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hidePivotFieldList="1" defaultThemeVersion="124226"/>
  <xr:revisionPtr revIDLastSave="0" documentId="8_{80930B13-4198-4E2E-B3DE-BAD5E320BE53}" xr6:coauthVersionLast="47" xr6:coauthVersionMax="47" xr10:uidLastSave="{00000000-0000-0000-0000-000000000000}"/>
  <bookViews>
    <workbookView xWindow="-108" yWindow="-108" windowWidth="23256" windowHeight="12456" tabRatio="815" firstSheet="1" activeTab="4" xr2:uid="{00000000-000D-0000-FFFF-FFFF00000000}"/>
  </bookViews>
  <sheets>
    <sheet name="SINAPI-02-2026" sheetId="59" state="hidden" r:id="rId1"/>
    <sheet name="MEMÓRIA" sheetId="53" r:id="rId2"/>
    <sheet name="COMPOSIÇÕES - SEM DESONERAÇÃO" sheetId="47" r:id="rId3"/>
    <sheet name="ORÇAMENTO" sheetId="54" r:id="rId4"/>
    <sheet name="CRONOGRAMA" sheetId="8" r:id="rId5"/>
    <sheet name="MAPA DE COTAÇÕES" sheetId="57" state="hidden" r:id="rId6"/>
    <sheet name="COTAÇÕES" sheetId="48" state="hidden" r:id="rId7"/>
    <sheet name="BDI_EDIFICACOES_20,50%_SEM" sheetId="51" r:id="rId8"/>
    <sheet name="COMP_ENCARGOS_SOCIAIS_SEM_DESON" sheetId="52"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s>
  <definedNames>
    <definedName name="\d">#N/A</definedName>
    <definedName name="\f">#N/A</definedName>
    <definedName name="\p">#N/A</definedName>
    <definedName name="__123Graph_A" localSheetId="7" hidden="1">#REF!</definedName>
    <definedName name="__123Graph_A" localSheetId="2" hidden="1">#REF!</definedName>
    <definedName name="__123Graph_A" localSheetId="6" hidden="1">#REF!</definedName>
    <definedName name="__123Graph_A" hidden="1">#REF!</definedName>
    <definedName name="__123Graph_B" localSheetId="7" hidden="1">#REF!</definedName>
    <definedName name="__123Graph_B" localSheetId="2" hidden="1">#REF!</definedName>
    <definedName name="__123Graph_B" localSheetId="6" hidden="1">#REF!</definedName>
    <definedName name="__123Graph_B" hidden="1">#REF!</definedName>
    <definedName name="__123Graph_C" localSheetId="7" hidden="1">#REF!</definedName>
    <definedName name="__123Graph_C" localSheetId="2" hidden="1">#REF!</definedName>
    <definedName name="__123Graph_C" localSheetId="6" hidden="1">#REF!</definedName>
    <definedName name="__123Graph_C" hidden="1">#REF!</definedName>
    <definedName name="__123Graph_D" hidden="1">'[1]Etapa Única'!$C$125:$C$134</definedName>
    <definedName name="__123Graph_E" hidden="1">'[1]Etapa Única'!$E$125:$E$134</definedName>
    <definedName name="__123Graph_X" localSheetId="7" hidden="1">#REF!</definedName>
    <definedName name="__123Graph_X" localSheetId="2" hidden="1">#REF!</definedName>
    <definedName name="__123Graph_X" localSheetId="6" hidden="1">#REF!</definedName>
    <definedName name="__123Graph_X" hidden="1">#REF!</definedName>
    <definedName name="_BSADJ">#REF!</definedName>
    <definedName name="_BSTGT">#REF!</definedName>
    <definedName name="_Fill" localSheetId="2" hidden="1">#REF!</definedName>
    <definedName name="_Fill" localSheetId="6" hidden="1">#REF!</definedName>
    <definedName name="_Fill" hidden="1">#REF!</definedName>
    <definedName name="_xlnm._FilterDatabase" localSheetId="2" hidden="1">'COMPOSIÇÕES - SEM DESONERAÇÃO'!$A$8:$I$1004</definedName>
    <definedName name="_xlnm._FilterDatabase" localSheetId="1" hidden="1">MEMÓRIA!$A$10:$J$1665</definedName>
    <definedName name="_xlnm._FilterDatabase" localSheetId="3" hidden="1">ORÇAMENTO!$B$10:$J$585</definedName>
    <definedName name="_IND1">#REF!</definedName>
    <definedName name="_IND2">#REF!</definedName>
    <definedName name="_Key1" localSheetId="2" hidden="1">#REF!</definedName>
    <definedName name="_Key1" localSheetId="6" hidden="1">#REF!</definedName>
    <definedName name="_Key1" hidden="1">#REF!</definedName>
    <definedName name="_Key2" localSheetId="2" hidden="1">#REF!</definedName>
    <definedName name="_Key2" localSheetId="6" hidden="1">#REF!</definedName>
    <definedName name="_Key2" hidden="1">#REF!</definedName>
    <definedName name="_MM" localSheetId="7" hidden="1">#REF!</definedName>
    <definedName name="_MM" localSheetId="2" hidden="1">#REF!</definedName>
    <definedName name="_MM" localSheetId="6" hidden="1">#REF!</definedName>
    <definedName name="_MM" hidden="1">#REF!</definedName>
    <definedName name="_Order1" hidden="1">255</definedName>
    <definedName name="_Order2" hidden="1">255</definedName>
    <definedName name="_Sort" localSheetId="2" hidden="1">#REF!</definedName>
    <definedName name="_Sort" localSheetId="6" hidden="1">#REF!</definedName>
    <definedName name="_Sort" hidden="1">#REF!</definedName>
    <definedName name="a">#REF!</definedName>
    <definedName name="acha.coluna">#REF!</definedName>
    <definedName name="acha.dados">#REF!</definedName>
    <definedName name="acha.dados2">#REF!</definedName>
    <definedName name="acha.linha">#REF!</definedName>
    <definedName name="acha.linha2">#REF!</definedName>
    <definedName name="ACRE" localSheetId="2" hidden="1">#REF!</definedName>
    <definedName name="ACRE" localSheetId="6" hidden="1">#REF!</definedName>
    <definedName name="ACRE" hidden="1">#REF!</definedName>
    <definedName name="ademir" localSheetId="8" hidden="1">{#N/A,#N/A,FALSE,"Cronograma";#N/A,#N/A,FALSE,"Cronogr. 2"}</definedName>
    <definedName name="ademir" localSheetId="2" hidden="1">{#N/A,#N/A,FALSE,"Cronograma";#N/A,#N/A,FALSE,"Cronogr. 2"}</definedName>
    <definedName name="ademir" localSheetId="6" hidden="1">{#N/A,#N/A,FALSE,"Cronograma";#N/A,#N/A,FALSE,"Cronogr. 2"}</definedName>
    <definedName name="ademir" hidden="1">{#N/A,#N/A,FALSE,"Cronograma";#N/A,#N/A,FALSE,"Cronogr. 2"}</definedName>
    <definedName name="_xlnm.Print_Area" localSheetId="7">'BDI_EDIFICACOES_20,50%_SEM'!$B$2:$D$44</definedName>
    <definedName name="_xlnm.Print_Area" localSheetId="8">COMP_ENCARGOS_SOCIAIS_SEM_DESON!$A$1:$G$50</definedName>
    <definedName name="_xlnm.Print_Area" localSheetId="2">'COMPOSIÇÕES - SEM DESONERAÇÃO'!$A$1:$I$1065</definedName>
    <definedName name="_xlnm.Print_Area" localSheetId="6">COTAÇÕES!$A$1:$H$15</definedName>
    <definedName name="_xlnm.Print_Area" localSheetId="4">CRONOGRAMA!$A$1:$O$125</definedName>
    <definedName name="_xlnm.Print_Area" localSheetId="1">MEMÓRIA!$A$1:$J$193</definedName>
    <definedName name="_xlnm.Print_Area" localSheetId="3">ORÇAMENTO!$B$1:$J$583</definedName>
    <definedName name="Área_impressão_IM">#REF!</definedName>
    <definedName name="Área_impressão_IM2">#REF!</definedName>
    <definedName name="AreaTeste" localSheetId="8">#REF!</definedName>
    <definedName name="AreaTeste" localSheetId="2">#REF!</definedName>
    <definedName name="AreaTeste" localSheetId="6">#REF!</definedName>
    <definedName name="AreaTeste">#REF!</definedName>
    <definedName name="AreaTeste2" localSheetId="2">#REF!</definedName>
    <definedName name="AreaTeste2" localSheetId="6">#REF!</definedName>
    <definedName name="AreaTeste2">#REF!</definedName>
    <definedName name="_xlnm.Database">#REF!</definedName>
    <definedName name="bdi">#REF!</definedName>
    <definedName name="BDIlds">'[2]LIGAÇÕES DOMICILIARES (SER)'!$K$13</definedName>
    <definedName name="BDIm">#REF!</definedName>
    <definedName name="BDIs">[3]Serv!$I$11</definedName>
    <definedName name="bosta" localSheetId="8" hidden="1">{#N/A,#N/A,FALSE,"Cronograma";#N/A,#N/A,FALSE,"Cronogr. 2"}</definedName>
    <definedName name="bosta" localSheetId="2" hidden="1">{#N/A,#N/A,FALSE,"Cronograma";#N/A,#N/A,FALSE,"Cronogr. 2"}</definedName>
    <definedName name="bosta" localSheetId="6" hidden="1">{#N/A,#N/A,FALSE,"Cronograma";#N/A,#N/A,FALSE,"Cronogr. 2"}</definedName>
    <definedName name="bosta" hidden="1">{#N/A,#N/A,FALSE,"Cronograma";#N/A,#N/A,FALSE,"Cronogr. 2"}</definedName>
    <definedName name="CA´L" localSheetId="8" hidden="1">{#N/A,#N/A,FALSE,"Cronograma";#N/A,#N/A,FALSE,"Cronogr. 2"}</definedName>
    <definedName name="CA´L" localSheetId="2" hidden="1">{#N/A,#N/A,FALSE,"Cronograma";#N/A,#N/A,FALSE,"Cronogr. 2"}</definedName>
    <definedName name="CA´L" localSheetId="6" hidden="1">{#N/A,#N/A,FALSE,"Cronograma";#N/A,#N/A,FALSE,"Cronogr. 2"}</definedName>
    <definedName name="CA´L" hidden="1">{#N/A,#N/A,FALSE,"Cronograma";#N/A,#N/A,FALSE,"Cronogr. 2"}</definedName>
    <definedName name="cb">#REF!</definedName>
    <definedName name="ccc">#REF!</definedName>
    <definedName name="CélulaInicioPlanilha" localSheetId="8">#REF!</definedName>
    <definedName name="CélulaInicioPlanilha" localSheetId="2">#REF!</definedName>
    <definedName name="CélulaInicioPlanilha" localSheetId="6">#REF!</definedName>
    <definedName name="CélulaInicioPlanilha">#REF!</definedName>
    <definedName name="CélulaResumo" localSheetId="2">#REF!</definedName>
    <definedName name="CélulaResumo" localSheetId="6">#REF!</definedName>
    <definedName name="CélulaResumo">#REF!</definedName>
    <definedName name="cer">#REF!</definedName>
    <definedName name="concorrentes" localSheetId="8" hidden="1">{#N/A,#N/A,FALSE,"Cronograma";#N/A,#N/A,FALSE,"Cronogr. 2"}</definedName>
    <definedName name="concorrentes" localSheetId="2" hidden="1">{#N/A,#N/A,FALSE,"Cronograma";#N/A,#N/A,FALSE,"Cronogr. 2"}</definedName>
    <definedName name="concorrentes" localSheetId="6" hidden="1">{#N/A,#N/A,FALSE,"Cronograma";#N/A,#N/A,FALSE,"Cronogr. 2"}</definedName>
    <definedName name="concorrentes" hidden="1">{#N/A,#N/A,FALSE,"Cronograma";#N/A,#N/A,FALSE,"Cronogr. 2"}</definedName>
    <definedName name="_xlnm.Criteria">#REF!</definedName>
    <definedName name="CRITERIOS2">#REF!</definedName>
    <definedName name="CRONOGRAMA">#REF!</definedName>
    <definedName name="dssds">#REF!</definedName>
    <definedName name="Exist">#REF!</definedName>
    <definedName name="F" localSheetId="7" hidden="1">#REF!</definedName>
    <definedName name="F" localSheetId="2" hidden="1">#REF!</definedName>
    <definedName name="F" localSheetId="6" hidden="1">#REF!</definedName>
    <definedName name="F" hidden="1">#REF!</definedName>
    <definedName name="fdfd" localSheetId="2">#REF!</definedName>
    <definedName name="fdfd" localSheetId="6">#REF!</definedName>
    <definedName name="fdfd">#REF!</definedName>
    <definedName name="g" localSheetId="7" hidden="1">#REF!</definedName>
    <definedName name="g" localSheetId="2" hidden="1">#REF!</definedName>
    <definedName name="g" localSheetId="6" hidden="1">#REF!</definedName>
    <definedName name="g" hidden="1">#REF!</definedName>
    <definedName name="GERAL">'[4](ORÇAMENTO GERAL)'!$A$13:$Q$939</definedName>
    <definedName name="h" localSheetId="7" hidden="1">#REF!</definedName>
    <definedName name="h" localSheetId="2" hidden="1">#REF!</definedName>
    <definedName name="h" localSheetId="6" hidden="1">#REF!</definedName>
    <definedName name="h" hidden="1">#REF!</definedName>
    <definedName name="I" localSheetId="7" hidden="1">[5]Poço!#REF!</definedName>
    <definedName name="I" localSheetId="2" hidden="1">[5]Poço!#REF!</definedName>
    <definedName name="I" localSheetId="6" hidden="1">[5]Poço!#REF!</definedName>
    <definedName name="I" hidden="1">[5]Poço!#REF!</definedName>
    <definedName name="INCC">[3]Mat!$J$9</definedName>
    <definedName name="INCC1">[3]Serv!$I$10</definedName>
    <definedName name="j">#REF!</definedName>
    <definedName name="jfhdskjg" localSheetId="8">#REF!</definedName>
    <definedName name="jfhdskjg" localSheetId="2">#REF!</definedName>
    <definedName name="jfhdskjg" localSheetId="6">#REF!</definedName>
    <definedName name="jfhdskjg">#REF!</definedName>
    <definedName name="K">#REF!</definedName>
    <definedName name="kapa">[6]resumo!$D$2</definedName>
    <definedName name="KAPA1">#REF!</definedName>
    <definedName name="KAPAs">[3]Serv!$E$9</definedName>
    <definedName name="Ks">'[7]SERVIÇOS '!$G$10</definedName>
    <definedName name="lista">#REF!</definedName>
    <definedName name="lista.coluna">#REF!</definedName>
    <definedName name="lista.linha">#REF!</definedName>
    <definedName name="Macro1">#N/A</definedName>
    <definedName name="MATBDI">#REF!</definedName>
    <definedName name="nil">#REF!</definedName>
    <definedName name="nilo">#REF!</definedName>
    <definedName name="orçamento" localSheetId="2">#REF!</definedName>
    <definedName name="orçamento" localSheetId="6">#REF!</definedName>
    <definedName name="orçamento">#REF!</definedName>
    <definedName name="ORÇAMENTO.BancoRef" localSheetId="2" hidden="1">#REF!</definedName>
    <definedName name="ORÇAMENTO.BancoRef" localSheetId="6" hidden="1">#REF!</definedName>
    <definedName name="ORÇAMENTO.BancoRef" hidden="1">#REF!</definedName>
    <definedName name="ORÇAMENTO.CustoUnitario" localSheetId="8" hidden="1">ROUND(#REF!,15-13*#REF!)</definedName>
    <definedName name="ORÇAMENTO.CustoUnitario" localSheetId="2" hidden="1">ROUND(#REF!,15-13*#REF!)</definedName>
    <definedName name="ORÇAMENTO.CustoUnitario" localSheetId="6" hidden="1">ROUND(#REF!,15-13*#REF!)</definedName>
    <definedName name="ORÇAMENTO.CustoUnitario" hidden="1">ROUND(#REF!,15-13*#REF!)</definedName>
    <definedName name="ORÇAMENTO.PrecoUnitarioLicitado" localSheetId="2" hidden="1">#REF!</definedName>
    <definedName name="ORÇAMENTO.PrecoUnitarioLicitado" localSheetId="6" hidden="1">#REF!</definedName>
    <definedName name="ORÇAMENTO.PrecoUnitarioLicitado" hidden="1">#REF!</definedName>
    <definedName name="ORÇAMENTO5156465">#REF!</definedName>
    <definedName name="POP">#REF!</definedName>
    <definedName name="Popular" localSheetId="8" hidden="1">{#N/A,#N/A,FALSE,"Cronograma";#N/A,#N/A,FALSE,"Cronogr. 2"}</definedName>
    <definedName name="Popular" localSheetId="2" hidden="1">{#N/A,#N/A,FALSE,"Cronograma";#N/A,#N/A,FALSE,"Cronogr. 2"}</definedName>
    <definedName name="Popular" localSheetId="6" hidden="1">{#N/A,#N/A,FALSE,"Cronograma";#N/A,#N/A,FALSE,"Cronogr. 2"}</definedName>
    <definedName name="Popular" hidden="1">{#N/A,#N/A,FALSE,"Cronograma";#N/A,#N/A,FALSE,"Cronogr. 2"}</definedName>
    <definedName name="Print_Area_MI">#REF!</definedName>
    <definedName name="PRINT2">#REF!</definedName>
    <definedName name="QTD">[8]Serviços!$E$7</definedName>
    <definedName name="Recalque">#REF!</definedName>
    <definedName name="REFERENCIA.Descricao" localSheetId="8" hidden="1">IF(ISNUMBER(#REF!),OFFSET(INDIRECT(ORÇAMENTO.BancoRef),#REF!-1,3,1),#REF!)</definedName>
    <definedName name="REFERENCIA.Descricao" localSheetId="2" hidden="1">IF(ISNUMBER(#REF!),OFFSET(INDIRECT('COMPOSIÇÕES - SEM DESONERAÇÃO'!ORÇAMENTO.BancoRef),#REF!-1,3,1),#REF!)</definedName>
    <definedName name="REFERENCIA.Descricao" localSheetId="6" hidden="1">IF(ISNUMBER(#REF!),OFFSET(INDIRECT(COTAÇÕES!ORÇAMENTO.BancoRef),#REF!-1,3,1),#REF!)</definedName>
    <definedName name="REFERENCIA.Descricao" hidden="1">IF(ISNUMBER(#REF!),OFFSET(INDIRECT(ORÇAMENTO.BancoRef),#REF!-1,3,1),#REF!)</definedName>
    <definedName name="REFERENCIA.Unidade" localSheetId="8" hidden="1">IF(ISNUMBER(#REF!),OFFSET(INDIRECT(ORÇAMENTO.BancoRef),#REF!-1,4,1),"-")</definedName>
    <definedName name="REFERENCIA.Unidade" localSheetId="2" hidden="1">IF(ISNUMBER(#REF!),OFFSET(INDIRECT('COMPOSIÇÕES - SEM DESONERAÇÃO'!ORÇAMENTO.BancoRef),#REF!-1,4,1),"-")</definedName>
    <definedName name="REFERENCIA.Unidade" localSheetId="6" hidden="1">IF(ISNUMBER(#REF!),OFFSET(INDIRECT(COTAÇÕES!ORÇAMENTO.BancoRef),#REF!-1,4,1),"-")</definedName>
    <definedName name="REFERENCIA.Unidade" hidden="1">IF(ISNUMBER(#REF!),OFFSET(INDIRECT(ORÇAMENTO.BancoRef),#REF!-1,4,1),"-")</definedName>
    <definedName name="rio" localSheetId="8" hidden="1">{#N/A,#N/A,FALSE,"Cronograma";#N/A,#N/A,FALSE,"Cronogr. 2"}</definedName>
    <definedName name="rio" localSheetId="2" hidden="1">{#N/A,#N/A,FALSE,"Cronograma";#N/A,#N/A,FALSE,"Cronogr. 2"}</definedName>
    <definedName name="rio" localSheetId="6" hidden="1">{#N/A,#N/A,FALSE,"Cronograma";#N/A,#N/A,FALSE,"Cronogr. 2"}</definedName>
    <definedName name="rio" hidden="1">{#N/A,#N/A,FALSE,"Cronograma";#N/A,#N/A,FALSE,"Cronogr. 2"}</definedName>
    <definedName name="s">#REF!</definedName>
    <definedName name="sadsdf">#REF!</definedName>
    <definedName name="sddddddddddd">#REF!</definedName>
    <definedName name="SDFSFS">#REF!</definedName>
    <definedName name="SENHAGT" hidden="1">"PM2CAIXA"</definedName>
    <definedName name="SINAPI_AC" localSheetId="2" hidden="1">#REF!</definedName>
    <definedName name="SINAPI_AC" localSheetId="6" hidden="1">#REF!</definedName>
    <definedName name="SINAPI_AC" hidden="1">#REF!</definedName>
    <definedName name="SINAPIABRIL2025">'[9]SINAPI-04-2025'!$B$1:$F$14525</definedName>
    <definedName name="SINAPIFEV2026">'SINAPI-02-2026'!$B$4:$H$15214</definedName>
    <definedName name="SINAPISETEMBRO2025">#REF!</definedName>
    <definedName name="SomaAgrup" localSheetId="8" hidden="1">SUMIF(OFFSET(#REF!,1,0,#REF!),"S",OFFSET(#REF!,1,0,#REF!))</definedName>
    <definedName name="SomaAgrup" localSheetId="2" hidden="1">SUMIF(OFFSET(#REF!,1,0,#REF!),"S",OFFSET(#REF!,1,0,#REF!))</definedName>
    <definedName name="SomaAgrup" localSheetId="6" hidden="1">SUMIF(OFFSET(#REF!,1,0,#REF!),"S",OFFSET(#REF!,1,0,#REF!))</definedName>
    <definedName name="SomaAgrup" hidden="1">SUMIF(OFFSET(#REF!,1,0,#REF!),"S",OFFSET(#REF!,1,0,#REF!))</definedName>
    <definedName name="ss" localSheetId="8" hidden="1">{#N/A,#N/A,FALSE,"Cronograma";#N/A,#N/A,FALSE,"Cronogr. 2"}</definedName>
    <definedName name="ss" localSheetId="2" hidden="1">{#N/A,#N/A,FALSE,"Cronograma";#N/A,#N/A,FALSE,"Cronogr. 2"}</definedName>
    <definedName name="ss" localSheetId="6" hidden="1">{#N/A,#N/A,FALSE,"Cronograma";#N/A,#N/A,FALSE,"Cronogr. 2"}</definedName>
    <definedName name="ss" hidden="1">{#N/A,#N/A,FALSE,"Cronograma";#N/A,#N/A,FALSE,"Cronogr. 2"}</definedName>
    <definedName name="TABELA">'[10]PLANILHA FONTE'!$B$1:$G$290</definedName>
    <definedName name="TIPOORCAMENTO" hidden="1">IF(VALUE([11]MENU!$O$3)=2,"Licitado","Proposto")</definedName>
    <definedName name="_xlnm.Print_Titles" localSheetId="6">COTAÇÕES!$1:$9</definedName>
    <definedName name="_xlnm.Print_Titles" localSheetId="4">CRONOGRAMA!$1:$9</definedName>
    <definedName name="_xlnm.Print_Titles" localSheetId="1">MEMÓRIA!$1:$10</definedName>
    <definedName name="_xlnm.Print_Titles" localSheetId="3">ORÇAMENTO!$1:$10</definedName>
    <definedName name="truncar">[3]Serv!#REF!</definedName>
    <definedName name="vhvb">#REF!</definedName>
    <definedName name="VTOTAL1" localSheetId="8" hidden="1">ROUND(#REF!*#REF!,15-13*#REF!)</definedName>
    <definedName name="VTOTAL1" localSheetId="2" hidden="1">ROUND(#REF!*#REF!,15-13*#REF!)</definedName>
    <definedName name="VTOTAL1" localSheetId="6" hidden="1">ROUND(#REF!*#REF!,15-13*#REF!)</definedName>
    <definedName name="VTOTAL1" hidden="1">ROUND(#REF!*#REF!,15-13*#REF!)</definedName>
    <definedName name="vvvvvvvvvvvvvv">#REF!</definedName>
    <definedName name="wrn.Cronograma." localSheetId="8" hidden="1">{#N/A,#N/A,FALSE,"Cronograma";#N/A,#N/A,FALSE,"Cronogr. 2"}</definedName>
    <definedName name="wrn.Cronograma." localSheetId="2" hidden="1">{#N/A,#N/A,FALSE,"Cronograma";#N/A,#N/A,FALSE,"Cronogr. 2"}</definedName>
    <definedName name="wrn.Cronograma." localSheetId="6" hidden="1">{#N/A,#N/A,FALSE,"Cronograma";#N/A,#N/A,FALSE,"Cronogr. 2"}</definedName>
    <definedName name="wrn.Cronograma." hidden="1">{#N/A,#N/A,FALSE,"Cronograma";#N/A,#N/A,FALSE,"Cronogr. 2"}</definedName>
    <definedName name="wrn.GERAL." localSheetId="8" hidden="1">{#N/A,#N/A,FALSE,"ET-CAPA";#N/A,#N/A,FALSE,"ET-PAG1";#N/A,#N/A,FALSE,"ET-PAG2";#N/A,#N/A,FALSE,"ET-PAG3";#N/A,#N/A,FALSE,"ET-PAG4";#N/A,#N/A,FALSE,"ET-PAG5"}</definedName>
    <definedName name="wrn.GERAL." localSheetId="2" hidden="1">{#N/A,#N/A,FALSE,"ET-CAPA";#N/A,#N/A,FALSE,"ET-PAG1";#N/A,#N/A,FALSE,"ET-PAG2";#N/A,#N/A,FALSE,"ET-PAG3";#N/A,#N/A,FALSE,"ET-PAG4";#N/A,#N/A,FALSE,"ET-PAG5"}</definedName>
    <definedName name="wrn.GERAL." localSheetId="6" hidden="1">{#N/A,#N/A,FALSE,"ET-CAPA";#N/A,#N/A,FALSE,"ET-PAG1";#N/A,#N/A,FALSE,"ET-PAG2";#N/A,#N/A,FALSE,"ET-PAG3";#N/A,#N/A,FALSE,"ET-PAG4";#N/A,#N/A,FALSE,"ET-PAG5"}</definedName>
    <definedName name="wrn.GERAL." hidden="1">{#N/A,#N/A,FALSE,"ET-CAPA";#N/A,#N/A,FALSE,"ET-PAG1";#N/A,#N/A,FALSE,"ET-PAG2";#N/A,#N/A,FALSE,"ET-PAG3";#N/A,#N/A,FALSE,"ET-PAG4";#N/A,#N/A,FALSE,"ET-PAG5"}</definedName>
    <definedName name="wrn.PENDENCIAS." localSheetId="8" hidden="1">{#N/A,#N/A,FALSE,"GERAL";#N/A,#N/A,FALSE,"012-96";#N/A,#N/A,FALSE,"018-96";#N/A,#N/A,FALSE,"027-96";#N/A,#N/A,FALSE,"059-96";#N/A,#N/A,FALSE,"076-96";#N/A,#N/A,FALSE,"019-97";#N/A,#N/A,FALSE,"021-97";#N/A,#N/A,FALSE,"022-97";#N/A,#N/A,FALSE,"028-97"}</definedName>
    <definedName name="wrn.PENDENCIAS." localSheetId="2" hidden="1">{#N/A,#N/A,FALSE,"GERAL";#N/A,#N/A,FALSE,"012-96";#N/A,#N/A,FALSE,"018-96";#N/A,#N/A,FALSE,"027-96";#N/A,#N/A,FALSE,"059-96";#N/A,#N/A,FALSE,"076-96";#N/A,#N/A,FALSE,"019-97";#N/A,#N/A,FALSE,"021-97";#N/A,#N/A,FALSE,"022-97";#N/A,#N/A,FALSE,"028-97"}</definedName>
    <definedName name="wrn.PENDENCIAS." localSheetId="6"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2" i="8" l="1"/>
  <c r="E12" i="8"/>
  <c r="F12" i="8"/>
  <c r="G12" i="8"/>
  <c r="H12" i="8"/>
  <c r="I12" i="8"/>
  <c r="J12" i="8"/>
  <c r="K12" i="8"/>
  <c r="L12" i="8"/>
  <c r="M12" i="8"/>
  <c r="O12" i="8"/>
  <c r="D12" i="8"/>
  <c r="H733" i="47" l="1"/>
  <c r="H732" i="47"/>
  <c r="G732" i="47"/>
  <c r="J329" i="47"/>
  <c r="H23" i="51"/>
  <c r="F35" i="52" l="1"/>
  <c r="G212" i="54" l="1"/>
  <c r="J192" i="53"/>
  <c r="J179" i="53"/>
  <c r="D192" i="53"/>
  <c r="D183" i="53"/>
  <c r="J181" i="53"/>
  <c r="F180" i="53"/>
  <c r="J180" i="53" s="1"/>
  <c r="J183" i="53" s="1"/>
  <c r="D175" i="53"/>
  <c r="F173" i="53"/>
  <c r="J173" i="53" s="1"/>
  <c r="J172" i="53"/>
  <c r="J166" i="53"/>
  <c r="D168" i="53"/>
  <c r="J165" i="53"/>
  <c r="J168" i="53" s="1"/>
  <c r="J175" i="53" l="1"/>
  <c r="G184" i="54" s="1"/>
  <c r="G183" i="54"/>
  <c r="G185" i="54" l="1"/>
  <c r="G190" i="53"/>
  <c r="J190" i="53" s="1"/>
  <c r="G69" i="53" l="1"/>
  <c r="D158" i="53"/>
  <c r="J156" i="53"/>
  <c r="J154" i="53"/>
  <c r="I152" i="53"/>
  <c r="J152" i="53" s="1"/>
  <c r="J151" i="53"/>
  <c r="G68" i="53" s="1"/>
  <c r="H145" i="53"/>
  <c r="G145" i="53"/>
  <c r="H143" i="53"/>
  <c r="G143" i="53"/>
  <c r="J143" i="53" s="1"/>
  <c r="H141" i="53"/>
  <c r="G141" i="53"/>
  <c r="D147" i="53"/>
  <c r="J135" i="53"/>
  <c r="J137" i="53" s="1"/>
  <c r="G92" i="54" s="1"/>
  <c r="D137" i="53"/>
  <c r="J129" i="53"/>
  <c r="J128" i="53"/>
  <c r="D131" i="53"/>
  <c r="J122" i="53"/>
  <c r="J121" i="53"/>
  <c r="D124" i="53"/>
  <c r="H115" i="53"/>
  <c r="J115" i="53" s="1"/>
  <c r="H114" i="53"/>
  <c r="J114" i="53" s="1"/>
  <c r="D117" i="53"/>
  <c r="D110" i="53"/>
  <c r="J108" i="53"/>
  <c r="J106" i="53"/>
  <c r="J105" i="53"/>
  <c r="J96" i="53"/>
  <c r="J94" i="53"/>
  <c r="J99" i="53"/>
  <c r="J97" i="53"/>
  <c r="D101" i="53"/>
  <c r="D90" i="53"/>
  <c r="D83" i="53"/>
  <c r="I81" i="53"/>
  <c r="H81" i="53"/>
  <c r="H78" i="53"/>
  <c r="G78" i="53"/>
  <c r="G81" i="53" s="1"/>
  <c r="J79" i="53"/>
  <c r="I57" i="53"/>
  <c r="J69" i="53"/>
  <c r="D71" i="53"/>
  <c r="D62" i="53"/>
  <c r="H60" i="53"/>
  <c r="I59" i="53"/>
  <c r="I60" i="53" s="1"/>
  <c r="H57" i="53"/>
  <c r="G57" i="53"/>
  <c r="G60" i="53" s="1"/>
  <c r="J32" i="53"/>
  <c r="J31" i="53"/>
  <c r="J30" i="53"/>
  <c r="J29" i="53"/>
  <c r="D34" i="53"/>
  <c r="D47" i="53"/>
  <c r="J45" i="53"/>
  <c r="J47" i="53" s="1"/>
  <c r="H19" i="54"/>
  <c r="I19" i="54" s="1"/>
  <c r="H29" i="54"/>
  <c r="I29" i="54" s="1"/>
  <c r="J145" i="53" l="1"/>
  <c r="J131" i="53"/>
  <c r="G91" i="54" s="1"/>
  <c r="J110" i="53"/>
  <c r="G88" i="54" s="1"/>
  <c r="J158" i="53"/>
  <c r="G94" i="54" s="1"/>
  <c r="J141" i="53"/>
  <c r="J147" i="53" s="1"/>
  <c r="G93" i="54" s="1"/>
  <c r="J124" i="53"/>
  <c r="G90" i="54" s="1"/>
  <c r="J117" i="53"/>
  <c r="G89" i="54" s="1"/>
  <c r="J101" i="53"/>
  <c r="G87" i="54" s="1"/>
  <c r="G29" i="54"/>
  <c r="J34" i="53"/>
  <c r="G19" i="54" s="1"/>
  <c r="J29" i="54" l="1"/>
  <c r="D41" i="53" l="1"/>
  <c r="J39" i="53"/>
  <c r="J41" i="53" s="1"/>
  <c r="H28" i="54"/>
  <c r="I28" i="54" s="1"/>
  <c r="G80" i="53" l="1"/>
  <c r="J80" i="53" s="1"/>
  <c r="G87" i="53"/>
  <c r="J87" i="53" s="1"/>
  <c r="G28" i="54"/>
  <c r="F57" i="53"/>
  <c r="F78" i="53" s="1"/>
  <c r="F88" i="53" s="1"/>
  <c r="J88" i="53" s="1"/>
  <c r="G59" i="53"/>
  <c r="J59" i="53" s="1"/>
  <c r="J90" i="53" l="1"/>
  <c r="G86" i="54" s="1"/>
  <c r="F81" i="53"/>
  <c r="J81" i="53" s="1"/>
  <c r="J78" i="53"/>
  <c r="J28" i="54"/>
  <c r="F60" i="53"/>
  <c r="J60" i="53" s="1"/>
  <c r="J57" i="53"/>
  <c r="G66" i="53" l="1"/>
  <c r="J66" i="53" s="1"/>
  <c r="J83" i="53"/>
  <c r="G85" i="54" s="1"/>
  <c r="J62" i="53"/>
  <c r="G40" i="54" s="1"/>
  <c r="G67" i="53" l="1"/>
  <c r="I25" i="54" l="1"/>
  <c r="H212" i="54"/>
  <c r="I212" i="54" s="1"/>
  <c r="J212" i="54" s="1"/>
  <c r="H185" i="54"/>
  <c r="I185" i="54" s="1"/>
  <c r="J185" i="54" s="1"/>
  <c r="H184" i="54"/>
  <c r="I184" i="54" s="1"/>
  <c r="J184" i="54" s="1"/>
  <c r="H183" i="54"/>
  <c r="I183" i="54" s="1"/>
  <c r="J183" i="54" s="1"/>
  <c r="H94" i="54" l="1"/>
  <c r="I94" i="54" s="1"/>
  <c r="J94" i="54" s="1"/>
  <c r="H93" i="54"/>
  <c r="I93" i="54" s="1"/>
  <c r="J93" i="54" s="1"/>
  <c r="H92" i="54"/>
  <c r="I92" i="54" s="1"/>
  <c r="J92" i="54" s="1"/>
  <c r="H91" i="54"/>
  <c r="I91" i="54" s="1"/>
  <c r="J91" i="54" s="1"/>
  <c r="H90" i="54"/>
  <c r="I90" i="54" s="1"/>
  <c r="J90" i="54" s="1"/>
  <c r="H89" i="54"/>
  <c r="I89" i="54" s="1"/>
  <c r="J89" i="54" s="1"/>
  <c r="H88" i="54"/>
  <c r="I88" i="54" s="1"/>
  <c r="J88" i="54" s="1"/>
  <c r="H87" i="54"/>
  <c r="I87" i="54" s="1"/>
  <c r="J87" i="54" s="1"/>
  <c r="H86" i="54"/>
  <c r="I86" i="54" s="1"/>
  <c r="J86" i="54" s="1"/>
  <c r="H85" i="54"/>
  <c r="I85" i="54" s="1"/>
  <c r="J85" i="54" s="1"/>
  <c r="H41" i="54"/>
  <c r="I41" i="54" s="1"/>
  <c r="H40" i="54"/>
  <c r="I40" i="54" l="1"/>
  <c r="J40" i="54" s="1"/>
  <c r="I23" i="54"/>
  <c r="H1063" i="47"/>
  <c r="G1062" i="47"/>
  <c r="H1062" i="47" s="1"/>
  <c r="G1061" i="47"/>
  <c r="H1061" i="47" s="1"/>
  <c r="G1060" i="47"/>
  <c r="H1060" i="47" s="1"/>
  <c r="H368" i="54"/>
  <c r="I368" i="54" s="1"/>
  <c r="J368" i="54" s="1"/>
  <c r="M1040" i="47"/>
  <c r="G1044" i="47"/>
  <c r="H1044" i="47" s="1"/>
  <c r="G1041" i="47"/>
  <c r="G1045" i="47"/>
  <c r="H1045" i="47" s="1"/>
  <c r="G82" i="57"/>
  <c r="G81" i="57"/>
  <c r="G80" i="57"/>
  <c r="G83" i="57" l="1"/>
  <c r="H1064" i="47"/>
  <c r="H369" i="54" s="1"/>
  <c r="I369" i="54" s="1"/>
  <c r="J369" i="54" s="1"/>
  <c r="F76" i="57" l="1"/>
  <c r="H1040" i="47"/>
  <c r="G1056" i="47"/>
  <c r="G1043" i="47" l="1"/>
  <c r="H1043" i="47" s="1"/>
  <c r="H1041" i="47"/>
  <c r="G1039" i="47"/>
  <c r="H1039" i="47" s="1"/>
  <c r="G1038" i="47"/>
  <c r="H1038" i="47" s="1"/>
  <c r="G69" i="57"/>
  <c r="G68" i="57"/>
  <c r="G67" i="57"/>
  <c r="G70" i="57" s="1"/>
  <c r="G1022" i="47"/>
  <c r="H1022" i="47" s="1"/>
  <c r="H1021" i="47"/>
  <c r="G1019" i="47"/>
  <c r="H1019" i="47" s="1"/>
  <c r="G1018" i="47"/>
  <c r="H1018" i="47" s="1"/>
  <c r="G1017" i="47"/>
  <c r="H1017" i="47" s="1"/>
  <c r="G1002" i="47"/>
  <c r="H1002" i="47" s="1"/>
  <c r="H1001" i="47"/>
  <c r="G999" i="47"/>
  <c r="H999" i="47" s="1"/>
  <c r="G998" i="47"/>
  <c r="H998" i="47" s="1"/>
  <c r="G997" i="47"/>
  <c r="H997" i="47" s="1"/>
  <c r="G55" i="57"/>
  <c r="G56" i="57"/>
  <c r="G54" i="57"/>
  <c r="G57" i="57" s="1"/>
  <c r="F50" i="57" s="1"/>
  <c r="F63" i="57" l="1"/>
  <c r="G1042" i="47"/>
  <c r="H1042" i="47" s="1"/>
  <c r="H1046" i="47" s="1"/>
  <c r="G1000" i="47"/>
  <c r="H1000" i="47" s="1"/>
  <c r="H1003" i="47" s="1"/>
  <c r="G1020" i="47"/>
  <c r="H1020" i="47" s="1"/>
  <c r="H1023" i="47"/>
  <c r="H576" i="54" s="1"/>
  <c r="G809" i="47"/>
  <c r="G289" i="47"/>
  <c r="H459" i="54"/>
  <c r="I459" i="54" s="1"/>
  <c r="J459" i="54" s="1"/>
  <c r="H458" i="54"/>
  <c r="I458" i="54" s="1"/>
  <c r="J458" i="54" s="1"/>
  <c r="H457" i="54"/>
  <c r="I457" i="54" s="1"/>
  <c r="J457" i="54" s="1"/>
  <c r="H464" i="54"/>
  <c r="I464" i="54" s="1"/>
  <c r="J464" i="54" s="1"/>
  <c r="G748" i="47"/>
  <c r="G749" i="47"/>
  <c r="G750" i="47"/>
  <c r="G751" i="47"/>
  <c r="G752" i="47"/>
  <c r="G753" i="47"/>
  <c r="G754" i="47"/>
  <c r="G757" i="47"/>
  <c r="G747" i="47"/>
  <c r="H468" i="54"/>
  <c r="H364" i="54" l="1"/>
  <c r="I364" i="54" s="1"/>
  <c r="J364" i="54" s="1"/>
  <c r="G1034" i="47"/>
  <c r="G1013" i="47"/>
  <c r="G993" i="47"/>
  <c r="H575" i="54"/>
  <c r="H502" i="54"/>
  <c r="I502" i="54" s="1"/>
  <c r="J502" i="54" s="1"/>
  <c r="H501" i="54"/>
  <c r="H505" i="54"/>
  <c r="H372" i="54" l="1"/>
  <c r="G565" i="47" l="1"/>
  <c r="H565" i="47" s="1"/>
  <c r="H564" i="47"/>
  <c r="G563" i="47"/>
  <c r="H563" i="47" s="1"/>
  <c r="G561" i="47"/>
  <c r="H561" i="47" s="1"/>
  <c r="G559" i="47"/>
  <c r="H559" i="47" s="1"/>
  <c r="G560" i="47"/>
  <c r="H560" i="47" s="1"/>
  <c r="H358" i="54"/>
  <c r="G543" i="47"/>
  <c r="H543" i="47" s="1"/>
  <c r="G542" i="47"/>
  <c r="H542" i="47" s="1"/>
  <c r="G43" i="57"/>
  <c r="G42" i="57"/>
  <c r="G41" i="57"/>
  <c r="G562" i="47" l="1"/>
  <c r="H562" i="47" s="1"/>
  <c r="H566" i="47" s="1"/>
  <c r="G44" i="57"/>
  <c r="F37" i="57" l="1"/>
  <c r="G544" i="47"/>
  <c r="H544" i="47" s="1"/>
  <c r="H545" i="47" s="1"/>
  <c r="H348" i="54" s="1"/>
  <c r="I348" i="54" s="1"/>
  <c r="J348" i="54" s="1"/>
  <c r="H359" i="54"/>
  <c r="I359" i="54" s="1"/>
  <c r="J359" i="54" s="1"/>
  <c r="G555" i="47"/>
  <c r="G538" i="47" l="1"/>
  <c r="G15" i="57"/>
  <c r="G17" i="57"/>
  <c r="G16" i="57"/>
  <c r="G509" i="47"/>
  <c r="H509" i="47" s="1"/>
  <c r="G508" i="47"/>
  <c r="H508" i="47" s="1"/>
  <c r="H341" i="54"/>
  <c r="I341" i="54" s="1"/>
  <c r="J341" i="54" s="1"/>
  <c r="G18" i="57" l="1"/>
  <c r="G526" i="47"/>
  <c r="H526" i="47" s="1"/>
  <c r="G525" i="47"/>
  <c r="H525" i="47" s="1"/>
  <c r="G29" i="57"/>
  <c r="F11" i="57" l="1"/>
  <c r="G510" i="47"/>
  <c r="H510" i="47" s="1"/>
  <c r="H511" i="47" s="1"/>
  <c r="H339" i="54" s="1"/>
  <c r="G504" i="47" l="1"/>
  <c r="G30" i="57"/>
  <c r="G28" i="57"/>
  <c r="G31" i="57" s="1"/>
  <c r="G527" i="47" l="1"/>
  <c r="H527" i="47" s="1"/>
  <c r="H528" i="47" s="1"/>
  <c r="F24" i="57"/>
  <c r="I339" i="54" l="1"/>
  <c r="J339" i="54" s="1"/>
  <c r="H340" i="54"/>
  <c r="I340" i="54" s="1"/>
  <c r="J340" i="54" s="1"/>
  <c r="G521" i="47"/>
  <c r="G474" i="47"/>
  <c r="H474" i="47" s="1"/>
  <c r="G473" i="47"/>
  <c r="H473" i="47" s="1"/>
  <c r="G895" i="47"/>
  <c r="H328" i="54" l="1"/>
  <c r="H327" i="54"/>
  <c r="H326" i="54"/>
  <c r="I326" i="54" s="1"/>
  <c r="J326" i="54" s="1"/>
  <c r="H325" i="54"/>
  <c r="H315" i="54" l="1"/>
  <c r="H314" i="54"/>
  <c r="G923" i="47"/>
  <c r="H923" i="47" s="1"/>
  <c r="G922" i="47"/>
  <c r="H922" i="47" s="1"/>
  <c r="G921" i="47"/>
  <c r="H921" i="47" s="1"/>
  <c r="G920" i="47"/>
  <c r="H920" i="47" s="1"/>
  <c r="G919" i="47"/>
  <c r="H919" i="47" s="1"/>
  <c r="G917" i="47"/>
  <c r="H917" i="47" s="1"/>
  <c r="G916" i="47"/>
  <c r="H916" i="47" s="1"/>
  <c r="H286" i="54" l="1"/>
  <c r="H284" i="54"/>
  <c r="I284" i="54" s="1"/>
  <c r="J284" i="54" s="1"/>
  <c r="H272" i="54" l="1"/>
  <c r="H170" i="54" l="1"/>
  <c r="I170" i="54" s="1"/>
  <c r="H160" i="54"/>
  <c r="I160" i="54" s="1"/>
  <c r="J160" i="54" s="1"/>
  <c r="G330" i="47" l="1"/>
  <c r="H330" i="47" s="1"/>
  <c r="G329" i="47"/>
  <c r="G328" i="47"/>
  <c r="H328" i="47" s="1"/>
  <c r="G327" i="47"/>
  <c r="H327" i="47" s="1"/>
  <c r="G326" i="47"/>
  <c r="H326" i="47" s="1"/>
  <c r="G256" i="47"/>
  <c r="H256" i="47" s="1"/>
  <c r="G255" i="47"/>
  <c r="H255" i="47" s="1"/>
  <c r="G254" i="47"/>
  <c r="H254" i="47" s="1"/>
  <c r="G253" i="47"/>
  <c r="H253" i="47" s="1"/>
  <c r="G252" i="47"/>
  <c r="H252" i="47" s="1"/>
  <c r="G237" i="47"/>
  <c r="H237" i="47" s="1"/>
  <c r="G236" i="47"/>
  <c r="H236" i="47" s="1"/>
  <c r="G235" i="47"/>
  <c r="H235" i="47" s="1"/>
  <c r="G234" i="47"/>
  <c r="H234" i="47" s="1"/>
  <c r="G233" i="47"/>
  <c r="H233" i="47" s="1"/>
  <c r="G218" i="47"/>
  <c r="H218" i="47" s="1"/>
  <c r="G217" i="47"/>
  <c r="H217" i="47" s="1"/>
  <c r="G216" i="47"/>
  <c r="H216" i="47" s="1"/>
  <c r="G215" i="47"/>
  <c r="H215" i="47" s="1"/>
  <c r="G214" i="47"/>
  <c r="H214" i="47" s="1"/>
  <c r="G180" i="47"/>
  <c r="H180" i="47" s="1"/>
  <c r="G179" i="47"/>
  <c r="H179" i="47" s="1"/>
  <c r="G178" i="47"/>
  <c r="H178" i="47" s="1"/>
  <c r="G177" i="47"/>
  <c r="H177" i="47" s="1"/>
  <c r="G176" i="47"/>
  <c r="H176" i="47" s="1"/>
  <c r="G161" i="47"/>
  <c r="H161" i="47" s="1"/>
  <c r="G160" i="47"/>
  <c r="H160" i="47" s="1"/>
  <c r="G159" i="47"/>
  <c r="H159" i="47" s="1"/>
  <c r="G158" i="47"/>
  <c r="H158" i="47" s="1"/>
  <c r="G157" i="47"/>
  <c r="H157" i="47" s="1"/>
  <c r="G142" i="47"/>
  <c r="H142" i="47" s="1"/>
  <c r="G139" i="47"/>
  <c r="H139" i="47" s="1"/>
  <c r="G138" i="47"/>
  <c r="H138" i="47" s="1"/>
  <c r="G141" i="47"/>
  <c r="H141" i="47" s="1"/>
  <c r="H148" i="54"/>
  <c r="J141" i="47"/>
  <c r="H329" i="47" l="1"/>
  <c r="H331" i="47" s="1"/>
  <c r="G322" i="47" s="1"/>
  <c r="H257" i="47"/>
  <c r="H238" i="47"/>
  <c r="H150" i="54" s="1"/>
  <c r="H219" i="47"/>
  <c r="H181" i="47"/>
  <c r="H162" i="47"/>
  <c r="G153" i="47" l="1"/>
  <c r="H145" i="54"/>
  <c r="G120" i="47" l="1"/>
  <c r="H120" i="47" s="1"/>
  <c r="G121" i="47"/>
  <c r="H121" i="47" s="1"/>
  <c r="G102" i="47" l="1"/>
  <c r="G101" i="47"/>
  <c r="H131" i="54"/>
  <c r="I131" i="54" s="1"/>
  <c r="J131" i="54" s="1"/>
  <c r="G65" i="47"/>
  <c r="H65" i="47" s="1"/>
  <c r="G64" i="47"/>
  <c r="H64" i="47" s="1"/>
  <c r="G63" i="47"/>
  <c r="H63" i="47" s="1"/>
  <c r="G44" i="47"/>
  <c r="H44" i="47" s="1"/>
  <c r="H129" i="54"/>
  <c r="D24" i="51" l="1"/>
  <c r="H34" i="54" l="1"/>
  <c r="I34" i="54" s="1"/>
  <c r="J23" i="54"/>
  <c r="H14" i="54" l="1"/>
  <c r="I14" i="54" s="1"/>
  <c r="G982" i="47"/>
  <c r="G981" i="47"/>
  <c r="G980" i="47"/>
  <c r="G979" i="47"/>
  <c r="G978" i="47"/>
  <c r="G977" i="47"/>
  <c r="G962" i="47"/>
  <c r="G961" i="47"/>
  <c r="G960" i="47"/>
  <c r="G959" i="47"/>
  <c r="G958" i="47"/>
  <c r="G943" i="47"/>
  <c r="G942" i="47"/>
  <c r="G941" i="47"/>
  <c r="G940" i="47"/>
  <c r="G939" i="47"/>
  <c r="G938" i="47"/>
  <c r="G918" i="47"/>
  <c r="H918" i="47" s="1"/>
  <c r="G900" i="47"/>
  <c r="G899" i="47"/>
  <c r="G898" i="47"/>
  <c r="G897" i="47"/>
  <c r="G896" i="47"/>
  <c r="G880" i="47"/>
  <c r="G879" i="47"/>
  <c r="G878" i="47"/>
  <c r="G877" i="47"/>
  <c r="G876" i="47"/>
  <c r="G875" i="47"/>
  <c r="G874" i="47"/>
  <c r="G873" i="47"/>
  <c r="G858" i="47"/>
  <c r="G857" i="47"/>
  <c r="G856" i="47"/>
  <c r="G855" i="47"/>
  <c r="G854" i="47"/>
  <c r="G853" i="47"/>
  <c r="G852" i="47"/>
  <c r="G851" i="47"/>
  <c r="G836" i="47"/>
  <c r="G835" i="47"/>
  <c r="G834" i="47"/>
  <c r="G833" i="47"/>
  <c r="G832" i="47"/>
  <c r="G831" i="47"/>
  <c r="G830" i="47"/>
  <c r="G829" i="47"/>
  <c r="G814" i="47"/>
  <c r="G813" i="47"/>
  <c r="G812" i="47"/>
  <c r="G811" i="47"/>
  <c r="G810" i="47"/>
  <c r="G794" i="47"/>
  <c r="G793" i="47"/>
  <c r="G792" i="47"/>
  <c r="G791" i="47"/>
  <c r="G790" i="47"/>
  <c r="G789" i="47"/>
  <c r="G773" i="47"/>
  <c r="G772" i="47"/>
  <c r="G731" i="47"/>
  <c r="G730" i="47"/>
  <c r="G715" i="47"/>
  <c r="G714" i="47"/>
  <c r="G713" i="47"/>
  <c r="G712" i="47"/>
  <c r="G711" i="47"/>
  <c r="G710" i="47"/>
  <c r="G709" i="47"/>
  <c r="G708" i="47"/>
  <c r="G707" i="47"/>
  <c r="G706" i="47"/>
  <c r="G705" i="47"/>
  <c r="G704" i="47"/>
  <c r="G703" i="47"/>
  <c r="G702" i="47"/>
  <c r="G701" i="47"/>
  <c r="G700" i="47"/>
  <c r="G699" i="47"/>
  <c r="G698" i="47"/>
  <c r="G697" i="47"/>
  <c r="G696" i="47"/>
  <c r="G695" i="47"/>
  <c r="G694" i="47"/>
  <c r="G679" i="47"/>
  <c r="G678" i="47"/>
  <c r="G677" i="47"/>
  <c r="G676" i="47"/>
  <c r="G661" i="47"/>
  <c r="G659" i="47"/>
  <c r="G658" i="47"/>
  <c r="G643" i="47"/>
  <c r="G642" i="47"/>
  <c r="G641" i="47"/>
  <c r="G640" i="47"/>
  <c r="G639" i="47"/>
  <c r="G624" i="47"/>
  <c r="G623" i="47"/>
  <c r="G622" i="47"/>
  <c r="G621" i="47"/>
  <c r="G620" i="47"/>
  <c r="G619" i="47"/>
  <c r="G618" i="47"/>
  <c r="G617" i="47"/>
  <c r="G616" i="47"/>
  <c r="G615" i="47"/>
  <c r="G614" i="47"/>
  <c r="G613" i="47"/>
  <c r="G612" i="47"/>
  <c r="G611" i="47"/>
  <c r="G610" i="47"/>
  <c r="G609" i="47"/>
  <c r="G608" i="47"/>
  <c r="G607" i="47"/>
  <c r="G606" i="47"/>
  <c r="G605" i="47"/>
  <c r="G604" i="47"/>
  <c r="G603" i="47"/>
  <c r="G602" i="47"/>
  <c r="G601" i="47"/>
  <c r="G600" i="47"/>
  <c r="G599" i="47"/>
  <c r="G584" i="47"/>
  <c r="G583" i="47"/>
  <c r="G582" i="47"/>
  <c r="G581" i="47"/>
  <c r="G580" i="47"/>
  <c r="G493" i="47"/>
  <c r="G492" i="47"/>
  <c r="G491" i="47"/>
  <c r="G490" i="47"/>
  <c r="G489" i="47"/>
  <c r="G472" i="47"/>
  <c r="H472" i="47" s="1"/>
  <c r="H475" i="47" s="1"/>
  <c r="H338" i="54" s="1"/>
  <c r="G456" i="47"/>
  <c r="G455" i="47"/>
  <c r="G439" i="47"/>
  <c r="G438" i="47"/>
  <c r="G423" i="47"/>
  <c r="G422" i="47"/>
  <c r="G421" i="47"/>
  <c r="G406" i="47"/>
  <c r="G405" i="47"/>
  <c r="G404" i="47"/>
  <c r="G403" i="47"/>
  <c r="G402" i="47"/>
  <c r="G387" i="47"/>
  <c r="G386" i="47"/>
  <c r="G385" i="47"/>
  <c r="G384" i="47"/>
  <c r="G369" i="47"/>
  <c r="G368" i="47"/>
  <c r="G367" i="47"/>
  <c r="G352" i="47"/>
  <c r="G351" i="47"/>
  <c r="G350" i="47"/>
  <c r="G348" i="47"/>
  <c r="G347" i="47"/>
  <c r="G346" i="47"/>
  <c r="G345" i="47"/>
  <c r="G311" i="47"/>
  <c r="G310" i="47"/>
  <c r="G309" i="47"/>
  <c r="G308" i="47"/>
  <c r="G307" i="47"/>
  <c r="G292" i="47"/>
  <c r="G291" i="47"/>
  <c r="G290" i="47"/>
  <c r="G274" i="47"/>
  <c r="G273" i="47"/>
  <c r="G272" i="47"/>
  <c r="G199" i="47"/>
  <c r="G198" i="47"/>
  <c r="G197" i="47"/>
  <c r="G196" i="47"/>
  <c r="G195" i="47"/>
  <c r="G140" i="47"/>
  <c r="H140" i="47" s="1"/>
  <c r="G123" i="47"/>
  <c r="H123" i="47" s="1"/>
  <c r="G122" i="47"/>
  <c r="H122" i="47" s="1"/>
  <c r="G119" i="47"/>
  <c r="H119" i="47" s="1"/>
  <c r="G118" i="47"/>
  <c r="H118" i="47" s="1"/>
  <c r="G103" i="47"/>
  <c r="G86" i="47"/>
  <c r="H86" i="47" s="1"/>
  <c r="G85" i="47"/>
  <c r="H85" i="47" s="1"/>
  <c r="G83" i="47"/>
  <c r="H83" i="47" s="1"/>
  <c r="G68" i="47"/>
  <c r="G67" i="47"/>
  <c r="G66" i="47"/>
  <c r="G48" i="47"/>
  <c r="G47" i="47"/>
  <c r="G46" i="47"/>
  <c r="G45" i="47"/>
  <c r="G29" i="47"/>
  <c r="G28" i="47"/>
  <c r="G26" i="47"/>
  <c r="G25" i="47"/>
  <c r="G24" i="47"/>
  <c r="G23" i="47"/>
  <c r="G22" i="47"/>
  <c r="H581" i="54"/>
  <c r="H580" i="54"/>
  <c r="H579" i="54"/>
  <c r="H578" i="54"/>
  <c r="H577" i="54"/>
  <c r="H574" i="54"/>
  <c r="H573" i="54"/>
  <c r="H572" i="54"/>
  <c r="H569" i="54"/>
  <c r="H568" i="54"/>
  <c r="H567" i="54"/>
  <c r="H564" i="54"/>
  <c r="H563" i="54"/>
  <c r="H560" i="54"/>
  <c r="H559" i="54"/>
  <c r="H558" i="54"/>
  <c r="H557" i="54"/>
  <c r="H556" i="54"/>
  <c r="H555" i="54"/>
  <c r="H552" i="54"/>
  <c r="H551" i="54"/>
  <c r="H550" i="54"/>
  <c r="H549" i="54"/>
  <c r="H548" i="54"/>
  <c r="H547" i="54"/>
  <c r="H546" i="54"/>
  <c r="H545" i="54"/>
  <c r="H543" i="54"/>
  <c r="H542" i="54"/>
  <c r="H541" i="54"/>
  <c r="H531" i="54"/>
  <c r="H530" i="54"/>
  <c r="H528" i="54"/>
  <c r="H525" i="54"/>
  <c r="I525" i="54" s="1"/>
  <c r="H524" i="54"/>
  <c r="H523" i="54"/>
  <c r="H520" i="54"/>
  <c r="H519" i="54"/>
  <c r="H518" i="54"/>
  <c r="H517" i="54"/>
  <c r="H514" i="54"/>
  <c r="H513" i="54"/>
  <c r="H512" i="54"/>
  <c r="H511" i="54"/>
  <c r="H508" i="54"/>
  <c r="H507" i="54"/>
  <c r="H506" i="54"/>
  <c r="H490" i="54"/>
  <c r="H489" i="54"/>
  <c r="H488" i="54"/>
  <c r="H487" i="54"/>
  <c r="H486" i="54"/>
  <c r="H485" i="54"/>
  <c r="H484" i="54"/>
  <c r="H483" i="54"/>
  <c r="H482" i="54"/>
  <c r="H481" i="54"/>
  <c r="H480" i="54"/>
  <c r="H477" i="54"/>
  <c r="H475" i="54"/>
  <c r="H474" i="54"/>
  <c r="H470" i="54"/>
  <c r="H469" i="54"/>
  <c r="H465" i="54"/>
  <c r="H455" i="54"/>
  <c r="H454" i="54"/>
  <c r="H453" i="54"/>
  <c r="H452" i="54"/>
  <c r="H451" i="54"/>
  <c r="H448" i="54"/>
  <c r="H446" i="54"/>
  <c r="H445" i="54"/>
  <c r="H444" i="54"/>
  <c r="H443" i="54"/>
  <c r="H442" i="54"/>
  <c r="H440" i="54"/>
  <c r="H434" i="54"/>
  <c r="H433" i="54"/>
  <c r="H432" i="54"/>
  <c r="H431" i="54"/>
  <c r="H428" i="54"/>
  <c r="H427" i="54"/>
  <c r="H426" i="54"/>
  <c r="H425" i="54"/>
  <c r="H424" i="54"/>
  <c r="H423" i="54"/>
  <c r="H422" i="54"/>
  <c r="H421" i="54"/>
  <c r="H420" i="54"/>
  <c r="H419" i="54"/>
  <c r="H416" i="54"/>
  <c r="H415" i="54"/>
  <c r="H414" i="54"/>
  <c r="H413" i="54"/>
  <c r="H412" i="54"/>
  <c r="H411" i="54"/>
  <c r="H410" i="54"/>
  <c r="H409" i="54"/>
  <c r="H401" i="54"/>
  <c r="H398" i="54"/>
  <c r="H397" i="54"/>
  <c r="H396" i="54"/>
  <c r="H395" i="54"/>
  <c r="H394" i="54"/>
  <c r="H393" i="54"/>
  <c r="H392" i="54"/>
  <c r="H391" i="54"/>
  <c r="H390" i="54"/>
  <c r="H389" i="54"/>
  <c r="H386" i="54"/>
  <c r="H383" i="54"/>
  <c r="H382" i="54"/>
  <c r="H381" i="54"/>
  <c r="H378" i="54"/>
  <c r="H367" i="54"/>
  <c r="H365" i="54"/>
  <c r="H353" i="54"/>
  <c r="H352" i="54"/>
  <c r="H351" i="54"/>
  <c r="H350" i="54"/>
  <c r="H349" i="54"/>
  <c r="H347" i="54"/>
  <c r="H346" i="54"/>
  <c r="H345" i="54"/>
  <c r="H342" i="54"/>
  <c r="H337" i="54"/>
  <c r="H336" i="54"/>
  <c r="H335" i="54"/>
  <c r="H334" i="54"/>
  <c r="H333" i="54"/>
  <c r="H332" i="54"/>
  <c r="H329" i="54"/>
  <c r="H324" i="54"/>
  <c r="H323" i="54"/>
  <c r="H320" i="54"/>
  <c r="H319" i="54"/>
  <c r="H318" i="54"/>
  <c r="H317" i="54"/>
  <c r="H316" i="54"/>
  <c r="H313" i="54"/>
  <c r="H312" i="54"/>
  <c r="H311" i="54"/>
  <c r="H310" i="54"/>
  <c r="H309" i="54"/>
  <c r="H306" i="54"/>
  <c r="H305" i="54"/>
  <c r="H304" i="54"/>
  <c r="H303" i="54"/>
  <c r="H302" i="54"/>
  <c r="H301" i="54"/>
  <c r="H300" i="54"/>
  <c r="H299" i="54"/>
  <c r="H298" i="54"/>
  <c r="H297" i="54"/>
  <c r="H296" i="54"/>
  <c r="H295" i="54"/>
  <c r="H290" i="54"/>
  <c r="H289" i="54"/>
  <c r="H285" i="54"/>
  <c r="H283" i="54"/>
  <c r="H281" i="54"/>
  <c r="H277" i="54"/>
  <c r="H276" i="54"/>
  <c r="H275" i="54"/>
  <c r="H274" i="54"/>
  <c r="H273" i="54"/>
  <c r="H271" i="54"/>
  <c r="H270" i="54"/>
  <c r="H269" i="54"/>
  <c r="H268" i="54"/>
  <c r="H267" i="54"/>
  <c r="H266" i="54"/>
  <c r="H265" i="54"/>
  <c r="H264" i="54"/>
  <c r="H260" i="54"/>
  <c r="H259" i="54"/>
  <c r="H258" i="54"/>
  <c r="H257" i="54"/>
  <c r="H256" i="54"/>
  <c r="H255" i="54"/>
  <c r="H254" i="54"/>
  <c r="H253" i="54"/>
  <c r="H252" i="54"/>
  <c r="H251" i="54"/>
  <c r="H250" i="54"/>
  <c r="H249" i="54"/>
  <c r="H248" i="54"/>
  <c r="H247" i="54"/>
  <c r="H246" i="54"/>
  <c r="H245" i="54"/>
  <c r="H244" i="54"/>
  <c r="H243" i="54"/>
  <c r="H242" i="54"/>
  <c r="H239" i="54"/>
  <c r="H238" i="54"/>
  <c r="H237" i="54"/>
  <c r="H236" i="54"/>
  <c r="H235" i="54"/>
  <c r="H234" i="54"/>
  <c r="H233" i="54"/>
  <c r="H232" i="54"/>
  <c r="H231" i="54"/>
  <c r="H230" i="54"/>
  <c r="H229" i="54"/>
  <c r="H228" i="54"/>
  <c r="H227" i="54"/>
  <c r="H226" i="54"/>
  <c r="H225" i="54"/>
  <c r="H224" i="54"/>
  <c r="H223" i="54"/>
  <c r="H222" i="54"/>
  <c r="H221" i="54"/>
  <c r="H220" i="54"/>
  <c r="H219" i="54"/>
  <c r="H218" i="54"/>
  <c r="H217" i="54"/>
  <c r="H216" i="54"/>
  <c r="H215" i="54"/>
  <c r="H209" i="54"/>
  <c r="H208" i="54"/>
  <c r="H207" i="54"/>
  <c r="H206" i="54"/>
  <c r="H205" i="54"/>
  <c r="H204" i="54"/>
  <c r="H203" i="54"/>
  <c r="H200" i="54"/>
  <c r="H199" i="54"/>
  <c r="H198" i="54"/>
  <c r="H194" i="54"/>
  <c r="H193" i="54"/>
  <c r="H192" i="54"/>
  <c r="H191" i="54"/>
  <c r="H190" i="54"/>
  <c r="I190" i="54" s="1"/>
  <c r="J190" i="54" s="1"/>
  <c r="H189" i="54"/>
  <c r="H180" i="54"/>
  <c r="H178" i="54"/>
  <c r="H177" i="54"/>
  <c r="H176" i="54"/>
  <c r="H175" i="54"/>
  <c r="H174" i="54"/>
  <c r="H173" i="54"/>
  <c r="I173" i="54" s="1"/>
  <c r="J173" i="54" s="1"/>
  <c r="H167" i="54"/>
  <c r="H166" i="54"/>
  <c r="H165" i="54"/>
  <c r="H164" i="54"/>
  <c r="I164" i="54" s="1"/>
  <c r="J164" i="54" s="1"/>
  <c r="H163" i="54"/>
  <c r="H162" i="54"/>
  <c r="H161" i="54"/>
  <c r="H153" i="54"/>
  <c r="H140" i="54"/>
  <c r="H139" i="54"/>
  <c r="H135" i="54"/>
  <c r="H134" i="54"/>
  <c r="H127" i="54"/>
  <c r="H123" i="54"/>
  <c r="H122" i="54"/>
  <c r="H121" i="54"/>
  <c r="H118" i="54"/>
  <c r="H115" i="54"/>
  <c r="H113" i="54"/>
  <c r="H110" i="54"/>
  <c r="H109" i="54"/>
  <c r="H108" i="54"/>
  <c r="H107" i="54"/>
  <c r="H106" i="54"/>
  <c r="H103" i="54"/>
  <c r="H102" i="54"/>
  <c r="H101" i="54"/>
  <c r="H100" i="54"/>
  <c r="H99" i="54"/>
  <c r="H98" i="54"/>
  <c r="H82" i="54"/>
  <c r="H81" i="54"/>
  <c r="H80" i="54"/>
  <c r="H79" i="54"/>
  <c r="H78" i="54"/>
  <c r="H77" i="54"/>
  <c r="H76" i="54"/>
  <c r="H75" i="54"/>
  <c r="H74" i="54"/>
  <c r="H73" i="54"/>
  <c r="H72" i="54"/>
  <c r="H71" i="54"/>
  <c r="H68" i="54"/>
  <c r="H67" i="54"/>
  <c r="H66" i="54"/>
  <c r="H65" i="54"/>
  <c r="H64" i="54"/>
  <c r="H63" i="54"/>
  <c r="H62" i="54"/>
  <c r="H59" i="54"/>
  <c r="H58" i="54"/>
  <c r="H57" i="54"/>
  <c r="H56" i="54"/>
  <c r="H55" i="54"/>
  <c r="H54" i="54"/>
  <c r="H51" i="54"/>
  <c r="H50" i="54"/>
  <c r="H49" i="54"/>
  <c r="H48" i="54"/>
  <c r="H47" i="54"/>
  <c r="H46" i="54"/>
  <c r="H45" i="54"/>
  <c r="I45" i="54" s="1"/>
  <c r="J45" i="54" s="1"/>
  <c r="H37" i="54"/>
  <c r="H36" i="54"/>
  <c r="H35" i="54"/>
  <c r="H22" i="54"/>
  <c r="H21" i="54"/>
  <c r="H20" i="54"/>
  <c r="H18" i="54"/>
  <c r="H15" i="54"/>
  <c r="H143" i="47" l="1"/>
  <c r="H144" i="54" s="1"/>
  <c r="I144" i="54" s="1"/>
  <c r="J144" i="54" s="1"/>
  <c r="H124" i="47"/>
  <c r="H141" i="54" s="1"/>
  <c r="I113" i="54"/>
  <c r="J113" i="54" s="1"/>
  <c r="I115" i="54"/>
  <c r="J115" i="54" s="1"/>
  <c r="I68" i="54"/>
  <c r="J68" i="54" s="1"/>
  <c r="I67" i="54"/>
  <c r="J67" i="54" s="1"/>
  <c r="I63" i="54"/>
  <c r="J63" i="54" s="1"/>
  <c r="J25" i="54" l="1"/>
  <c r="I24" i="54"/>
  <c r="H982" i="47" l="1"/>
  <c r="H981" i="47"/>
  <c r="H980" i="47"/>
  <c r="H979" i="47"/>
  <c r="H978" i="47"/>
  <c r="H977" i="47"/>
  <c r="H962" i="47"/>
  <c r="H961" i="47"/>
  <c r="H960" i="47"/>
  <c r="H959" i="47"/>
  <c r="H958" i="47"/>
  <c r="H943" i="47"/>
  <c r="H942" i="47"/>
  <c r="H941" i="47"/>
  <c r="H940" i="47"/>
  <c r="H939" i="47"/>
  <c r="H938" i="47"/>
  <c r="H944" i="47" l="1"/>
  <c r="H536" i="54" s="1"/>
  <c r="H983" i="47"/>
  <c r="H538" i="54" s="1"/>
  <c r="H924" i="47"/>
  <c r="H535" i="54" s="1"/>
  <c r="H963" i="47"/>
  <c r="H537" i="54" s="1"/>
  <c r="G973" i="47" l="1"/>
  <c r="G954" i="47"/>
  <c r="G934" i="47"/>
  <c r="G912" i="47"/>
  <c r="H901" i="47" l="1"/>
  <c r="H900" i="47"/>
  <c r="H899" i="47"/>
  <c r="H898" i="47"/>
  <c r="H897" i="47"/>
  <c r="H896" i="47"/>
  <c r="H895" i="47"/>
  <c r="H902" i="47" l="1"/>
  <c r="H529" i="54" s="1"/>
  <c r="I529" i="54" s="1"/>
  <c r="J529" i="54" s="1"/>
  <c r="G891" i="47" l="1"/>
  <c r="H880" i="47" l="1"/>
  <c r="H879" i="47"/>
  <c r="H878" i="47"/>
  <c r="H877" i="47"/>
  <c r="H876" i="47"/>
  <c r="H875" i="47"/>
  <c r="H874" i="47"/>
  <c r="H873" i="47"/>
  <c r="H858" i="47"/>
  <c r="H857" i="47"/>
  <c r="H856" i="47"/>
  <c r="H855" i="47"/>
  <c r="H854" i="47"/>
  <c r="H853" i="47"/>
  <c r="H852" i="47"/>
  <c r="H851" i="47"/>
  <c r="H836" i="47"/>
  <c r="H835" i="47"/>
  <c r="H834" i="47"/>
  <c r="H833" i="47"/>
  <c r="H832" i="47"/>
  <c r="H831" i="47"/>
  <c r="H830" i="47"/>
  <c r="H794" i="47"/>
  <c r="H793" i="47"/>
  <c r="H792" i="47"/>
  <c r="H791" i="47"/>
  <c r="H790" i="47"/>
  <c r="H789" i="47"/>
  <c r="H814" i="47"/>
  <c r="H813" i="47"/>
  <c r="H812" i="47"/>
  <c r="H811" i="47"/>
  <c r="H810" i="47"/>
  <c r="H829" i="47"/>
  <c r="H809" i="47"/>
  <c r="H881" i="47" l="1"/>
  <c r="H498" i="54" s="1"/>
  <c r="H795" i="47"/>
  <c r="H494" i="54" s="1"/>
  <c r="H859" i="47"/>
  <c r="H497" i="54" s="1"/>
  <c r="H837" i="47"/>
  <c r="H496" i="54" s="1"/>
  <c r="H815" i="47"/>
  <c r="H495" i="54" s="1"/>
  <c r="H772" i="47"/>
  <c r="H774" i="47"/>
  <c r="H773" i="47"/>
  <c r="H757" i="47"/>
  <c r="H756" i="47"/>
  <c r="H755" i="47"/>
  <c r="H754" i="47"/>
  <c r="H753" i="47"/>
  <c r="H752" i="47"/>
  <c r="H751" i="47"/>
  <c r="H750" i="47"/>
  <c r="H749" i="47"/>
  <c r="H748" i="47"/>
  <c r="H747" i="47"/>
  <c r="H731" i="47"/>
  <c r="H730" i="47"/>
  <c r="H456" i="54" l="1"/>
  <c r="H775" i="47"/>
  <c r="H471" i="54" s="1"/>
  <c r="I471" i="54" s="1"/>
  <c r="J471" i="54" s="1"/>
  <c r="H758" i="47"/>
  <c r="H463" i="54" s="1"/>
  <c r="I463" i="54" s="1"/>
  <c r="J463" i="54" s="1"/>
  <c r="G869" i="47"/>
  <c r="G847" i="47"/>
  <c r="G825" i="47"/>
  <c r="G805" i="47"/>
  <c r="G785" i="47"/>
  <c r="G768" i="47" l="1"/>
  <c r="G743" i="47"/>
  <c r="G726" i="47"/>
  <c r="H715" i="47" l="1"/>
  <c r="H714" i="47"/>
  <c r="H713" i="47"/>
  <c r="H712" i="47"/>
  <c r="H711" i="47"/>
  <c r="H710" i="47"/>
  <c r="H709" i="47"/>
  <c r="H708" i="47"/>
  <c r="H707" i="47"/>
  <c r="H706" i="47"/>
  <c r="H705" i="47"/>
  <c r="H704" i="47"/>
  <c r="H703" i="47"/>
  <c r="H702" i="47"/>
  <c r="H701" i="47"/>
  <c r="H700" i="47"/>
  <c r="H699" i="47"/>
  <c r="H698" i="47"/>
  <c r="H697" i="47"/>
  <c r="H696" i="47"/>
  <c r="H695" i="47"/>
  <c r="H694" i="47"/>
  <c r="H678" i="47"/>
  <c r="H679" i="47"/>
  <c r="H677" i="47"/>
  <c r="H676" i="47"/>
  <c r="H661" i="47"/>
  <c r="H660" i="47"/>
  <c r="H659" i="47"/>
  <c r="H658" i="47"/>
  <c r="H662" i="47" s="1"/>
  <c r="H373" i="54" s="1"/>
  <c r="H716" i="47" l="1"/>
  <c r="H437" i="54" s="1"/>
  <c r="H680" i="47"/>
  <c r="I373" i="54"/>
  <c r="J373" i="54" s="1"/>
  <c r="H405" i="54" l="1"/>
  <c r="I405" i="54" s="1"/>
  <c r="J405" i="54" s="1"/>
  <c r="H404" i="54"/>
  <c r="H441" i="54"/>
  <c r="G690" i="47"/>
  <c r="G672" i="47"/>
  <c r="G654" i="47"/>
  <c r="I367" i="54" l="1"/>
  <c r="J367" i="54" s="1"/>
  <c r="H643" i="47"/>
  <c r="H642" i="47"/>
  <c r="H641" i="47"/>
  <c r="H640" i="47"/>
  <c r="H639" i="47"/>
  <c r="H644" i="47" l="1"/>
  <c r="H366" i="54" l="1"/>
  <c r="I366" i="54" s="1"/>
  <c r="J366" i="54" s="1"/>
  <c r="G635" i="47"/>
  <c r="H624" i="47"/>
  <c r="H623" i="47"/>
  <c r="H622" i="47"/>
  <c r="H621" i="47"/>
  <c r="H620" i="47"/>
  <c r="H619" i="47"/>
  <c r="H618" i="47"/>
  <c r="H617" i="47"/>
  <c r="H616" i="47"/>
  <c r="H615" i="47"/>
  <c r="H614" i="47"/>
  <c r="H613" i="47"/>
  <c r="H612" i="47"/>
  <c r="H611" i="47"/>
  <c r="H610" i="47"/>
  <c r="H609" i="47"/>
  <c r="H608" i="47"/>
  <c r="H607" i="47"/>
  <c r="H606" i="47"/>
  <c r="H605" i="47"/>
  <c r="H604" i="47"/>
  <c r="H603" i="47"/>
  <c r="H602" i="47"/>
  <c r="H601" i="47"/>
  <c r="H600" i="47" l="1"/>
  <c r="H599" i="47"/>
  <c r="H584" i="47"/>
  <c r="H583" i="47"/>
  <c r="H582" i="47"/>
  <c r="H581" i="47"/>
  <c r="H580" i="47"/>
  <c r="H490" i="47"/>
  <c r="H493" i="47"/>
  <c r="H492" i="47"/>
  <c r="H491" i="47"/>
  <c r="H489" i="47"/>
  <c r="I346" i="54"/>
  <c r="J346" i="54" s="1"/>
  <c r="H494" i="47" l="1"/>
  <c r="H544" i="54" s="1"/>
  <c r="H585" i="47"/>
  <c r="H360" i="54" s="1"/>
  <c r="I360" i="54" s="1"/>
  <c r="J360" i="54" s="1"/>
  <c r="H625" i="47"/>
  <c r="H357" i="54" l="1"/>
  <c r="I357" i="54" s="1"/>
  <c r="J357" i="54" s="1"/>
  <c r="H363" i="54"/>
  <c r="I363" i="54" s="1"/>
  <c r="J363" i="54" s="1"/>
  <c r="G595" i="47"/>
  <c r="I358" i="54"/>
  <c r="J358" i="54" s="1"/>
  <c r="G576" i="47"/>
  <c r="G485" i="47"/>
  <c r="I353" i="54" l="1"/>
  <c r="J353" i="54" s="1"/>
  <c r="H457" i="47" l="1"/>
  <c r="H456" i="47"/>
  <c r="H455" i="47"/>
  <c r="H440" i="47"/>
  <c r="H439" i="47"/>
  <c r="H438" i="47"/>
  <c r="I338" i="54" l="1"/>
  <c r="J338" i="54" s="1"/>
  <c r="I325" i="54"/>
  <c r="J325" i="54" s="1"/>
  <c r="H441" i="47"/>
  <c r="H458" i="47"/>
  <c r="I316" i="54"/>
  <c r="J316" i="54" s="1"/>
  <c r="G468" i="47" l="1"/>
  <c r="I328" i="54"/>
  <c r="J328" i="54" s="1"/>
  <c r="I327" i="54"/>
  <c r="J327" i="54" s="1"/>
  <c r="G434" i="47"/>
  <c r="G451" i="47"/>
  <c r="H423" i="47" l="1"/>
  <c r="H422" i="47"/>
  <c r="H421" i="47"/>
  <c r="H424" i="47" l="1"/>
  <c r="H291" i="54" s="1"/>
  <c r="I291" i="54" s="1"/>
  <c r="J291" i="54" s="1"/>
  <c r="G417" i="47" l="1"/>
  <c r="H406" i="47"/>
  <c r="H405" i="47"/>
  <c r="H404" i="47"/>
  <c r="H403" i="47"/>
  <c r="H402" i="47"/>
  <c r="I286" i="54"/>
  <c r="J286" i="54" s="1"/>
  <c r="I285" i="54"/>
  <c r="J285" i="54" s="1"/>
  <c r="H407" i="47" l="1"/>
  <c r="H282" i="54" s="1"/>
  <c r="I282" i="54" s="1"/>
  <c r="J282" i="54" s="1"/>
  <c r="G398" i="47" l="1"/>
  <c r="H387" i="47" l="1"/>
  <c r="H386" i="47"/>
  <c r="H385" i="47"/>
  <c r="H384" i="47"/>
  <c r="H388" i="47" l="1"/>
  <c r="H278" i="54" s="1"/>
  <c r="G380" i="47" l="1"/>
  <c r="H369" i="47" l="1"/>
  <c r="H368" i="47"/>
  <c r="H367" i="47"/>
  <c r="I259" i="54"/>
  <c r="J259" i="54" s="1"/>
  <c r="I260" i="54"/>
  <c r="J260" i="54" s="1"/>
  <c r="H370" i="47" l="1"/>
  <c r="H263" i="54" s="1"/>
  <c r="I263" i="54" s="1"/>
  <c r="J263" i="54" s="1"/>
  <c r="I239" i="54"/>
  <c r="J239" i="54" s="1"/>
  <c r="I200" i="54"/>
  <c r="J200" i="54" s="1"/>
  <c r="G363" i="47" l="1"/>
  <c r="H352" i="47"/>
  <c r="H351" i="47"/>
  <c r="H350" i="47"/>
  <c r="H349" i="47"/>
  <c r="H348" i="47"/>
  <c r="I194" i="54" l="1"/>
  <c r="J194" i="54" s="1"/>
  <c r="I193" i="54"/>
  <c r="J193" i="54" s="1"/>
  <c r="H152" i="54"/>
  <c r="I152" i="54" s="1"/>
  <c r="J152" i="54" s="1"/>
  <c r="I180" i="54"/>
  <c r="J180" i="54" s="1"/>
  <c r="H311" i="47"/>
  <c r="H310" i="47"/>
  <c r="H309" i="47"/>
  <c r="H308" i="47"/>
  <c r="H307" i="47"/>
  <c r="H312" i="47" l="1"/>
  <c r="I175" i="54"/>
  <c r="J175" i="54" s="1"/>
  <c r="I178" i="54"/>
  <c r="J178" i="54" s="1"/>
  <c r="H179" i="54" l="1"/>
  <c r="H447" i="54"/>
  <c r="H199" i="47"/>
  <c r="H198" i="47"/>
  <c r="H149" i="54" l="1"/>
  <c r="H146" i="54" l="1"/>
  <c r="I146" i="54" s="1"/>
  <c r="G172" i="47"/>
  <c r="I140" i="54" l="1"/>
  <c r="J140" i="54" s="1"/>
  <c r="I139" i="54"/>
  <c r="J139" i="54" s="1"/>
  <c r="H103" i="47"/>
  <c r="H102" i="47"/>
  <c r="H68" i="47" l="1"/>
  <c r="H67" i="47"/>
  <c r="H48" i="47" l="1"/>
  <c r="H47" i="47"/>
  <c r="I372" i="54" l="1"/>
  <c r="J372" i="54" s="1"/>
  <c r="J371" i="54" s="1"/>
  <c r="C74" i="8" s="1"/>
  <c r="I365" i="54"/>
  <c r="J365" i="54" s="1"/>
  <c r="I352" i="54"/>
  <c r="J352" i="54" s="1"/>
  <c r="I351" i="54"/>
  <c r="J351" i="54" s="1"/>
  <c r="I350" i="54"/>
  <c r="J350" i="54" s="1"/>
  <c r="I349" i="54"/>
  <c r="J349" i="54" s="1"/>
  <c r="I347" i="54"/>
  <c r="J347" i="54" s="1"/>
  <c r="I345" i="54"/>
  <c r="J345" i="54" s="1"/>
  <c r="I302" i="54"/>
  <c r="J302" i="54" s="1"/>
  <c r="J344" i="54" l="1"/>
  <c r="J355" i="54"/>
  <c r="C71" i="8" s="1"/>
  <c r="E74" i="8"/>
  <c r="D74" i="8"/>
  <c r="O74" i="8"/>
  <c r="N74" i="8"/>
  <c r="M74" i="8"/>
  <c r="H74" i="8"/>
  <c r="J74" i="8"/>
  <c r="I74" i="8"/>
  <c r="K74" i="8"/>
  <c r="G74" i="8"/>
  <c r="L74" i="8"/>
  <c r="F74" i="8"/>
  <c r="C68" i="8"/>
  <c r="K71" i="8" l="1"/>
  <c r="J71" i="8"/>
  <c r="N71" i="8"/>
  <c r="G71" i="8"/>
  <c r="H71" i="8"/>
  <c r="I71" i="8"/>
  <c r="F71" i="8"/>
  <c r="E71" i="8"/>
  <c r="D71" i="8"/>
  <c r="L71" i="8"/>
  <c r="O71" i="8"/>
  <c r="M71" i="8"/>
  <c r="N68" i="8"/>
  <c r="M68" i="8"/>
  <c r="O68" i="8"/>
  <c r="I68" i="8"/>
  <c r="F68" i="8"/>
  <c r="L68" i="8"/>
  <c r="D68" i="8"/>
  <c r="G68" i="8"/>
  <c r="H68" i="8"/>
  <c r="E68" i="8"/>
  <c r="K68" i="8"/>
  <c r="J68" i="8"/>
  <c r="I342" i="54"/>
  <c r="J342" i="54" s="1"/>
  <c r="I337" i="54"/>
  <c r="J337" i="54" s="1"/>
  <c r="I336" i="54"/>
  <c r="J336" i="54" s="1"/>
  <c r="I335" i="54"/>
  <c r="J335" i="54" s="1"/>
  <c r="I334" i="54"/>
  <c r="J334" i="54" s="1"/>
  <c r="I333" i="54"/>
  <c r="J333" i="54" s="1"/>
  <c r="I332" i="54"/>
  <c r="J332" i="54" s="1"/>
  <c r="I329" i="54"/>
  <c r="J329" i="54" s="1"/>
  <c r="I324" i="54"/>
  <c r="J324" i="54" s="1"/>
  <c r="I323" i="54"/>
  <c r="J323" i="54" s="1"/>
  <c r="I320" i="54"/>
  <c r="J320" i="54" s="1"/>
  <c r="I319" i="54"/>
  <c r="J319" i="54" s="1"/>
  <c r="I318" i="54"/>
  <c r="J318" i="54" s="1"/>
  <c r="I317" i="54"/>
  <c r="J317" i="54" s="1"/>
  <c r="I315" i="54"/>
  <c r="J315" i="54" s="1"/>
  <c r="I314" i="54"/>
  <c r="J314" i="54" s="1"/>
  <c r="I313" i="54"/>
  <c r="J313" i="54" s="1"/>
  <c r="I312" i="54"/>
  <c r="J312" i="54" s="1"/>
  <c r="I311" i="54"/>
  <c r="J311" i="54" s="1"/>
  <c r="I310" i="54"/>
  <c r="J310" i="54" s="1"/>
  <c r="I309" i="54"/>
  <c r="J309" i="54" s="1"/>
  <c r="I306" i="54"/>
  <c r="J306" i="54" s="1"/>
  <c r="I305" i="54"/>
  <c r="J305" i="54" s="1"/>
  <c r="I304" i="54"/>
  <c r="J304" i="54" s="1"/>
  <c r="I303" i="54"/>
  <c r="J303" i="54" s="1"/>
  <c r="I301" i="54"/>
  <c r="J301" i="54" s="1"/>
  <c r="I300" i="54"/>
  <c r="J300" i="54" s="1"/>
  <c r="I299" i="54"/>
  <c r="J299" i="54" s="1"/>
  <c r="I298" i="54"/>
  <c r="J298" i="54" s="1"/>
  <c r="I297" i="54"/>
  <c r="J297" i="54" s="1"/>
  <c r="I296" i="54"/>
  <c r="J296" i="54" s="1"/>
  <c r="I295" i="54"/>
  <c r="J295" i="54" s="1"/>
  <c r="J293" i="54" l="1"/>
  <c r="C65" i="8" s="1"/>
  <c r="I290" i="54"/>
  <c r="J290" i="54" s="1"/>
  <c r="I289" i="54"/>
  <c r="J289" i="54" s="1"/>
  <c r="M65" i="8" l="1"/>
  <c r="I65" i="8"/>
  <c r="O65" i="8"/>
  <c r="E65" i="8"/>
  <c r="H65" i="8"/>
  <c r="L65" i="8"/>
  <c r="F65" i="8"/>
  <c r="N65" i="8"/>
  <c r="D65" i="8"/>
  <c r="K65" i="8"/>
  <c r="G65" i="8"/>
  <c r="J65" i="8"/>
  <c r="J288" i="54"/>
  <c r="C62" i="8" s="1"/>
  <c r="I283" i="54"/>
  <c r="J283" i="54" s="1"/>
  <c r="I281" i="54"/>
  <c r="J281" i="54" s="1"/>
  <c r="I276" i="54"/>
  <c r="J276" i="54" s="1"/>
  <c r="I273" i="54"/>
  <c r="J273" i="54" s="1"/>
  <c r="I271" i="54"/>
  <c r="J271" i="54" s="1"/>
  <c r="I264" i="54"/>
  <c r="J264" i="54" s="1"/>
  <c r="F62" i="8" l="1"/>
  <c r="K62" i="8"/>
  <c r="M62" i="8"/>
  <c r="G62" i="8"/>
  <c r="H62" i="8"/>
  <c r="O62" i="8"/>
  <c r="L62" i="8"/>
  <c r="D62" i="8"/>
  <c r="I62" i="8"/>
  <c r="N62" i="8"/>
  <c r="E62" i="8"/>
  <c r="J62" i="8"/>
  <c r="J280" i="54"/>
  <c r="C59" i="8" s="1"/>
  <c r="I278" i="54"/>
  <c r="J278" i="54" s="1"/>
  <c r="I277" i="54"/>
  <c r="J277" i="54" s="1"/>
  <c r="I270" i="54"/>
  <c r="J270" i="54" s="1"/>
  <c r="I269" i="54"/>
  <c r="J269" i="54" s="1"/>
  <c r="I268" i="54"/>
  <c r="J268" i="54" s="1"/>
  <c r="I267" i="54"/>
  <c r="J267" i="54" s="1"/>
  <c r="I258" i="54"/>
  <c r="J258" i="54" s="1"/>
  <c r="I257" i="54"/>
  <c r="J257" i="54" s="1"/>
  <c r="I256" i="54"/>
  <c r="J256" i="54" s="1"/>
  <c r="I255" i="54"/>
  <c r="J255" i="54" s="1"/>
  <c r="I254" i="54"/>
  <c r="J254" i="54" s="1"/>
  <c r="I253" i="54"/>
  <c r="J253" i="54" s="1"/>
  <c r="I252" i="54"/>
  <c r="J252" i="54" s="1"/>
  <c r="I251" i="54"/>
  <c r="J251" i="54" s="1"/>
  <c r="I250" i="54"/>
  <c r="J250" i="54" s="1"/>
  <c r="I249" i="54"/>
  <c r="J249" i="54" s="1"/>
  <c r="I248" i="54"/>
  <c r="J248" i="54" s="1"/>
  <c r="I247" i="54"/>
  <c r="J247" i="54" s="1"/>
  <c r="I246" i="54"/>
  <c r="J246" i="54" s="1"/>
  <c r="I245" i="54"/>
  <c r="J245" i="54" s="1"/>
  <c r="I244" i="54"/>
  <c r="J244" i="54" s="1"/>
  <c r="I243" i="54"/>
  <c r="J243" i="54" s="1"/>
  <c r="I242" i="54"/>
  <c r="J242" i="54" s="1"/>
  <c r="J241" i="54" l="1"/>
  <c r="C53" i="8" s="1"/>
  <c r="N59" i="8"/>
  <c r="K59" i="8"/>
  <c r="O59" i="8"/>
  <c r="D59" i="8"/>
  <c r="E59" i="8"/>
  <c r="F59" i="8"/>
  <c r="L59" i="8"/>
  <c r="H59" i="8"/>
  <c r="J59" i="8"/>
  <c r="G59" i="8"/>
  <c r="I59" i="8"/>
  <c r="M59" i="8"/>
  <c r="I226" i="54"/>
  <c r="J226" i="54" s="1"/>
  <c r="I238" i="54"/>
  <c r="J238" i="54" s="1"/>
  <c r="I237" i="54"/>
  <c r="J237" i="54" s="1"/>
  <c r="I236" i="54"/>
  <c r="J236" i="54" s="1"/>
  <c r="I235" i="54"/>
  <c r="J235" i="54" s="1"/>
  <c r="I234" i="54"/>
  <c r="J234" i="54" s="1"/>
  <c r="I233" i="54"/>
  <c r="J233" i="54" s="1"/>
  <c r="I232" i="54"/>
  <c r="J232" i="54" s="1"/>
  <c r="I231" i="54"/>
  <c r="J231" i="54" s="1"/>
  <c r="I230" i="54"/>
  <c r="J230" i="54" s="1"/>
  <c r="I229" i="54"/>
  <c r="J229" i="54" s="1"/>
  <c r="I228" i="54"/>
  <c r="J228" i="54" s="1"/>
  <c r="I227" i="54"/>
  <c r="J227" i="54" s="1"/>
  <c r="I225" i="54"/>
  <c r="J225" i="54" s="1"/>
  <c r="I224" i="54"/>
  <c r="J224" i="54" s="1"/>
  <c r="I223" i="54"/>
  <c r="J223" i="54" s="1"/>
  <c r="I222" i="54"/>
  <c r="J222" i="54" s="1"/>
  <c r="I221" i="54"/>
  <c r="J221" i="54" s="1"/>
  <c r="I220" i="54"/>
  <c r="J220" i="54" s="1"/>
  <c r="I219" i="54"/>
  <c r="J219" i="54" s="1"/>
  <c r="I217" i="54"/>
  <c r="J217" i="54" s="1"/>
  <c r="I206" i="54"/>
  <c r="J206" i="54" s="1"/>
  <c r="I209" i="54"/>
  <c r="J209" i="54" s="1"/>
  <c r="I208" i="54"/>
  <c r="J208" i="54" s="1"/>
  <c r="I207" i="54"/>
  <c r="J207" i="54" s="1"/>
  <c r="L53" i="8" l="1"/>
  <c r="K53" i="8"/>
  <c r="E53" i="8"/>
  <c r="M53" i="8"/>
  <c r="N53" i="8"/>
  <c r="F53" i="8"/>
  <c r="D53" i="8"/>
  <c r="O53" i="8"/>
  <c r="I53" i="8"/>
  <c r="G53" i="8"/>
  <c r="H53" i="8"/>
  <c r="J53" i="8"/>
  <c r="I199" i="54"/>
  <c r="J199" i="54" s="1"/>
  <c r="I198" i="54"/>
  <c r="J198" i="54" s="1"/>
  <c r="I192" i="54"/>
  <c r="J192" i="54" s="1"/>
  <c r="I191" i="54"/>
  <c r="J191" i="54" s="1"/>
  <c r="I189" i="54" l="1"/>
  <c r="J189" i="54" s="1"/>
  <c r="I179" i="54"/>
  <c r="J179" i="54" s="1"/>
  <c r="I177" i="54"/>
  <c r="J177" i="54" s="1"/>
  <c r="I176" i="54"/>
  <c r="J176" i="54" s="1"/>
  <c r="I174" i="54"/>
  <c r="J174" i="54" s="1"/>
  <c r="J172" i="54" l="1"/>
  <c r="C41" i="8" s="1"/>
  <c r="J170" i="54"/>
  <c r="J169" i="54" s="1"/>
  <c r="C38" i="8" s="1"/>
  <c r="I167" i="54"/>
  <c r="J167" i="54" s="1"/>
  <c r="I166" i="54"/>
  <c r="J166" i="54" s="1"/>
  <c r="I165" i="54"/>
  <c r="J165" i="54" s="1"/>
  <c r="I163" i="54"/>
  <c r="J163" i="54" s="1"/>
  <c r="I162" i="54"/>
  <c r="J162" i="54" s="1"/>
  <c r="I161" i="54"/>
  <c r="J161" i="54" s="1"/>
  <c r="J159" i="54" l="1"/>
  <c r="C35" i="8" s="1"/>
  <c r="G38" i="8"/>
  <c r="H38" i="8"/>
  <c r="D38" i="8"/>
  <c r="N38" i="8"/>
  <c r="K38" i="8"/>
  <c r="F38" i="8"/>
  <c r="O38" i="8"/>
  <c r="E38" i="8"/>
  <c r="I38" i="8"/>
  <c r="J38" i="8"/>
  <c r="M38" i="8"/>
  <c r="L38" i="8"/>
  <c r="M41" i="8"/>
  <c r="E41" i="8"/>
  <c r="O41" i="8"/>
  <c r="G41" i="8"/>
  <c r="I41" i="8"/>
  <c r="H41" i="8"/>
  <c r="L41" i="8"/>
  <c r="K41" i="8"/>
  <c r="D41" i="8"/>
  <c r="J41" i="8"/>
  <c r="F41" i="8"/>
  <c r="N41" i="8"/>
  <c r="I153" i="54"/>
  <c r="J153" i="54" s="1"/>
  <c r="I149" i="54"/>
  <c r="J149" i="54" s="1"/>
  <c r="I148" i="54"/>
  <c r="J148" i="54" s="1"/>
  <c r="J146" i="54"/>
  <c r="I145" i="54"/>
  <c r="J145" i="54" s="1"/>
  <c r="J35" i="8" l="1"/>
  <c r="F35" i="8"/>
  <c r="K35" i="8"/>
  <c r="D35" i="8"/>
  <c r="I35" i="8"/>
  <c r="E35" i="8"/>
  <c r="G35" i="8"/>
  <c r="H35" i="8"/>
  <c r="M35" i="8"/>
  <c r="O35" i="8"/>
  <c r="N35" i="8"/>
  <c r="L35" i="8"/>
  <c r="H66" i="47"/>
  <c r="H69" i="47" s="1"/>
  <c r="G84" i="47" s="1"/>
  <c r="H84" i="47" s="1"/>
  <c r="H87" i="47" s="1"/>
  <c r="H130" i="54" s="1"/>
  <c r="H45" i="47" l="1"/>
  <c r="H46" i="47"/>
  <c r="I130" i="54" l="1"/>
  <c r="J130" i="54" s="1"/>
  <c r="G59" i="47"/>
  <c r="H49" i="47"/>
  <c r="H128" i="54" l="1"/>
  <c r="I128" i="54" s="1"/>
  <c r="G40" i="47"/>
  <c r="I134" i="54"/>
  <c r="J134" i="54" s="1"/>
  <c r="I121" i="54" l="1"/>
  <c r="J121" i="54" s="1"/>
  <c r="I122" i="54" l="1"/>
  <c r="J122" i="54" s="1"/>
  <c r="I123" i="54"/>
  <c r="J123" i="54" s="1"/>
  <c r="J120" i="54" l="1"/>
  <c r="C29" i="8" s="1"/>
  <c r="H29" i="47"/>
  <c r="H28" i="47"/>
  <c r="H27" i="47"/>
  <c r="H26" i="47"/>
  <c r="H25" i="47"/>
  <c r="H24" i="47"/>
  <c r="H23" i="47"/>
  <c r="H22" i="47"/>
  <c r="F29" i="8" l="1"/>
  <c r="I29" i="8"/>
  <c r="J29" i="8"/>
  <c r="D29" i="8"/>
  <c r="E29" i="8"/>
  <c r="G29" i="8"/>
  <c r="H29" i="8"/>
  <c r="K29" i="8"/>
  <c r="M29" i="8"/>
  <c r="N29" i="8"/>
  <c r="O29" i="8"/>
  <c r="L29" i="8"/>
  <c r="H30" i="47"/>
  <c r="H114" i="54" s="1"/>
  <c r="G18" i="47" l="1"/>
  <c r="I114" i="54"/>
  <c r="J114" i="54" s="1"/>
  <c r="I110" i="54"/>
  <c r="J110" i="54" s="1"/>
  <c r="I109" i="54"/>
  <c r="J109" i="54" s="1"/>
  <c r="I107" i="54"/>
  <c r="J107" i="54" s="1"/>
  <c r="I108" i="54"/>
  <c r="J108" i="54" s="1"/>
  <c r="I106" i="54"/>
  <c r="J106" i="54" s="1"/>
  <c r="I82" i="54"/>
  <c r="J82" i="54" s="1"/>
  <c r="I81" i="54"/>
  <c r="J81" i="54" s="1"/>
  <c r="I80" i="54"/>
  <c r="J80" i="54" s="1"/>
  <c r="I79" i="54"/>
  <c r="J79" i="54" s="1"/>
  <c r="I78" i="54"/>
  <c r="J78" i="54" s="1"/>
  <c r="I77" i="54"/>
  <c r="J77" i="54" s="1"/>
  <c r="I76" i="54"/>
  <c r="J76" i="54" s="1"/>
  <c r="I75" i="54" l="1"/>
  <c r="J75" i="54" s="1"/>
  <c r="I65" i="54"/>
  <c r="J65" i="54" s="1"/>
  <c r="I59" i="54"/>
  <c r="J59" i="54" s="1"/>
  <c r="I74" i="54" l="1"/>
  <c r="J74" i="54" s="1"/>
  <c r="I73" i="54"/>
  <c r="J73" i="54" s="1"/>
  <c r="I72" i="54"/>
  <c r="J72" i="54" s="1"/>
  <c r="I71" i="54"/>
  <c r="J71" i="54" s="1"/>
  <c r="I66" i="54"/>
  <c r="J66" i="54" s="1"/>
  <c r="I98" i="54"/>
  <c r="J98" i="54" s="1"/>
  <c r="I64" i="54"/>
  <c r="J64" i="54" s="1"/>
  <c r="I62" i="54"/>
  <c r="J62" i="54" s="1"/>
  <c r="I58" i="54"/>
  <c r="J58" i="54" s="1"/>
  <c r="I57" i="54"/>
  <c r="J57" i="54" s="1"/>
  <c r="I56" i="54"/>
  <c r="J56" i="54" s="1"/>
  <c r="I55" i="54"/>
  <c r="J55" i="54" s="1"/>
  <c r="I54" i="54"/>
  <c r="J54" i="54" s="1"/>
  <c r="I51" i="54" l="1"/>
  <c r="J51" i="54" s="1"/>
  <c r="I50" i="54"/>
  <c r="J50" i="54" s="1"/>
  <c r="I49" i="54"/>
  <c r="J49" i="54" s="1"/>
  <c r="I48" i="54"/>
  <c r="J48" i="54" s="1"/>
  <c r="I47" i="54"/>
  <c r="J47" i="54" s="1"/>
  <c r="I37" i="54" l="1"/>
  <c r="J37" i="54" s="1"/>
  <c r="J24" i="54" l="1"/>
  <c r="I20" i="54"/>
  <c r="J20" i="54" s="1"/>
  <c r="I22" i="54" l="1"/>
  <c r="J22" i="54" s="1"/>
  <c r="I21" i="54"/>
  <c r="J21" i="54" s="1"/>
  <c r="I530" i="54" l="1"/>
  <c r="J530" i="54" s="1"/>
  <c r="I531" i="54"/>
  <c r="J531" i="54" s="1"/>
  <c r="H347" i="47"/>
  <c r="H346" i="47"/>
  <c r="H345" i="47"/>
  <c r="H353" i="47" l="1"/>
  <c r="H197" i="54" s="1"/>
  <c r="I197" i="54" s="1"/>
  <c r="J197" i="54" s="1"/>
  <c r="A31" i="54"/>
  <c r="A11" i="54"/>
  <c r="A375" i="54"/>
  <c r="I18" i="54"/>
  <c r="I275" i="54"/>
  <c r="J275" i="54" s="1"/>
  <c r="I274" i="54"/>
  <c r="J274" i="54" s="1"/>
  <c r="I272" i="54"/>
  <c r="J272" i="54" s="1"/>
  <c r="I266" i="54"/>
  <c r="J266" i="54" s="1"/>
  <c r="I265" i="54"/>
  <c r="J265" i="54" s="1"/>
  <c r="J262" i="54" s="1"/>
  <c r="I218" i="54"/>
  <c r="J218" i="54" s="1"/>
  <c r="I216" i="54"/>
  <c r="J216" i="54" s="1"/>
  <c r="I215" i="54"/>
  <c r="J215" i="54" s="1"/>
  <c r="I205" i="54"/>
  <c r="J205" i="54" s="1"/>
  <c r="I204" i="54"/>
  <c r="J204" i="54" s="1"/>
  <c r="I203" i="54"/>
  <c r="J203" i="54" s="1"/>
  <c r="J202" i="54" s="1"/>
  <c r="C47" i="8" s="1"/>
  <c r="I135" i="54"/>
  <c r="J135" i="54" s="1"/>
  <c r="J128" i="54"/>
  <c r="I118" i="54"/>
  <c r="J118" i="54" s="1"/>
  <c r="I103" i="54"/>
  <c r="J103" i="54" s="1"/>
  <c r="I102" i="54"/>
  <c r="J102" i="54" s="1"/>
  <c r="I101" i="54"/>
  <c r="J101" i="54" s="1"/>
  <c r="I100" i="54"/>
  <c r="J100" i="54" s="1"/>
  <c r="I99" i="54"/>
  <c r="J99" i="54" s="1"/>
  <c r="I46" i="54"/>
  <c r="J46" i="54" s="1"/>
  <c r="J43" i="54" s="1"/>
  <c r="C23" i="8" s="1"/>
  <c r="I36" i="54"/>
  <c r="J36" i="54" s="1"/>
  <c r="I35" i="54"/>
  <c r="J35" i="54" s="1"/>
  <c r="J34" i="54"/>
  <c r="J96" i="54" l="1"/>
  <c r="E47" i="8"/>
  <c r="H47" i="8"/>
  <c r="L47" i="8"/>
  <c r="M47" i="8"/>
  <c r="N47" i="8"/>
  <c r="F47" i="8"/>
  <c r="I47" i="8"/>
  <c r="D47" i="8"/>
  <c r="J47" i="8"/>
  <c r="G47" i="8"/>
  <c r="K47" i="8"/>
  <c r="O47" i="8"/>
  <c r="E23" i="8"/>
  <c r="I23" i="8"/>
  <c r="G23" i="8"/>
  <c r="J23" i="8"/>
  <c r="O23" i="8"/>
  <c r="L23" i="8"/>
  <c r="K23" i="8"/>
  <c r="D23" i="8"/>
  <c r="H23" i="8"/>
  <c r="M23" i="8"/>
  <c r="N23" i="8"/>
  <c r="F23" i="8"/>
  <c r="J214" i="54"/>
  <c r="C50" i="8" s="1"/>
  <c r="J187" i="54"/>
  <c r="C44" i="8" s="1"/>
  <c r="C56" i="8"/>
  <c r="C26" i="8"/>
  <c r="G341" i="47"/>
  <c r="I127" i="54"/>
  <c r="J127" i="54" s="1"/>
  <c r="I129" i="54"/>
  <c r="J129" i="54" s="1"/>
  <c r="J18" i="54"/>
  <c r="L50" i="8" l="1"/>
  <c r="H50" i="8"/>
  <c r="D50" i="8"/>
  <c r="M50" i="8"/>
  <c r="G50" i="8"/>
  <c r="J50" i="8"/>
  <c r="N50" i="8"/>
  <c r="K50" i="8"/>
  <c r="I50" i="8"/>
  <c r="E50" i="8"/>
  <c r="F50" i="8"/>
  <c r="O50" i="8"/>
  <c r="H44" i="8"/>
  <c r="N44" i="8"/>
  <c r="D44" i="8"/>
  <c r="L44" i="8"/>
  <c r="I44" i="8"/>
  <c r="O44" i="8"/>
  <c r="M44" i="8"/>
  <c r="F44" i="8"/>
  <c r="G44" i="8"/>
  <c r="K44" i="8"/>
  <c r="J44" i="8"/>
  <c r="E44" i="8"/>
  <c r="F26" i="8"/>
  <c r="G26" i="8"/>
  <c r="H26" i="8"/>
  <c r="I26" i="8"/>
  <c r="D26" i="8"/>
  <c r="E26" i="8"/>
  <c r="K26" i="8"/>
  <c r="N26" i="8"/>
  <c r="J26" i="8"/>
  <c r="O26" i="8"/>
  <c r="L26" i="8"/>
  <c r="M26" i="8"/>
  <c r="H56" i="8"/>
  <c r="N56" i="8"/>
  <c r="M56" i="8"/>
  <c r="I56" i="8"/>
  <c r="F56" i="8"/>
  <c r="J56" i="8"/>
  <c r="D56" i="8"/>
  <c r="E56" i="8"/>
  <c r="O56" i="8"/>
  <c r="G56" i="8"/>
  <c r="K56" i="8"/>
  <c r="L56" i="8"/>
  <c r="I581" i="54"/>
  <c r="J581" i="54" s="1"/>
  <c r="I580" i="54"/>
  <c r="J580" i="54" s="1"/>
  <c r="I579" i="54"/>
  <c r="J579" i="54" s="1"/>
  <c r="I578" i="54"/>
  <c r="J578" i="54" s="1"/>
  <c r="I577" i="54"/>
  <c r="J577" i="54" s="1"/>
  <c r="I576" i="54"/>
  <c r="J576" i="54" s="1"/>
  <c r="I575" i="54"/>
  <c r="J575" i="54" s="1"/>
  <c r="I574" i="54"/>
  <c r="J574" i="54" s="1"/>
  <c r="I572" i="54"/>
  <c r="J572" i="54" s="1"/>
  <c r="I573" i="54"/>
  <c r="J573" i="54" s="1"/>
  <c r="I569" i="54"/>
  <c r="J569" i="54" s="1"/>
  <c r="I568" i="54"/>
  <c r="J568" i="54" s="1"/>
  <c r="I567" i="54"/>
  <c r="J567" i="54" s="1"/>
  <c r="I564" i="54"/>
  <c r="J564" i="54" s="1"/>
  <c r="I563" i="54"/>
  <c r="J563" i="54" s="1"/>
  <c r="I560" i="54"/>
  <c r="J560" i="54" s="1"/>
  <c r="I559" i="54"/>
  <c r="J559" i="54" s="1"/>
  <c r="I558" i="54"/>
  <c r="J558" i="54" s="1"/>
  <c r="I557" i="54"/>
  <c r="J557" i="54" s="1"/>
  <c r="I556" i="54"/>
  <c r="J556" i="54" s="1"/>
  <c r="I555" i="54"/>
  <c r="J555" i="54" s="1"/>
  <c r="I552" i="54"/>
  <c r="J552" i="54" s="1"/>
  <c r="I551" i="54"/>
  <c r="J551" i="54" s="1"/>
  <c r="I550" i="54"/>
  <c r="J550" i="54" s="1"/>
  <c r="I549" i="54"/>
  <c r="J549" i="54" s="1"/>
  <c r="I548" i="54"/>
  <c r="J548" i="54" s="1"/>
  <c r="I547" i="54"/>
  <c r="J547" i="54" s="1"/>
  <c r="I546" i="54"/>
  <c r="J546" i="54" s="1"/>
  <c r="I545" i="54"/>
  <c r="J545" i="54" s="1"/>
  <c r="I544" i="54"/>
  <c r="J544" i="54" s="1"/>
  <c r="I543" i="54"/>
  <c r="J543" i="54" s="1"/>
  <c r="I542" i="54"/>
  <c r="J542" i="54" s="1"/>
  <c r="I541" i="54"/>
  <c r="J541" i="54" s="1"/>
  <c r="J571" i="54" l="1"/>
  <c r="C112" i="8" s="1"/>
  <c r="I528" i="54"/>
  <c r="J528" i="54" s="1"/>
  <c r="J525" i="54"/>
  <c r="I524" i="54"/>
  <c r="J524" i="54" s="1"/>
  <c r="I523" i="54"/>
  <c r="J523" i="54" s="1"/>
  <c r="I520" i="54"/>
  <c r="J520" i="54" s="1"/>
  <c r="I519" i="54"/>
  <c r="J519" i="54" s="1"/>
  <c r="I518" i="54"/>
  <c r="J518" i="54" s="1"/>
  <c r="I517" i="54"/>
  <c r="J517" i="54" s="1"/>
  <c r="I514" i="54"/>
  <c r="J514" i="54" s="1"/>
  <c r="I513" i="54"/>
  <c r="J513" i="54" s="1"/>
  <c r="I512" i="54"/>
  <c r="J512" i="54" s="1"/>
  <c r="I511" i="54"/>
  <c r="J511" i="54" s="1"/>
  <c r="I508" i="54"/>
  <c r="J508" i="54" s="1"/>
  <c r="I507" i="54"/>
  <c r="J507" i="54" s="1"/>
  <c r="I506" i="54"/>
  <c r="J506" i="54" s="1"/>
  <c r="I505" i="54"/>
  <c r="I501" i="54"/>
  <c r="H292" i="47"/>
  <c r="H291" i="47"/>
  <c r="H290" i="47"/>
  <c r="H289" i="47"/>
  <c r="H274" i="47"/>
  <c r="H273" i="47"/>
  <c r="H272" i="47"/>
  <c r="H271" i="47"/>
  <c r="O112" i="8" l="1"/>
  <c r="L112" i="8"/>
  <c r="K112" i="8"/>
  <c r="J112" i="8"/>
  <c r="I112" i="8"/>
  <c r="G112" i="8"/>
  <c r="F112" i="8"/>
  <c r="M112" i="8"/>
  <c r="N112" i="8"/>
  <c r="E112" i="8"/>
  <c r="D112" i="8"/>
  <c r="H112" i="8"/>
  <c r="H293" i="47"/>
  <c r="H275" i="47"/>
  <c r="G303" i="47"/>
  <c r="J505" i="54"/>
  <c r="H151" i="54"/>
  <c r="H197" i="47"/>
  <c r="H196" i="47"/>
  <c r="H195" i="47"/>
  <c r="I490" i="54"/>
  <c r="J490" i="54" s="1"/>
  <c r="I489" i="54"/>
  <c r="J489" i="54" s="1"/>
  <c r="I488" i="54"/>
  <c r="J488" i="54" s="1"/>
  <c r="I487" i="54"/>
  <c r="J487" i="54" s="1"/>
  <c r="I485" i="54"/>
  <c r="J485" i="54" s="1"/>
  <c r="I486" i="54"/>
  <c r="J486" i="54" s="1"/>
  <c r="I484" i="54"/>
  <c r="J484" i="54" s="1"/>
  <c r="I483" i="54"/>
  <c r="J483" i="54" s="1"/>
  <c r="I482" i="54"/>
  <c r="J482" i="54" s="1"/>
  <c r="I481" i="54"/>
  <c r="J481" i="54" s="1"/>
  <c r="I480" i="54"/>
  <c r="J480" i="54" s="1"/>
  <c r="I477" i="54"/>
  <c r="J477" i="54" s="1"/>
  <c r="I475" i="54"/>
  <c r="J475" i="54" s="1"/>
  <c r="I474" i="54"/>
  <c r="J474" i="54" s="1"/>
  <c r="J479" i="54" l="1"/>
  <c r="C103" i="8" s="1"/>
  <c r="H157" i="54"/>
  <c r="I157" i="54" s="1"/>
  <c r="J157" i="54" s="1"/>
  <c r="H476" i="54"/>
  <c r="H200" i="47"/>
  <c r="H154" i="54"/>
  <c r="I154" i="54" s="1"/>
  <c r="J154" i="54" s="1"/>
  <c r="I151" i="54"/>
  <c r="J151" i="54" s="1"/>
  <c r="G267" i="47"/>
  <c r="G285" i="47"/>
  <c r="G248" i="47"/>
  <c r="G210" i="47"/>
  <c r="N103" i="8" l="1"/>
  <c r="J103" i="8"/>
  <c r="I103" i="8"/>
  <c r="K103" i="8"/>
  <c r="G103" i="8"/>
  <c r="D103" i="8"/>
  <c r="M103" i="8"/>
  <c r="H103" i="8"/>
  <c r="L103" i="8"/>
  <c r="F103" i="8"/>
  <c r="E103" i="8"/>
  <c r="O103" i="8"/>
  <c r="H147" i="54"/>
  <c r="I147" i="54" s="1"/>
  <c r="J147" i="54" s="1"/>
  <c r="I150" i="54"/>
  <c r="J150" i="54" s="1"/>
  <c r="I476" i="54"/>
  <c r="J476" i="54" s="1"/>
  <c r="G229" i="47"/>
  <c r="G191" i="47"/>
  <c r="J473" i="54" l="1"/>
  <c r="C100" i="8" s="1"/>
  <c r="H100" i="8" l="1"/>
  <c r="O100" i="8"/>
  <c r="N100" i="8"/>
  <c r="M100" i="8"/>
  <c r="I100" i="8"/>
  <c r="K100" i="8"/>
  <c r="G100" i="8"/>
  <c r="D100" i="8"/>
  <c r="F100" i="8"/>
  <c r="E100" i="8"/>
  <c r="L100" i="8"/>
  <c r="J100" i="8"/>
  <c r="G134" i="47"/>
  <c r="I470" i="54"/>
  <c r="J470" i="54" s="1"/>
  <c r="I469" i="54"/>
  <c r="J469" i="54" s="1"/>
  <c r="I468" i="54"/>
  <c r="J468" i="54" s="1"/>
  <c r="I465" i="54"/>
  <c r="J465" i="54" s="1"/>
  <c r="I456" i="54"/>
  <c r="J456" i="54" s="1"/>
  <c r="I455" i="54"/>
  <c r="J455" i="54" s="1"/>
  <c r="I454" i="54"/>
  <c r="J454" i="54" s="1"/>
  <c r="I453" i="54"/>
  <c r="J453" i="54" s="1"/>
  <c r="I452" i="54"/>
  <c r="J452" i="54" s="1"/>
  <c r="I451" i="54"/>
  <c r="J451" i="54" s="1"/>
  <c r="I448" i="54"/>
  <c r="J448" i="54" s="1"/>
  <c r="I446" i="54"/>
  <c r="J446" i="54" s="1"/>
  <c r="I445" i="54"/>
  <c r="J445" i="54" s="1"/>
  <c r="I444" i="54"/>
  <c r="J444" i="54" s="1"/>
  <c r="I443" i="54"/>
  <c r="J443" i="54" s="1"/>
  <c r="I442" i="54"/>
  <c r="J442" i="54" s="1"/>
  <c r="I440" i="54"/>
  <c r="J440" i="54" s="1"/>
  <c r="I434" i="54"/>
  <c r="J434" i="54" s="1"/>
  <c r="I433" i="54"/>
  <c r="J433" i="54" s="1"/>
  <c r="I432" i="54"/>
  <c r="J432" i="54" s="1"/>
  <c r="I431" i="54"/>
  <c r="J431" i="54" s="1"/>
  <c r="I428" i="54"/>
  <c r="J428" i="54" s="1"/>
  <c r="I427" i="54"/>
  <c r="J427" i="54" s="1"/>
  <c r="I426" i="54"/>
  <c r="J426" i="54" s="1"/>
  <c r="I425" i="54"/>
  <c r="J425" i="54" s="1"/>
  <c r="I424" i="54"/>
  <c r="J424" i="54" s="1"/>
  <c r="I423" i="54"/>
  <c r="J423" i="54" s="1"/>
  <c r="I422" i="54"/>
  <c r="J422" i="54" s="1"/>
  <c r="I421" i="54"/>
  <c r="J421" i="54" s="1"/>
  <c r="I420" i="54"/>
  <c r="J420" i="54" s="1"/>
  <c r="I419" i="54"/>
  <c r="J419" i="54" s="1"/>
  <c r="H101" i="47"/>
  <c r="J461" i="54" l="1"/>
  <c r="C97" i="8" s="1"/>
  <c r="H104" i="47"/>
  <c r="J450" i="54"/>
  <c r="C94" i="8" s="1"/>
  <c r="I141" i="54"/>
  <c r="J141" i="54" s="1"/>
  <c r="I437" i="54"/>
  <c r="J437" i="54" s="1"/>
  <c r="I97" i="8" l="1"/>
  <c r="J97" i="8"/>
  <c r="G97" i="8"/>
  <c r="H97" i="8"/>
  <c r="F94" i="8"/>
  <c r="O94" i="8"/>
  <c r="L94" i="8"/>
  <c r="H94" i="8"/>
  <c r="G94" i="8"/>
  <c r="N94" i="8"/>
  <c r="M94" i="8"/>
  <c r="E94" i="8"/>
  <c r="I94" i="8"/>
  <c r="J94" i="8"/>
  <c r="K94" i="8"/>
  <c r="D94" i="8"/>
  <c r="L97" i="8"/>
  <c r="K97" i="8"/>
  <c r="D97" i="8"/>
  <c r="F97" i="8"/>
  <c r="E97" i="8"/>
  <c r="M97" i="8"/>
  <c r="N97" i="8"/>
  <c r="O97" i="8"/>
  <c r="H136" i="54"/>
  <c r="I136" i="54" s="1"/>
  <c r="J136" i="54" s="1"/>
  <c r="J125" i="54" s="1"/>
  <c r="G79" i="47"/>
  <c r="G97" i="47"/>
  <c r="G114" i="47"/>
  <c r="I447" i="54"/>
  <c r="J447" i="54" s="1"/>
  <c r="C32" i="8" l="1"/>
  <c r="I404" i="54"/>
  <c r="J404" i="54" s="1"/>
  <c r="I401" i="54"/>
  <c r="J401" i="54" s="1"/>
  <c r="I398" i="54"/>
  <c r="J398" i="54" s="1"/>
  <c r="I397" i="54"/>
  <c r="J397" i="54" s="1"/>
  <c r="I396" i="54"/>
  <c r="J396" i="54" s="1"/>
  <c r="I395" i="54"/>
  <c r="J395" i="54" s="1"/>
  <c r="I394" i="54"/>
  <c r="J394" i="54" s="1"/>
  <c r="I393" i="54"/>
  <c r="J393" i="54" s="1"/>
  <c r="I392" i="54"/>
  <c r="J392" i="54" s="1"/>
  <c r="I391" i="54"/>
  <c r="J391" i="54" s="1"/>
  <c r="I390" i="54"/>
  <c r="J390" i="54" s="1"/>
  <c r="I389" i="54"/>
  <c r="J389" i="54" s="1"/>
  <c r="I386" i="54"/>
  <c r="J386" i="54" s="1"/>
  <c r="I383" i="54"/>
  <c r="J383" i="54" s="1"/>
  <c r="I15" i="54"/>
  <c r="D23" i="53"/>
  <c r="J21" i="53"/>
  <c r="D18" i="53"/>
  <c r="H16" i="53"/>
  <c r="G16" i="53"/>
  <c r="J385" i="54" l="1"/>
  <c r="J32" i="8"/>
  <c r="K32" i="8"/>
  <c r="L32" i="8"/>
  <c r="H32" i="8"/>
  <c r="N32" i="8"/>
  <c r="O32" i="8"/>
  <c r="E32" i="8"/>
  <c r="D32" i="8"/>
  <c r="I32" i="8"/>
  <c r="F32" i="8"/>
  <c r="M32" i="8"/>
  <c r="G32" i="8"/>
  <c r="J23" i="53"/>
  <c r="G15" i="54" s="1"/>
  <c r="C85" i="8"/>
  <c r="I378" i="54"/>
  <c r="J378" i="54" s="1"/>
  <c r="J377" i="54" s="1"/>
  <c r="C79" i="8" s="1"/>
  <c r="I381" i="54"/>
  <c r="J381" i="54" s="1"/>
  <c r="I382" i="54"/>
  <c r="J382" i="54" s="1"/>
  <c r="J16" i="53"/>
  <c r="J18" i="53" s="1"/>
  <c r="G14" i="54" s="1"/>
  <c r="N79" i="8" l="1"/>
  <c r="M79" i="8"/>
  <c r="O79" i="8"/>
  <c r="H79" i="8"/>
  <c r="D79" i="8"/>
  <c r="E79" i="8"/>
  <c r="F79" i="8"/>
  <c r="L79" i="8"/>
  <c r="I79" i="8"/>
  <c r="K79" i="8"/>
  <c r="G79" i="8"/>
  <c r="J79" i="8"/>
  <c r="O85" i="8"/>
  <c r="E85" i="8"/>
  <c r="G85" i="8"/>
  <c r="J85" i="8"/>
  <c r="I85" i="8"/>
  <c r="H85" i="8"/>
  <c r="L85" i="8"/>
  <c r="M85" i="8"/>
  <c r="D85" i="8"/>
  <c r="N85" i="8"/>
  <c r="K85" i="8"/>
  <c r="F85" i="8"/>
  <c r="J15" i="54"/>
  <c r="J19" i="54"/>
  <c r="J17" i="54" s="1"/>
  <c r="C15" i="8" s="1"/>
  <c r="J14" i="54"/>
  <c r="K15" i="8" l="1"/>
  <c r="D15" i="8"/>
  <c r="C10" i="8"/>
  <c r="N15" i="8"/>
  <c r="J15" i="8"/>
  <c r="O15" i="8"/>
  <c r="E15" i="8"/>
  <c r="L15" i="8"/>
  <c r="F15" i="8"/>
  <c r="M15" i="8"/>
  <c r="G15" i="8"/>
  <c r="H15" i="8"/>
  <c r="I15" i="8"/>
  <c r="J13" i="54"/>
  <c r="J11" i="54" s="1"/>
  <c r="I538" i="54" l="1"/>
  <c r="I537" i="54"/>
  <c r="I536" i="54"/>
  <c r="I535" i="54"/>
  <c r="I498" i="54"/>
  <c r="I497" i="54"/>
  <c r="I496" i="54"/>
  <c r="I495" i="54"/>
  <c r="J495" i="54" s="1"/>
  <c r="I494" i="54"/>
  <c r="J494" i="54" s="1"/>
  <c r="I441" i="54"/>
  <c r="I416" i="54"/>
  <c r="J416" i="54" s="1"/>
  <c r="I415" i="54"/>
  <c r="J415" i="54" s="1"/>
  <c r="I414" i="54"/>
  <c r="J414" i="54" s="1"/>
  <c r="I413" i="54"/>
  <c r="J413" i="54" s="1"/>
  <c r="I412" i="54"/>
  <c r="J412" i="54" s="1"/>
  <c r="I411" i="54"/>
  <c r="J411" i="54" s="1"/>
  <c r="I410" i="54"/>
  <c r="J410" i="54" s="1"/>
  <c r="I409" i="54"/>
  <c r="J409" i="54" s="1"/>
  <c r="J67" i="53"/>
  <c r="J407" i="54" l="1"/>
  <c r="C88" i="8"/>
  <c r="J496" i="54"/>
  <c r="J501" i="54"/>
  <c r="J536" i="54"/>
  <c r="J497" i="54"/>
  <c r="J498" i="54"/>
  <c r="J535" i="54"/>
  <c r="J537" i="54"/>
  <c r="J538" i="54"/>
  <c r="J492" i="54" l="1"/>
  <c r="O88" i="8"/>
  <c r="G88" i="8"/>
  <c r="H88" i="8"/>
  <c r="K88" i="8"/>
  <c r="J88" i="8"/>
  <c r="D88" i="8"/>
  <c r="E88" i="8"/>
  <c r="F88" i="8"/>
  <c r="I88" i="8"/>
  <c r="M88" i="8"/>
  <c r="L88" i="8"/>
  <c r="N88" i="8"/>
  <c r="J533" i="54"/>
  <c r="C109" i="8" s="1"/>
  <c r="C106" i="8"/>
  <c r="J441" i="54"/>
  <c r="G109" i="8" l="1"/>
  <c r="L109" i="8"/>
  <c r="K109" i="8"/>
  <c r="J109" i="8"/>
  <c r="I109" i="8"/>
  <c r="H109" i="8"/>
  <c r="J439" i="54"/>
  <c r="C91" i="8" s="1"/>
  <c r="O106" i="8"/>
  <c r="J106" i="8"/>
  <c r="I106" i="8"/>
  <c r="L106" i="8"/>
  <c r="N106" i="8"/>
  <c r="D106" i="8"/>
  <c r="H106" i="8"/>
  <c r="K106" i="8"/>
  <c r="G106" i="8"/>
  <c r="F106" i="8"/>
  <c r="E106" i="8"/>
  <c r="M106" i="8"/>
  <c r="O109" i="8"/>
  <c r="N109" i="8"/>
  <c r="M109" i="8"/>
  <c r="D109" i="8"/>
  <c r="F109" i="8"/>
  <c r="E109" i="8"/>
  <c r="J68" i="53"/>
  <c r="J71" i="53" s="1"/>
  <c r="G41" i="54" s="1"/>
  <c r="J380" i="54"/>
  <c r="C82" i="8" s="1"/>
  <c r="I82" i="8" l="1"/>
  <c r="H82" i="8"/>
  <c r="E82" i="8"/>
  <c r="L82" i="8"/>
  <c r="J82" i="8"/>
  <c r="K82" i="8"/>
  <c r="N82" i="8"/>
  <c r="D82" i="8"/>
  <c r="O82" i="8"/>
  <c r="M82" i="8"/>
  <c r="F82" i="8"/>
  <c r="G82" i="8"/>
  <c r="I91" i="8"/>
  <c r="O91" i="8"/>
  <c r="E91" i="8"/>
  <c r="C77" i="8"/>
  <c r="G91" i="8"/>
  <c r="D91" i="8"/>
  <c r="H91" i="8"/>
  <c r="F91" i="8"/>
  <c r="L91" i="8"/>
  <c r="N91" i="8"/>
  <c r="K91" i="8"/>
  <c r="M91" i="8"/>
  <c r="J91" i="8"/>
  <c r="J41" i="54"/>
  <c r="J33" i="54" s="1"/>
  <c r="C20" i="8" l="1"/>
  <c r="J31" i="54"/>
  <c r="J375" i="54"/>
  <c r="L20" i="8" l="1"/>
  <c r="L118" i="8" s="1"/>
  <c r="N20" i="8"/>
  <c r="N118" i="8" s="1"/>
  <c r="K20" i="8"/>
  <c r="K118" i="8" s="1"/>
  <c r="F20" i="8"/>
  <c r="F118" i="8" s="1"/>
  <c r="E20" i="8"/>
  <c r="E118" i="8" s="1"/>
  <c r="J20" i="8"/>
  <c r="J118" i="8" s="1"/>
  <c r="D20" i="8"/>
  <c r="D118" i="8" s="1"/>
  <c r="G20" i="8"/>
  <c r="G118" i="8" s="1"/>
  <c r="H20" i="8"/>
  <c r="H118" i="8" s="1"/>
  <c r="M20" i="8"/>
  <c r="M118" i="8" s="1"/>
  <c r="I20" i="8"/>
  <c r="I118" i="8" s="1"/>
  <c r="O20" i="8"/>
  <c r="O118" i="8" s="1"/>
  <c r="C18" i="8"/>
  <c r="J583" i="54"/>
  <c r="Q7" i="8"/>
  <c r="J587" i="54"/>
  <c r="O119" i="8" l="1"/>
  <c r="K119" i="8"/>
  <c r="M119" i="8"/>
  <c r="D119" i="8"/>
  <c r="D124" i="8"/>
  <c r="D121" i="8"/>
  <c r="E119" i="8"/>
  <c r="N119" i="8"/>
  <c r="H119" i="8"/>
  <c r="E18" i="8"/>
  <c r="K18" i="8"/>
  <c r="J18" i="8"/>
  <c r="F18" i="8"/>
  <c r="H18" i="8"/>
  <c r="D18" i="8"/>
  <c r="M18" i="8"/>
  <c r="L18" i="8"/>
  <c r="N18" i="8"/>
  <c r="G18" i="8"/>
  <c r="I18" i="8"/>
  <c r="O18" i="8"/>
  <c r="C115" i="8"/>
  <c r="I119" i="8" s="1"/>
  <c r="L119" i="8"/>
  <c r="C116" i="8"/>
  <c r="C13" i="8"/>
  <c r="C92" i="8"/>
  <c r="C89" i="8"/>
  <c r="C86" i="8"/>
  <c r="C83" i="8"/>
  <c r="C98" i="8"/>
  <c r="C95" i="8"/>
  <c r="C80" i="8"/>
  <c r="C101" i="8"/>
  <c r="C104" i="8"/>
  <c r="C107" i="8"/>
  <c r="C110" i="8"/>
  <c r="C113" i="8"/>
  <c r="C45" i="8"/>
  <c r="C51" i="8"/>
  <c r="C72" i="8"/>
  <c r="C66" i="8"/>
  <c r="C75" i="8"/>
  <c r="C63" i="8"/>
  <c r="C57" i="8"/>
  <c r="C69" i="8"/>
  <c r="C54" i="8"/>
  <c r="C60" i="8"/>
  <c r="C48" i="8"/>
  <c r="C42" i="8"/>
  <c r="C36" i="8"/>
  <c r="C39" i="8"/>
  <c r="C33" i="8"/>
  <c r="C27" i="8"/>
  <c r="C30" i="8"/>
  <c r="C21" i="8"/>
  <c r="C24" i="8"/>
  <c r="C16" i="8"/>
  <c r="J589" i="54"/>
  <c r="E121" i="8" l="1"/>
  <c r="D122" i="8"/>
  <c r="F119" i="8"/>
  <c r="G119" i="8"/>
  <c r="J119" i="8"/>
  <c r="B5" i="48"/>
  <c r="B6" i="48"/>
  <c r="B7" i="48"/>
  <c r="B4" i="48"/>
  <c r="H24" i="51"/>
  <c r="H28" i="51" s="1"/>
  <c r="F121" i="8" l="1"/>
  <c r="E122" i="8"/>
  <c r="G48" i="52"/>
  <c r="F48" i="52"/>
  <c r="D48" i="52"/>
  <c r="C48" i="52"/>
  <c r="G43" i="52"/>
  <c r="F43" i="52"/>
  <c r="D43" i="52"/>
  <c r="C43" i="52"/>
  <c r="G35" i="52"/>
  <c r="D35" i="52"/>
  <c r="C35" i="52"/>
  <c r="G22" i="52"/>
  <c r="F22" i="52"/>
  <c r="D22" i="52"/>
  <c r="D50" i="52" s="1"/>
  <c r="D51" i="52" s="1"/>
  <c r="C22" i="52"/>
  <c r="C50" i="52" s="1"/>
  <c r="C51" i="52" s="1"/>
  <c r="D28" i="51"/>
  <c r="E21" i="51"/>
  <c r="G11" i="48"/>
  <c r="K1537" i="47"/>
  <c r="G121" i="8" l="1"/>
  <c r="F122" i="8"/>
  <c r="G50" i="52"/>
  <c r="G51" i="52" s="1"/>
  <c r="F50" i="52"/>
  <c r="F51" i="52" s="1"/>
  <c r="H121" i="8" l="1"/>
  <c r="G122" i="8"/>
  <c r="H122" i="8" l="1"/>
  <c r="I121" i="8"/>
  <c r="J121" i="8" l="1"/>
  <c r="I122" i="8"/>
  <c r="J122" i="8" l="1"/>
  <c r="K121" i="8"/>
  <c r="L121" i="8" l="1"/>
  <c r="K122" i="8"/>
  <c r="M121" i="8" l="1"/>
  <c r="L122" i="8"/>
  <c r="N121" i="8" l="1"/>
  <c r="M122" i="8"/>
  <c r="O121" i="8" l="1"/>
  <c r="O122" i="8" s="1"/>
  <c r="N122" i="8"/>
</calcChain>
</file>

<file path=xl/sharedStrings.xml><?xml version="1.0" encoding="utf-8"?>
<sst xmlns="http://schemas.openxmlformats.org/spreadsheetml/2006/main" count="50215" uniqueCount="16483">
  <si>
    <t>PROJETO</t>
  </si>
  <si>
    <t>ITEM</t>
  </si>
  <si>
    <t>DESCRIÇÃO</t>
  </si>
  <si>
    <t>UN.</t>
  </si>
  <si>
    <t>TAXA</t>
  </si>
  <si>
    <t>COMP</t>
  </si>
  <si>
    <t>LARG</t>
  </si>
  <si>
    <t>TOTAL</t>
  </si>
  <si>
    <t>1.0</t>
  </si>
  <si>
    <t>SERVIÇOS PRELIMINARES</t>
  </si>
  <si>
    <t>1.1</t>
  </si>
  <si>
    <t>1.2</t>
  </si>
  <si>
    <t>2.0</t>
  </si>
  <si>
    <t>2.1</t>
  </si>
  <si>
    <t>2.2</t>
  </si>
  <si>
    <t>3.0</t>
  </si>
  <si>
    <t>3.1</t>
  </si>
  <si>
    <t>3.2</t>
  </si>
  <si>
    <t>3.3</t>
  </si>
  <si>
    <t>CÓDIGO</t>
  </si>
  <si>
    <t>PLANILHA ORÇAMENTÁRIA</t>
  </si>
  <si>
    <t>TOTAL GERAL</t>
  </si>
  <si>
    <t>CRONOGRAMA FÍSICO FINANCEIRO</t>
  </si>
  <si>
    <t>ETAPA</t>
  </si>
  <si>
    <t>SERVIÇO</t>
  </si>
  <si>
    <t>MÊS/ DESEMBOLSO</t>
  </si>
  <si>
    <t>TOTAL ETAPA (R$)</t>
  </si>
  <si>
    <t>TRABALHOS EM TERRA</t>
  </si>
  <si>
    <t>ESTRUTURA</t>
  </si>
  <si>
    <t>COBERTA</t>
  </si>
  <si>
    <t>PAREDES E REVESTIMENTOS</t>
  </si>
  <si>
    <t>PISOS</t>
  </si>
  <si>
    <t>ESQUADRIAS</t>
  </si>
  <si>
    <t>PINTURA</t>
  </si>
  <si>
    <t>INSTALAÇÕES ELÉTRICAS</t>
  </si>
  <si>
    <t>DIVERSOS</t>
  </si>
  <si>
    <t>Área</t>
  </si>
  <si>
    <t>Volume</t>
  </si>
  <si>
    <t>INSTALAÇÕES HIDROSSANITÁRIAS</t>
  </si>
  <si>
    <t>INFRAESTRUTURA</t>
  </si>
  <si>
    <t>MEMÓRIA DE CÁLCULO EXPLICATIVO</t>
  </si>
  <si>
    <t>TOTAL (R$):</t>
  </si>
  <si>
    <t>1º MÊS</t>
  </si>
  <si>
    <t>2º MÊS</t>
  </si>
  <si>
    <t>3º MÊS</t>
  </si>
  <si>
    <t>4º MÊS</t>
  </si>
  <si>
    <t>5º MÊS</t>
  </si>
  <si>
    <t>6º MÊS</t>
  </si>
  <si>
    <t>QUANT.</t>
  </si>
  <si>
    <t>SINAPI</t>
  </si>
  <si>
    <t>FONTE</t>
  </si>
  <si>
    <t>COMPOSIÇÃO DE BDI PARA SERVIÇOS GERAIS DE EDIFICAÇÕES</t>
  </si>
  <si>
    <t xml:space="preserve">DESCRIÇÃO </t>
  </si>
  <si>
    <t>SIGLA</t>
  </si>
  <si>
    <t>VALOR (*)</t>
  </si>
  <si>
    <t>FAIXA REFERENCIAL - Ref. Acórdão 2622/2013</t>
  </si>
  <si>
    <t xml:space="preserve">Taxa de rateio da Administração Central </t>
  </si>
  <si>
    <t>AC</t>
  </si>
  <si>
    <t xml:space="preserve">Taxa de Despesas Financeiras </t>
  </si>
  <si>
    <t>DF</t>
  </si>
  <si>
    <t>Taxa de Risco</t>
  </si>
  <si>
    <t>R</t>
  </si>
  <si>
    <t>COFINS</t>
  </si>
  <si>
    <t>ISS (**)</t>
  </si>
  <si>
    <t>ISS</t>
  </si>
  <si>
    <t>PIS</t>
  </si>
  <si>
    <t>CONTRIBUIÇÃO PREVIDENCIÁRIA SOBRE RECEITA BRUTA (***)</t>
  </si>
  <si>
    <t>CPRB</t>
  </si>
  <si>
    <t>*</t>
  </si>
  <si>
    <t>I</t>
  </si>
  <si>
    <t>Taxa de Lucro</t>
  </si>
  <si>
    <t>L</t>
  </si>
  <si>
    <t>BDI Resultante</t>
  </si>
  <si>
    <t>Fórmula do BDI conforme Acórdão TCU 2622/2013-P:</t>
  </si>
  <si>
    <t xml:space="preserve">Obs.: </t>
  </si>
  <si>
    <t>(*) Todas as taxas adotadas estão na faixa admissível do Acórdão 2622/2013-P do TCU.</t>
  </si>
  <si>
    <t>Obs.:
1. Acompanhar a questão, pois existe a possibilidade da Lei da Desoneração vencer ou ser revogada.
2. As atividades incluídas na desoneração são as relativas aos grupos 412, 432, 433 e 439 da CNAE 2.0</t>
  </si>
  <si>
    <t>Obs.:</t>
  </si>
  <si>
    <t>Fórmula BDI conforme Acórdão TCU 325/2007:</t>
  </si>
  <si>
    <t xml:space="preserve">Taxa de Tributos (Soma dos itens COFINS, ISS, PIS e CPRB) </t>
  </si>
  <si>
    <t>min-med</t>
  </si>
  <si>
    <t>Taxa de Seguro e Taxa de Garantia</t>
  </si>
  <si>
    <t>S + G</t>
  </si>
  <si>
    <t>ALTURA/ESP</t>
  </si>
  <si>
    <t>CUSTO UNIT. S/BDI</t>
  </si>
  <si>
    <t>VALOR UNIT. C/BDI</t>
  </si>
  <si>
    <t>VALOR TOTAL (R$)</t>
  </si>
  <si>
    <t>B</t>
  </si>
  <si>
    <t>H</t>
  </si>
  <si>
    <t>2.3</t>
  </si>
  <si>
    <t>3.3.1</t>
  </si>
  <si>
    <r>
      <rPr>
        <b/>
        <u/>
        <sz val="8"/>
        <rFont val="Arial"/>
        <family val="2"/>
      </rPr>
      <t>SEM</t>
    </r>
    <r>
      <rPr>
        <b/>
        <sz val="8"/>
        <rFont val="Arial"/>
        <family val="2"/>
      </rPr>
      <t xml:space="preserve"> DESON</t>
    </r>
  </si>
  <si>
    <t>COBERTURA PRINCIPAL</t>
  </si>
  <si>
    <t>IMPERMEABILIZAÇÃO DE FUNDAÇÕES</t>
  </si>
  <si>
    <t>QUADROS E DISJUNTORES</t>
  </si>
  <si>
    <t>ILUMINAÇÃO INTERNA</t>
  </si>
  <si>
    <t>ELETRODUTOS E CABOS</t>
  </si>
  <si>
    <t>SPDA</t>
  </si>
  <si>
    <t>PONTOS DIVERSOS</t>
  </si>
  <si>
    <t>LOUÇAS E METAIS SANITÁRIOS E BALCÕES DE GRANITO</t>
  </si>
  <si>
    <t>TUBULAÇÕES DE ESGOTO E ACESSÓRIOS PARA LIGAÇÃO DA ETE</t>
  </si>
  <si>
    <t>CONCRETO ARMADO EM FUNDAÇÕES (CONF. PROJETO ESTRUTURAL)</t>
  </si>
  <si>
    <t>CONCRETO ARMADO EM VIGAS (CONF. PROJETO ESTRUTURAL)</t>
  </si>
  <si>
    <t>TUBULAÇÕES DE ÁGUA E RESERVATÓRIOS</t>
  </si>
  <si>
    <t>3.2.1</t>
  </si>
  <si>
    <t>3.2.2</t>
  </si>
  <si>
    <t>3.2.3</t>
  </si>
  <si>
    <t>SERVIÇOS COMPLEMENTARES</t>
  </si>
  <si>
    <t>LAJES</t>
  </si>
  <si>
    <t>M2</t>
  </si>
  <si>
    <t>M</t>
  </si>
  <si>
    <t>001</t>
  </si>
  <si>
    <t>FORNECIMENTO E INSTALAÇÃO DE GRAMA SINTÉTICA ESPORTIVA FIBRILADA DE 50MM, EM POLIETILENO, ESTRUTURA REFORÇADA, ADERIDO COM ADESIVO POLIURETÂNICO, INCLUSIVE LINHAS DEMARCATÓRIAS, NAS CORES ESPECIFICADAS EM PROJETO, EXCLUSO BASE DE CONCRETO</t>
  </si>
  <si>
    <t>COTAÇÃO</t>
  </si>
  <si>
    <t>COMPOSIÇÕES DE CUSTOS UNITÁRIOS COMPLEMENTARES - SEM DESONERAÇÃO</t>
  </si>
  <si>
    <t>UNIDADE</t>
  </si>
  <si>
    <t>DESONERADO</t>
  </si>
  <si>
    <t>PEDREIRO COM ENCARGOS COMPLEMENTARES</t>
  </si>
  <si>
    <t>SERVENTE COM ENCARGOS COMPLEMENTARES</t>
  </si>
  <si>
    <t>MAPA RESUMO DE COTAÇÕES</t>
  </si>
  <si>
    <t>VALOR MÉDIO</t>
  </si>
  <si>
    <t>V. UNIT. COTADO</t>
  </si>
  <si>
    <t>DAS COTAÇÕES</t>
  </si>
  <si>
    <t>Empresa 001</t>
  </si>
  <si>
    <t>Empresa 002</t>
  </si>
  <si>
    <t>Empresa 003</t>
  </si>
  <si>
    <t>KG/M</t>
  </si>
  <si>
    <r>
      <t xml:space="preserve">BONIFICAÇÃO E DESPESAS INDIRETAS - </t>
    </r>
    <r>
      <rPr>
        <b/>
        <u/>
        <sz val="16"/>
        <rFont val="Calibri"/>
        <family val="2"/>
        <scheme val="minor"/>
      </rPr>
      <t>SEM</t>
    </r>
    <r>
      <rPr>
        <b/>
        <u/>
        <sz val="12"/>
        <rFont val="Calibri"/>
        <family val="2"/>
        <scheme val="minor"/>
      </rPr>
      <t xml:space="preserve"> DESONERAÇÃO</t>
    </r>
  </si>
  <si>
    <t>min</t>
  </si>
  <si>
    <r>
      <t xml:space="preserve">De </t>
    </r>
    <r>
      <rPr>
        <b/>
        <sz val="10"/>
        <rFont val="Calibri"/>
        <family val="2"/>
        <scheme val="minor"/>
      </rPr>
      <t>3,00%</t>
    </r>
    <r>
      <rPr>
        <sz val="10"/>
        <rFont val="Calibri"/>
        <family val="2"/>
        <scheme val="minor"/>
      </rPr>
      <t xml:space="preserve"> até </t>
    </r>
    <r>
      <rPr>
        <b/>
        <sz val="10"/>
        <rFont val="Calibri"/>
        <family val="2"/>
        <scheme val="minor"/>
      </rPr>
      <t>5,50%</t>
    </r>
    <r>
      <rPr>
        <sz val="10"/>
        <rFont val="Calibri"/>
        <family val="2"/>
        <scheme val="minor"/>
      </rPr>
      <t xml:space="preserve">; médio = </t>
    </r>
    <r>
      <rPr>
        <b/>
        <sz val="10"/>
        <rFont val="Calibri"/>
        <family val="2"/>
        <scheme val="minor"/>
      </rPr>
      <t>4,00%</t>
    </r>
  </si>
  <si>
    <r>
      <t xml:space="preserve">De </t>
    </r>
    <r>
      <rPr>
        <b/>
        <sz val="10"/>
        <rFont val="Calibri"/>
        <family val="2"/>
        <scheme val="minor"/>
      </rPr>
      <t>0,59%</t>
    </r>
    <r>
      <rPr>
        <sz val="10"/>
        <rFont val="Calibri"/>
        <family val="2"/>
        <scheme val="minor"/>
      </rPr>
      <t xml:space="preserve"> até </t>
    </r>
    <r>
      <rPr>
        <b/>
        <sz val="10"/>
        <rFont val="Calibri"/>
        <family val="2"/>
        <scheme val="minor"/>
      </rPr>
      <t>1,39%</t>
    </r>
    <r>
      <rPr>
        <sz val="10"/>
        <rFont val="Calibri"/>
        <family val="2"/>
        <scheme val="minor"/>
      </rPr>
      <t xml:space="preserve">; médio = </t>
    </r>
    <r>
      <rPr>
        <b/>
        <sz val="10"/>
        <rFont val="Calibri"/>
        <family val="2"/>
        <scheme val="minor"/>
      </rPr>
      <t>1,23%</t>
    </r>
  </si>
  <si>
    <r>
      <t xml:space="preserve">De </t>
    </r>
    <r>
      <rPr>
        <b/>
        <sz val="10"/>
        <rFont val="Calibri"/>
        <family val="2"/>
        <scheme val="minor"/>
      </rPr>
      <t>0,97%</t>
    </r>
    <r>
      <rPr>
        <sz val="10"/>
        <rFont val="Calibri"/>
        <family val="2"/>
        <scheme val="minor"/>
      </rPr>
      <t xml:space="preserve"> até </t>
    </r>
    <r>
      <rPr>
        <b/>
        <sz val="10"/>
        <rFont val="Calibri"/>
        <family val="2"/>
        <scheme val="minor"/>
      </rPr>
      <t>1,27%</t>
    </r>
    <r>
      <rPr>
        <sz val="10"/>
        <rFont val="Calibri"/>
        <family val="2"/>
        <scheme val="minor"/>
      </rPr>
      <t xml:space="preserve">; médio = </t>
    </r>
    <r>
      <rPr>
        <b/>
        <sz val="10"/>
        <rFont val="Calibri"/>
        <family val="2"/>
        <scheme val="minor"/>
      </rPr>
      <t>1,27%</t>
    </r>
  </si>
  <si>
    <t>min=med</t>
  </si>
  <si>
    <r>
      <t xml:space="preserve">De </t>
    </r>
    <r>
      <rPr>
        <b/>
        <sz val="10"/>
        <rFont val="Calibri"/>
        <family val="2"/>
        <scheme val="minor"/>
      </rPr>
      <t>0,80%</t>
    </r>
    <r>
      <rPr>
        <sz val="10"/>
        <rFont val="Calibri"/>
        <family val="2"/>
        <scheme val="minor"/>
      </rPr>
      <t xml:space="preserve"> até </t>
    </r>
    <r>
      <rPr>
        <b/>
        <sz val="10"/>
        <rFont val="Calibri"/>
        <family val="2"/>
        <scheme val="minor"/>
      </rPr>
      <t>1,00%</t>
    </r>
    <r>
      <rPr>
        <sz val="10"/>
        <rFont val="Calibri"/>
        <family val="2"/>
        <scheme val="minor"/>
      </rPr>
      <t xml:space="preserve">; médio = </t>
    </r>
    <r>
      <rPr>
        <b/>
        <sz val="10"/>
        <rFont val="Calibri"/>
        <family val="2"/>
        <scheme val="minor"/>
      </rPr>
      <t>0,80%</t>
    </r>
  </si>
  <si>
    <r>
      <t xml:space="preserve">De </t>
    </r>
    <r>
      <rPr>
        <b/>
        <sz val="10"/>
        <rFont val="Calibri"/>
        <family val="2"/>
        <scheme val="minor"/>
      </rPr>
      <t>6,16%</t>
    </r>
    <r>
      <rPr>
        <sz val="10"/>
        <rFont val="Calibri"/>
        <family val="2"/>
        <scheme val="minor"/>
      </rPr>
      <t xml:space="preserve"> até </t>
    </r>
    <r>
      <rPr>
        <b/>
        <sz val="10"/>
        <rFont val="Calibri"/>
        <family val="2"/>
        <scheme val="minor"/>
      </rPr>
      <t>8,96%</t>
    </r>
    <r>
      <rPr>
        <sz val="10"/>
        <rFont val="Calibri"/>
        <family val="2"/>
        <scheme val="minor"/>
      </rPr>
      <t xml:space="preserve">; médio = </t>
    </r>
    <r>
      <rPr>
        <b/>
        <sz val="10"/>
        <rFont val="Calibri"/>
        <family val="2"/>
        <scheme val="minor"/>
      </rPr>
      <t>7,40%</t>
    </r>
  </si>
  <si>
    <r>
      <t xml:space="preserve">De </t>
    </r>
    <r>
      <rPr>
        <b/>
        <sz val="10"/>
        <rFont val="Calibri"/>
        <family val="2"/>
        <scheme val="minor"/>
      </rPr>
      <t>20,34%</t>
    </r>
    <r>
      <rPr>
        <sz val="10"/>
        <rFont val="Calibri"/>
        <family val="2"/>
        <scheme val="minor"/>
      </rPr>
      <t xml:space="preserve"> até </t>
    </r>
    <r>
      <rPr>
        <b/>
        <sz val="10"/>
        <rFont val="Calibri"/>
        <family val="2"/>
        <scheme val="minor"/>
      </rPr>
      <t>25,00%</t>
    </r>
    <r>
      <rPr>
        <sz val="10"/>
        <rFont val="Calibri"/>
        <family val="2"/>
        <scheme val="minor"/>
      </rPr>
      <t xml:space="preserve">; médio = </t>
    </r>
    <r>
      <rPr>
        <b/>
        <sz val="10"/>
        <rFont val="Calibri"/>
        <family val="2"/>
        <scheme val="minor"/>
      </rPr>
      <t>22,12%</t>
    </r>
  </si>
  <si>
    <r>
      <t xml:space="preserve">(***) Conforme determina a Lei nº 13.161, de 31 de agosto de 2015, que altera a Lei nº 12.546, de 14 de dezembro 2011, para obras de infraestrutura e do setor de construção, foi regulamentada a substituição da contribuição previdenciária patronal de 20% sobre a folha de pagamentos por uma contribuição de 4,50% sobre a receita bruta, sendo facultativa a opção pela contribuição substitutiva. Nesta composição de BDI NÃO foi considerada a opção pela contribuição substitutiva, sendo portanto necessário utilizar tabelas de custos </t>
    </r>
    <r>
      <rPr>
        <u/>
        <sz val="11"/>
        <rFont val="Calibri"/>
        <family val="2"/>
        <scheme val="minor"/>
      </rPr>
      <t>NÃO</t>
    </r>
    <r>
      <rPr>
        <sz val="11"/>
        <rFont val="Calibri"/>
        <family val="2"/>
        <scheme val="minor"/>
      </rPr>
      <t xml:space="preserve"> </t>
    </r>
    <r>
      <rPr>
        <u/>
        <sz val="11"/>
        <rFont val="Calibri"/>
        <family val="2"/>
        <scheme val="minor"/>
      </rPr>
      <t>desoneradas</t>
    </r>
    <r>
      <rPr>
        <sz val="11"/>
        <rFont val="Calibri"/>
        <family val="2"/>
        <scheme val="minor"/>
      </rPr>
      <t xml:space="preserve"> para elaboração do orçamento básico.</t>
    </r>
  </si>
  <si>
    <t>COMPOSIÇÃO DE ENCARGOS SOCIAIS SOBRE A MÃO DE OBRA</t>
  </si>
  <si>
    <t>ESTADO DE PERNAMBUCO - SEM DESONERAÇÃO</t>
  </si>
  <si>
    <t>COM DESONERAÇÃO</t>
  </si>
  <si>
    <t>SEM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</si>
  <si>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</si>
  <si>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</si>
  <si>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</si>
  <si>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</si>
  <si>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</si>
  <si>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</si>
  <si>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</si>
  <si>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</si>
  <si>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</si>
  <si>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</si>
  <si>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</si>
  <si>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</si>
  <si>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</si>
  <si>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</si>
  <si>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</si>
  <si>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</si>
  <si>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</si>
  <si>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</si>
  <si>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</si>
  <si>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</si>
  <si>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</si>
  <si>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</si>
  <si>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</si>
  <si>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</si>
  <si>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Remunerado</t>
  </si>
  <si>
    <t>B2</t>
  </si>
  <si>
    <t>Feriados</t>
  </si>
  <si>
    <t>B3</t>
  </si>
  <si>
    <t>Auxílio - Enfermidade</t>
  </si>
  <si>
    <t>B4</t>
  </si>
  <si>
    <t>13º Salário</t>
  </si>
  <si>
    <t>B5</t>
  </si>
  <si>
    <t>Licença Paternidade</t>
  </si>
  <si>
    <t>B6</t>
  </si>
  <si>
    <t>Faltas Justificadas</t>
  </si>
  <si>
    <t>B7</t>
  </si>
  <si>
    <t>Dias de Chuvas</t>
  </si>
  <si>
    <t>B8</t>
  </si>
  <si>
    <t>Auxílio Acidente de Trabalho</t>
  </si>
  <si>
    <t>B9</t>
  </si>
  <si>
    <t>Férias Gozadas</t>
  </si>
  <si>
    <t>B10</t>
  </si>
  <si>
    <t>Salário Maternidade</t>
  </si>
  <si>
    <t>GRUPO C</t>
  </si>
  <si>
    <t>C1</t>
  </si>
  <si>
    <t>Aviso Prévio Indenizado</t>
  </si>
  <si>
    <t>C2</t>
  </si>
  <si>
    <t>Aviso Prévio Trabalhado</t>
  </si>
  <si>
    <t>C3</t>
  </si>
  <si>
    <t>Férias Indenizadas</t>
  </si>
  <si>
    <t>C4</t>
  </si>
  <si>
    <t>Depósito Rescisão Sem Justa Causa</t>
  </si>
  <si>
    <t>C5</t>
  </si>
  <si>
    <t>Indenização Adicional</t>
  </si>
  <si>
    <t>C</t>
  </si>
  <si>
    <t>GRUPO D</t>
  </si>
  <si>
    <t>D1</t>
  </si>
  <si>
    <t>Reincidência de Grupo A sobre Grupo B</t>
  </si>
  <si>
    <t>D2</t>
  </si>
  <si>
    <t>Reincidência de Grupo A sobre Aviso Prévio Trabalhado 
e Reincidência do FGTS sobre Aviso Prévio Indenizado</t>
  </si>
  <si>
    <t>D</t>
  </si>
  <si>
    <t>TOTAL GERAL (A+B+C+D)</t>
  </si>
  <si>
    <t>DESONERADOS: 84,35%(HORA)   46,41%(MÊS)</t>
  </si>
  <si>
    <r>
      <rPr>
        <sz val="12"/>
        <rFont val="Calibri"/>
        <family val="2"/>
        <scheme val="minor"/>
      </rPr>
      <t xml:space="preserve">    Os custos indiretos são decorrentes da estrutura da obra e da empresa e que não podem ser atribuídos diretamente à execução de um dado serviço.
    Os custos indiretos variam muito, principalmente, em função do local de execução dos serviços, do tipo da obra, impostos incidentes, e ainda com as exigências do edital ou contrato. Devem ser distribuídos pelos custos unitários diretos totais dos serviços na forma de percentual destes.
    Os custos indiretos que mais afetam a construção estão a seguir identificados, entretanto, o engenheiro de custos deve analisar em cada caso sua validade. </t>
    </r>
    <r>
      <rPr>
        <b/>
        <sz val="12"/>
        <rFont val="Calibri"/>
        <family val="2"/>
        <scheme val="minor"/>
      </rPr>
      <t xml:space="preserve">
</t>
    </r>
  </si>
  <si>
    <t>KG</t>
  </si>
  <si>
    <t>ESTRUTURA TRELIÇADA DE COBERTURA, TIPO ARCO, COM LIGAÇÕES SOLDADAS, INCLUSOS PERFIS METÁLICOS, CHAPAS METÁLICAS, MÃO DE OBRA E TRANSPORTE COM GUINDASTE - FORNECIMENTO E INSTALAÇÃO. AF_01/2020_PSA</t>
  </si>
  <si>
    <t>TELHAMENTO COM TELHA DE AÇO/ALUMÍNIO E = 0,5 MM, COM ATÉ 2 ÁGUAS, INCLUSO IÇAMENTO. AF_07/2019</t>
  </si>
  <si>
    <t>CALHA EM CHAPA DE AÇO GALVANIZADO NÚMERO 24, DESENVOLVIMENTO DE 100 CM, INCLUSO TRANSPORTE VERTICAL. AF_07/2019</t>
  </si>
  <si>
    <t>TUBO PVC, SERIE NORMAL, ESGOTO PREDIAL, DN 150 MM, FORNECIDO E INSTALADO EM SUBCOLETOR AÉREO DE ESGOTO SANITÁRIO. AF_08/2022</t>
  </si>
  <si>
    <t>CAIXA ENTERRADA HIDRÁULICA RETANGULAR EM ALVENARIA COM TIJOLOS CERÂMICOS MACIÇOS, DIMENSÕES INTERNAS: 0,3X0,3X0,3 M PARA REDE DE DRENAGEM. AF_12/2020</t>
  </si>
  <si>
    <t>UN</t>
  </si>
  <si>
    <t>PINTURA COM TINTA ALQUÍDICA DE ACABAMENTO (ESMALTE SINTÉTICO ACETINADO) APLICADA A ROLO OU PINCEL SOBRE SUPERFÍCIES METÁLICAS (EXCETO PERFIL) EXECUTADO EM OBRA (02 DEMÃOS). AF_01/2020</t>
  </si>
  <si>
    <t>CALHAS, DESCIDAS D'ÁGUA E DRENAGEM DAS ÁGUAS PLUVIAIS</t>
  </si>
  <si>
    <t>103689</t>
  </si>
  <si>
    <t>FORNECIMENTO E INSTALAÇÃO DE PLACA DE OBRA COM CHAPA GALVANIZADA E ESTRUTURA DE MADEIRA. AF_03/2022_PS</t>
  </si>
  <si>
    <t>Composição</t>
  </si>
  <si>
    <t>M3</t>
  </si>
  <si>
    <t>REATERRO MANUAL DE VALAS, COM COMPACTADOR DE SOLOS DE PERCUSSÃO. AF_08/2023</t>
  </si>
  <si>
    <t>ATERRO MANUAL DE VALAS COM SOLO ARGILO-ARENOSO. AF_08/2023</t>
  </si>
  <si>
    <t>LASTRO DE CONCRETO MAGRO, APLICADO EM PISOS, LAJES SOBRE SOLO OU RADIERS. AF_01/2024</t>
  </si>
  <si>
    <t>OUTROS ELEMENTOS DE FUNDAÇÕES NÃO PRESENTES NO PROJETO PADRÃO DO FNDE</t>
  </si>
  <si>
    <t>3.4</t>
  </si>
  <si>
    <t>3.4.1</t>
  </si>
  <si>
    <t>3.4.2</t>
  </si>
  <si>
    <t>IMPERMEABILIZAÇÃO DE SUPERFÍCIE COM EMULSÃO ASFÁLTICA, 2 DEMÃOS. AF_09/2023</t>
  </si>
  <si>
    <t>ALVENARIA DE TIJOLOS FURADOS ASSENTADOS E REJUNTADOS COM ARGAMASSA DE CIMENTO E AREIA NO TRAÇO 1:2:8 - 1 VEZ (CONF. COMPESA 11.01.02U )</t>
  </si>
  <si>
    <t>ALVENARIA DE VEDAÇÃO DE BLOCOS CERÂMICOS FURADOS NA HORIZONTAL DE 9X19X19 CM (ESPESSURA 9 CM) E ARGAMASSA DE ASSENTAMENTO COM PREPARO EM BETONEIRA. AF_12/2021</t>
  </si>
  <si>
    <t>ALVENARIA DE VEDAÇÃO COM ELEMENTO VAZADO DE CONCRETO (COBOGÓ) DE 7X50X50CM E ARGAMASSA DE ASSENTAMENTO COM PREPARO EM BETONEIRA. AF_05/2020</t>
  </si>
  <si>
    <t>FABRICAÇÃO, MONTAGEM E DESMONTAGEM DE FÔRMA PARA SAPATA, EM MADEIRA SERRADA, E=25 MM, 4 UTILIZAÇÕES. AF_01/2024</t>
  </si>
  <si>
    <t>FABRICAÇÃO, MONTAGEM E DESMONTAGEM DE FÔRMA PARA VIGA BALDRAME, EM MADEIRA SERRADA, E=25 MM, 4 UTILIZAÇÕES.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</si>
  <si>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</si>
  <si>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</si>
  <si>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</si>
  <si>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</si>
  <si>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</si>
  <si>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CA-60 DE 5 MM - MONTAGEM. AF_01/2024</t>
  </si>
  <si>
    <t>CONCRETO FCK = 25MPA, TRAÇO 1:2,3:2,7 (EM MASSA SECA DE CIMENTO/ AREIA MÉDIA/ BRITA 1) - PREPARO MECÂNICO COM BETONEIRA 600 L. AF_05/2021</t>
  </si>
  <si>
    <t>LANÇAMENTO COM USO DE BALDES, ADENSAMENTO E ACABAMENTO DE CONCRETO EM ESTRUTURAS. AF_02/2022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</si>
  <si>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</si>
  <si>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</si>
  <si>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</si>
  <si>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6,3 MM - MONTAGEM. AF_06/2022</t>
  </si>
  <si>
    <t>ARMAÇÃO DE PILAR OU VIGA DE ESTRUTURA CONVENCIONAL DE CONCRETO ARMADO UTILIZANDO AÇO CA-60 DE 5,0 MM - MONTAGEM. AF_06/2022</t>
  </si>
  <si>
    <t>MONTAGEM E DESMONTAGEM DE FÔRMA DE PILARES RETANGULARES E ESTRUTURAS SIMILARES, PÉ-DIREITO SIMPLES, EM CHAPA DE MADEIRA COMPENSADA RESINADA, 6 UTILIZAÇÕES. AF_09/2020</t>
  </si>
  <si>
    <t>ARMAÇÃO DE PILAR OU VIGA DE ESTRUTURA CONVENCIONAL DE CONCRETO ARMADO UTILIZANDO AÇO CA-50 DE 16,0 MM - MONTAGEM. AF_06/2022</t>
  </si>
  <si>
    <t>ARMAÇÃO DE PILAR OU VIGA DE ESTRUTURA CONVENCIONAL DE CONCRETO ARMADO UTILIZANDO AÇO CA-50 DE 20,0 MM - MONTAGEM. AF_06/2022</t>
  </si>
  <si>
    <t>MONTAGEM E DESMONTAGEM DE FÔRMA DE VIGA, ESCORAMENTO METÁLICO, PÉ-DIREITO SIMPLES, EM CHAPA DE MADEIRA RESINADA, 6 UTILIZAÇÕES. AF_09/2020</t>
  </si>
  <si>
    <t>ARMAÇÃO DE LAJE DE ESTRUTURA CONVENCIONAL DE CONCRETO ARMADO UTILIZANDO AÇO CA-50 DE 6,3 MM - MONTAGEM. AF_06/2022</t>
  </si>
  <si>
    <t>IMPERMEABILIZAÇÃO DE SUPERFÍCIE COM ARGAMASSA DE CIMENTO E AREIA, COM ADITIVO IMPERMEABILIZANTE, E = 1,5CM. AF_09/2023</t>
  </si>
  <si>
    <t>EMBOÇO, EM ARGAMASSA TRAÇO 1:2:8, PREPARO MECÂNICO, APLICADO MANUALMENTE EM PAREDES INTERNAS DE AMBIENTES COM ÁREA MAIOR QUE 10M², E = 17,5MM, COM TALISCAS. AF_03/2024</t>
  </si>
  <si>
    <t>MASSA ÚNICA, EM ARGAMASSA TRAÇO 1:2:8, PREPARO MECÂNICO, APLICADA MANUALMENTE EM PAREDES INTERNAS DE AMBIENTES COM ÁREA MAIOR QUE 10M², E = 17,5MM, COM TALISCAS. AF_03/2024</t>
  </si>
  <si>
    <t>REVESTIMENTO CERÂMICO PARA PISO COM PLACAS TIPO PORCELANATO DE DIMENSÕES 60X60 CM APLICADA EM AMBIENTES DE ÁREA MAIOR QUE 10 M². AF_02/2023_PE</t>
  </si>
  <si>
    <t>LASTRO DE CONCRETO MAGRO, APLICADO EM PISOS, LAJES SOBRE SOLO OU RADIERS, ESPESSURA DE 5 CM. AF_01/2024</t>
  </si>
  <si>
    <t>CONTRAPISO EM ARGAMASSA TRAÇO 1:4 (CIMENTO E AREIA), PREPARO MANUAL, APLICADO EM ÁREAS SECAS SOBRE LAJE, ADERIDO, ACABAMENTO NÃO REFORÇADO, ESPESSURA 2CM. AF_07/2021</t>
  </si>
  <si>
    <t>EXECUÇÃO DE PASSEIO (CALÇADA) OU PISO DE CONCRETO COM CONCRETO MOLDADO IN LOCO, FEITO EM OBRA, ACABAMENTO CONVENCIONAL, ESPESSURA 8 CM, ARMADO. AF_08/2022</t>
  </si>
  <si>
    <t>ASSENTAMENTO DE GUIA (MEIO-FIO) EM TRECHO RETO, CONFECCIONADA EM CONCRETO PRÉ-FABRICADO, DIMENSÕES 100X15X13X30 CM (COMPRIMENTO X BASE INFERIOR X BASE SUPERIOR X ALTURA). AF_01/2024</t>
  </si>
  <si>
    <t>ACABAMENTO POLIDO PARA PISO DE CONCRETO ARMADO OU LAJE SOBRE SOLO DE ALTA RESISTÊNCIA</t>
  </si>
  <si>
    <t>EXECUÇÃO DE JUNTAS DE CONTRAÇÃO PARA PAVIMENTOS DE CONCRETO. AF_04/2022</t>
  </si>
  <si>
    <t>INSTALAÇÃO DE BANCO METÁLICO COM ENCOSTO, 1,60 M DE COMPRIMENTO, EM TUBO DE AÇO CARBONO COM PINTURA ELETROSTÁTICA, SOBRE PISO DE CONCRETO EXISTENTE. AF_11/2021</t>
  </si>
  <si>
    <t>FUNDO SELADOR ACRÍLICO, APLICAÇÃO MANUAL EM PAREDE, UMA DEMÃO. AF_04/2023</t>
  </si>
  <si>
    <t>FUNDO SELADOR ACRÍLICO, APLICAÇÃO MANUAL EM TETO, UMA DEMÃO. AF_04/2023</t>
  </si>
  <si>
    <t>APLICAÇÃO MANUAL DE MASSA ACRÍLICA EM PAREDES EXTERNAS DE CASAS, DUAS DEMÃOS. AF_03/2024</t>
  </si>
  <si>
    <t>EMASSAMENTO COM MASSA LÁTEX, APLICAÇÃO EM TETO, DUAS DEMÃOS, LIXAMENTO MANUAL. AF_04/2023</t>
  </si>
  <si>
    <t>PINTURA LÁTEX ACRÍLICA PREMIUM, APLICAÇÃO MANUAL EM PAREDES, DUAS DEMÃOS. AF_04/2023</t>
  </si>
  <si>
    <t>PINTURA LÁTEX ACRÍLICA PREMIUM, APLICAÇÃO MANUAL EM TETO, DUAS DEMÃOS. AF_04/2023</t>
  </si>
  <si>
    <t>PINTURA VERNIZ (INCOLOR) ALQUÍDICO EM MADEIRA, USO INTERNO E EXTERNO, 3 DEMÃOS. AF_01/2021</t>
  </si>
  <si>
    <t>PINTURA DE DEMARCAÇÃO DE QUADRA POLIESPORTIVA COM TINTA EPÓXI, E = 5 CM, APLICAÇÃO MANUAL. AF_05/2021</t>
  </si>
  <si>
    <t>PINTURA DE PISO COM TINTA EPÓXI, APLICAÇÃO MANUAL, 2 DEMÃOS, INCLUSO PRIMER EPÓXI. AF_05/2021</t>
  </si>
  <si>
    <t>PINTURA COM TINTA ALQUÍDICA DE FUNDO (TIPO ZARCÃO) APLICADA A ROLO OU PINCEL SOBRE PERFIL METÁLICO EXECUTADO EM FÁBRICA (POR DEMÃO). AF_01/2020</t>
  </si>
  <si>
    <t>ILUMINAÇÃO EXTERNA</t>
  </si>
  <si>
    <t>REGISTRO DE GAVETA BRUTO, LATÃO, ROSCÁVEL, 1", COM ACABAMENTO E CANOPLA CROMADOS - FORNECIMENTO E INSTALAÇÃO. AF_08/2021</t>
  </si>
  <si>
    <t>REGISTRO DE GAVETA BRUTO, LATÃO, ROSCÁVEL, 1 1/2", COM ACABAMENTO E CANOPLA CROMADOS - FORNECIMENTO E INSTALAÇÃO. AF_08/2021</t>
  </si>
  <si>
    <t>REGISTRO DE GAVETA BRUTO, LATÃO, ROSCÁVEL, 3/4", COM ACABAMENTO E CANOPLA CROMADOS - FORNECIMENTO E INSTALAÇÃO. AF_08/2021</t>
  </si>
  <si>
    <t>REGISTRO DE GAVETA BRUTO, LATÃO, ROSCÁVEL, 1 1/4", COM ACABAMENTO E CANOPLA CROMADOS - FORNECIMENTO E INSTALAÇÃO. AF_08/2021</t>
  </si>
  <si>
    <t>REGISTRO DE PRESSÃO BRUTO, LATÃO, ROSCÁVEL, 3/4", COM ACABAMENTO E CANOPLA CROMADOS - FORNECIMENTO E INSTALAÇÃO. AF_08/2021</t>
  </si>
  <si>
    <t>TORNEIRA DE BOIA PARA CAIXA D'ÁGUA, ROSCÁVEL, 3/4" - FORNECIMENTO E INSTALAÇÃO. AF_08/2021</t>
  </si>
  <si>
    <t>CAIXA D´ÁGUA EM POLIETILENO, 2000 LITROS - FORNECIMENTO E INSTALAÇÃO. AF_06/2021</t>
  </si>
  <si>
    <t>TUBO PVC, SERIE NORMAL, ESGOTO PREDIAL, DN 100 MM, FORNECIDO E INSTALADO EM RAMAL DE DESCARGA OU RAMAL DE ESGOTO SANITÁRIO. AF_08/2022</t>
  </si>
  <si>
    <t>CAIXA ENTERRADA HIDRÁULICA RETANGULAR EM ALVENARIA COM TIJOLOS CERÂMICOS MACIÇOS, DIMENSÕES INTERNAS: 0,4X0,4X0,4 M PARA REDE DE ESGOTO. AF_12/2020</t>
  </si>
  <si>
    <t>HASTE DE ATERRAMENTO, DIÂMETRO 5/8", COM 3 METROS - FORNECIMENTO E INSTALAÇÃO. AF_08/2023</t>
  </si>
  <si>
    <t>ELETRODUTO PVC RÍGIDO, DIÂMETRO 40MM, COM 3 METROS, PARA SPDA - FORNECIMENTO E INSTALAÇÃO. AF_08/2023</t>
  </si>
  <si>
    <t>CAPTOR TIPO FRANKLIN PARA SPDA - FORNECIMENTO E INSTALAÇÃO. AF_08/2023</t>
  </si>
  <si>
    <t>ELETRODUTO RÍGIDO ROSCÁVEL, PVC, DN 50 MM (1 1/2"), PARA REDE ENTERRADA DE DISTRIBUIÇÃO DE ENERGIA ELÉTRICA - FORNECIMENTO E INSTALAÇÃO. AF_12/2021</t>
  </si>
  <si>
    <t>ELETRODUTO RÍGIDO ROSCÁVEL, PVC, DN 25 MM (3/4"), PARA CIRCUITOS TERMINAIS, INSTALADO EM LAJE - FORNECIMENTO E INSTALAÇÃO. AF_03/2023</t>
  </si>
  <si>
    <t>CABO DE COBRE FLEXÍVEL ISOLADO, 25 MM², ANTI-CHAMA 0,6/1,0 KV, PARA REDE ENTERRADA DE DISTRIBUIÇÃO DE ENERGIA ELÉTRICA - FORNECIMENTO E INSTALAÇÃO. AF_12/2021</t>
  </si>
  <si>
    <t>CABO DE COBRE FLEXÍVEL ISOLADO, 4 MM², ANTI-CHAMA 0,6/1,0 KV, PARA CIRCUITOS TERMINAIS - FORNECIMENTO E INSTALAÇÃO. AF_03/2023</t>
  </si>
  <si>
    <t>PONTO DE TOMADA 2P+T, ABNT, DE EMBUTIR, 10 A, COM ELETRODUTO DE PVC RÍGIDO EMBUTIDO  Ø 3/4", FIO RIGIDO 2,5MM² (FIO 12), INCLUSIVE PLACA EM PVC E ATERRAMENTO</t>
  </si>
  <si>
    <t>PONTO DE TOMADA 3P PARA CHUVEIRO ELÉTRICO ATÉ 4000 VA, COM ELETRODUTO DE PVC RÍGIDO EMBUTIDO  Ø 3/4", INCLUSIVE ATERRAMENTO</t>
  </si>
  <si>
    <t>PONTO DE INTERRUPTOR 01 SEÇÃO (1 S) EMBUTIDO COM ELETRODUTO DE PVC RÍGIDO Ø 3/4"</t>
  </si>
  <si>
    <t>ENCARREGADO GERAL DE OBRAS COM ENCARGOS COMPLEMENTARES</t>
  </si>
  <si>
    <t>MES</t>
  </si>
  <si>
    <t>ENGENHEIRO CIVIL DE OBRA PLENO COM ENCARGOS COMPLEMENTARES</t>
  </si>
  <si>
    <t>ARGAMASSA TRAÇO 1:2:8 (EM VOLUME DE CIMENTO, CAL E AREIA MÉDIA ÚMIDA) PARA EMBOÇO/MASSA ÚNICA/ASSENTAMENTO DE ALVENARIA DE VEDAÇÃO, PREPARO MECÂNICO COM BETONEIRA 400 L. AF_08/2019</t>
  </si>
  <si>
    <t xml:space="preserve">UN    </t>
  </si>
  <si>
    <t>MONTAGEM E DESMONTAGEM DE FÔRMA DE PILARES RETANGULARES E ESTRUTURAS SIMILARES, PÉ-DIREITO SIMPLES, EM CHAPA DE MADEIRA COMPENSADA RESINADA, 2 UTILIZAÇÕES. AF_09/2020</t>
  </si>
  <si>
    <t>MONTAGEM E DESMONTAGEM DE FÔRMA DE VIGA, ESCORAMENTO COM GARFO DE MADEIRA, PÉ-DIREITO SIMPLES, EM CHAPA DE MADEIRA RESINADA, 2 UTILIZAÇÕES. AF_09/2020</t>
  </si>
  <si>
    <t>MONTAGEM E DESMONTAGEM DE FÔRMA DE LAJE MACIÇA, PÉ-DIREITO SIMPLES, EM CHAPA DE MADEIRA COMPENSADA RESINADA, 2 UTILIZAÇÕES. AF_09/2020</t>
  </si>
  <si>
    <t>ARMAÇÃO DE LAJE DE ESTRUTURA CONVENCIONAL DE CONCRETO ARMADO UTILIZANDO AÇO CA-60 DE 5,0 MM - MONTAGEM. AF_06/2022</t>
  </si>
  <si>
    <t>ARMAÇÃO DE LAJE DE ESTRUTURA CONVENCIONAL DE CONCRETO ARMADO UTILIZANDO AÇO CA-50 DE 8,0 MM - MONTAGEM. AF_06/2022</t>
  </si>
  <si>
    <t>FABRICAÇÃO, MONTAGEM E DESMONTAGEM DE FÔRMA PARA VIGA BALDRAME, EM CHAPA DE MADEIRA COMPENSADA RESINADA, E=17 MM, 4 UTILIZAÇÕES. AF_01/2024</t>
  </si>
  <si>
    <t>ARMAÇÃO DE BLOCO UTILIZANDO AÇO CA-60 DE 5 MM - MONTAGEM. AF_01/2024</t>
  </si>
  <si>
    <t>ARMAÇÃO DE BLOCO UTILIZANDO AÇO CA-50 DE 6,3 MM - MONTAGEM. AF_01/2024</t>
  </si>
  <si>
    <t>ARMAÇÃO DE BLOCO UTILIZANDO AÇO CA-50 DE 8 MM - MONTAGEM. AF_01/2024</t>
  </si>
  <si>
    <t>ARMAÇÃO DE BLOCO UTILIZANDO AÇO CA-50 DE 10 MM - MONTAGEM. AF_01/2024</t>
  </si>
  <si>
    <t>CONCRETAGEM DE BLOCO DE COROAMENTO OU VIGA BALDRAME, FCK 30 MPA, COM USO DE BOMBA - LANÇAMENTO, ADENSAMENTO E ACABAMENTO. AF_01/2024</t>
  </si>
  <si>
    <t>CONCRETAGEM DE PILARES, FCK = 25 MPA, COM USO DE BOMBA - LANÇAMENTO, ADENSAMENTO E ACABAMENTO. AF_02/2022_PS</t>
  </si>
  <si>
    <t>CONCRETAGEM DE VIGAS E LAJES, FCK=25 MPA, PARA LAJES MACIÇAS OU NERVURADAS COM USO DE BOMBA - LANÇAMENTO, ADENSAMENTO E ACABAMENTO. AF_02/2022_PS</t>
  </si>
  <si>
    <t>DESEMPENADEIRA DE CONCRETO, PESO DE 78 KG, 4 PÁS, MOTOR A GASOLINA, POTÊNCIA 5,5 HP - CHP DIURNO. AF_05/2023</t>
  </si>
  <si>
    <t>CHP</t>
  </si>
  <si>
    <t xml:space="preserve"> </t>
  </si>
  <si>
    <t>#</t>
  </si>
  <si>
    <t>ADMINISTRAÇÃO LOCAL</t>
  </si>
  <si>
    <t>COMPOSIÇÃO</t>
  </si>
  <si>
    <t>1 engenheiro 1/2 dia/semana</t>
  </si>
  <si>
    <t>1 encarregado em tempo integral</t>
  </si>
  <si>
    <t>Unidade</t>
  </si>
  <si>
    <t>SERVIÇOS</t>
  </si>
  <si>
    <t>ABERTURA PARA ENCAIXE DE CUBA OU LAVATORIO EM BANCADA DE MARMORE/ GRANITO OU OUTRO TIPO DE PEDRA NATURAL</t>
  </si>
  <si>
    <t>MATERIAL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</si>
  <si>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</si>
  <si>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</si>
  <si>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</si>
  <si>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</si>
  <si>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</si>
  <si>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</si>
  <si>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</si>
  <si>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</si>
  <si>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</si>
  <si>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</si>
  <si>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</si>
  <si>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</si>
  <si>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</si>
  <si>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</si>
  <si>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</si>
  <si>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</si>
  <si>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</si>
  <si>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</si>
  <si>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</si>
  <si>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</si>
  <si>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</si>
  <si>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</si>
  <si>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</si>
  <si>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</si>
  <si>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</si>
  <si>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</si>
  <si>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</si>
  <si>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</si>
  <si>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</si>
  <si>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</si>
  <si>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</si>
  <si>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</si>
  <si>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</si>
  <si>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</si>
  <si>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</si>
  <si>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</si>
  <si>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</si>
  <si>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</si>
  <si>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</si>
  <si>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</si>
  <si>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</si>
  <si>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</si>
  <si>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</si>
  <si>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</si>
  <si>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</si>
  <si>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</si>
  <si>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</si>
  <si>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</si>
  <si>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</si>
  <si>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</si>
  <si>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</si>
  <si>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</si>
  <si>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</si>
  <si>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</si>
  <si>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</si>
  <si>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</si>
  <si>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</si>
  <si>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</si>
  <si>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</si>
  <si>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</si>
  <si>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</si>
  <si>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</si>
  <si>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</si>
  <si>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</si>
  <si>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</si>
  <si>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</si>
  <si>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</si>
  <si>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</si>
  <si>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</si>
  <si>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</si>
  <si>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</si>
  <si>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</si>
  <si>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</si>
  <si>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</si>
  <si>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</si>
  <si>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</si>
  <si>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</si>
  <si>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</si>
  <si>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</si>
  <si>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</si>
  <si>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</si>
  <si>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</si>
  <si>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</si>
  <si>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</si>
  <si>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</si>
  <si>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</si>
  <si>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</si>
  <si>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</si>
  <si>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</si>
  <si>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</si>
  <si>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</si>
  <si>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</si>
  <si>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</si>
  <si>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</si>
  <si>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</si>
  <si>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</si>
  <si>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</si>
  <si>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</si>
  <si>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</si>
  <si>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</si>
  <si>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</si>
  <si>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</si>
  <si>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</si>
  <si>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</si>
  <si>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</si>
  <si>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</si>
  <si>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</si>
  <si>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</si>
  <si>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</si>
  <si>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</si>
  <si>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</si>
  <si>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</si>
  <si>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</si>
  <si>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</si>
  <si>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</si>
  <si>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</si>
  <si>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</si>
  <si>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</si>
  <si>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</si>
  <si>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</si>
  <si>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</si>
  <si>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</si>
  <si>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</si>
  <si>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</si>
  <si>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</si>
  <si>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</si>
  <si>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</si>
  <si>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</si>
  <si>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</si>
  <si>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</si>
  <si>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</si>
  <si>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</si>
  <si>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</si>
  <si>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</si>
  <si>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</si>
  <si>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</si>
  <si>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</si>
  <si>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</si>
  <si>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</si>
  <si>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</si>
  <si>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</si>
  <si>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</si>
  <si>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MAO DE OBRA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</si>
  <si>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</si>
  <si>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</si>
  <si>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</si>
  <si>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</si>
  <si>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</si>
  <si>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</si>
  <si>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</si>
  <si>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</si>
  <si>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</si>
  <si>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</si>
  <si>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</si>
  <si>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</si>
  <si>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</si>
  <si>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</si>
  <si>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</si>
  <si>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</si>
  <si>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</si>
  <si>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</si>
  <si>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</si>
  <si>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</si>
  <si>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</si>
  <si>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</si>
  <si>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</si>
  <si>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</si>
  <si>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</si>
  <si>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</si>
  <si>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</si>
  <si>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</si>
  <si>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</si>
  <si>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</si>
  <si>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ENCARGOS COMPLEMENTARES</t>
  </si>
  <si>
    <t>ALIMENTACAO - HORISTA (COLETADO CAIXA - ENCARGOS COMPLEMENTARES)</t>
  </si>
  <si>
    <t>ALIMENTACAO - MENSALISTA (COLETADO CAIXA - ENCARGOS COMPLEMENTARES)</t>
  </si>
  <si>
    <t>EQUIPAMENTO (AQUISIÇÃO)</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</si>
  <si>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</si>
  <si>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</si>
  <si>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</si>
  <si>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</si>
  <si>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</si>
  <si>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</si>
  <si>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</si>
  <si>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</si>
  <si>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</si>
  <si>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</si>
  <si>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</si>
  <si>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</si>
  <si>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</si>
  <si>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</si>
  <si>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</si>
  <si>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</si>
  <si>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</si>
  <si>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</si>
  <si>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</si>
  <si>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</si>
  <si>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</si>
  <si>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</si>
  <si>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</si>
  <si>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</si>
  <si>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</si>
  <si>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</si>
  <si>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</si>
  <si>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</si>
  <si>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</si>
  <si>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</si>
  <si>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</si>
  <si>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</si>
  <si>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</si>
  <si>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</si>
  <si>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</si>
  <si>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</si>
  <si>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</si>
  <si>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</si>
  <si>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</si>
  <si>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</si>
  <si>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</si>
  <si>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</si>
  <si>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</si>
  <si>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</si>
  <si>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</si>
  <si>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</si>
  <si>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</si>
  <si>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</si>
  <si>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</si>
  <si>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</si>
  <si>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</si>
  <si>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</si>
  <si>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</si>
  <si>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</si>
  <si>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</si>
  <si>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</si>
  <si>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</si>
  <si>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</si>
  <si>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</si>
  <si>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</si>
  <si>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</si>
  <si>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</si>
  <si>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</si>
  <si>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</si>
  <si>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</si>
  <si>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</si>
  <si>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</si>
  <si>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</si>
  <si>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</si>
  <si>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</si>
  <si>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</si>
  <si>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</si>
  <si>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</si>
  <si>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</si>
  <si>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</si>
  <si>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</si>
  <si>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</si>
  <si>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</si>
  <si>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</si>
  <si>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</si>
  <si>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</si>
  <si>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</si>
  <si>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</si>
  <si>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</si>
  <si>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</si>
  <si>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</si>
  <si>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</si>
  <si>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</si>
  <si>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</si>
  <si>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</si>
  <si>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</si>
  <si>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</si>
  <si>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</si>
  <si>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</si>
  <si>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</si>
  <si>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</si>
  <si>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</si>
  <si>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</si>
  <si>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</si>
  <si>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</si>
  <si>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</si>
  <si>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</si>
  <si>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</si>
  <si>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</si>
  <si>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</si>
  <si>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</si>
  <si>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</si>
  <si>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</si>
  <si>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</si>
  <si>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</si>
  <si>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</si>
  <si>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</si>
  <si>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</si>
  <si>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</si>
  <si>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</si>
  <si>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</si>
  <si>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</si>
  <si>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</si>
  <si>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</si>
  <si>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</si>
  <si>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</si>
  <si>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</si>
  <si>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</si>
  <si>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</si>
  <si>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</si>
  <si>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</si>
  <si>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</si>
  <si>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</si>
  <si>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</si>
  <si>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</si>
  <si>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</si>
  <si>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</si>
  <si>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</si>
  <si>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</si>
  <si>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</si>
  <si>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</si>
  <si>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</si>
  <si>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</si>
  <si>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</si>
  <si>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</si>
  <si>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</si>
  <si>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</si>
  <si>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</si>
  <si>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</si>
  <si>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</si>
  <si>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</si>
  <si>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</si>
  <si>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</si>
  <si>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</si>
  <si>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</si>
  <si>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</si>
  <si>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</si>
  <si>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</si>
  <si>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</si>
  <si>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</si>
  <si>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</si>
  <si>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</si>
  <si>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</si>
  <si>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</si>
  <si>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</si>
  <si>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</si>
  <si>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</si>
  <si>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</si>
  <si>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</si>
  <si>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</si>
  <si>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</si>
  <si>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</si>
  <si>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</si>
  <si>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</si>
  <si>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</si>
  <si>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</si>
  <si>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</si>
  <si>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</si>
  <si>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</si>
  <si>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</si>
  <si>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</si>
  <si>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</si>
  <si>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</si>
  <si>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</si>
  <si>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</si>
  <si>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</si>
  <si>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</si>
  <si>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</si>
  <si>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</si>
  <si>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</si>
  <si>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</si>
  <si>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</si>
  <si>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</si>
  <si>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</si>
  <si>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</si>
  <si>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</si>
  <si>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</si>
  <si>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</si>
  <si>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</si>
  <si>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</si>
  <si>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</si>
  <si>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</si>
  <si>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</si>
  <si>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</si>
  <si>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</si>
  <si>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</si>
  <si>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</si>
  <si>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</si>
  <si>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</si>
  <si>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</si>
  <si>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</si>
  <si>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</si>
  <si>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</si>
  <si>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</si>
  <si>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</si>
  <si>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</si>
  <si>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</si>
  <si>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</si>
  <si>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</si>
  <si>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</si>
  <si>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</si>
  <si>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</si>
  <si>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</si>
  <si>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</si>
  <si>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</si>
  <si>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</si>
  <si>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</si>
  <si>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</si>
  <si>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</si>
  <si>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</si>
  <si>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</si>
  <si>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</si>
  <si>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</si>
  <si>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</si>
  <si>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</si>
  <si>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</si>
  <si>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</si>
  <si>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</si>
  <si>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</si>
  <si>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</si>
  <si>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</si>
  <si>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</si>
  <si>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</si>
  <si>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</si>
  <si>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</si>
  <si>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</si>
  <si>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</si>
  <si>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</si>
  <si>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</si>
  <si>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</si>
  <si>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</si>
  <si>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</si>
  <si>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</si>
  <si>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</si>
  <si>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</si>
  <si>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</si>
  <si>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</si>
  <si>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</si>
  <si>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</si>
  <si>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</si>
  <si>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</si>
  <si>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</si>
  <si>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</si>
  <si>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</si>
  <si>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</si>
  <si>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</si>
  <si>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</si>
  <si>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</si>
  <si>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</si>
  <si>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</si>
  <si>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</si>
  <si>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</si>
  <si>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</si>
  <si>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</si>
  <si>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</si>
  <si>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</si>
  <si>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</si>
  <si>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</si>
  <si>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</si>
  <si>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</si>
  <si>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</si>
  <si>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</si>
  <si>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</si>
  <si>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</si>
  <si>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</si>
  <si>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</si>
  <si>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</si>
  <si>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</si>
  <si>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</si>
  <si>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</si>
  <si>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</si>
  <si>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</si>
  <si>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</si>
  <si>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</si>
  <si>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</si>
  <si>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</si>
  <si>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</si>
  <si>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</si>
  <si>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</si>
  <si>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</si>
  <si>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</si>
  <si>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</si>
  <si>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</si>
  <si>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</si>
  <si>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</si>
  <si>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</si>
  <si>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</si>
  <si>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</si>
  <si>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</si>
  <si>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</si>
  <si>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</si>
  <si>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</si>
  <si>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</si>
  <si>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</si>
  <si>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</si>
  <si>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</si>
  <si>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</si>
  <si>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</si>
  <si>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</si>
  <si>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</si>
  <si>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</si>
  <si>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</si>
  <si>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</si>
  <si>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</si>
  <si>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</si>
  <si>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</si>
  <si>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</si>
  <si>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</si>
  <si>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</si>
  <si>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</si>
  <si>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</si>
  <si>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</si>
  <si>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</si>
  <si>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</si>
  <si>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</si>
  <si>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</si>
  <si>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</si>
  <si>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</si>
  <si>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</si>
  <si>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</si>
  <si>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</si>
  <si>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</si>
  <si>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</si>
  <si>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</si>
  <si>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</si>
  <si>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</si>
  <si>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</si>
  <si>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</si>
  <si>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</si>
  <si>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</si>
  <si>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</si>
  <si>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</si>
  <si>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</si>
  <si>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</si>
  <si>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</si>
  <si>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</si>
  <si>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</si>
  <si>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</si>
  <si>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</si>
  <si>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</si>
  <si>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</si>
  <si>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</si>
  <si>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</si>
  <si>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</si>
  <si>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</si>
  <si>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</si>
  <si>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</si>
  <si>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</si>
  <si>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</si>
  <si>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</si>
  <si>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</si>
  <si>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</si>
  <si>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</si>
  <si>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</si>
  <si>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</si>
  <si>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</si>
  <si>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</si>
  <si>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</si>
  <si>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</si>
  <si>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</si>
  <si>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</si>
  <si>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</si>
  <si>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</si>
  <si>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</si>
  <si>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</si>
  <si>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</si>
  <si>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</si>
  <si>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</si>
  <si>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</si>
  <si>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</si>
  <si>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</si>
  <si>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</si>
  <si>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</si>
  <si>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</si>
  <si>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</si>
  <si>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</si>
  <si>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</si>
  <si>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</si>
  <si>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</si>
  <si>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</si>
  <si>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</si>
  <si>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</si>
  <si>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</si>
  <si>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</si>
  <si>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</si>
  <si>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</si>
  <si>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</si>
  <si>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</si>
  <si>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</si>
  <si>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</si>
  <si>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</si>
  <si>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</si>
  <si>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</si>
  <si>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</si>
  <si>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</si>
  <si>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</si>
  <si>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</si>
  <si>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</si>
  <si>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</si>
  <si>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</si>
  <si>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</si>
  <si>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</si>
  <si>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</si>
  <si>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</si>
  <si>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</si>
  <si>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</si>
  <si>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</si>
  <si>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</si>
  <si>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</si>
  <si>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</si>
  <si>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</si>
  <si>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</si>
  <si>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</si>
  <si>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</si>
  <si>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</si>
  <si>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</si>
  <si>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</si>
  <si>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</si>
  <si>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</si>
  <si>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</si>
  <si>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</si>
  <si>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</si>
  <si>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</si>
  <si>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</si>
  <si>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</si>
  <si>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</si>
  <si>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</si>
  <si>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</si>
  <si>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</si>
  <si>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</si>
  <si>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</si>
  <si>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</si>
  <si>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</si>
  <si>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</si>
  <si>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</si>
  <si>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</si>
  <si>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</si>
  <si>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</si>
  <si>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</si>
  <si>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</si>
  <si>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</si>
  <si>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</si>
  <si>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</si>
  <si>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</si>
  <si>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</si>
  <si>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</si>
  <si>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</si>
  <si>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</si>
  <si>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</si>
  <si>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</si>
  <si>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</si>
  <si>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</si>
  <si>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</si>
  <si>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</si>
  <si>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</si>
  <si>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</si>
  <si>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</si>
  <si>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</si>
  <si>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</si>
  <si>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</si>
  <si>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</si>
  <si>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</si>
  <si>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</si>
  <si>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</si>
  <si>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</si>
  <si>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</si>
  <si>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</si>
  <si>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</si>
  <si>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</si>
  <si>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</si>
  <si>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</si>
  <si>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</si>
  <si>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</si>
  <si>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</si>
  <si>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</si>
  <si>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</si>
  <si>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</si>
  <si>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</si>
  <si>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</si>
  <si>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</si>
  <si>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</si>
  <si>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</si>
  <si>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</si>
  <si>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</si>
  <si>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</si>
  <si>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</si>
  <si>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</si>
  <si>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</si>
  <si>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</si>
  <si>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</si>
  <si>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</si>
  <si>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</si>
  <si>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</si>
  <si>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</si>
  <si>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</si>
  <si>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</si>
  <si>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</si>
  <si>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</si>
  <si>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</si>
  <si>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</si>
  <si>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</si>
  <si>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</si>
  <si>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</si>
  <si>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</si>
  <si>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</si>
  <si>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</si>
  <si>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</si>
  <si>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</si>
  <si>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</si>
  <si>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</si>
  <si>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</si>
  <si>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</si>
  <si>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</si>
  <si>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</si>
  <si>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</si>
  <si>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</si>
  <si>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</si>
  <si>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</si>
  <si>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</si>
  <si>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</si>
  <si>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</si>
  <si>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</si>
  <si>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</si>
  <si>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</si>
  <si>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</si>
  <si>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</si>
  <si>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</si>
  <si>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</si>
  <si>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</si>
  <si>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</si>
  <si>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</si>
  <si>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</si>
  <si>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</si>
  <si>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</si>
  <si>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</si>
  <si>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</si>
  <si>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</si>
  <si>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</si>
  <si>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</si>
  <si>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</si>
  <si>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</si>
  <si>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</si>
  <si>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</si>
  <si>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</si>
  <si>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</si>
  <si>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</si>
  <si>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</si>
  <si>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</si>
  <si>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</si>
  <si>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</si>
  <si>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</si>
  <si>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</si>
  <si>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</si>
  <si>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</si>
  <si>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</si>
  <si>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</si>
  <si>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</si>
  <si>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</si>
  <si>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</si>
  <si>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</si>
  <si>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</si>
  <si>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</si>
  <si>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</si>
  <si>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</si>
  <si>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</si>
  <si>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</si>
  <si>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</si>
  <si>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</si>
  <si>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</si>
  <si>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</si>
  <si>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</si>
  <si>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</si>
  <si>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</si>
  <si>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</si>
  <si>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</si>
  <si>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</si>
  <si>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</si>
  <si>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</si>
  <si>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</si>
  <si>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</si>
  <si>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</si>
  <si>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</si>
  <si>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</si>
  <si>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</si>
  <si>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</si>
  <si>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</si>
  <si>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</si>
  <si>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</si>
  <si>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</si>
  <si>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</si>
  <si>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</si>
  <si>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</si>
  <si>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</si>
  <si>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</si>
  <si>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</si>
  <si>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</si>
  <si>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</si>
  <si>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</si>
  <si>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</si>
  <si>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</si>
  <si>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</si>
  <si>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</si>
  <si>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</si>
  <si>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</si>
  <si>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</si>
  <si>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</si>
  <si>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</si>
  <si>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</si>
  <si>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</si>
  <si>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</si>
  <si>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</si>
  <si>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</si>
  <si>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</si>
  <si>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</si>
  <si>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</si>
  <si>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</si>
  <si>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</si>
  <si>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</si>
  <si>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</si>
  <si>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</si>
  <si>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</si>
  <si>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</si>
  <si>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</si>
  <si>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</si>
  <si>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</si>
  <si>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</si>
  <si>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</si>
  <si>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</si>
  <si>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</si>
  <si>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</si>
  <si>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</si>
  <si>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</si>
  <si>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</si>
  <si>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</si>
  <si>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</si>
  <si>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</si>
  <si>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</si>
  <si>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</si>
  <si>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</si>
  <si>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</si>
  <si>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</si>
  <si>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</si>
  <si>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</si>
  <si>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</si>
  <si>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</si>
  <si>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</si>
  <si>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</si>
  <si>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</si>
  <si>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</si>
  <si>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</si>
  <si>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</si>
  <si>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</si>
  <si>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</si>
  <si>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</si>
  <si>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</si>
  <si>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</si>
  <si>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</si>
  <si>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</si>
  <si>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</si>
  <si>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</si>
  <si>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</si>
  <si>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</si>
  <si>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</si>
  <si>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</si>
  <si>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</si>
  <si>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</si>
  <si>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</si>
  <si>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</si>
  <si>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</si>
  <si>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</si>
  <si>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</si>
  <si>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</si>
  <si>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</si>
  <si>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</si>
  <si>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</si>
  <si>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</si>
  <si>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</si>
  <si>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</si>
  <si>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</si>
  <si>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</si>
  <si>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</si>
  <si>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</si>
  <si>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</si>
  <si>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</si>
  <si>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</si>
  <si>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</si>
  <si>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</si>
  <si>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</si>
  <si>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</si>
  <si>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</si>
  <si>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</si>
  <si>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</si>
  <si>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</si>
  <si>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</si>
  <si>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</si>
  <si>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</si>
  <si>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</si>
  <si>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</si>
  <si>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</si>
  <si>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</si>
  <si>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</si>
  <si>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</si>
  <si>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</si>
  <si>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</si>
  <si>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</si>
  <si>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</si>
  <si>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</si>
  <si>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</si>
  <si>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</si>
  <si>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</si>
  <si>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</si>
  <si>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</si>
  <si>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</si>
  <si>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</si>
  <si>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</si>
  <si>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</si>
  <si>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</si>
  <si>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</si>
  <si>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</si>
  <si>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</si>
  <si>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</si>
  <si>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</si>
  <si>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</si>
  <si>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</si>
  <si>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</si>
  <si>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</si>
  <si>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</si>
  <si>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</si>
  <si>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</si>
  <si>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</si>
  <si>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</si>
  <si>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</si>
  <si>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</si>
  <si>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</si>
  <si>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</si>
  <si>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</si>
  <si>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</si>
  <si>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</si>
  <si>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</si>
  <si>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</si>
  <si>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</si>
  <si>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</si>
  <si>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</si>
  <si>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</si>
  <si>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</si>
  <si>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</si>
  <si>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</si>
  <si>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</si>
  <si>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</si>
  <si>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</si>
  <si>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</si>
  <si>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</si>
  <si>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</si>
  <si>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</si>
  <si>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</si>
  <si>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</si>
  <si>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</si>
  <si>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</si>
  <si>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</si>
  <si>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</si>
  <si>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</si>
  <si>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</si>
  <si>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</si>
  <si>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</si>
  <si>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</si>
  <si>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</si>
  <si>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</si>
  <si>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</si>
  <si>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</si>
  <si>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</si>
  <si>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</si>
  <si>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</si>
  <si>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</si>
  <si>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</si>
  <si>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</si>
  <si>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</si>
  <si>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</si>
  <si>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</si>
  <si>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</si>
  <si>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</si>
  <si>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</si>
  <si>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</si>
  <si>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</si>
  <si>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</si>
  <si>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</si>
  <si>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</si>
  <si>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</si>
  <si>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</si>
  <si>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</si>
  <si>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</si>
  <si>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</si>
  <si>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</si>
  <si>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</si>
  <si>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</si>
  <si>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</si>
  <si>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</si>
  <si>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</si>
  <si>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</si>
  <si>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</si>
  <si>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</si>
  <si>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</si>
  <si>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</si>
  <si>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</si>
  <si>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</si>
  <si>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</si>
  <si>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</si>
  <si>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</si>
  <si>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</si>
  <si>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</si>
  <si>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</si>
  <si>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</si>
  <si>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</si>
  <si>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</si>
  <si>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</si>
  <si>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</si>
  <si>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</si>
  <si>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</si>
  <si>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</si>
  <si>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</si>
  <si>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</si>
  <si>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</si>
  <si>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</si>
  <si>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</si>
  <si>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</si>
  <si>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</si>
  <si>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</si>
  <si>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</si>
  <si>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</si>
  <si>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</si>
  <si>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</si>
  <si>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</si>
  <si>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</si>
  <si>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</si>
  <si>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</si>
  <si>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</si>
  <si>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</si>
  <si>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</si>
  <si>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</si>
  <si>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</si>
  <si>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</si>
  <si>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</si>
  <si>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</si>
  <si>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</si>
  <si>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</si>
  <si>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</si>
  <si>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</si>
  <si>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</si>
  <si>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</si>
  <si>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</si>
  <si>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</si>
  <si>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</si>
  <si>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</si>
  <si>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</si>
  <si>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</si>
  <si>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</si>
  <si>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</si>
  <si>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</si>
  <si>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</si>
  <si>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</si>
  <si>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</si>
  <si>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</si>
  <si>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</si>
  <si>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</si>
  <si>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</si>
  <si>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</si>
  <si>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</si>
  <si>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</si>
  <si>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</si>
  <si>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</si>
  <si>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</si>
  <si>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</si>
  <si>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</si>
  <si>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</si>
  <si>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</si>
  <si>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</si>
  <si>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</si>
  <si>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</si>
  <si>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</si>
  <si>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</si>
  <si>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</si>
  <si>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</si>
  <si>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</si>
  <si>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</si>
  <si>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</si>
  <si>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</si>
  <si>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</si>
  <si>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</si>
  <si>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</si>
  <si>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</si>
  <si>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</si>
  <si>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</si>
  <si>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</si>
  <si>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</si>
  <si>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</si>
  <si>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</si>
  <si>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</si>
  <si>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</si>
  <si>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</si>
  <si>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</si>
  <si>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</si>
  <si>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</si>
  <si>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</si>
  <si>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</si>
  <si>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</si>
  <si>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</si>
  <si>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</si>
  <si>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</si>
  <si>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</si>
  <si>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</si>
  <si>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</si>
  <si>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</si>
  <si>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</si>
  <si>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</si>
  <si>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</si>
  <si>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</si>
  <si>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</si>
  <si>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</si>
  <si>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</si>
  <si>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</si>
  <si>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</si>
  <si>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</si>
  <si>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</si>
  <si>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</si>
  <si>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</si>
  <si>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</si>
  <si>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</si>
  <si>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</si>
  <si>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</si>
  <si>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</si>
  <si>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</si>
  <si>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</si>
  <si>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</si>
  <si>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</si>
  <si>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</si>
  <si>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</si>
  <si>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</si>
  <si>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</si>
  <si>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</si>
  <si>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</si>
  <si>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</si>
  <si>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</si>
  <si>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</si>
  <si>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</si>
  <si>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</si>
  <si>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</si>
  <si>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</si>
  <si>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T</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</si>
  <si>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</si>
  <si>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</si>
  <si>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</si>
  <si>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</si>
  <si>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</si>
  <si>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</si>
  <si>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</si>
  <si>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</si>
  <si>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</si>
  <si>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</si>
  <si>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</si>
  <si>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</si>
  <si>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</si>
  <si>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</si>
  <si>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</si>
  <si>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</si>
  <si>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</si>
  <si>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</si>
  <si>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</si>
  <si>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</si>
  <si>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</si>
  <si>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</si>
  <si>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</si>
  <si>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</si>
  <si>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</si>
  <si>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</si>
  <si>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</si>
  <si>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</si>
  <si>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</si>
  <si>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</si>
  <si>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</si>
  <si>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</si>
  <si>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</si>
  <si>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</si>
  <si>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</si>
  <si>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</si>
  <si>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</si>
  <si>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</si>
  <si>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</si>
  <si>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</si>
  <si>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</si>
  <si>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</si>
  <si>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</si>
  <si>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</si>
  <si>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</si>
  <si>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</si>
  <si>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</si>
  <si>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</si>
  <si>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</si>
  <si>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</si>
  <si>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</si>
  <si>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</si>
  <si>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</si>
  <si>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</si>
  <si>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</si>
  <si>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</si>
  <si>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</si>
  <si>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</si>
  <si>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</si>
  <si>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</si>
  <si>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</si>
  <si>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</si>
  <si>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</si>
  <si>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</si>
  <si>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</si>
  <si>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</si>
  <si>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</si>
  <si>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</si>
  <si>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</si>
  <si>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</si>
  <si>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</si>
  <si>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</si>
  <si>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</si>
  <si>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</si>
  <si>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</si>
  <si>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</si>
  <si>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</si>
  <si>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</si>
  <si>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</si>
  <si>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</si>
  <si>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</si>
  <si>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</si>
  <si>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</si>
  <si>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</si>
  <si>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</si>
  <si>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</si>
  <si>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</si>
  <si>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</si>
  <si>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</si>
  <si>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</si>
  <si>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</si>
  <si>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</si>
  <si>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</si>
  <si>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</si>
  <si>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</si>
  <si>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</si>
  <si>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</si>
  <si>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</si>
  <si>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</si>
  <si>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</si>
  <si>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</si>
  <si>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</si>
  <si>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</si>
  <si>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</si>
  <si>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</si>
  <si>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</si>
  <si>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</si>
  <si>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</si>
  <si>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</si>
  <si>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</si>
  <si>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</si>
  <si>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</si>
  <si>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</si>
  <si>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</si>
  <si>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</si>
  <si>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</si>
  <si>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</si>
  <si>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</si>
  <si>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</si>
  <si>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</si>
  <si>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</si>
  <si>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</si>
  <si>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</si>
  <si>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</si>
  <si>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</si>
  <si>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</si>
  <si>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</si>
  <si>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</si>
  <si>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</si>
  <si>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</si>
  <si>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</si>
  <si>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</si>
  <si>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</si>
  <si>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</si>
  <si>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</si>
  <si>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</si>
  <si>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</si>
  <si>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</si>
  <si>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</si>
  <si>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</si>
  <si>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</si>
  <si>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</si>
  <si>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</si>
  <si>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</si>
  <si>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</si>
  <si>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</si>
  <si>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</si>
  <si>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</si>
  <si>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</si>
  <si>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</si>
  <si>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</si>
  <si>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</si>
  <si>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</si>
  <si>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</si>
  <si>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</si>
  <si>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</si>
  <si>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</si>
  <si>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</si>
  <si>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</si>
  <si>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</si>
  <si>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</si>
  <si>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</si>
  <si>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</si>
  <si>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</si>
  <si>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</si>
  <si>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</si>
  <si>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</si>
  <si>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</si>
  <si>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</si>
  <si>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</si>
  <si>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</si>
  <si>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</si>
  <si>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</si>
  <si>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</si>
  <si>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</si>
  <si>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</si>
  <si>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</si>
  <si>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</si>
  <si>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</si>
  <si>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</si>
  <si>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</si>
  <si>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</si>
  <si>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</si>
  <si>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</si>
  <si>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</si>
  <si>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</si>
  <si>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</si>
  <si>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</si>
  <si>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</si>
  <si>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</si>
  <si>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</si>
  <si>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</si>
  <si>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</si>
  <si>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</si>
  <si>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</si>
  <si>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</si>
  <si>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</si>
  <si>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</si>
  <si>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</si>
  <si>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</si>
  <si>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</si>
  <si>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</si>
  <si>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</si>
  <si>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</si>
  <si>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</si>
  <si>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</si>
  <si>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</si>
  <si>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</si>
  <si>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</si>
  <si>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</si>
  <si>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</si>
  <si>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</si>
  <si>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</si>
  <si>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</si>
  <si>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</si>
  <si>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</si>
  <si>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</si>
  <si>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</si>
  <si>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</si>
  <si>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</si>
  <si>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</si>
  <si>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</si>
  <si>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</si>
  <si>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</si>
  <si>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</si>
  <si>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</si>
  <si>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</si>
  <si>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</si>
  <si>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</si>
  <si>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</si>
  <si>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</si>
  <si>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</si>
  <si>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</si>
  <si>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</si>
  <si>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</si>
  <si>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</si>
  <si>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</si>
  <si>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</si>
  <si>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</si>
  <si>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</si>
  <si>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</si>
  <si>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</si>
  <si>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</si>
  <si>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</si>
  <si>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</si>
  <si>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</si>
  <si>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</si>
  <si>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</si>
  <si>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</si>
  <si>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</si>
  <si>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</si>
  <si>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</si>
  <si>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</si>
  <si>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</si>
  <si>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</si>
  <si>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</si>
  <si>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</si>
  <si>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</si>
  <si>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</si>
  <si>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</si>
  <si>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</si>
  <si>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</si>
  <si>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</si>
  <si>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</si>
  <si>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</si>
  <si>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</si>
  <si>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</si>
  <si>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</si>
  <si>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</si>
  <si>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</si>
  <si>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</si>
  <si>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</si>
  <si>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</si>
  <si>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</si>
  <si>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</si>
  <si>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</si>
  <si>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</si>
  <si>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</si>
  <si>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</si>
  <si>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</si>
  <si>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</si>
  <si>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</si>
  <si>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</si>
  <si>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</si>
  <si>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</si>
  <si>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</si>
  <si>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</si>
  <si>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</si>
  <si>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</si>
  <si>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</si>
  <si>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</si>
  <si>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</si>
  <si>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</si>
  <si>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</si>
  <si>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</si>
  <si>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</si>
  <si>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</si>
  <si>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</si>
  <si>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</si>
  <si>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</si>
  <si>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</si>
  <si>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</si>
  <si>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</si>
  <si>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</si>
  <si>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</si>
  <si>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</si>
  <si>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</si>
  <si>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</si>
  <si>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</si>
  <si>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</si>
  <si>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</si>
  <si>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</si>
  <si>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</si>
  <si>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</si>
  <si>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</si>
  <si>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</si>
  <si>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</si>
  <si>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</si>
  <si>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</si>
  <si>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</si>
  <si>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</si>
  <si>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</si>
  <si>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</si>
  <si>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</si>
  <si>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</si>
  <si>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</si>
  <si>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</si>
  <si>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</si>
  <si>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</si>
  <si>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</si>
  <si>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</si>
  <si>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</si>
  <si>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</si>
  <si>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</si>
  <si>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</si>
  <si>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</si>
  <si>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</si>
  <si>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</si>
  <si>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</si>
  <si>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</si>
  <si>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</si>
  <si>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</si>
  <si>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</si>
  <si>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</si>
  <si>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</si>
  <si>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</si>
  <si>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</si>
  <si>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</si>
  <si>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</si>
  <si>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</si>
  <si>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</si>
  <si>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</si>
  <si>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</si>
  <si>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</si>
  <si>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</si>
  <si>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</si>
  <si>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</si>
  <si>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</si>
  <si>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</si>
  <si>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</si>
  <si>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</si>
  <si>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</si>
  <si>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</si>
  <si>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</si>
  <si>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</si>
  <si>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</si>
  <si>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</si>
  <si>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</si>
  <si>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</si>
  <si>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</si>
  <si>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</si>
  <si>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</si>
  <si>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</si>
  <si>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</si>
  <si>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</si>
  <si>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</si>
  <si>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</si>
  <si>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</si>
  <si>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</si>
  <si>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</si>
  <si>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</si>
  <si>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</si>
  <si>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</si>
  <si>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</si>
  <si>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</si>
  <si>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</si>
  <si>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</si>
  <si>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</si>
  <si>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</si>
  <si>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</si>
  <si>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</si>
  <si>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</si>
  <si>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</si>
  <si>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</si>
  <si>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</si>
  <si>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</si>
  <si>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</si>
  <si>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</si>
  <si>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</si>
  <si>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</si>
  <si>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</si>
  <si>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</si>
  <si>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</si>
  <si>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</si>
  <si>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</si>
  <si>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</si>
  <si>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</si>
  <si>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</si>
  <si>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</si>
  <si>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</si>
  <si>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</si>
  <si>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</si>
  <si>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</si>
  <si>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</si>
  <si>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</si>
  <si>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</si>
  <si>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</si>
  <si>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</si>
  <si>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</si>
  <si>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</si>
  <si>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</si>
  <si>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</si>
  <si>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</si>
  <si>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</si>
  <si>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</si>
  <si>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</si>
  <si>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</si>
  <si>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</si>
  <si>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</si>
  <si>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</si>
  <si>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</si>
  <si>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</si>
  <si>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</si>
  <si>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</si>
  <si>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</si>
  <si>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</si>
  <si>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</si>
  <si>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</si>
  <si>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</si>
  <si>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</si>
  <si>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</si>
  <si>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</si>
  <si>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</si>
  <si>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</si>
  <si>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</si>
  <si>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</si>
  <si>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</si>
  <si>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</si>
  <si>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</si>
  <si>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</si>
  <si>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</si>
  <si>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</si>
  <si>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</si>
  <si>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</si>
  <si>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</si>
  <si>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</si>
  <si>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</si>
  <si>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</si>
  <si>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</si>
  <si>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</si>
  <si>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</si>
  <si>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</si>
  <si>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</si>
  <si>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</si>
  <si>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</si>
  <si>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</si>
  <si>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</si>
  <si>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</si>
  <si>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</si>
  <si>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</si>
  <si>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</si>
  <si>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</si>
  <si>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</si>
  <si>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</si>
  <si>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</si>
  <si>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</si>
  <si>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</si>
  <si>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</si>
  <si>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</si>
  <si>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</si>
  <si>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</si>
  <si>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</si>
  <si>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</si>
  <si>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</si>
  <si>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</si>
  <si>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</si>
  <si>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</si>
  <si>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</si>
  <si>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</si>
  <si>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</si>
  <si>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</si>
  <si>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</si>
  <si>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</si>
  <si>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</si>
  <si>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</si>
  <si>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</si>
  <si>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</si>
  <si>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</si>
  <si>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</si>
  <si>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</si>
  <si>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</si>
  <si>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</si>
  <si>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</si>
  <si>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</si>
  <si>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</si>
  <si>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</si>
  <si>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</si>
  <si>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</si>
  <si>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</si>
  <si>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</si>
  <si>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</si>
  <si>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</si>
  <si>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</si>
  <si>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</si>
  <si>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</si>
  <si>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</si>
  <si>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</si>
  <si>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</si>
  <si>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</si>
  <si>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</si>
  <si>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</si>
  <si>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</si>
  <si>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</si>
  <si>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</si>
  <si>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</si>
  <si>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</si>
  <si>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</si>
  <si>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</si>
  <si>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</si>
  <si>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</si>
  <si>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</si>
  <si>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</si>
  <si>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</si>
  <si>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</si>
  <si>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</si>
  <si>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</si>
  <si>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</si>
  <si>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</si>
  <si>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</si>
  <si>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</si>
  <si>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</si>
  <si>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</si>
  <si>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</si>
  <si>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</si>
  <si>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</si>
  <si>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</si>
  <si>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</si>
  <si>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</si>
  <si>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</si>
  <si>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</si>
  <si>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</si>
  <si>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</si>
  <si>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</si>
  <si>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</si>
  <si>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</si>
  <si>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</si>
  <si>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</si>
  <si>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</si>
  <si>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</si>
  <si>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</si>
  <si>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</si>
  <si>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</si>
  <si>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</si>
  <si>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</si>
  <si>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</si>
  <si>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</si>
  <si>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</si>
  <si>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</si>
  <si>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</si>
  <si>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</si>
  <si>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</si>
  <si>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</si>
  <si>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</si>
  <si>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</si>
  <si>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</si>
  <si>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</si>
  <si>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</si>
  <si>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</si>
  <si>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</si>
  <si>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</si>
  <si>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</si>
  <si>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</si>
  <si>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</si>
  <si>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</si>
  <si>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</si>
  <si>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</si>
  <si>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</si>
  <si>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</si>
  <si>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</si>
  <si>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</si>
  <si>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</si>
  <si>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</si>
  <si>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</si>
  <si>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</si>
  <si>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</si>
  <si>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</si>
  <si>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</si>
  <si>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</si>
  <si>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</si>
  <si>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</si>
  <si>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</si>
  <si>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</si>
  <si>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</si>
  <si>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</si>
  <si>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</si>
  <si>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</si>
  <si>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</si>
  <si>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</si>
  <si>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</si>
  <si>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</si>
  <si>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</si>
  <si>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</si>
  <si>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</si>
  <si>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</si>
  <si>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</si>
  <si>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</si>
  <si>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</si>
  <si>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</si>
  <si>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</si>
  <si>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</si>
  <si>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</si>
  <si>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</si>
  <si>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</si>
  <si>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</si>
  <si>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</si>
  <si>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</si>
  <si>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</si>
  <si>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</si>
  <si>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</si>
  <si>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</si>
  <si>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</si>
  <si>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</si>
  <si>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</si>
  <si>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</si>
  <si>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</si>
  <si>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</si>
  <si>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</si>
  <si>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</si>
  <si>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</si>
  <si>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</si>
  <si>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</si>
  <si>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</si>
  <si>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</si>
  <si>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</si>
  <si>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</si>
  <si>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</si>
  <si>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</si>
  <si>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</si>
  <si>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</si>
  <si>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</si>
  <si>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</si>
  <si>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</si>
  <si>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</si>
  <si>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</si>
  <si>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</si>
  <si>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</si>
  <si>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</si>
  <si>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</si>
  <si>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</si>
  <si>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</si>
  <si>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</si>
  <si>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</si>
  <si>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</si>
  <si>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</si>
  <si>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</si>
  <si>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</si>
  <si>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</si>
  <si>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</si>
  <si>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</si>
  <si>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</si>
  <si>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</si>
  <si>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</si>
  <si>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</si>
  <si>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</si>
  <si>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</si>
  <si>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</si>
  <si>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</si>
  <si>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</si>
  <si>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</si>
  <si>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</si>
  <si>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</si>
  <si>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</si>
  <si>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</si>
  <si>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</si>
  <si>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</si>
  <si>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</si>
  <si>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</si>
  <si>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</si>
  <si>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</si>
  <si>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</si>
  <si>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</si>
  <si>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</si>
  <si>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</si>
  <si>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</si>
  <si>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</si>
  <si>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</si>
  <si>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</si>
  <si>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</si>
  <si>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</si>
  <si>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</si>
  <si>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</si>
  <si>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</si>
  <si>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</si>
  <si>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</si>
  <si>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</si>
  <si>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</si>
  <si>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</si>
  <si>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</si>
  <si>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</si>
  <si>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</si>
  <si>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</si>
  <si>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</si>
  <si>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</si>
  <si>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</si>
  <si>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</si>
  <si>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</si>
  <si>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</si>
  <si>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</si>
  <si>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</si>
  <si>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</si>
  <si>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</si>
  <si>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</si>
  <si>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</si>
  <si>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</si>
  <si>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</si>
  <si>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</si>
  <si>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</si>
  <si>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</si>
  <si>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</si>
  <si>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</si>
  <si>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ESPECIAIS</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</si>
  <si>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</si>
  <si>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</si>
  <si>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</si>
  <si>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</si>
  <si>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</si>
  <si>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</si>
  <si>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</si>
  <si>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</si>
  <si>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</si>
  <si>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</si>
  <si>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</si>
  <si>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</si>
  <si>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</si>
  <si>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</si>
  <si>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</si>
  <si>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</si>
  <si>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</si>
  <si>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</si>
  <si>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</si>
  <si>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</si>
  <si>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</si>
  <si>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</si>
  <si>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</si>
  <si>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</si>
  <si>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</si>
  <si>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</si>
  <si>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</si>
  <si>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</si>
  <si>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</si>
  <si>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</si>
  <si>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</si>
  <si>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</si>
  <si>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</si>
  <si>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</si>
  <si>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</si>
  <si>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</si>
  <si>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</si>
  <si>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</si>
  <si>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</si>
  <si>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</si>
  <si>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</si>
  <si>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</si>
  <si>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</si>
  <si>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</si>
  <si>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</si>
  <si>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</si>
  <si>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</si>
  <si>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</si>
  <si>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</si>
  <si>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</si>
  <si>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</si>
  <si>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</si>
  <si>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</si>
  <si>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</si>
  <si>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</si>
  <si>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</si>
  <si>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</si>
  <si>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</si>
  <si>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</si>
  <si>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</si>
  <si>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</si>
  <si>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</si>
  <si>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</si>
  <si>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</si>
  <si>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</si>
  <si>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</si>
  <si>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</si>
  <si>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</si>
  <si>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</si>
  <si>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</si>
  <si>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</si>
  <si>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</si>
  <si>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</si>
  <si>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</si>
  <si>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</si>
  <si>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</si>
  <si>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</si>
  <si>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</si>
  <si>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</si>
  <si>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</si>
  <si>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</si>
  <si>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</si>
  <si>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</si>
  <si>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</si>
  <si>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</si>
  <si>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</si>
  <si>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</si>
  <si>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</si>
  <si>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</si>
  <si>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</si>
  <si>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</si>
  <si>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</si>
  <si>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</si>
  <si>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</si>
  <si>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</si>
  <si>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</si>
  <si>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</si>
  <si>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</si>
  <si>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</si>
  <si>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</si>
  <si>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</si>
  <si>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</si>
  <si>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</si>
  <si>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</si>
  <si>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</si>
  <si>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</si>
  <si>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</si>
  <si>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</si>
  <si>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</si>
  <si>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</si>
  <si>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</si>
  <si>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</si>
  <si>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</si>
  <si>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</si>
  <si>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</si>
  <si>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</si>
  <si>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</si>
  <si>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</si>
  <si>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</si>
  <si>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</si>
  <si>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</si>
  <si>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</si>
  <si>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</si>
  <si>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</si>
  <si>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</si>
  <si>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</si>
  <si>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</si>
  <si>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</si>
  <si>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</si>
  <si>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</si>
  <si>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</si>
  <si>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</si>
  <si>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</si>
  <si>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</si>
  <si>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</si>
  <si>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</si>
  <si>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</si>
  <si>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</si>
  <si>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</si>
  <si>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</si>
  <si>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</si>
  <si>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</si>
  <si>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</si>
  <si>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</si>
  <si>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</si>
  <si>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</si>
  <si>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</si>
  <si>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</si>
  <si>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</si>
  <si>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</si>
  <si>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</si>
  <si>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</si>
  <si>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</si>
  <si>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</si>
  <si>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</si>
  <si>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</si>
  <si>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</si>
  <si>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</si>
  <si>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</si>
  <si>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</si>
  <si>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</si>
  <si>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</si>
  <si>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</si>
  <si>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</si>
  <si>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</si>
  <si>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</si>
  <si>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</si>
  <si>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</si>
  <si>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</si>
  <si>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</si>
  <si>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</si>
  <si>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</si>
  <si>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</si>
  <si>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</si>
  <si>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</si>
  <si>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</si>
  <si>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</si>
  <si>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</si>
  <si>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</si>
  <si>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</si>
  <si>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</si>
  <si>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</si>
  <si>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</si>
  <si>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</si>
  <si>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</si>
  <si>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</si>
  <si>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</si>
  <si>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</si>
  <si>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</si>
  <si>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</si>
  <si>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</si>
  <si>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</si>
  <si>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</si>
  <si>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</si>
  <si>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</si>
  <si>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</si>
  <si>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</si>
  <si>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</si>
  <si>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</si>
  <si>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</si>
  <si>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</si>
  <si>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</si>
  <si>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</si>
  <si>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</si>
  <si>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</si>
  <si>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</si>
  <si>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</si>
  <si>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</si>
  <si>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</si>
  <si>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</si>
  <si>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</si>
  <si>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</si>
  <si>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</si>
  <si>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</si>
  <si>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</si>
  <si>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</si>
  <si>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</si>
  <si>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</si>
  <si>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</si>
  <si>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</si>
  <si>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</si>
  <si>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</si>
  <si>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</si>
  <si>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</si>
  <si>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</si>
  <si>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</si>
  <si>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</si>
  <si>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</si>
  <si>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</si>
  <si>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</si>
  <si>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</si>
  <si>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</si>
  <si>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</si>
  <si>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</si>
  <si>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</si>
  <si>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</si>
  <si>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</si>
  <si>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</si>
  <si>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</si>
  <si>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</si>
  <si>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</si>
  <si>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</si>
  <si>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</si>
  <si>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</si>
  <si>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</si>
  <si>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</si>
  <si>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</si>
  <si>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</si>
  <si>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</si>
  <si>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</si>
  <si>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</si>
  <si>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</si>
  <si>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</si>
  <si>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</si>
  <si>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</si>
  <si>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</si>
  <si>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</si>
  <si>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</si>
  <si>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</si>
  <si>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</si>
  <si>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</si>
  <si>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</si>
  <si>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</si>
  <si>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</si>
  <si>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</si>
  <si>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</si>
  <si>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</si>
  <si>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</si>
  <si>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</si>
  <si>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</si>
  <si>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</si>
  <si>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</si>
  <si>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</si>
  <si>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</si>
  <si>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</si>
  <si>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</si>
  <si>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</si>
  <si>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</si>
  <si>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</si>
  <si>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</si>
  <si>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</si>
  <si>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</si>
  <si>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</si>
  <si>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</si>
  <si>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</si>
  <si>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</si>
  <si>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</si>
  <si>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</si>
  <si>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</si>
  <si>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</si>
  <si>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</si>
  <si>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</si>
  <si>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</si>
  <si>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</si>
  <si>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</si>
  <si>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</si>
  <si>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</si>
  <si>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</si>
  <si>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</si>
  <si>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</si>
  <si>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</si>
  <si>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</si>
  <si>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</si>
  <si>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</si>
  <si>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</si>
  <si>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</si>
  <si>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</si>
  <si>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</si>
  <si>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</si>
  <si>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</si>
  <si>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</si>
  <si>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</si>
  <si>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</si>
  <si>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</si>
  <si>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</si>
  <si>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</si>
  <si>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</si>
  <si>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</si>
  <si>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</si>
  <si>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</si>
  <si>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</si>
  <si>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</si>
  <si>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</si>
  <si>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</si>
  <si>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</si>
  <si>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</si>
  <si>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</si>
  <si>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</si>
  <si>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</si>
  <si>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</si>
  <si>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</si>
  <si>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</si>
  <si>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</si>
  <si>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</si>
  <si>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</si>
  <si>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</si>
  <si>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</si>
  <si>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</si>
  <si>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</si>
  <si>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</si>
  <si>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</si>
  <si>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</si>
  <si>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</si>
  <si>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</si>
  <si>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</si>
  <si>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</si>
  <si>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</si>
  <si>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</si>
  <si>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</si>
  <si>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</si>
  <si>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</si>
  <si>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</si>
  <si>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</si>
  <si>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</si>
  <si>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</si>
  <si>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</si>
  <si>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</si>
  <si>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</si>
  <si>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</si>
  <si>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</si>
  <si>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</si>
  <si>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</si>
  <si>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</si>
  <si>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</si>
  <si>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</si>
  <si>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</si>
  <si>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</si>
  <si>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</si>
  <si>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</si>
  <si>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</si>
  <si>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</si>
  <si>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</si>
  <si>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</si>
  <si>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</si>
  <si>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</si>
  <si>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</si>
  <si>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</si>
  <si>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</si>
  <si>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</si>
  <si>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</si>
  <si>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</si>
  <si>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</si>
  <si>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</si>
  <si>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</si>
  <si>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</si>
  <si>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</si>
  <si>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</si>
  <si>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</si>
  <si>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</si>
  <si>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</si>
  <si>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</si>
  <si>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</si>
  <si>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</si>
  <si>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</si>
  <si>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</si>
  <si>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</si>
  <si>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</si>
  <si>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</si>
  <si>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</si>
  <si>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</si>
  <si>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</si>
  <si>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</si>
  <si>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</si>
  <si>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</si>
  <si>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</si>
  <si>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</si>
  <si>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</si>
  <si>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</si>
  <si>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</si>
  <si>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</si>
  <si>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</si>
  <si>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</si>
  <si>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</si>
  <si>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</si>
  <si>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</si>
  <si>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</si>
  <si>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</si>
  <si>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</si>
  <si>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</si>
  <si>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</si>
  <si>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</si>
  <si>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</si>
  <si>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</si>
  <si>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</si>
  <si>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</si>
  <si>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</si>
  <si>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</si>
  <si>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</si>
  <si>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</si>
  <si>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</si>
  <si>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</si>
  <si>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</si>
  <si>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</si>
  <si>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</si>
  <si>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</si>
  <si>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</si>
  <si>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</si>
  <si>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</si>
  <si>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</si>
  <si>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</si>
  <si>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</si>
  <si>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</si>
  <si>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</si>
  <si>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</si>
  <si>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</si>
  <si>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</si>
  <si>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</si>
  <si>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</si>
  <si>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</si>
  <si>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</si>
  <si>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</si>
  <si>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</si>
  <si>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</si>
  <si>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</si>
  <si>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</si>
  <si>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</si>
  <si>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</si>
  <si>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</si>
  <si>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</si>
  <si>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</si>
  <si>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</si>
  <si>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</si>
  <si>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</si>
  <si>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</si>
  <si>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</si>
  <si>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</si>
  <si>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</si>
  <si>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</si>
  <si>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</si>
  <si>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</si>
  <si>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</si>
  <si>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</si>
  <si>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</si>
  <si>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</si>
  <si>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</si>
  <si>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</si>
  <si>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</si>
  <si>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</si>
  <si>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</si>
  <si>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</si>
  <si>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</si>
  <si>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</si>
  <si>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</si>
  <si>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</si>
  <si>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</si>
  <si>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</si>
  <si>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</si>
  <si>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</si>
  <si>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</si>
  <si>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</si>
  <si>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</si>
  <si>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</si>
  <si>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</si>
  <si>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</si>
  <si>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</si>
  <si>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</si>
  <si>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</si>
  <si>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</si>
  <si>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</si>
  <si>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</si>
  <si>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</si>
  <si>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</si>
  <si>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</si>
  <si>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</si>
  <si>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</si>
  <si>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</si>
  <si>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</si>
  <si>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</si>
  <si>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</si>
  <si>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</si>
  <si>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</si>
  <si>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</si>
  <si>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</si>
  <si>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</si>
  <si>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</si>
  <si>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</si>
  <si>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</si>
  <si>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</si>
  <si>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</si>
  <si>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</si>
  <si>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</si>
  <si>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</si>
  <si>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</si>
  <si>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</si>
  <si>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</si>
  <si>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</si>
  <si>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</si>
  <si>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</si>
  <si>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</si>
  <si>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</si>
  <si>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</si>
  <si>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</si>
  <si>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</si>
  <si>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</si>
  <si>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</si>
  <si>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</si>
  <si>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</si>
  <si>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</si>
  <si>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</si>
  <si>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</si>
  <si>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</si>
  <si>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</si>
  <si>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</si>
  <si>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</si>
  <si>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</si>
  <si>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</si>
  <si>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</si>
  <si>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</si>
  <si>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</si>
  <si>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</si>
  <si>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</si>
  <si>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</si>
  <si>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</si>
  <si>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</si>
  <si>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</si>
  <si>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</si>
  <si>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</si>
  <si>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</si>
  <si>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</si>
  <si>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</si>
  <si>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</si>
  <si>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</si>
  <si>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</si>
  <si>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</si>
  <si>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</si>
  <si>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</si>
  <si>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</si>
  <si>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</si>
  <si>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</si>
  <si>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</si>
  <si>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</si>
  <si>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</si>
  <si>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</si>
  <si>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</si>
  <si>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</si>
  <si>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</si>
  <si>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</si>
  <si>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</si>
  <si>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</si>
  <si>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</si>
  <si>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</si>
  <si>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</si>
  <si>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</si>
  <si>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</si>
  <si>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</si>
  <si>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</si>
  <si>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</si>
  <si>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</si>
  <si>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</si>
  <si>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</si>
  <si>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</si>
  <si>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</si>
  <si>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</si>
  <si>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</si>
  <si>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</si>
  <si>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</si>
  <si>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</si>
  <si>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</si>
  <si>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</si>
  <si>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</si>
  <si>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</si>
  <si>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</si>
  <si>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</si>
  <si>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</si>
  <si>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</si>
  <si>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</si>
  <si>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</si>
  <si>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</si>
  <si>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</si>
  <si>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</si>
  <si>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</si>
  <si>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</si>
  <si>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</si>
  <si>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</si>
  <si>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</si>
  <si>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</si>
  <si>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</si>
  <si>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</si>
  <si>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</si>
  <si>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</si>
  <si>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</si>
  <si>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</si>
  <si>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</si>
  <si>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</si>
  <si>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</si>
  <si>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</si>
  <si>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</si>
  <si>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</si>
  <si>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</si>
  <si>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</si>
  <si>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</si>
  <si>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</si>
  <si>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</si>
  <si>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</si>
  <si>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</si>
  <si>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</si>
  <si>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</si>
  <si>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</si>
  <si>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</si>
  <si>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</si>
  <si>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</si>
  <si>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</si>
  <si>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</si>
  <si>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</si>
  <si>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</si>
  <si>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</si>
  <si>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</si>
  <si>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EQUIPAMENTO (LOCAÇÃO)</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</si>
  <si>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</si>
  <si>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</si>
  <si>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</si>
  <si>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</si>
  <si>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</si>
  <si>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</si>
  <si>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</si>
  <si>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</si>
  <si>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</si>
  <si>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</si>
  <si>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</si>
  <si>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</si>
  <si>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</si>
  <si>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</si>
  <si>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</si>
  <si>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</si>
  <si>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</si>
  <si>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</si>
  <si>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</si>
  <si>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</si>
  <si>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</si>
  <si>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</si>
  <si>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</si>
  <si>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</si>
  <si>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</si>
  <si>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</si>
  <si>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</si>
  <si>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</si>
  <si>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</si>
  <si>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</si>
  <si>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</si>
  <si>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</si>
  <si>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</si>
  <si>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</si>
  <si>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</si>
  <si>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</si>
  <si>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</si>
  <si>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</si>
  <si>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</si>
  <si>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</si>
  <si>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</si>
  <si>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</si>
  <si>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</si>
  <si>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</si>
  <si>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</si>
  <si>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</si>
  <si>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</si>
  <si>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</si>
  <si>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</si>
  <si>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</si>
  <si>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</si>
  <si>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</si>
  <si>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</si>
  <si>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</si>
  <si>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</si>
  <si>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</si>
  <si>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</si>
  <si>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</si>
  <si>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</si>
  <si>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</si>
  <si>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</si>
  <si>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</si>
  <si>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</si>
  <si>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</si>
  <si>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</si>
  <si>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</si>
  <si>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</si>
  <si>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</si>
  <si>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</si>
  <si>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</si>
  <si>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</si>
  <si>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</si>
  <si>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</si>
  <si>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</si>
  <si>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</si>
  <si>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</si>
  <si>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</si>
  <si>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</si>
  <si>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</si>
  <si>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</si>
  <si>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</si>
  <si>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</si>
  <si>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</si>
  <si>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</si>
  <si>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</si>
  <si>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</si>
  <si>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</si>
  <si>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</si>
  <si>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</si>
  <si>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</si>
  <si>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</si>
  <si>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</si>
  <si>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</si>
  <si>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</si>
  <si>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</si>
  <si>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</si>
  <si>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</si>
  <si>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</si>
  <si>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</si>
  <si>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</si>
  <si>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</si>
  <si>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</si>
  <si>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</si>
  <si>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</si>
  <si>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</si>
  <si>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</si>
  <si>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</si>
  <si>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</si>
  <si>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</si>
  <si>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</si>
  <si>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</si>
  <si>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</si>
  <si>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</si>
  <si>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</si>
  <si>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</si>
  <si>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</si>
  <si>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</si>
  <si>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</si>
  <si>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</si>
  <si>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</si>
  <si>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</si>
  <si>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</si>
  <si>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</si>
  <si>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</si>
  <si>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</si>
  <si>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</si>
  <si>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</si>
  <si>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</si>
  <si>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</si>
  <si>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</si>
  <si>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</si>
  <si>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</si>
  <si>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</si>
  <si>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</si>
  <si>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</si>
  <si>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</si>
  <si>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</si>
  <si>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</si>
  <si>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</si>
  <si>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</si>
  <si>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</si>
  <si>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</si>
  <si>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</si>
  <si>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</si>
  <si>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</si>
  <si>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</si>
  <si>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</si>
  <si>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</si>
  <si>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</si>
  <si>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</si>
  <si>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</si>
  <si>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</si>
  <si>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</si>
  <si>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</si>
  <si>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</si>
  <si>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</si>
  <si>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</si>
  <si>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</si>
  <si>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</si>
  <si>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</si>
  <si>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</si>
  <si>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</si>
  <si>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</si>
  <si>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</si>
  <si>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</si>
  <si>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</si>
  <si>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</si>
  <si>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</si>
  <si>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</si>
  <si>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</si>
  <si>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</si>
  <si>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</si>
  <si>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</si>
  <si>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</si>
  <si>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</si>
  <si>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</si>
  <si>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</si>
  <si>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</si>
  <si>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</si>
  <si>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</si>
  <si>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</si>
  <si>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</si>
  <si>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</si>
  <si>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</si>
  <si>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</si>
  <si>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</si>
  <si>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</si>
  <si>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</si>
  <si>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</si>
  <si>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</si>
  <si>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</si>
  <si>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</si>
  <si>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</si>
  <si>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</si>
  <si>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</si>
  <si>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</si>
  <si>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</si>
  <si>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</si>
  <si>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</si>
  <si>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</si>
  <si>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</si>
  <si>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</si>
  <si>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</si>
  <si>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</si>
  <si>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</si>
  <si>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</si>
  <si>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</si>
  <si>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</si>
  <si>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</si>
  <si>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</si>
  <si>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</si>
  <si>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</si>
  <si>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</si>
  <si>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</si>
  <si>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</si>
  <si>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</si>
  <si>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</si>
  <si>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</si>
  <si>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</si>
  <si>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</si>
  <si>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</si>
  <si>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</si>
  <si>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</si>
  <si>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</si>
  <si>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</si>
  <si>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</si>
  <si>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</si>
  <si>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</si>
  <si>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</si>
  <si>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</si>
  <si>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</si>
  <si>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</si>
  <si>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</si>
  <si>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</si>
  <si>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</si>
  <si>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</si>
  <si>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</si>
  <si>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</si>
  <si>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</si>
  <si>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</si>
  <si>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</si>
  <si>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</si>
  <si>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</si>
  <si>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</si>
  <si>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</si>
  <si>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</si>
  <si>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</si>
  <si>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</si>
  <si>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</si>
  <si>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</si>
  <si>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</si>
  <si>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</si>
  <si>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</si>
  <si>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</si>
  <si>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</si>
  <si>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</si>
  <si>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</si>
  <si>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</si>
  <si>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</si>
  <si>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</si>
  <si>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</si>
  <si>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</si>
  <si>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</si>
  <si>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</si>
  <si>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</si>
  <si>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</si>
  <si>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</si>
  <si>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</si>
  <si>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</si>
  <si>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</si>
  <si>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</si>
  <si>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</si>
  <si>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</si>
  <si>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</si>
  <si>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</si>
  <si>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</si>
  <si>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</si>
  <si>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</si>
  <si>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</si>
  <si>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</si>
  <si>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</si>
  <si>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</si>
  <si>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</si>
  <si>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</si>
  <si>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</si>
  <si>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</si>
  <si>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</si>
  <si>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</si>
  <si>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</si>
  <si>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</si>
  <si>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</si>
  <si>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</si>
  <si>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</si>
  <si>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</si>
  <si>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</si>
  <si>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</si>
  <si>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</si>
  <si>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</si>
  <si>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</si>
  <si>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</si>
  <si>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</si>
  <si>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</si>
  <si>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</si>
  <si>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</si>
  <si>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</si>
  <si>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</si>
  <si>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</si>
  <si>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</si>
  <si>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</si>
  <si>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</si>
  <si>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</si>
  <si>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</si>
  <si>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</si>
  <si>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</si>
  <si>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</si>
  <si>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</si>
  <si>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</si>
  <si>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</si>
  <si>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</si>
  <si>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</si>
  <si>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</si>
  <si>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</si>
  <si>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</si>
  <si>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</si>
  <si>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</si>
  <si>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</si>
  <si>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</si>
  <si>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</si>
  <si>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</si>
  <si>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</si>
  <si>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</si>
  <si>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</si>
  <si>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</si>
  <si>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</si>
  <si>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</si>
  <si>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</si>
  <si>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</si>
  <si>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</si>
  <si>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</si>
  <si>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</si>
  <si>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</si>
  <si>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</si>
  <si>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</si>
  <si>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</si>
  <si>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</si>
  <si>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</si>
  <si>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</si>
  <si>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</si>
  <si>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</si>
  <si>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</si>
  <si>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</si>
  <si>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</si>
  <si>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</si>
  <si>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</si>
  <si>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</si>
  <si>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</si>
  <si>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</si>
  <si>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</si>
  <si>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</si>
  <si>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</si>
  <si>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</si>
  <si>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</si>
  <si>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</si>
  <si>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</si>
  <si>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</si>
  <si>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</si>
  <si>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</si>
  <si>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</si>
  <si>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</si>
  <si>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</si>
  <si>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</si>
  <si>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</si>
  <si>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</si>
  <si>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</si>
  <si>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</si>
  <si>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</si>
  <si>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</si>
  <si>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</si>
  <si>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</si>
  <si>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</si>
  <si>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</si>
  <si>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</si>
  <si>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</si>
  <si>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</si>
  <si>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</si>
  <si>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</si>
  <si>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</si>
  <si>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</si>
  <si>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</si>
  <si>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</si>
  <si>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</si>
  <si>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</si>
  <si>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</si>
  <si>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</si>
  <si>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</si>
  <si>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</si>
  <si>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</si>
  <si>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</si>
  <si>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</si>
  <si>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</si>
  <si>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</si>
  <si>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</si>
  <si>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</si>
  <si>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</si>
  <si>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</si>
  <si>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</si>
  <si>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</si>
  <si>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</si>
  <si>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</si>
  <si>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</si>
  <si>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</si>
  <si>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</si>
  <si>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</si>
  <si>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</si>
  <si>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</si>
  <si>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</si>
  <si>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</si>
  <si>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</si>
  <si>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</si>
  <si>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</si>
  <si>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</si>
  <si>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</si>
  <si>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</si>
  <si>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</si>
  <si>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</si>
  <si>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</si>
  <si>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</si>
  <si>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</si>
  <si>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</si>
  <si>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</si>
  <si>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</si>
  <si>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</si>
  <si>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</si>
  <si>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</si>
  <si>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</si>
  <si>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</si>
  <si>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</si>
  <si>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</si>
  <si>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</si>
  <si>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</si>
  <si>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</si>
  <si>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</si>
  <si>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</si>
  <si>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</si>
  <si>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</si>
  <si>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</si>
  <si>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</si>
  <si>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</si>
  <si>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</si>
  <si>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</si>
  <si>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</si>
  <si>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</si>
  <si>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</si>
  <si>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</si>
  <si>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</si>
  <si>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</si>
  <si>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</si>
  <si>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</si>
  <si>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</si>
  <si>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</si>
  <si>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</si>
  <si>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</si>
  <si>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</si>
  <si>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</si>
  <si>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</si>
  <si>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</si>
  <si>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</si>
  <si>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</si>
  <si>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</si>
  <si>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</si>
  <si>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</si>
  <si>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</si>
  <si>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</si>
  <si>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</si>
  <si>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</si>
  <si>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</si>
  <si>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</si>
  <si>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</si>
  <si>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</si>
  <si>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</si>
  <si>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</si>
  <si>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</si>
  <si>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</si>
  <si>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</si>
  <si>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</si>
  <si>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</si>
  <si>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</si>
  <si>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</si>
  <si>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</si>
  <si>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</si>
  <si>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</si>
  <si>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</si>
  <si>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</si>
  <si>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</si>
  <si>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</si>
  <si>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</si>
  <si>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</si>
  <si>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</si>
  <si>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</si>
  <si>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</si>
  <si>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</si>
  <si>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</si>
  <si>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</si>
  <si>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</si>
  <si>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</si>
  <si>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</si>
  <si>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</si>
  <si>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</si>
  <si>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</si>
  <si>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</si>
  <si>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</si>
  <si>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</si>
  <si>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</si>
  <si>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</si>
  <si>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</si>
  <si>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</si>
  <si>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</si>
  <si>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</si>
  <si>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</si>
  <si>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</si>
  <si>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</si>
  <si>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</si>
  <si>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</si>
  <si>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</si>
  <si>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</si>
  <si>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</si>
  <si>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</si>
  <si>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</si>
  <si>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</si>
  <si>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</si>
  <si>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</si>
  <si>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</si>
  <si>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</si>
  <si>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</si>
  <si>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</si>
  <si>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</si>
  <si>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</si>
  <si>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</si>
  <si>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</si>
  <si>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</si>
  <si>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</si>
  <si>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</si>
  <si>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</si>
  <si>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</si>
  <si>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</si>
  <si>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</si>
  <si>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</si>
  <si>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</si>
  <si>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</si>
  <si>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</si>
  <si>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</si>
  <si>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</si>
  <si>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</si>
  <si>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</si>
  <si>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</si>
  <si>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</si>
  <si>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</si>
  <si>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</si>
  <si>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</si>
  <si>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</si>
  <si>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</si>
  <si>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</si>
  <si>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</si>
  <si>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</si>
  <si>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</si>
  <si>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</si>
  <si>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</si>
  <si>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</si>
  <si>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</si>
  <si>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</si>
  <si>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</si>
  <si>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</si>
  <si>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</si>
  <si>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</si>
  <si>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</si>
  <si>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</si>
  <si>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</si>
  <si>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</si>
  <si>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</si>
  <si>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</si>
  <si>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</si>
  <si>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</si>
  <si>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</si>
  <si>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</si>
  <si>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</si>
  <si>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</si>
  <si>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</si>
  <si>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</si>
  <si>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</si>
  <si>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</si>
  <si>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</si>
  <si>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</si>
  <si>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</si>
  <si>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</si>
  <si>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</si>
  <si>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</si>
  <si>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</si>
  <si>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</si>
  <si>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</si>
  <si>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</si>
  <si>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</si>
  <si>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</si>
  <si>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</si>
  <si>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</si>
  <si>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</si>
  <si>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</si>
  <si>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</si>
  <si>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</si>
  <si>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</si>
  <si>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</si>
  <si>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</si>
  <si>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</si>
  <si>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</si>
  <si>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</si>
  <si>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</si>
  <si>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</si>
  <si>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</si>
  <si>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</si>
  <si>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</si>
  <si>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</si>
  <si>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</si>
  <si>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</si>
  <si>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</si>
  <si>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</si>
  <si>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</si>
  <si>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</si>
  <si>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</si>
  <si>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</si>
  <si>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</si>
  <si>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</si>
  <si>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</si>
  <si>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</si>
  <si>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</si>
  <si>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</si>
  <si>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</si>
  <si>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</si>
  <si>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</si>
  <si>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</si>
  <si>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</si>
  <si>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</si>
  <si>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</si>
  <si>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</si>
  <si>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</si>
  <si>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</si>
  <si>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</si>
  <si>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</si>
  <si>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</si>
  <si>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</si>
  <si>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</si>
  <si>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</si>
  <si>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</si>
  <si>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</si>
  <si>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</si>
  <si>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</si>
  <si>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</si>
  <si>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</si>
  <si>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</si>
  <si>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</si>
  <si>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</si>
  <si>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</si>
  <si>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</si>
  <si>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</si>
  <si>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</si>
  <si>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</si>
  <si>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</si>
  <si>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</si>
  <si>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</si>
  <si>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</si>
  <si>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</si>
  <si>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</si>
  <si>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</si>
  <si>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</si>
  <si>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</si>
  <si>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</si>
  <si>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</si>
  <si>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</si>
  <si>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</si>
  <si>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</si>
  <si>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</si>
  <si>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</si>
  <si>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</si>
  <si>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</si>
  <si>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</si>
  <si>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</si>
  <si>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</si>
  <si>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</si>
  <si>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</si>
  <si>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</si>
  <si>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</si>
  <si>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</si>
  <si>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</si>
  <si>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</si>
  <si>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</si>
  <si>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</si>
  <si>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</si>
  <si>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</si>
  <si>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</si>
  <si>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</si>
  <si>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</si>
  <si>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</si>
  <si>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</si>
  <si>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</si>
  <si>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</si>
  <si>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</si>
  <si>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</si>
  <si>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</si>
  <si>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</si>
  <si>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</si>
  <si>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</si>
  <si>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</si>
  <si>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</si>
  <si>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</si>
  <si>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</si>
  <si>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</si>
  <si>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</si>
  <si>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</si>
  <si>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</si>
  <si>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</si>
  <si>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</si>
  <si>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</si>
  <si>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</si>
  <si>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</si>
  <si>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</si>
  <si>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</si>
  <si>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</si>
  <si>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</si>
  <si>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</si>
  <si>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</si>
  <si>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</si>
  <si>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</si>
  <si>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</si>
  <si>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</si>
  <si>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</si>
  <si>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</si>
  <si>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</si>
  <si>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</si>
  <si>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</si>
  <si>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</si>
  <si>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</si>
  <si>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</si>
  <si>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</si>
  <si>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</si>
  <si>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</si>
  <si>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</si>
  <si>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</si>
  <si>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</si>
  <si>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</si>
  <si>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</si>
  <si>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</si>
  <si>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</si>
  <si>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</si>
  <si>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</si>
  <si>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</si>
  <si>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</si>
  <si>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</si>
  <si>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</si>
  <si>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</si>
  <si>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</si>
  <si>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</si>
  <si>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</si>
  <si>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</si>
  <si>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</si>
  <si>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</si>
  <si>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</si>
  <si>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</si>
  <si>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</si>
  <si>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</si>
  <si>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</si>
  <si>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</si>
  <si>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</si>
  <si>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</si>
  <si>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</si>
  <si>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</si>
  <si>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</si>
  <si>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</si>
  <si>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</si>
  <si>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</si>
  <si>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</si>
  <si>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</si>
  <si>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</si>
  <si>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</si>
  <si>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</si>
  <si>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</si>
  <si>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</si>
  <si>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</si>
  <si>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</si>
  <si>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</si>
  <si>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</si>
  <si>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</si>
  <si>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</si>
  <si>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</si>
  <si>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</si>
  <si>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</si>
  <si>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</si>
  <si>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</si>
  <si>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</si>
  <si>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</si>
  <si>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</si>
  <si>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</si>
  <si>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</si>
  <si>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</si>
  <si>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</si>
  <si>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</si>
  <si>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</si>
  <si>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</si>
  <si>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</si>
  <si>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</si>
  <si>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</si>
  <si>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</si>
  <si>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</si>
  <si>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</si>
  <si>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</si>
  <si>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</si>
  <si>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</si>
  <si>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</si>
  <si>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</si>
  <si>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</si>
  <si>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</si>
  <si>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</si>
  <si>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</si>
  <si>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</si>
  <si>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</si>
  <si>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</si>
  <si>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</si>
  <si>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</si>
  <si>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</si>
  <si>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</si>
  <si>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</si>
  <si>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</si>
  <si>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</si>
  <si>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</si>
  <si>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</si>
  <si>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</si>
  <si>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</si>
  <si>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</si>
  <si>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</si>
  <si>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</si>
  <si>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</si>
  <si>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</si>
  <si>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</si>
  <si>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</si>
  <si>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</si>
  <si>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</si>
  <si>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</si>
  <si>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</si>
  <si>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</si>
  <si>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</si>
  <si>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</si>
  <si>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</si>
  <si>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</si>
  <si>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</si>
  <si>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</si>
  <si>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</si>
  <si>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</si>
  <si>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</si>
  <si>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</si>
  <si>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</si>
  <si>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</si>
  <si>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</si>
  <si>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</si>
  <si>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</si>
  <si>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</si>
  <si>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</si>
  <si>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</si>
  <si>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</si>
  <si>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</si>
  <si>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</si>
  <si>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</si>
  <si>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</si>
  <si>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</si>
  <si>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</si>
  <si>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</si>
  <si>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</si>
  <si>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</si>
  <si>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</si>
  <si>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</si>
  <si>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</si>
  <si>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</si>
  <si>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</si>
  <si>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</si>
  <si>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</si>
  <si>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</si>
  <si>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</si>
  <si>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</si>
  <si>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</si>
  <si>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</si>
  <si>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</si>
  <si>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</si>
  <si>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</si>
  <si>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</si>
  <si>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</si>
  <si>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</si>
  <si>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</si>
  <si>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</si>
  <si>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</si>
  <si>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</si>
  <si>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</si>
  <si>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</si>
  <si>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</si>
  <si>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</si>
  <si>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</si>
  <si>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</si>
  <si>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</si>
  <si>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</si>
  <si>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</si>
  <si>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</si>
  <si>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</si>
  <si>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</si>
  <si>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</si>
  <si>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</si>
  <si>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</si>
  <si>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</si>
  <si>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</si>
  <si>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</si>
  <si>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</si>
  <si>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</si>
  <si>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</si>
  <si>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</si>
  <si>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</si>
  <si>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</si>
  <si>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</si>
  <si>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</si>
  <si>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</si>
  <si>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</si>
  <si>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</si>
  <si>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</si>
  <si>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</si>
  <si>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</si>
  <si>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</si>
  <si>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</si>
  <si>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</si>
  <si>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</si>
  <si>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</si>
  <si>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</si>
  <si>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</si>
  <si>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</si>
  <si>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</si>
  <si>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</si>
  <si>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</si>
  <si>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</si>
  <si>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</si>
  <si>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</si>
  <si>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</si>
  <si>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</si>
  <si>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</si>
  <si>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</si>
  <si>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</si>
  <si>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</si>
  <si>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</si>
  <si>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</si>
  <si>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</si>
  <si>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</si>
  <si>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</si>
  <si>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</si>
  <si>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</si>
  <si>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</si>
  <si>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</si>
  <si>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</si>
  <si>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</si>
  <si>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</si>
  <si>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</si>
  <si>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</si>
  <si>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</si>
  <si>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</si>
  <si>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</si>
  <si>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</si>
  <si>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</si>
  <si>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</si>
  <si>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</si>
  <si>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</si>
  <si>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</si>
  <si>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</si>
  <si>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</si>
  <si>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</si>
  <si>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</si>
  <si>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</si>
  <si>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</si>
  <si>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</si>
  <si>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</si>
  <si>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</si>
  <si>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</si>
  <si>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</si>
  <si>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</si>
  <si>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</si>
  <si>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</si>
  <si>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</si>
  <si>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</si>
  <si>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</si>
  <si>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</si>
  <si>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</si>
  <si>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</si>
  <si>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</si>
  <si>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</si>
  <si>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</si>
  <si>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</si>
  <si>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</si>
  <si>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</si>
  <si>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</si>
  <si>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</si>
  <si>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</si>
  <si>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</si>
  <si>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</si>
  <si>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</si>
  <si>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</si>
  <si>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</si>
  <si>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</si>
  <si>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</si>
  <si>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</si>
  <si>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</si>
  <si>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</si>
  <si>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</si>
  <si>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</si>
  <si>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</si>
  <si>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</si>
  <si>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</si>
  <si>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</si>
  <si>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</si>
  <si>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</si>
  <si>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</si>
  <si>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</si>
  <si>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</si>
  <si>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</si>
  <si>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</si>
  <si>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</si>
  <si>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</si>
  <si>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</si>
  <si>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</si>
  <si>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</si>
  <si>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</si>
  <si>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</si>
  <si>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</si>
  <si>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</si>
  <si>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</si>
  <si>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</si>
  <si>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</si>
  <si>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</si>
  <si>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</si>
  <si>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</si>
  <si>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</si>
  <si>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</si>
  <si>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</si>
  <si>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</si>
  <si>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</si>
  <si>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</si>
  <si>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</si>
  <si>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</si>
  <si>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</si>
  <si>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</si>
  <si>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</si>
  <si>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</si>
  <si>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</si>
  <si>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</si>
  <si>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</si>
  <si>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</si>
  <si>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</si>
  <si>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</si>
  <si>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</si>
  <si>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</si>
  <si>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</si>
  <si>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</si>
  <si>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</si>
  <si>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</si>
  <si>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</si>
  <si>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</si>
  <si>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</si>
  <si>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</si>
  <si>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</si>
  <si>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</si>
  <si>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</si>
  <si>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</si>
  <si>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</si>
  <si>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</si>
  <si>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</si>
  <si>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</si>
  <si>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</si>
  <si>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</si>
  <si>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</si>
  <si>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</si>
  <si>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</si>
  <si>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</si>
  <si>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</si>
  <si>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</si>
  <si>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</si>
  <si>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</si>
  <si>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</si>
  <si>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</si>
  <si>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</si>
  <si>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</si>
  <si>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</si>
  <si>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</si>
  <si>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</si>
  <si>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</si>
  <si>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</si>
  <si>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</si>
  <si>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</si>
  <si>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</si>
  <si>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</si>
  <si>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</si>
  <si>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</si>
  <si>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</si>
  <si>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</si>
  <si>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</si>
  <si>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</si>
  <si>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</si>
  <si>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</si>
  <si>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</si>
  <si>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</si>
  <si>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</si>
  <si>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</si>
  <si>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</si>
  <si>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</si>
  <si>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</si>
  <si>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</si>
  <si>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</si>
  <si>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</si>
  <si>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</si>
  <si>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</si>
  <si>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</si>
  <si>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</si>
  <si>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</si>
  <si>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</si>
  <si>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</si>
  <si>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</si>
  <si>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</si>
  <si>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</si>
  <si>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</si>
  <si>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</si>
  <si>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</si>
  <si>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</si>
  <si>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</si>
  <si>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</si>
  <si>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</si>
  <si>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</si>
  <si>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</si>
  <si>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</si>
  <si>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</si>
  <si>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</si>
  <si>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</si>
  <si>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</si>
  <si>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</si>
  <si>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</si>
  <si>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</si>
  <si>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</si>
  <si>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</si>
  <si>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</si>
  <si>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</si>
  <si>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</si>
  <si>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</si>
  <si>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</si>
  <si>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</si>
  <si>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</si>
  <si>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</si>
  <si>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</si>
  <si>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</si>
  <si>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</si>
  <si>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</si>
  <si>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</si>
  <si>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</si>
  <si>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</si>
  <si>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</si>
  <si>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</si>
  <si>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</si>
  <si>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</si>
  <si>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</si>
  <si>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</si>
  <si>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</si>
  <si>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</si>
  <si>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</si>
  <si>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</si>
  <si>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</si>
  <si>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</si>
  <si>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</si>
  <si>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</si>
  <si>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</si>
  <si>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</si>
  <si>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</si>
  <si>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</si>
  <si>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</si>
  <si>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</si>
  <si>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</si>
  <si>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</si>
  <si>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</si>
  <si>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</si>
  <si>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</si>
  <si>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</si>
  <si>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</si>
  <si>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</si>
  <si>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</si>
  <si>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</si>
  <si>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</si>
  <si>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</si>
  <si>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</si>
  <si>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</si>
  <si>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</si>
  <si>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</si>
  <si>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</si>
  <si>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</si>
  <si>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</si>
  <si>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</si>
  <si>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</si>
  <si>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</si>
  <si>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</si>
  <si>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</si>
  <si>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</si>
  <si>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</si>
  <si>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</si>
  <si>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</si>
  <si>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</si>
  <si>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</si>
  <si>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</si>
  <si>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</si>
  <si>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</si>
  <si>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</si>
  <si>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</si>
  <si>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</si>
  <si>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</si>
  <si>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</si>
  <si>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</si>
  <si>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</si>
  <si>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</si>
  <si>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</si>
  <si>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</si>
  <si>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</si>
  <si>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</si>
  <si>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</si>
  <si>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</si>
  <si>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</si>
  <si>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</si>
  <si>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</si>
  <si>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</si>
  <si>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</si>
  <si>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</si>
  <si>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</si>
  <si>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</si>
  <si>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</si>
  <si>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</si>
  <si>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</si>
  <si>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</si>
  <si>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</si>
  <si>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</si>
  <si>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</si>
  <si>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</si>
  <si>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</si>
  <si>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</si>
  <si>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</si>
  <si>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</si>
  <si>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</si>
  <si>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</si>
  <si>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</si>
  <si>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</si>
  <si>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</si>
  <si>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</si>
  <si>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</si>
  <si>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</si>
  <si>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</si>
  <si>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</si>
  <si>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</si>
  <si>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</si>
  <si>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</si>
  <si>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</si>
  <si>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</si>
  <si>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</si>
  <si>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</si>
  <si>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</si>
  <si>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</si>
  <si>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</si>
  <si>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</si>
  <si>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</si>
  <si>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</si>
  <si>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</si>
  <si>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</si>
  <si>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</si>
  <si>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</si>
  <si>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</si>
  <si>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</si>
  <si>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</si>
  <si>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</si>
  <si>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</si>
  <si>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</si>
  <si>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</si>
  <si>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</si>
  <si>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</si>
  <si>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</si>
  <si>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</si>
  <si>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</si>
  <si>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</si>
  <si>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</si>
  <si>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</si>
  <si>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</si>
  <si>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</si>
  <si>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</si>
  <si>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</si>
  <si>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</si>
  <si>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</si>
  <si>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</si>
  <si>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</si>
  <si>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</si>
  <si>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</si>
  <si>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</si>
  <si>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</si>
  <si>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</si>
  <si>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</si>
  <si>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</si>
  <si>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</si>
  <si>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</si>
  <si>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</si>
  <si>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</si>
  <si>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</si>
  <si>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</si>
  <si>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</si>
  <si>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</si>
  <si>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</si>
  <si>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</si>
  <si>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</si>
  <si>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</si>
  <si>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</si>
  <si>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</si>
  <si>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</si>
  <si>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</si>
  <si>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</si>
  <si>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</si>
  <si>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</si>
  <si>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</si>
  <si>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</si>
  <si>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</si>
  <si>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</si>
  <si>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</si>
  <si>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</si>
  <si>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</si>
  <si>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</si>
  <si>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</si>
  <si>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</si>
  <si>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</si>
  <si>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</si>
  <si>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</si>
  <si>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</si>
  <si>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</si>
  <si>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</si>
  <si>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</si>
  <si>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</si>
  <si>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</si>
  <si>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</si>
  <si>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</si>
  <si>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</si>
  <si>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</si>
  <si>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</si>
  <si>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</si>
  <si>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</si>
  <si>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</si>
  <si>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</si>
  <si>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</si>
  <si>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</si>
  <si>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</si>
  <si>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</si>
  <si>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</si>
  <si>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</si>
  <si>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</si>
  <si>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</si>
  <si>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</si>
  <si>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</si>
  <si>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</si>
  <si>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</si>
  <si>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</si>
  <si>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</si>
  <si>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</si>
  <si>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</si>
  <si>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</si>
  <si>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</si>
  <si>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</si>
  <si>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</si>
  <si>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</si>
  <si>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</si>
  <si>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</si>
  <si>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</si>
  <si>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</si>
  <si>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</si>
  <si>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</si>
  <si>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</si>
  <si>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</si>
  <si>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</si>
  <si>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</si>
  <si>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</si>
  <si>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</si>
  <si>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</si>
  <si>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</si>
  <si>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</si>
  <si>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</si>
  <si>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</si>
  <si>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</si>
  <si>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</si>
  <si>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</si>
  <si>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</si>
  <si>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</si>
  <si>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</si>
  <si>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</si>
  <si>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</si>
  <si>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</si>
  <si>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</si>
  <si>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</si>
  <si>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</si>
  <si>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</si>
  <si>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</si>
  <si>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</si>
  <si>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</si>
  <si>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</si>
  <si>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</si>
  <si>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</si>
  <si>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</si>
  <si>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</si>
  <si>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</si>
  <si>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</si>
  <si>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</si>
  <si>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</si>
  <si>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</si>
  <si>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</si>
  <si>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</si>
  <si>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</si>
  <si>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</si>
  <si>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</si>
  <si>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</si>
  <si>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</si>
  <si>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</si>
  <si>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</si>
  <si>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</si>
  <si>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</si>
  <si>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</si>
  <si>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</si>
  <si>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</si>
  <si>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</si>
  <si>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</si>
  <si>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</si>
  <si>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</si>
  <si>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</si>
  <si>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</si>
  <si>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</si>
  <si>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</si>
  <si>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</si>
  <si>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</si>
  <si>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</si>
  <si>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</si>
  <si>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</si>
  <si>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</si>
  <si>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</si>
  <si>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</si>
  <si>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</si>
  <si>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</si>
  <si>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</si>
  <si>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</si>
  <si>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</si>
  <si>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</si>
  <si>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</si>
  <si>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</si>
  <si>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</si>
  <si>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</si>
  <si>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</si>
  <si>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</si>
  <si>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</si>
  <si>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</si>
  <si>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</si>
  <si>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</si>
  <si>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</si>
  <si>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</si>
  <si>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</si>
  <si>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</si>
  <si>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</si>
  <si>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</si>
  <si>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</si>
  <si>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</si>
  <si>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</si>
  <si>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</si>
  <si>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</si>
  <si>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</si>
  <si>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</si>
  <si>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</si>
  <si>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</si>
  <si>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</si>
  <si>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</si>
  <si>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</si>
  <si>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</si>
  <si>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</si>
  <si>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</si>
  <si>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</si>
  <si>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</si>
  <si>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</si>
  <si>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</si>
  <si>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</si>
  <si>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</si>
  <si>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</si>
  <si>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</si>
  <si>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</si>
  <si>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</si>
  <si>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</si>
  <si>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</si>
  <si>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</si>
  <si>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</si>
  <si>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</si>
  <si>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</si>
  <si>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</si>
  <si>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</si>
  <si>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</si>
  <si>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</si>
  <si>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</si>
  <si>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</si>
  <si>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</si>
  <si>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</si>
  <si>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</si>
  <si>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</si>
  <si>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</si>
  <si>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</si>
  <si>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</si>
  <si>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</si>
  <si>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</si>
  <si>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</si>
  <si>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</si>
  <si>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</si>
  <si>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</si>
  <si>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</si>
  <si>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</si>
  <si>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</si>
  <si>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</si>
  <si>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</si>
  <si>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</si>
  <si>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</si>
  <si>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</si>
  <si>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</si>
  <si>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</si>
  <si>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</si>
  <si>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</si>
  <si>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</si>
  <si>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</si>
  <si>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</si>
  <si>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</si>
  <si>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</si>
  <si>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</si>
  <si>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</si>
  <si>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</si>
  <si>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</si>
  <si>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</si>
  <si>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</si>
  <si>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</si>
  <si>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</si>
  <si>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</si>
  <si>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</si>
  <si>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</si>
  <si>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</si>
  <si>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</si>
  <si>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</si>
  <si>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</si>
  <si>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</si>
  <si>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</si>
  <si>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</si>
  <si>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</si>
  <si>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</si>
  <si>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</si>
  <si>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</si>
  <si>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</si>
  <si>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</si>
  <si>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</si>
  <si>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</si>
  <si>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</si>
  <si>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</si>
  <si>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</si>
  <si>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</si>
  <si>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</si>
  <si>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</si>
  <si>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</si>
  <si>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</si>
  <si>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</si>
  <si>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</si>
  <si>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</si>
  <si>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</si>
  <si>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</si>
  <si>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</si>
  <si>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</si>
  <si>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</si>
  <si>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</si>
  <si>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</si>
  <si>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</si>
  <si>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</si>
  <si>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</si>
  <si>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</si>
  <si>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</si>
  <si>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</si>
  <si>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</si>
  <si>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</si>
  <si>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</si>
  <si>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</si>
  <si>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</si>
  <si>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</si>
  <si>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</si>
  <si>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</si>
  <si>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</si>
  <si>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</si>
  <si>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</si>
  <si>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</si>
  <si>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</si>
  <si>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</si>
  <si>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</si>
  <si>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</si>
  <si>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</si>
  <si>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</si>
  <si>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</si>
  <si>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</si>
  <si>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</si>
  <si>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</si>
  <si>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</si>
  <si>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</si>
  <si>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</si>
  <si>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</si>
  <si>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</si>
  <si>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</si>
  <si>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</si>
  <si>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</si>
  <si>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</si>
  <si>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</si>
  <si>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</si>
  <si>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</si>
  <si>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</si>
  <si>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</si>
  <si>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</si>
  <si>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</si>
  <si>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</si>
  <si>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</si>
  <si>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</si>
  <si>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</si>
  <si>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</si>
  <si>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</si>
  <si>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</si>
  <si>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</si>
  <si>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</si>
  <si>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</si>
  <si>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</si>
  <si>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</si>
  <si>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</si>
  <si>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</si>
  <si>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</si>
  <si>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</si>
  <si>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</si>
  <si>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</si>
  <si>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</si>
  <si>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</si>
  <si>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</si>
  <si>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</si>
  <si>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</si>
  <si>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</si>
  <si>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</si>
  <si>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</si>
  <si>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</si>
  <si>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</si>
  <si>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</si>
  <si>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</si>
  <si>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</si>
  <si>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</si>
  <si>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</si>
  <si>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</si>
  <si>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</si>
  <si>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</si>
  <si>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</si>
  <si>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</si>
  <si>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</si>
  <si>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</si>
  <si>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</si>
  <si>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</si>
  <si>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</si>
  <si>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</si>
  <si>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</si>
  <si>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</si>
  <si>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</si>
  <si>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</si>
  <si>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</si>
  <si>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</si>
  <si>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</si>
  <si>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</si>
  <si>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</si>
  <si>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</si>
  <si>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</si>
  <si>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</si>
  <si>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</si>
  <si>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</si>
  <si>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</si>
  <si>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</si>
  <si>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</si>
  <si>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</si>
  <si>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</si>
  <si>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</si>
  <si>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</si>
  <si>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</si>
  <si>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</si>
  <si>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</si>
  <si>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</si>
  <si>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</si>
  <si>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</si>
  <si>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</si>
  <si>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</si>
  <si>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</si>
  <si>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</si>
  <si>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</si>
  <si>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</si>
  <si>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</si>
  <si>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</si>
  <si>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</si>
  <si>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</si>
  <si>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</si>
  <si>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</si>
  <si>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</si>
  <si>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</si>
  <si>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</si>
  <si>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</si>
  <si>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</si>
  <si>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</si>
  <si>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</si>
  <si>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</si>
  <si>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</si>
  <si>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</si>
  <si>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</si>
  <si>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</si>
  <si>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</si>
  <si>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</si>
  <si>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</si>
  <si>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</si>
  <si>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</si>
  <si>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</si>
  <si>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</si>
  <si>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</si>
  <si>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</si>
  <si>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</si>
  <si>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</si>
  <si>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</si>
  <si>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</si>
  <si>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</si>
  <si>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</si>
  <si>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</si>
  <si>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</si>
  <si>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</si>
  <si>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</si>
  <si>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</si>
  <si>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</si>
  <si>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</si>
  <si>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</si>
  <si>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</si>
  <si>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</si>
  <si>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</si>
  <si>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</si>
  <si>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</si>
  <si>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</si>
  <si>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</si>
  <si>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</si>
  <si>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</si>
  <si>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</si>
  <si>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</si>
  <si>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</si>
  <si>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</si>
  <si>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</si>
  <si>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</si>
  <si>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</si>
  <si>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</si>
  <si>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</si>
  <si>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</si>
  <si>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</si>
  <si>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</si>
  <si>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</si>
  <si>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</si>
  <si>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</si>
  <si>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</si>
  <si>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</si>
  <si>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</si>
  <si>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</si>
  <si>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</si>
  <si>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</si>
  <si>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</si>
  <si>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</si>
  <si>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</si>
  <si>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</si>
  <si>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</si>
  <si>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</si>
  <si>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</si>
  <si>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</si>
  <si>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</si>
  <si>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</si>
  <si>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</si>
  <si>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</si>
  <si>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</si>
  <si>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</si>
  <si>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</si>
  <si>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</si>
  <si>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</si>
  <si>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</si>
  <si>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</si>
  <si>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</si>
  <si>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</si>
  <si>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</si>
  <si>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</si>
  <si>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</si>
  <si>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</si>
  <si>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</si>
  <si>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</si>
  <si>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</si>
  <si>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</si>
  <si>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</si>
  <si>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</si>
  <si>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</si>
  <si>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</si>
  <si>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</si>
  <si>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</si>
  <si>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</si>
  <si>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</si>
  <si>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</si>
  <si>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</si>
  <si>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</si>
  <si>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</si>
  <si>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</si>
  <si>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</si>
  <si>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</si>
  <si>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</si>
  <si>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</si>
  <si>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</si>
  <si>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</si>
  <si>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</si>
  <si>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</si>
  <si>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</si>
  <si>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</si>
  <si>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</si>
  <si>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</si>
  <si>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</si>
  <si>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</si>
  <si>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</si>
  <si>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</si>
  <si>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</si>
  <si>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</si>
  <si>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</si>
  <si>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</si>
  <si>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</si>
  <si>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</si>
  <si>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</si>
  <si>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</si>
  <si>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</si>
  <si>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</si>
  <si>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</si>
  <si>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</si>
  <si>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</si>
  <si>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</si>
  <si>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</si>
  <si>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</si>
  <si>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</si>
  <si>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</si>
  <si>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</si>
  <si>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</si>
  <si>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</si>
  <si>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</si>
  <si>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</si>
  <si>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</si>
  <si>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</si>
  <si>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</si>
  <si>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</si>
  <si>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</si>
  <si>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</si>
  <si>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</si>
  <si>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</si>
  <si>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</si>
  <si>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</si>
  <si>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</si>
  <si>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</si>
  <si>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</si>
  <si>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</si>
  <si>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</si>
  <si>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</si>
  <si>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</si>
  <si>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</si>
  <si>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</si>
  <si>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</si>
  <si>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</si>
  <si>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</si>
  <si>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</si>
  <si>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</si>
  <si>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</si>
  <si>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</si>
  <si>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</si>
  <si>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</si>
  <si>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</si>
  <si>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</si>
  <si>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</si>
  <si>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</si>
  <si>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</si>
  <si>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</si>
  <si>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</si>
  <si>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</si>
  <si>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</si>
  <si>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</si>
  <si>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</si>
  <si>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</si>
  <si>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</si>
  <si>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</si>
  <si>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</si>
  <si>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</si>
  <si>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</si>
  <si>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</si>
  <si>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</si>
  <si>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</si>
  <si>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</si>
  <si>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</si>
  <si>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</si>
  <si>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</si>
  <si>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</si>
  <si>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</si>
  <si>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</si>
  <si>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</si>
  <si>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</si>
  <si>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</si>
  <si>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</si>
  <si>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</si>
  <si>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</si>
  <si>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</si>
  <si>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</si>
  <si>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</si>
  <si>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</si>
  <si>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</si>
  <si>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</si>
  <si>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</si>
  <si>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</si>
  <si>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</si>
  <si>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</si>
  <si>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</si>
  <si>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</si>
  <si>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</si>
  <si>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</si>
  <si>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</si>
  <si>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</si>
  <si>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</si>
  <si>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</si>
  <si>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</si>
  <si>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</si>
  <si>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</si>
  <si>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</si>
  <si>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</si>
  <si>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</si>
  <si>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</si>
  <si>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</si>
  <si>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</si>
  <si>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</si>
  <si>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</si>
  <si>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</si>
  <si>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</si>
  <si>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</si>
  <si>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</si>
  <si>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</si>
  <si>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</si>
  <si>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</si>
  <si>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</si>
  <si>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</si>
  <si>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</si>
  <si>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</si>
  <si>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</si>
  <si>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</si>
  <si>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</si>
  <si>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</si>
  <si>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</si>
  <si>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</si>
  <si>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</si>
  <si>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</si>
  <si>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</si>
  <si>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</si>
  <si>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</si>
  <si>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</si>
  <si>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</si>
  <si>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</si>
  <si>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</si>
  <si>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</si>
  <si>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</si>
  <si>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</si>
  <si>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</si>
  <si>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</si>
  <si>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</si>
  <si>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</si>
  <si>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</si>
  <si>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</si>
  <si>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</si>
  <si>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</si>
  <si>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</si>
  <si>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</si>
  <si>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</si>
  <si>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</si>
  <si>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</si>
  <si>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</si>
  <si>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</si>
  <si>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</si>
  <si>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</si>
  <si>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</si>
  <si>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</si>
  <si>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</si>
  <si>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</si>
  <si>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</si>
  <si>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</si>
  <si>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</si>
  <si>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</si>
  <si>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</si>
  <si>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</si>
  <si>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</si>
  <si>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</si>
  <si>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</si>
  <si>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</si>
  <si>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</si>
  <si>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</si>
  <si>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</si>
  <si>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</si>
  <si>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</si>
  <si>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</si>
  <si>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</si>
  <si>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</si>
  <si>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</si>
  <si>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</si>
  <si>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</si>
  <si>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</si>
  <si>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</si>
  <si>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</si>
  <si>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</si>
  <si>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</si>
  <si>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</si>
  <si>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</si>
  <si>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</si>
  <si>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</si>
  <si>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</si>
  <si>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</si>
  <si>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</si>
  <si>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</si>
  <si>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</si>
  <si>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</si>
  <si>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</si>
  <si>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</si>
  <si>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</si>
  <si>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</si>
  <si>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</si>
  <si>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</si>
  <si>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</si>
  <si>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</si>
  <si>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</si>
  <si>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</si>
  <si>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</si>
  <si>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</si>
  <si>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</si>
  <si>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</si>
  <si>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</si>
  <si>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</si>
  <si>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</si>
  <si>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</si>
  <si>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</si>
  <si>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</si>
  <si>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</si>
  <si>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</si>
  <si>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</si>
  <si>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</si>
  <si>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</si>
  <si>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</si>
  <si>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</si>
  <si>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</si>
  <si>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</si>
  <si>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</si>
  <si>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</si>
  <si>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</si>
  <si>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</si>
  <si>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</si>
  <si>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</si>
  <si>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</si>
  <si>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</si>
  <si>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</si>
  <si>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</si>
  <si>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</si>
  <si>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</si>
  <si>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</si>
  <si>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</si>
  <si>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</si>
  <si>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</si>
  <si>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</si>
  <si>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</si>
  <si>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</si>
  <si>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</si>
  <si>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</si>
  <si>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</si>
  <si>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</si>
  <si>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</si>
  <si>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</si>
  <si>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</si>
  <si>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</si>
  <si>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</si>
  <si>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</si>
  <si>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</si>
  <si>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</si>
  <si>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</si>
  <si>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</si>
  <si>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</si>
  <si>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</si>
  <si>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</si>
  <si>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</si>
  <si>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</si>
  <si>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</si>
  <si>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</si>
  <si>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</si>
  <si>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</si>
  <si>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</si>
  <si>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</si>
  <si>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</si>
  <si>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</si>
  <si>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</si>
  <si>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</si>
  <si>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</si>
  <si>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</si>
  <si>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</si>
  <si>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</si>
  <si>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</si>
  <si>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</si>
  <si>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</si>
  <si>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</si>
  <si>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</si>
  <si>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</si>
  <si>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</si>
  <si>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</si>
  <si>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</si>
  <si>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</si>
  <si>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</si>
  <si>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</si>
  <si>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</si>
  <si>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</si>
  <si>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</si>
  <si>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</si>
  <si>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</si>
  <si>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</si>
  <si>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</si>
  <si>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</si>
  <si>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</si>
  <si>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</si>
  <si>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</si>
  <si>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</si>
  <si>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</si>
  <si>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</si>
  <si>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</si>
  <si>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</si>
  <si>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</si>
  <si>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</si>
  <si>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</si>
  <si>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</si>
  <si>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</si>
  <si>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</si>
  <si>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</si>
  <si>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</si>
  <si>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</si>
  <si>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</si>
  <si>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</si>
  <si>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</si>
  <si>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</si>
  <si>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</si>
  <si>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</si>
  <si>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</si>
  <si>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</si>
  <si>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</si>
  <si>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</si>
  <si>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</si>
  <si>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</si>
  <si>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</si>
  <si>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</si>
  <si>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</si>
  <si>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</si>
  <si>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</si>
  <si>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</si>
  <si>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</si>
  <si>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</si>
  <si>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</si>
  <si>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</si>
  <si>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</si>
  <si>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</si>
  <si>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</si>
  <si>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</si>
  <si>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</si>
  <si>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</si>
  <si>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</si>
  <si>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</si>
  <si>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</si>
  <si>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</si>
  <si>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</si>
  <si>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</si>
  <si>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</si>
  <si>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</si>
  <si>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</si>
  <si>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</si>
  <si>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</si>
  <si>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</si>
  <si>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</si>
  <si>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</si>
  <si>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</si>
  <si>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</si>
  <si>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</si>
  <si>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</si>
  <si>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</si>
  <si>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</si>
  <si>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</si>
  <si>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</si>
  <si>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</si>
  <si>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</si>
  <si>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</si>
  <si>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</si>
  <si>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</si>
  <si>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</si>
  <si>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</si>
  <si>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</si>
  <si>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</si>
  <si>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</si>
  <si>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</si>
  <si>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</si>
  <si>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</si>
  <si>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</si>
  <si>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</si>
  <si>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</si>
  <si>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</si>
  <si>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</si>
  <si>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</si>
  <si>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</si>
  <si>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</si>
  <si>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</si>
  <si>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</si>
  <si>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</si>
  <si>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</si>
  <si>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</si>
  <si>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</si>
  <si>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</si>
  <si>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</si>
  <si>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</si>
  <si>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</si>
  <si>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</si>
  <si>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</si>
  <si>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</si>
  <si>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</si>
  <si>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</si>
  <si>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</si>
  <si>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</si>
  <si>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</si>
  <si>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</si>
  <si>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</si>
  <si>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</si>
  <si>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</si>
  <si>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</si>
  <si>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</si>
  <si>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</si>
  <si>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</si>
  <si>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</si>
  <si>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</si>
  <si>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</si>
  <si>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</si>
  <si>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</si>
  <si>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</si>
  <si>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</si>
  <si>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</si>
  <si>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</si>
  <si>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</si>
  <si>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</si>
  <si>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</si>
  <si>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</si>
  <si>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</si>
  <si>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</si>
  <si>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</si>
  <si>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</si>
  <si>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</si>
  <si>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</si>
  <si>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</si>
  <si>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</si>
  <si>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</si>
  <si>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</si>
  <si>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</si>
  <si>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</si>
  <si>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</si>
  <si>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</si>
  <si>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</si>
  <si>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</si>
  <si>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</si>
  <si>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</si>
  <si>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</si>
  <si>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</si>
  <si>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</si>
  <si>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</si>
  <si>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</si>
  <si>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</si>
  <si>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</si>
  <si>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</si>
  <si>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</si>
  <si>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</si>
  <si>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</si>
  <si>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</si>
  <si>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</si>
  <si>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</si>
  <si>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</si>
  <si>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</si>
  <si>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</si>
  <si>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</si>
  <si>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</si>
  <si>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</si>
  <si>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</si>
  <si>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</si>
  <si>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</si>
  <si>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</si>
  <si>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</si>
  <si>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</si>
  <si>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</si>
  <si>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</si>
  <si>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</si>
  <si>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</si>
  <si>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</si>
  <si>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</si>
  <si>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</si>
  <si>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</si>
  <si>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</si>
  <si>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</si>
  <si>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</si>
  <si>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</si>
  <si>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</si>
  <si>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</si>
  <si>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</si>
  <si>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</si>
  <si>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</si>
  <si>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</si>
  <si>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</si>
  <si>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</si>
  <si>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</si>
  <si>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</si>
  <si>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</si>
  <si>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</si>
  <si>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</si>
  <si>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</si>
  <si>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</si>
  <si>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</si>
  <si>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</si>
  <si>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</si>
  <si>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</si>
  <si>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</si>
  <si>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</si>
  <si>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</si>
  <si>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</si>
  <si>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</si>
  <si>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</si>
  <si>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</si>
  <si>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</si>
  <si>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</si>
  <si>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</si>
  <si>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</si>
  <si>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</si>
  <si>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</si>
  <si>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</si>
  <si>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</si>
  <si>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</si>
  <si>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</si>
  <si>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</si>
  <si>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</si>
  <si>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</si>
  <si>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</si>
  <si>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</si>
  <si>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</si>
  <si>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</si>
  <si>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</si>
  <si>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</si>
  <si>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</si>
  <si>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</si>
  <si>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</si>
  <si>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</si>
  <si>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</si>
  <si>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</si>
  <si>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</si>
  <si>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</si>
  <si>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</si>
  <si>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</si>
  <si>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</si>
  <si>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</si>
  <si>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</si>
  <si>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</si>
  <si>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</si>
  <si>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</si>
  <si>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</si>
  <si>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</si>
  <si>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</si>
  <si>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</si>
  <si>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</si>
  <si>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</si>
  <si>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</si>
  <si>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</si>
  <si>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</si>
  <si>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</si>
  <si>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</si>
  <si>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</si>
  <si>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</si>
  <si>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</si>
  <si>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</si>
  <si>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</si>
  <si>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</si>
  <si>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</si>
  <si>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</si>
  <si>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</si>
  <si>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</si>
  <si>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</si>
  <si>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</si>
  <si>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</si>
  <si>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</si>
  <si>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</si>
  <si>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</si>
  <si>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</si>
  <si>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</si>
  <si>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</si>
  <si>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</si>
  <si>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</si>
  <si>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</si>
  <si>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</si>
  <si>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</si>
  <si>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</si>
  <si>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</si>
  <si>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</si>
  <si>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</si>
  <si>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</si>
  <si>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</si>
  <si>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</si>
  <si>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</si>
  <si>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</si>
  <si>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</si>
  <si>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</si>
  <si>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</si>
  <si>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</si>
  <si>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</si>
  <si>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</si>
  <si>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</si>
  <si>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</si>
  <si>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</si>
  <si>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</si>
  <si>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</si>
  <si>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</si>
  <si>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</si>
  <si>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</si>
  <si>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</si>
  <si>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</si>
  <si>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</si>
  <si>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</si>
  <si>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</si>
  <si>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</si>
  <si>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</si>
  <si>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</si>
  <si>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</si>
  <si>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</si>
  <si>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</si>
  <si>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</si>
  <si>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</si>
  <si>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</si>
  <si>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</si>
  <si>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</si>
  <si>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</si>
  <si>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</si>
  <si>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</si>
  <si>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</si>
  <si>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</si>
  <si>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</si>
  <si>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</si>
  <si>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</si>
  <si>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</si>
  <si>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</si>
  <si>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</si>
  <si>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</si>
  <si>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</si>
  <si>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</si>
  <si>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</si>
  <si>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</si>
  <si>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</si>
  <si>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</si>
  <si>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</si>
  <si>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</si>
  <si>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</si>
  <si>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</si>
  <si>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</si>
  <si>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</si>
  <si>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</si>
  <si>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</si>
  <si>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</si>
  <si>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</si>
  <si>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</si>
  <si>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</si>
  <si>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</si>
  <si>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</si>
  <si>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</si>
  <si>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</si>
  <si>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</si>
  <si>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</si>
  <si>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</si>
  <si>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</si>
  <si>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</si>
  <si>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</si>
  <si>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</si>
  <si>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</si>
  <si>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</si>
  <si>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</si>
  <si>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</si>
  <si>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</si>
  <si>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</si>
  <si>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</si>
  <si>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</si>
  <si>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</si>
  <si>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</si>
  <si>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</si>
  <si>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</si>
  <si>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</si>
  <si>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</si>
  <si>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</si>
  <si>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</si>
  <si>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</si>
  <si>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</si>
  <si>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</si>
  <si>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</si>
  <si>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</si>
  <si>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</si>
  <si>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</si>
  <si>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</si>
  <si>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</si>
  <si>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</si>
  <si>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</si>
  <si>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</si>
  <si>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</si>
  <si>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</si>
  <si>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</si>
  <si>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</si>
  <si>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</si>
  <si>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</si>
  <si>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</si>
  <si>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</si>
  <si>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</si>
  <si>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</si>
  <si>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</si>
  <si>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</si>
  <si>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</si>
  <si>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</si>
  <si>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</si>
  <si>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</si>
  <si>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</si>
  <si>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</si>
  <si>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</si>
  <si>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</si>
  <si>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</si>
  <si>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</si>
  <si>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</si>
  <si>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</si>
  <si>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</si>
  <si>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</si>
  <si>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</si>
  <si>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</si>
  <si>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</si>
  <si>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</si>
  <si>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</si>
  <si>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</si>
  <si>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</si>
  <si>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</si>
  <si>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</si>
  <si>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</si>
  <si>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</si>
  <si>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</si>
  <si>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</si>
  <si>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</si>
  <si>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</si>
  <si>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</si>
  <si>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</si>
  <si>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</si>
  <si>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</si>
  <si>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</si>
  <si>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</si>
  <si>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</si>
  <si>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</si>
  <si>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</si>
  <si>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</si>
  <si>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</si>
  <si>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</si>
  <si>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</si>
  <si>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CA-60 DE 4,2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</si>
  <si>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</si>
  <si>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</si>
  <si>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</si>
  <si>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</si>
  <si>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</si>
  <si>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</si>
  <si>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</si>
  <si>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</si>
  <si>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</si>
  <si>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</si>
  <si>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</si>
  <si>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</si>
  <si>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</si>
  <si>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</si>
  <si>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</si>
  <si>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</si>
  <si>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</si>
  <si>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</si>
  <si>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</si>
  <si>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</si>
  <si>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</si>
  <si>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</si>
  <si>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</si>
  <si>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</si>
  <si>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</si>
  <si>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</si>
  <si>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</si>
  <si>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</si>
  <si>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</si>
  <si>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</si>
  <si>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</si>
  <si>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</si>
  <si>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</si>
  <si>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</si>
  <si>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</si>
  <si>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</si>
  <si>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</si>
  <si>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</si>
  <si>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</si>
  <si>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</si>
  <si>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</si>
  <si>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</si>
  <si>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</si>
  <si>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</si>
  <si>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</si>
  <si>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</si>
  <si>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</si>
  <si>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</si>
  <si>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</si>
  <si>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</si>
  <si>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</si>
  <si>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</si>
  <si>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</si>
  <si>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</si>
  <si>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</si>
  <si>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</si>
  <si>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</si>
  <si>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</si>
  <si>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</si>
  <si>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</si>
  <si>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</si>
  <si>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</si>
  <si>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</si>
  <si>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</si>
  <si>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</si>
  <si>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</si>
  <si>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</si>
  <si>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</si>
  <si>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</si>
  <si>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</si>
  <si>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</si>
  <si>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</si>
  <si>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</si>
  <si>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</si>
  <si>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</si>
  <si>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</si>
  <si>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</si>
  <si>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</si>
  <si>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</si>
  <si>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</si>
  <si>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</si>
  <si>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</si>
  <si>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</si>
  <si>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</si>
  <si>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</si>
  <si>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</si>
  <si>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</si>
  <si>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</si>
  <si>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</si>
  <si>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</si>
  <si>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</si>
  <si>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</si>
  <si>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</si>
  <si>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</si>
  <si>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</si>
  <si>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</si>
  <si>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</si>
  <si>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</si>
  <si>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</si>
  <si>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</si>
  <si>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</si>
  <si>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</si>
  <si>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</si>
  <si>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</si>
  <si>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</si>
  <si>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</si>
  <si>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</si>
  <si>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</si>
  <si>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</si>
  <si>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</si>
  <si>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</si>
  <si>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</si>
  <si>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</si>
  <si>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</si>
  <si>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</si>
  <si>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</si>
  <si>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</si>
  <si>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</si>
  <si>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</si>
  <si>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</si>
  <si>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</si>
  <si>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</si>
  <si>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</si>
  <si>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</si>
  <si>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</si>
  <si>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</si>
  <si>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</si>
  <si>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</si>
  <si>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</si>
  <si>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</si>
  <si>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</si>
  <si>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</si>
  <si>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</si>
  <si>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</si>
  <si>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</si>
  <si>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</si>
  <si>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</si>
  <si>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</si>
  <si>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</si>
  <si>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</si>
  <si>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</si>
  <si>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</si>
  <si>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</si>
  <si>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</si>
  <si>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</si>
  <si>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</si>
  <si>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</si>
  <si>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</si>
  <si>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</si>
  <si>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</si>
  <si>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</si>
  <si>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</si>
  <si>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</si>
  <si>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</si>
  <si>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</si>
  <si>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</si>
  <si>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</si>
  <si>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</si>
  <si>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</si>
  <si>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</si>
  <si>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</si>
  <si>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</si>
  <si>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</si>
  <si>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</si>
  <si>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</si>
  <si>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</si>
  <si>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</si>
  <si>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</si>
  <si>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</si>
  <si>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</si>
  <si>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</si>
  <si>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</si>
  <si>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</si>
  <si>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</si>
  <si>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</si>
  <si>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</si>
  <si>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</si>
  <si>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</si>
  <si>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</si>
  <si>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</si>
  <si>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</si>
  <si>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</si>
  <si>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</si>
  <si>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</si>
  <si>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</si>
  <si>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</si>
  <si>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</si>
  <si>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</si>
  <si>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</si>
  <si>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</si>
  <si>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</si>
  <si>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</si>
  <si>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</si>
  <si>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</si>
  <si>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</si>
  <si>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</si>
  <si>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</si>
  <si>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</si>
  <si>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</si>
  <si>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</si>
  <si>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</si>
  <si>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</si>
  <si>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</si>
  <si>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</si>
  <si>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</si>
  <si>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</si>
  <si>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</si>
  <si>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</si>
  <si>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</si>
  <si>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</si>
  <si>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</si>
  <si>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</si>
  <si>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</si>
  <si>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</si>
  <si>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</si>
  <si>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</si>
  <si>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</si>
  <si>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</si>
  <si>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</si>
  <si>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</si>
  <si>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</si>
  <si>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</si>
  <si>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</si>
  <si>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</si>
  <si>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</si>
  <si>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</si>
  <si>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</si>
  <si>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</si>
  <si>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</si>
  <si>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</si>
  <si>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</si>
  <si>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</si>
  <si>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</si>
  <si>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</si>
  <si>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</si>
  <si>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</si>
  <si>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</si>
  <si>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</si>
  <si>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</si>
  <si>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</si>
  <si>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</si>
  <si>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</si>
  <si>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</si>
  <si>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</si>
  <si>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</si>
  <si>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</si>
  <si>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</si>
  <si>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</si>
  <si>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</si>
  <si>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</si>
  <si>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</si>
  <si>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</si>
  <si>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</si>
  <si>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</si>
  <si>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</si>
  <si>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</si>
  <si>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</si>
  <si>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</si>
  <si>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</si>
  <si>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</si>
  <si>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</si>
  <si>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</si>
  <si>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</si>
  <si>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</si>
  <si>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</si>
  <si>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</si>
  <si>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</si>
  <si>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</si>
  <si>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</si>
  <si>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</si>
  <si>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</si>
  <si>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</si>
  <si>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</si>
  <si>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</si>
  <si>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</si>
  <si>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</si>
  <si>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</si>
  <si>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</si>
  <si>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</si>
  <si>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</si>
  <si>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</si>
  <si>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</si>
  <si>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</si>
  <si>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</si>
  <si>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</si>
  <si>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</si>
  <si>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</si>
  <si>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</si>
  <si>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</si>
  <si>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</si>
  <si>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</si>
  <si>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</si>
  <si>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</si>
  <si>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</si>
  <si>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</si>
  <si>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</si>
  <si>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</si>
  <si>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</si>
  <si>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</si>
  <si>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</si>
  <si>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</si>
  <si>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</si>
  <si>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</si>
  <si>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</si>
  <si>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</si>
  <si>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</si>
  <si>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</si>
  <si>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</si>
  <si>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</si>
  <si>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</si>
  <si>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</si>
  <si>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</si>
  <si>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</si>
  <si>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</si>
  <si>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</si>
  <si>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</si>
  <si>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</si>
  <si>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</si>
  <si>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</si>
  <si>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</si>
  <si>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</si>
  <si>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</si>
  <si>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</si>
  <si>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</si>
  <si>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</si>
  <si>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</si>
  <si>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</si>
  <si>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</si>
  <si>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</si>
  <si>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</si>
  <si>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</si>
  <si>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</si>
  <si>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</si>
  <si>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</si>
  <si>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</si>
  <si>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</si>
  <si>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</si>
  <si>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</si>
  <si>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</si>
  <si>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</si>
  <si>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</si>
  <si>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</si>
  <si>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</si>
  <si>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</si>
  <si>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</si>
  <si>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</si>
  <si>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</si>
  <si>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</si>
  <si>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</si>
  <si>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</si>
  <si>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</si>
  <si>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</si>
  <si>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</si>
  <si>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</si>
  <si>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</si>
  <si>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</si>
  <si>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</si>
  <si>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</si>
  <si>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</si>
  <si>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</si>
  <si>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</si>
  <si>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</si>
  <si>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</si>
  <si>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</si>
  <si>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</si>
  <si>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</si>
  <si>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</si>
  <si>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</si>
  <si>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</si>
  <si>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</si>
  <si>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</si>
  <si>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</si>
  <si>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</si>
  <si>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</si>
  <si>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</si>
  <si>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</si>
  <si>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</si>
  <si>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</si>
  <si>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</si>
  <si>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</si>
  <si>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</si>
  <si>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</si>
  <si>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</si>
  <si>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</si>
  <si>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</si>
  <si>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</si>
  <si>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</si>
  <si>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</si>
  <si>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</si>
  <si>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</si>
  <si>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</si>
  <si>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</si>
  <si>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</si>
  <si>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</si>
  <si>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</si>
  <si>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</si>
  <si>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</si>
  <si>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</si>
  <si>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</si>
  <si>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</si>
  <si>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</si>
  <si>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</si>
  <si>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</si>
  <si>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</si>
  <si>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</si>
  <si>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</si>
  <si>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</si>
  <si>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</si>
  <si>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</si>
  <si>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</si>
  <si>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</si>
  <si>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</si>
  <si>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</si>
  <si>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</si>
  <si>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</si>
  <si>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</si>
  <si>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</si>
  <si>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</si>
  <si>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</si>
  <si>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</si>
  <si>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</si>
  <si>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</si>
  <si>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</si>
  <si>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</si>
  <si>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</si>
  <si>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</si>
  <si>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</si>
  <si>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</si>
  <si>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</si>
  <si>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</si>
  <si>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</si>
  <si>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</si>
  <si>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</si>
  <si>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</si>
  <si>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</si>
  <si>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</si>
  <si>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</si>
  <si>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</si>
  <si>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</si>
  <si>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</si>
  <si>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</si>
  <si>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</si>
  <si>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</si>
  <si>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</si>
  <si>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</si>
  <si>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</si>
  <si>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</si>
  <si>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</si>
  <si>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</si>
  <si>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</si>
  <si>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</si>
  <si>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</si>
  <si>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</si>
  <si>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</si>
  <si>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</si>
  <si>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</si>
  <si>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</si>
  <si>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</si>
  <si>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</si>
  <si>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</si>
  <si>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</si>
  <si>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</si>
  <si>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</si>
  <si>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</si>
  <si>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</si>
  <si>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</si>
  <si>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</si>
  <si>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</si>
  <si>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</si>
  <si>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</si>
  <si>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</si>
  <si>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</si>
  <si>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</si>
  <si>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</si>
  <si>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</si>
  <si>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</si>
  <si>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</si>
  <si>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</si>
  <si>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</si>
  <si>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</si>
  <si>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</si>
  <si>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</si>
  <si>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</si>
  <si>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</si>
  <si>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</si>
  <si>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</si>
  <si>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</si>
  <si>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</si>
  <si>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</si>
  <si>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</si>
  <si>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</si>
  <si>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</si>
  <si>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</si>
  <si>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</si>
  <si>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</si>
  <si>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</si>
  <si>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</si>
  <si>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</si>
  <si>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</si>
  <si>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</si>
  <si>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</si>
  <si>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</si>
  <si>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</si>
  <si>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</si>
  <si>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</si>
  <si>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</si>
  <si>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</si>
  <si>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</si>
  <si>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</si>
  <si>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</si>
  <si>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</si>
  <si>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</si>
  <si>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</si>
  <si>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</si>
  <si>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</si>
  <si>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</si>
  <si>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</si>
  <si>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</si>
  <si>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</si>
  <si>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</si>
  <si>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</si>
  <si>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</si>
  <si>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</si>
  <si>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</si>
  <si>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</si>
  <si>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</si>
  <si>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</si>
  <si>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</si>
  <si>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</si>
  <si>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</si>
  <si>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</si>
  <si>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</si>
  <si>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</si>
  <si>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</si>
  <si>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</si>
  <si>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</si>
  <si>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</si>
  <si>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</si>
  <si>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</si>
  <si>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</si>
  <si>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</si>
  <si>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</si>
  <si>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</si>
  <si>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</si>
  <si>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</si>
  <si>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</si>
  <si>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</si>
  <si>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</si>
  <si>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</si>
  <si>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</si>
  <si>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</si>
  <si>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</si>
  <si>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</si>
  <si>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</si>
  <si>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</si>
  <si>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</si>
  <si>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</si>
  <si>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</si>
  <si>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</si>
  <si>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</si>
  <si>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</si>
  <si>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</si>
  <si>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</si>
  <si>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</si>
  <si>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</si>
  <si>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</si>
  <si>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</si>
  <si>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</si>
  <si>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</si>
  <si>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</si>
  <si>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</si>
  <si>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</si>
  <si>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</si>
  <si>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</si>
  <si>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</si>
  <si>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</si>
  <si>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</si>
  <si>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</si>
  <si>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</si>
  <si>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</si>
  <si>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</si>
  <si>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</si>
  <si>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</si>
  <si>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</si>
  <si>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</si>
  <si>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</si>
  <si>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</si>
  <si>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</si>
  <si>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</si>
  <si>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</si>
  <si>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</si>
  <si>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</si>
  <si>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</si>
  <si>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</si>
  <si>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</si>
  <si>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</si>
  <si>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</si>
  <si>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</si>
  <si>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</si>
  <si>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</si>
  <si>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</si>
  <si>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</si>
  <si>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</si>
  <si>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</si>
  <si>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</si>
  <si>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</si>
  <si>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</si>
  <si>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</si>
  <si>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</si>
  <si>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</si>
  <si>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</si>
  <si>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</si>
  <si>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</si>
  <si>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</si>
  <si>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</si>
  <si>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</si>
  <si>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</si>
  <si>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</si>
  <si>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</si>
  <si>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</si>
  <si>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</si>
  <si>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</si>
  <si>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</si>
  <si>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</si>
  <si>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</si>
  <si>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</si>
  <si>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</si>
  <si>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</si>
  <si>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</si>
  <si>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</si>
  <si>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</si>
  <si>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</si>
  <si>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</si>
  <si>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</si>
  <si>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</si>
  <si>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</si>
  <si>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</si>
  <si>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</si>
  <si>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</si>
  <si>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</si>
  <si>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</si>
  <si>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</si>
  <si>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</si>
  <si>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</si>
  <si>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</si>
  <si>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</si>
  <si>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</si>
  <si>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</si>
  <si>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</si>
  <si>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</si>
  <si>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</si>
  <si>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</si>
  <si>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</si>
  <si>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</si>
  <si>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</si>
  <si>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</si>
  <si>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</si>
  <si>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</si>
  <si>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</si>
  <si>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</si>
  <si>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</si>
  <si>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</si>
  <si>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</si>
  <si>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</si>
  <si>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</si>
  <si>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</si>
  <si>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</si>
  <si>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</si>
  <si>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</si>
  <si>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</si>
  <si>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</si>
  <si>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</si>
  <si>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</si>
  <si>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</si>
  <si>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</si>
  <si>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</si>
  <si>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</si>
  <si>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</si>
  <si>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</si>
  <si>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</si>
  <si>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</si>
  <si>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</si>
  <si>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</si>
  <si>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</si>
  <si>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</si>
  <si>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</si>
  <si>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</si>
  <si>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</si>
  <si>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</si>
  <si>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</si>
  <si>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</si>
  <si>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</si>
  <si>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</si>
  <si>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</si>
  <si>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</si>
  <si>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</si>
  <si>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</si>
  <si>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</si>
  <si>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</si>
  <si>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</si>
  <si>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</si>
  <si>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</si>
  <si>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</si>
  <si>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</si>
  <si>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</si>
  <si>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</si>
  <si>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</si>
  <si>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</si>
  <si>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</si>
  <si>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</si>
  <si>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</si>
  <si>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</si>
  <si>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</si>
  <si>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</si>
  <si>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</si>
  <si>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</si>
  <si>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</si>
  <si>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</si>
  <si>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</si>
  <si>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</si>
  <si>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</si>
  <si>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</si>
  <si>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</si>
  <si>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</si>
  <si>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</si>
  <si>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</si>
  <si>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</si>
  <si>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</si>
  <si>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</si>
  <si>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</si>
  <si>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</si>
  <si>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</si>
  <si>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</si>
  <si>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</si>
  <si>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</si>
  <si>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</si>
  <si>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</si>
  <si>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</si>
  <si>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</si>
  <si>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</si>
  <si>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</si>
  <si>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</si>
  <si>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</si>
  <si>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</si>
  <si>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</si>
  <si>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</si>
  <si>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</si>
  <si>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</si>
  <si>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</si>
  <si>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</si>
  <si>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</si>
  <si>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</si>
  <si>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</si>
  <si>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</si>
  <si>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</si>
  <si>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</si>
  <si>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</si>
  <si>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</si>
  <si>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</si>
  <si>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</si>
  <si>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</si>
  <si>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</si>
  <si>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</si>
  <si>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</si>
  <si>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</si>
  <si>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</si>
  <si>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</si>
  <si>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</si>
  <si>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</si>
  <si>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</si>
  <si>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</si>
  <si>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</si>
  <si>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</si>
  <si>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</si>
  <si>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</si>
  <si>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</si>
  <si>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</si>
  <si>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</si>
  <si>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</si>
  <si>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</si>
  <si>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</si>
  <si>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</si>
  <si>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</si>
  <si>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</si>
  <si>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</si>
  <si>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</si>
  <si>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</si>
  <si>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</si>
  <si>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</si>
  <si>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</si>
  <si>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</si>
  <si>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</si>
  <si>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</si>
  <si>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</si>
  <si>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</si>
  <si>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</si>
  <si>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</si>
  <si>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</si>
  <si>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</si>
  <si>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</si>
  <si>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</si>
  <si>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</si>
  <si>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</si>
  <si>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</si>
  <si>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</si>
  <si>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</si>
  <si>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</si>
  <si>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</si>
  <si>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</si>
  <si>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</si>
  <si>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</si>
  <si>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</si>
  <si>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</si>
  <si>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</si>
  <si>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</si>
  <si>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</si>
  <si>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</si>
  <si>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</si>
  <si>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</si>
  <si>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</si>
  <si>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</si>
  <si>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</si>
  <si>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</si>
  <si>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</si>
  <si>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</si>
  <si>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</si>
  <si>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</si>
  <si>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</si>
  <si>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</si>
  <si>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</si>
  <si>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</si>
  <si>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</si>
  <si>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</si>
  <si>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</si>
  <si>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</si>
  <si>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</si>
  <si>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</si>
  <si>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</si>
  <si>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</si>
  <si>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</si>
  <si>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</si>
  <si>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</si>
  <si>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</si>
  <si>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</si>
  <si>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</si>
  <si>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</si>
  <si>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</si>
  <si>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</si>
  <si>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</si>
  <si>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</si>
  <si>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</si>
  <si>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</si>
  <si>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</si>
  <si>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</si>
  <si>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</si>
  <si>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</si>
  <si>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</si>
  <si>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</si>
  <si>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</si>
  <si>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</si>
  <si>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</si>
  <si>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</si>
  <si>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</si>
  <si>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</si>
  <si>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</si>
  <si>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</si>
  <si>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</si>
  <si>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</si>
  <si>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</si>
  <si>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</si>
  <si>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</si>
  <si>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</si>
  <si>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</si>
  <si>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</si>
  <si>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</si>
  <si>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</si>
  <si>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</si>
  <si>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</si>
  <si>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</si>
  <si>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</si>
  <si>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</si>
  <si>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</si>
  <si>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</si>
  <si>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</si>
  <si>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</si>
  <si>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</si>
  <si>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</si>
  <si>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</si>
  <si>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</si>
  <si>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</si>
  <si>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</si>
  <si>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</si>
  <si>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</si>
  <si>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</si>
  <si>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</si>
  <si>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</si>
  <si>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</si>
  <si>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</si>
  <si>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</si>
  <si>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</si>
  <si>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</si>
  <si>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</si>
  <si>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</si>
  <si>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</si>
  <si>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</si>
  <si>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</si>
  <si>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</si>
  <si>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</si>
  <si>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</si>
  <si>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</si>
  <si>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</si>
  <si>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</si>
  <si>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</si>
  <si>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</si>
  <si>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</si>
  <si>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</si>
  <si>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</si>
  <si>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</si>
  <si>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</si>
  <si>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</si>
  <si>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</si>
  <si>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</si>
  <si>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</si>
  <si>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</si>
  <si>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</si>
  <si>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</si>
  <si>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</si>
  <si>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</si>
  <si>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</si>
  <si>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</si>
  <si>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</si>
  <si>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</si>
  <si>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</si>
  <si>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</si>
  <si>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</si>
  <si>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</si>
  <si>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</si>
  <si>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</si>
  <si>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</si>
  <si>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</si>
  <si>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</si>
  <si>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</si>
  <si>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</si>
  <si>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</si>
  <si>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</si>
  <si>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</si>
  <si>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</si>
  <si>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</si>
  <si>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</si>
  <si>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</si>
  <si>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</si>
  <si>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</si>
  <si>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</si>
  <si>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</si>
  <si>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</si>
  <si>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</si>
  <si>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</si>
  <si>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</si>
  <si>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</si>
  <si>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</si>
  <si>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</si>
  <si>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</si>
  <si>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</si>
  <si>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</si>
  <si>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</si>
  <si>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</si>
  <si>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</si>
  <si>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</si>
  <si>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</si>
  <si>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</si>
  <si>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</si>
  <si>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</si>
  <si>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</si>
  <si>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</si>
  <si>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</si>
  <si>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</si>
  <si>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</si>
  <si>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</si>
  <si>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</si>
  <si>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</si>
  <si>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</si>
  <si>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</si>
  <si>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</si>
  <si>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</si>
  <si>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</si>
  <si>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</si>
  <si>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</si>
  <si>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</si>
  <si>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</si>
  <si>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</si>
  <si>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</si>
  <si>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</si>
  <si>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</si>
  <si>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</si>
  <si>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</si>
  <si>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</si>
  <si>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</si>
  <si>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</si>
  <si>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</si>
  <si>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</si>
  <si>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</si>
  <si>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</si>
  <si>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</si>
  <si>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</si>
  <si>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</si>
  <si>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</si>
  <si>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</si>
  <si>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</si>
  <si>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</si>
  <si>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</si>
  <si>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</si>
  <si>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</si>
  <si>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</si>
  <si>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</si>
  <si>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</si>
  <si>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</si>
  <si>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</si>
  <si>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</si>
  <si>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</si>
  <si>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</si>
  <si>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</si>
  <si>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</si>
  <si>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</si>
  <si>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</si>
  <si>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</si>
  <si>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</si>
  <si>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</si>
  <si>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</si>
  <si>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</si>
  <si>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</si>
  <si>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</si>
  <si>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</si>
  <si>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</si>
  <si>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</si>
  <si>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</si>
  <si>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</si>
  <si>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</si>
  <si>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</si>
  <si>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</si>
  <si>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</si>
  <si>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</si>
  <si>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</si>
  <si>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</si>
  <si>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</si>
  <si>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</si>
  <si>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</si>
  <si>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</si>
  <si>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</si>
  <si>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</si>
  <si>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</si>
  <si>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</si>
  <si>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</si>
  <si>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</si>
  <si>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</si>
  <si>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</si>
  <si>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</si>
  <si>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</si>
  <si>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</si>
  <si>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</si>
  <si>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</si>
  <si>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</si>
  <si>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</si>
  <si>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</si>
  <si>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</si>
  <si>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</si>
  <si>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</si>
  <si>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</si>
  <si>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</si>
  <si>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</si>
  <si>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</si>
  <si>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</si>
  <si>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</si>
  <si>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</si>
  <si>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</si>
  <si>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</si>
  <si>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</si>
  <si>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</si>
  <si>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</si>
  <si>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</si>
  <si>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</si>
  <si>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</si>
  <si>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</si>
  <si>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</si>
  <si>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</si>
  <si>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</si>
  <si>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</si>
  <si>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</si>
  <si>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</si>
  <si>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</si>
  <si>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</si>
  <si>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</si>
  <si>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</si>
  <si>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</si>
  <si>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</si>
  <si>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</si>
  <si>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</si>
  <si>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</si>
  <si>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</si>
  <si>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</si>
  <si>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</si>
  <si>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</si>
  <si>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</si>
  <si>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</si>
  <si>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</si>
  <si>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</si>
  <si>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</si>
  <si>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</si>
  <si>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</si>
  <si>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</si>
  <si>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</si>
  <si>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</si>
  <si>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</si>
  <si>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</si>
  <si>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</si>
  <si>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</si>
  <si>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</si>
  <si>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</si>
  <si>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</si>
  <si>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</si>
  <si>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</si>
  <si>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</si>
  <si>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</si>
  <si>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</si>
  <si>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</si>
  <si>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</si>
  <si>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</si>
  <si>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</si>
  <si>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</si>
  <si>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</si>
  <si>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</si>
  <si>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</si>
  <si>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</si>
  <si>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</si>
  <si>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</si>
  <si>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</si>
  <si>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</si>
  <si>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</si>
  <si>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</si>
  <si>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</si>
  <si>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</si>
  <si>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</si>
  <si>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</si>
  <si>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</si>
  <si>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</si>
  <si>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</si>
  <si>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</si>
  <si>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</si>
  <si>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</si>
  <si>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</si>
  <si>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</si>
  <si>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</si>
  <si>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</si>
  <si>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</si>
  <si>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</si>
  <si>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</si>
  <si>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</si>
  <si>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</si>
  <si>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</si>
  <si>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</si>
  <si>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</si>
  <si>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</si>
  <si>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</si>
  <si>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</si>
  <si>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</si>
  <si>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</si>
  <si>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</si>
  <si>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</si>
  <si>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</si>
  <si>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</si>
  <si>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</si>
  <si>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</si>
  <si>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</si>
  <si>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</si>
  <si>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</si>
  <si>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</si>
  <si>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</si>
  <si>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</si>
  <si>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</si>
  <si>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</si>
  <si>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</si>
  <si>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</si>
  <si>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</si>
  <si>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</si>
  <si>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</si>
  <si>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</si>
  <si>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</si>
  <si>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</si>
  <si>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</si>
  <si>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</si>
  <si>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</si>
  <si>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</si>
  <si>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</si>
  <si>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</si>
  <si>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</si>
  <si>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</si>
  <si>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</si>
  <si>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</si>
  <si>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</si>
  <si>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</si>
  <si>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</si>
  <si>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</si>
  <si>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</si>
  <si>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</si>
  <si>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</si>
  <si>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</si>
  <si>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</si>
  <si>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</si>
  <si>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</si>
  <si>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</si>
  <si>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</si>
  <si>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</si>
  <si>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</si>
  <si>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</si>
  <si>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</si>
  <si>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</si>
  <si>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</si>
  <si>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</si>
  <si>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</si>
  <si>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</si>
  <si>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</si>
  <si>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</si>
  <si>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</si>
  <si>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</si>
  <si>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</si>
  <si>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</si>
  <si>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</si>
  <si>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</si>
  <si>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</si>
  <si>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</si>
  <si>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</si>
  <si>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</si>
  <si>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</si>
  <si>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</si>
  <si>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</si>
  <si>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</si>
  <si>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</si>
  <si>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</si>
  <si>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</si>
  <si>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</si>
  <si>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</si>
  <si>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</si>
  <si>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</si>
  <si>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</si>
  <si>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</si>
  <si>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</si>
  <si>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</si>
  <si>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</si>
  <si>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</si>
  <si>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</si>
  <si>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</si>
  <si>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</si>
  <si>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</si>
  <si>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</si>
  <si>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</si>
  <si>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</si>
  <si>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</si>
  <si>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</si>
  <si>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</si>
  <si>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</si>
  <si>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</si>
  <si>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</si>
  <si>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</si>
  <si>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</si>
  <si>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</si>
  <si>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</si>
  <si>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</si>
  <si>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</si>
  <si>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</si>
  <si>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</si>
  <si>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</si>
  <si>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</si>
  <si>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</si>
  <si>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</si>
  <si>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</si>
  <si>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</si>
  <si>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</si>
  <si>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</si>
  <si>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</si>
  <si>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</si>
  <si>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</si>
  <si>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</si>
  <si>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</si>
  <si>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</si>
  <si>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</si>
  <si>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</si>
  <si>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</si>
  <si>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</si>
  <si>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</si>
  <si>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</si>
  <si>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</si>
  <si>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</si>
  <si>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</si>
  <si>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</si>
  <si>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</si>
  <si>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</si>
  <si>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</si>
  <si>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</si>
  <si>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</si>
  <si>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</si>
  <si>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</si>
  <si>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</si>
  <si>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</si>
  <si>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</si>
  <si>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</si>
  <si>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</si>
  <si>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</si>
  <si>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</si>
  <si>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</si>
  <si>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</si>
  <si>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</si>
  <si>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</si>
  <si>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</si>
  <si>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</si>
  <si>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</si>
  <si>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</si>
  <si>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</si>
  <si>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</si>
  <si>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</si>
  <si>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</si>
  <si>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</si>
  <si>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</si>
  <si>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</si>
  <si>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</si>
  <si>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</si>
  <si>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</si>
  <si>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</si>
  <si>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</si>
  <si>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</si>
  <si>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</si>
  <si>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</si>
  <si>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</si>
  <si>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</si>
  <si>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</si>
  <si>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</si>
  <si>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</si>
  <si>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</si>
  <si>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</si>
  <si>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</si>
  <si>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</si>
  <si>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</si>
  <si>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</si>
  <si>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</si>
  <si>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</si>
  <si>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</si>
  <si>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</si>
  <si>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</si>
  <si>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</si>
  <si>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</si>
  <si>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</si>
  <si>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</si>
  <si>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</si>
  <si>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</si>
  <si>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</si>
  <si>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</si>
  <si>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</si>
  <si>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</si>
  <si>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</si>
  <si>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</si>
  <si>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</si>
  <si>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</si>
  <si>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</si>
  <si>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</si>
  <si>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</si>
  <si>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</si>
  <si>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</si>
  <si>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</si>
  <si>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</si>
  <si>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</si>
  <si>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</si>
  <si>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</si>
  <si>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</si>
  <si>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</si>
  <si>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</si>
  <si>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</si>
  <si>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</si>
  <si>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</si>
  <si>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</si>
  <si>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</si>
  <si>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</si>
  <si>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</si>
  <si>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</si>
  <si>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</si>
  <si>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</si>
  <si>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</si>
  <si>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</si>
  <si>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</si>
  <si>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</si>
  <si>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</si>
  <si>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</si>
  <si>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</si>
  <si>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</si>
  <si>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</si>
  <si>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</si>
  <si>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</si>
  <si>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</si>
  <si>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</si>
  <si>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</si>
  <si>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</si>
  <si>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</si>
  <si>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</si>
  <si>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</si>
  <si>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</si>
  <si>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</si>
  <si>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</si>
  <si>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</si>
  <si>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</si>
  <si>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</si>
  <si>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</si>
  <si>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</si>
  <si>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</si>
  <si>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</si>
  <si>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</si>
  <si>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</si>
  <si>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</si>
  <si>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</si>
  <si>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</si>
  <si>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</si>
  <si>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</si>
  <si>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</si>
  <si>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</si>
  <si>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</si>
  <si>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</si>
  <si>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</si>
  <si>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</si>
  <si>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</si>
  <si>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</si>
  <si>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</si>
  <si>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</si>
  <si>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</si>
  <si>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</si>
  <si>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</si>
  <si>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</si>
  <si>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</si>
  <si>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</si>
  <si>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</si>
  <si>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</si>
  <si>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</si>
  <si>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</si>
  <si>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</si>
  <si>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</si>
  <si>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</si>
  <si>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</si>
  <si>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</si>
  <si>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</si>
  <si>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</si>
  <si>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</si>
  <si>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</si>
  <si>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</si>
  <si>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</si>
  <si>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</si>
  <si>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</si>
  <si>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</si>
  <si>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</si>
  <si>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</si>
  <si>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</si>
  <si>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</si>
  <si>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</si>
  <si>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</si>
  <si>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</si>
  <si>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</si>
  <si>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</si>
  <si>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</si>
  <si>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</si>
  <si>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</si>
  <si>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</si>
  <si>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</si>
  <si>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</si>
  <si>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</si>
  <si>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</si>
  <si>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</si>
  <si>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</si>
  <si>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</si>
  <si>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</si>
  <si>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</si>
  <si>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</si>
  <si>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</si>
  <si>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</si>
  <si>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</si>
  <si>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</si>
  <si>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</si>
  <si>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</si>
  <si>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</si>
  <si>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</si>
  <si>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</si>
  <si>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</si>
  <si>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</si>
  <si>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</si>
  <si>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</si>
  <si>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</si>
  <si>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</si>
  <si>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</si>
  <si>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</si>
  <si>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</si>
  <si>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</si>
  <si>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</si>
  <si>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</si>
  <si>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</si>
  <si>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</si>
  <si>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</si>
  <si>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</si>
  <si>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</si>
  <si>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</si>
  <si>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</si>
  <si>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</si>
  <si>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</si>
  <si>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</si>
  <si>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</si>
  <si>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</si>
  <si>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</si>
  <si>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</si>
  <si>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</si>
  <si>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</si>
  <si>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</si>
  <si>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</si>
  <si>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</si>
  <si>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</si>
  <si>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</si>
  <si>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</si>
  <si>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</si>
  <si>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</si>
  <si>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</si>
  <si>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</si>
  <si>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</si>
  <si>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</si>
  <si>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</si>
  <si>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</si>
  <si>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</si>
  <si>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</si>
  <si>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</si>
  <si>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</si>
  <si>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</si>
  <si>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</si>
  <si>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</si>
  <si>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</si>
  <si>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</si>
  <si>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</si>
  <si>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</si>
  <si>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</si>
  <si>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</si>
  <si>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</si>
  <si>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</si>
  <si>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</si>
  <si>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</si>
  <si>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</si>
  <si>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</si>
  <si>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</si>
  <si>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</si>
  <si>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</si>
  <si>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</si>
  <si>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</si>
  <si>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</si>
  <si>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</si>
  <si>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</si>
  <si>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</si>
  <si>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</si>
  <si>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</si>
  <si>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</si>
  <si>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</si>
  <si>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</si>
  <si>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</si>
  <si>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</si>
  <si>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</si>
  <si>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</si>
  <si>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</si>
  <si>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</si>
  <si>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</si>
  <si>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</si>
  <si>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</si>
  <si>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</si>
  <si>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</si>
  <si>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</si>
  <si>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</si>
  <si>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</si>
  <si>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</si>
  <si>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</si>
  <si>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</si>
  <si>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</si>
  <si>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</si>
  <si>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</si>
  <si>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</si>
  <si>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</si>
  <si>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</si>
  <si>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</si>
  <si>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</si>
  <si>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</si>
  <si>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</si>
  <si>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</si>
  <si>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</si>
  <si>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</si>
  <si>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</si>
  <si>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</si>
  <si>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</si>
  <si>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</si>
  <si>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</si>
  <si>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</si>
  <si>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</si>
  <si>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</si>
  <si>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</si>
  <si>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</si>
  <si>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</si>
  <si>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</si>
  <si>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</si>
  <si>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</si>
  <si>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</si>
  <si>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</si>
  <si>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</si>
  <si>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</si>
  <si>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</si>
  <si>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</si>
  <si>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</si>
  <si>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</si>
  <si>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</si>
  <si>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</si>
  <si>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</si>
  <si>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</si>
  <si>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</si>
  <si>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</si>
  <si>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</si>
  <si>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</si>
  <si>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</si>
  <si>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</si>
  <si>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</si>
  <si>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</si>
  <si>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</si>
  <si>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</si>
  <si>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</si>
  <si>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</si>
  <si>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</si>
  <si>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</si>
  <si>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</si>
  <si>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</si>
  <si>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</si>
  <si>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</si>
  <si>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</si>
  <si>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</si>
  <si>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</si>
  <si>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</si>
  <si>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</si>
  <si>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</si>
  <si>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</si>
  <si>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</si>
  <si>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</si>
  <si>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</si>
  <si>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</si>
  <si>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</si>
  <si>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</si>
  <si>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</si>
  <si>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</si>
  <si>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</si>
  <si>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</si>
  <si>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</si>
  <si>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</si>
  <si>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</si>
  <si>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</si>
  <si>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</si>
  <si>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</si>
  <si>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</si>
  <si>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</si>
  <si>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</si>
  <si>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</si>
  <si>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</si>
  <si>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</si>
  <si>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</si>
  <si>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</si>
  <si>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</si>
  <si>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</si>
  <si>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</si>
  <si>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</si>
  <si>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</si>
  <si>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</si>
  <si>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</si>
  <si>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</si>
  <si>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</si>
  <si>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</si>
  <si>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</si>
  <si>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</si>
  <si>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</si>
  <si>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</si>
  <si>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</si>
  <si>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</si>
  <si>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</si>
  <si>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</si>
  <si>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</si>
  <si>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</si>
  <si>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</si>
  <si>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</si>
  <si>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</si>
  <si>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</si>
  <si>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</si>
  <si>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</si>
  <si>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</si>
  <si>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</si>
  <si>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</si>
  <si>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</si>
  <si>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</si>
  <si>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</si>
  <si>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</si>
  <si>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</si>
  <si>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</si>
  <si>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</si>
  <si>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</si>
  <si>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</si>
  <si>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</si>
  <si>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</si>
  <si>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</si>
  <si>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</si>
  <si>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</si>
  <si>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</si>
  <si>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</si>
  <si>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</si>
  <si>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</si>
  <si>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</si>
  <si>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</si>
  <si>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</si>
  <si>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</si>
  <si>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</si>
  <si>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</si>
  <si>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</si>
  <si>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</si>
  <si>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</si>
  <si>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</si>
  <si>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</si>
  <si>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</si>
  <si>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</si>
  <si>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</si>
  <si>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</si>
  <si>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</si>
  <si>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</si>
  <si>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</si>
  <si>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</si>
  <si>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</si>
  <si>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</si>
  <si>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</si>
  <si>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</si>
  <si>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</si>
  <si>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</si>
  <si>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</si>
  <si>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</si>
  <si>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</si>
  <si>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</si>
  <si>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</si>
  <si>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</si>
  <si>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</si>
  <si>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</si>
  <si>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</si>
  <si>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</si>
  <si>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</si>
  <si>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</si>
  <si>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</si>
  <si>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</si>
  <si>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</si>
  <si>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</si>
  <si>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</si>
  <si>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</si>
  <si>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</si>
  <si>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</si>
  <si>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</si>
  <si>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</si>
  <si>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</si>
  <si>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</si>
  <si>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</si>
  <si>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</si>
  <si>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</si>
  <si>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</si>
  <si>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</si>
  <si>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</si>
  <si>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</si>
  <si>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</si>
  <si>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</si>
  <si>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</si>
  <si>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</si>
  <si>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</si>
  <si>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</si>
  <si>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</si>
  <si>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</si>
  <si>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</si>
  <si>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</si>
  <si>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</si>
  <si>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</si>
  <si>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</si>
  <si>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</si>
  <si>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</si>
  <si>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</si>
  <si>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</si>
  <si>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</si>
  <si>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</si>
  <si>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</si>
  <si>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</si>
  <si>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</si>
  <si>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</si>
  <si>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</si>
  <si>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</si>
  <si>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</si>
  <si>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</si>
  <si>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</si>
  <si>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</si>
  <si>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</si>
  <si>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</si>
  <si>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</si>
  <si>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</si>
  <si>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</si>
  <si>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</si>
  <si>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</si>
  <si>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</si>
  <si>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</si>
  <si>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</si>
  <si>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</si>
  <si>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</si>
  <si>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</si>
  <si>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</si>
  <si>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</si>
  <si>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</si>
  <si>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</si>
  <si>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</si>
  <si>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</si>
  <si>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</si>
  <si>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</si>
  <si>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</si>
  <si>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</si>
  <si>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</si>
  <si>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</si>
  <si>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</si>
  <si>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</si>
  <si>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</si>
  <si>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</si>
  <si>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</si>
  <si>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</si>
  <si>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</si>
  <si>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</si>
  <si>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</si>
  <si>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</si>
  <si>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</si>
  <si>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</si>
  <si>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</si>
  <si>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</si>
  <si>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</si>
  <si>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</si>
  <si>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</si>
  <si>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</si>
  <si>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</si>
  <si>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</si>
  <si>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</si>
  <si>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</si>
  <si>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</si>
  <si>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</si>
  <si>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</si>
  <si>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</si>
  <si>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</si>
  <si>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</si>
  <si>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</si>
  <si>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</si>
  <si>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</si>
  <si>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</si>
  <si>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</si>
  <si>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</si>
  <si>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</si>
  <si>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</si>
  <si>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</si>
  <si>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</si>
  <si>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</si>
  <si>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</si>
  <si>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</si>
  <si>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</si>
  <si>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</si>
  <si>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</si>
  <si>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</si>
  <si>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</si>
  <si>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</si>
  <si>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</si>
  <si>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</si>
  <si>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</si>
  <si>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</si>
  <si>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</si>
  <si>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</si>
  <si>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</si>
  <si>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</si>
  <si>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</si>
  <si>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</si>
  <si>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</si>
  <si>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</si>
  <si>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</si>
  <si>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</si>
  <si>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</si>
  <si>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</si>
  <si>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</si>
  <si>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</si>
  <si>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</si>
  <si>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</si>
  <si>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</si>
  <si>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</si>
  <si>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</si>
  <si>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</si>
  <si>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</si>
  <si>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</si>
  <si>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</si>
  <si>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</si>
  <si>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</si>
  <si>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</si>
  <si>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</si>
  <si>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</si>
  <si>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</si>
  <si>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</si>
  <si>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</si>
  <si>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</si>
  <si>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</si>
  <si>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</si>
  <si>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</si>
  <si>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</si>
  <si>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</si>
  <si>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</si>
  <si>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</si>
  <si>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</si>
  <si>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</si>
  <si>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</si>
  <si>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</si>
  <si>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</si>
  <si>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</si>
  <si>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</si>
  <si>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</si>
  <si>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</si>
  <si>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</si>
  <si>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</si>
  <si>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</si>
  <si>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</si>
  <si>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</si>
  <si>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</si>
  <si>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</si>
  <si>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</si>
  <si>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</si>
  <si>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</si>
  <si>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</si>
  <si>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</si>
  <si>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</si>
  <si>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</si>
  <si>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</si>
  <si>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</si>
  <si>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</si>
  <si>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</si>
  <si>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</si>
  <si>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</si>
  <si>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</si>
  <si>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</si>
  <si>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</si>
  <si>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</si>
  <si>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</si>
  <si>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</si>
  <si>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</si>
  <si>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</si>
  <si>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</si>
  <si>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</si>
  <si>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</si>
  <si>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</si>
  <si>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</si>
  <si>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</si>
  <si>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</si>
  <si>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</si>
  <si>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</si>
  <si>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</si>
  <si>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</si>
  <si>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</si>
  <si>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</si>
  <si>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</si>
  <si>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</si>
  <si>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</si>
  <si>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</si>
  <si>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</si>
  <si>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</si>
  <si>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</si>
  <si>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</si>
  <si>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</si>
  <si>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</si>
  <si>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</si>
  <si>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</si>
  <si>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</si>
  <si>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</si>
  <si>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</si>
  <si>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</si>
  <si>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</si>
  <si>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</si>
  <si>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</si>
  <si>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</si>
  <si>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</si>
  <si>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</si>
  <si>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</si>
  <si>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</si>
  <si>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</si>
  <si>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</si>
  <si>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</si>
  <si>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</si>
  <si>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</si>
  <si>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</si>
  <si>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</si>
  <si>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</si>
  <si>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</si>
  <si>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</si>
  <si>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</si>
  <si>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</si>
  <si>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</si>
  <si>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</si>
  <si>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</si>
  <si>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</si>
  <si>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</si>
  <si>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</si>
  <si>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</si>
  <si>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</si>
  <si>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</si>
  <si>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</si>
  <si>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</si>
  <si>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</si>
  <si>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</si>
  <si>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</si>
  <si>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</si>
  <si>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</si>
  <si>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</si>
  <si>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</si>
  <si>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</si>
  <si>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</si>
  <si>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</si>
  <si>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</si>
  <si>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</si>
  <si>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</si>
  <si>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</si>
  <si>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</si>
  <si>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</si>
  <si>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</si>
  <si>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</si>
  <si>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</si>
  <si>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</si>
  <si>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</si>
  <si>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</si>
  <si>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</si>
  <si>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</si>
  <si>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</si>
  <si>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</si>
  <si>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</si>
  <si>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</si>
  <si>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</si>
  <si>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</si>
  <si>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</si>
  <si>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</si>
  <si>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</si>
  <si>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</si>
  <si>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</si>
  <si>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</si>
  <si>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</si>
  <si>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</si>
  <si>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</si>
  <si>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</si>
  <si>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</si>
  <si>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</si>
  <si>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</si>
  <si>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</si>
  <si>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</si>
  <si>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</si>
  <si>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</si>
  <si>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</si>
  <si>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</si>
  <si>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</si>
  <si>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</si>
  <si>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</si>
  <si>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</si>
  <si>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</si>
  <si>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</si>
  <si>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</si>
  <si>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</si>
  <si>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</si>
  <si>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</si>
  <si>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</si>
  <si>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</si>
  <si>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</si>
  <si>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</si>
  <si>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</si>
  <si>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</si>
  <si>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</si>
  <si>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</si>
  <si>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</si>
  <si>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</si>
  <si>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</si>
  <si>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</si>
  <si>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</si>
  <si>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</si>
  <si>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</si>
  <si>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</si>
  <si>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</si>
  <si>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</si>
  <si>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</si>
  <si>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</si>
  <si>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</si>
  <si>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</si>
  <si>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</si>
  <si>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</si>
  <si>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</si>
  <si>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</si>
  <si>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</si>
  <si>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</si>
  <si>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</si>
  <si>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</si>
  <si>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</si>
  <si>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</si>
  <si>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</si>
  <si>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</si>
  <si>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</si>
  <si>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</si>
  <si>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</si>
  <si>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</si>
  <si>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</si>
  <si>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</si>
  <si>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</si>
  <si>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</si>
  <si>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</si>
  <si>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</si>
  <si>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</si>
  <si>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</si>
  <si>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</si>
  <si>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</si>
  <si>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</si>
  <si>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</si>
  <si>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</si>
  <si>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</si>
  <si>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</si>
  <si>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</si>
  <si>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</si>
  <si>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</si>
  <si>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</si>
  <si>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</si>
  <si>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</si>
  <si>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</si>
  <si>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</si>
  <si>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</si>
  <si>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</si>
  <si>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</si>
  <si>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</si>
  <si>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</si>
  <si>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</si>
  <si>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</si>
  <si>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</si>
  <si>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</si>
  <si>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</si>
  <si>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</si>
  <si>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</si>
  <si>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</si>
  <si>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</si>
  <si>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</si>
  <si>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</si>
  <si>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</si>
  <si>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</si>
  <si>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</si>
  <si>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</si>
  <si>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</si>
  <si>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</si>
  <si>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</si>
  <si>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</si>
  <si>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</si>
  <si>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</si>
  <si>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</si>
  <si>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</si>
  <si>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</si>
  <si>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</si>
  <si>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</si>
  <si>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</si>
  <si>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</si>
  <si>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</si>
  <si>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</si>
  <si>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</si>
  <si>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</si>
  <si>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</si>
  <si>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</si>
  <si>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</si>
  <si>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</si>
  <si>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</si>
  <si>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</si>
  <si>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</si>
  <si>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</si>
  <si>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</si>
  <si>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</si>
  <si>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</si>
  <si>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</si>
  <si>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</si>
  <si>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</si>
  <si>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</si>
  <si>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</si>
  <si>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</si>
  <si>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</si>
  <si>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</si>
  <si>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</si>
  <si>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</si>
  <si>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</si>
  <si>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</si>
  <si>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</si>
  <si>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</si>
  <si>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</si>
  <si>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</si>
  <si>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</si>
  <si>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</si>
  <si>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</si>
  <si>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</si>
  <si>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</si>
  <si>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</si>
  <si>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</si>
  <si>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</si>
  <si>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</si>
  <si>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</si>
  <si>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</si>
  <si>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</si>
  <si>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</si>
  <si>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</si>
  <si>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</si>
  <si>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</si>
  <si>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</si>
  <si>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</si>
  <si>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</si>
  <si>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</si>
  <si>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</si>
  <si>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</si>
  <si>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</si>
  <si>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</si>
  <si>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</si>
  <si>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</si>
  <si>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</si>
  <si>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</si>
  <si>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</si>
  <si>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</si>
  <si>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</si>
  <si>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</si>
  <si>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</si>
  <si>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</si>
  <si>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</si>
  <si>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</si>
  <si>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</si>
  <si>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</si>
  <si>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</si>
  <si>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</si>
  <si>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</si>
  <si>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</si>
  <si>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</si>
  <si>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</si>
  <si>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</si>
  <si>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</si>
  <si>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</si>
  <si>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</si>
  <si>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</si>
  <si>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</si>
  <si>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</si>
  <si>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</si>
  <si>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</si>
  <si>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</si>
  <si>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</si>
  <si>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</si>
  <si>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</si>
  <si>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</si>
  <si>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</si>
  <si>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</si>
  <si>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</si>
  <si>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</si>
  <si>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</si>
  <si>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</si>
  <si>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</si>
  <si>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</si>
  <si>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</si>
  <si>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</si>
  <si>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</si>
  <si>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</si>
  <si>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</si>
  <si>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</si>
  <si>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</si>
  <si>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</si>
  <si>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</si>
  <si>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</si>
  <si>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</si>
  <si>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</si>
  <si>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</si>
  <si>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</si>
  <si>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</si>
  <si>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</si>
  <si>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</si>
  <si>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</si>
  <si>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</si>
  <si>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</si>
  <si>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</si>
  <si>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</si>
  <si>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</si>
  <si>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</si>
  <si>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</si>
  <si>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</si>
  <si>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</si>
  <si>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</si>
  <si>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</si>
  <si>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</si>
  <si>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</si>
  <si>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</si>
  <si>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</si>
  <si>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</si>
  <si>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</si>
  <si>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</si>
  <si>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</si>
  <si>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</si>
  <si>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</si>
  <si>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</si>
  <si>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</si>
  <si>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</si>
  <si>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</si>
  <si>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</si>
  <si>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</si>
  <si>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</si>
  <si>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</si>
  <si>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</si>
  <si>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</si>
  <si>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</si>
  <si>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</si>
  <si>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</si>
  <si>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</si>
  <si>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</si>
  <si>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</si>
  <si>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</si>
  <si>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</si>
  <si>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</si>
  <si>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</si>
  <si>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</si>
  <si>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</si>
  <si>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</si>
  <si>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</si>
  <si>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</si>
  <si>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</si>
  <si>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</si>
  <si>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</si>
  <si>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</si>
  <si>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</si>
  <si>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</si>
  <si>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</si>
  <si>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</si>
  <si>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</si>
  <si>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</si>
  <si>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</si>
  <si>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</si>
  <si>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</si>
  <si>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</si>
  <si>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</si>
  <si>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</si>
  <si>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</si>
  <si>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</si>
  <si>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</si>
  <si>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</si>
  <si>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</si>
  <si>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</si>
  <si>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</si>
  <si>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</si>
  <si>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</si>
  <si>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</si>
  <si>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</si>
  <si>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</si>
  <si>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</si>
  <si>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</si>
  <si>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</si>
  <si>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</si>
  <si>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</si>
  <si>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</si>
  <si>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</si>
  <si>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</si>
  <si>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</si>
  <si>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</si>
  <si>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</si>
  <si>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</si>
  <si>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</si>
  <si>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</si>
  <si>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</si>
  <si>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</si>
  <si>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</si>
  <si>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</si>
  <si>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</si>
  <si>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</si>
  <si>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</si>
  <si>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</si>
  <si>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</si>
  <si>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</si>
  <si>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</si>
  <si>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</si>
  <si>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</si>
  <si>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</si>
  <si>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</si>
  <si>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</si>
  <si>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</si>
  <si>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</si>
  <si>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</si>
  <si>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</si>
  <si>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</si>
  <si>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</si>
  <si>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</si>
  <si>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</si>
  <si>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</si>
  <si>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</si>
  <si>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</si>
  <si>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</si>
  <si>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</si>
  <si>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</si>
  <si>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</si>
  <si>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</si>
  <si>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</si>
  <si>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</si>
  <si>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</si>
  <si>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</si>
  <si>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</si>
  <si>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</si>
  <si>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</si>
  <si>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</si>
  <si>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</si>
  <si>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</si>
  <si>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</si>
  <si>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</si>
  <si>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</si>
  <si>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</si>
  <si>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</si>
  <si>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</si>
  <si>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</si>
  <si>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</si>
  <si>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</si>
  <si>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</si>
  <si>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</si>
  <si>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</si>
  <si>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</si>
  <si>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</si>
  <si>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</si>
  <si>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</si>
  <si>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</si>
  <si>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</si>
  <si>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</si>
  <si>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</si>
  <si>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</si>
  <si>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</si>
  <si>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</si>
  <si>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</si>
  <si>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</si>
  <si>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</si>
  <si>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</si>
  <si>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</si>
  <si>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</si>
  <si>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</si>
  <si>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</si>
  <si>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</si>
  <si>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</si>
  <si>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</si>
  <si>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</si>
  <si>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</si>
  <si>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</si>
  <si>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</si>
  <si>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</si>
  <si>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</si>
  <si>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</si>
  <si>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</si>
  <si>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</si>
  <si>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</si>
  <si>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</si>
  <si>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</si>
  <si>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</si>
  <si>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</si>
  <si>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</si>
  <si>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</si>
  <si>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</si>
  <si>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</si>
  <si>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</si>
  <si>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</si>
  <si>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</si>
  <si>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</si>
  <si>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</si>
  <si>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</si>
  <si>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</si>
  <si>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</si>
  <si>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</si>
  <si>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</si>
  <si>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</si>
  <si>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</si>
  <si>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</si>
  <si>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</si>
  <si>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</si>
  <si>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</si>
  <si>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</si>
  <si>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</si>
  <si>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</si>
  <si>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</si>
  <si>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</si>
  <si>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</si>
  <si>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</si>
  <si>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</si>
  <si>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</si>
  <si>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</si>
  <si>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</si>
  <si>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</si>
  <si>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</si>
  <si>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</si>
  <si>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</si>
  <si>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</si>
  <si>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</si>
  <si>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</si>
  <si>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</si>
  <si>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</si>
  <si>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</si>
  <si>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</si>
  <si>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</si>
  <si>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</si>
  <si>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</si>
  <si>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</si>
  <si>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</si>
  <si>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</si>
  <si>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</si>
  <si>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</si>
  <si>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</si>
  <si>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</si>
  <si>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</si>
  <si>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</si>
  <si>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</si>
  <si>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</si>
  <si>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</si>
  <si>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</si>
  <si>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</si>
  <si>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</si>
  <si>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</si>
  <si>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</si>
  <si>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</si>
  <si>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</si>
  <si>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</si>
  <si>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</si>
  <si>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</si>
  <si>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</si>
  <si>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</si>
  <si>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</si>
  <si>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</si>
  <si>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</si>
  <si>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</si>
  <si>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</si>
  <si>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</si>
  <si>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</si>
  <si>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</si>
  <si>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</si>
  <si>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</si>
  <si>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</si>
  <si>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</si>
  <si>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</si>
  <si>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</si>
  <si>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</si>
  <si>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</si>
  <si>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</si>
  <si>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</si>
  <si>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</si>
  <si>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</si>
  <si>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</si>
  <si>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</si>
  <si>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</si>
  <si>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</si>
  <si>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</si>
  <si>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</si>
  <si>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</si>
  <si>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</si>
  <si>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</si>
  <si>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</si>
  <si>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</si>
  <si>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</si>
  <si>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</si>
  <si>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</si>
  <si>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</si>
  <si>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</si>
  <si>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</si>
  <si>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</si>
  <si>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</si>
  <si>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</si>
  <si>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</si>
  <si>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</si>
  <si>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</si>
  <si>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</si>
  <si>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</si>
  <si>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</si>
  <si>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</si>
  <si>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</si>
  <si>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</si>
  <si>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</si>
  <si>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</si>
  <si>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</si>
  <si>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</si>
  <si>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</si>
  <si>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</si>
  <si>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</si>
  <si>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</si>
  <si>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</si>
  <si>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</si>
  <si>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</si>
  <si>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</si>
  <si>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</si>
  <si>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</si>
  <si>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</si>
  <si>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</si>
  <si>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</si>
  <si>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</si>
  <si>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</si>
  <si>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</si>
  <si>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</si>
  <si>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</si>
  <si>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</si>
  <si>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</si>
  <si>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</si>
  <si>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</si>
  <si>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</si>
  <si>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</si>
  <si>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</si>
  <si>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</si>
  <si>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</si>
  <si>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</si>
  <si>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</si>
  <si>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</si>
  <si>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</si>
  <si>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</si>
  <si>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</si>
  <si>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</si>
  <si>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</si>
  <si>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</si>
  <si>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</si>
  <si>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</si>
  <si>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</si>
  <si>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</si>
  <si>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</si>
  <si>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</si>
  <si>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</si>
  <si>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</si>
  <si>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</si>
  <si>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</si>
  <si>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</si>
  <si>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</si>
  <si>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</si>
  <si>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</si>
  <si>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</si>
  <si>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</si>
  <si>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</si>
  <si>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</si>
  <si>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</si>
  <si>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</si>
  <si>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</si>
  <si>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</si>
  <si>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</si>
  <si>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</si>
  <si>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</si>
  <si>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</si>
  <si>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</si>
  <si>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</si>
  <si>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</si>
  <si>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</si>
  <si>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</si>
  <si>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</si>
  <si>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</si>
  <si>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</si>
  <si>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</si>
  <si>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</si>
  <si>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</si>
  <si>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</si>
  <si>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</si>
  <si>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</si>
  <si>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</si>
  <si>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</si>
  <si>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</si>
  <si>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</si>
  <si>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</si>
  <si>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</si>
  <si>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</si>
  <si>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</si>
  <si>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</si>
  <si>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</si>
  <si>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</si>
  <si>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</si>
  <si>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</si>
  <si>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</si>
  <si>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</si>
  <si>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</si>
  <si>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</si>
  <si>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</si>
  <si>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</si>
  <si>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</si>
  <si>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</si>
  <si>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</si>
  <si>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</si>
  <si>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</si>
  <si>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</si>
  <si>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</si>
  <si>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</si>
  <si>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</si>
  <si>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</si>
  <si>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</si>
  <si>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</si>
  <si>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</si>
  <si>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</si>
  <si>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</si>
  <si>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</si>
  <si>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</si>
  <si>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</si>
  <si>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</si>
  <si>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</si>
  <si>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</si>
  <si>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</si>
  <si>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</si>
  <si>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</si>
  <si>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</si>
  <si>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</si>
  <si>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</si>
  <si>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</si>
  <si>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</si>
  <si>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</si>
  <si>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</si>
  <si>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</si>
  <si>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</si>
  <si>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</si>
  <si>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</si>
  <si>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</si>
  <si>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</si>
  <si>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</si>
  <si>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</si>
  <si>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</si>
  <si>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</si>
  <si>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</si>
  <si>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</si>
  <si>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</si>
  <si>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</si>
  <si>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</si>
  <si>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</si>
  <si>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</si>
  <si>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</si>
  <si>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</si>
  <si>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</si>
  <si>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</si>
  <si>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</si>
  <si>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</si>
  <si>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</si>
  <si>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</si>
  <si>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</si>
  <si>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</si>
  <si>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</si>
  <si>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</si>
  <si>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</si>
  <si>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</si>
  <si>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</si>
  <si>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</si>
  <si>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</si>
  <si>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</si>
  <si>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</si>
  <si>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</si>
  <si>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</si>
  <si>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</si>
  <si>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</si>
  <si>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</si>
  <si>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</si>
  <si>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</si>
  <si>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</si>
  <si>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</si>
  <si>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</si>
  <si>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</si>
  <si>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</si>
  <si>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</si>
  <si>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</si>
  <si>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</si>
  <si>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</si>
  <si>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</si>
  <si>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</si>
  <si>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</si>
  <si>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</si>
  <si>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</si>
  <si>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</si>
  <si>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</si>
  <si>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</si>
  <si>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</si>
  <si>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</si>
  <si>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</si>
  <si>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</si>
  <si>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</si>
  <si>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</si>
  <si>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</si>
  <si>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</si>
  <si>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</si>
  <si>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</si>
  <si>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</si>
  <si>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</si>
  <si>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</si>
  <si>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</si>
  <si>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</si>
  <si>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</si>
  <si>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</si>
  <si>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</si>
  <si>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</si>
  <si>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</si>
  <si>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</si>
  <si>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</si>
  <si>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</si>
  <si>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</si>
  <si>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</si>
  <si>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</si>
  <si>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</si>
  <si>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</si>
  <si>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</si>
  <si>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</si>
  <si>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</si>
  <si>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</si>
  <si>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</si>
  <si>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</si>
  <si>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</si>
  <si>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</si>
  <si>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</si>
  <si>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</si>
  <si>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</si>
  <si>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</si>
  <si>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</si>
  <si>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</si>
  <si>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</si>
  <si>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</si>
  <si>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</si>
  <si>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</si>
  <si>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</si>
  <si>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</si>
  <si>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</si>
  <si>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</si>
  <si>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</si>
  <si>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</si>
  <si>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</si>
  <si>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</si>
  <si>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</si>
  <si>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</si>
  <si>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</si>
  <si>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</si>
  <si>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</si>
  <si>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</si>
  <si>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</si>
  <si>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</si>
  <si>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</si>
  <si>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</si>
  <si>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</si>
  <si>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</si>
  <si>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</si>
  <si>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</si>
  <si>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</si>
  <si>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</si>
  <si>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</si>
  <si>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</si>
  <si>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</si>
  <si>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</si>
  <si>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</si>
  <si>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</si>
  <si>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</si>
  <si>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</si>
  <si>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</si>
  <si>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</si>
  <si>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</si>
  <si>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</si>
  <si>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</si>
  <si>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</si>
  <si>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</si>
  <si>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</si>
  <si>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</si>
  <si>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</si>
  <si>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</si>
  <si>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</si>
  <si>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</si>
  <si>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</si>
  <si>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</si>
  <si>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</si>
  <si>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</si>
  <si>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</si>
  <si>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</si>
  <si>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</si>
  <si>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</si>
  <si>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</si>
  <si>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</si>
  <si>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</si>
  <si>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</si>
  <si>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</si>
  <si>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</si>
  <si>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</si>
  <si>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</si>
  <si>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</si>
  <si>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</si>
  <si>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</si>
  <si>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</si>
  <si>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</si>
  <si>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</si>
  <si>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</si>
  <si>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</si>
  <si>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</si>
  <si>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</si>
  <si>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</si>
  <si>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</si>
  <si>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</si>
  <si>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</si>
  <si>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</si>
  <si>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</si>
  <si>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</si>
  <si>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</si>
  <si>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</si>
  <si>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</si>
  <si>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</si>
  <si>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</si>
  <si>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</si>
  <si>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</si>
  <si>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</si>
  <si>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</si>
  <si>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</si>
  <si>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</si>
  <si>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</si>
  <si>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</si>
  <si>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</si>
  <si>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</si>
  <si>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</si>
  <si>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</si>
  <si>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</si>
  <si>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</si>
  <si>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</si>
  <si>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</si>
  <si>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</si>
  <si>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</si>
  <si>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</si>
  <si>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</si>
  <si>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</si>
  <si>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</si>
  <si>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</si>
  <si>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</si>
  <si>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</si>
  <si>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</si>
  <si>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</si>
  <si>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</si>
  <si>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</si>
  <si>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</si>
  <si>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</si>
  <si>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</si>
  <si>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</si>
  <si>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</si>
  <si>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</si>
  <si>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</si>
  <si>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</si>
  <si>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</si>
  <si>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</si>
  <si>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</si>
  <si>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</si>
  <si>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</si>
  <si>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</si>
  <si>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</si>
  <si>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</si>
  <si>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</si>
  <si>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</si>
  <si>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</si>
  <si>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</si>
  <si>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</si>
  <si>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</si>
  <si>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</si>
  <si>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</si>
  <si>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</si>
  <si>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</si>
  <si>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</si>
  <si>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</si>
  <si>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</si>
  <si>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</si>
  <si>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</si>
  <si>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</si>
  <si>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</si>
  <si>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</si>
  <si>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</si>
  <si>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</si>
  <si>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</si>
  <si>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</si>
  <si>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</si>
  <si>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</si>
  <si>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</si>
  <si>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</si>
  <si>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</si>
  <si>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</si>
  <si>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</si>
  <si>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</si>
  <si>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</si>
  <si>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</si>
  <si>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</si>
  <si>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</si>
  <si>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</si>
  <si>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</si>
  <si>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</si>
  <si>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</si>
  <si>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</si>
  <si>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</si>
  <si>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</si>
  <si>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</si>
  <si>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</si>
  <si>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</si>
  <si>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</si>
  <si>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</si>
  <si>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</si>
  <si>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</si>
  <si>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</si>
  <si>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</si>
  <si>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</si>
  <si>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</si>
  <si>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</si>
  <si>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</si>
  <si>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</si>
  <si>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</si>
  <si>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</si>
  <si>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</si>
  <si>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</si>
  <si>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</si>
  <si>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</si>
  <si>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</si>
  <si>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</si>
  <si>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</si>
  <si>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</si>
  <si>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</si>
  <si>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</si>
  <si>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</si>
  <si>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</si>
  <si>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</si>
  <si>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</si>
  <si>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</si>
  <si>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</si>
  <si>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</si>
  <si>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</si>
  <si>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</si>
  <si>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</si>
  <si>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</si>
  <si>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</si>
  <si>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</si>
  <si>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</si>
  <si>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</si>
  <si>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</si>
  <si>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</si>
  <si>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</si>
  <si>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</si>
  <si>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</si>
  <si>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</si>
  <si>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</si>
  <si>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</si>
  <si>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</si>
  <si>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</si>
  <si>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</si>
  <si>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</si>
  <si>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</si>
  <si>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</si>
  <si>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</si>
  <si>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</si>
  <si>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</si>
  <si>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</si>
  <si>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</si>
  <si>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</si>
  <si>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</si>
  <si>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</si>
  <si>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</si>
  <si>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</si>
  <si>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</si>
  <si>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</si>
  <si>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</si>
  <si>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</si>
  <si>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</si>
  <si>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</si>
  <si>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</si>
  <si>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</si>
  <si>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</si>
  <si>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</si>
  <si>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</si>
  <si>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</si>
  <si>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</si>
  <si>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</si>
  <si>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</si>
  <si>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</si>
  <si>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</si>
  <si>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</si>
  <si>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</si>
  <si>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</si>
  <si>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</si>
  <si>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</si>
  <si>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</si>
  <si>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</si>
  <si>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</si>
  <si>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</si>
  <si>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</si>
  <si>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</si>
  <si>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</si>
  <si>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</si>
  <si>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</si>
  <si>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</si>
  <si>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</si>
  <si>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</si>
  <si>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</si>
  <si>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</si>
  <si>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</si>
  <si>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</si>
  <si>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</si>
  <si>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</si>
  <si>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</si>
  <si>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</si>
  <si>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</si>
  <si>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</si>
  <si>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</si>
  <si>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</si>
  <si>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</si>
  <si>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</si>
  <si>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</si>
  <si>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</si>
  <si>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</si>
  <si>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</si>
  <si>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</si>
  <si>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</si>
  <si>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</si>
  <si>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</si>
  <si>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</si>
  <si>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</si>
  <si>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</si>
  <si>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</si>
  <si>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</si>
  <si>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</si>
  <si>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</si>
  <si>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</si>
  <si>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</si>
  <si>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</si>
  <si>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</si>
  <si>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</si>
  <si>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</si>
  <si>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</si>
  <si>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</si>
  <si>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</si>
  <si>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</si>
  <si>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</si>
  <si>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</si>
  <si>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</si>
  <si>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</si>
  <si>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</si>
  <si>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</si>
  <si>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</si>
  <si>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</si>
  <si>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</si>
  <si>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</si>
  <si>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</si>
  <si>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</si>
  <si>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</si>
  <si>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</si>
  <si>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</si>
  <si>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</si>
  <si>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</si>
  <si>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</si>
  <si>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</si>
  <si>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</si>
  <si>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</si>
  <si>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</si>
  <si>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</si>
  <si>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</si>
  <si>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</si>
  <si>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</si>
  <si>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</si>
  <si>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</si>
  <si>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</si>
  <si>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</si>
  <si>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</si>
  <si>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</si>
  <si>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</si>
  <si>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</si>
  <si>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</si>
  <si>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</si>
  <si>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</si>
  <si>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</si>
  <si>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</si>
  <si>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</si>
  <si>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</si>
  <si>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</si>
  <si>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</si>
  <si>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</si>
  <si>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</si>
  <si>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</si>
  <si>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</si>
  <si>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</si>
  <si>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</si>
  <si>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</si>
  <si>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</si>
  <si>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</si>
  <si>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</si>
  <si>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</si>
  <si>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</si>
  <si>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</si>
  <si>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</si>
  <si>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</si>
  <si>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</si>
  <si>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</si>
  <si>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</si>
  <si>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</si>
  <si>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</si>
  <si>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</si>
  <si>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</si>
  <si>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</si>
  <si>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</si>
  <si>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</si>
  <si>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</si>
  <si>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</si>
  <si>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</si>
  <si>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</si>
  <si>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</si>
  <si>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</si>
  <si>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</si>
  <si>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</si>
  <si>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</si>
  <si>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</si>
  <si>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</si>
  <si>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</si>
  <si>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</si>
  <si>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</si>
  <si>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</si>
  <si>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</si>
  <si>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</si>
  <si>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</si>
  <si>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</si>
  <si>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</si>
  <si>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</si>
  <si>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</si>
  <si>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</si>
  <si>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</si>
  <si>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</si>
  <si>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</si>
  <si>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</si>
  <si>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</si>
  <si>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</si>
  <si>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</si>
  <si>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</si>
  <si>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</si>
  <si>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</si>
  <si>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</si>
  <si>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</si>
  <si>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</si>
  <si>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</si>
  <si>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</si>
  <si>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</si>
  <si>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</si>
  <si>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</si>
  <si>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</si>
  <si>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</si>
  <si>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</si>
  <si>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</si>
  <si>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</si>
  <si>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</si>
  <si>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</si>
  <si>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</si>
  <si>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</si>
  <si>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</si>
  <si>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</si>
  <si>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</si>
  <si>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</si>
  <si>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</si>
  <si>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</si>
  <si>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</si>
  <si>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</si>
  <si>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</si>
  <si>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</si>
  <si>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</si>
  <si>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</si>
  <si>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</si>
  <si>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</si>
  <si>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</si>
  <si>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</si>
  <si>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</si>
  <si>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</si>
  <si>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</si>
  <si>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</si>
  <si>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</si>
  <si>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</si>
  <si>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</si>
  <si>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</si>
  <si>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</si>
  <si>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</si>
  <si>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</si>
  <si>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</si>
  <si>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</si>
  <si>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</si>
  <si>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</si>
  <si>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</si>
  <si>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</si>
  <si>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</si>
  <si>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</si>
  <si>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</si>
  <si>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</si>
  <si>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</si>
  <si>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</si>
  <si>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</si>
  <si>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</si>
  <si>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</si>
  <si>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</si>
  <si>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</si>
  <si>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</si>
  <si>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</si>
  <si>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</si>
  <si>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</si>
  <si>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</si>
  <si>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</si>
  <si>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</si>
  <si>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</si>
  <si>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</si>
  <si>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</si>
  <si>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</si>
  <si>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</si>
  <si>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</si>
  <si>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</si>
  <si>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</si>
  <si>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</si>
  <si>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</si>
  <si>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</si>
  <si>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</si>
  <si>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</si>
  <si>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</si>
  <si>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</si>
  <si>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</si>
  <si>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</si>
  <si>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</si>
  <si>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</si>
  <si>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</si>
  <si>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</si>
  <si>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</si>
  <si>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VIGA BALDRAME, EM CHAPA DE MADEIRA COMPENSADA RESINADA, E=17 MM, 2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</si>
  <si>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</si>
  <si>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</si>
  <si>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</si>
  <si>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</si>
  <si>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</si>
  <si>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</si>
  <si>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</si>
  <si>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</si>
  <si>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</si>
  <si>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</si>
  <si>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</si>
  <si>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</si>
  <si>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</si>
  <si>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</si>
  <si>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</si>
  <si>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</si>
  <si>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</si>
  <si>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</si>
  <si>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</si>
  <si>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</si>
  <si>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</si>
  <si>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</si>
  <si>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</si>
  <si>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</si>
  <si>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</si>
  <si>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</si>
  <si>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</si>
  <si>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</si>
  <si>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</si>
  <si>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</si>
  <si>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</si>
  <si>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</si>
  <si>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</si>
  <si>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</si>
  <si>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</si>
  <si>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</si>
  <si>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</si>
  <si>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</si>
  <si>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</si>
  <si>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</si>
  <si>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</si>
  <si>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</si>
  <si>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</si>
  <si>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</si>
  <si>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</si>
  <si>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</si>
  <si>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</si>
  <si>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</si>
  <si>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</si>
  <si>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</si>
  <si>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</si>
  <si>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</si>
  <si>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</si>
  <si>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</si>
  <si>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</si>
  <si>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</si>
  <si>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</si>
  <si>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</si>
  <si>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</si>
  <si>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</si>
  <si>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</si>
  <si>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</si>
  <si>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</si>
  <si>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</si>
  <si>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</si>
  <si>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</si>
  <si>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</si>
  <si>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</si>
  <si>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</si>
  <si>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</si>
  <si>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</si>
  <si>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</si>
  <si>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</si>
  <si>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</si>
  <si>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</si>
  <si>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</si>
  <si>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</si>
  <si>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</si>
  <si>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</si>
  <si>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</si>
  <si>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</si>
  <si>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</si>
  <si>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</si>
  <si>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</si>
  <si>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</si>
  <si>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</si>
  <si>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</si>
  <si>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</si>
  <si>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</si>
  <si>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</si>
  <si>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</si>
  <si>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</si>
  <si>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</si>
  <si>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</si>
  <si>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</si>
  <si>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</si>
  <si>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</si>
  <si>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</si>
  <si>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</si>
  <si>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</si>
  <si>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</si>
  <si>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</si>
  <si>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</si>
  <si>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</si>
  <si>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</si>
  <si>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</si>
  <si>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</si>
  <si>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</si>
  <si>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</si>
  <si>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</si>
  <si>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</si>
  <si>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</si>
  <si>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</si>
  <si>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</si>
  <si>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</si>
  <si>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</si>
  <si>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</si>
  <si>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</si>
  <si>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</si>
  <si>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</si>
  <si>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</si>
  <si>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</si>
  <si>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</si>
  <si>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</si>
  <si>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</si>
  <si>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</si>
  <si>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</si>
  <si>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</si>
  <si>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</si>
  <si>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</si>
  <si>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</si>
  <si>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</si>
  <si>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</si>
  <si>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</si>
  <si>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</si>
  <si>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</si>
  <si>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</si>
  <si>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</si>
  <si>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</si>
  <si>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</si>
  <si>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</si>
  <si>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</si>
  <si>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</si>
  <si>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</si>
  <si>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</si>
  <si>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</si>
  <si>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</si>
  <si>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</si>
  <si>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</si>
  <si>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</si>
  <si>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</si>
  <si>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</si>
  <si>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</si>
  <si>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</si>
  <si>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</si>
  <si>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</si>
  <si>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</si>
  <si>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</si>
  <si>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</si>
  <si>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</si>
  <si>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</si>
  <si>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</si>
  <si>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</si>
  <si>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</si>
  <si>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</si>
  <si>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</si>
  <si>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</si>
  <si>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</si>
  <si>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</si>
  <si>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</si>
  <si>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</si>
  <si>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</si>
  <si>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</si>
  <si>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</si>
  <si>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</si>
  <si>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</si>
  <si>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</si>
  <si>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</si>
  <si>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</si>
  <si>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</si>
  <si>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</si>
  <si>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</si>
  <si>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</si>
  <si>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</si>
  <si>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</si>
  <si>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</si>
  <si>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</si>
  <si>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</si>
  <si>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</si>
  <si>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</si>
  <si>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</si>
  <si>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</si>
  <si>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</si>
  <si>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</si>
  <si>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</si>
  <si>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</si>
  <si>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</si>
  <si>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</si>
  <si>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</si>
  <si>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</si>
  <si>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</si>
  <si>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</si>
  <si>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</si>
  <si>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</si>
  <si>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</si>
  <si>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</si>
  <si>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</si>
  <si>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</si>
  <si>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</si>
  <si>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</si>
  <si>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</si>
  <si>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</si>
  <si>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</si>
  <si>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</si>
  <si>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</si>
  <si>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</si>
  <si>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</si>
  <si>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</si>
  <si>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</si>
  <si>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</si>
  <si>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</si>
  <si>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</si>
  <si>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</si>
  <si>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</si>
  <si>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</si>
  <si>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</si>
  <si>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</si>
  <si>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</si>
  <si>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</si>
  <si>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</si>
  <si>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</si>
  <si>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</si>
  <si>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</si>
  <si>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</si>
  <si>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</si>
  <si>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</si>
  <si>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</si>
  <si>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</si>
  <si>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</si>
  <si>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</si>
  <si>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</si>
  <si>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</si>
  <si>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</si>
  <si>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</si>
  <si>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</si>
  <si>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</si>
  <si>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</si>
  <si>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</si>
  <si>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</si>
  <si>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</si>
  <si>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</si>
  <si>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</si>
  <si>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</si>
  <si>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</si>
  <si>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</si>
  <si>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</si>
  <si>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</si>
  <si>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</si>
  <si>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</si>
  <si>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</si>
  <si>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</si>
  <si>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</si>
  <si>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</si>
  <si>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</si>
  <si>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</si>
  <si>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</si>
  <si>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</si>
  <si>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</si>
  <si>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</si>
  <si>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</si>
  <si>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</si>
  <si>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</si>
  <si>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</si>
  <si>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</si>
  <si>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</si>
  <si>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</si>
  <si>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</si>
  <si>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</si>
  <si>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</si>
  <si>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</si>
  <si>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</si>
  <si>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</si>
  <si>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</si>
  <si>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</si>
  <si>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</si>
  <si>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</si>
  <si>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</si>
  <si>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</si>
  <si>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</si>
  <si>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</si>
  <si>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</si>
  <si>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</si>
  <si>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</si>
  <si>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</si>
  <si>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</si>
  <si>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</si>
  <si>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</si>
  <si>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</si>
  <si>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</si>
  <si>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</si>
  <si>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</si>
  <si>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</si>
  <si>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</si>
  <si>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</si>
  <si>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</si>
  <si>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</si>
  <si>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</si>
  <si>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</si>
  <si>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</si>
  <si>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</si>
  <si>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</si>
  <si>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</si>
  <si>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</si>
  <si>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</si>
  <si>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</si>
  <si>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</si>
  <si>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</si>
  <si>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</si>
  <si>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</si>
  <si>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</si>
  <si>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</si>
  <si>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</si>
  <si>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</si>
  <si>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</si>
  <si>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</si>
  <si>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</si>
  <si>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</si>
  <si>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</si>
  <si>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</si>
  <si>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</si>
  <si>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</si>
  <si>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</si>
  <si>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</si>
  <si>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</si>
  <si>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</si>
  <si>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</si>
  <si>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</si>
  <si>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</si>
  <si>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</si>
  <si>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</si>
  <si>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</si>
  <si>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</si>
  <si>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</si>
  <si>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</si>
  <si>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</si>
  <si>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</si>
  <si>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</si>
  <si>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</si>
  <si>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</si>
  <si>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</si>
  <si>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</si>
  <si>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</si>
  <si>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</si>
  <si>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</si>
  <si>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</si>
  <si>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</si>
  <si>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</si>
  <si>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</si>
  <si>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</si>
  <si>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</si>
  <si>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</si>
  <si>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</si>
  <si>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</si>
  <si>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</si>
  <si>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</si>
  <si>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</si>
  <si>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</si>
  <si>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</si>
  <si>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</si>
  <si>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</si>
  <si>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</si>
  <si>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</si>
  <si>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</si>
  <si>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</si>
  <si>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</si>
  <si>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</si>
  <si>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</si>
  <si>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</si>
  <si>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</si>
  <si>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</si>
  <si>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</si>
  <si>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</si>
  <si>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</si>
  <si>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</si>
  <si>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</si>
  <si>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</si>
  <si>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</si>
  <si>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</si>
  <si>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</si>
  <si>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</si>
  <si>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</si>
  <si>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</si>
  <si>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</si>
  <si>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</si>
  <si>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</si>
  <si>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</si>
  <si>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</si>
  <si>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</si>
  <si>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</si>
  <si>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</si>
  <si>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</si>
  <si>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</si>
  <si>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</si>
  <si>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</si>
  <si>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</si>
  <si>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</si>
  <si>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</si>
  <si>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</si>
  <si>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</si>
  <si>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</si>
  <si>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</si>
  <si>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</si>
  <si>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</si>
  <si>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</si>
  <si>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</si>
  <si>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</si>
  <si>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</si>
  <si>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</si>
  <si>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</si>
  <si>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</si>
  <si>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</si>
  <si>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</si>
  <si>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</si>
  <si>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</si>
  <si>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</si>
  <si>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</si>
  <si>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</si>
  <si>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</si>
  <si>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</si>
  <si>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</si>
  <si>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</si>
  <si>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</si>
  <si>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</si>
  <si>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</si>
  <si>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</si>
  <si>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</si>
  <si>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</si>
  <si>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</si>
  <si>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</si>
  <si>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</si>
  <si>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</si>
  <si>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</si>
  <si>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</si>
  <si>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</si>
  <si>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</si>
  <si>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</si>
  <si>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</si>
  <si>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</si>
  <si>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</si>
  <si>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</si>
  <si>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</si>
  <si>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</si>
  <si>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</si>
  <si>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</si>
  <si>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</si>
  <si>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</si>
  <si>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</si>
  <si>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</si>
  <si>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</si>
  <si>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</si>
  <si>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</si>
  <si>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</si>
  <si>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</si>
  <si>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</si>
  <si>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</si>
  <si>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</si>
  <si>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</si>
  <si>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</si>
  <si>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</si>
  <si>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</si>
  <si>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</si>
  <si>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</si>
  <si>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</si>
  <si>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</si>
  <si>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</si>
  <si>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</si>
  <si>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</si>
  <si>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</si>
  <si>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</si>
  <si>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</si>
  <si>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</si>
  <si>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</si>
  <si>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</si>
  <si>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</si>
  <si>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</si>
  <si>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</si>
  <si>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</si>
  <si>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</si>
  <si>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</si>
  <si>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</si>
  <si>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</si>
  <si>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</si>
  <si>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</si>
  <si>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</si>
  <si>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</si>
  <si>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</si>
  <si>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</si>
  <si>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</si>
  <si>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</si>
  <si>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</si>
  <si>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</si>
  <si>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</si>
  <si>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</si>
  <si>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</si>
  <si>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LUVA DE EMENDA PARA ELETRODUTO, AÇO GALVANIZADO, DN 40 MM (1 1/2''),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</si>
  <si>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</si>
  <si>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</si>
  <si>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</si>
  <si>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</si>
  <si>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</si>
  <si>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</si>
  <si>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</si>
  <si>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</si>
  <si>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</si>
  <si>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</si>
  <si>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</si>
  <si>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</si>
  <si>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</si>
  <si>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</si>
  <si>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</si>
  <si>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</si>
  <si>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</si>
  <si>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</si>
  <si>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</si>
  <si>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</si>
  <si>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</si>
  <si>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</si>
  <si>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</si>
  <si>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</si>
  <si>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</si>
  <si>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</si>
  <si>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</si>
  <si>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</si>
  <si>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</si>
  <si>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</si>
  <si>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</si>
  <si>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</si>
  <si>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</si>
  <si>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</si>
  <si>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</si>
  <si>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</si>
  <si>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</si>
  <si>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</si>
  <si>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</si>
  <si>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</si>
  <si>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</si>
  <si>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</si>
  <si>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</si>
  <si>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</si>
  <si>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</si>
  <si>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</si>
  <si>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</si>
  <si>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</si>
  <si>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</si>
  <si>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</si>
  <si>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</si>
  <si>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</si>
  <si>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</si>
  <si>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</si>
  <si>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</si>
  <si>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</si>
  <si>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</si>
  <si>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</si>
  <si>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</si>
  <si>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</si>
  <si>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</si>
  <si>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</si>
  <si>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</si>
  <si>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</si>
  <si>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</si>
  <si>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</si>
  <si>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</si>
  <si>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</si>
  <si>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</si>
  <si>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</si>
  <si>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</si>
  <si>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</si>
  <si>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</si>
  <si>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</si>
  <si>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</si>
  <si>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</si>
  <si>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</si>
  <si>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</si>
  <si>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</si>
  <si>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</si>
  <si>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</si>
  <si>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</si>
  <si>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</si>
  <si>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</si>
  <si>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</si>
  <si>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</si>
  <si>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</si>
  <si>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</si>
  <si>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</si>
  <si>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</si>
  <si>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</si>
  <si>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</si>
  <si>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</si>
  <si>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</si>
  <si>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</si>
  <si>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ENTRADA DE ENERGIA ELÉTRICA, AÉREA, TRIFÁSICA, COM CAIXA DE EMBUTIR, CABO DE 10 MM2 E DISJUNTOR DIN 50A (NÃO INCLUSO O POSTE DE CONCRETO).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</si>
  <si>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</si>
  <si>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</si>
  <si>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</si>
  <si>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</si>
  <si>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</si>
  <si>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</si>
  <si>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</si>
  <si>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</si>
  <si>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</si>
  <si>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</si>
  <si>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</si>
  <si>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</si>
  <si>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</si>
  <si>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</si>
  <si>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</si>
  <si>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</si>
  <si>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</si>
  <si>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</si>
  <si>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</si>
  <si>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</si>
  <si>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</si>
  <si>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</si>
  <si>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</si>
  <si>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</si>
  <si>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</si>
  <si>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</si>
  <si>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</si>
  <si>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</si>
  <si>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</si>
  <si>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</si>
  <si>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</si>
  <si>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</si>
  <si>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</si>
  <si>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</si>
  <si>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</si>
  <si>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</si>
  <si>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</si>
  <si>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</si>
  <si>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</si>
  <si>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</si>
  <si>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</si>
  <si>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</si>
  <si>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</si>
  <si>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</si>
  <si>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</si>
  <si>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</si>
  <si>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</si>
  <si>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</si>
  <si>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</si>
  <si>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</si>
  <si>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</si>
  <si>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</si>
  <si>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</si>
  <si>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</si>
  <si>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</si>
  <si>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</si>
  <si>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</si>
  <si>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</si>
  <si>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</si>
  <si>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</si>
  <si>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</si>
  <si>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</si>
  <si>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</si>
  <si>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</si>
  <si>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</si>
  <si>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</si>
  <si>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</si>
  <si>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</si>
  <si>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</si>
  <si>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</si>
  <si>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</si>
  <si>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</si>
  <si>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</si>
  <si>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</si>
  <si>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</si>
  <si>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</si>
  <si>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</si>
  <si>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</si>
  <si>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</si>
  <si>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</si>
  <si>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</si>
  <si>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</si>
  <si>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</si>
  <si>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</si>
  <si>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</si>
  <si>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</si>
  <si>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</si>
  <si>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</si>
  <si>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</si>
  <si>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</si>
  <si>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</si>
  <si>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</si>
  <si>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</si>
  <si>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</si>
  <si>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</si>
  <si>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</si>
  <si>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</si>
  <si>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</si>
  <si>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</si>
  <si>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</si>
  <si>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</si>
  <si>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</si>
  <si>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</si>
  <si>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</si>
  <si>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</si>
  <si>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</si>
  <si>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</si>
  <si>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</si>
  <si>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</si>
  <si>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</si>
  <si>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</si>
  <si>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</si>
  <si>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</si>
  <si>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</si>
  <si>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</si>
  <si>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</si>
  <si>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</si>
  <si>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</si>
  <si>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</si>
  <si>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</si>
  <si>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</si>
  <si>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</si>
  <si>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</si>
  <si>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</si>
  <si>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</si>
  <si>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</si>
  <si>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</si>
  <si>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</si>
  <si>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</si>
  <si>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</si>
  <si>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</si>
  <si>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</si>
  <si>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</si>
  <si>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</si>
  <si>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</si>
  <si>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</si>
  <si>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</si>
  <si>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</si>
  <si>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</si>
  <si>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</si>
  <si>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</si>
  <si>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</si>
  <si>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</si>
  <si>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</si>
  <si>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</si>
  <si>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</si>
  <si>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</si>
  <si>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</si>
  <si>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</si>
  <si>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</si>
  <si>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</si>
  <si>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</si>
  <si>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</si>
  <si>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</si>
  <si>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</si>
  <si>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</si>
  <si>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</si>
  <si>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</si>
  <si>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</si>
  <si>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</si>
  <si>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</si>
  <si>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</si>
  <si>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</si>
  <si>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</si>
  <si>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</si>
  <si>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</si>
  <si>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</si>
  <si>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</si>
  <si>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</si>
  <si>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</si>
  <si>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</si>
  <si>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</si>
  <si>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</si>
  <si>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</si>
  <si>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</si>
  <si>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</si>
  <si>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</si>
  <si>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</si>
  <si>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</si>
  <si>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</si>
  <si>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</si>
  <si>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</si>
  <si>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</si>
  <si>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</si>
  <si>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</si>
  <si>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</si>
  <si>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</si>
  <si>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</si>
  <si>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</si>
  <si>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</si>
  <si>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</si>
  <si>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</si>
  <si>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</si>
  <si>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</si>
  <si>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</si>
  <si>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</si>
  <si>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</si>
  <si>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</si>
  <si>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</si>
  <si>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</si>
  <si>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</si>
  <si>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</si>
  <si>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</si>
  <si>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</si>
  <si>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</si>
  <si>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</si>
  <si>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</si>
  <si>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</si>
  <si>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</si>
  <si>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</si>
  <si>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</si>
  <si>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</si>
  <si>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</si>
  <si>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</si>
  <si>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</si>
  <si>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</si>
  <si>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</si>
  <si>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</si>
  <si>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</si>
  <si>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</si>
  <si>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</si>
  <si>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</si>
  <si>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</si>
  <si>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</si>
  <si>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</si>
  <si>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</si>
  <si>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</si>
  <si>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</si>
  <si>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</si>
  <si>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</si>
  <si>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</si>
  <si>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</si>
  <si>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</si>
  <si>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</si>
  <si>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</si>
  <si>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</si>
  <si>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</si>
  <si>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</si>
  <si>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</si>
  <si>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</si>
  <si>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</si>
  <si>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</si>
  <si>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</si>
  <si>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</si>
  <si>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</si>
  <si>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</si>
  <si>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</si>
  <si>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</si>
  <si>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</si>
  <si>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</si>
  <si>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</si>
  <si>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</si>
  <si>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</si>
  <si>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</si>
  <si>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</si>
  <si>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</si>
  <si>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</si>
  <si>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</si>
  <si>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</si>
  <si>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</si>
  <si>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</si>
  <si>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</si>
  <si>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</si>
  <si>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</si>
  <si>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</si>
  <si>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</si>
  <si>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</si>
  <si>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</si>
  <si>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</si>
  <si>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</si>
  <si>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</si>
  <si>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</si>
  <si>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</si>
  <si>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</si>
  <si>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</si>
  <si>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</si>
  <si>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</si>
  <si>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</si>
  <si>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</si>
  <si>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</si>
  <si>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</si>
  <si>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</si>
  <si>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</si>
  <si>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</si>
  <si>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</si>
  <si>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</si>
  <si>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</si>
  <si>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</si>
  <si>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</si>
  <si>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</si>
  <si>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</si>
  <si>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</si>
  <si>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</si>
  <si>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</si>
  <si>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</si>
  <si>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</si>
  <si>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</si>
  <si>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</si>
  <si>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</si>
  <si>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</si>
  <si>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</si>
  <si>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</si>
  <si>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</si>
  <si>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</si>
  <si>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</si>
  <si>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</si>
  <si>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</si>
  <si>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</si>
  <si>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</si>
  <si>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</si>
  <si>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</si>
  <si>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</si>
  <si>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</si>
  <si>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</si>
  <si>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</si>
  <si>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</si>
  <si>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</si>
  <si>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</si>
  <si>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</si>
  <si>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</si>
  <si>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</si>
  <si>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</si>
  <si>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</si>
  <si>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</si>
  <si>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</si>
  <si>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</si>
  <si>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</si>
  <si>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</si>
  <si>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</si>
  <si>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</si>
  <si>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</si>
  <si>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</si>
  <si>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</si>
  <si>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</si>
  <si>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</si>
  <si>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</si>
  <si>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</si>
  <si>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</si>
  <si>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</si>
  <si>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</si>
  <si>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</si>
  <si>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</si>
  <si>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</si>
  <si>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</si>
  <si>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</si>
  <si>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</si>
  <si>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</si>
  <si>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</si>
  <si>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</si>
  <si>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</si>
  <si>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</si>
  <si>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</si>
  <si>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</si>
  <si>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</si>
  <si>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</si>
  <si>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</si>
  <si>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</si>
  <si>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</si>
  <si>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</si>
  <si>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</si>
  <si>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</si>
  <si>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</si>
  <si>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</si>
  <si>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</si>
  <si>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</si>
  <si>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</si>
  <si>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</si>
  <si>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</si>
  <si>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</si>
  <si>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</si>
  <si>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</si>
  <si>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</si>
  <si>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</si>
  <si>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</si>
  <si>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</si>
  <si>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</si>
  <si>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</si>
  <si>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</si>
  <si>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</si>
  <si>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</si>
  <si>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</si>
  <si>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</si>
  <si>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</si>
  <si>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</si>
  <si>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</si>
  <si>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</si>
  <si>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</si>
  <si>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</si>
  <si>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</si>
  <si>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</si>
  <si>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</si>
  <si>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</si>
  <si>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</si>
  <si>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</si>
  <si>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</si>
  <si>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</si>
  <si>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</si>
  <si>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</si>
  <si>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</si>
  <si>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</si>
  <si>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</si>
  <si>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</si>
  <si>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</si>
  <si>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</si>
  <si>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</si>
  <si>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</si>
  <si>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</si>
  <si>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</si>
  <si>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</si>
  <si>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</si>
  <si>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</si>
  <si>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</si>
  <si>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</si>
  <si>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</si>
  <si>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</si>
  <si>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</si>
  <si>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</si>
  <si>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</si>
  <si>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</si>
  <si>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</si>
  <si>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</si>
  <si>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</si>
  <si>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</si>
  <si>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</si>
  <si>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</si>
  <si>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</si>
  <si>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</si>
  <si>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</si>
  <si>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</si>
  <si>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</si>
  <si>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</si>
  <si>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</si>
  <si>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</si>
  <si>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</si>
  <si>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</si>
  <si>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</si>
  <si>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</si>
  <si>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</si>
  <si>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</si>
  <si>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</si>
  <si>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</si>
  <si>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</si>
  <si>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</si>
  <si>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</si>
  <si>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</si>
  <si>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</si>
  <si>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</si>
  <si>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</si>
  <si>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</si>
  <si>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</si>
  <si>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</si>
  <si>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</si>
  <si>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</si>
  <si>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</si>
  <si>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</si>
  <si>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</si>
  <si>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</si>
  <si>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</si>
  <si>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</si>
  <si>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</si>
  <si>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</si>
  <si>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</si>
  <si>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</si>
  <si>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</si>
  <si>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</si>
  <si>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</si>
  <si>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</si>
  <si>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</si>
  <si>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</si>
  <si>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</si>
  <si>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</si>
  <si>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</si>
  <si>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</si>
  <si>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</si>
  <si>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</si>
  <si>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</si>
  <si>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</si>
  <si>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</si>
  <si>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</si>
  <si>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</si>
  <si>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</si>
  <si>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</si>
  <si>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</si>
  <si>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</si>
  <si>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</si>
  <si>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</si>
  <si>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</si>
  <si>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</si>
  <si>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</si>
  <si>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</si>
  <si>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</si>
  <si>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</si>
  <si>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</si>
  <si>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</si>
  <si>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</si>
  <si>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</si>
  <si>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</si>
  <si>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</si>
  <si>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</si>
  <si>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</si>
  <si>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</si>
  <si>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</si>
  <si>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</si>
  <si>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</si>
  <si>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</si>
  <si>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</si>
  <si>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</si>
  <si>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</si>
  <si>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</si>
  <si>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</si>
  <si>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</si>
  <si>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</si>
  <si>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</si>
  <si>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</si>
  <si>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</si>
  <si>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</si>
  <si>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</si>
  <si>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</si>
  <si>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</si>
  <si>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</si>
  <si>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</si>
  <si>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</si>
  <si>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</si>
  <si>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</si>
  <si>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</si>
  <si>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</si>
  <si>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</si>
  <si>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</si>
  <si>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</si>
  <si>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</si>
  <si>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</si>
  <si>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</si>
  <si>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</si>
  <si>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</si>
  <si>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</si>
  <si>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</si>
  <si>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</si>
  <si>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</si>
  <si>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</si>
  <si>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</si>
  <si>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</si>
  <si>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</si>
  <si>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</si>
  <si>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</si>
  <si>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</si>
  <si>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</si>
  <si>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</si>
  <si>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</si>
  <si>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</si>
  <si>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</si>
  <si>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</si>
  <si>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</si>
  <si>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</si>
  <si>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</si>
  <si>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</si>
  <si>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</si>
  <si>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</si>
  <si>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</si>
  <si>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</si>
  <si>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</si>
  <si>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</si>
  <si>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</si>
  <si>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</si>
  <si>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</si>
  <si>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</si>
  <si>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</si>
  <si>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</si>
  <si>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</si>
  <si>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</si>
  <si>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</si>
  <si>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</si>
  <si>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</si>
  <si>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</si>
  <si>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</si>
  <si>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</si>
  <si>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</si>
  <si>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</si>
  <si>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</si>
  <si>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</si>
  <si>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</si>
  <si>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</si>
  <si>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</si>
  <si>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</si>
  <si>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</si>
  <si>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</si>
  <si>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</si>
  <si>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</si>
  <si>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</si>
  <si>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</si>
  <si>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</si>
  <si>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</si>
  <si>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</si>
  <si>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</si>
  <si>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</si>
  <si>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</si>
  <si>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</si>
  <si>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</si>
  <si>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</si>
  <si>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</si>
  <si>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</si>
  <si>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</si>
  <si>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</si>
  <si>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</si>
  <si>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</si>
  <si>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</si>
  <si>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</si>
  <si>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</si>
  <si>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</si>
  <si>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</si>
  <si>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</si>
  <si>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</si>
  <si>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</si>
  <si>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</si>
  <si>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</si>
  <si>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</si>
  <si>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</si>
  <si>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</si>
  <si>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</si>
  <si>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</si>
  <si>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</si>
  <si>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</si>
  <si>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</si>
  <si>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</si>
  <si>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</si>
  <si>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</si>
  <si>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</si>
  <si>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</si>
  <si>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</si>
  <si>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</si>
  <si>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</si>
  <si>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</si>
  <si>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</si>
  <si>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</si>
  <si>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</si>
  <si>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</si>
  <si>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</si>
  <si>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</si>
  <si>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</si>
  <si>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</si>
  <si>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</si>
  <si>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</si>
  <si>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</si>
  <si>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</si>
  <si>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</si>
  <si>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</si>
  <si>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</si>
  <si>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</si>
  <si>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</si>
  <si>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</si>
  <si>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</si>
  <si>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</si>
  <si>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</si>
  <si>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</si>
  <si>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</si>
  <si>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</si>
  <si>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</si>
  <si>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</si>
  <si>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</si>
  <si>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</si>
  <si>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</si>
  <si>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</si>
  <si>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</si>
  <si>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</si>
  <si>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</si>
  <si>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</si>
  <si>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</si>
  <si>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</si>
  <si>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</si>
  <si>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</si>
  <si>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</si>
  <si>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</si>
  <si>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</si>
  <si>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</si>
  <si>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</si>
  <si>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</si>
  <si>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</si>
  <si>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</si>
  <si>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</si>
  <si>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</si>
  <si>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</si>
  <si>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</si>
  <si>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</si>
  <si>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</si>
  <si>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</si>
  <si>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</si>
  <si>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</si>
  <si>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</si>
  <si>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</si>
  <si>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</si>
  <si>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</si>
  <si>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</si>
  <si>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</si>
  <si>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</si>
  <si>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</si>
  <si>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</si>
  <si>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</si>
  <si>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</si>
  <si>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</si>
  <si>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</si>
  <si>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</si>
  <si>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</si>
  <si>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</si>
  <si>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</si>
  <si>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</si>
  <si>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</si>
  <si>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</si>
  <si>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</si>
  <si>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</si>
  <si>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</si>
  <si>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</si>
  <si>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</si>
  <si>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</si>
  <si>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</si>
  <si>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</si>
  <si>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</si>
  <si>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</si>
  <si>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</si>
  <si>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</si>
  <si>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</si>
  <si>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</si>
  <si>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</si>
  <si>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</si>
  <si>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</si>
  <si>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</si>
  <si>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</si>
  <si>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</si>
  <si>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</si>
  <si>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</si>
  <si>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</si>
  <si>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</si>
  <si>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</si>
  <si>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</si>
  <si>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</si>
  <si>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</si>
  <si>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</si>
  <si>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</si>
  <si>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</si>
  <si>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</si>
  <si>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</si>
  <si>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</si>
  <si>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</si>
  <si>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</si>
  <si>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</si>
  <si>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</si>
  <si>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</si>
  <si>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</si>
  <si>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</si>
  <si>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</si>
  <si>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</si>
  <si>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</si>
  <si>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</si>
  <si>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</si>
  <si>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</si>
  <si>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</si>
  <si>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</si>
  <si>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</si>
  <si>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</si>
  <si>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</si>
  <si>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</si>
  <si>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</si>
  <si>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</si>
  <si>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</si>
  <si>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</si>
  <si>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</si>
  <si>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</si>
  <si>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</si>
  <si>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</si>
  <si>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</si>
  <si>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</si>
  <si>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</si>
  <si>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</si>
  <si>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</si>
  <si>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</si>
  <si>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</si>
  <si>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</si>
  <si>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</si>
  <si>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</si>
  <si>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</si>
  <si>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</si>
  <si>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</si>
  <si>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</si>
  <si>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</si>
  <si>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</si>
  <si>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</si>
  <si>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</si>
  <si>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</si>
  <si>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</si>
  <si>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</si>
  <si>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</si>
  <si>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</si>
  <si>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</si>
  <si>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</si>
  <si>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</si>
  <si>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</si>
  <si>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</si>
  <si>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</si>
  <si>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</si>
  <si>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</si>
  <si>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</si>
  <si>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</si>
  <si>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</si>
  <si>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</si>
  <si>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</si>
  <si>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</si>
  <si>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</si>
  <si>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</si>
  <si>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</si>
  <si>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</si>
  <si>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</si>
  <si>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</si>
  <si>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</si>
  <si>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</si>
  <si>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</si>
  <si>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</si>
  <si>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</si>
  <si>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</si>
  <si>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</si>
  <si>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</si>
  <si>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</si>
  <si>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</si>
  <si>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</si>
  <si>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</si>
  <si>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</si>
  <si>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</si>
  <si>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</si>
  <si>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</si>
  <si>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</si>
  <si>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</si>
  <si>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</si>
  <si>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</si>
  <si>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</si>
  <si>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</si>
  <si>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</si>
  <si>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</si>
  <si>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</si>
  <si>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</si>
  <si>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</si>
  <si>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</si>
  <si>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</si>
  <si>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</si>
  <si>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</si>
  <si>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</si>
  <si>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</si>
  <si>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</si>
  <si>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</si>
  <si>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</si>
  <si>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</si>
  <si>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</si>
  <si>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</si>
  <si>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</si>
  <si>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</si>
  <si>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</si>
  <si>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</si>
  <si>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</si>
  <si>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</si>
  <si>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</si>
  <si>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</si>
  <si>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</si>
  <si>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</si>
  <si>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</si>
  <si>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</si>
  <si>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</si>
  <si>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</si>
  <si>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</si>
  <si>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</si>
  <si>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</si>
  <si>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</si>
  <si>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</si>
  <si>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</si>
  <si>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</si>
  <si>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</si>
  <si>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</si>
  <si>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</si>
  <si>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</si>
  <si>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</si>
  <si>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</si>
  <si>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</si>
  <si>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</si>
  <si>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</si>
  <si>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</si>
  <si>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</si>
  <si>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</si>
  <si>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</si>
  <si>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</si>
  <si>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</si>
  <si>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</si>
  <si>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</si>
  <si>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</si>
  <si>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</si>
  <si>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</si>
  <si>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</si>
  <si>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</si>
  <si>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</si>
  <si>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</si>
  <si>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</si>
  <si>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</si>
  <si>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</si>
  <si>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</si>
  <si>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</si>
  <si>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</si>
  <si>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</si>
  <si>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</si>
  <si>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</si>
  <si>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</si>
  <si>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</si>
  <si>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</si>
  <si>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</si>
  <si>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</si>
  <si>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</si>
  <si>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</si>
  <si>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</si>
  <si>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</si>
  <si>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</si>
  <si>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</si>
  <si>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</si>
  <si>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</si>
  <si>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</si>
  <si>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</si>
  <si>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</si>
  <si>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</si>
  <si>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</si>
  <si>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</si>
  <si>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</si>
  <si>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</si>
  <si>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</si>
  <si>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</si>
  <si>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</si>
  <si>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</si>
  <si>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</si>
  <si>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</si>
  <si>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</si>
  <si>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</si>
  <si>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</si>
  <si>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</si>
  <si>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</si>
  <si>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</si>
  <si>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</si>
  <si>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</si>
  <si>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</si>
  <si>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</si>
  <si>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</si>
  <si>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</si>
  <si>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</si>
  <si>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</si>
  <si>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</si>
  <si>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</si>
  <si>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</si>
  <si>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</si>
  <si>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</si>
  <si>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</si>
  <si>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</si>
  <si>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</si>
  <si>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</si>
  <si>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</si>
  <si>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</si>
  <si>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</si>
  <si>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</si>
  <si>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</si>
  <si>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</si>
  <si>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</si>
  <si>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</si>
  <si>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</si>
  <si>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</si>
  <si>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</si>
  <si>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</si>
  <si>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</si>
  <si>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</si>
  <si>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</si>
  <si>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</si>
  <si>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</si>
  <si>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</si>
  <si>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</si>
  <si>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</si>
  <si>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</si>
  <si>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</si>
  <si>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</si>
  <si>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</si>
  <si>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</si>
  <si>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</si>
  <si>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</si>
  <si>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</si>
  <si>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</si>
  <si>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</si>
  <si>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</si>
  <si>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</si>
  <si>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</si>
  <si>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</si>
  <si>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</si>
  <si>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</si>
  <si>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</si>
  <si>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</si>
  <si>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</si>
  <si>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</si>
  <si>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</si>
  <si>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</si>
  <si>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</si>
  <si>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</si>
  <si>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</si>
  <si>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</si>
  <si>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</si>
  <si>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</si>
  <si>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</si>
  <si>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</si>
  <si>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</si>
  <si>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</si>
  <si>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</si>
  <si>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</si>
  <si>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</si>
  <si>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</si>
  <si>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</si>
  <si>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</si>
  <si>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</si>
  <si>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</si>
  <si>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</si>
  <si>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</si>
  <si>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</si>
  <si>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</si>
  <si>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</si>
  <si>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</si>
  <si>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</si>
  <si>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</si>
  <si>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</si>
  <si>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</si>
  <si>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</si>
  <si>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</si>
  <si>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</si>
  <si>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</si>
  <si>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</si>
  <si>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</si>
  <si>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</si>
  <si>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</si>
  <si>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</si>
  <si>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</si>
  <si>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</si>
  <si>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</si>
  <si>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</si>
  <si>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</si>
  <si>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</si>
  <si>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</si>
  <si>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</si>
  <si>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</si>
  <si>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</si>
  <si>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</si>
  <si>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</si>
  <si>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</si>
  <si>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</si>
  <si>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</si>
  <si>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</si>
  <si>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</si>
  <si>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</si>
  <si>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</si>
  <si>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</si>
  <si>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</si>
  <si>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</si>
  <si>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</si>
  <si>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</si>
  <si>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</si>
  <si>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</si>
  <si>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</si>
  <si>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</si>
  <si>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</si>
  <si>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</si>
  <si>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</si>
  <si>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</si>
  <si>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</si>
  <si>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</si>
  <si>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</si>
  <si>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</si>
  <si>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</si>
  <si>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</si>
  <si>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</si>
  <si>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</si>
  <si>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</si>
  <si>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</si>
  <si>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</si>
  <si>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</si>
  <si>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</si>
  <si>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</si>
  <si>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</si>
  <si>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</si>
  <si>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</si>
  <si>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</si>
  <si>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</si>
  <si>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</si>
  <si>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</si>
  <si>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</si>
  <si>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</si>
  <si>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</si>
  <si>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</si>
  <si>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</si>
  <si>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</si>
  <si>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</si>
  <si>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</si>
  <si>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</si>
  <si>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</si>
  <si>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</si>
  <si>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</si>
  <si>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</si>
  <si>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</si>
  <si>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</si>
  <si>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</si>
  <si>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</si>
  <si>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</si>
  <si>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</si>
  <si>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</si>
  <si>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</si>
  <si>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</si>
  <si>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</si>
  <si>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</si>
  <si>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</si>
  <si>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</si>
  <si>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</si>
  <si>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</si>
  <si>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</si>
  <si>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</si>
  <si>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</si>
  <si>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</si>
  <si>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</si>
  <si>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</si>
  <si>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</si>
  <si>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</si>
  <si>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</si>
  <si>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</si>
  <si>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</si>
  <si>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</si>
  <si>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</si>
  <si>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</si>
  <si>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</si>
  <si>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</si>
  <si>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</si>
  <si>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</si>
  <si>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</si>
  <si>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</si>
  <si>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</si>
  <si>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</si>
  <si>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</si>
  <si>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</si>
  <si>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</si>
  <si>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</si>
  <si>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</si>
  <si>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</si>
  <si>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</si>
  <si>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</si>
  <si>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</si>
  <si>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</si>
  <si>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</si>
  <si>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</si>
  <si>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</si>
  <si>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</si>
  <si>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</si>
  <si>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</si>
  <si>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</si>
  <si>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</si>
  <si>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</si>
  <si>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</si>
  <si>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</si>
  <si>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</si>
  <si>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</si>
  <si>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</si>
  <si>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</si>
  <si>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</si>
  <si>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</si>
  <si>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</si>
  <si>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</si>
  <si>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</si>
  <si>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</si>
  <si>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</si>
  <si>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</si>
  <si>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</si>
  <si>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</si>
  <si>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</si>
  <si>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</si>
  <si>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</si>
  <si>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</si>
  <si>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</si>
  <si>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</si>
  <si>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</si>
  <si>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</si>
  <si>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</si>
  <si>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</si>
  <si>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</si>
  <si>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</si>
  <si>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</si>
  <si>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</si>
  <si>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</si>
  <si>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</si>
  <si>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</si>
  <si>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</si>
  <si>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</si>
  <si>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</si>
  <si>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</si>
  <si>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</si>
  <si>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</si>
  <si>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</si>
  <si>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</si>
  <si>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</si>
  <si>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</si>
  <si>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</si>
  <si>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</si>
  <si>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</si>
  <si>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</si>
  <si>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</si>
  <si>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</si>
  <si>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</si>
  <si>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</si>
  <si>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</si>
  <si>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</si>
  <si>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</si>
  <si>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</si>
  <si>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</si>
  <si>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</si>
  <si>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</si>
  <si>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</si>
  <si>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</si>
  <si>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</si>
  <si>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</si>
  <si>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</si>
  <si>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</si>
  <si>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</si>
  <si>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</si>
  <si>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</si>
  <si>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</si>
  <si>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</si>
  <si>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</si>
  <si>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</si>
  <si>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</si>
  <si>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</si>
  <si>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</si>
  <si>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</si>
  <si>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</si>
  <si>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</si>
  <si>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</si>
  <si>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</si>
  <si>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</si>
  <si>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</si>
  <si>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</si>
  <si>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</si>
  <si>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</si>
  <si>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</si>
  <si>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</si>
  <si>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</si>
  <si>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</si>
  <si>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</si>
  <si>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</si>
  <si>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</si>
  <si>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</si>
  <si>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</si>
  <si>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</si>
  <si>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</si>
  <si>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</si>
  <si>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</si>
  <si>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</si>
  <si>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</si>
  <si>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</si>
  <si>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</si>
  <si>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</si>
  <si>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</si>
  <si>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</si>
  <si>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</si>
  <si>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</si>
  <si>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</si>
  <si>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</si>
  <si>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</si>
  <si>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</si>
  <si>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</si>
  <si>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</si>
  <si>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</si>
  <si>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</si>
  <si>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</si>
  <si>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</si>
  <si>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</si>
  <si>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</si>
  <si>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</si>
  <si>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</si>
  <si>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</si>
  <si>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</si>
  <si>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</si>
  <si>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</si>
  <si>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</si>
  <si>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</si>
  <si>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</si>
  <si>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</si>
  <si>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</si>
  <si>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</si>
  <si>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</si>
  <si>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</si>
  <si>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</si>
  <si>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</si>
  <si>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</si>
  <si>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</si>
  <si>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</si>
  <si>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</si>
  <si>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</si>
  <si>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</si>
  <si>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</si>
  <si>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</si>
  <si>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</si>
  <si>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</si>
  <si>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</si>
  <si>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</si>
  <si>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</si>
  <si>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</si>
  <si>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</si>
  <si>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</si>
  <si>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</si>
  <si>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</si>
  <si>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</si>
  <si>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</si>
  <si>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</si>
  <si>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</si>
  <si>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</si>
  <si>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</si>
  <si>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</si>
  <si>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</si>
  <si>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</si>
  <si>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</si>
  <si>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</si>
  <si>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</si>
  <si>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</si>
  <si>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</si>
  <si>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</si>
  <si>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</si>
  <si>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</si>
  <si>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</si>
  <si>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</si>
  <si>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</si>
  <si>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</si>
  <si>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</si>
  <si>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</si>
  <si>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</si>
  <si>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</si>
  <si>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</si>
  <si>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</si>
  <si>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</si>
  <si>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</si>
  <si>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</si>
  <si>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</si>
  <si>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</si>
  <si>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</si>
  <si>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</si>
  <si>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</si>
  <si>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</si>
  <si>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</si>
  <si>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</si>
  <si>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</si>
  <si>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</si>
  <si>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</si>
  <si>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</si>
  <si>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</si>
  <si>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</si>
  <si>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</si>
  <si>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</si>
  <si>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</si>
  <si>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</si>
  <si>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</si>
  <si>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</si>
  <si>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</si>
  <si>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</si>
  <si>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</si>
  <si>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</si>
  <si>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</si>
  <si>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</si>
  <si>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</si>
  <si>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</si>
  <si>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</si>
  <si>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</si>
  <si>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</si>
  <si>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</si>
  <si>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</si>
  <si>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</si>
  <si>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</si>
  <si>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</si>
  <si>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</si>
  <si>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</si>
  <si>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</si>
  <si>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</si>
  <si>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</si>
  <si>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</si>
  <si>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</si>
  <si>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</si>
  <si>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</si>
  <si>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</si>
  <si>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</si>
  <si>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</si>
  <si>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</si>
  <si>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</si>
  <si>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</si>
  <si>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</si>
  <si>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</si>
  <si>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</si>
  <si>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</si>
  <si>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</si>
  <si>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</si>
  <si>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</si>
  <si>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</si>
  <si>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</si>
  <si>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</si>
  <si>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</si>
  <si>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</si>
  <si>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</si>
  <si>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</si>
  <si>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</si>
  <si>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</si>
  <si>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</si>
  <si>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</si>
  <si>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</si>
  <si>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</si>
  <si>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</si>
  <si>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</si>
  <si>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</si>
  <si>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</si>
  <si>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</si>
  <si>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</si>
  <si>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</si>
  <si>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</si>
  <si>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</si>
  <si>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</si>
  <si>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</si>
  <si>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</si>
  <si>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</si>
  <si>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</si>
  <si>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</si>
  <si>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</si>
  <si>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</si>
  <si>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</si>
  <si>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</si>
  <si>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</si>
  <si>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</si>
  <si>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</si>
  <si>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</si>
  <si>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</si>
  <si>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</si>
  <si>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</si>
  <si>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</si>
  <si>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</si>
  <si>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</si>
  <si>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</si>
  <si>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</si>
  <si>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</si>
  <si>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</si>
  <si>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</si>
  <si>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</si>
  <si>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</si>
  <si>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</si>
  <si>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</si>
  <si>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</si>
  <si>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</si>
  <si>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</si>
  <si>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</si>
  <si>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</si>
  <si>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</si>
  <si>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</si>
  <si>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</si>
  <si>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</si>
  <si>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</si>
  <si>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</si>
  <si>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</si>
  <si>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</si>
  <si>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</si>
  <si>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</si>
  <si>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</si>
  <si>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</si>
  <si>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</si>
  <si>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</si>
  <si>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</si>
  <si>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</si>
  <si>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</si>
  <si>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</si>
  <si>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</si>
  <si>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</si>
  <si>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</si>
  <si>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</si>
  <si>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</si>
  <si>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</si>
  <si>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</si>
  <si>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</si>
  <si>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</si>
  <si>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</si>
  <si>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</si>
  <si>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</si>
  <si>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</si>
  <si>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</si>
  <si>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</si>
  <si>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</si>
  <si>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</si>
  <si>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</si>
  <si>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</si>
  <si>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</si>
  <si>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</si>
  <si>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</si>
  <si>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</si>
  <si>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</si>
  <si>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</si>
  <si>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</si>
  <si>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</si>
  <si>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</si>
  <si>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</si>
  <si>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</si>
  <si>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</si>
  <si>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</si>
  <si>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</si>
  <si>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</si>
  <si>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</si>
  <si>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</si>
  <si>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</si>
  <si>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</si>
  <si>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</si>
  <si>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</si>
  <si>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</si>
  <si>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</si>
  <si>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</si>
  <si>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</si>
  <si>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</si>
  <si>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</si>
  <si>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</si>
  <si>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</si>
  <si>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</si>
  <si>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</si>
  <si>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</si>
  <si>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</si>
  <si>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</si>
  <si>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</si>
  <si>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</si>
  <si>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</si>
  <si>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</si>
  <si>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</si>
  <si>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</si>
  <si>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</si>
  <si>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</si>
  <si>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</si>
  <si>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</si>
  <si>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</si>
  <si>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</si>
  <si>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</si>
  <si>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</si>
  <si>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</si>
  <si>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</si>
  <si>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</si>
  <si>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</si>
  <si>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</si>
  <si>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</si>
  <si>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</si>
  <si>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</si>
  <si>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</si>
  <si>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</si>
  <si>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</si>
  <si>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</si>
  <si>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</si>
  <si>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</si>
  <si>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</si>
  <si>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</si>
  <si>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</si>
  <si>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</si>
  <si>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</si>
  <si>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</si>
  <si>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</si>
  <si>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</si>
  <si>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</si>
  <si>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</si>
  <si>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</si>
  <si>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</si>
  <si>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</si>
  <si>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</si>
  <si>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</si>
  <si>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</si>
  <si>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</si>
  <si>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</si>
  <si>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</si>
  <si>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</si>
  <si>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</si>
  <si>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</si>
  <si>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</si>
  <si>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</si>
  <si>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</si>
  <si>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</si>
  <si>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</si>
  <si>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</si>
  <si>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</si>
  <si>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</si>
  <si>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</si>
  <si>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</si>
  <si>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</si>
  <si>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</si>
  <si>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</si>
  <si>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</si>
  <si>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</si>
  <si>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</si>
  <si>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</si>
  <si>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</si>
  <si>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</si>
  <si>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</si>
  <si>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</si>
  <si>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</si>
  <si>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</si>
  <si>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</si>
  <si>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</si>
  <si>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</si>
  <si>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</si>
  <si>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</si>
  <si>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</si>
  <si>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</si>
  <si>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</si>
  <si>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</si>
  <si>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</si>
  <si>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</si>
  <si>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</si>
  <si>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</si>
  <si>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</si>
  <si>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</si>
  <si>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</si>
  <si>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</si>
  <si>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</si>
  <si>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</si>
  <si>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</si>
  <si>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</si>
  <si>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</si>
  <si>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</si>
  <si>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</si>
  <si>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</si>
  <si>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</si>
  <si>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</si>
  <si>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</si>
  <si>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</si>
  <si>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</si>
  <si>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</si>
  <si>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</si>
  <si>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</si>
  <si>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</si>
  <si>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</si>
  <si>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</si>
  <si>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</si>
  <si>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</si>
  <si>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</si>
  <si>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</si>
  <si>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</si>
  <si>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</si>
  <si>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</si>
  <si>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</si>
  <si>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</si>
  <si>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</si>
  <si>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</si>
  <si>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</si>
  <si>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</si>
  <si>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</si>
  <si>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</si>
  <si>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</si>
  <si>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</si>
  <si>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</si>
  <si>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</si>
  <si>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</si>
  <si>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</si>
  <si>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</si>
  <si>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</si>
  <si>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</si>
  <si>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</si>
  <si>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</si>
  <si>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</si>
  <si>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</si>
  <si>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</si>
  <si>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</si>
  <si>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</si>
  <si>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</si>
  <si>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</si>
  <si>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</si>
  <si>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</si>
  <si>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</si>
  <si>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</si>
  <si>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</si>
  <si>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</si>
  <si>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</si>
  <si>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</si>
  <si>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</si>
  <si>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</si>
  <si>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</si>
  <si>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</si>
  <si>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</si>
  <si>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</si>
  <si>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</si>
  <si>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</si>
  <si>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</si>
  <si>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</si>
  <si>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</si>
  <si>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</si>
  <si>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</si>
  <si>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</si>
  <si>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</si>
  <si>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</si>
  <si>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</si>
  <si>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</si>
  <si>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</si>
  <si>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</si>
  <si>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</si>
  <si>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</si>
  <si>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</si>
  <si>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</si>
  <si>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</si>
  <si>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</si>
  <si>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</si>
  <si>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</si>
  <si>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</si>
  <si>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</si>
  <si>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</si>
  <si>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</si>
  <si>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</si>
  <si>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</si>
  <si>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</si>
  <si>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</si>
  <si>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</si>
  <si>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</si>
  <si>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</si>
  <si>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</si>
  <si>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</si>
  <si>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</si>
  <si>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</si>
  <si>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</si>
  <si>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</si>
  <si>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</si>
  <si>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</si>
  <si>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</si>
  <si>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</si>
  <si>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</si>
  <si>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</si>
  <si>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</si>
  <si>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</si>
  <si>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</si>
  <si>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</si>
  <si>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</si>
  <si>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</si>
  <si>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</si>
  <si>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</si>
  <si>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</si>
  <si>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</si>
  <si>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</si>
  <si>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</si>
  <si>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</si>
  <si>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</si>
  <si>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</si>
  <si>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</si>
  <si>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</si>
  <si>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</si>
  <si>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</si>
  <si>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</si>
  <si>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</si>
  <si>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</si>
  <si>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</si>
  <si>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</si>
  <si>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</si>
  <si>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</si>
  <si>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</si>
  <si>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</si>
  <si>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</si>
  <si>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</si>
  <si>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</si>
  <si>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</si>
  <si>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</si>
  <si>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</si>
  <si>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</si>
  <si>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</si>
  <si>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</si>
  <si>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</si>
  <si>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</si>
  <si>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</si>
  <si>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</si>
  <si>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</si>
  <si>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</si>
  <si>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</si>
  <si>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</si>
  <si>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</si>
  <si>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</si>
  <si>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</si>
  <si>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</si>
  <si>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</si>
  <si>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</si>
  <si>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</si>
  <si>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</si>
  <si>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</si>
  <si>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</si>
  <si>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</si>
  <si>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</si>
  <si>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</si>
  <si>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</si>
  <si>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</si>
  <si>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</si>
  <si>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</si>
  <si>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</si>
  <si>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</si>
  <si>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</si>
  <si>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</si>
  <si>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</si>
  <si>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</si>
  <si>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</si>
  <si>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</si>
  <si>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</si>
  <si>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</si>
  <si>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</si>
  <si>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</si>
  <si>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</si>
  <si>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</si>
  <si>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</si>
  <si>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</si>
  <si>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</si>
  <si>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</si>
  <si>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</si>
  <si>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</si>
  <si>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</si>
  <si>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</si>
  <si>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</si>
  <si>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</si>
  <si>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</si>
  <si>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</si>
  <si>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</si>
  <si>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</si>
  <si>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</si>
  <si>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</si>
  <si>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</si>
  <si>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</si>
  <si>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</si>
  <si>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</si>
  <si>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</si>
  <si>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</si>
  <si>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</si>
  <si>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</si>
  <si>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</si>
  <si>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</si>
  <si>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</si>
  <si>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</si>
  <si>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</si>
  <si>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</si>
  <si>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</si>
  <si>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</si>
  <si>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</si>
  <si>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</si>
  <si>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</si>
  <si>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</si>
  <si>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</si>
  <si>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</si>
  <si>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</si>
  <si>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</si>
  <si>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ENGENHEIRO CIVIL DE OBRA JUNIOR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</si>
  <si>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</si>
  <si>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</si>
  <si>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</si>
  <si>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</si>
  <si>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</si>
  <si>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</si>
  <si>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</si>
  <si>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</si>
  <si>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</si>
  <si>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</si>
  <si>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</si>
  <si>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</si>
  <si>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</si>
  <si>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</si>
  <si>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</si>
  <si>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</si>
  <si>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</si>
  <si>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</si>
  <si>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</si>
  <si>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</si>
  <si>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</si>
  <si>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</si>
  <si>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</si>
  <si>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</si>
  <si>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</si>
  <si>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</si>
  <si>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</si>
  <si>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</si>
  <si>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</si>
  <si>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</si>
  <si>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</si>
  <si>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</si>
  <si>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</si>
  <si>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</si>
  <si>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</si>
  <si>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</si>
  <si>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</si>
  <si>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</si>
  <si>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</si>
  <si>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</si>
  <si>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</si>
  <si>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</si>
  <si>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</si>
  <si>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</si>
  <si>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</si>
  <si>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</si>
  <si>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</si>
  <si>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</si>
  <si>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</si>
  <si>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</si>
  <si>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</si>
  <si>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</si>
  <si>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</si>
  <si>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</si>
  <si>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</si>
  <si>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</si>
  <si>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</si>
  <si>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</si>
  <si>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</si>
  <si>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</si>
  <si>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</si>
  <si>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</si>
  <si>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</si>
  <si>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</si>
  <si>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</si>
  <si>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</si>
  <si>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</si>
  <si>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</si>
  <si>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</si>
  <si>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</si>
  <si>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</si>
  <si>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</si>
  <si>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</si>
  <si>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</si>
  <si>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</si>
  <si>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</si>
  <si>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</si>
  <si>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</si>
  <si>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</si>
  <si>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</si>
  <si>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</si>
  <si>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</si>
  <si>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</si>
  <si>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</si>
  <si>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</si>
  <si>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</si>
  <si>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</si>
  <si>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</si>
  <si>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</si>
  <si>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</si>
  <si>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</si>
  <si>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</si>
  <si>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</si>
  <si>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</si>
  <si>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</si>
  <si>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</si>
  <si>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</si>
  <si>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</si>
  <si>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</si>
  <si>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</si>
  <si>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</si>
  <si>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</si>
  <si>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</si>
  <si>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</si>
  <si>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</si>
  <si>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</si>
  <si>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</si>
  <si>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</si>
  <si>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</si>
  <si>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</si>
  <si>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</si>
  <si>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</si>
  <si>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</si>
  <si>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</si>
  <si>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</si>
  <si>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</si>
  <si>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</si>
  <si>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</si>
  <si>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</si>
  <si>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</si>
  <si>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</si>
  <si>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</si>
  <si>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</si>
  <si>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</si>
  <si>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</si>
  <si>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</si>
  <si>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</si>
  <si>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</si>
  <si>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</si>
  <si>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</si>
  <si>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</si>
  <si>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</si>
  <si>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</si>
  <si>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</si>
  <si>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</si>
  <si>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</si>
  <si>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</si>
  <si>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</si>
  <si>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</si>
  <si>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</si>
  <si>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</si>
  <si>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</si>
  <si>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</si>
  <si>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</si>
  <si>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</si>
  <si>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</si>
  <si>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</si>
  <si>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</si>
  <si>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</si>
  <si>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</si>
  <si>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</si>
  <si>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</si>
  <si>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</si>
  <si>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</si>
  <si>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</si>
  <si>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</si>
  <si>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</si>
  <si>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</si>
  <si>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</si>
  <si>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</si>
  <si>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</si>
  <si>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</si>
  <si>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</si>
  <si>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</si>
  <si>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</si>
  <si>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</si>
  <si>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</si>
  <si>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</si>
  <si>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</si>
  <si>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</si>
  <si>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</si>
  <si>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</si>
  <si>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</si>
  <si>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</si>
  <si>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</si>
  <si>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</si>
  <si>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</si>
  <si>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</si>
  <si>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</si>
  <si>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</si>
  <si>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</si>
  <si>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</si>
  <si>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</si>
  <si>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</si>
  <si>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</si>
  <si>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</si>
  <si>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</si>
  <si>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</si>
  <si>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</si>
  <si>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</si>
  <si>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</si>
  <si>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</si>
  <si>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</si>
  <si>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</si>
  <si>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</si>
  <si>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</si>
  <si>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</si>
  <si>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</si>
  <si>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</si>
  <si>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</si>
  <si>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</si>
  <si>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</si>
  <si>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</si>
  <si>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</si>
  <si>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</si>
  <si>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</si>
  <si>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</si>
  <si>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</si>
  <si>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</si>
  <si>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</si>
  <si>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</si>
  <si>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</si>
  <si>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</si>
  <si>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</si>
  <si>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</si>
  <si>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</si>
  <si>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</si>
  <si>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</si>
  <si>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</si>
  <si>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</si>
  <si>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</si>
  <si>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</si>
  <si>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</si>
  <si>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</si>
  <si>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</si>
  <si>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</si>
  <si>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</si>
  <si>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</si>
  <si>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</si>
  <si>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</si>
  <si>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</si>
  <si>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</si>
  <si>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</si>
  <si>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</si>
  <si>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</si>
  <si>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</si>
  <si>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</si>
  <si>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</si>
  <si>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</si>
  <si>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</si>
  <si>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</si>
  <si>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</si>
  <si>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</si>
  <si>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</si>
  <si>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</si>
  <si>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</si>
  <si>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</si>
  <si>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</si>
  <si>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</si>
  <si>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</si>
  <si>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</si>
  <si>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</si>
  <si>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</si>
  <si>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</si>
  <si>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</si>
  <si>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</si>
  <si>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</si>
  <si>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</si>
  <si>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</si>
  <si>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</si>
  <si>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</si>
  <si>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</si>
  <si>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</si>
  <si>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</si>
  <si>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</si>
  <si>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</si>
  <si>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</si>
  <si>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</si>
  <si>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</si>
  <si>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</si>
  <si>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</si>
  <si>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</si>
  <si>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</si>
  <si>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</si>
  <si>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</si>
  <si>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</si>
  <si>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</si>
  <si>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</si>
  <si>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</si>
  <si>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</si>
  <si>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</si>
  <si>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</si>
  <si>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</si>
  <si>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</si>
  <si>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</si>
  <si>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</si>
  <si>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</si>
  <si>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</si>
  <si>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</si>
  <si>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</si>
  <si>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</si>
  <si>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</si>
  <si>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</si>
  <si>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</si>
  <si>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</si>
  <si>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</si>
  <si>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</si>
  <si>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</si>
  <si>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</si>
  <si>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</si>
  <si>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</si>
  <si>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</si>
  <si>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</si>
  <si>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</si>
  <si>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</si>
  <si>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</si>
  <si>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</si>
  <si>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</si>
  <si>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</si>
  <si>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</si>
  <si>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</si>
  <si>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</si>
  <si>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</si>
  <si>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</si>
  <si>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</si>
  <si>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</si>
  <si>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</si>
  <si>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</si>
  <si>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</si>
  <si>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</si>
  <si>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</si>
  <si>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</si>
  <si>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</si>
  <si>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</si>
  <si>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</si>
  <si>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</si>
  <si>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</si>
  <si>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</si>
  <si>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</si>
  <si>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</si>
  <si>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</si>
  <si>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</si>
  <si>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</si>
  <si>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</si>
  <si>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</si>
  <si>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</si>
  <si>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</si>
  <si>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</si>
  <si>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</si>
  <si>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</si>
  <si>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</si>
  <si>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</si>
  <si>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</si>
  <si>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</si>
  <si>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</si>
  <si>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</si>
  <si>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</si>
  <si>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</si>
  <si>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</si>
  <si>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</si>
  <si>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</si>
  <si>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</si>
  <si>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</si>
  <si>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</si>
  <si>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</si>
  <si>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</si>
  <si>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</si>
  <si>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</si>
  <si>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</si>
  <si>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</si>
  <si>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</si>
  <si>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</si>
  <si>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</si>
  <si>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</si>
  <si>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</si>
  <si>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</si>
  <si>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</si>
  <si>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</si>
  <si>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</si>
  <si>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</si>
  <si>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</si>
  <si>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</si>
  <si>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</si>
  <si>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</si>
  <si>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</si>
  <si>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</si>
  <si>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</si>
  <si>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</si>
  <si>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</si>
  <si>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</si>
  <si>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</si>
  <si>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</si>
  <si>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</si>
  <si>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</si>
  <si>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</si>
  <si>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</si>
  <si>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</si>
  <si>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</si>
  <si>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</si>
  <si>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</si>
  <si>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</si>
  <si>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</si>
  <si>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</si>
  <si>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</si>
  <si>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</si>
  <si>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</si>
  <si>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</si>
  <si>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</si>
  <si>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</si>
  <si>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</si>
  <si>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</si>
  <si>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</si>
  <si>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</si>
  <si>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</si>
  <si>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</si>
  <si>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</si>
  <si>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</si>
  <si>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</si>
  <si>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</si>
  <si>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</si>
  <si>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</si>
  <si>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</si>
  <si>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</si>
  <si>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</si>
  <si>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</si>
  <si>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</si>
  <si>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</si>
  <si>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</si>
  <si>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</si>
  <si>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</si>
  <si>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</si>
  <si>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</si>
  <si>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</si>
  <si>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</si>
  <si>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</si>
  <si>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</si>
  <si>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</si>
  <si>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</si>
  <si>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</si>
  <si>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</si>
  <si>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</si>
  <si>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</si>
  <si>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</si>
  <si>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</si>
  <si>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</si>
  <si>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</si>
  <si>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</si>
  <si>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</si>
  <si>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</si>
  <si>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</si>
  <si>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</si>
  <si>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</si>
  <si>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</si>
  <si>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</si>
  <si>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</si>
  <si>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</si>
  <si>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</si>
  <si>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</si>
  <si>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</si>
  <si>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</si>
  <si>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</si>
  <si>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</si>
  <si>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</si>
  <si>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</si>
  <si>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</si>
  <si>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</si>
  <si>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</si>
  <si>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</si>
  <si>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</si>
  <si>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</si>
  <si>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</si>
  <si>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</si>
  <si>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</si>
  <si>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</si>
  <si>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</si>
  <si>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</si>
  <si>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</si>
  <si>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</si>
  <si>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</si>
  <si>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</si>
  <si>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</si>
  <si>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</si>
  <si>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</si>
  <si>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</si>
  <si>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</si>
  <si>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</si>
  <si>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</si>
  <si>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</si>
  <si>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</si>
  <si>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</si>
  <si>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</si>
  <si>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</si>
  <si>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</si>
  <si>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</si>
  <si>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</si>
  <si>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</si>
  <si>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</si>
  <si>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</si>
  <si>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</si>
  <si>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</si>
  <si>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</si>
  <si>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</si>
  <si>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</si>
  <si>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</si>
  <si>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</si>
  <si>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</si>
  <si>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</si>
  <si>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</si>
  <si>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</si>
  <si>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</si>
  <si>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</si>
  <si>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</si>
  <si>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</si>
  <si>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</si>
  <si>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</si>
  <si>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</si>
  <si>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</si>
  <si>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</si>
  <si>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</si>
  <si>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</si>
  <si>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</si>
  <si>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</si>
  <si>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</si>
  <si>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</si>
  <si>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</si>
  <si>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</si>
  <si>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</si>
  <si>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</si>
  <si>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</si>
  <si>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</si>
  <si>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</si>
  <si>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</si>
  <si>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</si>
  <si>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</si>
  <si>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</si>
  <si>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</si>
  <si>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</si>
  <si>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</si>
  <si>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</si>
  <si>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</si>
  <si>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</si>
  <si>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</si>
  <si>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</si>
  <si>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</si>
  <si>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</si>
  <si>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</si>
  <si>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</si>
  <si>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</si>
  <si>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</si>
  <si>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</si>
  <si>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</si>
  <si>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</si>
  <si>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</si>
  <si>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</si>
  <si>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</si>
  <si>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</si>
  <si>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</si>
  <si>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</si>
  <si>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</si>
  <si>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</si>
  <si>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</si>
  <si>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</si>
  <si>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</si>
  <si>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</si>
  <si>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</si>
  <si>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</si>
  <si>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</si>
  <si>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</si>
  <si>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</si>
  <si>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</si>
  <si>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</si>
  <si>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</si>
  <si>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</si>
  <si>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</si>
  <si>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</si>
  <si>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</si>
  <si>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</si>
  <si>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</si>
  <si>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</si>
  <si>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</si>
  <si>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</si>
  <si>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</si>
  <si>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</si>
  <si>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</si>
  <si>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</si>
  <si>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</si>
  <si>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</si>
  <si>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</si>
  <si>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</si>
  <si>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</si>
  <si>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</si>
  <si>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</si>
  <si>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</si>
  <si>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</si>
  <si>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</si>
  <si>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</si>
  <si>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</si>
  <si>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</si>
  <si>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</si>
  <si>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</si>
  <si>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</si>
  <si>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</si>
  <si>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</si>
  <si>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</si>
  <si>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</si>
  <si>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</si>
  <si>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</si>
  <si>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</si>
  <si>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</si>
  <si>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</si>
  <si>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</si>
  <si>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</si>
  <si>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</si>
  <si>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</si>
  <si>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</si>
  <si>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</si>
  <si>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</si>
  <si>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</si>
  <si>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</si>
  <si>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</si>
  <si>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</si>
  <si>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</si>
  <si>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</si>
  <si>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</si>
  <si>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</si>
  <si>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</si>
  <si>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</si>
  <si>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</si>
  <si>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</si>
  <si>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</si>
  <si>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</si>
  <si>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</si>
  <si>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</si>
  <si>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</si>
  <si>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</si>
  <si>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</si>
  <si>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</si>
  <si>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</si>
  <si>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</si>
  <si>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</si>
  <si>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</si>
  <si>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</si>
  <si>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</si>
  <si>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</si>
  <si>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</si>
  <si>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</si>
  <si>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</si>
  <si>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</si>
  <si>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</si>
  <si>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</si>
  <si>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</si>
  <si>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</si>
  <si>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</si>
  <si>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</si>
  <si>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</si>
  <si>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</si>
  <si>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</si>
  <si>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</si>
  <si>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</si>
  <si>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</si>
  <si>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</si>
  <si>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</si>
  <si>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</si>
  <si>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</si>
  <si>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</si>
  <si>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</si>
  <si>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</si>
  <si>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</si>
  <si>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</si>
  <si>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</si>
  <si>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</si>
  <si>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</si>
  <si>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</si>
  <si>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</si>
  <si>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</si>
  <si>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</si>
  <si>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</si>
  <si>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</si>
  <si>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</si>
  <si>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</si>
  <si>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</si>
  <si>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</si>
  <si>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</si>
  <si>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</si>
  <si>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</si>
  <si>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</si>
  <si>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</si>
  <si>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</si>
  <si>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</si>
  <si>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</si>
  <si>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</si>
  <si>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</si>
  <si>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</si>
  <si>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</si>
  <si>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</si>
  <si>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</si>
  <si>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</si>
  <si>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</si>
  <si>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</si>
  <si>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</si>
  <si>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</si>
  <si>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</si>
  <si>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</si>
  <si>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</si>
  <si>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</si>
  <si>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</si>
  <si>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</si>
  <si>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</si>
  <si>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</si>
  <si>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</si>
  <si>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</si>
  <si>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</si>
  <si>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</si>
  <si>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</si>
  <si>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</si>
  <si>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</si>
  <si>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</si>
  <si>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</si>
  <si>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</si>
  <si>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</si>
  <si>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</si>
  <si>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</si>
  <si>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</si>
  <si>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</si>
  <si>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</si>
  <si>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</si>
  <si>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</si>
  <si>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</si>
  <si>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</si>
  <si>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</si>
  <si>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</si>
  <si>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</si>
  <si>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</si>
  <si>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</si>
  <si>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</si>
  <si>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</si>
  <si>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</si>
  <si>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</si>
  <si>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</si>
  <si>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</si>
  <si>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</si>
  <si>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</si>
  <si>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</si>
  <si>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</si>
  <si>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</si>
  <si>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</si>
  <si>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</si>
  <si>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</si>
  <si>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</si>
  <si>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</si>
  <si>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</si>
  <si>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</si>
  <si>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</si>
  <si>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</si>
  <si>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</si>
  <si>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</si>
  <si>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</si>
  <si>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</si>
  <si>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</si>
  <si>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</si>
  <si>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</si>
  <si>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</si>
  <si>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</si>
  <si>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</si>
  <si>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</si>
  <si>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</si>
  <si>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</si>
  <si>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</si>
  <si>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</si>
  <si>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</si>
  <si>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</si>
  <si>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</si>
  <si>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</si>
  <si>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</si>
  <si>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</si>
  <si>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</si>
  <si>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</si>
  <si>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</si>
  <si>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</si>
  <si>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</si>
  <si>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</si>
  <si>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</si>
  <si>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</si>
  <si>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</si>
  <si>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</si>
  <si>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</si>
  <si>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</si>
  <si>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</si>
  <si>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</si>
  <si>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</si>
  <si>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</si>
  <si>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</si>
  <si>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</si>
  <si>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</si>
  <si>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</si>
  <si>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</si>
  <si>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</si>
  <si>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</si>
  <si>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</si>
  <si>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</si>
  <si>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</si>
  <si>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</si>
  <si>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</si>
  <si>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</si>
  <si>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</si>
  <si>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</si>
  <si>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</si>
  <si>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</si>
  <si>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</si>
  <si>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</si>
  <si>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</si>
  <si>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</si>
  <si>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</si>
  <si>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</si>
  <si>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</si>
  <si>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</si>
  <si>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</si>
  <si>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</si>
  <si>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</si>
  <si>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</si>
  <si>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</si>
  <si>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</si>
  <si>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</si>
  <si>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</si>
  <si>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</si>
  <si>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</si>
  <si>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</si>
  <si>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</si>
  <si>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</si>
  <si>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</si>
  <si>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</si>
  <si>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</si>
  <si>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</si>
  <si>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</si>
  <si>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</si>
  <si>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</si>
  <si>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</si>
  <si>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</si>
  <si>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</si>
  <si>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</si>
  <si>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</si>
  <si>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</si>
  <si>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</si>
  <si>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</si>
  <si>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</si>
  <si>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</si>
  <si>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</si>
  <si>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</si>
  <si>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</si>
  <si>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</si>
  <si>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</si>
  <si>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</si>
  <si>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</si>
  <si>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</si>
  <si>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</si>
  <si>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</si>
  <si>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</si>
  <si>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</si>
  <si>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</si>
  <si>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</si>
  <si>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</si>
  <si>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</si>
  <si>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</si>
  <si>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</si>
  <si>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</si>
  <si>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</si>
  <si>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</si>
  <si>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</si>
  <si>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</si>
  <si>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</si>
  <si>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</si>
  <si>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</si>
  <si>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</si>
  <si>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</si>
  <si>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</si>
  <si>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</si>
  <si>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</si>
  <si>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</si>
  <si>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</si>
  <si>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</si>
  <si>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</si>
  <si>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</si>
  <si>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</si>
  <si>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</si>
  <si>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</si>
  <si>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</si>
  <si>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</si>
  <si>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</si>
  <si>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</si>
  <si>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</si>
  <si>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</si>
  <si>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</si>
  <si>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</si>
  <si>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</si>
  <si>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</si>
  <si>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</si>
  <si>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</si>
  <si>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</si>
  <si>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</si>
  <si>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</si>
  <si>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</si>
  <si>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</si>
  <si>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</si>
  <si>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</si>
  <si>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</si>
  <si>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</si>
  <si>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</si>
  <si>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</si>
  <si>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</si>
  <si>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</si>
  <si>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</si>
  <si>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</si>
  <si>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</si>
  <si>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</si>
  <si>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</si>
  <si>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</si>
  <si>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</si>
  <si>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</si>
  <si>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</si>
  <si>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</si>
  <si>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</si>
  <si>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</si>
  <si>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</si>
  <si>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</si>
  <si>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</si>
  <si>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</si>
  <si>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</si>
  <si>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</si>
  <si>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</si>
  <si>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</si>
  <si>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</si>
  <si>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</si>
  <si>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</si>
  <si>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</si>
  <si>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</si>
  <si>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</si>
  <si>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</si>
  <si>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</si>
  <si>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</si>
  <si>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</si>
  <si>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</si>
  <si>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</si>
  <si>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</si>
  <si>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</si>
  <si>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</si>
  <si>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</si>
  <si>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</si>
  <si>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</si>
  <si>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</si>
  <si>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</si>
  <si>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</si>
  <si>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</si>
  <si>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</si>
  <si>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</si>
  <si>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</si>
  <si>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</si>
  <si>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</si>
  <si>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</si>
  <si>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</si>
  <si>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</si>
  <si>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</si>
  <si>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</si>
  <si>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</si>
  <si>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</si>
  <si>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</si>
  <si>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</si>
  <si>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</si>
  <si>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</si>
  <si>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</si>
  <si>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</si>
  <si>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</si>
  <si>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</si>
  <si>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</si>
  <si>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</si>
  <si>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</si>
  <si>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</si>
  <si>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</si>
  <si>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</si>
  <si>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</si>
  <si>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</si>
  <si>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</si>
  <si>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</si>
  <si>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</si>
  <si>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</si>
  <si>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</si>
  <si>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</si>
  <si>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</si>
  <si>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</si>
  <si>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</si>
  <si>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</si>
  <si>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</si>
  <si>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</si>
  <si>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</si>
  <si>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</si>
  <si>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</si>
  <si>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</si>
  <si>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</si>
  <si>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</si>
  <si>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</si>
  <si>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</si>
  <si>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</si>
  <si>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</si>
  <si>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</si>
  <si>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</si>
  <si>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</si>
  <si>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</si>
  <si>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</si>
  <si>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</si>
  <si>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</si>
  <si>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</si>
  <si>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</si>
  <si>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</si>
  <si>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</si>
  <si>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</si>
  <si>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</si>
  <si>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</si>
  <si>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</si>
  <si>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</si>
  <si>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</si>
  <si>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</si>
  <si>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</si>
  <si>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</si>
  <si>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</si>
  <si>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</si>
  <si>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</si>
  <si>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</si>
  <si>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</si>
  <si>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</si>
  <si>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</si>
  <si>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</si>
  <si>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</si>
  <si>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</si>
  <si>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</si>
  <si>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</si>
  <si>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</si>
  <si>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</si>
  <si>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</si>
  <si>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</si>
  <si>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</si>
  <si>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</si>
  <si>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</si>
  <si>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</si>
  <si>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</si>
  <si>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</si>
  <si>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</si>
  <si>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</si>
  <si>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</si>
  <si>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</si>
  <si>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</si>
  <si>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</si>
  <si>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</si>
  <si>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</si>
  <si>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</si>
  <si>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</si>
  <si>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</si>
  <si>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</si>
  <si>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</si>
  <si>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</si>
  <si>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</si>
  <si>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</si>
  <si>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</si>
  <si>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</si>
  <si>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</si>
  <si>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</si>
  <si>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</si>
  <si>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</si>
  <si>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</si>
  <si>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</si>
  <si>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</si>
  <si>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</si>
  <si>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</si>
  <si>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</si>
  <si>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</si>
  <si>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</si>
  <si>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</si>
  <si>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</si>
  <si>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</si>
  <si>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</si>
  <si>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</si>
  <si>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</si>
  <si>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</si>
  <si>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</si>
  <si>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</si>
  <si>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</si>
  <si>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</si>
  <si>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</si>
  <si>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</si>
  <si>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</si>
  <si>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</si>
  <si>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</si>
  <si>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</si>
  <si>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</si>
  <si>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</si>
  <si>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</si>
  <si>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</si>
  <si>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</si>
  <si>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</si>
  <si>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</si>
  <si>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</si>
  <si>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</si>
  <si>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</si>
  <si>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</si>
  <si>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</si>
  <si>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</si>
  <si>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</si>
  <si>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</si>
  <si>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</si>
  <si>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</si>
  <si>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</si>
  <si>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</si>
  <si>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</si>
  <si>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</si>
  <si>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</si>
  <si>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</si>
  <si>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</si>
  <si>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</si>
  <si>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</si>
  <si>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</si>
  <si>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</si>
  <si>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</si>
  <si>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</si>
  <si>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</si>
  <si>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</si>
  <si>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</si>
  <si>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</si>
  <si>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</si>
  <si>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</si>
  <si>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</si>
  <si>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</si>
  <si>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</si>
  <si>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</si>
  <si>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</si>
  <si>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</si>
  <si>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</si>
  <si>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</si>
  <si>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</si>
  <si>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</si>
  <si>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</si>
  <si>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</si>
  <si>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</si>
  <si>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</si>
  <si>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</si>
  <si>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</si>
  <si>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</si>
  <si>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</si>
  <si>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</si>
  <si>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</si>
  <si>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</si>
  <si>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</si>
  <si>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</si>
  <si>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</si>
  <si>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</si>
  <si>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</si>
  <si>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</si>
  <si>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</si>
  <si>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</si>
  <si>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</si>
  <si>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</si>
  <si>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</si>
  <si>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</si>
  <si>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</si>
  <si>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</si>
  <si>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</si>
  <si>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</si>
  <si>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</si>
  <si>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</si>
  <si>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</si>
  <si>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</si>
  <si>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</si>
  <si>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</si>
  <si>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</si>
  <si>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</si>
  <si>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</si>
  <si>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</si>
  <si>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</si>
  <si>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</si>
  <si>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</si>
  <si>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</si>
  <si>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</si>
  <si>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</si>
  <si>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</si>
  <si>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</si>
  <si>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</si>
  <si>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</si>
  <si>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</si>
  <si>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</si>
  <si>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</si>
  <si>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</si>
  <si>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</si>
  <si>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</si>
  <si>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</si>
  <si>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</si>
  <si>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</si>
  <si>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</si>
  <si>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</si>
  <si>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</si>
  <si>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</si>
  <si>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</si>
  <si>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</si>
  <si>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</si>
  <si>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</si>
  <si>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</si>
  <si>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</si>
  <si>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</si>
  <si>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</si>
  <si>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</si>
  <si>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</si>
  <si>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</si>
  <si>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</si>
  <si>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</si>
  <si>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</si>
  <si>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</si>
  <si>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</si>
  <si>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</si>
  <si>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</si>
  <si>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</si>
  <si>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</si>
  <si>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</si>
  <si>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</si>
  <si>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</si>
  <si>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</si>
  <si>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</si>
  <si>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</si>
  <si>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</si>
  <si>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</si>
  <si>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</si>
  <si>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</si>
  <si>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</si>
  <si>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</si>
  <si>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</si>
  <si>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</si>
  <si>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</si>
  <si>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</si>
  <si>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</si>
  <si>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</si>
  <si>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</si>
  <si>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</si>
  <si>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</si>
  <si>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</si>
  <si>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</si>
  <si>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</si>
  <si>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</si>
  <si>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</si>
  <si>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</si>
  <si>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</si>
  <si>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</si>
  <si>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</si>
  <si>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</si>
  <si>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</si>
  <si>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</si>
  <si>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</si>
  <si>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</si>
  <si>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</si>
  <si>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</si>
  <si>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</si>
  <si>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</si>
  <si>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</si>
  <si>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</si>
  <si>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</si>
  <si>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</si>
  <si>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</si>
  <si>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</si>
  <si>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</si>
  <si>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</si>
  <si>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</si>
  <si>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</si>
  <si>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</si>
  <si>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</si>
  <si>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</si>
  <si>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</si>
  <si>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</si>
  <si>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</si>
  <si>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</si>
  <si>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</si>
  <si>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</si>
  <si>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</si>
  <si>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</si>
  <si>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</si>
  <si>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</si>
  <si>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</si>
  <si>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</si>
  <si>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</si>
  <si>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</si>
  <si>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</si>
  <si>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</si>
  <si>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</si>
  <si>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</si>
  <si>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</si>
  <si>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</si>
  <si>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</si>
  <si>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</si>
  <si>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</si>
  <si>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</si>
  <si>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</si>
  <si>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</si>
  <si>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</si>
  <si>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</si>
  <si>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</si>
  <si>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</si>
  <si>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</si>
  <si>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</si>
  <si>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</si>
  <si>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</si>
  <si>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</si>
  <si>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</si>
  <si>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</si>
  <si>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</si>
  <si>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</si>
  <si>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</si>
  <si>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</si>
  <si>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</si>
  <si>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</si>
  <si>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</si>
  <si>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</si>
  <si>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</si>
  <si>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</si>
  <si>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</si>
  <si>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</si>
  <si>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</si>
  <si>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</si>
  <si>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</si>
  <si>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</si>
  <si>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</si>
  <si>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</si>
  <si>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</si>
  <si>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</si>
  <si>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</si>
  <si>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</si>
  <si>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</si>
  <si>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</si>
  <si>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</si>
  <si>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</si>
  <si>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</si>
  <si>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</si>
  <si>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</si>
  <si>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</si>
  <si>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</si>
  <si>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</si>
  <si>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</si>
  <si>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</si>
  <si>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</si>
  <si>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</si>
  <si>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</si>
  <si>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</si>
  <si>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</si>
  <si>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</si>
  <si>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</si>
  <si>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</si>
  <si>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</si>
  <si>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</si>
  <si>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</si>
  <si>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</si>
  <si>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</si>
  <si>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</si>
  <si>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</si>
  <si>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</si>
  <si>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</si>
  <si>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</si>
  <si>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</si>
  <si>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</si>
  <si>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</si>
  <si>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</si>
  <si>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</si>
  <si>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</si>
  <si>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</si>
  <si>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</si>
  <si>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</si>
  <si>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</si>
  <si>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</si>
  <si>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</si>
  <si>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</si>
  <si>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</si>
  <si>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</si>
  <si>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</si>
  <si>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</si>
  <si>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</si>
  <si>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</si>
  <si>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</si>
  <si>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</si>
  <si>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</si>
  <si>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</si>
  <si>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</si>
  <si>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</si>
  <si>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</si>
  <si>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</si>
  <si>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</si>
  <si>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</si>
  <si>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</si>
  <si>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</si>
  <si>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</si>
  <si>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</si>
  <si>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</si>
  <si>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</si>
  <si>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</si>
  <si>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</si>
  <si>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</si>
  <si>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</si>
  <si>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</si>
  <si>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</si>
  <si>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</si>
  <si>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</si>
  <si>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</si>
  <si>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</si>
  <si>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</si>
  <si>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</si>
  <si>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</si>
  <si>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</si>
  <si>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</si>
  <si>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</si>
  <si>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</si>
  <si>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</si>
  <si>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</si>
  <si>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</si>
  <si>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</si>
  <si>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</si>
  <si>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</si>
  <si>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</si>
  <si>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</si>
  <si>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</si>
  <si>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</si>
  <si>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</si>
  <si>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</si>
  <si>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</si>
  <si>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</si>
  <si>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</si>
  <si>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</si>
  <si>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</si>
  <si>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</si>
  <si>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</si>
  <si>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</si>
  <si>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</si>
  <si>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</si>
  <si>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</si>
  <si>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</si>
  <si>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</si>
  <si>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</si>
  <si>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</si>
  <si>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</si>
  <si>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</si>
  <si>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</si>
  <si>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</si>
  <si>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</si>
  <si>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</si>
  <si>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</si>
  <si>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</si>
  <si>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</si>
  <si>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</si>
  <si>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</si>
  <si>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</si>
  <si>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</si>
  <si>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</si>
  <si>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</si>
  <si>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</si>
  <si>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</si>
  <si>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</si>
  <si>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</si>
  <si>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</si>
  <si>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</si>
  <si>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</si>
  <si>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</si>
  <si>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</si>
  <si>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</si>
  <si>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</si>
  <si>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</si>
  <si>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</si>
  <si>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</si>
  <si>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</si>
  <si>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</si>
  <si>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</si>
  <si>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</si>
  <si>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</si>
  <si>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</si>
  <si>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</si>
  <si>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</si>
  <si>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</si>
  <si>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</si>
  <si>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</si>
  <si>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</si>
  <si>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</si>
  <si>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</si>
  <si>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</si>
  <si>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</si>
  <si>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</si>
  <si>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</si>
  <si>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</si>
  <si>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</si>
  <si>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</si>
  <si>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</si>
  <si>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</si>
  <si>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</si>
  <si>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</si>
  <si>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</si>
  <si>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</si>
  <si>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</si>
  <si>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</si>
  <si>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</si>
  <si>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</si>
  <si>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</si>
  <si>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</si>
  <si>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</si>
  <si>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</si>
  <si>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</si>
  <si>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</si>
  <si>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</si>
  <si>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</si>
  <si>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</si>
  <si>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</si>
  <si>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</si>
  <si>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</si>
  <si>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</si>
  <si>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</si>
  <si>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</si>
  <si>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</si>
  <si>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</si>
  <si>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</si>
  <si>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</si>
  <si>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</si>
  <si>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</si>
  <si>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</si>
  <si>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</si>
  <si>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</si>
  <si>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</si>
  <si>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</si>
  <si>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</si>
  <si>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</si>
  <si>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</si>
  <si>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</si>
  <si>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</si>
  <si>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</si>
  <si>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</si>
  <si>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</si>
  <si>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</si>
  <si>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</si>
  <si>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</si>
  <si>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</si>
  <si>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</si>
  <si>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</si>
  <si>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</si>
  <si>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</si>
  <si>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</si>
  <si>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</si>
  <si>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</si>
  <si>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</si>
  <si>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</si>
  <si>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</si>
  <si>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</si>
  <si>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</si>
  <si>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</si>
  <si>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</si>
  <si>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</si>
  <si>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</si>
  <si>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</si>
  <si>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</si>
  <si>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</si>
  <si>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</si>
  <si>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</si>
  <si>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</si>
  <si>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</si>
  <si>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</si>
  <si>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</si>
  <si>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</si>
  <si>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</si>
  <si>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</si>
  <si>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</si>
  <si>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</si>
  <si>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</si>
  <si>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</si>
  <si>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</si>
  <si>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</si>
  <si>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</si>
  <si>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</si>
  <si>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</si>
  <si>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</si>
  <si>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</si>
  <si>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</si>
  <si>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</si>
  <si>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</si>
  <si>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</si>
  <si>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</si>
  <si>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</si>
  <si>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</si>
  <si>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</si>
  <si>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</si>
  <si>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</si>
  <si>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</si>
  <si>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</si>
  <si>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</si>
  <si>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</si>
  <si>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</si>
  <si>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</si>
  <si>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</si>
  <si>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</si>
  <si>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</si>
  <si>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</si>
  <si>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</si>
  <si>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</si>
  <si>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</si>
  <si>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</si>
  <si>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</si>
  <si>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</si>
  <si>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</si>
  <si>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</si>
  <si>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</si>
  <si>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</si>
  <si>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</si>
  <si>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</si>
  <si>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</si>
  <si>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</si>
  <si>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</si>
  <si>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</si>
  <si>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</si>
  <si>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</si>
  <si>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</si>
  <si>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</si>
  <si>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</si>
  <si>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</si>
  <si>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</si>
  <si>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</si>
  <si>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</si>
  <si>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</si>
  <si>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</si>
  <si>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</si>
  <si>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</si>
  <si>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</si>
  <si>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</si>
  <si>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</si>
  <si>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</si>
  <si>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</si>
  <si>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</si>
  <si>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</si>
  <si>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</si>
  <si>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</si>
  <si>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</si>
  <si>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</si>
  <si>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</si>
  <si>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</si>
  <si>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</si>
  <si>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</si>
  <si>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</si>
  <si>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</si>
  <si>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</si>
  <si>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</si>
  <si>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</si>
  <si>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</si>
  <si>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</si>
  <si>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</si>
  <si>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</si>
  <si>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</si>
  <si>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</si>
  <si>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</si>
  <si>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</si>
  <si>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</si>
  <si>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</si>
  <si>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</si>
  <si>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</si>
  <si>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</si>
  <si>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</si>
  <si>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</si>
  <si>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</si>
  <si>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</si>
  <si>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</si>
  <si>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</si>
  <si>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</si>
  <si>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</si>
  <si>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</si>
  <si>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</si>
  <si>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</si>
  <si>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</si>
  <si>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</si>
  <si>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</si>
  <si>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</si>
  <si>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</si>
  <si>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</si>
  <si>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</si>
  <si>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</si>
  <si>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</si>
  <si>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</si>
  <si>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</si>
  <si>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</si>
  <si>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</si>
  <si>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</si>
  <si>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</si>
  <si>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</si>
  <si>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</si>
  <si>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</si>
  <si>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</si>
  <si>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</si>
  <si>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</si>
  <si>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</si>
  <si>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</si>
  <si>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</si>
  <si>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</si>
  <si>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</si>
  <si>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</si>
  <si>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</si>
  <si>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</si>
  <si>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</si>
  <si>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</si>
  <si>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</si>
  <si>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</si>
  <si>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</si>
  <si>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FITA DE ALUMÍNIO 70 MM² PARA SPDA - FORNECIMENTO E INSTALAÇÃO. AF_08/2023</t>
  </si>
  <si>
    <t>HASTE DE ATERRAMENTO, DIÂMETRO 3/4",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</si>
  <si>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</si>
  <si>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</si>
  <si>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</si>
  <si>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</si>
  <si>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</si>
  <si>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</si>
  <si>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</si>
  <si>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</si>
  <si>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</si>
  <si>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</si>
  <si>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</si>
  <si>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</si>
  <si>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</si>
  <si>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</si>
  <si>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</si>
  <si>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</si>
  <si>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</si>
  <si>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</si>
  <si>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</si>
  <si>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</si>
  <si>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</si>
  <si>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</si>
  <si>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</si>
  <si>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</si>
  <si>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</si>
  <si>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</si>
  <si>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</si>
  <si>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</si>
  <si>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</si>
  <si>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</si>
  <si>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</si>
  <si>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</si>
  <si>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</si>
  <si>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</si>
  <si>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</si>
  <si>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</si>
  <si>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</si>
  <si>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</si>
  <si>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</si>
  <si>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</si>
  <si>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</si>
  <si>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</si>
  <si>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</si>
  <si>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</si>
  <si>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</si>
  <si>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</si>
  <si>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</si>
  <si>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</si>
  <si>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</si>
  <si>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</si>
  <si>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</si>
  <si>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</si>
  <si>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</si>
  <si>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</si>
  <si>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</si>
  <si>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</si>
  <si>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</si>
  <si>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</si>
  <si>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</si>
  <si>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</si>
  <si>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</si>
  <si>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</si>
  <si>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</si>
  <si>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</si>
  <si>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</si>
  <si>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</si>
  <si>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</si>
  <si>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</si>
  <si>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</si>
  <si>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</si>
  <si>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</si>
  <si>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</si>
  <si>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</si>
  <si>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</si>
  <si>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</si>
  <si>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</si>
  <si>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</si>
  <si>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</si>
  <si>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</si>
  <si>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</si>
  <si>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</si>
  <si>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</si>
  <si>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</si>
  <si>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</si>
  <si>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</si>
  <si>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</si>
  <si>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</si>
  <si>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</si>
  <si>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</si>
  <si>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</si>
  <si>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</si>
  <si>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</si>
  <si>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</si>
  <si>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</si>
  <si>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</si>
  <si>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</si>
  <si>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</si>
  <si>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</si>
  <si>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</si>
  <si>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</si>
  <si>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</si>
  <si>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</si>
  <si>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</si>
  <si>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</si>
  <si>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</si>
  <si>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</si>
  <si>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</si>
  <si>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</si>
  <si>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</si>
  <si>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</si>
  <si>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</si>
  <si>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</si>
  <si>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</si>
  <si>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</si>
  <si>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</si>
  <si>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</si>
  <si>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</si>
  <si>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</si>
  <si>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</si>
  <si>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</si>
  <si>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</si>
  <si>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</si>
  <si>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</si>
  <si>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</si>
  <si>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</si>
  <si>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</si>
  <si>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</si>
  <si>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</si>
  <si>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</si>
  <si>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</si>
  <si>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</si>
  <si>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</si>
  <si>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</si>
  <si>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</si>
  <si>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</si>
  <si>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</si>
  <si>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</si>
  <si>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</si>
  <si>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</si>
  <si>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</si>
  <si>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</si>
  <si>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</si>
  <si>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</si>
  <si>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</si>
  <si>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</si>
  <si>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</si>
  <si>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</si>
  <si>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</si>
  <si>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</si>
  <si>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</si>
  <si>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</si>
  <si>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</si>
  <si>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</si>
  <si>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</si>
  <si>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</si>
  <si>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</si>
  <si>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</si>
  <si>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</si>
  <si>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</si>
  <si>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</si>
  <si>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</si>
  <si>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</si>
  <si>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</si>
  <si>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</si>
  <si>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</si>
  <si>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</si>
  <si>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</si>
  <si>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</si>
  <si>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</si>
  <si>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</si>
  <si>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</si>
  <si>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</si>
  <si>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</si>
  <si>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</si>
  <si>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</si>
  <si>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</si>
  <si>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</si>
  <si>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</si>
  <si>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</si>
  <si>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</si>
  <si>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</si>
  <si>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</si>
  <si>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</si>
  <si>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</si>
  <si>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</si>
  <si>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</si>
  <si>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</si>
  <si>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</si>
  <si>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</si>
  <si>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</si>
  <si>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</si>
  <si>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</si>
  <si>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</si>
  <si>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</si>
  <si>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</si>
  <si>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</si>
  <si>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</si>
  <si>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</si>
  <si>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</si>
  <si>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</si>
  <si>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</si>
  <si>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</si>
  <si>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</si>
  <si>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</si>
  <si>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</si>
  <si>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</si>
  <si>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</si>
  <si>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</si>
  <si>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</si>
  <si>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</si>
  <si>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</si>
  <si>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</si>
  <si>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</si>
  <si>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</si>
  <si>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</si>
  <si>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</si>
  <si>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</si>
  <si>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</si>
  <si>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</si>
  <si>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</si>
  <si>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</si>
  <si>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</si>
  <si>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</si>
  <si>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</si>
  <si>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</si>
  <si>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</si>
  <si>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</si>
  <si>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</si>
  <si>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</si>
  <si>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</si>
  <si>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</si>
  <si>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</si>
  <si>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</si>
  <si>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</si>
  <si>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</si>
  <si>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</si>
  <si>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</si>
  <si>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</si>
  <si>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</si>
  <si>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</si>
  <si>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</si>
  <si>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</si>
  <si>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</si>
  <si>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</si>
  <si>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</si>
  <si>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</si>
  <si>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</si>
  <si>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</si>
  <si>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</si>
  <si>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</si>
  <si>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</si>
  <si>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</si>
  <si>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</si>
  <si>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</si>
  <si>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</si>
  <si>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</si>
  <si>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</si>
  <si>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</si>
  <si>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</si>
  <si>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</si>
  <si>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</si>
  <si>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</si>
  <si>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</si>
  <si>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</si>
  <si>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</si>
  <si>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</si>
  <si>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</si>
  <si>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</si>
  <si>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</si>
  <si>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</si>
  <si>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</si>
  <si>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</si>
  <si>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</si>
  <si>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</si>
  <si>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</si>
  <si>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</si>
  <si>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</si>
  <si>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</si>
  <si>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</si>
  <si>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</si>
  <si>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</si>
  <si>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</si>
  <si>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</si>
  <si>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</si>
  <si>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</si>
  <si>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</si>
  <si>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</si>
  <si>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</si>
  <si>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</si>
  <si>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</si>
  <si>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</si>
  <si>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</si>
  <si>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</si>
  <si>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</si>
  <si>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</si>
  <si>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</si>
  <si>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</si>
  <si>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</si>
  <si>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</si>
  <si>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</si>
  <si>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</si>
  <si>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</si>
  <si>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</si>
  <si>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</si>
  <si>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</si>
  <si>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</si>
  <si>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</si>
  <si>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</si>
  <si>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</si>
  <si>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</si>
  <si>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</si>
  <si>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</si>
  <si>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</si>
  <si>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</si>
  <si>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</si>
  <si>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</si>
  <si>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</si>
  <si>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</si>
  <si>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</si>
  <si>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</si>
  <si>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</si>
  <si>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</si>
  <si>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</si>
  <si>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</si>
  <si>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</si>
  <si>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</si>
  <si>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</si>
  <si>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</si>
  <si>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</si>
  <si>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</si>
  <si>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</si>
  <si>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</si>
  <si>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</si>
  <si>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</si>
  <si>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</si>
  <si>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</si>
  <si>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</si>
  <si>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</si>
  <si>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</si>
  <si>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</si>
  <si>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</si>
  <si>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</si>
  <si>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</si>
  <si>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</si>
  <si>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</si>
  <si>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</si>
  <si>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</si>
  <si>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</si>
  <si>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</si>
  <si>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</si>
  <si>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</si>
  <si>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</si>
  <si>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</si>
  <si>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</si>
  <si>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</si>
  <si>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</si>
  <si>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</si>
  <si>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</si>
  <si>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</si>
  <si>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</si>
  <si>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</si>
  <si>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</si>
  <si>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</si>
  <si>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</si>
  <si>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</si>
  <si>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</si>
  <si>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</si>
  <si>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</si>
  <si>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</si>
  <si>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</si>
  <si>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</si>
  <si>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</si>
  <si>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</si>
  <si>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</si>
  <si>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</si>
  <si>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</si>
  <si>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</si>
  <si>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</si>
  <si>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</si>
  <si>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</si>
  <si>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</si>
  <si>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</si>
  <si>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</si>
  <si>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</si>
  <si>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</si>
  <si>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</si>
  <si>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</si>
  <si>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</si>
  <si>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</si>
  <si>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</si>
  <si>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</si>
  <si>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</si>
  <si>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</si>
  <si>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</si>
  <si>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</si>
  <si>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</si>
  <si>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</si>
  <si>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</si>
  <si>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</si>
  <si>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</si>
  <si>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</si>
  <si>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</si>
  <si>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</si>
  <si>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</si>
  <si>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</si>
  <si>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</si>
  <si>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</si>
  <si>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</si>
  <si>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</si>
  <si>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</si>
  <si>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</si>
  <si>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</si>
  <si>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</si>
  <si>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</si>
  <si>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</si>
  <si>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</si>
  <si>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</si>
  <si>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</si>
  <si>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</si>
  <si>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</si>
  <si>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</si>
  <si>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</si>
  <si>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</si>
  <si>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</si>
  <si>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</si>
  <si>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</si>
  <si>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</si>
  <si>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</si>
  <si>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</si>
  <si>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</si>
  <si>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</si>
  <si>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</si>
  <si>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</si>
  <si>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</si>
  <si>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</si>
  <si>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</si>
  <si>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</si>
  <si>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</si>
  <si>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</si>
  <si>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</si>
  <si>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</si>
  <si>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</si>
  <si>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</si>
  <si>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</si>
  <si>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</si>
  <si>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</si>
  <si>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</si>
  <si>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</si>
  <si>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</si>
  <si>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</si>
  <si>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</si>
  <si>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</si>
  <si>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</si>
  <si>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</si>
  <si>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</si>
  <si>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</si>
  <si>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</si>
  <si>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</si>
  <si>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</si>
  <si>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</si>
  <si>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</si>
  <si>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</si>
  <si>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</si>
  <si>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</si>
  <si>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</si>
  <si>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</si>
  <si>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</si>
  <si>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</si>
  <si>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</si>
  <si>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</si>
  <si>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</si>
  <si>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</si>
  <si>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</si>
  <si>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</si>
  <si>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</si>
  <si>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</si>
  <si>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</si>
  <si>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</si>
  <si>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</si>
  <si>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</si>
  <si>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</si>
  <si>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</si>
  <si>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</si>
  <si>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</si>
  <si>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</si>
  <si>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</si>
  <si>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</si>
  <si>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</si>
  <si>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</si>
  <si>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</si>
  <si>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</si>
  <si>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</si>
  <si>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</si>
  <si>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</si>
  <si>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</si>
  <si>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</si>
  <si>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</si>
  <si>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</si>
  <si>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1/4" - FORNECIMENTO E INSTALAÇÃO. AF_08/2021</t>
  </si>
  <si>
    <t>REGISTRO DE GAVETA BRUTO, LATÃO, ROSCÁVEL, 1"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</si>
  <si>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</si>
  <si>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</si>
  <si>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</si>
  <si>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</si>
  <si>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</si>
  <si>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</si>
  <si>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</si>
  <si>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</si>
  <si>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</si>
  <si>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</si>
  <si>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</si>
  <si>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</si>
  <si>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</si>
  <si>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</si>
  <si>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</si>
  <si>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</si>
  <si>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</si>
  <si>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</si>
  <si>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</si>
  <si>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</si>
  <si>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</si>
  <si>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</si>
  <si>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</si>
  <si>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</si>
  <si>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</si>
  <si>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</si>
  <si>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</si>
  <si>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</si>
  <si>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</si>
  <si>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</si>
  <si>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</si>
  <si>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</si>
  <si>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</si>
  <si>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</si>
  <si>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</si>
  <si>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</si>
  <si>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</si>
  <si>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</si>
  <si>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</si>
  <si>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</si>
  <si>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</si>
  <si>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</si>
  <si>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</si>
  <si>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</si>
  <si>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</si>
  <si>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</si>
  <si>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</si>
  <si>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</si>
  <si>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</si>
  <si>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</si>
  <si>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</si>
  <si>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</si>
  <si>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</si>
  <si>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</si>
  <si>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</si>
  <si>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</si>
  <si>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</si>
  <si>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</si>
  <si>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</si>
  <si>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</si>
  <si>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</si>
  <si>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</si>
  <si>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</si>
  <si>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</si>
  <si>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</si>
  <si>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</si>
  <si>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</si>
  <si>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</si>
  <si>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</si>
  <si>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</si>
  <si>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</si>
  <si>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</si>
  <si>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</si>
  <si>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</si>
  <si>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</si>
  <si>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</si>
  <si>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</si>
  <si>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</si>
  <si>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</si>
  <si>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</si>
  <si>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</si>
  <si>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</si>
  <si>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</si>
  <si>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</si>
  <si>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</si>
  <si>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</si>
  <si>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</si>
  <si>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</si>
  <si>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</si>
  <si>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</si>
  <si>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</si>
  <si>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</si>
  <si>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</si>
  <si>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</si>
  <si>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</si>
  <si>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</si>
  <si>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</si>
  <si>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</si>
  <si>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</si>
  <si>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</si>
  <si>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</si>
  <si>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</si>
  <si>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</si>
  <si>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</si>
  <si>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</si>
  <si>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</si>
  <si>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</si>
  <si>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</si>
  <si>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</si>
  <si>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</si>
  <si>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</si>
  <si>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</si>
  <si>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</si>
  <si>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</si>
  <si>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</si>
  <si>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</si>
  <si>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</si>
  <si>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</si>
  <si>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</si>
  <si>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</si>
  <si>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</si>
  <si>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</si>
  <si>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</si>
  <si>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</si>
  <si>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</si>
  <si>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</si>
  <si>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</si>
  <si>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</si>
  <si>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</si>
  <si>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</si>
  <si>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</si>
  <si>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</si>
  <si>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</si>
  <si>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002</t>
  </si>
  <si>
    <t>COMPOSIÇÃO 001</t>
  </si>
  <si>
    <t>Código de referência (origem dos coeficientes da composição):</t>
  </si>
  <si>
    <t xml:space="preserve">Discriminação do código de referência: </t>
  </si>
  <si>
    <t>Unidade:</t>
  </si>
  <si>
    <t>Custo Unitário:</t>
  </si>
  <si>
    <t>Quantidade:</t>
  </si>
  <si>
    <t>SEM DESONERAÇÂO</t>
  </si>
  <si>
    <t xml:space="preserve">Fonte </t>
  </si>
  <si>
    <t>Código</t>
  </si>
  <si>
    <t>Coeficiente</t>
  </si>
  <si>
    <t>Custo
Unitário</t>
  </si>
  <si>
    <t>Custo
Total</t>
  </si>
  <si>
    <t>SINAPI I</t>
  </si>
  <si>
    <t>Total</t>
  </si>
  <si>
    <t>COMPOSIÇÃO 002</t>
  </si>
  <si>
    <t>COMPOSIÇÃO 003</t>
  </si>
  <si>
    <t>SINAPI C</t>
  </si>
  <si>
    <t>REVESTIMENTO CERÂMICO PARA PAREDES COM PLACAS TIPO ESMALTADA DE DIMENSÕES 10X10CM COLORIDA</t>
  </si>
  <si>
    <t>Dedução interseção com pilares</t>
  </si>
  <si>
    <t>CONCRETO ARMADO EM PILARES (CONF. PROJETO ESTRUTURAL)</t>
  </si>
  <si>
    <t>003</t>
  </si>
  <si>
    <t>ESTRUTURA TRELIÇADA DE COBERTURA, TIPO ARCO, COM LIGAÇÕES SOLDADAS, INCLUSOS PERFIS METÁLICOS, CHAPAS METÁLICAS, MÃO DE OBRA E TRANSPORTE COM GUINDASTE - FORNECIMENTO E INSTALAÇÃO</t>
  </si>
  <si>
    <t>COMPOSIÇÃO 004</t>
  </si>
  <si>
    <t>004</t>
  </si>
  <si>
    <t>COMPOSIÇÃO 005</t>
  </si>
  <si>
    <t>005</t>
  </si>
  <si>
    <t>COMPOSIÇÃO 006</t>
  </si>
  <si>
    <t>006</t>
  </si>
  <si>
    <t>COMPOSIÇÃO 007</t>
  </si>
  <si>
    <t>007</t>
  </si>
  <si>
    <t>008</t>
  </si>
  <si>
    <t>COMPOSIÇÃO 008</t>
  </si>
  <si>
    <t>PT</t>
  </si>
  <si>
    <t>COMPOSIÇÃO 009</t>
  </si>
  <si>
    <t>009</t>
  </si>
  <si>
    <t>010</t>
  </si>
  <si>
    <t>COMPOSIÇÃO 010</t>
  </si>
  <si>
    <t>COMPOSIÇÃO 011</t>
  </si>
  <si>
    <t>011</t>
  </si>
  <si>
    <t>COMPOSIÇÃO 012</t>
  </si>
  <si>
    <t>012</t>
  </si>
  <si>
    <t>CONSTRUÇÃO DE UMA QUADRA COBERTA COM VESTIÁRIO</t>
  </si>
  <si>
    <t>CONSTRUÇÃO DE UMA ESCOLA DE 06 SALAS PADRÃO FNDE</t>
  </si>
  <si>
    <t>COMPOSIÇÃO 013</t>
  </si>
  <si>
    <t>Item com BDI diferenciado</t>
  </si>
  <si>
    <t>SERVIÇOS PRELIMINARES E CANTEIRO DE OBRAS</t>
  </si>
  <si>
    <t>1.1.1</t>
  </si>
  <si>
    <t>1.1.2</t>
  </si>
  <si>
    <t>1.2.1</t>
  </si>
  <si>
    <t>1.2.2</t>
  </si>
  <si>
    <t>1.2.3</t>
  </si>
  <si>
    <t>1.2.4</t>
  </si>
  <si>
    <t>1.2.5</t>
  </si>
  <si>
    <t>1.2.6</t>
  </si>
  <si>
    <t>2.1.1</t>
  </si>
  <si>
    <t>2.1.2</t>
  </si>
  <si>
    <t>2.1.3</t>
  </si>
  <si>
    <t>3.1.1</t>
  </si>
  <si>
    <t>1.2.7</t>
  </si>
  <si>
    <t>1.2.8</t>
  </si>
  <si>
    <t>ADMINISTRAÇÃO, SERVIÇOS PRELIMINARES E CANTEIRO DE OBRAS</t>
  </si>
  <si>
    <t>MOVIMENTO DE TERRAS PARA FUNDAÇÕES</t>
  </si>
  <si>
    <t>2.1.4</t>
  </si>
  <si>
    <t>2.2.1</t>
  </si>
  <si>
    <t>2.2.2</t>
  </si>
  <si>
    <t>2.2.3</t>
  </si>
  <si>
    <t>FUNDAÇÕES</t>
  </si>
  <si>
    <t>2.2.1.1</t>
  </si>
  <si>
    <t>2.2.1.2</t>
  </si>
  <si>
    <t>2.2.1.3</t>
  </si>
  <si>
    <t>CONCRETO ARMADO PARA FUNDAÇÕES - SAPATAS</t>
  </si>
  <si>
    <t>2.2.1.4</t>
  </si>
  <si>
    <t>2.2.1.5</t>
  </si>
  <si>
    <t>2.2.1.6</t>
  </si>
  <si>
    <t>2.2.1.7</t>
  </si>
  <si>
    <t>CONCRETO ARMADO PARA FUNDAÇÕES - VIGAS BALDRAMES</t>
  </si>
  <si>
    <t>2.2.2.1</t>
  </si>
  <si>
    <t>2.2.2.2</t>
  </si>
  <si>
    <t>2.2.2.3</t>
  </si>
  <si>
    <t>2.2.2.4</t>
  </si>
  <si>
    <t>2.2.2.5</t>
  </si>
  <si>
    <t>2.2.2.6</t>
  </si>
  <si>
    <t>CONCRETO ARMADO PARA FUNDAÇÕES - BASE CAIXA D'ÁGUA</t>
  </si>
  <si>
    <t>2.2.3.1</t>
  </si>
  <si>
    <t>2.2.3.2</t>
  </si>
  <si>
    <t>2.2.3.3</t>
  </si>
  <si>
    <t>SUPERESTRUTURA</t>
  </si>
  <si>
    <t>2.3.1</t>
  </si>
  <si>
    <t>CONCRETO ARMADO - VIGAS</t>
  </si>
  <si>
    <t>2.3.1.1</t>
  </si>
  <si>
    <t>2.3.1.2</t>
  </si>
  <si>
    <t>2.3.1.3</t>
  </si>
  <si>
    <t>2.3.1.4</t>
  </si>
  <si>
    <t>2.3.1.5</t>
  </si>
  <si>
    <t>2.3.1.6</t>
  </si>
  <si>
    <t>2.2.3.4</t>
  </si>
  <si>
    <t>2.2.4</t>
  </si>
  <si>
    <t>2.2.4.1</t>
  </si>
  <si>
    <t>2.2.4.2</t>
  </si>
  <si>
    <t>2.2.4.3</t>
  </si>
  <si>
    <t>2.2.4.4</t>
  </si>
  <si>
    <t>2.2.3.5</t>
  </si>
  <si>
    <t>2.2.4.5</t>
  </si>
  <si>
    <t>2.2.4.6</t>
  </si>
  <si>
    <t>2.2.4.7</t>
  </si>
  <si>
    <t>2.2.4.8</t>
  </si>
  <si>
    <t>2.2.4.9</t>
  </si>
  <si>
    <t>2.2.4.10</t>
  </si>
  <si>
    <t>2.2.4.11</t>
  </si>
  <si>
    <t>2.2.4.12</t>
  </si>
  <si>
    <t>CONCRETO ARMADO FUNDAÇÕES - CISTERNA COM VOLUME ÚTIL DE 30.000 LITROS</t>
  </si>
  <si>
    <t>2.3.2</t>
  </si>
  <si>
    <t>CONCRETO ARMADO - LAJES E PILARES</t>
  </si>
  <si>
    <t>2.3.2.1</t>
  </si>
  <si>
    <t>2.3.2.2</t>
  </si>
  <si>
    <t>2.3.2.3</t>
  </si>
  <si>
    <t>2.3.2.4</t>
  </si>
  <si>
    <t>2.3.2.5</t>
  </si>
  <si>
    <t>LAJE PRÉ-MOLDADA UNIDIRECIONAL, BIAPOIADA, PARA FORRO, ENCHIMENTO EM EPS, VIGOTA TRELIÇADA, ALTURA TOTAL DA LAJE "LT" = 16 CM (ENCHIMENTO+CAPA) = (12+4).</t>
  </si>
  <si>
    <t>SINAPI 101952</t>
  </si>
  <si>
    <t>2.3.3</t>
  </si>
  <si>
    <t>2.3.3.1</t>
  </si>
  <si>
    <t>CONCRETO ARMADO - VERGAS E CONTRAVERGAS</t>
  </si>
  <si>
    <t>2.4</t>
  </si>
  <si>
    <t>SISTEMA DE VEDAÇÃO VERTICAL</t>
  </si>
  <si>
    <t>2.4.1</t>
  </si>
  <si>
    <t>2.4.2</t>
  </si>
  <si>
    <t>2.4.3</t>
  </si>
  <si>
    <t>2.5</t>
  </si>
  <si>
    <t>2.5.1</t>
  </si>
  <si>
    <t>PORTAS DE MADEIRA</t>
  </si>
  <si>
    <t>2.5.1.1</t>
  </si>
  <si>
    <t>2.5.1.2</t>
  </si>
  <si>
    <t>2.5.1.3</t>
  </si>
  <si>
    <t>2.5.1.4</t>
  </si>
  <si>
    <t>2.5.1.5</t>
  </si>
  <si>
    <t>2.5.2</t>
  </si>
  <si>
    <t>FERRAGENS E ACESSÓRIOS</t>
  </si>
  <si>
    <t>2.5.2.1</t>
  </si>
  <si>
    <t>2.5.2.2</t>
  </si>
  <si>
    <t>2.5.3</t>
  </si>
  <si>
    <t>PORTAS DE ALUMÍNIO</t>
  </si>
  <si>
    <t>2.5.3.1</t>
  </si>
  <si>
    <t>2.5.2.3</t>
  </si>
  <si>
    <t>2.5.4</t>
  </si>
  <si>
    <t>JANELAS DE ALUMÍNIO</t>
  </si>
  <si>
    <t>2.5.4.1</t>
  </si>
  <si>
    <t>2.5.4.3</t>
  </si>
  <si>
    <t>2.5.4.5</t>
  </si>
  <si>
    <t>2.5.4.7</t>
  </si>
  <si>
    <t>2.5.4.8</t>
  </si>
  <si>
    <t>2.5.4.9</t>
  </si>
  <si>
    <t>2.5.4.11</t>
  </si>
  <si>
    <t>2.5.4.13</t>
  </si>
  <si>
    <t>2.5.4.15</t>
  </si>
  <si>
    <t>2.5.4.16</t>
  </si>
  <si>
    <t>2.5.5</t>
  </si>
  <si>
    <t>VIDROS</t>
  </si>
  <si>
    <t>2.6</t>
  </si>
  <si>
    <t>SISTEMAS DE COBERTURA</t>
  </si>
  <si>
    <t>2.6.1</t>
  </si>
  <si>
    <t>2.6.2</t>
  </si>
  <si>
    <t>2.6.3</t>
  </si>
  <si>
    <t>2.6.4</t>
  </si>
  <si>
    <t>2.6.5</t>
  </si>
  <si>
    <t>2.6.6</t>
  </si>
  <si>
    <t>2.6.7</t>
  </si>
  <si>
    <t>2.6.8</t>
  </si>
  <si>
    <t>2.7</t>
  </si>
  <si>
    <t>IMPERMEABILIZAÇÃO</t>
  </si>
  <si>
    <t>2.7.1</t>
  </si>
  <si>
    <t>2.8</t>
  </si>
  <si>
    <t>REVESTIMENTOS INTERNOS E EXTERNOS</t>
  </si>
  <si>
    <t>2.8.1</t>
  </si>
  <si>
    <t>2.8.2</t>
  </si>
  <si>
    <t>2.8.3</t>
  </si>
  <si>
    <t>2.8.4</t>
  </si>
  <si>
    <t>2.8.5</t>
  </si>
  <si>
    <t>2.8.6</t>
  </si>
  <si>
    <t>2.8.7</t>
  </si>
  <si>
    <t>2.8.8</t>
  </si>
  <si>
    <t>2.9</t>
  </si>
  <si>
    <t>SISTEMAS DE PISOS</t>
  </si>
  <si>
    <t>2.9.1</t>
  </si>
  <si>
    <t>PAVIMENTAÇÃO INTERNA</t>
  </si>
  <si>
    <t>2.9.1.1</t>
  </si>
  <si>
    <t>2.9.2</t>
  </si>
  <si>
    <t>PAVIMENTAÇÃO EXTERNA</t>
  </si>
  <si>
    <t>2.9.2.1</t>
  </si>
  <si>
    <t>2.9.1.2</t>
  </si>
  <si>
    <t>2.9.1.3</t>
  </si>
  <si>
    <t>2.9.1.4</t>
  </si>
  <si>
    <t>2.9.1.5</t>
  </si>
  <si>
    <t>2.9.1.6</t>
  </si>
  <si>
    <t>2.9.2.2</t>
  </si>
  <si>
    <t>2.9.2.3</t>
  </si>
  <si>
    <t>2.9.2.4</t>
  </si>
  <si>
    <t>2.10</t>
  </si>
  <si>
    <t>PINTURAS E ACABAMENTOS</t>
  </si>
  <si>
    <t>2.10.1</t>
  </si>
  <si>
    <t>2.10.2</t>
  </si>
  <si>
    <t>2.10.3</t>
  </si>
  <si>
    <t>2.10.4</t>
  </si>
  <si>
    <t>2.10.5</t>
  </si>
  <si>
    <t>2.10.6</t>
  </si>
  <si>
    <t>2.10.7</t>
  </si>
  <si>
    <t>2.11</t>
  </si>
  <si>
    <t>INSTALAÇÕES HIDRÁULICAS</t>
  </si>
  <si>
    <t>2.11.1</t>
  </si>
  <si>
    <t>2.11.2</t>
  </si>
  <si>
    <t>2.11.3</t>
  </si>
  <si>
    <t>2.11.4</t>
  </si>
  <si>
    <t>2.11.5</t>
  </si>
  <si>
    <t>2.11.6</t>
  </si>
  <si>
    <t>2.11.7</t>
  </si>
  <si>
    <t>2.11.8</t>
  </si>
  <si>
    <t>2.11.9</t>
  </si>
  <si>
    <t>2.11.10</t>
  </si>
  <si>
    <t>2.11.11</t>
  </si>
  <si>
    <t>2.11.12</t>
  </si>
  <si>
    <t>2.11.13</t>
  </si>
  <si>
    <t>2.11.14</t>
  </si>
  <si>
    <t>2.11.17</t>
  </si>
  <si>
    <t>2.11.18</t>
  </si>
  <si>
    <t>2.11.19</t>
  </si>
  <si>
    <t>2.11.20</t>
  </si>
  <si>
    <t>2.11.21</t>
  </si>
  <si>
    <t>2.11.22</t>
  </si>
  <si>
    <t>2.11.23</t>
  </si>
  <si>
    <t>2.11.24</t>
  </si>
  <si>
    <t>2.11.25</t>
  </si>
  <si>
    <t>2.12</t>
  </si>
  <si>
    <t>INSTALAÇÕES SANITÁRIAS</t>
  </si>
  <si>
    <t>2.12.1</t>
  </si>
  <si>
    <t>2.12.2</t>
  </si>
  <si>
    <t>2.12.3</t>
  </si>
  <si>
    <t>2.12.4</t>
  </si>
  <si>
    <t>2.12.5</t>
  </si>
  <si>
    <t>2.12.6</t>
  </si>
  <si>
    <t>2.12.7</t>
  </si>
  <si>
    <t>2.12.8</t>
  </si>
  <si>
    <t>2.12.9</t>
  </si>
  <si>
    <t>2.12.10</t>
  </si>
  <si>
    <t>2.12.11</t>
  </si>
  <si>
    <t>2.12.12</t>
  </si>
  <si>
    <t>2.12.13</t>
  </si>
  <si>
    <t>2.12.14</t>
  </si>
  <si>
    <t>2.12.15</t>
  </si>
  <si>
    <t>2.12.16</t>
  </si>
  <si>
    <t>2.12.17</t>
  </si>
  <si>
    <t>2.12.18</t>
  </si>
  <si>
    <t>2.13</t>
  </si>
  <si>
    <t>LOUÇAS, ACESSÓRIOS E METAIS</t>
  </si>
  <si>
    <t>2.13.1</t>
  </si>
  <si>
    <t>2.13.2</t>
  </si>
  <si>
    <t>2.13.3</t>
  </si>
  <si>
    <t>2.13.4</t>
  </si>
  <si>
    <t>2.13.5</t>
  </si>
  <si>
    <t>2.13.6</t>
  </si>
  <si>
    <t>2.13.7</t>
  </si>
  <si>
    <t>2.13.8</t>
  </si>
  <si>
    <t>2.13.9</t>
  </si>
  <si>
    <t>2.13.10</t>
  </si>
  <si>
    <t>2.13.11</t>
  </si>
  <si>
    <t>2.13.12</t>
  </si>
  <si>
    <t>2.13.13</t>
  </si>
  <si>
    <t>2.13.14</t>
  </si>
  <si>
    <t>2.13.15</t>
  </si>
  <si>
    <t>2.13.16</t>
  </si>
  <si>
    <t>2.14</t>
  </si>
  <si>
    <t>INSTALAÇÃO DE GÁS COMBUSTÍVEL</t>
  </si>
  <si>
    <t>2.14.1</t>
  </si>
  <si>
    <t>2.14.2</t>
  </si>
  <si>
    <t>2.14.3</t>
  </si>
  <si>
    <t>2.14.4</t>
  </si>
  <si>
    <t>2.14.5</t>
  </si>
  <si>
    <t>2.14.6</t>
  </si>
  <si>
    <t>2.15</t>
  </si>
  <si>
    <t>SISTEMA DE PROTEÇÃO CONTRA INCÊNDIO</t>
  </si>
  <si>
    <t>2.15.1</t>
  </si>
  <si>
    <t>2.15.2</t>
  </si>
  <si>
    <t>2.15.3</t>
  </si>
  <si>
    <t>2.16</t>
  </si>
  <si>
    <t>INSTALAÇÕES ELÉTRICAS E TELEFÔNICAS 220V</t>
  </si>
  <si>
    <t>2.16.1</t>
  </si>
  <si>
    <t>QUADRO DE DISTRIBUIÇÃO</t>
  </si>
  <si>
    <t>2.16.1.1</t>
  </si>
  <si>
    <t>2.16.1.2</t>
  </si>
  <si>
    <t>2.16.1.3</t>
  </si>
  <si>
    <t>2.16.1.4</t>
  </si>
  <si>
    <t>2.16.1.5</t>
  </si>
  <si>
    <t>2.16.1.6</t>
  </si>
  <si>
    <t>2.16.1.7</t>
  </si>
  <si>
    <t>2.16.1.8</t>
  </si>
  <si>
    <t>2.16.1.9</t>
  </si>
  <si>
    <t>2.16.1.10</t>
  </si>
  <si>
    <t>2.16.1.11</t>
  </si>
  <si>
    <t>2.16.1.12</t>
  </si>
  <si>
    <t>2.16.2</t>
  </si>
  <si>
    <t>ELETRODUTOS E ACESSÓRIOS</t>
  </si>
  <si>
    <t>2.16.2.1</t>
  </si>
  <si>
    <t>2.16.2.2</t>
  </si>
  <si>
    <t>2.16.2.3</t>
  </si>
  <si>
    <t>2.16.2.4</t>
  </si>
  <si>
    <t>2.16.2.5</t>
  </si>
  <si>
    <t>2.16.2.6</t>
  </si>
  <si>
    <t>2.16.2.7</t>
  </si>
  <si>
    <t>2.16.2.8</t>
  </si>
  <si>
    <t>2.16.2.9</t>
  </si>
  <si>
    <t>2.16.2.10</t>
  </si>
  <si>
    <t>2.16.2.11</t>
  </si>
  <si>
    <t>2.16.2.12</t>
  </si>
  <si>
    <t>2.16.3</t>
  </si>
  <si>
    <t>2.16.3.1</t>
  </si>
  <si>
    <t>2.16.3.2</t>
  </si>
  <si>
    <t>CABOS E FIOS (CONDUTORES)</t>
  </si>
  <si>
    <t>2.16.3.3</t>
  </si>
  <si>
    <t>2.16.3.4</t>
  </si>
  <si>
    <t>2.16.3.5</t>
  </si>
  <si>
    <t>2.16.3.6</t>
  </si>
  <si>
    <t>2.16.3.7</t>
  </si>
  <si>
    <t>2.16.4</t>
  </si>
  <si>
    <t>ILUMINAÇÃO E TOMADAS</t>
  </si>
  <si>
    <t>2.16.4.1</t>
  </si>
  <si>
    <t>2.16.4.2</t>
  </si>
  <si>
    <t>2.16.4.3</t>
  </si>
  <si>
    <t>2.16.4.4</t>
  </si>
  <si>
    <t>2.16.4.5</t>
  </si>
  <si>
    <t>2.16.4.6</t>
  </si>
  <si>
    <t>2.16.4.7</t>
  </si>
  <si>
    <t>2.16.4.9</t>
  </si>
  <si>
    <t>2.16.4.10</t>
  </si>
  <si>
    <t>2.16.4.11</t>
  </si>
  <si>
    <t>2.17</t>
  </si>
  <si>
    <t>2.17.1</t>
  </si>
  <si>
    <t>SISTEMA DE PROTEÇÃO CONTRA DESCARGAS ATMOSFÉRICAS (SPDA)</t>
  </si>
  <si>
    <t>2.17.2</t>
  </si>
  <si>
    <t>2.17.3</t>
  </si>
  <si>
    <t>2.17.4</t>
  </si>
  <si>
    <t>2.17.5</t>
  </si>
  <si>
    <t>2.17.6</t>
  </si>
  <si>
    <t>2.17.7</t>
  </si>
  <si>
    <t>2.17.8</t>
  </si>
  <si>
    <t>2.17.9</t>
  </si>
  <si>
    <t>2.18</t>
  </si>
  <si>
    <t>2.18.1</t>
  </si>
  <si>
    <t>GERAL</t>
  </si>
  <si>
    <t>2.18.1.1</t>
  </si>
  <si>
    <t>2.18.1.2</t>
  </si>
  <si>
    <t>2.18.1.3</t>
  </si>
  <si>
    <t>2.18.2</t>
  </si>
  <si>
    <t>ESQUADRIA, PORTÃO E GRADIL METÁLICO</t>
  </si>
  <si>
    <t>2.18.2.1</t>
  </si>
  <si>
    <t>2.18.2.2</t>
  </si>
  <si>
    <t>2.18.2.3</t>
  </si>
  <si>
    <t>2.18.2.4</t>
  </si>
  <si>
    <t>2.18.2.5</t>
  </si>
  <si>
    <t>2.18.2.6</t>
  </si>
  <si>
    <t>2.18.2.7</t>
  </si>
  <si>
    <t>2.19</t>
  </si>
  <si>
    <t>SERVIÇOS FINAIS</t>
  </si>
  <si>
    <t>2.19.1</t>
  </si>
  <si>
    <t>2.19.2</t>
  </si>
  <si>
    <t>KIT DE PORTA DE MADEIRA COM VISOR, MACIÇA (PESADA OU SUPERPESADA), PADRÃO MÉDIO, 80X210CM, ESPESSURA DE 3,5CM, ITENS INCLUSOS: DOBRADIÇAS, MONTAGEM E INSTALAÇÃO DE BATENTE, FECHADURA COM EXECUÇÃO DO FURO - FORNECIMENTO E INSTALAÇÃO.</t>
  </si>
  <si>
    <t>SINAPI 100693</t>
  </si>
  <si>
    <t>PM2 - KIT DE PORTA DE MADEIRA COM VISOR, MACIÇA (PESADA OU SUPERPESADA), PADRÃO MÉDIO, 80X210CM, ESPESSURA DE 3,5CM, ITENS INCLUSOS: DOBRADIÇAS, MONTAGEM E INSTALAÇÃO DE BATENTE, FECHADURA COM EXECUÇÃO DO FURO - FORNECIMENTO E INSTALAÇÃO.</t>
  </si>
  <si>
    <t>SINAPI 91299</t>
  </si>
  <si>
    <t>PORTA DE MADEIRA, MACIÇA (PESADA OU SUPERPESADA), 60X210CM, ESPESSURA DE 3,5CM, INCLUSO DOBRADIÇAS - FORNECIMENTO E INSTALAÇÃO</t>
  </si>
  <si>
    <t>KIT DE PORTA DE MADEIRA, MACIÇA (PESADA OU SUPERPESADA), PADRÃO MÉDIO, 60X210CM, ESPESSURA DE 3,5CM, ITENS INCLUSOS: DOBRADIÇAS, MONTAGEM E INSTALAÇÃO DE BATENTE, FECHADURA COM EXECUÇÃO DO FURO - FORNECIMENTO E INSTALAÇÃO</t>
  </si>
  <si>
    <t>PM4 - KIT DE PORTA DE MADEIRA, MACIÇA (PESADA OU SUPERPESADA), PADRÃO MÉDIO, 60X210CM, ESPESSURA DE 3,5CM, ITENS INCLUSOS: DOBRADIÇAS, MONTAGEM E INSTALAÇÃO DE BATENTE, FECHADURA COM EXECUÇÃO DO FURO - FORNECIMENTO E INSTALAÇÃO</t>
  </si>
  <si>
    <t>FNDE 04</t>
  </si>
  <si>
    <t>FNDE 04 CHAPA METÁLICA (ALUMÍNIO) 0,90 M X 0,40 M, ESPESSURA 1 MM PARA AS PORTAS (M²)</t>
  </si>
  <si>
    <t>CHAPA METÁLICA (ALUMÍNIO) 0,80 M X 0,50 M, ESPESSURA = 1 MM PARA AS PORTAS</t>
  </si>
  <si>
    <t>*Composição obtida do projeto-padrão FNDE/PAR5 da Escola de 5 Salas</t>
  </si>
  <si>
    <t>2.5.3.2</t>
  </si>
  <si>
    <t>SINAPI 91341</t>
  </si>
  <si>
    <t>PA1 - PORTA EM ALUMÍNIO DE ABRIR DE 0,80 X 2,10 M COM DIVISÃO HORIZONTAL PARA VIDRO E VENEZIANA, INCLUSO DOBRADIÇAS, BATENTES, FECHADURA E VIDROS</t>
  </si>
  <si>
    <t>PORTA EM ALUMÍNIO DE ABRIR DE 0,80 X 2,10 M COM DIVISÃO HORIZONTAL PARA VIDRO E VENEZIANA, INCLUSO DOBRADIÇAS, BATENTES, FECHADURA E VIDROS</t>
  </si>
  <si>
    <t/>
  </si>
  <si>
    <t>SINAPI 94570</t>
  </si>
  <si>
    <t>FNDE 05</t>
  </si>
  <si>
    <t>TELA TIPO MOSQUITEIRO - FIXADA NA ESQUADRIA - CONFORME PROJETO DE ESQUADRIAS</t>
  </si>
  <si>
    <t>FNDE 05 TELA TIPO MOSQUITEIRO - FIXADA NA ESQUADRIA - CONFORME PROJETO DE ESQUADRIAS (M2)</t>
  </si>
  <si>
    <t>013</t>
  </si>
  <si>
    <t>FNDE 12</t>
  </si>
  <si>
    <t>ESPELHO CRISTAL, ESPESSURA 4MM, COM PARAFUSOS DE FIXAÇÃO, SEM MOLDURA</t>
  </si>
  <si>
    <t>FNDE 12 ESPELHO CRISTAL, ESPESSURA 4MM, COM PARAFUSOS DE FIXAÇÃO, SEM MOLDURA (M2)</t>
  </si>
  <si>
    <t>COMPOSIÇÃO 014</t>
  </si>
  <si>
    <t>2.5.5.1</t>
  </si>
  <si>
    <t>014</t>
  </si>
  <si>
    <t>SINAPI 87267 (ABRIL/2025)</t>
  </si>
  <si>
    <t>AZULEJISTA OU LADRILHISTA COM ENCARGOS COMPLEMENTARES</t>
  </si>
  <si>
    <t>COMPOSIÇÃO 015</t>
  </si>
  <si>
    <t>COMPOSIÇÃO 016</t>
  </si>
  <si>
    <t>016</t>
  </si>
  <si>
    <t>EXECUÇÃO DE PASSEIO (CALÇADA) OU PISO DE CONCRETO COM CONCRETO MOLDADO IN LOCO, FEITO EM OBRA, ACABAMENTO CONVENCIONAL, ESPESSURA 10 CM, ARMADO.</t>
  </si>
  <si>
    <t>COMPOSIÇÃO 017</t>
  </si>
  <si>
    <t>017</t>
  </si>
  <si>
    <t>2.12.19</t>
  </si>
  <si>
    <t>COMPOSIÇÃO 018</t>
  </si>
  <si>
    <t>COMPOSIÇÃO 019</t>
  </si>
  <si>
    <t>019</t>
  </si>
  <si>
    <t>COMPOSIÇÃO 020</t>
  </si>
  <si>
    <t>SINAPI 86911</t>
  </si>
  <si>
    <t>TORNEIRA DE PAREDE DE USO GERAL COM BICO PARA MANGUEIRA</t>
  </si>
  <si>
    <t>020</t>
  </si>
  <si>
    <t>018</t>
  </si>
  <si>
    <t>COMPOSIÇÃO 021</t>
  </si>
  <si>
    <t>021</t>
  </si>
  <si>
    <t>REQUADRO DE ALUMÍNIO TIPO VENEZIANA COM GUARNIÇÃO, FIXAÇÃO COM PARAFUSOS - FORNECIMENTO E INSTALAÇÃO</t>
  </si>
  <si>
    <t>FNDE 302</t>
  </si>
  <si>
    <t>FNDE 302 REQUADRO DE ALUMÍNIO TIPO VENEZIANA COM GUARNIÇÃO, FIXAÇÃO COM PARAFUSOS - FORNECIMENTO E INSTALAÇÃO. (M2)</t>
  </si>
  <si>
    <t>COMPOSIÇÃO 023</t>
  </si>
  <si>
    <t>FNDE 303</t>
  </si>
  <si>
    <t>FNDE 303 SINALIZAÇÃO COM PLACA INDICATIVA FIXADA NA ESTRUTURA. (UN)</t>
  </si>
  <si>
    <t>SINALIZAÇÃO DE SEGURANÇA CONTRA INCÊNDIO - PLACA INDICATIVA FIXADA NA ESTRUTURA</t>
  </si>
  <si>
    <t>SINAPI 104450</t>
  </si>
  <si>
    <t>LUVA PARA ELETRODUTO, AÇO GALVANIZADO, DN 40 MM (1 1/2")</t>
  </si>
  <si>
    <t>COMPOSIÇÃO 024</t>
  </si>
  <si>
    <t>LUVA PARA ELETRODUTO, AÇO GALVANIZADO, DN 25 MM (1")</t>
  </si>
  <si>
    <t>COMPOSIÇÃO 025</t>
  </si>
  <si>
    <t>COMPOSIÇÃO 026</t>
  </si>
  <si>
    <t>COMPOSIÇÃO 027</t>
  </si>
  <si>
    <t>COMPOSIÇÃO 028</t>
  </si>
  <si>
    <t>COMPOSIÇÃO 029</t>
  </si>
  <si>
    <t>PLACA CEGA 2X4"</t>
  </si>
  <si>
    <t>COMPOSIÇÃO 030</t>
  </si>
  <si>
    <t>030</t>
  </si>
  <si>
    <t>SEINFRA C4068</t>
  </si>
  <si>
    <t>BANCADA DE GRANITO CINZA E = 2 CM</t>
  </si>
  <si>
    <t>COMPOSIÇÃO 031</t>
  </si>
  <si>
    <t>BANCADA EM GRANITO CINZA ANDORINHA - ESPESSURA = 2 CM</t>
  </si>
  <si>
    <t>031</t>
  </si>
  <si>
    <t>COMPOSIÇÃO 032</t>
  </si>
  <si>
    <t>COMPOSIÇÃO 033</t>
  </si>
  <si>
    <t>032</t>
  </si>
  <si>
    <t>033</t>
  </si>
  <si>
    <t>SEINFRA C2910</t>
  </si>
  <si>
    <t>PRATELEIRA DE MADEIRA DE LEI PLAINADA</t>
  </si>
  <si>
    <t>COMPOSIÇÃO 034</t>
  </si>
  <si>
    <t>PRATELEIRA DE MADEIRA</t>
  </si>
  <si>
    <t>034</t>
  </si>
  <si>
    <t>SEINFRA C0864</t>
  </si>
  <si>
    <t>COMPOSIÇÃO 035</t>
  </si>
  <si>
    <t>CONJUNTO DE MASTROS P/ TRÊS BANDEIRAS E PEDESTAL</t>
  </si>
  <si>
    <t>CONJUNTO DE MASTROS PARA TRÊS BANDEIRAS E PEDESTAL</t>
  </si>
  <si>
    <t>035</t>
  </si>
  <si>
    <t>FNDE 104</t>
  </si>
  <si>
    <t>GRADIL METÁLICO E TELA DE AÇO GALVANIZADO FIO 12 BWG, MALHA 12" - JARDIM VERTICAL (M2)</t>
  </si>
  <si>
    <t>COMPOSIÇÃO 036</t>
  </si>
  <si>
    <t>GRADIL METÁLICO EM TELA DE ARAME GALVANIZADO E MALHA QUADRANGULAR</t>
  </si>
  <si>
    <t>036</t>
  </si>
  <si>
    <t>COMPOSIÇÃO 037</t>
  </si>
  <si>
    <t>PLACA DE INAUGURAÇÃO - FORNECIMENTO E INSTALAÇÃO</t>
  </si>
  <si>
    <t>037</t>
  </si>
  <si>
    <t>SINAPI 103195</t>
  </si>
  <si>
    <t>3.3.2</t>
  </si>
  <si>
    <t>3.3.3</t>
  </si>
  <si>
    <t>3.3.4</t>
  </si>
  <si>
    <t>3.3.5</t>
  </si>
  <si>
    <t>3.3.6</t>
  </si>
  <si>
    <t>3.3.7</t>
  </si>
  <si>
    <t>3.3.8</t>
  </si>
  <si>
    <t>3.3.9</t>
  </si>
  <si>
    <t>3.3.10</t>
  </si>
  <si>
    <t>3.3.11</t>
  </si>
  <si>
    <t>3.3.12</t>
  </si>
  <si>
    <t>COMPESA 11.01.02U</t>
  </si>
  <si>
    <t xml:space="preserve">ALVENARIA DE TIJOLOS FURADOS ASSENTADOS E REJUNTADOS COM ARGAMASSA DE CIMENTO E AREIA NO TRAÇO 1:2:8 - 1 VEZ </t>
  </si>
  <si>
    <t>COMPOSIÇÃO 038</t>
  </si>
  <si>
    <t>038</t>
  </si>
  <si>
    <t>3.3.13</t>
  </si>
  <si>
    <t>3.3.14</t>
  </si>
  <si>
    <t>SINAPI 104488 (AGO/2024)</t>
  </si>
  <si>
    <t>COMPOSIÇÃO PARAMÉTRICA PARA EXECUÇÃO DE ESTRUTURAS DE CONCRETO ARMADO, PARA EDIFICAÇÃO INSTITUCIONAL TÉRREA, FCK = 25 MPA</t>
  </si>
  <si>
    <t>COMPOSIÇÃO PARAMÉTRICA PARA EXECUÇÃO DE ESTRUTURAS DE CONCRETO ARMADO, PARA EDIFICAÇÃO INSTITUCIONAL TÉRREA, FCK = 25 MPA. AF_11/2022</t>
  </si>
  <si>
    <t>COMPOSIÇÃO 039</t>
  </si>
  <si>
    <t>039</t>
  </si>
  <si>
    <t>3.4.1.1</t>
  </si>
  <si>
    <t>3.4.1.2</t>
  </si>
  <si>
    <t>3.4.1.3</t>
  </si>
  <si>
    <t>3.4.1.4</t>
  </si>
  <si>
    <t>3.4.1.5</t>
  </si>
  <si>
    <t>3.4.1.6</t>
  </si>
  <si>
    <t>3.4.1.7</t>
  </si>
  <si>
    <t>3.4.1.8</t>
  </si>
  <si>
    <t>3.4.2.1</t>
  </si>
  <si>
    <t>3.4.2.2</t>
  </si>
  <si>
    <t>3.4.2.3</t>
  </si>
  <si>
    <t>3.4.2.4</t>
  </si>
  <si>
    <t>3.4.2.5</t>
  </si>
  <si>
    <t>3.4.2.6</t>
  </si>
  <si>
    <t>3.4.2.7</t>
  </si>
  <si>
    <t>3.4.2.8</t>
  </si>
  <si>
    <t>3.4.2.9</t>
  </si>
  <si>
    <t>3.4.2.10</t>
  </si>
  <si>
    <t>3.5.1</t>
  </si>
  <si>
    <t>3.5.2</t>
  </si>
  <si>
    <t>3.5.3</t>
  </si>
  <si>
    <t>3.5.4</t>
  </si>
  <si>
    <t>3.4.3</t>
  </si>
  <si>
    <t>3.4.4</t>
  </si>
  <si>
    <t>3.4.4.1</t>
  </si>
  <si>
    <t>3.5</t>
  </si>
  <si>
    <t>3.5.5</t>
  </si>
  <si>
    <t>3.5.6</t>
  </si>
  <si>
    <t>3.5.7</t>
  </si>
  <si>
    <t>3.5.8</t>
  </si>
  <si>
    <t>3.5.9</t>
  </si>
  <si>
    <t>COMPOSIÇÃO 040</t>
  </si>
  <si>
    <t>040</t>
  </si>
  <si>
    <t>3.6</t>
  </si>
  <si>
    <t>3.6.1</t>
  </si>
  <si>
    <t>3.6.2</t>
  </si>
  <si>
    <t>3.6.3</t>
  </si>
  <si>
    <t>3.6.4</t>
  </si>
  <si>
    <t>3.6.5</t>
  </si>
  <si>
    <t>3.6.6</t>
  </si>
  <si>
    <t>3.6.7</t>
  </si>
  <si>
    <t>3.6.8</t>
  </si>
  <si>
    <t>3.6.9</t>
  </si>
  <si>
    <t>COMPOSIÇÃO 041</t>
  </si>
  <si>
    <t>041</t>
  </si>
  <si>
    <t>3.7</t>
  </si>
  <si>
    <t>3.7.1</t>
  </si>
  <si>
    <t>SINAPI 100773 (AGOSTO/2024)</t>
  </si>
  <si>
    <t>COMPOSIÇÃO 042</t>
  </si>
  <si>
    <t>042</t>
  </si>
  <si>
    <t>3.7.1.1</t>
  </si>
  <si>
    <t>3.7.1.2</t>
  </si>
  <si>
    <t>3.7.1.3</t>
  </si>
  <si>
    <t>3.7.2</t>
  </si>
  <si>
    <t>RALO HEMISFÉRICO EM FERRO FUNDIDO TIPO ABACAXI, DN = 150MM</t>
  </si>
  <si>
    <t>COMPOSIÇÃO 043</t>
  </si>
  <si>
    <t>ORSE 7752</t>
  </si>
  <si>
    <t>043</t>
  </si>
  <si>
    <t>3.7.2.1</t>
  </si>
  <si>
    <t>3.7.2.2</t>
  </si>
  <si>
    <t>3.7.2.3</t>
  </si>
  <si>
    <t>3.7.2.4</t>
  </si>
  <si>
    <t>3.8</t>
  </si>
  <si>
    <t>3.8.1</t>
  </si>
  <si>
    <t>3.8.2</t>
  </si>
  <si>
    <t>3.8.3</t>
  </si>
  <si>
    <t>3.8.4</t>
  </si>
  <si>
    <t>3.9</t>
  </si>
  <si>
    <t>3.9.1</t>
  </si>
  <si>
    <t>3.9.2</t>
  </si>
  <si>
    <t>3.9.3</t>
  </si>
  <si>
    <t>3.9.4</t>
  </si>
  <si>
    <t>3.9.5</t>
  </si>
  <si>
    <t>3.9.6</t>
  </si>
  <si>
    <t>3.9.7</t>
  </si>
  <si>
    <t>3.9.8</t>
  </si>
  <si>
    <t>3.9.9</t>
  </si>
  <si>
    <t>3.9.10</t>
  </si>
  <si>
    <t>3.9.11</t>
  </si>
  <si>
    <t>3.10</t>
  </si>
  <si>
    <t>3.10.1</t>
  </si>
  <si>
    <t>3.10.2</t>
  </si>
  <si>
    <t>3.10.3</t>
  </si>
  <si>
    <t>3.10.4</t>
  </si>
  <si>
    <t>3.10.5</t>
  </si>
  <si>
    <t>3.10.6</t>
  </si>
  <si>
    <t>3.10.7</t>
  </si>
  <si>
    <t>3.10.1.1</t>
  </si>
  <si>
    <t>3.10.1.2</t>
  </si>
  <si>
    <t>3.10.1.3</t>
  </si>
  <si>
    <t>3.10.1.4</t>
  </si>
  <si>
    <t>3.10.1.5</t>
  </si>
  <si>
    <t>PONTO DE LUZ EM TETO OU PAREDE, COM ELETRODUTO DE PVC FLEXÍVEL SANFONADO EMBUTIDO Ø 3/4"</t>
  </si>
  <si>
    <t>ORSE 3395</t>
  </si>
  <si>
    <t>COMPOSIÇÃO 044</t>
  </si>
  <si>
    <t>044</t>
  </si>
  <si>
    <t>PONTO DE LUZ EM TETO OU PAREDE, COM ELETRODUTO DE PVC FLEXÍVEL SANFONADO APARENTE Ø 3/4"</t>
  </si>
  <si>
    <t>ORSE 0641</t>
  </si>
  <si>
    <t>COMPOSIÇÃO 045</t>
  </si>
  <si>
    <t>045</t>
  </si>
  <si>
    <t>ORSE 3275</t>
  </si>
  <si>
    <t>COMPOSIÇÃO 046</t>
  </si>
  <si>
    <t>046</t>
  </si>
  <si>
    <t>ORSE 3297</t>
  </si>
  <si>
    <t>COMPOSIÇÃO 047</t>
  </si>
  <si>
    <t>047</t>
  </si>
  <si>
    <t>ORSE 3295</t>
  </si>
  <si>
    <t>COMPOSIÇÃO 048</t>
  </si>
  <si>
    <t>048</t>
  </si>
  <si>
    <t>3.10.2.1</t>
  </si>
  <si>
    <t>COMPOSIÇÃO 049</t>
  </si>
  <si>
    <t>3.10.2.2</t>
  </si>
  <si>
    <t>3.10.3.1</t>
  </si>
  <si>
    <t>3.10.3.2</t>
  </si>
  <si>
    <t>3.10.3.3</t>
  </si>
  <si>
    <t>3.10.3.4</t>
  </si>
  <si>
    <t>3.10.4.1</t>
  </si>
  <si>
    <t>3.10.4.2</t>
  </si>
  <si>
    <t>3.10.4.3</t>
  </si>
  <si>
    <t>3.10.4.4</t>
  </si>
  <si>
    <t>3.10.5.1</t>
  </si>
  <si>
    <t>3.10.5.2</t>
  </si>
  <si>
    <t>3.10.5.3</t>
  </si>
  <si>
    <t>3.10.5.4</t>
  </si>
  <si>
    <t>3.10.6.1</t>
  </si>
  <si>
    <t>3.10.6.2</t>
  </si>
  <si>
    <t>3.10.6.3</t>
  </si>
  <si>
    <t>3.10.7.1</t>
  </si>
  <si>
    <t>3.10.7.2</t>
  </si>
  <si>
    <t>3.10.7.3</t>
  </si>
  <si>
    <t>3.10.7.4</t>
  </si>
  <si>
    <t>SINAPI 100605</t>
  </si>
  <si>
    <t>COMPOSIÇÃO 050</t>
  </si>
  <si>
    <t>ASSENTAMENTO DE POSTE DE CONCRETO COM COMPRIMENTO NOMINAL DE 10 M, CARGA NOMINAL DE 600 DAN, ENGASTAMENTO BASE CONCRETADA COM 1 M DE CONCRETO E 0,6 M DE SOLO - FORNECIMENTO E INSTALAÇÃO</t>
  </si>
  <si>
    <t>050</t>
  </si>
  <si>
    <t>3.11</t>
  </si>
  <si>
    <t>3.11.1</t>
  </si>
  <si>
    <t>3.11.1.1</t>
  </si>
  <si>
    <t>3.11.1.2</t>
  </si>
  <si>
    <t>3.11.1.3</t>
  </si>
  <si>
    <t>3.11.1.4</t>
  </si>
  <si>
    <t>ORSE 1200</t>
  </si>
  <si>
    <t>PONTO DE ÁGUA FRIA EMBUTIDA, C/ MATERIAL PVC RÍGIDO SOLDÁVEL Ø 25 MM</t>
  </si>
  <si>
    <t>COMPOSIÇÃO 051</t>
  </si>
  <si>
    <t>051</t>
  </si>
  <si>
    <t>PONTO DE ESGOTO PARA VASO SANITÁRIO, INCLUSIVE TUBOS E CONEXÕES EM PVC ATÉ A COLUNA OU SUBCOLETOR</t>
  </si>
  <si>
    <t>COMPESA-PE 28.02.04U (07/2024)</t>
  </si>
  <si>
    <t>PONTO DE ESGOTO PARA PIA OU LAVANDERIA, INCLUSIVE TUBULAÇÕES E CONEXÕES EM PVC RÍGIDO SOLDÁVEIS, ATÉ A COLUNA OU O SUB-COLETOR</t>
  </si>
  <si>
    <t>COMPESA-PE 28.02.02U (07/2024)</t>
  </si>
  <si>
    <t>PONTO DE ESGOTO PARA RALO SIFONADO, INCLUSIVE RALO, TUBOS E CONEXÕES ATÉ A COLUNA OU SUBCOLETOR</t>
  </si>
  <si>
    <t>COMPESA-PE 28.02.03U (07/2024)</t>
  </si>
  <si>
    <t>3.11.2</t>
  </si>
  <si>
    <t>3.11.2.1</t>
  </si>
  <si>
    <t>3.11.2.2</t>
  </si>
  <si>
    <t>3.11.2.3</t>
  </si>
  <si>
    <t>3.11.2.4</t>
  </si>
  <si>
    <t>3.11.2.5</t>
  </si>
  <si>
    <t>3.11.2.6</t>
  </si>
  <si>
    <t>3.11.2.7</t>
  </si>
  <si>
    <t>3.11.2.8</t>
  </si>
  <si>
    <t>3.11.2.9</t>
  </si>
  <si>
    <t>3.11.2.10</t>
  </si>
  <si>
    <t>3.11.2.11</t>
  </si>
  <si>
    <t>3.11.2.12</t>
  </si>
  <si>
    <t>3.11.3</t>
  </si>
  <si>
    <t>3.11.3.1</t>
  </si>
  <si>
    <t>3.11.3.2</t>
  </si>
  <si>
    <t>3.11.3.3</t>
  </si>
  <si>
    <t>3.11.3.4</t>
  </si>
  <si>
    <t>3.11.3.5</t>
  </si>
  <si>
    <t>3.11.3.6</t>
  </si>
  <si>
    <t>3.11.4</t>
  </si>
  <si>
    <t>3.11.4.1</t>
  </si>
  <si>
    <t>3.11.4.2</t>
  </si>
  <si>
    <t>3.11.5</t>
  </si>
  <si>
    <t>3.11.5.1</t>
  </si>
  <si>
    <t>3.11.5.2</t>
  </si>
  <si>
    <t>3.11.5.3</t>
  </si>
  <si>
    <t>3.12</t>
  </si>
  <si>
    <t>3.12.1</t>
  </si>
  <si>
    <t>3.12.2</t>
  </si>
  <si>
    <t>3.12.3</t>
  </si>
  <si>
    <t>3.12.4</t>
  </si>
  <si>
    <t>3.12.5</t>
  </si>
  <si>
    <t>3.12.6</t>
  </si>
  <si>
    <t>3.12.7</t>
  </si>
  <si>
    <t>3.12.8</t>
  </si>
  <si>
    <t>3.12.9</t>
  </si>
  <si>
    <t>3.12.10</t>
  </si>
  <si>
    <t>2.2.3.6</t>
  </si>
  <si>
    <t>2.2.3.7</t>
  </si>
  <si>
    <t>CONCRETO ARMADO - LAJES DE FORRO</t>
  </si>
  <si>
    <t>2.3.3.2</t>
  </si>
  <si>
    <t>2.3.3.3</t>
  </si>
  <si>
    <t>2.3.4</t>
  </si>
  <si>
    <t>Grupo</t>
  </si>
  <si>
    <t>Código da
Composição</t>
  </si>
  <si>
    <t>Descrição</t>
  </si>
  <si>
    <t>Custo (R$)</t>
  </si>
  <si>
    <t>Acessibilidade</t>
  </si>
  <si>
    <t>Alvenaria Estrutural - Blocos Cerâmicos</t>
  </si>
  <si>
    <t>Alvenaria Estrutural - Blocos de Concreto</t>
  </si>
  <si>
    <t>Alvenaria de Vedação</t>
  </si>
  <si>
    <t>Alvenarias Diversas</t>
  </si>
  <si>
    <t>Argamassas</t>
  </si>
  <si>
    <t>Armação de Estacas</t>
  </si>
  <si>
    <t>Armação para Estruturas de Concreto Armado</t>
  </si>
  <si>
    <t>Arrasamento de Estacas</t>
  </si>
  <si>
    <t>Asfalto</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</si>
  <si>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</si>
  <si>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</si>
  <si>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</si>
  <si>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</si>
  <si>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</si>
  <si>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</si>
  <si>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</si>
  <si>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</si>
  <si>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</si>
  <si>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</si>
  <si>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</si>
  <si>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</si>
  <si>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Tubos de Esgoto em PVC e PEAD</t>
  </si>
  <si>
    <t>Assentamento de Tubos de PVC e Metálicos em Redes de Água</t>
  </si>
  <si>
    <t>Assentamento de tubos de esgoto ou drenagem pluvial em concreto</t>
  </si>
  <si>
    <t>Aterro e Reaterro de Valas</t>
  </si>
  <si>
    <t>Aterros, Bases, Sub bases e Imprimações</t>
  </si>
  <si>
    <t>Bocas para Bueiros</t>
  </si>
  <si>
    <t>Bombas Hidráulicas - Centrífugas, Horizontais e Submersíveis</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</si>
  <si>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</si>
  <si>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</si>
  <si>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</si>
  <si>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</si>
  <si>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</si>
  <si>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</si>
  <si>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</si>
  <si>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</si>
  <si>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</si>
  <si>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</si>
  <si>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</si>
  <si>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</si>
  <si>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</si>
  <si>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</si>
  <si>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</si>
  <si>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</si>
  <si>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</si>
  <si>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</si>
  <si>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</si>
  <si>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</si>
  <si>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</si>
  <si>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</si>
  <si>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</si>
  <si>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</si>
  <si>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</si>
  <si>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Brises</t>
  </si>
  <si>
    <t>Caixas Enterradas</t>
  </si>
  <si>
    <t>Caixas de Água para Edificações</t>
  </si>
  <si>
    <t>Canaletas, Grelhas e Caixas com Grelha para Drenagem</t>
  </si>
  <si>
    <t>Cercas, Protetores e Alambrados</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</si>
  <si>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</si>
  <si>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</si>
  <si>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</si>
  <si>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</si>
  <si>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</si>
  <si>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</si>
  <si>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</si>
  <si>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</si>
  <si>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</si>
  <si>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</si>
  <si>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</si>
  <si>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</si>
  <si>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</si>
  <si>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</si>
  <si>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</si>
  <si>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</si>
  <si>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</si>
  <si>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</si>
  <si>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</si>
  <si>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</si>
  <si>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</si>
  <si>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</si>
  <si>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</si>
  <si>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</si>
  <si>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</si>
  <si>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</si>
  <si>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</si>
  <si>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</si>
  <si>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</si>
  <si>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</si>
  <si>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</si>
  <si>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</si>
  <si>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</si>
  <si>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</si>
  <si>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</si>
  <si>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</si>
  <si>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</si>
  <si>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</si>
  <si>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</si>
  <si>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</si>
  <si>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</si>
  <si>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</si>
  <si>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</si>
  <si>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</si>
  <si>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</si>
  <si>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t>
  </si>
  <si>
    <t>Concretagem para Estruturas de Concreto Armado</t>
  </si>
  <si>
    <t>Concreto Projetado</t>
  </si>
  <si>
    <t>Concreto Protendido</t>
  </si>
  <si>
    <t>Contrapiso</t>
  </si>
  <si>
    <t>Custos Horários Produtivo e Improdutivo dos Equipamentos</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</si>
  <si>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</si>
  <si>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</si>
  <si>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</si>
  <si>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</si>
  <si>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</si>
  <si>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</si>
  <si>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</si>
  <si>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</si>
  <si>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</si>
  <si>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</si>
  <si>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</si>
  <si>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</si>
  <si>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</si>
  <si>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</si>
  <si>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</si>
  <si>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</si>
  <si>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</si>
  <si>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</si>
  <si>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</si>
  <si>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</si>
  <si>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</si>
  <si>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</si>
  <si>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</si>
  <si>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</si>
  <si>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</si>
  <si>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</si>
  <si>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</si>
  <si>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</si>
  <si>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</si>
  <si>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</si>
  <si>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</si>
  <si>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</si>
  <si>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</si>
  <si>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</si>
  <si>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</si>
  <si>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</si>
  <si>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</si>
  <si>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</si>
  <si>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</si>
  <si>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</si>
  <si>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Demolições e Remoções</t>
  </si>
  <si>
    <t>Depreciação, Juros, Impostos e Seguros, Manutenção e Materiais na Operação dos Equipamentos</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</si>
  <si>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</si>
  <si>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</si>
  <si>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</si>
  <si>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</si>
  <si>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</si>
  <si>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</si>
  <si>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</si>
  <si>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</si>
  <si>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</si>
  <si>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</si>
  <si>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</si>
  <si>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</si>
  <si>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</si>
  <si>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</si>
  <si>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</si>
  <si>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</si>
  <si>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</si>
  <si>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</si>
  <si>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</si>
  <si>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</si>
  <si>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</si>
  <si>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</si>
  <si>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</si>
  <si>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</si>
  <si>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</si>
  <si>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</si>
  <si>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</si>
  <si>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</si>
  <si>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</si>
  <si>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</si>
  <si>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</si>
  <si>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</si>
  <si>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</si>
  <si>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</si>
  <si>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</si>
  <si>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</si>
  <si>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</si>
  <si>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</si>
  <si>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</si>
  <si>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</si>
  <si>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</si>
  <si>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</si>
  <si>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</si>
  <si>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</si>
  <si>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</si>
  <si>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</si>
  <si>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</si>
  <si>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</si>
  <si>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</si>
  <si>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</si>
  <si>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</si>
  <si>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</si>
  <si>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</si>
  <si>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</si>
  <si>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</si>
  <si>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</si>
  <si>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</si>
  <si>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</si>
  <si>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</si>
  <si>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</si>
  <si>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</si>
  <si>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</si>
  <si>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</si>
  <si>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</si>
  <si>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</si>
  <si>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</si>
  <si>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</si>
  <si>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</si>
  <si>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</si>
  <si>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</si>
  <si>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</si>
  <si>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</si>
  <si>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</si>
  <si>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</si>
  <si>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</si>
  <si>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</si>
  <si>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</si>
  <si>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</si>
  <si>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</si>
  <si>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</si>
  <si>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</si>
  <si>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</si>
  <si>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</si>
  <si>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</si>
  <si>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</si>
  <si>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</si>
  <si>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</si>
  <si>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</si>
  <si>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</si>
  <si>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</si>
  <si>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</si>
  <si>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</si>
  <si>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Detecção de incêndio e alarme</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</si>
  <si>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</si>
  <si>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</si>
  <si>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</si>
  <si>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</si>
  <si>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</si>
  <si>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</si>
  <si>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</si>
  <si>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</si>
  <si>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</si>
  <si>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</si>
  <si>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</si>
  <si>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</si>
  <si>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</si>
  <si>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</si>
  <si>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Dissipadores de Energia</t>
  </si>
  <si>
    <t>Dragagem</t>
  </si>
  <si>
    <t>Drenagem com geocompostos</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</si>
  <si>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</si>
  <si>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</si>
  <si>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</si>
  <si>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</si>
  <si>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</si>
  <si>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</si>
  <si>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</si>
  <si>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</si>
  <si>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</si>
  <si>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</si>
  <si>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</si>
  <si>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</si>
  <si>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</si>
  <si>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</si>
  <si>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</si>
  <si>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</si>
  <si>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</si>
  <si>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</si>
  <si>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Drenagem de ar condicionado</t>
  </si>
  <si>
    <t>Drenos</t>
  </si>
  <si>
    <t>Dutos para ar condicionado</t>
  </si>
  <si>
    <t>Eletrocalhas</t>
  </si>
  <si>
    <t>Energia Solar para Edificações</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</si>
  <si>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</si>
  <si>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</si>
  <si>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</si>
  <si>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</si>
  <si>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</si>
  <si>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</si>
  <si>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</si>
  <si>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</si>
  <si>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</si>
  <si>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</si>
  <si>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</si>
  <si>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</si>
  <si>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</si>
  <si>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</si>
  <si>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</si>
  <si>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</si>
  <si>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</si>
  <si>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</si>
  <si>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</si>
  <si>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</si>
  <si>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</si>
  <si>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</si>
  <si>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</si>
  <si>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</si>
  <si>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</si>
  <si>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</si>
  <si>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</si>
  <si>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</si>
  <si>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</si>
  <si>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</si>
  <si>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</si>
  <si>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</si>
  <si>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</si>
  <si>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</si>
  <si>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</si>
  <si>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</si>
  <si>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Equipamentos de Proteção Coletiva</t>
  </si>
  <si>
    <t>Escadas</t>
  </si>
  <si>
    <t>Escavação Horizontal</t>
  </si>
  <si>
    <t>Escavação Vertical a Céu Aberto</t>
  </si>
  <si>
    <t>Escavação de Valas</t>
  </si>
  <si>
    <t>Escavação em Material de 3ª Categoria</t>
  </si>
  <si>
    <t>Escoramento e Preparo de Fundo de Valas</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</si>
  <si>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</si>
  <si>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</si>
  <si>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</si>
  <si>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</si>
  <si>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</si>
  <si>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</si>
  <si>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</si>
  <si>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</si>
  <si>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</si>
  <si>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</si>
  <si>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</si>
  <si>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</si>
  <si>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</si>
  <si>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</si>
  <si>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</si>
  <si>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</si>
  <si>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</si>
  <si>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</si>
  <si>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</si>
  <si>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</si>
  <si>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</si>
  <si>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</si>
  <si>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</si>
  <si>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</si>
  <si>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</si>
  <si>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</si>
  <si>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</si>
  <si>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</si>
  <si>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</si>
  <si>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</si>
  <si>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</si>
  <si>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</si>
  <si>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</si>
  <si>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</si>
  <si>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</si>
  <si>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</si>
  <si>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</si>
  <si>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</si>
  <si>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</si>
  <si>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</si>
  <si>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</si>
  <si>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</si>
  <si>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</si>
  <si>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</si>
  <si>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</si>
  <si>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</si>
  <si>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</si>
  <si>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</si>
  <si>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</si>
  <si>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</si>
  <si>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</si>
  <si>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e Rebaixamento do Lençol Freático</t>
  </si>
  <si>
    <t>Esquadrias - Janelas</t>
  </si>
  <si>
    <t>Esquadrias - Portas</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</si>
  <si>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</si>
  <si>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</si>
  <si>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</si>
  <si>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</si>
  <si>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</si>
  <si>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</si>
  <si>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</si>
  <si>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</si>
  <si>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</si>
  <si>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</si>
  <si>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</si>
  <si>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</si>
  <si>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</si>
  <si>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</si>
  <si>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</si>
  <si>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</si>
  <si>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</si>
  <si>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</si>
  <si>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</si>
  <si>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</si>
  <si>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</si>
  <si>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</si>
  <si>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</si>
  <si>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</si>
  <si>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</si>
  <si>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</si>
  <si>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</si>
  <si>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</si>
  <si>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</si>
  <si>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</si>
  <si>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</si>
  <si>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</si>
  <si>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</si>
  <si>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</si>
  <si>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</si>
  <si>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</si>
  <si>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</si>
  <si>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</si>
  <si>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</si>
  <si>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</si>
  <si>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</si>
  <si>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</si>
  <si>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</si>
  <si>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</si>
  <si>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</si>
  <si>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</si>
  <si>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</si>
  <si>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</si>
  <si>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</si>
  <si>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</si>
  <si>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</si>
  <si>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</si>
  <si>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</si>
  <si>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</si>
  <si>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</si>
  <si>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</si>
  <si>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</si>
  <si>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</si>
  <si>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</si>
  <si>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</si>
  <si>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</si>
  <si>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</si>
  <si>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</si>
  <si>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</si>
  <si>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</si>
  <si>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</si>
  <si>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</si>
  <si>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</si>
  <si>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</si>
  <si>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</si>
  <si>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</si>
  <si>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</si>
  <si>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</si>
  <si>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</si>
  <si>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</si>
  <si>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</si>
  <si>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</si>
  <si>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</si>
  <si>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</si>
  <si>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</si>
  <si>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</si>
  <si>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</si>
  <si>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</si>
  <si>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</si>
  <si>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</si>
  <si>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</si>
  <si>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</si>
  <si>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</si>
  <si>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</si>
  <si>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</si>
  <si>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</si>
  <si>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</si>
  <si>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</si>
  <si>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</si>
  <si>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</si>
  <si>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</si>
  <si>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</si>
  <si>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</si>
  <si>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</si>
  <si>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</si>
  <si>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</si>
  <si>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</si>
  <si>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</si>
  <si>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</si>
  <si>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</si>
  <si>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</si>
  <si>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</si>
  <si>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</si>
  <si>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</si>
  <si>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</si>
  <si>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</si>
  <si>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</si>
  <si>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</si>
  <si>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</si>
  <si>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</si>
  <si>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</si>
  <si>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</si>
  <si>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</si>
  <si>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</si>
  <si>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</si>
  <si>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</si>
  <si>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</si>
  <si>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</si>
  <si>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</si>
  <si>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</si>
  <si>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</si>
  <si>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</si>
  <si>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</si>
  <si>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</si>
  <si>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</si>
  <si>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</si>
  <si>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</si>
  <si>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Estacas Broca, Strauss e Escavada com Fluido Estabilizante</t>
  </si>
  <si>
    <t>Estacas Escavadas Sem Fluido Estabilizante</t>
  </si>
  <si>
    <t>Estacas Metálicas</t>
  </si>
  <si>
    <t>Estacas Pré-Moldadas</t>
  </si>
  <si>
    <t>Estacas Raiz</t>
  </si>
  <si>
    <t>Estacas em Hélice Contínua</t>
  </si>
  <si>
    <t>Estrutura e Trama para Cobertura</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</si>
  <si>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</si>
  <si>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</si>
  <si>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</si>
  <si>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</si>
  <si>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</si>
  <si>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</si>
  <si>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</si>
  <si>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</si>
  <si>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</si>
  <si>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</si>
  <si>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</si>
  <si>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</si>
  <si>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</si>
  <si>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</si>
  <si>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</si>
  <si>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</si>
  <si>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</si>
  <si>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</si>
  <si>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</si>
  <si>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</si>
  <si>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</si>
  <si>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</si>
  <si>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</si>
  <si>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</si>
  <si>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</si>
  <si>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</si>
  <si>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</si>
  <si>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</si>
  <si>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</si>
  <si>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</si>
  <si>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</si>
  <si>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</si>
  <si>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</si>
  <si>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</si>
  <si>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</si>
  <si>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</si>
  <si>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</si>
  <si>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</si>
  <si>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</si>
  <si>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</si>
  <si>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</si>
  <si>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</si>
  <si>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</si>
  <si>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</si>
  <si>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</si>
  <si>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</si>
  <si>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</si>
  <si>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</si>
  <si>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</si>
  <si>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</si>
  <si>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</si>
  <si>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</si>
  <si>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</si>
  <si>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</si>
  <si>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</si>
  <si>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</si>
  <si>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</si>
  <si>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</si>
  <si>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</si>
  <si>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</si>
  <si>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</si>
  <si>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</si>
  <si>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</si>
  <si>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</si>
  <si>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</si>
  <si>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</si>
  <si>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</si>
  <si>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</si>
  <si>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</si>
  <si>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</si>
  <si>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</si>
  <si>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</si>
  <si>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</si>
  <si>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</si>
  <si>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</si>
  <si>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</si>
  <si>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</si>
  <si>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</si>
  <si>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</si>
  <si>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</si>
  <si>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</si>
  <si>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</si>
  <si>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</si>
  <si>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</si>
  <si>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</si>
  <si>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</si>
  <si>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</si>
  <si>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</si>
  <si>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</si>
  <si>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</si>
  <si>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</si>
  <si>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</si>
  <si>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</si>
  <si>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</si>
  <si>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</si>
  <si>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</si>
  <si>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</si>
  <si>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</si>
  <si>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</si>
  <si>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</si>
  <si>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</si>
  <si>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</si>
  <si>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</si>
  <si>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</si>
  <si>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</si>
  <si>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</si>
  <si>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</si>
  <si>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</si>
  <si>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</si>
  <si>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</si>
  <si>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</si>
  <si>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</si>
  <si>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</si>
  <si>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</si>
  <si>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</si>
  <si>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</si>
  <si>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</si>
  <si>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</si>
  <si>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</si>
  <si>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</si>
  <si>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</si>
  <si>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Estruturas Pré-Fabricadas e Pré-Moldadas</t>
  </si>
  <si>
    <t>Estruturas de Contenção - Estacas, Paredes Diafragma e Mureta Guia</t>
  </si>
  <si>
    <t>Estruturas de Contenção - Perfis Pranchados, Cortinas e Muros de Arrimo</t>
  </si>
  <si>
    <t>Estruturas de Madeira</t>
  </si>
  <si>
    <t>Execução de Grampo para Solo Grampeado</t>
  </si>
  <si>
    <t>Execução de Tirantes</t>
  </si>
  <si>
    <t>Fachadas com Placas Cerâmicas e Granito - Insertadas</t>
  </si>
  <si>
    <t>Forros</t>
  </si>
  <si>
    <t>FORRO EM FIBRA MINERAL, PARA AMBIENTES COMERCIAIS, INCLUSIVE ESTRUTURA DE FIXAÇÃO. AF_08/2023_PS</t>
  </si>
  <si>
    <t>Fossas e Sumidouros</t>
  </si>
  <si>
    <t>Fundações Rasas (Blocos, Sapatas, Vigas Baldrame)</t>
  </si>
  <si>
    <t>Fôrmas Curvas para Paredes de Reservatórios de Concreto</t>
  </si>
  <si>
    <t>Fôrmas para Estruturas de Concreto Armado</t>
  </si>
  <si>
    <t>Fôrmas para Pilares Circulares</t>
  </si>
  <si>
    <t>Gabiões - Execução de Muro e Proteção Superficial</t>
  </si>
  <si>
    <t>Galerias com Aduelas de Concreto</t>
  </si>
  <si>
    <t>Geodrenos Verticais</t>
  </si>
  <si>
    <t>EXECUÇÃO DE GEODRENO VERTICAL, PROFUNDIDADE MAIOR QUE 10 M E MENOR OU IGUAL A 30 M. AF_01/2026</t>
  </si>
  <si>
    <t>EXECUÇÃO DE GEODRENO VERTICAL, PROFUNDIDADE MENOR OU IGUAL A 10 M. AF_01/2026</t>
  </si>
  <si>
    <t>EXECUÇÃO DE PRÉ-FURO PARA GEODRENO VERTICAL. AF_01/2026</t>
  </si>
  <si>
    <t>Gesso</t>
  </si>
  <si>
    <t>Graute e Armação</t>
  </si>
  <si>
    <t>Guarda-Corpo, Corrimão e Grade para Esquadrias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</si>
  <si>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</si>
  <si>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</si>
  <si>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</si>
  <si>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</si>
  <si>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</si>
  <si>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</si>
  <si>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</si>
  <si>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</si>
  <si>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</si>
  <si>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</si>
  <si>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</si>
  <si>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</si>
  <si>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</si>
  <si>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</si>
  <si>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</si>
  <si>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</si>
  <si>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</si>
  <si>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</si>
  <si>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</si>
  <si>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</si>
  <si>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</si>
  <si>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</si>
  <si>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</si>
  <si>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</si>
  <si>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</si>
  <si>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</si>
  <si>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</si>
  <si>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</si>
  <si>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</si>
  <si>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Guias e sarjetas</t>
  </si>
  <si>
    <t>Iluminação Predial e Monitoramento</t>
  </si>
  <si>
    <t>Impermeabilização, Proteção Mecânica e Tratamento de Junta</t>
  </si>
  <si>
    <t>Instalações Elétricas - Eletrodutos Embutidos, Cabos, Caixas, Tomadas e Interruptores</t>
  </si>
  <si>
    <t>Instalações Elétricas - Eletrodutos, Conexões e Conduletes Aparentes</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</si>
  <si>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</si>
  <si>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</si>
  <si>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</si>
  <si>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</si>
  <si>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</si>
  <si>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</si>
  <si>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</si>
  <si>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</si>
  <si>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</si>
  <si>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</si>
  <si>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</si>
  <si>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</si>
  <si>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</si>
  <si>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</si>
  <si>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</si>
  <si>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</si>
  <si>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</si>
  <si>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</si>
  <si>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</si>
  <si>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</si>
  <si>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</si>
  <si>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</si>
  <si>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</si>
  <si>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</si>
  <si>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</si>
  <si>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</si>
  <si>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</si>
  <si>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</si>
  <si>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</si>
  <si>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</si>
  <si>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</si>
  <si>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</si>
  <si>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</si>
  <si>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</si>
  <si>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</si>
  <si>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</si>
  <si>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</si>
  <si>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</si>
  <si>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</si>
  <si>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</si>
  <si>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</si>
  <si>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</si>
  <si>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</si>
  <si>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</si>
  <si>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</si>
  <si>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</si>
  <si>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</si>
  <si>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</si>
  <si>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</si>
  <si>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</si>
  <si>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</si>
  <si>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</si>
  <si>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</si>
  <si>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</si>
  <si>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</si>
  <si>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</si>
  <si>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</si>
  <si>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</si>
  <si>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</si>
  <si>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</si>
  <si>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</si>
  <si>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</si>
  <si>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</si>
  <si>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</si>
  <si>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</si>
  <si>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</si>
  <si>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</si>
  <si>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</si>
  <si>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</si>
  <si>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</si>
  <si>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</si>
  <si>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</si>
  <si>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</si>
  <si>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</si>
  <si>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</si>
  <si>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</si>
  <si>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</si>
  <si>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</si>
  <si>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</si>
  <si>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</si>
  <si>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</si>
  <si>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</si>
  <si>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</si>
  <si>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</si>
  <si>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</si>
  <si>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</si>
  <si>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</si>
  <si>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</si>
  <si>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Instalações Elétricas - Quadros, Cabos, Disjuntores, Contatores e Barramentos Blindados</t>
  </si>
  <si>
    <t>Instalações Elétricas - Rede de Distribuição</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</si>
  <si>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</si>
  <si>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</si>
  <si>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</si>
  <si>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</si>
  <si>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</si>
  <si>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</si>
  <si>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</si>
  <si>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</si>
  <si>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</si>
  <si>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</si>
  <si>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</si>
  <si>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</si>
  <si>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</si>
  <si>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</si>
  <si>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</si>
  <si>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</si>
  <si>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</si>
  <si>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</si>
  <si>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</si>
  <si>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</si>
  <si>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</si>
  <si>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</si>
  <si>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</si>
  <si>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</si>
  <si>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</si>
  <si>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</si>
  <si>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</si>
  <si>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</si>
  <si>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</si>
  <si>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</si>
  <si>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</si>
  <si>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</si>
  <si>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</si>
  <si>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</si>
  <si>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</si>
  <si>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</si>
  <si>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</si>
  <si>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</si>
  <si>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</si>
  <si>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</si>
  <si>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</si>
  <si>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</si>
  <si>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</si>
  <si>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</si>
  <si>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</si>
  <si>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</si>
  <si>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</si>
  <si>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</si>
  <si>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</si>
  <si>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</si>
  <si>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</si>
  <si>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</si>
  <si>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</si>
  <si>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</si>
  <si>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</si>
  <si>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</si>
  <si>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</si>
  <si>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</si>
  <si>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</si>
  <si>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</si>
  <si>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</si>
  <si>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</si>
  <si>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</si>
  <si>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</si>
  <si>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</si>
  <si>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</si>
  <si>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</si>
  <si>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</si>
  <si>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</si>
  <si>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</si>
  <si>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</si>
  <si>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</si>
  <si>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</si>
  <si>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</si>
  <si>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</si>
  <si>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</si>
  <si>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</si>
  <si>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</si>
  <si>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</si>
  <si>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</si>
  <si>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</si>
  <si>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</si>
  <si>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</si>
  <si>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</si>
  <si>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</si>
  <si>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</si>
  <si>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</si>
  <si>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</si>
  <si>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</si>
  <si>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</si>
  <si>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</si>
  <si>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</si>
  <si>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</si>
  <si>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</si>
  <si>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</si>
  <si>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</si>
  <si>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</si>
  <si>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</si>
  <si>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</si>
  <si>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</si>
  <si>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</si>
  <si>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</si>
  <si>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</si>
  <si>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</si>
  <si>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</si>
  <si>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</si>
  <si>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Instalações Hidráulicas - Reservação e Bombas de Recalque</t>
  </si>
  <si>
    <t>Instalações Hidráulicas em PEX</t>
  </si>
  <si>
    <t>Instalações Hidráulicas em PPR</t>
  </si>
  <si>
    <t>Instalações Prediais de Esgoto - Caixas e Ralos</t>
  </si>
  <si>
    <t>Instalações Prediais de Esgoto - Tubos e Conexões</t>
  </si>
  <si>
    <t>Instalações Prediais de Água Fria em PVC</t>
  </si>
  <si>
    <t>Instalações Prediais de Água Quente em CPVC</t>
  </si>
  <si>
    <t>Instalações Prediais de Águas Pluviais - Tubos, Conexões, Caixas e Ralos</t>
  </si>
  <si>
    <t>Instalações de Divisórias Diversas</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</si>
  <si>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</si>
  <si>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</si>
  <si>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</si>
  <si>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</si>
  <si>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</si>
  <si>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</si>
  <si>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</si>
  <si>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</si>
  <si>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</si>
  <si>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</si>
  <si>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</si>
  <si>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</si>
  <si>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</si>
  <si>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</si>
  <si>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</si>
  <si>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</si>
  <si>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</si>
  <si>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</si>
  <si>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</si>
  <si>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</si>
  <si>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</si>
  <si>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</si>
  <si>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Instalações de Gás e Incêndio em Aço e Ferro Galvanizado</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</si>
  <si>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</si>
  <si>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</si>
  <si>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</si>
  <si>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</si>
  <si>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</si>
  <si>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</si>
  <si>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</si>
  <si>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</si>
  <si>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</si>
  <si>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</si>
  <si>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</si>
  <si>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</si>
  <si>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</si>
  <si>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</si>
  <si>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</si>
  <si>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</si>
  <si>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</si>
  <si>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</si>
  <si>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</si>
  <si>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</si>
  <si>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</si>
  <si>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</si>
  <si>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</si>
  <si>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</si>
  <si>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</si>
  <si>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</si>
  <si>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</si>
  <si>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</si>
  <si>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</si>
  <si>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</si>
  <si>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</si>
  <si>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</si>
  <si>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</si>
  <si>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</si>
  <si>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</si>
  <si>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</si>
  <si>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</si>
  <si>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</si>
  <si>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</si>
  <si>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</si>
  <si>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</si>
  <si>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</si>
  <si>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</si>
  <si>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</si>
  <si>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</si>
  <si>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</si>
  <si>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</si>
  <si>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</si>
  <si>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</si>
  <si>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</si>
  <si>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</si>
  <si>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</si>
  <si>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</si>
  <si>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</si>
  <si>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</si>
  <si>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</si>
  <si>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</si>
  <si>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</si>
  <si>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</si>
  <si>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</si>
  <si>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</si>
  <si>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</si>
  <si>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</si>
  <si>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</si>
  <si>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</si>
  <si>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</si>
  <si>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</si>
  <si>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</si>
  <si>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</si>
  <si>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</si>
  <si>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</si>
  <si>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</si>
  <si>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</si>
  <si>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</si>
  <si>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</si>
  <si>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</si>
  <si>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</si>
  <si>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</si>
  <si>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</si>
  <si>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</si>
  <si>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</si>
  <si>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</si>
  <si>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</si>
  <si>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</si>
  <si>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</si>
  <si>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</si>
  <si>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</si>
  <si>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</si>
  <si>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</si>
  <si>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</si>
  <si>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</si>
  <si>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</si>
  <si>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</si>
  <si>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</si>
  <si>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</si>
  <si>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</si>
  <si>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</si>
  <si>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</si>
  <si>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</si>
  <si>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</si>
  <si>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</si>
  <si>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</si>
  <si>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</si>
  <si>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</si>
  <si>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</si>
  <si>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</si>
  <si>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</si>
  <si>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</si>
  <si>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</si>
  <si>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</si>
  <si>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</si>
  <si>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</si>
  <si>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</si>
  <si>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</si>
  <si>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</si>
  <si>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</si>
  <si>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</si>
  <si>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</si>
  <si>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</si>
  <si>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</si>
  <si>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</si>
  <si>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</si>
  <si>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</si>
  <si>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</si>
  <si>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</si>
  <si>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</si>
  <si>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</si>
  <si>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</si>
  <si>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</si>
  <si>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</si>
  <si>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</si>
  <si>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</si>
  <si>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</si>
  <si>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</si>
  <si>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</si>
  <si>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</si>
  <si>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</si>
  <si>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</si>
  <si>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</si>
  <si>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</si>
  <si>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</si>
  <si>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</si>
  <si>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</si>
  <si>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</si>
  <si>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</si>
  <si>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</si>
  <si>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</si>
  <si>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</si>
  <si>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</si>
  <si>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</si>
  <si>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</si>
  <si>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</si>
  <si>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</si>
  <si>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</si>
  <si>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</si>
  <si>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</si>
  <si>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</si>
  <si>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</si>
  <si>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</si>
  <si>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</si>
  <si>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</si>
  <si>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</si>
  <si>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</si>
  <si>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</si>
  <si>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</si>
  <si>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</si>
  <si>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</si>
  <si>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</si>
  <si>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</si>
  <si>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</si>
  <si>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</si>
  <si>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</si>
  <si>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</si>
  <si>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</si>
  <si>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</si>
  <si>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</si>
  <si>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</si>
  <si>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</si>
  <si>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</si>
  <si>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</si>
  <si>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</si>
  <si>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</si>
  <si>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</si>
  <si>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</si>
  <si>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</si>
  <si>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</si>
  <si>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</si>
  <si>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</si>
  <si>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</si>
  <si>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</si>
  <si>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</si>
  <si>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</si>
  <si>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</si>
  <si>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</si>
  <si>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</si>
  <si>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</si>
  <si>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</si>
  <si>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</si>
  <si>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</si>
  <si>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</si>
  <si>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</si>
  <si>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</si>
  <si>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</si>
  <si>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</si>
  <si>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</si>
  <si>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</si>
  <si>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</si>
  <si>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</si>
  <si>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</si>
  <si>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</si>
  <si>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</si>
  <si>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</si>
  <si>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</si>
  <si>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</si>
  <si>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</si>
  <si>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</si>
  <si>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</si>
  <si>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</si>
  <si>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</si>
  <si>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</si>
  <si>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</si>
  <si>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</si>
  <si>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</si>
  <si>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</si>
  <si>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</si>
  <si>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</si>
  <si>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</si>
  <si>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</si>
  <si>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</si>
  <si>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</si>
  <si>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</si>
  <si>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</si>
  <si>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</si>
  <si>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</si>
  <si>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</si>
  <si>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</si>
  <si>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</si>
  <si>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</si>
  <si>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</si>
  <si>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</si>
  <si>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</si>
  <si>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</si>
  <si>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</si>
  <si>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</si>
  <si>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</si>
  <si>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</si>
  <si>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</si>
  <si>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</si>
  <si>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</si>
  <si>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</si>
  <si>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</si>
  <si>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</si>
  <si>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</si>
  <si>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</si>
  <si>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</si>
  <si>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</si>
  <si>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</si>
  <si>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</si>
  <si>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</si>
  <si>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</si>
  <si>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</si>
  <si>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</si>
  <si>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</si>
  <si>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</si>
  <si>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</si>
  <si>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</si>
  <si>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</si>
  <si>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</si>
  <si>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</si>
  <si>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</si>
  <si>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</si>
  <si>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</si>
  <si>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</si>
  <si>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</si>
  <si>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</si>
  <si>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</si>
  <si>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</si>
  <si>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</si>
  <si>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</si>
  <si>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</si>
  <si>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</si>
  <si>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</si>
  <si>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</si>
  <si>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</si>
  <si>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</si>
  <si>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</si>
  <si>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</si>
  <si>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</si>
  <si>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</si>
  <si>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</si>
  <si>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</si>
  <si>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</si>
  <si>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</si>
  <si>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</si>
  <si>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</si>
  <si>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</si>
  <si>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</si>
  <si>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</si>
  <si>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</si>
  <si>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</si>
  <si>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</si>
  <si>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</si>
  <si>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</si>
  <si>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</si>
  <si>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</si>
  <si>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</si>
  <si>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</si>
  <si>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</si>
  <si>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</si>
  <si>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</si>
  <si>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</si>
  <si>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</si>
  <si>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</si>
  <si>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</si>
  <si>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</si>
  <si>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</si>
  <si>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</si>
  <si>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</si>
  <si>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</si>
  <si>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</si>
  <si>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Instalações de Gás em PEX Multicamadas</t>
  </si>
  <si>
    <t>Instalações de ar condicionado</t>
  </si>
  <si>
    <t>Instalações de ar condicionado em cobre</t>
  </si>
  <si>
    <t>Instalações em Cobre</t>
  </si>
  <si>
    <t>Instalações para Canteiros de Obras</t>
  </si>
  <si>
    <t>Lajes Pré-Moldadas</t>
  </si>
  <si>
    <t>Lastro</t>
  </si>
  <si>
    <t>Ligações Prediais de Água e Esgoto</t>
  </si>
  <si>
    <t>Limpeza de Obra</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</si>
  <si>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</si>
  <si>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</si>
  <si>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</si>
  <si>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</si>
  <si>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</si>
  <si>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</si>
  <si>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</si>
  <si>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</si>
  <si>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</si>
  <si>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</si>
  <si>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</si>
  <si>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</si>
  <si>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</si>
  <si>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</si>
  <si>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</si>
  <si>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</si>
  <si>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</si>
  <si>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</si>
  <si>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</si>
  <si>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</si>
  <si>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</si>
  <si>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</si>
  <si>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</si>
  <si>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</si>
  <si>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</si>
  <si>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</si>
  <si>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</si>
  <si>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</si>
  <si>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Livro SINAPI: Cálculos e Parâmetros</t>
  </si>
  <si>
    <t>Locação de Obras</t>
  </si>
  <si>
    <t>Louças e Metais</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</si>
  <si>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</si>
  <si>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</si>
  <si>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</si>
  <si>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</si>
  <si>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</si>
  <si>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</si>
  <si>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</si>
  <si>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</si>
  <si>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</si>
  <si>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</si>
  <si>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</si>
  <si>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</si>
  <si>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</si>
  <si>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</si>
  <si>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</si>
  <si>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</si>
  <si>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</si>
  <si>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</si>
  <si>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</si>
  <si>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</si>
  <si>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</si>
  <si>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</si>
  <si>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</si>
  <si>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</si>
  <si>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</si>
  <si>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</si>
  <si>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</si>
  <si>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</si>
  <si>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</si>
  <si>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</si>
  <si>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</si>
  <si>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</si>
  <si>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</si>
  <si>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</si>
  <si>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</si>
  <si>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</si>
  <si>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</si>
  <si>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</si>
  <si>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</si>
  <si>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</si>
  <si>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</si>
  <si>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</si>
  <si>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</si>
  <si>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</si>
  <si>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</si>
  <si>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</si>
  <si>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</si>
  <si>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</si>
  <si>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</si>
  <si>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</si>
  <si>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</si>
  <si>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</si>
  <si>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</si>
  <si>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</si>
  <si>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</si>
  <si>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</si>
  <si>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</si>
  <si>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</si>
  <si>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</si>
  <si>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</si>
  <si>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</si>
  <si>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</si>
  <si>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</si>
  <si>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</si>
  <si>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</si>
  <si>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</si>
  <si>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</si>
  <si>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</si>
  <si>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</si>
  <si>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</si>
  <si>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</si>
  <si>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</si>
  <si>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</si>
  <si>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</si>
  <si>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</si>
  <si>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</si>
  <si>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</si>
  <si>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</si>
  <si>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</si>
  <si>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</si>
  <si>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</si>
  <si>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</si>
  <si>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</si>
  <si>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</si>
  <si>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</si>
  <si>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</si>
  <si>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</si>
  <si>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</si>
  <si>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</si>
  <si>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</si>
  <si>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</si>
  <si>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</si>
  <si>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</si>
  <si>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</si>
  <si>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</si>
  <si>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</si>
  <si>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</si>
  <si>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</si>
  <si>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</si>
  <si>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</si>
  <si>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</si>
  <si>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</si>
  <si>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</si>
  <si>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</si>
  <si>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</si>
  <si>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</si>
  <si>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</si>
  <si>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</si>
  <si>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</si>
  <si>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</si>
  <si>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</si>
  <si>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</si>
  <si>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</si>
  <si>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</si>
  <si>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</si>
  <si>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</si>
  <si>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</si>
  <si>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</si>
  <si>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</si>
  <si>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Luminárias Externas</t>
  </si>
  <si>
    <t>Massa Única Externa</t>
  </si>
  <si>
    <t>Massa Única Interna</t>
  </si>
  <si>
    <t>Mobilização e desmobilização de equipamentos pesados</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</si>
  <si>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</si>
  <si>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</si>
  <si>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</si>
  <si>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</si>
  <si>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</si>
  <si>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</si>
  <si>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</si>
  <si>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</si>
  <si>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</si>
  <si>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</si>
  <si>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</si>
  <si>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</si>
  <si>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</si>
  <si>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</si>
  <si>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</si>
  <si>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</si>
  <si>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</si>
  <si>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</si>
  <si>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</si>
  <si>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</si>
  <si>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</si>
  <si>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</si>
  <si>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</si>
  <si>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</si>
  <si>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</si>
  <si>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</si>
  <si>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</si>
  <si>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</si>
  <si>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</si>
  <si>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</si>
  <si>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</si>
  <si>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</si>
  <si>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</si>
  <si>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</si>
  <si>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</si>
  <si>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</si>
  <si>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</si>
  <si>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</si>
  <si>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</si>
  <si>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</si>
  <si>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</si>
  <si>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</si>
  <si>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</si>
  <si>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</si>
  <si>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</si>
  <si>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</si>
  <si>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</si>
  <si>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</si>
  <si>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</si>
  <si>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</si>
  <si>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</si>
  <si>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</si>
  <si>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</si>
  <si>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</si>
  <si>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</si>
  <si>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</si>
  <si>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</si>
  <si>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</si>
  <si>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</si>
  <si>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</si>
  <si>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</si>
  <si>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</si>
  <si>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</si>
  <si>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</si>
  <si>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</si>
  <si>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</si>
  <si>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</si>
  <si>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</si>
  <si>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</si>
  <si>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</si>
  <si>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</si>
  <si>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</si>
  <si>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</si>
  <si>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</si>
  <si>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</si>
  <si>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</si>
  <si>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</si>
  <si>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</si>
  <si>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</si>
  <si>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</si>
  <si>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</si>
  <si>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</si>
  <si>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</si>
  <si>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</si>
  <si>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</si>
  <si>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</si>
  <si>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</si>
  <si>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</si>
  <si>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Mobiliário Urbano</t>
  </si>
  <si>
    <t>Monocapa</t>
  </si>
  <si>
    <t>Montagem de gruas e cremalheiras</t>
  </si>
  <si>
    <t>Paisagismo - Plantio</t>
  </si>
  <si>
    <t>Paredes de Concreto - Armação</t>
  </si>
  <si>
    <t>Paredes de Concreto - Concretagem</t>
  </si>
  <si>
    <t>Paredes de Concreto - Estucamento</t>
  </si>
  <si>
    <t>Paredes de Concreto - Fôrmas</t>
  </si>
  <si>
    <t>Paredes em Drywall</t>
  </si>
  <si>
    <t>Parquinhos e Equipamentos de Ginástica ao Ar Livre</t>
  </si>
  <si>
    <t>Passeios de Concreto</t>
  </si>
  <si>
    <t>Pavimentações Diversas - Paralelepípedos e Pedras Poliédricas</t>
  </si>
  <si>
    <t>Pavimento Intertravado</t>
  </si>
  <si>
    <t>Pavimento Rígido de Concreto</t>
  </si>
  <si>
    <t>Peitoris e Chapins</t>
  </si>
  <si>
    <t>Pele de Vidro em Fachadas</t>
  </si>
  <si>
    <t>Peneiramento e Ensacamento de Areia em Obra</t>
  </si>
  <si>
    <t>ENSACAMENTO DE AREIA. AF_01/2026</t>
  </si>
  <si>
    <t>PENEIRAMENTO DE AREIA COM PENEIRA ELÉTRICA. AF_01/2026</t>
  </si>
  <si>
    <t>PENEIRAMENTO DE AREIA COM PENEIRA MANUAL. AF_01/2026</t>
  </si>
  <si>
    <t>Perfuração Horizontal Direcional - HDD</t>
  </si>
  <si>
    <t>Pintura Externa</t>
  </si>
  <si>
    <t>Pintura Interna</t>
  </si>
  <si>
    <t>Pintura em Madeira</t>
  </si>
  <si>
    <t>Pintura em Superfícies Metálicas</t>
  </si>
  <si>
    <t>Pintura para Pisos e para Sinalização Horizontal e Vertical</t>
  </si>
  <si>
    <t>Pisos</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</si>
  <si>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</si>
  <si>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</si>
  <si>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</si>
  <si>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</si>
  <si>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</si>
  <si>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</si>
  <si>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</si>
  <si>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</si>
  <si>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</si>
  <si>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</si>
  <si>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</si>
  <si>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</si>
  <si>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</si>
  <si>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</si>
  <si>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</si>
  <si>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</si>
  <si>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</si>
  <si>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</si>
  <si>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</si>
  <si>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</si>
  <si>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</si>
  <si>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</si>
  <si>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</si>
  <si>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</si>
  <si>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</si>
  <si>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</si>
  <si>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</si>
  <si>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</si>
  <si>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</si>
  <si>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</si>
  <si>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</si>
  <si>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</si>
  <si>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</si>
  <si>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</si>
  <si>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</si>
  <si>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</si>
  <si>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</si>
  <si>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</si>
  <si>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</si>
  <si>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</si>
  <si>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</si>
  <si>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</si>
  <si>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</si>
  <si>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</si>
  <si>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</si>
  <si>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</si>
  <si>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</si>
  <si>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</si>
  <si>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</si>
  <si>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</si>
  <si>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</si>
  <si>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</si>
  <si>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</si>
  <si>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</si>
  <si>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</si>
  <si>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</si>
  <si>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Postes de Concreto e Metálicos</t>
  </si>
  <si>
    <t>Poços de Visita e Caixas para Bocas de Lobo</t>
  </si>
  <si>
    <t>Produção de Concreto</t>
  </si>
  <si>
    <t>Produção de Concretos e Argamassas Utilizando Agregado Reciclado</t>
  </si>
  <si>
    <t>Quadras e seus Equipamentos</t>
  </si>
  <si>
    <t>Quadros de automação de bombas</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</si>
  <si>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</si>
  <si>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</si>
  <si>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</si>
  <si>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</si>
  <si>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</si>
  <si>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</si>
  <si>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</si>
  <si>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</si>
  <si>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</si>
  <si>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</si>
  <si>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</si>
  <si>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</si>
  <si>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</si>
  <si>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</si>
  <si>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</si>
  <si>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</si>
  <si>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</si>
  <si>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</si>
  <si>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</si>
  <si>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</si>
  <si>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</si>
  <si>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</si>
  <si>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</si>
  <si>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</si>
  <si>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</si>
  <si>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</si>
  <si>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</si>
  <si>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</si>
  <si>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</si>
  <si>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</si>
  <si>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</si>
  <si>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</si>
  <si>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</si>
  <si>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</si>
  <si>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</si>
  <si>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</si>
  <si>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</si>
  <si>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</si>
  <si>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</si>
  <si>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</si>
  <si>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</si>
  <si>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</si>
  <si>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</si>
  <si>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</si>
  <si>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</si>
  <si>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</si>
  <si>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</si>
  <si>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Radier, Piso de Concreto e Laje sobre Solo</t>
  </si>
  <si>
    <t>Rasgos e Fixações</t>
  </si>
  <si>
    <t>Recomposição de Pavimentos</t>
  </si>
  <si>
    <t>Redes Enterradas de Distribuição Elétrica</t>
  </si>
  <si>
    <t>Redes de Lógica, Telefonia e Imagem</t>
  </si>
  <si>
    <t>Redes de Água e Esgoto em PEAD Liso (Tubos e Conexões)</t>
  </si>
  <si>
    <t>Remoção de Entulho e Descarte</t>
  </si>
  <si>
    <t>Reservatórios de Concreto e Metálicos</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</si>
  <si>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</si>
  <si>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</si>
  <si>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</si>
  <si>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</si>
  <si>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</si>
  <si>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</si>
  <si>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</si>
  <si>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</si>
  <si>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</si>
  <si>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</si>
  <si>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</si>
  <si>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</si>
  <si>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</si>
  <si>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</si>
  <si>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</si>
  <si>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</si>
  <si>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</si>
  <si>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</si>
  <si>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</si>
  <si>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</si>
  <si>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</si>
  <si>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</si>
  <si>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</si>
  <si>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</si>
  <si>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</si>
  <si>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</si>
  <si>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</si>
  <si>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</si>
  <si>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</si>
  <si>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</si>
  <si>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</si>
  <si>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</si>
  <si>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</si>
  <si>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</si>
  <si>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</si>
  <si>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</si>
  <si>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</si>
  <si>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</si>
  <si>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</si>
  <si>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Revestimentos Cerâmicos Externos</t>
  </si>
  <si>
    <t>Revestimentos Cerâmicos Internos</t>
  </si>
  <si>
    <t>Sinalização Horizontal Viária</t>
  </si>
  <si>
    <t>Sinalização Vertical Viária</t>
  </si>
  <si>
    <t>Sistema de Proteção contra Descargas Atmosféricas - SPDA</t>
  </si>
  <si>
    <t>Sistemas Hospitalares - Pontos de Consumo</t>
  </si>
  <si>
    <t>Sistemas de Medição</t>
  </si>
  <si>
    <t>Solda de Topo em Elementos de Aço</t>
  </si>
  <si>
    <t>Supressão Vegetal</t>
  </si>
  <si>
    <t>Telhamento para Cobertura</t>
  </si>
  <si>
    <t>Transformadores</t>
  </si>
  <si>
    <t>Transporte Fluvial - Carga e Descarga</t>
  </si>
  <si>
    <t>Transporte Fluvial - Momento de Transporte</t>
  </si>
  <si>
    <t>Transporte de Materiais dentro do Canteiro de Obras</t>
  </si>
  <si>
    <t>Transporte, Carga e Descarga de Materiais</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</si>
  <si>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</si>
  <si>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</si>
  <si>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</si>
  <si>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</si>
  <si>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</si>
  <si>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</si>
  <si>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</si>
  <si>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</si>
  <si>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</si>
  <si>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</si>
  <si>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</si>
  <si>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</si>
  <si>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</si>
  <si>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</si>
  <si>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</si>
  <si>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</si>
  <si>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</si>
  <si>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</si>
  <si>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</si>
  <si>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</si>
  <si>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</si>
  <si>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</si>
  <si>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</si>
  <si>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</si>
  <si>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</si>
  <si>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</si>
  <si>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</si>
  <si>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</si>
  <si>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</si>
  <si>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</si>
  <si>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</si>
  <si>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</si>
  <si>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</si>
  <si>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</si>
  <si>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</si>
  <si>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</si>
  <si>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</si>
  <si>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</si>
  <si>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</si>
  <si>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</si>
  <si>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</si>
  <si>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</si>
  <si>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</si>
  <si>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</si>
  <si>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</si>
  <si>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</si>
  <si>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</si>
  <si>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</si>
  <si>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</si>
  <si>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</si>
  <si>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</si>
  <si>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</si>
  <si>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</si>
  <si>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</si>
  <si>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</si>
  <si>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</si>
  <si>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</si>
  <si>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</si>
  <si>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</si>
  <si>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</si>
  <si>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</si>
  <si>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</si>
  <si>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</si>
  <si>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</si>
  <si>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</si>
  <si>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</si>
  <si>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</si>
  <si>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</si>
  <si>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</si>
  <si>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</si>
  <si>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</si>
  <si>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</si>
  <si>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</si>
  <si>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</si>
  <si>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</si>
  <si>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</si>
  <si>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</si>
  <si>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</si>
  <si>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</si>
  <si>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</si>
  <si>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</si>
  <si>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</si>
  <si>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</si>
  <si>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</si>
  <si>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</si>
  <si>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</si>
  <si>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</si>
  <si>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</si>
  <si>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</si>
  <si>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</si>
  <si>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</si>
  <si>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</si>
  <si>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</si>
  <si>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</si>
  <si>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</si>
  <si>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</si>
  <si>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</si>
  <si>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</si>
  <si>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</si>
  <si>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</si>
  <si>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</si>
  <si>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</si>
  <si>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</si>
  <si>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</si>
  <si>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</si>
  <si>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</si>
  <si>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</si>
  <si>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</si>
  <si>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</si>
  <si>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</si>
  <si>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</si>
  <si>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</si>
  <si>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</si>
  <si>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</si>
  <si>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</si>
  <si>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</si>
  <si>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</si>
  <si>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</si>
  <si>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</si>
  <si>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</si>
  <si>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</si>
  <si>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</si>
  <si>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</si>
  <si>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</si>
  <si>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</si>
  <si>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</si>
  <si>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</si>
  <si>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</si>
  <si>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</si>
  <si>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</si>
  <si>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</si>
  <si>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</si>
  <si>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</si>
  <si>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</si>
  <si>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</si>
  <si>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</si>
  <si>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</si>
  <si>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</si>
  <si>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</si>
  <si>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</si>
  <si>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</si>
  <si>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</si>
  <si>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</si>
  <si>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</si>
  <si>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</si>
  <si>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</si>
  <si>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</si>
  <si>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</si>
  <si>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</si>
  <si>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</si>
  <si>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</si>
  <si>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</si>
  <si>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</si>
  <si>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</si>
  <si>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</si>
  <si>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</si>
  <si>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</si>
  <si>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</si>
  <si>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</si>
  <si>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</si>
  <si>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</si>
  <si>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</si>
  <si>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</si>
  <si>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</si>
  <si>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</si>
  <si>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</si>
  <si>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</si>
  <si>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</si>
  <si>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</si>
  <si>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</si>
  <si>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</si>
  <si>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</si>
  <si>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</si>
  <si>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</si>
  <si>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</si>
  <si>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</si>
  <si>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</si>
  <si>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</si>
  <si>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</si>
  <si>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</si>
  <si>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</si>
  <si>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</si>
  <si>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</si>
  <si>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</si>
  <si>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</si>
  <si>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</si>
  <si>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</si>
  <si>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</si>
  <si>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</si>
  <si>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</si>
  <si>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</si>
  <si>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</si>
  <si>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</si>
  <si>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</si>
  <si>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</si>
  <si>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</si>
  <si>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</si>
  <si>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</si>
  <si>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</si>
  <si>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</si>
  <si>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</si>
  <si>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</si>
  <si>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</si>
  <si>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</si>
  <si>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</si>
  <si>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</si>
  <si>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</si>
  <si>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</si>
  <si>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</si>
  <si>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</si>
  <si>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</si>
  <si>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</si>
  <si>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</si>
  <si>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</si>
  <si>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</si>
  <si>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</si>
  <si>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</si>
  <si>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</si>
  <si>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</si>
  <si>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</si>
  <si>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</si>
  <si>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</si>
  <si>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Tratamentos Superficiais</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</si>
  <si>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</si>
  <si>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</si>
  <si>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</si>
  <si>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</si>
  <si>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</si>
  <si>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</si>
  <si>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</si>
  <si>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</si>
  <si>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</si>
  <si>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</si>
  <si>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</si>
  <si>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</si>
  <si>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</si>
  <si>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</si>
  <si>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</si>
  <si>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</si>
  <si>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</si>
  <si>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</si>
  <si>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</si>
  <si>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</si>
  <si>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</si>
  <si>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</si>
  <si>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Tubulação Flangeada para Redes de Água</t>
  </si>
  <si>
    <t>Tubulões</t>
  </si>
  <si>
    <t>Tunnel Liner</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</si>
  <si>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</si>
  <si>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</si>
  <si>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</si>
  <si>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</si>
  <si>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</si>
  <si>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</si>
  <si>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</si>
  <si>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</si>
  <si>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</si>
  <si>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</si>
  <si>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</si>
  <si>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</si>
  <si>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</si>
  <si>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</si>
  <si>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</si>
  <si>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</si>
  <si>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</si>
  <si>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</si>
  <si>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</si>
  <si>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</si>
  <si>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</si>
  <si>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</si>
  <si>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</si>
  <si>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</si>
  <si>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</si>
  <si>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</si>
  <si>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</si>
  <si>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</si>
  <si>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</si>
  <si>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</si>
  <si>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</si>
  <si>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</si>
  <si>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</si>
  <si>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</si>
  <si>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</si>
  <si>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</si>
  <si>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</si>
  <si>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</si>
  <si>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Usinagens</t>
  </si>
  <si>
    <t>Vergas, contravergas e fixação de alvenaria</t>
  </si>
  <si>
    <t>Vidros e Espelhos</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</si>
  <si>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</si>
  <si>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</si>
  <si>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</si>
  <si>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</si>
  <si>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</si>
  <si>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</si>
  <si>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</si>
  <si>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</si>
  <si>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</si>
  <si>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</si>
  <si>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</si>
  <si>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</si>
  <si>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</si>
  <si>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</si>
  <si>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</si>
  <si>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</si>
  <si>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</si>
  <si>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</si>
  <si>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</si>
  <si>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</si>
  <si>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</si>
  <si>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</si>
  <si>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</si>
  <si>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</si>
  <si>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</si>
  <si>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</si>
  <si>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</si>
  <si>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</si>
  <si>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</si>
  <si>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</si>
  <si>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</si>
  <si>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</si>
  <si>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</si>
  <si>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</si>
  <si>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</si>
  <si>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</si>
  <si>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</si>
  <si>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</si>
  <si>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</si>
  <si>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</si>
  <si>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</si>
  <si>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</si>
  <si>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</si>
  <si>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</si>
  <si>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</si>
  <si>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</si>
  <si>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</si>
  <si>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</si>
  <si>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</si>
  <si>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</si>
  <si>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</si>
  <si>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</si>
  <si>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</si>
  <si>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</si>
  <si>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Válvulas e Registros para Sistemas Prediais</t>
  </si>
  <si>
    <t>Válvulas para Redes de Saneamento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</si>
  <si>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</si>
  <si>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</si>
  <si>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</si>
  <si>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</si>
  <si>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</si>
  <si>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</si>
  <si>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</si>
  <si>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</si>
  <si>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</si>
  <si>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</si>
  <si>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</si>
  <si>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</si>
  <si>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</si>
  <si>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</si>
  <si>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</si>
  <si>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</si>
  <si>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</si>
  <si>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</si>
  <si>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</si>
  <si>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</si>
  <si>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</si>
  <si>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</si>
  <si>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</si>
  <si>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</si>
  <si>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</si>
  <si>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</si>
  <si>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</si>
  <si>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</si>
  <si>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</si>
  <si>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</si>
  <si>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</si>
  <si>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</si>
  <si>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</si>
  <si>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RODAPE DE BORRACHA LISO, H = *70* MM, E = *2* MM, PARA ARGAMASSA, PRETO</t>
  </si>
  <si>
    <t>SP DESON</t>
  </si>
  <si>
    <t>SP ONERADO</t>
  </si>
  <si>
    <t>X</t>
  </si>
  <si>
    <t>COM DESON</t>
  </si>
  <si>
    <t>PM1 - KIT DE PORTA DE MADEIRA TIPO MEXICANA, MACIÇA (PESADA OU SUPERPESADA), PADRÃO MÉDIO, 80X210CM, ESPESSURA DE 3,5CM, ITENS INCLUSOS: DOBRADIÇAS, MONTAGEM E INSTALAÇÃO DE BATENTE, FECHADURA COM EXECUÇÃO DO FURO - FORNECIMENTO E INSTALAÇÃO. AF_10/2025</t>
  </si>
  <si>
    <t>PM3 - KIT DE PORTA DE MADEIRA TIPO MEXICANA, MACIÇA (PESADA OU SUPERPESADA), PADRÃO MÉDIO, 80X210CM, ESPESSURA DE 3,5CM, ITENS INCLUSOS: DOBRADIÇAS, MONTAGEM E INSTALAÇÃO DE BATENTE, FECHADURA COM EXECUÇÃO DO FURO - FORNECIMENTO E INSTALAÇÃO. AF_10/2025</t>
  </si>
  <si>
    <t>PM5 - KIT DE PORTA DE MADEIRA TIPO MEXICANA, MACIÇA (PESADA OU SUPERPESADA), PADRÃO MÉDIO, 80X210CM, ESPESSURA DE 3,5CM, ITENS INCLUSOS: DOBRADIÇAS, MONTAGEM E INSTALAÇÃO DE BATENTE, FECHADURA COM EXECUÇÃO DO FURO - FORNECIMENTO E INSTALAÇÃO. AF_10/2025</t>
  </si>
  <si>
    <t>PM6 - PORTA EM ALUMÍNIO DE ABRIR TIPO VENEZIANA COM GUARNIÇÃO, FIXAÇÃO COM PARAFUSOS - FORNECIMENTO E INSTALAÇÃO. AF_10/2025</t>
  </si>
  <si>
    <t>PM7 - PORTA EM ALUMÍNIO DE ABRIR TIPO VENEZIANA COM GUARNIÇÃO, FIXAÇÃO COM PARAFUSOS - FORNECIMENTO E INSTALAÇÃO. AF_10/2025</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</si>
  <si>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</si>
  <si>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</si>
  <si>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</si>
  <si>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</si>
  <si>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</si>
  <si>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</si>
  <si>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</si>
  <si>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</si>
  <si>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</si>
  <si>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</si>
  <si>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</si>
  <si>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</si>
  <si>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</si>
  <si>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</si>
  <si>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</si>
  <si>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</si>
  <si>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</si>
  <si>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</si>
  <si>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</si>
  <si>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</si>
  <si>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</si>
  <si>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</si>
  <si>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</si>
  <si>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</si>
  <si>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</si>
  <si>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</si>
  <si>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</si>
  <si>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</si>
  <si>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</si>
  <si>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</si>
  <si>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</si>
  <si>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</si>
  <si>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</si>
  <si>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</si>
  <si>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</si>
  <si>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</si>
  <si>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2.5.4.17</t>
  </si>
  <si>
    <t>SINAPI 94569</t>
  </si>
  <si>
    <t>JA - 1 - JANELA DE  ALUMÍNIO, TIPO BASCULANTE, 60X40CM - FORNECIMENTO E INSTALAÇÃO</t>
  </si>
  <si>
    <t>JA - 2 - JANELA DE ALUMÍNIO, DE ABRIR, 60X90CM - FORNECIMENTO E INSTALAÇÃO</t>
  </si>
  <si>
    <t>JA - 3 - JANELA DE ALUMÍNIO, TIPO BASCULANTE, 100X40CM - FORNECIMENTO E INSTALAÇÃO</t>
  </si>
  <si>
    <t>JA - 4 - JANELA DE ALUMÍNIO, DE CORRER, 150X40CM - FORNECIMENTO E INSTALAÇÃO</t>
  </si>
  <si>
    <t>JA - 5 - 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</si>
  <si>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 - 6 - JANELA DE ALUMÍNIO, TIPO BASCULANTE, 150X110CM - FORNECIMENTO E INSTALAÇÃO</t>
  </si>
  <si>
    <t>JA - 7 - JANELA DE ALUMÍNIO, TIPO BASCULANTE, 200X110CM - FORNECIMENTO E INSTALAÇÃO</t>
  </si>
  <si>
    <t>JA - 8 - JANELA DE ALUMÍNIO, TIPO BASCULANTE, 220X110CM - FORNECIMENTO E INSTALAÇÃO</t>
  </si>
  <si>
    <t>JA - 9 - JANELA DE ALUMÍNIO, COM VENEZIANA FIXA 180X60CM</t>
  </si>
  <si>
    <t>JA -10 - CAIXILHO FIXO DE ALUMÍNIO PARA VIDRO (VIDRO INCLUSO), BATENTE/ REQUADRO DE 4 A 14 CM, SEM GUARNIÇÃO/ ALIZAR, FIXAÇÃO COM PARAFUSOS, VEDAÇÃO COM SILICONE, EXCLUSIVE CONTRAMARCO - FORNECIMENTO E INSTALAÇÃO. AF_11/2024</t>
  </si>
  <si>
    <t>2.11.15</t>
  </si>
  <si>
    <t>2.11.16</t>
  </si>
  <si>
    <t>DUCHA HIGIÊNICA COM GATILHO E REGISTRO - FORNECIMENTO E INSTALAÇÃO</t>
  </si>
  <si>
    <t>SINAPI 106774 (FEV/2026)</t>
  </si>
  <si>
    <t>COMPOSIÇÃO 022</t>
  </si>
  <si>
    <t>022</t>
  </si>
  <si>
    <t>SEINFRA C2298</t>
  </si>
  <si>
    <t>TAMPA CEGA PLÁSTICA, SISTEMA "X"</t>
  </si>
  <si>
    <t>LUMINÁRIA SOBREPOR T8 2X18W</t>
  </si>
  <si>
    <t>Empresa</t>
  </si>
  <si>
    <t>CNPJ</t>
  </si>
  <si>
    <t>Insumo</t>
  </si>
  <si>
    <t>Quant. Cotada</t>
  </si>
  <si>
    <t>Preço Cotado</t>
  </si>
  <si>
    <t>Frete Cotado</t>
  </si>
  <si>
    <t>Preço Unitário</t>
  </si>
  <si>
    <t>1</t>
  </si>
  <si>
    <t>2</t>
  </si>
  <si>
    <t>3</t>
  </si>
  <si>
    <t>Menor preço</t>
  </si>
  <si>
    <t>51.074.210/0001-65</t>
  </si>
  <si>
    <t>21.815.457/0001-24</t>
  </si>
  <si>
    <t>34.422.017/0001-59</t>
  </si>
  <si>
    <t>ELAMP MATERIAIS ELÉTRICOS LTDA</t>
  </si>
  <si>
    <t>CLARON ILUMINAÇÃO LTDA ME</t>
  </si>
  <si>
    <t>BRAVALUMI</t>
  </si>
  <si>
    <t>LUMINÁRIAS DE SOBREPOR 2 X 32W</t>
  </si>
  <si>
    <t>LUMINÁRIAS DE SOBREPOR 2 X 18W</t>
  </si>
  <si>
    <t>SEINFRA C1638</t>
  </si>
  <si>
    <t>LUMINÁRIA FLUORESCENTE COMPLETA (2 X 32)W</t>
  </si>
  <si>
    <t>SEINFRA C1661</t>
  </si>
  <si>
    <t>LUMINÁRIA FLUORESCENTE COMPLETA (2 X 16)W</t>
  </si>
  <si>
    <t>SLED ME</t>
  </si>
  <si>
    <t>33.779.899/0001-41</t>
  </si>
  <si>
    <t>61.694.842/0001-85</t>
  </si>
  <si>
    <t>EXCELÊNCIA LUMINÁRIAS</t>
  </si>
  <si>
    <t>DIMENSIONAL BRASIL SOLUÇÕES LTDA</t>
  </si>
  <si>
    <t>06.913.480/0026-16</t>
  </si>
  <si>
    <t>Luminária sobrepor 2x32W</t>
  </si>
  <si>
    <t>LUMINÁRIA SOBREPOR 2X18W</t>
  </si>
  <si>
    <t>Luminária sobrepor 2x18W</t>
  </si>
  <si>
    <t>LUMINÁRIA SOBREPOR 2X32W</t>
  </si>
  <si>
    <t>LUMINÁRIA SOBREPOR T8 2X32W</t>
  </si>
  <si>
    <t>COTAÇÃO COT-001</t>
  </si>
  <si>
    <t>COTAÇÃO COT-002</t>
  </si>
  <si>
    <t>2.16.4.8</t>
  </si>
  <si>
    <t>CAIXA DE EQUALIZAÇÃO 200X200MM</t>
  </si>
  <si>
    <t>COTAÇÃO COT-003</t>
  </si>
  <si>
    <t>Caixa de equelização embutir 200x200mm</t>
  </si>
  <si>
    <t>SV COMÉRCIO DE MATERIAIS ELÉTRICOS LTDA</t>
  </si>
  <si>
    <t>35.088.657/0001-37</t>
  </si>
  <si>
    <t>13.756.867/0001-13</t>
  </si>
  <si>
    <t>ELÉTRICA BICHUETTE LTDA</t>
  </si>
  <si>
    <t>03.007.331/0001-41</t>
  </si>
  <si>
    <t>FNDE 69</t>
  </si>
  <si>
    <t>CAIXA DE EQUALIZAÇÃO DE ATERRAMENTO ELÉTRICO</t>
  </si>
  <si>
    <t>CAIXA DE EQUALIZAÇÃO DE ATERRAMENTO ELÉTRICO - FORNECIMENTO E INSTALAÇÃO</t>
  </si>
  <si>
    <t>PORTAS PARA ARMÁRIOS DE COZINHA</t>
  </si>
  <si>
    <t>SEINFRA C1960</t>
  </si>
  <si>
    <t>PORTA COMPENSADO P/ARMÁRIO SOB PIA</t>
  </si>
  <si>
    <t>2.18.1.4</t>
  </si>
  <si>
    <t>SINAPI 97097 (FEV/2026)</t>
  </si>
  <si>
    <t>015</t>
  </si>
  <si>
    <t>049</t>
  </si>
  <si>
    <t>PAR DE BUCHA/LUVA PARA POSTE DE QUADRA - COM TAMPA</t>
  </si>
  <si>
    <t>COTAÇÃO COT-004</t>
  </si>
  <si>
    <t>FGR SPORTS</t>
  </si>
  <si>
    <t>15.074.558/0001-99</t>
  </si>
  <si>
    <t>KIT DE BUCHA/LUVA COM TAMPA PARA POSTE DE QUADRA POLIESPORTIVA</t>
  </si>
  <si>
    <t>AMAZON SERVIÇOS DE VAREJO DO BRASIL LTDA</t>
  </si>
  <si>
    <t>15.436.940/0001-03</t>
  </si>
  <si>
    <t>EBAZAR.COM.BR LTDA (MERCADO LIVRE)</t>
  </si>
  <si>
    <t>SINAPI 103764 (FEV/2026)</t>
  </si>
  <si>
    <t>PAR DE TRAVES E REDES DE FUTSAL - FORNECIMENTO E INSTALAÇÃO</t>
  </si>
  <si>
    <t>SINAPI 103765 (FEV/2026)</t>
  </si>
  <si>
    <t>PAR DE POSTES E REDE DE VÔLEI - FORNECIMENTO E INSTALAÇÃO</t>
  </si>
  <si>
    <t>BARRA DE AÇO 1/2" (12,70MM)</t>
  </si>
  <si>
    <t>COTAÇÃO COT-005</t>
  </si>
  <si>
    <t>GRUPO CASAS BAHIA S.A.</t>
  </si>
  <si>
    <t>33.041.260/0652-90</t>
  </si>
  <si>
    <t>58.077.949/0001-70</t>
  </si>
  <si>
    <t>NEW CLORAFER METAIS</t>
  </si>
  <si>
    <t>COTAÇÃO COT-006</t>
  </si>
  <si>
    <t>REBITE DE REPUXO EM AÇO INOX 3,2X12MM</t>
  </si>
  <si>
    <t>REBITE DE REPUXO</t>
  </si>
  <si>
    <t>TECNOFERRAMENTAS COMERCIAL, IMPORTAÇÃO E EXPORTAÇÃO LTDA</t>
  </si>
  <si>
    <t>09.353.055/0001-50</t>
  </si>
  <si>
    <t>BRAFER COMÉRCIO DE MÁQUINAS E FERRAMENTAS LTDA</t>
  </si>
  <si>
    <t>12.058.950/0001-56</t>
  </si>
  <si>
    <t>CORRIMÃO DUPLO FIXADO NO PISO EM AÇO INOX DE 1.1/2", MONTANTES TUBULARES 1.1/2" ESPAÇADOS DE 1,00M, FIXADO COM CHUMBADOR MECÂNICO</t>
  </si>
  <si>
    <t>SINAPI 106215 (FEV/2026)</t>
  </si>
  <si>
    <t>UN/M</t>
  </si>
  <si>
    <r>
      <t>REBITE DE REPUXO EM ACO INOX, DIAMETRO 3,2 X 12 MM DE COMPRIMENTO (</t>
    </r>
    <r>
      <rPr>
        <u/>
        <sz val="10"/>
        <color theme="1"/>
        <rFont val="Calibri"/>
        <family val="2"/>
        <scheme val="minor"/>
      </rPr>
      <t>1 KG = 666 UNIDADES</t>
    </r>
    <r>
      <rPr>
        <sz val="10"/>
        <color theme="1"/>
        <rFont val="Calibri"/>
        <family val="2"/>
        <scheme val="minor"/>
      </rPr>
      <t>)</t>
    </r>
  </si>
  <si>
    <t>PORTA DE FERRO, DE CORRER, TIPO GRADE COM CHAPA, COM GUARNIÇÕES</t>
  </si>
  <si>
    <t>SINAPI 100701 (FEV/2026)</t>
  </si>
  <si>
    <t>MURO NO ENTORNO DA ESCOLA</t>
  </si>
  <si>
    <t>2.1.5</t>
  </si>
  <si>
    <t>2.1.6</t>
  </si>
  <si>
    <t>Estrutura dos Muros</t>
  </si>
  <si>
    <t>Sapatas</t>
  </si>
  <si>
    <t>Pilares espaçados a cada 3 metros</t>
  </si>
  <si>
    <t>Alvenaria de embasamento e baldrames (cintas inferiores)</t>
  </si>
  <si>
    <t>Todo o perímetro dos muros</t>
  </si>
  <si>
    <t>Dedução interseção com valas das sapatas</t>
  </si>
  <si>
    <t>Folgas de 20cm no entorno</t>
  </si>
  <si>
    <t>Perímetro</t>
  </si>
  <si>
    <t>1.2.10</t>
  </si>
  <si>
    <t>Gabarito para locação dos muros</t>
  </si>
  <si>
    <t>Pátio coberto</t>
  </si>
  <si>
    <t>Bloco pedagógico</t>
  </si>
  <si>
    <t>Reaterro de Sapatas</t>
  </si>
  <si>
    <t>Escavação de Sapatas</t>
  </si>
  <si>
    <t>Menos lastro de concreto magro</t>
  </si>
  <si>
    <t>Menos concreto em sapatas e pescoços de pilares</t>
  </si>
  <si>
    <t>Menos alvenaria de embasamento (enterrada)</t>
  </si>
  <si>
    <t>2.2.4.13</t>
  </si>
  <si>
    <t>2.2.4.14</t>
  </si>
  <si>
    <t>2.2.4.15</t>
  </si>
  <si>
    <t>2.2.4.16</t>
  </si>
  <si>
    <t>2.2.4.17</t>
  </si>
  <si>
    <t>2.2.4.18</t>
  </si>
  <si>
    <t>2.2.4.19</t>
  </si>
  <si>
    <t>2.2.4.20</t>
  </si>
  <si>
    <t>2.2.4.21</t>
  </si>
  <si>
    <t>2.2.4.22</t>
  </si>
  <si>
    <t>Alvenaria de embasamento</t>
  </si>
  <si>
    <t>Pescoços de Pilares</t>
  </si>
  <si>
    <t>Qtd.</t>
  </si>
  <si>
    <t>Lados</t>
  </si>
  <si>
    <t>Comp.</t>
  </si>
  <si>
    <t>Altura</t>
  </si>
  <si>
    <t>Vigas baldrame</t>
  </si>
  <si>
    <t>2 faces</t>
  </si>
  <si>
    <t>Todo o perímetro dos muros - 2 faces laterais</t>
  </si>
  <si>
    <t>Pilares</t>
  </si>
  <si>
    <t>Vigas superiores</t>
  </si>
  <si>
    <t>Barras</t>
  </si>
  <si>
    <t>Kg/m</t>
  </si>
  <si>
    <t>Posição X</t>
  </si>
  <si>
    <t>Posição Y</t>
  </si>
  <si>
    <t>Armação das sapatas</t>
  </si>
  <si>
    <t>Armação negativa (superior)</t>
  </si>
  <si>
    <t>Armação positiva (inferior)</t>
  </si>
  <si>
    <t>Pilares (em prumada)</t>
  </si>
  <si>
    <t>Qtd.pilares</t>
  </si>
  <si>
    <t>Pilares desde a sapata</t>
  </si>
  <si>
    <t>Qtd. pilares</t>
  </si>
  <si>
    <t>estr./pilar</t>
  </si>
  <si>
    <t>Vigas inferiores</t>
  </si>
  <si>
    <t>estr./viga</t>
  </si>
  <si>
    <t>Estribos c/13cm</t>
  </si>
  <si>
    <t>Estribos c/15cm</t>
  </si>
  <si>
    <t>h</t>
  </si>
  <si>
    <t>Pilares - toda a prumada, desde a sapata</t>
  </si>
  <si>
    <t>2.8.9</t>
  </si>
  <si>
    <t>2.8.10</t>
  </si>
  <si>
    <t>2.8.11</t>
  </si>
  <si>
    <t>Alvenaria dos muros</t>
  </si>
  <si>
    <t>H total</t>
  </si>
  <si>
    <t>Complemento ressaltos (capiaços) dos pilares - ambas as faces</t>
  </si>
  <si>
    <t>Todo o perímetro dos muros - ambas as faces</t>
  </si>
  <si>
    <t>Bloco administrativo</t>
  </si>
  <si>
    <t>Bloco de serviço</t>
  </si>
  <si>
    <t>Capiaços superiores dos muros</t>
  </si>
  <si>
    <t>2.10.8</t>
  </si>
  <si>
    <t>Área de Selador</t>
  </si>
  <si>
    <t>Área de massa única</t>
  </si>
  <si>
    <t>SINAPI 94994 (FEV/2026)</t>
  </si>
  <si>
    <t>LOCAL: ESTRADA DO CAI-AÍ, S/N, SÍTIO CAI-AÍ, SURUBIM/PE (-7.842863, -35.705517)</t>
  </si>
  <si>
    <t>OBRA: CONSTRUÇÃO DE UMA ESCOLA DE 06 SALAS (PROJETO PADRÃO FNDE) E UMA QUADRA COBERTA COM VESTIÁRIO (PROJETO PADRÃO FNDE) NO SÍTIO CAI-AÍ - SURUBIM/PE</t>
  </si>
  <si>
    <t>DATA-BASE: JUNHO/2026</t>
  </si>
  <si>
    <t>DATA: JUNHO/2026</t>
  </si>
  <si>
    <t>FONTES DE PREÇOS: SINAPI-PE FEVEREIRO/2026 E COMPOSIÇÕES</t>
  </si>
  <si>
    <t>023</t>
  </si>
  <si>
    <t>024</t>
  </si>
  <si>
    <t>025</t>
  </si>
  <si>
    <t>026</t>
  </si>
  <si>
    <t>027</t>
  </si>
  <si>
    <t>028</t>
  </si>
  <si>
    <t>029</t>
  </si>
  <si>
    <t>7º MÊS</t>
  </si>
  <si>
    <t>8º MÊS</t>
  </si>
  <si>
    <t>9º MÊS</t>
  </si>
  <si>
    <t>10º MÊS</t>
  </si>
  <si>
    <t>11º MÊS</t>
  </si>
  <si>
    <t>12º MÊS</t>
  </si>
  <si>
    <t>TOTAIS PARCIAIS (R$):</t>
  </si>
  <si>
    <t>TOTAIS ACUMULADOS (R$):</t>
  </si>
  <si>
    <t>TOTAL GERAL:</t>
  </si>
  <si>
    <t>(**) A alíquota de ISS no Município de Surubim/PE é de 5% sobre os custos de mão de obra. 
Considerou-se para todos os serviços uma proporção de 50% de mão de obra, de modo que a taxa de ISS a incidir sobre os custos unitários dos itens será de 5% x 50% = 2,50%.</t>
  </si>
  <si>
    <t>SINAPI FEVEREIRO/2026</t>
  </si>
  <si>
    <t>ONERADOS: 114,63%(HORA)   70,67%(MÊS)</t>
  </si>
  <si>
    <t>(FONTE: SINAPI FEVEREIRO/2026)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</si>
</sst>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1" formatCode="_-* #,##0_-;\-* #,##0_-;_-* &quot;-&quot;_-;_-@_-"/>
    <numFmt numFmtId="44" formatCode="_-&quot;R$&quot;\ * #,##0.00_-;\-&quot;R$&quot;\ * #,##0.00_-;_-&quot;R$&quot;\ * &quot;-&quot;??_-;_-@_-"/>
    <numFmt numFmtId="43" formatCode="_-* #,##0.00_-;\-* #,##0.00_-;_-* &quot;-&quot;??_-;_-@_-"/>
    <numFmt numFmtId="164" formatCode="_(* #,##0.00_);_(* \(#,##0.00\);_(* &quot;-&quot;??_);_(@_)"/>
    <numFmt numFmtId="165" formatCode="_(&quot;R$ &quot;* #,##0.00_);_(&quot;R$ &quot;* \(#,##0.00\);_(&quot;R$ &quot;* &quot;-&quot;??_);_(@_)"/>
    <numFmt numFmtId="166" formatCode="_ * #,##0.00_ ;_ * \-#,##0.00_ ;_ * &quot;-&quot;??_ ;_ @_ "/>
    <numFmt numFmtId="167" formatCode="0.000"/>
    <numFmt numFmtId="168" formatCode="_(* #,##0.00_);_(* \(#,##0.00\);_(* \-??_);_(@_)"/>
    <numFmt numFmtId="169" formatCode="0.00000"/>
    <numFmt numFmtId="170" formatCode="&quot;R$&quot;\ #,##0.00"/>
    <numFmt numFmtId="171" formatCode="0.0000"/>
    <numFmt numFmtId="172" formatCode="#,##0.00;\-\ #,##0.00;\-"/>
    <numFmt numFmtId="173" formatCode="0000"/>
    <numFmt numFmtId="174" formatCode="#,##0.00&quot; &quot;;&quot; (&quot;#,##0.00&quot;)&quot;;&quot; -&quot;#&quot; &quot;;@&quot; &quot;"/>
    <numFmt numFmtId="175" formatCode="#,##0.00&quot; &quot;;&quot;-&quot;#,##0.00&quot; &quot;;&quot; -&quot;#&quot; &quot;;@&quot; &quot;"/>
    <numFmt numFmtId="176" formatCode="[$R$-416]&quot; &quot;#,##0.00;[Red]&quot;-&quot;[$R$-416]&quot; &quot;#,##0.00"/>
    <numFmt numFmtId="177" formatCode="_-* #,##0.00\ _€_-;\-* #,##0.00\ _€_-;_-* &quot;-&quot;??\ _€_-;_-@_-"/>
    <numFmt numFmtId="178" formatCode="#\,##0."/>
    <numFmt numFmtId="179" formatCode="_(&quot;$&quot;* #,##0_);_(&quot;$&quot;* \(#,##0\);_(&quot;$&quot;* &quot;-&quot;_);_(@_)"/>
    <numFmt numFmtId="180" formatCode="_(&quot;$&quot;* #,##0.00_);_(&quot;$&quot;* \(#,##0.00\);_(&quot;$&quot;* &quot;-&quot;??_);_(@_)"/>
    <numFmt numFmtId="181" formatCode="\$#."/>
    <numFmt numFmtId="182" formatCode="#.00"/>
    <numFmt numFmtId="183" formatCode="0.00_)"/>
    <numFmt numFmtId="184" formatCode="%#.00"/>
    <numFmt numFmtId="185" formatCode="#\,##0.00"/>
    <numFmt numFmtId="186" formatCode="#,"/>
    <numFmt numFmtId="187" formatCode="_ &quot;R$&quot;\ * #,##0.00_ ;_ &quot;R$&quot;\ * \-#,##0.00_ ;_ &quot;R$&quot;\ * &quot;-&quot;??_ ;_ @_ "/>
    <numFmt numFmtId="188" formatCode="#,##0.000"/>
    <numFmt numFmtId="189" formatCode="_-* #,##0.00_-;\-* #,##0.00_-;_-* &quot;-&quot;_-;_-@_-"/>
  </numFmts>
  <fonts count="120">
    <font>
      <sz val="11"/>
      <color theme="1"/>
      <name val="Calibri"/>
      <family val="2"/>
      <scheme val="minor"/>
    </font>
    <font>
      <sz val="11"/>
      <color theme="1"/>
      <name val="Calibri"/>
      <family val="2"/>
      <scheme val="minor"/>
    </font>
    <font>
      <sz val="10"/>
      <name val="Arial"/>
      <family val="2"/>
    </font>
    <font>
      <sz val="12"/>
      <name val="Arial"/>
      <family val="2"/>
    </font>
    <font>
      <sz val="10"/>
      <name val="Arial"/>
      <family val="2"/>
    </font>
    <font>
      <sz val="10"/>
      <color indexed="8"/>
      <name val="MS Sans Serif"/>
      <family val="2"/>
    </font>
    <font>
      <sz val="8"/>
      <name val="Arial"/>
      <family val="2"/>
    </font>
    <font>
      <sz val="10"/>
      <color rgb="FFFF0000"/>
      <name val="Arial"/>
      <family val="2"/>
    </font>
    <font>
      <b/>
      <sz val="8"/>
      <name val="Arial"/>
      <family val="2"/>
    </font>
    <font>
      <b/>
      <sz val="10"/>
      <name val="Arial"/>
      <family val="2"/>
    </font>
    <font>
      <b/>
      <sz val="8"/>
      <color rgb="FFFF0000"/>
      <name val="Arial"/>
      <family val="2"/>
    </font>
    <font>
      <sz val="8"/>
      <color rgb="FFFF0000"/>
      <name val="Arial"/>
      <family val="2"/>
    </font>
    <font>
      <sz val="8"/>
      <name val="Calibri"/>
      <family val="2"/>
      <scheme val="minor"/>
    </font>
    <font>
      <sz val="10"/>
      <name val="Calibri"/>
      <family val="2"/>
      <scheme val="minor"/>
    </font>
    <font>
      <b/>
      <sz val="12"/>
      <name val="Calibri"/>
      <family val="2"/>
      <scheme val="minor"/>
    </font>
    <font>
      <b/>
      <sz val="8"/>
      <name val="Calibri"/>
      <family val="2"/>
    </font>
    <font>
      <sz val="8"/>
      <name val="Calibri"/>
      <family val="2"/>
    </font>
    <font>
      <b/>
      <u/>
      <sz val="8"/>
      <name val="Arial"/>
      <family val="2"/>
    </font>
    <font>
      <sz val="8"/>
      <name val="Century Gothic"/>
      <family val="2"/>
    </font>
    <font>
      <sz val="11"/>
      <name val="Calibri"/>
      <family val="2"/>
      <scheme val="minor"/>
    </font>
    <font>
      <sz val="9"/>
      <name val="Calibri"/>
      <family val="2"/>
      <scheme val="minor"/>
    </font>
    <font>
      <b/>
      <u/>
      <sz val="12"/>
      <name val="Calibri"/>
      <family val="2"/>
      <scheme val="minor"/>
    </font>
    <font>
      <sz val="11"/>
      <color rgb="FFFF0000"/>
      <name val="Calibri"/>
      <family val="2"/>
      <scheme val="minor"/>
    </font>
    <font>
      <b/>
      <sz val="8"/>
      <color rgb="FFFF0000"/>
      <name val="Calibri"/>
      <family val="2"/>
    </font>
    <font>
      <sz val="8"/>
      <color rgb="FFFF0000"/>
      <name val="Calibri"/>
      <family val="2"/>
    </font>
    <font>
      <b/>
      <sz val="10"/>
      <name val="Calibri"/>
      <family val="2"/>
      <scheme val="minor"/>
    </font>
    <font>
      <b/>
      <sz val="10"/>
      <color rgb="FFFF0000"/>
      <name val="Calibri"/>
      <family val="2"/>
      <scheme val="minor"/>
    </font>
    <font>
      <sz val="10"/>
      <color rgb="FFFF0000"/>
      <name val="Calibri"/>
      <family val="2"/>
      <scheme val="minor"/>
    </font>
    <font>
      <u/>
      <sz val="11"/>
      <color theme="10"/>
      <name val="Calibri"/>
      <family val="2"/>
      <scheme val="minor"/>
    </font>
    <font>
      <b/>
      <sz val="14"/>
      <name val="Calibri"/>
      <family val="2"/>
      <scheme val="minor"/>
    </font>
    <font>
      <i/>
      <sz val="10"/>
      <name val="Calibri"/>
      <family val="2"/>
      <scheme val="minor"/>
    </font>
    <font>
      <sz val="10"/>
      <name val="Times New Roman"/>
      <family val="1"/>
    </font>
    <font>
      <b/>
      <u/>
      <sz val="14"/>
      <name val="Calibri"/>
      <family val="2"/>
      <scheme val="minor"/>
    </font>
    <font>
      <i/>
      <sz val="11"/>
      <name val="Calibri"/>
      <family val="2"/>
      <scheme val="minor"/>
    </font>
    <font>
      <b/>
      <sz val="11"/>
      <name val="Calibri"/>
      <family val="2"/>
      <scheme val="minor"/>
    </font>
    <font>
      <u/>
      <sz val="11"/>
      <name val="Calibri"/>
      <family val="2"/>
      <scheme val="minor"/>
    </font>
    <font>
      <u/>
      <sz val="11"/>
      <color rgb="FFFF0000"/>
      <name val="Calibri"/>
      <family val="2"/>
      <scheme val="minor"/>
    </font>
    <font>
      <b/>
      <i/>
      <sz val="12"/>
      <name val="Calibri"/>
      <family val="2"/>
      <scheme val="minor"/>
    </font>
    <font>
      <b/>
      <u/>
      <sz val="8"/>
      <name val="Calibri"/>
      <family val="2"/>
      <scheme val="minor"/>
    </font>
    <font>
      <b/>
      <u/>
      <sz val="16"/>
      <name val="Calibri"/>
      <family val="2"/>
      <scheme val="minor"/>
    </font>
    <font>
      <b/>
      <u/>
      <sz val="10"/>
      <name val="Calibri"/>
      <family val="2"/>
      <scheme val="minor"/>
    </font>
    <font>
      <sz val="12"/>
      <name val="Calibri"/>
      <family val="2"/>
      <scheme val="minor"/>
    </font>
    <font>
      <b/>
      <sz val="14"/>
      <name val="Century Gothic"/>
      <family val="2"/>
    </font>
    <font>
      <sz val="12"/>
      <name val="Century Gothic"/>
      <family val="2"/>
    </font>
    <font>
      <b/>
      <sz val="11"/>
      <name val="Century Gothic"/>
      <family val="2"/>
    </font>
    <font>
      <b/>
      <sz val="8"/>
      <name val="Century Gothic"/>
      <family val="2"/>
    </font>
    <font>
      <b/>
      <sz val="8"/>
      <name val="Calibri"/>
      <family val="2"/>
      <scheme val="minor"/>
    </font>
    <font>
      <sz val="11"/>
      <name val="Century Gothic"/>
      <family val="2"/>
    </font>
    <font>
      <sz val="9"/>
      <name val="Century Gothic"/>
      <family val="2"/>
    </font>
    <font>
      <i/>
      <sz val="10"/>
      <color rgb="FFFF0000"/>
      <name val="Calibri"/>
      <family val="2"/>
      <scheme val="minor"/>
    </font>
    <font>
      <b/>
      <i/>
      <sz val="10"/>
      <name val="Calibri"/>
      <family val="2"/>
      <scheme val="minor"/>
    </font>
    <font>
      <sz val="5"/>
      <name val="Arial"/>
      <family val="2"/>
    </font>
    <font>
      <b/>
      <sz val="9"/>
      <name val="Arial"/>
      <family val="2"/>
    </font>
    <font>
      <sz val="8"/>
      <color rgb="FFFF0000"/>
      <name val="Calibri"/>
      <family val="2"/>
      <scheme val="minor"/>
    </font>
    <font>
      <b/>
      <sz val="8"/>
      <color rgb="FFFF0000"/>
      <name val="Calibri"/>
      <family val="2"/>
      <scheme val="minor"/>
    </font>
    <font>
      <b/>
      <sz val="10"/>
      <color theme="1"/>
      <name val="Calibri"/>
      <family val="2"/>
      <scheme val="minor"/>
    </font>
    <font>
      <sz val="10"/>
      <color theme="1"/>
      <name val="Calibri"/>
      <family val="2"/>
      <scheme val="minor"/>
    </font>
    <font>
      <sz val="10"/>
      <color theme="1"/>
      <name val="Arial"/>
      <family val="2"/>
    </font>
    <font>
      <u/>
      <sz val="11"/>
      <color theme="10"/>
      <name val="Calibri"/>
      <family val="2"/>
    </font>
    <font>
      <b/>
      <sz val="8"/>
      <color theme="1"/>
      <name val="Arial"/>
      <family val="2"/>
    </font>
    <font>
      <sz val="8"/>
      <color theme="1"/>
      <name val="Arial"/>
      <family val="2"/>
    </font>
    <font>
      <b/>
      <sz val="12"/>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sz val="11"/>
      <color theme="0"/>
      <name val="Calibri"/>
      <family val="2"/>
      <scheme val="minor"/>
    </font>
    <font>
      <sz val="11"/>
      <color theme="1"/>
      <name val="Calibri"/>
      <family val="2"/>
    </font>
    <font>
      <sz val="11"/>
      <color rgb="FF000000"/>
      <name val="Arial"/>
      <family val="2"/>
    </font>
    <font>
      <sz val="11"/>
      <color indexed="8"/>
      <name val="Arial"/>
      <family val="2"/>
    </font>
    <font>
      <sz val="10"/>
      <color rgb="FF000000"/>
      <name val="Arial1"/>
    </font>
    <font>
      <sz val="11"/>
      <color rgb="FF000000"/>
      <name val="Calibri"/>
      <family val="2"/>
    </font>
    <font>
      <b/>
      <i/>
      <sz val="16"/>
      <color rgb="FF000000"/>
      <name val="Arial"/>
      <family val="2"/>
    </font>
    <font>
      <b/>
      <i/>
      <u/>
      <sz val="11"/>
      <color rgb="FF000000"/>
      <name val="Arial"/>
      <family val="2"/>
    </font>
    <font>
      <sz val="11"/>
      <color indexed="8"/>
      <name val="Calibri"/>
      <family val="2"/>
    </font>
    <font>
      <u/>
      <sz val="11"/>
      <color indexed="12"/>
      <name val="Arial"/>
      <family val="2"/>
    </font>
    <font>
      <sz val="10"/>
      <name val="MS Sans Serif"/>
      <family val="2"/>
    </font>
    <font>
      <sz val="1"/>
      <color indexed="8"/>
      <name val="Courier"/>
      <family val="3"/>
    </font>
    <font>
      <u/>
      <sz val="6"/>
      <color indexed="36"/>
      <name val="MS Sans Serif"/>
      <family val="2"/>
    </font>
    <font>
      <sz val="10"/>
      <name val="Courier"/>
      <family val="3"/>
    </font>
    <font>
      <sz val="12"/>
      <name val="Times New Roman"/>
      <family val="1"/>
    </font>
    <font>
      <b/>
      <i/>
      <sz val="16"/>
      <name val="Helv"/>
    </font>
    <font>
      <b/>
      <sz val="14"/>
      <name val="Arial"/>
      <family val="2"/>
    </font>
    <font>
      <sz val="1"/>
      <color indexed="18"/>
      <name val="Courier"/>
      <family val="3"/>
    </font>
    <font>
      <b/>
      <sz val="1"/>
      <color indexed="8"/>
      <name val="Courier"/>
      <family val="3"/>
    </font>
    <font>
      <sz val="10"/>
      <color indexed="8"/>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sz val="11"/>
      <color rgb="FF9C6500"/>
      <name val="Calibri"/>
      <family val="2"/>
      <scheme val="minor"/>
    </font>
    <font>
      <sz val="11"/>
      <color theme="1"/>
      <name val="Arial"/>
      <family val="2"/>
    </font>
    <font>
      <u/>
      <sz val="11"/>
      <color theme="10"/>
      <name val="Arial"/>
      <family val="2"/>
    </font>
    <font>
      <b/>
      <sz val="12"/>
      <color rgb="FFFF0000"/>
      <name val="Calibri"/>
      <family val="2"/>
      <scheme val="minor"/>
    </font>
    <font>
      <b/>
      <sz val="12"/>
      <color theme="1"/>
      <name val="Arial"/>
      <family val="2"/>
    </font>
    <font>
      <sz val="8"/>
      <color theme="1"/>
      <name val="Calibri"/>
      <family val="2"/>
      <scheme val="minor"/>
    </font>
    <font>
      <b/>
      <sz val="10"/>
      <color theme="1"/>
      <name val="Calibri"/>
      <family val="2"/>
    </font>
    <font>
      <sz val="10"/>
      <color theme="1"/>
      <name val="Calibri"/>
      <family val="2"/>
    </font>
    <font>
      <u/>
      <sz val="10"/>
      <color theme="1"/>
      <name val="Calibri"/>
      <family val="2"/>
      <scheme val="minor"/>
    </font>
    <font>
      <b/>
      <sz val="12"/>
      <name val="Arial"/>
      <family val="2"/>
    </font>
    <font>
      <i/>
      <sz val="12"/>
      <color theme="1"/>
      <name val="Calibri"/>
      <family val="2"/>
      <scheme val="minor"/>
    </font>
    <font>
      <b/>
      <i/>
      <sz val="12"/>
      <color theme="1"/>
      <name val="Calibri"/>
      <family val="2"/>
      <scheme val="minor"/>
    </font>
    <font>
      <i/>
      <sz val="12"/>
      <name val="Calibri"/>
      <family val="2"/>
      <scheme val="minor"/>
    </font>
  </fonts>
  <fills count="76">
    <fill>
      <patternFill patternType="none"/>
    </fill>
    <fill>
      <patternFill patternType="gray125"/>
    </fill>
    <fill>
      <patternFill patternType="solid">
        <fgColor theme="0" tint="-0.14999847407452621"/>
        <bgColor indexed="64"/>
      </patternFill>
    </fill>
    <fill>
      <patternFill patternType="solid">
        <fgColor theme="6" tint="0.59999389629810485"/>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
      <patternFill patternType="solid">
        <fgColor theme="6" tint="0.79998168889431442"/>
        <bgColor indexed="64"/>
      </patternFill>
    </fill>
    <fill>
      <patternFill patternType="solid">
        <fgColor indexed="9"/>
        <bgColor indexed="64"/>
      </patternFill>
    </fill>
    <fill>
      <patternFill patternType="solid">
        <fgColor indexed="43"/>
        <bgColor indexed="64"/>
      </patternFill>
    </fill>
    <fill>
      <patternFill patternType="solid">
        <fgColor indexed="22"/>
        <bgColor indexed="64"/>
      </patternFill>
    </fill>
    <fill>
      <patternFill patternType="solid">
        <fgColor theme="0" tint="-0.499984740745262"/>
        <bgColor indexed="64"/>
      </patternFill>
    </fill>
    <fill>
      <patternFill patternType="solid">
        <fgColor rgb="FFFFFFCC"/>
        <bgColor indexed="64"/>
      </patternFill>
    </fill>
    <fill>
      <patternFill patternType="solid">
        <fgColor theme="2" tint="-9.9978637043366805E-2"/>
        <bgColor indexed="64"/>
      </patternFill>
    </fill>
    <fill>
      <patternFill patternType="solid">
        <fgColor them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52"/>
        <bgColor indexed="64"/>
      </patternFill>
    </fill>
    <fill>
      <patternFill patternType="solid">
        <fgColor indexed="26"/>
        <bgColor indexed="64"/>
      </patternFill>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rgb="FFFFC000"/>
        <bgColor indexed="64"/>
      </patternFill>
    </fill>
    <fill>
      <patternFill patternType="solid">
        <fgColor theme="3" tint="0.79998168889431442"/>
        <bgColor indexed="64"/>
      </patternFill>
    </fill>
    <fill>
      <patternFill patternType="solid">
        <fgColor theme="4" tint="0.79998168889431442"/>
        <bgColor indexed="64"/>
      </patternFill>
    </fill>
  </fills>
  <borders count="91">
    <border>
      <left/>
      <right/>
      <top/>
      <bottom/>
      <diagonal/>
    </border>
    <border>
      <left style="hair">
        <color indexed="64"/>
      </left>
      <right style="hair">
        <color indexed="64"/>
      </right>
      <top style="hair">
        <color indexed="64"/>
      </top>
      <bottom style="hair">
        <color indexed="64"/>
      </bottom>
      <diagonal/>
    </border>
    <border>
      <left/>
      <right/>
      <top style="double">
        <color auto="1"/>
      </top>
      <bottom/>
      <diagonal/>
    </border>
    <border>
      <left/>
      <right/>
      <top style="hair">
        <color indexed="64"/>
      </top>
      <bottom/>
      <diagonal/>
    </border>
    <border>
      <left/>
      <right/>
      <top/>
      <bottom style="hair">
        <color indexed="64"/>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tted">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top/>
      <bottom/>
      <diagonal/>
    </border>
    <border>
      <left/>
      <right style="dotted">
        <color auto="1"/>
      </right>
      <top/>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hair">
        <color indexed="64"/>
      </left>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auto="1"/>
      </left>
      <right style="thin">
        <color auto="1"/>
      </right>
      <top style="thin">
        <color auto="1"/>
      </top>
      <bottom style="thin">
        <color auto="1"/>
      </bottom>
      <diagonal/>
    </border>
    <border>
      <left style="medium">
        <color indexed="64"/>
      </left>
      <right/>
      <top/>
      <bottom/>
      <diagonal/>
    </border>
    <border>
      <left/>
      <right style="medium">
        <color indexed="64"/>
      </right>
      <top/>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bottom/>
      <diagonal/>
    </border>
    <border>
      <left style="thin">
        <color indexed="64"/>
      </left>
      <right style="medium">
        <color indexed="64"/>
      </right>
      <top/>
      <bottom/>
      <diagonal/>
    </border>
    <border>
      <left style="hair">
        <color indexed="64"/>
      </left>
      <right/>
      <top style="thin">
        <color indexed="64"/>
      </top>
      <bottom style="hair">
        <color indexed="64"/>
      </bottom>
      <diagonal/>
    </border>
    <border>
      <left style="thin">
        <color indexed="64"/>
      </left>
      <right/>
      <top style="hair">
        <color indexed="64"/>
      </top>
      <bottom style="medium">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medium">
        <color indexed="64"/>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15007">
    <xf numFmtId="0" fontId="0" fillId="0" borderId="0"/>
    <xf numFmtId="9" fontId="1" fillId="0" borderId="0" applyFont="0" applyFill="0" applyBorder="0" applyAlignment="0" applyProtection="0"/>
    <xf numFmtId="0" fontId="2" fillId="0" borderId="0"/>
    <xf numFmtId="0" fontId="3" fillId="0" borderId="0"/>
    <xf numFmtId="164" fontId="2"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applyFont="0" applyFill="0" applyBorder="0" applyAlignment="0" applyProtection="0"/>
    <xf numFmtId="164" fontId="2" fillId="0" borderId="0" applyFill="0" applyBorder="0" applyAlignment="0" applyProtection="0"/>
    <xf numFmtId="165" fontId="2" fillId="0" borderId="0" applyFont="0" applyFill="0" applyBorder="0" applyAlignment="0" applyProtection="0"/>
    <xf numFmtId="0" fontId="4" fillId="0" borderId="0"/>
    <xf numFmtId="164" fontId="1" fillId="0" borderId="0" applyFont="0" applyFill="0" applyBorder="0" applyAlignment="0" applyProtection="0"/>
    <xf numFmtId="0" fontId="2" fillId="0" borderId="0"/>
    <xf numFmtId="0" fontId="5" fillId="0" borderId="0"/>
    <xf numFmtId="44" fontId="1"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ill="0" applyBorder="0" applyAlignment="0" applyProtection="0"/>
    <xf numFmtId="164" fontId="2" fillId="0" borderId="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8" fontId="2" fillId="0" borderId="0" applyFill="0" applyBorder="0" applyAlignment="0" applyProtection="0"/>
    <xf numFmtId="164" fontId="2" fillId="0" borderId="0" applyFont="0" applyFill="0" applyBorder="0" applyAlignment="0" applyProtection="0"/>
    <xf numFmtId="166" fontId="1" fillId="0" borderId="0" applyFont="0" applyFill="0" applyBorder="0" applyAlignment="0" applyProtection="0"/>
    <xf numFmtId="0" fontId="2" fillId="0" borderId="0"/>
    <xf numFmtId="166" fontId="1" fillId="0" borderId="0" applyFont="0" applyFill="0" applyBorder="0" applyAlignment="0" applyProtection="0"/>
    <xf numFmtId="0" fontId="1" fillId="0" borderId="0"/>
    <xf numFmtId="168" fontId="2" fillId="0" borderId="0" applyFill="0" applyBorder="0" applyAlignment="0" applyProtection="0"/>
    <xf numFmtId="0" fontId="2" fillId="0" borderId="0"/>
    <xf numFmtId="43" fontId="1" fillId="0" borderId="0" applyFont="0" applyFill="0" applyBorder="0" applyAlignment="0" applyProtection="0"/>
    <xf numFmtId="0" fontId="28" fillId="0" borderId="0" applyNumberFormat="0" applyFill="0" applyBorder="0" applyAlignment="0" applyProtection="0"/>
    <xf numFmtId="0" fontId="1" fillId="0" borderId="0"/>
    <xf numFmtId="0" fontId="31" fillId="0" borderId="0"/>
    <xf numFmtId="44" fontId="1" fillId="0" borderId="0" applyFont="0" applyFill="0" applyBorder="0" applyAlignment="0" applyProtection="0"/>
    <xf numFmtId="0" fontId="58" fillId="0" borderId="0" applyNumberFormat="0" applyFill="0" applyBorder="0" applyAlignment="0" applyProtection="0">
      <alignment vertical="top"/>
      <protection locked="0"/>
    </xf>
    <xf numFmtId="168" fontId="2" fillId="0" borderId="0" applyFill="0" applyBorder="0" applyAlignment="0" applyProtection="0"/>
    <xf numFmtId="0" fontId="75" fillId="0" borderId="0"/>
    <xf numFmtId="0" fontId="77" fillId="0" borderId="0" applyNumberFormat="0" applyBorder="0" applyProtection="0"/>
    <xf numFmtId="0" fontId="77" fillId="0" borderId="0" applyNumberFormat="0" applyBorder="0" applyProtection="0"/>
    <xf numFmtId="174" fontId="77" fillId="0" borderId="0" applyBorder="0" applyProtection="0"/>
    <xf numFmtId="174" fontId="77" fillId="0" borderId="0" applyBorder="0" applyProtection="0"/>
    <xf numFmtId="0" fontId="78" fillId="0" borderId="0" applyNumberFormat="0" applyBorder="0" applyProtection="0"/>
    <xf numFmtId="0" fontId="77" fillId="0" borderId="0" applyNumberFormat="0" applyBorder="0" applyProtection="0"/>
    <xf numFmtId="175" fontId="78" fillId="0" borderId="0" applyBorder="0" applyProtection="0"/>
    <xf numFmtId="0" fontId="79" fillId="0" borderId="0" applyNumberFormat="0" applyBorder="0" applyProtection="0">
      <alignment horizontal="center"/>
    </xf>
    <xf numFmtId="0" fontId="79" fillId="0" borderId="0" applyNumberFormat="0" applyBorder="0" applyProtection="0">
      <alignment horizontal="center" textRotation="90"/>
    </xf>
    <xf numFmtId="0" fontId="80" fillId="0" borderId="0" applyNumberFormat="0" applyBorder="0" applyProtection="0"/>
    <xf numFmtId="176" fontId="80" fillId="0" borderId="0" applyBorder="0" applyProtection="0"/>
    <xf numFmtId="43" fontId="76" fillId="0" borderId="0" applyFont="0" applyFill="0" applyBorder="0" applyAlignment="0" applyProtection="0"/>
    <xf numFmtId="43" fontId="2" fillId="0" borderId="0" applyFont="0" applyFill="0" applyBorder="0" applyAlignment="0" applyProtection="0"/>
    <xf numFmtId="174" fontId="77" fillId="0" borderId="0" applyBorder="0" applyProtection="0"/>
    <xf numFmtId="0" fontId="2" fillId="0" borderId="0"/>
    <xf numFmtId="0" fontId="75" fillId="0" borderId="0"/>
    <xf numFmtId="43" fontId="2" fillId="0" borderId="0" applyFont="0" applyFill="0" applyBorder="0" applyAlignment="0" applyProtection="0"/>
    <xf numFmtId="43" fontId="76" fillId="0" borderId="0" applyFont="0" applyFill="0" applyBorder="0" applyAlignment="0" applyProtection="0"/>
    <xf numFmtId="0" fontId="1" fillId="0" borderId="0"/>
    <xf numFmtId="0" fontId="1" fillId="0" borderId="0"/>
    <xf numFmtId="43" fontId="76" fillId="0" borderId="0" applyFont="0" applyFill="0" applyBorder="0" applyAlignment="0" applyProtection="0"/>
    <xf numFmtId="0" fontId="75" fillId="0" borderId="0"/>
    <xf numFmtId="43" fontId="2" fillId="0" borderId="0" applyFont="0" applyFill="0" applyBorder="0" applyAlignment="0" applyProtection="0"/>
    <xf numFmtId="9" fontId="2" fillId="0" borderId="0" applyFont="0" applyFill="0" applyBorder="0" applyAlignment="0" applyProtection="0"/>
    <xf numFmtId="0" fontId="78" fillId="0" borderId="0" applyNumberFormat="0" applyBorder="0" applyProtection="0"/>
    <xf numFmtId="0" fontId="82" fillId="0" borderId="0" applyNumberFormat="0" applyFill="0" applyBorder="0" applyAlignment="0" applyProtection="0">
      <alignment vertical="top"/>
      <protection locked="0"/>
    </xf>
    <xf numFmtId="44" fontId="76" fillId="0" borderId="0" applyFont="0" applyFill="0" applyBorder="0" applyAlignment="0" applyProtection="0"/>
    <xf numFmtId="9" fontId="76"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76"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81" fillId="0" borderId="0"/>
    <xf numFmtId="0" fontId="1" fillId="0" borderId="0"/>
    <xf numFmtId="9" fontId="7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1" fillId="0" borderId="0"/>
    <xf numFmtId="43" fontId="1"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2" fillId="0" borderId="0"/>
    <xf numFmtId="43" fontId="2"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5" fillId="0" borderId="0"/>
    <xf numFmtId="177" fontId="2" fillId="0" borderId="0" applyFont="0" applyFill="0" applyBorder="0" applyAlignment="0" applyProtection="0"/>
    <xf numFmtId="178" fontId="84" fillId="0" borderId="0">
      <protection locked="0"/>
    </xf>
    <xf numFmtId="0" fontId="9" fillId="49" borderId="7" applyFill="0" applyBorder="0" applyAlignment="0" applyProtection="0">
      <alignment vertical="center"/>
      <protection locked="0"/>
    </xf>
    <xf numFmtId="179" fontId="2" fillId="0" borderId="0" applyFont="0" applyFill="0" applyBorder="0" applyAlignment="0" applyProtection="0"/>
    <xf numFmtId="180" fontId="2" fillId="0" borderId="0" applyFont="0" applyFill="0" applyBorder="0" applyAlignment="0" applyProtection="0"/>
    <xf numFmtId="181" fontId="84" fillId="0" borderId="0">
      <protection locked="0"/>
    </xf>
    <xf numFmtId="0" fontId="84" fillId="0" borderId="0">
      <protection locked="0"/>
    </xf>
    <xf numFmtId="0" fontId="84" fillId="0" borderId="0">
      <protection locked="0"/>
    </xf>
    <xf numFmtId="182" fontId="84" fillId="0" borderId="0">
      <protection locked="0"/>
    </xf>
    <xf numFmtId="182" fontId="84" fillId="0" borderId="0">
      <protection locked="0"/>
    </xf>
    <xf numFmtId="0" fontId="85" fillId="0" borderId="0" applyNumberFormat="0" applyFill="0" applyBorder="0" applyAlignment="0" applyProtection="0">
      <alignment vertical="top"/>
      <protection locked="0"/>
    </xf>
    <xf numFmtId="38" fontId="6" fillId="13" borderId="0" applyNumberFormat="0" applyBorder="0" applyAlignment="0" applyProtection="0"/>
    <xf numFmtId="0" fontId="84" fillId="0" borderId="0">
      <protection locked="0"/>
    </xf>
    <xf numFmtId="0" fontId="84" fillId="0" borderId="0">
      <protection locked="0"/>
    </xf>
    <xf numFmtId="0" fontId="86" fillId="0" borderId="0"/>
    <xf numFmtId="10" fontId="6" fillId="50" borderId="5" applyNumberFormat="0" applyBorder="0" applyAlignment="0" applyProtection="0"/>
    <xf numFmtId="0" fontId="2" fillId="0" borderId="0">
      <alignment horizontal="centerContinuous" vertical="justify"/>
    </xf>
    <xf numFmtId="0" fontId="87" fillId="0" borderId="0" applyAlignment="0">
      <alignment horizontal="center"/>
    </xf>
    <xf numFmtId="183" fontId="88" fillId="0" borderId="0"/>
    <xf numFmtId="0" fontId="89" fillId="0" borderId="0">
      <alignment horizontal="left" vertical="center" indent="12"/>
    </xf>
    <xf numFmtId="0" fontId="6" fillId="0" borderId="7" applyBorder="0">
      <alignment horizontal="left" vertical="center" wrapText="1" indent="2"/>
      <protection locked="0"/>
    </xf>
    <xf numFmtId="0" fontId="6" fillId="0" borderId="7" applyBorder="0">
      <alignment horizontal="left" vertical="center" wrapText="1" indent="3"/>
      <protection locked="0"/>
    </xf>
    <xf numFmtId="10" fontId="2" fillId="0" borderId="0" applyFont="0" applyFill="0" applyBorder="0" applyAlignment="0" applyProtection="0"/>
    <xf numFmtId="184" fontId="84" fillId="0" borderId="0">
      <protection locked="0"/>
    </xf>
    <xf numFmtId="184" fontId="84" fillId="0" borderId="0">
      <protection locked="0"/>
    </xf>
    <xf numFmtId="185" fontId="84" fillId="0" borderId="0">
      <protection locked="0"/>
    </xf>
    <xf numFmtId="38" fontId="83" fillId="0" borderId="0" applyFont="0" applyFill="0" applyBorder="0" applyAlignment="0" applyProtection="0"/>
    <xf numFmtId="186" fontId="90" fillId="0" borderId="0">
      <protection locked="0"/>
    </xf>
    <xf numFmtId="41" fontId="31" fillId="0" borderId="0" applyFont="0" applyFill="0" applyBorder="0" applyAlignment="0" applyProtection="0"/>
    <xf numFmtId="0" fontId="83" fillId="0" borderId="0"/>
    <xf numFmtId="0" fontId="91" fillId="0" borderId="0">
      <protection locked="0"/>
    </xf>
    <xf numFmtId="0" fontId="91" fillId="0" borderId="0">
      <protection locked="0"/>
    </xf>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31" fillId="0" borderId="0"/>
    <xf numFmtId="0" fontId="1" fillId="0" borderId="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80" fontId="2"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2" fillId="0" borderId="0"/>
    <xf numFmtId="0" fontId="9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1"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horizontal="centerContinuous" vertical="justify"/>
    </xf>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10"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80"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43" fontId="2"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2" fillId="0" borderId="0"/>
    <xf numFmtId="0" fontId="1" fillId="0" borderId="0"/>
    <xf numFmtId="0" fontId="1" fillId="0" borderId="0"/>
    <xf numFmtId="0" fontId="1" fillId="0" borderId="0"/>
    <xf numFmtId="43" fontId="7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0" fontId="2" fillId="0" borderId="0"/>
    <xf numFmtId="0" fontId="1"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horizontal="centerContinuous" vertical="justify"/>
    </xf>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10"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80"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43" fontId="2"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2" fillId="0" borderId="0">
      <alignment horizontal="centerContinuous" vertical="justify"/>
    </xf>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7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0" fontId="2" fillId="0" borderId="0" applyFont="0" applyFill="0" applyBorder="0" applyAlignment="0" applyProtection="0"/>
    <xf numFmtId="9" fontId="7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80"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2" fillId="0" borderId="0"/>
    <xf numFmtId="0" fontId="2" fillId="0" borderId="0"/>
    <xf numFmtId="0" fontId="1" fillId="0" borderId="0"/>
    <xf numFmtId="0" fontId="1" fillId="0" borderId="0"/>
    <xf numFmtId="43"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43"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2" fillId="0" borderId="0" applyFont="0" applyFill="0" applyBorder="0" applyAlignment="0" applyProtection="0"/>
    <xf numFmtId="0" fontId="1" fillId="0" borderId="0"/>
    <xf numFmtId="0" fontId="1" fillId="0" borderId="0"/>
    <xf numFmtId="0" fontId="1" fillId="0" borderId="0"/>
    <xf numFmtId="43"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3" fontId="2" fillId="0" borderId="0" applyFont="0" applyFill="0" applyBorder="0" applyAlignment="0" applyProtection="0"/>
    <xf numFmtId="0" fontId="1" fillId="0" borderId="0"/>
    <xf numFmtId="9" fontId="2"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2" fillId="0" borderId="0"/>
    <xf numFmtId="0" fontId="9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2" fillId="0" borderId="0">
      <alignment horizontal="centerContinuous" vertical="justify"/>
    </xf>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3" fillId="0" borderId="0"/>
    <xf numFmtId="0" fontId="1" fillId="0" borderId="0"/>
    <xf numFmtId="43" fontId="1" fillId="0" borderId="0" applyFont="0" applyFill="0" applyBorder="0" applyAlignment="0" applyProtection="0"/>
    <xf numFmtId="0" fontId="83" fillId="0" borderId="0"/>
    <xf numFmtId="0" fontId="81" fillId="51" borderId="0" applyNumberFormat="0" applyBorder="0" applyAlignment="0" applyProtection="0"/>
    <xf numFmtId="0" fontId="81" fillId="52" borderId="0" applyNumberFormat="0" applyBorder="0" applyAlignment="0" applyProtection="0"/>
    <xf numFmtId="0" fontId="81" fillId="53" borderId="0" applyNumberFormat="0" applyBorder="0" applyAlignment="0" applyProtection="0"/>
    <xf numFmtId="0" fontId="81" fillId="54" borderId="0" applyNumberFormat="0" applyBorder="0" applyAlignment="0" applyProtection="0"/>
    <xf numFmtId="0" fontId="81" fillId="55" borderId="0" applyNumberFormat="0" applyBorder="0" applyAlignment="0" applyProtection="0"/>
    <xf numFmtId="0" fontId="81" fillId="56" borderId="0" applyNumberFormat="0" applyBorder="0" applyAlignment="0" applyProtection="0"/>
    <xf numFmtId="0" fontId="81" fillId="57" borderId="0" applyNumberFormat="0" applyBorder="0" applyAlignment="0" applyProtection="0"/>
    <xf numFmtId="0" fontId="81" fillId="58" borderId="0" applyNumberFormat="0" applyBorder="0" applyAlignment="0" applyProtection="0"/>
    <xf numFmtId="0" fontId="81" fillId="59" borderId="0" applyNumberFormat="0" applyBorder="0" applyAlignment="0" applyProtection="0"/>
    <xf numFmtId="0" fontId="81" fillId="54" borderId="0" applyNumberFormat="0" applyBorder="0" applyAlignment="0" applyProtection="0"/>
    <xf numFmtId="0" fontId="81" fillId="57" borderId="0" applyNumberFormat="0" applyBorder="0" applyAlignment="0" applyProtection="0"/>
    <xf numFmtId="0" fontId="81" fillId="60" borderId="0" applyNumberFormat="0" applyBorder="0" applyAlignment="0" applyProtection="0"/>
    <xf numFmtId="0" fontId="93" fillId="61" borderId="0" applyNumberFormat="0" applyBorder="0" applyAlignment="0" applyProtection="0"/>
    <xf numFmtId="0" fontId="93" fillId="58" borderId="0" applyNumberFormat="0" applyBorder="0" applyAlignment="0" applyProtection="0"/>
    <xf numFmtId="0" fontId="93" fillId="59" borderId="0" applyNumberFormat="0" applyBorder="0" applyAlignment="0" applyProtection="0"/>
    <xf numFmtId="0" fontId="93" fillId="62" borderId="0" applyNumberFormat="0" applyBorder="0" applyAlignment="0" applyProtection="0"/>
    <xf numFmtId="0" fontId="93" fillId="63" borderId="0" applyNumberFormat="0" applyBorder="0" applyAlignment="0" applyProtection="0"/>
    <xf numFmtId="0" fontId="93" fillId="64" borderId="0" applyNumberFormat="0" applyBorder="0" applyAlignment="0" applyProtection="0"/>
    <xf numFmtId="0" fontId="94" fillId="53" borderId="0" applyNumberFormat="0" applyBorder="0" applyAlignment="0" applyProtection="0"/>
    <xf numFmtId="0" fontId="95" fillId="65" borderId="51" applyNumberFormat="0" applyAlignment="0" applyProtection="0"/>
    <xf numFmtId="0" fontId="96" fillId="66" borderId="52" applyNumberFormat="0" applyAlignment="0" applyProtection="0"/>
    <xf numFmtId="0" fontId="97" fillId="0" borderId="53" applyNumberFormat="0" applyFill="0" applyAlignment="0" applyProtection="0"/>
    <xf numFmtId="0" fontId="93" fillId="67" borderId="0" applyNumberFormat="0" applyBorder="0" applyAlignment="0" applyProtection="0"/>
    <xf numFmtId="0" fontId="93" fillId="68" borderId="0" applyNumberFormat="0" applyBorder="0" applyAlignment="0" applyProtection="0"/>
    <xf numFmtId="0" fontId="93" fillId="69" borderId="0" applyNumberFormat="0" applyBorder="0" applyAlignment="0" applyProtection="0"/>
    <xf numFmtId="0" fontId="93" fillId="62" borderId="0" applyNumberFormat="0" applyBorder="0" applyAlignment="0" applyProtection="0"/>
    <xf numFmtId="0" fontId="93" fillId="63" borderId="0" applyNumberFormat="0" applyBorder="0" applyAlignment="0" applyProtection="0"/>
    <xf numFmtId="0" fontId="93" fillId="70" borderId="0" applyNumberFormat="0" applyBorder="0" applyAlignment="0" applyProtection="0"/>
    <xf numFmtId="0" fontId="98" fillId="56" borderId="51" applyNumberFormat="0" applyAlignment="0" applyProtection="0"/>
    <xf numFmtId="0" fontId="99" fillId="52" borderId="0" applyNumberFormat="0" applyBorder="0" applyAlignment="0" applyProtection="0"/>
    <xf numFmtId="0" fontId="100" fillId="71" borderId="0" applyNumberFormat="0" applyBorder="0" applyAlignment="0" applyProtection="0"/>
    <xf numFmtId="0" fontId="1" fillId="0" borderId="0"/>
    <xf numFmtId="0" fontId="83" fillId="0" borderId="0"/>
    <xf numFmtId="0" fontId="2" fillId="72" borderId="54" applyNumberFormat="0" applyAlignment="0" applyProtection="0"/>
    <xf numFmtId="0" fontId="101" fillId="65" borderId="55" applyNumberFormat="0" applyAlignment="0" applyProtection="0"/>
    <xf numFmtId="0" fontId="102" fillId="0" borderId="0" applyNumberFormat="0" applyFill="0" applyBorder="0" applyAlignment="0" applyProtection="0"/>
    <xf numFmtId="0" fontId="103" fillId="0" borderId="0" applyNumberFormat="0" applyFill="0" applyBorder="0" applyAlignment="0" applyProtection="0"/>
    <xf numFmtId="0" fontId="104" fillId="0" borderId="56" applyNumberFormat="0" applyFill="0" applyAlignment="0" applyProtection="0"/>
    <xf numFmtId="0" fontId="105" fillId="0" borderId="57" applyNumberFormat="0" applyFill="0" applyAlignment="0" applyProtection="0"/>
    <xf numFmtId="0" fontId="106" fillId="0" borderId="58" applyNumberFormat="0" applyFill="0" applyAlignment="0" applyProtection="0"/>
    <xf numFmtId="0" fontId="106" fillId="0" borderId="0" applyNumberFormat="0" applyFill="0" applyBorder="0" applyAlignment="0" applyProtection="0"/>
    <xf numFmtId="168" fontId="2" fillId="0" borderId="0" applyFill="0" applyBorder="0" applyAlignment="0" applyProtection="0"/>
    <xf numFmtId="43" fontId="1"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7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7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9" fontId="75" fillId="0" borderId="0" applyFont="0" applyFill="0" applyBorder="0" applyAlignment="0" applyProtection="0"/>
    <xf numFmtId="0" fontId="75" fillId="0" borderId="0"/>
    <xf numFmtId="0" fontId="2" fillId="0" borderId="0"/>
    <xf numFmtId="0" fontId="75" fillId="0" borderId="0"/>
    <xf numFmtId="0" fontId="2" fillId="0" borderId="0"/>
    <xf numFmtId="0" fontId="2" fillId="0" borderId="0"/>
    <xf numFmtId="0" fontId="2" fillId="0" borderId="0"/>
    <xf numFmtId="0" fontId="83"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26"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43" borderId="0" applyNumberFormat="0" applyBorder="0" applyAlignment="0" applyProtection="0"/>
    <xf numFmtId="0" fontId="1" fillId="47" borderId="0" applyNumberFormat="0" applyBorder="0" applyAlignment="0" applyProtection="0"/>
    <xf numFmtId="0" fontId="73" fillId="28" borderId="0" applyNumberFormat="0" applyBorder="0" applyAlignment="0" applyProtection="0"/>
    <xf numFmtId="0" fontId="73" fillId="32" borderId="0" applyNumberFormat="0" applyBorder="0" applyAlignment="0" applyProtection="0"/>
    <xf numFmtId="0" fontId="73" fillId="36" borderId="0" applyNumberFormat="0" applyBorder="0" applyAlignment="0" applyProtection="0"/>
    <xf numFmtId="0" fontId="73" fillId="40" borderId="0" applyNumberFormat="0" applyBorder="0" applyAlignment="0" applyProtection="0"/>
    <xf numFmtId="0" fontId="73" fillId="44" borderId="0" applyNumberFormat="0" applyBorder="0" applyAlignment="0" applyProtection="0"/>
    <xf numFmtId="0" fontId="73" fillId="48" borderId="0" applyNumberFormat="0" applyBorder="0" applyAlignment="0" applyProtection="0"/>
    <xf numFmtId="0" fontId="65" fillId="18" borderId="0" applyNumberFormat="0" applyBorder="0" applyAlignment="0" applyProtection="0"/>
    <xf numFmtId="0" fontId="69" fillId="22" borderId="46" applyNumberFormat="0" applyAlignment="0" applyProtection="0"/>
    <xf numFmtId="0" fontId="71" fillId="23" borderId="49" applyNumberFormat="0" applyAlignment="0" applyProtection="0"/>
    <xf numFmtId="0" fontId="70" fillId="0" borderId="48" applyNumberFormat="0" applyFill="0" applyAlignment="0" applyProtection="0"/>
    <xf numFmtId="0" fontId="73" fillId="25" borderId="0" applyNumberFormat="0" applyBorder="0" applyAlignment="0" applyProtection="0"/>
    <xf numFmtId="0" fontId="73" fillId="29" borderId="0" applyNumberFormat="0" applyBorder="0" applyAlignment="0" applyProtection="0"/>
    <xf numFmtId="0" fontId="73" fillId="33" borderId="0" applyNumberFormat="0" applyBorder="0" applyAlignment="0" applyProtection="0"/>
    <xf numFmtId="0" fontId="73" fillId="37" borderId="0" applyNumberFormat="0" applyBorder="0" applyAlignment="0" applyProtection="0"/>
    <xf numFmtId="0" fontId="73" fillId="41" borderId="0" applyNumberFormat="0" applyBorder="0" applyAlignment="0" applyProtection="0"/>
    <xf numFmtId="0" fontId="73" fillId="45" borderId="0" applyNumberFormat="0" applyBorder="0" applyAlignment="0" applyProtection="0"/>
    <xf numFmtId="0" fontId="67" fillId="21" borderId="46" applyNumberFormat="0" applyAlignment="0" applyProtection="0"/>
    <xf numFmtId="0" fontId="66" fillId="19" borderId="0" applyNumberFormat="0" applyBorder="0" applyAlignment="0" applyProtection="0"/>
    <xf numFmtId="44" fontId="1" fillId="0" borderId="0" applyFont="0" applyFill="0" applyBorder="0" applyAlignment="0" applyProtection="0"/>
    <xf numFmtId="0" fontId="107" fillId="20" borderId="0" applyNumberFormat="0" applyBorder="0" applyAlignment="0" applyProtection="0"/>
    <xf numFmtId="0" fontId="1" fillId="0" borderId="0"/>
    <xf numFmtId="0" fontId="1" fillId="0" borderId="0"/>
    <xf numFmtId="0" fontId="1" fillId="0" borderId="0"/>
    <xf numFmtId="0" fontId="1" fillId="0" borderId="0"/>
    <xf numFmtId="0" fontId="83" fillId="0" borderId="0"/>
    <xf numFmtId="0" fontId="1" fillId="0" borderId="0"/>
    <xf numFmtId="0" fontId="1" fillId="24" borderId="50" applyNumberFormat="0" applyFont="0" applyAlignment="0" applyProtection="0"/>
    <xf numFmtId="0" fontId="68" fillId="22" borderId="47" applyNumberFormat="0" applyAlignment="0" applyProtection="0"/>
    <xf numFmtId="0" fontId="22" fillId="0" borderId="0" applyNumberFormat="0" applyFill="0" applyBorder="0" applyAlignment="0" applyProtection="0"/>
    <xf numFmtId="0" fontId="72" fillId="0" borderId="0" applyNumberFormat="0" applyFill="0" applyBorder="0" applyAlignment="0" applyProtection="0"/>
    <xf numFmtId="0" fontId="62" fillId="0" borderId="43" applyNumberFormat="0" applyFill="0" applyAlignment="0" applyProtection="0"/>
    <xf numFmtId="0" fontId="63" fillId="0" borderId="44" applyNumberFormat="0" applyFill="0" applyAlignment="0" applyProtection="0"/>
    <xf numFmtId="0" fontId="64" fillId="0" borderId="45" applyNumberFormat="0" applyFill="0" applyAlignment="0" applyProtection="0"/>
    <xf numFmtId="0" fontId="64"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0" fontId="2" fillId="0" borderId="0"/>
    <xf numFmtId="0" fontId="2"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26"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43" borderId="0" applyNumberFormat="0" applyBorder="0" applyAlignment="0" applyProtection="0"/>
    <xf numFmtId="0" fontId="1" fillId="47" borderId="0" applyNumberFormat="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24" borderId="50"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0" fontId="2" fillId="0" borderId="0"/>
    <xf numFmtId="0" fontId="2"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26"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43" borderId="0" applyNumberFormat="0" applyBorder="0" applyAlignment="0" applyProtection="0"/>
    <xf numFmtId="0" fontId="1" fillId="47" borderId="0" applyNumberFormat="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83" fillId="0" borderId="0"/>
    <xf numFmtId="0" fontId="1" fillId="0" borderId="0"/>
    <xf numFmtId="0" fontId="1" fillId="24" borderId="50"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26"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46"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43" borderId="0" applyNumberFormat="0" applyBorder="0" applyAlignment="0" applyProtection="0"/>
    <xf numFmtId="0" fontId="1" fillId="47" borderId="0" applyNumberFormat="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24" borderId="50"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168" fontId="2" fillId="0" borderId="0" applyFill="0" applyBorder="0" applyAlignment="0" applyProtection="0"/>
    <xf numFmtId="44" fontId="1" fillId="0" borderId="0" applyFont="0" applyFill="0" applyBorder="0" applyAlignment="0" applyProtection="0"/>
    <xf numFmtId="187"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76" fillId="0" borderId="0" applyFont="0" applyFill="0" applyBorder="0" applyAlignment="0" applyProtection="0"/>
    <xf numFmtId="0" fontId="75" fillId="0" borderId="0"/>
    <xf numFmtId="43" fontId="2" fillId="0" borderId="0" applyFont="0" applyFill="0" applyBorder="0" applyAlignment="0" applyProtection="0"/>
    <xf numFmtId="43" fontId="1" fillId="0" borderId="0" applyFont="0" applyFill="0" applyBorder="0" applyAlignment="0" applyProtection="0"/>
    <xf numFmtId="43" fontId="76"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43" fontId="76" fillId="0" borderId="0" applyFont="0" applyFill="0" applyBorder="0" applyAlignment="0" applyProtection="0"/>
    <xf numFmtId="43" fontId="76" fillId="0" borderId="0" applyFont="0" applyFill="0" applyBorder="0" applyAlignment="0" applyProtection="0"/>
    <xf numFmtId="43" fontId="2"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75"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08" fillId="0" borderId="0"/>
    <xf numFmtId="0" fontId="74" fillId="0" borderId="0"/>
    <xf numFmtId="44" fontId="75" fillId="0" borderId="0" applyFont="0" applyFill="0" applyBorder="0" applyAlignment="0" applyProtection="0"/>
    <xf numFmtId="9" fontId="75" fillId="0" borderId="0" applyFont="0" applyFill="0" applyBorder="0" applyAlignment="0" applyProtection="0"/>
    <xf numFmtId="0" fontId="1" fillId="0" borderId="0"/>
    <xf numFmtId="0" fontId="58" fillId="0" borderId="0" applyNumberFormat="0" applyFill="0" applyBorder="0" applyAlignment="0" applyProtection="0">
      <alignment vertical="top"/>
      <protection locked="0"/>
    </xf>
    <xf numFmtId="43" fontId="1" fillId="0" borderId="0" applyFont="0" applyFill="0" applyBorder="0" applyAlignment="0" applyProtection="0"/>
    <xf numFmtId="0" fontId="109" fillId="0" borderId="0" applyNumberFormat="0" applyFill="0" applyBorder="0" applyAlignment="0" applyProtection="0"/>
  </cellStyleXfs>
  <cellXfs count="894">
    <xf numFmtId="0" fontId="0" fillId="0" borderId="0" xfId="0"/>
    <xf numFmtId="0" fontId="2" fillId="0" borderId="0" xfId="0" applyFont="1"/>
    <xf numFmtId="0" fontId="6" fillId="0" borderId="0" xfId="0" applyFont="1"/>
    <xf numFmtId="4" fontId="8" fillId="2" borderId="1" xfId="2" applyNumberFormat="1" applyFont="1" applyFill="1" applyBorder="1" applyAlignment="1">
      <alignment horizontal="center"/>
    </xf>
    <xf numFmtId="0" fontId="11" fillId="0" borderId="0" xfId="0" applyFont="1"/>
    <xf numFmtId="4" fontId="11" fillId="0" borderId="0" xfId="0" applyNumberFormat="1" applyFont="1"/>
    <xf numFmtId="0" fontId="7" fillId="0" borderId="0" xfId="0" applyFont="1"/>
    <xf numFmtId="4" fontId="6" fillId="0" borderId="0" xfId="0" applyNumberFormat="1" applyFont="1"/>
    <xf numFmtId="0" fontId="10" fillId="0" borderId="0" xfId="0" applyFont="1" applyAlignment="1">
      <alignment horizontal="center"/>
    </xf>
    <xf numFmtId="10" fontId="8" fillId="2" borderId="1" xfId="1" applyNumberFormat="1" applyFont="1" applyFill="1" applyBorder="1" applyAlignment="1">
      <alignment horizontal="center"/>
    </xf>
    <xf numFmtId="0" fontId="19" fillId="0" borderId="0" xfId="0" applyFont="1"/>
    <xf numFmtId="0" fontId="11" fillId="7" borderId="0" xfId="0" applyFont="1" applyFill="1"/>
    <xf numFmtId="0" fontId="22" fillId="0" borderId="0" xfId="0" applyFont="1"/>
    <xf numFmtId="0" fontId="25" fillId="0" borderId="0" xfId="2" applyFont="1" applyAlignment="1">
      <alignment vertical="center"/>
    </xf>
    <xf numFmtId="0" fontId="25" fillId="0" borderId="0" xfId="2" applyFont="1" applyAlignment="1">
      <alignment horizontal="left" vertical="center"/>
    </xf>
    <xf numFmtId="0" fontId="13" fillId="0" borderId="0" xfId="0" applyFont="1"/>
    <xf numFmtId="0" fontId="25" fillId="0" borderId="0" xfId="0" applyFont="1" applyAlignment="1">
      <alignment horizontal="center"/>
    </xf>
    <xf numFmtId="0" fontId="25" fillId="0" borderId="0" xfId="0" applyFont="1"/>
    <xf numFmtId="0" fontId="27" fillId="0" borderId="0" xfId="0" applyFont="1"/>
    <xf numFmtId="0" fontId="27" fillId="0" borderId="0" xfId="0" applyFont="1" applyAlignment="1">
      <alignment horizontal="left"/>
    </xf>
    <xf numFmtId="0" fontId="27" fillId="0" borderId="0" xfId="44" applyFont="1"/>
    <xf numFmtId="170" fontId="27" fillId="0" borderId="0" xfId="44" applyNumberFormat="1" applyFont="1"/>
    <xf numFmtId="0" fontId="27" fillId="0" borderId="0" xfId="44" applyFont="1" applyAlignment="1">
      <alignment horizontal="left" vertical="center"/>
    </xf>
    <xf numFmtId="0" fontId="27" fillId="0" borderId="0" xfId="44" applyFont="1" applyAlignment="1">
      <alignment horizontal="center" vertical="center"/>
    </xf>
    <xf numFmtId="164" fontId="27" fillId="0" borderId="0" xfId="0" applyNumberFormat="1" applyFont="1"/>
    <xf numFmtId="0" fontId="33" fillId="0" borderId="0" xfId="0" applyFont="1"/>
    <xf numFmtId="0" fontId="34" fillId="0" borderId="0" xfId="0" applyFont="1"/>
    <xf numFmtId="43" fontId="19" fillId="0" borderId="0" xfId="41" applyFont="1"/>
    <xf numFmtId="0" fontId="34" fillId="0" borderId="0" xfId="2" applyFont="1" applyAlignment="1">
      <alignment horizontal="center"/>
    </xf>
    <xf numFmtId="4" fontId="19" fillId="0" borderId="0" xfId="2" applyNumberFormat="1" applyFont="1" applyAlignment="1">
      <alignment horizontal="center"/>
    </xf>
    <xf numFmtId="0" fontId="13" fillId="0" borderId="0" xfId="0" applyFont="1" applyAlignment="1">
      <alignment horizontal="center"/>
    </xf>
    <xf numFmtId="0" fontId="38" fillId="0" borderId="0" xfId="0" applyFont="1" applyAlignment="1">
      <alignment horizontal="center"/>
    </xf>
    <xf numFmtId="0" fontId="12" fillId="0" borderId="0" xfId="0" applyFont="1"/>
    <xf numFmtId="0" fontId="40" fillId="0" borderId="0" xfId="0" applyFont="1" applyAlignment="1">
      <alignment horizontal="center" wrapText="1"/>
    </xf>
    <xf numFmtId="0" fontId="34" fillId="5" borderId="5" xfId="0" applyFont="1" applyFill="1" applyBorder="1"/>
    <xf numFmtId="0" fontId="34" fillId="5" borderId="5" xfId="0" applyFont="1" applyFill="1" applyBorder="1" applyAlignment="1">
      <alignment horizontal="center"/>
    </xf>
    <xf numFmtId="0" fontId="25" fillId="0" borderId="5" xfId="0" applyFont="1" applyBorder="1" applyAlignment="1">
      <alignment horizontal="left"/>
    </xf>
    <xf numFmtId="0" fontId="34" fillId="0" borderId="6" xfId="0" applyFont="1" applyBorder="1"/>
    <xf numFmtId="0" fontId="34" fillId="0" borderId="6" xfId="0" applyFont="1" applyBorder="1" applyAlignment="1">
      <alignment horizontal="center"/>
    </xf>
    <xf numFmtId="0" fontId="34" fillId="0" borderId="5" xfId="0" applyFont="1" applyBorder="1"/>
    <xf numFmtId="0" fontId="34" fillId="0" borderId="5" xfId="0" applyFont="1" applyBorder="1" applyAlignment="1">
      <alignment horizontal="center"/>
    </xf>
    <xf numFmtId="10" fontId="34" fillId="2" borderId="5" xfId="1" applyNumberFormat="1" applyFont="1" applyFill="1" applyBorder="1" applyAlignment="1">
      <alignment horizontal="center"/>
    </xf>
    <xf numFmtId="0" fontId="13" fillId="0" borderId="5" xfId="0" applyFont="1" applyBorder="1"/>
    <xf numFmtId="0" fontId="34" fillId="0" borderId="5" xfId="19" applyFont="1" applyBorder="1"/>
    <xf numFmtId="0" fontId="34" fillId="0" borderId="5" xfId="19" applyFont="1" applyBorder="1" applyAlignment="1">
      <alignment horizontal="center"/>
    </xf>
    <xf numFmtId="10" fontId="34" fillId="2" borderId="5" xfId="26" applyNumberFormat="1" applyFont="1" applyFill="1" applyBorder="1" applyAlignment="1">
      <alignment horizontal="center"/>
    </xf>
    <xf numFmtId="0" fontId="13" fillId="0" borderId="5" xfId="0" applyFont="1" applyBorder="1" applyAlignment="1">
      <alignment vertical="center"/>
    </xf>
    <xf numFmtId="10" fontId="34" fillId="0" borderId="5" xfId="1" applyNumberFormat="1" applyFont="1" applyBorder="1" applyAlignment="1">
      <alignment horizontal="center"/>
    </xf>
    <xf numFmtId="10" fontId="34" fillId="9" borderId="5" xfId="1" applyNumberFormat="1" applyFont="1" applyFill="1" applyBorder="1" applyAlignment="1">
      <alignment horizontal="center"/>
    </xf>
    <xf numFmtId="0" fontId="13" fillId="9" borderId="0" xfId="0" applyFont="1" applyFill="1"/>
    <xf numFmtId="10" fontId="34" fillId="0" borderId="6" xfId="1" applyNumberFormat="1" applyFont="1" applyFill="1" applyBorder="1" applyAlignment="1">
      <alignment horizontal="center"/>
    </xf>
    <xf numFmtId="0" fontId="34" fillId="5" borderId="7" xfId="0" applyFont="1" applyFill="1" applyBorder="1"/>
    <xf numFmtId="0" fontId="19" fillId="5" borderId="8" xfId="0" applyFont="1" applyFill="1" applyBorder="1" applyAlignment="1">
      <alignment horizontal="center"/>
    </xf>
    <xf numFmtId="0" fontId="41" fillId="0" borderId="0" xfId="0" applyFont="1"/>
    <xf numFmtId="0" fontId="19" fillId="0" borderId="9" xfId="0" applyFont="1" applyBorder="1"/>
    <xf numFmtId="0" fontId="19" fillId="0" borderId="10" xfId="0" applyFont="1" applyBorder="1" applyAlignment="1">
      <alignment horizontal="center"/>
    </xf>
    <xf numFmtId="0" fontId="19" fillId="0" borderId="11" xfId="0" applyFont="1" applyBorder="1" applyAlignment="1">
      <alignment horizontal="center"/>
    </xf>
    <xf numFmtId="0" fontId="19" fillId="0" borderId="12" xfId="0" applyFont="1" applyBorder="1"/>
    <xf numFmtId="0" fontId="19" fillId="0" borderId="0" xfId="0" applyFont="1" applyAlignment="1">
      <alignment horizontal="center"/>
    </xf>
    <xf numFmtId="0" fontId="19" fillId="0" borderId="13" xfId="0" applyFont="1" applyBorder="1" applyAlignment="1">
      <alignment horizontal="center"/>
    </xf>
    <xf numFmtId="0" fontId="19" fillId="0" borderId="14" xfId="0" applyFont="1" applyBorder="1"/>
    <xf numFmtId="0" fontId="19" fillId="0" borderId="15" xfId="0" applyFont="1" applyBorder="1" applyAlignment="1">
      <alignment horizontal="center"/>
    </xf>
    <xf numFmtId="0" fontId="19" fillId="0" borderId="16" xfId="0" applyFont="1" applyBorder="1" applyAlignment="1">
      <alignment horizontal="center"/>
    </xf>
    <xf numFmtId="0" fontId="19" fillId="0" borderId="0" xfId="6" applyFont="1"/>
    <xf numFmtId="0" fontId="19" fillId="9" borderId="0" xfId="0" applyFont="1" applyFill="1"/>
    <xf numFmtId="0" fontId="20" fillId="9" borderId="5" xfId="0" applyFont="1" applyFill="1" applyBorder="1" applyAlignment="1">
      <alignment wrapText="1"/>
    </xf>
    <xf numFmtId="0" fontId="41" fillId="0" borderId="0" xfId="0" applyFont="1" applyAlignment="1">
      <alignment horizontal="center"/>
    </xf>
    <xf numFmtId="0" fontId="34" fillId="0" borderId="0" xfId="2" applyFont="1"/>
    <xf numFmtId="0" fontId="19" fillId="0" borderId="37" xfId="0" applyFont="1" applyBorder="1"/>
    <xf numFmtId="0" fontId="44" fillId="14" borderId="0" xfId="0" applyFont="1" applyFill="1" applyAlignment="1">
      <alignment horizontal="center"/>
    </xf>
    <xf numFmtId="0" fontId="44" fillId="14" borderId="5" xfId="0" applyFont="1" applyFill="1" applyBorder="1" applyAlignment="1">
      <alignment horizontal="center" wrapText="1"/>
    </xf>
    <xf numFmtId="0" fontId="44" fillId="14" borderId="39" xfId="0" applyFont="1" applyFill="1" applyBorder="1" applyAlignment="1">
      <alignment horizontal="center" wrapText="1"/>
    </xf>
    <xf numFmtId="0" fontId="45" fillId="0" borderId="5" xfId="0" applyFont="1" applyBorder="1" applyAlignment="1">
      <alignment horizontal="center"/>
    </xf>
    <xf numFmtId="0" fontId="45" fillId="0" borderId="5" xfId="0" applyFont="1" applyBorder="1"/>
    <xf numFmtId="0" fontId="45" fillId="0" borderId="39" xfId="0" applyFont="1" applyBorder="1"/>
    <xf numFmtId="0" fontId="46" fillId="0" borderId="0" xfId="0" applyFont="1"/>
    <xf numFmtId="0" fontId="44" fillId="2" borderId="0" xfId="0" applyFont="1" applyFill="1"/>
    <xf numFmtId="0" fontId="44" fillId="2" borderId="6" xfId="0" applyFont="1" applyFill="1" applyBorder="1"/>
    <xf numFmtId="0" fontId="44" fillId="2" borderId="8" xfId="0" applyFont="1" applyFill="1" applyBorder="1"/>
    <xf numFmtId="0" fontId="47" fillId="0" borderId="5" xfId="0" applyFont="1" applyBorder="1" applyAlignment="1">
      <alignment horizontal="center"/>
    </xf>
    <xf numFmtId="0" fontId="47" fillId="0" borderId="5" xfId="0" applyFont="1" applyBorder="1"/>
    <xf numFmtId="2" fontId="47" fillId="0" borderId="5" xfId="0" applyNumberFormat="1" applyFont="1" applyBorder="1" applyAlignment="1">
      <alignment horizontal="center"/>
    </xf>
    <xf numFmtId="2" fontId="47" fillId="0" borderId="39" xfId="0" applyNumberFormat="1" applyFont="1" applyBorder="1" applyAlignment="1">
      <alignment horizontal="center"/>
    </xf>
    <xf numFmtId="0" fontId="44" fillId="2" borderId="5" xfId="0" applyFont="1" applyFill="1" applyBorder="1" applyAlignment="1">
      <alignment horizontal="center"/>
    </xf>
    <xf numFmtId="2" fontId="44" fillId="2" borderId="5" xfId="0" applyNumberFormat="1" applyFont="1" applyFill="1" applyBorder="1" applyAlignment="1">
      <alignment horizontal="center"/>
    </xf>
    <xf numFmtId="2" fontId="44" fillId="2" borderId="39" xfId="0" applyNumberFormat="1" applyFont="1" applyFill="1" applyBorder="1" applyAlignment="1">
      <alignment horizontal="center"/>
    </xf>
    <xf numFmtId="0" fontId="18" fillId="0" borderId="5" xfId="0" applyFont="1" applyBorder="1" applyAlignment="1">
      <alignment horizontal="center"/>
    </xf>
    <xf numFmtId="0" fontId="18" fillId="0" borderId="5" xfId="0" applyFont="1" applyBorder="1"/>
    <xf numFmtId="2" fontId="18" fillId="0" borderId="5" xfId="0" applyNumberFormat="1" applyFont="1" applyBorder="1" applyAlignment="1">
      <alignment horizontal="center"/>
    </xf>
    <xf numFmtId="2" fontId="18" fillId="0" borderId="39" xfId="0" applyNumberFormat="1" applyFont="1" applyBorder="1" applyAlignment="1">
      <alignment horizontal="center"/>
    </xf>
    <xf numFmtId="0" fontId="47" fillId="0" borderId="5" xfId="0" applyFont="1" applyBorder="1" applyAlignment="1">
      <alignment wrapText="1"/>
    </xf>
    <xf numFmtId="2" fontId="44" fillId="14" borderId="5" xfId="0" applyNumberFormat="1" applyFont="1" applyFill="1" applyBorder="1" applyAlignment="1">
      <alignment horizontal="center"/>
    </xf>
    <xf numFmtId="2" fontId="44" fillId="14" borderId="39" xfId="0" applyNumberFormat="1" applyFont="1" applyFill="1" applyBorder="1" applyAlignment="1">
      <alignment horizontal="center"/>
    </xf>
    <xf numFmtId="43" fontId="47" fillId="0" borderId="0" xfId="41" applyFont="1" applyAlignment="1">
      <alignment horizontal="center"/>
    </xf>
    <xf numFmtId="43" fontId="47" fillId="0" borderId="0" xfId="41" applyFont="1"/>
    <xf numFmtId="43" fontId="47" fillId="0" borderId="0" xfId="41" applyFont="1" applyBorder="1" applyAlignment="1">
      <alignment horizontal="center"/>
    </xf>
    <xf numFmtId="0" fontId="47" fillId="0" borderId="17" xfId="0" applyFont="1" applyBorder="1" applyAlignment="1">
      <alignment horizontal="center"/>
    </xf>
    <xf numFmtId="0" fontId="44" fillId="0" borderId="18" xfId="0" quotePrefix="1" applyFont="1" applyBorder="1" applyAlignment="1">
      <alignment horizontal="right" vertical="center"/>
    </xf>
    <xf numFmtId="2" fontId="48" fillId="0" borderId="18" xfId="0" applyNumberFormat="1" applyFont="1" applyBorder="1" applyAlignment="1">
      <alignment horizontal="center" wrapText="1"/>
    </xf>
    <xf numFmtId="2" fontId="47" fillId="0" borderId="18" xfId="0" applyNumberFormat="1" applyFont="1" applyBorder="1" applyAlignment="1">
      <alignment horizontal="center"/>
    </xf>
    <xf numFmtId="2" fontId="47" fillId="0" borderId="19" xfId="0" applyNumberFormat="1" applyFont="1" applyBorder="1" applyAlignment="1">
      <alignment horizontal="center"/>
    </xf>
    <xf numFmtId="2" fontId="19" fillId="0" borderId="0" xfId="0" applyNumberFormat="1" applyFont="1" applyAlignment="1">
      <alignment horizontal="center"/>
    </xf>
    <xf numFmtId="0" fontId="27" fillId="0" borderId="24" xfId="0" applyFont="1" applyBorder="1"/>
    <xf numFmtId="49" fontId="26" fillId="0" borderId="0" xfId="2" applyNumberFormat="1" applyFont="1" applyAlignment="1">
      <alignment vertical="center"/>
    </xf>
    <xf numFmtId="0" fontId="26" fillId="0" borderId="0" xfId="0" applyFont="1" applyAlignment="1">
      <alignment horizontal="center"/>
    </xf>
    <xf numFmtId="49" fontId="26" fillId="0" borderId="0" xfId="2" applyNumberFormat="1" applyFont="1" applyAlignment="1">
      <alignment horizontal="left" vertical="center"/>
    </xf>
    <xf numFmtId="0" fontId="26" fillId="2" borderId="0" xfId="0" applyFont="1" applyFill="1" applyAlignment="1">
      <alignment horizontal="center"/>
    </xf>
    <xf numFmtId="0" fontId="26" fillId="0" borderId="0" xfId="0" applyFont="1"/>
    <xf numFmtId="0" fontId="26" fillId="2" borderId="25" xfId="0" applyFont="1" applyFill="1" applyBorder="1" applyAlignment="1">
      <alignment horizontal="center"/>
    </xf>
    <xf numFmtId="0" fontId="26" fillId="2" borderId="5" xfId="0" applyFont="1" applyFill="1" applyBorder="1" applyAlignment="1">
      <alignment horizontal="center"/>
    </xf>
    <xf numFmtId="0" fontId="26" fillId="2" borderId="26" xfId="0" applyFont="1" applyFill="1" applyBorder="1" applyAlignment="1">
      <alignment horizontal="center"/>
    </xf>
    <xf numFmtId="0" fontId="23" fillId="11" borderId="0" xfId="43" applyFont="1" applyFill="1" applyAlignment="1">
      <alignment horizontal="center" vertical="center"/>
    </xf>
    <xf numFmtId="49" fontId="23" fillId="11" borderId="0" xfId="43" applyNumberFormat="1" applyFont="1" applyFill="1" applyAlignment="1">
      <alignment horizontal="center" vertical="center"/>
    </xf>
    <xf numFmtId="0" fontId="23" fillId="11" borderId="0" xfId="43" applyFont="1" applyFill="1" applyAlignment="1">
      <alignment vertical="center"/>
    </xf>
    <xf numFmtId="4" fontId="23" fillId="11" borderId="0" xfId="43" applyNumberFormat="1" applyFont="1" applyFill="1" applyAlignment="1">
      <alignment horizontal="right" vertical="center"/>
    </xf>
    <xf numFmtId="0" fontId="23" fillId="11" borderId="0" xfId="43" applyFont="1" applyFill="1" applyAlignment="1">
      <alignment horizontal="right" vertical="center"/>
    </xf>
    <xf numFmtId="49" fontId="23" fillId="12" borderId="27" xfId="0" applyNumberFormat="1" applyFont="1" applyFill="1" applyBorder="1" applyAlignment="1" applyProtection="1">
      <alignment horizontal="center" wrapText="1"/>
      <protection locked="0"/>
    </xf>
    <xf numFmtId="49" fontId="23" fillId="12" borderId="28" xfId="0" quotePrefix="1" applyNumberFormat="1" applyFont="1" applyFill="1" applyBorder="1" applyAlignment="1" applyProtection="1">
      <alignment horizontal="center" wrapText="1"/>
      <protection locked="0"/>
    </xf>
    <xf numFmtId="49" fontId="23" fillId="12" borderId="28" xfId="0" applyNumberFormat="1" applyFont="1" applyFill="1" applyBorder="1" applyAlignment="1" applyProtection="1">
      <alignment wrapText="1"/>
      <protection locked="0"/>
    </xf>
    <xf numFmtId="49" fontId="23" fillId="12" borderId="28" xfId="0" applyNumberFormat="1" applyFont="1" applyFill="1" applyBorder="1" applyAlignment="1" applyProtection="1">
      <alignment horizontal="center" wrapText="1"/>
      <protection locked="0"/>
    </xf>
    <xf numFmtId="4" fontId="23" fillId="13" borderId="28" xfId="0" applyNumberFormat="1" applyFont="1" applyFill="1" applyBorder="1" applyAlignment="1">
      <alignment horizontal="right"/>
    </xf>
    <xf numFmtId="4" fontId="23" fillId="13" borderId="29" xfId="0" applyNumberFormat="1" applyFont="1" applyFill="1" applyBorder="1" applyAlignment="1">
      <alignment horizontal="right"/>
    </xf>
    <xf numFmtId="49" fontId="24" fillId="12" borderId="21" xfId="0" applyNumberFormat="1" applyFont="1" applyFill="1" applyBorder="1" applyAlignment="1" applyProtection="1">
      <alignment horizontal="center" wrapText="1"/>
      <protection locked="0"/>
    </xf>
    <xf numFmtId="49" fontId="24" fillId="12" borderId="1" xfId="0" applyNumberFormat="1" applyFont="1" applyFill="1" applyBorder="1" applyAlignment="1" applyProtection="1">
      <alignment horizontal="center" wrapText="1"/>
      <protection locked="0"/>
    </xf>
    <xf numFmtId="0" fontId="24" fillId="0" borderId="1" xfId="0" applyFont="1" applyBorder="1" applyAlignment="1">
      <alignment horizontal="left" wrapText="1"/>
    </xf>
    <xf numFmtId="4" fontId="24" fillId="0" borderId="1" xfId="0" applyNumberFormat="1" applyFont="1" applyBorder="1" applyAlignment="1">
      <alignment horizontal="right" wrapText="1"/>
    </xf>
    <xf numFmtId="4" fontId="24" fillId="0" borderId="22" xfId="0" applyNumberFormat="1" applyFont="1" applyBorder="1" applyAlignment="1">
      <alignment horizontal="right" wrapText="1"/>
    </xf>
    <xf numFmtId="49" fontId="24" fillId="12" borderId="30" xfId="0" applyNumberFormat="1" applyFont="1" applyFill="1" applyBorder="1" applyAlignment="1" applyProtection="1">
      <alignment horizontal="center" wrapText="1"/>
      <protection locked="0"/>
    </xf>
    <xf numFmtId="49" fontId="24" fillId="12" borderId="31" xfId="0" applyNumberFormat="1" applyFont="1" applyFill="1" applyBorder="1" applyAlignment="1" applyProtection="1">
      <alignment horizontal="center" wrapText="1"/>
      <protection locked="0"/>
    </xf>
    <xf numFmtId="0" fontId="24" fillId="0" borderId="31" xfId="0" applyFont="1" applyBorder="1" applyAlignment="1">
      <alignment horizontal="left" wrapText="1"/>
    </xf>
    <xf numFmtId="0" fontId="24" fillId="0" borderId="31" xfId="0" applyFont="1" applyBorder="1" applyAlignment="1">
      <alignment horizontal="center" wrapText="1"/>
    </xf>
    <xf numFmtId="4" fontId="24" fillId="0" borderId="31" xfId="0" applyNumberFormat="1" applyFont="1" applyBorder="1" applyAlignment="1">
      <alignment horizontal="right" wrapText="1"/>
    </xf>
    <xf numFmtId="4" fontId="24" fillId="0" borderId="23" xfId="0" applyNumberFormat="1" applyFont="1" applyBorder="1" applyAlignment="1">
      <alignment horizontal="right" wrapText="1"/>
    </xf>
    <xf numFmtId="43" fontId="49" fillId="0" borderId="0" xfId="41" applyFont="1"/>
    <xf numFmtId="0" fontId="49" fillId="0" borderId="0" xfId="0" applyFont="1"/>
    <xf numFmtId="171" fontId="36" fillId="0" borderId="0" xfId="42" applyNumberFormat="1" applyFont="1"/>
    <xf numFmtId="14" fontId="24" fillId="0" borderId="1" xfId="0" applyNumberFormat="1" applyFont="1" applyBorder="1" applyAlignment="1">
      <alignment horizontal="center" wrapText="1"/>
    </xf>
    <xf numFmtId="0" fontId="27" fillId="9" borderId="0" xfId="0" applyFont="1" applyFill="1"/>
    <xf numFmtId="0" fontId="22" fillId="0" borderId="0" xfId="6" applyFont="1"/>
    <xf numFmtId="0" fontId="22" fillId="9" borderId="0" xfId="0" applyFont="1" applyFill="1"/>
    <xf numFmtId="2" fontId="34" fillId="0" borderId="5" xfId="0" applyNumberFormat="1" applyFont="1" applyBorder="1" applyAlignment="1">
      <alignment horizontal="center"/>
    </xf>
    <xf numFmtId="167" fontId="30" fillId="0" borderId="0" xfId="0" applyNumberFormat="1" applyFont="1" applyAlignment="1">
      <alignment horizontal="left"/>
    </xf>
    <xf numFmtId="0" fontId="6" fillId="7" borderId="0" xfId="0" applyFont="1" applyFill="1"/>
    <xf numFmtId="0" fontId="8" fillId="0" borderId="0" xfId="0" applyFont="1" applyAlignment="1">
      <alignment horizontal="center"/>
    </xf>
    <xf numFmtId="0" fontId="26" fillId="9" borderId="0" xfId="2" applyFont="1" applyFill="1" applyAlignment="1">
      <alignment vertical="center"/>
    </xf>
    <xf numFmtId="49" fontId="26" fillId="9" borderId="0" xfId="2" applyNumberFormat="1" applyFont="1" applyFill="1" applyAlignment="1">
      <alignment horizontal="left" vertical="center"/>
    </xf>
    <xf numFmtId="0" fontId="26" fillId="9" borderId="0" xfId="0" applyFont="1" applyFill="1" applyAlignment="1">
      <alignment horizontal="center"/>
    </xf>
    <xf numFmtId="0" fontId="51" fillId="0" borderId="0" xfId="0" applyFont="1"/>
    <xf numFmtId="0" fontId="8" fillId="4" borderId="0" xfId="0" applyFont="1" applyFill="1" applyAlignment="1">
      <alignment horizontal="center"/>
    </xf>
    <xf numFmtId="0" fontId="8" fillId="0" borderId="0" xfId="0" applyFont="1"/>
    <xf numFmtId="0" fontId="52" fillId="2" borderId="0" xfId="0" applyFont="1" applyFill="1"/>
    <xf numFmtId="0" fontId="53" fillId="0" borderId="0" xfId="0" applyFont="1"/>
    <xf numFmtId="0" fontId="27" fillId="7" borderId="0" xfId="0" applyFont="1" applyFill="1"/>
    <xf numFmtId="0" fontId="53" fillId="7" borderId="0" xfId="0" applyFont="1" applyFill="1"/>
    <xf numFmtId="0" fontId="55" fillId="0" borderId="1" xfId="2" applyFont="1" applyBorder="1" applyAlignment="1">
      <alignment horizontal="center" vertical="top"/>
    </xf>
    <xf numFmtId="172" fontId="57" fillId="0" borderId="0" xfId="0" applyNumberFormat="1" applyFont="1"/>
    <xf numFmtId="0" fontId="56" fillId="0" borderId="1" xfId="2" quotePrefix="1" applyFont="1" applyBorder="1" applyAlignment="1">
      <alignment horizontal="center" vertical="top"/>
    </xf>
    <xf numFmtId="164" fontId="11" fillId="0" borderId="0" xfId="12" applyFont="1" applyFill="1" applyBorder="1"/>
    <xf numFmtId="0" fontId="60" fillId="0" borderId="0" xfId="0" applyFont="1"/>
    <xf numFmtId="0" fontId="56" fillId="0" borderId="0" xfId="0" applyFont="1"/>
    <xf numFmtId="0" fontId="56" fillId="0" borderId="0" xfId="0" applyFont="1" applyAlignment="1">
      <alignment horizontal="center"/>
    </xf>
    <xf numFmtId="0" fontId="27" fillId="0" borderId="0" xfId="0" applyFont="1" applyAlignment="1">
      <alignment horizontal="center"/>
    </xf>
    <xf numFmtId="0" fontId="59" fillId="0" borderId="0" xfId="0" applyFont="1" applyAlignment="1">
      <alignment horizontal="center"/>
    </xf>
    <xf numFmtId="0" fontId="26" fillId="14" borderId="0" xfId="0" applyFont="1" applyFill="1" applyAlignment="1">
      <alignment horizontal="center" vertical="center"/>
    </xf>
    <xf numFmtId="0" fontId="26" fillId="8" borderId="0" xfId="0" applyFont="1" applyFill="1" applyAlignment="1">
      <alignment horizontal="center"/>
    </xf>
    <xf numFmtId="0" fontId="56" fillId="8" borderId="0" xfId="0" applyFont="1" applyFill="1"/>
    <xf numFmtId="0" fontId="10" fillId="8" borderId="0" xfId="0" applyFont="1" applyFill="1" applyAlignment="1">
      <alignment horizontal="center"/>
    </xf>
    <xf numFmtId="0" fontId="25" fillId="8" borderId="0" xfId="0" quotePrefix="1" applyFont="1" applyFill="1"/>
    <xf numFmtId="10" fontId="25" fillId="8" borderId="0" xfId="1" applyNumberFormat="1" applyFont="1" applyFill="1" applyBorder="1" applyAlignment="1">
      <alignment horizontal="left"/>
    </xf>
    <xf numFmtId="0" fontId="13" fillId="8" borderId="0" xfId="0" applyFont="1" applyFill="1"/>
    <xf numFmtId="4" fontId="50" fillId="8" borderId="0" xfId="2" applyNumberFormat="1" applyFont="1" applyFill="1" applyAlignment="1">
      <alignment horizontal="left" vertical="center"/>
    </xf>
    <xf numFmtId="164" fontId="55" fillId="3" borderId="5" xfId="9" applyFont="1" applyFill="1" applyBorder="1" applyAlignment="1">
      <alignment horizontal="center" vertical="center" wrapText="1"/>
    </xf>
    <xf numFmtId="43" fontId="55" fillId="3" borderId="5" xfId="41" applyFont="1" applyFill="1" applyBorder="1" applyAlignment="1">
      <alignment horizontal="center" vertical="distributed" wrapText="1"/>
    </xf>
    <xf numFmtId="164" fontId="55" fillId="7" borderId="5" xfId="9" applyFont="1" applyFill="1" applyBorder="1" applyAlignment="1">
      <alignment horizontal="right" vertical="distributed" wrapText="1"/>
    </xf>
    <xf numFmtId="2" fontId="56" fillId="7" borderId="5" xfId="9" applyNumberFormat="1" applyFont="1" applyFill="1" applyBorder="1" applyAlignment="1">
      <alignment horizontal="center" vertical="distributed" wrapText="1"/>
    </xf>
    <xf numFmtId="164" fontId="55" fillId="2" borderId="5" xfId="9" applyFont="1" applyFill="1" applyBorder="1" applyAlignment="1">
      <alignment horizontal="center" vertical="center" wrapText="1"/>
    </xf>
    <xf numFmtId="43" fontId="56" fillId="5" borderId="5" xfId="41" applyFont="1" applyFill="1" applyBorder="1" applyAlignment="1">
      <alignment horizontal="center" vertical="distributed" wrapText="1"/>
    </xf>
    <xf numFmtId="49" fontId="56" fillId="7" borderId="5" xfId="9" applyNumberFormat="1" applyFont="1" applyFill="1" applyBorder="1" applyAlignment="1">
      <alignment horizontal="center" vertical="center" wrapText="1"/>
    </xf>
    <xf numFmtId="0" fontId="56" fillId="7" borderId="5" xfId="9" quotePrefix="1" applyNumberFormat="1" applyFont="1" applyFill="1" applyBorder="1" applyAlignment="1">
      <alignment horizontal="center" vertical="center" wrapText="1"/>
    </xf>
    <xf numFmtId="0" fontId="56" fillId="0" borderId="5" xfId="0" applyFont="1" applyBorder="1" applyAlignment="1">
      <alignment horizontal="center" vertical="distributed"/>
    </xf>
    <xf numFmtId="171" fontId="56" fillId="17" borderId="5" xfId="47" applyNumberFormat="1" applyFont="1" applyFill="1" applyBorder="1" applyAlignment="1">
      <alignment horizontal="center" vertical="distributed" wrapText="1"/>
    </xf>
    <xf numFmtId="43" fontId="55" fillId="10" borderId="5" xfId="41" applyFont="1" applyFill="1" applyBorder="1" applyAlignment="1">
      <alignment horizontal="center" vertical="distributed" wrapText="1"/>
    </xf>
    <xf numFmtId="173" fontId="56" fillId="7" borderId="5" xfId="9" applyNumberFormat="1" applyFont="1" applyFill="1" applyBorder="1" applyAlignment="1">
      <alignment horizontal="justify" vertical="distributed" wrapText="1"/>
    </xf>
    <xf numFmtId="164" fontId="55" fillId="7" borderId="5" xfId="9" applyFont="1" applyFill="1" applyBorder="1" applyAlignment="1">
      <alignment horizontal="justify" vertical="distributed" wrapText="1"/>
    </xf>
    <xf numFmtId="164" fontId="55" fillId="7" borderId="5" xfId="9" applyFont="1" applyFill="1" applyBorder="1" applyAlignment="1">
      <alignment vertical="distributed" wrapText="1"/>
    </xf>
    <xf numFmtId="173" fontId="55" fillId="2" borderId="5" xfId="9" applyNumberFormat="1" applyFont="1" applyFill="1" applyBorder="1" applyAlignment="1">
      <alignment horizontal="center" vertical="center" wrapText="1"/>
    </xf>
    <xf numFmtId="164" fontId="55" fillId="16" borderId="5" xfId="9" applyFont="1" applyFill="1" applyBorder="1" applyAlignment="1">
      <alignment horizontal="center" vertical="center" wrapText="1"/>
    </xf>
    <xf numFmtId="4" fontId="56" fillId="0" borderId="5" xfId="41" applyNumberFormat="1" applyFont="1" applyFill="1" applyBorder="1" applyAlignment="1">
      <alignment horizontal="right"/>
    </xf>
    <xf numFmtId="0" fontId="13" fillId="0" borderId="0" xfId="0" applyFont="1" applyAlignment="1">
      <alignment horizontal="right"/>
    </xf>
    <xf numFmtId="0" fontId="13" fillId="7" borderId="0" xfId="0" applyFont="1" applyFill="1"/>
    <xf numFmtId="164" fontId="13" fillId="0" borderId="0" xfId="12" applyFont="1" applyFill="1" applyBorder="1" applyAlignment="1">
      <alignment horizontal="center"/>
    </xf>
    <xf numFmtId="0" fontId="56" fillId="7" borderId="0" xfId="0" applyFont="1" applyFill="1"/>
    <xf numFmtId="164" fontId="56" fillId="0" borderId="0" xfId="12" applyFont="1" applyFill="1" applyBorder="1" applyAlignment="1">
      <alignment horizontal="center"/>
    </xf>
    <xf numFmtId="0" fontId="10" fillId="2" borderId="0" xfId="0" applyFont="1" applyFill="1" applyAlignment="1">
      <alignment horizontal="center"/>
    </xf>
    <xf numFmtId="0" fontId="13" fillId="5" borderId="0" xfId="0" applyFont="1" applyFill="1"/>
    <xf numFmtId="0" fontId="13" fillId="2" borderId="0" xfId="0" applyFont="1" applyFill="1"/>
    <xf numFmtId="0" fontId="25" fillId="2" borderId="0" xfId="0" applyFont="1" applyFill="1" applyAlignment="1">
      <alignment horizontal="center"/>
    </xf>
    <xf numFmtId="0" fontId="59" fillId="2" borderId="0" xfId="0" applyFont="1" applyFill="1" applyAlignment="1">
      <alignment horizontal="center"/>
    </xf>
    <xf numFmtId="0" fontId="56" fillId="2" borderId="0" xfId="0" applyFont="1" applyFill="1"/>
    <xf numFmtId="0" fontId="56" fillId="5" borderId="0" xfId="0" applyFont="1" applyFill="1"/>
    <xf numFmtId="0" fontId="55" fillId="5" borderId="0" xfId="0" applyFont="1" applyFill="1"/>
    <xf numFmtId="0" fontId="56" fillId="0" borderId="5" xfId="0" applyFont="1" applyBorder="1"/>
    <xf numFmtId="0" fontId="27" fillId="2" borderId="0" xfId="0" applyFont="1" applyFill="1"/>
    <xf numFmtId="0" fontId="27" fillId="5" borderId="0" xfId="0" applyFont="1" applyFill="1"/>
    <xf numFmtId="0" fontId="27" fillId="0" borderId="5" xfId="0" applyFont="1" applyBorder="1"/>
    <xf numFmtId="173" fontId="27" fillId="7" borderId="5" xfId="9" applyNumberFormat="1" applyFont="1" applyFill="1" applyBorder="1" applyAlignment="1">
      <alignment horizontal="justify" vertical="distributed" wrapText="1"/>
    </xf>
    <xf numFmtId="164" fontId="26" fillId="7" borderId="5" xfId="9" applyFont="1" applyFill="1" applyBorder="1" applyAlignment="1">
      <alignment horizontal="justify" vertical="distributed" wrapText="1"/>
    </xf>
    <xf numFmtId="164" fontId="26" fillId="7" borderId="5" xfId="9" applyFont="1" applyFill="1" applyBorder="1" applyAlignment="1">
      <alignment vertical="distributed" wrapText="1"/>
    </xf>
    <xf numFmtId="171" fontId="27" fillId="17" borderId="5" xfId="47" applyNumberFormat="1" applyFont="1" applyFill="1" applyBorder="1" applyAlignment="1">
      <alignment horizontal="center" vertical="distributed" wrapText="1"/>
    </xf>
    <xf numFmtId="0" fontId="61" fillId="6" borderId="0" xfId="0" applyFont="1" applyFill="1"/>
    <xf numFmtId="0" fontId="56" fillId="14" borderId="0" xfId="0" applyFont="1" applyFill="1"/>
    <xf numFmtId="173" fontId="27" fillId="0" borderId="0" xfId="0" applyNumberFormat="1" applyFont="1"/>
    <xf numFmtId="0" fontId="26" fillId="10" borderId="0" xfId="0" applyFont="1" applyFill="1" applyAlignment="1">
      <alignment horizontal="center"/>
    </xf>
    <xf numFmtId="4" fontId="56" fillId="0" borderId="5" xfId="41" applyNumberFormat="1" applyFont="1" applyFill="1" applyBorder="1" applyAlignment="1">
      <alignment horizontal="right" vertical="distributed"/>
    </xf>
    <xf numFmtId="0" fontId="56" fillId="7" borderId="5" xfId="0" applyFont="1" applyFill="1" applyBorder="1" applyAlignment="1">
      <alignment horizontal="justify" vertical="center" wrapText="1"/>
    </xf>
    <xf numFmtId="0" fontId="55" fillId="7" borderId="0" xfId="0" applyFont="1" applyFill="1" applyAlignment="1">
      <alignment horizontal="center"/>
    </xf>
    <xf numFmtId="44" fontId="56" fillId="0" borderId="0" xfId="15" applyFont="1" applyBorder="1"/>
    <xf numFmtId="0" fontId="56" fillId="7" borderId="1" xfId="2" quotePrefix="1" applyFont="1" applyFill="1" applyBorder="1" applyAlignment="1">
      <alignment horizontal="center" vertical="top"/>
    </xf>
    <xf numFmtId="44" fontId="27" fillId="0" borderId="0" xfId="15" applyFont="1" applyBorder="1"/>
    <xf numFmtId="0" fontId="56" fillId="0" borderId="24" xfId="0" applyFont="1" applyBorder="1"/>
    <xf numFmtId="0" fontId="27" fillId="8" borderId="0" xfId="0" applyFont="1" applyFill="1"/>
    <xf numFmtId="0" fontId="56" fillId="0" borderId="0" xfId="0" applyFont="1" applyAlignment="1">
      <alignment horizontal="center" vertical="center"/>
    </xf>
    <xf numFmtId="173" fontId="56" fillId="0" borderId="0" xfId="0" applyNumberFormat="1" applyFont="1"/>
    <xf numFmtId="0" fontId="55" fillId="0" borderId="0" xfId="0" applyFont="1" applyAlignment="1">
      <alignment horizontal="center"/>
    </xf>
    <xf numFmtId="0" fontId="26" fillId="73" borderId="0" xfId="0" applyFont="1" applyFill="1" applyAlignment="1">
      <alignment horizontal="center"/>
    </xf>
    <xf numFmtId="0" fontId="55" fillId="73" borderId="0" xfId="0" applyFont="1" applyFill="1" applyAlignment="1">
      <alignment horizontal="center"/>
    </xf>
    <xf numFmtId="4" fontId="27" fillId="0" borderId="5" xfId="41" applyNumberFormat="1" applyFont="1" applyFill="1" applyBorder="1" applyAlignment="1">
      <alignment horizontal="right" vertical="center"/>
    </xf>
    <xf numFmtId="0" fontId="27" fillId="0" borderId="0" xfId="0" applyFont="1" applyAlignment="1">
      <alignment horizontal="justify" vertical="top" wrapText="1"/>
    </xf>
    <xf numFmtId="0" fontId="27" fillId="0" borderId="0" xfId="2" applyFont="1" applyAlignment="1">
      <alignment horizontal="center" vertical="top"/>
    </xf>
    <xf numFmtId="4" fontId="27" fillId="0" borderId="0" xfId="2" applyNumberFormat="1" applyFont="1" applyAlignment="1">
      <alignment horizontal="right"/>
    </xf>
    <xf numFmtId="0" fontId="56" fillId="0" borderId="0" xfId="2" applyFont="1" applyAlignment="1">
      <alignment horizontal="center" vertical="top"/>
    </xf>
    <xf numFmtId="0" fontId="56" fillId="0" borderId="0" xfId="2" applyFont="1" applyAlignment="1">
      <alignment horizontal="justify" vertical="top"/>
    </xf>
    <xf numFmtId="4" fontId="56" fillId="0" borderId="0" xfId="2" applyNumberFormat="1" applyFont="1" applyAlignment="1">
      <alignment horizontal="right"/>
    </xf>
    <xf numFmtId="4" fontId="56" fillId="0" borderId="0" xfId="41" applyNumberFormat="1" applyFont="1" applyFill="1" applyBorder="1" applyAlignment="1">
      <alignment horizontal="right"/>
    </xf>
    <xf numFmtId="0" fontId="56" fillId="0" borderId="0" xfId="2" quotePrefix="1" applyFont="1" applyAlignment="1">
      <alignment horizontal="center" vertical="top" wrapText="1"/>
    </xf>
    <xf numFmtId="0" fontId="56" fillId="16" borderId="0" xfId="0" applyFont="1" applyFill="1"/>
    <xf numFmtId="0" fontId="0" fillId="0" borderId="2" xfId="0" applyBorder="1"/>
    <xf numFmtId="0" fontId="25" fillId="0" borderId="0" xfId="2" applyFont="1" applyAlignment="1">
      <alignment wrapText="1"/>
    </xf>
    <xf numFmtId="0" fontId="25" fillId="0" borderId="0" xfId="2" applyFont="1" applyAlignment="1">
      <alignment vertical="top"/>
    </xf>
    <xf numFmtId="0" fontId="13" fillId="0" borderId="1" xfId="2" applyFont="1" applyBorder="1" applyAlignment="1">
      <alignment horizontal="center" vertical="top"/>
    </xf>
    <xf numFmtId="0" fontId="56" fillId="0" borderId="1" xfId="2" applyFont="1" applyBorder="1" applyAlignment="1">
      <alignment horizontal="justify" vertical="top"/>
    </xf>
    <xf numFmtId="0" fontId="56" fillId="0" borderId="1" xfId="2" applyFont="1" applyBorder="1" applyAlignment="1">
      <alignment horizontal="center" vertical="top"/>
    </xf>
    <xf numFmtId="4" fontId="56" fillId="0" borderId="1" xfId="41" applyNumberFormat="1" applyFont="1" applyFill="1" applyBorder="1" applyAlignment="1">
      <alignment horizontal="right"/>
    </xf>
    <xf numFmtId="0" fontId="26" fillId="0" borderId="31" xfId="2" applyFont="1" applyBorder="1" applyAlignment="1">
      <alignment horizontal="center" vertical="top"/>
    </xf>
    <xf numFmtId="0" fontId="56" fillId="7" borderId="1" xfId="2" applyFont="1" applyFill="1" applyBorder="1" applyAlignment="1">
      <alignment horizontal="center" vertical="top"/>
    </xf>
    <xf numFmtId="0" fontId="56" fillId="7" borderId="1" xfId="2" applyFont="1" applyFill="1" applyBorder="1" applyAlignment="1">
      <alignment horizontal="justify" vertical="top"/>
    </xf>
    <xf numFmtId="4" fontId="56" fillId="7" borderId="1" xfId="2" applyNumberFormat="1" applyFont="1" applyFill="1" applyBorder="1" applyAlignment="1">
      <alignment horizontal="center"/>
    </xf>
    <xf numFmtId="4" fontId="56" fillId="7" borderId="1" xfId="41" applyNumberFormat="1" applyFont="1" applyFill="1" applyBorder="1" applyAlignment="1">
      <alignment horizontal="right"/>
    </xf>
    <xf numFmtId="0" fontId="56" fillId="0" borderId="1" xfId="2" applyFont="1" applyBorder="1" applyAlignment="1">
      <alignment horizontal="justify" vertical="top" wrapText="1"/>
    </xf>
    <xf numFmtId="4" fontId="56" fillId="0" borderId="1" xfId="2" applyNumberFormat="1" applyFont="1" applyBorder="1" applyAlignment="1">
      <alignment horizontal="right"/>
    </xf>
    <xf numFmtId="0" fontId="56" fillId="0" borderId="1" xfId="0" applyFont="1" applyBorder="1" applyAlignment="1">
      <alignment horizontal="justify" vertical="top" wrapText="1"/>
    </xf>
    <xf numFmtId="0" fontId="27" fillId="0" borderId="31" xfId="2" applyFont="1" applyBorder="1" applyAlignment="1">
      <alignment horizontal="center" vertical="top"/>
    </xf>
    <xf numFmtId="4" fontId="27" fillId="0" borderId="31" xfId="2" applyNumberFormat="1" applyFont="1" applyBorder="1" applyAlignment="1">
      <alignment horizontal="right"/>
    </xf>
    <xf numFmtId="0" fontId="55" fillId="0" borderId="0" xfId="2" applyFont="1"/>
    <xf numFmtId="0" fontId="55" fillId="7" borderId="0" xfId="2" applyFont="1" applyFill="1" applyAlignment="1">
      <alignment wrapText="1"/>
    </xf>
    <xf numFmtId="0" fontId="56" fillId="7" borderId="5" xfId="0" applyFont="1" applyFill="1" applyBorder="1" applyAlignment="1">
      <alignment horizontal="center" vertical="distributed"/>
    </xf>
    <xf numFmtId="4" fontId="56" fillId="7" borderId="5" xfId="41" applyNumberFormat="1" applyFont="1" applyFill="1" applyBorder="1" applyAlignment="1">
      <alignment horizontal="right" vertical="distributed"/>
    </xf>
    <xf numFmtId="0" fontId="27" fillId="0" borderId="37" xfId="0" applyFont="1" applyBorder="1"/>
    <xf numFmtId="164" fontId="26" fillId="7" borderId="5" xfId="9" applyFont="1" applyFill="1" applyBorder="1" applyAlignment="1">
      <alignment horizontal="right" vertical="distributed" wrapText="1"/>
    </xf>
    <xf numFmtId="0" fontId="27" fillId="0" borderId="5" xfId="0" applyFont="1" applyBorder="1" applyAlignment="1">
      <alignment horizontal="center" vertical="distributed"/>
    </xf>
    <xf numFmtId="2" fontId="27" fillId="7" borderId="5" xfId="9" applyNumberFormat="1" applyFont="1" applyFill="1" applyBorder="1" applyAlignment="1">
      <alignment horizontal="center" vertical="distributed" wrapText="1"/>
    </xf>
    <xf numFmtId="173" fontId="26" fillId="2" borderId="5" xfId="9" applyNumberFormat="1" applyFont="1" applyFill="1" applyBorder="1" applyAlignment="1">
      <alignment horizontal="center" vertical="center" wrapText="1"/>
    </xf>
    <xf numFmtId="164" fontId="26" fillId="2" borderId="5" xfId="9" applyFont="1" applyFill="1" applyBorder="1" applyAlignment="1">
      <alignment horizontal="center" vertical="center" wrapText="1"/>
    </xf>
    <xf numFmtId="164" fontId="26" fillId="16" borderId="5" xfId="9" applyFont="1" applyFill="1" applyBorder="1" applyAlignment="1">
      <alignment horizontal="center" vertical="center" wrapText="1"/>
    </xf>
    <xf numFmtId="164" fontId="26" fillId="3" borderId="5" xfId="9" applyFont="1" applyFill="1" applyBorder="1" applyAlignment="1">
      <alignment horizontal="center" vertical="center" wrapText="1"/>
    </xf>
    <xf numFmtId="49" fontId="27" fillId="7" borderId="5" xfId="9" applyNumberFormat="1" applyFont="1" applyFill="1" applyBorder="1" applyAlignment="1">
      <alignment horizontal="center" vertical="center" wrapText="1"/>
    </xf>
    <xf numFmtId="0" fontId="27" fillId="7" borderId="5" xfId="9" quotePrefix="1" applyNumberFormat="1" applyFont="1" applyFill="1" applyBorder="1" applyAlignment="1">
      <alignment horizontal="center" vertical="center" wrapText="1"/>
    </xf>
    <xf numFmtId="43" fontId="27" fillId="5" borderId="5" xfId="41" applyFont="1" applyFill="1" applyBorder="1" applyAlignment="1">
      <alignment horizontal="center" vertical="distributed" wrapText="1"/>
    </xf>
    <xf numFmtId="43" fontId="26" fillId="3" borderId="5" xfId="41" applyFont="1" applyFill="1" applyBorder="1" applyAlignment="1">
      <alignment horizontal="center" vertical="distributed" wrapText="1"/>
    </xf>
    <xf numFmtId="43" fontId="26" fillId="10" borderId="5" xfId="41" applyFont="1" applyFill="1" applyBorder="1" applyAlignment="1">
      <alignment horizontal="center" vertical="distributed" wrapText="1"/>
    </xf>
    <xf numFmtId="0" fontId="27" fillId="7" borderId="5" xfId="0" applyFont="1" applyFill="1" applyBorder="1" applyAlignment="1">
      <alignment horizontal="justify" vertical="top" wrapText="1"/>
    </xf>
    <xf numFmtId="0" fontId="56" fillId="0" borderId="1" xfId="0" applyFont="1" applyBorder="1" applyAlignment="1">
      <alignment horizontal="center" vertical="top"/>
    </xf>
    <xf numFmtId="172" fontId="7" fillId="0" borderId="0" xfId="0" applyNumberFormat="1" applyFont="1"/>
    <xf numFmtId="0" fontId="56" fillId="7" borderId="5" xfId="0" applyFont="1" applyFill="1" applyBorder="1" applyAlignment="1">
      <alignment horizontal="justify" vertical="top" wrapText="1"/>
    </xf>
    <xf numFmtId="171" fontId="56" fillId="17" borderId="5" xfId="47" applyNumberFormat="1" applyFont="1" applyFill="1" applyBorder="1" applyAlignment="1">
      <alignment horizontal="center" wrapText="1"/>
    </xf>
    <xf numFmtId="43" fontId="56" fillId="5" borderId="5" xfId="41" applyFont="1" applyFill="1" applyBorder="1" applyAlignment="1">
      <alignment horizontal="right" wrapText="1"/>
    </xf>
    <xf numFmtId="4" fontId="56" fillId="0" borderId="5" xfId="41" applyNumberFormat="1" applyFont="1" applyFill="1" applyBorder="1" applyAlignment="1">
      <alignment horizontal="right" vertical="center"/>
    </xf>
    <xf numFmtId="0" fontId="56" fillId="0" borderId="5" xfId="0" quotePrefix="1" applyFont="1" applyBorder="1" applyAlignment="1">
      <alignment horizontal="center" vertical="distributed"/>
    </xf>
    <xf numFmtId="0" fontId="112" fillId="0" borderId="0" xfId="0" applyFont="1"/>
    <xf numFmtId="4" fontId="56" fillId="0" borderId="1" xfId="0" applyNumberFormat="1" applyFont="1" applyBorder="1" applyAlignment="1">
      <alignment horizontal="justify" vertical="top" wrapText="1"/>
    </xf>
    <xf numFmtId="0" fontId="56" fillId="0" borderId="1" xfId="2" applyFont="1" applyBorder="1" applyAlignment="1">
      <alignment horizontal="center" vertical="top" wrapText="1"/>
    </xf>
    <xf numFmtId="0" fontId="56" fillId="0" borderId="1" xfId="2" quotePrefix="1" applyFont="1" applyBorder="1" applyAlignment="1">
      <alignment horizontal="center" vertical="top" wrapText="1"/>
    </xf>
    <xf numFmtId="0" fontId="56" fillId="0" borderId="1" xfId="0" applyFont="1" applyBorder="1" applyAlignment="1">
      <alignment vertical="top" wrapText="1"/>
    </xf>
    <xf numFmtId="0" fontId="56" fillId="7" borderId="1" xfId="2" applyFont="1" applyFill="1" applyBorder="1" applyAlignment="1">
      <alignment horizontal="justify" vertical="top" wrapText="1"/>
    </xf>
    <xf numFmtId="4" fontId="56" fillId="7" borderId="1" xfId="2" applyNumberFormat="1" applyFont="1" applyFill="1" applyBorder="1" applyAlignment="1">
      <alignment horizontal="right"/>
    </xf>
    <xf numFmtId="0" fontId="56" fillId="7" borderId="1" xfId="2" quotePrefix="1" applyFont="1" applyFill="1" applyBorder="1" applyAlignment="1">
      <alignment horizontal="center" vertical="top" wrapText="1"/>
    </xf>
    <xf numFmtId="0" fontId="56" fillId="0" borderId="1" xfId="865" applyFont="1" applyBorder="1" applyAlignment="1">
      <alignment horizontal="justify" vertical="center" wrapText="1"/>
    </xf>
    <xf numFmtId="0" fontId="56" fillId="0" borderId="1" xfId="0" quotePrefix="1" applyFont="1" applyBorder="1" applyAlignment="1">
      <alignment horizontal="center" vertical="top"/>
    </xf>
    <xf numFmtId="2" fontId="56" fillId="0" borderId="1" xfId="0" applyNumberFormat="1" applyFont="1" applyBorder="1"/>
    <xf numFmtId="0" fontId="56" fillId="0" borderId="0" xfId="0" applyFont="1" applyAlignment="1">
      <alignment horizontal="left"/>
    </xf>
    <xf numFmtId="49" fontId="25" fillId="0" borderId="0" xfId="2" applyNumberFormat="1" applyFont="1" applyAlignment="1">
      <alignment horizontal="left" vertical="center"/>
    </xf>
    <xf numFmtId="164" fontId="25" fillId="7" borderId="1" xfId="9" applyFont="1" applyFill="1" applyBorder="1" applyAlignment="1">
      <alignment horizontal="right" vertical="distributed" wrapText="1"/>
    </xf>
    <xf numFmtId="2" fontId="25" fillId="7" borderId="40" xfId="9" applyNumberFormat="1" applyFont="1" applyFill="1" applyBorder="1" applyAlignment="1">
      <alignment horizontal="center" vertical="distributed" wrapText="1"/>
    </xf>
    <xf numFmtId="173" fontId="13" fillId="7" borderId="21" xfId="9" applyNumberFormat="1" applyFont="1" applyFill="1" applyBorder="1" applyAlignment="1">
      <alignment horizontal="justify" vertical="distributed" wrapText="1"/>
    </xf>
    <xf numFmtId="173" fontId="13" fillId="7" borderId="1" xfId="9" applyNumberFormat="1" applyFont="1" applyFill="1" applyBorder="1" applyAlignment="1">
      <alignment horizontal="justify" vertical="distributed" wrapText="1"/>
    </xf>
    <xf numFmtId="164" fontId="25" fillId="7" borderId="1" xfId="9" applyFont="1" applyFill="1" applyBorder="1" applyAlignment="1">
      <alignment horizontal="justify" vertical="distributed" wrapText="1"/>
    </xf>
    <xf numFmtId="164" fontId="25" fillId="7" borderId="40" xfId="9" applyFont="1" applyFill="1" applyBorder="1" applyAlignment="1">
      <alignment horizontal="justify" vertical="distributed" wrapText="1"/>
    </xf>
    <xf numFmtId="164" fontId="25" fillId="7" borderId="20" xfId="9" applyFont="1" applyFill="1" applyBorder="1" applyAlignment="1">
      <alignment vertical="distributed" wrapText="1"/>
    </xf>
    <xf numFmtId="173" fontId="25" fillId="2" borderId="21" xfId="9" applyNumberFormat="1" applyFont="1" applyFill="1" applyBorder="1" applyAlignment="1">
      <alignment horizontal="center" vertical="center" wrapText="1"/>
    </xf>
    <xf numFmtId="173" fontId="25" fillId="2" borderId="1" xfId="9" applyNumberFormat="1" applyFont="1" applyFill="1" applyBorder="1" applyAlignment="1">
      <alignment horizontal="center" vertical="center" wrapText="1"/>
    </xf>
    <xf numFmtId="164" fontId="25" fillId="2" borderId="1" xfId="9" applyFont="1" applyFill="1" applyBorder="1" applyAlignment="1">
      <alignment horizontal="center" vertical="center" wrapText="1"/>
    </xf>
    <xf numFmtId="164" fontId="25" fillId="2" borderId="40" xfId="9" applyFont="1" applyFill="1" applyBorder="1" applyAlignment="1">
      <alignment horizontal="center" vertical="center" wrapText="1"/>
    </xf>
    <xf numFmtId="43" fontId="25" fillId="3" borderId="75" xfId="138" applyFont="1" applyFill="1" applyBorder="1" applyAlignment="1">
      <alignment horizontal="center" vertical="center" wrapText="1"/>
    </xf>
    <xf numFmtId="43" fontId="25" fillId="2" borderId="75" xfId="138" applyFont="1" applyFill="1" applyBorder="1" applyAlignment="1">
      <alignment horizontal="center" vertical="center" wrapText="1"/>
    </xf>
    <xf numFmtId="49" fontId="13" fillId="7" borderId="21" xfId="9" applyNumberFormat="1" applyFont="1" applyFill="1" applyBorder="1" applyAlignment="1">
      <alignment horizontal="center" vertical="center" wrapText="1"/>
    </xf>
    <xf numFmtId="49" fontId="13" fillId="7" borderId="1" xfId="9" quotePrefix="1" applyNumberFormat="1" applyFont="1" applyFill="1" applyBorder="1" applyAlignment="1">
      <alignment horizontal="center" vertical="center" wrapText="1"/>
    </xf>
    <xf numFmtId="0" fontId="13" fillId="7" borderId="1" xfId="0" applyFont="1" applyFill="1" applyBorder="1" applyAlignment="1">
      <alignment horizontal="justify" vertical="center" wrapText="1"/>
    </xf>
    <xf numFmtId="0" fontId="13" fillId="0" borderId="40" xfId="0" applyFont="1" applyBorder="1" applyAlignment="1">
      <alignment horizontal="center" vertical="distributed"/>
    </xf>
    <xf numFmtId="43" fontId="13" fillId="17" borderId="20" xfId="138" applyFont="1" applyFill="1" applyBorder="1" applyAlignment="1">
      <alignment horizontal="center" vertical="distributed" wrapText="1"/>
    </xf>
    <xf numFmtId="43" fontId="13" fillId="10" borderId="20" xfId="138" applyFont="1" applyFill="1" applyBorder="1" applyAlignment="1" applyProtection="1">
      <alignment horizontal="center" vertical="center"/>
      <protection locked="0"/>
    </xf>
    <xf numFmtId="43" fontId="13" fillId="5" borderId="20" xfId="138" applyFont="1" applyFill="1" applyBorder="1" applyAlignment="1">
      <alignment horizontal="center" vertical="distributed" wrapText="1"/>
    </xf>
    <xf numFmtId="0" fontId="13" fillId="0" borderId="30" xfId="0" applyFont="1" applyBorder="1"/>
    <xf numFmtId="0" fontId="13" fillId="0" borderId="31" xfId="0" applyFont="1" applyBorder="1"/>
    <xf numFmtId="164" fontId="25" fillId="10" borderId="59" xfId="9" applyFont="1" applyFill="1" applyBorder="1" applyAlignment="1">
      <alignment horizontal="center" vertical="distributed" wrapText="1"/>
    </xf>
    <xf numFmtId="173" fontId="27" fillId="7" borderId="21" xfId="9" applyNumberFormat="1" applyFont="1" applyFill="1" applyBorder="1" applyAlignment="1">
      <alignment horizontal="justify" vertical="distributed" wrapText="1"/>
    </xf>
    <xf numFmtId="173" fontId="27" fillId="7" borderId="1" xfId="9" applyNumberFormat="1" applyFont="1" applyFill="1" applyBorder="1" applyAlignment="1">
      <alignment horizontal="justify" vertical="distributed" wrapText="1"/>
    </xf>
    <xf numFmtId="164" fontId="26" fillId="7" borderId="1" xfId="9" applyFont="1" applyFill="1" applyBorder="1" applyAlignment="1">
      <alignment horizontal="justify" vertical="distributed" wrapText="1"/>
    </xf>
    <xf numFmtId="164" fontId="26" fillId="7" borderId="40" xfId="9" applyFont="1" applyFill="1" applyBorder="1" applyAlignment="1">
      <alignment horizontal="justify" vertical="distributed" wrapText="1"/>
    </xf>
    <xf numFmtId="164" fontId="26" fillId="7" borderId="20" xfId="9" applyFont="1" applyFill="1" applyBorder="1" applyAlignment="1">
      <alignment vertical="distributed" wrapText="1"/>
    </xf>
    <xf numFmtId="164" fontId="55" fillId="7" borderId="1" xfId="9" applyFont="1" applyFill="1" applyBorder="1" applyAlignment="1">
      <alignment horizontal="right" vertical="distributed" wrapText="1"/>
    </xf>
    <xf numFmtId="2" fontId="55" fillId="7" borderId="40" xfId="9" applyNumberFormat="1" applyFont="1" applyFill="1" applyBorder="1" applyAlignment="1">
      <alignment horizontal="center" vertical="distributed" wrapText="1"/>
    </xf>
    <xf numFmtId="173" fontId="55" fillId="2" borderId="21" xfId="9" applyNumberFormat="1" applyFont="1" applyFill="1" applyBorder="1" applyAlignment="1">
      <alignment horizontal="center" vertical="center" wrapText="1"/>
    </xf>
    <xf numFmtId="173" fontId="55" fillId="2" borderId="1" xfId="9" applyNumberFormat="1" applyFont="1" applyFill="1" applyBorder="1" applyAlignment="1">
      <alignment horizontal="center" vertical="center" wrapText="1"/>
    </xf>
    <xf numFmtId="164" fontId="55" fillId="2" borderId="1" xfId="9" applyFont="1" applyFill="1" applyBorder="1" applyAlignment="1">
      <alignment horizontal="center" vertical="center" wrapText="1"/>
    </xf>
    <xf numFmtId="164" fontId="55" fillId="2" borderId="40" xfId="9" applyFont="1" applyFill="1" applyBorder="1" applyAlignment="1">
      <alignment horizontal="center" vertical="center" wrapText="1"/>
    </xf>
    <xf numFmtId="43" fontId="55" fillId="3" borderId="75" xfId="138" applyFont="1" applyFill="1" applyBorder="1" applyAlignment="1">
      <alignment horizontal="center" vertical="center" wrapText="1"/>
    </xf>
    <xf numFmtId="43" fontId="55" fillId="2" borderId="75" xfId="138" applyFont="1" applyFill="1" applyBorder="1" applyAlignment="1">
      <alignment horizontal="center" vertical="center" wrapText="1"/>
    </xf>
    <xf numFmtId="49" fontId="56" fillId="7" borderId="21" xfId="9" applyNumberFormat="1" applyFont="1" applyFill="1" applyBorder="1" applyAlignment="1">
      <alignment horizontal="center" vertical="center" wrapText="1"/>
    </xf>
    <xf numFmtId="49" fontId="56" fillId="7" borderId="1" xfId="9" quotePrefix="1" applyNumberFormat="1" applyFont="1" applyFill="1" applyBorder="1" applyAlignment="1">
      <alignment horizontal="center" vertical="center" wrapText="1"/>
    </xf>
    <xf numFmtId="0" fontId="56" fillId="7" borderId="1" xfId="0" applyFont="1" applyFill="1" applyBorder="1" applyAlignment="1">
      <alignment horizontal="justify" vertical="center" wrapText="1"/>
    </xf>
    <xf numFmtId="0" fontId="56" fillId="0" borderId="40" xfId="0" applyFont="1" applyBorder="1" applyAlignment="1">
      <alignment horizontal="center" vertical="distributed"/>
    </xf>
    <xf numFmtId="43" fontId="56" fillId="17" borderId="20" xfId="138" applyFont="1" applyFill="1" applyBorder="1" applyAlignment="1">
      <alignment horizontal="center" vertical="distributed" wrapText="1"/>
    </xf>
    <xf numFmtId="43" fontId="56" fillId="10" borderId="20" xfId="138" applyFont="1" applyFill="1" applyBorder="1" applyAlignment="1" applyProtection="1">
      <alignment horizontal="center" vertical="center"/>
      <protection locked="0"/>
    </xf>
    <xf numFmtId="43" fontId="56" fillId="5" borderId="20" xfId="138" applyFont="1" applyFill="1" applyBorder="1" applyAlignment="1">
      <alignment horizontal="center" vertical="distributed" wrapText="1"/>
    </xf>
    <xf numFmtId="0" fontId="56" fillId="0" borderId="30" xfId="0" applyFont="1" applyBorder="1"/>
    <xf numFmtId="0" fontId="56" fillId="0" borderId="31" xfId="0" applyFont="1" applyBorder="1"/>
    <xf numFmtId="164" fontId="55" fillId="10" borderId="59" xfId="9" applyFont="1" applyFill="1" applyBorder="1" applyAlignment="1">
      <alignment horizontal="center" vertical="distributed" wrapText="1"/>
    </xf>
    <xf numFmtId="0" fontId="1" fillId="0" borderId="0" xfId="0" applyFont="1"/>
    <xf numFmtId="0" fontId="27" fillId="0" borderId="30" xfId="0" applyFont="1" applyBorder="1"/>
    <xf numFmtId="173" fontId="56" fillId="7" borderId="21" xfId="9" applyNumberFormat="1" applyFont="1" applyFill="1" applyBorder="1" applyAlignment="1">
      <alignment horizontal="justify" vertical="distributed" wrapText="1"/>
    </xf>
    <xf numFmtId="173" fontId="56" fillId="7" borderId="1" xfId="9" applyNumberFormat="1" applyFont="1" applyFill="1" applyBorder="1" applyAlignment="1">
      <alignment horizontal="justify" vertical="distributed" wrapText="1"/>
    </xf>
    <xf numFmtId="164" fontId="55" fillId="7" borderId="1" xfId="9" applyFont="1" applyFill="1" applyBorder="1" applyAlignment="1">
      <alignment horizontal="justify" vertical="distributed" wrapText="1"/>
    </xf>
    <xf numFmtId="164" fontId="55" fillId="7" borderId="40" xfId="9" applyFont="1" applyFill="1" applyBorder="1" applyAlignment="1">
      <alignment horizontal="justify" vertical="distributed" wrapText="1"/>
    </xf>
    <xf numFmtId="164" fontId="55" fillId="7" borderId="20" xfId="9" applyFont="1" applyFill="1" applyBorder="1" applyAlignment="1">
      <alignment vertical="distributed" wrapText="1"/>
    </xf>
    <xf numFmtId="0" fontId="27" fillId="0" borderId="31" xfId="0" applyFont="1" applyBorder="1"/>
    <xf numFmtId="171" fontId="27" fillId="17" borderId="0" xfId="47" applyNumberFormat="1" applyFont="1" applyFill="1" applyBorder="1" applyAlignment="1">
      <alignment horizontal="center" vertical="distributed" wrapText="1"/>
    </xf>
    <xf numFmtId="0" fontId="27" fillId="0" borderId="1" xfId="2" applyFont="1" applyBorder="1" applyAlignment="1">
      <alignment horizontal="center" vertical="top"/>
    </xf>
    <xf numFmtId="4" fontId="27" fillId="0" borderId="1" xfId="2" applyNumberFormat="1" applyFont="1" applyBorder="1" applyAlignment="1">
      <alignment horizontal="right"/>
    </xf>
    <xf numFmtId="4" fontId="56" fillId="16" borderId="1" xfId="41" applyNumberFormat="1" applyFont="1" applyFill="1" applyBorder="1" applyAlignment="1">
      <alignment horizontal="right"/>
    </xf>
    <xf numFmtId="43" fontId="13" fillId="0" borderId="1" xfId="138" applyFont="1" applyBorder="1" applyAlignment="1">
      <alignment horizontal="right"/>
    </xf>
    <xf numFmtId="0" fontId="55" fillId="0" borderId="1" xfId="2" applyFont="1" applyBorder="1" applyAlignment="1">
      <alignment horizontal="right" vertical="top"/>
    </xf>
    <xf numFmtId="4" fontId="56" fillId="0" borderId="1" xfId="2" applyNumberFormat="1" applyFont="1" applyBorder="1" applyAlignment="1">
      <alignment horizontal="center" vertical="center"/>
    </xf>
    <xf numFmtId="0" fontId="25" fillId="0" borderId="1" xfId="2" applyFont="1" applyBorder="1" applyAlignment="1">
      <alignment horizontal="center" vertical="top"/>
    </xf>
    <xf numFmtId="0" fontId="13" fillId="0" borderId="1" xfId="2" applyFont="1" applyBorder="1" applyAlignment="1">
      <alignment horizontal="right" vertical="top"/>
    </xf>
    <xf numFmtId="4" fontId="25" fillId="0" borderId="1" xfId="2" applyNumberFormat="1" applyFont="1" applyBorder="1" applyAlignment="1">
      <alignment horizontal="right"/>
    </xf>
    <xf numFmtId="43" fontId="13" fillId="0" borderId="1" xfId="138" applyFont="1" applyBorder="1" applyAlignment="1">
      <alignment horizontal="center"/>
    </xf>
    <xf numFmtId="43" fontId="13" fillId="7" borderId="1" xfId="138" applyFont="1" applyFill="1" applyBorder="1" applyAlignment="1">
      <alignment horizontal="right"/>
    </xf>
    <xf numFmtId="43" fontId="56" fillId="0" borderId="1" xfId="138" applyFont="1" applyBorder="1" applyAlignment="1">
      <alignment horizontal="right"/>
    </xf>
    <xf numFmtId="0" fontId="13" fillId="0" borderId="1" xfId="2" applyFont="1" applyBorder="1" applyAlignment="1">
      <alignment horizontal="right" vertical="top" wrapText="1"/>
    </xf>
    <xf numFmtId="0" fontId="27" fillId="0" borderId="1" xfId="2" applyFont="1" applyBorder="1" applyAlignment="1">
      <alignment horizontal="right" vertical="top" wrapText="1"/>
    </xf>
    <xf numFmtId="4" fontId="27" fillId="0" borderId="1" xfId="2" applyNumberFormat="1" applyFont="1" applyBorder="1" applyAlignment="1">
      <alignment horizontal="center" vertical="center"/>
    </xf>
    <xf numFmtId="43" fontId="56" fillId="0" borderId="1" xfId="138" applyFont="1" applyBorder="1" applyAlignment="1">
      <alignment horizontal="center"/>
    </xf>
    <xf numFmtId="0" fontId="56" fillId="0" borderId="1" xfId="2" applyFont="1" applyBorder="1" applyAlignment="1">
      <alignment horizontal="right" vertical="top" wrapText="1"/>
    </xf>
    <xf numFmtId="0" fontId="26" fillId="0" borderId="1" xfId="2" applyFont="1" applyBorder="1" applyAlignment="1">
      <alignment horizontal="center" vertical="top"/>
    </xf>
    <xf numFmtId="0" fontId="56" fillId="0" borderId="1" xfId="2" applyFont="1" applyBorder="1" applyAlignment="1">
      <alignment horizontal="right" vertical="top"/>
    </xf>
    <xf numFmtId="4" fontId="56" fillId="0" borderId="1" xfId="2" applyNumberFormat="1" applyFont="1" applyBorder="1" applyAlignment="1">
      <alignment horizontal="left"/>
    </xf>
    <xf numFmtId="4" fontId="56" fillId="0" borderId="1" xfId="2" applyNumberFormat="1" applyFont="1" applyBorder="1" applyAlignment="1">
      <alignment horizontal="center"/>
    </xf>
    <xf numFmtId="0" fontId="27" fillId="0" borderId="1" xfId="2" applyFont="1" applyBorder="1" applyAlignment="1">
      <alignment horizontal="right" vertical="top"/>
    </xf>
    <xf numFmtId="0" fontId="27" fillId="0" borderId="31" xfId="2" applyFont="1" applyBorder="1" applyAlignment="1">
      <alignment horizontal="right" vertical="top"/>
    </xf>
    <xf numFmtId="4" fontId="27" fillId="0" borderId="1" xfId="2" applyNumberFormat="1" applyFont="1" applyBorder="1" applyAlignment="1">
      <alignment horizontal="center"/>
    </xf>
    <xf numFmtId="188" fontId="56" fillId="0" borderId="1" xfId="2" applyNumberFormat="1" applyFont="1" applyBorder="1" applyAlignment="1">
      <alignment horizontal="center"/>
    </xf>
    <xf numFmtId="188" fontId="27" fillId="0" borderId="1" xfId="2" applyNumberFormat="1" applyFont="1" applyBorder="1" applyAlignment="1">
      <alignment horizontal="center"/>
    </xf>
    <xf numFmtId="43" fontId="27" fillId="0" borderId="1" xfId="138" applyFont="1" applyBorder="1" applyAlignment="1">
      <alignment horizontal="right"/>
    </xf>
    <xf numFmtId="0" fontId="26" fillId="0" borderId="1" xfId="2" applyFont="1" applyBorder="1" applyAlignment="1">
      <alignment horizontal="right" vertical="top"/>
    </xf>
    <xf numFmtId="0" fontId="55" fillId="7" borderId="1" xfId="2" applyFont="1" applyFill="1" applyBorder="1" applyAlignment="1">
      <alignment horizontal="right" vertical="top"/>
    </xf>
    <xf numFmtId="4" fontId="27" fillId="7" borderId="1" xfId="2" applyNumberFormat="1" applyFont="1" applyFill="1" applyBorder="1" applyAlignment="1">
      <alignment horizontal="right"/>
    </xf>
    <xf numFmtId="0" fontId="11" fillId="16" borderId="0" xfId="0" applyFont="1" applyFill="1"/>
    <xf numFmtId="0" fontId="25" fillId="7" borderId="0" xfId="0" quotePrefix="1" applyFont="1" applyFill="1"/>
    <xf numFmtId="10" fontId="25" fillId="7" borderId="0" xfId="1" applyNumberFormat="1" applyFont="1" applyFill="1" applyBorder="1" applyAlignment="1">
      <alignment horizontal="left"/>
    </xf>
    <xf numFmtId="164" fontId="13" fillId="7" borderId="0" xfId="12" applyFont="1" applyFill="1" applyBorder="1" applyAlignment="1">
      <alignment horizontal="center"/>
    </xf>
    <xf numFmtId="0" fontId="55" fillId="7" borderId="0" xfId="0" quotePrefix="1" applyFont="1" applyFill="1"/>
    <xf numFmtId="10" fontId="55" fillId="7" borderId="0" xfId="1" applyNumberFormat="1" applyFont="1" applyFill="1" applyBorder="1" applyAlignment="1">
      <alignment horizontal="left"/>
    </xf>
    <xf numFmtId="0" fontId="60" fillId="7" borderId="0" xfId="0" applyFont="1" applyFill="1"/>
    <xf numFmtId="0" fontId="55" fillId="7" borderId="0" xfId="0" applyFont="1" applyFill="1"/>
    <xf numFmtId="164" fontId="56" fillId="7" borderId="0" xfId="12" applyFont="1" applyFill="1" applyBorder="1" applyAlignment="1">
      <alignment horizontal="center"/>
    </xf>
    <xf numFmtId="0" fontId="56" fillId="0" borderId="0" xfId="0" applyFont="1" applyAlignment="1">
      <alignment horizontal="right"/>
    </xf>
    <xf numFmtId="0" fontId="26" fillId="7" borderId="78" xfId="2" applyFont="1" applyFill="1" applyBorder="1" applyAlignment="1">
      <alignment horizontal="center" vertical="top"/>
    </xf>
    <xf numFmtId="0" fontId="26" fillId="7" borderId="40" xfId="2" applyFont="1" applyFill="1" applyBorder="1" applyAlignment="1">
      <alignment horizontal="center" vertical="top"/>
    </xf>
    <xf numFmtId="0" fontId="26" fillId="7" borderId="41" xfId="2" applyFont="1" applyFill="1" applyBorder="1" applyAlignment="1">
      <alignment horizontal="center" vertical="top"/>
    </xf>
    <xf numFmtId="0" fontId="26" fillId="7" borderId="41" xfId="0" applyFont="1" applyFill="1" applyBorder="1" applyAlignment="1">
      <alignment horizontal="center" vertical="top"/>
    </xf>
    <xf numFmtId="0" fontId="10" fillId="7" borderId="41" xfId="2" applyFont="1" applyFill="1" applyBorder="1" applyAlignment="1">
      <alignment horizontal="center" vertical="top"/>
    </xf>
    <xf numFmtId="0" fontId="27" fillId="7" borderId="41" xfId="2" applyFont="1" applyFill="1" applyBorder="1" applyAlignment="1">
      <alignment horizontal="center" vertical="top"/>
    </xf>
    <xf numFmtId="0" fontId="26" fillId="7" borderId="41" xfId="2" applyFont="1" applyFill="1" applyBorder="1" applyAlignment="1">
      <alignment horizontal="center" vertical="top" wrapText="1"/>
    </xf>
    <xf numFmtId="0" fontId="26" fillId="7" borderId="41" xfId="2" quotePrefix="1" applyFont="1" applyFill="1" applyBorder="1" applyAlignment="1">
      <alignment horizontal="center" vertical="top"/>
    </xf>
    <xf numFmtId="0" fontId="26" fillId="7" borderId="79" xfId="2" applyFont="1" applyFill="1" applyBorder="1" applyAlignment="1">
      <alignment horizontal="center" vertical="top"/>
    </xf>
    <xf numFmtId="0" fontId="55" fillId="7" borderId="0" xfId="2" applyFont="1" applyFill="1" applyAlignment="1">
      <alignment horizontal="justify" vertical="top"/>
    </xf>
    <xf numFmtId="0" fontId="55" fillId="7" borderId="0" xfId="2" applyFont="1" applyFill="1" applyAlignment="1">
      <alignment horizontal="center" vertical="top"/>
    </xf>
    <xf numFmtId="4" fontId="55" fillId="7" borderId="0" xfId="2" applyNumberFormat="1" applyFont="1" applyFill="1" applyAlignment="1">
      <alignment horizontal="right"/>
    </xf>
    <xf numFmtId="0" fontId="27" fillId="7" borderId="0" xfId="2" applyFont="1" applyFill="1" applyAlignment="1">
      <alignment horizontal="right" vertical="top"/>
    </xf>
    <xf numFmtId="0" fontId="27" fillId="7" borderId="0" xfId="2" applyFont="1" applyFill="1" applyAlignment="1">
      <alignment horizontal="center" vertical="top"/>
    </xf>
    <xf numFmtId="4" fontId="27" fillId="7" borderId="0" xfId="2" applyNumberFormat="1" applyFont="1" applyFill="1" applyAlignment="1">
      <alignment horizontal="center"/>
    </xf>
    <xf numFmtId="4" fontId="27" fillId="7" borderId="0" xfId="2" applyNumberFormat="1" applyFont="1" applyFill="1" applyAlignment="1">
      <alignment horizontal="right"/>
    </xf>
    <xf numFmtId="4" fontId="27" fillId="7" borderId="0" xfId="2" applyNumberFormat="1" applyFont="1" applyFill="1" applyAlignment="1">
      <alignment horizontal="center" vertical="center"/>
    </xf>
    <xf numFmtId="43" fontId="27" fillId="7" borderId="0" xfId="138" applyFont="1" applyFill="1" applyBorder="1" applyAlignment="1">
      <alignment horizontal="right"/>
    </xf>
    <xf numFmtId="0" fontId="26" fillId="7" borderId="0" xfId="2" applyFont="1" applyFill="1" applyAlignment="1">
      <alignment horizontal="right" vertical="top"/>
    </xf>
    <xf numFmtId="4" fontId="26" fillId="7" borderId="0" xfId="2" applyNumberFormat="1" applyFont="1" applyFill="1" applyAlignment="1">
      <alignment horizontal="center" vertical="center"/>
    </xf>
    <xf numFmtId="4" fontId="27" fillId="7" borderId="0" xfId="2" applyNumberFormat="1" applyFont="1" applyFill="1" applyAlignment="1">
      <alignment horizontal="left"/>
    </xf>
    <xf numFmtId="4" fontId="26" fillId="7" borderId="0" xfId="2" applyNumberFormat="1" applyFont="1" applyFill="1" applyAlignment="1">
      <alignment horizontal="right"/>
    </xf>
    <xf numFmtId="0" fontId="26" fillId="7" borderId="0" xfId="2" applyFont="1" applyFill="1" applyAlignment="1">
      <alignment horizontal="left" vertical="top"/>
    </xf>
    <xf numFmtId="0" fontId="26" fillId="7" borderId="0" xfId="2" applyFont="1" applyFill="1" applyAlignment="1">
      <alignment horizontal="center" vertical="top"/>
    </xf>
    <xf numFmtId="0" fontId="26" fillId="7" borderId="0" xfId="2" applyFont="1" applyFill="1" applyAlignment="1">
      <alignment horizontal="justify" vertical="top"/>
    </xf>
    <xf numFmtId="0" fontId="26" fillId="7" borderId="0" xfId="0" applyFont="1" applyFill="1" applyAlignment="1">
      <alignment horizontal="justify" vertical="top" wrapText="1"/>
    </xf>
    <xf numFmtId="0" fontId="27" fillId="7" borderId="0" xfId="2" applyFont="1" applyFill="1" applyAlignment="1">
      <alignment horizontal="justify" vertical="top" wrapText="1"/>
    </xf>
    <xf numFmtId="4" fontId="27" fillId="7" borderId="0" xfId="2" applyNumberFormat="1" applyFont="1" applyFill="1" applyAlignment="1">
      <alignment horizontal="justify" vertical="top" wrapText="1"/>
    </xf>
    <xf numFmtId="4" fontId="27" fillId="7" borderId="0" xfId="2" applyNumberFormat="1" applyFont="1" applyFill="1" applyAlignment="1">
      <alignment horizontal="justify" vertical="top"/>
    </xf>
    <xf numFmtId="4" fontId="49" fillId="7" borderId="0" xfId="2" applyNumberFormat="1" applyFont="1" applyFill="1" applyAlignment="1">
      <alignment horizontal="right"/>
    </xf>
    <xf numFmtId="0" fontId="26" fillId="7" borderId="0" xfId="40" applyFont="1" applyFill="1" applyAlignment="1">
      <alignment horizontal="right" vertical="top"/>
    </xf>
    <xf numFmtId="0" fontId="27" fillId="7" borderId="0" xfId="40" applyFont="1" applyFill="1" applyAlignment="1">
      <alignment horizontal="center" vertical="top"/>
    </xf>
    <xf numFmtId="4" fontId="27" fillId="7" borderId="0" xfId="40" applyNumberFormat="1" applyFont="1" applyFill="1" applyAlignment="1">
      <alignment horizontal="right"/>
    </xf>
    <xf numFmtId="0" fontId="26" fillId="7" borderId="0" xfId="0" applyFont="1" applyFill="1" applyAlignment="1">
      <alignment vertical="top" wrapText="1"/>
    </xf>
    <xf numFmtId="0" fontId="27" fillId="7" borderId="0" xfId="0" applyFont="1" applyFill="1" applyAlignment="1">
      <alignment horizontal="right"/>
    </xf>
    <xf numFmtId="0" fontId="26" fillId="7" borderId="0" xfId="2" applyFont="1" applyFill="1" applyAlignment="1">
      <alignment horizontal="left" vertical="top" wrapText="1"/>
    </xf>
    <xf numFmtId="0" fontId="27" fillId="7" borderId="0" xfId="40" applyFont="1" applyFill="1" applyAlignment="1">
      <alignment horizontal="right" vertical="top"/>
    </xf>
    <xf numFmtId="0" fontId="10" fillId="7" borderId="0" xfId="2" applyFont="1" applyFill="1" applyAlignment="1">
      <alignment horizontal="left" vertical="top"/>
    </xf>
    <xf numFmtId="0" fontId="10" fillId="7" borderId="0" xfId="2" applyFont="1" applyFill="1" applyAlignment="1">
      <alignment horizontal="center" vertical="top"/>
    </xf>
    <xf numFmtId="4" fontId="10" fillId="7" borderId="0" xfId="2" applyNumberFormat="1" applyFont="1" applyFill="1" applyAlignment="1">
      <alignment horizontal="right"/>
    </xf>
    <xf numFmtId="4" fontId="26" fillId="7" borderId="0" xfId="40" applyNumberFormat="1" applyFont="1" applyFill="1" applyAlignment="1">
      <alignment horizontal="right"/>
    </xf>
    <xf numFmtId="0" fontId="26" fillId="7" borderId="0" xfId="2" applyFont="1" applyFill="1" applyAlignment="1">
      <alignment horizontal="right" vertical="top" wrapText="1"/>
    </xf>
    <xf numFmtId="0" fontId="26" fillId="7" borderId="0" xfId="2" applyFont="1" applyFill="1" applyAlignment="1">
      <alignment horizontal="justify" vertical="top" wrapText="1"/>
    </xf>
    <xf numFmtId="0" fontId="10" fillId="7" borderId="0" xfId="2" applyFont="1" applyFill="1" applyAlignment="1">
      <alignment horizontal="right" vertical="top"/>
    </xf>
    <xf numFmtId="0" fontId="11" fillId="7" borderId="0" xfId="2" applyFont="1" applyFill="1" applyAlignment="1">
      <alignment horizontal="center" vertical="top"/>
    </xf>
    <xf numFmtId="4" fontId="11" fillId="7" borderId="0" xfId="2" applyNumberFormat="1" applyFont="1" applyFill="1" applyAlignment="1">
      <alignment horizontal="right"/>
    </xf>
    <xf numFmtId="4" fontId="27" fillId="7" borderId="0" xfId="2" applyNumberFormat="1" applyFont="1" applyFill="1" applyAlignment="1">
      <alignment horizontal="right" vertical="top"/>
    </xf>
    <xf numFmtId="0" fontId="26" fillId="7" borderId="0" xfId="0" applyFont="1" applyFill="1" applyAlignment="1">
      <alignment horizontal="center" vertical="top"/>
    </xf>
    <xf numFmtId="4" fontId="26" fillId="7" borderId="0" xfId="0" applyNumberFormat="1" applyFont="1" applyFill="1" applyAlignment="1">
      <alignment horizontal="justify" vertical="top" wrapText="1"/>
    </xf>
    <xf numFmtId="4" fontId="26" fillId="7" borderId="0" xfId="0" applyNumberFormat="1" applyFont="1" applyFill="1" applyAlignment="1">
      <alignment horizontal="center" vertical="top" wrapText="1"/>
    </xf>
    <xf numFmtId="0" fontId="27" fillId="7" borderId="0" xfId="40" applyFont="1" applyFill="1" applyAlignment="1">
      <alignment horizontal="justify" vertical="top" wrapText="1"/>
    </xf>
    <xf numFmtId="0" fontId="27" fillId="7" borderId="0" xfId="2" applyFont="1" applyFill="1" applyAlignment="1">
      <alignment horizontal="right" vertical="top" wrapText="1"/>
    </xf>
    <xf numFmtId="4" fontId="27" fillId="7" borderId="0" xfId="2" quotePrefix="1" applyNumberFormat="1" applyFont="1" applyFill="1" applyAlignment="1">
      <alignment horizontal="right"/>
    </xf>
    <xf numFmtId="0" fontId="26" fillId="7" borderId="80" xfId="2" applyFont="1" applyFill="1" applyBorder="1" applyAlignment="1">
      <alignment horizontal="center" vertical="top"/>
    </xf>
    <xf numFmtId="0" fontId="26" fillId="7" borderId="81" xfId="2" applyFont="1" applyFill="1" applyBorder="1" applyAlignment="1">
      <alignment horizontal="center" vertical="top"/>
    </xf>
    <xf numFmtId="0" fontId="26" fillId="7" borderId="42" xfId="2" applyFont="1" applyFill="1" applyBorder="1" applyAlignment="1">
      <alignment horizontal="center" vertical="top"/>
    </xf>
    <xf numFmtId="0" fontId="10" fillId="7" borderId="42" xfId="2" applyFont="1" applyFill="1" applyBorder="1" applyAlignment="1">
      <alignment horizontal="center" vertical="top"/>
    </xf>
    <xf numFmtId="0" fontId="27" fillId="7" borderId="42" xfId="2" applyFont="1" applyFill="1" applyBorder="1" applyAlignment="1">
      <alignment horizontal="center" vertical="top"/>
    </xf>
    <xf numFmtId="0" fontId="26" fillId="7" borderId="42" xfId="2" applyFont="1" applyFill="1" applyBorder="1" applyAlignment="1">
      <alignment horizontal="center" vertical="top" wrapText="1"/>
    </xf>
    <xf numFmtId="0" fontId="26" fillId="7" borderId="42" xfId="0" applyFont="1" applyFill="1" applyBorder="1" applyAlignment="1">
      <alignment horizontal="center" vertical="top"/>
    </xf>
    <xf numFmtId="0" fontId="26" fillId="7" borderId="42" xfId="2" quotePrefix="1" applyFont="1" applyFill="1" applyBorder="1" applyAlignment="1">
      <alignment horizontal="center" vertical="top"/>
    </xf>
    <xf numFmtId="0" fontId="26" fillId="7" borderId="82" xfId="2" applyFont="1" applyFill="1" applyBorder="1" applyAlignment="1">
      <alignment horizontal="center" vertical="top"/>
    </xf>
    <xf numFmtId="0" fontId="13" fillId="7" borderId="0" xfId="0" applyFont="1" applyFill="1" applyAlignment="1">
      <alignment horizontal="right"/>
    </xf>
    <xf numFmtId="4" fontId="13" fillId="7" borderId="0" xfId="0" applyNumberFormat="1" applyFont="1" applyFill="1"/>
    <xf numFmtId="4" fontId="25" fillId="7" borderId="0" xfId="2" applyNumberFormat="1" applyFont="1" applyFill="1" applyAlignment="1">
      <alignment horizontal="center"/>
    </xf>
    <xf numFmtId="4" fontId="11" fillId="7" borderId="0" xfId="0" applyNumberFormat="1" applyFont="1" applyFill="1"/>
    <xf numFmtId="4" fontId="56" fillId="7" borderId="0" xfId="0" applyNumberFormat="1" applyFont="1" applyFill="1"/>
    <xf numFmtId="4" fontId="27" fillId="7" borderId="0" xfId="0" applyNumberFormat="1" applyFont="1" applyFill="1"/>
    <xf numFmtId="4" fontId="56" fillId="7" borderId="0" xfId="2" applyNumberFormat="1" applyFont="1" applyFill="1" applyAlignment="1">
      <alignment horizontal="center"/>
    </xf>
    <xf numFmtId="0" fontId="56" fillId="7" borderId="0" xfId="0" applyFont="1" applyFill="1" applyAlignment="1">
      <alignment horizontal="right"/>
    </xf>
    <xf numFmtId="0" fontId="55" fillId="7" borderId="38" xfId="2" applyFont="1" applyFill="1" applyBorder="1" applyAlignment="1">
      <alignment horizontal="center" vertical="top"/>
    </xf>
    <xf numFmtId="0" fontId="55" fillId="7" borderId="36" xfId="2" applyFont="1" applyFill="1" applyBorder="1" applyAlignment="1">
      <alignment horizontal="center" vertical="top"/>
    </xf>
    <xf numFmtId="0" fontId="27" fillId="7" borderId="0" xfId="0" applyFont="1" applyFill="1" applyAlignment="1">
      <alignment horizontal="left"/>
    </xf>
    <xf numFmtId="4" fontId="23" fillId="7" borderId="0" xfId="43" applyNumberFormat="1" applyFont="1" applyFill="1" applyAlignment="1">
      <alignment horizontal="right" vertical="center"/>
    </xf>
    <xf numFmtId="0" fontId="23" fillId="7" borderId="0" xfId="43" applyFont="1" applyFill="1" applyAlignment="1">
      <alignment horizontal="right" vertical="center"/>
    </xf>
    <xf numFmtId="49" fontId="23" fillId="7" borderId="0" xfId="0" applyNumberFormat="1" applyFont="1" applyFill="1" applyAlignment="1" applyProtection="1">
      <alignment horizontal="center" wrapText="1"/>
      <protection locked="0"/>
    </xf>
    <xf numFmtId="49" fontId="23" fillId="7" borderId="0" xfId="0" quotePrefix="1" applyNumberFormat="1" applyFont="1" applyFill="1" applyAlignment="1" applyProtection="1">
      <alignment horizontal="center" wrapText="1"/>
      <protection locked="0"/>
    </xf>
    <xf numFmtId="49" fontId="23" fillId="7" borderId="0" xfId="0" applyNumberFormat="1" applyFont="1" applyFill="1" applyAlignment="1" applyProtection="1">
      <alignment wrapText="1"/>
      <protection locked="0"/>
    </xf>
    <xf numFmtId="169" fontId="23" fillId="7" borderId="0" xfId="0" applyNumberFormat="1" applyFont="1" applyFill="1" applyAlignment="1">
      <alignment horizontal="right"/>
    </xf>
    <xf numFmtId="4" fontId="23" fillId="7" borderId="0" xfId="0" applyNumberFormat="1" applyFont="1" applyFill="1" applyAlignment="1">
      <alignment horizontal="right"/>
    </xf>
    <xf numFmtId="49" fontId="24" fillId="7" borderId="0" xfId="0" applyNumberFormat="1" applyFont="1" applyFill="1" applyAlignment="1" applyProtection="1">
      <alignment horizontal="center" wrapText="1"/>
      <protection locked="0"/>
    </xf>
    <xf numFmtId="0" fontId="24" fillId="7" borderId="0" xfId="0" applyFont="1" applyFill="1" applyAlignment="1">
      <alignment horizontal="left" wrapText="1"/>
    </xf>
    <xf numFmtId="0" fontId="24" fillId="7" borderId="0" xfId="0" applyFont="1" applyFill="1" applyAlignment="1">
      <alignment horizontal="center" wrapText="1"/>
    </xf>
    <xf numFmtId="169" fontId="24" fillId="7" borderId="0" xfId="0" applyNumberFormat="1" applyFont="1" applyFill="1" applyAlignment="1" applyProtection="1">
      <alignment horizontal="right" wrapText="1"/>
      <protection locked="0"/>
    </xf>
    <xf numFmtId="4" fontId="24" fillId="7" borderId="0" xfId="0" applyNumberFormat="1" applyFont="1" applyFill="1" applyAlignment="1">
      <alignment horizontal="right" wrapText="1"/>
    </xf>
    <xf numFmtId="43" fontId="49" fillId="7" borderId="0" xfId="41" applyFont="1" applyFill="1" applyBorder="1"/>
    <xf numFmtId="0" fontId="49" fillId="7" borderId="0" xfId="0" applyFont="1" applyFill="1"/>
    <xf numFmtId="0" fontId="8" fillId="7" borderId="0" xfId="0" applyFont="1" applyFill="1" applyAlignment="1">
      <alignment horizontal="center"/>
    </xf>
    <xf numFmtId="4" fontId="8" fillId="7" borderId="0" xfId="0" applyNumberFormat="1" applyFont="1" applyFill="1" applyAlignment="1">
      <alignment horizontal="center"/>
    </xf>
    <xf numFmtId="10" fontId="57" fillId="0" borderId="0" xfId="1" applyNumberFormat="1" applyFont="1"/>
    <xf numFmtId="0" fontId="34" fillId="7" borderId="5" xfId="0" applyFont="1" applyFill="1" applyBorder="1"/>
    <xf numFmtId="0" fontId="34" fillId="7" borderId="5" xfId="0" applyFont="1" applyFill="1" applyBorder="1" applyAlignment="1">
      <alignment horizontal="center"/>
    </xf>
    <xf numFmtId="10" fontId="34" fillId="7" borderId="5" xfId="1" applyNumberFormat="1" applyFont="1" applyFill="1" applyBorder="1" applyAlignment="1">
      <alignment horizontal="center"/>
    </xf>
    <xf numFmtId="0" fontId="14" fillId="2" borderId="1" xfId="2" applyFont="1" applyFill="1" applyBorder="1" applyAlignment="1">
      <alignment horizontal="justify" vertical="center" wrapText="1"/>
    </xf>
    <xf numFmtId="4" fontId="14" fillId="2" borderId="1" xfId="2" applyNumberFormat="1" applyFont="1" applyFill="1" applyBorder="1" applyAlignment="1">
      <alignment horizontal="right"/>
    </xf>
    <xf numFmtId="189" fontId="14" fillId="2" borderId="1" xfId="2" applyNumberFormat="1" applyFont="1" applyFill="1" applyBorder="1" applyAlignment="1">
      <alignment horizontal="right"/>
    </xf>
    <xf numFmtId="0" fontId="14" fillId="7" borderId="1" xfId="2" applyFont="1" applyFill="1" applyBorder="1" applyAlignment="1">
      <alignment horizontal="left" vertical="center" wrapText="1"/>
    </xf>
    <xf numFmtId="4" fontId="14" fillId="7" borderId="1" xfId="2" applyNumberFormat="1" applyFont="1" applyFill="1" applyBorder="1" applyAlignment="1">
      <alignment horizontal="right"/>
    </xf>
    <xf numFmtId="189" fontId="14" fillId="7" borderId="1" xfId="2" applyNumberFormat="1" applyFont="1" applyFill="1" applyBorder="1" applyAlignment="1">
      <alignment horizontal="right"/>
    </xf>
    <xf numFmtId="4" fontId="14" fillId="5" borderId="1" xfId="2" applyNumberFormat="1" applyFont="1" applyFill="1" applyBorder="1" applyAlignment="1">
      <alignment horizontal="right"/>
    </xf>
    <xf numFmtId="189" fontId="61" fillId="5" borderId="1" xfId="2" applyNumberFormat="1" applyFont="1" applyFill="1" applyBorder="1" applyAlignment="1">
      <alignment horizontal="right"/>
    </xf>
    <xf numFmtId="0" fontId="14" fillId="7" borderId="1" xfId="2" applyFont="1" applyFill="1" applyBorder="1" applyAlignment="1">
      <alignment horizontal="left" vertical="center"/>
    </xf>
    <xf numFmtId="10" fontId="14" fillId="7" borderId="1" xfId="1" applyNumberFormat="1" applyFont="1" applyFill="1" applyBorder="1" applyAlignment="1">
      <alignment horizontal="right"/>
    </xf>
    <xf numFmtId="0" fontId="14" fillId="0" borderId="1" xfId="2" applyFont="1" applyBorder="1" applyAlignment="1">
      <alignment horizontal="left" vertical="center"/>
    </xf>
    <xf numFmtId="0" fontId="14" fillId="0" borderId="1" xfId="2" applyFont="1" applyBorder="1" applyAlignment="1">
      <alignment horizontal="right"/>
    </xf>
    <xf numFmtId="4" fontId="14" fillId="0" borderId="1" xfId="2" applyNumberFormat="1" applyFont="1" applyBorder="1" applyAlignment="1">
      <alignment horizontal="right"/>
    </xf>
    <xf numFmtId="4" fontId="61" fillId="2" borderId="1" xfId="2" applyNumberFormat="1" applyFont="1" applyFill="1" applyBorder="1" applyAlignment="1">
      <alignment horizontal="right"/>
    </xf>
    <xf numFmtId="189" fontId="61" fillId="2" borderId="1" xfId="2" applyNumberFormat="1" applyFont="1" applyFill="1" applyBorder="1" applyAlignment="1">
      <alignment horizontal="right"/>
    </xf>
    <xf numFmtId="0" fontId="61" fillId="7" borderId="1" xfId="2" applyFont="1" applyFill="1" applyBorder="1" applyAlignment="1">
      <alignment horizontal="left" vertical="center" wrapText="1"/>
    </xf>
    <xf numFmtId="4" fontId="61" fillId="7" borderId="1" xfId="2" applyNumberFormat="1" applyFont="1" applyFill="1" applyBorder="1" applyAlignment="1">
      <alignment horizontal="right"/>
    </xf>
    <xf numFmtId="189" fontId="61" fillId="7" borderId="1" xfId="2" applyNumberFormat="1" applyFont="1" applyFill="1" applyBorder="1" applyAlignment="1">
      <alignment horizontal="right"/>
    </xf>
    <xf numFmtId="189" fontId="14" fillId="5" borderId="1" xfId="2" applyNumberFormat="1" applyFont="1" applyFill="1" applyBorder="1" applyAlignment="1">
      <alignment horizontal="right"/>
    </xf>
    <xf numFmtId="4" fontId="61" fillId="5" borderId="1" xfId="2" applyNumberFormat="1" applyFont="1" applyFill="1" applyBorder="1" applyAlignment="1">
      <alignment horizontal="right"/>
    </xf>
    <xf numFmtId="0" fontId="61" fillId="0" borderId="1" xfId="2" applyFont="1" applyBorder="1" applyAlignment="1">
      <alignment horizontal="center" vertical="center"/>
    </xf>
    <xf numFmtId="0" fontId="61" fillId="0" borderId="1" xfId="2" applyFont="1" applyBorder="1" applyAlignment="1">
      <alignment horizontal="left" vertical="center"/>
    </xf>
    <xf numFmtId="0" fontId="61" fillId="7" borderId="1" xfId="2" applyFont="1" applyFill="1" applyBorder="1" applyAlignment="1">
      <alignment horizontal="left" vertical="center"/>
    </xf>
    <xf numFmtId="10" fontId="117" fillId="7" borderId="1" xfId="1" applyNumberFormat="1" applyFont="1" applyFill="1" applyBorder="1" applyAlignment="1">
      <alignment horizontal="right"/>
    </xf>
    <xf numFmtId="4" fontId="61" fillId="0" borderId="1" xfId="2" applyNumberFormat="1" applyFont="1" applyBorder="1" applyAlignment="1">
      <alignment horizontal="right"/>
    </xf>
    <xf numFmtId="10" fontId="117" fillId="0" borderId="1" xfId="1" applyNumberFormat="1" applyFont="1" applyFill="1" applyBorder="1" applyAlignment="1">
      <alignment horizontal="right"/>
    </xf>
    <xf numFmtId="0" fontId="14" fillId="5" borderId="1" xfId="2" applyFont="1" applyFill="1" applyBorder="1" applyAlignment="1">
      <alignment horizontal="justify" vertical="center" wrapText="1"/>
    </xf>
    <xf numFmtId="0" fontId="25" fillId="5" borderId="21" xfId="2" applyFont="1" applyFill="1" applyBorder="1" applyAlignment="1">
      <alignment horizontal="center" vertical="center"/>
    </xf>
    <xf numFmtId="0" fontId="25" fillId="5" borderId="1" xfId="2" applyFont="1" applyFill="1" applyBorder="1" applyAlignment="1">
      <alignment horizontal="center" vertical="center"/>
    </xf>
    <xf numFmtId="4" fontId="25" fillId="5" borderId="1" xfId="2" applyNumberFormat="1" applyFont="1" applyFill="1" applyBorder="1" applyAlignment="1">
      <alignment horizontal="center" vertical="center"/>
    </xf>
    <xf numFmtId="4" fontId="25" fillId="5" borderId="22" xfId="2" applyNumberFormat="1" applyFont="1" applyFill="1" applyBorder="1" applyAlignment="1">
      <alignment horizontal="center" vertical="center"/>
    </xf>
    <xf numFmtId="0" fontId="10" fillId="0" borderId="21" xfId="2" applyFont="1" applyBorder="1" applyAlignment="1">
      <alignment horizontal="center" vertical="top"/>
    </xf>
    <xf numFmtId="0" fontId="10" fillId="0" borderId="1" xfId="2" applyFont="1" applyBorder="1" applyAlignment="1">
      <alignment horizontal="center" vertical="top"/>
    </xf>
    <xf numFmtId="4" fontId="10" fillId="0" borderId="1" xfId="2" applyNumberFormat="1" applyFont="1" applyBorder="1" applyAlignment="1">
      <alignment horizontal="center"/>
    </xf>
    <xf numFmtId="4" fontId="10" fillId="0" borderId="22" xfId="2" applyNumberFormat="1" applyFont="1" applyBorder="1" applyAlignment="1">
      <alignment horizontal="center"/>
    </xf>
    <xf numFmtId="0" fontId="25" fillId="2" borderId="21" xfId="2" applyFont="1" applyFill="1" applyBorder="1" applyAlignment="1">
      <alignment horizontal="center" vertical="top"/>
    </xf>
    <xf numFmtId="0" fontId="25" fillId="2" borderId="1" xfId="2" applyFont="1" applyFill="1" applyBorder="1" applyAlignment="1">
      <alignment horizontal="center" vertical="top"/>
    </xf>
    <xf numFmtId="0" fontId="25" fillId="2" borderId="1" xfId="2" applyFont="1" applyFill="1" applyBorder="1" applyAlignment="1">
      <alignment horizontal="left" vertical="top"/>
    </xf>
    <xf numFmtId="4" fontId="25" fillId="2" borderId="1" xfId="2" applyNumberFormat="1" applyFont="1" applyFill="1" applyBorder="1" applyAlignment="1">
      <alignment horizontal="right"/>
    </xf>
    <xf numFmtId="4" fontId="25" fillId="2" borderId="22" xfId="2" applyNumberFormat="1" applyFont="1" applyFill="1" applyBorder="1" applyAlignment="1">
      <alignment horizontal="right"/>
    </xf>
    <xf numFmtId="0" fontId="55" fillId="2" borderId="21" xfId="2" applyFont="1" applyFill="1" applyBorder="1" applyAlignment="1">
      <alignment horizontal="center" vertical="top"/>
    </xf>
    <xf numFmtId="0" fontId="55" fillId="2" borderId="1" xfId="2" applyFont="1" applyFill="1" applyBorder="1" applyAlignment="1">
      <alignment horizontal="center" vertical="top"/>
    </xf>
    <xf numFmtId="0" fontId="55" fillId="2" borderId="1" xfId="2" quotePrefix="1" applyFont="1" applyFill="1" applyBorder="1" applyAlignment="1">
      <alignment horizontal="center" vertical="top"/>
    </xf>
    <xf numFmtId="0" fontId="55" fillId="2" borderId="1" xfId="2" applyFont="1" applyFill="1" applyBorder="1" applyAlignment="1">
      <alignment horizontal="justify" vertical="top" wrapText="1"/>
    </xf>
    <xf numFmtId="4" fontId="55" fillId="2" borderId="1" xfId="2" applyNumberFormat="1" applyFont="1" applyFill="1" applyBorder="1" applyAlignment="1">
      <alignment horizontal="center" vertical="center"/>
    </xf>
    <xf numFmtId="4" fontId="55" fillId="2" borderId="22" xfId="2" applyNumberFormat="1" applyFont="1" applyFill="1" applyBorder="1" applyAlignment="1">
      <alignment horizontal="center" vertical="center"/>
    </xf>
    <xf numFmtId="0" fontId="55" fillId="5" borderId="21" xfId="2" applyFont="1" applyFill="1" applyBorder="1" applyAlignment="1">
      <alignment horizontal="center" vertical="top"/>
    </xf>
    <xf numFmtId="0" fontId="55" fillId="5" borderId="1" xfId="2" applyFont="1" applyFill="1" applyBorder="1" applyAlignment="1">
      <alignment horizontal="center" vertical="top"/>
    </xf>
    <xf numFmtId="0" fontId="55" fillId="5" borderId="1" xfId="2" quotePrefix="1" applyFont="1" applyFill="1" applyBorder="1" applyAlignment="1">
      <alignment horizontal="center" vertical="top"/>
    </xf>
    <xf numFmtId="0" fontId="55" fillId="5" borderId="1" xfId="2" applyFont="1" applyFill="1" applyBorder="1" applyAlignment="1">
      <alignment horizontal="justify" vertical="top" wrapText="1"/>
    </xf>
    <xf numFmtId="4" fontId="55" fillId="5" borderId="1" xfId="2" applyNumberFormat="1" applyFont="1" applyFill="1" applyBorder="1" applyAlignment="1">
      <alignment horizontal="center" vertical="center"/>
    </xf>
    <xf numFmtId="4" fontId="55" fillId="5" borderId="22" xfId="2" applyNumberFormat="1" applyFont="1" applyFill="1" applyBorder="1" applyAlignment="1">
      <alignment horizontal="center" vertical="center"/>
    </xf>
    <xf numFmtId="0" fontId="55" fillId="0" borderId="21" xfId="2" applyFont="1" applyBorder="1" applyAlignment="1">
      <alignment horizontal="center" vertical="top"/>
    </xf>
    <xf numFmtId="4" fontId="56" fillId="7" borderId="1" xfId="2" applyNumberFormat="1" applyFont="1" applyFill="1" applyBorder="1" applyAlignment="1">
      <alignment horizontal="center" vertical="center"/>
    </xf>
    <xf numFmtId="4" fontId="56" fillId="0" borderId="22" xfId="2" applyNumberFormat="1" applyFont="1" applyBorder="1" applyAlignment="1">
      <alignment horizontal="center" vertical="center"/>
    </xf>
    <xf numFmtId="49" fontId="55" fillId="0" borderId="21" xfId="2" applyNumberFormat="1" applyFont="1" applyBorder="1" applyAlignment="1">
      <alignment horizontal="center" vertical="top"/>
    </xf>
    <xf numFmtId="4" fontId="55" fillId="0" borderId="22" xfId="2" applyNumberFormat="1" applyFont="1" applyBorder="1" applyAlignment="1">
      <alignment horizontal="center" vertical="center"/>
    </xf>
    <xf numFmtId="4" fontId="55" fillId="0" borderId="1" xfId="2" applyNumberFormat="1" applyFont="1" applyBorder="1" applyAlignment="1">
      <alignment horizontal="right"/>
    </xf>
    <xf numFmtId="4" fontId="55" fillId="0" borderId="22" xfId="2" applyNumberFormat="1" applyFont="1" applyBorder="1" applyAlignment="1">
      <alignment horizontal="right"/>
    </xf>
    <xf numFmtId="4" fontId="13" fillId="0" borderId="1" xfId="2" applyNumberFormat="1" applyFont="1" applyBorder="1" applyAlignment="1">
      <alignment horizontal="center"/>
    </xf>
    <xf numFmtId="0" fontId="25" fillId="0" borderId="21" xfId="2" applyFont="1" applyBorder="1" applyAlignment="1">
      <alignment horizontal="center" vertical="top"/>
    </xf>
    <xf numFmtId="4" fontId="25" fillId="0" borderId="22" xfId="2" applyNumberFormat="1" applyFont="1" applyBorder="1" applyAlignment="1">
      <alignment horizontal="right"/>
    </xf>
    <xf numFmtId="0" fontId="25" fillId="74" borderId="21" xfId="2" applyFont="1" applyFill="1" applyBorder="1" applyAlignment="1">
      <alignment horizontal="center" vertical="top"/>
    </xf>
    <xf numFmtId="0" fontId="25" fillId="74" borderId="1" xfId="2" applyFont="1" applyFill="1" applyBorder="1" applyAlignment="1">
      <alignment horizontal="center" vertical="top"/>
    </xf>
    <xf numFmtId="0" fontId="55" fillId="74" borderId="1" xfId="2" applyFont="1" applyFill="1" applyBorder="1" applyAlignment="1">
      <alignment horizontal="left" vertical="top"/>
    </xf>
    <xf numFmtId="4" fontId="25" fillId="74" borderId="1" xfId="2" applyNumberFormat="1" applyFont="1" applyFill="1" applyBorder="1" applyAlignment="1">
      <alignment horizontal="right"/>
    </xf>
    <xf numFmtId="4" fontId="25" fillId="74" borderId="22" xfId="2" applyNumberFormat="1" applyFont="1" applyFill="1" applyBorder="1" applyAlignment="1">
      <alignment horizontal="right"/>
    </xf>
    <xf numFmtId="0" fontId="55" fillId="2" borderId="1" xfId="2" applyFont="1" applyFill="1" applyBorder="1" applyAlignment="1">
      <alignment horizontal="left" vertical="top"/>
    </xf>
    <xf numFmtId="0" fontId="25" fillId="0" borderId="1" xfId="2" applyFont="1" applyBorder="1" applyAlignment="1">
      <alignment horizontal="left" vertical="top"/>
    </xf>
    <xf numFmtId="0" fontId="25" fillId="2" borderId="1" xfId="2" applyFont="1" applyFill="1" applyBorder="1" applyAlignment="1">
      <alignment horizontal="justify" vertical="top"/>
    </xf>
    <xf numFmtId="4" fontId="13" fillId="0" borderId="1" xfId="2" applyNumberFormat="1" applyFont="1" applyBorder="1" applyAlignment="1">
      <alignment horizontal="right"/>
    </xf>
    <xf numFmtId="4" fontId="13" fillId="0" borderId="22" xfId="2" applyNumberFormat="1" applyFont="1" applyBorder="1" applyAlignment="1">
      <alignment horizontal="right"/>
    </xf>
    <xf numFmtId="0" fontId="25" fillId="5" borderId="21" xfId="2" applyFont="1" applyFill="1" applyBorder="1" applyAlignment="1">
      <alignment horizontal="center" vertical="top"/>
    </xf>
    <xf numFmtId="0" fontId="25" fillId="5" borderId="1" xfId="2" applyFont="1" applyFill="1" applyBorder="1" applyAlignment="1">
      <alignment horizontal="center" vertical="top"/>
    </xf>
    <xf numFmtId="0" fontId="25" fillId="5" borderId="1" xfId="2" applyFont="1" applyFill="1" applyBorder="1" applyAlignment="1">
      <alignment horizontal="justify" vertical="top"/>
    </xf>
    <xf numFmtId="4" fontId="25" fillId="5" borderId="1" xfId="2" applyNumberFormat="1" applyFont="1" applyFill="1" applyBorder="1" applyAlignment="1">
      <alignment horizontal="right"/>
    </xf>
    <xf numFmtId="4" fontId="25" fillId="5" borderId="22" xfId="2" applyNumberFormat="1" applyFont="1" applyFill="1" applyBorder="1" applyAlignment="1">
      <alignment horizontal="right"/>
    </xf>
    <xf numFmtId="0" fontId="26" fillId="0" borderId="21" xfId="2" applyFont="1" applyBorder="1" applyAlignment="1">
      <alignment horizontal="center" vertical="top"/>
    </xf>
    <xf numFmtId="4" fontId="27" fillId="0" borderId="22" xfId="2" applyNumberFormat="1" applyFont="1" applyBorder="1" applyAlignment="1">
      <alignment horizontal="right"/>
    </xf>
    <xf numFmtId="4" fontId="56" fillId="0" borderId="22" xfId="2" applyNumberFormat="1" applyFont="1" applyBorder="1" applyAlignment="1">
      <alignment horizontal="center"/>
    </xf>
    <xf numFmtId="0" fontId="25" fillId="4" borderId="21" xfId="2" applyFont="1" applyFill="1" applyBorder="1" applyAlignment="1">
      <alignment horizontal="center" vertical="top"/>
    </xf>
    <xf numFmtId="0" fontId="25" fillId="4" borderId="1" xfId="2" applyFont="1" applyFill="1" applyBorder="1" applyAlignment="1">
      <alignment horizontal="center" vertical="top"/>
    </xf>
    <xf numFmtId="0" fontId="25" fillId="4" borderId="1" xfId="2" applyFont="1" applyFill="1" applyBorder="1" applyAlignment="1">
      <alignment horizontal="justify" vertical="top"/>
    </xf>
    <xf numFmtId="4" fontId="25" fillId="4" borderId="1" xfId="2" applyNumberFormat="1" applyFont="1" applyFill="1" applyBorder="1" applyAlignment="1">
      <alignment horizontal="right"/>
    </xf>
    <xf numFmtId="4" fontId="25" fillId="4" borderId="22" xfId="2" applyNumberFormat="1" applyFont="1" applyFill="1" applyBorder="1" applyAlignment="1">
      <alignment horizontal="right"/>
    </xf>
    <xf numFmtId="0" fontId="55" fillId="4" borderId="21" xfId="2" applyFont="1" applyFill="1" applyBorder="1" applyAlignment="1">
      <alignment horizontal="center" vertical="top"/>
    </xf>
    <xf numFmtId="0" fontId="55" fillId="4" borderId="1" xfId="2" applyFont="1" applyFill="1" applyBorder="1" applyAlignment="1">
      <alignment horizontal="center" vertical="top"/>
    </xf>
    <xf numFmtId="0" fontId="55" fillId="4" borderId="1" xfId="2" applyFont="1" applyFill="1" applyBorder="1" applyAlignment="1">
      <alignment horizontal="justify" vertical="top"/>
    </xf>
    <xf numFmtId="4" fontId="55" fillId="4" borderId="1" xfId="2" applyNumberFormat="1" applyFont="1" applyFill="1" applyBorder="1" applyAlignment="1">
      <alignment horizontal="right"/>
    </xf>
    <xf numFmtId="4" fontId="55" fillId="4" borderId="22" xfId="2" applyNumberFormat="1" applyFont="1" applyFill="1" applyBorder="1" applyAlignment="1">
      <alignment horizontal="right"/>
    </xf>
    <xf numFmtId="4" fontId="56" fillId="0" borderId="22" xfId="2" applyNumberFormat="1" applyFont="1" applyBorder="1" applyAlignment="1">
      <alignment horizontal="right"/>
    </xf>
    <xf numFmtId="4" fontId="27" fillId="0" borderId="22" xfId="2" applyNumberFormat="1" applyFont="1" applyBorder="1" applyAlignment="1">
      <alignment horizontal="center" vertical="center"/>
    </xf>
    <xf numFmtId="4" fontId="27" fillId="0" borderId="1" xfId="2" applyNumberFormat="1" applyFont="1" applyBorder="1" applyAlignment="1">
      <alignment horizontal="left"/>
    </xf>
    <xf numFmtId="4" fontId="27" fillId="0" borderId="22" xfId="2" applyNumberFormat="1" applyFont="1" applyBorder="1" applyAlignment="1">
      <alignment horizontal="center"/>
    </xf>
    <xf numFmtId="0" fontId="55" fillId="5" borderId="1" xfId="2" applyFont="1" applyFill="1" applyBorder="1" applyAlignment="1">
      <alignment horizontal="justify" vertical="top"/>
    </xf>
    <xf numFmtId="4" fontId="55" fillId="5" borderId="1" xfId="2" applyNumberFormat="1" applyFont="1" applyFill="1" applyBorder="1" applyAlignment="1">
      <alignment horizontal="right"/>
    </xf>
    <xf numFmtId="4" fontId="55" fillId="5" borderId="22" xfId="2" applyNumberFormat="1" applyFont="1" applyFill="1" applyBorder="1" applyAlignment="1">
      <alignment horizontal="right"/>
    </xf>
    <xf numFmtId="0" fontId="55" fillId="2" borderId="1" xfId="2" applyFont="1" applyFill="1" applyBorder="1" applyAlignment="1">
      <alignment horizontal="justify" vertical="top"/>
    </xf>
    <xf numFmtId="4" fontId="55" fillId="2" borderId="1" xfId="2" applyNumberFormat="1" applyFont="1" applyFill="1" applyBorder="1" applyAlignment="1">
      <alignment horizontal="right"/>
    </xf>
    <xf numFmtId="4" fontId="55" fillId="2" borderId="22" xfId="2" applyNumberFormat="1" applyFont="1" applyFill="1" applyBorder="1" applyAlignment="1">
      <alignment horizontal="right"/>
    </xf>
    <xf numFmtId="0" fontId="26" fillId="0" borderId="30" xfId="2" applyFont="1" applyBorder="1" applyAlignment="1">
      <alignment horizontal="center" vertical="top"/>
    </xf>
    <xf numFmtId="4" fontId="27" fillId="0" borderId="23" xfId="2" applyNumberFormat="1" applyFont="1" applyBorder="1" applyAlignment="1">
      <alignment horizontal="right"/>
    </xf>
    <xf numFmtId="0" fontId="54" fillId="0" borderId="85" xfId="2" applyFont="1" applyBorder="1" applyAlignment="1">
      <alignment horizontal="center"/>
    </xf>
    <xf numFmtId="0" fontId="54" fillId="0" borderId="3" xfId="2" applyFont="1" applyBorder="1" applyAlignment="1">
      <alignment horizontal="center"/>
    </xf>
    <xf numFmtId="0" fontId="54" fillId="0" borderId="86" xfId="2" applyFont="1" applyBorder="1" applyAlignment="1">
      <alignment horizontal="center"/>
    </xf>
    <xf numFmtId="0" fontId="46" fillId="0" borderId="74" xfId="2" applyFont="1" applyBorder="1" applyAlignment="1">
      <alignment horizontal="center" vertical="top"/>
    </xf>
    <xf numFmtId="0" fontId="46" fillId="0" borderId="4" xfId="2" applyFont="1" applyBorder="1" applyAlignment="1">
      <alignment horizontal="center" vertical="top"/>
    </xf>
    <xf numFmtId="0" fontId="12" fillId="0" borderId="4" xfId="2" applyFont="1" applyBorder="1" applyAlignment="1">
      <alignment horizontal="right" vertical="justify"/>
    </xf>
    <xf numFmtId="0" fontId="12" fillId="0" borderId="4" xfId="2" applyFont="1" applyBorder="1" applyAlignment="1">
      <alignment horizontal="center"/>
    </xf>
    <xf numFmtId="4" fontId="12" fillId="0" borderId="4" xfId="2" applyNumberFormat="1" applyFont="1" applyBorder="1" applyAlignment="1">
      <alignment horizontal="center"/>
    </xf>
    <xf numFmtId="4" fontId="12" fillId="0" borderId="87" xfId="2" applyNumberFormat="1" applyFont="1" applyBorder="1" applyAlignment="1">
      <alignment horizontal="center"/>
    </xf>
    <xf numFmtId="0" fontId="27" fillId="0" borderId="68" xfId="0" applyFont="1" applyBorder="1"/>
    <xf numFmtId="0" fontId="27" fillId="0" borderId="69" xfId="0" applyFont="1" applyBorder="1"/>
    <xf numFmtId="0" fontId="27" fillId="0" borderId="70" xfId="0" applyFont="1" applyBorder="1"/>
    <xf numFmtId="0" fontId="55" fillId="0" borderId="24" xfId="2" applyFont="1" applyBorder="1"/>
    <xf numFmtId="0" fontId="55" fillId="0" borderId="35" xfId="2" applyFont="1" applyBorder="1"/>
    <xf numFmtId="0" fontId="27" fillId="0" borderId="35" xfId="0" applyFont="1" applyBorder="1"/>
    <xf numFmtId="0" fontId="27" fillId="0" borderId="36" xfId="0" applyFont="1" applyBorder="1"/>
    <xf numFmtId="0" fontId="27" fillId="0" borderId="38" xfId="0" applyFont="1" applyBorder="1"/>
    <xf numFmtId="0" fontId="8" fillId="0" borderId="68" xfId="2" applyFont="1" applyBorder="1" applyAlignment="1">
      <alignment horizontal="center"/>
    </xf>
    <xf numFmtId="0" fontId="8" fillId="0" borderId="69" xfId="2" applyFont="1" applyBorder="1" applyAlignment="1">
      <alignment horizontal="center"/>
    </xf>
    <xf numFmtId="0" fontId="6" fillId="0" borderId="69" xfId="0" applyFont="1" applyBorder="1"/>
    <xf numFmtId="0" fontId="6" fillId="0" borderId="70" xfId="0" applyFont="1" applyBorder="1"/>
    <xf numFmtId="0" fontId="3" fillId="0" borderId="0" xfId="0" applyFont="1"/>
    <xf numFmtId="0" fontId="3" fillId="0" borderId="35" xfId="0" applyFont="1" applyBorder="1"/>
    <xf numFmtId="0" fontId="25" fillId="0" borderId="36" xfId="2" applyFont="1" applyBorder="1" applyAlignment="1">
      <alignment horizontal="left" vertical="top"/>
    </xf>
    <xf numFmtId="0" fontId="25" fillId="0" borderId="37" xfId="2" applyFont="1" applyBorder="1" applyAlignment="1">
      <alignment horizontal="left" vertical="top"/>
    </xf>
    <xf numFmtId="0" fontId="6" fillId="0" borderId="37" xfId="0" applyFont="1" applyBorder="1"/>
    <xf numFmtId="0" fontId="6" fillId="0" borderId="38" xfId="0" applyFont="1" applyBorder="1"/>
    <xf numFmtId="49" fontId="14" fillId="2" borderId="21" xfId="2" applyNumberFormat="1" applyFont="1" applyFill="1" applyBorder="1" applyAlignment="1">
      <alignment horizontal="center" vertical="center" wrapText="1"/>
    </xf>
    <xf numFmtId="189" fontId="14" fillId="2" borderId="22" xfId="2" applyNumberFormat="1" applyFont="1" applyFill="1" applyBorder="1" applyAlignment="1">
      <alignment horizontal="right"/>
    </xf>
    <xf numFmtId="49" fontId="14" fillId="7" borderId="21" xfId="2" applyNumberFormat="1" applyFont="1" applyFill="1" applyBorder="1" applyAlignment="1">
      <alignment horizontal="center" vertical="center" wrapText="1"/>
    </xf>
    <xf numFmtId="189" fontId="14" fillId="7" borderId="22" xfId="2" applyNumberFormat="1" applyFont="1" applyFill="1" applyBorder="1" applyAlignment="1">
      <alignment horizontal="right"/>
    </xf>
    <xf numFmtId="49" fontId="14" fillId="5" borderId="21" xfId="2" applyNumberFormat="1" applyFont="1" applyFill="1" applyBorder="1" applyAlignment="1">
      <alignment horizontal="center" vertical="center" wrapText="1"/>
    </xf>
    <xf numFmtId="189" fontId="61" fillId="5" borderId="22" xfId="2" applyNumberFormat="1" applyFont="1" applyFill="1" applyBorder="1" applyAlignment="1">
      <alignment horizontal="right"/>
    </xf>
    <xf numFmtId="0" fontId="14" fillId="0" borderId="21" xfId="2" applyFont="1" applyBorder="1" applyAlignment="1">
      <alignment horizontal="center" vertical="center"/>
    </xf>
    <xf numFmtId="4" fontId="14" fillId="0" borderId="22" xfId="2" applyNumberFormat="1" applyFont="1" applyBorder="1" applyAlignment="1">
      <alignment horizontal="right"/>
    </xf>
    <xf numFmtId="189" fontId="61" fillId="2" borderId="22" xfId="2" applyNumberFormat="1" applyFont="1" applyFill="1" applyBorder="1" applyAlignment="1">
      <alignment horizontal="right"/>
    </xf>
    <xf numFmtId="49" fontId="61" fillId="7" borderId="21" xfId="2" applyNumberFormat="1" applyFont="1" applyFill="1" applyBorder="1" applyAlignment="1">
      <alignment horizontal="center" vertical="center" wrapText="1"/>
    </xf>
    <xf numFmtId="189" fontId="61" fillId="7" borderId="22" xfId="2" applyNumberFormat="1" applyFont="1" applyFill="1" applyBorder="1" applyAlignment="1">
      <alignment horizontal="right"/>
    </xf>
    <xf numFmtId="189" fontId="14" fillId="5" borderId="22" xfId="2" applyNumberFormat="1" applyFont="1" applyFill="1" applyBorder="1" applyAlignment="1">
      <alignment horizontal="right"/>
    </xf>
    <xf numFmtId="0" fontId="61" fillId="0" borderId="21" xfId="2" applyFont="1" applyBorder="1" applyAlignment="1">
      <alignment horizontal="center" vertical="center"/>
    </xf>
    <xf numFmtId="10" fontId="37" fillId="7" borderId="1" xfId="1" applyNumberFormat="1" applyFont="1" applyFill="1" applyBorder="1" applyAlignment="1">
      <alignment horizontal="right"/>
    </xf>
    <xf numFmtId="10" fontId="117" fillId="7" borderId="22" xfId="1" applyNumberFormat="1" applyFont="1" applyFill="1" applyBorder="1" applyAlignment="1">
      <alignment horizontal="right"/>
    </xf>
    <xf numFmtId="4" fontId="61" fillId="0" borderId="22" xfId="2" applyNumberFormat="1" applyFont="1" applyBorder="1" applyAlignment="1">
      <alignment horizontal="right"/>
    </xf>
    <xf numFmtId="10" fontId="117" fillId="0" borderId="22" xfId="1" applyNumberFormat="1" applyFont="1" applyFill="1" applyBorder="1" applyAlignment="1">
      <alignment horizontal="right"/>
    </xf>
    <xf numFmtId="10" fontId="117" fillId="0" borderId="1" xfId="1" applyNumberFormat="1" applyFont="1" applyFill="1" applyBorder="1" applyAlignment="1">
      <alignment horizontal="center" vertical="center"/>
    </xf>
    <xf numFmtId="43" fontId="118" fillId="5" borderId="1" xfId="138" applyFont="1" applyFill="1" applyBorder="1" applyAlignment="1">
      <alignment horizontal="right"/>
    </xf>
    <xf numFmtId="43" fontId="118" fillId="5" borderId="22" xfId="138" applyFont="1" applyFill="1" applyBorder="1" applyAlignment="1">
      <alignment horizontal="right"/>
    </xf>
    <xf numFmtId="0" fontId="61" fillId="0" borderId="1" xfId="0" applyFont="1" applyBorder="1" applyAlignment="1">
      <alignment vertical="center"/>
    </xf>
    <xf numFmtId="0" fontId="61" fillId="0" borderId="22" xfId="0" applyFont="1" applyBorder="1" applyAlignment="1">
      <alignment vertical="center"/>
    </xf>
    <xf numFmtId="0" fontId="116" fillId="0" borderId="88" xfId="2" applyFont="1" applyBorder="1" applyAlignment="1">
      <alignment horizontal="center" vertical="top"/>
    </xf>
    <xf numFmtId="0" fontId="116" fillId="0" borderId="64" xfId="2" applyFont="1" applyBorder="1" applyAlignment="1">
      <alignment horizontal="left" vertical="justify"/>
    </xf>
    <xf numFmtId="0" fontId="116" fillId="0" borderId="64" xfId="2" applyFont="1" applyBorder="1" applyAlignment="1">
      <alignment horizontal="center"/>
    </xf>
    <xf numFmtId="4" fontId="116" fillId="0" borderId="64" xfId="2" applyNumberFormat="1" applyFont="1" applyBorder="1" applyAlignment="1">
      <alignment horizontal="center"/>
    </xf>
    <xf numFmtId="0" fontId="116" fillId="0" borderId="64" xfId="0" applyFont="1" applyBorder="1" applyAlignment="1">
      <alignment horizontal="center"/>
    </xf>
    <xf numFmtId="0" fontId="116" fillId="0" borderId="71" xfId="0" applyFont="1" applyBorder="1" applyAlignment="1">
      <alignment horizontal="center"/>
    </xf>
    <xf numFmtId="4" fontId="61" fillId="2" borderId="31" xfId="2" applyNumberFormat="1" applyFont="1" applyFill="1" applyBorder="1" applyAlignment="1">
      <alignment horizontal="center" vertical="center"/>
    </xf>
    <xf numFmtId="4" fontId="61" fillId="2" borderId="23" xfId="2" applyNumberFormat="1" applyFont="1" applyFill="1" applyBorder="1" applyAlignment="1">
      <alignment horizontal="center" vertical="center"/>
    </xf>
    <xf numFmtId="0" fontId="14" fillId="2" borderId="1" xfId="2" applyFont="1" applyFill="1" applyBorder="1" applyAlignment="1">
      <alignment horizontal="left" vertical="center"/>
    </xf>
    <xf numFmtId="10" fontId="37" fillId="74" borderId="1" xfId="1" applyNumberFormat="1" applyFont="1" applyFill="1" applyBorder="1" applyAlignment="1">
      <alignment horizontal="right"/>
    </xf>
    <xf numFmtId="10" fontId="117" fillId="74" borderId="1" xfId="1" applyNumberFormat="1" applyFont="1" applyFill="1" applyBorder="1" applyAlignment="1">
      <alignment horizontal="right"/>
    </xf>
    <xf numFmtId="10" fontId="117" fillId="74" borderId="22" xfId="1" applyNumberFormat="1" applyFont="1" applyFill="1" applyBorder="1" applyAlignment="1">
      <alignment horizontal="right"/>
    </xf>
    <xf numFmtId="0" fontId="14" fillId="2" borderId="1" xfId="2" applyFont="1" applyFill="1" applyBorder="1" applyAlignment="1">
      <alignment horizontal="left" vertical="center" wrapText="1"/>
    </xf>
    <xf numFmtId="4" fontId="14" fillId="2" borderId="1" xfId="45" applyNumberFormat="1" applyFont="1" applyFill="1" applyBorder="1" applyAlignment="1">
      <alignment horizontal="right"/>
    </xf>
    <xf numFmtId="10" fontId="118" fillId="74" borderId="1" xfId="1" applyNumberFormat="1" applyFont="1" applyFill="1" applyBorder="1" applyAlignment="1">
      <alignment horizontal="right"/>
    </xf>
    <xf numFmtId="49" fontId="61" fillId="5" borderId="21" xfId="2" applyNumberFormat="1" applyFont="1" applyFill="1" applyBorder="1" applyAlignment="1">
      <alignment horizontal="center" vertical="center" wrapText="1"/>
    </xf>
    <xf numFmtId="0" fontId="61" fillId="5" borderId="1" xfId="2" applyFont="1" applyFill="1" applyBorder="1" applyAlignment="1">
      <alignment horizontal="left" vertical="center" wrapText="1"/>
    </xf>
    <xf numFmtId="10" fontId="119" fillId="74" borderId="1" xfId="1" applyNumberFormat="1" applyFont="1" applyFill="1" applyBorder="1" applyAlignment="1">
      <alignment horizontal="right"/>
    </xf>
    <xf numFmtId="189" fontId="14" fillId="74" borderId="1" xfId="2" applyNumberFormat="1" applyFont="1" applyFill="1" applyBorder="1" applyAlignment="1">
      <alignment horizontal="right"/>
    </xf>
    <xf numFmtId="189" fontId="14" fillId="74" borderId="22" xfId="2" applyNumberFormat="1" applyFont="1" applyFill="1" applyBorder="1" applyAlignment="1">
      <alignment horizontal="right"/>
    </xf>
    <xf numFmtId="0" fontId="51" fillId="2" borderId="0" xfId="0" applyFont="1" applyFill="1"/>
    <xf numFmtId="189" fontId="37" fillId="74" borderId="1" xfId="2" applyNumberFormat="1" applyFont="1" applyFill="1" applyBorder="1" applyAlignment="1">
      <alignment horizontal="right"/>
    </xf>
    <xf numFmtId="189" fontId="37" fillId="74" borderId="22" xfId="2" applyNumberFormat="1" applyFont="1" applyFill="1" applyBorder="1" applyAlignment="1">
      <alignment horizontal="right"/>
    </xf>
    <xf numFmtId="0" fontId="6" fillId="2" borderId="0" xfId="0" applyFont="1" applyFill="1"/>
    <xf numFmtId="10" fontId="119" fillId="74" borderId="22" xfId="1" applyNumberFormat="1" applyFont="1" applyFill="1" applyBorder="1" applyAlignment="1">
      <alignment horizontal="right"/>
    </xf>
    <xf numFmtId="0" fontId="14" fillId="7" borderId="1" xfId="2" applyFont="1" applyFill="1" applyBorder="1" applyAlignment="1">
      <alignment horizontal="justify" vertical="center" wrapText="1"/>
    </xf>
    <xf numFmtId="49" fontId="61" fillId="2" borderId="21" xfId="2" applyNumberFormat="1" applyFont="1" applyFill="1" applyBorder="1" applyAlignment="1">
      <alignment horizontal="center" vertical="center"/>
    </xf>
    <xf numFmtId="0" fontId="61" fillId="2" borderId="1" xfId="2" applyFont="1" applyFill="1" applyBorder="1" applyAlignment="1">
      <alignment horizontal="left" vertical="center"/>
    </xf>
    <xf numFmtId="10" fontId="14" fillId="74" borderId="1" xfId="1" applyNumberFormat="1" applyFont="1" applyFill="1" applyBorder="1" applyAlignment="1">
      <alignment horizontal="right"/>
    </xf>
    <xf numFmtId="0" fontId="8" fillId="2" borderId="0" xfId="0" applyFont="1" applyFill="1"/>
    <xf numFmtId="10" fontId="118" fillId="74" borderId="22" xfId="1" applyNumberFormat="1" applyFont="1" applyFill="1" applyBorder="1" applyAlignment="1">
      <alignment horizontal="right"/>
    </xf>
    <xf numFmtId="0" fontId="10" fillId="0" borderId="69" xfId="2" applyFont="1" applyBorder="1" applyAlignment="1">
      <alignment horizontal="center"/>
    </xf>
    <xf numFmtId="4" fontId="8" fillId="0" borderId="69" xfId="2" applyNumberFormat="1" applyFont="1" applyBorder="1" applyAlignment="1">
      <alignment horizontal="center"/>
    </xf>
    <xf numFmtId="4" fontId="10" fillId="0" borderId="69" xfId="2" applyNumberFormat="1" applyFont="1" applyBorder="1" applyAlignment="1">
      <alignment horizontal="center"/>
    </xf>
    <xf numFmtId="0" fontId="15" fillId="0" borderId="60" xfId="2" applyFont="1" applyBorder="1" applyAlignment="1">
      <alignment horizontal="center" vertical="top"/>
    </xf>
    <xf numFmtId="0" fontId="15" fillId="0" borderId="0" xfId="2" applyFont="1" applyAlignment="1">
      <alignment horizontal="center" vertical="top"/>
    </xf>
    <xf numFmtId="0" fontId="16" fillId="0" borderId="0" xfId="2" applyFont="1" applyAlignment="1">
      <alignment horizontal="right" vertical="justify"/>
    </xf>
    <xf numFmtId="0" fontId="16" fillId="0" borderId="0" xfId="2" applyFont="1" applyAlignment="1">
      <alignment horizontal="center"/>
    </xf>
    <xf numFmtId="4" fontId="16" fillId="0" borderId="61" xfId="2" applyNumberFormat="1" applyFont="1" applyBorder="1" applyAlignment="1">
      <alignment horizontal="center"/>
    </xf>
    <xf numFmtId="0" fontId="26" fillId="5" borderId="76" xfId="2" applyFont="1" applyFill="1" applyBorder="1" applyAlignment="1">
      <alignment horizontal="center" vertical="top"/>
    </xf>
    <xf numFmtId="0" fontId="26" fillId="5" borderId="39" xfId="2" applyFont="1" applyFill="1" applyBorder="1" applyAlignment="1">
      <alignment horizontal="center" vertical="top"/>
    </xf>
    <xf numFmtId="4" fontId="27" fillId="5" borderId="39" xfId="2" applyNumberFormat="1" applyFont="1" applyFill="1" applyBorder="1" applyAlignment="1">
      <alignment horizontal="center"/>
    </xf>
    <xf numFmtId="4" fontId="13" fillId="5" borderId="39" xfId="2" applyNumberFormat="1" applyFont="1" applyFill="1" applyBorder="1" applyAlignment="1">
      <alignment horizontal="center"/>
    </xf>
    <xf numFmtId="4" fontId="27" fillId="5" borderId="77" xfId="2" applyNumberFormat="1" applyFont="1" applyFill="1" applyBorder="1" applyAlignment="1">
      <alignment horizontal="center"/>
    </xf>
    <xf numFmtId="0" fontId="25" fillId="2" borderId="89" xfId="2" applyFont="1" applyFill="1" applyBorder="1" applyAlignment="1">
      <alignment horizontal="center" vertical="center"/>
    </xf>
    <xf numFmtId="0" fontId="25" fillId="2" borderId="62" xfId="2" applyFont="1" applyFill="1" applyBorder="1" applyAlignment="1">
      <alignment horizontal="center" vertical="center"/>
    </xf>
    <xf numFmtId="4" fontId="25" fillId="2" borderId="62" xfId="2" applyNumberFormat="1" applyFont="1" applyFill="1" applyBorder="1" applyAlignment="1">
      <alignment horizontal="center" vertical="center"/>
    </xf>
    <xf numFmtId="4" fontId="25" fillId="2" borderId="62" xfId="2" applyNumberFormat="1" applyFont="1" applyFill="1" applyBorder="1" applyAlignment="1">
      <alignment horizontal="center" vertical="center" wrapText="1"/>
    </xf>
    <xf numFmtId="4" fontId="25" fillId="2" borderId="90" xfId="2" applyNumberFormat="1" applyFont="1" applyFill="1" applyBorder="1" applyAlignment="1">
      <alignment horizontal="center" vertical="center" wrapText="1"/>
    </xf>
    <xf numFmtId="0" fontId="25" fillId="5" borderId="83" xfId="2" applyFont="1" applyFill="1" applyBorder="1" applyAlignment="1">
      <alignment horizontal="center" vertical="top"/>
    </xf>
    <xf numFmtId="0" fontId="25" fillId="5" borderId="63" xfId="2" applyFont="1" applyFill="1" applyBorder="1" applyAlignment="1">
      <alignment horizontal="center" vertical="top"/>
    </xf>
    <xf numFmtId="0" fontId="25" fillId="5" borderId="63" xfId="2" applyFont="1" applyFill="1" applyBorder="1" applyAlignment="1">
      <alignment horizontal="left" vertical="top"/>
    </xf>
    <xf numFmtId="4" fontId="13" fillId="5" borderId="63" xfId="2" applyNumberFormat="1" applyFont="1" applyFill="1" applyBorder="1" applyAlignment="1">
      <alignment horizontal="right"/>
    </xf>
    <xf numFmtId="4" fontId="56" fillId="5" borderId="63" xfId="2" applyNumberFormat="1" applyFont="1" applyFill="1" applyBorder="1" applyAlignment="1">
      <alignment horizontal="right"/>
    </xf>
    <xf numFmtId="4" fontId="55" fillId="5" borderId="84" xfId="2" applyNumberFormat="1" applyFont="1" applyFill="1" applyBorder="1" applyAlignment="1">
      <alignment horizontal="right"/>
    </xf>
    <xf numFmtId="4" fontId="13" fillId="2" borderId="1" xfId="2" applyNumberFormat="1" applyFont="1" applyFill="1" applyBorder="1" applyAlignment="1">
      <alignment horizontal="right"/>
    </xf>
    <xf numFmtId="4" fontId="56" fillId="2" borderId="1" xfId="2" applyNumberFormat="1" applyFont="1" applyFill="1" applyBorder="1" applyAlignment="1">
      <alignment horizontal="right"/>
    </xf>
    <xf numFmtId="0" fontId="13" fillId="0" borderId="21" xfId="2" applyFont="1" applyBorder="1" applyAlignment="1">
      <alignment horizontal="center" vertical="top"/>
    </xf>
    <xf numFmtId="0" fontId="13" fillId="0" borderId="1" xfId="2" applyFont="1" applyBorder="1" applyAlignment="1">
      <alignment horizontal="justify" vertical="top"/>
    </xf>
    <xf numFmtId="4" fontId="56" fillId="0" borderId="22" xfId="41" applyNumberFormat="1" applyFont="1" applyFill="1" applyBorder="1" applyAlignment="1">
      <alignment horizontal="right"/>
    </xf>
    <xf numFmtId="4" fontId="27" fillId="2" borderId="1" xfId="2" applyNumberFormat="1" applyFont="1" applyFill="1" applyBorder="1" applyAlignment="1">
      <alignment horizontal="right"/>
    </xf>
    <xf numFmtId="0" fontId="56" fillId="7" borderId="21" xfId="2" applyFont="1" applyFill="1" applyBorder="1" applyAlignment="1">
      <alignment horizontal="center" vertical="top"/>
    </xf>
    <xf numFmtId="4" fontId="56" fillId="7" borderId="22" xfId="41" applyNumberFormat="1" applyFont="1" applyFill="1" applyBorder="1" applyAlignment="1">
      <alignment horizontal="right"/>
    </xf>
    <xf numFmtId="0" fontId="55" fillId="74" borderId="21" xfId="2" applyFont="1" applyFill="1" applyBorder="1" applyAlignment="1">
      <alignment horizontal="center" vertical="top"/>
    </xf>
    <xf numFmtId="0" fontId="55" fillId="74" borderId="1" xfId="2" applyFont="1" applyFill="1" applyBorder="1" applyAlignment="1">
      <alignment horizontal="center" vertical="top"/>
    </xf>
    <xf numFmtId="4" fontId="56" fillId="74" borderId="1" xfId="2" applyNumberFormat="1" applyFont="1" applyFill="1" applyBorder="1" applyAlignment="1">
      <alignment horizontal="right"/>
    </xf>
    <xf numFmtId="4" fontId="27" fillId="74" borderId="1" xfId="2" applyNumberFormat="1" applyFont="1" applyFill="1" applyBorder="1" applyAlignment="1">
      <alignment horizontal="right"/>
    </xf>
    <xf numFmtId="4" fontId="26" fillId="74" borderId="22" xfId="2" applyNumberFormat="1" applyFont="1" applyFill="1" applyBorder="1" applyAlignment="1">
      <alignment horizontal="right"/>
    </xf>
    <xf numFmtId="0" fontId="56" fillId="0" borderId="21" xfId="2" applyFont="1" applyBorder="1" applyAlignment="1">
      <alignment horizontal="center" vertical="top"/>
    </xf>
    <xf numFmtId="0" fontId="55" fillId="8" borderId="21" xfId="2" applyFont="1" applyFill="1" applyBorder="1" applyAlignment="1">
      <alignment horizontal="center" vertical="top"/>
    </xf>
    <xf numFmtId="0" fontId="55" fillId="8" borderId="1" xfId="2" applyFont="1" applyFill="1" applyBorder="1" applyAlignment="1">
      <alignment horizontal="center" vertical="top"/>
    </xf>
    <xf numFmtId="0" fontId="55" fillId="8" borderId="1" xfId="2" applyFont="1" applyFill="1" applyBorder="1" applyAlignment="1">
      <alignment horizontal="left" vertical="top"/>
    </xf>
    <xf numFmtId="4" fontId="56" fillId="8" borderId="1" xfId="2" applyNumberFormat="1" applyFont="1" applyFill="1" applyBorder="1" applyAlignment="1">
      <alignment horizontal="right"/>
    </xf>
    <xf numFmtId="4" fontId="27" fillId="8" borderId="1" xfId="2" applyNumberFormat="1" applyFont="1" applyFill="1" applyBorder="1" applyAlignment="1">
      <alignment horizontal="right"/>
    </xf>
    <xf numFmtId="4" fontId="55" fillId="8" borderId="22" xfId="2" applyNumberFormat="1" applyFont="1" applyFill="1" applyBorder="1" applyAlignment="1">
      <alignment horizontal="right"/>
    </xf>
    <xf numFmtId="0" fontId="55" fillId="4" borderId="1" xfId="2" applyFont="1" applyFill="1" applyBorder="1" applyAlignment="1">
      <alignment horizontal="left" vertical="top"/>
    </xf>
    <xf numFmtId="4" fontId="56" fillId="4" borderId="1" xfId="2" applyNumberFormat="1" applyFont="1" applyFill="1" applyBorder="1" applyAlignment="1">
      <alignment horizontal="right"/>
    </xf>
    <xf numFmtId="4" fontId="27" fillId="4" borderId="1" xfId="2" applyNumberFormat="1" applyFont="1" applyFill="1" applyBorder="1" applyAlignment="1">
      <alignment horizontal="right"/>
    </xf>
    <xf numFmtId="4" fontId="27" fillId="0" borderId="1" xfId="41" applyNumberFormat="1" applyFont="1" applyFill="1" applyBorder="1" applyAlignment="1">
      <alignment horizontal="right"/>
    </xf>
    <xf numFmtId="4" fontId="27" fillId="0" borderId="22" xfId="41" applyNumberFormat="1" applyFont="1" applyFill="1" applyBorder="1" applyAlignment="1">
      <alignment horizontal="right"/>
    </xf>
    <xf numFmtId="0" fontId="55" fillId="75" borderId="21" xfId="2" applyFont="1" applyFill="1" applyBorder="1" applyAlignment="1">
      <alignment horizontal="center" vertical="top"/>
    </xf>
    <xf numFmtId="0" fontId="56" fillId="75" borderId="1" xfId="2" applyFont="1" applyFill="1" applyBorder="1" applyAlignment="1">
      <alignment horizontal="center" vertical="top"/>
    </xf>
    <xf numFmtId="0" fontId="55" fillId="75" borderId="1" xfId="0" applyFont="1" applyFill="1" applyBorder="1" applyAlignment="1">
      <alignment vertical="top" wrapText="1"/>
    </xf>
    <xf numFmtId="4" fontId="56" fillId="75" borderId="1" xfId="2" applyNumberFormat="1" applyFont="1" applyFill="1" applyBorder="1" applyAlignment="1">
      <alignment horizontal="right"/>
    </xf>
    <xf numFmtId="4" fontId="56" fillId="75" borderId="22" xfId="2" applyNumberFormat="1" applyFont="1" applyFill="1" applyBorder="1" applyAlignment="1">
      <alignment horizontal="right"/>
    </xf>
    <xf numFmtId="0" fontId="27" fillId="0" borderId="21" xfId="2" applyFont="1" applyBorder="1" applyAlignment="1">
      <alignment horizontal="center" vertical="top"/>
    </xf>
    <xf numFmtId="0" fontId="27" fillId="0" borderId="1" xfId="0" applyFont="1" applyBorder="1" applyAlignment="1">
      <alignment horizontal="justify" vertical="top" wrapText="1"/>
    </xf>
    <xf numFmtId="0" fontId="27" fillId="0" borderId="1" xfId="2" applyFont="1" applyBorder="1" applyAlignment="1">
      <alignment horizontal="justify" vertical="top"/>
    </xf>
    <xf numFmtId="0" fontId="55" fillId="75" borderId="1" xfId="0" applyFont="1" applyFill="1" applyBorder="1" applyAlignment="1">
      <alignment horizontal="justify" vertical="top" wrapText="1"/>
    </xf>
    <xf numFmtId="4" fontId="55" fillId="74" borderId="22" xfId="2" applyNumberFormat="1" applyFont="1" applyFill="1" applyBorder="1" applyAlignment="1">
      <alignment horizontal="right"/>
    </xf>
    <xf numFmtId="0" fontId="55" fillId="75" borderId="1" xfId="2" applyFont="1" applyFill="1" applyBorder="1" applyAlignment="1">
      <alignment horizontal="center" vertical="top"/>
    </xf>
    <xf numFmtId="0" fontId="55" fillId="75" borderId="1" xfId="2" applyFont="1" applyFill="1" applyBorder="1" applyAlignment="1">
      <alignment horizontal="justify" vertical="top"/>
    </xf>
    <xf numFmtId="4" fontId="27" fillId="75" borderId="1" xfId="2" applyNumberFormat="1" applyFont="1" applyFill="1" applyBorder="1" applyAlignment="1">
      <alignment horizontal="right"/>
    </xf>
    <xf numFmtId="4" fontId="27" fillId="75" borderId="22" xfId="2" applyNumberFormat="1" applyFont="1" applyFill="1" applyBorder="1" applyAlignment="1">
      <alignment horizontal="right"/>
    </xf>
    <xf numFmtId="0" fontId="27" fillId="0" borderId="1" xfId="0" applyFont="1" applyBorder="1" applyAlignment="1">
      <alignment horizontal="center" vertical="top"/>
    </xf>
    <xf numFmtId="0" fontId="27" fillId="7" borderId="1" xfId="2" applyFont="1" applyFill="1" applyBorder="1" applyAlignment="1">
      <alignment horizontal="center" vertical="top"/>
    </xf>
    <xf numFmtId="0" fontId="27" fillId="0" borderId="1" xfId="0" applyFont="1" applyBorder="1" applyAlignment="1">
      <alignment vertical="top" wrapText="1"/>
    </xf>
    <xf numFmtId="0" fontId="27" fillId="0" borderId="1" xfId="2" applyFont="1" applyBorder="1" applyAlignment="1">
      <alignment horizontal="center" vertical="top" wrapText="1"/>
    </xf>
    <xf numFmtId="0" fontId="27" fillId="0" borderId="1" xfId="2" quotePrefix="1" applyFont="1" applyBorder="1" applyAlignment="1">
      <alignment horizontal="center" vertical="top" wrapText="1"/>
    </xf>
    <xf numFmtId="0" fontId="27" fillId="0" borderId="1" xfId="2" applyFont="1" applyBorder="1" applyAlignment="1">
      <alignment horizontal="justify" vertical="top" wrapText="1"/>
    </xf>
    <xf numFmtId="0" fontId="55" fillId="74" borderId="1" xfId="2" applyFont="1" applyFill="1" applyBorder="1" applyAlignment="1">
      <alignment horizontal="justify" vertical="top"/>
    </xf>
    <xf numFmtId="4" fontId="56" fillId="74" borderId="22" xfId="2" applyNumberFormat="1" applyFont="1" applyFill="1" applyBorder="1" applyAlignment="1">
      <alignment horizontal="right"/>
    </xf>
    <xf numFmtId="4" fontId="56" fillId="0" borderId="1" xfId="0" applyNumberFormat="1" applyFont="1" applyBorder="1" applyAlignment="1">
      <alignment horizontal="center" vertical="top" wrapText="1"/>
    </xf>
    <xf numFmtId="0" fontId="27" fillId="0" borderId="1" xfId="2" quotePrefix="1" applyFont="1" applyBorder="1" applyAlignment="1">
      <alignment horizontal="center" vertical="top"/>
    </xf>
    <xf numFmtId="0" fontId="10" fillId="0" borderId="1" xfId="2" applyFont="1" applyBorder="1" applyAlignment="1">
      <alignment horizontal="right" vertical="top"/>
    </xf>
    <xf numFmtId="0" fontId="11" fillId="0" borderId="1" xfId="2" applyFont="1" applyBorder="1" applyAlignment="1">
      <alignment horizontal="center" vertical="top"/>
    </xf>
    <xf numFmtId="4" fontId="11" fillId="0" borderId="1" xfId="2" applyNumberFormat="1" applyFont="1" applyBorder="1" applyAlignment="1">
      <alignment horizontal="right"/>
    </xf>
    <xf numFmtId="4" fontId="11" fillId="0" borderId="22" xfId="2" applyNumberFormat="1" applyFont="1" applyBorder="1" applyAlignment="1">
      <alignment horizontal="right"/>
    </xf>
    <xf numFmtId="4" fontId="61" fillId="2" borderId="23" xfId="2" applyNumberFormat="1" applyFont="1" applyFill="1" applyBorder="1" applyAlignment="1">
      <alignment horizontal="right" vertical="center"/>
    </xf>
    <xf numFmtId="0" fontId="39" fillId="2" borderId="65" xfId="2" applyFont="1" applyFill="1" applyBorder="1" applyAlignment="1">
      <alignment horizontal="center"/>
    </xf>
    <xf numFmtId="0" fontId="39" fillId="2" borderId="66" xfId="2" applyFont="1" applyFill="1" applyBorder="1" applyAlignment="1">
      <alignment horizontal="center"/>
    </xf>
    <xf numFmtId="0" fontId="39" fillId="2" borderId="67" xfId="2" applyFont="1" applyFill="1" applyBorder="1" applyAlignment="1">
      <alignment horizontal="center"/>
    </xf>
    <xf numFmtId="0" fontId="61" fillId="5" borderId="21" xfId="2" applyFont="1" applyFill="1" applyBorder="1" applyAlignment="1">
      <alignment horizontal="center" vertical="center"/>
    </xf>
    <xf numFmtId="0" fontId="61" fillId="5" borderId="1" xfId="2" applyFont="1" applyFill="1" applyBorder="1" applyAlignment="1">
      <alignment horizontal="center" vertical="center"/>
    </xf>
    <xf numFmtId="0" fontId="61" fillId="2" borderId="30" xfId="2" applyFont="1" applyFill="1" applyBorder="1" applyAlignment="1">
      <alignment horizontal="center" vertical="center"/>
    </xf>
    <xf numFmtId="0" fontId="61" fillId="2" borderId="31" xfId="2" applyFont="1" applyFill="1" applyBorder="1" applyAlignment="1">
      <alignment horizontal="center" vertical="center"/>
    </xf>
    <xf numFmtId="170" fontId="61" fillId="5" borderId="31" xfId="2" applyNumberFormat="1" applyFont="1" applyFill="1" applyBorder="1" applyAlignment="1">
      <alignment horizontal="center" vertical="center"/>
    </xf>
    <xf numFmtId="170" fontId="61" fillId="5" borderId="23" xfId="2" applyNumberFormat="1" applyFont="1" applyFill="1" applyBorder="1" applyAlignment="1">
      <alignment horizontal="center" vertical="center"/>
    </xf>
    <xf numFmtId="0" fontId="61" fillId="5" borderId="83" xfId="2" applyFont="1" applyFill="1" applyBorder="1" applyAlignment="1">
      <alignment horizontal="center" vertical="center"/>
    </xf>
    <xf numFmtId="0" fontId="61" fillId="5" borderId="30" xfId="2" applyFont="1" applyFill="1" applyBorder="1" applyAlignment="1">
      <alignment horizontal="center" vertical="center"/>
    </xf>
    <xf numFmtId="0" fontId="61" fillId="5" borderId="63" xfId="2" applyFont="1" applyFill="1" applyBorder="1" applyAlignment="1">
      <alignment horizontal="center" vertical="center"/>
    </xf>
    <xf numFmtId="0" fontId="61" fillId="5" borderId="31" xfId="2" applyFont="1" applyFill="1" applyBorder="1" applyAlignment="1">
      <alignment horizontal="center" vertical="center"/>
    </xf>
    <xf numFmtId="0" fontId="61" fillId="5" borderId="63" xfId="2" applyFont="1" applyFill="1" applyBorder="1" applyAlignment="1">
      <alignment horizontal="center" vertical="center" wrapText="1"/>
    </xf>
    <xf numFmtId="0" fontId="61" fillId="5" borderId="31" xfId="2" applyFont="1" applyFill="1" applyBorder="1" applyAlignment="1">
      <alignment horizontal="center" vertical="center" wrapText="1"/>
    </xf>
    <xf numFmtId="0" fontId="14" fillId="0" borderId="24" xfId="2" applyFont="1" applyBorder="1" applyAlignment="1">
      <alignment horizontal="left"/>
    </xf>
    <xf numFmtId="0" fontId="14" fillId="0" borderId="0" xfId="2" applyFont="1" applyAlignment="1">
      <alignment horizontal="left"/>
    </xf>
    <xf numFmtId="0" fontId="14" fillId="0" borderId="24" xfId="2" applyFont="1" applyBorder="1" applyAlignment="1">
      <alignment horizontal="left" vertical="top"/>
    </xf>
    <xf numFmtId="0" fontId="14" fillId="0" borderId="0" xfId="2" applyFont="1" applyAlignment="1">
      <alignment horizontal="left" vertical="top"/>
    </xf>
    <xf numFmtId="4" fontId="61" fillId="5" borderId="63" xfId="2" applyNumberFormat="1" applyFont="1" applyFill="1" applyBorder="1" applyAlignment="1">
      <alignment horizontal="center" vertical="center"/>
    </xf>
    <xf numFmtId="4" fontId="61" fillId="5" borderId="84" xfId="2" applyNumberFormat="1" applyFont="1" applyFill="1" applyBorder="1" applyAlignment="1">
      <alignment horizontal="center" vertical="center"/>
    </xf>
    <xf numFmtId="0" fontId="14" fillId="0" borderId="24" xfId="2" applyFont="1" applyBorder="1" applyAlignment="1">
      <alignment horizontal="left" wrapText="1"/>
    </xf>
    <xf numFmtId="0" fontId="14" fillId="0" borderId="0" xfId="2" applyFont="1" applyAlignment="1">
      <alignment horizontal="left" wrapText="1"/>
    </xf>
    <xf numFmtId="0" fontId="14" fillId="0" borderId="35" xfId="2" applyFont="1" applyBorder="1" applyAlignment="1">
      <alignment horizontal="left" wrapText="1"/>
    </xf>
    <xf numFmtId="4" fontId="27" fillId="7" borderId="0" xfId="2" applyNumberFormat="1" applyFont="1" applyFill="1" applyAlignment="1">
      <alignment horizontal="center" vertical="top" wrapText="1"/>
    </xf>
    <xf numFmtId="0" fontId="25" fillId="0" borderId="24" xfId="2" applyFont="1" applyBorder="1" applyAlignment="1">
      <alignment horizontal="left" vertical="top"/>
    </xf>
    <xf numFmtId="0" fontId="25" fillId="0" borderId="0" xfId="2" applyFont="1" applyAlignment="1">
      <alignment horizontal="left" vertical="top"/>
    </xf>
    <xf numFmtId="0" fontId="25" fillId="0" borderId="35" xfId="2" applyFont="1" applyBorder="1" applyAlignment="1">
      <alignment horizontal="left" vertical="top"/>
    </xf>
    <xf numFmtId="4" fontId="27" fillId="7" borderId="0" xfId="2" applyNumberFormat="1" applyFont="1" applyFill="1" applyAlignment="1">
      <alignment horizontal="center"/>
    </xf>
    <xf numFmtId="0" fontId="14" fillId="2" borderId="83" xfId="2" applyFont="1" applyFill="1" applyBorder="1" applyAlignment="1">
      <alignment horizontal="center"/>
    </xf>
    <xf numFmtId="0" fontId="14" fillId="2" borderId="63" xfId="2" applyFont="1" applyFill="1" applyBorder="1" applyAlignment="1">
      <alignment horizontal="center"/>
    </xf>
    <xf numFmtId="0" fontId="14" fillId="2" borderId="84" xfId="2" applyFont="1" applyFill="1" applyBorder="1" applyAlignment="1">
      <alignment horizontal="center"/>
    </xf>
    <xf numFmtId="0" fontId="14" fillId="2" borderId="21" xfId="2" applyFont="1" applyFill="1" applyBorder="1" applyAlignment="1">
      <alignment horizontal="center"/>
    </xf>
    <xf numFmtId="0" fontId="14" fillId="2" borderId="1" xfId="2" applyFont="1" applyFill="1" applyBorder="1" applyAlignment="1">
      <alignment horizontal="center"/>
    </xf>
    <xf numFmtId="0" fontId="14" fillId="2" borderId="22" xfId="2" applyFont="1" applyFill="1" applyBorder="1" applyAlignment="1">
      <alignment horizontal="center"/>
    </xf>
    <xf numFmtId="0" fontId="25" fillId="0" borderId="24" xfId="2" applyFont="1" applyBorder="1" applyAlignment="1">
      <alignment horizontal="justify" wrapText="1"/>
    </xf>
    <xf numFmtId="0" fontId="25" fillId="0" borderId="0" xfId="2" applyFont="1" applyAlignment="1">
      <alignment horizontal="justify" wrapText="1"/>
    </xf>
    <xf numFmtId="0" fontId="25" fillId="0" borderId="35" xfId="2" applyFont="1" applyBorder="1" applyAlignment="1">
      <alignment horizontal="justify" wrapText="1"/>
    </xf>
    <xf numFmtId="0" fontId="25" fillId="7" borderId="24" xfId="2" applyFont="1" applyFill="1" applyBorder="1" applyAlignment="1">
      <alignment horizontal="justify" wrapText="1"/>
    </xf>
    <xf numFmtId="0" fontId="25" fillId="7" borderId="0" xfId="2" applyFont="1" applyFill="1" applyAlignment="1">
      <alignment horizontal="justify" wrapText="1"/>
    </xf>
    <xf numFmtId="0" fontId="25" fillId="7" borderId="35" xfId="2" applyFont="1" applyFill="1" applyBorder="1" applyAlignment="1">
      <alignment horizontal="justify" wrapText="1"/>
    </xf>
    <xf numFmtId="0" fontId="25" fillId="0" borderId="24" xfId="2" applyFont="1" applyBorder="1" applyAlignment="1">
      <alignment horizontal="left"/>
    </xf>
    <xf numFmtId="0" fontId="25" fillId="0" borderId="0" xfId="2" applyFont="1" applyAlignment="1">
      <alignment horizontal="left"/>
    </xf>
    <xf numFmtId="0" fontId="25" fillId="0" borderId="35" xfId="2" applyFont="1" applyBorder="1" applyAlignment="1">
      <alignment horizontal="left"/>
    </xf>
    <xf numFmtId="173" fontId="61" fillId="5" borderId="5" xfId="9" applyNumberFormat="1" applyFont="1" applyFill="1" applyBorder="1" applyAlignment="1">
      <alignment horizontal="center" vertical="distributed" wrapText="1"/>
    </xf>
    <xf numFmtId="0" fontId="113" fillId="0" borderId="5" xfId="0" applyFont="1" applyBorder="1" applyAlignment="1">
      <alignment horizontal="center" vertical="center" wrapText="1"/>
    </xf>
    <xf numFmtId="0" fontId="114" fillId="0" borderId="5" xfId="0" applyFont="1" applyBorder="1" applyAlignment="1">
      <alignment horizontal="center"/>
    </xf>
    <xf numFmtId="164" fontId="55" fillId="7" borderId="5" xfId="9" applyFont="1" applyFill="1" applyBorder="1" applyAlignment="1">
      <alignment horizontal="right" vertical="center" wrapText="1"/>
    </xf>
    <xf numFmtId="0" fontId="55" fillId="5" borderId="5" xfId="9" applyNumberFormat="1" applyFont="1" applyFill="1" applyBorder="1" applyAlignment="1">
      <alignment horizontal="justify" vertical="center" wrapText="1"/>
    </xf>
    <xf numFmtId="164" fontId="55" fillId="7" borderId="5" xfId="9" applyFont="1" applyFill="1" applyBorder="1" applyAlignment="1">
      <alignment horizontal="center" vertical="distributed" wrapText="1"/>
    </xf>
    <xf numFmtId="170" fontId="55" fillId="10" borderId="5" xfId="9" applyNumberFormat="1" applyFont="1" applyFill="1" applyBorder="1" applyAlignment="1">
      <alignment horizontal="center" vertical="center" wrapText="1"/>
    </xf>
    <xf numFmtId="164" fontId="55" fillId="3" borderId="5" xfId="9" applyFont="1" applyFill="1" applyBorder="1" applyAlignment="1">
      <alignment horizontal="center" vertical="distributed" wrapText="1"/>
    </xf>
    <xf numFmtId="0" fontId="61" fillId="15" borderId="5" xfId="0" applyFont="1" applyFill="1" applyBorder="1" applyAlignment="1">
      <alignment horizontal="center" vertical="center" wrapText="1"/>
    </xf>
    <xf numFmtId="0" fontId="55" fillId="0" borderId="5" xfId="9" applyNumberFormat="1" applyFont="1" applyBorder="1" applyAlignment="1">
      <alignment horizontal="center" vertical="distributed" wrapText="1"/>
    </xf>
    <xf numFmtId="0" fontId="114" fillId="0" borderId="5" xfId="0" applyFont="1" applyBorder="1"/>
    <xf numFmtId="0" fontId="29" fillId="2" borderId="65" xfId="0" applyFont="1" applyFill="1" applyBorder="1" applyAlignment="1">
      <alignment horizontal="center" vertical="center"/>
    </xf>
    <xf numFmtId="0" fontId="29" fillId="2" borderId="66" xfId="0" applyFont="1" applyFill="1" applyBorder="1" applyAlignment="1">
      <alignment horizontal="center" vertical="center"/>
    </xf>
    <xf numFmtId="0" fontId="29" fillId="2" borderId="67" xfId="0" applyFont="1" applyFill="1" applyBorder="1" applyAlignment="1">
      <alignment horizontal="center" vertical="center"/>
    </xf>
    <xf numFmtId="0" fontId="25" fillId="0" borderId="24" xfId="2" applyFont="1" applyBorder="1" applyAlignment="1">
      <alignment horizontal="left" wrapText="1"/>
    </xf>
    <xf numFmtId="0" fontId="25" fillId="0" borderId="0" xfId="2" applyFont="1" applyAlignment="1">
      <alignment horizontal="left" wrapText="1"/>
    </xf>
    <xf numFmtId="0" fontId="25" fillId="0" borderId="35" xfId="2" applyFont="1" applyBorder="1" applyAlignment="1">
      <alignment horizontal="left" wrapText="1"/>
    </xf>
    <xf numFmtId="0" fontId="55" fillId="7" borderId="24" xfId="2" applyFont="1" applyFill="1" applyBorder="1" applyAlignment="1">
      <alignment horizontal="left" wrapText="1"/>
    </xf>
    <xf numFmtId="0" fontId="55" fillId="7" borderId="0" xfId="2" applyFont="1" applyFill="1" applyAlignment="1">
      <alignment horizontal="left" wrapText="1"/>
    </xf>
    <xf numFmtId="0" fontId="55" fillId="7" borderId="35" xfId="2" applyFont="1" applyFill="1" applyBorder="1" applyAlignment="1">
      <alignment horizontal="left" wrapText="1"/>
    </xf>
    <xf numFmtId="0" fontId="110" fillId="15" borderId="5" xfId="0" applyFont="1" applyFill="1" applyBorder="1" applyAlignment="1">
      <alignment horizontal="center" vertical="center" wrapText="1"/>
    </xf>
    <xf numFmtId="173" fontId="110" fillId="5" borderId="5" xfId="9" applyNumberFormat="1" applyFont="1" applyFill="1" applyBorder="1" applyAlignment="1">
      <alignment horizontal="center" vertical="distributed" wrapText="1"/>
    </xf>
    <xf numFmtId="0" fontId="26" fillId="0" borderId="5" xfId="9" applyNumberFormat="1" applyFont="1" applyBorder="1" applyAlignment="1">
      <alignment horizontal="center" vertical="distributed" wrapText="1"/>
    </xf>
    <xf numFmtId="164" fontId="26" fillId="7" borderId="5" xfId="9" applyFont="1" applyFill="1" applyBorder="1" applyAlignment="1">
      <alignment horizontal="right" vertical="center" wrapText="1"/>
    </xf>
    <xf numFmtId="0" fontId="26" fillId="5" borderId="5" xfId="9" applyNumberFormat="1" applyFont="1" applyFill="1" applyBorder="1" applyAlignment="1">
      <alignment horizontal="justify" vertical="center" wrapText="1"/>
    </xf>
    <xf numFmtId="164" fontId="26" fillId="7" borderId="5" xfId="9" applyFont="1" applyFill="1" applyBorder="1" applyAlignment="1">
      <alignment horizontal="center" vertical="distributed" wrapText="1"/>
    </xf>
    <xf numFmtId="170" fontId="26" fillId="10" borderId="5" xfId="9" applyNumberFormat="1" applyFont="1" applyFill="1" applyBorder="1" applyAlignment="1">
      <alignment horizontal="center" vertical="center" wrapText="1"/>
    </xf>
    <xf numFmtId="164" fontId="26" fillId="3" borderId="5" xfId="9" applyFont="1" applyFill="1" applyBorder="1" applyAlignment="1">
      <alignment horizontal="center" vertical="distributed" wrapText="1"/>
    </xf>
    <xf numFmtId="0" fontId="61" fillId="0" borderId="30" xfId="2" applyFont="1" applyBorder="1" applyAlignment="1">
      <alignment horizontal="center" vertical="center" wrapText="1"/>
    </xf>
    <xf numFmtId="0" fontId="61" fillId="0" borderId="31" xfId="2" applyFont="1" applyBorder="1" applyAlignment="1">
      <alignment horizontal="center" vertical="center" wrapText="1"/>
    </xf>
    <xf numFmtId="4" fontId="25" fillId="5" borderId="76" xfId="2" applyNumberFormat="1" applyFont="1" applyFill="1" applyBorder="1" applyAlignment="1">
      <alignment horizontal="center" vertical="center" wrapText="1"/>
    </xf>
    <xf numFmtId="4" fontId="25" fillId="5" borderId="39" xfId="2" applyNumberFormat="1" applyFont="1" applyFill="1" applyBorder="1" applyAlignment="1">
      <alignment horizontal="center" vertical="center" wrapText="1"/>
    </xf>
    <xf numFmtId="0" fontId="111" fillId="2" borderId="65" xfId="2" applyFont="1" applyFill="1" applyBorder="1" applyAlignment="1">
      <alignment horizontal="center"/>
    </xf>
    <xf numFmtId="0" fontId="111" fillId="2" borderId="66" xfId="2" applyFont="1" applyFill="1" applyBorder="1" applyAlignment="1">
      <alignment horizontal="center"/>
    </xf>
    <xf numFmtId="0" fontId="55" fillId="0" borderId="0" xfId="2" applyFont="1" applyAlignment="1">
      <alignment horizontal="left"/>
    </xf>
    <xf numFmtId="164" fontId="55" fillId="3" borderId="59" xfId="9" applyFont="1" applyFill="1" applyBorder="1" applyAlignment="1">
      <alignment horizontal="center" vertical="distributed" wrapText="1"/>
    </xf>
    <xf numFmtId="164" fontId="55" fillId="3" borderId="65" xfId="9" applyFont="1" applyFill="1" applyBorder="1" applyAlignment="1">
      <alignment horizontal="center" vertical="distributed" wrapText="1"/>
    </xf>
    <xf numFmtId="164" fontId="55" fillId="3" borderId="67" xfId="9" applyFont="1" applyFill="1" applyBorder="1" applyAlignment="1">
      <alignment horizontal="center" vertical="distributed" wrapText="1"/>
    </xf>
    <xf numFmtId="0" fontId="61" fillId="2" borderId="68" xfId="0" applyFont="1" applyFill="1" applyBorder="1" applyAlignment="1">
      <alignment horizontal="center" vertical="center" wrapText="1"/>
    </xf>
    <xf numFmtId="0" fontId="61" fillId="2" borderId="69" xfId="0" applyFont="1" applyFill="1" applyBorder="1" applyAlignment="1">
      <alignment horizontal="center" vertical="center" wrapText="1"/>
    </xf>
    <xf numFmtId="0" fontId="61" fillId="2" borderId="70" xfId="0" applyFont="1" applyFill="1" applyBorder="1" applyAlignment="1">
      <alignment horizontal="center" vertical="center" wrapText="1"/>
    </xf>
    <xf numFmtId="0" fontId="61" fillId="2" borderId="36" xfId="0" applyFont="1" applyFill="1" applyBorder="1" applyAlignment="1">
      <alignment horizontal="center" vertical="center" wrapText="1"/>
    </xf>
    <xf numFmtId="0" fontId="61" fillId="2" borderId="37" xfId="0" applyFont="1" applyFill="1" applyBorder="1" applyAlignment="1">
      <alignment horizontal="center" vertical="center" wrapText="1"/>
    </xf>
    <xf numFmtId="0" fontId="61" fillId="2" borderId="38" xfId="0" applyFont="1" applyFill="1" applyBorder="1" applyAlignment="1">
      <alignment horizontal="center" vertical="center" wrapText="1"/>
    </xf>
    <xf numFmtId="173" fontId="61" fillId="7" borderId="68" xfId="9" applyNumberFormat="1" applyFont="1" applyFill="1" applyBorder="1" applyAlignment="1">
      <alignment horizontal="center" vertical="center" wrapText="1"/>
    </xf>
    <xf numFmtId="173" fontId="61" fillId="7" borderId="69" xfId="9" applyNumberFormat="1" applyFont="1" applyFill="1" applyBorder="1" applyAlignment="1">
      <alignment horizontal="center" vertical="center" wrapText="1"/>
    </xf>
    <xf numFmtId="173" fontId="61" fillId="7" borderId="24" xfId="9" applyNumberFormat="1" applyFont="1" applyFill="1" applyBorder="1" applyAlignment="1">
      <alignment horizontal="center" vertical="center" wrapText="1"/>
    </xf>
    <xf numFmtId="173" fontId="61" fillId="7" borderId="0" xfId="9" applyNumberFormat="1" applyFont="1" applyFill="1" applyBorder="1" applyAlignment="1">
      <alignment horizontal="center" vertical="center" wrapText="1"/>
    </xf>
    <xf numFmtId="173" fontId="61" fillId="7" borderId="74" xfId="9" applyNumberFormat="1" applyFont="1" applyFill="1" applyBorder="1" applyAlignment="1">
      <alignment horizontal="center" vertical="center" wrapText="1"/>
    </xf>
    <xf numFmtId="173" fontId="61" fillId="7" borderId="4" xfId="9" applyNumberFormat="1" applyFont="1" applyFill="1" applyBorder="1" applyAlignment="1">
      <alignment horizontal="center" vertical="center" wrapText="1"/>
    </xf>
    <xf numFmtId="164" fontId="55" fillId="7" borderId="64" xfId="9" applyFont="1" applyFill="1" applyBorder="1" applyAlignment="1">
      <alignment horizontal="right" vertical="center" wrapText="1"/>
    </xf>
    <xf numFmtId="164" fontId="55" fillId="7" borderId="1" xfId="9" applyFont="1" applyFill="1" applyBorder="1" applyAlignment="1">
      <alignment horizontal="right" vertical="center" wrapText="1"/>
    </xf>
    <xf numFmtId="0" fontId="55" fillId="5" borderId="64" xfId="9" applyNumberFormat="1" applyFont="1" applyFill="1" applyBorder="1" applyAlignment="1">
      <alignment horizontal="justify" vertical="center" wrapText="1"/>
    </xf>
    <xf numFmtId="0" fontId="55" fillId="5" borderId="71" xfId="9" applyNumberFormat="1" applyFont="1" applyFill="1" applyBorder="1" applyAlignment="1">
      <alignment horizontal="justify" vertical="center" wrapText="1"/>
    </xf>
    <xf numFmtId="0" fontId="55" fillId="5" borderId="1" xfId="9" applyNumberFormat="1" applyFont="1" applyFill="1" applyBorder="1" applyAlignment="1">
      <alignment horizontal="justify" vertical="center" wrapText="1"/>
    </xf>
    <xf numFmtId="0" fontId="55" fillId="5" borderId="72" xfId="9" applyNumberFormat="1" applyFont="1" applyFill="1" applyBorder="1" applyAlignment="1">
      <alignment horizontal="justify" vertical="center" wrapText="1"/>
    </xf>
    <xf numFmtId="0" fontId="55" fillId="5" borderId="73" xfId="9" applyNumberFormat="1" applyFont="1" applyFill="1" applyBorder="1" applyAlignment="1">
      <alignment horizontal="justify" vertical="center" wrapText="1"/>
    </xf>
    <xf numFmtId="164" fontId="55" fillId="7" borderId="20" xfId="9" applyFont="1" applyFill="1" applyBorder="1" applyAlignment="1">
      <alignment horizontal="center" vertical="center" wrapText="1"/>
    </xf>
    <xf numFmtId="170" fontId="55" fillId="10" borderId="59" xfId="9" applyNumberFormat="1" applyFont="1" applyFill="1" applyBorder="1" applyAlignment="1">
      <alignment horizontal="center" vertical="center" wrapText="1"/>
    </xf>
    <xf numFmtId="0" fontId="14" fillId="2" borderId="65" xfId="0" applyFont="1" applyFill="1" applyBorder="1" applyAlignment="1">
      <alignment horizontal="center" vertical="center"/>
    </xf>
    <xf numFmtId="0" fontId="14" fillId="2" borderId="66" xfId="0" applyFont="1" applyFill="1" applyBorder="1" applyAlignment="1">
      <alignment horizontal="center" vertical="center"/>
    </xf>
    <xf numFmtId="0" fontId="14" fillId="2" borderId="67" xfId="0" applyFont="1" applyFill="1" applyBorder="1" applyAlignment="1">
      <alignment horizontal="center" vertical="center"/>
    </xf>
    <xf numFmtId="0" fontId="25" fillId="0" borderId="0" xfId="2" applyFont="1" applyAlignment="1">
      <alignment horizontal="justify" vertical="justify" wrapText="1"/>
    </xf>
    <xf numFmtId="0" fontId="14" fillId="2" borderId="68" xfId="0" applyFont="1" applyFill="1" applyBorder="1" applyAlignment="1">
      <alignment horizontal="center" vertical="center" wrapText="1"/>
    </xf>
    <xf numFmtId="0" fontId="14" fillId="2" borderId="69" xfId="0" applyFont="1" applyFill="1" applyBorder="1" applyAlignment="1">
      <alignment horizontal="center" vertical="center" wrapText="1"/>
    </xf>
    <xf numFmtId="0" fontId="14" fillId="2" borderId="70" xfId="0" applyFont="1" applyFill="1" applyBorder="1" applyAlignment="1">
      <alignment horizontal="center" vertical="center" wrapText="1"/>
    </xf>
    <xf numFmtId="0" fontId="14" fillId="2" borderId="36" xfId="0" applyFont="1" applyFill="1" applyBorder="1" applyAlignment="1">
      <alignment horizontal="center" vertical="center" wrapText="1"/>
    </xf>
    <xf numFmtId="0" fontId="14" fillId="2" borderId="37" xfId="0" applyFont="1" applyFill="1" applyBorder="1" applyAlignment="1">
      <alignment horizontal="center" vertical="center" wrapText="1"/>
    </xf>
    <xf numFmtId="0" fontId="14" fillId="2" borderId="38" xfId="0" applyFont="1" applyFill="1" applyBorder="1" applyAlignment="1">
      <alignment horizontal="center" vertical="center" wrapText="1"/>
    </xf>
    <xf numFmtId="164" fontId="25" fillId="3" borderId="59" xfId="9" applyFont="1" applyFill="1" applyBorder="1" applyAlignment="1">
      <alignment horizontal="center" vertical="distributed" wrapText="1"/>
    </xf>
    <xf numFmtId="164" fontId="25" fillId="3" borderId="65" xfId="9" applyFont="1" applyFill="1" applyBorder="1" applyAlignment="1">
      <alignment horizontal="center" vertical="distributed" wrapText="1"/>
    </xf>
    <xf numFmtId="164" fontId="25" fillId="3" borderId="67" xfId="9" applyFont="1" applyFill="1" applyBorder="1" applyAlignment="1">
      <alignment horizontal="center" vertical="distributed" wrapText="1"/>
    </xf>
    <xf numFmtId="173" fontId="14" fillId="7" borderId="68" xfId="9" applyNumberFormat="1" applyFont="1" applyFill="1" applyBorder="1" applyAlignment="1">
      <alignment horizontal="center" vertical="center" wrapText="1"/>
    </xf>
    <xf numFmtId="173" fontId="14" fillId="7" borderId="69" xfId="9" applyNumberFormat="1" applyFont="1" applyFill="1" applyBorder="1" applyAlignment="1">
      <alignment horizontal="center" vertical="center" wrapText="1"/>
    </xf>
    <xf numFmtId="173" fontId="14" fillId="7" borderId="24" xfId="9" applyNumberFormat="1" applyFont="1" applyFill="1" applyBorder="1" applyAlignment="1">
      <alignment horizontal="center" vertical="center" wrapText="1"/>
    </xf>
    <xf numFmtId="173" fontId="14" fillId="7" borderId="0" xfId="9" applyNumberFormat="1" applyFont="1" applyFill="1" applyBorder="1" applyAlignment="1">
      <alignment horizontal="center" vertical="center" wrapText="1"/>
    </xf>
    <xf numFmtId="173" fontId="14" fillId="7" borderId="74" xfId="9" applyNumberFormat="1" applyFont="1" applyFill="1" applyBorder="1" applyAlignment="1">
      <alignment horizontal="center" vertical="center" wrapText="1"/>
    </xf>
    <xf numFmtId="173" fontId="14" fillId="7" borderId="4" xfId="9" applyNumberFormat="1" applyFont="1" applyFill="1" applyBorder="1" applyAlignment="1">
      <alignment horizontal="center" vertical="center" wrapText="1"/>
    </xf>
    <xf numFmtId="164" fontId="25" fillId="7" borderId="64" xfId="9" applyFont="1" applyFill="1" applyBorder="1" applyAlignment="1">
      <alignment horizontal="right" vertical="center" wrapText="1"/>
    </xf>
    <xf numFmtId="164" fontId="25" fillId="7" borderId="1" xfId="9" applyFont="1" applyFill="1" applyBorder="1" applyAlignment="1">
      <alignment horizontal="right" vertical="center" wrapText="1"/>
    </xf>
    <xf numFmtId="164" fontId="25" fillId="7" borderId="20" xfId="9" applyFont="1" applyFill="1" applyBorder="1" applyAlignment="1">
      <alignment horizontal="center" vertical="center" wrapText="1"/>
    </xf>
    <xf numFmtId="170" fontId="25" fillId="10" borderId="59" xfId="9" applyNumberFormat="1" applyFont="1" applyFill="1" applyBorder="1" applyAlignment="1">
      <alignment horizontal="center" vertical="center" wrapText="1"/>
    </xf>
    <xf numFmtId="0" fontId="29" fillId="5" borderId="7" xfId="0" applyFont="1" applyFill="1" applyBorder="1" applyAlignment="1">
      <alignment horizontal="center" vertical="center"/>
    </xf>
    <xf numFmtId="0" fontId="29" fillId="5" borderId="6" xfId="0" applyFont="1" applyFill="1" applyBorder="1" applyAlignment="1">
      <alignment horizontal="center" vertical="center"/>
    </xf>
    <xf numFmtId="0" fontId="29" fillId="5" borderId="8" xfId="0" applyFont="1" applyFill="1" applyBorder="1" applyAlignment="1">
      <alignment horizontal="center" vertical="center"/>
    </xf>
    <xf numFmtId="0" fontId="14" fillId="0" borderId="7" xfId="0" applyFont="1" applyBorder="1" applyAlignment="1">
      <alignment horizontal="left" vertical="justify" wrapText="1"/>
    </xf>
    <xf numFmtId="0" fontId="14" fillId="0" borderId="6" xfId="0" applyFont="1" applyBorder="1" applyAlignment="1">
      <alignment horizontal="left" vertical="justify" wrapText="1"/>
    </xf>
    <xf numFmtId="0" fontId="14" fillId="0" borderId="8" xfId="0" applyFont="1" applyBorder="1" applyAlignment="1">
      <alignment horizontal="left" vertical="justify" wrapText="1"/>
    </xf>
    <xf numFmtId="0" fontId="25" fillId="0" borderId="0" xfId="2" applyFont="1" applyAlignment="1">
      <alignment horizontal="left" vertical="top" wrapText="1"/>
    </xf>
    <xf numFmtId="0" fontId="32" fillId="0" borderId="0" xfId="0" applyFont="1" applyAlignment="1">
      <alignment horizontal="center"/>
    </xf>
    <xf numFmtId="0" fontId="21" fillId="0" borderId="0" xfId="0" applyFont="1" applyAlignment="1">
      <alignment horizontal="center" wrapText="1"/>
    </xf>
    <xf numFmtId="0" fontId="19" fillId="0" borderId="0" xfId="6" applyFont="1" applyAlignment="1">
      <alignment horizontal="justify" wrapText="1"/>
    </xf>
    <xf numFmtId="0" fontId="19" fillId="0" borderId="0" xfId="6" applyFont="1" applyAlignment="1">
      <alignment horizontal="justify" vertical="center" wrapText="1"/>
    </xf>
    <xf numFmtId="0" fontId="19" fillId="9" borderId="0" xfId="19" applyFont="1" applyFill="1" applyAlignment="1">
      <alignment horizontal="justify" wrapText="1"/>
    </xf>
    <xf numFmtId="0" fontId="44" fillId="2" borderId="7" xfId="0" applyFont="1" applyFill="1" applyBorder="1" applyAlignment="1">
      <alignment horizontal="center"/>
    </xf>
    <xf numFmtId="0" fontId="44" fillId="2" borderId="6" xfId="0" applyFont="1" applyFill="1" applyBorder="1" applyAlignment="1">
      <alignment horizontal="center"/>
    </xf>
    <xf numFmtId="0" fontId="44" fillId="2" borderId="8" xfId="0" applyFont="1" applyFill="1" applyBorder="1" applyAlignment="1">
      <alignment horizontal="center"/>
    </xf>
    <xf numFmtId="0" fontId="44" fillId="14" borderId="7" xfId="0" applyFont="1" applyFill="1" applyBorder="1" applyAlignment="1">
      <alignment horizontal="center"/>
    </xf>
    <xf numFmtId="0" fontId="44" fillId="14" borderId="8" xfId="0" applyFont="1" applyFill="1" applyBorder="1" applyAlignment="1">
      <alignment horizontal="center"/>
    </xf>
    <xf numFmtId="0" fontId="42" fillId="0" borderId="32" xfId="0" applyFont="1" applyBorder="1" applyAlignment="1">
      <alignment horizontal="center"/>
    </xf>
    <xf numFmtId="0" fontId="42" fillId="0" borderId="33" xfId="0" applyFont="1" applyBorder="1" applyAlignment="1">
      <alignment horizontal="center"/>
    </xf>
    <xf numFmtId="0" fontId="42" fillId="0" borderId="34" xfId="0" applyFont="1" applyBorder="1" applyAlignment="1">
      <alignment horizontal="center"/>
    </xf>
    <xf numFmtId="0" fontId="42" fillId="0" borderId="24" xfId="0" applyFont="1" applyBorder="1" applyAlignment="1">
      <alignment horizontal="center"/>
    </xf>
    <xf numFmtId="0" fontId="42" fillId="0" borderId="0" xfId="0" applyFont="1" applyAlignment="1">
      <alignment horizontal="center"/>
    </xf>
    <xf numFmtId="0" fontId="42" fillId="0" borderId="35" xfId="0" applyFont="1" applyBorder="1" applyAlignment="1">
      <alignment horizontal="center"/>
    </xf>
    <xf numFmtId="0" fontId="43" fillId="0" borderId="36" xfId="0" applyFont="1" applyBorder="1" applyAlignment="1">
      <alignment horizontal="center"/>
    </xf>
    <xf numFmtId="0" fontId="43" fillId="0" borderId="37" xfId="0" applyFont="1" applyBorder="1" applyAlignment="1">
      <alignment horizontal="center"/>
    </xf>
    <xf numFmtId="0" fontId="43" fillId="0" borderId="38" xfId="0" applyFont="1" applyBorder="1" applyAlignment="1">
      <alignment horizontal="center"/>
    </xf>
    <xf numFmtId="0" fontId="34" fillId="0" borderId="0" xfId="2" applyFont="1" applyAlignment="1">
      <alignment horizontal="left" wrapText="1"/>
    </xf>
    <xf numFmtId="0" fontId="44" fillId="14" borderId="25" xfId="0" applyFont="1" applyFill="1" applyBorder="1" applyAlignment="1">
      <alignment horizontal="center" vertical="center"/>
    </xf>
    <xf numFmtId="0" fontId="44" fillId="14" borderId="26" xfId="0" applyFont="1" applyFill="1" applyBorder="1" applyAlignment="1">
      <alignment horizontal="center" vertical="center"/>
    </xf>
  </cellXfs>
  <cellStyles count="15007">
    <cellStyle name="_x000d__x000a_JournalTemplate=C:\COMFO\CTALK\JOURSTD.TPL_x000d__x000a_LbStateAddress=3 3 0 251 1 89 2 311_x000d__x000a_LbStateJou" xfId="104" xr:uid="{FD6C147B-FA35-494F-8C60-9042801B4D46}"/>
    <cellStyle name="20% - Ênfase1 100" xfId="49" xr:uid="{5B33FFD2-671D-4160-8731-1C310F9BEAB5}"/>
    <cellStyle name="20% - Ênfase1 2" xfId="2093" xr:uid="{F79586BD-0C1B-405F-9B6A-ECEE2F8DE3D8}"/>
    <cellStyle name="20% - Ênfase1 2 2" xfId="2424" xr:uid="{CC2435B3-5706-44E3-8000-866C2E078446}"/>
    <cellStyle name="20% - Ênfase1 2 2 2" xfId="4268" xr:uid="{9180B6C9-6149-42FF-8EF6-8D6F52EDCB6E}"/>
    <cellStyle name="20% - Ênfase1 2 2 2 2" xfId="14931" xr:uid="{38549C46-70CD-4501-BE26-EBD60E43D98A}"/>
    <cellStyle name="20% - Ênfase1 2 2 3" xfId="13118" xr:uid="{1210F09F-85BA-4B6C-904A-A313A3CD9A53}"/>
    <cellStyle name="20% - Ênfase2 2" xfId="2094" xr:uid="{D6ABB412-7602-424E-8F97-256D029CDF52}"/>
    <cellStyle name="20% - Ênfase2 2 2" xfId="2425" xr:uid="{F4E42433-F2E9-4479-9D90-9DDC57E09F18}"/>
    <cellStyle name="20% - Ênfase2 2 2 2" xfId="4269" xr:uid="{8F6A24CE-BCA7-4D7F-85C5-EF6B02CB74FC}"/>
    <cellStyle name="20% - Ênfase2 2 2 2 2" xfId="14932" xr:uid="{E8AC4983-61D6-48B9-9A49-29D8153B1194}"/>
    <cellStyle name="20% - Ênfase2 2 2 3" xfId="13119" xr:uid="{9CD2FC32-74F0-4671-A520-652813AA97AC}"/>
    <cellStyle name="20% - Ênfase3 2" xfId="2095" xr:uid="{5216E134-0665-445C-B18B-B11CD5FF59FA}"/>
    <cellStyle name="20% - Ênfase3 2 2" xfId="2426" xr:uid="{1E3094AA-B572-450D-BE33-4FCA8359485F}"/>
    <cellStyle name="20% - Ênfase3 2 2 2" xfId="4270" xr:uid="{696D72EA-8FB8-4FCC-B4C2-3365D1225A98}"/>
    <cellStyle name="20% - Ênfase3 2 2 2 2" xfId="14933" xr:uid="{A9C28435-C7C2-42E5-8D44-3EF7E81301E1}"/>
    <cellStyle name="20% - Ênfase3 2 2 3" xfId="13120" xr:uid="{8A997AFA-D5F1-4CF9-96B4-23646583B962}"/>
    <cellStyle name="20% - Ênfase4 2" xfId="2096" xr:uid="{FA256CBB-80D6-4751-84FE-3803BA471DC4}"/>
    <cellStyle name="20% - Ênfase4 2 2" xfId="2427" xr:uid="{5462DFF2-28E6-4D7D-84F9-E9693D8C280D}"/>
    <cellStyle name="20% - Ênfase4 2 2 2" xfId="4271" xr:uid="{81F82A73-843A-45B7-B056-32028566FAC5}"/>
    <cellStyle name="20% - Ênfase4 2 2 2 2" xfId="14934" xr:uid="{DA8A751A-0CDB-4558-956F-4007AEB70203}"/>
    <cellStyle name="20% - Ênfase4 2 2 3" xfId="13121" xr:uid="{F086DD1B-2BE0-4CF8-A7EA-B1EA20602C23}"/>
    <cellStyle name="20% - Ênfase5 2" xfId="2097" xr:uid="{0E98C6FA-53FF-49FA-B05D-99C1CE655ECD}"/>
    <cellStyle name="20% - Ênfase5 2 2" xfId="2428" xr:uid="{E2AC4FD8-4D3B-4A06-989E-C1C4F2B9E993}"/>
    <cellStyle name="20% - Ênfase5 2 2 2" xfId="4272" xr:uid="{8C0D24A2-1553-434C-94E3-138B0979CAB4}"/>
    <cellStyle name="20% - Ênfase5 2 2 2 2" xfId="14935" xr:uid="{3B881742-8F15-4F1D-ACB7-6DD56243ABDF}"/>
    <cellStyle name="20% - Ênfase5 2 2 3" xfId="13122" xr:uid="{07A00985-6476-4D13-A5C1-12F5263A5E34}"/>
    <cellStyle name="20% - Ênfase6 2" xfId="2098" xr:uid="{F89B8D8F-BB9B-404A-B7A9-9AC30991F532}"/>
    <cellStyle name="20% - Ênfase6 2 2" xfId="2429" xr:uid="{86F4E615-6CBD-4736-AAE7-0133FE788C6A}"/>
    <cellStyle name="20% - Ênfase6 2 2 2" xfId="4273" xr:uid="{FD86432D-518B-42BA-8934-B5750178DF7A}"/>
    <cellStyle name="20% - Ênfase6 2 2 2 2" xfId="14936" xr:uid="{BF76B42B-08BF-4219-861C-D14A2B6EB12B}"/>
    <cellStyle name="20% - Ênfase6 2 2 3" xfId="13123" xr:uid="{C16D749C-F0B0-4049-854A-49A76EA64398}"/>
    <cellStyle name="40% - Ênfase1 2" xfId="2099" xr:uid="{FD614382-37AD-4AA2-B333-5A3F4F56A714}"/>
    <cellStyle name="40% - Ênfase1 2 2" xfId="2430" xr:uid="{05BEC968-A126-400D-8314-5BB238F36E2F}"/>
    <cellStyle name="40% - Ênfase1 2 2 2" xfId="4274" xr:uid="{AAA8E15B-B97A-4ABD-AE31-5CF258B7AB38}"/>
    <cellStyle name="40% - Ênfase1 2 2 2 2" xfId="14937" xr:uid="{27D9F609-80CD-4716-A417-E8844476E26A}"/>
    <cellStyle name="40% - Ênfase1 2 2 3" xfId="13124" xr:uid="{CE381557-1211-409E-AB23-B246F59FABE5}"/>
    <cellStyle name="40% - Ênfase2 2" xfId="2100" xr:uid="{AD3A67F2-8544-4FCA-B32F-00A821F94B3F}"/>
    <cellStyle name="40% - Ênfase2 2 2" xfId="2431" xr:uid="{ED5F4D5B-C06B-4527-B6FD-D1EE37CA096E}"/>
    <cellStyle name="40% - Ênfase2 2 2 2" xfId="4275" xr:uid="{F7298DA4-7DE7-484E-A6AD-1C401C779547}"/>
    <cellStyle name="40% - Ênfase2 2 2 2 2" xfId="14938" xr:uid="{45B2EBAF-A57D-4DF3-B4F2-AD40BBEB91A4}"/>
    <cellStyle name="40% - Ênfase2 2 2 3" xfId="13125" xr:uid="{DB625A86-7322-4735-91E6-B82BB72E7F23}"/>
    <cellStyle name="40% - Ênfase3 2" xfId="2101" xr:uid="{1C6460AC-60F1-4FBC-8D7E-F4EBC658600B}"/>
    <cellStyle name="40% - Ênfase3 2 2" xfId="2432" xr:uid="{0AC24A89-ADD0-4F66-AA42-1F8F6E35FE24}"/>
    <cellStyle name="40% - Ênfase3 2 2 2" xfId="4276" xr:uid="{A2AE050A-B5FC-4AFA-A0A8-73C220AF462D}"/>
    <cellStyle name="40% - Ênfase3 2 2 2 2" xfId="14939" xr:uid="{F53DAD9C-3992-4E36-8318-1525F77E94A4}"/>
    <cellStyle name="40% - Ênfase3 2 2 3" xfId="13126" xr:uid="{63939B13-72C5-4AC2-AC3C-468DBD7D77C6}"/>
    <cellStyle name="40% - Ênfase4 2" xfId="2102" xr:uid="{C11DE1E8-C7B1-402C-AD0E-7C6A246F6095}"/>
    <cellStyle name="40% - Ênfase4 2 2" xfId="2433" xr:uid="{03AA6DFE-4669-42A7-B751-D97F45847B3D}"/>
    <cellStyle name="40% - Ênfase4 2 2 2" xfId="4277" xr:uid="{6CF9F48A-A827-420D-AB72-18F2A07E1284}"/>
    <cellStyle name="40% - Ênfase4 2 2 2 2" xfId="14940" xr:uid="{C7AE53F1-E8F4-44F5-B36F-174A5442D5D2}"/>
    <cellStyle name="40% - Ênfase4 2 2 3" xfId="13127" xr:uid="{D7241B11-58EB-44EB-9DC2-251252DE3A17}"/>
    <cellStyle name="40% - Ênfase5 2" xfId="2103" xr:uid="{9012DAC3-0155-4555-99A2-4CF011EFC398}"/>
    <cellStyle name="40% - Ênfase5 2 2" xfId="2434" xr:uid="{6D89BCB4-8315-452D-86EF-BDC0DBE655CF}"/>
    <cellStyle name="40% - Ênfase5 2 2 2" xfId="4278" xr:uid="{6ACB5382-F9DF-44DE-ABBE-DD3453AFDB1E}"/>
    <cellStyle name="40% - Ênfase5 2 2 2 2" xfId="14941" xr:uid="{2C5A5357-D537-4E84-8D4D-D481FD7BD84C}"/>
    <cellStyle name="40% - Ênfase5 2 2 3" xfId="13128" xr:uid="{1C26867B-7160-4053-A933-C6356DE392FD}"/>
    <cellStyle name="40% - Ênfase6 2" xfId="2104" xr:uid="{22F31E83-D2D8-47AF-A3F3-D283AE2F9301}"/>
    <cellStyle name="40% - Ênfase6 2 2" xfId="2435" xr:uid="{C2A0E491-59D6-4D1B-A7C1-BA302DE58D6D}"/>
    <cellStyle name="40% - Ênfase6 2 2 2" xfId="4279" xr:uid="{5FEF9C0A-2529-443B-9F74-05EB72970B5A}"/>
    <cellStyle name="40% - Ênfase6 2 2 2 2" xfId="14942" xr:uid="{60FA8C3F-CE7F-4FE2-8AC5-489996F250B7}"/>
    <cellStyle name="40% - Ênfase6 2 2 3" xfId="13129" xr:uid="{E798CE2C-AAC4-4738-9C46-597B3C965236}"/>
    <cellStyle name="60% - Ênfase1 2" xfId="2105" xr:uid="{3907441E-9B32-4D1F-83CA-716FD5938FB1}"/>
    <cellStyle name="60% - Ênfase1 2 2" xfId="2436" xr:uid="{E07A6AE6-23CE-4CA2-A669-C90DA94DB204}"/>
    <cellStyle name="60% - Ênfase2 2" xfId="2106" xr:uid="{305A508A-58BD-49C8-9CC2-C522B5E4A92B}"/>
    <cellStyle name="60% - Ênfase2 2 2" xfId="2437" xr:uid="{EE1587D0-E086-44A2-887D-C62196A36CE4}"/>
    <cellStyle name="60% - Ênfase3 2" xfId="2107" xr:uid="{C7A77E80-1CDF-4707-BF0E-00268BC787A1}"/>
    <cellStyle name="60% - Ênfase3 2 2" xfId="2438" xr:uid="{DE99888E-80A8-41A7-99EE-0C1EC74E6831}"/>
    <cellStyle name="60% - Ênfase4 2" xfId="2108" xr:uid="{3EA9FC6D-6F66-46C4-B1CD-1DBDBE8F1977}"/>
    <cellStyle name="60% - Ênfase4 2 2" xfId="2439" xr:uid="{15BCCA0D-10FC-4068-A77F-DC25B3460E79}"/>
    <cellStyle name="60% - Ênfase5 2" xfId="2109" xr:uid="{9C622521-AF88-4092-A820-2533D5ABCFDB}"/>
    <cellStyle name="60% - Ênfase5 2 2" xfId="2440" xr:uid="{B8D0F79D-7DD0-421E-B234-A38046BD3396}"/>
    <cellStyle name="60% - Ênfase6 2" xfId="2110" xr:uid="{BC418784-2C7B-4005-9C88-4848A63E28C1}"/>
    <cellStyle name="60% - Ênfase6 2 2" xfId="2441" xr:uid="{A2114430-07CF-46D2-96FA-EA336C1A8C87}"/>
    <cellStyle name="60% - Ênfase6 37" xfId="50" xr:uid="{C76E1A55-9689-4C8D-A50A-B6F667613C50}"/>
    <cellStyle name="Bom 2" xfId="2111" xr:uid="{9E67D532-98F5-4FDD-BB37-47AAF1E215B3}"/>
    <cellStyle name="Bom 2 2" xfId="2442" xr:uid="{1FDB25F2-4ED4-4A7C-8C0E-1394CBE3F5CF}"/>
    <cellStyle name="Cálculo 2" xfId="2112" xr:uid="{EC651218-7E21-43ED-913E-DA1FB16B89B8}"/>
    <cellStyle name="Cálculo 2 2" xfId="2443" xr:uid="{6F2BB413-6318-4E6A-92C3-1B65E0E51ADB}"/>
    <cellStyle name="Célula de Verificação 2" xfId="2113" xr:uid="{5114AD1E-AF16-4942-B3BE-113FC0D7944B}"/>
    <cellStyle name="Célula de Verificação 2 2" xfId="2444" xr:uid="{ED4F7595-E5A4-4DC9-AF88-4DF4091E4A38}"/>
    <cellStyle name="Célula Vinculada 2" xfId="2114" xr:uid="{43870A36-47B3-40BF-B515-5E854AA663DE}"/>
    <cellStyle name="Célula Vinculada 2 2" xfId="2445" xr:uid="{C5AB690C-AB5E-4410-987A-5515B287D345}"/>
    <cellStyle name="Comma_Arauco Piping list" xfId="105" xr:uid="{3C24EF28-57BB-4DFB-B1ED-AFE78A75698E}"/>
    <cellStyle name="Comma0" xfId="106" xr:uid="{D65F9C15-FF8E-44A8-A1D8-FB07708846DE}"/>
    <cellStyle name="CORES" xfId="107" xr:uid="{47CABDF1-D899-47AB-9BF7-D852B7806FCF}"/>
    <cellStyle name="Currency [0]_Arauco Piping list" xfId="108" xr:uid="{2D647ADD-2594-496A-925E-CBBC352113DC}"/>
    <cellStyle name="Currency_Arauco Piping list" xfId="109" xr:uid="{1B7C5D79-3CEC-4BA9-887F-9BE55337BF95}"/>
    <cellStyle name="Currency0" xfId="110" xr:uid="{049833CA-219B-47A4-B66E-6DA97A8886FA}"/>
    <cellStyle name="Data" xfId="111" xr:uid="{B32CBC13-D52F-4998-904D-4211580F3CA2}"/>
    <cellStyle name="Date" xfId="112" xr:uid="{ADCC4547-91E7-4FD2-8AC7-04E3BF88F084}"/>
    <cellStyle name="Ênfase1 2" xfId="2115" xr:uid="{84CE148B-FFF2-403C-96E2-B6E784B4204F}"/>
    <cellStyle name="Ênfase1 2 2" xfId="2446" xr:uid="{2D2F5ED4-F58D-4ABA-AAC6-36B67B458C86}"/>
    <cellStyle name="Ênfase2 2" xfId="2116" xr:uid="{F6BB5300-6F9A-435C-9DB1-4CCC88FA5D36}"/>
    <cellStyle name="Ênfase2 2 2" xfId="2447" xr:uid="{EE9A003A-3319-4AC3-B2FE-34778AA3B71B}"/>
    <cellStyle name="Ênfase3 2" xfId="2117" xr:uid="{ECDDEB87-5841-43EB-9D32-2134A0988980}"/>
    <cellStyle name="Ênfase3 2 2" xfId="2448" xr:uid="{01889231-997B-48DB-B186-8D8A25606393}"/>
    <cellStyle name="Ênfase4 2" xfId="2118" xr:uid="{591B4084-0E18-4E98-89D5-031A3221C716}"/>
    <cellStyle name="Ênfase4 2 2" xfId="2449" xr:uid="{7B857972-60D1-413A-9145-D08C5D8C0EF0}"/>
    <cellStyle name="Ênfase5 2" xfId="2119" xr:uid="{5D79F264-A923-400A-BACC-3DCD661E52AA}"/>
    <cellStyle name="Ênfase5 2 2" xfId="2450" xr:uid="{BCA25802-5A26-48DB-A051-ADC040F034A3}"/>
    <cellStyle name="Ênfase6 2" xfId="2120" xr:uid="{0569186C-2D16-4199-A86E-7DBB67065CC8}"/>
    <cellStyle name="Ênfase6 2 2" xfId="2451" xr:uid="{F49AAB73-E21A-43E3-A47E-BEF642E57137}"/>
    <cellStyle name="Entrada 2" xfId="2121" xr:uid="{F0248C88-A96C-4DD6-A2D8-4FE77D964F4E}"/>
    <cellStyle name="Entrada 2 2" xfId="2452" xr:uid="{E57573C9-9E87-4DFD-A001-5A3467438C53}"/>
    <cellStyle name="Excel Built-in Excel Built-in Excel Built-in Excel Built-in Excel Built-in Excel Built-in Excel Built-in Excel Built-in Separador de milhares 4" xfId="51" xr:uid="{18818560-3B0E-4EEA-B2DF-1533F1B6BA0E}"/>
    <cellStyle name="Excel Built-in Excel Built-in Excel Built-in Excel Built-in Excel Built-in Excel Built-in Excel Built-in Separador de milhares 4" xfId="52" xr:uid="{EED8B850-0AD1-49BA-AFE1-B5E935743856}"/>
    <cellStyle name="Excel Built-in Normal" xfId="53" xr:uid="{54CDE0CF-7A95-485F-BD66-1301A542E0E6}"/>
    <cellStyle name="Excel Built-in Normal 1" xfId="54" xr:uid="{B3DBB381-4BC7-42C3-9EB8-7A758036D8FD}"/>
    <cellStyle name="Excel Built-in Normal 2" xfId="73" xr:uid="{08827F27-500F-4D4B-A21D-ADABD0A81EA8}"/>
    <cellStyle name="Excel Built-in Normal 3" xfId="84" xr:uid="{23B3AD8B-CBF0-4B58-9532-66581CC16FF4}"/>
    <cellStyle name="Excel_BuiltIn_Comma" xfId="55" xr:uid="{FB8A142C-7669-4EAF-A7E2-702C0EF1C3B4}"/>
    <cellStyle name="Fixed" xfId="113" xr:uid="{1A1AB1D4-485B-4C9D-9D37-DAD0B83A951D}"/>
    <cellStyle name="Fixo" xfId="114" xr:uid="{B79E2D21-5AEA-4ACD-9000-BEA1118BD03F}"/>
    <cellStyle name="Followed Hyperlink" xfId="115" xr:uid="{C5FA4D97-0FBC-4DB7-8854-9CFC363DA8CF}"/>
    <cellStyle name="Grey" xfId="116" xr:uid="{FEAD495F-4DD3-4CEA-8B6E-D62F78F3620B}"/>
    <cellStyle name="Heading" xfId="56" xr:uid="{A22110AF-4065-4F89-83B3-0F1DD3570D21}"/>
    <cellStyle name="Heading 1" xfId="117" xr:uid="{7598962B-23C5-4D36-813F-9515D876DE42}"/>
    <cellStyle name="Heading 2" xfId="118" xr:uid="{98C80574-8AD2-4AB3-9521-6EB3D44EF4B7}"/>
    <cellStyle name="Heading1" xfId="57" xr:uid="{0CE6FC05-3CE4-4726-9378-25C3050F5C53}"/>
    <cellStyle name="Hiperlink" xfId="42" builtinId="8"/>
    <cellStyle name="Hiperlink 2" xfId="46" xr:uid="{CC6C7C56-479D-4701-BE86-97446DA5030B}"/>
    <cellStyle name="Hiperlink 2 2" xfId="15004" xr:uid="{36C9F0F4-4B6E-4785-8EF4-FE5525414710}"/>
    <cellStyle name="Hiperlink 2 3" xfId="74" xr:uid="{B8D69788-AFE8-4328-8B1A-A1F79B8051C1}"/>
    <cellStyle name="Hiperlink 3" xfId="15006" xr:uid="{A606EA2D-9B5C-4EA7-96C4-7D0708B6E2BA}"/>
    <cellStyle name="Incorreto 2" xfId="2122" xr:uid="{2A4CF174-EBDC-42FD-8065-F31E29FF23A0}"/>
    <cellStyle name="Incorreto 2 2" xfId="2453" xr:uid="{CEB107DE-9858-4F52-8854-DC5BA9B3DC61}"/>
    <cellStyle name="Indefinido" xfId="119" xr:uid="{E9DD244D-E6AC-4A5D-8FA0-429BCED6F989}"/>
    <cellStyle name="Input [yellow]" xfId="120" xr:uid="{C5D57DCB-333C-4C7C-84DE-906C2A0DB16D}"/>
    <cellStyle name="material" xfId="121" xr:uid="{5FA4093C-85FE-48AC-9B05-1D5789A92FB2}"/>
    <cellStyle name="material 2" xfId="525" xr:uid="{8CD2961C-22BC-45D7-8F74-3914EA523A4C}"/>
    <cellStyle name="material 2 2" xfId="1082" xr:uid="{B50EF54B-E914-47A7-A65C-303EA123CE5A}"/>
    <cellStyle name="material 3" xfId="467" xr:uid="{34B58422-3E19-4E9F-9AEE-2CDACB650C6E}"/>
    <cellStyle name="material 4" xfId="351" xr:uid="{50F23E32-99E9-48E2-8503-9250AB059D12}"/>
    <cellStyle name="MINIPG" xfId="122" xr:uid="{C9416D44-72F8-4E14-8C11-3F739DF00A94}"/>
    <cellStyle name="Moeda" xfId="45" builtinId="4"/>
    <cellStyle name="Moeda 2" xfId="10" xr:uid="{00000000-0005-0000-0000-000001000000}"/>
    <cellStyle name="Moeda 2 2" xfId="75" xr:uid="{9FAE45D9-24DC-44D4-B179-EA22498C8348}"/>
    <cellStyle name="Moeda 3" xfId="15" xr:uid="{00000000-0005-0000-0000-000002000000}"/>
    <cellStyle name="Moeda 3 2" xfId="4280" xr:uid="{81079945-BA0B-48F9-82D3-B68699C2A9FD}"/>
    <cellStyle name="Moeda 3 2 2" xfId="14943" xr:uid="{6BC17C56-17CB-4626-9A1F-0B92BF866143}"/>
    <cellStyle name="Moeda 3 3" xfId="13130" xr:uid="{D644B76B-CB09-4D9F-91F0-89DE201B3479}"/>
    <cellStyle name="Moeda 3 4" xfId="14969" xr:uid="{FFDFD0E9-BE3F-4EEA-A248-3376D92177B6}"/>
    <cellStyle name="Moeda 3 5" xfId="2454" xr:uid="{C36018D1-74A0-4FFB-98F6-C305095C9C44}"/>
    <cellStyle name="Moeda 4" xfId="14970" xr:uid="{EE4911AC-005E-4866-9A14-E4B81727D294}"/>
    <cellStyle name="Moeda 5" xfId="15001" xr:uid="{088EA502-F85B-44D7-A285-DABCEAD4FE44}"/>
    <cellStyle name="Neutra 2" xfId="2123" xr:uid="{08296C88-3EB6-481F-BDA0-47C9EB9DFE6E}"/>
    <cellStyle name="Neutra 2 2" xfId="2455" xr:uid="{71921234-608F-484B-8797-EC540428BC1D}"/>
    <cellStyle name="Normal" xfId="0" builtinId="0"/>
    <cellStyle name="Normal - Style1" xfId="123" xr:uid="{35C974A4-75C7-45CD-A6DD-D1DD9FDC8000}"/>
    <cellStyle name="Normal 10" xfId="89" xr:uid="{0ACCFD93-B0EE-4323-8CBB-A3D39EED83A1}"/>
    <cellStyle name="Normal 10 2" xfId="296" xr:uid="{0FC208A4-7084-4052-9AF7-7612C418A40F}"/>
    <cellStyle name="Normal 10 2 2" xfId="1033" xr:uid="{76674F5B-8D9D-4E1A-BA3B-9F4CA372850F}"/>
    <cellStyle name="Normal 10 3" xfId="977" xr:uid="{5F63E367-7538-420F-BFEB-0A2D68B7B2CC}"/>
    <cellStyle name="Normal 100" xfId="976" xr:uid="{29E1D51C-CF2C-42CB-B519-F3206023DD9A}"/>
    <cellStyle name="Normal 101" xfId="1295" xr:uid="{B4FD8F57-F1CF-472F-9D2D-38A00B854D5D}"/>
    <cellStyle name="Normal 102" xfId="1298" xr:uid="{40113F2B-749F-47B7-8F67-9DCD1DA2EE1C}"/>
    <cellStyle name="Normal 103" xfId="2032" xr:uid="{60C0D1E2-348D-4AD0-A5A2-901D1761AC4E}"/>
    <cellStyle name="Normal 104" xfId="2037" xr:uid="{0CE4A9FE-F9BD-4AA5-A86A-0344F600A2F4}"/>
    <cellStyle name="Normal 105" xfId="2041" xr:uid="{0864433B-A8AA-4776-989C-735F0A6C2E48}"/>
    <cellStyle name="Normal 106" xfId="2047" xr:uid="{C3BB9449-538D-4BB1-868B-7F6FE52E5186}"/>
    <cellStyle name="Normal 107" xfId="2054" xr:uid="{A8380D3F-4726-4E75-BDE2-C1499E227911}"/>
    <cellStyle name="Normal 108" xfId="2038" xr:uid="{0114A97B-828B-4F30-A508-5BFE45E83454}"/>
    <cellStyle name="Normal 109" xfId="2057" xr:uid="{4290AFE6-AACF-46F2-A5E7-BFE5A6C7FAFE}"/>
    <cellStyle name="Normal 11" xfId="94" xr:uid="{FEAB424E-9E17-453F-876D-D9378AF3AEC7}"/>
    <cellStyle name="Normal 11 2" xfId="297" xr:uid="{A5D965AC-0870-49B4-91DB-DF0151A34123}"/>
    <cellStyle name="Normal 11 2 2" xfId="1034" xr:uid="{42C967BE-F6B5-46F6-A315-D3B644BFEC57}"/>
    <cellStyle name="Normal 11 3" xfId="978" xr:uid="{8F49B6BA-D749-42A7-B859-7BF04A1B465F}"/>
    <cellStyle name="Normal 110" xfId="2052" xr:uid="{E5D19720-D99E-4333-AAF8-6D9FFE7EEBB8}"/>
    <cellStyle name="Normal 111" xfId="2033" xr:uid="{C2BE7114-4160-48F7-9999-993A44064B1D}"/>
    <cellStyle name="Normal 112" xfId="2059" xr:uid="{9F9A4A20-3850-43B0-8A1C-43F828354CF2}"/>
    <cellStyle name="Normal 113" xfId="2055" xr:uid="{2DF4A070-214F-4C2D-AC73-5B7C9F3C26D2}"/>
    <cellStyle name="Normal 114" xfId="2049" xr:uid="{76DED228-4B0B-4E26-8EC4-57A11F8325F4}"/>
    <cellStyle name="Normal 115" xfId="2040" xr:uid="{AE6D4862-B113-4E88-84CB-230857D14AEC}"/>
    <cellStyle name="Normal 116" xfId="2036" xr:uid="{FCEFB118-C63C-4371-8842-C7D2E596C83D}"/>
    <cellStyle name="Normal 117" xfId="2042" xr:uid="{F06ACA94-C848-4183-8B85-3011D8AA818C}"/>
    <cellStyle name="Normal 118" xfId="2035" xr:uid="{B8C81608-090D-4E81-932A-F9C03DD6434A}"/>
    <cellStyle name="Normal 119" xfId="2046" xr:uid="{C83799C1-961C-4ACD-A9F4-37994A7A41D7}"/>
    <cellStyle name="Normal 12" xfId="91" xr:uid="{8B48D86F-7738-43BB-B8C9-5D06F4FC7C5F}"/>
    <cellStyle name="Normal 12 2" xfId="526" xr:uid="{B11E9391-FBFB-48CB-9045-ABBF22FB20D3}"/>
    <cellStyle name="Normal 12 2 2" xfId="1083" xr:uid="{D077FFF1-F39C-430A-BC13-D59F2AEB7C3B}"/>
    <cellStyle name="Normal 12 3" xfId="468" xr:uid="{0DE608EF-B97D-4B3E-89BF-63DE2780A96B}"/>
    <cellStyle name="Normal 12 4" xfId="352" xr:uid="{5704476B-D87A-49C8-A624-70D7136718B4}"/>
    <cellStyle name="Normal 120" xfId="2034" xr:uid="{30974BFE-A4A1-4E82-8304-18DE370D5996}"/>
    <cellStyle name="Normal 121" xfId="2043" xr:uid="{F67A8486-5681-45AC-ADD3-D3D0D649BE36}"/>
    <cellStyle name="Normal 122" xfId="2058" xr:uid="{60567283-9E63-4028-910D-0A98865FCDDA}"/>
    <cellStyle name="Normal 123" xfId="2039" xr:uid="{1A09F81E-EDE9-492F-9DDA-24084EDD005B}"/>
    <cellStyle name="Normal 124" xfId="2060" xr:uid="{F3B5D06A-B9AA-4C38-B36D-5456F971553D}"/>
    <cellStyle name="Normal 125" xfId="2050" xr:uid="{AE93E786-7E99-4F3C-9633-3D5F0EE9C97A}"/>
    <cellStyle name="Normal 126" xfId="2051" xr:uid="{01A39926-18BD-43B6-AA9F-4555166572E3}"/>
    <cellStyle name="Normal 127" xfId="2044" xr:uid="{FF90E0ED-115E-4E34-9FD2-61F8E61CF5C4}"/>
    <cellStyle name="Normal 128" xfId="2056" xr:uid="{AD8144C0-59A1-4311-B9D7-B65EC50CF651}"/>
    <cellStyle name="Normal 129" xfId="2045" xr:uid="{F18E455B-9BC5-47F3-96AF-4FBBC735813F}"/>
    <cellStyle name="Normal 13" xfId="92" xr:uid="{33546A2D-23F1-4360-AFC5-2A88985121DC}"/>
    <cellStyle name="Normal 13 10" xfId="1300" xr:uid="{49F0A12F-003C-41AC-8B31-CD62D1895CCA}"/>
    <cellStyle name="Normal 13 10 2" xfId="3257" xr:uid="{3FA19D13-1E45-4B8A-8E29-02340A67A903}"/>
    <cellStyle name="Normal 13 10 2 2" xfId="13923" xr:uid="{8401A99C-1073-4394-867D-60DA8B418081}"/>
    <cellStyle name="Normal 13 10 2 3" xfId="7906" xr:uid="{6CE5B286-18AF-46D1-A130-62BC51B77315}"/>
    <cellStyle name="Normal 13 10 3" xfId="7907" xr:uid="{F2605BAA-E3D1-4F30-B0A5-A766F35A249C}"/>
    <cellStyle name="Normal 13 10 4" xfId="6896" xr:uid="{981E43EC-8B05-46D8-BD73-EF81EA7C8C2B}"/>
    <cellStyle name="Normal 13 10 5" xfId="12110" xr:uid="{98EA1BFD-D1C1-4542-ACA1-68C737F7539A}"/>
    <cellStyle name="Normal 13 10 6" xfId="5071" xr:uid="{8C007A42-09BA-462F-A53C-4BA572A2F365}"/>
    <cellStyle name="Normal 13 11" xfId="247" xr:uid="{673D1882-257E-4563-B833-0C1C3872120F}"/>
    <cellStyle name="Normal 13 11 2" xfId="2523" xr:uid="{5847CDCA-97CF-4968-B778-FD9C581241C3}"/>
    <cellStyle name="Normal 13 11 2 2" xfId="13190" xr:uid="{1BF90690-15E4-40AD-8586-0CB362A933BD}"/>
    <cellStyle name="Normal 13 11 2 3" xfId="7908" xr:uid="{BAEE3A0F-386D-49A6-A24D-CEBF18EDC74E}"/>
    <cellStyle name="Normal 13 11 3" xfId="7909" xr:uid="{A12FDC58-AF3C-42EE-A4E8-31DEA97033B6}"/>
    <cellStyle name="Normal 13 11 4" xfId="6162" xr:uid="{C3A615BC-CFE0-44F4-BE38-AA857E89A6CA}"/>
    <cellStyle name="Normal 13 11 5" xfId="11377" xr:uid="{7D767E35-5A2C-4CE0-87B3-A4CB6AA9BC6A}"/>
    <cellStyle name="Normal 13 11 6" xfId="4338" xr:uid="{6BAD5B99-2DCD-4551-8CBE-46C3BD216708}"/>
    <cellStyle name="Normal 13 12" xfId="2138" xr:uid="{EEBE720C-3511-4263-A7E0-03BC789870BD}"/>
    <cellStyle name="Normal 13 12 2" xfId="3997" xr:uid="{DA1A38DF-759C-4204-ADB0-F2DFCC104094}"/>
    <cellStyle name="Normal 13 12 2 2" xfId="14660" xr:uid="{7A1969ED-9196-4732-AE67-AA94458690B8}"/>
    <cellStyle name="Normal 13 12 2 3" xfId="7910" xr:uid="{58FA6792-DAC8-44B3-9BAC-FAB3615F461A}"/>
    <cellStyle name="Normal 13 12 3" xfId="7911" xr:uid="{7FADF987-57E0-486E-9762-5B46E581C7CB}"/>
    <cellStyle name="Normal 13 12 4" xfId="7636" xr:uid="{880A18FD-CBCB-4A63-BE59-88D88781D641}"/>
    <cellStyle name="Normal 13 12 5" xfId="12847" xr:uid="{0BD95FBC-1CC0-4805-BC69-4B14DE159376}"/>
    <cellStyle name="Normal 13 12 6" xfId="5808" xr:uid="{BAF3B803-CE35-4362-AD69-1B06A54F0D32}"/>
    <cellStyle name="Normal 13 13" xfId="2289" xr:uid="{42CE6606-FFD1-48B7-A5D6-F2DE79F84AFC}"/>
    <cellStyle name="Normal 13 13 2" xfId="4133" xr:uid="{3A70B89B-09E7-492B-BDD7-FE9CFDD0D2AE}"/>
    <cellStyle name="Normal 13 13 2 2" xfId="14796" xr:uid="{62473634-B9AD-4B9B-B237-77424EAB52A0}"/>
    <cellStyle name="Normal 13 13 2 3" xfId="7912" xr:uid="{9D980245-4A30-4480-B3C4-FF9EE8EA2990}"/>
    <cellStyle name="Normal 13 13 3" xfId="7772" xr:uid="{D13FA2AF-DA05-44B8-A891-123C444A847F}"/>
    <cellStyle name="Normal 13 13 4" xfId="12983" xr:uid="{D49C3CD3-9268-44C3-8492-3AA1629B61CC}"/>
    <cellStyle name="Normal 13 13 5" xfId="5944" xr:uid="{01E933A4-1B4E-42CC-A33E-C174785C18E0}"/>
    <cellStyle name="Normal 13 14" xfId="2483" xr:uid="{A6326129-D61B-48A8-9D5A-7E2ACD86C3CE}"/>
    <cellStyle name="Normal 13 14 2" xfId="7913" xr:uid="{1D98372D-7E5F-42D7-A658-1FE8772E13D5}"/>
    <cellStyle name="Normal 13 14 3" xfId="13151" xr:uid="{A46112A5-B236-4B32-A558-67F1E88757D9}"/>
    <cellStyle name="Normal 13 14 4" xfId="6081" xr:uid="{D757B6EA-7E38-413D-A314-6B2C2ADBCED1}"/>
    <cellStyle name="Normal 13 15" xfId="7914" xr:uid="{91647641-DCD0-4B3A-8357-FDA03DA57B52}"/>
    <cellStyle name="Normal 13 16" xfId="6122" xr:uid="{BC00A5A4-FB62-4C2D-A32A-F34602F6341E}"/>
    <cellStyle name="Normal 13 17" xfId="11338" xr:uid="{26A04003-1B1C-4E7E-A70D-42C02C169E8A}"/>
    <cellStyle name="Normal 13 18" xfId="4299" xr:uid="{4EED6DAD-EB61-44E3-B8A4-DC96E5208B21}"/>
    <cellStyle name="Normal 13 19" xfId="14990" xr:uid="{DC1DB2AF-38C6-49FC-AEF1-B91B16B7F2E9}"/>
    <cellStyle name="Normal 13 2" xfId="145" xr:uid="{E27311CA-2AFE-4146-AC90-0D1EAAA9A436}"/>
    <cellStyle name="Normal 13 2 10" xfId="2139" xr:uid="{948573E8-2A18-404B-B7CD-D9BC284160BE}"/>
    <cellStyle name="Normal 13 2 10 2" xfId="3998" xr:uid="{06DD8137-AA80-4E60-8A71-83010BABCCE5}"/>
    <cellStyle name="Normal 13 2 10 2 2" xfId="14661" xr:uid="{7D4F266D-6401-4D34-9AD1-C1117384A4D2}"/>
    <cellStyle name="Normal 13 2 10 2 3" xfId="7915" xr:uid="{F3AEEDC0-BF4A-4046-9F7D-198FD6DC5943}"/>
    <cellStyle name="Normal 13 2 10 3" xfId="7916" xr:uid="{E9703C74-38F5-423B-84ED-22DB2E43F87F}"/>
    <cellStyle name="Normal 13 2 10 4" xfId="7637" xr:uid="{E719F57E-03BC-4610-81D3-24FE2CDB9DF9}"/>
    <cellStyle name="Normal 13 2 10 5" xfId="12848" xr:uid="{6955312B-7E1F-4B0C-B673-D3A33D97832E}"/>
    <cellStyle name="Normal 13 2 10 6" xfId="5809" xr:uid="{F5B0969C-9351-4FFE-8BBC-DE61D11D1C5D}"/>
    <cellStyle name="Normal 13 2 11" xfId="2290" xr:uid="{EE0CADD4-F29C-47DC-B074-A872F53123FB}"/>
    <cellStyle name="Normal 13 2 11 2" xfId="4134" xr:uid="{128B389C-78A0-4817-9E8D-B3C98C28E6DE}"/>
    <cellStyle name="Normal 13 2 11 2 2" xfId="14797" xr:uid="{04F6B4E7-A8D2-4326-B92B-2771EA5D7737}"/>
    <cellStyle name="Normal 13 2 11 2 3" xfId="7917" xr:uid="{6DED7498-A756-4989-BC13-5D71DFF8CCDA}"/>
    <cellStyle name="Normal 13 2 11 3" xfId="7773" xr:uid="{9F6D18D8-CC03-4175-85DC-2A237A862541}"/>
    <cellStyle name="Normal 13 2 11 4" xfId="12984" xr:uid="{9B2238D7-5875-4E3A-A8A0-8ACB32C3FC8E}"/>
    <cellStyle name="Normal 13 2 11 5" xfId="5945" xr:uid="{DCB5B3DC-8976-4B11-BB7E-27D8E67736CE}"/>
    <cellStyle name="Normal 13 2 12" xfId="2498" xr:uid="{8112AA26-3F9D-4F0E-824A-20C2CB39ECA5}"/>
    <cellStyle name="Normal 13 2 12 2" xfId="7918" xr:uid="{214E019C-0ED4-4344-85F6-1D9A2D3E8A49}"/>
    <cellStyle name="Normal 13 2 12 3" xfId="13166" xr:uid="{062EB6BD-48B1-4FA6-9673-C16D725CD416}"/>
    <cellStyle name="Normal 13 2 12 4" xfId="6092" xr:uid="{01F65783-4E33-42E4-89CD-35F9BAA950B5}"/>
    <cellStyle name="Normal 13 2 13" xfId="7919" xr:uid="{42825144-6808-4C11-8E52-AE209D8DC3B8}"/>
    <cellStyle name="Normal 13 2 14" xfId="6137" xr:uid="{1D8A7AFF-0FCA-4D3B-A6CC-4D0B5C0D8C9E}"/>
    <cellStyle name="Normal 13 2 15" xfId="11353" xr:uid="{7AF3C15F-2123-4D57-B17B-1C249B70D514}"/>
    <cellStyle name="Normal 13 2 16" xfId="4314" xr:uid="{7977BFCB-AE4F-4F39-929F-0E5AEBF5FC72}"/>
    <cellStyle name="Normal 13 2 2" xfId="528" xr:uid="{BB12F586-7C0A-4059-A738-97C3A2E28AFE}"/>
    <cellStyle name="Normal 13 2 2 10" xfId="11517" xr:uid="{C6B88E71-97B9-4442-9E6E-D4C084B73DB8}"/>
    <cellStyle name="Normal 13 2 2 11" xfId="4478" xr:uid="{EB71B175-AB3E-4D4B-8B3C-7130B7F839A8}"/>
    <cellStyle name="Normal 13 2 2 2" xfId="733" xr:uid="{BC68F209-1244-48B0-873E-06E466613CBA}"/>
    <cellStyle name="Normal 13 2 2 2 2" xfId="1197" xr:uid="{7FE2C0FA-A55D-49ED-AD27-911CDC801756}"/>
    <cellStyle name="Normal 13 2 2 2 2 2" xfId="1345" xr:uid="{A5FB2D5C-6572-4AE7-80B8-B262E42328FF}"/>
    <cellStyle name="Normal 13 2 2 2 2 2 2" xfId="3302" xr:uid="{C0FCAF83-BC0C-4A81-9809-56D29DAA837E}"/>
    <cellStyle name="Normal 13 2 2 2 2 2 2 2" xfId="13968" xr:uid="{36D365E3-B7B0-4AA7-A492-203CD3E9EAE9}"/>
    <cellStyle name="Normal 13 2 2 2 2 2 2 3" xfId="7920" xr:uid="{7DA72764-9AA2-401A-A23B-B1B6EA3188B6}"/>
    <cellStyle name="Normal 13 2 2 2 2 2 3" xfId="7921" xr:uid="{36616DFB-D6BD-428F-A322-89DA63F92F96}"/>
    <cellStyle name="Normal 13 2 2 2 2 2 4" xfId="6941" xr:uid="{DABF15EF-062E-4C2B-A206-E9F7E24A9214}"/>
    <cellStyle name="Normal 13 2 2 2 2 2 5" xfId="12155" xr:uid="{C14460F5-658D-44FA-9DA4-46034B6BF25B}"/>
    <cellStyle name="Normal 13 2 2 2 2 2 6" xfId="5116" xr:uid="{1043988D-FBC5-486F-8DF4-DC9C85BB1BA5}"/>
    <cellStyle name="Normal 13 2 2 2 2 3" xfId="3166" xr:uid="{7754099E-1B00-44C9-9D4E-F64BAC988955}"/>
    <cellStyle name="Normal 13 2 2 2 2 3 2" xfId="13832" xr:uid="{D0AFBCCD-DBF9-4C47-9494-ABC01CA6FCFC}"/>
    <cellStyle name="Normal 13 2 2 2 2 3 3" xfId="7922" xr:uid="{B498227D-D3A3-4E47-9CC4-3DB81ECBF2EF}"/>
    <cellStyle name="Normal 13 2 2 2 2 4" xfId="7923" xr:uid="{58F194CE-0F72-434D-985A-D2A4F0903BE6}"/>
    <cellStyle name="Normal 13 2 2 2 2 5" xfId="6805" xr:uid="{863EF491-CDEB-4029-A10A-96EC500A791F}"/>
    <cellStyle name="Normal 13 2 2 2 2 6" xfId="12019" xr:uid="{421B7AE7-2207-41FC-8CB0-7DC224BA0B0A}"/>
    <cellStyle name="Normal 13 2 2 2 2 7" xfId="4980" xr:uid="{9310153C-6E5B-4A5A-976E-5DB95B324C0A}"/>
    <cellStyle name="Normal 13 2 2 2 3" xfId="1344" xr:uid="{A4AA22D6-1E83-444A-B6EF-C5ECB20B300D}"/>
    <cellStyle name="Normal 13 2 2 2 3 2" xfId="3301" xr:uid="{C5EB1B93-57B6-4F9C-A9E1-ED500D5FAE18}"/>
    <cellStyle name="Normal 13 2 2 2 3 2 2" xfId="13967" xr:uid="{18938779-7269-4EAC-93F5-F116A20CC2AA}"/>
    <cellStyle name="Normal 13 2 2 2 3 2 3" xfId="7924" xr:uid="{15137E21-7745-4F37-BFD8-F29092247D2C}"/>
    <cellStyle name="Normal 13 2 2 2 3 3" xfId="7925" xr:uid="{CAFFE7C5-013B-44D0-93B7-BC8C2E6C7321}"/>
    <cellStyle name="Normal 13 2 2 2 3 4" xfId="6940" xr:uid="{B0B19C47-2FE1-463E-8713-DD6019139476}"/>
    <cellStyle name="Normal 13 2 2 2 3 5" xfId="12154" xr:uid="{3C8C14FE-2557-4948-9626-4B8447E8500B}"/>
    <cellStyle name="Normal 13 2 2 2 3 6" xfId="5115" xr:uid="{E9AA8EEC-316F-4A3A-83F8-B2B48C050824}"/>
    <cellStyle name="Normal 13 2 2 2 4" xfId="2799" xr:uid="{E362D36E-E979-4479-BBC9-25A56B196ECF}"/>
    <cellStyle name="Normal 13 2 2 2 4 2" xfId="13465" xr:uid="{ACBC9A98-94DF-4F4E-A4A0-E7FC457674AF}"/>
    <cellStyle name="Normal 13 2 2 2 4 3" xfId="7926" xr:uid="{ACBC1F68-25F1-4D42-883D-DD18BBBADE96}"/>
    <cellStyle name="Normal 13 2 2 2 5" xfId="7927" xr:uid="{20F5CB40-7226-4198-AD58-1A71EFE9B77A}"/>
    <cellStyle name="Normal 13 2 2 2 6" xfId="6438" xr:uid="{9A041827-7913-4611-B227-07A11A40A168}"/>
    <cellStyle name="Normal 13 2 2 2 7" xfId="11652" xr:uid="{189C738B-87BC-4A17-A43A-495485F9E4F5}"/>
    <cellStyle name="Normal 13 2 2 2 8" xfId="4613" xr:uid="{BB6ADD35-4C31-41DE-94E4-B6E35A0E61E9}"/>
    <cellStyle name="Normal 13 2 2 3" xfId="883" xr:uid="{098847E7-AECA-4D35-9179-7333C12B0538}"/>
    <cellStyle name="Normal 13 2 2 3 2" xfId="1346" xr:uid="{C3AAF710-1263-496E-9969-D54710C3822F}"/>
    <cellStyle name="Normal 13 2 2 3 2 2" xfId="3303" xr:uid="{771B3C06-EC92-44AA-853A-39AF6A84AD1B}"/>
    <cellStyle name="Normal 13 2 2 3 2 2 2" xfId="13969" xr:uid="{6C51E8E5-012B-477B-BD65-CFA75E3C6E65}"/>
    <cellStyle name="Normal 13 2 2 3 2 2 3" xfId="7928" xr:uid="{85EBB5FA-FD85-4726-A7AF-3CAB9D71BEBE}"/>
    <cellStyle name="Normal 13 2 2 3 2 3" xfId="7929" xr:uid="{BC41F83F-1425-4ED8-B35D-F33952799483}"/>
    <cellStyle name="Normal 13 2 2 3 2 4" xfId="6942" xr:uid="{915C06EC-3ACB-47A0-9490-9696B0872E5D}"/>
    <cellStyle name="Normal 13 2 2 3 2 5" xfId="12156" xr:uid="{EF642A01-9C11-4C47-A9A4-8511B2E5D311}"/>
    <cellStyle name="Normal 13 2 2 3 2 6" xfId="5117" xr:uid="{67C88645-86C7-4DDE-A86E-698E0DEE3AB6}"/>
    <cellStyle name="Normal 13 2 2 3 3" xfId="2937" xr:uid="{13685675-E1A8-4272-B0A3-EB19A9FF5E3E}"/>
    <cellStyle name="Normal 13 2 2 3 3 2" xfId="13603" xr:uid="{062B0C98-01CA-4FBF-80CE-422D984F3B62}"/>
    <cellStyle name="Normal 13 2 2 3 3 3" xfId="7930" xr:uid="{B6318823-7B7C-405E-A96A-B38081B582E3}"/>
    <cellStyle name="Normal 13 2 2 3 4" xfId="7931" xr:uid="{CFB2BDF5-6167-4410-94D4-5F645D525159}"/>
    <cellStyle name="Normal 13 2 2 3 5" xfId="6576" xr:uid="{DD4D6BC1-8857-47EB-99B2-3169B7150425}"/>
    <cellStyle name="Normal 13 2 2 3 6" xfId="11790" xr:uid="{73DE196B-8309-4C2F-99A8-E167FAFE2DD9}"/>
    <cellStyle name="Normal 13 2 2 3 7" xfId="4751" xr:uid="{BAAD18D6-EF08-46C2-8329-878A3B430E5E}"/>
    <cellStyle name="Normal 13 2 2 4" xfId="1343" xr:uid="{BA48B75F-A77E-419F-A7DE-2B977AEA6DE4}"/>
    <cellStyle name="Normal 13 2 2 4 2" xfId="3300" xr:uid="{7E25D1A4-5492-4473-B5BA-A57B1C104B24}"/>
    <cellStyle name="Normal 13 2 2 4 2 2" xfId="13966" xr:uid="{41F27915-AD5D-48C0-93A6-7E5CF069A647}"/>
    <cellStyle name="Normal 13 2 2 4 2 3" xfId="7932" xr:uid="{E36A90A2-4BE6-430A-BF47-4C0F9624544E}"/>
    <cellStyle name="Normal 13 2 2 4 3" xfId="7933" xr:uid="{183E97A8-AEE3-4A9B-B80D-12634E8C3A13}"/>
    <cellStyle name="Normal 13 2 2 4 4" xfId="6939" xr:uid="{124D73A9-757F-414B-8616-68F52CFCF473}"/>
    <cellStyle name="Normal 13 2 2 4 5" xfId="12153" xr:uid="{7BEC692D-E6D8-471B-ABB3-BD01CB1DAD2B}"/>
    <cellStyle name="Normal 13 2 2 4 6" xfId="5114" xr:uid="{8CC9D437-211D-4806-946A-EFE2D7B5446F}"/>
    <cellStyle name="Normal 13 2 2 5" xfId="2188" xr:uid="{E63893F7-250A-42C3-90BB-B20432AD1ABA}"/>
    <cellStyle name="Normal 13 2 2 5 2" xfId="4044" xr:uid="{F9E2E5E2-B1B4-46AA-A40E-6AA178FB2F18}"/>
    <cellStyle name="Normal 13 2 2 5 2 2" xfId="14707" xr:uid="{CEE192B4-1530-4B29-BE76-C4719AC3FEC4}"/>
    <cellStyle name="Normal 13 2 2 5 2 3" xfId="7934" xr:uid="{67FECE3B-1615-43AA-A80D-D51911850959}"/>
    <cellStyle name="Normal 13 2 2 5 3" xfId="7935" xr:uid="{DAF1332A-089C-400D-9C32-B8EE89C73107}"/>
    <cellStyle name="Normal 13 2 2 5 4" xfId="7683" xr:uid="{AA0C14A2-1E03-4C83-AC86-1AFE05A64E29}"/>
    <cellStyle name="Normal 13 2 2 5 5" xfId="12894" xr:uid="{0DB7DC49-4B28-45CF-AB26-A276135BF1A4}"/>
    <cellStyle name="Normal 13 2 2 5 6" xfId="5855" xr:uid="{2AE9495E-651C-4B9B-B140-A46C741F2D1B}"/>
    <cellStyle name="Normal 13 2 2 6" xfId="2336" xr:uid="{A1A253C0-62A3-415F-BBD1-E41C528D5C40}"/>
    <cellStyle name="Normal 13 2 2 6 2" xfId="4180" xr:uid="{938853AF-9637-4FAE-A5B9-5871AF85F4DB}"/>
    <cellStyle name="Normal 13 2 2 6 2 2" xfId="14843" xr:uid="{B3E6C7C1-0DE5-48E0-9246-91C35871BA2D}"/>
    <cellStyle name="Normal 13 2 2 6 2 3" xfId="7936" xr:uid="{434B56C3-B523-4811-ABC4-7BB03FD45549}"/>
    <cellStyle name="Normal 13 2 2 6 3" xfId="7819" xr:uid="{194E6A9B-5E93-4259-A16A-33B12CE70130}"/>
    <cellStyle name="Normal 13 2 2 6 4" xfId="13030" xr:uid="{0496145A-4E14-46BE-9833-37FE262CF9BA}"/>
    <cellStyle name="Normal 13 2 2 6 5" xfId="5991" xr:uid="{ED10B1D3-9ABC-46EF-899F-DE61B5BBAA20}"/>
    <cellStyle name="Normal 13 2 2 7" xfId="2664" xr:uid="{A87B8C04-59DA-44AC-8918-7BE8F1375A25}"/>
    <cellStyle name="Normal 13 2 2 7 2" xfId="13330" xr:uid="{6894DEF2-3300-4C67-972C-F29CB7608812}"/>
    <cellStyle name="Normal 13 2 2 7 3" xfId="7937" xr:uid="{7F9BB1E3-1C01-416A-A846-59C39106348D}"/>
    <cellStyle name="Normal 13 2 2 8" xfId="7938" xr:uid="{1C6D0CD5-7E3F-4E5C-A79D-431990E065FF}"/>
    <cellStyle name="Normal 13 2 2 9" xfId="6303" xr:uid="{205D3F37-9F32-456F-8F30-C4E71254E215}"/>
    <cellStyle name="Normal 13 2 3" xfId="635" xr:uid="{8C9432D7-8D94-499B-88C5-75650B24B5CB}"/>
    <cellStyle name="Normal 13 2 3 10" xfId="11560" xr:uid="{2706A52F-CBB0-4509-9715-B6AB5B2495B3}"/>
    <cellStyle name="Normal 13 2 3 11" xfId="4521" xr:uid="{4DE5E7BE-1006-4D6E-A8C2-E7E5FBB93241}"/>
    <cellStyle name="Normal 13 2 3 2" xfId="777" xr:uid="{FD14788B-F932-4EA3-8424-E4F1AD9B059B}"/>
    <cellStyle name="Normal 13 2 3 2 2" xfId="1240" xr:uid="{1FCE6FAD-B8DB-48E8-8928-7B02CE226B9B}"/>
    <cellStyle name="Normal 13 2 3 2 2 2" xfId="1349" xr:uid="{90000132-3A66-4B10-A862-1EB718F84C59}"/>
    <cellStyle name="Normal 13 2 3 2 2 2 2" xfId="3306" xr:uid="{2712BF69-96CC-467B-82F3-72FF6C3E584A}"/>
    <cellStyle name="Normal 13 2 3 2 2 2 2 2" xfId="13972" xr:uid="{3D3E3F45-3F0C-4CAE-B7DB-9D648B94004C}"/>
    <cellStyle name="Normal 13 2 3 2 2 2 2 3" xfId="7939" xr:uid="{6E343752-A135-4B47-A762-CFEEC0A5C644}"/>
    <cellStyle name="Normal 13 2 3 2 2 2 3" xfId="7940" xr:uid="{0966A439-6A4A-4053-B9B1-06AAE94635B7}"/>
    <cellStyle name="Normal 13 2 3 2 2 2 4" xfId="6945" xr:uid="{F4CE08D6-E584-48CF-AEA7-1B11D2B84DDF}"/>
    <cellStyle name="Normal 13 2 3 2 2 2 5" xfId="12159" xr:uid="{F60B18A1-84B7-4F5C-96DB-ECD992A91CFE}"/>
    <cellStyle name="Normal 13 2 3 2 2 2 6" xfId="5120" xr:uid="{E9540C3A-818E-4726-A229-1AE5B6346FCE}"/>
    <cellStyle name="Normal 13 2 3 2 2 3" xfId="3209" xr:uid="{D513BDC7-B154-48CF-8926-3DB58C1E7825}"/>
    <cellStyle name="Normal 13 2 3 2 2 3 2" xfId="13875" xr:uid="{CAAB3562-54BE-4CA4-A66C-1AE549031544}"/>
    <cellStyle name="Normal 13 2 3 2 2 3 3" xfId="7941" xr:uid="{BEF0D869-D4E1-4A6C-B04B-556638670992}"/>
    <cellStyle name="Normal 13 2 3 2 2 4" xfId="7942" xr:uid="{13392123-6192-4A77-9B86-484D4AC060CC}"/>
    <cellStyle name="Normal 13 2 3 2 2 5" xfId="6848" xr:uid="{3E8C44C5-0C39-4FAD-86B2-49B800BF8E69}"/>
    <cellStyle name="Normal 13 2 3 2 2 6" xfId="12062" xr:uid="{0909C69E-9146-4892-BFBF-353DD8252D6D}"/>
    <cellStyle name="Normal 13 2 3 2 2 7" xfId="5023" xr:uid="{3FE9706C-27E2-480A-9162-31C5D574D7C7}"/>
    <cellStyle name="Normal 13 2 3 2 3" xfId="1348" xr:uid="{228AF4F2-F8F7-44A5-A11D-9DCB99F01863}"/>
    <cellStyle name="Normal 13 2 3 2 3 2" xfId="3305" xr:uid="{71038E66-0C41-4FE4-8CC0-EE93FDC25C92}"/>
    <cellStyle name="Normal 13 2 3 2 3 2 2" xfId="13971" xr:uid="{72513102-7157-42E7-8A82-C2A2CFCB4426}"/>
    <cellStyle name="Normal 13 2 3 2 3 2 3" xfId="7943" xr:uid="{C96D803C-21DE-48B7-8069-F67C8644530E}"/>
    <cellStyle name="Normal 13 2 3 2 3 3" xfId="7944" xr:uid="{4799C1AF-E2D8-42E7-89C3-5CF76511E339}"/>
    <cellStyle name="Normal 13 2 3 2 3 4" xfId="6944" xr:uid="{14ACE17F-2F1F-4D8C-8C3B-66295684820D}"/>
    <cellStyle name="Normal 13 2 3 2 3 5" xfId="12158" xr:uid="{83CB6B09-36E6-4AEC-9D42-01AAE0F8713D}"/>
    <cellStyle name="Normal 13 2 3 2 3 6" xfId="5119" xr:uid="{EF42650F-5D04-4581-B7A5-8E28DFE91535}"/>
    <cellStyle name="Normal 13 2 3 2 4" xfId="2842" xr:uid="{D9454CEB-38C8-4B3D-A20F-A449FDEAEC38}"/>
    <cellStyle name="Normal 13 2 3 2 4 2" xfId="13508" xr:uid="{1889F439-BD87-4687-BECD-058885F72EBD}"/>
    <cellStyle name="Normal 13 2 3 2 4 3" xfId="7945" xr:uid="{3129BDF1-C725-419C-AB1B-9737DFDE14BC}"/>
    <cellStyle name="Normal 13 2 3 2 5" xfId="7946" xr:uid="{6F13703D-9819-4DF5-8A6E-D501B90ED4EA}"/>
    <cellStyle name="Normal 13 2 3 2 6" xfId="6481" xr:uid="{3201416E-1722-47F3-B52A-D5A0843528D4}"/>
    <cellStyle name="Normal 13 2 3 2 7" xfId="11695" xr:uid="{BDFCD490-1B24-43C4-A722-786F9718885C}"/>
    <cellStyle name="Normal 13 2 3 2 8" xfId="4656" xr:uid="{08F20DCC-1157-473D-A95F-4F027199FF59}"/>
    <cellStyle name="Normal 13 2 3 3" xfId="929" xr:uid="{792EC724-DC8C-4240-A7E7-5EEC908C38DA}"/>
    <cellStyle name="Normal 13 2 3 3 2" xfId="1350" xr:uid="{4752ACCA-DDD8-4101-833C-C782F6079364}"/>
    <cellStyle name="Normal 13 2 3 3 2 2" xfId="3307" xr:uid="{43F64C3D-D4F5-4F83-BA4F-EA703E256210}"/>
    <cellStyle name="Normal 13 2 3 3 2 2 2" xfId="13973" xr:uid="{AAF6B801-91D8-44FF-BF1F-9AA259EC883C}"/>
    <cellStyle name="Normal 13 2 3 3 2 2 3" xfId="7947" xr:uid="{65AB58E2-C61C-41C6-9483-36888E9504A7}"/>
    <cellStyle name="Normal 13 2 3 3 2 3" xfId="7948" xr:uid="{0C48C5E3-75AB-4ED0-8378-9DE966766DB4}"/>
    <cellStyle name="Normal 13 2 3 3 2 4" xfId="6946" xr:uid="{04BF6CBD-A692-4655-B502-1A9A52DD0F42}"/>
    <cellStyle name="Normal 13 2 3 3 2 5" xfId="12160" xr:uid="{6C43C5E4-1662-4E87-B732-29A320917B8C}"/>
    <cellStyle name="Normal 13 2 3 3 2 6" xfId="5121" xr:uid="{B3306CF8-AFC4-4A0F-AEC0-FE4DC87B2942}"/>
    <cellStyle name="Normal 13 2 3 3 3" xfId="2980" xr:uid="{B773E7EB-8D14-468D-87B0-8F40292D3FB0}"/>
    <cellStyle name="Normal 13 2 3 3 3 2" xfId="13646" xr:uid="{E830B50E-F7B8-4BD9-AF98-791C12CF7299}"/>
    <cellStyle name="Normal 13 2 3 3 3 3" xfId="7949" xr:uid="{E38E6818-1ADB-4373-8107-C8FC6AF4F70E}"/>
    <cellStyle name="Normal 13 2 3 3 4" xfId="7950" xr:uid="{F19C7DBC-4B76-4BE8-B534-75F75ACAF370}"/>
    <cellStyle name="Normal 13 2 3 3 5" xfId="6619" xr:uid="{599D41BF-EDE7-4675-BDB8-B7EDE861B638}"/>
    <cellStyle name="Normal 13 2 3 3 6" xfId="11833" xr:uid="{897DD9B8-CE07-495A-90F1-F79BC6643017}"/>
    <cellStyle name="Normal 13 2 3 3 7" xfId="4794" xr:uid="{910DCA6C-7D4E-4364-B9CD-887434297E82}"/>
    <cellStyle name="Normal 13 2 3 4" xfId="1347" xr:uid="{C8144784-2F1E-4D0B-B45F-179650AEA305}"/>
    <cellStyle name="Normal 13 2 3 4 2" xfId="3304" xr:uid="{04A23019-59E1-43F9-8CFA-9162F9F8BD1B}"/>
    <cellStyle name="Normal 13 2 3 4 2 2" xfId="13970" xr:uid="{6EB55157-C280-42A5-A680-3BEFB3F2E495}"/>
    <cellStyle name="Normal 13 2 3 4 2 3" xfId="7951" xr:uid="{85037363-A305-4A2F-817B-F47EA133743B}"/>
    <cellStyle name="Normal 13 2 3 4 3" xfId="7952" xr:uid="{0983622A-165E-4415-BAF3-348937D89844}"/>
    <cellStyle name="Normal 13 2 3 4 4" xfId="6943" xr:uid="{BADE07BB-39E2-4CFF-9092-C8E36CD97CD4}"/>
    <cellStyle name="Normal 13 2 3 4 5" xfId="12157" xr:uid="{4573E15B-F932-4DD0-82CC-ECC2918EC9A9}"/>
    <cellStyle name="Normal 13 2 3 4 6" xfId="5118" xr:uid="{4C421045-9A1D-4C27-A1DF-D4ABB4900CE1}"/>
    <cellStyle name="Normal 13 2 3 5" xfId="2235" xr:uid="{F9E5B36F-DE2E-48A0-922D-F60A060553DB}"/>
    <cellStyle name="Normal 13 2 3 5 2" xfId="4088" xr:uid="{A8D39F25-E26A-4343-8C27-53993110169B}"/>
    <cellStyle name="Normal 13 2 3 5 2 2" xfId="14751" xr:uid="{F8700AF2-4C0C-40CE-A372-FA36AB0113F9}"/>
    <cellStyle name="Normal 13 2 3 5 2 3" xfId="7953" xr:uid="{2158ED85-AFE9-42DC-935A-33BF022CBAF0}"/>
    <cellStyle name="Normal 13 2 3 5 3" xfId="7954" xr:uid="{3C6963E3-7B88-4EFF-BA4C-C191EC56F08A}"/>
    <cellStyle name="Normal 13 2 3 5 4" xfId="7727" xr:uid="{3B1BF485-876A-4C49-87AB-30BC0E8C7018}"/>
    <cellStyle name="Normal 13 2 3 5 5" xfId="12938" xr:uid="{7B6D8085-2AA4-432D-B452-102DB7E823AD}"/>
    <cellStyle name="Normal 13 2 3 5 6" xfId="5899" xr:uid="{FE4A71D8-1CC6-40E5-B04E-9949E8E02D51}"/>
    <cellStyle name="Normal 13 2 3 6" xfId="2379" xr:uid="{CE4702B2-1CB8-4D67-B5F7-DFEDEF585338}"/>
    <cellStyle name="Normal 13 2 3 6 2" xfId="4223" xr:uid="{FF0F3ED0-3DCE-4255-88D9-3E0A12D0E304}"/>
    <cellStyle name="Normal 13 2 3 6 2 2" xfId="14886" xr:uid="{EFEEAF2C-F8EB-4EC8-9374-39BFD8B29165}"/>
    <cellStyle name="Normal 13 2 3 6 2 3" xfId="7955" xr:uid="{AB338339-3C7A-4FE4-8F6F-B2F55F04B897}"/>
    <cellStyle name="Normal 13 2 3 6 3" xfId="7862" xr:uid="{D38290B0-0EEF-4DAD-AC9E-BFF14E0F5F8C}"/>
    <cellStyle name="Normal 13 2 3 6 4" xfId="13073" xr:uid="{6C24EAD3-C663-48AB-A2A1-57DE7342656B}"/>
    <cellStyle name="Normal 13 2 3 6 5" xfId="6034" xr:uid="{9BDDF28C-AE94-4EDC-A41D-4127EE07DE75}"/>
    <cellStyle name="Normal 13 2 3 7" xfId="2707" xr:uid="{C99BB05C-7D0C-40A9-BF74-29FD34ED17B5}"/>
    <cellStyle name="Normal 13 2 3 7 2" xfId="13373" xr:uid="{8A9CBEC7-1842-4F4F-807A-4B7D3CB815EA}"/>
    <cellStyle name="Normal 13 2 3 7 3" xfId="7956" xr:uid="{0EEAF7B8-F4A3-4CD5-8F2B-CEC9620ED4B0}"/>
    <cellStyle name="Normal 13 2 3 8" xfId="7957" xr:uid="{4E638316-4012-41E0-938B-410EBD8BE92D}"/>
    <cellStyle name="Normal 13 2 3 9" xfId="6346" xr:uid="{1660BE4F-6697-4CC0-96C1-5FDB301607AB}"/>
    <cellStyle name="Normal 13 2 4" xfId="470" xr:uid="{6E914D9D-E7A5-4F05-9C54-2B83A08F27B0}"/>
    <cellStyle name="Normal 13 2 4 2" xfId="1038" xr:uid="{134A8331-4C48-4749-873A-A00DFB96F9B8}"/>
    <cellStyle name="Normal 13 2 4 2 2" xfId="1352" xr:uid="{3D20F9C9-5BCA-4DD2-B2BA-5CDE840AC3BD}"/>
    <cellStyle name="Normal 13 2 4 2 2 2" xfId="3309" xr:uid="{09A5B92B-A928-428C-B94F-4949A3AAC6BB}"/>
    <cellStyle name="Normal 13 2 4 2 2 2 2" xfId="13975" xr:uid="{9447065B-F31A-48BD-B5C9-449ADA32F2F6}"/>
    <cellStyle name="Normal 13 2 4 2 2 2 3" xfId="7958" xr:uid="{F532B6E2-592E-4185-9556-0D49D49C9505}"/>
    <cellStyle name="Normal 13 2 4 2 2 3" xfId="7959" xr:uid="{7D5F609A-5E4F-4F25-94A7-12DBECF6E94F}"/>
    <cellStyle name="Normal 13 2 4 2 2 4" xfId="6948" xr:uid="{45B41E6D-B08B-405D-8877-67C57D8D5E98}"/>
    <cellStyle name="Normal 13 2 4 2 2 5" xfId="12162" xr:uid="{38418FCC-83A9-4D73-ADF4-28C78F7F36A5}"/>
    <cellStyle name="Normal 13 2 4 2 2 6" xfId="5123" xr:uid="{5CA83A02-2A4E-4B22-8ED8-7DB7A57A8F79}"/>
    <cellStyle name="Normal 13 2 4 2 3" xfId="3070" xr:uid="{0AD32DE8-718B-448C-B51B-906ACA97CF82}"/>
    <cellStyle name="Normal 13 2 4 2 3 2" xfId="13736" xr:uid="{2093C29C-79DE-48A6-9261-51956F65F10E}"/>
    <cellStyle name="Normal 13 2 4 2 3 3" xfId="7960" xr:uid="{07218AF0-66AC-4102-A6A6-FA1F6C8F98A2}"/>
    <cellStyle name="Normal 13 2 4 2 4" xfId="7961" xr:uid="{F63AF6EC-5E58-4310-AD28-029F0BB7687C}"/>
    <cellStyle name="Normal 13 2 4 2 5" xfId="6709" xr:uid="{36088FF0-1204-4193-A031-C4C340E03088}"/>
    <cellStyle name="Normal 13 2 4 2 6" xfId="11923" xr:uid="{959DB008-6EB8-4451-9168-5173673E54E6}"/>
    <cellStyle name="Normal 13 2 4 2 7" xfId="4884" xr:uid="{CF099AD8-29EA-4FDA-843E-07A95961D387}"/>
    <cellStyle name="Normal 13 2 4 3" xfId="1351" xr:uid="{B6D07372-C6B4-4443-982E-B3F1382C0EF3}"/>
    <cellStyle name="Normal 13 2 4 3 2" xfId="3308" xr:uid="{1F639CBD-842A-4F2B-BA2B-C7A7D98AEEBF}"/>
    <cellStyle name="Normal 13 2 4 3 2 2" xfId="13974" xr:uid="{2C516E02-4C30-4681-8A0C-F841495C9165}"/>
    <cellStyle name="Normal 13 2 4 3 2 3" xfId="7962" xr:uid="{43C1C7DB-9F9B-44C4-A07F-3902CB355144}"/>
    <cellStyle name="Normal 13 2 4 3 3" xfId="7963" xr:uid="{1D3957C7-E2EC-4621-9EA2-C580F00EBCCE}"/>
    <cellStyle name="Normal 13 2 4 3 4" xfId="6947" xr:uid="{B3073285-BC0A-43EF-9A0C-598DA599F708}"/>
    <cellStyle name="Normal 13 2 4 3 5" xfId="12161" xr:uid="{9A7ADA5E-1714-4630-838C-D586AFCD5732}"/>
    <cellStyle name="Normal 13 2 4 3 6" xfId="5122" xr:uid="{D8FB9F9A-4DEC-4F6D-B3FC-CF1F2CC8A3DA}"/>
    <cellStyle name="Normal 13 2 4 4" xfId="2618" xr:uid="{36371E19-928B-4B10-A787-37EE0DBC57EE}"/>
    <cellStyle name="Normal 13 2 4 4 2" xfId="13284" xr:uid="{D52DCC2B-DD9F-4A7F-9811-A0BB51B59083}"/>
    <cellStyle name="Normal 13 2 4 4 3" xfId="7964" xr:uid="{AE367295-51B5-4C6F-A314-CCB7D1D1D9E3}"/>
    <cellStyle name="Normal 13 2 4 5" xfId="7965" xr:uid="{0C8FE538-08AD-4C7B-AB2C-248E72D970A2}"/>
    <cellStyle name="Normal 13 2 4 6" xfId="6257" xr:uid="{98CF1AC5-A645-4480-816D-91DCB3BDBACB}"/>
    <cellStyle name="Normal 13 2 4 7" xfId="11471" xr:uid="{EB3464B2-7C4C-4A2D-98AA-C0C0861A595C}"/>
    <cellStyle name="Normal 13 2 4 8" xfId="4432" xr:uid="{120DFCC0-ED74-4B52-A469-6DED9CC1B6C6}"/>
    <cellStyle name="Normal 13 2 5" xfId="687" xr:uid="{5F28127D-860E-463E-B982-E43818959455}"/>
    <cellStyle name="Normal 13 2 5 2" xfId="1151" xr:uid="{7FF426C4-8167-45C7-B2F4-FD49E82C961D}"/>
    <cellStyle name="Normal 13 2 5 2 2" xfId="1354" xr:uid="{020200A1-E16D-420A-995D-68DAF2728CFF}"/>
    <cellStyle name="Normal 13 2 5 2 2 2" xfId="3311" xr:uid="{7AFBF7A3-6B6B-4F6B-B29D-1C65C1386F5A}"/>
    <cellStyle name="Normal 13 2 5 2 2 2 2" xfId="13977" xr:uid="{64D712F9-0C2B-4260-B9AF-FF594A910E6E}"/>
    <cellStyle name="Normal 13 2 5 2 2 2 3" xfId="7966" xr:uid="{7F0EC88B-1BC0-4BC7-AF7E-4266B63A77E1}"/>
    <cellStyle name="Normal 13 2 5 2 2 3" xfId="7967" xr:uid="{F1DD2B9B-8C9C-4203-AD74-880500C593FF}"/>
    <cellStyle name="Normal 13 2 5 2 2 4" xfId="6950" xr:uid="{C4604948-5393-4FCC-A08A-8F87D725F764}"/>
    <cellStyle name="Normal 13 2 5 2 2 5" xfId="12164" xr:uid="{62096899-36CE-41BA-B86B-E1F80B39D74C}"/>
    <cellStyle name="Normal 13 2 5 2 2 6" xfId="5125" xr:uid="{86DC6671-BC6C-4236-848F-66B388127241}"/>
    <cellStyle name="Normal 13 2 5 2 3" xfId="3120" xr:uid="{BC2BEAC0-7CDF-44CB-A9C9-5897980141DB}"/>
    <cellStyle name="Normal 13 2 5 2 3 2" xfId="13786" xr:uid="{B742F2E0-251F-449E-86B2-190BD1C0940E}"/>
    <cellStyle name="Normal 13 2 5 2 3 3" xfId="7968" xr:uid="{E53D17BA-72B2-4450-BA1B-D09A1BD20C25}"/>
    <cellStyle name="Normal 13 2 5 2 4" xfId="7969" xr:uid="{893E9051-5F6D-4510-904C-C9C667AF7E19}"/>
    <cellStyle name="Normal 13 2 5 2 5" xfId="6759" xr:uid="{C69B00D7-FB75-49B8-BB4A-9AF6EBA14715}"/>
    <cellStyle name="Normal 13 2 5 2 6" xfId="11973" xr:uid="{5B3FF88E-2A76-43DB-BA92-6E2E4E55D555}"/>
    <cellStyle name="Normal 13 2 5 2 7" xfId="4934" xr:uid="{8D6CA332-36D0-48FE-905E-9BBDF864C63D}"/>
    <cellStyle name="Normal 13 2 5 3" xfId="1353" xr:uid="{E7F9E484-0D22-4635-AB49-5724DD267376}"/>
    <cellStyle name="Normal 13 2 5 3 2" xfId="3310" xr:uid="{88F60EC2-00F2-4D0A-B86F-401781DA41EE}"/>
    <cellStyle name="Normal 13 2 5 3 2 2" xfId="13976" xr:uid="{93F09392-6646-4039-99C8-3F27FD3024E3}"/>
    <cellStyle name="Normal 13 2 5 3 2 3" xfId="7970" xr:uid="{668E596B-4E33-4092-BCCA-CF0050AEC9D2}"/>
    <cellStyle name="Normal 13 2 5 3 3" xfId="7971" xr:uid="{F86AF544-60C0-4276-9031-34A2FACAE3F7}"/>
    <cellStyle name="Normal 13 2 5 3 4" xfId="6949" xr:uid="{E6E59D32-9E1E-4549-8FA0-C54F63B9A0DE}"/>
    <cellStyle name="Normal 13 2 5 3 5" xfId="12163" xr:uid="{81044B83-0B7F-42F2-8166-70E12B6772E4}"/>
    <cellStyle name="Normal 13 2 5 3 6" xfId="5124" xr:uid="{A119B151-ADC9-42AB-9689-5B8643B17A82}"/>
    <cellStyle name="Normal 13 2 5 4" xfId="2753" xr:uid="{A4E63C6F-C14A-4EA7-9A9A-BC75A1DB64CD}"/>
    <cellStyle name="Normal 13 2 5 4 2" xfId="13419" xr:uid="{65036057-41F0-4BA3-A10C-AD77ACB5B3C4}"/>
    <cellStyle name="Normal 13 2 5 4 3" xfId="7972" xr:uid="{017DC605-512E-4383-B46C-09EF40C57663}"/>
    <cellStyle name="Normal 13 2 5 5" xfId="7973" xr:uid="{F13FC0CE-B7AF-4055-BA71-87DCB2253EFE}"/>
    <cellStyle name="Normal 13 2 5 6" xfId="6392" xr:uid="{EC5556FE-FBB4-4281-B3A3-C0416FC48227}"/>
    <cellStyle name="Normal 13 2 5 7" xfId="11606" xr:uid="{2E246923-4A86-4655-9B83-353ACCB758F0}"/>
    <cellStyle name="Normal 13 2 5 8" xfId="4567" xr:uid="{3865975F-E245-4B00-AE6D-3CC5B0AF056F}"/>
    <cellStyle name="Normal 13 2 6" xfId="354" xr:uid="{8B28A976-102F-44AB-A195-FF22116364B0}"/>
    <cellStyle name="Normal 13 2 6 2" xfId="980" xr:uid="{88452CBC-3992-447B-914D-CF28F22FFD23}"/>
    <cellStyle name="Normal 13 2 6 2 2" xfId="1356" xr:uid="{FC4C2763-BF9B-475E-93F3-63FE82D138A0}"/>
    <cellStyle name="Normal 13 2 6 2 2 2" xfId="3313" xr:uid="{10F650D1-549E-4B17-91EC-15F58E505C10}"/>
    <cellStyle name="Normal 13 2 6 2 2 2 2" xfId="13979" xr:uid="{B9E6F48A-6A09-49D0-A6D9-919688A23AEB}"/>
    <cellStyle name="Normal 13 2 6 2 2 2 3" xfId="7974" xr:uid="{B021248A-CBA8-4E3F-ACAC-DBCF59281DE6}"/>
    <cellStyle name="Normal 13 2 6 2 2 3" xfId="7975" xr:uid="{5BDE30B7-A8A6-494E-BF9A-C1D9F7575441}"/>
    <cellStyle name="Normal 13 2 6 2 2 4" xfId="6952" xr:uid="{05240336-343C-4615-832E-8D14997C90F2}"/>
    <cellStyle name="Normal 13 2 6 2 2 5" xfId="12166" xr:uid="{2B268C43-5910-4CA3-AA40-F7FEDBF59822}"/>
    <cellStyle name="Normal 13 2 6 2 2 6" xfId="5127" xr:uid="{81FEB3B3-483A-4BF1-A9E3-91CBB290C786}"/>
    <cellStyle name="Normal 13 2 6 2 3" xfId="3026" xr:uid="{EE4060C0-D702-4205-A021-45F24B1E01CC}"/>
    <cellStyle name="Normal 13 2 6 2 3 2" xfId="13692" xr:uid="{F1E7E554-E0F7-4725-BF70-723A147B973D}"/>
    <cellStyle name="Normal 13 2 6 2 3 3" xfId="7976" xr:uid="{EA6CD9F3-7043-42F9-9AC7-D75878E1670D}"/>
    <cellStyle name="Normal 13 2 6 2 4" xfId="7977" xr:uid="{F83541F0-E544-4041-91B0-C189E7AB8B16}"/>
    <cellStyle name="Normal 13 2 6 2 5" xfId="6665" xr:uid="{C75098A1-927D-40C8-8821-17730DC5029C}"/>
    <cellStyle name="Normal 13 2 6 2 6" xfId="11879" xr:uid="{72BA0A1B-D8C6-44C7-ADC8-FCDC8775871C}"/>
    <cellStyle name="Normal 13 2 6 2 7" xfId="4840" xr:uid="{21DF472C-5A6B-42C0-8EE1-2D90CD59DD3A}"/>
    <cellStyle name="Normal 13 2 6 3" xfId="1355" xr:uid="{4B827186-AC88-4C38-9CF1-39B5B6DCBD4E}"/>
    <cellStyle name="Normal 13 2 6 3 2" xfId="3312" xr:uid="{8215DB18-20AA-4D80-B053-E0C77F91E712}"/>
    <cellStyle name="Normal 13 2 6 3 2 2" xfId="13978" xr:uid="{418A01ED-28E4-4D71-B45E-474DFDC04E20}"/>
    <cellStyle name="Normal 13 2 6 3 2 3" xfId="7978" xr:uid="{F8300F79-F8E9-42BE-8935-FB7D6A606B05}"/>
    <cellStyle name="Normal 13 2 6 3 3" xfId="7979" xr:uid="{13CA036B-2298-4BAD-BED4-71F6020951D9}"/>
    <cellStyle name="Normal 13 2 6 3 4" xfId="6951" xr:uid="{785ABDD0-A3E0-4294-A98C-5DD98CCAFAB4}"/>
    <cellStyle name="Normal 13 2 6 3 5" xfId="12165" xr:uid="{E81ECDF3-970A-4983-BB57-E74B27D626C4}"/>
    <cellStyle name="Normal 13 2 6 3 6" xfId="5126" xr:uid="{01E55FFE-2C1F-464A-BD2E-79DC4CB8B3B3}"/>
    <cellStyle name="Normal 13 2 6 4" xfId="2569" xr:uid="{FB01028E-EA7B-42C8-B787-5001DB570561}"/>
    <cellStyle name="Normal 13 2 6 4 2" xfId="13235" xr:uid="{92936FCE-8D11-41D5-AE38-2436C1F34E03}"/>
    <cellStyle name="Normal 13 2 6 4 3" xfId="7980" xr:uid="{441CB11A-EEB0-45A0-8DBB-BAFC23D6578E}"/>
    <cellStyle name="Normal 13 2 6 5" xfId="7981" xr:uid="{D4C461C2-E3ED-42AD-B49D-209039F6CF70}"/>
    <cellStyle name="Normal 13 2 6 6" xfId="6208" xr:uid="{17AEB312-3CFE-4F4B-B470-E7496111108E}"/>
    <cellStyle name="Normal 13 2 6 7" xfId="11422" xr:uid="{9479CAB1-8F70-42D5-8EB0-8237EF0DB9D7}"/>
    <cellStyle name="Normal 13 2 6 8" xfId="4383" xr:uid="{11AA346C-86BD-4ED0-BC46-8B2DBF4B298C}"/>
    <cellStyle name="Normal 13 2 7" xfId="835" xr:uid="{1E7E13C8-D2DD-4A9C-A55D-EF0D2DF80153}"/>
    <cellStyle name="Normal 13 2 7 2" xfId="1357" xr:uid="{D84A98D8-8F97-4FA3-94EA-87274BB75820}"/>
    <cellStyle name="Normal 13 2 7 2 2" xfId="3314" xr:uid="{AAEB4D94-6C34-4A50-B600-842C01C37D38}"/>
    <cellStyle name="Normal 13 2 7 2 2 2" xfId="13980" xr:uid="{D75E9897-8D26-43A6-8AC2-709113B8676F}"/>
    <cellStyle name="Normal 13 2 7 2 2 3" xfId="7982" xr:uid="{2A2B35BE-04F5-4660-BD89-D2E3B6457B9D}"/>
    <cellStyle name="Normal 13 2 7 2 3" xfId="7983" xr:uid="{AD211559-91F3-45E2-A3F1-E615B1B1EE39}"/>
    <cellStyle name="Normal 13 2 7 2 4" xfId="6953" xr:uid="{5C9F4832-4B42-43B4-9A5E-39191947D91C}"/>
    <cellStyle name="Normal 13 2 7 2 5" xfId="12167" xr:uid="{4D6DA1CE-7012-4E2E-9E83-FB2D38C96202}"/>
    <cellStyle name="Normal 13 2 7 2 6" xfId="5128" xr:uid="{160D4150-A6CA-4802-969F-CE1384804071}"/>
    <cellStyle name="Normal 13 2 7 3" xfId="2891" xr:uid="{FC68BF32-7F83-443D-B000-FAD3A74B1A7F}"/>
    <cellStyle name="Normal 13 2 7 3 2" xfId="13557" xr:uid="{4373260A-B8E2-4CE8-A1F5-727ACA0589D8}"/>
    <cellStyle name="Normal 13 2 7 3 3" xfId="7984" xr:uid="{CA2410F9-5634-4AE0-8BA4-210E664B33F6}"/>
    <cellStyle name="Normal 13 2 7 4" xfId="7985" xr:uid="{7D2D7150-EAFA-4BE1-B5E8-206AD9B26CDB}"/>
    <cellStyle name="Normal 13 2 7 5" xfId="6530" xr:uid="{0CCC4DF8-2994-4583-BFC1-6C84245E1849}"/>
    <cellStyle name="Normal 13 2 7 6" xfId="11744" xr:uid="{3ED380BB-274D-4FA8-82A4-E975B2B82791}"/>
    <cellStyle name="Normal 13 2 7 7" xfId="4705" xr:uid="{E384288D-006A-4F95-A286-7A73913913E4}"/>
    <cellStyle name="Normal 13 2 8" xfId="1301" xr:uid="{DE488BBE-FE61-4A9F-BFE2-37EEA54AC422}"/>
    <cellStyle name="Normal 13 2 8 2" xfId="3258" xr:uid="{DF98628E-86C8-47AF-8573-CCD2D2182F91}"/>
    <cellStyle name="Normal 13 2 8 2 2" xfId="13924" xr:uid="{F1E64AAA-DDB0-47A2-9B4F-C4D26E6A6924}"/>
    <cellStyle name="Normal 13 2 8 2 3" xfId="7986" xr:uid="{F3B4A086-17FD-47C7-8A3C-9C271B5128EF}"/>
    <cellStyle name="Normal 13 2 8 3" xfId="7987" xr:uid="{82D01C5B-E937-4118-8B0E-1C40BD0A3C8E}"/>
    <cellStyle name="Normal 13 2 8 4" xfId="6897" xr:uid="{8B263D9E-7FCA-4AA2-86CD-F6D9D7152760}"/>
    <cellStyle name="Normal 13 2 8 5" xfId="12111" xr:uid="{D38227B8-E80A-4ECB-84F1-26254F8AE543}"/>
    <cellStyle name="Normal 13 2 8 6" xfId="5072" xr:uid="{148FEB0A-67F7-4ABE-A45D-79CCADB421C7}"/>
    <cellStyle name="Normal 13 2 9" xfId="248" xr:uid="{4331061B-B6D2-479E-8320-4DE69649C036}"/>
    <cellStyle name="Normal 13 2 9 2" xfId="2524" xr:uid="{302B5610-8ABD-4E8B-B851-F5776024E778}"/>
    <cellStyle name="Normal 13 2 9 2 2" xfId="13191" xr:uid="{60AC2331-EC27-4417-920D-B25B4D4219D9}"/>
    <cellStyle name="Normal 13 2 9 2 3" xfId="7988" xr:uid="{F04DAE37-CD64-4FFF-8179-042257345DFE}"/>
    <cellStyle name="Normal 13 2 9 3" xfId="7989" xr:uid="{D84BB403-1671-435C-A360-7FB80F25A195}"/>
    <cellStyle name="Normal 13 2 9 4" xfId="6163" xr:uid="{3A85DCE5-5F01-48AF-AFEE-7CCE2DF6A191}"/>
    <cellStyle name="Normal 13 2 9 5" xfId="11378" xr:uid="{0B4C093D-188A-48C1-A28E-2231DF805D86}"/>
    <cellStyle name="Normal 13 2 9 6" xfId="4339" xr:uid="{976D40DF-B142-4066-B24D-7A3737AA34C4}"/>
    <cellStyle name="Normal 13 3" xfId="182" xr:uid="{D5F3D096-4FCA-43C6-9C2D-0235EDBB5052}"/>
    <cellStyle name="Normal 13 3 10" xfId="2140" xr:uid="{E8957FF6-3E3D-41CB-B56C-B003176B83BA}"/>
    <cellStyle name="Normal 13 3 10 2" xfId="3999" xr:uid="{1D60C05E-88FC-4328-92E4-D1A5CD102A0A}"/>
    <cellStyle name="Normal 13 3 10 2 2" xfId="14662" xr:uid="{27EFF2ED-812B-439C-A8D0-4FF507674B5B}"/>
    <cellStyle name="Normal 13 3 10 2 3" xfId="7990" xr:uid="{85864996-B629-4703-8448-5030CB3B2A53}"/>
    <cellStyle name="Normal 13 3 10 3" xfId="7991" xr:uid="{8E49D398-26BF-44FE-B3D3-1244E0F709FD}"/>
    <cellStyle name="Normal 13 3 10 4" xfId="7638" xr:uid="{39951C82-63AA-484E-8364-3CDFCFB4DA16}"/>
    <cellStyle name="Normal 13 3 10 5" xfId="12849" xr:uid="{51615C3F-2F1F-44EE-BC6D-4D2544D99292}"/>
    <cellStyle name="Normal 13 3 10 6" xfId="5810" xr:uid="{17779861-9246-4C38-86AC-532FA6B4EC7E}"/>
    <cellStyle name="Normal 13 3 11" xfId="2291" xr:uid="{730A8D31-C155-4EBA-9F4D-68E8FA1A6BF0}"/>
    <cellStyle name="Normal 13 3 11 2" xfId="4135" xr:uid="{907442F9-9ABB-493E-BFAF-4F415F90B4F3}"/>
    <cellStyle name="Normal 13 3 11 2 2" xfId="14798" xr:uid="{C64F6112-29E2-45FC-B070-790AE4E549BB}"/>
    <cellStyle name="Normal 13 3 11 2 3" xfId="7992" xr:uid="{B5575137-D616-4CB9-8341-52A7D57C67E9}"/>
    <cellStyle name="Normal 13 3 11 3" xfId="7774" xr:uid="{CF8BF1AD-36EF-4EBD-82C3-3B73D03692C9}"/>
    <cellStyle name="Normal 13 3 11 4" xfId="12985" xr:uid="{309CEA0B-FF55-4FE1-AB9C-1B329F1B65F7}"/>
    <cellStyle name="Normal 13 3 11 5" xfId="5946" xr:uid="{8CB8CA3C-6236-4546-ADFC-2C6BFC5FC585}"/>
    <cellStyle name="Normal 13 3 12" xfId="2513" xr:uid="{0BD02CC7-C419-431D-9EAB-D04C69915318}"/>
    <cellStyle name="Normal 13 3 12 2" xfId="7993" xr:uid="{322E398D-9D10-45AC-843D-B30982C50857}"/>
    <cellStyle name="Normal 13 3 12 3" xfId="13181" xr:uid="{830C9529-73D5-4064-879E-7111E9C9BBD2}"/>
    <cellStyle name="Normal 13 3 12 4" xfId="6093" xr:uid="{8AB65E9B-EF48-4F95-8FD3-E3B34B46EB93}"/>
    <cellStyle name="Normal 13 3 13" xfId="7994" xr:uid="{5785FE8A-1156-4852-AE7B-BED8471AA0C8}"/>
    <cellStyle name="Normal 13 3 14" xfId="6152" xr:uid="{915425BE-507D-41DA-B97B-5DBFAB7E6CCF}"/>
    <cellStyle name="Normal 13 3 15" xfId="11368" xr:uid="{FF6416D9-C5CD-4801-A604-AE8C593787F6}"/>
    <cellStyle name="Normal 13 3 16" xfId="4329" xr:uid="{376FDAE9-F144-4964-A5A0-665A2DB929A4}"/>
    <cellStyle name="Normal 13 3 2" xfId="529" xr:uid="{9A6CE759-C8E4-4571-BC05-BC9B85F9ABA6}"/>
    <cellStyle name="Normal 13 3 2 10" xfId="11518" xr:uid="{DB3CE634-DABA-4BBF-B108-BD332CE34487}"/>
    <cellStyle name="Normal 13 3 2 11" xfId="4479" xr:uid="{0C6CAA1A-21D2-4A27-BE61-C34A1EF46FF9}"/>
    <cellStyle name="Normal 13 3 2 2" xfId="734" xr:uid="{E585B359-5911-47B6-8FBA-5C76F63A1A84}"/>
    <cellStyle name="Normal 13 3 2 2 2" xfId="1198" xr:uid="{2FA13287-F096-4CC2-8E63-992092D99B3B}"/>
    <cellStyle name="Normal 13 3 2 2 2 2" xfId="1360" xr:uid="{DA30A520-2FD8-4D1A-A4BE-6585C1B70BCB}"/>
    <cellStyle name="Normal 13 3 2 2 2 2 2" xfId="3317" xr:uid="{064BEDCA-4016-491D-A989-B181671C0C7A}"/>
    <cellStyle name="Normal 13 3 2 2 2 2 2 2" xfId="13983" xr:uid="{0C8D1C5C-AF42-48CB-8CA4-AD184944D8E9}"/>
    <cellStyle name="Normal 13 3 2 2 2 2 2 3" xfId="7995" xr:uid="{F8F10E6C-111C-4714-9914-586AFEAA9A7D}"/>
    <cellStyle name="Normal 13 3 2 2 2 2 3" xfId="7996" xr:uid="{54E1F5F3-41F8-4269-B56D-C9C9FCBCB27D}"/>
    <cellStyle name="Normal 13 3 2 2 2 2 4" xfId="6956" xr:uid="{97C70790-D648-4336-85EF-FC1790928CF7}"/>
    <cellStyle name="Normal 13 3 2 2 2 2 5" xfId="12170" xr:uid="{7A294AE5-13B7-4EF2-8AF6-E117F75219BD}"/>
    <cellStyle name="Normal 13 3 2 2 2 2 6" xfId="5131" xr:uid="{B16DF76B-1EB5-469D-8C8A-187219428463}"/>
    <cellStyle name="Normal 13 3 2 2 2 3" xfId="3167" xr:uid="{B616DF49-EDE1-4F9F-839A-C9D16B28613A}"/>
    <cellStyle name="Normal 13 3 2 2 2 3 2" xfId="13833" xr:uid="{A6E823C8-D297-489D-AC15-EADC9C13EDAF}"/>
    <cellStyle name="Normal 13 3 2 2 2 3 3" xfId="7997" xr:uid="{45FD2053-F018-4E66-8BCF-1498D4EC2019}"/>
    <cellStyle name="Normal 13 3 2 2 2 4" xfId="7998" xr:uid="{F431863E-B4B4-4F54-B655-DE43F519439F}"/>
    <cellStyle name="Normal 13 3 2 2 2 5" xfId="6806" xr:uid="{BC349420-4262-4D76-9910-7FDCB62D81D8}"/>
    <cellStyle name="Normal 13 3 2 2 2 6" xfId="12020" xr:uid="{8D216716-445F-4B21-BBA1-C9E247B140E6}"/>
    <cellStyle name="Normal 13 3 2 2 2 7" xfId="4981" xr:uid="{7C6C6729-0673-47A5-BA7F-5A2774878293}"/>
    <cellStyle name="Normal 13 3 2 2 3" xfId="1359" xr:uid="{DD0FD3EB-117F-4F84-9FC5-C90780407AFF}"/>
    <cellStyle name="Normal 13 3 2 2 3 2" xfId="3316" xr:uid="{6EDEA540-2EB1-48DF-AF75-F299E235D536}"/>
    <cellStyle name="Normal 13 3 2 2 3 2 2" xfId="13982" xr:uid="{EADBCFDD-64BE-4753-9E16-B487E2A800B0}"/>
    <cellStyle name="Normal 13 3 2 2 3 2 3" xfId="7999" xr:uid="{E9DA14D8-6DF5-48FE-A002-DC3209AA6A40}"/>
    <cellStyle name="Normal 13 3 2 2 3 3" xfId="8000" xr:uid="{581F4B1F-FC88-4078-B586-8E232C40DE62}"/>
    <cellStyle name="Normal 13 3 2 2 3 4" xfId="6955" xr:uid="{88AF54EE-C10E-4D68-B7F9-50866154CC10}"/>
    <cellStyle name="Normal 13 3 2 2 3 5" xfId="12169" xr:uid="{005EFA73-4168-4E67-8417-F0750B2A4E1E}"/>
    <cellStyle name="Normal 13 3 2 2 3 6" xfId="5130" xr:uid="{D659C722-BC3B-4D21-BDF4-5A1CED8978FB}"/>
    <cellStyle name="Normal 13 3 2 2 4" xfId="2800" xr:uid="{EBFF42F5-AFFC-4837-8F4E-9713940C3D66}"/>
    <cellStyle name="Normal 13 3 2 2 4 2" xfId="13466" xr:uid="{FDF415C5-3DCF-4F2D-92BA-29B158C67863}"/>
    <cellStyle name="Normal 13 3 2 2 4 3" xfId="8001" xr:uid="{EB8E74C9-DC75-4280-A09A-137C4D84F8ED}"/>
    <cellStyle name="Normal 13 3 2 2 5" xfId="8002" xr:uid="{796DD5A0-B113-4D6C-9FB8-12CFFCE83D0A}"/>
    <cellStyle name="Normal 13 3 2 2 6" xfId="6439" xr:uid="{950FADFB-6360-4B17-BBE7-60B1490D9049}"/>
    <cellStyle name="Normal 13 3 2 2 7" xfId="11653" xr:uid="{EE56FE9D-F11C-408F-B837-EBDC1823801D}"/>
    <cellStyle name="Normal 13 3 2 2 8" xfId="4614" xr:uid="{3CF59B73-6851-48F6-985A-F50A477B9B2E}"/>
    <cellStyle name="Normal 13 3 2 3" xfId="884" xr:uid="{AAE61949-92DF-4686-9E34-D8CF51BD308C}"/>
    <cellStyle name="Normal 13 3 2 3 2" xfId="1361" xr:uid="{DAC3C278-3E32-4F56-8E18-7D886DA03F2A}"/>
    <cellStyle name="Normal 13 3 2 3 2 2" xfId="3318" xr:uid="{A427C6A8-6E1C-4093-A926-6DF5AAD6D80E}"/>
    <cellStyle name="Normal 13 3 2 3 2 2 2" xfId="13984" xr:uid="{C43290B9-BF23-4FC0-9CFE-E23AFDF7427A}"/>
    <cellStyle name="Normal 13 3 2 3 2 2 3" xfId="8003" xr:uid="{5841F31D-D203-4DA9-8622-DCC1087C6930}"/>
    <cellStyle name="Normal 13 3 2 3 2 3" xfId="8004" xr:uid="{092E253B-5F80-4EDA-B6FD-C5168E0D9AA5}"/>
    <cellStyle name="Normal 13 3 2 3 2 4" xfId="6957" xr:uid="{791ECF41-7209-47E1-9834-8E9B2288DFA8}"/>
    <cellStyle name="Normal 13 3 2 3 2 5" xfId="12171" xr:uid="{9747ED84-5F17-4D76-AC03-EB782281F38D}"/>
    <cellStyle name="Normal 13 3 2 3 2 6" xfId="5132" xr:uid="{F8AE12A7-786A-4E9D-9552-16CEE8EEDF5F}"/>
    <cellStyle name="Normal 13 3 2 3 3" xfId="2938" xr:uid="{164FC705-DC06-4E51-9AD4-F6E9CD0B6352}"/>
    <cellStyle name="Normal 13 3 2 3 3 2" xfId="13604" xr:uid="{B83BBBB9-0476-4AAE-B8DF-60ADF5EDE643}"/>
    <cellStyle name="Normal 13 3 2 3 3 3" xfId="8005" xr:uid="{B6AF2306-7A47-4BF4-83D4-2E87B9226AC8}"/>
    <cellStyle name="Normal 13 3 2 3 4" xfId="8006" xr:uid="{32605FC3-13EE-40B8-A4BD-3CC9F4FF91B9}"/>
    <cellStyle name="Normal 13 3 2 3 5" xfId="6577" xr:uid="{BA2FC3D0-15AF-417C-B68A-2FA7C0F861C8}"/>
    <cellStyle name="Normal 13 3 2 3 6" xfId="11791" xr:uid="{1284D7D7-EF27-4429-B14B-E29EA5A89182}"/>
    <cellStyle name="Normal 13 3 2 3 7" xfId="4752" xr:uid="{64664A09-A113-4BE3-9738-CCBC359B8097}"/>
    <cellStyle name="Normal 13 3 2 4" xfId="1358" xr:uid="{311ECF57-FB7E-4AD0-97C8-BB4D49639747}"/>
    <cellStyle name="Normal 13 3 2 4 2" xfId="3315" xr:uid="{1EAEAD68-2794-4039-9475-D6860475DDF5}"/>
    <cellStyle name="Normal 13 3 2 4 2 2" xfId="13981" xr:uid="{91203E8F-AFFE-41DB-9990-EE31E72D3CE1}"/>
    <cellStyle name="Normal 13 3 2 4 2 3" xfId="8007" xr:uid="{CE4D08E6-9C51-4D48-B976-63C9EA01AC52}"/>
    <cellStyle name="Normal 13 3 2 4 3" xfId="8008" xr:uid="{95FE8F74-7CCF-4AFD-83F6-67085093FEE4}"/>
    <cellStyle name="Normal 13 3 2 4 4" xfId="6954" xr:uid="{0DEEFCFF-942F-4DC3-A5EC-E875665284D4}"/>
    <cellStyle name="Normal 13 3 2 4 5" xfId="12168" xr:uid="{2979D64B-C734-42E4-9E6F-50A901151AFA}"/>
    <cellStyle name="Normal 13 3 2 4 6" xfId="5129" xr:uid="{F16C95DC-A3B9-491B-B793-BE2AB30C33FB}"/>
    <cellStyle name="Normal 13 3 2 5" xfId="2189" xr:uid="{F900A55D-BB61-4F6E-AA3F-70544E26F87A}"/>
    <cellStyle name="Normal 13 3 2 5 2" xfId="4045" xr:uid="{E33AE837-4EDE-4BCB-8032-04E058E374E2}"/>
    <cellStyle name="Normal 13 3 2 5 2 2" xfId="14708" xr:uid="{D351D1AB-404A-43C4-A7A6-A23845672331}"/>
    <cellStyle name="Normal 13 3 2 5 2 3" xfId="8009" xr:uid="{A8E1691C-1007-4A92-9127-700ABA0D4122}"/>
    <cellStyle name="Normal 13 3 2 5 3" xfId="8010" xr:uid="{A474C1F7-6DEB-428A-90FC-6C6EBB3D9669}"/>
    <cellStyle name="Normal 13 3 2 5 4" xfId="7684" xr:uid="{33061785-9AD7-4675-86C1-7CFC16A4F5D8}"/>
    <cellStyle name="Normal 13 3 2 5 5" xfId="12895" xr:uid="{AE0A1B69-7439-4793-9414-09ABD7CCE1CA}"/>
    <cellStyle name="Normal 13 3 2 5 6" xfId="5856" xr:uid="{E99BD3B2-C999-43BE-86E8-C213A49542A8}"/>
    <cellStyle name="Normal 13 3 2 6" xfId="2337" xr:uid="{EF0CF258-098D-42CB-A14C-5E4BC925EB4F}"/>
    <cellStyle name="Normal 13 3 2 6 2" xfId="4181" xr:uid="{388EA49B-F788-41E0-9DE8-9A24438A6190}"/>
    <cellStyle name="Normal 13 3 2 6 2 2" xfId="14844" xr:uid="{B2343DE4-F899-4CC0-BE27-0843B48C905F}"/>
    <cellStyle name="Normal 13 3 2 6 2 3" xfId="8011" xr:uid="{A9B73915-34DB-481A-8D97-BF8867EF83F6}"/>
    <cellStyle name="Normal 13 3 2 6 3" xfId="7820" xr:uid="{72601041-44CE-4952-8A85-F17AC72AFC95}"/>
    <cellStyle name="Normal 13 3 2 6 4" xfId="13031" xr:uid="{90786D6A-4D63-4313-BFEB-F44496D55712}"/>
    <cellStyle name="Normal 13 3 2 6 5" xfId="5992" xr:uid="{D75B0C00-1421-4369-872A-F54100B5ECBB}"/>
    <cellStyle name="Normal 13 3 2 7" xfId="2665" xr:uid="{AC51E14B-FDBF-440C-9DD7-0752F7A158EA}"/>
    <cellStyle name="Normal 13 3 2 7 2" xfId="13331" xr:uid="{ACBF10F6-3218-4567-98AC-219AC66958B5}"/>
    <cellStyle name="Normal 13 3 2 7 3" xfId="8012" xr:uid="{736E1496-AAB5-4D94-9667-3F0DF7849D63}"/>
    <cellStyle name="Normal 13 3 2 8" xfId="8013" xr:uid="{5E235402-7857-4808-BC63-12654866DD56}"/>
    <cellStyle name="Normal 13 3 2 9" xfId="6304" xr:uid="{9F8146D3-48A0-4A82-8406-883197AD9BF7}"/>
    <cellStyle name="Normal 13 3 3" xfId="636" xr:uid="{02B0C21C-70D1-4F94-ACDD-27C0DBBBD039}"/>
    <cellStyle name="Normal 13 3 3 10" xfId="11561" xr:uid="{D1AC83CF-90A7-4FB0-AAF1-5483321612AA}"/>
    <cellStyle name="Normal 13 3 3 11" xfId="4522" xr:uid="{11F1E2B8-BEC7-426E-8999-64231B2D2F13}"/>
    <cellStyle name="Normal 13 3 3 2" xfId="778" xr:uid="{89D35462-FE21-4B66-A199-B6BDEF8D352A}"/>
    <cellStyle name="Normal 13 3 3 2 2" xfId="1241" xr:uid="{05855ABD-B703-470F-AC0C-DDB617831C9A}"/>
    <cellStyle name="Normal 13 3 3 2 2 2" xfId="1364" xr:uid="{FB76FAA8-DB0E-4DE9-92AD-D41EAF057F04}"/>
    <cellStyle name="Normal 13 3 3 2 2 2 2" xfId="3321" xr:uid="{17838C03-7632-490A-8EA1-B35C38240BB4}"/>
    <cellStyle name="Normal 13 3 3 2 2 2 2 2" xfId="13987" xr:uid="{82EFE634-1E56-4B3C-93D4-5D01E2D5B89A}"/>
    <cellStyle name="Normal 13 3 3 2 2 2 2 3" xfId="8014" xr:uid="{171CDB62-416C-48E7-9573-AE004FA3CDF2}"/>
    <cellStyle name="Normal 13 3 3 2 2 2 3" xfId="8015" xr:uid="{15559C9A-A395-4022-89FC-651118A47019}"/>
    <cellStyle name="Normal 13 3 3 2 2 2 4" xfId="6960" xr:uid="{67A765B3-41A4-4B07-9F4C-FBDCCD95CA80}"/>
    <cellStyle name="Normal 13 3 3 2 2 2 5" xfId="12174" xr:uid="{5F0E550F-C382-4255-B259-01FC0D8A42AA}"/>
    <cellStyle name="Normal 13 3 3 2 2 2 6" xfId="5135" xr:uid="{6BBF3945-F0DF-4453-A75C-B559D853B7C6}"/>
    <cellStyle name="Normal 13 3 3 2 2 3" xfId="3210" xr:uid="{CE3E529B-2ACE-47C8-A013-3F69B17B41B2}"/>
    <cellStyle name="Normal 13 3 3 2 2 3 2" xfId="13876" xr:uid="{6D62BAC0-40EE-4B3A-A82B-39CA2B2BBEDA}"/>
    <cellStyle name="Normal 13 3 3 2 2 3 3" xfId="8016" xr:uid="{7DFA0E0E-B1DA-4AFB-B072-D4DA1638BDEA}"/>
    <cellStyle name="Normal 13 3 3 2 2 4" xfId="8017" xr:uid="{80168594-E5C9-4D8A-96BB-5B0F76B514E8}"/>
    <cellStyle name="Normal 13 3 3 2 2 5" xfId="6849" xr:uid="{667A11FC-9179-4734-8CF9-FD5BB4DC9F6B}"/>
    <cellStyle name="Normal 13 3 3 2 2 6" xfId="12063" xr:uid="{83E37CB1-1A19-4A46-8F0C-E91B9C00E2EE}"/>
    <cellStyle name="Normal 13 3 3 2 2 7" xfId="5024" xr:uid="{F40B87F9-0A48-4CBA-B3D3-F673E2461BFE}"/>
    <cellStyle name="Normal 13 3 3 2 3" xfId="1363" xr:uid="{451ECE2F-7C02-42DD-AC3C-20DFA4E5BE90}"/>
    <cellStyle name="Normal 13 3 3 2 3 2" xfId="3320" xr:uid="{8FA08316-A3DE-45F8-9743-9B3928DB708B}"/>
    <cellStyle name="Normal 13 3 3 2 3 2 2" xfId="13986" xr:uid="{44FCC704-825D-435C-BE49-34E7B665BDAD}"/>
    <cellStyle name="Normal 13 3 3 2 3 2 3" xfId="8018" xr:uid="{D1F489FA-CA65-4B58-96B6-6AA70DDEB2CD}"/>
    <cellStyle name="Normal 13 3 3 2 3 3" xfId="8019" xr:uid="{43FC7A96-204A-4FC2-9C9A-51E400B64F81}"/>
    <cellStyle name="Normal 13 3 3 2 3 4" xfId="6959" xr:uid="{BCA4FA69-193D-49B8-B790-3CD8168D4733}"/>
    <cellStyle name="Normal 13 3 3 2 3 5" xfId="12173" xr:uid="{4BFAFF55-F9DC-4C68-9BE0-1A524458A688}"/>
    <cellStyle name="Normal 13 3 3 2 3 6" xfId="5134" xr:uid="{79ADD827-EC25-4B30-8B50-E672A9F2EBE4}"/>
    <cellStyle name="Normal 13 3 3 2 4" xfId="2843" xr:uid="{6597CF55-7097-4D27-A260-1D72DDCC83E7}"/>
    <cellStyle name="Normal 13 3 3 2 4 2" xfId="13509" xr:uid="{6CCE79C8-58B8-44C9-8221-9CF62A36401C}"/>
    <cellStyle name="Normal 13 3 3 2 4 3" xfId="8020" xr:uid="{DD8279AF-F904-4C2B-9212-A6BACFE0E643}"/>
    <cellStyle name="Normal 13 3 3 2 5" xfId="8021" xr:uid="{3EAE0EEA-28C9-4D53-A02B-2A87048C8ED6}"/>
    <cellStyle name="Normal 13 3 3 2 6" xfId="6482" xr:uid="{DADF48A8-1BB3-4872-B046-453FF90EB34E}"/>
    <cellStyle name="Normal 13 3 3 2 7" xfId="11696" xr:uid="{88821359-12C4-4EB2-8DC8-BD6C696A5F62}"/>
    <cellStyle name="Normal 13 3 3 2 8" xfId="4657" xr:uid="{FDE1C10B-A50D-455E-AF30-33889B1D6C58}"/>
    <cellStyle name="Normal 13 3 3 3" xfId="930" xr:uid="{DC83377C-9CD2-4AD4-BD9D-F87E17CACEF1}"/>
    <cellStyle name="Normal 13 3 3 3 2" xfId="1365" xr:uid="{3AA4228C-BDC9-4AFC-BEC2-C03378DBDDF1}"/>
    <cellStyle name="Normal 13 3 3 3 2 2" xfId="3322" xr:uid="{CC69F726-A960-482A-ACE7-214B536D4CF1}"/>
    <cellStyle name="Normal 13 3 3 3 2 2 2" xfId="13988" xr:uid="{DBB50DAD-2070-4E64-AC26-CB5EB734C215}"/>
    <cellStyle name="Normal 13 3 3 3 2 2 3" xfId="8022" xr:uid="{7E3EC0BA-A824-4C6A-B59E-8232591D7118}"/>
    <cellStyle name="Normal 13 3 3 3 2 3" xfId="8023" xr:uid="{B6F4F578-069D-4921-AA78-349BAB0027E2}"/>
    <cellStyle name="Normal 13 3 3 3 2 4" xfId="6961" xr:uid="{FF1759A9-3C56-47B1-B5A5-DCD1B007A0E8}"/>
    <cellStyle name="Normal 13 3 3 3 2 5" xfId="12175" xr:uid="{6EB99E7E-2460-4C64-B04C-8E865613257D}"/>
    <cellStyle name="Normal 13 3 3 3 2 6" xfId="5136" xr:uid="{D8DAA2AE-AF5C-474E-B049-02892B751D47}"/>
    <cellStyle name="Normal 13 3 3 3 3" xfId="2981" xr:uid="{7023F42E-23B5-4E34-83F9-2C1B1B9B11BD}"/>
    <cellStyle name="Normal 13 3 3 3 3 2" xfId="13647" xr:uid="{8F7562BD-C5D4-4FE5-ADCE-E8C9D3CF6CF7}"/>
    <cellStyle name="Normal 13 3 3 3 3 3" xfId="8024" xr:uid="{C80DA628-B408-44FF-AEF5-2404422E06BA}"/>
    <cellStyle name="Normal 13 3 3 3 4" xfId="8025" xr:uid="{21EB4A99-2790-4D01-97BA-CF0641EB7063}"/>
    <cellStyle name="Normal 13 3 3 3 5" xfId="6620" xr:uid="{57495513-2163-4F8E-A473-BFC4DABEA36C}"/>
    <cellStyle name="Normal 13 3 3 3 6" xfId="11834" xr:uid="{6C972F20-FBBE-4E09-BB55-A619665746DD}"/>
    <cellStyle name="Normal 13 3 3 3 7" xfId="4795" xr:uid="{B31BBB8D-128D-4C89-ADA9-98924ABD3AF3}"/>
    <cellStyle name="Normal 13 3 3 4" xfId="1362" xr:uid="{2EDF62C3-237C-44F8-94AA-DC5CE063CF75}"/>
    <cellStyle name="Normal 13 3 3 4 2" xfId="3319" xr:uid="{D38B5F91-72B7-4B96-A7DC-E0CC3F0B7B0D}"/>
    <cellStyle name="Normal 13 3 3 4 2 2" xfId="13985" xr:uid="{F6915BCF-69ED-49CB-B5E8-D725AC0914C1}"/>
    <cellStyle name="Normal 13 3 3 4 2 3" xfId="8026" xr:uid="{3597EB8F-F5C7-41A8-89A0-C3039F363B5C}"/>
    <cellStyle name="Normal 13 3 3 4 3" xfId="8027" xr:uid="{8BA49B24-BE21-40E6-AADA-5C2D0ACFBB73}"/>
    <cellStyle name="Normal 13 3 3 4 4" xfId="6958" xr:uid="{2477160D-B38C-41A3-8A13-9F2C955E16F0}"/>
    <cellStyle name="Normal 13 3 3 4 5" xfId="12172" xr:uid="{E6A73649-AC0F-4EB1-8DA3-9C1A7B596F84}"/>
    <cellStyle name="Normal 13 3 3 4 6" xfId="5133" xr:uid="{3DBCB1C5-FD50-4F05-93BE-FF91068E5A3B}"/>
    <cellStyle name="Normal 13 3 3 5" xfId="2236" xr:uid="{8205BA7F-1579-4BE7-811B-26AFA30E3A51}"/>
    <cellStyle name="Normal 13 3 3 5 2" xfId="4089" xr:uid="{7CA79B48-60E8-4B3A-9D97-909393263C86}"/>
    <cellStyle name="Normal 13 3 3 5 2 2" xfId="14752" xr:uid="{39A8F6BA-5396-4AE0-89BA-F8FF9E7997ED}"/>
    <cellStyle name="Normal 13 3 3 5 2 3" xfId="8028" xr:uid="{DA0D8F7F-6158-46F8-868D-2903D96FFB01}"/>
    <cellStyle name="Normal 13 3 3 5 3" xfId="8029" xr:uid="{347C1D93-2B07-4F4F-AEE6-78933C0D96C0}"/>
    <cellStyle name="Normal 13 3 3 5 4" xfId="7728" xr:uid="{B0BFBC03-ED9B-4917-B953-88C20AD53322}"/>
    <cellStyle name="Normal 13 3 3 5 5" xfId="12939" xr:uid="{92777888-F614-4773-A3E1-3C7CD1C77B43}"/>
    <cellStyle name="Normal 13 3 3 5 6" xfId="5900" xr:uid="{213446D8-BAD6-4121-86A6-70F486943EFB}"/>
    <cellStyle name="Normal 13 3 3 6" xfId="2380" xr:uid="{8B9086CC-5C27-4E46-A66A-5DD9F4266F74}"/>
    <cellStyle name="Normal 13 3 3 6 2" xfId="4224" xr:uid="{13F1DDF7-5EC7-4F25-8150-CA30F9012D70}"/>
    <cellStyle name="Normal 13 3 3 6 2 2" xfId="14887" xr:uid="{DF4C55B3-4E73-4CF0-A649-E8D6E5ED9AAC}"/>
    <cellStyle name="Normal 13 3 3 6 2 3" xfId="8030" xr:uid="{525F70A3-FF2C-492E-A13A-C0A59F58C993}"/>
    <cellStyle name="Normal 13 3 3 6 3" xfId="7863" xr:uid="{C540FD3E-B8A5-4CA2-B405-B2A452FFB243}"/>
    <cellStyle name="Normal 13 3 3 6 4" xfId="13074" xr:uid="{4D629F4D-522B-4C8A-A631-49CDA32BA76B}"/>
    <cellStyle name="Normal 13 3 3 6 5" xfId="6035" xr:uid="{8D66E3BB-BCDF-4FEF-97F2-430A3422D6AC}"/>
    <cellStyle name="Normal 13 3 3 7" xfId="2708" xr:uid="{AF8DD0D8-2F6C-4900-839A-9078420E9821}"/>
    <cellStyle name="Normal 13 3 3 7 2" xfId="13374" xr:uid="{A7EC26CC-1BCB-4BD1-BC96-65E388B5596C}"/>
    <cellStyle name="Normal 13 3 3 7 3" xfId="8031" xr:uid="{12676F9E-87BF-43FB-9983-DAAE07B3CAE7}"/>
    <cellStyle name="Normal 13 3 3 8" xfId="8032" xr:uid="{B623FC72-A534-4868-932B-BEA683CF2E54}"/>
    <cellStyle name="Normal 13 3 3 9" xfId="6347" xr:uid="{06FC7463-8E4F-45A9-B615-869641F43BE2}"/>
    <cellStyle name="Normal 13 3 4" xfId="471" xr:uid="{301B0B8B-8858-4ECA-826A-3D1D6AE1943D}"/>
    <cellStyle name="Normal 13 3 4 2" xfId="1039" xr:uid="{AB775BDB-9C80-498F-95E5-0EB485AC7317}"/>
    <cellStyle name="Normal 13 3 4 2 2" xfId="1367" xr:uid="{53EDF826-0A85-4874-8CBE-6D0585DF0C6A}"/>
    <cellStyle name="Normal 13 3 4 2 2 2" xfId="3324" xr:uid="{7A227C96-7E71-4F3F-83E7-C0C5944E1CA7}"/>
    <cellStyle name="Normal 13 3 4 2 2 2 2" xfId="13990" xr:uid="{D99832EE-C695-4FCE-8F1B-B79FC8F85A94}"/>
    <cellStyle name="Normal 13 3 4 2 2 2 3" xfId="8033" xr:uid="{E784F259-4B76-4EF4-BCE4-AC1488678279}"/>
    <cellStyle name="Normal 13 3 4 2 2 3" xfId="8034" xr:uid="{E1D29CC4-087A-42CA-A9B1-0750BA4ACB4E}"/>
    <cellStyle name="Normal 13 3 4 2 2 4" xfId="6963" xr:uid="{49FF08BE-DEF9-45B6-9F96-81A8380AA789}"/>
    <cellStyle name="Normal 13 3 4 2 2 5" xfId="12177" xr:uid="{D04F8832-CD0A-435B-B924-20B1F33A385D}"/>
    <cellStyle name="Normal 13 3 4 2 2 6" xfId="5138" xr:uid="{967D8E7F-C7E6-4994-B219-C2D4247BF9BF}"/>
    <cellStyle name="Normal 13 3 4 2 3" xfId="3071" xr:uid="{86DD3016-63A0-40C6-B5BB-EBE5FF6BD642}"/>
    <cellStyle name="Normal 13 3 4 2 3 2" xfId="13737" xr:uid="{79927120-C419-4F9F-AF1B-1C460E29D028}"/>
    <cellStyle name="Normal 13 3 4 2 3 3" xfId="8035" xr:uid="{D95245CE-B47D-434D-AB18-3C677DA30F08}"/>
    <cellStyle name="Normal 13 3 4 2 4" xfId="8036" xr:uid="{5C570081-30C2-4707-AF97-62E10BC3EC48}"/>
    <cellStyle name="Normal 13 3 4 2 5" xfId="6710" xr:uid="{963C830A-BF54-4B55-AEE2-FBB8CACB426A}"/>
    <cellStyle name="Normal 13 3 4 2 6" xfId="11924" xr:uid="{CC79A660-8C7A-40B1-AA7F-E6083665C12B}"/>
    <cellStyle name="Normal 13 3 4 2 7" xfId="4885" xr:uid="{4962AFBC-B16F-47A0-824B-B4006EF8AE68}"/>
    <cellStyle name="Normal 13 3 4 3" xfId="1366" xr:uid="{585956C2-457F-4C4A-823F-FBDAAA430FF2}"/>
    <cellStyle name="Normal 13 3 4 3 2" xfId="3323" xr:uid="{29FCF760-81F4-456D-AF23-9077A646B43B}"/>
    <cellStyle name="Normal 13 3 4 3 2 2" xfId="13989" xr:uid="{6B4A918A-C17D-411F-A350-6AC1C8BFB202}"/>
    <cellStyle name="Normal 13 3 4 3 2 3" xfId="8037" xr:uid="{9A7EF727-A4DB-4AAD-B27D-63FF375D0485}"/>
    <cellStyle name="Normal 13 3 4 3 3" xfId="8038" xr:uid="{E2279113-9E20-48EC-9C5A-AC558A893AD6}"/>
    <cellStyle name="Normal 13 3 4 3 4" xfId="6962" xr:uid="{ACC8DB5F-2398-4D90-8FAA-D60A657B590D}"/>
    <cellStyle name="Normal 13 3 4 3 5" xfId="12176" xr:uid="{D8D9E318-2F66-4443-A199-184664F0818E}"/>
    <cellStyle name="Normal 13 3 4 3 6" xfId="5137" xr:uid="{E364000F-1BAC-4E6D-B7A8-F0E608F7B587}"/>
    <cellStyle name="Normal 13 3 4 4" xfId="2619" xr:uid="{28624B77-7956-4C85-BAAB-A6E188BBD650}"/>
    <cellStyle name="Normal 13 3 4 4 2" xfId="13285" xr:uid="{B284FEEF-F932-4254-ABE2-8393AFBAABF1}"/>
    <cellStyle name="Normal 13 3 4 4 3" xfId="8039" xr:uid="{45457B14-76FC-46B7-BA2D-8BF8218DACAD}"/>
    <cellStyle name="Normal 13 3 4 5" xfId="8040" xr:uid="{6081684B-4E82-498A-B696-74D0D95D403D}"/>
    <cellStyle name="Normal 13 3 4 6" xfId="6258" xr:uid="{AB246F16-9597-4E6C-9AB8-B7EC506C9424}"/>
    <cellStyle name="Normal 13 3 4 7" xfId="11472" xr:uid="{FC5F0D40-005F-4E97-88E3-F91E9C9D6478}"/>
    <cellStyle name="Normal 13 3 4 8" xfId="4433" xr:uid="{42FAA0A2-0711-4EA2-A716-EA9D032BC830}"/>
    <cellStyle name="Normal 13 3 5" xfId="688" xr:uid="{58ADFF49-96D0-47A7-8D32-0F4417DD8E80}"/>
    <cellStyle name="Normal 13 3 5 2" xfId="1152" xr:uid="{DD16B52B-2361-4BC7-9206-76B1C865A72A}"/>
    <cellStyle name="Normal 13 3 5 2 2" xfId="1369" xr:uid="{8BC905BF-C4E4-43FB-84C2-E7AEB5485D64}"/>
    <cellStyle name="Normal 13 3 5 2 2 2" xfId="3326" xr:uid="{5E2218DF-964F-481F-BFD7-213284FDB93F}"/>
    <cellStyle name="Normal 13 3 5 2 2 2 2" xfId="13992" xr:uid="{2BEE3228-AF51-41AB-A94E-86B44B6485D9}"/>
    <cellStyle name="Normal 13 3 5 2 2 2 3" xfId="8041" xr:uid="{7365FA14-9FD6-47AC-AB0C-8497C03E26D7}"/>
    <cellStyle name="Normal 13 3 5 2 2 3" xfId="8042" xr:uid="{8CE2F8AF-589C-44E0-85C2-5CB64CC77E6E}"/>
    <cellStyle name="Normal 13 3 5 2 2 4" xfId="6965" xr:uid="{CD4DB2E9-E443-4F08-917A-D8A61F1C576F}"/>
    <cellStyle name="Normal 13 3 5 2 2 5" xfId="12179" xr:uid="{D2F74B2B-E069-402F-8DB0-7234AF64389D}"/>
    <cellStyle name="Normal 13 3 5 2 2 6" xfId="5140" xr:uid="{B664421F-D2B7-47CD-AC2A-276C4D875C82}"/>
    <cellStyle name="Normal 13 3 5 2 3" xfId="3121" xr:uid="{396E96E9-A33B-4F19-8161-A20C1600F07E}"/>
    <cellStyle name="Normal 13 3 5 2 3 2" xfId="13787" xr:uid="{49CDB4B2-263C-4855-ACAF-0E374A6F98CA}"/>
    <cellStyle name="Normal 13 3 5 2 3 3" xfId="8043" xr:uid="{4A233DD3-7F2F-4D3C-AAC7-CFF6B50B082D}"/>
    <cellStyle name="Normal 13 3 5 2 4" xfId="8044" xr:uid="{9365654C-F6B6-40FC-A2A5-D2B762F7F6C0}"/>
    <cellStyle name="Normal 13 3 5 2 5" xfId="6760" xr:uid="{F8303F81-D543-4A07-AD7F-CDC4A636276C}"/>
    <cellStyle name="Normal 13 3 5 2 6" xfId="11974" xr:uid="{F8494951-AE50-42F9-A98C-05E2855B77E4}"/>
    <cellStyle name="Normal 13 3 5 2 7" xfId="4935" xr:uid="{88051D4D-9FD9-41E0-AD01-22C9A0BFAEE6}"/>
    <cellStyle name="Normal 13 3 5 3" xfId="1368" xr:uid="{CB6E954F-0740-4F33-8C5B-094DBEF36FE4}"/>
    <cellStyle name="Normal 13 3 5 3 2" xfId="3325" xr:uid="{806EC142-2D68-49ED-82DF-6497131721B3}"/>
    <cellStyle name="Normal 13 3 5 3 2 2" xfId="13991" xr:uid="{CF1FE629-6BB5-4606-AE46-E7EB0EFFC9C7}"/>
    <cellStyle name="Normal 13 3 5 3 2 3" xfId="8045" xr:uid="{CC8EB2B0-EB61-40E9-B248-71E55D9ACB26}"/>
    <cellStyle name="Normal 13 3 5 3 3" xfId="8046" xr:uid="{5C8BBD5E-229F-46AD-B8DC-87ED4D91A89F}"/>
    <cellStyle name="Normal 13 3 5 3 4" xfId="6964" xr:uid="{4F4C78F1-DDCF-4C95-ABD3-7EA9C957C757}"/>
    <cellStyle name="Normal 13 3 5 3 5" xfId="12178" xr:uid="{477A76EF-2546-4396-AE6B-EB663D14DC01}"/>
    <cellStyle name="Normal 13 3 5 3 6" xfId="5139" xr:uid="{FFC6E60C-DFA2-4A63-B62D-8329FAAC67FB}"/>
    <cellStyle name="Normal 13 3 5 4" xfId="2754" xr:uid="{04159040-6843-4DCA-8F75-328DA92A6169}"/>
    <cellStyle name="Normal 13 3 5 4 2" xfId="13420" xr:uid="{4C42D020-3B92-4268-BA3C-3A23617B36EA}"/>
    <cellStyle name="Normal 13 3 5 4 3" xfId="8047" xr:uid="{D8D400D6-7FBD-464E-860C-669671A31B1A}"/>
    <cellStyle name="Normal 13 3 5 5" xfId="8048" xr:uid="{1D3E1DD7-9B62-4CED-9D07-390634E0B711}"/>
    <cellStyle name="Normal 13 3 5 6" xfId="6393" xr:uid="{2498F470-3BC3-472A-A44D-DDEB183230BB}"/>
    <cellStyle name="Normal 13 3 5 7" xfId="11607" xr:uid="{031F8B93-0EC1-4514-9119-6A1FB6803DF7}"/>
    <cellStyle name="Normal 13 3 5 8" xfId="4568" xr:uid="{E850D513-24D1-478C-954B-EAA5AC300EC5}"/>
    <cellStyle name="Normal 13 3 6" xfId="355" xr:uid="{B218E705-7A00-4F31-BCCE-DD8DD039F4AB}"/>
    <cellStyle name="Normal 13 3 6 2" xfId="981" xr:uid="{B0AD93A5-B2F5-4733-9FAB-8AB234ACEF0C}"/>
    <cellStyle name="Normal 13 3 6 2 2" xfId="1371" xr:uid="{4C58D021-AA4B-42D1-AC1C-52C72FC6EA80}"/>
    <cellStyle name="Normal 13 3 6 2 2 2" xfId="3328" xr:uid="{765364A7-03EB-46CB-AB1C-D7B48B14629A}"/>
    <cellStyle name="Normal 13 3 6 2 2 2 2" xfId="13994" xr:uid="{DCFFA296-65F1-46A7-A57B-DB280BBE9209}"/>
    <cellStyle name="Normal 13 3 6 2 2 2 3" xfId="8049" xr:uid="{100398BB-1442-4804-9382-AC19181B6294}"/>
    <cellStyle name="Normal 13 3 6 2 2 3" xfId="8050" xr:uid="{0698CA49-C3B6-49F8-8DAC-4836CAAF316B}"/>
    <cellStyle name="Normal 13 3 6 2 2 4" xfId="6967" xr:uid="{0ED84C6C-111E-455E-B10C-8B27A1008FC6}"/>
    <cellStyle name="Normal 13 3 6 2 2 5" xfId="12181" xr:uid="{3C3F419F-37F1-4BBF-85D8-F4671CD37F73}"/>
    <cellStyle name="Normal 13 3 6 2 2 6" xfId="5142" xr:uid="{DD0F61C1-FA10-44F7-A977-FD6B3C478905}"/>
    <cellStyle name="Normal 13 3 6 2 3" xfId="3027" xr:uid="{A5A89AD9-AA70-4DAB-9DA9-7B2B140B1CB8}"/>
    <cellStyle name="Normal 13 3 6 2 3 2" xfId="13693" xr:uid="{9AFA11FD-4129-4FFB-976F-6EC03C3E1ABC}"/>
    <cellStyle name="Normal 13 3 6 2 3 3" xfId="8051" xr:uid="{F0A03327-B72F-4223-85AB-B956F3CB7B52}"/>
    <cellStyle name="Normal 13 3 6 2 4" xfId="8052" xr:uid="{1B9EDD37-DA87-40BE-B43E-FD0E3171AF3E}"/>
    <cellStyle name="Normal 13 3 6 2 5" xfId="6666" xr:uid="{6B5BF429-7B3D-4BBE-966C-94DAA9DEDDD5}"/>
    <cellStyle name="Normal 13 3 6 2 6" xfId="11880" xr:uid="{3D2D28FE-D86D-4C3E-836A-61E003FEDE16}"/>
    <cellStyle name="Normal 13 3 6 2 7" xfId="4841" xr:uid="{804D1384-F186-4668-8E51-ACF92CCFFCE4}"/>
    <cellStyle name="Normal 13 3 6 3" xfId="1370" xr:uid="{095AF3EE-CFF9-486A-9F9C-682CA8BA07A3}"/>
    <cellStyle name="Normal 13 3 6 3 2" xfId="3327" xr:uid="{6C996522-A40F-4557-9C2C-CC1B2D422040}"/>
    <cellStyle name="Normal 13 3 6 3 2 2" xfId="13993" xr:uid="{E1FC551E-1864-4B83-84B3-0BAE41712B5C}"/>
    <cellStyle name="Normal 13 3 6 3 2 3" xfId="8053" xr:uid="{2266CA08-9598-4950-B781-FE45E72C37A9}"/>
    <cellStyle name="Normal 13 3 6 3 3" xfId="8054" xr:uid="{CB427EF6-319E-4950-9101-85257EF712C8}"/>
    <cellStyle name="Normal 13 3 6 3 4" xfId="6966" xr:uid="{443F3040-9E89-4E7D-B119-0D6603156BDA}"/>
    <cellStyle name="Normal 13 3 6 3 5" xfId="12180" xr:uid="{4E60C99E-0390-412D-985B-4D1A8FDEFEB1}"/>
    <cellStyle name="Normal 13 3 6 3 6" xfId="5141" xr:uid="{AFCD2FB6-8437-45E9-A305-12D440AF285B}"/>
    <cellStyle name="Normal 13 3 6 4" xfId="2570" xr:uid="{32A44AD9-D85C-4B07-966F-8787CF08F411}"/>
    <cellStyle name="Normal 13 3 6 4 2" xfId="13236" xr:uid="{2948B2F3-EE47-44B4-A32D-4040383910BB}"/>
    <cellStyle name="Normal 13 3 6 4 3" xfId="8055" xr:uid="{9D0C7D4C-0783-41F4-99B2-0A9E24622DC3}"/>
    <cellStyle name="Normal 13 3 6 5" xfId="8056" xr:uid="{FDB11E7A-7F03-459C-86EA-9AA928D26780}"/>
    <cellStyle name="Normal 13 3 6 6" xfId="6209" xr:uid="{B8058CBC-DC3B-43D1-A94E-A1249D83AF22}"/>
    <cellStyle name="Normal 13 3 6 7" xfId="11423" xr:uid="{F3C6C15F-3FA4-46FE-83C9-075642063746}"/>
    <cellStyle name="Normal 13 3 6 8" xfId="4384" xr:uid="{BEC2FEA4-954E-4763-85B9-A67E1478DF74}"/>
    <cellStyle name="Normal 13 3 7" xfId="836" xr:uid="{28187827-5147-4715-9E8C-5FD4B9B9F0F7}"/>
    <cellStyle name="Normal 13 3 7 2" xfId="1372" xr:uid="{A28B6691-78D1-4496-98A2-AA60A247CF3F}"/>
    <cellStyle name="Normal 13 3 7 2 2" xfId="3329" xr:uid="{0A13A026-25AE-4110-8611-B1501ED6B277}"/>
    <cellStyle name="Normal 13 3 7 2 2 2" xfId="13995" xr:uid="{87BD24FD-D65B-43C5-BB7B-66E46AB0DDFE}"/>
    <cellStyle name="Normal 13 3 7 2 2 3" xfId="8057" xr:uid="{73E9BEBF-DAAF-4A70-9A5B-AEEC0E774220}"/>
    <cellStyle name="Normal 13 3 7 2 3" xfId="8058" xr:uid="{9916DDD0-9580-44F0-AFA9-5D889EC2F0B2}"/>
    <cellStyle name="Normal 13 3 7 2 4" xfId="6968" xr:uid="{FBF68AD5-EAE9-4779-8F58-8B1CB44A969B}"/>
    <cellStyle name="Normal 13 3 7 2 5" xfId="12182" xr:uid="{B6E26013-1595-4159-B1CB-1BC34A95DF7F}"/>
    <cellStyle name="Normal 13 3 7 2 6" xfId="5143" xr:uid="{AE26E1BF-9A5D-466B-90EC-8F451C28298A}"/>
    <cellStyle name="Normal 13 3 7 3" xfId="2892" xr:uid="{FA967982-731E-4B33-9480-2DF128B1CD62}"/>
    <cellStyle name="Normal 13 3 7 3 2" xfId="13558" xr:uid="{77EC83AC-8744-44F5-A3C2-1ECDF74F67A0}"/>
    <cellStyle name="Normal 13 3 7 3 3" xfId="8059" xr:uid="{805150A5-D36C-445A-80A8-5E194B83276D}"/>
    <cellStyle name="Normal 13 3 7 4" xfId="8060" xr:uid="{438AF457-D249-44BF-A4CB-F3427CB12DD1}"/>
    <cellStyle name="Normal 13 3 7 5" xfId="6531" xr:uid="{3AA49777-6271-4876-9D5B-67F3D7694D6E}"/>
    <cellStyle name="Normal 13 3 7 6" xfId="11745" xr:uid="{E0E4DA48-634D-47F1-A280-62314E16624A}"/>
    <cellStyle name="Normal 13 3 7 7" xfId="4706" xr:uid="{3809001D-976E-4EC4-94F1-3531C322598E}"/>
    <cellStyle name="Normal 13 3 8" xfId="1302" xr:uid="{F19CB9ED-BE9A-44B7-AA30-81FEE62E375B}"/>
    <cellStyle name="Normal 13 3 8 2" xfId="3259" xr:uid="{9AD7D320-67C3-471F-8A77-393F97331543}"/>
    <cellStyle name="Normal 13 3 8 2 2" xfId="13925" xr:uid="{3E183000-2F48-4D30-9D1D-3A7D3ADE3D7C}"/>
    <cellStyle name="Normal 13 3 8 2 3" xfId="8061" xr:uid="{BFF120FA-8F0C-4A10-A728-E40A45E41948}"/>
    <cellStyle name="Normal 13 3 8 3" xfId="8062" xr:uid="{DE1BA0F4-EDA0-4EA9-804E-04FDBE11EF73}"/>
    <cellStyle name="Normal 13 3 8 4" xfId="6898" xr:uid="{B9006540-7F12-4D40-8E00-B6B09D06250C}"/>
    <cellStyle name="Normal 13 3 8 5" xfId="12112" xr:uid="{A2A0CF7E-E1F1-469B-8A9E-B9AC6E07239D}"/>
    <cellStyle name="Normal 13 3 8 6" xfId="5073" xr:uid="{64FF131C-85B4-4EFD-B1B0-9DA90B70A3E8}"/>
    <cellStyle name="Normal 13 3 9" xfId="249" xr:uid="{736676E1-69A6-41B4-AECF-77937E36A929}"/>
    <cellStyle name="Normal 13 3 9 2" xfId="2525" xr:uid="{597B9502-9E07-490D-981A-84EC8BF6FF93}"/>
    <cellStyle name="Normal 13 3 9 2 2" xfId="13192" xr:uid="{72287150-505B-4512-B0C0-8260911D3E2B}"/>
    <cellStyle name="Normal 13 3 9 2 3" xfId="8063" xr:uid="{E771445B-13C7-4B9D-AEB5-E8C48863297F}"/>
    <cellStyle name="Normal 13 3 9 3" xfId="8064" xr:uid="{7436E231-EF30-4B62-BF4F-19350703F2A9}"/>
    <cellStyle name="Normal 13 3 9 4" xfId="6164" xr:uid="{D19A298B-8B1D-457D-ACD1-E0CA644DD095}"/>
    <cellStyle name="Normal 13 3 9 5" xfId="11379" xr:uid="{AA29B0E5-5E5A-4F23-A0E5-2DBC648578AF}"/>
    <cellStyle name="Normal 13 3 9 6" xfId="4340" xr:uid="{1C24B3B1-AAAE-4837-B19D-FF7A3C52B795}"/>
    <cellStyle name="Normal 13 4" xfId="289" xr:uid="{9A5D86A6-FBAD-4C5A-94BE-E2B1C76D559D}"/>
    <cellStyle name="Normal 13 4 10" xfId="2181" xr:uid="{63283135-8CA5-45EC-89C8-8160F4CAFF95}"/>
    <cellStyle name="Normal 13 4 10 2" xfId="4037" xr:uid="{AC9BA725-2BF9-4114-859A-09724138A786}"/>
    <cellStyle name="Normal 13 4 10 2 2" xfId="14700" xr:uid="{AA13C83E-175B-4175-B69B-B908061BD5BF}"/>
    <cellStyle name="Normal 13 4 10 2 3" xfId="8065" xr:uid="{3E7A73F0-BBF9-4625-A164-2326D647C47F}"/>
    <cellStyle name="Normal 13 4 10 3" xfId="8066" xr:uid="{8FD0CB0D-7B6E-4CD3-9EDC-BFC330226D52}"/>
    <cellStyle name="Normal 13 4 10 4" xfId="7676" xr:uid="{54F4BB57-6072-40E1-A40D-36DD50174463}"/>
    <cellStyle name="Normal 13 4 10 5" xfId="12887" xr:uid="{7F7A2A30-A6AF-4315-B548-6F70F05A9FE8}"/>
    <cellStyle name="Normal 13 4 10 6" xfId="5848" xr:uid="{A9A36897-2584-41A1-B875-04F3D75E94AC}"/>
    <cellStyle name="Normal 13 4 11" xfId="2329" xr:uid="{36FF95A4-7274-4EF6-88DA-8ABD218BA81D}"/>
    <cellStyle name="Normal 13 4 11 2" xfId="4173" xr:uid="{CFAB2360-03DE-4D18-9804-40549A53F77C}"/>
    <cellStyle name="Normal 13 4 11 2 2" xfId="14836" xr:uid="{958D48E8-9F55-42D9-AC57-E4B0437C42E0}"/>
    <cellStyle name="Normal 13 4 11 2 3" xfId="8067" xr:uid="{9FBD3031-1A3F-4F27-AF01-D6C21F883B79}"/>
    <cellStyle name="Normal 13 4 11 3" xfId="7812" xr:uid="{E5B49700-4CDF-4599-8840-23FB0DF8657C}"/>
    <cellStyle name="Normal 13 4 11 4" xfId="13023" xr:uid="{1F454FE9-2509-4C5B-A8E9-D5F66C49632B}"/>
    <cellStyle name="Normal 13 4 11 5" xfId="5984" xr:uid="{D08D442C-2006-4D88-AA81-F1126383FCF7}"/>
    <cellStyle name="Normal 13 4 12" xfId="2564" xr:uid="{AFCEAA79-DFDD-4D9C-8AB0-9C4FD1494B9F}"/>
    <cellStyle name="Normal 13 4 12 2" xfId="13230" xr:uid="{5850F253-6A37-41C9-8474-2200508C93F1}"/>
    <cellStyle name="Normal 13 4 12 3" xfId="8068" xr:uid="{DD4B5B11-A5F7-40DA-8BD6-741A95FDDB07}"/>
    <cellStyle name="Normal 13 4 13" xfId="8069" xr:uid="{E278773F-AF09-4E08-92A3-E5D9D22AEB69}"/>
    <cellStyle name="Normal 13 4 14" xfId="6203" xr:uid="{6FE95167-6A3E-4AD6-83D9-FB83736C09DA}"/>
    <cellStyle name="Normal 13 4 15" xfId="11417" xr:uid="{13F7DB85-17AB-41B6-A2BE-362532687120}"/>
    <cellStyle name="Normal 13 4 16" xfId="4378" xr:uid="{43EF2344-2824-466E-A3F0-69D05AFF2117}"/>
    <cellStyle name="Normal 13 4 2" xfId="408" xr:uid="{260235EC-1240-4546-B183-658800DFA899}"/>
    <cellStyle name="Normal 13 4 2 10" xfId="8070" xr:uid="{E947B672-E051-432F-ACFA-48FAE9F6FB27}"/>
    <cellStyle name="Normal 13 4 2 11" xfId="6250" xr:uid="{F5873C50-CE58-46B5-B2D7-1A2EB9281EB9}"/>
    <cellStyle name="Normal 13 4 2 12" xfId="11464" xr:uid="{5CD74D5B-011B-4891-AA7C-2C70EE2CC948}"/>
    <cellStyle name="Normal 13 4 2 13" xfId="4425" xr:uid="{07F4DF75-A3BB-4ED9-811B-094FF821D9B0}"/>
    <cellStyle name="Normal 13 4 2 2" xfId="632" xr:uid="{F1A3C681-ABCC-42ED-AA60-34BE459EAA76}"/>
    <cellStyle name="Normal 13 4 2 2 2" xfId="1147" xr:uid="{1FA9489E-69F2-4170-8C66-00ABAA8947D7}"/>
    <cellStyle name="Normal 13 4 2 2 2 2" xfId="1375" xr:uid="{711A432E-47C3-49B5-9CC8-A09DA63A31CD}"/>
    <cellStyle name="Normal 13 4 2 2 2 2 2" xfId="3332" xr:uid="{8BB394CC-7878-4E42-882E-3C3684239FF7}"/>
    <cellStyle name="Normal 13 4 2 2 2 2 2 2" xfId="13998" xr:uid="{BD398A1B-A962-4D29-8B5E-ACBAA31F01F7}"/>
    <cellStyle name="Normal 13 4 2 2 2 2 2 3" xfId="8071" xr:uid="{E3D48B7D-9AE1-4FFE-B3CC-2F67B47ED237}"/>
    <cellStyle name="Normal 13 4 2 2 2 2 3" xfId="8072" xr:uid="{5CAD0067-DC1D-4CB1-87B5-A4876036E1C4}"/>
    <cellStyle name="Normal 13 4 2 2 2 2 4" xfId="6971" xr:uid="{C21FC500-0B46-4BF2-9B2D-057B7A069982}"/>
    <cellStyle name="Normal 13 4 2 2 2 2 5" xfId="12185" xr:uid="{097F92DF-B555-4546-B9F2-6FA489D24E5E}"/>
    <cellStyle name="Normal 13 4 2 2 2 2 6" xfId="5146" xr:uid="{0E2E5427-D2CE-4B45-9D8E-36F953665C10}"/>
    <cellStyle name="Normal 13 4 2 2 2 3" xfId="3116" xr:uid="{4186E57B-FDA7-4E94-AD10-83468609CFC6}"/>
    <cellStyle name="Normal 13 4 2 2 2 3 2" xfId="13782" xr:uid="{BC399064-A819-4F4D-A2C6-DB66559AE61B}"/>
    <cellStyle name="Normal 13 4 2 2 2 3 3" xfId="8073" xr:uid="{1F075D28-2DAB-426E-8494-C6FD2D220E7D}"/>
    <cellStyle name="Normal 13 4 2 2 2 4" xfId="8074" xr:uid="{2803359E-FE9D-4063-A29C-FF07D8D3B2F4}"/>
    <cellStyle name="Normal 13 4 2 2 2 5" xfId="6755" xr:uid="{4FC7A1D5-38FF-4A40-9993-0721B9D95C19}"/>
    <cellStyle name="Normal 13 4 2 2 2 6" xfId="11969" xr:uid="{F403DA59-0091-4A19-BE3F-1EAA223ED0D8}"/>
    <cellStyle name="Normal 13 4 2 2 2 7" xfId="4930" xr:uid="{48FC09A3-ED2F-4504-AD8A-BD56102589B2}"/>
    <cellStyle name="Normal 13 4 2 2 3" xfId="1374" xr:uid="{30867296-4661-4485-BA70-972F0B8100E6}"/>
    <cellStyle name="Normal 13 4 2 2 3 2" xfId="3331" xr:uid="{A5FE24EB-8124-44A7-B551-0FD1EB34ED09}"/>
    <cellStyle name="Normal 13 4 2 2 3 2 2" xfId="13997" xr:uid="{117AB2C0-6D90-42C3-B09C-47568B700EF2}"/>
    <cellStyle name="Normal 13 4 2 2 3 2 3" xfId="8075" xr:uid="{43DF5C58-A54E-4B56-AF71-F9667B3BFC30}"/>
    <cellStyle name="Normal 13 4 2 2 3 3" xfId="8076" xr:uid="{7C8B95B2-F631-4CD1-B504-12DB806882F3}"/>
    <cellStyle name="Normal 13 4 2 2 3 4" xfId="6970" xr:uid="{3CEAED34-2456-4297-91DE-818E16D8C151}"/>
    <cellStyle name="Normal 13 4 2 2 3 5" xfId="12184" xr:uid="{A40D13BC-381F-4B11-8A4C-7B36EDF67909}"/>
    <cellStyle name="Normal 13 4 2 2 3 6" xfId="5145" xr:uid="{0CDED34B-A900-4D64-AD0F-60900B6A5794}"/>
    <cellStyle name="Normal 13 4 2 2 4" xfId="2704" xr:uid="{54E4F095-5608-4A98-8B5E-13AFB4C15FD1}"/>
    <cellStyle name="Normal 13 4 2 2 4 2" xfId="13370" xr:uid="{DC7E99A4-BA0F-479B-808A-FAC04288CA87}"/>
    <cellStyle name="Normal 13 4 2 2 4 3" xfId="8077" xr:uid="{59692613-8E10-4D4E-A727-49E22B8DA617}"/>
    <cellStyle name="Normal 13 4 2 2 5" xfId="8078" xr:uid="{551DF82B-409B-425C-84F6-BC834291D5A5}"/>
    <cellStyle name="Normal 13 4 2 2 6" xfId="6343" xr:uid="{78D595B8-BE84-437B-B47F-555E645D0D19}"/>
    <cellStyle name="Normal 13 4 2 2 7" xfId="11557" xr:uid="{FEE91AF6-EE11-436A-B459-96552A317036}"/>
    <cellStyle name="Normal 13 4 2 2 8" xfId="4518" xr:uid="{64380479-C58B-4157-AAA5-CB86A984FA63}"/>
    <cellStyle name="Normal 13 4 2 3" xfId="774" xr:uid="{9B6C5D4E-A5AB-46D1-AD9D-476197C4EA0A}"/>
    <cellStyle name="Normal 13 4 2 3 2" xfId="1237" xr:uid="{D9C9E209-ABB7-449B-A987-907C2AD3E5DC}"/>
    <cellStyle name="Normal 13 4 2 3 2 2" xfId="1377" xr:uid="{C6C1E54D-B356-4FF3-B075-AC3D359934FF}"/>
    <cellStyle name="Normal 13 4 2 3 2 2 2" xfId="3334" xr:uid="{ABC942C6-47F4-4D57-BE91-F93CDA76A17D}"/>
    <cellStyle name="Normal 13 4 2 3 2 2 2 2" xfId="14000" xr:uid="{CD8E5E2D-BC78-4B79-9821-6DAC0637D0E4}"/>
    <cellStyle name="Normal 13 4 2 3 2 2 2 3" xfId="8079" xr:uid="{687332FF-A151-4AEA-B0A4-E91635B00B2E}"/>
    <cellStyle name="Normal 13 4 2 3 2 2 3" xfId="8080" xr:uid="{473702C4-4ED1-43E2-8203-46193C71987F}"/>
    <cellStyle name="Normal 13 4 2 3 2 2 4" xfId="6973" xr:uid="{470078AA-28BA-40E7-B79A-2B934CD9DA25}"/>
    <cellStyle name="Normal 13 4 2 3 2 2 5" xfId="12187" xr:uid="{D9F4FEC0-11AD-49CD-A613-CB6D08BDDF3B}"/>
    <cellStyle name="Normal 13 4 2 3 2 2 6" xfId="5148" xr:uid="{8B682B6F-4799-410B-B156-4F38A01A5DEE}"/>
    <cellStyle name="Normal 13 4 2 3 2 3" xfId="3206" xr:uid="{DD740D86-7071-4418-BC95-222E843A2261}"/>
    <cellStyle name="Normal 13 4 2 3 2 3 2" xfId="13872" xr:uid="{E820E952-EE8C-4700-8470-A52068FDC2BC}"/>
    <cellStyle name="Normal 13 4 2 3 2 3 3" xfId="8081" xr:uid="{98E42F73-0167-4D41-ABA5-BEF30007FC39}"/>
    <cellStyle name="Normal 13 4 2 3 2 4" xfId="8082" xr:uid="{DFCF6A83-D7C1-4346-B337-B3364FF9C3C3}"/>
    <cellStyle name="Normal 13 4 2 3 2 5" xfId="6845" xr:uid="{2BA6D712-2FCE-4274-A0D8-DA21C17F71E9}"/>
    <cellStyle name="Normal 13 4 2 3 2 6" xfId="12059" xr:uid="{E850D013-F98B-45EA-900A-45574463C2CE}"/>
    <cellStyle name="Normal 13 4 2 3 2 7" xfId="5020" xr:uid="{BE9EB027-355A-401B-A4C9-56575B8A5322}"/>
    <cellStyle name="Normal 13 4 2 3 3" xfId="1376" xr:uid="{F8E0DA15-48C8-4615-95EB-EE78BD77BB3C}"/>
    <cellStyle name="Normal 13 4 2 3 3 2" xfId="3333" xr:uid="{5A046620-97A0-40CE-A9C8-D3C823CD7ABD}"/>
    <cellStyle name="Normal 13 4 2 3 3 2 2" xfId="13999" xr:uid="{33220A17-A0F3-427A-9AE8-064F1FA5DD8E}"/>
    <cellStyle name="Normal 13 4 2 3 3 2 3" xfId="8083" xr:uid="{E2ED7BA6-5108-45D9-8CF2-A4AE839069E6}"/>
    <cellStyle name="Normal 13 4 2 3 3 3" xfId="8084" xr:uid="{6D3E7873-4BA0-4D3E-978D-326D326DA617}"/>
    <cellStyle name="Normal 13 4 2 3 3 4" xfId="6972" xr:uid="{BAF6CCC9-171B-457B-84DE-C0EF1D215542}"/>
    <cellStyle name="Normal 13 4 2 3 3 5" xfId="12186" xr:uid="{2355693B-95C4-4409-9B88-D1578586549C}"/>
    <cellStyle name="Normal 13 4 2 3 3 6" xfId="5147" xr:uid="{397110CA-77A0-42AF-A1B1-030D999D3592}"/>
    <cellStyle name="Normal 13 4 2 3 4" xfId="2839" xr:uid="{7B80192C-FEE2-4CA4-B2C3-C168408AD15C}"/>
    <cellStyle name="Normal 13 4 2 3 4 2" xfId="13505" xr:uid="{B8DEC438-6167-4DF1-9B4E-9CDBB95F2C38}"/>
    <cellStyle name="Normal 13 4 2 3 4 3" xfId="8085" xr:uid="{FBBDEDF7-2472-47EC-B5A4-FFA0395431E3}"/>
    <cellStyle name="Normal 13 4 2 3 5" xfId="8086" xr:uid="{F9F920D2-6C0E-4F52-ADBE-F1C4AF365A35}"/>
    <cellStyle name="Normal 13 4 2 3 6" xfId="6478" xr:uid="{0BDC483E-395E-4A60-9D59-C60A7386F916}"/>
    <cellStyle name="Normal 13 4 2 3 7" xfId="11692" xr:uid="{E8B4019D-090D-417B-A03B-40CFEF69ECFA}"/>
    <cellStyle name="Normal 13 4 2 3 8" xfId="4653" xr:uid="{841DEC20-6E55-40A5-BF10-1D2AA5900597}"/>
    <cellStyle name="Normal 13 4 2 4" xfId="824" xr:uid="{22F5CFF8-9719-4530-8361-5759A6EAC1D4}"/>
    <cellStyle name="Normal 13 4 2 4 2" xfId="1285" xr:uid="{49FDB523-BF4F-4113-A149-36DD651F1711}"/>
    <cellStyle name="Normal 13 4 2 4 2 2" xfId="1379" xr:uid="{312F6364-5712-440D-B886-6CE76B2E6524}"/>
    <cellStyle name="Normal 13 4 2 4 2 2 2" xfId="3336" xr:uid="{E5BD16C1-6BB8-4E2C-ACE9-BBBA9E7A61A3}"/>
    <cellStyle name="Normal 13 4 2 4 2 2 2 2" xfId="14002" xr:uid="{67565521-81BB-4847-A39F-CFEF13E3BC66}"/>
    <cellStyle name="Normal 13 4 2 4 2 2 2 3" xfId="8087" xr:uid="{8E58D6FB-EB37-4E92-A493-94E8DE8CA6AE}"/>
    <cellStyle name="Normal 13 4 2 4 2 2 3" xfId="8088" xr:uid="{1ADCAEB3-338E-4301-B88C-864B250C2C9F}"/>
    <cellStyle name="Normal 13 4 2 4 2 2 4" xfId="6975" xr:uid="{B2E681B1-C60A-4DA9-BF96-5563AE3EE939}"/>
    <cellStyle name="Normal 13 4 2 4 2 2 5" xfId="12189" xr:uid="{0FCDE9EF-76EA-4890-A679-724D8E1D06BF}"/>
    <cellStyle name="Normal 13 4 2 4 2 2 6" xfId="5150" xr:uid="{7A33908E-8373-4EB9-AA38-B864B278B291}"/>
    <cellStyle name="Normal 13 4 2 4 2 3" xfId="3254" xr:uid="{862FFCD7-0483-4CAF-90C9-77150AC576DD}"/>
    <cellStyle name="Normal 13 4 2 4 2 3 2" xfId="13920" xr:uid="{59943B55-2987-441A-B051-070D78A9D8CA}"/>
    <cellStyle name="Normal 13 4 2 4 2 3 3" xfId="8089" xr:uid="{B349BAA0-33A8-4494-B2A2-691070917686}"/>
    <cellStyle name="Normal 13 4 2 4 2 4" xfId="8090" xr:uid="{9683AB3A-1044-45DA-B22E-5F33CE780BA8}"/>
    <cellStyle name="Normal 13 4 2 4 2 5" xfId="6893" xr:uid="{37C337F4-3A8D-463B-B456-58EED00D9BC2}"/>
    <cellStyle name="Normal 13 4 2 4 2 6" xfId="12107" xr:uid="{BE4FCC1F-33BB-467B-8BBA-D3BE03C13704}"/>
    <cellStyle name="Normal 13 4 2 4 2 7" xfId="5068" xr:uid="{ACBFA6BE-B9F1-48B7-9D74-5D99B66E610D}"/>
    <cellStyle name="Normal 13 4 2 4 3" xfId="1378" xr:uid="{36F2F95D-DA9D-4058-9239-C0788E8FE2DA}"/>
    <cellStyle name="Normal 13 4 2 4 3 2" xfId="3335" xr:uid="{59BE54DF-AEF5-43CE-ACFA-ADF18486E8CD}"/>
    <cellStyle name="Normal 13 4 2 4 3 2 2" xfId="14001" xr:uid="{FFF54F81-EBAF-4DFD-A496-65C89F4BF61B}"/>
    <cellStyle name="Normal 13 4 2 4 3 2 3" xfId="8091" xr:uid="{7826DCE2-C133-4A18-B54C-08BA0695D8ED}"/>
    <cellStyle name="Normal 13 4 2 4 3 3" xfId="8092" xr:uid="{E04D7B48-2F42-45BF-A84F-2FB65DD84442}"/>
    <cellStyle name="Normal 13 4 2 4 3 4" xfId="6974" xr:uid="{7C77EB98-8FB8-4B47-B229-9155E6026F9C}"/>
    <cellStyle name="Normal 13 4 2 4 3 5" xfId="12188" xr:uid="{00DD947C-1CD4-4487-A8D3-F3E4B691B8BF}"/>
    <cellStyle name="Normal 13 4 2 4 3 6" xfId="5149" xr:uid="{546D35DF-799E-4CF3-8F0A-4893C447B794}"/>
    <cellStyle name="Normal 13 4 2 4 4" xfId="2887" xr:uid="{F65A4DD6-32CC-45AA-A848-BBA047D3EFCE}"/>
    <cellStyle name="Normal 13 4 2 4 4 2" xfId="13553" xr:uid="{F3A48EA5-500F-4149-A7FA-5C3DF2FC8241}"/>
    <cellStyle name="Normal 13 4 2 4 4 3" xfId="8093" xr:uid="{42BECD6D-BB04-4A27-A8F1-FB70E60DD91B}"/>
    <cellStyle name="Normal 13 4 2 4 5" xfId="8094" xr:uid="{8CD14FE9-D03B-4D76-958A-AE95FAC97FC7}"/>
    <cellStyle name="Normal 13 4 2 4 6" xfId="6526" xr:uid="{D3F32495-8221-4901-95FD-7028983D00B1}"/>
    <cellStyle name="Normal 13 4 2 4 7" xfId="11740" xr:uid="{9D7D29ED-611A-4641-BC8A-9F176AEBAF25}"/>
    <cellStyle name="Normal 13 4 2 4 8" xfId="4701" xr:uid="{602FB0BC-13C6-4571-9F35-5FC2AE45242A}"/>
    <cellStyle name="Normal 13 4 2 5" xfId="926" xr:uid="{290D2C2C-CA25-4336-9839-0E95E79DABBF}"/>
    <cellStyle name="Normal 13 4 2 5 2" xfId="1380" xr:uid="{D62AB93B-E4D0-442E-86DD-9D5E295F0068}"/>
    <cellStyle name="Normal 13 4 2 5 2 2" xfId="3337" xr:uid="{EED13726-E4E6-4EAF-9AC8-BA12CBF22294}"/>
    <cellStyle name="Normal 13 4 2 5 2 2 2" xfId="14003" xr:uid="{87B37509-2AAA-4CEE-949F-0205FED5D02C}"/>
    <cellStyle name="Normal 13 4 2 5 2 2 3" xfId="8095" xr:uid="{7E3C9249-6B5F-4ACD-988C-DD983AA390B8}"/>
    <cellStyle name="Normal 13 4 2 5 2 3" xfId="8096" xr:uid="{88D174F8-C308-468B-8773-A80488780658}"/>
    <cellStyle name="Normal 13 4 2 5 2 4" xfId="6976" xr:uid="{67341D59-3124-44BA-A09E-4C83E0FCE831}"/>
    <cellStyle name="Normal 13 4 2 5 2 5" xfId="12190" xr:uid="{6052A562-FD98-424E-8411-F655BBED9E29}"/>
    <cellStyle name="Normal 13 4 2 5 2 6" xfId="5151" xr:uid="{7FA6008F-1574-42E1-8F5C-C8AF0B5D704D}"/>
    <cellStyle name="Normal 13 4 2 5 3" xfId="2977" xr:uid="{6576A076-694E-4BDC-AB49-67E335DFE456}"/>
    <cellStyle name="Normal 13 4 2 5 3 2" xfId="13643" xr:uid="{C521C8E4-921B-4274-91D8-E737A6CFFF4B}"/>
    <cellStyle name="Normal 13 4 2 5 3 3" xfId="8097" xr:uid="{9C969BB9-5A91-41AB-A758-81BC00B13E95}"/>
    <cellStyle name="Normal 13 4 2 5 4" xfId="8098" xr:uid="{86568031-F81F-47F4-966A-4BD3D067104A}"/>
    <cellStyle name="Normal 13 4 2 5 5" xfId="6616" xr:uid="{4FBFFAF1-4221-488A-B26E-24E52B021440}"/>
    <cellStyle name="Normal 13 4 2 5 6" xfId="11830" xr:uid="{E9043D49-9F2B-4449-9D02-97F4BEA330AC}"/>
    <cellStyle name="Normal 13 4 2 5 7" xfId="4791" xr:uid="{19234AF8-2887-4C0C-9874-CDFC4103E478}"/>
    <cellStyle name="Normal 13 4 2 6" xfId="1373" xr:uid="{2356AD23-437D-4183-955B-C1F6A0B50C65}"/>
    <cellStyle name="Normal 13 4 2 6 2" xfId="3330" xr:uid="{54987268-7259-446C-996E-994A056B6CC5}"/>
    <cellStyle name="Normal 13 4 2 6 2 2" xfId="13996" xr:uid="{89613140-8CE0-41E9-94E9-B564574682C1}"/>
    <cellStyle name="Normal 13 4 2 6 2 3" xfId="8099" xr:uid="{42B3C050-D0EE-4288-8958-9DF22F4594C6}"/>
    <cellStyle name="Normal 13 4 2 6 3" xfId="8100" xr:uid="{E153CB07-B4F7-4DCE-A004-3322EC221557}"/>
    <cellStyle name="Normal 13 4 2 6 4" xfId="6969" xr:uid="{E1071F57-A4A5-4624-923C-14076C953783}"/>
    <cellStyle name="Normal 13 4 2 6 5" xfId="12183" xr:uid="{3E01B157-29CA-4A82-A5A4-1178F2E4582A}"/>
    <cellStyle name="Normal 13 4 2 6 6" xfId="5144" xr:uid="{195E72B1-D915-45ED-8DB1-6945D62D620A}"/>
    <cellStyle name="Normal 13 4 2 7" xfId="2232" xr:uid="{9104D4A4-3936-477F-A7FF-2A8FBD5DA010}"/>
    <cellStyle name="Normal 13 4 2 7 2" xfId="4085" xr:uid="{12E02911-F0A5-43E2-A4AC-3C7B11AE681C}"/>
    <cellStyle name="Normal 13 4 2 7 2 2" xfId="14748" xr:uid="{9C4770EB-1363-4964-9683-1B128D3FA704}"/>
    <cellStyle name="Normal 13 4 2 7 2 3" xfId="8101" xr:uid="{6165F9F8-3875-4ED9-BF0E-DC5578F1659F}"/>
    <cellStyle name="Normal 13 4 2 7 3" xfId="8102" xr:uid="{672A31BD-FCB7-4204-A7D9-5DA690AFD96A}"/>
    <cellStyle name="Normal 13 4 2 7 4" xfId="7724" xr:uid="{4176EC2A-66D3-45D4-9FC5-B7B0423DBE98}"/>
    <cellStyle name="Normal 13 4 2 7 5" xfId="12935" xr:uid="{724DA9E7-B9C7-464D-9E2C-02720C84F90D}"/>
    <cellStyle name="Normal 13 4 2 7 6" xfId="5896" xr:uid="{C3003B03-E329-4934-AA62-F3E3FA2C5440}"/>
    <cellStyle name="Normal 13 4 2 8" xfId="2376" xr:uid="{B2CFD928-8FF0-4BDC-802A-F631CB5A9DDF}"/>
    <cellStyle name="Normal 13 4 2 8 2" xfId="4220" xr:uid="{4206E665-696E-4452-B8B7-AFC77C7E8325}"/>
    <cellStyle name="Normal 13 4 2 8 2 2" xfId="14883" xr:uid="{A7F214DD-796D-4EFC-8FAA-4C1A0372F632}"/>
    <cellStyle name="Normal 13 4 2 8 2 3" xfId="8103" xr:uid="{A08B141D-69DB-4D10-9748-3B2F415EACAB}"/>
    <cellStyle name="Normal 13 4 2 8 3" xfId="7859" xr:uid="{FA177829-BD9D-4482-BA7B-DE9E0F14E8A4}"/>
    <cellStyle name="Normal 13 4 2 8 4" xfId="13070" xr:uid="{DE6A28C0-B640-4C82-AFA6-4EC632CE031F}"/>
    <cellStyle name="Normal 13 4 2 8 5" xfId="6031" xr:uid="{DD338C8C-338B-4691-AFCE-01885A4AFFE5}"/>
    <cellStyle name="Normal 13 4 2 9" xfId="2611" xr:uid="{AFDF481F-45B5-4162-A5B8-6A5BF26A2636}"/>
    <cellStyle name="Normal 13 4 2 9 2" xfId="13277" xr:uid="{43BB9547-9A9C-4312-9B5F-E27B13B59E1C}"/>
    <cellStyle name="Normal 13 4 2 9 3" xfId="8104" xr:uid="{639666F3-E57B-4ADB-B22B-45CF5F654FE8}"/>
    <cellStyle name="Normal 13 4 3" xfId="409" xr:uid="{FF95073D-B8F1-408D-906D-B247745DBE31}"/>
    <cellStyle name="Normal 13 4 3 10" xfId="6251" xr:uid="{7CD9EBF2-FF22-4AB4-886D-37D8DE367B3B}"/>
    <cellStyle name="Normal 13 4 3 11" xfId="11465" xr:uid="{51350A29-FAF6-4123-A00F-69049E520908}"/>
    <cellStyle name="Normal 13 4 3 12" xfId="4426" xr:uid="{F1892A86-805C-4808-8F21-43069FA4981A}"/>
    <cellStyle name="Normal 13 4 3 2" xfId="633" xr:uid="{76BF1822-D2D6-4ED8-8036-7D0D0E879E60}"/>
    <cellStyle name="Normal 13 4 3 2 2" xfId="1148" xr:uid="{B0E0E1D2-595A-44F0-BACC-CA9D0C4A2EC3}"/>
    <cellStyle name="Normal 13 4 3 2 2 2" xfId="1383" xr:uid="{454BE5F9-0656-4E3E-B438-EE6D8314B82D}"/>
    <cellStyle name="Normal 13 4 3 2 2 2 2" xfId="3340" xr:uid="{D87D2049-20FD-462D-8193-45A5B61C734C}"/>
    <cellStyle name="Normal 13 4 3 2 2 2 2 2" xfId="14006" xr:uid="{E05F8C2C-36FA-4872-B515-B108DE577275}"/>
    <cellStyle name="Normal 13 4 3 2 2 2 2 3" xfId="8105" xr:uid="{670C3254-0A60-4F13-B31F-060BA24A75C8}"/>
    <cellStyle name="Normal 13 4 3 2 2 2 3" xfId="8106" xr:uid="{3CEB33DF-6CED-4927-9C68-A427C93B9DAE}"/>
    <cellStyle name="Normal 13 4 3 2 2 2 4" xfId="6979" xr:uid="{2E8EC4DD-0258-4126-800E-FC3927267009}"/>
    <cellStyle name="Normal 13 4 3 2 2 2 5" xfId="12193" xr:uid="{9400396A-1235-41E4-A4E3-723ABF06AAFC}"/>
    <cellStyle name="Normal 13 4 3 2 2 2 6" xfId="5154" xr:uid="{1E044516-6DD4-48AF-B27B-2DCF0E0E1698}"/>
    <cellStyle name="Normal 13 4 3 2 2 3" xfId="3117" xr:uid="{CC759E7E-58B2-42EF-8ECC-FCEFEB993289}"/>
    <cellStyle name="Normal 13 4 3 2 2 3 2" xfId="13783" xr:uid="{100BD216-230D-428E-9889-C209CD335F71}"/>
    <cellStyle name="Normal 13 4 3 2 2 3 3" xfId="8107" xr:uid="{7C8625F2-99CB-4285-9729-D86E28EB5D0A}"/>
    <cellStyle name="Normal 13 4 3 2 2 4" xfId="8108" xr:uid="{E43A0638-C0C3-4C3A-B4B8-8FECF9DCDDB9}"/>
    <cellStyle name="Normal 13 4 3 2 2 5" xfId="6756" xr:uid="{058E78BE-BF57-4B38-8A00-0C36BA7EF787}"/>
    <cellStyle name="Normal 13 4 3 2 2 6" xfId="11970" xr:uid="{9F0027E7-139F-46A3-A773-F4CB939779B7}"/>
    <cellStyle name="Normal 13 4 3 2 2 7" xfId="4931" xr:uid="{443FE39D-4A7A-49C7-8111-BDA77F2719E3}"/>
    <cellStyle name="Normal 13 4 3 2 3" xfId="1382" xr:uid="{F61EB962-F664-4AD7-88BC-2E279CA6B761}"/>
    <cellStyle name="Normal 13 4 3 2 3 2" xfId="3339" xr:uid="{6512E7F8-2D57-4678-BBC6-9ADAF19A821D}"/>
    <cellStyle name="Normal 13 4 3 2 3 2 2" xfId="14005" xr:uid="{25A803B5-59D5-4E5E-A84F-92B1A484A049}"/>
    <cellStyle name="Normal 13 4 3 2 3 2 3" xfId="8109" xr:uid="{657DAF35-1891-4DD8-8A59-025CB32D4E54}"/>
    <cellStyle name="Normal 13 4 3 2 3 3" xfId="8110" xr:uid="{E60DF379-3205-483B-987D-5B22780736B2}"/>
    <cellStyle name="Normal 13 4 3 2 3 4" xfId="6978" xr:uid="{827BF223-5609-4127-B93B-FE7917D2F9E5}"/>
    <cellStyle name="Normal 13 4 3 2 3 5" xfId="12192" xr:uid="{5D588597-E17F-48AB-BE67-6A6E4BAFCC80}"/>
    <cellStyle name="Normal 13 4 3 2 3 6" xfId="5153" xr:uid="{F266E132-6292-45D5-A6AF-D57405877FBF}"/>
    <cellStyle name="Normal 13 4 3 2 4" xfId="2705" xr:uid="{89E64C0B-4B8A-40C0-B1A0-56F29B050C39}"/>
    <cellStyle name="Normal 13 4 3 2 4 2" xfId="13371" xr:uid="{94B0E2AF-ED45-41C2-A761-E010B207F9FA}"/>
    <cellStyle name="Normal 13 4 3 2 4 3" xfId="8111" xr:uid="{DDF5E2DA-07E4-41DA-BBD2-7E19F0B8194C}"/>
    <cellStyle name="Normal 13 4 3 2 5" xfId="8112" xr:uid="{C4C57EF1-2C55-4F2D-BA5D-10DBD4A4CD7A}"/>
    <cellStyle name="Normal 13 4 3 2 6" xfId="6344" xr:uid="{38DB0291-53BC-472F-A4B8-5AB5E912B274}"/>
    <cellStyle name="Normal 13 4 3 2 7" xfId="11558" xr:uid="{6597D302-E3CE-4787-9D61-A7FB7D62F0E5}"/>
    <cellStyle name="Normal 13 4 3 2 8" xfId="4519" xr:uid="{4CA384A7-3F2D-484D-9126-5F96443F758B}"/>
    <cellStyle name="Normal 13 4 3 3" xfId="775" xr:uid="{B7513A3E-3A1E-4734-87C6-95C773539B16}"/>
    <cellStyle name="Normal 13 4 3 3 2" xfId="1238" xr:uid="{D7C5ADC9-93F3-4212-8089-5E46CF4EF4BC}"/>
    <cellStyle name="Normal 13 4 3 3 2 2" xfId="1385" xr:uid="{2C8DB8DC-9465-4A14-971B-3C9A1D56EB25}"/>
    <cellStyle name="Normal 13 4 3 3 2 2 2" xfId="3342" xr:uid="{D7891897-AE0A-487F-AC18-9E73DEA44005}"/>
    <cellStyle name="Normal 13 4 3 3 2 2 2 2" xfId="14008" xr:uid="{9864AE2A-4AC2-4269-B62A-A23300A5890A}"/>
    <cellStyle name="Normal 13 4 3 3 2 2 2 3" xfId="8113" xr:uid="{B42F2D19-5978-4A21-BFC3-7F574394FF88}"/>
    <cellStyle name="Normal 13 4 3 3 2 2 3" xfId="8114" xr:uid="{60EA0BDC-1471-4850-BD41-65C2D3A2CF75}"/>
    <cellStyle name="Normal 13 4 3 3 2 2 4" xfId="6981" xr:uid="{523669CF-37D5-4BA6-A0E7-FB159EE495B2}"/>
    <cellStyle name="Normal 13 4 3 3 2 2 5" xfId="12195" xr:uid="{955EE6D2-6911-4A56-B2AC-6B5EC73DF90A}"/>
    <cellStyle name="Normal 13 4 3 3 2 2 6" xfId="5156" xr:uid="{A3662B5F-2B21-42F9-85DE-F9FBA4B4A0F1}"/>
    <cellStyle name="Normal 13 4 3 3 2 3" xfId="3207" xr:uid="{21B05ACE-8F52-48E3-A365-C06C48D62F2B}"/>
    <cellStyle name="Normal 13 4 3 3 2 3 2" xfId="13873" xr:uid="{0D94818B-0ED2-4C5E-9FD7-36690F477DD1}"/>
    <cellStyle name="Normal 13 4 3 3 2 3 3" xfId="8115" xr:uid="{77EA9249-8C5B-4A02-AED7-A1C698620FDE}"/>
    <cellStyle name="Normal 13 4 3 3 2 4" xfId="8116" xr:uid="{EF955C17-9D2D-4C03-BE02-8B03AA9F8545}"/>
    <cellStyle name="Normal 13 4 3 3 2 5" xfId="6846" xr:uid="{74251EF8-11C5-4C45-A8B1-27C788225944}"/>
    <cellStyle name="Normal 13 4 3 3 2 6" xfId="12060" xr:uid="{BB95ADC4-394E-4050-9356-D03AAE92CD6F}"/>
    <cellStyle name="Normal 13 4 3 3 2 7" xfId="5021" xr:uid="{0551D9E3-71AD-4E0A-9288-C817E59FC2CF}"/>
    <cellStyle name="Normal 13 4 3 3 3" xfId="1384" xr:uid="{BC7030DD-FB87-4B2B-BD2E-505E459715FC}"/>
    <cellStyle name="Normal 13 4 3 3 3 2" xfId="3341" xr:uid="{5F7403D7-AC71-4BC0-8755-22808DB00C5B}"/>
    <cellStyle name="Normal 13 4 3 3 3 2 2" xfId="14007" xr:uid="{B54E30C7-6506-4536-93BA-F6EF6BD5A2EE}"/>
    <cellStyle name="Normal 13 4 3 3 3 2 3" xfId="8117" xr:uid="{80CBEEA1-212A-433C-80A4-FB0A90078219}"/>
    <cellStyle name="Normal 13 4 3 3 3 3" xfId="8118" xr:uid="{26CF1F04-F48E-406D-BF6A-A363BF5A3BD1}"/>
    <cellStyle name="Normal 13 4 3 3 3 4" xfId="6980" xr:uid="{CD91B331-752E-4905-95BD-3E9FF6C1339A}"/>
    <cellStyle name="Normal 13 4 3 3 3 5" xfId="12194" xr:uid="{6D5463DB-E137-424B-9320-D8DAEA17D346}"/>
    <cellStyle name="Normal 13 4 3 3 3 6" xfId="5155" xr:uid="{19C5B103-E0B7-4626-A5FD-C7BFB00CD33A}"/>
    <cellStyle name="Normal 13 4 3 3 4" xfId="2840" xr:uid="{E7ACA40B-13AE-4003-9F9A-E60E0398987B}"/>
    <cellStyle name="Normal 13 4 3 3 4 2" xfId="13506" xr:uid="{D744838B-9830-434D-A10B-1912C09FD22A}"/>
    <cellStyle name="Normal 13 4 3 3 4 3" xfId="8119" xr:uid="{0F3D38A0-18A5-41EF-B528-03234F1B38E4}"/>
    <cellStyle name="Normal 13 4 3 3 5" xfId="8120" xr:uid="{CD3ACF43-06FA-432C-892F-8D6709704832}"/>
    <cellStyle name="Normal 13 4 3 3 6" xfId="6479" xr:uid="{8FA4886E-B434-47FA-A530-BA924AB9885E}"/>
    <cellStyle name="Normal 13 4 3 3 7" xfId="11693" xr:uid="{832C1B38-DE51-4AA6-969A-43DAAA6057D6}"/>
    <cellStyle name="Normal 13 4 3 3 8" xfId="4654" xr:uid="{B41D8CCB-E8FD-44E3-8891-DE75A51AB65D}"/>
    <cellStyle name="Normal 13 4 3 4" xfId="927" xr:uid="{C28E5A28-6B55-42EF-AFD7-5323A6502974}"/>
    <cellStyle name="Normal 13 4 3 4 2" xfId="1386" xr:uid="{CCCA944A-965C-43FA-B955-C146EE78011C}"/>
    <cellStyle name="Normal 13 4 3 4 2 2" xfId="3343" xr:uid="{903ECC79-68E3-4B4F-BF74-62F7EB0F4355}"/>
    <cellStyle name="Normal 13 4 3 4 2 2 2" xfId="14009" xr:uid="{9FC2E713-6941-4C0F-9E9D-6ED778BC612C}"/>
    <cellStyle name="Normal 13 4 3 4 2 2 3" xfId="8121" xr:uid="{6E311A8B-71E0-4C93-B67A-9F564AC74EDB}"/>
    <cellStyle name="Normal 13 4 3 4 2 3" xfId="8122" xr:uid="{0B6BD240-E58E-4798-B7B1-C851435E8B62}"/>
    <cellStyle name="Normal 13 4 3 4 2 4" xfId="6982" xr:uid="{71DF8D74-26CC-4C78-A159-E631423DFDA7}"/>
    <cellStyle name="Normal 13 4 3 4 2 5" xfId="12196" xr:uid="{9906463D-A30D-418D-8179-C945F1FA2FE0}"/>
    <cellStyle name="Normal 13 4 3 4 2 6" xfId="5157" xr:uid="{C92B1F4E-0B54-4A1C-A58A-66E0ABB25FE9}"/>
    <cellStyle name="Normal 13 4 3 4 3" xfId="2978" xr:uid="{7D0E032D-0C95-4274-B71C-7DD6871BBA47}"/>
    <cellStyle name="Normal 13 4 3 4 3 2" xfId="13644" xr:uid="{DCCE5A8C-7FBA-4963-99E4-59127F05A0A8}"/>
    <cellStyle name="Normal 13 4 3 4 3 3" xfId="8123" xr:uid="{2404BE26-300D-407C-9634-6D4426FD746B}"/>
    <cellStyle name="Normal 13 4 3 4 4" xfId="8124" xr:uid="{EAACC0A1-BBED-4380-A063-B4001CED793D}"/>
    <cellStyle name="Normal 13 4 3 4 5" xfId="6617" xr:uid="{D7FC5035-507C-4137-9637-7CC2FF12C168}"/>
    <cellStyle name="Normal 13 4 3 4 6" xfId="11831" xr:uid="{90EF8FA7-A2FE-4FEB-A217-6E79C944F84A}"/>
    <cellStyle name="Normal 13 4 3 4 7" xfId="4792" xr:uid="{BFF6B703-9056-40B6-8F4F-9D3507BC34F8}"/>
    <cellStyle name="Normal 13 4 3 5" xfId="1381" xr:uid="{7D33A1AD-3455-42EF-8046-59ECE67FA1AF}"/>
    <cellStyle name="Normal 13 4 3 5 2" xfId="3338" xr:uid="{86147A10-BC27-40D1-BCEA-E813A911382B}"/>
    <cellStyle name="Normal 13 4 3 5 2 2" xfId="14004" xr:uid="{8B2CE195-D692-40F5-B013-A5D3F2D0AFEA}"/>
    <cellStyle name="Normal 13 4 3 5 2 3" xfId="8125" xr:uid="{1E58FC0E-4746-49F7-A76C-CEA42ABEB4C2}"/>
    <cellStyle name="Normal 13 4 3 5 3" xfId="8126" xr:uid="{66095C98-6F4F-4973-B569-D7B131D55423}"/>
    <cellStyle name="Normal 13 4 3 5 4" xfId="6977" xr:uid="{A3FA6FEB-124C-48D3-8F6B-C76F63D53D38}"/>
    <cellStyle name="Normal 13 4 3 5 5" xfId="12191" xr:uid="{11CA71B3-4AEC-4D06-8C2A-1D6F2588B6F8}"/>
    <cellStyle name="Normal 13 4 3 5 6" xfId="5152" xr:uid="{49A98785-93CA-4B6B-B334-1816298FD574}"/>
    <cellStyle name="Normal 13 4 3 6" xfId="2233" xr:uid="{677672B5-6336-448F-A092-850F7767681A}"/>
    <cellStyle name="Normal 13 4 3 6 2" xfId="4086" xr:uid="{7B9145CC-BBB5-4035-A45C-80085948F0E9}"/>
    <cellStyle name="Normal 13 4 3 6 2 2" xfId="14749" xr:uid="{87551D85-E1FA-42B3-9E81-874E74BDB0D7}"/>
    <cellStyle name="Normal 13 4 3 6 2 3" xfId="8127" xr:uid="{4E32BDB5-6B52-40E0-8D4A-27D09874C915}"/>
    <cellStyle name="Normal 13 4 3 6 3" xfId="8128" xr:uid="{91E5103D-356E-4009-86F9-0251437AC7F6}"/>
    <cellStyle name="Normal 13 4 3 6 4" xfId="7725" xr:uid="{C652D67C-44C8-4E25-8A19-1BCBC0DE74C2}"/>
    <cellStyle name="Normal 13 4 3 6 5" xfId="12936" xr:uid="{F7DD5608-E580-4A75-9D80-375211A97966}"/>
    <cellStyle name="Normal 13 4 3 6 6" xfId="5897" xr:uid="{4C04C7EC-E328-4754-81B5-BF3BD2084847}"/>
    <cellStyle name="Normal 13 4 3 7" xfId="2377" xr:uid="{38AE6310-2044-442C-BA5E-7BB60282AD42}"/>
    <cellStyle name="Normal 13 4 3 7 2" xfId="4221" xr:uid="{1C2F6441-C4C1-48CE-9EB5-0854B95F95AC}"/>
    <cellStyle name="Normal 13 4 3 7 2 2" xfId="14884" xr:uid="{9BBA3F32-49AD-43D8-AF3C-A8715544528F}"/>
    <cellStyle name="Normal 13 4 3 7 2 3" xfId="8129" xr:uid="{5D5FB35E-2C26-4F16-8C7C-8DDF88BC124A}"/>
    <cellStyle name="Normal 13 4 3 7 3" xfId="7860" xr:uid="{97F641B3-0A15-4783-B991-28B4C5986F7E}"/>
    <cellStyle name="Normal 13 4 3 7 4" xfId="13071" xr:uid="{3E49C2E3-1786-41E3-8C25-F27C2E8E1800}"/>
    <cellStyle name="Normal 13 4 3 7 5" xfId="6032" xr:uid="{8AA3159A-D483-4D9A-A17F-DDF82157DCAB}"/>
    <cellStyle name="Normal 13 4 3 8" xfId="2612" xr:uid="{1AB53E98-8ECE-445E-919C-56C68623ED48}"/>
    <cellStyle name="Normal 13 4 3 8 2" xfId="13278" xr:uid="{56B647A9-76D9-49BF-8897-FE2538B6821B}"/>
    <cellStyle name="Normal 13 4 3 8 3" xfId="8130" xr:uid="{96D62466-71FD-4FDD-86ED-F41A73EC7687}"/>
    <cellStyle name="Normal 13 4 3 9" xfId="8131" xr:uid="{0BA31FC3-F383-45C3-A53F-1C69CF187E5D}"/>
    <cellStyle name="Normal 13 4 4" xfId="519" xr:uid="{A8C29A27-67F3-437E-8801-87E2CAF9DE56}"/>
    <cellStyle name="Normal 13 4 4 2" xfId="1077" xr:uid="{66E7C2E3-111E-48AD-8223-C6B056F89B28}"/>
    <cellStyle name="Normal 13 4 4 2 2" xfId="1388" xr:uid="{45205953-783D-4257-9F34-6EA16DAEF549}"/>
    <cellStyle name="Normal 13 4 4 2 2 2" xfId="3345" xr:uid="{49B8D895-0FE0-4462-9A73-29BC15F0DC19}"/>
    <cellStyle name="Normal 13 4 4 2 2 2 2" xfId="14011" xr:uid="{6A94F290-60EB-47D9-AEFF-E224BF9135BD}"/>
    <cellStyle name="Normal 13 4 4 2 2 2 3" xfId="8132" xr:uid="{E057DDA2-3ECB-4D58-B90D-7AFF7B3E4FF3}"/>
    <cellStyle name="Normal 13 4 4 2 2 3" xfId="8133" xr:uid="{9348353E-9989-43AF-AEEF-03E6C3DF691F}"/>
    <cellStyle name="Normal 13 4 4 2 2 4" xfId="6984" xr:uid="{7878CB81-F085-4E23-A8D4-B7FA0C375FB7}"/>
    <cellStyle name="Normal 13 4 4 2 2 5" xfId="12198" xr:uid="{F5B4290C-E701-41E5-A570-EFC7F8182A5D}"/>
    <cellStyle name="Normal 13 4 4 2 2 6" xfId="5159" xr:uid="{EFCA64B5-E49D-4696-9EF9-AE91E3CD8078}"/>
    <cellStyle name="Normal 13 4 4 2 3" xfId="3109" xr:uid="{08441B62-75E1-4E9F-9624-61D5393A5565}"/>
    <cellStyle name="Normal 13 4 4 2 3 2" xfId="13775" xr:uid="{05F650C6-408E-4B57-8EB5-236E89E9A502}"/>
    <cellStyle name="Normal 13 4 4 2 3 3" xfId="8134" xr:uid="{2364FBE6-4056-487D-A77A-D3C3879E98FF}"/>
    <cellStyle name="Normal 13 4 4 2 4" xfId="8135" xr:uid="{0101AC62-969E-4353-BCFE-16948C1D1638}"/>
    <cellStyle name="Normal 13 4 4 2 5" xfId="6748" xr:uid="{1C772B78-EEF3-49C6-8020-E058F2FAFB18}"/>
    <cellStyle name="Normal 13 4 4 2 6" xfId="11962" xr:uid="{2FE5BC7E-15FF-4BCD-A297-07127BAC93F1}"/>
    <cellStyle name="Normal 13 4 4 2 7" xfId="4923" xr:uid="{B7DA7381-3E25-4BBC-8CB6-33CBD46BE2AE}"/>
    <cellStyle name="Normal 13 4 4 3" xfId="1387" xr:uid="{5AD99191-553C-4130-B23E-7CA4D997FA8D}"/>
    <cellStyle name="Normal 13 4 4 3 2" xfId="3344" xr:uid="{ED8CF3DB-BC38-47E4-8CCC-E44155230CF5}"/>
    <cellStyle name="Normal 13 4 4 3 2 2" xfId="14010" xr:uid="{24797B3C-F6A9-4803-8613-4373806B31BD}"/>
    <cellStyle name="Normal 13 4 4 3 2 3" xfId="8136" xr:uid="{A5C18703-A5CE-4C00-B774-CCFDB05CC9E1}"/>
    <cellStyle name="Normal 13 4 4 3 3" xfId="8137" xr:uid="{2E370E1F-C5A8-459E-8664-488073B48AF2}"/>
    <cellStyle name="Normal 13 4 4 3 4" xfId="6983" xr:uid="{6E9162BF-E751-418F-B9CD-FAD089511D4B}"/>
    <cellStyle name="Normal 13 4 4 3 5" xfId="12197" xr:uid="{1379DD8E-147B-4A7D-B494-DEE126E04A44}"/>
    <cellStyle name="Normal 13 4 4 3 6" xfId="5158" xr:uid="{03526EFC-8010-4B08-B1E4-9E866C36CF0F}"/>
    <cellStyle name="Normal 13 4 4 4" xfId="2657" xr:uid="{E2A1BE99-64E9-4285-8B6E-0BAA4BA1DABA}"/>
    <cellStyle name="Normal 13 4 4 4 2" xfId="13323" xr:uid="{DE91DA2D-75F7-4157-AE33-00D5C4740EB3}"/>
    <cellStyle name="Normal 13 4 4 4 3" xfId="8138" xr:uid="{81A078F4-F3C0-462C-8868-3E8A6EDB9C4F}"/>
    <cellStyle name="Normal 13 4 4 5" xfId="8139" xr:uid="{FC5D1127-6581-41AD-BBF8-155BD656AF90}"/>
    <cellStyle name="Normal 13 4 4 6" xfId="6296" xr:uid="{7F8EF90D-438C-484C-A414-ECA3DFA8ED10}"/>
    <cellStyle name="Normal 13 4 4 7" xfId="11510" xr:uid="{704A00FC-90D1-4D57-B0A3-75FC0C2F3B0E}"/>
    <cellStyle name="Normal 13 4 4 8" xfId="4471" xr:uid="{A7799975-74D7-44B0-B199-CBC860606995}"/>
    <cellStyle name="Normal 13 4 5" xfId="726" xr:uid="{DF8E6193-48B1-4C69-992A-854E80ACCBCF}"/>
    <cellStyle name="Normal 13 4 5 2" xfId="1190" xr:uid="{C2FF6822-D24E-46E8-AACC-DE4C6AEDF9B4}"/>
    <cellStyle name="Normal 13 4 5 2 2" xfId="1390" xr:uid="{EA265F6B-62B5-4D28-A0A0-41C3643D5D16}"/>
    <cellStyle name="Normal 13 4 5 2 2 2" xfId="3347" xr:uid="{BC3E7FE9-AA6C-43D1-AE25-552E8E0E34CD}"/>
    <cellStyle name="Normal 13 4 5 2 2 2 2" xfId="14013" xr:uid="{F42C0809-0120-4A5C-83E5-A4DA06E41092}"/>
    <cellStyle name="Normal 13 4 5 2 2 2 3" xfId="8140" xr:uid="{6FD4138D-7B7A-4B1C-982D-27A8385B9F5D}"/>
    <cellStyle name="Normal 13 4 5 2 2 3" xfId="8141" xr:uid="{9DCB495E-5224-48DE-9695-FAF6D0AE12B8}"/>
    <cellStyle name="Normal 13 4 5 2 2 4" xfId="6986" xr:uid="{F119DFA0-98B5-4045-B599-CA0752A9AE8C}"/>
    <cellStyle name="Normal 13 4 5 2 2 5" xfId="12200" xr:uid="{478FFCA0-97D2-4AA3-ADD1-15F8AD4A912B}"/>
    <cellStyle name="Normal 13 4 5 2 2 6" xfId="5161" xr:uid="{A08999B0-E013-496A-AE6F-7112688AE867}"/>
    <cellStyle name="Normal 13 4 5 2 3" xfId="3159" xr:uid="{E40B8737-AF22-4B95-ACD3-A8805DE33099}"/>
    <cellStyle name="Normal 13 4 5 2 3 2" xfId="13825" xr:uid="{D0A45F8C-D3A5-4A2F-A614-9B7483CF7034}"/>
    <cellStyle name="Normal 13 4 5 2 3 3" xfId="8142" xr:uid="{F2E0A8D8-E90F-47CC-916D-B489A09F49C7}"/>
    <cellStyle name="Normal 13 4 5 2 4" xfId="8143" xr:uid="{0BFC9B49-55E5-4E4D-B3B8-5E7602ED122E}"/>
    <cellStyle name="Normal 13 4 5 2 5" xfId="6798" xr:uid="{03584C58-A46B-483E-9D5E-CDE0F1A8893C}"/>
    <cellStyle name="Normal 13 4 5 2 6" xfId="12012" xr:uid="{4501DC3F-C01A-469B-8C78-5E7C60BE7D3E}"/>
    <cellStyle name="Normal 13 4 5 2 7" xfId="4973" xr:uid="{FE60B215-8EED-471C-9314-2C20ED90982A}"/>
    <cellStyle name="Normal 13 4 5 3" xfId="1389" xr:uid="{595B1BD1-6B53-4C86-82AC-DE22D28CC8E0}"/>
    <cellStyle name="Normal 13 4 5 3 2" xfId="3346" xr:uid="{05436DE2-D8D2-48B1-82BF-8A3E5398C363}"/>
    <cellStyle name="Normal 13 4 5 3 2 2" xfId="14012" xr:uid="{ADDA18EC-17E9-4D55-A803-4C91338E7C56}"/>
    <cellStyle name="Normal 13 4 5 3 2 3" xfId="8144" xr:uid="{9D8B3E83-8D6D-49F0-AC0B-DCB6D5CBAECA}"/>
    <cellStyle name="Normal 13 4 5 3 3" xfId="8145" xr:uid="{FAF5D2C9-A309-4B61-B874-C4D62745F359}"/>
    <cellStyle name="Normal 13 4 5 3 4" xfId="6985" xr:uid="{9C3D776C-E845-4CA3-A802-A2EC7932F423}"/>
    <cellStyle name="Normal 13 4 5 3 5" xfId="12199" xr:uid="{1B73EE25-8A83-441D-AF09-5321F0B1F348}"/>
    <cellStyle name="Normal 13 4 5 3 6" xfId="5160" xr:uid="{CD3621E9-2E91-4FC7-830C-CA9CA9A71118}"/>
    <cellStyle name="Normal 13 4 5 4" xfId="2792" xr:uid="{A75962C5-D853-44AA-B325-8DF93AA9F9A4}"/>
    <cellStyle name="Normal 13 4 5 4 2" xfId="13458" xr:uid="{7DCE3B54-9AC0-4455-BCEC-2A218D8A5647}"/>
    <cellStyle name="Normal 13 4 5 4 3" xfId="8146" xr:uid="{5500F4AB-B289-43AD-AA1F-4357FBEB3E41}"/>
    <cellStyle name="Normal 13 4 5 5" xfId="8147" xr:uid="{462869E0-16F9-400B-BCDB-348BFBB645D3}"/>
    <cellStyle name="Normal 13 4 5 6" xfId="6431" xr:uid="{74B3F5D1-E3A1-4DC5-B718-92D857A727C5}"/>
    <cellStyle name="Normal 13 4 5 7" xfId="11645" xr:uid="{7760B7B0-7408-4397-9E38-A3D760C217E5}"/>
    <cellStyle name="Normal 13 4 5 8" xfId="4606" xr:uid="{00426317-8CC7-49D7-BA56-D0723B969ADA}"/>
    <cellStyle name="Normal 13 4 6" xfId="823" xr:uid="{CA4E1836-73FF-4AF0-B17F-BDBE411909A7}"/>
    <cellStyle name="Normal 13 4 6 2" xfId="1284" xr:uid="{2660A1F7-D138-4866-B2F1-794230401B0E}"/>
    <cellStyle name="Normal 13 4 6 2 2" xfId="1392" xr:uid="{F7C21B4D-8D29-4743-9208-ED50FA684643}"/>
    <cellStyle name="Normal 13 4 6 2 2 2" xfId="3349" xr:uid="{41F2199C-AC50-4777-AAF4-819396BDAE10}"/>
    <cellStyle name="Normal 13 4 6 2 2 2 2" xfId="14015" xr:uid="{E846224A-1C2E-48AF-9A98-30823BEABFBF}"/>
    <cellStyle name="Normal 13 4 6 2 2 2 3" xfId="8148" xr:uid="{59AE2B47-6C8B-4A8F-9279-52078490E3D6}"/>
    <cellStyle name="Normal 13 4 6 2 2 3" xfId="8149" xr:uid="{A4F094A4-1D25-4831-A5E2-4ACA45987F06}"/>
    <cellStyle name="Normal 13 4 6 2 2 4" xfId="6988" xr:uid="{E29CE850-2BC9-4BEB-89C3-EA250EA43966}"/>
    <cellStyle name="Normal 13 4 6 2 2 5" xfId="12202" xr:uid="{B80D947A-0C9C-4D58-97BB-BFCD50FBCA8B}"/>
    <cellStyle name="Normal 13 4 6 2 2 6" xfId="5163" xr:uid="{153288FF-5F45-4431-A71C-1C0E9940AD0B}"/>
    <cellStyle name="Normal 13 4 6 2 3" xfId="3253" xr:uid="{BE94EA0D-2EA1-4D6B-86C8-0104A45C85D3}"/>
    <cellStyle name="Normal 13 4 6 2 3 2" xfId="13919" xr:uid="{38E20083-4243-421B-A1F3-22313FE59DA6}"/>
    <cellStyle name="Normal 13 4 6 2 3 3" xfId="8150" xr:uid="{53A083E2-CA1D-4FBD-A48C-EAAA214CF728}"/>
    <cellStyle name="Normal 13 4 6 2 4" xfId="8151" xr:uid="{A1A957D6-1EAB-4C9B-87A6-56398F0AE87B}"/>
    <cellStyle name="Normal 13 4 6 2 5" xfId="6892" xr:uid="{E7A99DA5-AACD-4F61-8295-426796E7C77C}"/>
    <cellStyle name="Normal 13 4 6 2 6" xfId="12106" xr:uid="{F3499210-89CD-4E18-8C35-DCB04DEBB4F8}"/>
    <cellStyle name="Normal 13 4 6 2 7" xfId="5067" xr:uid="{3DCAFFBC-CC5A-4BAE-A3DF-00EF847E0121}"/>
    <cellStyle name="Normal 13 4 6 3" xfId="1391" xr:uid="{9352E1F6-EC18-49A9-9070-8CF50515B01B}"/>
    <cellStyle name="Normal 13 4 6 3 2" xfId="3348" xr:uid="{AB55BA75-DD06-4922-BE6F-A14EA10EE1A2}"/>
    <cellStyle name="Normal 13 4 6 3 2 2" xfId="14014" xr:uid="{5E5725FD-0934-4428-A261-C857582D2C97}"/>
    <cellStyle name="Normal 13 4 6 3 2 3" xfId="8152" xr:uid="{A46F3C57-8A94-4C30-AFE1-E4117AE67DBB}"/>
    <cellStyle name="Normal 13 4 6 3 3" xfId="8153" xr:uid="{B66D6141-21A5-4337-A4E8-C9EA66F7D03D}"/>
    <cellStyle name="Normal 13 4 6 3 4" xfId="6987" xr:uid="{8E3DAE3F-339E-4F0A-AB72-8D18C9BE70EC}"/>
    <cellStyle name="Normal 13 4 6 3 5" xfId="12201" xr:uid="{C7CF999D-30B6-4262-AC0A-1F390A476F22}"/>
    <cellStyle name="Normal 13 4 6 3 6" xfId="5162" xr:uid="{FAB76B34-733F-4C32-95E6-B55E58629008}"/>
    <cellStyle name="Normal 13 4 6 4" xfId="2886" xr:uid="{78F66574-CE10-4765-89CC-BB3A1FAD867C}"/>
    <cellStyle name="Normal 13 4 6 4 2" xfId="13552" xr:uid="{4653B114-CDCD-43BD-B823-9E5E880B3182}"/>
    <cellStyle name="Normal 13 4 6 4 3" xfId="8154" xr:uid="{4F81B911-958F-4D8C-8789-BB1C47CA64C7}"/>
    <cellStyle name="Normal 13 4 6 5" xfId="8155" xr:uid="{5F2E250F-A8D5-40B1-8B8F-D47F328A169E}"/>
    <cellStyle name="Normal 13 4 6 6" xfId="6525" xr:uid="{61382E03-C637-47C5-87CB-732F31A624A4}"/>
    <cellStyle name="Normal 13 4 6 7" xfId="11739" xr:uid="{B72B74A7-5B75-4260-95CF-2CF7C5462805}"/>
    <cellStyle name="Normal 13 4 6 8" xfId="4700" xr:uid="{3B93815A-5C98-412A-B42A-1ABEFC42924E}"/>
    <cellStyle name="Normal 13 4 7" xfId="404" xr:uid="{B9559AAF-0F4F-4086-B7E2-B13280706773}"/>
    <cellStyle name="Normal 13 4 7 2" xfId="1026" xr:uid="{A0DAFF7F-1AC9-4D6C-8523-2774BF5289D8}"/>
    <cellStyle name="Normal 13 4 7 2 2" xfId="1394" xr:uid="{39425AB1-6D54-4528-AE91-3B12FA26DC56}"/>
    <cellStyle name="Normal 13 4 7 2 2 2" xfId="3351" xr:uid="{5BA7093B-C7B2-4697-8A1C-06E4DF63FC8A}"/>
    <cellStyle name="Normal 13 4 7 2 2 2 2" xfId="14017" xr:uid="{D8F57E0D-C2A3-4EA9-8B34-942EFCB8F556}"/>
    <cellStyle name="Normal 13 4 7 2 2 2 3" xfId="8156" xr:uid="{9D3B8E62-480B-4624-9615-1C6A3EF2565C}"/>
    <cellStyle name="Normal 13 4 7 2 2 3" xfId="8157" xr:uid="{3DABD4ED-FF05-46A3-86D5-E3242D38252A}"/>
    <cellStyle name="Normal 13 4 7 2 2 4" xfId="6990" xr:uid="{A51A7ACF-5ACC-498C-BED7-EC6148B3352F}"/>
    <cellStyle name="Normal 13 4 7 2 2 5" xfId="12204" xr:uid="{C4D9A1E2-DADA-4736-9E4E-F33A8B73769E}"/>
    <cellStyle name="Normal 13 4 7 2 2 6" xfId="5165" xr:uid="{40468F46-22E5-42DD-B486-07A856D7FBBF}"/>
    <cellStyle name="Normal 13 4 7 2 3" xfId="3065" xr:uid="{5889F283-2AE4-4C6D-BBBD-7850B30BFBBC}"/>
    <cellStyle name="Normal 13 4 7 2 3 2" xfId="13731" xr:uid="{C57BCEAE-7D2E-4948-B05A-F191B7719884}"/>
    <cellStyle name="Normal 13 4 7 2 3 3" xfId="8158" xr:uid="{C2FEA915-60FE-48B2-91C9-C58376CD3E78}"/>
    <cellStyle name="Normal 13 4 7 2 4" xfId="8159" xr:uid="{6571C7E7-B5AA-4ECC-8578-CB1D5A4C2B47}"/>
    <cellStyle name="Normal 13 4 7 2 5" xfId="6704" xr:uid="{34F03469-58CB-483C-B1AA-62D802D4AE2B}"/>
    <cellStyle name="Normal 13 4 7 2 6" xfId="11918" xr:uid="{5620F7AD-12C4-4959-B2B2-2020C6015D7D}"/>
    <cellStyle name="Normal 13 4 7 2 7" xfId="4879" xr:uid="{72FD7608-F053-451D-A4E1-4C6F5135289C}"/>
    <cellStyle name="Normal 13 4 7 3" xfId="1393" xr:uid="{22DC4906-5E60-4EC6-85B1-58952013605E}"/>
    <cellStyle name="Normal 13 4 7 3 2" xfId="3350" xr:uid="{B3A13D2D-B9E1-4312-84FD-3DA4EAA1AB6B}"/>
    <cellStyle name="Normal 13 4 7 3 2 2" xfId="14016" xr:uid="{329388CE-2953-469C-B741-70F5C65F69FE}"/>
    <cellStyle name="Normal 13 4 7 3 2 3" xfId="8160" xr:uid="{5DA07422-CE56-40DB-9ED3-0931BBF05114}"/>
    <cellStyle name="Normal 13 4 7 3 3" xfId="8161" xr:uid="{66C9D988-060C-42F4-87B8-6705E60B1D48}"/>
    <cellStyle name="Normal 13 4 7 3 4" xfId="6989" xr:uid="{4AA3D20A-7AE6-48B7-8A72-B274F26CAF87}"/>
    <cellStyle name="Normal 13 4 7 3 5" xfId="12203" xr:uid="{C074C160-94AF-4011-9639-B46AFEE6BFEC}"/>
    <cellStyle name="Normal 13 4 7 3 6" xfId="5164" xr:uid="{C5A04FCF-36DF-42D4-86F9-D391D5F751BD}"/>
    <cellStyle name="Normal 13 4 7 4" xfId="2608" xr:uid="{AB744F36-7B57-45F5-B52A-4D189CBFB579}"/>
    <cellStyle name="Normal 13 4 7 4 2" xfId="13274" xr:uid="{02C72C8E-7734-4A0C-B84A-73699BFB2B3A}"/>
    <cellStyle name="Normal 13 4 7 4 3" xfId="8162" xr:uid="{0C63E125-7C3F-4637-B1BB-2F318A91138D}"/>
    <cellStyle name="Normal 13 4 7 5" xfId="8163" xr:uid="{620A4E17-36A9-4166-A026-4619C346247E}"/>
    <cellStyle name="Normal 13 4 7 6" xfId="6247" xr:uid="{EC555497-932C-419E-87D4-92E6932B7DD7}"/>
    <cellStyle name="Normal 13 4 7 7" xfId="11461" xr:uid="{AC0D634F-7F39-4C8C-881B-67F361944EAE}"/>
    <cellStyle name="Normal 13 4 7 8" xfId="4422" xr:uid="{E4B07A30-FBFA-465D-A1F9-F80D8F6E4677}"/>
    <cellStyle name="Normal 13 4 8" xfId="876" xr:uid="{9B4790AA-F482-4113-B7F5-B621F2A143A0}"/>
    <cellStyle name="Normal 13 4 8 2" xfId="1395" xr:uid="{4B2C46F4-2067-4E3C-9521-66B1520446EF}"/>
    <cellStyle name="Normal 13 4 8 2 2" xfId="3352" xr:uid="{10D1E994-1821-4B7A-B125-49A176B3F094}"/>
    <cellStyle name="Normal 13 4 8 2 2 2" xfId="14018" xr:uid="{55261969-5856-4E95-9B67-20B36040D71D}"/>
    <cellStyle name="Normal 13 4 8 2 2 3" xfId="8164" xr:uid="{709D753D-6EAD-4AA4-B5CC-BD53A7F4DCD3}"/>
    <cellStyle name="Normal 13 4 8 2 3" xfId="8165" xr:uid="{FB669438-799C-4959-91C8-E1D8D1313E38}"/>
    <cellStyle name="Normal 13 4 8 2 4" xfId="6991" xr:uid="{EBBC6267-B492-48A0-8B6F-1B0FA37BB363}"/>
    <cellStyle name="Normal 13 4 8 2 5" xfId="12205" xr:uid="{BBDA50FE-3D86-4595-B9A0-661E7AA4CD6B}"/>
    <cellStyle name="Normal 13 4 8 2 6" xfId="5166" xr:uid="{EA9E2711-B9E1-4E18-9505-E5C63077D83D}"/>
    <cellStyle name="Normal 13 4 8 3" xfId="2930" xr:uid="{9FB7416B-9757-4289-B706-968A05942CB4}"/>
    <cellStyle name="Normal 13 4 8 3 2" xfId="13596" xr:uid="{B715D85B-C338-4E82-AA31-814069EEFFD2}"/>
    <cellStyle name="Normal 13 4 8 3 3" xfId="8166" xr:uid="{D1EE09ED-ADD2-4CC1-B1AC-024C962BE4C2}"/>
    <cellStyle name="Normal 13 4 8 4" xfId="8167" xr:uid="{DF5C0A57-4BB1-4123-97BF-8877217411DD}"/>
    <cellStyle name="Normal 13 4 8 5" xfId="6569" xr:uid="{E246EB4B-E59B-4713-BAD1-A8746980E76F}"/>
    <cellStyle name="Normal 13 4 8 6" xfId="11783" xr:uid="{C43E61DE-9EC9-4773-9464-EBCF45F9BBD0}"/>
    <cellStyle name="Normal 13 4 8 7" xfId="4744" xr:uid="{130E5D50-9343-4B32-8904-A56252593FBF}"/>
    <cellStyle name="Normal 13 4 9" xfId="1340" xr:uid="{AE026305-17ED-4A71-9AFA-0D85FCDE9F17}"/>
    <cellStyle name="Normal 13 4 9 2" xfId="3297" xr:uid="{2BF96B45-77D1-4FF9-B755-67C3943929A0}"/>
    <cellStyle name="Normal 13 4 9 2 2" xfId="13963" xr:uid="{6304638C-D1E8-4CF4-B025-009EAB9A7262}"/>
    <cellStyle name="Normal 13 4 9 2 3" xfId="8168" xr:uid="{A676765B-62F7-4F60-B323-B49C59C8B1BB}"/>
    <cellStyle name="Normal 13 4 9 3" xfId="8169" xr:uid="{85BDC8CB-5680-49D2-AC9C-A21C377D0F16}"/>
    <cellStyle name="Normal 13 4 9 4" xfId="6936" xr:uid="{909F5EAE-9C77-4533-B692-38484AE1E96D}"/>
    <cellStyle name="Normal 13 4 9 5" xfId="12150" xr:uid="{586996BD-1733-4942-AF5B-878701D3475C}"/>
    <cellStyle name="Normal 13 4 9 6" xfId="5111" xr:uid="{8098A2D0-8529-4EA8-AF6C-3B17F99A6C64}"/>
    <cellStyle name="Normal 13 5" xfId="410" xr:uid="{3A082B1D-D832-42B9-9E91-5C3243300D49}"/>
    <cellStyle name="Normal 13 5 10" xfId="8170" xr:uid="{3BF8C12F-04B7-4659-9038-49A4F4F517C6}"/>
    <cellStyle name="Normal 13 5 11" xfId="6252" xr:uid="{28C28908-06AB-42EE-B7C3-CF0842A72531}"/>
    <cellStyle name="Normal 13 5 12" xfId="11466" xr:uid="{F3424411-47EB-4E15-B5DB-FEDC2CEE8745}"/>
    <cellStyle name="Normal 13 5 13" xfId="4427" xr:uid="{6AB0C23D-E473-45A3-AE14-6A342E4EF1B0}"/>
    <cellStyle name="Normal 13 5 2" xfId="676" xr:uid="{D8164809-FDCF-482D-8B86-573078BB6438}"/>
    <cellStyle name="Normal 13 5 2 10" xfId="11600" xr:uid="{E8911A0A-7C99-48C0-A8D1-DD1271B57F7E}"/>
    <cellStyle name="Normal 13 5 2 11" xfId="4561" xr:uid="{48597F7F-7E86-4B98-9A73-08E7D4F4BC52}"/>
    <cellStyle name="Normal 13 5 2 2" xfId="817" xr:uid="{5C615E23-48B7-4E1B-AD35-CC40B4F12F5B}"/>
    <cellStyle name="Normal 13 5 2 2 2" xfId="1280" xr:uid="{DE3B984B-0A81-4BDB-A908-A3867A774B5A}"/>
    <cellStyle name="Normal 13 5 2 2 2 2" xfId="1399" xr:uid="{D9E07117-FFBF-4212-B02A-C07F1A27E793}"/>
    <cellStyle name="Normal 13 5 2 2 2 2 2" xfId="3356" xr:uid="{2D086968-5162-45CE-808D-B719A9B81B97}"/>
    <cellStyle name="Normal 13 5 2 2 2 2 2 2" xfId="14022" xr:uid="{D1C05133-5806-4A9F-B9EB-8539992A3069}"/>
    <cellStyle name="Normal 13 5 2 2 2 2 2 3" xfId="8171" xr:uid="{3485BBC8-A435-4FC6-B656-8E323850EA37}"/>
    <cellStyle name="Normal 13 5 2 2 2 2 3" xfId="8172" xr:uid="{5B4496D8-BD0A-4D4C-A8B7-1979EA77EAF9}"/>
    <cellStyle name="Normal 13 5 2 2 2 2 4" xfId="6995" xr:uid="{7180E99D-CC4C-429F-B968-3859F66CF07A}"/>
    <cellStyle name="Normal 13 5 2 2 2 2 5" xfId="12209" xr:uid="{EB8891DC-1312-410A-8C97-9835854D0EE5}"/>
    <cellStyle name="Normal 13 5 2 2 2 2 6" xfId="5170" xr:uid="{7A198A4E-E0E4-40D1-947A-FF0ABE582F7E}"/>
    <cellStyle name="Normal 13 5 2 2 2 3" xfId="3249" xr:uid="{44098D7C-078A-4C36-BBB8-7BB382883587}"/>
    <cellStyle name="Normal 13 5 2 2 2 3 2" xfId="13915" xr:uid="{D8145B12-D582-4733-A173-4E694267DEB5}"/>
    <cellStyle name="Normal 13 5 2 2 2 3 3" xfId="8173" xr:uid="{A18EA18F-D21E-4A24-BF60-DCB969CBC0C3}"/>
    <cellStyle name="Normal 13 5 2 2 2 4" xfId="8174" xr:uid="{B02D0A99-1F5A-4A99-904C-32D72CEF3BE7}"/>
    <cellStyle name="Normal 13 5 2 2 2 5" xfId="6888" xr:uid="{D0FC10BC-6163-42A5-AD29-C626DE894A79}"/>
    <cellStyle name="Normal 13 5 2 2 2 6" xfId="12102" xr:uid="{787EA692-402A-4923-A364-9051A96B38B8}"/>
    <cellStyle name="Normal 13 5 2 2 2 7" xfId="5063" xr:uid="{6F9CE9A9-1591-4A37-92AB-33E055F5F8D8}"/>
    <cellStyle name="Normal 13 5 2 2 3" xfId="1398" xr:uid="{9A7C28B3-6875-41C2-92C1-BF7101F39876}"/>
    <cellStyle name="Normal 13 5 2 2 3 2" xfId="3355" xr:uid="{E8D88EF6-D601-4FAB-9115-1AE12D4E161A}"/>
    <cellStyle name="Normal 13 5 2 2 3 2 2" xfId="14021" xr:uid="{BBAB386E-9E17-4E23-BDE4-F111B73E6989}"/>
    <cellStyle name="Normal 13 5 2 2 3 2 3" xfId="8175" xr:uid="{9D5764AA-329F-4CA1-80FD-C4891614389D}"/>
    <cellStyle name="Normal 13 5 2 2 3 3" xfId="8176" xr:uid="{B382C742-5B48-465D-AB6D-7B31C198A67F}"/>
    <cellStyle name="Normal 13 5 2 2 3 4" xfId="6994" xr:uid="{7BC3B65D-AC16-497B-8C50-D01EBC92AAB3}"/>
    <cellStyle name="Normal 13 5 2 2 3 5" xfId="12208" xr:uid="{5D63C9FA-2031-46C5-9207-5976F9ECBB7D}"/>
    <cellStyle name="Normal 13 5 2 2 3 6" xfId="5169" xr:uid="{CA5A2216-863D-4E54-BBD3-9EA46E9C6474}"/>
    <cellStyle name="Normal 13 5 2 2 4" xfId="2882" xr:uid="{D2757C24-E35C-4F3D-8DFA-54D2E4DA1365}"/>
    <cellStyle name="Normal 13 5 2 2 4 2" xfId="13548" xr:uid="{41DE34EC-8EA0-4A07-BAA8-7676236A8DA8}"/>
    <cellStyle name="Normal 13 5 2 2 4 3" xfId="8177" xr:uid="{390B9AEF-A07A-4426-BE38-C90A4F310EE1}"/>
    <cellStyle name="Normal 13 5 2 2 5" xfId="8178" xr:uid="{E96C79BB-478B-425B-9BE1-CAF8E723F6FA}"/>
    <cellStyle name="Normal 13 5 2 2 6" xfId="6521" xr:uid="{78398C07-C9B9-466B-823D-40C378F2D2C1}"/>
    <cellStyle name="Normal 13 5 2 2 7" xfId="11735" xr:uid="{CF3E7892-FBCA-477D-9DD0-07A0C3421A28}"/>
    <cellStyle name="Normal 13 5 2 2 8" xfId="4696" xr:uid="{F66CEBD4-60AB-4795-B19B-5441643507DA}"/>
    <cellStyle name="Normal 13 5 2 3" xfId="969" xr:uid="{678DFBA4-FCB2-41BA-938C-FB60866A67B9}"/>
    <cellStyle name="Normal 13 5 2 3 2" xfId="1400" xr:uid="{0139B8E2-1E14-49B3-9328-E2E1B1C810BF}"/>
    <cellStyle name="Normal 13 5 2 3 2 2" xfId="3357" xr:uid="{C04F420A-92B5-4FB3-B8AB-695656C60548}"/>
    <cellStyle name="Normal 13 5 2 3 2 2 2" xfId="14023" xr:uid="{39BBD33A-5CF2-432D-970C-9FE98CEEA029}"/>
    <cellStyle name="Normal 13 5 2 3 2 2 3" xfId="8179" xr:uid="{DD37B942-3275-437A-8FF7-02EA2C38F754}"/>
    <cellStyle name="Normal 13 5 2 3 2 3" xfId="8180" xr:uid="{634D916C-C3EC-4753-B43B-ABF433B6FB28}"/>
    <cellStyle name="Normal 13 5 2 3 2 4" xfId="6996" xr:uid="{F75C86D6-6A2F-4468-8D58-2BE4EEECF9D3}"/>
    <cellStyle name="Normal 13 5 2 3 2 5" xfId="12210" xr:uid="{C9B95E46-F00A-44B3-A0A2-2916DF377154}"/>
    <cellStyle name="Normal 13 5 2 3 2 6" xfId="5171" xr:uid="{949E74DF-7B88-4FBA-AC88-56F97084DAAA}"/>
    <cellStyle name="Normal 13 5 2 3 3" xfId="3020" xr:uid="{75FE5B87-C9D1-4A99-9F63-5AB1702023CA}"/>
    <cellStyle name="Normal 13 5 2 3 3 2" xfId="13686" xr:uid="{E73EB0E3-233F-456A-BFCF-DAD1912D1E91}"/>
    <cellStyle name="Normal 13 5 2 3 3 3" xfId="8181" xr:uid="{896A20AF-C908-4C46-851A-F41A5CDF0CC3}"/>
    <cellStyle name="Normal 13 5 2 3 4" xfId="8182" xr:uid="{E0ED6842-D71C-4612-A452-5A17D4E0808E}"/>
    <cellStyle name="Normal 13 5 2 3 5" xfId="6659" xr:uid="{B83038CA-20AD-42F4-B3AA-C8854F461BF1}"/>
    <cellStyle name="Normal 13 5 2 3 6" xfId="11873" xr:uid="{94433DE5-AF19-4D8C-8E94-7859DE4FD018}"/>
    <cellStyle name="Normal 13 5 2 3 7" xfId="4834" xr:uid="{9A2EB5F9-FA96-4DFA-B691-431F07A0744E}"/>
    <cellStyle name="Normal 13 5 2 4" xfId="1397" xr:uid="{04A65A30-6959-480E-BA53-75D4827C7293}"/>
    <cellStyle name="Normal 13 5 2 4 2" xfId="3354" xr:uid="{7135CE12-C77F-4261-A223-4FFB47ABE4E4}"/>
    <cellStyle name="Normal 13 5 2 4 2 2" xfId="14020" xr:uid="{817A912B-C248-43A9-9199-F6B0B11A7DBE}"/>
    <cellStyle name="Normal 13 5 2 4 2 3" xfId="8183" xr:uid="{57638E45-4FFF-480A-8983-8902C0C155A7}"/>
    <cellStyle name="Normal 13 5 2 4 3" xfId="8184" xr:uid="{C0ECAC7D-37C0-46CD-BAD6-D5A6E72011BC}"/>
    <cellStyle name="Normal 13 5 2 4 4" xfId="6993" xr:uid="{750EB6DE-F87E-45F2-B96D-BFC9E2F19A29}"/>
    <cellStyle name="Normal 13 5 2 4 5" xfId="12207" xr:uid="{FA0009ED-A87F-4FEA-9DAA-F6656C8D2D2E}"/>
    <cellStyle name="Normal 13 5 2 4 6" xfId="5168" xr:uid="{ABCD3B6B-38A3-4AFA-BEB9-7B185A5D738F}"/>
    <cellStyle name="Normal 13 5 2 5" xfId="2275" xr:uid="{4D09749A-E242-47C6-B306-9EAD5FAD972D}"/>
    <cellStyle name="Normal 13 5 2 5 2" xfId="4128" xr:uid="{A9A0B9AF-32B2-43D1-AE88-4AB63D5949C1}"/>
    <cellStyle name="Normal 13 5 2 5 2 2" xfId="14791" xr:uid="{C23234F4-45F5-4610-8CF0-E88BCA1AA54A}"/>
    <cellStyle name="Normal 13 5 2 5 2 3" xfId="8185" xr:uid="{7150E1B8-EA4E-4F4F-877B-08412CB16E3E}"/>
    <cellStyle name="Normal 13 5 2 5 3" xfId="8186" xr:uid="{8AE2BD0D-A226-43D8-A23C-3C6DD3F4B176}"/>
    <cellStyle name="Normal 13 5 2 5 4" xfId="7767" xr:uid="{8BECB9C3-D50B-4850-B1D0-EE3D8FB1D7BC}"/>
    <cellStyle name="Normal 13 5 2 5 5" xfId="12978" xr:uid="{E495663B-1615-4541-832D-081E888067E2}"/>
    <cellStyle name="Normal 13 5 2 5 6" xfId="5939" xr:uid="{19369CB0-05D7-4418-BF89-E46AE24D0055}"/>
    <cellStyle name="Normal 13 5 2 6" xfId="2419" xr:uid="{1AC273DD-9AD4-406C-A93C-B825349D473C}"/>
    <cellStyle name="Normal 13 5 2 6 2" xfId="4263" xr:uid="{76A0CA8B-07F8-4115-9677-D4CC154A1853}"/>
    <cellStyle name="Normal 13 5 2 6 2 2" xfId="14926" xr:uid="{945097B8-E380-4C43-8EBF-C41B46E65BA5}"/>
    <cellStyle name="Normal 13 5 2 6 2 3" xfId="8187" xr:uid="{7093F360-4E43-4245-B615-9F91FFE8887E}"/>
    <cellStyle name="Normal 13 5 2 6 3" xfId="7902" xr:uid="{D887640B-C22E-4406-AC2A-25A3DFE0CB04}"/>
    <cellStyle name="Normal 13 5 2 6 4" xfId="13113" xr:uid="{92453C10-8236-482A-927D-B8987B7CC1B8}"/>
    <cellStyle name="Normal 13 5 2 6 5" xfId="6074" xr:uid="{52910B2A-8F3F-472B-9234-64BCEAB9B542}"/>
    <cellStyle name="Normal 13 5 2 7" xfId="2747" xr:uid="{B1A818FF-B952-45BD-87C0-972B38CCE8F0}"/>
    <cellStyle name="Normal 13 5 2 7 2" xfId="13413" xr:uid="{AF8B4696-EB81-4195-A957-0DC940707C18}"/>
    <cellStyle name="Normal 13 5 2 7 3" xfId="8188" xr:uid="{93677994-313A-4AEF-94AB-7648226C7B49}"/>
    <cellStyle name="Normal 13 5 2 8" xfId="8189" xr:uid="{B19AA0A1-9326-4526-9AC9-EA20C60E73CF}"/>
    <cellStyle name="Normal 13 5 2 9" xfId="6386" xr:uid="{25339A6F-04C5-4CD6-8462-E577E1D73197}"/>
    <cellStyle name="Normal 13 5 3" xfId="527" xr:uid="{E8E05CBD-B17E-4C8D-8AD7-EC384B111E40}"/>
    <cellStyle name="Normal 13 5 3 2" xfId="1084" xr:uid="{DB9BED9E-EDD6-4A64-B9C9-560922E7B6FF}"/>
    <cellStyle name="Normal 13 5 3 2 2" xfId="1402" xr:uid="{EA7F34CF-0C4D-446D-8E60-0D19983A44BD}"/>
    <cellStyle name="Normal 13 5 3 2 2 2" xfId="3359" xr:uid="{B1842B54-C0AB-4EFB-A99C-AA9EB21C1A72}"/>
    <cellStyle name="Normal 13 5 3 2 2 2 2" xfId="14025" xr:uid="{52F69E72-250E-4FDF-B7ED-2BEAA8132DFB}"/>
    <cellStyle name="Normal 13 5 3 2 2 2 3" xfId="8190" xr:uid="{D60984CF-3C32-49E4-B780-3B974320C298}"/>
    <cellStyle name="Normal 13 5 3 2 2 3" xfId="8191" xr:uid="{0B12629B-AFB4-4AE6-A2F0-BA6B931CE4F7}"/>
    <cellStyle name="Normal 13 5 3 2 2 4" xfId="6998" xr:uid="{8A7F3FF7-40E1-4C0C-B2B2-D44A6F61AF3B}"/>
    <cellStyle name="Normal 13 5 3 2 2 5" xfId="12212" xr:uid="{59591EAD-6CA2-4188-93AC-958AE299F931}"/>
    <cellStyle name="Normal 13 5 3 2 2 6" xfId="5173" xr:uid="{FE95B6A8-9D7D-48D9-9E68-69E3612DBBDA}"/>
    <cellStyle name="Normal 13 5 3 2 3" xfId="3114" xr:uid="{E30BC1D2-2087-4C8C-8E93-04E426AD6A83}"/>
    <cellStyle name="Normal 13 5 3 2 3 2" xfId="13780" xr:uid="{D7CC583A-EB11-453C-89DD-191721A21D17}"/>
    <cellStyle name="Normal 13 5 3 2 3 3" xfId="8192" xr:uid="{77537BE5-2332-4FEF-B324-5C3C6BDB3BD6}"/>
    <cellStyle name="Normal 13 5 3 2 4" xfId="8193" xr:uid="{6E32493E-0115-4BF8-A3B5-79271F0DDB5C}"/>
    <cellStyle name="Normal 13 5 3 2 5" xfId="6753" xr:uid="{E100A8A5-3DCF-4371-8D61-543F04412F14}"/>
    <cellStyle name="Normal 13 5 3 2 6" xfId="11967" xr:uid="{F9D8EA25-FD90-4EE8-AAB5-65186D4FD829}"/>
    <cellStyle name="Normal 13 5 3 2 7" xfId="4928" xr:uid="{3A7930AE-601C-42DC-BEF6-B6D6115A66DD}"/>
    <cellStyle name="Normal 13 5 3 3" xfId="1401" xr:uid="{01BC34F4-F6D4-4EA0-92BA-4B8C391A6C2F}"/>
    <cellStyle name="Normal 13 5 3 3 2" xfId="3358" xr:uid="{7FBAADC2-E1B5-4743-99D4-5F056A6436A9}"/>
    <cellStyle name="Normal 13 5 3 3 2 2" xfId="14024" xr:uid="{69661FE3-6364-4198-9171-A7F7D121A81E}"/>
    <cellStyle name="Normal 13 5 3 3 2 3" xfId="8194" xr:uid="{257CB413-163F-472F-A4DE-D6254E1B6583}"/>
    <cellStyle name="Normal 13 5 3 3 3" xfId="8195" xr:uid="{E01593B3-4F2E-4322-AD0D-51C458EF2B81}"/>
    <cellStyle name="Normal 13 5 3 3 4" xfId="6997" xr:uid="{15A9B457-A95C-4433-B2CA-0DB38A27DAB2}"/>
    <cellStyle name="Normal 13 5 3 3 5" xfId="12211" xr:uid="{846A8EA3-722B-4FD8-94C7-F089CC905C3B}"/>
    <cellStyle name="Normal 13 5 3 3 6" xfId="5172" xr:uid="{4DA34ECE-C563-4764-8E4E-2966F39FAFD7}"/>
    <cellStyle name="Normal 13 5 3 4" xfId="2663" xr:uid="{927C90E7-705B-4228-A0FA-CC2E52DD0784}"/>
    <cellStyle name="Normal 13 5 3 4 2" xfId="13329" xr:uid="{EE48C0B6-7170-457C-84D3-FBD2FF552117}"/>
    <cellStyle name="Normal 13 5 3 4 3" xfId="8196" xr:uid="{57E4282D-52BA-4ED4-BB7D-3A1826D612B4}"/>
    <cellStyle name="Normal 13 5 3 5" xfId="8197" xr:uid="{72C8B49E-7E4D-4F16-B88B-379BE9E092D5}"/>
    <cellStyle name="Normal 13 5 3 6" xfId="6302" xr:uid="{0048085F-15DE-410F-9C29-093B224839D3}"/>
    <cellStyle name="Normal 13 5 3 7" xfId="11516" xr:uid="{3706E5C3-4431-4464-AFCA-DE4C841D10CA}"/>
    <cellStyle name="Normal 13 5 3 8" xfId="4477" xr:uid="{397B9693-95DA-4DFD-9C6D-3C586DC7F3AA}"/>
    <cellStyle name="Normal 13 5 4" xfId="732" xr:uid="{99F7616A-8512-4226-A244-C042C387C912}"/>
    <cellStyle name="Normal 13 5 4 2" xfId="1196" xr:uid="{B46C84E4-6F07-4672-9CA6-595E4F8A1A34}"/>
    <cellStyle name="Normal 13 5 4 2 2" xfId="1404" xr:uid="{57F2ACC2-C3DB-4EAD-934E-5D7E6294FE74}"/>
    <cellStyle name="Normal 13 5 4 2 2 2" xfId="3361" xr:uid="{A2253922-1EBC-4F02-8DB9-A4C60A662AF1}"/>
    <cellStyle name="Normal 13 5 4 2 2 2 2" xfId="14027" xr:uid="{5B16571A-BC7C-4D7C-A4A7-5B97DB694AEE}"/>
    <cellStyle name="Normal 13 5 4 2 2 2 3" xfId="8198" xr:uid="{1EBACB66-C67D-44E4-8729-C1EAE96458E4}"/>
    <cellStyle name="Normal 13 5 4 2 2 3" xfId="8199" xr:uid="{D86FFFD1-73FF-4C46-85AF-352AB296BE38}"/>
    <cellStyle name="Normal 13 5 4 2 2 4" xfId="7000" xr:uid="{856CCB78-395E-457F-97B4-4A202BE40902}"/>
    <cellStyle name="Normal 13 5 4 2 2 5" xfId="12214" xr:uid="{72107259-3FDB-40BB-929F-5F8B4FECC41B}"/>
    <cellStyle name="Normal 13 5 4 2 2 6" xfId="5175" xr:uid="{577C109C-63FD-4511-A60F-B5A4E6A85F09}"/>
    <cellStyle name="Normal 13 5 4 2 3" xfId="3165" xr:uid="{ED395A84-F2CA-449A-A0FA-7C88BCBE2E0C}"/>
    <cellStyle name="Normal 13 5 4 2 3 2" xfId="13831" xr:uid="{3FE9B639-3EA8-4FBA-B7DF-E03042FAEF0F}"/>
    <cellStyle name="Normal 13 5 4 2 3 3" xfId="8200" xr:uid="{32802143-0590-49CC-92C5-B63E733D8243}"/>
    <cellStyle name="Normal 13 5 4 2 4" xfId="8201" xr:uid="{635162DA-E4BA-4E36-98D6-ECF4D55B708F}"/>
    <cellStyle name="Normal 13 5 4 2 5" xfId="6804" xr:uid="{E5551A6B-6EEE-49D9-A490-97482DAF80D4}"/>
    <cellStyle name="Normal 13 5 4 2 6" xfId="12018" xr:uid="{E9262750-0D20-4861-8F97-E917A05D699F}"/>
    <cellStyle name="Normal 13 5 4 2 7" xfId="4979" xr:uid="{C1E62724-5EE9-4108-8EDA-3159E6EE1581}"/>
    <cellStyle name="Normal 13 5 4 3" xfId="1403" xr:uid="{6A897407-793C-4B53-B612-E280850BB393}"/>
    <cellStyle name="Normal 13 5 4 3 2" xfId="3360" xr:uid="{7CB87E41-52AC-4F0B-A626-2F98CD154A64}"/>
    <cellStyle name="Normal 13 5 4 3 2 2" xfId="14026" xr:uid="{5E3348AE-8330-43B5-8F1F-B05590FD4307}"/>
    <cellStyle name="Normal 13 5 4 3 2 3" xfId="8202" xr:uid="{AA4909E2-64C5-42E3-86D9-4DBD4BF77135}"/>
    <cellStyle name="Normal 13 5 4 3 3" xfId="8203" xr:uid="{41C0AE4F-6250-4803-8A4A-A984FF41BABC}"/>
    <cellStyle name="Normal 13 5 4 3 4" xfId="6999" xr:uid="{6BACEAE0-3D87-4B2B-A26E-43BD353C7EE8}"/>
    <cellStyle name="Normal 13 5 4 3 5" xfId="12213" xr:uid="{456C0A46-807E-4080-B746-B2AD52D4BDC3}"/>
    <cellStyle name="Normal 13 5 4 3 6" xfId="5174" xr:uid="{0EE10EAE-3BB9-4BB1-88CC-2C45791D61EC}"/>
    <cellStyle name="Normal 13 5 4 4" xfId="2798" xr:uid="{E04D8E52-3432-491D-9D00-5B129C9BC740}"/>
    <cellStyle name="Normal 13 5 4 4 2" xfId="13464" xr:uid="{D6FB42D2-5807-46EC-9418-68FB6C2D41B1}"/>
    <cellStyle name="Normal 13 5 4 4 3" xfId="8204" xr:uid="{7949A977-5795-4BDF-B1A8-28E51D3C268C}"/>
    <cellStyle name="Normal 13 5 4 5" xfId="8205" xr:uid="{8F941841-F147-48B4-A2F0-B7D9AB92349B}"/>
    <cellStyle name="Normal 13 5 4 6" xfId="6437" xr:uid="{5D0D114F-FC3D-4F48-8CA7-8F0F755A06EA}"/>
    <cellStyle name="Normal 13 5 4 7" xfId="11651" xr:uid="{405391C0-E4DC-40EB-BA51-18079E06712E}"/>
    <cellStyle name="Normal 13 5 4 8" xfId="4612" xr:uid="{484ADD2F-5DA7-46F4-8062-8E3479571431}"/>
    <cellStyle name="Normal 13 5 5" xfId="882" xr:uid="{0850DC75-7785-496F-80C6-6C36E4F68BAD}"/>
    <cellStyle name="Normal 13 5 5 2" xfId="1405" xr:uid="{142268CF-29FA-4B88-9017-7B4B5D8BFF25}"/>
    <cellStyle name="Normal 13 5 5 2 2" xfId="3362" xr:uid="{5DAF8869-4B18-41F7-B519-80D8831F60CC}"/>
    <cellStyle name="Normal 13 5 5 2 2 2" xfId="14028" xr:uid="{E51E6595-3723-44D8-959B-D689CD429EA1}"/>
    <cellStyle name="Normal 13 5 5 2 2 3" xfId="8206" xr:uid="{12AC8A4C-308E-4209-B921-DC29F57F10EE}"/>
    <cellStyle name="Normal 13 5 5 2 3" xfId="8207" xr:uid="{2B15ECC6-A5DD-4611-A615-01451D6F2B8D}"/>
    <cellStyle name="Normal 13 5 5 2 4" xfId="7001" xr:uid="{BA0645A7-2F58-4399-AEF6-B7DB359107D5}"/>
    <cellStyle name="Normal 13 5 5 2 5" xfId="12215" xr:uid="{1D7C7B94-6FF6-4BD7-AE09-61BEBC9E9DA3}"/>
    <cellStyle name="Normal 13 5 5 2 6" xfId="5176" xr:uid="{07DB64A6-C903-4AEC-BD8E-3EC8366C9B4D}"/>
    <cellStyle name="Normal 13 5 5 3" xfId="2936" xr:uid="{92FD5BFA-824C-4584-B713-041340235BAF}"/>
    <cellStyle name="Normal 13 5 5 3 2" xfId="13602" xr:uid="{BE7AA9D1-C08B-444B-AD52-F063D05AD087}"/>
    <cellStyle name="Normal 13 5 5 3 3" xfId="8208" xr:uid="{B43D2322-7140-4636-9904-45D0B2BC9F1C}"/>
    <cellStyle name="Normal 13 5 5 4" xfId="8209" xr:uid="{6296E539-A5BB-40B0-95C9-633639ACBE43}"/>
    <cellStyle name="Normal 13 5 5 5" xfId="6575" xr:uid="{EA5C38AA-D2C5-46BE-B719-29D52377AE54}"/>
    <cellStyle name="Normal 13 5 5 6" xfId="11789" xr:uid="{04062FA4-8EAA-42ED-B984-3DE410E90BE7}"/>
    <cellStyle name="Normal 13 5 5 7" xfId="4750" xr:uid="{13D60EDA-D986-4762-82F4-35587B78E9C6}"/>
    <cellStyle name="Normal 13 5 6" xfId="1396" xr:uid="{234778F1-E741-4BA9-83B5-0782436F994C}"/>
    <cellStyle name="Normal 13 5 6 2" xfId="3353" xr:uid="{B4818090-BFDB-407D-9E60-9E837AFC7D50}"/>
    <cellStyle name="Normal 13 5 6 2 2" xfId="14019" xr:uid="{720B783B-F9FB-4764-80E0-34C7B7A22926}"/>
    <cellStyle name="Normal 13 5 6 2 3" xfId="8210" xr:uid="{B0BF02BD-7409-46EE-B5CD-503053BCD2C3}"/>
    <cellStyle name="Normal 13 5 6 3" xfId="8211" xr:uid="{6BB0CC2C-5904-4109-8750-1CAD432BFF51}"/>
    <cellStyle name="Normal 13 5 6 4" xfId="6992" xr:uid="{B382B29C-50BB-4F53-A1DA-F8B8203118BD}"/>
    <cellStyle name="Normal 13 5 6 5" xfId="12206" xr:uid="{95B9A143-D9B0-4F8F-B958-5DF752056B3F}"/>
    <cellStyle name="Normal 13 5 6 6" xfId="5167" xr:uid="{34A346CC-5ECD-49C7-95EB-AD47D9AC79C9}"/>
    <cellStyle name="Normal 13 5 7" xfId="2187" xr:uid="{FA5DE8FC-7287-421A-A264-79932B56E1C3}"/>
    <cellStyle name="Normal 13 5 7 2" xfId="4043" xr:uid="{9B627DFB-316D-453C-9465-97D80B06BCA9}"/>
    <cellStyle name="Normal 13 5 7 2 2" xfId="14706" xr:uid="{7CF2354A-4F5D-4366-BAF7-983FB3EBA418}"/>
    <cellStyle name="Normal 13 5 7 2 3" xfId="8212" xr:uid="{1F98D919-727E-41C5-878E-6C26712CEA8D}"/>
    <cellStyle name="Normal 13 5 7 3" xfId="8213" xr:uid="{C8E3B998-B601-47A1-B7F6-2ABADB07F589}"/>
    <cellStyle name="Normal 13 5 7 4" xfId="7682" xr:uid="{5E22DD96-D7E3-4214-833D-7DDCDB0352CA}"/>
    <cellStyle name="Normal 13 5 7 5" xfId="12893" xr:uid="{D420F2A2-3A18-4267-B1A8-973337737F3B}"/>
    <cellStyle name="Normal 13 5 7 6" xfId="5854" xr:uid="{8101EE3C-7AE2-4ADF-AD5E-67B0AB662192}"/>
    <cellStyle name="Normal 13 5 8" xfId="2335" xr:uid="{F009A8B8-CFE9-46BC-B088-55BCFE1C459E}"/>
    <cellStyle name="Normal 13 5 8 2" xfId="4179" xr:uid="{EB3D5C29-1B7D-489B-AAF7-C868C52D6DD3}"/>
    <cellStyle name="Normal 13 5 8 2 2" xfId="14842" xr:uid="{643CFE2A-5A72-455B-96E6-07E1B9BF302D}"/>
    <cellStyle name="Normal 13 5 8 2 3" xfId="8214" xr:uid="{062F57F6-C878-4D4A-9F3C-474AF1643109}"/>
    <cellStyle name="Normal 13 5 8 3" xfId="7818" xr:uid="{4AE2FC78-2E3F-42D6-AFC0-93D1E9F45E1B}"/>
    <cellStyle name="Normal 13 5 8 4" xfId="13029" xr:uid="{A2F4999A-19E5-4A14-8EF2-D9419811BF5D}"/>
    <cellStyle name="Normal 13 5 8 5" xfId="5990" xr:uid="{7B966B4F-0DBD-4426-A247-2B0867E2409F}"/>
    <cellStyle name="Normal 13 5 9" xfId="2613" xr:uid="{444CAF48-1150-497D-AE7A-227D0FF7148B}"/>
    <cellStyle name="Normal 13 5 9 2" xfId="13279" xr:uid="{1AD25BCF-A1CC-433D-BCFC-D242F28D2F31}"/>
    <cellStyle name="Normal 13 5 9 3" xfId="8215" xr:uid="{3B22D55A-732F-4FC5-A1E3-D631DC1156A5}"/>
    <cellStyle name="Normal 13 6" xfId="469" xr:uid="{4C81224C-4994-4935-AE02-E6455EF988D6}"/>
    <cellStyle name="Normal 13 6 2" xfId="1037" xr:uid="{68BB1DA8-2710-4F49-8416-F0DACE642C57}"/>
    <cellStyle name="Normal 13 6 2 2" xfId="1407" xr:uid="{D05CA663-BBBE-4D5C-8FA4-642DA6576493}"/>
    <cellStyle name="Normal 13 6 2 2 2" xfId="3364" xr:uid="{4548F2AF-8151-4CD7-903E-3243868F229F}"/>
    <cellStyle name="Normal 13 6 2 2 2 2" xfId="14030" xr:uid="{062E6341-CBB4-417F-97CA-CEC18E14A0CF}"/>
    <cellStyle name="Normal 13 6 2 2 2 3" xfId="8216" xr:uid="{6885267A-1F4D-4F5B-A9D2-7A86872A9439}"/>
    <cellStyle name="Normal 13 6 2 2 3" xfId="8217" xr:uid="{6FAFE70D-3E6E-4A4C-9E10-234533AF3B65}"/>
    <cellStyle name="Normal 13 6 2 2 4" xfId="7003" xr:uid="{5282A1C5-0A61-4430-9E99-F8D1DFDE35A2}"/>
    <cellStyle name="Normal 13 6 2 2 5" xfId="12217" xr:uid="{727D7128-D469-4C8E-80F4-8C2A650972EB}"/>
    <cellStyle name="Normal 13 6 2 2 6" xfId="5178" xr:uid="{2D1D8D51-7DC1-4AB1-97EF-A526F6FAF510}"/>
    <cellStyle name="Normal 13 6 2 3" xfId="3069" xr:uid="{D4BA9ECB-4857-4BFD-9D38-C9B4E0BD110E}"/>
    <cellStyle name="Normal 13 6 2 3 2" xfId="13735" xr:uid="{59F9A403-B914-443E-B229-0F1FE9988D1D}"/>
    <cellStyle name="Normal 13 6 2 3 3" xfId="8218" xr:uid="{8CE5CC5B-BA45-40CD-AE23-BF3CE065C1EB}"/>
    <cellStyle name="Normal 13 6 2 4" xfId="8219" xr:uid="{1D03385E-3FF6-4279-8805-B7FEC78640D5}"/>
    <cellStyle name="Normal 13 6 2 5" xfId="6708" xr:uid="{63F6A7F9-F9FA-4DB5-8B13-C652A817BE91}"/>
    <cellStyle name="Normal 13 6 2 6" xfId="11922" xr:uid="{79CC562E-C5E7-46FB-8AD0-A14F012B60F9}"/>
    <cellStyle name="Normal 13 6 2 7" xfId="4883" xr:uid="{2FBF5981-6841-48FF-AAE5-CFDA9F92725E}"/>
    <cellStyle name="Normal 13 6 3" xfId="1406" xr:uid="{237D70C6-9DC3-4C5F-A53F-CEEEA171F017}"/>
    <cellStyle name="Normal 13 6 3 2" xfId="3363" xr:uid="{AA2EFEEB-6085-4C5E-A161-1B2B2AB0F4DC}"/>
    <cellStyle name="Normal 13 6 3 2 2" xfId="14029" xr:uid="{51044B56-C607-4A85-964B-60AC067A2172}"/>
    <cellStyle name="Normal 13 6 3 2 3" xfId="8220" xr:uid="{7C72B1A9-3816-4B0A-A376-65ACB6BEC547}"/>
    <cellStyle name="Normal 13 6 3 3" xfId="8221" xr:uid="{68438A14-E15D-4701-8BF6-04F441B12B0F}"/>
    <cellStyle name="Normal 13 6 3 4" xfId="7002" xr:uid="{A27BF78C-AF1B-4F79-8C19-6D3DA29FBA20}"/>
    <cellStyle name="Normal 13 6 3 5" xfId="12216" xr:uid="{EB30E913-1976-4468-8D7F-54088FCB2673}"/>
    <cellStyle name="Normal 13 6 3 6" xfId="5177" xr:uid="{CE91E839-9080-41F3-95BB-A99F3813FD32}"/>
    <cellStyle name="Normal 13 6 4" xfId="2617" xr:uid="{EC7A2B56-5F17-4DDF-BF75-1D95EA5A6B70}"/>
    <cellStyle name="Normal 13 6 4 2" xfId="13283" xr:uid="{FCFBE167-BB8F-44D6-8764-50E30B1C5AC4}"/>
    <cellStyle name="Normal 13 6 4 3" xfId="8222" xr:uid="{97D288A2-0767-48EC-A7F2-75E0069AFB51}"/>
    <cellStyle name="Normal 13 6 5" xfId="8223" xr:uid="{6755E86E-B097-4FCF-8C8F-7C82A1BF8A4E}"/>
    <cellStyle name="Normal 13 6 6" xfId="6256" xr:uid="{7B27EB77-E5DA-4788-B09D-A51951B6B4BF}"/>
    <cellStyle name="Normal 13 6 7" xfId="11470" xr:uid="{8743FD20-0CD1-4010-8143-E035EDB3C5A8}"/>
    <cellStyle name="Normal 13 6 8" xfId="4431" xr:uid="{C14C0F22-135A-438C-A7A0-67518C9DB721}"/>
    <cellStyle name="Normal 13 7" xfId="686" xr:uid="{0730B70F-9679-456D-BE6F-370F42A82096}"/>
    <cellStyle name="Normal 13 7 2" xfId="1150" xr:uid="{24E867F4-C03D-4E42-A30F-6287AD688BF6}"/>
    <cellStyle name="Normal 13 7 2 2" xfId="1409" xr:uid="{6E0031BF-859E-4656-9D07-FDEF7BCF4FC5}"/>
    <cellStyle name="Normal 13 7 2 2 2" xfId="3366" xr:uid="{196F29DC-BFA4-4B67-B1CC-7A6116C390F6}"/>
    <cellStyle name="Normal 13 7 2 2 2 2" xfId="14032" xr:uid="{01C713C6-D215-47C8-9A90-1CD9301D1D84}"/>
    <cellStyle name="Normal 13 7 2 2 2 3" xfId="8224" xr:uid="{2319F22E-86F3-4006-8EC7-7DD8AD03FA99}"/>
    <cellStyle name="Normal 13 7 2 2 3" xfId="8225" xr:uid="{2D9DF7C7-ED17-4ABC-9653-EA8F01AE2A3D}"/>
    <cellStyle name="Normal 13 7 2 2 4" xfId="7005" xr:uid="{59CB0CC1-9DED-4780-85A2-D0594340A4ED}"/>
    <cellStyle name="Normal 13 7 2 2 5" xfId="12219" xr:uid="{BC362C6E-A8E2-430C-892C-7DC689E049BB}"/>
    <cellStyle name="Normal 13 7 2 2 6" xfId="5180" xr:uid="{0A088ED6-580F-4DF3-9E7E-ED05ACC91BE1}"/>
    <cellStyle name="Normal 13 7 2 3" xfId="3119" xr:uid="{212E3201-0476-4B92-A7BA-E09437E56642}"/>
    <cellStyle name="Normal 13 7 2 3 2" xfId="13785" xr:uid="{CB0C3225-CCF7-49CC-9030-5B63506DAAB1}"/>
    <cellStyle name="Normal 13 7 2 3 3" xfId="8226" xr:uid="{71FDFB9F-8A1A-467D-96F4-1C9A92870720}"/>
    <cellStyle name="Normal 13 7 2 4" xfId="8227" xr:uid="{0F61564F-9238-462C-98F9-1BF9CDD00DDE}"/>
    <cellStyle name="Normal 13 7 2 5" xfId="6758" xr:uid="{F2BD3317-4B1A-4F79-B782-29704EE2D528}"/>
    <cellStyle name="Normal 13 7 2 6" xfId="11972" xr:uid="{32E04642-BF29-41B5-804D-DB49074937F9}"/>
    <cellStyle name="Normal 13 7 2 7" xfId="4933" xr:uid="{1FD0C1BB-C565-4CFA-A0B2-0F9F8258DCB3}"/>
    <cellStyle name="Normal 13 7 3" xfId="1408" xr:uid="{A3C6B304-5319-49A9-9338-0930EE006EEF}"/>
    <cellStyle name="Normal 13 7 3 2" xfId="3365" xr:uid="{7E21D30C-EDFD-4ACD-8FC4-3DE316EF449F}"/>
    <cellStyle name="Normal 13 7 3 2 2" xfId="14031" xr:uid="{D5715DB0-16E2-476A-9204-194777AAB372}"/>
    <cellStyle name="Normal 13 7 3 2 3" xfId="8228" xr:uid="{E930C50E-8AA2-41BF-B47B-01200A9ED25C}"/>
    <cellStyle name="Normal 13 7 3 3" xfId="8229" xr:uid="{B6F5908A-DA58-471D-BD2C-AB19B35140E7}"/>
    <cellStyle name="Normal 13 7 3 4" xfId="7004" xr:uid="{088381C5-3D9C-47CC-AC35-CFDFA221C7D4}"/>
    <cellStyle name="Normal 13 7 3 5" xfId="12218" xr:uid="{4F37CD80-84D2-42FC-86FC-3F8E82C8A10A}"/>
    <cellStyle name="Normal 13 7 3 6" xfId="5179" xr:uid="{7BC680C9-D6A8-480F-8667-3C8353A1AB85}"/>
    <cellStyle name="Normal 13 7 4" xfId="2752" xr:uid="{9495FCAB-93FC-4283-92F1-FB8FAC2BF20E}"/>
    <cellStyle name="Normal 13 7 4 2" xfId="13418" xr:uid="{20AACF00-8B53-4702-9EA4-8568A19CB2F6}"/>
    <cellStyle name="Normal 13 7 4 3" xfId="8230" xr:uid="{2B2B25CF-63C6-463E-9501-AD3A31EE7FAB}"/>
    <cellStyle name="Normal 13 7 5" xfId="8231" xr:uid="{EF290247-98A0-424D-96BA-C8CDED61BFF0}"/>
    <cellStyle name="Normal 13 7 6" xfId="6391" xr:uid="{C852448D-0C6A-42E1-8DA5-E26C8BEE1DB7}"/>
    <cellStyle name="Normal 13 7 7" xfId="11605" xr:uid="{A1BBA44C-7C54-4457-B08C-BD9CB610DFD7}"/>
    <cellStyle name="Normal 13 7 8" xfId="4566" xr:uid="{8F4CA66F-EC7A-49F5-BF85-FF58ADE0D67A}"/>
    <cellStyle name="Normal 13 8" xfId="353" xr:uid="{9BB9531E-911D-4757-B49A-6D492294677E}"/>
    <cellStyle name="Normal 13 8 2" xfId="979" xr:uid="{E001CB42-186C-4DD6-A8E6-332585DB51EB}"/>
    <cellStyle name="Normal 13 8 2 2" xfId="1411" xr:uid="{726368C3-79E1-4C58-A222-E7C9DF4D4BD4}"/>
    <cellStyle name="Normal 13 8 2 2 2" xfId="3368" xr:uid="{F4B3888D-AD3C-45AF-B134-591E7C39C938}"/>
    <cellStyle name="Normal 13 8 2 2 2 2" xfId="14034" xr:uid="{5B664093-D358-4922-B829-F9DA69BD3DC0}"/>
    <cellStyle name="Normal 13 8 2 2 2 3" xfId="8232" xr:uid="{4D5F4AD1-7C5C-4A37-8304-DC1B2116210A}"/>
    <cellStyle name="Normal 13 8 2 2 3" xfId="8233" xr:uid="{7E20BCB5-54D5-4330-B656-B8995B382406}"/>
    <cellStyle name="Normal 13 8 2 2 4" xfId="7007" xr:uid="{87F8CD42-BE83-4E12-A8B8-2BDE2BCA4A09}"/>
    <cellStyle name="Normal 13 8 2 2 5" xfId="12221" xr:uid="{73418A36-71E0-49C7-958D-140F5CCBE84F}"/>
    <cellStyle name="Normal 13 8 2 2 6" xfId="5182" xr:uid="{7F891479-FE5B-4141-9F55-DA48277E3A9B}"/>
    <cellStyle name="Normal 13 8 2 3" xfId="3025" xr:uid="{5ADCA768-6B96-42A1-8BCB-D23A1BB84A9A}"/>
    <cellStyle name="Normal 13 8 2 3 2" xfId="13691" xr:uid="{C5ED09BD-A196-421B-B689-8E8A1302A924}"/>
    <cellStyle name="Normal 13 8 2 3 3" xfId="8234" xr:uid="{2880B201-A111-4352-9E3C-67F5C8BABCBC}"/>
    <cellStyle name="Normal 13 8 2 4" xfId="8235" xr:uid="{3F8EAFEF-D026-4D6D-982D-DC3F89B333E9}"/>
    <cellStyle name="Normal 13 8 2 5" xfId="6664" xr:uid="{F58820BF-3883-4957-B4FD-FB8FC2D262A7}"/>
    <cellStyle name="Normal 13 8 2 6" xfId="11878" xr:uid="{1A8740C8-9EFD-419A-AD8E-5F87971EFF98}"/>
    <cellStyle name="Normal 13 8 2 7" xfId="4839" xr:uid="{BC140D15-34FE-4CD6-90E6-657D66E2C3D9}"/>
    <cellStyle name="Normal 13 8 3" xfId="1410" xr:uid="{FF54033B-F225-4CBF-B380-779CA191E40D}"/>
    <cellStyle name="Normal 13 8 3 2" xfId="3367" xr:uid="{582862DD-6AE4-4326-B12B-690F8B8A1A42}"/>
    <cellStyle name="Normal 13 8 3 2 2" xfId="14033" xr:uid="{FEC296FC-72F9-4625-A980-A453CB970895}"/>
    <cellStyle name="Normal 13 8 3 2 3" xfId="8236" xr:uid="{6DE5B036-C80B-4E85-9A08-58329CD4F4BA}"/>
    <cellStyle name="Normal 13 8 3 3" xfId="8237" xr:uid="{EB38D491-8BF1-46A3-8042-DA460F21AD12}"/>
    <cellStyle name="Normal 13 8 3 4" xfId="7006" xr:uid="{DCEE76FF-CB60-4B3F-981E-457F73B3CC66}"/>
    <cellStyle name="Normal 13 8 3 5" xfId="12220" xr:uid="{DE39B745-6F92-46EB-B01E-FC5A16BD10BD}"/>
    <cellStyle name="Normal 13 8 3 6" xfId="5181" xr:uid="{FCD93E1F-AEF4-4F88-A591-533B1DA4F3E1}"/>
    <cellStyle name="Normal 13 8 4" xfId="2568" xr:uid="{30FA84C6-9DDE-47B6-B07F-29C489E8A406}"/>
    <cellStyle name="Normal 13 8 4 2" xfId="13234" xr:uid="{262D09F5-D807-40F8-92A9-DFE257CE7128}"/>
    <cellStyle name="Normal 13 8 4 3" xfId="8238" xr:uid="{57EA87A7-949C-4615-B0D4-1F10AB1CF76D}"/>
    <cellStyle name="Normal 13 8 5" xfId="8239" xr:uid="{08E0B640-D0C9-4202-BDD4-9CA02F0254A0}"/>
    <cellStyle name="Normal 13 8 6" xfId="6207" xr:uid="{304E0F86-E235-427A-8E2E-500603D53C9B}"/>
    <cellStyle name="Normal 13 8 7" xfId="11421" xr:uid="{7736BD8A-80C6-447A-A927-8E26F59F6811}"/>
    <cellStyle name="Normal 13 8 8" xfId="4382" xr:uid="{630B6745-A220-4E0A-BD6D-1283414A50D7}"/>
    <cellStyle name="Normal 13 9" xfId="834" xr:uid="{C5DA37C0-C817-445F-8E1B-433ECE824C2E}"/>
    <cellStyle name="Normal 13 9 2" xfId="1412" xr:uid="{E346558A-3CE5-41BF-B973-E402705AB237}"/>
    <cellStyle name="Normal 13 9 2 2" xfId="3369" xr:uid="{DAA91260-303D-4E9A-8C2A-F10A2712E098}"/>
    <cellStyle name="Normal 13 9 2 2 2" xfId="14035" xr:uid="{2D77D116-B561-482A-ACEC-906A766B76D7}"/>
    <cellStyle name="Normal 13 9 2 2 3" xfId="8240" xr:uid="{1E134B6A-BD43-43EE-99B3-313BA7D4E09F}"/>
    <cellStyle name="Normal 13 9 2 3" xfId="8241" xr:uid="{8D7F004E-DC4F-4582-8667-BD4D4094150F}"/>
    <cellStyle name="Normal 13 9 2 4" xfId="7008" xr:uid="{D5752630-1280-4992-90DF-24E09FD214B4}"/>
    <cellStyle name="Normal 13 9 2 5" xfId="12222" xr:uid="{1410C0D9-1452-42A2-9DAC-2CD392A482EF}"/>
    <cellStyle name="Normal 13 9 2 6" xfId="5183" xr:uid="{7216D952-0BAF-4F5A-B299-59B46307651F}"/>
    <cellStyle name="Normal 13 9 3" xfId="2890" xr:uid="{223AB5B0-FDA8-4637-BBC6-485F8AE771C0}"/>
    <cellStyle name="Normal 13 9 3 2" xfId="13556" xr:uid="{102EA1A5-B0E4-403F-97FB-2A1272E89642}"/>
    <cellStyle name="Normal 13 9 3 3" xfId="8242" xr:uid="{9D9FA554-52A6-4406-B95E-AB803F7F4098}"/>
    <cellStyle name="Normal 13 9 4" xfId="8243" xr:uid="{8E489812-8223-47CB-AEF1-FB320AE9962C}"/>
    <cellStyle name="Normal 13 9 5" xfId="6529" xr:uid="{9BC85B6E-9323-4C04-A13F-5ABE6F5ACCE4}"/>
    <cellStyle name="Normal 13 9 6" xfId="11743" xr:uid="{2462825F-12FC-4F13-A041-306FAD34E2BD}"/>
    <cellStyle name="Normal 13 9 7" xfId="4704" xr:uid="{81C632D1-D5ED-4DF8-AB47-E28F14EA7D99}"/>
    <cellStyle name="Normal 130" xfId="2053" xr:uid="{EF1396FB-162B-4BF1-AB78-5BA8E0C4FBA6}"/>
    <cellStyle name="Normal 131" xfId="2048" xr:uid="{C86415F8-8EEC-474E-A81C-372BA53A7263}"/>
    <cellStyle name="Normal 132" xfId="220" xr:uid="{8E210E52-C12F-40CD-9493-D3A6ED65EB90}"/>
    <cellStyle name="Normal 132 2" xfId="2521" xr:uid="{3535099F-34BA-4963-B9A1-CFF076D5E279}"/>
    <cellStyle name="Normal 132 3" xfId="6160" xr:uid="{0A423D86-9926-45C4-AFC7-44D2341E5573}"/>
    <cellStyle name="Normal 133" xfId="278" xr:uid="{4E1101A0-C21E-41EE-98A8-9E0A9BB52B6F}"/>
    <cellStyle name="Normal 133 2" xfId="2554" xr:uid="{9839CEDF-1739-44FA-B474-95E7EB8618FF}"/>
    <cellStyle name="Normal 133 3" xfId="6193" xr:uid="{6A89EF94-6F8D-4003-8A27-19F20F327A6E}"/>
    <cellStyle name="Normal 134" xfId="2063" xr:uid="{E406E6C4-E0EB-456E-A83D-4581B5021F0C}"/>
    <cellStyle name="Normal 134 2" xfId="3989" xr:uid="{E2399C23-0D8D-4674-BC95-997BF8CF1017}"/>
    <cellStyle name="Normal 134 3" xfId="7628" xr:uid="{D2996C28-9732-4E80-B653-326670AE4890}"/>
    <cellStyle name="Normal 135" xfId="2070" xr:uid="{85414E7F-7825-41D9-9B30-888A2FC28020}"/>
    <cellStyle name="Normal 135 2" xfId="3990" xr:uid="{BCA3302A-E756-4AAA-AE5D-AF22513F398D}"/>
    <cellStyle name="Normal 135 3" xfId="7629" xr:uid="{44902C83-FCA2-43BF-9806-613734A6C802}"/>
    <cellStyle name="Normal 136" xfId="2079" xr:uid="{F011D0E9-A54B-46E8-B762-A2B63A1313E7}"/>
    <cellStyle name="Normal 136 2" xfId="3991" xr:uid="{F91A76B2-E193-4C92-B3DD-63F4902AD49F}"/>
    <cellStyle name="Normal 136 3" xfId="7630" xr:uid="{ED5B2EE0-42AC-44AA-9E92-F759699CD702}"/>
    <cellStyle name="Normal 137" xfId="2085" xr:uid="{6674CD37-209C-4071-929A-DF21183361F2}"/>
    <cellStyle name="Normal 138" xfId="2069" xr:uid="{4DAB9D66-DBB4-4F2D-A35E-6BD4378DB991}"/>
    <cellStyle name="Normal 139" xfId="2076" xr:uid="{BAA9B7D3-98C9-41D0-9690-2CC561DF6B71}"/>
    <cellStyle name="Normal 14" xfId="95" xr:uid="{3DD4F448-1ABF-4E19-A1BC-77F773D58331}"/>
    <cellStyle name="Normal 14 10" xfId="1303" xr:uid="{B69245D0-2032-4C84-8F56-60E90774CB4C}"/>
    <cellStyle name="Normal 14 10 2" xfId="3260" xr:uid="{4BC2E849-E4BE-4C5B-BE56-6B234B9BD974}"/>
    <cellStyle name="Normal 14 10 2 2" xfId="13926" xr:uid="{D82CCF20-7C0D-4367-A596-8ED012757633}"/>
    <cellStyle name="Normal 14 10 2 3" xfId="8244" xr:uid="{7E2A978A-C899-4ED5-A570-D9E65A9EFD87}"/>
    <cellStyle name="Normal 14 10 3" xfId="8245" xr:uid="{FB60BE6F-B566-4873-A5F3-1B6AA88A858A}"/>
    <cellStyle name="Normal 14 10 4" xfId="6899" xr:uid="{03DDFD85-DDA6-4E05-8F06-93C285D06E8E}"/>
    <cellStyle name="Normal 14 10 5" xfId="12113" xr:uid="{645ADC2F-0149-4B04-A9B0-B2130A606E59}"/>
    <cellStyle name="Normal 14 10 6" xfId="5074" xr:uid="{1C30A9DA-0054-4E3B-A573-DC4467078CEA}"/>
    <cellStyle name="Normal 14 11" xfId="250" xr:uid="{9F878439-44DB-465A-B5C1-54019D5DCDB6}"/>
    <cellStyle name="Normal 14 11 2" xfId="2526" xr:uid="{40540040-28B9-4ECC-A136-97C36B46A9DA}"/>
    <cellStyle name="Normal 14 11 2 2" xfId="13193" xr:uid="{DDE4CF4C-F5C4-4FB0-BF0E-87C0E8A64BA2}"/>
    <cellStyle name="Normal 14 11 2 3" xfId="8246" xr:uid="{A25D96EA-EB0C-4BBD-B915-E4463BE85012}"/>
    <cellStyle name="Normal 14 11 3" xfId="8247" xr:uid="{24B13588-2BAC-40D2-B202-7EB25BB9E74A}"/>
    <cellStyle name="Normal 14 11 4" xfId="6165" xr:uid="{8DD3223F-21E7-4628-B9C9-5C2BCA62B56C}"/>
    <cellStyle name="Normal 14 11 5" xfId="11380" xr:uid="{E18A63F1-D031-498B-920E-9208CACF5F75}"/>
    <cellStyle name="Normal 14 11 6" xfId="4341" xr:uid="{C1508620-9A23-486E-9580-28F814D2AE63}"/>
    <cellStyle name="Normal 14 12" xfId="2141" xr:uid="{1F7D29D6-C22B-4513-9D32-4B0C5CB05CB2}"/>
    <cellStyle name="Normal 14 12 2" xfId="4000" xr:uid="{7E304069-3C5B-4A87-BF99-924888856DFC}"/>
    <cellStyle name="Normal 14 12 2 2" xfId="14663" xr:uid="{BE63FC13-0693-4F5E-AE9C-C147043139E9}"/>
    <cellStyle name="Normal 14 12 2 3" xfId="8248" xr:uid="{84C1C50A-B958-4D31-BAAE-FFB7D3E4D334}"/>
    <cellStyle name="Normal 14 12 3" xfId="8249" xr:uid="{23ECE9B0-4B3D-4650-99FE-5EAA0224AA49}"/>
    <cellStyle name="Normal 14 12 4" xfId="7639" xr:uid="{E53B35F6-850A-4068-9425-F9789509CB5E}"/>
    <cellStyle name="Normal 14 12 5" xfId="12850" xr:uid="{995C5D9F-26C3-4E19-87D7-1AC6BD7D242D}"/>
    <cellStyle name="Normal 14 12 6" xfId="5811" xr:uid="{80FC52D7-4CF6-4B7D-AEB2-CC3AC54E6D50}"/>
    <cellStyle name="Normal 14 13" xfId="2292" xr:uid="{20339226-0958-48E4-AC8B-2A9779DA3A88}"/>
    <cellStyle name="Normal 14 13 2" xfId="4136" xr:uid="{31693D63-5737-4A66-8C53-98328103560B}"/>
    <cellStyle name="Normal 14 13 2 2" xfId="14799" xr:uid="{DB0E9F9F-1FAA-43F8-A0E0-C747DF9223CA}"/>
    <cellStyle name="Normal 14 13 2 3" xfId="8250" xr:uid="{78EB6041-EFD6-43AF-808E-F9B97483677B}"/>
    <cellStyle name="Normal 14 13 3" xfId="7775" xr:uid="{BC18AF8A-4E7C-43D5-96B2-B2850F593792}"/>
    <cellStyle name="Normal 14 13 4" xfId="12986" xr:uid="{8FCD1C78-1F8D-4D68-AA46-F6CA68B5F9C7}"/>
    <cellStyle name="Normal 14 13 5" xfId="5947" xr:uid="{069632B6-EC04-4EBC-B26F-99B8C33690BC}"/>
    <cellStyle name="Normal 14 14" xfId="2485" xr:uid="{974C1304-CAE2-4424-A199-96F497703E3C}"/>
    <cellStyle name="Normal 14 14 2" xfId="8251" xr:uid="{625B1664-530E-4B4E-B117-A82A2FFDE81A}"/>
    <cellStyle name="Normal 14 14 3" xfId="13153" xr:uid="{04596C17-47E1-4165-907C-77FEA6BB6982}"/>
    <cellStyle name="Normal 14 14 4" xfId="6083" xr:uid="{04F1B294-6074-450A-8015-2760442A7DA3}"/>
    <cellStyle name="Normal 14 15" xfId="8252" xr:uid="{E7BD4044-2594-4136-9E13-F2B5D066A86D}"/>
    <cellStyle name="Normal 14 16" xfId="6124" xr:uid="{340566A7-E415-4942-8E7A-60F8EA4EBD4E}"/>
    <cellStyle name="Normal 14 17" xfId="11340" xr:uid="{19E09736-85EF-4676-BD1C-8AABBBD55291}"/>
    <cellStyle name="Normal 14 18" xfId="4301" xr:uid="{E2844D79-CEE9-4F40-A06B-B270B891EBE6}"/>
    <cellStyle name="Normal 14 2" xfId="147" xr:uid="{25935BF2-A160-4CF6-B02D-B75702562716}"/>
    <cellStyle name="Normal 14 2 10" xfId="2142" xr:uid="{244EA281-9017-4080-9919-73610CAA28EA}"/>
    <cellStyle name="Normal 14 2 10 2" xfId="4001" xr:uid="{19234837-A5E5-4B58-A9EC-9A7A59CE627F}"/>
    <cellStyle name="Normal 14 2 10 2 2" xfId="14664" xr:uid="{D7BC4A80-B08C-409A-88D4-F680EDA8803F}"/>
    <cellStyle name="Normal 14 2 10 2 3" xfId="8253" xr:uid="{A57A82C6-599C-439E-9C74-E1332F0FBC14}"/>
    <cellStyle name="Normal 14 2 10 3" xfId="8254" xr:uid="{4626C0AD-FC50-4370-AF4A-C6C2746CB941}"/>
    <cellStyle name="Normal 14 2 10 4" xfId="7640" xr:uid="{F3BFC285-DA25-4ECA-99F3-4163B8CA6945}"/>
    <cellStyle name="Normal 14 2 10 5" xfId="12851" xr:uid="{E31D42BE-BD0E-4D49-8328-DC340790D0B2}"/>
    <cellStyle name="Normal 14 2 10 6" xfId="5812" xr:uid="{3F51107A-1726-42D4-89C9-D223F1C14901}"/>
    <cellStyle name="Normal 14 2 11" xfId="2293" xr:uid="{9EF2F163-D59A-476A-AE66-814D6BD2D3D9}"/>
    <cellStyle name="Normal 14 2 11 2" xfId="4137" xr:uid="{B09EE8C5-E3BD-48C9-BFB0-8C08B04E644A}"/>
    <cellStyle name="Normal 14 2 11 2 2" xfId="14800" xr:uid="{A169FDC8-0A05-4368-987A-9272234623D2}"/>
    <cellStyle name="Normal 14 2 11 2 3" xfId="8255" xr:uid="{8DB6427F-C28C-43B1-B0F0-22C425888075}"/>
    <cellStyle name="Normal 14 2 11 3" xfId="7776" xr:uid="{1EFA73EA-A44D-425D-8BF6-905A590D04A5}"/>
    <cellStyle name="Normal 14 2 11 4" xfId="12987" xr:uid="{47DB7E33-8AE5-4D87-AF96-1AE24F6CC1C8}"/>
    <cellStyle name="Normal 14 2 11 5" xfId="5948" xr:uid="{59C47FE0-C360-4AE5-8394-DD3F5B6EA2E6}"/>
    <cellStyle name="Normal 14 2 12" xfId="2500" xr:uid="{527101FC-345F-49C3-B14B-17C9AF4B44F2}"/>
    <cellStyle name="Normal 14 2 12 2" xfId="8256" xr:uid="{A9A487BA-8362-4129-B3BD-D3F30617BADF}"/>
    <cellStyle name="Normal 14 2 12 3" xfId="13168" xr:uid="{2E51AAC6-EBF4-46FC-B57F-8AEE78677FDA}"/>
    <cellStyle name="Normal 14 2 12 4" xfId="6094" xr:uid="{4F80D5E7-D361-462C-B3BE-6447A42EFBCC}"/>
    <cellStyle name="Normal 14 2 13" xfId="8257" xr:uid="{FD381B93-7EB5-49B6-9069-5CFE0D78108D}"/>
    <cellStyle name="Normal 14 2 14" xfId="6139" xr:uid="{42777423-9CF4-464D-8D50-2271A38502F2}"/>
    <cellStyle name="Normal 14 2 15" xfId="11355" xr:uid="{F6FDE250-4DEC-4151-8FCD-D0C0AE7E5877}"/>
    <cellStyle name="Normal 14 2 16" xfId="4316" xr:uid="{713C718A-022D-40D4-A6D4-158736884346}"/>
    <cellStyle name="Normal 14 2 2" xfId="531" xr:uid="{E6C9DF1F-778A-4052-8FE5-B8DF0858B6F0}"/>
    <cellStyle name="Normal 14 2 2 10" xfId="11520" xr:uid="{AE2492B7-AD26-44FB-B8FF-598A020E9C9C}"/>
    <cellStyle name="Normal 14 2 2 11" xfId="4481" xr:uid="{B89B2A08-6CA3-4193-B930-C3C6A5ECCE5A}"/>
    <cellStyle name="Normal 14 2 2 2" xfId="736" xr:uid="{FB647294-5DF8-40B3-9FC0-0168881F0A09}"/>
    <cellStyle name="Normal 14 2 2 2 2" xfId="1200" xr:uid="{E47C89FC-2A1B-4BC7-9672-0F202D6A0078}"/>
    <cellStyle name="Normal 14 2 2 2 2 2" xfId="1415" xr:uid="{D5E8D2DE-36B5-4ED5-9C48-22C8FF7DC3F9}"/>
    <cellStyle name="Normal 14 2 2 2 2 2 2" xfId="3372" xr:uid="{A35DEF37-66E8-4178-BFB0-BAE409A2CF1B}"/>
    <cellStyle name="Normal 14 2 2 2 2 2 2 2" xfId="14038" xr:uid="{0A8ABEE9-FF9F-4A46-91CF-864A95148D42}"/>
    <cellStyle name="Normal 14 2 2 2 2 2 2 3" xfId="8258" xr:uid="{8A4C0FED-E012-4556-A9BF-374A349434DB}"/>
    <cellStyle name="Normal 14 2 2 2 2 2 3" xfId="8259" xr:uid="{FC80E784-9995-449E-942A-E37FC45043A5}"/>
    <cellStyle name="Normal 14 2 2 2 2 2 4" xfId="7011" xr:uid="{0DC5B461-3D8C-4019-8CC5-F590A4C50A43}"/>
    <cellStyle name="Normal 14 2 2 2 2 2 5" xfId="12225" xr:uid="{7214EB27-9DA3-4010-9C78-EE9DB3F87B7F}"/>
    <cellStyle name="Normal 14 2 2 2 2 2 6" xfId="5186" xr:uid="{28BDE18F-B6DB-4B8D-8518-F352F68E6FF4}"/>
    <cellStyle name="Normal 14 2 2 2 2 3" xfId="3169" xr:uid="{D03534A6-8396-418F-AC74-D0E74008E016}"/>
    <cellStyle name="Normal 14 2 2 2 2 3 2" xfId="13835" xr:uid="{3AB56A6D-24D4-411B-9BC5-49BF916134B0}"/>
    <cellStyle name="Normal 14 2 2 2 2 3 3" xfId="8260" xr:uid="{98046430-B101-47B9-8BD9-72CBF922BADA}"/>
    <cellStyle name="Normal 14 2 2 2 2 4" xfId="8261" xr:uid="{F8863912-33A6-43E7-B8A2-511E6D574E69}"/>
    <cellStyle name="Normal 14 2 2 2 2 5" xfId="6808" xr:uid="{0AE6F801-8C44-4349-A695-770EDF0C36B6}"/>
    <cellStyle name="Normal 14 2 2 2 2 6" xfId="12022" xr:uid="{224D8086-5D0A-4E28-8253-04AFC78565EE}"/>
    <cellStyle name="Normal 14 2 2 2 2 7" xfId="4983" xr:uid="{6E7FE654-F14A-46D2-B602-F6D180AB69C1}"/>
    <cellStyle name="Normal 14 2 2 2 3" xfId="1414" xr:uid="{0F287C26-22DA-4E7B-8ECD-6C9A779FBDA3}"/>
    <cellStyle name="Normal 14 2 2 2 3 2" xfId="3371" xr:uid="{CCBC6FD2-83D3-406F-8D55-21E6C7302668}"/>
    <cellStyle name="Normal 14 2 2 2 3 2 2" xfId="14037" xr:uid="{37B9003F-9ECE-4830-9806-339CDBB5689B}"/>
    <cellStyle name="Normal 14 2 2 2 3 2 3" xfId="8262" xr:uid="{DBBC5E01-66BE-4EDF-9E2C-AEC4FC513D05}"/>
    <cellStyle name="Normal 14 2 2 2 3 3" xfId="8263" xr:uid="{D4B494FD-CF32-45F7-84E3-DDC1059862A6}"/>
    <cellStyle name="Normal 14 2 2 2 3 4" xfId="7010" xr:uid="{6A207E36-7257-4619-90A9-DC267D910B7B}"/>
    <cellStyle name="Normal 14 2 2 2 3 5" xfId="12224" xr:uid="{D8D6AF3F-C5D2-4314-A7DE-19D78BDA56F3}"/>
    <cellStyle name="Normal 14 2 2 2 3 6" xfId="5185" xr:uid="{F9AEA33D-7308-4D87-B033-699AD5E42406}"/>
    <cellStyle name="Normal 14 2 2 2 4" xfId="2802" xr:uid="{5AB74909-95C6-41F9-A278-6FF7030E852A}"/>
    <cellStyle name="Normal 14 2 2 2 4 2" xfId="13468" xr:uid="{3007FA6A-6CF7-4F0C-9AAB-BFBE61F789DB}"/>
    <cellStyle name="Normal 14 2 2 2 4 3" xfId="8264" xr:uid="{5AF1D6B6-E60B-468F-B94E-4E4825FA1DC1}"/>
    <cellStyle name="Normal 14 2 2 2 5" xfId="8265" xr:uid="{1780B032-7D31-4C95-92BF-C7E96323E36C}"/>
    <cellStyle name="Normal 14 2 2 2 6" xfId="6441" xr:uid="{8A7C48D3-3196-48BC-A2E1-62E84A997D16}"/>
    <cellStyle name="Normal 14 2 2 2 7" xfId="11655" xr:uid="{06F19007-AFD5-4F7C-9371-3788B8BB387F}"/>
    <cellStyle name="Normal 14 2 2 2 8" xfId="4616" xr:uid="{E7318633-3530-4106-B00E-280D8C3A7050}"/>
    <cellStyle name="Normal 14 2 2 3" xfId="886" xr:uid="{91FDB944-8BEA-4C1B-AC8D-3A095CD02053}"/>
    <cellStyle name="Normal 14 2 2 3 2" xfId="1416" xr:uid="{01016118-FE7E-43E1-A9E6-48D45FE835B8}"/>
    <cellStyle name="Normal 14 2 2 3 2 2" xfId="3373" xr:uid="{CFAC5988-342D-4BFB-99E2-0D72B9339FE3}"/>
    <cellStyle name="Normal 14 2 2 3 2 2 2" xfId="14039" xr:uid="{297E59D0-5B2E-4073-9020-964DCCC61804}"/>
    <cellStyle name="Normal 14 2 2 3 2 2 3" xfId="8266" xr:uid="{447969C2-8589-465E-B4BB-9C25D9AEF5E4}"/>
    <cellStyle name="Normal 14 2 2 3 2 3" xfId="8267" xr:uid="{981C8B5E-F58C-4E09-ACAE-19A1F7A37777}"/>
    <cellStyle name="Normal 14 2 2 3 2 4" xfId="7012" xr:uid="{6A0E100A-2188-4976-9564-13F5548CD5D6}"/>
    <cellStyle name="Normal 14 2 2 3 2 5" xfId="12226" xr:uid="{7529BC24-9274-4620-AB6B-AD1B1135BEAE}"/>
    <cellStyle name="Normal 14 2 2 3 2 6" xfId="5187" xr:uid="{AF527C53-590E-4818-8812-79D149CF6204}"/>
    <cellStyle name="Normal 14 2 2 3 3" xfId="2940" xr:uid="{59F91B55-E72E-4D25-8CA6-2587C3668237}"/>
    <cellStyle name="Normal 14 2 2 3 3 2" xfId="13606" xr:uid="{7ABBD5DE-B666-4BF9-8CE0-642BB1B8042A}"/>
    <cellStyle name="Normal 14 2 2 3 3 3" xfId="8268" xr:uid="{BACFF85E-EF1E-4B2E-BF23-DA85DF391CC0}"/>
    <cellStyle name="Normal 14 2 2 3 4" xfId="8269" xr:uid="{4523B2C5-6A11-4450-A8A7-6777C7B54FB2}"/>
    <cellStyle name="Normal 14 2 2 3 5" xfId="6579" xr:uid="{219AC6D2-EEE5-48D5-823E-F7B2281434A3}"/>
    <cellStyle name="Normal 14 2 2 3 6" xfId="11793" xr:uid="{BF9708E3-7E09-4EFB-A0A4-B888F9B81F98}"/>
    <cellStyle name="Normal 14 2 2 3 7" xfId="4754" xr:uid="{E840DD20-9EB7-4007-BF30-3FA9DBD81CCC}"/>
    <cellStyle name="Normal 14 2 2 4" xfId="1413" xr:uid="{ABF678AB-535A-4735-A779-D32FDE2D6E05}"/>
    <cellStyle name="Normal 14 2 2 4 2" xfId="3370" xr:uid="{89330AF3-1B6A-4F0E-BED8-1A54AA057F97}"/>
    <cellStyle name="Normal 14 2 2 4 2 2" xfId="14036" xr:uid="{09A6D23B-6A6F-4504-9846-BE13F8A88FDE}"/>
    <cellStyle name="Normal 14 2 2 4 2 3" xfId="8270" xr:uid="{564CDF35-71C8-4D4B-AFDC-3ABED2023BDF}"/>
    <cellStyle name="Normal 14 2 2 4 3" xfId="8271" xr:uid="{885587FA-3DE2-4073-9D7D-0A92F16E8385}"/>
    <cellStyle name="Normal 14 2 2 4 4" xfId="7009" xr:uid="{ADE0F43E-1538-4FFD-8935-C5A0EA289D82}"/>
    <cellStyle name="Normal 14 2 2 4 5" xfId="12223" xr:uid="{9C6E2E83-B688-4686-8D14-26B3751AE9FB}"/>
    <cellStyle name="Normal 14 2 2 4 6" xfId="5184" xr:uid="{449F7204-04E8-4AED-8CA2-F1D5DC5FAD5A}"/>
    <cellStyle name="Normal 14 2 2 5" xfId="2191" xr:uid="{BAD1411D-CDDF-45BE-8838-430DD8C84E9D}"/>
    <cellStyle name="Normal 14 2 2 5 2" xfId="4047" xr:uid="{C6FE488D-49B4-4A06-9A88-7E63EDF75C2B}"/>
    <cellStyle name="Normal 14 2 2 5 2 2" xfId="14710" xr:uid="{B38773F2-5344-4BDC-BA75-6C85B368E177}"/>
    <cellStyle name="Normal 14 2 2 5 2 3" xfId="8272" xr:uid="{E382D0C7-01A4-42EB-AAE8-C7D339F30811}"/>
    <cellStyle name="Normal 14 2 2 5 3" xfId="8273" xr:uid="{7407CF99-B086-4E2B-BCE6-DAD9A68FCC04}"/>
    <cellStyle name="Normal 14 2 2 5 4" xfId="7686" xr:uid="{EBC56C21-88F8-4E12-95FF-41DA43DCB421}"/>
    <cellStyle name="Normal 14 2 2 5 5" xfId="12897" xr:uid="{354876C9-A9DF-4139-AACD-F713EA96238A}"/>
    <cellStyle name="Normal 14 2 2 5 6" xfId="5858" xr:uid="{F7013CA6-B4C8-4939-9FF8-157B8701FF29}"/>
    <cellStyle name="Normal 14 2 2 6" xfId="2339" xr:uid="{CA9CA9A2-6BA9-46BE-BEE6-6EB558949CF8}"/>
    <cellStyle name="Normal 14 2 2 6 2" xfId="4183" xr:uid="{70C59AAB-9724-4443-851E-05D40C308116}"/>
    <cellStyle name="Normal 14 2 2 6 2 2" xfId="14846" xr:uid="{B9EF502B-1007-48C3-9E83-A76436954719}"/>
    <cellStyle name="Normal 14 2 2 6 2 3" xfId="8274" xr:uid="{1840C04F-388C-4632-B24F-DAF9148C1BE3}"/>
    <cellStyle name="Normal 14 2 2 6 3" xfId="7822" xr:uid="{5DA29CAF-6991-486A-883A-2F78FF697CA5}"/>
    <cellStyle name="Normal 14 2 2 6 4" xfId="13033" xr:uid="{B7F2BBB1-7CF8-4EE0-8B74-63BE04EFAFA5}"/>
    <cellStyle name="Normal 14 2 2 6 5" xfId="5994" xr:uid="{EC3EC03E-7580-494E-B1A9-A46E8E94C6FB}"/>
    <cellStyle name="Normal 14 2 2 7" xfId="2667" xr:uid="{156D02E2-0685-4824-B267-0D0D253D20D9}"/>
    <cellStyle name="Normal 14 2 2 7 2" xfId="13333" xr:uid="{643F04B0-B563-46FF-96BE-771F9F6AD75B}"/>
    <cellStyle name="Normal 14 2 2 7 3" xfId="8275" xr:uid="{088E39B5-FF1F-489D-A30B-0889D83C7E89}"/>
    <cellStyle name="Normal 14 2 2 8" xfId="8276" xr:uid="{DB55092A-4AF5-4A30-B398-59304DD4CA9F}"/>
    <cellStyle name="Normal 14 2 2 9" xfId="6306" xr:uid="{7EA6CD77-1258-4E8E-A77C-ADD0D3762405}"/>
    <cellStyle name="Normal 14 2 3" xfId="638" xr:uid="{9E158BE3-B4CB-4B01-BE3A-7CA89000A533}"/>
    <cellStyle name="Normal 14 2 3 10" xfId="11563" xr:uid="{30AD52A0-59BA-4074-9207-EBBF1BB3C57C}"/>
    <cellStyle name="Normal 14 2 3 11" xfId="4524" xr:uid="{A36171D2-2477-498C-A1F2-74868C42435A}"/>
    <cellStyle name="Normal 14 2 3 2" xfId="780" xr:uid="{FA68B008-136A-481B-BC12-71958A51D7CA}"/>
    <cellStyle name="Normal 14 2 3 2 2" xfId="1243" xr:uid="{4E960BC9-DC6D-4A48-B7B7-F9D03E28B153}"/>
    <cellStyle name="Normal 14 2 3 2 2 2" xfId="1419" xr:uid="{3C149B21-CD3A-494A-988D-321FC154A4D3}"/>
    <cellStyle name="Normal 14 2 3 2 2 2 2" xfId="3376" xr:uid="{4FA96528-D333-4CCA-A9BB-54F26894BB79}"/>
    <cellStyle name="Normal 14 2 3 2 2 2 2 2" xfId="14042" xr:uid="{E4C7E24E-8ECF-4698-9150-F1A4FF59DB78}"/>
    <cellStyle name="Normal 14 2 3 2 2 2 2 3" xfId="8277" xr:uid="{5D7219B3-79A3-49AB-90E2-8CC185D1134A}"/>
    <cellStyle name="Normal 14 2 3 2 2 2 3" xfId="8278" xr:uid="{ED2E887F-C025-4D93-B07A-54708AFFCFAF}"/>
    <cellStyle name="Normal 14 2 3 2 2 2 4" xfId="7015" xr:uid="{815AB170-6973-4F6C-95B0-906D36E884DC}"/>
    <cellStyle name="Normal 14 2 3 2 2 2 5" xfId="12229" xr:uid="{E6FB79ED-FA7C-4F18-8492-339D8305D1BA}"/>
    <cellStyle name="Normal 14 2 3 2 2 2 6" xfId="5190" xr:uid="{10F1FD9E-CACA-4274-B820-EDAE4D89CF35}"/>
    <cellStyle name="Normal 14 2 3 2 2 3" xfId="3212" xr:uid="{0A88D3B6-891F-4976-898E-8C9E6F08F2E3}"/>
    <cellStyle name="Normal 14 2 3 2 2 3 2" xfId="13878" xr:uid="{A3774C06-AEDF-4E37-B02D-327B7AB9D23C}"/>
    <cellStyle name="Normal 14 2 3 2 2 3 3" xfId="8279" xr:uid="{0BD874BA-E989-4C10-ACEC-F9575FDF9377}"/>
    <cellStyle name="Normal 14 2 3 2 2 4" xfId="8280" xr:uid="{C3E6FD44-8D91-40DD-BF5D-1902743138B6}"/>
    <cellStyle name="Normal 14 2 3 2 2 5" xfId="6851" xr:uid="{73EDCC26-5606-482A-BA7F-AD5C1F23317A}"/>
    <cellStyle name="Normal 14 2 3 2 2 6" xfId="12065" xr:uid="{0BA19992-4306-4174-8870-2CEE46733FA4}"/>
    <cellStyle name="Normal 14 2 3 2 2 7" xfId="5026" xr:uid="{D03AF495-C8E5-438D-B961-FD31F5993319}"/>
    <cellStyle name="Normal 14 2 3 2 3" xfId="1418" xr:uid="{03357E09-AC32-440B-B9C8-887811379070}"/>
    <cellStyle name="Normal 14 2 3 2 3 2" xfId="3375" xr:uid="{E97B6F29-FA82-4E12-9D30-72EB145936E5}"/>
    <cellStyle name="Normal 14 2 3 2 3 2 2" xfId="14041" xr:uid="{159EE848-D2B8-4FF3-937F-30CD58DB80BD}"/>
    <cellStyle name="Normal 14 2 3 2 3 2 3" xfId="8281" xr:uid="{DEC086FA-13CA-4DF4-8AA4-C27E9192392E}"/>
    <cellStyle name="Normal 14 2 3 2 3 3" xfId="8282" xr:uid="{F77E3483-FC1D-47AE-A3BC-E863C9E2F950}"/>
    <cellStyle name="Normal 14 2 3 2 3 4" xfId="7014" xr:uid="{94B518E3-6C82-464A-B085-DAE79B4A3CC4}"/>
    <cellStyle name="Normal 14 2 3 2 3 5" xfId="12228" xr:uid="{49AD4861-ADA8-412D-A5AC-8B9462334CEB}"/>
    <cellStyle name="Normal 14 2 3 2 3 6" xfId="5189" xr:uid="{CECADC0B-3337-406E-9E4B-7DFFB235DB3F}"/>
    <cellStyle name="Normal 14 2 3 2 4" xfId="2845" xr:uid="{429A66B0-C92A-4D63-BACE-3B6680E20D52}"/>
    <cellStyle name="Normal 14 2 3 2 4 2" xfId="13511" xr:uid="{CFEF2B1F-CDB4-42D1-9445-326425E05F6A}"/>
    <cellStyle name="Normal 14 2 3 2 4 3" xfId="8283" xr:uid="{6C5B5C8E-83A4-4BF6-A23B-610935347834}"/>
    <cellStyle name="Normal 14 2 3 2 5" xfId="8284" xr:uid="{AD4E7C36-9F1F-44E7-9C70-DC8A5E387B04}"/>
    <cellStyle name="Normal 14 2 3 2 6" xfId="6484" xr:uid="{85E722C4-961D-4776-81CC-50F14FF98187}"/>
    <cellStyle name="Normal 14 2 3 2 7" xfId="11698" xr:uid="{9CF10C3B-CEE4-42F7-9F68-623B3024CC19}"/>
    <cellStyle name="Normal 14 2 3 2 8" xfId="4659" xr:uid="{31E59F64-A17F-4F50-AABF-1DCB89FA0072}"/>
    <cellStyle name="Normal 14 2 3 3" xfId="932" xr:uid="{6FE57EC8-CC44-4544-8053-42E480694714}"/>
    <cellStyle name="Normal 14 2 3 3 2" xfId="1420" xr:uid="{181626A0-CB1A-488C-A862-86F48B720E4D}"/>
    <cellStyle name="Normal 14 2 3 3 2 2" xfId="3377" xr:uid="{9FD20D88-6B0A-4DFC-9B6B-DA52AE93BCE1}"/>
    <cellStyle name="Normal 14 2 3 3 2 2 2" xfId="14043" xr:uid="{BE0CD51A-C5BD-4E66-A7FC-B2D9D1D24654}"/>
    <cellStyle name="Normal 14 2 3 3 2 2 3" xfId="8285" xr:uid="{C73DE139-ED25-440A-87C3-15379B56C930}"/>
    <cellStyle name="Normal 14 2 3 3 2 3" xfId="8286" xr:uid="{564E2288-58E5-4909-AD70-1D44985DE397}"/>
    <cellStyle name="Normal 14 2 3 3 2 4" xfId="7016" xr:uid="{6D3FAB4C-137B-42F6-84BB-D69B8CCAEED0}"/>
    <cellStyle name="Normal 14 2 3 3 2 5" xfId="12230" xr:uid="{7F4C576B-C096-4AD9-9605-BC83EFAFE59B}"/>
    <cellStyle name="Normal 14 2 3 3 2 6" xfId="5191" xr:uid="{ECD81196-D8E0-479E-8953-6B455DC14120}"/>
    <cellStyle name="Normal 14 2 3 3 3" xfId="2983" xr:uid="{F80B580B-E860-45A6-91FB-DA7B4A19991A}"/>
    <cellStyle name="Normal 14 2 3 3 3 2" xfId="13649" xr:uid="{BC030F28-AAF2-4757-8E2A-580310CF03D1}"/>
    <cellStyle name="Normal 14 2 3 3 3 3" xfId="8287" xr:uid="{6C6A34CE-267D-45C5-9F82-3709ABC6BAAE}"/>
    <cellStyle name="Normal 14 2 3 3 4" xfId="8288" xr:uid="{220E4AD5-491B-4AC4-BFA3-169E60B19172}"/>
    <cellStyle name="Normal 14 2 3 3 5" xfId="6622" xr:uid="{6F3F0071-655A-4A3C-855F-430CDA5B1301}"/>
    <cellStyle name="Normal 14 2 3 3 6" xfId="11836" xr:uid="{E662BBB0-4CFF-4F66-94B7-FC6FD4A7A252}"/>
    <cellStyle name="Normal 14 2 3 3 7" xfId="4797" xr:uid="{CC7FBF48-3BD2-43F1-B7B6-33038D35BF7D}"/>
    <cellStyle name="Normal 14 2 3 4" xfId="1417" xr:uid="{31CDB21A-CA90-42B6-AE8C-8CF47814F5C1}"/>
    <cellStyle name="Normal 14 2 3 4 2" xfId="3374" xr:uid="{0AE761F6-FED3-4C72-9967-8CB221255FEC}"/>
    <cellStyle name="Normal 14 2 3 4 2 2" xfId="14040" xr:uid="{BD6CCF48-893C-4262-B127-66D21FB4A84F}"/>
    <cellStyle name="Normal 14 2 3 4 2 3" xfId="8289" xr:uid="{A95862AD-2663-45B4-A95D-6B6F01153D69}"/>
    <cellStyle name="Normal 14 2 3 4 3" xfId="8290" xr:uid="{0D54DF5A-98B3-4B65-BFB1-2B475BE96174}"/>
    <cellStyle name="Normal 14 2 3 4 4" xfId="7013" xr:uid="{5CB9C216-B0C7-44B8-8FCD-67EF839F7247}"/>
    <cellStyle name="Normal 14 2 3 4 5" xfId="12227" xr:uid="{3E0B33E7-BD03-4D6B-BB1C-09C10BD8CFA2}"/>
    <cellStyle name="Normal 14 2 3 4 6" xfId="5188" xr:uid="{EA6516B1-0A96-4181-A8A7-8D241361AAF1}"/>
    <cellStyle name="Normal 14 2 3 5" xfId="2238" xr:uid="{DA2AF3A9-1305-4165-8D6C-FE7041091152}"/>
    <cellStyle name="Normal 14 2 3 5 2" xfId="4091" xr:uid="{92486085-9EF4-41E0-A50A-BCD157F7A579}"/>
    <cellStyle name="Normal 14 2 3 5 2 2" xfId="14754" xr:uid="{50BB442B-C940-4477-925E-01268F8D99CF}"/>
    <cellStyle name="Normal 14 2 3 5 2 3" xfId="8291" xr:uid="{1B74C260-F947-4544-8808-6B9A681F146D}"/>
    <cellStyle name="Normal 14 2 3 5 3" xfId="8292" xr:uid="{AC87D08D-2AE8-44B3-97A4-B1E626969D61}"/>
    <cellStyle name="Normal 14 2 3 5 4" xfId="7730" xr:uid="{3363321F-9931-43E9-A409-17E7138D7DF9}"/>
    <cellStyle name="Normal 14 2 3 5 5" xfId="12941" xr:uid="{B8929B18-9CF8-4A38-93F4-7DDC84AD1DD7}"/>
    <cellStyle name="Normal 14 2 3 5 6" xfId="5902" xr:uid="{3DEAE6BD-A3B8-48A8-83DD-6F32547441F0}"/>
    <cellStyle name="Normal 14 2 3 6" xfId="2382" xr:uid="{B1CA9C31-DC33-464D-9502-D117E6D3D5DB}"/>
    <cellStyle name="Normal 14 2 3 6 2" xfId="4226" xr:uid="{9E387338-0B53-4CDD-90E0-21E6195B19AD}"/>
    <cellStyle name="Normal 14 2 3 6 2 2" xfId="14889" xr:uid="{E3CDA03F-515F-4D90-94E4-BE4B37980F84}"/>
    <cellStyle name="Normal 14 2 3 6 2 3" xfId="8293" xr:uid="{DEDE210B-7D7D-4FFE-BEC6-CC2D8F33499E}"/>
    <cellStyle name="Normal 14 2 3 6 3" xfId="7865" xr:uid="{BE480EE0-AC08-41A5-A456-90C842A2E584}"/>
    <cellStyle name="Normal 14 2 3 6 4" xfId="13076" xr:uid="{1682911E-F65A-4DF1-A805-4768D3D0066B}"/>
    <cellStyle name="Normal 14 2 3 6 5" xfId="6037" xr:uid="{C674B27D-2C8A-4E1D-B045-3C78D2CD60C4}"/>
    <cellStyle name="Normal 14 2 3 7" xfId="2710" xr:uid="{278ECB40-1239-4741-8266-075EC940AB08}"/>
    <cellStyle name="Normal 14 2 3 7 2" xfId="13376" xr:uid="{9D4F7C26-4E66-47F4-AFBB-D1D6C46E7686}"/>
    <cellStyle name="Normal 14 2 3 7 3" xfId="8294" xr:uid="{8869F0B1-73EF-41EB-B119-B4647FEF1F8B}"/>
    <cellStyle name="Normal 14 2 3 8" xfId="8295" xr:uid="{A8F5F681-63BC-411E-819F-8E932C6EDE02}"/>
    <cellStyle name="Normal 14 2 3 9" xfId="6349" xr:uid="{8A7F08E6-32F0-4D8D-BA5D-8B83FE9DD47C}"/>
    <cellStyle name="Normal 14 2 4" xfId="473" xr:uid="{438DEA47-0163-4F4E-8099-10E7794F06B8}"/>
    <cellStyle name="Normal 14 2 4 2" xfId="1041" xr:uid="{FE1806B1-FDE2-43AC-B79F-C7C94D0BCEBD}"/>
    <cellStyle name="Normal 14 2 4 2 2" xfId="1422" xr:uid="{686B2A05-364D-4823-9CD1-F324D7D619E5}"/>
    <cellStyle name="Normal 14 2 4 2 2 2" xfId="3379" xr:uid="{F13137B7-1A56-4165-A0A8-C5244B9F88D4}"/>
    <cellStyle name="Normal 14 2 4 2 2 2 2" xfId="14045" xr:uid="{EA5EC7C1-C8F3-43CE-BB2C-61DF9019FE38}"/>
    <cellStyle name="Normal 14 2 4 2 2 2 3" xfId="8296" xr:uid="{2F4B7342-04AF-439C-999E-47D306BBB7D9}"/>
    <cellStyle name="Normal 14 2 4 2 2 3" xfId="8297" xr:uid="{5BFC7C44-3C42-4B15-AA32-6B15C90890DC}"/>
    <cellStyle name="Normal 14 2 4 2 2 4" xfId="7018" xr:uid="{278BC857-EB4A-4C6A-8AE8-0D103AA7BDCD}"/>
    <cellStyle name="Normal 14 2 4 2 2 5" xfId="12232" xr:uid="{D476A3EC-10F9-435F-87A6-A3F4308A4FE1}"/>
    <cellStyle name="Normal 14 2 4 2 2 6" xfId="5193" xr:uid="{7AF6BC2F-EDFA-45A3-85B4-C8D13CD10CA0}"/>
    <cellStyle name="Normal 14 2 4 2 3" xfId="3073" xr:uid="{EA75FB2F-E15F-4554-B698-B5D61D9D5AFD}"/>
    <cellStyle name="Normal 14 2 4 2 3 2" xfId="13739" xr:uid="{CADD98CA-4531-406D-B874-B4E94AC23EE4}"/>
    <cellStyle name="Normal 14 2 4 2 3 3" xfId="8298" xr:uid="{925239D1-8A9F-430A-868F-041C57CB15F6}"/>
    <cellStyle name="Normal 14 2 4 2 4" xfId="8299" xr:uid="{34123B96-80F1-4684-B477-A0DA3BDDA8E0}"/>
    <cellStyle name="Normal 14 2 4 2 5" xfId="6712" xr:uid="{6E058D79-93CA-4194-99B8-D90031C31806}"/>
    <cellStyle name="Normal 14 2 4 2 6" xfId="11926" xr:uid="{D2BFAD05-B96F-44F9-AA8B-B9680E8CAF42}"/>
    <cellStyle name="Normal 14 2 4 2 7" xfId="4887" xr:uid="{3A1EBBE4-A0B2-4108-87DB-D9672803DD98}"/>
    <cellStyle name="Normal 14 2 4 3" xfId="1421" xr:uid="{32DF87E5-DCDF-4868-8A25-B8D7494FC8CC}"/>
    <cellStyle name="Normal 14 2 4 3 2" xfId="3378" xr:uid="{AC2B985D-61A5-42D7-89D8-37E2D6F09C7D}"/>
    <cellStyle name="Normal 14 2 4 3 2 2" xfId="14044" xr:uid="{0E992974-D9A3-4DA9-A096-1B642E7233D9}"/>
    <cellStyle name="Normal 14 2 4 3 2 3" xfId="8300" xr:uid="{7C2D2E27-D1E5-4BB8-9900-1C7D17CB8C84}"/>
    <cellStyle name="Normal 14 2 4 3 3" xfId="8301" xr:uid="{4FA32251-8D94-4995-8ABD-1BDF56ED992E}"/>
    <cellStyle name="Normal 14 2 4 3 4" xfId="7017" xr:uid="{700AE3B9-F246-4670-9BF9-BAA4C45375BF}"/>
    <cellStyle name="Normal 14 2 4 3 5" xfId="12231" xr:uid="{FE5EE34E-AC7F-43FB-98AD-43546EE56E96}"/>
    <cellStyle name="Normal 14 2 4 3 6" xfId="5192" xr:uid="{6B4022E6-935A-48F6-B3DC-A6969C76CBAD}"/>
    <cellStyle name="Normal 14 2 4 4" xfId="2621" xr:uid="{8110A241-9585-464A-8469-942806683177}"/>
    <cellStyle name="Normal 14 2 4 4 2" xfId="13287" xr:uid="{EC2E3442-0945-4B8F-AF15-831002713E42}"/>
    <cellStyle name="Normal 14 2 4 4 3" xfId="8302" xr:uid="{583B43F4-569E-42CD-AE73-288581273D11}"/>
    <cellStyle name="Normal 14 2 4 5" xfId="8303" xr:uid="{540F5C0F-DC31-4B0F-B2DA-DFB56ACF3428}"/>
    <cellStyle name="Normal 14 2 4 6" xfId="6260" xr:uid="{1F4A4922-F3F9-4A48-BAC6-D6B2D97A4499}"/>
    <cellStyle name="Normal 14 2 4 7" xfId="11474" xr:uid="{A86DC7FB-F32F-409A-94D6-F16F3451B758}"/>
    <cellStyle name="Normal 14 2 4 8" xfId="4435" xr:uid="{1965503E-DBF2-4ECC-82B8-10E936971E7F}"/>
    <cellStyle name="Normal 14 2 5" xfId="690" xr:uid="{2571C078-1A68-44DD-8D7B-C05B6A4400F2}"/>
    <cellStyle name="Normal 14 2 5 2" xfId="1154" xr:uid="{FB97760D-6C9B-492B-9C8A-EA35ECB5C19D}"/>
    <cellStyle name="Normal 14 2 5 2 2" xfId="1424" xr:uid="{F8C9DE30-7A75-4415-A24F-9DE9E54BB67E}"/>
    <cellStyle name="Normal 14 2 5 2 2 2" xfId="3381" xr:uid="{C726CD97-9553-4553-8471-6E8BC55E865B}"/>
    <cellStyle name="Normal 14 2 5 2 2 2 2" xfId="14047" xr:uid="{262BEB55-8A63-4A6A-B478-CF7FFCD6EA5D}"/>
    <cellStyle name="Normal 14 2 5 2 2 2 3" xfId="8304" xr:uid="{50BB9A6D-D47F-4DE1-877A-E6DADE808F85}"/>
    <cellStyle name="Normal 14 2 5 2 2 3" xfId="8305" xr:uid="{58F2A3BE-8901-47F5-8AF7-3AC3647BF6EC}"/>
    <cellStyle name="Normal 14 2 5 2 2 4" xfId="7020" xr:uid="{4B6A5962-ADF4-4D68-8283-C63E1E70922C}"/>
    <cellStyle name="Normal 14 2 5 2 2 5" xfId="12234" xr:uid="{DA42585B-545E-48CA-AB39-E2B98B5CA217}"/>
    <cellStyle name="Normal 14 2 5 2 2 6" xfId="5195" xr:uid="{1431503C-0275-47AA-A47F-AF4B53866C5C}"/>
    <cellStyle name="Normal 14 2 5 2 3" xfId="3123" xr:uid="{C55B7E0C-E266-41DC-9BE6-A3290E8F2362}"/>
    <cellStyle name="Normal 14 2 5 2 3 2" xfId="13789" xr:uid="{19835B59-06C0-4B13-B1D7-78A3B357A023}"/>
    <cellStyle name="Normal 14 2 5 2 3 3" xfId="8306" xr:uid="{A37FAEB3-6701-4390-9288-2A0E39D0A181}"/>
    <cellStyle name="Normal 14 2 5 2 4" xfId="8307" xr:uid="{7A1C4E56-76DA-44F9-A192-2C6F32328382}"/>
    <cellStyle name="Normal 14 2 5 2 5" xfId="6762" xr:uid="{0DEA64D1-AA21-49FF-A3BD-4A359CBC6DAF}"/>
    <cellStyle name="Normal 14 2 5 2 6" xfId="11976" xr:uid="{4DA29C6B-E7E9-431E-84AD-6127A9CC2E1D}"/>
    <cellStyle name="Normal 14 2 5 2 7" xfId="4937" xr:uid="{5C6467EE-AA6D-4183-8142-73B796FF6239}"/>
    <cellStyle name="Normal 14 2 5 3" xfId="1423" xr:uid="{470A5573-250F-4A52-97E7-8CD803BA91AC}"/>
    <cellStyle name="Normal 14 2 5 3 2" xfId="3380" xr:uid="{C3D17BB6-9D0A-4A92-A441-5D4D8A5EB99E}"/>
    <cellStyle name="Normal 14 2 5 3 2 2" xfId="14046" xr:uid="{ECA352CC-037E-4EFB-A585-D71512B69553}"/>
    <cellStyle name="Normal 14 2 5 3 2 3" xfId="8308" xr:uid="{00229182-34DA-42A3-A6C4-86C41C2AFBD0}"/>
    <cellStyle name="Normal 14 2 5 3 3" xfId="8309" xr:uid="{5710EDAA-ECFB-4449-9B76-C6919DE24D40}"/>
    <cellStyle name="Normal 14 2 5 3 4" xfId="7019" xr:uid="{E2228AAE-D28A-46EA-A2C1-FA07BCE85977}"/>
    <cellStyle name="Normal 14 2 5 3 5" xfId="12233" xr:uid="{1DB15512-4E66-40BD-8C17-572542B5811B}"/>
    <cellStyle name="Normal 14 2 5 3 6" xfId="5194" xr:uid="{BF4A39E3-E483-4900-8DEF-EB76E8DA3882}"/>
    <cellStyle name="Normal 14 2 5 4" xfId="2756" xr:uid="{9EBAFA61-1A74-4E16-9B87-156E53E26FD0}"/>
    <cellStyle name="Normal 14 2 5 4 2" xfId="13422" xr:uid="{DB446B56-194D-4BA3-BFF9-135F6B40C127}"/>
    <cellStyle name="Normal 14 2 5 4 3" xfId="8310" xr:uid="{600B9970-05FB-4D9D-B79B-24F58A10B4E4}"/>
    <cellStyle name="Normal 14 2 5 5" xfId="8311" xr:uid="{13BD22F2-778A-4256-84F6-B5CAABB1286B}"/>
    <cellStyle name="Normal 14 2 5 6" xfId="6395" xr:uid="{16A1E03E-36E3-4AF1-9A6B-E1937EB10BC0}"/>
    <cellStyle name="Normal 14 2 5 7" xfId="11609" xr:uid="{061FBD20-A5F6-4404-BEA5-8E85BE418CB3}"/>
    <cellStyle name="Normal 14 2 5 8" xfId="4570" xr:uid="{C74EEA0E-E2B1-419F-A9D2-4796E0F2C5A6}"/>
    <cellStyle name="Normal 14 2 6" xfId="357" xr:uid="{B3E0B0CD-C6D7-4454-98A1-E927A7B14761}"/>
    <cellStyle name="Normal 14 2 6 2" xfId="983" xr:uid="{63E66D72-745E-464E-A39B-06F0F73F86B2}"/>
    <cellStyle name="Normal 14 2 6 2 2" xfId="1426" xr:uid="{36299B5E-136D-4BBC-A248-443297DF7AA6}"/>
    <cellStyle name="Normal 14 2 6 2 2 2" xfId="3383" xr:uid="{73522509-1B13-435A-966C-B2F33EB9ACF4}"/>
    <cellStyle name="Normal 14 2 6 2 2 2 2" xfId="14049" xr:uid="{DFBB499C-6318-4D16-ADB5-79332C4E97DC}"/>
    <cellStyle name="Normal 14 2 6 2 2 2 3" xfId="8312" xr:uid="{A7CA355F-93A6-4589-B195-B8DCB4E5A056}"/>
    <cellStyle name="Normal 14 2 6 2 2 3" xfId="8313" xr:uid="{0F1EDBA0-E34C-42C1-99C8-18B1ABAAEEA0}"/>
    <cellStyle name="Normal 14 2 6 2 2 4" xfId="7022" xr:uid="{C3300BC9-BD08-452C-A88A-B6DB4283E6AE}"/>
    <cellStyle name="Normal 14 2 6 2 2 5" xfId="12236" xr:uid="{6BCBEFA4-505F-4F6B-8059-6704BFC89205}"/>
    <cellStyle name="Normal 14 2 6 2 2 6" xfId="5197" xr:uid="{7D58A53D-08C7-4CE9-AA74-9B5998D9F1A0}"/>
    <cellStyle name="Normal 14 2 6 2 3" xfId="3029" xr:uid="{B591BE42-967A-4898-92FA-2E6D8DCC833F}"/>
    <cellStyle name="Normal 14 2 6 2 3 2" xfId="13695" xr:uid="{062C398F-97C0-42F4-9898-3ACE01D426D4}"/>
    <cellStyle name="Normal 14 2 6 2 3 3" xfId="8314" xr:uid="{76F3E00D-AF22-4573-A9DD-05F3819A8C45}"/>
    <cellStyle name="Normal 14 2 6 2 4" xfId="8315" xr:uid="{18C34B22-7A73-4BA3-877C-B2D7D3D80383}"/>
    <cellStyle name="Normal 14 2 6 2 5" xfId="6668" xr:uid="{05DC786C-6BB4-4C46-A661-2596E495CCF4}"/>
    <cellStyle name="Normal 14 2 6 2 6" xfId="11882" xr:uid="{BB602EA0-EC66-4DC6-AA53-D908A4F3332C}"/>
    <cellStyle name="Normal 14 2 6 2 7" xfId="4843" xr:uid="{B80276E9-B70D-41A4-8EDD-AA06ED2BFF45}"/>
    <cellStyle name="Normal 14 2 6 3" xfId="1425" xr:uid="{E77EAAF3-12BA-4EB8-8AFC-838B8D7A650A}"/>
    <cellStyle name="Normal 14 2 6 3 2" xfId="3382" xr:uid="{28A3D9B1-2E20-4FF8-9574-E21221441375}"/>
    <cellStyle name="Normal 14 2 6 3 2 2" xfId="14048" xr:uid="{36F46802-EC37-4339-8CAC-5D025F3B35A6}"/>
    <cellStyle name="Normal 14 2 6 3 2 3" xfId="8316" xr:uid="{C519AE18-0BDB-4969-926C-85997CE50398}"/>
    <cellStyle name="Normal 14 2 6 3 3" xfId="8317" xr:uid="{4C4AC27C-B53F-4214-AEFF-1C312356529B}"/>
    <cellStyle name="Normal 14 2 6 3 4" xfId="7021" xr:uid="{7B7A67E5-6E08-4F6A-B484-BB01E743C745}"/>
    <cellStyle name="Normal 14 2 6 3 5" xfId="12235" xr:uid="{96E907A0-D3AB-43FB-BE60-8EF64C7C57A0}"/>
    <cellStyle name="Normal 14 2 6 3 6" xfId="5196" xr:uid="{FED0C814-E134-47A5-A5B1-094CBBA7AB47}"/>
    <cellStyle name="Normal 14 2 6 4" xfId="2572" xr:uid="{30D973B9-639B-4C43-8459-8CE829978D5F}"/>
    <cellStyle name="Normal 14 2 6 4 2" xfId="13238" xr:uid="{3D774A38-0C6A-4457-B4BD-1A735B1D521B}"/>
    <cellStyle name="Normal 14 2 6 4 3" xfId="8318" xr:uid="{964478BA-472D-4544-8A63-C9C079B992B7}"/>
    <cellStyle name="Normal 14 2 6 5" xfId="8319" xr:uid="{7A08EFF6-EC8B-42BC-9001-A9E7DE0D495C}"/>
    <cellStyle name="Normal 14 2 6 6" xfId="6211" xr:uid="{CBB31762-BD47-4B2C-A8E1-F1C3BB142FD3}"/>
    <cellStyle name="Normal 14 2 6 7" xfId="11425" xr:uid="{CCDDEE93-95D3-4D29-871C-C12F888B028A}"/>
    <cellStyle name="Normal 14 2 6 8" xfId="4386" xr:uid="{14E0342E-7FE7-42FC-9535-E0AA2DA0022D}"/>
    <cellStyle name="Normal 14 2 7" xfId="838" xr:uid="{E3513414-4578-4B9A-9597-72C56AE3BBCB}"/>
    <cellStyle name="Normal 14 2 7 2" xfId="1427" xr:uid="{BA7C59FB-E9B8-4401-939C-E3A805E18902}"/>
    <cellStyle name="Normal 14 2 7 2 2" xfId="3384" xr:uid="{27F16BD7-0CF6-4BBE-8C2D-C58626BC338F}"/>
    <cellStyle name="Normal 14 2 7 2 2 2" xfId="14050" xr:uid="{DC26BC57-5DE0-4512-8F40-D00A8D614B15}"/>
    <cellStyle name="Normal 14 2 7 2 2 3" xfId="8320" xr:uid="{D8BFACE2-0430-4FCC-AC42-77D67E814156}"/>
    <cellStyle name="Normal 14 2 7 2 3" xfId="8321" xr:uid="{A503317E-7125-4E20-AC0B-23AB800024AF}"/>
    <cellStyle name="Normal 14 2 7 2 4" xfId="7023" xr:uid="{0885A001-ECBA-45FF-BB34-B6D1C66BFECA}"/>
    <cellStyle name="Normal 14 2 7 2 5" xfId="12237" xr:uid="{11F14410-877B-4F2E-B4BA-45777E98300D}"/>
    <cellStyle name="Normal 14 2 7 2 6" xfId="5198" xr:uid="{9CC47A15-7A7A-4A71-A065-DA5C203A5D17}"/>
    <cellStyle name="Normal 14 2 7 3" xfId="2894" xr:uid="{C85CD064-1306-4893-B407-18D3484FD287}"/>
    <cellStyle name="Normal 14 2 7 3 2" xfId="13560" xr:uid="{5FFA23E7-A1D2-42C4-A4E2-0933BFEAC39E}"/>
    <cellStyle name="Normal 14 2 7 3 3" xfId="8322" xr:uid="{0EE4D0A4-E759-4521-B233-F364F1031652}"/>
    <cellStyle name="Normal 14 2 7 4" xfId="8323" xr:uid="{3AE2A808-A475-41EB-BC3C-150460CBFD65}"/>
    <cellStyle name="Normal 14 2 7 5" xfId="6533" xr:uid="{47D9DBC6-C527-4D1F-90AF-4AE587F45B7B}"/>
    <cellStyle name="Normal 14 2 7 6" xfId="11747" xr:uid="{53E065FB-1E0B-4C44-B0B4-FD6FDF87125B}"/>
    <cellStyle name="Normal 14 2 7 7" xfId="4708" xr:uid="{2C3A9F91-0A8A-4ACF-9CC1-F41B3578E486}"/>
    <cellStyle name="Normal 14 2 8" xfId="1304" xr:uid="{AB36362D-CAC8-45C4-A1D4-AE9751AF3F19}"/>
    <cellStyle name="Normal 14 2 8 2" xfId="3261" xr:uid="{EEAB4940-C435-45C0-BEDE-747A545F8E27}"/>
    <cellStyle name="Normal 14 2 8 2 2" xfId="13927" xr:uid="{B605951A-AEC5-46AD-B48B-37B0C19BC221}"/>
    <cellStyle name="Normal 14 2 8 2 3" xfId="8324" xr:uid="{3B4BA08A-611B-401A-9ACC-B4F429EB13E5}"/>
    <cellStyle name="Normal 14 2 8 3" xfId="8325" xr:uid="{D972F5FF-7651-43D8-96EC-493609C3D8ED}"/>
    <cellStyle name="Normal 14 2 8 4" xfId="6900" xr:uid="{76F94DED-251D-409A-9DAC-6E50C1469ABA}"/>
    <cellStyle name="Normal 14 2 8 5" xfId="12114" xr:uid="{0FF1A69E-FB18-4F6F-A42D-569A1BA5E603}"/>
    <cellStyle name="Normal 14 2 8 6" xfId="5075" xr:uid="{22683B81-DBC3-4C57-A2AC-363960E61BFE}"/>
    <cellStyle name="Normal 14 2 9" xfId="251" xr:uid="{EF4BD6D4-6278-4B06-B244-BE12946D4B74}"/>
    <cellStyle name="Normal 14 2 9 2" xfId="2527" xr:uid="{04D5C264-04E9-44B4-9C3D-7FBB29A8385C}"/>
    <cellStyle name="Normal 14 2 9 2 2" xfId="13194" xr:uid="{E382213C-E10E-42F7-843E-3336609D1488}"/>
    <cellStyle name="Normal 14 2 9 2 3" xfId="8326" xr:uid="{DEEC8424-C73E-46CA-8F47-42E6BC4A47A2}"/>
    <cellStyle name="Normal 14 2 9 3" xfId="8327" xr:uid="{31407818-00FB-410D-BFF8-409C8B25501D}"/>
    <cellStyle name="Normal 14 2 9 4" xfId="6166" xr:uid="{1130ADBB-12DD-41E2-9158-3B48CA7F18FC}"/>
    <cellStyle name="Normal 14 2 9 5" xfId="11381" xr:uid="{6FD93EED-C2F7-4C78-ACD4-DFB2C1333331}"/>
    <cellStyle name="Normal 14 2 9 6" xfId="4342" xr:uid="{6CDF3993-6B11-42F2-8759-5CBC8B9F078D}"/>
    <cellStyle name="Normal 14 3" xfId="184" xr:uid="{249FB6C6-12F5-4576-A961-60D57E492389}"/>
    <cellStyle name="Normal 14 3 10" xfId="2143" xr:uid="{D880634B-5EDA-4BE4-B8B1-68509F9A7700}"/>
    <cellStyle name="Normal 14 3 10 2" xfId="4002" xr:uid="{AC58EA59-FBAE-48CE-8C83-A1E980D7C157}"/>
    <cellStyle name="Normal 14 3 10 2 2" xfId="14665" xr:uid="{3B41F1B9-CDD3-4AF9-8C2D-F3AC9F863BF5}"/>
    <cellStyle name="Normal 14 3 10 2 3" xfId="8328" xr:uid="{C4B4676E-311B-4477-82EF-62046CDD598B}"/>
    <cellStyle name="Normal 14 3 10 3" xfId="8329" xr:uid="{ED5B63AB-56A3-48A5-85D0-AE3A1CD78AE8}"/>
    <cellStyle name="Normal 14 3 10 4" xfId="7641" xr:uid="{0FB89D75-2D7E-4809-978D-4555663A769D}"/>
    <cellStyle name="Normal 14 3 10 5" xfId="12852" xr:uid="{9BB4116A-3E42-4E63-9E61-4477F93607CD}"/>
    <cellStyle name="Normal 14 3 10 6" xfId="5813" xr:uid="{7C02C351-4155-4EC9-ADA5-26AEDEF686B4}"/>
    <cellStyle name="Normal 14 3 11" xfId="2294" xr:uid="{BFEEB77B-2DC7-4D77-A0E4-C99AAB2A43AD}"/>
    <cellStyle name="Normal 14 3 11 2" xfId="4138" xr:uid="{9DF117E3-E86F-45CB-8985-A2E8B464128B}"/>
    <cellStyle name="Normal 14 3 11 2 2" xfId="14801" xr:uid="{B5C3128D-4B0A-4703-BBFD-B846CCC68F7D}"/>
    <cellStyle name="Normal 14 3 11 2 3" xfId="8330" xr:uid="{FEF7563A-9559-4BA5-ADAF-09ABB6E33C72}"/>
    <cellStyle name="Normal 14 3 11 3" xfId="7777" xr:uid="{3439EF9B-7D64-4CD7-9697-6A699ACBF7EC}"/>
    <cellStyle name="Normal 14 3 11 4" xfId="12988" xr:uid="{E6A707A0-B331-459F-A537-8BE564ED9DD5}"/>
    <cellStyle name="Normal 14 3 11 5" xfId="5949" xr:uid="{3580BF28-E426-4043-BD12-38C5E43C6DFA}"/>
    <cellStyle name="Normal 14 3 12" xfId="2515" xr:uid="{F87F8ABC-293D-4FD4-8361-BD25AC02A0A7}"/>
    <cellStyle name="Normal 14 3 12 2" xfId="8331" xr:uid="{A2539677-5C92-4C60-8BD4-45AD61771C00}"/>
    <cellStyle name="Normal 14 3 12 3" xfId="13183" xr:uid="{4643E452-DFE6-40BB-97F7-E7ADA28A7D51}"/>
    <cellStyle name="Normal 14 3 12 4" xfId="6095" xr:uid="{85884135-3706-4A6A-B221-5C06171BEDCA}"/>
    <cellStyle name="Normal 14 3 13" xfId="8332" xr:uid="{D4CAA781-CE1C-45A0-98A9-77C44AC12FCC}"/>
    <cellStyle name="Normal 14 3 14" xfId="6154" xr:uid="{79396783-A4B8-40BF-A5D6-BBEEF30420E7}"/>
    <cellStyle name="Normal 14 3 15" xfId="11370" xr:uid="{6E954ACF-5782-432B-B77F-47C4F9E0503F}"/>
    <cellStyle name="Normal 14 3 16" xfId="4331" xr:uid="{AB5D1A5B-06A0-466E-BDAE-89E26ECD2313}"/>
    <cellStyle name="Normal 14 3 2" xfId="532" xr:uid="{5204B5E5-A4BB-4880-9DA8-E8F6E9055D9A}"/>
    <cellStyle name="Normal 14 3 2 10" xfId="11521" xr:uid="{557B36FC-CD31-451E-A1C2-8F6627F572E8}"/>
    <cellStyle name="Normal 14 3 2 11" xfId="4482" xr:uid="{4D6B12D6-C96A-430B-AF15-50ED89596759}"/>
    <cellStyle name="Normal 14 3 2 2" xfId="737" xr:uid="{D0608E26-6EB3-4171-B21F-0113A32259B2}"/>
    <cellStyle name="Normal 14 3 2 2 2" xfId="1201" xr:uid="{50FE1AAE-B9FF-44C6-A5CB-0C21524059A1}"/>
    <cellStyle name="Normal 14 3 2 2 2 2" xfId="1430" xr:uid="{A3A10A62-02CE-4452-BDB8-DC2EBDF5DFC6}"/>
    <cellStyle name="Normal 14 3 2 2 2 2 2" xfId="3387" xr:uid="{7E1F3791-B21F-4F31-A34B-DAC8CC1276EC}"/>
    <cellStyle name="Normal 14 3 2 2 2 2 2 2" xfId="14053" xr:uid="{36B649D5-A0D1-43B7-8744-C63D76219842}"/>
    <cellStyle name="Normal 14 3 2 2 2 2 2 3" xfId="8333" xr:uid="{DC7142CB-A1D0-405E-941A-AC6D1D9149DF}"/>
    <cellStyle name="Normal 14 3 2 2 2 2 3" xfId="8334" xr:uid="{9405BADF-7878-49E6-9549-A55DD38BAF47}"/>
    <cellStyle name="Normal 14 3 2 2 2 2 4" xfId="7026" xr:uid="{AC0B3805-F089-4572-99FE-A903796688A6}"/>
    <cellStyle name="Normal 14 3 2 2 2 2 5" xfId="12240" xr:uid="{D704587C-A862-4CB1-A632-B785A5B4644A}"/>
    <cellStyle name="Normal 14 3 2 2 2 2 6" xfId="5201" xr:uid="{A0EF73A0-5AE8-4B33-954C-3D4F7E4FC0CD}"/>
    <cellStyle name="Normal 14 3 2 2 2 3" xfId="3170" xr:uid="{424A3DEF-0BD4-4A55-8D1B-22BEBF69390A}"/>
    <cellStyle name="Normal 14 3 2 2 2 3 2" xfId="13836" xr:uid="{F1B0BAF6-74F4-4EDE-876C-A5508823520A}"/>
    <cellStyle name="Normal 14 3 2 2 2 3 3" xfId="8335" xr:uid="{827C42E8-9A91-4EF5-9DDE-702BFDDD2069}"/>
    <cellStyle name="Normal 14 3 2 2 2 4" xfId="8336" xr:uid="{11BD42BC-2BB3-4723-88B8-DCCA33B14A8A}"/>
    <cellStyle name="Normal 14 3 2 2 2 5" xfId="6809" xr:uid="{FD2A6670-9F52-49D8-9250-46EE418AC895}"/>
    <cellStyle name="Normal 14 3 2 2 2 6" xfId="12023" xr:uid="{6AD2C986-7EAF-4125-AECF-8DA2B8CE97FA}"/>
    <cellStyle name="Normal 14 3 2 2 2 7" xfId="4984" xr:uid="{97A301CD-2DC2-4099-BB3F-5469186F1A82}"/>
    <cellStyle name="Normal 14 3 2 2 3" xfId="1429" xr:uid="{BC854CD6-D19A-440D-AA63-F22EA449814E}"/>
    <cellStyle name="Normal 14 3 2 2 3 2" xfId="3386" xr:uid="{47B10807-B1CE-457C-B860-4084CA82A00B}"/>
    <cellStyle name="Normal 14 3 2 2 3 2 2" xfId="14052" xr:uid="{28126C0C-B577-41A2-968C-6BA87D8FAF07}"/>
    <cellStyle name="Normal 14 3 2 2 3 2 3" xfId="8337" xr:uid="{EF3AB255-481E-4724-9ECF-011EF4212B98}"/>
    <cellStyle name="Normal 14 3 2 2 3 3" xfId="8338" xr:uid="{98401D8B-2D64-4146-9EEA-96FB140623EF}"/>
    <cellStyle name="Normal 14 3 2 2 3 4" xfId="7025" xr:uid="{F534D102-5D5D-4907-909B-32A0C4808B34}"/>
    <cellStyle name="Normal 14 3 2 2 3 5" xfId="12239" xr:uid="{ED389B22-BD78-4C50-8120-86E27E502E78}"/>
    <cellStyle name="Normal 14 3 2 2 3 6" xfId="5200" xr:uid="{EE93D236-064F-4E4D-B98B-77E0B75BEECF}"/>
    <cellStyle name="Normal 14 3 2 2 4" xfId="2803" xr:uid="{2DD270C4-5DDC-4F8C-8CF4-E901B4D13CE6}"/>
    <cellStyle name="Normal 14 3 2 2 4 2" xfId="13469" xr:uid="{F021D852-33AE-4F89-A065-791BA0CEF74F}"/>
    <cellStyle name="Normal 14 3 2 2 4 3" xfId="8339" xr:uid="{664BE86E-499C-43AE-9D06-259D871669C9}"/>
    <cellStyle name="Normal 14 3 2 2 5" xfId="8340" xr:uid="{EA416285-6F98-4746-B440-0BD263E476E8}"/>
    <cellStyle name="Normal 14 3 2 2 6" xfId="6442" xr:uid="{B637DC95-D866-48A5-A00A-F5608D0D29B1}"/>
    <cellStyle name="Normal 14 3 2 2 7" xfId="11656" xr:uid="{51422DBD-FE86-4066-84A8-6BEE623A2F19}"/>
    <cellStyle name="Normal 14 3 2 2 8" xfId="4617" xr:uid="{8C9D26DB-C38F-43D6-BFB4-B5D51EF7C419}"/>
    <cellStyle name="Normal 14 3 2 3" xfId="887" xr:uid="{4A3A2EB2-1A10-4905-A0DB-C89A2FFB74E8}"/>
    <cellStyle name="Normal 14 3 2 3 2" xfId="1431" xr:uid="{A2DB0148-F8BD-4123-B46B-550BEA805CB5}"/>
    <cellStyle name="Normal 14 3 2 3 2 2" xfId="3388" xr:uid="{F82AF176-F8B4-48F3-BA71-7B2ED6365666}"/>
    <cellStyle name="Normal 14 3 2 3 2 2 2" xfId="14054" xr:uid="{882079AF-F367-450E-BD1A-A589FC577B6B}"/>
    <cellStyle name="Normal 14 3 2 3 2 2 3" xfId="8341" xr:uid="{F7779FD2-F4B4-4ABF-87DA-7C560FD52D92}"/>
    <cellStyle name="Normal 14 3 2 3 2 3" xfId="8342" xr:uid="{D37C6DF7-BFE3-4E93-91E9-1A965787FCE6}"/>
    <cellStyle name="Normal 14 3 2 3 2 4" xfId="7027" xr:uid="{4768C7AC-6A1A-45FF-8B8F-268227973771}"/>
    <cellStyle name="Normal 14 3 2 3 2 5" xfId="12241" xr:uid="{BE78D344-5649-485F-9956-89A3C252F563}"/>
    <cellStyle name="Normal 14 3 2 3 2 6" xfId="5202" xr:uid="{299A29F5-E92A-424F-9AD7-E4E42450CCBF}"/>
    <cellStyle name="Normal 14 3 2 3 3" xfId="2941" xr:uid="{5D6D6180-1614-48A0-9E10-A52ED9BB9CC1}"/>
    <cellStyle name="Normal 14 3 2 3 3 2" xfId="13607" xr:uid="{840AD0EC-2730-42DA-A362-503C50AAD048}"/>
    <cellStyle name="Normal 14 3 2 3 3 3" xfId="8343" xr:uid="{6C5AC34A-8223-473C-85A8-E2CA7B3FB055}"/>
    <cellStyle name="Normal 14 3 2 3 4" xfId="8344" xr:uid="{7B143000-3F4E-455B-94F4-2A638A34578B}"/>
    <cellStyle name="Normal 14 3 2 3 5" xfId="6580" xr:uid="{079E10EF-0001-4B4A-82DC-C60A74B090C8}"/>
    <cellStyle name="Normal 14 3 2 3 6" xfId="11794" xr:uid="{F2365958-8D3A-435D-BCC5-5BD1861804E3}"/>
    <cellStyle name="Normal 14 3 2 3 7" xfId="4755" xr:uid="{609BC651-B489-4925-BF61-4B32D21088E4}"/>
    <cellStyle name="Normal 14 3 2 4" xfId="1428" xr:uid="{8480D5E3-7BEF-4677-884C-AC7670579456}"/>
    <cellStyle name="Normal 14 3 2 4 2" xfId="3385" xr:uid="{1F11AF55-BAA2-4E89-A9F0-28693344D376}"/>
    <cellStyle name="Normal 14 3 2 4 2 2" xfId="14051" xr:uid="{10F09951-989F-4668-A8EF-D96E07744D12}"/>
    <cellStyle name="Normal 14 3 2 4 2 3" xfId="8345" xr:uid="{0E05D0AF-BEF7-4674-B5DF-45E0A8B7F514}"/>
    <cellStyle name="Normal 14 3 2 4 3" xfId="8346" xr:uid="{E36BFD0D-9297-400A-9DD5-15BB65D722C3}"/>
    <cellStyle name="Normal 14 3 2 4 4" xfId="7024" xr:uid="{A2FB33DD-1077-4F6C-B804-03235C3C76AC}"/>
    <cellStyle name="Normal 14 3 2 4 5" xfId="12238" xr:uid="{F59D7C7D-C9B3-4231-9686-E08AA6617625}"/>
    <cellStyle name="Normal 14 3 2 4 6" xfId="5199" xr:uid="{BDE77C3C-21BF-46F9-B2AF-95D3155AD5F4}"/>
    <cellStyle name="Normal 14 3 2 5" xfId="2192" xr:uid="{C1864248-0769-49F3-8754-2DE109E75BF2}"/>
    <cellStyle name="Normal 14 3 2 5 2" xfId="4048" xr:uid="{480FBD3B-63E8-4D17-AB00-BDC81E789843}"/>
    <cellStyle name="Normal 14 3 2 5 2 2" xfId="14711" xr:uid="{082ADA19-19B8-44CB-B6CE-11C033B2ECCB}"/>
    <cellStyle name="Normal 14 3 2 5 2 3" xfId="8347" xr:uid="{E0A089B4-8FC6-4A9B-BB25-222DC80BADC0}"/>
    <cellStyle name="Normal 14 3 2 5 3" xfId="8348" xr:uid="{89E6B12F-FB76-4DE9-B863-50314D78F6E3}"/>
    <cellStyle name="Normal 14 3 2 5 4" xfId="7687" xr:uid="{FEE0344E-FEBC-49EE-BCAC-019075DC1398}"/>
    <cellStyle name="Normal 14 3 2 5 5" xfId="12898" xr:uid="{7D002EAE-C977-470B-9E23-CD7305BEAD36}"/>
    <cellStyle name="Normal 14 3 2 5 6" xfId="5859" xr:uid="{07C92E19-B37F-415E-AD9E-91C59CE11623}"/>
    <cellStyle name="Normal 14 3 2 6" xfId="2340" xr:uid="{E53006CB-42BE-4CA5-8A5B-ED2F9A439458}"/>
    <cellStyle name="Normal 14 3 2 6 2" xfId="4184" xr:uid="{F6EE81CC-5EBC-437C-9937-7E79BA272593}"/>
    <cellStyle name="Normal 14 3 2 6 2 2" xfId="14847" xr:uid="{377D4C3E-D184-4FD3-99A0-9A848B4D0406}"/>
    <cellStyle name="Normal 14 3 2 6 2 3" xfId="8349" xr:uid="{B22B1D18-B90F-467E-97BB-1709CD8B5789}"/>
    <cellStyle name="Normal 14 3 2 6 3" xfId="7823" xr:uid="{01292CE9-DE81-48D0-8F35-F0A4E523E161}"/>
    <cellStyle name="Normal 14 3 2 6 4" xfId="13034" xr:uid="{4A15A8EE-BDAE-4462-A0BB-A61398B4D593}"/>
    <cellStyle name="Normal 14 3 2 6 5" xfId="5995" xr:uid="{35B952FF-8597-449F-AD04-F729FE909A46}"/>
    <cellStyle name="Normal 14 3 2 7" xfId="2668" xr:uid="{B8AA5627-70F0-417A-9A1F-77667DAA31F4}"/>
    <cellStyle name="Normal 14 3 2 7 2" xfId="13334" xr:uid="{B796593B-105D-40FF-B8B1-DEF38D3DBDC3}"/>
    <cellStyle name="Normal 14 3 2 7 3" xfId="8350" xr:uid="{F689A479-F4AA-4DBE-BA95-C88FB41CF538}"/>
    <cellStyle name="Normal 14 3 2 8" xfId="8351" xr:uid="{1777A533-505E-4717-BC97-E5DEBB351917}"/>
    <cellStyle name="Normal 14 3 2 9" xfId="6307" xr:uid="{447764D7-9D74-4F57-AE10-A6373F2B2E18}"/>
    <cellStyle name="Normal 14 3 3" xfId="639" xr:uid="{085E478C-005C-4A94-9CF1-EA11F255847F}"/>
    <cellStyle name="Normal 14 3 3 10" xfId="11564" xr:uid="{2BBD7BFB-FE30-4F5D-ACAD-85B2B687AEBB}"/>
    <cellStyle name="Normal 14 3 3 11" xfId="4525" xr:uid="{1E533C60-FBD7-4277-891F-96185DE6B06F}"/>
    <cellStyle name="Normal 14 3 3 2" xfId="781" xr:uid="{8B29B9C9-5DC1-4B56-BFDC-9FEF711CA67E}"/>
    <cellStyle name="Normal 14 3 3 2 2" xfId="1244" xr:uid="{857EF924-CB58-4EBB-9492-F81C44857413}"/>
    <cellStyle name="Normal 14 3 3 2 2 2" xfId="1434" xr:uid="{5EC23770-159F-4DBC-BCB3-90F29D54FEA0}"/>
    <cellStyle name="Normal 14 3 3 2 2 2 2" xfId="3391" xr:uid="{AA8272B3-3FE2-4C56-A153-EA7D9CFA9F7A}"/>
    <cellStyle name="Normal 14 3 3 2 2 2 2 2" xfId="14057" xr:uid="{C741A6F9-F84D-407C-B226-6DB2D50831FC}"/>
    <cellStyle name="Normal 14 3 3 2 2 2 2 3" xfId="8352" xr:uid="{E3A349B9-8332-42A2-9634-79FDB47C931C}"/>
    <cellStyle name="Normal 14 3 3 2 2 2 3" xfId="8353" xr:uid="{78CEC9AB-F676-44DE-A7D9-1AB248D2FF58}"/>
    <cellStyle name="Normal 14 3 3 2 2 2 4" xfId="7030" xr:uid="{D996539E-DDAB-4DA1-B262-0DA5848234D3}"/>
    <cellStyle name="Normal 14 3 3 2 2 2 5" xfId="12244" xr:uid="{B7819B0A-DF88-45A2-9974-7728B61B7501}"/>
    <cellStyle name="Normal 14 3 3 2 2 2 6" xfId="5205" xr:uid="{E4E5FB25-37F8-4628-9126-518544EB88D8}"/>
    <cellStyle name="Normal 14 3 3 2 2 3" xfId="3213" xr:uid="{AD658FF6-0A52-4525-932A-629AE7239DF0}"/>
    <cellStyle name="Normal 14 3 3 2 2 3 2" xfId="13879" xr:uid="{C77C51D0-2002-487D-A942-4E4013CD844A}"/>
    <cellStyle name="Normal 14 3 3 2 2 3 3" xfId="8354" xr:uid="{355B4281-F7D6-4EED-AAB6-1FB503E1B0EA}"/>
    <cellStyle name="Normal 14 3 3 2 2 4" xfId="8355" xr:uid="{9F18754F-5F3C-4DE3-90A8-D7C1A9F8EADF}"/>
    <cellStyle name="Normal 14 3 3 2 2 5" xfId="6852" xr:uid="{344E627D-671B-44D7-8525-F036FB5C542A}"/>
    <cellStyle name="Normal 14 3 3 2 2 6" xfId="12066" xr:uid="{188ADF19-B27E-49E8-BFFE-907D8C8E256B}"/>
    <cellStyle name="Normal 14 3 3 2 2 7" xfId="5027" xr:uid="{DEA3D445-615A-40E0-98EF-61FFA5EE288F}"/>
    <cellStyle name="Normal 14 3 3 2 3" xfId="1433" xr:uid="{89BC00CD-E175-4872-93A1-E9277EAC3EDC}"/>
    <cellStyle name="Normal 14 3 3 2 3 2" xfId="3390" xr:uid="{BBA382A0-E0F4-454B-A998-5E38CE4086F8}"/>
    <cellStyle name="Normal 14 3 3 2 3 2 2" xfId="14056" xr:uid="{F4FD4A88-7575-43F7-A0CF-25425DAA07F4}"/>
    <cellStyle name="Normal 14 3 3 2 3 2 3" xfId="8356" xr:uid="{91D67FA7-09DE-4AE3-952B-9C2C8F804730}"/>
    <cellStyle name="Normal 14 3 3 2 3 3" xfId="8357" xr:uid="{36FD78FD-B5A5-4B91-A6C7-6A73F0E3FE7D}"/>
    <cellStyle name="Normal 14 3 3 2 3 4" xfId="7029" xr:uid="{721467E0-1887-4466-9EFC-047EF87F8660}"/>
    <cellStyle name="Normal 14 3 3 2 3 5" xfId="12243" xr:uid="{224EFE71-4FE8-44DF-8D88-2D78F2DA56FE}"/>
    <cellStyle name="Normal 14 3 3 2 3 6" xfId="5204" xr:uid="{2B4A7ACB-712E-4AB2-A5CF-2CB6E8BE9164}"/>
    <cellStyle name="Normal 14 3 3 2 4" xfId="2846" xr:uid="{FD3CD5B0-89D0-4818-9D57-1CF7B86C897E}"/>
    <cellStyle name="Normal 14 3 3 2 4 2" xfId="13512" xr:uid="{34D2171D-BA4B-4F98-B350-D87ED8ADD9F9}"/>
    <cellStyle name="Normal 14 3 3 2 4 3" xfId="8358" xr:uid="{96C89413-1854-43B6-B215-5D5F9FD928FD}"/>
    <cellStyle name="Normal 14 3 3 2 5" xfId="8359" xr:uid="{61A54503-29B3-45CA-BC28-2137B51079BD}"/>
    <cellStyle name="Normal 14 3 3 2 6" xfId="6485" xr:uid="{E288EA9D-812A-49D7-998C-82616F42B7C5}"/>
    <cellStyle name="Normal 14 3 3 2 7" xfId="11699" xr:uid="{2603D977-1ACC-49B0-8B5C-E41B4CEDE6A1}"/>
    <cellStyle name="Normal 14 3 3 2 8" xfId="4660" xr:uid="{297F4F81-2063-448B-8D94-CF0A9C10E2DC}"/>
    <cellStyle name="Normal 14 3 3 3" xfId="933" xr:uid="{6AF581BF-27F5-4673-8259-D9BE4BCF6705}"/>
    <cellStyle name="Normal 14 3 3 3 2" xfId="1435" xr:uid="{19821CDA-4082-4649-84C6-B98015B6B487}"/>
    <cellStyle name="Normal 14 3 3 3 2 2" xfId="3392" xr:uid="{97CFC019-B8D8-4505-B976-CEA62C31F2C5}"/>
    <cellStyle name="Normal 14 3 3 3 2 2 2" xfId="14058" xr:uid="{A1BA065D-B20E-4990-A2E2-8A7942759E83}"/>
    <cellStyle name="Normal 14 3 3 3 2 2 3" xfId="8360" xr:uid="{D8293874-B8A1-44F6-B802-1561C55C5B1F}"/>
    <cellStyle name="Normal 14 3 3 3 2 3" xfId="8361" xr:uid="{8F80C44A-7A29-4BB7-92EC-01CC32E8AB78}"/>
    <cellStyle name="Normal 14 3 3 3 2 4" xfId="7031" xr:uid="{DA80D730-ACDE-4E27-8410-E5A894688413}"/>
    <cellStyle name="Normal 14 3 3 3 2 5" xfId="12245" xr:uid="{A3DFFC4B-2CB2-4C4D-8B2E-3B8A58F4A3B8}"/>
    <cellStyle name="Normal 14 3 3 3 2 6" xfId="5206" xr:uid="{FA04D827-4131-4218-8B04-1080A303526C}"/>
    <cellStyle name="Normal 14 3 3 3 3" xfId="2984" xr:uid="{5E7E4430-8B27-454D-B009-8A58F499BA96}"/>
    <cellStyle name="Normal 14 3 3 3 3 2" xfId="13650" xr:uid="{F0FE7F81-47B4-4DF7-BFF3-CB43A83C26BD}"/>
    <cellStyle name="Normal 14 3 3 3 3 3" xfId="8362" xr:uid="{E2C8DE4A-A804-4BAE-B8F3-2C7699AFE9D4}"/>
    <cellStyle name="Normal 14 3 3 3 4" xfId="8363" xr:uid="{3F381A3E-38D4-4FA7-A00C-7694C8C2AD29}"/>
    <cellStyle name="Normal 14 3 3 3 5" xfId="6623" xr:uid="{8F46F1C6-C358-4D41-8A1D-9904DE3F7CE9}"/>
    <cellStyle name="Normal 14 3 3 3 6" xfId="11837" xr:uid="{FF87694D-8C58-4B6E-8B09-468317FC7444}"/>
    <cellStyle name="Normal 14 3 3 3 7" xfId="4798" xr:uid="{772001FB-0D90-45E3-82A6-A449B6F464C6}"/>
    <cellStyle name="Normal 14 3 3 4" xfId="1432" xr:uid="{7D497492-8FD5-43AA-A9B9-952830929DCA}"/>
    <cellStyle name="Normal 14 3 3 4 2" xfId="3389" xr:uid="{E03C1FBF-3200-4A37-877A-FEEDF288A260}"/>
    <cellStyle name="Normal 14 3 3 4 2 2" xfId="14055" xr:uid="{A5EB3420-7267-4B00-8F32-461C772AC405}"/>
    <cellStyle name="Normal 14 3 3 4 2 3" xfId="8364" xr:uid="{532D8DBF-656C-40AD-AC52-CD34698CDA53}"/>
    <cellStyle name="Normal 14 3 3 4 3" xfId="8365" xr:uid="{5735B70A-F66F-4203-B158-9739D72F8EE3}"/>
    <cellStyle name="Normal 14 3 3 4 4" xfId="7028" xr:uid="{9384B4B6-179C-4059-8997-50A01F0BE7A0}"/>
    <cellStyle name="Normal 14 3 3 4 5" xfId="12242" xr:uid="{E85BE271-0110-4ACD-8594-2FFEC2D9B4EA}"/>
    <cellStyle name="Normal 14 3 3 4 6" xfId="5203" xr:uid="{3EF0053E-BFB3-47AC-A8AC-CEE049D49AF9}"/>
    <cellStyle name="Normal 14 3 3 5" xfId="2239" xr:uid="{E92A57C4-0308-42EF-9400-5071113021E8}"/>
    <cellStyle name="Normal 14 3 3 5 2" xfId="4092" xr:uid="{C8BED4DE-F4E6-443F-B49A-C721CDED097F}"/>
    <cellStyle name="Normal 14 3 3 5 2 2" xfId="14755" xr:uid="{6DC9F02D-8F1F-422F-B9AD-F9A6CFD2F528}"/>
    <cellStyle name="Normal 14 3 3 5 2 3" xfId="8366" xr:uid="{A0DBB09A-7099-49F7-BF52-DE31D1E6339D}"/>
    <cellStyle name="Normal 14 3 3 5 3" xfId="8367" xr:uid="{A973E3E5-4363-4B87-81CB-64BCD139CB19}"/>
    <cellStyle name="Normal 14 3 3 5 4" xfId="7731" xr:uid="{26F87F2B-465C-46E4-80BD-67C5B7F64FA3}"/>
    <cellStyle name="Normal 14 3 3 5 5" xfId="12942" xr:uid="{EEAE1588-CB16-45C9-870C-FD6E10A1975D}"/>
    <cellStyle name="Normal 14 3 3 5 6" xfId="5903" xr:uid="{0A277AAB-54D1-4F5E-9D46-41DDBDF339BC}"/>
    <cellStyle name="Normal 14 3 3 6" xfId="2383" xr:uid="{43C7BA7E-1484-483F-AE6D-888549F2C986}"/>
    <cellStyle name="Normal 14 3 3 6 2" xfId="4227" xr:uid="{279E3302-790E-4A44-8B81-EA8E830F86BF}"/>
    <cellStyle name="Normal 14 3 3 6 2 2" xfId="14890" xr:uid="{E13E837A-137B-4DCD-BB13-29CE2956F63A}"/>
    <cellStyle name="Normal 14 3 3 6 2 3" xfId="8368" xr:uid="{E2B1B2DF-5042-4AC7-980E-AE998DFE0363}"/>
    <cellStyle name="Normal 14 3 3 6 3" xfId="7866" xr:uid="{0AB4E457-0098-424C-B3E4-91E568A4208B}"/>
    <cellStyle name="Normal 14 3 3 6 4" xfId="13077" xr:uid="{384352BB-31D1-49AB-B971-CE22D8655213}"/>
    <cellStyle name="Normal 14 3 3 6 5" xfId="6038" xr:uid="{FDEA3683-2B7F-4300-BB38-51FAC82C54F7}"/>
    <cellStyle name="Normal 14 3 3 7" xfId="2711" xr:uid="{AFB76163-4526-4CE5-BDF4-64B2EF833B74}"/>
    <cellStyle name="Normal 14 3 3 7 2" xfId="13377" xr:uid="{EBFCB87C-3F7F-4B6A-9398-AC57A2D7D75C}"/>
    <cellStyle name="Normal 14 3 3 7 3" xfId="8369" xr:uid="{581B230C-BA68-4C42-928F-59340C334786}"/>
    <cellStyle name="Normal 14 3 3 8" xfId="8370" xr:uid="{CA97A518-9819-4A13-A6B8-F118B33F88CA}"/>
    <cellStyle name="Normal 14 3 3 9" xfId="6350" xr:uid="{9E61C37E-42AF-4A4C-B32E-1209A63F15D5}"/>
    <cellStyle name="Normal 14 3 4" xfId="474" xr:uid="{11C672B1-B6B0-48B1-B5CF-07B2BCD86344}"/>
    <cellStyle name="Normal 14 3 4 2" xfId="1042" xr:uid="{8B2BD5C3-783B-4E2F-9EA7-70438D930D1A}"/>
    <cellStyle name="Normal 14 3 4 2 2" xfId="1437" xr:uid="{35B311CE-B16E-40DA-9054-55EC6FE93D5B}"/>
    <cellStyle name="Normal 14 3 4 2 2 2" xfId="3394" xr:uid="{DF620D39-3692-4A04-975C-E32252EF4C87}"/>
    <cellStyle name="Normal 14 3 4 2 2 2 2" xfId="14060" xr:uid="{B6746BC2-0000-47EA-B7BB-6C70AFAA67A3}"/>
    <cellStyle name="Normal 14 3 4 2 2 2 3" xfId="8371" xr:uid="{92DAAAB5-E01A-4380-8B1A-01643FEBC3CC}"/>
    <cellStyle name="Normal 14 3 4 2 2 3" xfId="8372" xr:uid="{4889B496-FD9C-4C42-9AA4-6822D9431742}"/>
    <cellStyle name="Normal 14 3 4 2 2 4" xfId="7033" xr:uid="{76CD579E-EFAD-4251-A369-51ECBA1AA138}"/>
    <cellStyle name="Normal 14 3 4 2 2 5" xfId="12247" xr:uid="{EF22DA8D-EC0C-47FA-BFE4-0A16E4B78412}"/>
    <cellStyle name="Normal 14 3 4 2 2 6" xfId="5208" xr:uid="{2D2DD547-D46A-452C-BCE0-192D01F387BE}"/>
    <cellStyle name="Normal 14 3 4 2 3" xfId="3074" xr:uid="{228D85A6-63A6-4E67-912A-FB8633DA5B2B}"/>
    <cellStyle name="Normal 14 3 4 2 3 2" xfId="13740" xr:uid="{71EF9D0C-45A5-4D45-AEED-5719DF54D0F1}"/>
    <cellStyle name="Normal 14 3 4 2 3 3" xfId="8373" xr:uid="{A4437947-6011-4C57-9ADE-22B6AD07E779}"/>
    <cellStyle name="Normal 14 3 4 2 4" xfId="8374" xr:uid="{1C870660-6113-4C0D-9137-ED27C8A507C1}"/>
    <cellStyle name="Normal 14 3 4 2 5" xfId="6713" xr:uid="{41C41FFA-A80F-4D21-95B5-703143B3C73E}"/>
    <cellStyle name="Normal 14 3 4 2 6" xfId="11927" xr:uid="{A0D1438E-442F-4F66-A69F-F5A0A7AF4EE5}"/>
    <cellStyle name="Normal 14 3 4 2 7" xfId="4888" xr:uid="{A15BB06B-E601-47F9-99BB-739059B36DC7}"/>
    <cellStyle name="Normal 14 3 4 3" xfId="1436" xr:uid="{CD5AE07C-74C2-4576-9561-9DA004BE06C0}"/>
    <cellStyle name="Normal 14 3 4 3 2" xfId="3393" xr:uid="{6753AFF8-DF5D-4BBC-898E-A02FB76E225B}"/>
    <cellStyle name="Normal 14 3 4 3 2 2" xfId="14059" xr:uid="{ACB9D351-9C2B-40E7-89B1-B1D50EF33C20}"/>
    <cellStyle name="Normal 14 3 4 3 2 3" xfId="8375" xr:uid="{2AE4D960-16A1-4D20-AE9D-28E2BFB3A13D}"/>
    <cellStyle name="Normal 14 3 4 3 3" xfId="8376" xr:uid="{FFB8D78A-D05F-4B5B-BDA3-5F968ABEF961}"/>
    <cellStyle name="Normal 14 3 4 3 4" xfId="7032" xr:uid="{D57E64F6-DD9A-4F2C-AA18-8DCAD35D8811}"/>
    <cellStyle name="Normal 14 3 4 3 5" xfId="12246" xr:uid="{6FF90437-2A29-465F-A57B-178DADAF889F}"/>
    <cellStyle name="Normal 14 3 4 3 6" xfId="5207" xr:uid="{A486B57A-97FD-4698-878A-B33CC58B4D8F}"/>
    <cellStyle name="Normal 14 3 4 4" xfId="2622" xr:uid="{62572CE3-A01C-4F5F-86B0-40D6F4C3170D}"/>
    <cellStyle name="Normal 14 3 4 4 2" xfId="13288" xr:uid="{2E270F95-1910-47FB-B515-38FB40A4C1E8}"/>
    <cellStyle name="Normal 14 3 4 4 3" xfId="8377" xr:uid="{A7AFBC8E-673A-4380-BBF3-DDDFE479924C}"/>
    <cellStyle name="Normal 14 3 4 5" xfId="8378" xr:uid="{F6E61179-E82E-4198-9422-CB32CF821B69}"/>
    <cellStyle name="Normal 14 3 4 6" xfId="6261" xr:uid="{6934955F-7D53-47F2-AA83-1DDA17F840F0}"/>
    <cellStyle name="Normal 14 3 4 7" xfId="11475" xr:uid="{B32B8D43-BE44-4492-BBEB-55A44E85F7EA}"/>
    <cellStyle name="Normal 14 3 4 8" xfId="4436" xr:uid="{5EACA01C-9BC6-4AD6-AF70-EA7C9A2B5C45}"/>
    <cellStyle name="Normal 14 3 5" xfId="691" xr:uid="{7DE10230-B2D4-4EE1-8A7D-0FA80144924D}"/>
    <cellStyle name="Normal 14 3 5 2" xfId="1155" xr:uid="{6B191292-7F3B-430A-AD4F-097EA2558E62}"/>
    <cellStyle name="Normal 14 3 5 2 2" xfId="1439" xr:uid="{C63EF40A-8F18-4AC4-81FC-56A10F31F148}"/>
    <cellStyle name="Normal 14 3 5 2 2 2" xfId="3396" xr:uid="{4F751181-1164-4D7B-8BFC-5ED1E719E7D0}"/>
    <cellStyle name="Normal 14 3 5 2 2 2 2" xfId="14062" xr:uid="{42832165-7E71-4104-9BD7-B399DBACDCF9}"/>
    <cellStyle name="Normal 14 3 5 2 2 2 3" xfId="8379" xr:uid="{3439296B-8BA3-49C3-BA96-C0CD81F46748}"/>
    <cellStyle name="Normal 14 3 5 2 2 3" xfId="8380" xr:uid="{8CAFDA29-5CD7-45C5-A0E8-F0598B9D81F0}"/>
    <cellStyle name="Normal 14 3 5 2 2 4" xfId="7035" xr:uid="{29F7EF93-A7F8-43E9-8119-196297AC81F5}"/>
    <cellStyle name="Normal 14 3 5 2 2 5" xfId="12249" xr:uid="{D572660B-208B-4005-A754-FF00FEDEB59E}"/>
    <cellStyle name="Normal 14 3 5 2 2 6" xfId="5210" xr:uid="{989D8A3A-E328-476C-B63A-8D9E2B8BB478}"/>
    <cellStyle name="Normal 14 3 5 2 3" xfId="3124" xr:uid="{64AB417F-5D5B-4255-90B3-BECEA3B7890A}"/>
    <cellStyle name="Normal 14 3 5 2 3 2" xfId="13790" xr:uid="{13FB9BB1-532B-4952-8007-20C4F35B464A}"/>
    <cellStyle name="Normal 14 3 5 2 3 3" xfId="8381" xr:uid="{8FC98576-EDC3-4031-A55A-856C20D67090}"/>
    <cellStyle name="Normal 14 3 5 2 4" xfId="8382" xr:uid="{7788F3EB-57A5-4720-B749-54E97F241827}"/>
    <cellStyle name="Normal 14 3 5 2 5" xfId="6763" xr:uid="{1A0D205E-211B-436C-96CB-7B69729E0314}"/>
    <cellStyle name="Normal 14 3 5 2 6" xfId="11977" xr:uid="{FC8AFD24-C437-45DD-9D7C-D7ED83E816D0}"/>
    <cellStyle name="Normal 14 3 5 2 7" xfId="4938" xr:uid="{1E9F6C98-3A11-4531-A13C-6DA3B59ADEDA}"/>
    <cellStyle name="Normal 14 3 5 3" xfId="1438" xr:uid="{35A91A4F-D5E3-4F70-A5C9-43C221332F4C}"/>
    <cellStyle name="Normal 14 3 5 3 2" xfId="3395" xr:uid="{F4786446-7A9A-4799-B2F4-37ED6DC1049E}"/>
    <cellStyle name="Normal 14 3 5 3 2 2" xfId="14061" xr:uid="{BA092117-34CD-4F89-8FAD-E0367FAA3B0F}"/>
    <cellStyle name="Normal 14 3 5 3 2 3" xfId="8383" xr:uid="{15219E3F-2CCE-4A15-A6E6-00239B0951CA}"/>
    <cellStyle name="Normal 14 3 5 3 3" xfId="8384" xr:uid="{D039C7F7-2152-4395-B96A-FADCA9CB83AE}"/>
    <cellStyle name="Normal 14 3 5 3 4" xfId="7034" xr:uid="{F62A3DDE-ED02-41B0-8ECF-1C9031832D6B}"/>
    <cellStyle name="Normal 14 3 5 3 5" xfId="12248" xr:uid="{7E197BA6-9F01-4F39-B7ED-024B7E0D7378}"/>
    <cellStyle name="Normal 14 3 5 3 6" xfId="5209" xr:uid="{60CC0F56-8530-43E9-BF77-D820D1CAB4D4}"/>
    <cellStyle name="Normal 14 3 5 4" xfId="2757" xr:uid="{A8877D58-3FF6-4E94-9BAA-01EE09325F29}"/>
    <cellStyle name="Normal 14 3 5 4 2" xfId="13423" xr:uid="{C6CBD4A7-CFE6-4E2B-9A93-71BC5FA43E80}"/>
    <cellStyle name="Normal 14 3 5 4 3" xfId="8385" xr:uid="{33A018AE-4454-403C-8FC5-CB5285C996A9}"/>
    <cellStyle name="Normal 14 3 5 5" xfId="8386" xr:uid="{CBC73389-7E51-4BEE-A39D-BF27B5A1169E}"/>
    <cellStyle name="Normal 14 3 5 6" xfId="6396" xr:uid="{208016CF-77E7-4C38-B26D-C5EFADDFCD6F}"/>
    <cellStyle name="Normal 14 3 5 7" xfId="11610" xr:uid="{4F7C2D7C-DC3C-4708-9EFE-E2EE3A78C25B}"/>
    <cellStyle name="Normal 14 3 5 8" xfId="4571" xr:uid="{D4901852-E166-450F-B4EB-CB4BF503EF4A}"/>
    <cellStyle name="Normal 14 3 6" xfId="358" xr:uid="{248174E9-D66B-4CBB-9530-53F8AE13FBC7}"/>
    <cellStyle name="Normal 14 3 6 2" xfId="984" xr:uid="{8C8414D7-5C39-4236-998E-21ACF475B510}"/>
    <cellStyle name="Normal 14 3 6 2 2" xfId="1441" xr:uid="{DCA60F45-EE8D-491B-892F-BE11248CA75F}"/>
    <cellStyle name="Normal 14 3 6 2 2 2" xfId="3398" xr:uid="{9680FD28-A7D0-4B74-8123-48601724B19E}"/>
    <cellStyle name="Normal 14 3 6 2 2 2 2" xfId="14064" xr:uid="{E6D3FD0D-EAC9-4F92-83DE-8E8CE413A1A5}"/>
    <cellStyle name="Normal 14 3 6 2 2 2 3" xfId="8387" xr:uid="{237A8822-D42B-4C9E-9971-2A74FC928D29}"/>
    <cellStyle name="Normal 14 3 6 2 2 3" xfId="8388" xr:uid="{766A426C-244E-4B1D-B071-C3FAB5FAB562}"/>
    <cellStyle name="Normal 14 3 6 2 2 4" xfId="7037" xr:uid="{62BE91B8-D3B1-436A-BC08-ED9349E3C85A}"/>
    <cellStyle name="Normal 14 3 6 2 2 5" xfId="12251" xr:uid="{D136B1C3-2CD7-49D9-8980-670B94FFDEBC}"/>
    <cellStyle name="Normal 14 3 6 2 2 6" xfId="5212" xr:uid="{6B3B6BC9-3E63-4BB6-879B-3BAD307D6621}"/>
    <cellStyle name="Normal 14 3 6 2 3" xfId="3030" xr:uid="{782CFE01-8524-4B07-8481-462E6A7FF01F}"/>
    <cellStyle name="Normal 14 3 6 2 3 2" xfId="13696" xr:uid="{08DFBC50-A13E-46AD-827C-D354008A6FC8}"/>
    <cellStyle name="Normal 14 3 6 2 3 3" xfId="8389" xr:uid="{861B534B-6F01-4D57-BD21-C383ABD5B021}"/>
    <cellStyle name="Normal 14 3 6 2 4" xfId="8390" xr:uid="{B098C23E-4321-4526-8F6A-457B716093B5}"/>
    <cellStyle name="Normal 14 3 6 2 5" xfId="6669" xr:uid="{C5E5F7D6-5036-423F-AB13-CDD170979475}"/>
    <cellStyle name="Normal 14 3 6 2 6" xfId="11883" xr:uid="{3D487051-6B88-494E-BC2A-44F282F7E14F}"/>
    <cellStyle name="Normal 14 3 6 2 7" xfId="4844" xr:uid="{A1A773EA-7920-4C07-9A6C-5A183019FE8E}"/>
    <cellStyle name="Normal 14 3 6 3" xfId="1440" xr:uid="{29828A0D-9DBD-4AAC-97CD-31658542F6A5}"/>
    <cellStyle name="Normal 14 3 6 3 2" xfId="3397" xr:uid="{D47BAA44-F6BB-4A44-A04A-8913FAEFA589}"/>
    <cellStyle name="Normal 14 3 6 3 2 2" xfId="14063" xr:uid="{5D7EDDFF-5AF3-4065-B970-A62E1506D015}"/>
    <cellStyle name="Normal 14 3 6 3 2 3" xfId="8391" xr:uid="{A000DBC1-21D1-40D4-ABAB-95FE88AC05AA}"/>
    <cellStyle name="Normal 14 3 6 3 3" xfId="8392" xr:uid="{04EEDD1C-BB4C-4518-8BA6-710666A3D961}"/>
    <cellStyle name="Normal 14 3 6 3 4" xfId="7036" xr:uid="{147A4496-7073-481B-A7AD-17146399CCE9}"/>
    <cellStyle name="Normal 14 3 6 3 5" xfId="12250" xr:uid="{D271DAB8-9582-4714-ABAB-CB653E56311F}"/>
    <cellStyle name="Normal 14 3 6 3 6" xfId="5211" xr:uid="{8BB2B16C-7236-42CE-ACB7-1A8F6E8D2297}"/>
    <cellStyle name="Normal 14 3 6 4" xfId="2573" xr:uid="{6135C669-B99C-4DEE-8781-5D9BD759DE94}"/>
    <cellStyle name="Normal 14 3 6 4 2" xfId="13239" xr:uid="{8791C016-F229-4DF4-9D89-FC79D0C30F83}"/>
    <cellStyle name="Normal 14 3 6 4 3" xfId="8393" xr:uid="{4B0CA359-4C2C-427D-8428-6F2618F0FB6F}"/>
    <cellStyle name="Normal 14 3 6 5" xfId="8394" xr:uid="{47EC04C7-BE33-42F0-A254-C01AC8101929}"/>
    <cellStyle name="Normal 14 3 6 6" xfId="6212" xr:uid="{D9F14F4D-C816-4CA2-A54B-941017D8E6DF}"/>
    <cellStyle name="Normal 14 3 6 7" xfId="11426" xr:uid="{2AAD4796-00B5-4091-8280-983238BFB972}"/>
    <cellStyle name="Normal 14 3 6 8" xfId="4387" xr:uid="{FD87566C-33E0-4BB6-914A-5952BE89B625}"/>
    <cellStyle name="Normal 14 3 7" xfId="839" xr:uid="{F83E17E0-3D7B-4AEF-BBFE-B3293E184A89}"/>
    <cellStyle name="Normal 14 3 7 2" xfId="1442" xr:uid="{7982E56B-3EAC-4992-B0C8-9AF441F1CF80}"/>
    <cellStyle name="Normal 14 3 7 2 2" xfId="3399" xr:uid="{8652DE55-7EF5-425C-A6D0-548D0782E735}"/>
    <cellStyle name="Normal 14 3 7 2 2 2" xfId="14065" xr:uid="{48F57C00-3C12-4204-B070-CA4ECAE42FEE}"/>
    <cellStyle name="Normal 14 3 7 2 2 3" xfId="8395" xr:uid="{B13AC491-336A-40F2-B3B3-4388AAEBF6D8}"/>
    <cellStyle name="Normal 14 3 7 2 3" xfId="8396" xr:uid="{92F38081-0313-4DE9-A194-F59D51ABF8B5}"/>
    <cellStyle name="Normal 14 3 7 2 4" xfId="7038" xr:uid="{F2733EB4-9B8F-46AE-A16C-8B4B02D77C50}"/>
    <cellStyle name="Normal 14 3 7 2 5" xfId="12252" xr:uid="{C3871DB4-0098-40A2-A7ED-FEEC407134F2}"/>
    <cellStyle name="Normal 14 3 7 2 6" xfId="5213" xr:uid="{A1FBE370-A9A7-4641-A12E-D3D41C6E5DBF}"/>
    <cellStyle name="Normal 14 3 7 3" xfId="2895" xr:uid="{5CB95006-6B63-479A-B565-8B0DCD33E0A1}"/>
    <cellStyle name="Normal 14 3 7 3 2" xfId="13561" xr:uid="{24E2F410-53CC-474A-9038-24402E9A5C5D}"/>
    <cellStyle name="Normal 14 3 7 3 3" xfId="8397" xr:uid="{BA7F1D93-9EBC-4936-A5A4-F6BF34BAEBF3}"/>
    <cellStyle name="Normal 14 3 7 4" xfId="8398" xr:uid="{01C4E25E-5368-4B33-AAAE-9B16A9ED09A4}"/>
    <cellStyle name="Normal 14 3 7 5" xfId="6534" xr:uid="{FDB7A600-F090-46C0-B5EC-27A75A95A65C}"/>
    <cellStyle name="Normal 14 3 7 6" xfId="11748" xr:uid="{9431628A-25F6-46F3-950A-364CB1648BA3}"/>
    <cellStyle name="Normal 14 3 7 7" xfId="4709" xr:uid="{66AE21A3-C17B-4B71-B3DF-C40D73DC0F46}"/>
    <cellStyle name="Normal 14 3 8" xfId="1305" xr:uid="{6479A21F-D4A2-4D37-A087-825EAC1E7C5A}"/>
    <cellStyle name="Normal 14 3 8 2" xfId="3262" xr:uid="{76ECED1F-634F-40EC-A6AA-315121B4F33C}"/>
    <cellStyle name="Normal 14 3 8 2 2" xfId="13928" xr:uid="{66F3C422-F008-405D-B058-D8583C854D47}"/>
    <cellStyle name="Normal 14 3 8 2 3" xfId="8399" xr:uid="{91B8B83E-238D-4F91-8033-7DA8B2BB54F9}"/>
    <cellStyle name="Normal 14 3 8 3" xfId="8400" xr:uid="{C3913FA1-5F44-4076-AD68-CEF6E5C6496F}"/>
    <cellStyle name="Normal 14 3 8 4" xfId="6901" xr:uid="{C9DC1D98-8036-4F06-8523-F6B02B06B3B1}"/>
    <cellStyle name="Normal 14 3 8 5" xfId="12115" xr:uid="{3C1A7D9F-9D59-4437-96E7-8AA983C6F42E}"/>
    <cellStyle name="Normal 14 3 8 6" xfId="5076" xr:uid="{02553B4A-E528-4866-B055-9552A99660C6}"/>
    <cellStyle name="Normal 14 3 9" xfId="252" xr:uid="{427DEC16-2172-48F7-B00D-DF0D75C9AA7B}"/>
    <cellStyle name="Normal 14 3 9 2" xfId="2528" xr:uid="{0B8675E4-A631-401E-B377-5C05B1729554}"/>
    <cellStyle name="Normal 14 3 9 2 2" xfId="13195" xr:uid="{D6439069-F204-474E-8CCE-3E93B210EBCB}"/>
    <cellStyle name="Normal 14 3 9 2 3" xfId="8401" xr:uid="{CF183F73-2BFA-4077-8B0A-17979BBBEF60}"/>
    <cellStyle name="Normal 14 3 9 3" xfId="8402" xr:uid="{54B15F59-9663-412B-8E80-B5B5ABADDFCA}"/>
    <cellStyle name="Normal 14 3 9 4" xfId="6167" xr:uid="{F620BD14-11D7-4507-A86D-BCAF92AA1992}"/>
    <cellStyle name="Normal 14 3 9 5" xfId="11382" xr:uid="{1AD31C51-A49C-4DD0-84E9-7BE4E9E05F2D}"/>
    <cellStyle name="Normal 14 3 9 6" xfId="4343" xr:uid="{6CEE53AE-6F2F-4A9C-B0A4-0369A1D637A3}"/>
    <cellStyle name="Normal 14 4" xfId="530" xr:uid="{88DFD987-3586-49CB-95D2-A3F6D1B22660}"/>
    <cellStyle name="Normal 14 4 10" xfId="11519" xr:uid="{83E6EBF5-2938-4C2A-BCE7-FDE8D160C903}"/>
    <cellStyle name="Normal 14 4 11" xfId="4480" xr:uid="{A2DB6F8B-2373-45D4-BF39-7CC9FC5AE8D5}"/>
    <cellStyle name="Normal 14 4 2" xfId="735" xr:uid="{F362A54F-73C1-43A3-9554-B4D7201BD199}"/>
    <cellStyle name="Normal 14 4 2 2" xfId="1199" xr:uid="{DF461930-EDC6-418A-B724-8B28D0C75E04}"/>
    <cellStyle name="Normal 14 4 2 2 2" xfId="1445" xr:uid="{A4323019-AD44-494C-9374-F4F0C6DAA22B}"/>
    <cellStyle name="Normal 14 4 2 2 2 2" xfId="3402" xr:uid="{7D8FD684-B4EB-4F23-AEB3-1EDB2D8B63CA}"/>
    <cellStyle name="Normal 14 4 2 2 2 2 2" xfId="14068" xr:uid="{4F50E988-4AEF-4B18-A373-8BA999BAD952}"/>
    <cellStyle name="Normal 14 4 2 2 2 2 3" xfId="8403" xr:uid="{4037D44A-97F1-441A-8017-6266C3030312}"/>
    <cellStyle name="Normal 14 4 2 2 2 3" xfId="8404" xr:uid="{04F6274D-AB57-4ECF-9E71-EF1964DEC04E}"/>
    <cellStyle name="Normal 14 4 2 2 2 4" xfId="7041" xr:uid="{BDEF6D4A-9CEC-439F-95BE-FE2C6C3ECF42}"/>
    <cellStyle name="Normal 14 4 2 2 2 5" xfId="12255" xr:uid="{7773302D-5E72-4242-9FE0-88719F50E268}"/>
    <cellStyle name="Normal 14 4 2 2 2 6" xfId="5216" xr:uid="{E41433BC-A061-43C8-9C1D-0F7B126A73BE}"/>
    <cellStyle name="Normal 14 4 2 2 3" xfId="3168" xr:uid="{E2DD6385-BFAB-4329-B924-E07DE3ECAEA2}"/>
    <cellStyle name="Normal 14 4 2 2 3 2" xfId="13834" xr:uid="{C609B07C-CA58-4B6C-BBBB-44FC67609C60}"/>
    <cellStyle name="Normal 14 4 2 2 3 3" xfId="8405" xr:uid="{45DCCF5B-747A-40D9-8FAE-EA2E5B2A25E8}"/>
    <cellStyle name="Normal 14 4 2 2 4" xfId="8406" xr:uid="{70E026AC-26B6-47C3-A845-832F3227841C}"/>
    <cellStyle name="Normal 14 4 2 2 5" xfId="6807" xr:uid="{FF74FB1D-5755-4585-97D3-AACB1591DE18}"/>
    <cellStyle name="Normal 14 4 2 2 6" xfId="12021" xr:uid="{7CE810D9-A22C-4162-AABA-A7C0DEC77EC1}"/>
    <cellStyle name="Normal 14 4 2 2 7" xfId="4982" xr:uid="{6E21EF7C-AD5E-4CD4-B878-F8C69ACD0C68}"/>
    <cellStyle name="Normal 14 4 2 3" xfId="1444" xr:uid="{52784ECF-6842-4A65-B843-6B42D9334581}"/>
    <cellStyle name="Normal 14 4 2 3 2" xfId="3401" xr:uid="{D252B7DA-ECF6-4BF1-BC5D-276B824A4E96}"/>
    <cellStyle name="Normal 14 4 2 3 2 2" xfId="14067" xr:uid="{8B49C8F1-1B01-4ADA-A8E2-F4299F7EF130}"/>
    <cellStyle name="Normal 14 4 2 3 2 3" xfId="8407" xr:uid="{6B05AE80-F434-4B6C-9B38-216EA8AA5838}"/>
    <cellStyle name="Normal 14 4 2 3 3" xfId="8408" xr:uid="{B7D0BC2E-8EBE-47D5-8695-F765DB17E085}"/>
    <cellStyle name="Normal 14 4 2 3 4" xfId="7040" xr:uid="{1D8FACB4-6AFA-43E6-86DA-0A7233985E4D}"/>
    <cellStyle name="Normal 14 4 2 3 5" xfId="12254" xr:uid="{B2C85FD9-4ABF-4F36-A878-94AF4543A064}"/>
    <cellStyle name="Normal 14 4 2 3 6" xfId="5215" xr:uid="{32857DBA-FA0B-40F4-9377-691378D10E90}"/>
    <cellStyle name="Normal 14 4 2 4" xfId="2801" xr:uid="{4A04A49F-D757-4BAC-BDB4-36FCF8D3CF11}"/>
    <cellStyle name="Normal 14 4 2 4 2" xfId="13467" xr:uid="{279F05AF-DB34-4ECC-A362-D6F27DCD43E1}"/>
    <cellStyle name="Normal 14 4 2 4 3" xfId="8409" xr:uid="{0F0A9D38-CE85-4A31-97F9-CA2FDED739D2}"/>
    <cellStyle name="Normal 14 4 2 5" xfId="8410" xr:uid="{4BE3F1F0-977A-4EC9-ABF4-A8E58424D90E}"/>
    <cellStyle name="Normal 14 4 2 6" xfId="6440" xr:uid="{9269420A-C4B8-4539-A126-58D0AE8E760D}"/>
    <cellStyle name="Normal 14 4 2 7" xfId="11654" xr:uid="{4DE9A856-E78B-4E79-9DEA-0FD3CB10CAF4}"/>
    <cellStyle name="Normal 14 4 2 8" xfId="4615" xr:uid="{3C7EE405-3731-4A0D-8DAB-A301629EF271}"/>
    <cellStyle name="Normal 14 4 3" xfId="885" xr:uid="{AF89997D-01E6-40C4-BB83-1C38926F92E7}"/>
    <cellStyle name="Normal 14 4 3 2" xfId="1446" xr:uid="{10BCCE87-1172-46A0-BB28-AB49BA89EEAE}"/>
    <cellStyle name="Normal 14 4 3 2 2" xfId="3403" xr:uid="{9463E779-41EC-4025-B347-59CC26C9D269}"/>
    <cellStyle name="Normal 14 4 3 2 2 2" xfId="14069" xr:uid="{54F0F307-AB9B-4CD4-ADE0-F72677DFE8BC}"/>
    <cellStyle name="Normal 14 4 3 2 2 3" xfId="8411" xr:uid="{DCEF0F40-0685-457A-AC0C-CE172C8CB48B}"/>
    <cellStyle name="Normal 14 4 3 2 3" xfId="8412" xr:uid="{EDEC172A-1C00-4892-9099-619D1DDF05B7}"/>
    <cellStyle name="Normal 14 4 3 2 4" xfId="7042" xr:uid="{4FB66C57-C180-4142-8A99-07762E3B4619}"/>
    <cellStyle name="Normal 14 4 3 2 5" xfId="12256" xr:uid="{A5E016FF-4DA4-4979-AC1C-150AC591E3A6}"/>
    <cellStyle name="Normal 14 4 3 2 6" xfId="5217" xr:uid="{6E945F5E-095E-48F4-81EC-475574F810B9}"/>
    <cellStyle name="Normal 14 4 3 3" xfId="2939" xr:uid="{EF5C0E83-7DA3-4195-A5A2-ED5CEBBFC6C9}"/>
    <cellStyle name="Normal 14 4 3 3 2" xfId="13605" xr:uid="{55FBFBEC-41B9-4D51-B020-E152D6F32C5B}"/>
    <cellStyle name="Normal 14 4 3 3 3" xfId="8413" xr:uid="{15750F41-03F5-425E-AFCC-B2CBABC660BB}"/>
    <cellStyle name="Normal 14 4 3 4" xfId="8414" xr:uid="{B7349FFA-0182-4129-A2E5-E3903E276EFA}"/>
    <cellStyle name="Normal 14 4 3 5" xfId="6578" xr:uid="{74B709E5-FCF3-46B1-AD6E-936A282BBB8B}"/>
    <cellStyle name="Normal 14 4 3 6" xfId="11792" xr:uid="{B6657647-FC2B-476F-B245-A886A47D01DA}"/>
    <cellStyle name="Normal 14 4 3 7" xfId="4753" xr:uid="{3F6AC79A-B21B-49D3-B0FC-7D0176E1A060}"/>
    <cellStyle name="Normal 14 4 4" xfId="1443" xr:uid="{8356D255-BC17-4F14-9A01-A25D6E2EB88D}"/>
    <cellStyle name="Normal 14 4 4 2" xfId="3400" xr:uid="{6C6292A5-63A6-447C-B70B-CC1E8DBEEE25}"/>
    <cellStyle name="Normal 14 4 4 2 2" xfId="14066" xr:uid="{1675DE53-58DF-4CA6-AB63-3A2E0C92EDA9}"/>
    <cellStyle name="Normal 14 4 4 2 3" xfId="8415" xr:uid="{113203C6-8C03-4E48-AC09-1A95999F9174}"/>
    <cellStyle name="Normal 14 4 4 3" xfId="8416" xr:uid="{12740DE6-27C0-416A-BF36-3F4556126840}"/>
    <cellStyle name="Normal 14 4 4 4" xfId="7039" xr:uid="{459ADCF5-A0E9-4A49-8F1A-EEE3A3C1FF56}"/>
    <cellStyle name="Normal 14 4 4 5" xfId="12253" xr:uid="{CD271E3C-CC9D-46F6-AC95-088D243CD9B4}"/>
    <cellStyle name="Normal 14 4 4 6" xfId="5214" xr:uid="{71D08C3A-E405-49B3-BD11-47D1FEDD92C2}"/>
    <cellStyle name="Normal 14 4 5" xfId="2190" xr:uid="{1DDCC71A-90C4-4BF9-9AFD-52A816F28D5C}"/>
    <cellStyle name="Normal 14 4 5 2" xfId="4046" xr:uid="{BD9D9731-5A1F-4512-A94F-58455939D177}"/>
    <cellStyle name="Normal 14 4 5 2 2" xfId="14709" xr:uid="{32C895AF-4647-448E-988D-69B842D26AF5}"/>
    <cellStyle name="Normal 14 4 5 2 3" xfId="8417" xr:uid="{31C027F4-A05C-4EB6-AB13-3E1FF7553D23}"/>
    <cellStyle name="Normal 14 4 5 3" xfId="8418" xr:uid="{4D9D4DA4-FA72-4B14-9356-C89A209F57A1}"/>
    <cellStyle name="Normal 14 4 5 4" xfId="7685" xr:uid="{C591D3B6-259D-49C0-B052-38C7358D5B97}"/>
    <cellStyle name="Normal 14 4 5 5" xfId="12896" xr:uid="{1D63BEE8-1F4A-4F8E-8EA7-1ABAF7762746}"/>
    <cellStyle name="Normal 14 4 5 6" xfId="5857" xr:uid="{66B0454B-810B-475F-9CCF-6A4B8EDDC5CF}"/>
    <cellStyle name="Normal 14 4 6" xfId="2338" xr:uid="{BEABEEFC-823C-4DB1-9F9E-AEEA6144960F}"/>
    <cellStyle name="Normal 14 4 6 2" xfId="4182" xr:uid="{975DF40A-BED8-4193-B72E-69DFB9FBB8F3}"/>
    <cellStyle name="Normal 14 4 6 2 2" xfId="14845" xr:uid="{84791D6C-83B7-4E54-9A5C-50B2EC62D8AC}"/>
    <cellStyle name="Normal 14 4 6 2 3" xfId="8419" xr:uid="{1177374B-41CF-4820-B337-336E150AEF0B}"/>
    <cellStyle name="Normal 14 4 6 3" xfId="7821" xr:uid="{AA454116-0F13-4B70-9BF4-E05099B78685}"/>
    <cellStyle name="Normal 14 4 6 4" xfId="13032" xr:uid="{B545B26F-E492-43FF-9870-39D5F3966CAC}"/>
    <cellStyle name="Normal 14 4 6 5" xfId="5993" xr:uid="{C73D59D8-279F-44BD-8271-7B5399B9345D}"/>
    <cellStyle name="Normal 14 4 7" xfId="2666" xr:uid="{18393814-5B67-4A75-B60D-EDA704CE8689}"/>
    <cellStyle name="Normal 14 4 7 2" xfId="13332" xr:uid="{1CE4F9E9-1605-4E65-A981-F400754F02F6}"/>
    <cellStyle name="Normal 14 4 7 3" xfId="8420" xr:uid="{71700BC2-E43C-4CA9-9FBC-0D2E73D26C9F}"/>
    <cellStyle name="Normal 14 4 8" xfId="8421" xr:uid="{EDF8FE10-9B8A-46CA-8371-F2C0002CEB31}"/>
    <cellStyle name="Normal 14 4 9" xfId="6305" xr:uid="{F743AE73-F832-4F3F-A233-9BD4FAAE2E5B}"/>
    <cellStyle name="Normal 14 5" xfId="637" xr:uid="{4C949473-F4F1-4601-A866-7E49246301EC}"/>
    <cellStyle name="Normal 14 5 10" xfId="11562" xr:uid="{B117FF08-7BA4-451A-B616-AF2AE7E87C1D}"/>
    <cellStyle name="Normal 14 5 11" xfId="4523" xr:uid="{FF1122BA-685B-4F67-8132-AEA92502686E}"/>
    <cellStyle name="Normal 14 5 2" xfId="779" xr:uid="{C22ACFF2-A4E9-40BA-B847-F8D57AF8D585}"/>
    <cellStyle name="Normal 14 5 2 2" xfId="1242" xr:uid="{543D439F-73B1-41D7-955E-7D843DB0830F}"/>
    <cellStyle name="Normal 14 5 2 2 2" xfId="1449" xr:uid="{F6A0928E-BACB-442B-AED3-15E0E262E993}"/>
    <cellStyle name="Normal 14 5 2 2 2 2" xfId="3406" xr:uid="{9EAA2679-DD6A-4C58-BDC7-F32CB780F5C5}"/>
    <cellStyle name="Normal 14 5 2 2 2 2 2" xfId="14072" xr:uid="{7211754B-C864-48AC-A69C-1A23804A738E}"/>
    <cellStyle name="Normal 14 5 2 2 2 2 3" xfId="8422" xr:uid="{B25E7950-730D-4359-902C-D364DDCAA30C}"/>
    <cellStyle name="Normal 14 5 2 2 2 3" xfId="8423" xr:uid="{8A87E299-0283-4381-9007-71E979224844}"/>
    <cellStyle name="Normal 14 5 2 2 2 4" xfId="7045" xr:uid="{B30FE054-6CD2-4CAF-8109-A770F0EA21FE}"/>
    <cellStyle name="Normal 14 5 2 2 2 5" xfId="12259" xr:uid="{AC7A313F-BA0B-487A-A6F7-0741FF96588C}"/>
    <cellStyle name="Normal 14 5 2 2 2 6" xfId="5220" xr:uid="{64A1ABF2-CFEC-45FD-AF4C-47B289428F1F}"/>
    <cellStyle name="Normal 14 5 2 2 3" xfId="3211" xr:uid="{D35D6508-CE92-4F7E-9949-12A0C80CB76E}"/>
    <cellStyle name="Normal 14 5 2 2 3 2" xfId="13877" xr:uid="{AE24AC94-FC16-4EDC-8DCF-2E914164E9EB}"/>
    <cellStyle name="Normal 14 5 2 2 3 3" xfId="8424" xr:uid="{56BD1347-689F-46B1-AACF-6504F75132EB}"/>
    <cellStyle name="Normal 14 5 2 2 4" xfId="8425" xr:uid="{3CE43344-5B14-4009-B9FB-EBA543B0749D}"/>
    <cellStyle name="Normal 14 5 2 2 5" xfId="6850" xr:uid="{0C9C9AF5-8135-4032-839A-81DB68A1F3B4}"/>
    <cellStyle name="Normal 14 5 2 2 6" xfId="12064" xr:uid="{7EC55BA9-8861-44F4-B0C8-27422DDD24B5}"/>
    <cellStyle name="Normal 14 5 2 2 7" xfId="5025" xr:uid="{B21AAC3E-F049-4F81-8741-8D18EA304FC3}"/>
    <cellStyle name="Normal 14 5 2 3" xfId="1448" xr:uid="{B695D808-3ED4-4BE9-920C-363316C7D62C}"/>
    <cellStyle name="Normal 14 5 2 3 2" xfId="3405" xr:uid="{6FA9D647-C4FC-49D3-A31F-4BD1E4D67C5A}"/>
    <cellStyle name="Normal 14 5 2 3 2 2" xfId="14071" xr:uid="{3C47370E-1976-40FC-B43A-47975C345523}"/>
    <cellStyle name="Normal 14 5 2 3 2 3" xfId="8426" xr:uid="{D9E1BB53-2CE3-4BB3-9867-AD1956E038B8}"/>
    <cellStyle name="Normal 14 5 2 3 3" xfId="8427" xr:uid="{CDFCDA60-8AB4-481E-ADC7-F06551FC93BE}"/>
    <cellStyle name="Normal 14 5 2 3 4" xfId="7044" xr:uid="{BB32075B-EE59-41EF-AAF6-BED6E2173715}"/>
    <cellStyle name="Normal 14 5 2 3 5" xfId="12258" xr:uid="{BB488A26-F0EB-41AF-9EAC-A7785C84D822}"/>
    <cellStyle name="Normal 14 5 2 3 6" xfId="5219" xr:uid="{14D7AA48-8AC2-41D2-B589-BEDF5077317F}"/>
    <cellStyle name="Normal 14 5 2 4" xfId="2844" xr:uid="{3B0D110C-59E8-4578-974B-AEC2B190B249}"/>
    <cellStyle name="Normal 14 5 2 4 2" xfId="13510" xr:uid="{D2148062-EB19-4626-ABA6-6D362AC27E9F}"/>
    <cellStyle name="Normal 14 5 2 4 3" xfId="8428" xr:uid="{FF90C37F-C8FD-4D0F-B4B6-162D66F7F7C5}"/>
    <cellStyle name="Normal 14 5 2 5" xfId="8429" xr:uid="{ECCF4D46-20CE-40B0-B88A-89445644C2CB}"/>
    <cellStyle name="Normal 14 5 2 6" xfId="6483" xr:uid="{15CC19AC-24C9-48DD-8B36-275DA42F377B}"/>
    <cellStyle name="Normal 14 5 2 7" xfId="11697" xr:uid="{7DAE70F2-864B-4C80-A7F7-ECFD1E453FC4}"/>
    <cellStyle name="Normal 14 5 2 8" xfId="4658" xr:uid="{3266EAC2-A714-40BA-BB7D-011E423F9DBB}"/>
    <cellStyle name="Normal 14 5 3" xfId="931" xr:uid="{D9EAB0DC-C577-4A9C-AE0B-F2F8BA37568C}"/>
    <cellStyle name="Normal 14 5 3 2" xfId="1450" xr:uid="{B11CFDA7-B2B3-4EA0-8FCE-16EB84189E48}"/>
    <cellStyle name="Normal 14 5 3 2 2" xfId="3407" xr:uid="{C46D9BB4-1C2F-443D-AF49-84F0653CB148}"/>
    <cellStyle name="Normal 14 5 3 2 2 2" xfId="14073" xr:uid="{2BE01AB6-B8D0-4AEC-A141-C0D1DE7DDC30}"/>
    <cellStyle name="Normal 14 5 3 2 2 3" xfId="8430" xr:uid="{E7883D2D-54DD-4B5B-A4DE-8D76B1B73EBC}"/>
    <cellStyle name="Normal 14 5 3 2 3" xfId="8431" xr:uid="{89E8A474-7DC1-4104-83D4-73F220A08112}"/>
    <cellStyle name="Normal 14 5 3 2 4" xfId="7046" xr:uid="{9942F848-5B76-4650-A445-45C2F970A918}"/>
    <cellStyle name="Normal 14 5 3 2 5" xfId="12260" xr:uid="{0778F2A5-0EFD-4041-8C67-DE6C44E421A1}"/>
    <cellStyle name="Normal 14 5 3 2 6" xfId="5221" xr:uid="{0FDED094-419C-4425-8953-E50AF45DAA02}"/>
    <cellStyle name="Normal 14 5 3 3" xfId="2982" xr:uid="{334AC809-E742-4276-824D-902201F5324A}"/>
    <cellStyle name="Normal 14 5 3 3 2" xfId="13648" xr:uid="{45D55E91-FE1E-40A0-89C5-9EFFB1CAB674}"/>
    <cellStyle name="Normal 14 5 3 3 3" xfId="8432" xr:uid="{A96F2C4C-1928-4969-AD1A-0D8E43746130}"/>
    <cellStyle name="Normal 14 5 3 4" xfId="8433" xr:uid="{D25584BC-AE62-4E3D-9726-CE1233E751F3}"/>
    <cellStyle name="Normal 14 5 3 5" xfId="6621" xr:uid="{E53D65F3-A9A0-4D2D-BA64-78B07C74CA0C}"/>
    <cellStyle name="Normal 14 5 3 6" xfId="11835" xr:uid="{31015C8F-0762-4DFF-9F2D-266C02C06ECA}"/>
    <cellStyle name="Normal 14 5 3 7" xfId="4796" xr:uid="{4E663511-04AB-4896-A049-BF66FA0ADFF5}"/>
    <cellStyle name="Normal 14 5 4" xfId="1447" xr:uid="{1111016B-3D20-41B2-8301-0B36B51F93C2}"/>
    <cellStyle name="Normal 14 5 4 2" xfId="3404" xr:uid="{3EB388E3-FFAC-4CBD-882E-28E96B71299E}"/>
    <cellStyle name="Normal 14 5 4 2 2" xfId="14070" xr:uid="{194211AB-FDE9-4E1B-986A-975A099D76DF}"/>
    <cellStyle name="Normal 14 5 4 2 3" xfId="8434" xr:uid="{3A77EA24-AB71-4401-83AF-E2C27D1D7F6A}"/>
    <cellStyle name="Normal 14 5 4 3" xfId="8435" xr:uid="{BB217FD9-A46E-46D5-9572-76296DE10C42}"/>
    <cellStyle name="Normal 14 5 4 4" xfId="7043" xr:uid="{F260F993-4921-4EA7-8B57-C6D6E83EEA39}"/>
    <cellStyle name="Normal 14 5 4 5" xfId="12257" xr:uid="{F61AB9F3-9FD4-42B3-BD3A-E21D09B0F851}"/>
    <cellStyle name="Normal 14 5 4 6" xfId="5218" xr:uid="{06BA0AAF-0636-4269-BAF4-1AC580FBC336}"/>
    <cellStyle name="Normal 14 5 5" xfId="2237" xr:uid="{398C3450-7CC6-4637-B86E-230A6428D252}"/>
    <cellStyle name="Normal 14 5 5 2" xfId="4090" xr:uid="{CD8D1008-9F37-4D23-958A-710A871C8A9F}"/>
    <cellStyle name="Normal 14 5 5 2 2" xfId="14753" xr:uid="{57B39A46-C62C-463E-BC64-0CBB0391EBBA}"/>
    <cellStyle name="Normal 14 5 5 2 3" xfId="8436" xr:uid="{AFD0A098-80E1-46D2-A93C-F1946FF098D0}"/>
    <cellStyle name="Normal 14 5 5 3" xfId="8437" xr:uid="{CC17832A-D8F1-49B1-9FFE-9D4C53614E98}"/>
    <cellStyle name="Normal 14 5 5 4" xfId="7729" xr:uid="{F542B6FC-4D01-4535-B517-521DDD5DA556}"/>
    <cellStyle name="Normal 14 5 5 5" xfId="12940" xr:uid="{FB5C5264-1009-4300-9657-4D7018917EDF}"/>
    <cellStyle name="Normal 14 5 5 6" xfId="5901" xr:uid="{89788CA8-A9A4-4150-BF62-DEA47CB8CE77}"/>
    <cellStyle name="Normal 14 5 6" xfId="2381" xr:uid="{9236ABD7-539D-409E-8BA5-2554A45011ED}"/>
    <cellStyle name="Normal 14 5 6 2" xfId="4225" xr:uid="{4292512A-0B00-4FD1-901E-AFE1A89B73D3}"/>
    <cellStyle name="Normal 14 5 6 2 2" xfId="14888" xr:uid="{949A1177-168F-4FEC-AC8A-386D9D771C07}"/>
    <cellStyle name="Normal 14 5 6 2 3" xfId="8438" xr:uid="{30EEE278-B3FE-48DE-8C41-1EEBD36E3CDD}"/>
    <cellStyle name="Normal 14 5 6 3" xfId="7864" xr:uid="{A3243EA8-E318-4D4E-B9DD-16278912CFFD}"/>
    <cellStyle name="Normal 14 5 6 4" xfId="13075" xr:uid="{2EBA2713-370F-4475-8D9A-B239768AF13F}"/>
    <cellStyle name="Normal 14 5 6 5" xfId="6036" xr:uid="{570AFF2B-1219-432B-B79C-3AB4C1B00ACF}"/>
    <cellStyle name="Normal 14 5 7" xfId="2709" xr:uid="{B466BC37-73CE-4B84-A1E3-F666BFCF9E40}"/>
    <cellStyle name="Normal 14 5 7 2" xfId="13375" xr:uid="{5D70E1D8-902A-4F9B-B79E-D2D3B20BD4E1}"/>
    <cellStyle name="Normal 14 5 7 3" xfId="8439" xr:uid="{D421249A-3A94-4EB3-A3B6-0E6C3ECAC235}"/>
    <cellStyle name="Normal 14 5 8" xfId="8440" xr:uid="{96518753-4398-4B11-A206-5EF8F28D1BC9}"/>
    <cellStyle name="Normal 14 5 9" xfId="6348" xr:uid="{8B4313A9-6D4C-4E60-B852-2458E8A50779}"/>
    <cellStyle name="Normal 14 6" xfId="472" xr:uid="{AF56DA86-CB28-4946-8D25-D603C9D2943B}"/>
    <cellStyle name="Normal 14 6 2" xfId="1040" xr:uid="{918305E2-92E2-415C-8E26-BCEF9FD80D3F}"/>
    <cellStyle name="Normal 14 6 2 2" xfId="1452" xr:uid="{6DA1E1B7-A5F3-41CF-93A9-B1DA3AED9A25}"/>
    <cellStyle name="Normal 14 6 2 2 2" xfId="3409" xr:uid="{6869B28B-E9D9-491E-BBC8-8677C6599E6F}"/>
    <cellStyle name="Normal 14 6 2 2 2 2" xfId="14075" xr:uid="{8D974D70-DA6D-48E3-A584-CBFE27735766}"/>
    <cellStyle name="Normal 14 6 2 2 2 3" xfId="8441" xr:uid="{3D96E8CD-D52D-4E6E-A1FF-104BEA9A5A16}"/>
    <cellStyle name="Normal 14 6 2 2 3" xfId="8442" xr:uid="{1DB84044-A1F8-4B4D-99C6-C4F1CFA790C3}"/>
    <cellStyle name="Normal 14 6 2 2 4" xfId="7048" xr:uid="{0F8D64D0-5B6D-4DC5-9CAA-2396AC046796}"/>
    <cellStyle name="Normal 14 6 2 2 5" xfId="12262" xr:uid="{8194482C-23B6-46EA-94D7-D55EE8223778}"/>
    <cellStyle name="Normal 14 6 2 2 6" xfId="5223" xr:uid="{375D9A59-0EC6-4D0E-B9B0-68A804A45BF0}"/>
    <cellStyle name="Normal 14 6 2 3" xfId="3072" xr:uid="{8C11E1D7-B9C8-4342-87C0-FF38F71677B7}"/>
    <cellStyle name="Normal 14 6 2 3 2" xfId="13738" xr:uid="{5CE95554-FEB9-47A1-AAC1-6F1B72935843}"/>
    <cellStyle name="Normal 14 6 2 3 3" xfId="8443" xr:uid="{87972535-490E-4389-9F22-BCD21BD7FEE6}"/>
    <cellStyle name="Normal 14 6 2 4" xfId="8444" xr:uid="{5DB682DD-57A1-4604-929B-CBC84ADB69B2}"/>
    <cellStyle name="Normal 14 6 2 5" xfId="6711" xr:uid="{BBBC2E9D-A011-448B-9B3D-8F5E45CB76E5}"/>
    <cellStyle name="Normal 14 6 2 6" xfId="11925" xr:uid="{301213A5-4DEF-4E87-BE81-E4F6D7083814}"/>
    <cellStyle name="Normal 14 6 2 7" xfId="4886" xr:uid="{5BC59442-D0F3-4EF6-A16A-4106ABBA1780}"/>
    <cellStyle name="Normal 14 6 3" xfId="1451" xr:uid="{7DA87043-C66A-4D75-96F9-9877026A77BF}"/>
    <cellStyle name="Normal 14 6 3 2" xfId="3408" xr:uid="{B276424C-3CC4-499A-8F81-CF2F4D8FD4D9}"/>
    <cellStyle name="Normal 14 6 3 2 2" xfId="14074" xr:uid="{CE4332BC-6353-452F-9305-96F7F507035C}"/>
    <cellStyle name="Normal 14 6 3 2 3" xfId="8445" xr:uid="{00FB35B9-38C5-4C4A-97AA-6E57C43649E4}"/>
    <cellStyle name="Normal 14 6 3 3" xfId="8446" xr:uid="{228D942C-613C-4349-87CE-B9D806214325}"/>
    <cellStyle name="Normal 14 6 3 4" xfId="7047" xr:uid="{B2767087-FF95-45D9-9F2D-4F441023D10B}"/>
    <cellStyle name="Normal 14 6 3 5" xfId="12261" xr:uid="{DEC63DD6-4B4D-4723-BD5F-75C5A11A1342}"/>
    <cellStyle name="Normal 14 6 3 6" xfId="5222" xr:uid="{558852FE-67F1-446F-98D4-2A7992223A44}"/>
    <cellStyle name="Normal 14 6 4" xfId="2620" xr:uid="{F18A4A15-4D2F-4D19-BC81-3AF312FC7538}"/>
    <cellStyle name="Normal 14 6 4 2" xfId="13286" xr:uid="{50E3EC75-7894-4995-8F40-A2257C3EBAA5}"/>
    <cellStyle name="Normal 14 6 4 3" xfId="8447" xr:uid="{0C242719-B9C2-4D78-8F63-970ED3FEC9A3}"/>
    <cellStyle name="Normal 14 6 5" xfId="8448" xr:uid="{54962807-5912-4143-8FA3-EF82618CDE50}"/>
    <cellStyle name="Normal 14 6 6" xfId="6259" xr:uid="{2B127034-2913-4099-B6DD-6F06F7D49C98}"/>
    <cellStyle name="Normal 14 6 7" xfId="11473" xr:uid="{91973BAB-EADF-4B70-92F4-2EA6F0B7AAA2}"/>
    <cellStyle name="Normal 14 6 8" xfId="4434" xr:uid="{40AA7E6E-01FA-4484-9449-7FF6289F6E97}"/>
    <cellStyle name="Normal 14 7" xfId="689" xr:uid="{091B41E1-10CD-4DC4-BF5F-DA9363C1F5AA}"/>
    <cellStyle name="Normal 14 7 2" xfId="1153" xr:uid="{EA03627F-2EFB-4BD0-9215-9AAA5719058E}"/>
    <cellStyle name="Normal 14 7 2 2" xfId="1454" xr:uid="{FD44854F-188D-42DD-BCAC-9F73DF893699}"/>
    <cellStyle name="Normal 14 7 2 2 2" xfId="3411" xr:uid="{0EDFE941-E565-4CE1-AAA3-9F6B315DE259}"/>
    <cellStyle name="Normal 14 7 2 2 2 2" xfId="14077" xr:uid="{BA38184D-E1D2-4AEC-9B15-EA478F4C989E}"/>
    <cellStyle name="Normal 14 7 2 2 2 3" xfId="8449" xr:uid="{4FA6A80B-C21C-460F-8E74-C52B4E285541}"/>
    <cellStyle name="Normal 14 7 2 2 3" xfId="8450" xr:uid="{060242EF-7DB5-4E0B-8DAE-B9A6CC169404}"/>
    <cellStyle name="Normal 14 7 2 2 4" xfId="7050" xr:uid="{5E1A5420-CD2D-4C24-8A5D-BE0D0ADD74F6}"/>
    <cellStyle name="Normal 14 7 2 2 5" xfId="12264" xr:uid="{B5020A25-608E-44B7-9FA0-C523C8D9B95C}"/>
    <cellStyle name="Normal 14 7 2 2 6" xfId="5225" xr:uid="{C3DD9748-905B-46B7-B56F-7EB5C1B6CEFF}"/>
    <cellStyle name="Normal 14 7 2 3" xfId="3122" xr:uid="{4EB67891-80B9-4B28-9354-CE4F3C78C3C0}"/>
    <cellStyle name="Normal 14 7 2 3 2" xfId="13788" xr:uid="{BCC9A46B-D834-46F3-878B-305C6D8EBAAC}"/>
    <cellStyle name="Normal 14 7 2 3 3" xfId="8451" xr:uid="{8DE2539B-C000-4944-A621-C3A8D7966606}"/>
    <cellStyle name="Normal 14 7 2 4" xfId="8452" xr:uid="{571631B5-1803-4A09-A5BC-98E952B890BC}"/>
    <cellStyle name="Normal 14 7 2 5" xfId="6761" xr:uid="{AE63B54C-32E4-4B81-ADF9-FCE39EC04718}"/>
    <cellStyle name="Normal 14 7 2 6" xfId="11975" xr:uid="{09A31E3E-4958-4FE7-ACFE-BA174AFCA86E}"/>
    <cellStyle name="Normal 14 7 2 7" xfId="4936" xr:uid="{02859E63-1AD7-4112-9928-DB77DEDE2F23}"/>
    <cellStyle name="Normal 14 7 3" xfId="1453" xr:uid="{F1895E5E-45D3-4A2B-BC4E-8BD2CF3C43CF}"/>
    <cellStyle name="Normal 14 7 3 2" xfId="3410" xr:uid="{D5362842-374E-4E94-A75A-CAD785BCB4D1}"/>
    <cellStyle name="Normal 14 7 3 2 2" xfId="14076" xr:uid="{44A506E7-E446-4957-A416-9442FE9AF8CA}"/>
    <cellStyle name="Normal 14 7 3 2 3" xfId="8453" xr:uid="{AE061F1D-74B0-4A16-92D2-740B30F945CB}"/>
    <cellStyle name="Normal 14 7 3 3" xfId="8454" xr:uid="{C4BB34FA-0796-4F34-A2CB-6AA207D0881C}"/>
    <cellStyle name="Normal 14 7 3 4" xfId="7049" xr:uid="{8B1A4B52-B66E-4C39-8EB8-66AFED650399}"/>
    <cellStyle name="Normal 14 7 3 5" xfId="12263" xr:uid="{14404CF7-57AD-40D2-A1FC-795A6E1278C6}"/>
    <cellStyle name="Normal 14 7 3 6" xfId="5224" xr:uid="{25173916-5A06-4F70-9EA0-8A6EDFDE6859}"/>
    <cellStyle name="Normal 14 7 4" xfId="2755" xr:uid="{7CA0F0FA-CD2B-4E09-9AF5-692426DBDA05}"/>
    <cellStyle name="Normal 14 7 4 2" xfId="13421" xr:uid="{1C663F94-7FBF-4C59-98AF-E56A3C83D3E1}"/>
    <cellStyle name="Normal 14 7 4 3" xfId="8455" xr:uid="{65C43D2B-CDE0-4E7E-885A-63973D06F695}"/>
    <cellStyle name="Normal 14 7 5" xfId="8456" xr:uid="{958F0FE7-FC8D-48CD-83D9-728FB5903E73}"/>
    <cellStyle name="Normal 14 7 6" xfId="6394" xr:uid="{B4FBACCF-DCD7-4814-AA9D-109BD7979830}"/>
    <cellStyle name="Normal 14 7 7" xfId="11608" xr:uid="{5A3A8EC5-19E1-45CB-8426-848DA2E20B61}"/>
    <cellStyle name="Normal 14 7 8" xfId="4569" xr:uid="{7EE2C499-4316-4B73-8995-15113AEC1513}"/>
    <cellStyle name="Normal 14 8" xfId="356" xr:uid="{38E5DC19-B580-41B1-B584-26FD0D2C4ADF}"/>
    <cellStyle name="Normal 14 8 2" xfId="982" xr:uid="{9FB329DB-B916-4FA5-A958-21A6DC3C0D1F}"/>
    <cellStyle name="Normal 14 8 2 2" xfId="1456" xr:uid="{2553A4BD-490C-48C7-8AB9-4A60FD345AB6}"/>
    <cellStyle name="Normal 14 8 2 2 2" xfId="3413" xr:uid="{84A8F5D1-9ED5-4B3F-AF90-EE2A4E80174E}"/>
    <cellStyle name="Normal 14 8 2 2 2 2" xfId="14079" xr:uid="{00854B83-A147-4B3B-A63D-65FF0FDAD05B}"/>
    <cellStyle name="Normal 14 8 2 2 2 3" xfId="8457" xr:uid="{9F3C1D8A-1606-45DF-9D3B-7669333247E1}"/>
    <cellStyle name="Normal 14 8 2 2 3" xfId="8458" xr:uid="{E8B81454-EF13-4F14-911D-6E7758019A73}"/>
    <cellStyle name="Normal 14 8 2 2 4" xfId="7052" xr:uid="{543DAC65-7560-49FC-970B-604E6B0A98F4}"/>
    <cellStyle name="Normal 14 8 2 2 5" xfId="12266" xr:uid="{4BA4B709-CFF6-47ED-909B-32AB248A4F49}"/>
    <cellStyle name="Normal 14 8 2 2 6" xfId="5227" xr:uid="{909A1B81-9B24-4AB3-BAF6-27930628B891}"/>
    <cellStyle name="Normal 14 8 2 3" xfId="3028" xr:uid="{E23FD608-9FFD-48A4-AE17-1EF9BD84200B}"/>
    <cellStyle name="Normal 14 8 2 3 2" xfId="13694" xr:uid="{F72D52E7-3275-4EEA-A391-A4E93A08D6D9}"/>
    <cellStyle name="Normal 14 8 2 3 3" xfId="8459" xr:uid="{B3302073-398F-468F-9A76-28B5CB794218}"/>
    <cellStyle name="Normal 14 8 2 4" xfId="8460" xr:uid="{26093730-2114-4C1A-8D10-62E42F954571}"/>
    <cellStyle name="Normal 14 8 2 5" xfId="6667" xr:uid="{DABBB288-F18F-422C-B08A-05F1AEE9F8D2}"/>
    <cellStyle name="Normal 14 8 2 6" xfId="11881" xr:uid="{FD71DE95-DE67-451E-AAA2-235566D2F992}"/>
    <cellStyle name="Normal 14 8 2 7" xfId="4842" xr:uid="{6265B9FE-C5FF-4DED-875B-DDFC394C8FA9}"/>
    <cellStyle name="Normal 14 8 3" xfId="1455" xr:uid="{E94E5743-A7F8-423A-B95A-9854B19EAC9B}"/>
    <cellStyle name="Normal 14 8 3 2" xfId="3412" xr:uid="{6D7F59DE-0639-491A-81FE-7F0AC521BE3D}"/>
    <cellStyle name="Normal 14 8 3 2 2" xfId="14078" xr:uid="{FBA967E4-1E18-40E1-A3AE-922B72A70754}"/>
    <cellStyle name="Normal 14 8 3 2 3" xfId="8461" xr:uid="{A6D2B808-7D5F-46F3-85AC-1355F9241E42}"/>
    <cellStyle name="Normal 14 8 3 3" xfId="8462" xr:uid="{2AB4F5E3-357F-47CB-B7A0-FB48CC4B9A75}"/>
    <cellStyle name="Normal 14 8 3 4" xfId="7051" xr:uid="{B23C8A1B-97C8-493A-AE22-F2D6210AB786}"/>
    <cellStyle name="Normal 14 8 3 5" xfId="12265" xr:uid="{072AC6EA-B1AD-4DE1-A344-3CF8E5732237}"/>
    <cellStyle name="Normal 14 8 3 6" xfId="5226" xr:uid="{9CE334D5-F0DB-4BFF-8844-B829418C417D}"/>
    <cellStyle name="Normal 14 8 4" xfId="2571" xr:uid="{6D4B119B-4975-4B20-AA31-C30D2699E191}"/>
    <cellStyle name="Normal 14 8 4 2" xfId="13237" xr:uid="{9EF4ED8E-6567-4828-8BCF-B57920281246}"/>
    <cellStyle name="Normal 14 8 4 3" xfId="8463" xr:uid="{1D2CE964-16FA-4F84-9237-90A4D3BD45AA}"/>
    <cellStyle name="Normal 14 8 5" xfId="8464" xr:uid="{6BD9A668-5C98-466B-A10A-A7328B8F7ED6}"/>
    <cellStyle name="Normal 14 8 6" xfId="6210" xr:uid="{A1B4C0F3-BAEF-439B-889C-63904811811E}"/>
    <cellStyle name="Normal 14 8 7" xfId="11424" xr:uid="{24D2AE4C-2D8B-4949-89E5-756A62F963AC}"/>
    <cellStyle name="Normal 14 8 8" xfId="4385" xr:uid="{90DC4286-E9EB-4D16-B777-CCAEF1EB57BC}"/>
    <cellStyle name="Normal 14 9" xfId="837" xr:uid="{A9F60D29-654A-4672-BBA0-1C5E8925B038}"/>
    <cellStyle name="Normal 14 9 2" xfId="1457" xr:uid="{EC67CC95-E09C-41B0-8D3D-E24E6D2E093D}"/>
    <cellStyle name="Normal 14 9 2 2" xfId="3414" xr:uid="{421C1FBB-F3F3-4911-96AB-0D787EB44C48}"/>
    <cellStyle name="Normal 14 9 2 2 2" xfId="14080" xr:uid="{8F24A5E1-4380-4CF1-8303-483CEC4ACF31}"/>
    <cellStyle name="Normal 14 9 2 2 3" xfId="8465" xr:uid="{A0583D1A-5E0F-41B4-8F70-91EE3126C638}"/>
    <cellStyle name="Normal 14 9 2 3" xfId="8466" xr:uid="{733D2AC4-92EC-4EC4-AE11-DFEE3A647B7D}"/>
    <cellStyle name="Normal 14 9 2 4" xfId="7053" xr:uid="{20FE5149-588A-47B6-BA27-C1DDE093A010}"/>
    <cellStyle name="Normal 14 9 2 5" xfId="12267" xr:uid="{21A6A901-C4BA-4025-AB15-6BDB8821FB42}"/>
    <cellStyle name="Normal 14 9 2 6" xfId="5228" xr:uid="{C4ECE14B-7346-4C5F-9434-9D21791E1D88}"/>
    <cellStyle name="Normal 14 9 3" xfId="2893" xr:uid="{A02F53A8-FC5C-429D-B169-85B28D2421D5}"/>
    <cellStyle name="Normal 14 9 3 2" xfId="13559" xr:uid="{8AFC5135-5A8E-4528-9CA6-E7F4C9051911}"/>
    <cellStyle name="Normal 14 9 3 3" xfId="8467" xr:uid="{A3C99152-58ED-41F7-88A9-00E15021498F}"/>
    <cellStyle name="Normal 14 9 4" xfId="8468" xr:uid="{553C1D87-1E86-48A7-8AF5-1C73E3BF8F13}"/>
    <cellStyle name="Normal 14 9 5" xfId="6532" xr:uid="{EDE59EA7-FB03-4352-9AEC-A9AF3793CDB7}"/>
    <cellStyle name="Normal 14 9 6" xfId="11746" xr:uid="{2DF5E647-9423-4CDE-8C5C-9261329AB154}"/>
    <cellStyle name="Normal 14 9 7" xfId="4707" xr:uid="{3028436B-7D00-4FF3-A81E-39AB654BF39E}"/>
    <cellStyle name="Normal 140" xfId="2080" xr:uid="{08F373BE-4013-4022-AF8C-79488FF2BF07}"/>
    <cellStyle name="Normal 141" xfId="2078" xr:uid="{3273F5F7-E10C-4703-86A5-81BF94B4BE3B}"/>
    <cellStyle name="Normal 142" xfId="2073" xr:uid="{6D57F238-C116-4B47-A4E5-65DD3D0A3BA4}"/>
    <cellStyle name="Normal 143" xfId="2072" xr:uid="{8BFD52E1-E7C3-4C92-8FEF-CFB731767B3D}"/>
    <cellStyle name="Normal 144" xfId="2062" xr:uid="{E7BCDCA5-D05E-4CED-B8CE-DEDBFC5D22A0}"/>
    <cellStyle name="Normal 145" xfId="2071" xr:uid="{D1863817-947E-4717-9BCF-14508F3D4559}"/>
    <cellStyle name="Normal 146" xfId="2077" xr:uid="{87882480-4375-4F5F-8778-5416F55B7D13}"/>
    <cellStyle name="Normal 147" xfId="2066" xr:uid="{DF724C07-CA3B-427D-B561-AF53D0F38B8E}"/>
    <cellStyle name="Normal 148" xfId="2082" xr:uid="{C5C5E0E1-A3A8-4F27-AF83-2329BD746EDC}"/>
    <cellStyle name="Normal 149" xfId="2075" xr:uid="{A1D42CF0-FB64-4C71-8569-AF357F2EDE76}"/>
    <cellStyle name="Normal 15" xfId="44" xr:uid="{FAC09406-0CF4-42C6-BBC5-FCFE50AA1E9D}"/>
    <cellStyle name="Normal 15 2" xfId="149" xr:uid="{5C94B1FA-7DA6-4982-9520-B8D6EDA9BCD3}"/>
    <cellStyle name="Normal 150" xfId="2084" xr:uid="{D4E215AB-2EFA-4DD2-AB95-79F49ECDFD79}"/>
    <cellStyle name="Normal 151" xfId="2074" xr:uid="{C36A0EFF-9132-4FDF-AE52-CB39D363F25E}"/>
    <cellStyle name="Normal 152" xfId="2087" xr:uid="{AC2298D1-0EE6-44D4-9EF1-5C20848ADAC8}"/>
    <cellStyle name="Normal 153" xfId="2067" xr:uid="{D4058EBF-709D-494B-B5A5-B9CAECB6B0FB}"/>
    <cellStyle name="Normal 154" xfId="2086" xr:uid="{1B15F721-7CA7-4E16-B5C1-2A3CD5E47A3E}"/>
    <cellStyle name="Normal 155" xfId="2061" xr:uid="{B6649998-625D-4DC0-A708-FE5316C5A121}"/>
    <cellStyle name="Normal 156" xfId="2068" xr:uid="{C5518EAA-9198-4D94-9AC8-444A90314F45}"/>
    <cellStyle name="Normal 157" xfId="2083" xr:uid="{BF1908B3-FA54-458C-A66E-8B3D8EFE6387}"/>
    <cellStyle name="Normal 158" xfId="2064" xr:uid="{979B8036-6F59-4F37-877C-1823F4F1D899}"/>
    <cellStyle name="Normal 159" xfId="2081" xr:uid="{16785765-B2FE-4A9E-8FA5-924D0F0A7182}"/>
    <cellStyle name="Normal 16" xfId="137" xr:uid="{84190B2E-7100-4653-8377-ED6D4B26EA4E}"/>
    <cellStyle name="Normal 16 10" xfId="1306" xr:uid="{DC1B74D2-3E02-43DA-97AD-D81E3B8A88FC}"/>
    <cellStyle name="Normal 16 10 2" xfId="3263" xr:uid="{FA2CE3B2-A676-48BB-A746-57907F5A1C6C}"/>
    <cellStyle name="Normal 16 10 2 2" xfId="13929" xr:uid="{7B988683-8047-4D13-A68B-A323A92E718B}"/>
    <cellStyle name="Normal 16 10 2 3" xfId="8469" xr:uid="{32CC0ACC-6C4B-4A72-9B0F-788CE5E8DF7B}"/>
    <cellStyle name="Normal 16 10 3" xfId="8470" xr:uid="{D3B54E02-D6CF-4B17-AE6F-B21141EE932D}"/>
    <cellStyle name="Normal 16 10 4" xfId="6902" xr:uid="{72A8B63A-EC2E-4EA6-945F-8FB1C00234E8}"/>
    <cellStyle name="Normal 16 10 5" xfId="12116" xr:uid="{2566694D-F946-4036-BFF8-5766C81674F5}"/>
    <cellStyle name="Normal 16 10 6" xfId="5077" xr:uid="{479B525E-8179-4572-8E89-5201806B8724}"/>
    <cellStyle name="Normal 16 11" xfId="253" xr:uid="{109477B6-126A-41EB-B1D5-FF547CF848CC}"/>
    <cellStyle name="Normal 16 11 2" xfId="2529" xr:uid="{4B785D4F-87B2-4896-83B5-A79070660B97}"/>
    <cellStyle name="Normal 16 11 2 2" xfId="13196" xr:uid="{1B61676E-B7B7-4537-B899-3DDB2F95B8C9}"/>
    <cellStyle name="Normal 16 11 2 3" xfId="8471" xr:uid="{4B7752C8-E215-45F9-8DA0-757587849496}"/>
    <cellStyle name="Normal 16 11 3" xfId="8472" xr:uid="{354C1220-9DE6-4348-A40B-64376BF4017B}"/>
    <cellStyle name="Normal 16 11 4" xfId="6168" xr:uid="{84D9B4E2-16C6-48C6-AF70-C622DB0F6FF6}"/>
    <cellStyle name="Normal 16 11 5" xfId="11383" xr:uid="{B1DF74E2-0865-4FDD-9F00-3D3CCD65589C}"/>
    <cellStyle name="Normal 16 11 6" xfId="4344" xr:uid="{84F20C7C-C0F3-4749-88DE-47D5F1904FD9}"/>
    <cellStyle name="Normal 16 12" xfId="2144" xr:uid="{AE4D7370-C7EC-44DC-860D-801F1104824F}"/>
    <cellStyle name="Normal 16 12 2" xfId="4003" xr:uid="{D48489DF-391D-4FF1-9427-4E11B776F8C9}"/>
    <cellStyle name="Normal 16 12 2 2" xfId="14666" xr:uid="{F8D3F0A8-B78A-4AB1-8FDC-8D7E0FD81351}"/>
    <cellStyle name="Normal 16 12 2 3" xfId="8473" xr:uid="{43AC5736-8F6F-4163-BABA-E781031E76CB}"/>
    <cellStyle name="Normal 16 12 3" xfId="8474" xr:uid="{3FAB5E93-9F3A-4673-ACEE-949A5DDDEDF5}"/>
    <cellStyle name="Normal 16 12 4" xfId="7642" xr:uid="{8A689860-2693-4665-83D6-8AC3B4EC99AD}"/>
    <cellStyle name="Normal 16 12 5" xfId="12853" xr:uid="{F40FE21F-E9F9-4C49-9724-8BF9BD5279BC}"/>
    <cellStyle name="Normal 16 12 6" xfId="5814" xr:uid="{59FAE66F-F0EE-446A-A1E6-187A3CB74B1C}"/>
    <cellStyle name="Normal 16 13" xfId="2295" xr:uid="{0B1DC294-A8CB-4632-A78E-C6FDFB8283B8}"/>
    <cellStyle name="Normal 16 13 2" xfId="4139" xr:uid="{93E6B5F7-8845-4013-B4D9-9B5EA312E507}"/>
    <cellStyle name="Normal 16 13 2 2" xfId="14802" xr:uid="{6777B104-D416-44F3-A563-32A79750FC87}"/>
    <cellStyle name="Normal 16 13 2 3" xfId="8475" xr:uid="{20A50E18-27A9-4721-B775-89610F79F340}"/>
    <cellStyle name="Normal 16 13 3" xfId="7778" xr:uid="{57E1BBA7-D12C-4AC2-B1A9-7AB261EDCC15}"/>
    <cellStyle name="Normal 16 13 4" xfId="12989" xr:uid="{7EE9643E-FD24-47F4-8D68-85C92D2852F6}"/>
    <cellStyle name="Normal 16 13 5" xfId="5950" xr:uid="{5EF0F453-B14F-41C7-8DDF-3121F7CC7933}"/>
    <cellStyle name="Normal 16 14" xfId="2490" xr:uid="{878E68FA-E9DE-4936-BEDA-DC2A3899A3E2}"/>
    <cellStyle name="Normal 16 14 2" xfId="8476" xr:uid="{25B6D9E7-4D1C-4371-8E96-E2E988A127AE}"/>
    <cellStyle name="Normal 16 14 3" xfId="13158" xr:uid="{8048A675-7826-4B57-AD29-AA88ECBA9C51}"/>
    <cellStyle name="Normal 16 14 4" xfId="6088" xr:uid="{86589E93-B818-40D9-B3F8-A73E09893E68}"/>
    <cellStyle name="Normal 16 15" xfId="8477" xr:uid="{EF9A86B8-22AC-47BF-88D6-619FB589DC2D}"/>
    <cellStyle name="Normal 16 16" xfId="6129" xr:uid="{8C8BC7EC-752F-4505-AB4C-2B4507C5DDAC}"/>
    <cellStyle name="Normal 16 17" xfId="11345" xr:uid="{F23AED23-4F20-42AE-B0AE-D0645F2BFA83}"/>
    <cellStyle name="Normal 16 18" xfId="4306" xr:uid="{412AE382-C7EC-48DD-850C-F011DE5888AB}"/>
    <cellStyle name="Normal 16 19" xfId="14996" xr:uid="{78F345DA-225D-4636-9D8E-6E391CCCFF8E}"/>
    <cellStyle name="Normal 16 2" xfId="150" xr:uid="{E4B532BF-2596-4B0A-A449-3DB1EDF3B4FD}"/>
    <cellStyle name="Normal 16 2 10" xfId="2145" xr:uid="{96ECA58C-DB8D-47CD-B019-486E31E0415F}"/>
    <cellStyle name="Normal 16 2 10 2" xfId="4004" xr:uid="{0E244C0E-A510-4F0E-B53D-467473FED851}"/>
    <cellStyle name="Normal 16 2 10 2 2" xfId="14667" xr:uid="{DC855003-3578-4B3D-8ED9-811A859C75A1}"/>
    <cellStyle name="Normal 16 2 10 2 3" xfId="8478" xr:uid="{40187B79-4BD1-45F1-AA7F-7A36E6E9963B}"/>
    <cellStyle name="Normal 16 2 10 3" xfId="8479" xr:uid="{87A87C83-C249-43BF-99A6-93436467995F}"/>
    <cellStyle name="Normal 16 2 10 4" xfId="7643" xr:uid="{9D1951AF-FE13-47ED-BE47-EB7E78A73A3E}"/>
    <cellStyle name="Normal 16 2 10 5" xfId="12854" xr:uid="{46343000-55C5-46EF-A65B-FCD7D3960AF8}"/>
    <cellStyle name="Normal 16 2 10 6" xfId="5815" xr:uid="{D2814F88-CA65-4718-989B-9C095A16B8F5}"/>
    <cellStyle name="Normal 16 2 11" xfId="2296" xr:uid="{33B1296F-22C9-4927-AFA9-C42F486257EF}"/>
    <cellStyle name="Normal 16 2 11 2" xfId="4140" xr:uid="{623D5819-2C0D-49F0-BA1F-7E0F10C0D57A}"/>
    <cellStyle name="Normal 16 2 11 2 2" xfId="14803" xr:uid="{F5D2F8EF-DC0C-44E5-9890-2074CD11ED48}"/>
    <cellStyle name="Normal 16 2 11 2 3" xfId="8480" xr:uid="{3E1FC8D0-F7EE-49A7-8EB9-5DBA3978A8F7}"/>
    <cellStyle name="Normal 16 2 11 3" xfId="7779" xr:uid="{4BEC8448-6F1F-4B14-AED5-A9A876F6A173}"/>
    <cellStyle name="Normal 16 2 11 4" xfId="12990" xr:uid="{7058C706-71E9-458E-A9AC-DC7697EC43AF}"/>
    <cellStyle name="Normal 16 2 11 5" xfId="5951" xr:uid="{2C302B5F-D091-4328-9E04-6E462C9FE004}"/>
    <cellStyle name="Normal 16 2 12" xfId="2502" xr:uid="{E314781D-8454-454C-BCD3-87AF18FA7B2A}"/>
    <cellStyle name="Normal 16 2 12 2" xfId="8481" xr:uid="{A0FE1988-CC01-4F77-B7A7-00B661406426}"/>
    <cellStyle name="Normal 16 2 12 3" xfId="13170" xr:uid="{422A37DD-F4C2-4B96-B87C-91B017415CC3}"/>
    <cellStyle name="Normal 16 2 12 4" xfId="6096" xr:uid="{A2B89C72-91E7-4DBB-B806-61C4282F2B92}"/>
    <cellStyle name="Normal 16 2 13" xfId="8482" xr:uid="{8BCFE824-5942-465C-B5A3-D015D0B89829}"/>
    <cellStyle name="Normal 16 2 14" xfId="6141" xr:uid="{EB3C0960-ABC1-4EFC-8B84-8A1753BCDAD0}"/>
    <cellStyle name="Normal 16 2 15" xfId="11357" xr:uid="{B5DFBDED-5B93-4688-98CF-DB39D628FCAD}"/>
    <cellStyle name="Normal 16 2 16" xfId="4318" xr:uid="{867ADB20-1745-4096-ACC1-B0CE1BB7FF03}"/>
    <cellStyle name="Normal 16 2 2" xfId="534" xr:uid="{5F93FD50-719D-40F3-803A-DAB94A999C19}"/>
    <cellStyle name="Normal 16 2 2 10" xfId="11523" xr:uid="{990755F0-B1B3-4A9E-A40F-FD2650C8A2CE}"/>
    <cellStyle name="Normal 16 2 2 11" xfId="4484" xr:uid="{BD769CE2-EFF8-4012-B448-E7D52433CDFB}"/>
    <cellStyle name="Normal 16 2 2 2" xfId="739" xr:uid="{FC22174E-A823-458B-8B93-C8E330B59CFB}"/>
    <cellStyle name="Normal 16 2 2 2 2" xfId="1203" xr:uid="{3E43EB97-AD4D-4989-8A31-059D04622FB1}"/>
    <cellStyle name="Normal 16 2 2 2 2 2" xfId="1460" xr:uid="{B04472A4-F7C3-4B13-A860-67D40A28526B}"/>
    <cellStyle name="Normal 16 2 2 2 2 2 2" xfId="3417" xr:uid="{C0F15983-08B4-4203-91EF-68006EBC4E05}"/>
    <cellStyle name="Normal 16 2 2 2 2 2 2 2" xfId="14083" xr:uid="{545ABAF2-6796-4463-B60E-226DDF38A0EE}"/>
    <cellStyle name="Normal 16 2 2 2 2 2 2 3" xfId="8483" xr:uid="{649E7348-9271-434B-9623-8422D149F7D5}"/>
    <cellStyle name="Normal 16 2 2 2 2 2 3" xfId="8484" xr:uid="{32D24110-331F-4BBF-A252-C7C305831BF0}"/>
    <cellStyle name="Normal 16 2 2 2 2 2 4" xfId="7056" xr:uid="{ED28D4D1-98B0-40DC-9E08-3B2676DF3482}"/>
    <cellStyle name="Normal 16 2 2 2 2 2 5" xfId="12270" xr:uid="{7AD6DDF4-8989-48F0-A263-59C53B85EACA}"/>
    <cellStyle name="Normal 16 2 2 2 2 2 6" xfId="5231" xr:uid="{E7C0AE88-B493-4AD4-885F-AC5D0B5ABC90}"/>
    <cellStyle name="Normal 16 2 2 2 2 3" xfId="3172" xr:uid="{8CBBC9E4-72DB-4D6C-9901-4A3F2B4DD327}"/>
    <cellStyle name="Normal 16 2 2 2 2 3 2" xfId="13838" xr:uid="{B8F54079-1FF7-400E-A8D2-E59BF93AC6C3}"/>
    <cellStyle name="Normal 16 2 2 2 2 3 3" xfId="8485" xr:uid="{F34D8D7C-3EBF-4838-9EA5-B91B50512E9A}"/>
    <cellStyle name="Normal 16 2 2 2 2 4" xfId="8486" xr:uid="{021D30A2-E444-4D73-A408-DDECE25D3BF9}"/>
    <cellStyle name="Normal 16 2 2 2 2 5" xfId="6811" xr:uid="{54F36565-3158-47A4-AC63-A0734ADA218A}"/>
    <cellStyle name="Normal 16 2 2 2 2 6" xfId="12025" xr:uid="{47D7D89C-CA05-4FE6-B6DE-D881C134CA95}"/>
    <cellStyle name="Normal 16 2 2 2 2 7" xfId="4986" xr:uid="{34538CEF-9E4B-45C2-AC2D-D96455EDA417}"/>
    <cellStyle name="Normal 16 2 2 2 3" xfId="1459" xr:uid="{91A8E887-0852-41F3-AB72-15E01CC9CFAD}"/>
    <cellStyle name="Normal 16 2 2 2 3 2" xfId="3416" xr:uid="{D7872547-6B66-4E76-A635-FB0D3FEF2ECF}"/>
    <cellStyle name="Normal 16 2 2 2 3 2 2" xfId="14082" xr:uid="{F4E5F01C-C907-4E7F-BEB0-5838C51BB579}"/>
    <cellStyle name="Normal 16 2 2 2 3 2 3" xfId="8487" xr:uid="{10457E6B-7BCC-4357-9A23-FA4621198D16}"/>
    <cellStyle name="Normal 16 2 2 2 3 3" xfId="8488" xr:uid="{918B1021-9BB0-4AA5-A4E4-F73043752756}"/>
    <cellStyle name="Normal 16 2 2 2 3 4" xfId="7055" xr:uid="{38006F84-1AEA-48E7-8584-1D299C122185}"/>
    <cellStyle name="Normal 16 2 2 2 3 5" xfId="12269" xr:uid="{B4F9D831-7FEA-464E-BBE9-03B9C29B330B}"/>
    <cellStyle name="Normal 16 2 2 2 3 6" xfId="5230" xr:uid="{DA69C920-65A7-4B17-8375-29F12E9599FD}"/>
    <cellStyle name="Normal 16 2 2 2 4" xfId="2805" xr:uid="{3FEFB883-46D0-4BC0-863F-E33E600DBF1B}"/>
    <cellStyle name="Normal 16 2 2 2 4 2" xfId="13471" xr:uid="{D282D86D-31E7-4CD4-95AB-F60D302F3FCF}"/>
    <cellStyle name="Normal 16 2 2 2 4 3" xfId="8489" xr:uid="{29BB86B3-2F71-40F0-89C6-FECF02BF96A8}"/>
    <cellStyle name="Normal 16 2 2 2 5" xfId="8490" xr:uid="{641A6E84-FFB7-40FD-B045-3A583D0BBA32}"/>
    <cellStyle name="Normal 16 2 2 2 6" xfId="6444" xr:uid="{F4B27AA3-FA0C-4D24-A41B-7561FDD26D2F}"/>
    <cellStyle name="Normal 16 2 2 2 7" xfId="11658" xr:uid="{083FE0C0-5E07-465B-BEB6-531EA5624BDD}"/>
    <cellStyle name="Normal 16 2 2 2 8" xfId="4619" xr:uid="{E9DF2CB3-30A2-4BA7-B7C0-E376FCA818BA}"/>
    <cellStyle name="Normal 16 2 2 3" xfId="889" xr:uid="{D9978FAE-E60B-4E1C-94F7-AEF1799C058C}"/>
    <cellStyle name="Normal 16 2 2 3 2" xfId="1461" xr:uid="{BF0C9D25-2987-42D4-864E-99E331CFC176}"/>
    <cellStyle name="Normal 16 2 2 3 2 2" xfId="3418" xr:uid="{991A2780-B913-4414-B10B-72666C36863C}"/>
    <cellStyle name="Normal 16 2 2 3 2 2 2" xfId="14084" xr:uid="{5A011F4F-8A83-49EE-A1EB-FC24DFA46815}"/>
    <cellStyle name="Normal 16 2 2 3 2 2 3" xfId="8491" xr:uid="{CEC67F2C-6CCA-4038-A559-5EF89FC8ABE9}"/>
    <cellStyle name="Normal 16 2 2 3 2 3" xfId="8492" xr:uid="{418EBC4D-57A6-40FB-A856-7DC9512FF195}"/>
    <cellStyle name="Normal 16 2 2 3 2 4" xfId="7057" xr:uid="{704DC2FC-1867-44AF-B5C4-68A0D5DC1C90}"/>
    <cellStyle name="Normal 16 2 2 3 2 5" xfId="12271" xr:uid="{356C6090-D543-4907-8ADA-AF1145A26C04}"/>
    <cellStyle name="Normal 16 2 2 3 2 6" xfId="5232" xr:uid="{5240719A-6F26-46C8-9336-9C5182FA455B}"/>
    <cellStyle name="Normal 16 2 2 3 3" xfId="2943" xr:uid="{DDF563F1-330F-4FD1-8BA6-D9913B334A8B}"/>
    <cellStyle name="Normal 16 2 2 3 3 2" xfId="13609" xr:uid="{1385ABA2-F081-4894-9D08-667B2CAD864A}"/>
    <cellStyle name="Normal 16 2 2 3 3 3" xfId="8493" xr:uid="{BDA4A02F-3E8F-4632-B899-0BB6A5CCF95E}"/>
    <cellStyle name="Normal 16 2 2 3 4" xfId="8494" xr:uid="{BFF69796-3FF3-416E-B2B6-E67538F09CF6}"/>
    <cellStyle name="Normal 16 2 2 3 5" xfId="6582" xr:uid="{690DDC52-6DBD-418F-AC4C-9C8799CAFF47}"/>
    <cellStyle name="Normal 16 2 2 3 6" xfId="11796" xr:uid="{82334007-8DCA-4A12-B818-C162D3A98ABB}"/>
    <cellStyle name="Normal 16 2 2 3 7" xfId="4757" xr:uid="{9961DD58-F01A-42E7-AB37-D393F2998D45}"/>
    <cellStyle name="Normal 16 2 2 4" xfId="1458" xr:uid="{8549310A-45E3-4236-886E-9A1415CAE21F}"/>
    <cellStyle name="Normal 16 2 2 4 2" xfId="3415" xr:uid="{DFBFE3E9-2671-4BD6-AB9E-D04E73CB79AB}"/>
    <cellStyle name="Normal 16 2 2 4 2 2" xfId="14081" xr:uid="{E3C6CB51-DDEF-4B8A-AD20-111BA571514D}"/>
    <cellStyle name="Normal 16 2 2 4 2 3" xfId="8495" xr:uid="{EF8755BB-C311-4758-8C1A-E44C2636005C}"/>
    <cellStyle name="Normal 16 2 2 4 3" xfId="8496" xr:uid="{536E93F6-6439-4E71-81D9-6A11E75AE6C7}"/>
    <cellStyle name="Normal 16 2 2 4 4" xfId="7054" xr:uid="{064DA1B2-594B-44A4-AFC1-2BC92B15EE9E}"/>
    <cellStyle name="Normal 16 2 2 4 5" xfId="12268" xr:uid="{5B34A6ED-3E33-4A02-ADDA-9EAC350F06FA}"/>
    <cellStyle name="Normal 16 2 2 4 6" xfId="5229" xr:uid="{F1C5AC21-9995-4D77-A1F2-C510764DAE75}"/>
    <cellStyle name="Normal 16 2 2 5" xfId="2194" xr:uid="{183F2D02-A520-4364-B8AB-A3899DBC7EE1}"/>
    <cellStyle name="Normal 16 2 2 5 2" xfId="4050" xr:uid="{1F5BF51D-6234-4F5C-ACA4-B10EC865E751}"/>
    <cellStyle name="Normal 16 2 2 5 2 2" xfId="14713" xr:uid="{FFC130FE-7FDD-4C22-B2AD-E02E7364939A}"/>
    <cellStyle name="Normal 16 2 2 5 2 3" xfId="8497" xr:uid="{6C2C6D1D-78F4-484E-A79B-6D18C1D02D2C}"/>
    <cellStyle name="Normal 16 2 2 5 3" xfId="8498" xr:uid="{85EE4D13-8825-44AB-BFCE-91720BFE6E9B}"/>
    <cellStyle name="Normal 16 2 2 5 4" xfId="7689" xr:uid="{2F9B9618-ADD3-46FC-AE93-89BAAD36ECF9}"/>
    <cellStyle name="Normal 16 2 2 5 5" xfId="12900" xr:uid="{38A3383F-4F01-4642-B795-96D3D75F3014}"/>
    <cellStyle name="Normal 16 2 2 5 6" xfId="5861" xr:uid="{8E6E5F59-8CE8-4CC7-AD76-11BBDE1257B0}"/>
    <cellStyle name="Normal 16 2 2 6" xfId="2342" xr:uid="{38789DD6-FCEC-4CE4-82F9-6D92ACE686FC}"/>
    <cellStyle name="Normal 16 2 2 6 2" xfId="4186" xr:uid="{75A07F7B-4CC4-4D03-AAE7-EF0AC4192221}"/>
    <cellStyle name="Normal 16 2 2 6 2 2" xfId="14849" xr:uid="{3AFF8CFB-50FE-4691-B9A9-C805E5039D39}"/>
    <cellStyle name="Normal 16 2 2 6 2 3" xfId="8499" xr:uid="{A1AAD218-7CF0-4678-86CB-E8AC049DCBB0}"/>
    <cellStyle name="Normal 16 2 2 6 3" xfId="7825" xr:uid="{7AB20146-202B-4D3C-AD5F-8FF3A520671B}"/>
    <cellStyle name="Normal 16 2 2 6 4" xfId="13036" xr:uid="{80389072-1483-4833-B90B-DA3D8419C87A}"/>
    <cellStyle name="Normal 16 2 2 6 5" xfId="5997" xr:uid="{24348282-BECE-44E2-9D8C-E419CB3D0F73}"/>
    <cellStyle name="Normal 16 2 2 7" xfId="2670" xr:uid="{09D5E479-1FB6-44E9-9B6D-7A2BF6A8E3D4}"/>
    <cellStyle name="Normal 16 2 2 7 2" xfId="13336" xr:uid="{E94A73B5-2DB3-4BD1-920D-323114A3511B}"/>
    <cellStyle name="Normal 16 2 2 7 3" xfId="8500" xr:uid="{32816CEF-B86C-4453-B05C-F6F65E617794}"/>
    <cellStyle name="Normal 16 2 2 8" xfId="8501" xr:uid="{5A1C4507-8F8F-4997-B92D-C0CFD7817E97}"/>
    <cellStyle name="Normal 16 2 2 9" xfId="6309" xr:uid="{E95348CE-F616-4DF6-A81D-336320E0367A}"/>
    <cellStyle name="Normal 16 2 3" xfId="641" xr:uid="{662ECF79-CDFA-478F-89B9-53A6E671D79E}"/>
    <cellStyle name="Normal 16 2 3 10" xfId="11566" xr:uid="{4D92EC6B-A50E-4061-9D09-226009F5468A}"/>
    <cellStyle name="Normal 16 2 3 11" xfId="4527" xr:uid="{DF877E9D-FF44-4156-85AD-C50BDC2B7D47}"/>
    <cellStyle name="Normal 16 2 3 2" xfId="783" xr:uid="{A5CE7BA3-2EDF-4574-84B4-DCC5155E324F}"/>
    <cellStyle name="Normal 16 2 3 2 2" xfId="1246" xr:uid="{8AACA81B-F87A-4AE4-A0A0-DFC01C2E6FDD}"/>
    <cellStyle name="Normal 16 2 3 2 2 2" xfId="1464" xr:uid="{6B308231-F54B-40DC-A62E-CF8963BCAC68}"/>
    <cellStyle name="Normal 16 2 3 2 2 2 2" xfId="3421" xr:uid="{4B4F112D-9B7E-4F28-8192-AB2579E61BC4}"/>
    <cellStyle name="Normal 16 2 3 2 2 2 2 2" xfId="14087" xr:uid="{F2BE6B6F-73D7-4880-A9B9-FBF5B46D40F8}"/>
    <cellStyle name="Normal 16 2 3 2 2 2 2 3" xfId="8502" xr:uid="{9A9B6E85-2CD5-4CC9-8A3D-307AB9B05480}"/>
    <cellStyle name="Normal 16 2 3 2 2 2 3" xfId="8503" xr:uid="{5F23C997-BB9A-419D-8D99-A69D00AEBA18}"/>
    <cellStyle name="Normal 16 2 3 2 2 2 4" xfId="7060" xr:uid="{EDD759CC-989A-42E4-83DB-1F9ED09C3A00}"/>
    <cellStyle name="Normal 16 2 3 2 2 2 5" xfId="12274" xr:uid="{E9C6A9A9-7239-4E2E-AE87-C3DC7D0C8286}"/>
    <cellStyle name="Normal 16 2 3 2 2 2 6" xfId="5235" xr:uid="{C7633024-00E2-4B08-8642-5F0EE43CAB86}"/>
    <cellStyle name="Normal 16 2 3 2 2 3" xfId="3215" xr:uid="{964D5CB3-0857-4534-85B7-DF175E9FE86A}"/>
    <cellStyle name="Normal 16 2 3 2 2 3 2" xfId="13881" xr:uid="{3AC83ED1-0E07-4700-8A02-DDBF70A94B2A}"/>
    <cellStyle name="Normal 16 2 3 2 2 3 3" xfId="8504" xr:uid="{FB45AF36-7FA6-4381-AC29-2D4734591665}"/>
    <cellStyle name="Normal 16 2 3 2 2 4" xfId="8505" xr:uid="{3E843897-D8B4-4CF5-85EA-1F81277BBD44}"/>
    <cellStyle name="Normal 16 2 3 2 2 5" xfId="6854" xr:uid="{03CB7B07-7C68-4861-AB6E-7F593142E6B9}"/>
    <cellStyle name="Normal 16 2 3 2 2 6" xfId="12068" xr:uid="{670959F3-B4EA-4E6C-A6F2-84B26C1C78ED}"/>
    <cellStyle name="Normal 16 2 3 2 2 7" xfId="5029" xr:uid="{7C2244A1-6A30-454D-9A4E-7297D462610E}"/>
    <cellStyle name="Normal 16 2 3 2 3" xfId="1463" xr:uid="{6171A31F-C35A-4F47-A356-A755ABAE722D}"/>
    <cellStyle name="Normal 16 2 3 2 3 2" xfId="3420" xr:uid="{0D9B2072-F0ED-4DE8-8322-7035682FCAA6}"/>
    <cellStyle name="Normal 16 2 3 2 3 2 2" xfId="14086" xr:uid="{2C96FB30-F152-4089-BDB4-080E11AC6B99}"/>
    <cellStyle name="Normal 16 2 3 2 3 2 3" xfId="8506" xr:uid="{8E71B804-34E9-4665-AF27-CD1C680703FC}"/>
    <cellStyle name="Normal 16 2 3 2 3 3" xfId="8507" xr:uid="{46D67188-6CA0-4198-9746-74F0CC8989E1}"/>
    <cellStyle name="Normal 16 2 3 2 3 4" xfId="7059" xr:uid="{62A5AC39-5895-4922-8B18-FC53D80058F1}"/>
    <cellStyle name="Normal 16 2 3 2 3 5" xfId="12273" xr:uid="{4FA608BB-35CD-4626-B459-519A4364D6B7}"/>
    <cellStyle name="Normal 16 2 3 2 3 6" xfId="5234" xr:uid="{6B1805F2-26F5-4800-B4F1-4629DF3A7AA6}"/>
    <cellStyle name="Normal 16 2 3 2 4" xfId="2848" xr:uid="{90EDD322-1B4F-4BC2-B640-921C5FDAB73B}"/>
    <cellStyle name="Normal 16 2 3 2 4 2" xfId="13514" xr:uid="{CE966E34-9A82-4E8D-A176-9A8E91B2919D}"/>
    <cellStyle name="Normal 16 2 3 2 4 3" xfId="8508" xr:uid="{B5FA30F1-DB24-47C3-B4F7-45E4203E1C60}"/>
    <cellStyle name="Normal 16 2 3 2 5" xfId="8509" xr:uid="{557F5B00-D825-4199-AED2-E24DE6769186}"/>
    <cellStyle name="Normal 16 2 3 2 6" xfId="6487" xr:uid="{874E6EDA-652E-4A23-ADF6-037BCD0940F7}"/>
    <cellStyle name="Normal 16 2 3 2 7" xfId="11701" xr:uid="{5F1D2222-29B5-46DB-BD9A-F117AD494764}"/>
    <cellStyle name="Normal 16 2 3 2 8" xfId="4662" xr:uid="{A37F3B7E-1D02-41DA-AECA-E6E791A110D1}"/>
    <cellStyle name="Normal 16 2 3 3" xfId="935" xr:uid="{56D24F1B-447E-49E0-BCD1-EF6C06D22142}"/>
    <cellStyle name="Normal 16 2 3 3 2" xfId="1465" xr:uid="{88F943CC-C392-4515-927F-76C714BCF1CA}"/>
    <cellStyle name="Normal 16 2 3 3 2 2" xfId="3422" xr:uid="{E489C7D3-F29D-41E0-A880-B1A3F4A3495B}"/>
    <cellStyle name="Normal 16 2 3 3 2 2 2" xfId="14088" xr:uid="{655124AF-2FAB-4939-A015-6C014D3002D9}"/>
    <cellStyle name="Normal 16 2 3 3 2 2 3" xfId="8510" xr:uid="{0DCD50D1-A458-43A9-AE72-C605FBC2C602}"/>
    <cellStyle name="Normal 16 2 3 3 2 3" xfId="8511" xr:uid="{C4A5C342-199E-4E85-8D32-D885DA1B835E}"/>
    <cellStyle name="Normal 16 2 3 3 2 4" xfId="7061" xr:uid="{B599E390-AE26-4DF5-A608-172CD29F6CE5}"/>
    <cellStyle name="Normal 16 2 3 3 2 5" xfId="12275" xr:uid="{54F447D2-A821-4AED-B214-6555DE954B68}"/>
    <cellStyle name="Normal 16 2 3 3 2 6" xfId="5236" xr:uid="{33E34492-4AD1-4B86-A2AC-F9BB3D7B5BFA}"/>
    <cellStyle name="Normal 16 2 3 3 3" xfId="2986" xr:uid="{0F14A973-F3BD-4439-BE33-0BE82438B492}"/>
    <cellStyle name="Normal 16 2 3 3 3 2" xfId="13652" xr:uid="{FA722B94-4EC5-4B6B-AE3C-53031E3A8D82}"/>
    <cellStyle name="Normal 16 2 3 3 3 3" xfId="8512" xr:uid="{50C6A2D7-7659-43B7-95AC-5568D34B840F}"/>
    <cellStyle name="Normal 16 2 3 3 4" xfId="8513" xr:uid="{F7581C6A-55CC-48D5-B0D2-A7ED224F0098}"/>
    <cellStyle name="Normal 16 2 3 3 5" xfId="6625" xr:uid="{157CBEBC-AC97-40D4-B822-EB942E1EE237}"/>
    <cellStyle name="Normal 16 2 3 3 6" xfId="11839" xr:uid="{B3A998E8-B6D7-4D5E-B04B-E3AF15CEFCCD}"/>
    <cellStyle name="Normal 16 2 3 3 7" xfId="4800" xr:uid="{022DCBC1-8774-4B50-AE2C-B7DBA51F7DCD}"/>
    <cellStyle name="Normal 16 2 3 4" xfId="1462" xr:uid="{552660AB-2669-4B9E-B40D-343B0FAC46B7}"/>
    <cellStyle name="Normal 16 2 3 4 2" xfId="3419" xr:uid="{EFB87360-E0B7-4FA1-8AB8-467898C91782}"/>
    <cellStyle name="Normal 16 2 3 4 2 2" xfId="14085" xr:uid="{333CF059-CE54-4AAF-B9BD-7BAB9BAB33EA}"/>
    <cellStyle name="Normal 16 2 3 4 2 3" xfId="8514" xr:uid="{183E6ED6-5611-4F7B-A459-90A2FF09D7E9}"/>
    <cellStyle name="Normal 16 2 3 4 3" xfId="8515" xr:uid="{12EF16F7-C744-45E5-B6D2-85C150F94031}"/>
    <cellStyle name="Normal 16 2 3 4 4" xfId="7058" xr:uid="{6B4E5985-C2E4-47E8-BE0F-2C06853089D2}"/>
    <cellStyle name="Normal 16 2 3 4 5" xfId="12272" xr:uid="{E32F39D6-DC26-48E6-8858-0E4A367BC568}"/>
    <cellStyle name="Normal 16 2 3 4 6" xfId="5233" xr:uid="{497CA973-D89F-404C-923E-BADEE4BD3254}"/>
    <cellStyle name="Normal 16 2 3 5" xfId="2241" xr:uid="{E7855418-145F-4270-8156-60437353254E}"/>
    <cellStyle name="Normal 16 2 3 5 2" xfId="4094" xr:uid="{BCCBBE31-2754-4B43-AAF7-7F3E6894CEF5}"/>
    <cellStyle name="Normal 16 2 3 5 2 2" xfId="14757" xr:uid="{C87ED695-F450-4F7B-93B8-A4F45587664A}"/>
    <cellStyle name="Normal 16 2 3 5 2 3" xfId="8516" xr:uid="{A81033A1-8F68-4F93-9026-0289E620E7A9}"/>
    <cellStyle name="Normal 16 2 3 5 3" xfId="8517" xr:uid="{672E321C-809A-4DD1-A271-EE86F867B873}"/>
    <cellStyle name="Normal 16 2 3 5 4" xfId="7733" xr:uid="{60D0EFEC-9FC7-4B18-A4E4-63300D7797EB}"/>
    <cellStyle name="Normal 16 2 3 5 5" xfId="12944" xr:uid="{8EAB982C-F3BF-44DA-B5DE-6F0351101DCD}"/>
    <cellStyle name="Normal 16 2 3 5 6" xfId="5905" xr:uid="{415C1DC4-7920-4A8E-B7CE-0460C7A47628}"/>
    <cellStyle name="Normal 16 2 3 6" xfId="2385" xr:uid="{E5BDB42E-A171-4654-8451-98DAC2C39160}"/>
    <cellStyle name="Normal 16 2 3 6 2" xfId="4229" xr:uid="{F0C9AD74-031D-4100-A58F-0F2572D8ADD4}"/>
    <cellStyle name="Normal 16 2 3 6 2 2" xfId="14892" xr:uid="{0F4C4F8A-889B-47DA-B735-23D7E6094644}"/>
    <cellStyle name="Normal 16 2 3 6 2 3" xfId="8518" xr:uid="{CC9D8F17-29C0-4F65-BD03-4675D4588D92}"/>
    <cellStyle name="Normal 16 2 3 6 3" xfId="7868" xr:uid="{18E24720-6885-400E-AC29-BF671EBCF5A7}"/>
    <cellStyle name="Normal 16 2 3 6 4" xfId="13079" xr:uid="{8E83297C-E6AF-409B-99E4-C7E9250B5CB3}"/>
    <cellStyle name="Normal 16 2 3 6 5" xfId="6040" xr:uid="{4BB183B4-4DD5-4FC3-87F4-2084B432B93E}"/>
    <cellStyle name="Normal 16 2 3 7" xfId="2713" xr:uid="{4860FA16-DD24-462F-89B7-EDE2A617EF9D}"/>
    <cellStyle name="Normal 16 2 3 7 2" xfId="13379" xr:uid="{D6BE4786-B625-4F63-951C-6D218070FD01}"/>
    <cellStyle name="Normal 16 2 3 7 3" xfId="8519" xr:uid="{44FE396C-12E7-4D58-AC33-A07898250FE0}"/>
    <cellStyle name="Normal 16 2 3 8" xfId="8520" xr:uid="{34C1D6A3-A1CD-4A3C-97B6-DEBA94FEBB64}"/>
    <cellStyle name="Normal 16 2 3 9" xfId="6352" xr:uid="{4A3D641B-DE59-4C63-9AA6-9617DFF078C1}"/>
    <cellStyle name="Normal 16 2 4" xfId="476" xr:uid="{C9E166CA-0B8D-48FB-9A08-0E01592DF57C}"/>
    <cellStyle name="Normal 16 2 4 2" xfId="1044" xr:uid="{D0032B37-2C2A-4A52-A8CE-F2E5F8A4CC56}"/>
    <cellStyle name="Normal 16 2 4 2 2" xfId="1467" xr:uid="{04449880-C5AB-4E86-8170-D5D3C6131638}"/>
    <cellStyle name="Normal 16 2 4 2 2 2" xfId="3424" xr:uid="{95763F66-CED8-44B3-A225-EA0DB9BB5230}"/>
    <cellStyle name="Normal 16 2 4 2 2 2 2" xfId="14090" xr:uid="{9B572699-7D16-4514-95ED-39353D168742}"/>
    <cellStyle name="Normal 16 2 4 2 2 2 3" xfId="8521" xr:uid="{B4A7CA0E-5E58-488D-A961-80CB1AF014C5}"/>
    <cellStyle name="Normal 16 2 4 2 2 3" xfId="8522" xr:uid="{AD6B9A3E-5CCF-4A6C-A50D-605A73277AC3}"/>
    <cellStyle name="Normal 16 2 4 2 2 4" xfId="7063" xr:uid="{3F883D66-2D32-4984-9B34-2630879605FE}"/>
    <cellStyle name="Normal 16 2 4 2 2 5" xfId="12277" xr:uid="{4C838AF7-DCE7-4A98-8795-94D638DBC0B6}"/>
    <cellStyle name="Normal 16 2 4 2 2 6" xfId="5238" xr:uid="{C79020CC-C40C-4CC3-8992-67AD1EC24A3C}"/>
    <cellStyle name="Normal 16 2 4 2 3" xfId="3076" xr:uid="{0415FB3A-83DF-4EDF-82F8-0DD1289348F6}"/>
    <cellStyle name="Normal 16 2 4 2 3 2" xfId="13742" xr:uid="{4FBA5BF5-A474-45DF-9D18-56A40E1C3B99}"/>
    <cellStyle name="Normal 16 2 4 2 3 3" xfId="8523" xr:uid="{2A6FCD9E-2D95-4F9F-A3F3-68F1190B4BEC}"/>
    <cellStyle name="Normal 16 2 4 2 4" xfId="8524" xr:uid="{98F103E8-6743-4D39-8583-861994B6CC36}"/>
    <cellStyle name="Normal 16 2 4 2 5" xfId="6715" xr:uid="{BD9B5D65-CB35-4226-AF06-C2DA1397E5EC}"/>
    <cellStyle name="Normal 16 2 4 2 6" xfId="11929" xr:uid="{45A1A7EE-2202-476B-888A-4BD35811A85B}"/>
    <cellStyle name="Normal 16 2 4 2 7" xfId="4890" xr:uid="{46520280-EF7B-44F9-B9AC-AF7E169BD762}"/>
    <cellStyle name="Normal 16 2 4 3" xfId="1466" xr:uid="{DDF118F4-1649-4029-A9A3-74ACA7960B92}"/>
    <cellStyle name="Normal 16 2 4 3 2" xfId="3423" xr:uid="{289EBE84-2C01-4F19-A854-41CD159C84CF}"/>
    <cellStyle name="Normal 16 2 4 3 2 2" xfId="14089" xr:uid="{4A18052F-27A0-4192-AEC9-7DA5C51BB439}"/>
    <cellStyle name="Normal 16 2 4 3 2 3" xfId="8525" xr:uid="{FB0E3E31-36E4-42E9-B812-64FD983FE417}"/>
    <cellStyle name="Normal 16 2 4 3 3" xfId="8526" xr:uid="{26A8E414-0772-490D-8740-5467F81174D5}"/>
    <cellStyle name="Normal 16 2 4 3 4" xfId="7062" xr:uid="{9C63C736-56FA-4D69-B8C6-01C219CDF3F1}"/>
    <cellStyle name="Normal 16 2 4 3 5" xfId="12276" xr:uid="{D1085D07-FF9E-4430-9D53-1D40A3A431E5}"/>
    <cellStyle name="Normal 16 2 4 3 6" xfId="5237" xr:uid="{EDB8E765-2845-4688-BF2A-BE97804D7D24}"/>
    <cellStyle name="Normal 16 2 4 4" xfId="2624" xr:uid="{55A1DB62-5686-4D32-8C60-7FFCC322204E}"/>
    <cellStyle name="Normal 16 2 4 4 2" xfId="13290" xr:uid="{A6DABAE7-939A-4F17-95C9-8319489AC508}"/>
    <cellStyle name="Normal 16 2 4 4 3" xfId="8527" xr:uid="{6CB82561-A9E7-42D4-B0FE-A4DAB1B2AD2F}"/>
    <cellStyle name="Normal 16 2 4 5" xfId="8528" xr:uid="{53474246-632B-4DB1-B962-ACB21D8101CC}"/>
    <cellStyle name="Normal 16 2 4 6" xfId="6263" xr:uid="{F7C00E8D-07C8-4D74-9A8E-DCB3D2C96096}"/>
    <cellStyle name="Normal 16 2 4 7" xfId="11477" xr:uid="{2838370B-49FC-467C-A08C-543DE610FB40}"/>
    <cellStyle name="Normal 16 2 4 8" xfId="4438" xr:uid="{A38F4DBB-E506-47FE-A7BA-C8763298F070}"/>
    <cellStyle name="Normal 16 2 5" xfId="693" xr:uid="{B05E9DD1-0CDF-4DD8-ADD2-EDCF5966A38C}"/>
    <cellStyle name="Normal 16 2 5 2" xfId="1157" xr:uid="{D7D4C6CE-5E92-4BEB-AA43-618ADE6E8849}"/>
    <cellStyle name="Normal 16 2 5 2 2" xfId="1469" xr:uid="{9F1FE543-CDC7-421A-B3EA-B9CF8F3C20FC}"/>
    <cellStyle name="Normal 16 2 5 2 2 2" xfId="3426" xr:uid="{4C77C0A1-87F1-41D0-92B6-67291DECE752}"/>
    <cellStyle name="Normal 16 2 5 2 2 2 2" xfId="14092" xr:uid="{517E4970-2FFC-44AA-B65E-17E4A183248E}"/>
    <cellStyle name="Normal 16 2 5 2 2 2 3" xfId="8529" xr:uid="{38AE516F-595B-457D-B17D-D06D4C095D68}"/>
    <cellStyle name="Normal 16 2 5 2 2 3" xfId="8530" xr:uid="{5B4747BD-FD7F-406A-BC48-4CA66021C3B1}"/>
    <cellStyle name="Normal 16 2 5 2 2 4" xfId="7065" xr:uid="{D5133B5B-8CCF-4DC5-9719-9747C127BF49}"/>
    <cellStyle name="Normal 16 2 5 2 2 5" xfId="12279" xr:uid="{7E2FFA87-1C2D-4E2F-8D41-7E1C1E8EA22A}"/>
    <cellStyle name="Normal 16 2 5 2 2 6" xfId="5240" xr:uid="{F8F60F8D-1327-4F68-BB39-98EB5218D9F6}"/>
    <cellStyle name="Normal 16 2 5 2 3" xfId="3126" xr:uid="{4A2858FE-538C-4059-AF23-200BAE28B964}"/>
    <cellStyle name="Normal 16 2 5 2 3 2" xfId="13792" xr:uid="{C17431EF-F32E-439E-B39A-3DFB64C9C31E}"/>
    <cellStyle name="Normal 16 2 5 2 3 3" xfId="8531" xr:uid="{7372C618-8B7E-49AA-96F3-ABBC32B1463F}"/>
    <cellStyle name="Normal 16 2 5 2 4" xfId="8532" xr:uid="{81600119-96E2-42C0-B0B0-0A3D19A49B70}"/>
    <cellStyle name="Normal 16 2 5 2 5" xfId="6765" xr:uid="{EFD63B6F-BCE0-44F1-994A-E6D17F7CA80B}"/>
    <cellStyle name="Normal 16 2 5 2 6" xfId="11979" xr:uid="{FD068B5F-AAFD-4203-9F52-AE31C99FE0C8}"/>
    <cellStyle name="Normal 16 2 5 2 7" xfId="4940" xr:uid="{993993D6-3A4B-4096-BF92-639DE2C54760}"/>
    <cellStyle name="Normal 16 2 5 3" xfId="1468" xr:uid="{50038B3C-7EBB-4DCB-A068-10C6AD7FFC26}"/>
    <cellStyle name="Normal 16 2 5 3 2" xfId="3425" xr:uid="{34C85F11-01B9-490B-884D-C2FC87CD07E4}"/>
    <cellStyle name="Normal 16 2 5 3 2 2" xfId="14091" xr:uid="{22DCB132-B422-4720-A4CD-428FCAC1443B}"/>
    <cellStyle name="Normal 16 2 5 3 2 3" xfId="8533" xr:uid="{B09B5790-3EAD-4390-9023-D19B36D31564}"/>
    <cellStyle name="Normal 16 2 5 3 3" xfId="8534" xr:uid="{D5B78882-E106-4FB3-AFD1-1399B6FA79BF}"/>
    <cellStyle name="Normal 16 2 5 3 4" xfId="7064" xr:uid="{5F947545-7D79-493F-8E3E-064704983D39}"/>
    <cellStyle name="Normal 16 2 5 3 5" xfId="12278" xr:uid="{880FCBC4-F17B-4A74-9188-73E33C0F2658}"/>
    <cellStyle name="Normal 16 2 5 3 6" xfId="5239" xr:uid="{F72272D0-58ED-48C3-A96E-9D7143A4AC65}"/>
    <cellStyle name="Normal 16 2 5 4" xfId="2759" xr:uid="{8AE0869B-9359-43A4-8D12-72D89640B663}"/>
    <cellStyle name="Normal 16 2 5 4 2" xfId="13425" xr:uid="{09CD0894-D709-4436-A5EA-782A6998BC64}"/>
    <cellStyle name="Normal 16 2 5 4 3" xfId="8535" xr:uid="{D5EC2A37-1059-4429-B28E-8AE1F52D8A6E}"/>
    <cellStyle name="Normal 16 2 5 5" xfId="8536" xr:uid="{F8B452E6-7FB7-4687-A89C-D0E5BE79E957}"/>
    <cellStyle name="Normal 16 2 5 6" xfId="6398" xr:uid="{F7B9AA8A-B279-4C7A-8A08-AD1D19DA1A50}"/>
    <cellStyle name="Normal 16 2 5 7" xfId="11612" xr:uid="{F605DEC3-14A4-4F2E-B03A-3019238F57DD}"/>
    <cellStyle name="Normal 16 2 5 8" xfId="4573" xr:uid="{98B7F582-E34E-4EDF-9FE3-0AD32574502F}"/>
    <cellStyle name="Normal 16 2 6" xfId="360" xr:uid="{6B02662C-ECF2-43FD-A8A7-D2161F473BF9}"/>
    <cellStyle name="Normal 16 2 6 2" xfId="987" xr:uid="{04139F87-92E0-447E-B22D-B7E8FB49D571}"/>
    <cellStyle name="Normal 16 2 6 2 2" xfId="1471" xr:uid="{48BB699D-9395-4F42-A832-BAAC74029049}"/>
    <cellStyle name="Normal 16 2 6 2 2 2" xfId="3428" xr:uid="{C453D2A1-A591-4082-ABC6-7719ADC99A92}"/>
    <cellStyle name="Normal 16 2 6 2 2 2 2" xfId="14094" xr:uid="{DFCBAD96-9A6E-4452-9254-8CBF041512A6}"/>
    <cellStyle name="Normal 16 2 6 2 2 2 3" xfId="8537" xr:uid="{9CE933D5-1909-4851-BD45-32CC6B0D0F53}"/>
    <cellStyle name="Normal 16 2 6 2 2 3" xfId="8538" xr:uid="{81DCB1AE-A698-414E-9010-3822D1655A19}"/>
    <cellStyle name="Normal 16 2 6 2 2 4" xfId="7067" xr:uid="{7C3389DF-547C-4087-8AFA-5A698F727B20}"/>
    <cellStyle name="Normal 16 2 6 2 2 5" xfId="12281" xr:uid="{8D6AD892-E3B4-4F8E-94D6-E5A4F44E8036}"/>
    <cellStyle name="Normal 16 2 6 2 2 6" xfId="5242" xr:uid="{8737C688-E205-4F70-9BC1-AE041105B899}"/>
    <cellStyle name="Normal 16 2 6 2 3" xfId="3032" xr:uid="{FC3DB920-CA79-4672-A2CB-736FF3C5BF42}"/>
    <cellStyle name="Normal 16 2 6 2 3 2" xfId="13698" xr:uid="{C05820A2-732D-487E-A6E7-D4FA003A78B6}"/>
    <cellStyle name="Normal 16 2 6 2 3 3" xfId="8539" xr:uid="{A7ABA9E7-DE51-4DBE-AE76-75F5B8020E4F}"/>
    <cellStyle name="Normal 16 2 6 2 4" xfId="8540" xr:uid="{6F944B9D-F41E-4224-8ECB-1EB67C6D167B}"/>
    <cellStyle name="Normal 16 2 6 2 5" xfId="6671" xr:uid="{56E53B8F-F9CE-4F86-A9D1-26131AFEA130}"/>
    <cellStyle name="Normal 16 2 6 2 6" xfId="11885" xr:uid="{DFB9BD2D-6142-4505-9B0E-256D43C92B7D}"/>
    <cellStyle name="Normal 16 2 6 2 7" xfId="4846" xr:uid="{CCDD16A0-16E5-48F2-80ED-24150843CFF5}"/>
    <cellStyle name="Normal 16 2 6 3" xfId="1470" xr:uid="{AA762417-58CA-4F7F-A1C2-4869B80AE87C}"/>
    <cellStyle name="Normal 16 2 6 3 2" xfId="3427" xr:uid="{ACACA365-4CDD-406A-9469-BCE7CA5A8BD6}"/>
    <cellStyle name="Normal 16 2 6 3 2 2" xfId="14093" xr:uid="{82D70A85-C653-40A1-B682-C89FE25CA2C3}"/>
    <cellStyle name="Normal 16 2 6 3 2 3" xfId="8541" xr:uid="{1D5AB073-BB2A-4B35-A8B5-13638F56A71A}"/>
    <cellStyle name="Normal 16 2 6 3 3" xfId="8542" xr:uid="{3F373BB9-6E23-4B69-871F-BA790A5476BD}"/>
    <cellStyle name="Normal 16 2 6 3 4" xfId="7066" xr:uid="{46CA8260-1FDF-4937-92A5-6C02B1E10035}"/>
    <cellStyle name="Normal 16 2 6 3 5" xfId="12280" xr:uid="{F579F3ED-F193-415D-A0FD-DDE81C0B57C3}"/>
    <cellStyle name="Normal 16 2 6 3 6" xfId="5241" xr:uid="{AD542E32-3153-4F96-9763-771EB4166DD3}"/>
    <cellStyle name="Normal 16 2 6 4" xfId="2575" xr:uid="{9A170D39-0EA6-4C95-BECF-25AF33AED347}"/>
    <cellStyle name="Normal 16 2 6 4 2" xfId="13241" xr:uid="{AEDECF18-C40C-4ECB-B4B0-C35C44AFE390}"/>
    <cellStyle name="Normal 16 2 6 4 3" xfId="8543" xr:uid="{E5719CAE-1DCA-416F-95B8-042B878A9B30}"/>
    <cellStyle name="Normal 16 2 6 5" xfId="8544" xr:uid="{3B627DD9-0876-49C1-9BE8-13E88158250E}"/>
    <cellStyle name="Normal 16 2 6 6" xfId="6214" xr:uid="{7869538C-5DC5-41EF-A144-6BB58F51F9E7}"/>
    <cellStyle name="Normal 16 2 6 7" xfId="11428" xr:uid="{D6E6EB71-B6A0-4956-B7EE-D1EFDDCF888D}"/>
    <cellStyle name="Normal 16 2 6 8" xfId="4389" xr:uid="{928B8179-0DEA-4A11-9661-0E747412EAFD}"/>
    <cellStyle name="Normal 16 2 7" xfId="841" xr:uid="{EEBC9382-EB32-4460-9687-A675270B99EA}"/>
    <cellStyle name="Normal 16 2 7 2" xfId="1472" xr:uid="{2E623A9E-FD1F-40FD-B56C-9C66F5E91D1F}"/>
    <cellStyle name="Normal 16 2 7 2 2" xfId="3429" xr:uid="{7BE9D75A-556A-412C-A712-2465E92127C1}"/>
    <cellStyle name="Normal 16 2 7 2 2 2" xfId="14095" xr:uid="{2499763C-D501-4C66-A336-F6B8017B6F56}"/>
    <cellStyle name="Normal 16 2 7 2 2 3" xfId="8545" xr:uid="{D8B8DDE9-6542-4105-A919-AEF746B67F7E}"/>
    <cellStyle name="Normal 16 2 7 2 3" xfId="8546" xr:uid="{12DAB168-DFA3-4382-A392-A1954A480AC1}"/>
    <cellStyle name="Normal 16 2 7 2 4" xfId="7068" xr:uid="{EBC73875-111D-4B69-9943-EC0DE2F41883}"/>
    <cellStyle name="Normal 16 2 7 2 5" xfId="12282" xr:uid="{580639B8-5B47-4024-A5E4-E0E81C25AE6F}"/>
    <cellStyle name="Normal 16 2 7 2 6" xfId="5243" xr:uid="{A1DE0DCA-5C7E-415F-8C96-76D78A0071AF}"/>
    <cellStyle name="Normal 16 2 7 3" xfId="2897" xr:uid="{A83AE9D1-E379-402A-83EB-2A77F353EB96}"/>
    <cellStyle name="Normal 16 2 7 3 2" xfId="13563" xr:uid="{B8800B6C-01C5-4821-9457-F6B2112C3D55}"/>
    <cellStyle name="Normal 16 2 7 3 3" xfId="8547" xr:uid="{609C89B9-5363-4E3E-983E-85410F13914B}"/>
    <cellStyle name="Normal 16 2 7 4" xfId="8548" xr:uid="{F226BDD9-69FB-4735-A5B5-FC5F10FA3B1C}"/>
    <cellStyle name="Normal 16 2 7 5" xfId="6536" xr:uid="{06F2A9C9-7390-4CA8-BDC6-FC19404657FD}"/>
    <cellStyle name="Normal 16 2 7 6" xfId="11750" xr:uid="{20A99F92-DECA-4BD2-ADAF-3483C20A7D6D}"/>
    <cellStyle name="Normal 16 2 7 7" xfId="4711" xr:uid="{833A959E-A9B5-40EC-A5B5-73137D38A8AA}"/>
    <cellStyle name="Normal 16 2 8" xfId="1307" xr:uid="{14091243-CC28-4CC4-99C9-4B899F8B3EEE}"/>
    <cellStyle name="Normal 16 2 8 2" xfId="3264" xr:uid="{5B6A1EF7-844E-4233-AB90-06EA398F01FE}"/>
    <cellStyle name="Normal 16 2 8 2 2" xfId="13930" xr:uid="{26319F24-2AA9-4331-B557-BC7F61018BD4}"/>
    <cellStyle name="Normal 16 2 8 2 3" xfId="8549" xr:uid="{C52F031B-34E8-41E2-8EA1-9C546F80A1D1}"/>
    <cellStyle name="Normal 16 2 8 3" xfId="8550" xr:uid="{9901A145-BB5D-4B9F-93C4-17DE0BCB492F}"/>
    <cellStyle name="Normal 16 2 8 4" xfId="6903" xr:uid="{0C4CE91B-FA70-49CD-AEE2-90C53482F4AF}"/>
    <cellStyle name="Normal 16 2 8 5" xfId="12117" xr:uid="{F38189DC-236F-42AC-B0D7-10F008979620}"/>
    <cellStyle name="Normal 16 2 8 6" xfId="5078" xr:uid="{5E806E80-52A6-4B3A-B488-B4AE27ADFE70}"/>
    <cellStyle name="Normal 16 2 9" xfId="254" xr:uid="{64B834AC-B593-4AC0-AA7D-E1EBEEE0D0E9}"/>
    <cellStyle name="Normal 16 2 9 2" xfId="2530" xr:uid="{048C976F-81ED-4E4D-A33D-153060727446}"/>
    <cellStyle name="Normal 16 2 9 2 2" xfId="13197" xr:uid="{77498BC7-6CD3-4BB4-B729-423CADF0EEC9}"/>
    <cellStyle name="Normal 16 2 9 2 3" xfId="8551" xr:uid="{ECA2E766-C9E9-42A9-8456-7884EECD0134}"/>
    <cellStyle name="Normal 16 2 9 3" xfId="8552" xr:uid="{16E9A199-3BC1-4806-8043-0BC910854C1F}"/>
    <cellStyle name="Normal 16 2 9 4" xfId="6169" xr:uid="{572BB79C-481A-4EF1-9A38-552BAC419D8B}"/>
    <cellStyle name="Normal 16 2 9 5" xfId="11384" xr:uid="{35A654B6-A0EB-451E-A9F5-FFA42319012B}"/>
    <cellStyle name="Normal 16 2 9 6" xfId="4345" xr:uid="{A0D5DDAB-8BEB-4561-BB1E-FBC7A32701F9}"/>
    <cellStyle name="Normal 16 3" xfId="186" xr:uid="{E1BEC988-0E6B-4A8C-9557-00C5C9833AB4}"/>
    <cellStyle name="Normal 16 3 10" xfId="2146" xr:uid="{9065A48E-CC0A-460A-A889-2BBB29C65E52}"/>
    <cellStyle name="Normal 16 3 10 2" xfId="4005" xr:uid="{653B57A5-B70E-45D5-998B-E083383457EE}"/>
    <cellStyle name="Normal 16 3 10 2 2" xfId="14668" xr:uid="{EC4B38D9-51BF-4AAD-B0CB-F587120B01D8}"/>
    <cellStyle name="Normal 16 3 10 2 3" xfId="8553" xr:uid="{CE4E6B90-2AD9-4B14-8987-A14E5DD98F54}"/>
    <cellStyle name="Normal 16 3 10 3" xfId="8554" xr:uid="{8698E156-18EC-4364-B056-E94D813AF057}"/>
    <cellStyle name="Normal 16 3 10 4" xfId="7644" xr:uid="{C0735CA3-B79D-4FAB-9302-FB8A4E972939}"/>
    <cellStyle name="Normal 16 3 10 5" xfId="12855" xr:uid="{94E121D0-958F-4A49-8E28-41278AA33DCF}"/>
    <cellStyle name="Normal 16 3 10 6" xfId="5816" xr:uid="{93406D63-E2F8-4793-A550-068ACDCC7FE1}"/>
    <cellStyle name="Normal 16 3 11" xfId="2297" xr:uid="{459265C8-CC7D-4AD1-BED5-F42A7F940678}"/>
    <cellStyle name="Normal 16 3 11 2" xfId="4141" xr:uid="{D1F0EF10-6443-4E47-9016-A6FE024A2BAD}"/>
    <cellStyle name="Normal 16 3 11 2 2" xfId="14804" xr:uid="{7C789F7F-2FC1-40C5-B772-A1A51045D7E3}"/>
    <cellStyle name="Normal 16 3 11 2 3" xfId="8555" xr:uid="{D8EF52BE-7E97-4A7F-AEB8-E9106D78E30C}"/>
    <cellStyle name="Normal 16 3 11 3" xfId="7780" xr:uid="{E4310AC1-0311-4326-A554-EDA58680EA18}"/>
    <cellStyle name="Normal 16 3 11 4" xfId="12991" xr:uid="{495B642E-9F06-4F72-A52D-9664CE4D68F7}"/>
    <cellStyle name="Normal 16 3 11 5" xfId="5952" xr:uid="{2A9A0C8A-D0B7-46C9-B4FD-97A706222800}"/>
    <cellStyle name="Normal 16 3 12" xfId="2517" xr:uid="{36CD16E1-89E4-4C62-A7AD-46142BABEFE3}"/>
    <cellStyle name="Normal 16 3 12 2" xfId="8556" xr:uid="{DDC95A15-15A5-4041-8889-7998F4E1A431}"/>
    <cellStyle name="Normal 16 3 12 3" xfId="13185" xr:uid="{D08E75CB-EE8E-4391-867C-5DAD95512321}"/>
    <cellStyle name="Normal 16 3 12 4" xfId="6097" xr:uid="{576789AB-6095-4BDA-8923-BFEC8274E953}"/>
    <cellStyle name="Normal 16 3 13" xfId="8557" xr:uid="{D58FA907-BC8B-49E7-96C8-A4124C2ADAB1}"/>
    <cellStyle name="Normal 16 3 14" xfId="6156" xr:uid="{6D5C698D-88F8-4B1D-B82A-0548CCC9E416}"/>
    <cellStyle name="Normal 16 3 15" xfId="11372" xr:uid="{E7775C6A-05EA-462C-BC89-B3B4482D555A}"/>
    <cellStyle name="Normal 16 3 16" xfId="4333" xr:uid="{EA09BEB3-FC6F-4258-86EF-5D62261211F1}"/>
    <cellStyle name="Normal 16 3 2" xfId="535" xr:uid="{121945BD-1A6B-448F-A481-3817B2D0861C}"/>
    <cellStyle name="Normal 16 3 2 10" xfId="11524" xr:uid="{F591E437-AAF5-413E-95AB-7730B5442596}"/>
    <cellStyle name="Normal 16 3 2 11" xfId="4485" xr:uid="{A5859EAC-60B3-4170-995D-9C5275A6BCC6}"/>
    <cellStyle name="Normal 16 3 2 2" xfId="740" xr:uid="{E331876D-05C1-4E17-A64B-D29A21E5C3F5}"/>
    <cellStyle name="Normal 16 3 2 2 2" xfId="1204" xr:uid="{43193DB5-A328-4C3D-A5B6-77AE1BBC75AE}"/>
    <cellStyle name="Normal 16 3 2 2 2 2" xfId="1475" xr:uid="{1700805C-E058-4357-9753-ED5DCBB670F0}"/>
    <cellStyle name="Normal 16 3 2 2 2 2 2" xfId="3432" xr:uid="{7E867EF4-0E60-4E55-9753-09822F0BA9DB}"/>
    <cellStyle name="Normal 16 3 2 2 2 2 2 2" xfId="14098" xr:uid="{0D552C10-8494-43F0-939F-474728419AC5}"/>
    <cellStyle name="Normal 16 3 2 2 2 2 2 3" xfId="8558" xr:uid="{714F9A9F-9A23-42F4-9861-C4D327E989F2}"/>
    <cellStyle name="Normal 16 3 2 2 2 2 3" xfId="8559" xr:uid="{08130899-F294-4A18-886A-EDE5961A2F76}"/>
    <cellStyle name="Normal 16 3 2 2 2 2 4" xfId="7071" xr:uid="{4A01B7A7-FB3B-422C-89E8-7B34A89BE2FF}"/>
    <cellStyle name="Normal 16 3 2 2 2 2 5" xfId="12285" xr:uid="{432D9333-BE22-44E3-B841-F0D8EB7348FA}"/>
    <cellStyle name="Normal 16 3 2 2 2 2 6" xfId="5246" xr:uid="{5E0AE183-CFFB-4EAA-88FC-D45A948C0FBE}"/>
    <cellStyle name="Normal 16 3 2 2 2 3" xfId="3173" xr:uid="{A6DA5EB1-7BF5-42CC-B48A-6FD2E5459118}"/>
    <cellStyle name="Normal 16 3 2 2 2 3 2" xfId="13839" xr:uid="{39FF1304-B494-43E0-AA1D-AEB78E0A07B4}"/>
    <cellStyle name="Normal 16 3 2 2 2 3 3" xfId="8560" xr:uid="{8E3412AD-0272-47A6-B676-12A95233DD3D}"/>
    <cellStyle name="Normal 16 3 2 2 2 4" xfId="8561" xr:uid="{7A07F8FD-7BD1-4DFD-8C6E-25B091A2B5C2}"/>
    <cellStyle name="Normal 16 3 2 2 2 5" xfId="6812" xr:uid="{3FF1AAFD-0B18-4E7A-911B-1DB0779AF076}"/>
    <cellStyle name="Normal 16 3 2 2 2 6" xfId="12026" xr:uid="{2AA73978-0B8C-453B-B890-2DD5A6909782}"/>
    <cellStyle name="Normal 16 3 2 2 2 7" xfId="4987" xr:uid="{A8DBA677-E559-4705-81C4-64584E8D1E0C}"/>
    <cellStyle name="Normal 16 3 2 2 3" xfId="1474" xr:uid="{9DAA0479-73E7-45DA-952B-AF07BF5C86B6}"/>
    <cellStyle name="Normal 16 3 2 2 3 2" xfId="3431" xr:uid="{C736FB8C-9FDD-43E8-B14D-757047326E14}"/>
    <cellStyle name="Normal 16 3 2 2 3 2 2" xfId="14097" xr:uid="{2E4AA666-F75C-48BB-9777-1EDD83DA4CC7}"/>
    <cellStyle name="Normal 16 3 2 2 3 2 3" xfId="8562" xr:uid="{88ADE8B1-594E-4C86-A583-B5737B1D0491}"/>
    <cellStyle name="Normal 16 3 2 2 3 3" xfId="8563" xr:uid="{FE9404D0-C767-4BAC-B159-C965CCEF70E2}"/>
    <cellStyle name="Normal 16 3 2 2 3 4" xfId="7070" xr:uid="{B3184361-2835-4962-A084-B10376CF059F}"/>
    <cellStyle name="Normal 16 3 2 2 3 5" xfId="12284" xr:uid="{AB2327A8-891E-4EBB-BD7D-F2B3CBA80C1C}"/>
    <cellStyle name="Normal 16 3 2 2 3 6" xfId="5245" xr:uid="{95AA8180-FD79-4128-99DD-BCE3EF09F29F}"/>
    <cellStyle name="Normal 16 3 2 2 4" xfId="2806" xr:uid="{DA5556AC-4DF7-4582-BE99-F61752A46E78}"/>
    <cellStyle name="Normal 16 3 2 2 4 2" xfId="13472" xr:uid="{38FA26F5-50A3-47C0-A327-EAA42F45ECAF}"/>
    <cellStyle name="Normal 16 3 2 2 4 3" xfId="8564" xr:uid="{C7CC323E-4C42-4E12-B50D-F7CD1F4C7931}"/>
    <cellStyle name="Normal 16 3 2 2 5" xfId="8565" xr:uid="{C1048BCC-1361-41FA-AB12-F479DEE60CA4}"/>
    <cellStyle name="Normal 16 3 2 2 6" xfId="6445" xr:uid="{8DDEF7E0-4BE3-4D62-840D-E7C712466349}"/>
    <cellStyle name="Normal 16 3 2 2 7" xfId="11659" xr:uid="{9B03E80B-8FBD-4164-977A-7A61E7253800}"/>
    <cellStyle name="Normal 16 3 2 2 8" xfId="4620" xr:uid="{0F4C1ACA-9F23-4543-81E1-C4361B5E0C0A}"/>
    <cellStyle name="Normal 16 3 2 3" xfId="890" xr:uid="{F46BAA40-78C9-46FD-AFC5-427EAB475EBF}"/>
    <cellStyle name="Normal 16 3 2 3 2" xfId="1476" xr:uid="{5C2191FB-BF5F-44FF-AA02-2BA4D603E505}"/>
    <cellStyle name="Normal 16 3 2 3 2 2" xfId="3433" xr:uid="{CCDE5241-DD03-480A-AC5C-3609B6FDCD6F}"/>
    <cellStyle name="Normal 16 3 2 3 2 2 2" xfId="14099" xr:uid="{45A20330-C2B3-4638-A537-8E9248310090}"/>
    <cellStyle name="Normal 16 3 2 3 2 2 3" xfId="8566" xr:uid="{4E3BEE35-54D6-4D66-9A28-FBA11582C05D}"/>
    <cellStyle name="Normal 16 3 2 3 2 3" xfId="8567" xr:uid="{70F85650-D0C8-474D-AA8E-3263055185A7}"/>
    <cellStyle name="Normal 16 3 2 3 2 4" xfId="7072" xr:uid="{C1B05140-4F8A-48A5-A3A2-6E3921D3FAE5}"/>
    <cellStyle name="Normal 16 3 2 3 2 5" xfId="12286" xr:uid="{4D015AC4-D842-43CA-92AC-F6C8BD3A69DE}"/>
    <cellStyle name="Normal 16 3 2 3 2 6" xfId="5247" xr:uid="{51087C94-F9D0-4D35-9E94-4308B1CA5047}"/>
    <cellStyle name="Normal 16 3 2 3 3" xfId="2944" xr:uid="{790C81E0-1A37-4621-9DDD-D307696EBBF7}"/>
    <cellStyle name="Normal 16 3 2 3 3 2" xfId="13610" xr:uid="{EC535701-843A-41C6-9118-54A6611EF457}"/>
    <cellStyle name="Normal 16 3 2 3 3 3" xfId="8568" xr:uid="{A838A21B-0609-417A-8B60-BCC42764B0CA}"/>
    <cellStyle name="Normal 16 3 2 3 4" xfId="8569" xr:uid="{9704E3AD-489A-4161-8FE3-DD05A0B9D02B}"/>
    <cellStyle name="Normal 16 3 2 3 5" xfId="6583" xr:uid="{2DA329CE-9F99-4BA6-BD66-045F385AF4D4}"/>
    <cellStyle name="Normal 16 3 2 3 6" xfId="11797" xr:uid="{692BD9AF-4080-456C-9477-ACB4B5D68936}"/>
    <cellStyle name="Normal 16 3 2 3 7" xfId="4758" xr:uid="{771053EF-6470-4299-A6D4-1F7358AA1E8F}"/>
    <cellStyle name="Normal 16 3 2 4" xfId="1473" xr:uid="{80488DF3-A0CA-44B3-A313-92CFEDB9F4C9}"/>
    <cellStyle name="Normal 16 3 2 4 2" xfId="3430" xr:uid="{BBF1DCE2-3C77-4005-82E0-2CDE2F97E1F4}"/>
    <cellStyle name="Normal 16 3 2 4 2 2" xfId="14096" xr:uid="{52FBD852-CA76-4059-BF3D-8A66DC381964}"/>
    <cellStyle name="Normal 16 3 2 4 2 3" xfId="8570" xr:uid="{94F153AC-62A4-4C52-A98B-5C3040216BE7}"/>
    <cellStyle name="Normal 16 3 2 4 3" xfId="8571" xr:uid="{38CE9C92-E468-43FA-9849-E1A2C0ECB4AF}"/>
    <cellStyle name="Normal 16 3 2 4 4" xfId="7069" xr:uid="{A6847560-2E1C-4579-86A0-5F296C7D53DD}"/>
    <cellStyle name="Normal 16 3 2 4 5" xfId="12283" xr:uid="{43EA2F10-73BB-4BC7-B54E-224C6503801E}"/>
    <cellStyle name="Normal 16 3 2 4 6" xfId="5244" xr:uid="{56A58BD4-F95C-4DEA-ABF3-EA0B42B39818}"/>
    <cellStyle name="Normal 16 3 2 5" xfId="2195" xr:uid="{DD92D42B-138F-4D13-A500-4D91C04698C1}"/>
    <cellStyle name="Normal 16 3 2 5 2" xfId="4051" xr:uid="{EEB4CA2E-6FC9-4977-8154-C0AE216739F9}"/>
    <cellStyle name="Normal 16 3 2 5 2 2" xfId="14714" xr:uid="{0F2AB8F3-AD37-44CA-8D20-2CA2253FE997}"/>
    <cellStyle name="Normal 16 3 2 5 2 3" xfId="8572" xr:uid="{AC2559D7-6C1B-4C48-8786-ABBC2FD69E69}"/>
    <cellStyle name="Normal 16 3 2 5 3" xfId="8573" xr:uid="{891A01C0-AFCD-4B68-9F2F-4C83D000B447}"/>
    <cellStyle name="Normal 16 3 2 5 4" xfId="7690" xr:uid="{7ABF3AE9-1B27-437D-9019-39AE92AAF6DC}"/>
    <cellStyle name="Normal 16 3 2 5 5" xfId="12901" xr:uid="{891AED9F-2B81-4E56-9AB8-E40893F5DC06}"/>
    <cellStyle name="Normal 16 3 2 5 6" xfId="5862" xr:uid="{6BDF0C79-AA90-46BD-8B0B-579439273C89}"/>
    <cellStyle name="Normal 16 3 2 6" xfId="2343" xr:uid="{A73B4C49-0138-4D93-A08C-3B2672E170B7}"/>
    <cellStyle name="Normal 16 3 2 6 2" xfId="4187" xr:uid="{D03E1907-15F4-46C4-9D8A-13FCDDE6B977}"/>
    <cellStyle name="Normal 16 3 2 6 2 2" xfId="14850" xr:uid="{9CA63A13-4A8F-4F41-8B24-E89C32B4479D}"/>
    <cellStyle name="Normal 16 3 2 6 2 3" xfId="8574" xr:uid="{C5DEAD2C-22C7-45A0-980B-0794C117FCB5}"/>
    <cellStyle name="Normal 16 3 2 6 3" xfId="7826" xr:uid="{F8832854-49F6-4EB7-806E-277ADB5BA0F0}"/>
    <cellStyle name="Normal 16 3 2 6 4" xfId="13037" xr:uid="{CAF39CD6-CB36-4952-8ADC-26967C29E512}"/>
    <cellStyle name="Normal 16 3 2 6 5" xfId="5998" xr:uid="{92A4DEDF-E8FE-4CB5-9A63-F4D71E5E5716}"/>
    <cellStyle name="Normal 16 3 2 7" xfId="2671" xr:uid="{08F389C4-6D0D-4E14-993C-62D82FD83738}"/>
    <cellStyle name="Normal 16 3 2 7 2" xfId="13337" xr:uid="{EA7CCB05-E27A-4903-871D-67F3F8D7D36C}"/>
    <cellStyle name="Normal 16 3 2 7 3" xfId="8575" xr:uid="{4FAC1E90-D4BC-44C3-9482-D42B6A6D9D6D}"/>
    <cellStyle name="Normal 16 3 2 8" xfId="8576" xr:uid="{789449EE-2C2E-4559-A277-FE8798D6016F}"/>
    <cellStyle name="Normal 16 3 2 9" xfId="6310" xr:uid="{997FACBD-49AB-4D41-80D3-47E6C8B179F0}"/>
    <cellStyle name="Normal 16 3 3" xfId="642" xr:uid="{243E94B9-5A30-4932-873B-DE679AFC9BF1}"/>
    <cellStyle name="Normal 16 3 3 10" xfId="11567" xr:uid="{F063CE8B-3511-4013-9CC5-568A6833A756}"/>
    <cellStyle name="Normal 16 3 3 11" xfId="4528" xr:uid="{D6EEA7CA-AF6D-467D-838C-E751B368627F}"/>
    <cellStyle name="Normal 16 3 3 2" xfId="784" xr:uid="{D6FC1A29-2701-4535-B23D-D0367E699788}"/>
    <cellStyle name="Normal 16 3 3 2 2" xfId="1247" xr:uid="{E1065351-3F2D-4186-A505-04903CCCA975}"/>
    <cellStyle name="Normal 16 3 3 2 2 2" xfId="1479" xr:uid="{75BE89C2-F3B4-4FD9-A298-41667F2118F3}"/>
    <cellStyle name="Normal 16 3 3 2 2 2 2" xfId="3436" xr:uid="{B7FC9C28-2827-4028-972D-9C2B1C698349}"/>
    <cellStyle name="Normal 16 3 3 2 2 2 2 2" xfId="14102" xr:uid="{39AAA7C4-DEB0-47E4-A4CA-3BBD8DDEE360}"/>
    <cellStyle name="Normal 16 3 3 2 2 2 2 3" xfId="8577" xr:uid="{9C0AB4C4-DD70-432A-A3B1-1A30778B4E75}"/>
    <cellStyle name="Normal 16 3 3 2 2 2 3" xfId="8578" xr:uid="{3579136F-34D4-4370-9103-072409E6C2B6}"/>
    <cellStyle name="Normal 16 3 3 2 2 2 4" xfId="7075" xr:uid="{8E2D5559-7F3B-4B04-9F01-18BBADDC1244}"/>
    <cellStyle name="Normal 16 3 3 2 2 2 5" xfId="12289" xr:uid="{6E4205AF-EC87-4198-A720-905EA21CC829}"/>
    <cellStyle name="Normal 16 3 3 2 2 2 6" xfId="5250" xr:uid="{6D4CFAAB-59D4-4957-9A7C-410DF7985D76}"/>
    <cellStyle name="Normal 16 3 3 2 2 3" xfId="3216" xr:uid="{D8A48D10-A469-43CD-B96D-9419F5678A8A}"/>
    <cellStyle name="Normal 16 3 3 2 2 3 2" xfId="13882" xr:uid="{C8EBA587-6667-4BED-9326-09FA751C2161}"/>
    <cellStyle name="Normal 16 3 3 2 2 3 3" xfId="8579" xr:uid="{8AAEB2EA-058D-4A99-B78D-722EF1F8D018}"/>
    <cellStyle name="Normal 16 3 3 2 2 4" xfId="8580" xr:uid="{667C9A35-B9BC-4545-A090-9381F1D4583F}"/>
    <cellStyle name="Normal 16 3 3 2 2 5" xfId="6855" xr:uid="{E2A0C340-2BE3-4AF4-852C-69C37B97FB8F}"/>
    <cellStyle name="Normal 16 3 3 2 2 6" xfId="12069" xr:uid="{F2506B39-B7E1-4E2E-B228-567014E001A3}"/>
    <cellStyle name="Normal 16 3 3 2 2 7" xfId="5030" xr:uid="{57521804-7B18-46C6-B807-D20CF3E0D07A}"/>
    <cellStyle name="Normal 16 3 3 2 3" xfId="1478" xr:uid="{B87333CE-1C4E-4B22-AAF6-F97E3A961892}"/>
    <cellStyle name="Normal 16 3 3 2 3 2" xfId="3435" xr:uid="{6C43BA2D-08E3-431E-9B40-C6B1751874F3}"/>
    <cellStyle name="Normal 16 3 3 2 3 2 2" xfId="14101" xr:uid="{D014FD11-0609-4EBC-8847-FA7822AA8CC3}"/>
    <cellStyle name="Normal 16 3 3 2 3 2 3" xfId="8581" xr:uid="{23F9737B-3DC5-4E0A-B8F2-8CC22745F9ED}"/>
    <cellStyle name="Normal 16 3 3 2 3 3" xfId="8582" xr:uid="{C9424153-3B3B-4270-BA72-0149C06980C7}"/>
    <cellStyle name="Normal 16 3 3 2 3 4" xfId="7074" xr:uid="{B5631AA8-9E64-4B78-95E9-7947015C074D}"/>
    <cellStyle name="Normal 16 3 3 2 3 5" xfId="12288" xr:uid="{0661276E-7881-428C-A266-F1173E45D78D}"/>
    <cellStyle name="Normal 16 3 3 2 3 6" xfId="5249" xr:uid="{0D434FBB-BBF6-439F-859E-86F0DE6F7C67}"/>
    <cellStyle name="Normal 16 3 3 2 4" xfId="2849" xr:uid="{3A0015AE-147F-4276-96F5-18BC82C4EE01}"/>
    <cellStyle name="Normal 16 3 3 2 4 2" xfId="13515" xr:uid="{D58B3E02-87F4-48A5-9372-70AB9D8BAC6B}"/>
    <cellStyle name="Normal 16 3 3 2 4 3" xfId="8583" xr:uid="{DD35258C-B132-4979-BB5C-4C1AF201562C}"/>
    <cellStyle name="Normal 16 3 3 2 5" xfId="8584" xr:uid="{B9FE2AAD-6CCF-4ADE-BF5B-0A73455E20F8}"/>
    <cellStyle name="Normal 16 3 3 2 6" xfId="6488" xr:uid="{60F2FD32-1881-43E7-9355-79177FB4A155}"/>
    <cellStyle name="Normal 16 3 3 2 7" xfId="11702" xr:uid="{5AE84886-F5C6-4E0C-9EA1-3D2AEBEC2B30}"/>
    <cellStyle name="Normal 16 3 3 2 8" xfId="4663" xr:uid="{D1D6C6CA-DD27-4BAA-94C6-0020FC43CD0C}"/>
    <cellStyle name="Normal 16 3 3 3" xfId="936" xr:uid="{944EE61B-89A9-4346-AE06-9A5D6EC68048}"/>
    <cellStyle name="Normal 16 3 3 3 2" xfId="1480" xr:uid="{4E639820-10CE-4FA2-AD2C-A1C960EAD827}"/>
    <cellStyle name="Normal 16 3 3 3 2 2" xfId="3437" xr:uid="{2D51A6BB-9937-4329-AFF9-4772D4D7D0A0}"/>
    <cellStyle name="Normal 16 3 3 3 2 2 2" xfId="14103" xr:uid="{4991F294-E0D6-422C-BACA-3986E5957C0C}"/>
    <cellStyle name="Normal 16 3 3 3 2 2 3" xfId="8585" xr:uid="{6EB0C216-6E7F-4BDB-AB14-690A1A672926}"/>
    <cellStyle name="Normal 16 3 3 3 2 3" xfId="8586" xr:uid="{31B6D37A-78F9-41BA-BC6B-310113A1DB84}"/>
    <cellStyle name="Normal 16 3 3 3 2 4" xfId="7076" xr:uid="{FCE03115-3952-49C7-84A3-6BD9DA4D6E0B}"/>
    <cellStyle name="Normal 16 3 3 3 2 5" xfId="12290" xr:uid="{1218DFE0-8601-48C9-9933-B38732C9F397}"/>
    <cellStyle name="Normal 16 3 3 3 2 6" xfId="5251" xr:uid="{6F4C7523-2DC2-4737-A221-D929A7EE3B1D}"/>
    <cellStyle name="Normal 16 3 3 3 3" xfId="2987" xr:uid="{80DF2C0B-9F3E-4537-90CD-A7124F073FBE}"/>
    <cellStyle name="Normal 16 3 3 3 3 2" xfId="13653" xr:uid="{8393A656-0E67-4AAD-AD04-316E15938D6E}"/>
    <cellStyle name="Normal 16 3 3 3 3 3" xfId="8587" xr:uid="{58BACD2C-8070-40A5-8408-65481DCA9F86}"/>
    <cellStyle name="Normal 16 3 3 3 4" xfId="8588" xr:uid="{97D89D37-1C7A-4E2B-A503-7595690D4855}"/>
    <cellStyle name="Normal 16 3 3 3 5" xfId="6626" xr:uid="{D0DF9C44-576E-41A4-9DFF-2616EB7EBA48}"/>
    <cellStyle name="Normal 16 3 3 3 6" xfId="11840" xr:uid="{2CDCCD63-817E-4C7C-93C0-EBBC3CCE3DCE}"/>
    <cellStyle name="Normal 16 3 3 3 7" xfId="4801" xr:uid="{99B29329-4A88-4147-B797-134198B1D58E}"/>
    <cellStyle name="Normal 16 3 3 4" xfId="1477" xr:uid="{3A2DC355-D6AE-42CC-9B59-A1918306055D}"/>
    <cellStyle name="Normal 16 3 3 4 2" xfId="3434" xr:uid="{7FF4B467-CA1E-4ED6-8F08-D2EB32F9EB1C}"/>
    <cellStyle name="Normal 16 3 3 4 2 2" xfId="14100" xr:uid="{B892D8ED-4E7D-49E4-A839-08DC7FD0E1F7}"/>
    <cellStyle name="Normal 16 3 3 4 2 3" xfId="8589" xr:uid="{B5CED2FA-681E-46EB-B3F8-4E4259C41D07}"/>
    <cellStyle name="Normal 16 3 3 4 3" xfId="8590" xr:uid="{91C4C2EB-56F5-4051-B107-12D5F5EA7096}"/>
    <cellStyle name="Normal 16 3 3 4 4" xfId="7073" xr:uid="{58EF3B84-BD92-4BED-848E-5C8F08A4FEF4}"/>
    <cellStyle name="Normal 16 3 3 4 5" xfId="12287" xr:uid="{967D6AD6-BAEF-4446-961C-C2A1C8951845}"/>
    <cellStyle name="Normal 16 3 3 4 6" xfId="5248" xr:uid="{358B9B88-3CE2-488B-9C55-DD812B17A7E0}"/>
    <cellStyle name="Normal 16 3 3 5" xfId="2242" xr:uid="{0B1AE869-B9F4-4BA8-BF0E-5F821D83A6DB}"/>
    <cellStyle name="Normal 16 3 3 5 2" xfId="4095" xr:uid="{EAC6B192-6C2C-47D8-B99E-81AB9AB8BB55}"/>
    <cellStyle name="Normal 16 3 3 5 2 2" xfId="14758" xr:uid="{4AB50091-7FE3-4837-8FA7-94BDD3931101}"/>
    <cellStyle name="Normal 16 3 3 5 2 3" xfId="8591" xr:uid="{47281A20-ADF4-41F6-82E1-4F3A8431F89C}"/>
    <cellStyle name="Normal 16 3 3 5 3" xfId="8592" xr:uid="{DD5791D8-A599-49B5-BA29-5C7D5DB1029F}"/>
    <cellStyle name="Normal 16 3 3 5 4" xfId="7734" xr:uid="{674C7025-47E7-4E02-AE39-6080A5F17CB2}"/>
    <cellStyle name="Normal 16 3 3 5 5" xfId="12945" xr:uid="{F4C79BA9-80F9-4340-BDB6-307636BAB46F}"/>
    <cellStyle name="Normal 16 3 3 5 6" xfId="5906" xr:uid="{A9542238-162B-47CA-A028-88F353BFC498}"/>
    <cellStyle name="Normal 16 3 3 6" xfId="2386" xr:uid="{AE438914-DA42-4434-84C6-091CF1A1383C}"/>
    <cellStyle name="Normal 16 3 3 6 2" xfId="4230" xr:uid="{F2CE6718-5BE5-40E5-8EC7-76AD7F3ED348}"/>
    <cellStyle name="Normal 16 3 3 6 2 2" xfId="14893" xr:uid="{097F7B90-BAD9-4868-86EC-BE5624ED21D0}"/>
    <cellStyle name="Normal 16 3 3 6 2 3" xfId="8593" xr:uid="{2491598F-54E9-43C5-86D9-3BB59A351C7A}"/>
    <cellStyle name="Normal 16 3 3 6 3" xfId="7869" xr:uid="{0F274A3A-EB52-4AB4-A068-FAAED6AD5DC4}"/>
    <cellStyle name="Normal 16 3 3 6 4" xfId="13080" xr:uid="{B34407BB-DAB6-498E-9AF9-5D9424270840}"/>
    <cellStyle name="Normal 16 3 3 6 5" xfId="6041" xr:uid="{1999C439-B494-4813-99DC-138F28C18494}"/>
    <cellStyle name="Normal 16 3 3 7" xfId="2714" xr:uid="{8962E143-2E20-4496-9E24-30728D57907F}"/>
    <cellStyle name="Normal 16 3 3 7 2" xfId="13380" xr:uid="{AD80766E-5DF7-48C4-9652-CC89BF24D60C}"/>
    <cellStyle name="Normal 16 3 3 7 3" xfId="8594" xr:uid="{E43DC3A9-3D46-490F-BC9D-19AA8AADCD3F}"/>
    <cellStyle name="Normal 16 3 3 8" xfId="8595" xr:uid="{C9A9050B-7B21-401B-B7F5-0E9FFB1B6C18}"/>
    <cellStyle name="Normal 16 3 3 9" xfId="6353" xr:uid="{485960A5-CD5E-476F-94BF-3882C77FDE74}"/>
    <cellStyle name="Normal 16 3 4" xfId="477" xr:uid="{210C383D-EE34-49C8-BFC4-AB3326B5610B}"/>
    <cellStyle name="Normal 16 3 4 2" xfId="1045" xr:uid="{DF88E9BC-2D73-4525-BBEE-59EDEF597B6C}"/>
    <cellStyle name="Normal 16 3 4 2 2" xfId="1482" xr:uid="{73204FB1-06B2-450C-8F4A-7F6F5140BE79}"/>
    <cellStyle name="Normal 16 3 4 2 2 2" xfId="3439" xr:uid="{D2BA5F04-3A28-4044-B798-22AC714B524A}"/>
    <cellStyle name="Normal 16 3 4 2 2 2 2" xfId="14105" xr:uid="{E8B96362-DEF4-4D56-9A74-2DE0C838C13D}"/>
    <cellStyle name="Normal 16 3 4 2 2 2 3" xfId="8596" xr:uid="{E2FE1CDA-1307-4FE4-B09F-A1225146C812}"/>
    <cellStyle name="Normal 16 3 4 2 2 3" xfId="8597" xr:uid="{82559524-AF6D-4739-B46C-E39C24867219}"/>
    <cellStyle name="Normal 16 3 4 2 2 4" xfId="7078" xr:uid="{9314ACBF-01E5-4A1A-AFC3-BEB7336909BA}"/>
    <cellStyle name="Normal 16 3 4 2 2 5" xfId="12292" xr:uid="{AEF551F3-3289-428B-A812-03E3AC27AD20}"/>
    <cellStyle name="Normal 16 3 4 2 2 6" xfId="5253" xr:uid="{6C7FE419-3FB4-4563-8C3B-2957188E2665}"/>
    <cellStyle name="Normal 16 3 4 2 3" xfId="3077" xr:uid="{9F4092BB-3F93-4938-ADDB-4652C5F54172}"/>
    <cellStyle name="Normal 16 3 4 2 3 2" xfId="13743" xr:uid="{32659A5B-1400-4ECD-9B77-60B497ACF833}"/>
    <cellStyle name="Normal 16 3 4 2 3 3" xfId="8598" xr:uid="{1CF9F0B2-95BE-4C2C-991B-39E599FB8003}"/>
    <cellStyle name="Normal 16 3 4 2 4" xfId="8599" xr:uid="{A07BA9DE-B674-4AF8-A45D-E77C441AB71E}"/>
    <cellStyle name="Normal 16 3 4 2 5" xfId="6716" xr:uid="{EC1E06D5-9A42-44BF-867D-DE5C1B30B652}"/>
    <cellStyle name="Normal 16 3 4 2 6" xfId="11930" xr:uid="{0E00CF7D-5C4A-437B-95F5-88BABA9B534E}"/>
    <cellStyle name="Normal 16 3 4 2 7" xfId="4891" xr:uid="{ACD4BAFB-0CDC-4634-B95E-28EEBF364CB5}"/>
    <cellStyle name="Normal 16 3 4 3" xfId="1481" xr:uid="{E69AD91F-3C0A-44B9-8000-357997C2261B}"/>
    <cellStyle name="Normal 16 3 4 3 2" xfId="3438" xr:uid="{727CF1D5-1A4C-4E18-98AE-83196B5FF449}"/>
    <cellStyle name="Normal 16 3 4 3 2 2" xfId="14104" xr:uid="{AAA7F5FC-4451-4A5D-B58A-18E2A9B6E7D2}"/>
    <cellStyle name="Normal 16 3 4 3 2 3" xfId="8600" xr:uid="{9A9009E7-0362-4FE5-8B1D-10FA9290B386}"/>
    <cellStyle name="Normal 16 3 4 3 3" xfId="8601" xr:uid="{879CF708-6620-4DDC-A800-263916A4494F}"/>
    <cellStyle name="Normal 16 3 4 3 4" xfId="7077" xr:uid="{AC37ADFF-EB22-409C-82B2-ED667D83341E}"/>
    <cellStyle name="Normal 16 3 4 3 5" xfId="12291" xr:uid="{AB95C026-17DE-46D3-940E-B5BBD255E92B}"/>
    <cellStyle name="Normal 16 3 4 3 6" xfId="5252" xr:uid="{7EF53DC7-659F-45A9-AAEB-617048EC09D6}"/>
    <cellStyle name="Normal 16 3 4 4" xfId="2625" xr:uid="{A14AC9CF-E00B-44F6-B0EC-F27B8BE05E2B}"/>
    <cellStyle name="Normal 16 3 4 4 2" xfId="13291" xr:uid="{A48FD02F-0DB2-4372-B1D3-FFB93FA42D91}"/>
    <cellStyle name="Normal 16 3 4 4 3" xfId="8602" xr:uid="{97D930DB-21F1-496D-BB3E-3411E56E9A95}"/>
    <cellStyle name="Normal 16 3 4 5" xfId="8603" xr:uid="{451F5C93-71A3-4D06-9FC1-306BD8CCA617}"/>
    <cellStyle name="Normal 16 3 4 6" xfId="6264" xr:uid="{C1014628-04C0-48AF-84B7-E0167107DC02}"/>
    <cellStyle name="Normal 16 3 4 7" xfId="11478" xr:uid="{8740E642-3818-4DBC-93E0-B2775913B5F6}"/>
    <cellStyle name="Normal 16 3 4 8" xfId="4439" xr:uid="{6C1EC339-B611-47B2-805F-531D3BCE3923}"/>
    <cellStyle name="Normal 16 3 5" xfId="694" xr:uid="{4B26F5DA-9ED7-4D0B-924F-DBB91E806F3D}"/>
    <cellStyle name="Normal 16 3 5 2" xfId="1158" xr:uid="{8FEBB9EE-F899-4C76-BACD-45207B951A94}"/>
    <cellStyle name="Normal 16 3 5 2 2" xfId="1484" xr:uid="{CA96856B-C9A9-456A-A0C7-CE36518EA4D6}"/>
    <cellStyle name="Normal 16 3 5 2 2 2" xfId="3441" xr:uid="{2352CA35-C271-412C-B3F0-F2A0EA5634E6}"/>
    <cellStyle name="Normal 16 3 5 2 2 2 2" xfId="14107" xr:uid="{619C448C-E4B9-4270-8D53-284111921C1B}"/>
    <cellStyle name="Normal 16 3 5 2 2 2 3" xfId="8604" xr:uid="{FE387D51-C067-45E0-94A5-4F2D38AC6CF3}"/>
    <cellStyle name="Normal 16 3 5 2 2 3" xfId="8605" xr:uid="{29CD5020-CC2A-4FB6-A3E7-61FD994E5FCD}"/>
    <cellStyle name="Normal 16 3 5 2 2 4" xfId="7080" xr:uid="{1A3B6738-21F7-421A-947F-126ED5D0F579}"/>
    <cellStyle name="Normal 16 3 5 2 2 5" xfId="12294" xr:uid="{F5B5D669-4B85-4331-AA84-68524B17E397}"/>
    <cellStyle name="Normal 16 3 5 2 2 6" xfId="5255" xr:uid="{EB14CEAA-B004-4863-9653-1703E9B21553}"/>
    <cellStyle name="Normal 16 3 5 2 3" xfId="3127" xr:uid="{B38E6B11-0188-43E9-9A14-66014C1A4685}"/>
    <cellStyle name="Normal 16 3 5 2 3 2" xfId="13793" xr:uid="{759835F7-EEA5-4FB1-8DD4-3CF26DCA3E22}"/>
    <cellStyle name="Normal 16 3 5 2 3 3" xfId="8606" xr:uid="{7D0101D9-0C66-4141-8B2C-7AA959440790}"/>
    <cellStyle name="Normal 16 3 5 2 4" xfId="8607" xr:uid="{9DB46BCF-5815-4BF4-B30E-66CDE18081F8}"/>
    <cellStyle name="Normal 16 3 5 2 5" xfId="6766" xr:uid="{EE5A67C2-26A4-4401-A3CB-22BAE9C7CAE6}"/>
    <cellStyle name="Normal 16 3 5 2 6" xfId="11980" xr:uid="{8043152C-BB9E-4690-995C-B707FA2EE0C0}"/>
    <cellStyle name="Normal 16 3 5 2 7" xfId="4941" xr:uid="{719BE4ED-4860-4DFF-96B1-662A6D497FC5}"/>
    <cellStyle name="Normal 16 3 5 3" xfId="1483" xr:uid="{CD00A208-FE53-4B37-AEDC-D3AB80DE058E}"/>
    <cellStyle name="Normal 16 3 5 3 2" xfId="3440" xr:uid="{1B941755-28DC-4D5A-8D45-34871FE9EEA8}"/>
    <cellStyle name="Normal 16 3 5 3 2 2" xfId="14106" xr:uid="{C290D312-95BA-4F31-94A3-948F8512837D}"/>
    <cellStyle name="Normal 16 3 5 3 2 3" xfId="8608" xr:uid="{39304170-4386-465A-87E1-3ACC3344787D}"/>
    <cellStyle name="Normal 16 3 5 3 3" xfId="8609" xr:uid="{0ED8B3FA-0E04-43F5-AB22-EC4963D1F030}"/>
    <cellStyle name="Normal 16 3 5 3 4" xfId="7079" xr:uid="{0B6AE2F3-9A34-4A01-B0CE-3479701F3624}"/>
    <cellStyle name="Normal 16 3 5 3 5" xfId="12293" xr:uid="{839D3F72-FA25-4B67-B6DB-386CFB3AE9F7}"/>
    <cellStyle name="Normal 16 3 5 3 6" xfId="5254" xr:uid="{BDA3EDE7-D256-4CBD-8019-3AF7801B44AB}"/>
    <cellStyle name="Normal 16 3 5 4" xfId="2760" xr:uid="{3B13E47D-1C95-4794-8C33-09A9DD9F96AB}"/>
    <cellStyle name="Normal 16 3 5 4 2" xfId="13426" xr:uid="{15365710-4BCB-48DB-805C-AA63271EB626}"/>
    <cellStyle name="Normal 16 3 5 4 3" xfId="8610" xr:uid="{13A9E932-1135-465C-B566-7A49EFA684D8}"/>
    <cellStyle name="Normal 16 3 5 5" xfId="8611" xr:uid="{9ED34638-6830-46BD-A4E3-C91685BB76D2}"/>
    <cellStyle name="Normal 16 3 5 6" xfId="6399" xr:uid="{9C5D9E56-C99A-43AF-9656-BD6D3EA0836F}"/>
    <cellStyle name="Normal 16 3 5 7" xfId="11613" xr:uid="{93EF7B05-EC91-4B6A-8169-2BFBBD3F5FA1}"/>
    <cellStyle name="Normal 16 3 5 8" xfId="4574" xr:uid="{685F743D-7546-4D0C-BE0E-96293F947B33}"/>
    <cellStyle name="Normal 16 3 6" xfId="361" xr:uid="{7C265DAE-3346-46AF-8747-F94A8806EABB}"/>
    <cellStyle name="Normal 16 3 6 2" xfId="988" xr:uid="{AD4FEF23-EDAF-49A7-9D1C-3EDA520A3975}"/>
    <cellStyle name="Normal 16 3 6 2 2" xfId="1486" xr:uid="{C218217F-B3DB-4410-BC38-B43FB8CB2DED}"/>
    <cellStyle name="Normal 16 3 6 2 2 2" xfId="3443" xr:uid="{47810DBF-D39F-4E16-B983-B84AABBAFA1F}"/>
    <cellStyle name="Normal 16 3 6 2 2 2 2" xfId="14109" xr:uid="{2DE9BD61-DA1B-44E5-AD9A-B4D916F0256D}"/>
    <cellStyle name="Normal 16 3 6 2 2 2 3" xfId="8612" xr:uid="{D3D23BAD-6314-4847-BF22-27E925E7B510}"/>
    <cellStyle name="Normal 16 3 6 2 2 3" xfId="8613" xr:uid="{F928F433-45CB-4E47-A068-859CE4EFB856}"/>
    <cellStyle name="Normal 16 3 6 2 2 4" xfId="7082" xr:uid="{DB6EF901-6A06-4569-80FE-65C459B5C389}"/>
    <cellStyle name="Normal 16 3 6 2 2 5" xfId="12296" xr:uid="{AF57A12D-DCDC-4D7A-B33F-CC0CC1479BAE}"/>
    <cellStyle name="Normal 16 3 6 2 2 6" xfId="5257" xr:uid="{F48DADF6-93BB-4192-8B4A-CFF2BCBB6763}"/>
    <cellStyle name="Normal 16 3 6 2 3" xfId="3033" xr:uid="{00FAB8B6-C2B6-4514-9C62-9D2080912A2E}"/>
    <cellStyle name="Normal 16 3 6 2 3 2" xfId="13699" xr:uid="{CD152182-E962-4931-804B-1B83F18BE957}"/>
    <cellStyle name="Normal 16 3 6 2 3 3" xfId="8614" xr:uid="{FD08A00F-154E-44E2-988C-A4C07F4B34DE}"/>
    <cellStyle name="Normal 16 3 6 2 4" xfId="8615" xr:uid="{DE8EFD44-3512-41A4-9708-819B512C2284}"/>
    <cellStyle name="Normal 16 3 6 2 5" xfId="6672" xr:uid="{24B762F7-CDE0-42EB-A917-5BE0BD641411}"/>
    <cellStyle name="Normal 16 3 6 2 6" xfId="11886" xr:uid="{7CEFCD9C-3305-4D5F-A6A4-F321E91F779F}"/>
    <cellStyle name="Normal 16 3 6 2 7" xfId="4847" xr:uid="{C7C950F8-F738-44B4-8328-0AE56F2CAE81}"/>
    <cellStyle name="Normal 16 3 6 3" xfId="1485" xr:uid="{F53B8A2F-C0B7-4C88-AF50-FDA015312E61}"/>
    <cellStyle name="Normal 16 3 6 3 2" xfId="3442" xr:uid="{C26A6072-7747-4CA8-A2FE-C61F59FCD92F}"/>
    <cellStyle name="Normal 16 3 6 3 2 2" xfId="14108" xr:uid="{A23880A1-AB11-4FC0-9788-F0FFEBC4850F}"/>
    <cellStyle name="Normal 16 3 6 3 2 3" xfId="8616" xr:uid="{D6F82F9C-0D73-4D93-9808-FF75482548E7}"/>
    <cellStyle name="Normal 16 3 6 3 3" xfId="8617" xr:uid="{D1B2C52D-2803-49F4-9301-7804F2B9FAB4}"/>
    <cellStyle name="Normal 16 3 6 3 4" xfId="7081" xr:uid="{EEE105FB-3FD4-4C9A-87B8-F0A85BB07DFE}"/>
    <cellStyle name="Normal 16 3 6 3 5" xfId="12295" xr:uid="{C6BFE952-1F6D-4907-8898-E427AB8756D1}"/>
    <cellStyle name="Normal 16 3 6 3 6" xfId="5256" xr:uid="{34D6C414-4A38-4168-A0B5-7225A835049A}"/>
    <cellStyle name="Normal 16 3 6 4" xfId="2576" xr:uid="{6017E283-8180-4B8F-84B5-D27269F65C26}"/>
    <cellStyle name="Normal 16 3 6 4 2" xfId="13242" xr:uid="{206EFFE5-C7C3-4B51-8A6A-B3A8F3F6B446}"/>
    <cellStyle name="Normal 16 3 6 4 3" xfId="8618" xr:uid="{6793A849-21DA-4897-A890-62AEB5C8E4A4}"/>
    <cellStyle name="Normal 16 3 6 5" xfId="8619" xr:uid="{E147F390-9CE6-4CAC-BED8-EE08132ACCA6}"/>
    <cellStyle name="Normal 16 3 6 6" xfId="6215" xr:uid="{3CBA1DA1-CBB2-44F9-BED7-FCEC4D8CF065}"/>
    <cellStyle name="Normal 16 3 6 7" xfId="11429" xr:uid="{693B2A98-C0B4-4967-9E61-DCB13A4771A1}"/>
    <cellStyle name="Normal 16 3 6 8" xfId="4390" xr:uid="{EEF17308-2BBB-40B6-A563-BC5A62507C4E}"/>
    <cellStyle name="Normal 16 3 7" xfId="842" xr:uid="{229622A4-F04B-475F-A4AD-21E54DA82851}"/>
    <cellStyle name="Normal 16 3 7 2" xfId="1487" xr:uid="{397D97DB-1732-4526-862E-DF61C60DC48B}"/>
    <cellStyle name="Normal 16 3 7 2 2" xfId="3444" xr:uid="{E16C1930-88DD-4DBE-B1DA-9DD1A5B5BB1A}"/>
    <cellStyle name="Normal 16 3 7 2 2 2" xfId="14110" xr:uid="{7CB69514-3A7F-45AE-B849-ABEB369714C5}"/>
    <cellStyle name="Normal 16 3 7 2 2 3" xfId="8620" xr:uid="{B8638EBD-3733-427C-9DA3-ADB35E9B9697}"/>
    <cellStyle name="Normal 16 3 7 2 3" xfId="8621" xr:uid="{86621EC9-1621-4527-8A2D-A29867C524D8}"/>
    <cellStyle name="Normal 16 3 7 2 4" xfId="7083" xr:uid="{97879A26-D231-49E1-AC12-5B67B0066709}"/>
    <cellStyle name="Normal 16 3 7 2 5" xfId="12297" xr:uid="{5617BF08-0154-41B0-856E-BD124F3D6658}"/>
    <cellStyle name="Normal 16 3 7 2 6" xfId="5258" xr:uid="{ABC32A47-727A-4FF0-A18D-A367584E0932}"/>
    <cellStyle name="Normal 16 3 7 3" xfId="2898" xr:uid="{D1E3E44B-DF35-4292-B14D-125302360CB8}"/>
    <cellStyle name="Normal 16 3 7 3 2" xfId="13564" xr:uid="{5A00F502-88A4-482D-BC2B-4B6B8F532CC9}"/>
    <cellStyle name="Normal 16 3 7 3 3" xfId="8622" xr:uid="{57057B77-1078-4470-8804-41213E7C5640}"/>
    <cellStyle name="Normal 16 3 7 4" xfId="8623" xr:uid="{B876B6B4-3095-4D69-B5D3-BC574DBB29B5}"/>
    <cellStyle name="Normal 16 3 7 5" xfId="6537" xr:uid="{CF4D554E-C137-4579-8566-77E8A20EEFCE}"/>
    <cellStyle name="Normal 16 3 7 6" xfId="11751" xr:uid="{C0A4153A-D838-4390-A0AF-58D469FABDC0}"/>
    <cellStyle name="Normal 16 3 7 7" xfId="4712" xr:uid="{CFADB8FF-5647-442C-9728-21CFACC89FA0}"/>
    <cellStyle name="Normal 16 3 8" xfId="1308" xr:uid="{C3FED19E-DF56-49D0-8001-9E9E1E1E7A80}"/>
    <cellStyle name="Normal 16 3 8 2" xfId="3265" xr:uid="{8908928B-B68F-4D72-A776-D0E48CCE3101}"/>
    <cellStyle name="Normal 16 3 8 2 2" xfId="13931" xr:uid="{35564C5E-4CF4-4978-A884-DF39BDB95EE2}"/>
    <cellStyle name="Normal 16 3 8 2 3" xfId="8624" xr:uid="{CEEF7C93-D916-4630-B94B-0E522D4051A7}"/>
    <cellStyle name="Normal 16 3 8 3" xfId="8625" xr:uid="{F3719727-6856-4C4C-B852-9DEB9B2A31A0}"/>
    <cellStyle name="Normal 16 3 8 4" xfId="6904" xr:uid="{3A3B1B41-E356-452A-A432-DCFAEEEC3B7E}"/>
    <cellStyle name="Normal 16 3 8 5" xfId="12118" xr:uid="{33BE1E2F-6F55-4106-BBA9-A561AE53F721}"/>
    <cellStyle name="Normal 16 3 8 6" xfId="5079" xr:uid="{11477783-61F6-4BCF-B062-F4C96C6A0F74}"/>
    <cellStyle name="Normal 16 3 9" xfId="255" xr:uid="{2245BB4E-F6D8-4624-844D-6793A6A42D3C}"/>
    <cellStyle name="Normal 16 3 9 2" xfId="2531" xr:uid="{8FE65F9D-89D3-487F-9C72-97A90E97FD72}"/>
    <cellStyle name="Normal 16 3 9 2 2" xfId="13198" xr:uid="{C2755C1B-61AE-4B23-AE7F-B3B3014D295E}"/>
    <cellStyle name="Normal 16 3 9 2 3" xfId="8626" xr:uid="{C651D27B-A432-407D-8DEF-991860DFA65E}"/>
    <cellStyle name="Normal 16 3 9 3" xfId="8627" xr:uid="{85C37E75-F44E-46D4-8B30-FDAC1AB8A925}"/>
    <cellStyle name="Normal 16 3 9 4" xfId="6170" xr:uid="{35309EAB-A583-4A03-AFBA-1065BD2006C9}"/>
    <cellStyle name="Normal 16 3 9 5" xfId="11385" xr:uid="{E3476ACF-84E4-43DE-B3E6-12B3CBFFFA0D}"/>
    <cellStyle name="Normal 16 3 9 6" xfId="4346" xr:uid="{D955F12C-127C-4159-8886-B9C1DEFF9F15}"/>
    <cellStyle name="Normal 16 4" xfId="533" xr:uid="{E0E223B5-2AA3-4015-88E9-EBE671E094AB}"/>
    <cellStyle name="Normal 16 4 10" xfId="11522" xr:uid="{08FA2ABF-4CC7-4CE5-BB0F-DCF21E75F320}"/>
    <cellStyle name="Normal 16 4 11" xfId="4483" xr:uid="{FA3D1836-5EA6-417E-B33F-9E4C863F563A}"/>
    <cellStyle name="Normal 16 4 2" xfId="738" xr:uid="{3B42BA6C-7B30-4137-BDFE-BF0D363FF594}"/>
    <cellStyle name="Normal 16 4 2 2" xfId="1202" xr:uid="{FC7ECA8F-01F5-4E43-93D2-1A75EE152ED6}"/>
    <cellStyle name="Normal 16 4 2 2 2" xfId="1490" xr:uid="{982B0452-1ADD-41D6-8776-DC8D544AE886}"/>
    <cellStyle name="Normal 16 4 2 2 2 2" xfId="3447" xr:uid="{45F31043-5C80-4C5E-80E3-31C0B1274EB0}"/>
    <cellStyle name="Normal 16 4 2 2 2 2 2" xfId="14113" xr:uid="{CE4E9066-0E70-4122-AC1B-9B3DF249F2F0}"/>
    <cellStyle name="Normal 16 4 2 2 2 2 3" xfId="8628" xr:uid="{39EB6308-8BCC-4CF1-AA71-65293FD05A09}"/>
    <cellStyle name="Normal 16 4 2 2 2 3" xfId="8629" xr:uid="{77150D83-9425-4112-9DE8-6409B7B13467}"/>
    <cellStyle name="Normal 16 4 2 2 2 4" xfId="7086" xr:uid="{EAFE4BEA-D77A-4481-88B2-1844E8FE0533}"/>
    <cellStyle name="Normal 16 4 2 2 2 5" xfId="12300" xr:uid="{A764A884-C8D8-40FD-97E2-637EDEC1AA67}"/>
    <cellStyle name="Normal 16 4 2 2 2 6" xfId="5261" xr:uid="{29887B8E-4672-4829-8EE8-05607409F6B2}"/>
    <cellStyle name="Normal 16 4 2 2 3" xfId="3171" xr:uid="{9F665669-C84D-4035-ADD9-C1646CF4F3D9}"/>
    <cellStyle name="Normal 16 4 2 2 3 2" xfId="13837" xr:uid="{C85FE3E0-1317-4F17-A0A5-840677E33603}"/>
    <cellStyle name="Normal 16 4 2 2 3 3" xfId="8630" xr:uid="{D43BD826-0AB8-4DAE-AB91-BE91930716A2}"/>
    <cellStyle name="Normal 16 4 2 2 4" xfId="8631" xr:uid="{9162A9B0-B35F-4E15-9475-9BE4DCCF5359}"/>
    <cellStyle name="Normal 16 4 2 2 5" xfId="6810" xr:uid="{FCEF7607-0BEC-4D3F-9CF5-8F3472452827}"/>
    <cellStyle name="Normal 16 4 2 2 6" xfId="12024" xr:uid="{0E6ADD60-11DD-4090-96B8-0E563D6FCEF4}"/>
    <cellStyle name="Normal 16 4 2 2 7" xfId="4985" xr:uid="{5F310EB7-9929-4AB4-A819-6FEDFE1AB1DC}"/>
    <cellStyle name="Normal 16 4 2 3" xfId="1489" xr:uid="{3909B50F-A759-4279-87DB-651E1A910FB3}"/>
    <cellStyle name="Normal 16 4 2 3 2" xfId="3446" xr:uid="{21006B87-C0E7-4B75-8FB5-2E8F7F2695D5}"/>
    <cellStyle name="Normal 16 4 2 3 2 2" xfId="14112" xr:uid="{C0C57F87-422E-4F41-95FB-E522D07DAB0E}"/>
    <cellStyle name="Normal 16 4 2 3 2 3" xfId="8632" xr:uid="{287576D6-E70C-4EE6-AC9E-7A5D95B245F2}"/>
    <cellStyle name="Normal 16 4 2 3 3" xfId="8633" xr:uid="{3FD5EBA8-EED0-4AA7-8B60-6A9B6E415025}"/>
    <cellStyle name="Normal 16 4 2 3 4" xfId="7085" xr:uid="{EC410E9B-CE6E-4A57-9333-659C5D7697D7}"/>
    <cellStyle name="Normal 16 4 2 3 5" xfId="12299" xr:uid="{43718FA2-ABEF-4EE5-84F4-56B4ED5209B4}"/>
    <cellStyle name="Normal 16 4 2 3 6" xfId="5260" xr:uid="{5A467524-DC42-4811-98C0-73F6287146E8}"/>
    <cellStyle name="Normal 16 4 2 4" xfId="2804" xr:uid="{229AE77A-F978-4D29-AF5A-636802E6B439}"/>
    <cellStyle name="Normal 16 4 2 4 2" xfId="13470" xr:uid="{6C17298B-6E02-4F8A-AEDE-A1090B43517D}"/>
    <cellStyle name="Normal 16 4 2 4 3" xfId="8634" xr:uid="{E91C5374-FEAD-421E-A6C8-EBF7882DB700}"/>
    <cellStyle name="Normal 16 4 2 5" xfId="8635" xr:uid="{CC043946-E119-4094-9618-419D3C557998}"/>
    <cellStyle name="Normal 16 4 2 6" xfId="6443" xr:uid="{572DBD66-87BC-4C5C-9930-2BF182DB53B2}"/>
    <cellStyle name="Normal 16 4 2 7" xfId="11657" xr:uid="{D8795E80-01A4-416D-9BEF-5B193B07D3F4}"/>
    <cellStyle name="Normal 16 4 2 8" xfId="4618" xr:uid="{69511410-141A-4277-93F1-EAC7CA3DD6B6}"/>
    <cellStyle name="Normal 16 4 3" xfId="888" xr:uid="{96D17583-51EF-4AEA-A7B0-18C3CEF08D63}"/>
    <cellStyle name="Normal 16 4 3 2" xfId="1491" xr:uid="{1390C786-B01C-4676-9F13-8CD9CF0A4E73}"/>
    <cellStyle name="Normal 16 4 3 2 2" xfId="3448" xr:uid="{51B88788-9DD2-446A-AA5F-DC08A5C6C7EE}"/>
    <cellStyle name="Normal 16 4 3 2 2 2" xfId="14114" xr:uid="{4D36C206-D880-4209-8B2E-E96A0E1DDE01}"/>
    <cellStyle name="Normal 16 4 3 2 2 3" xfId="8636" xr:uid="{0D11EB9C-7E05-4830-8E01-2027966C5381}"/>
    <cellStyle name="Normal 16 4 3 2 3" xfId="8637" xr:uid="{7CB4ABE1-A1D5-4F6F-BCE0-C4060A58951E}"/>
    <cellStyle name="Normal 16 4 3 2 4" xfId="7087" xr:uid="{E8461790-93D5-482F-B310-D1FADE2250E4}"/>
    <cellStyle name="Normal 16 4 3 2 5" xfId="12301" xr:uid="{3B457BE5-712E-4930-859D-707D724D4A5D}"/>
    <cellStyle name="Normal 16 4 3 2 6" xfId="5262" xr:uid="{B7D0403B-9A1A-4114-8544-2794835AE347}"/>
    <cellStyle name="Normal 16 4 3 3" xfId="2942" xr:uid="{E879FD12-7AA0-449C-BEF9-A5AFC2BC00CD}"/>
    <cellStyle name="Normal 16 4 3 3 2" xfId="13608" xr:uid="{C29C24D4-F504-4E9C-9327-AA6784C073C7}"/>
    <cellStyle name="Normal 16 4 3 3 3" xfId="8638" xr:uid="{5BAC3FAE-D356-460A-8D83-4136C8FCDDBD}"/>
    <cellStyle name="Normal 16 4 3 4" xfId="8639" xr:uid="{5F697EA6-0B04-4D63-90B8-FFABD3462739}"/>
    <cellStyle name="Normal 16 4 3 5" xfId="6581" xr:uid="{9B5342AE-D9CD-4902-9B0E-7DDD3D3F0308}"/>
    <cellStyle name="Normal 16 4 3 6" xfId="11795" xr:uid="{C1FDF3A0-F8E1-4655-806D-2BD400DA453A}"/>
    <cellStyle name="Normal 16 4 3 7" xfId="4756" xr:uid="{2E5FDDE7-E023-422B-B0CD-E328F529AC7F}"/>
    <cellStyle name="Normal 16 4 4" xfId="1488" xr:uid="{654A48B1-4E0E-4902-A160-C2A12A1DCE75}"/>
    <cellStyle name="Normal 16 4 4 2" xfId="3445" xr:uid="{4F14D7F3-145C-4059-B471-C4C5059B1CC9}"/>
    <cellStyle name="Normal 16 4 4 2 2" xfId="14111" xr:uid="{0249D0D2-1384-49B8-BD74-783E4E036143}"/>
    <cellStyle name="Normal 16 4 4 2 3" xfId="8640" xr:uid="{247066A2-4443-43A9-A40D-148FEDA34C87}"/>
    <cellStyle name="Normal 16 4 4 3" xfId="8641" xr:uid="{3AD66904-1890-4977-8597-EBD13F41CF99}"/>
    <cellStyle name="Normal 16 4 4 4" xfId="7084" xr:uid="{C69C2E9D-0A51-49FD-B010-6D53B7FE27D0}"/>
    <cellStyle name="Normal 16 4 4 5" xfId="12298" xr:uid="{F8C0F938-BDEA-44D2-BFA6-F6B87FD2875D}"/>
    <cellStyle name="Normal 16 4 4 6" xfId="5259" xr:uid="{43476941-7E36-4A96-82CE-8C05291E8508}"/>
    <cellStyle name="Normal 16 4 5" xfId="2193" xr:uid="{ADDBFDFB-1834-48D5-B413-EEB3F87AC0DB}"/>
    <cellStyle name="Normal 16 4 5 2" xfId="4049" xr:uid="{0EDCE7D0-C2DC-4202-85ED-B718FF8F92AF}"/>
    <cellStyle name="Normal 16 4 5 2 2" xfId="14712" xr:uid="{5C127A47-4E88-4B01-ABBE-14E5C56C24FD}"/>
    <cellStyle name="Normal 16 4 5 2 3" xfId="8642" xr:uid="{15491769-F707-4E03-B5D4-219D0DCECF17}"/>
    <cellStyle name="Normal 16 4 5 3" xfId="8643" xr:uid="{D96DE493-61C7-410D-A590-D99A47DF8188}"/>
    <cellStyle name="Normal 16 4 5 4" xfId="7688" xr:uid="{77B547FE-FD04-4416-9301-468C800DC034}"/>
    <cellStyle name="Normal 16 4 5 5" xfId="12899" xr:uid="{33F5C735-8F97-4C36-8674-BEA4E90B3E26}"/>
    <cellStyle name="Normal 16 4 5 6" xfId="5860" xr:uid="{D5A00D3D-9E8C-4946-9670-B9117FF5F58F}"/>
    <cellStyle name="Normal 16 4 6" xfId="2341" xr:uid="{C83DBF47-75B3-46F7-9EFE-DF90E62C5FF6}"/>
    <cellStyle name="Normal 16 4 6 2" xfId="4185" xr:uid="{3067CDF2-1AEC-444A-A1C2-F82D28DFCB5E}"/>
    <cellStyle name="Normal 16 4 6 2 2" xfId="14848" xr:uid="{533FA1B4-BCD1-4B8E-A539-EEBA39E387AB}"/>
    <cellStyle name="Normal 16 4 6 2 3" xfId="8644" xr:uid="{FB16B062-B6FB-4341-B4FE-D27F22E4A53B}"/>
    <cellStyle name="Normal 16 4 6 3" xfId="7824" xr:uid="{E56ACF27-3840-4D1D-85A4-40F181425D38}"/>
    <cellStyle name="Normal 16 4 6 4" xfId="13035" xr:uid="{ADB0E59E-E806-47E2-B22D-D05350921F3A}"/>
    <cellStyle name="Normal 16 4 6 5" xfId="5996" xr:uid="{9D68A0A0-AB94-467A-8784-7CE39518DAF9}"/>
    <cellStyle name="Normal 16 4 7" xfId="2669" xr:uid="{12D9C947-9481-4C71-981B-6BD70E52F257}"/>
    <cellStyle name="Normal 16 4 7 2" xfId="13335" xr:uid="{B0905745-11E0-4CCC-A23D-28DCD26BDE4D}"/>
    <cellStyle name="Normal 16 4 7 3" xfId="8645" xr:uid="{B2F9FAEC-14AB-4869-A89D-18534B1B46B9}"/>
    <cellStyle name="Normal 16 4 8" xfId="8646" xr:uid="{B5DB6A16-C990-4C72-B26A-925C334BD715}"/>
    <cellStyle name="Normal 16 4 9" xfId="6308" xr:uid="{2A756A65-D530-4AE6-962D-F7A93C7AE956}"/>
    <cellStyle name="Normal 16 5" xfId="640" xr:uid="{EBAE590C-3B46-44B7-BF5D-41489856081F}"/>
    <cellStyle name="Normal 16 5 10" xfId="11565" xr:uid="{18E98342-5B9E-4A17-8EE2-5060E82D26DE}"/>
    <cellStyle name="Normal 16 5 11" xfId="4526" xr:uid="{7463B2F8-8CB4-4AE3-9C48-F8945CC8F87D}"/>
    <cellStyle name="Normal 16 5 2" xfId="782" xr:uid="{34878AE3-C60A-4847-8856-40C3DACE98B2}"/>
    <cellStyle name="Normal 16 5 2 2" xfId="1245" xr:uid="{3346C1F0-9F51-41F4-B047-8F05DED0E704}"/>
    <cellStyle name="Normal 16 5 2 2 2" xfId="1494" xr:uid="{FEF12BE7-7F7B-4134-A815-04B1FA62F70C}"/>
    <cellStyle name="Normal 16 5 2 2 2 2" xfId="3451" xr:uid="{163A8CE5-7180-4548-B443-A6572FA54FD9}"/>
    <cellStyle name="Normal 16 5 2 2 2 2 2" xfId="14117" xr:uid="{2BDF5D55-D82F-4840-8D08-BB11500D627E}"/>
    <cellStyle name="Normal 16 5 2 2 2 2 3" xfId="8647" xr:uid="{635A2388-9FAB-4CA7-AF83-C91C63FD92CD}"/>
    <cellStyle name="Normal 16 5 2 2 2 3" xfId="8648" xr:uid="{56142037-BB7F-419E-9E17-DAFFDC8C6916}"/>
    <cellStyle name="Normal 16 5 2 2 2 4" xfId="7090" xr:uid="{54BC3613-1CBB-4784-94CD-47A85694C957}"/>
    <cellStyle name="Normal 16 5 2 2 2 5" xfId="12304" xr:uid="{63E86309-5DAC-407B-B2C3-41A064853080}"/>
    <cellStyle name="Normal 16 5 2 2 2 6" xfId="5265" xr:uid="{13A07452-427A-4962-9902-C19C79B9D996}"/>
    <cellStyle name="Normal 16 5 2 2 3" xfId="3214" xr:uid="{ED072755-E393-4192-9050-A64D871EE1FB}"/>
    <cellStyle name="Normal 16 5 2 2 3 2" xfId="13880" xr:uid="{DAB50FA8-9F42-41DF-8F71-99095A720EBA}"/>
    <cellStyle name="Normal 16 5 2 2 3 3" xfId="8649" xr:uid="{C4C496B8-1562-44CF-814D-2D0B5ACD7E7E}"/>
    <cellStyle name="Normal 16 5 2 2 4" xfId="8650" xr:uid="{95AD8F9E-9E8C-4994-B4BB-A181CEB0FD5A}"/>
    <cellStyle name="Normal 16 5 2 2 5" xfId="6853" xr:uid="{3EFA5E85-D24B-4E9F-AC52-D82A66FB7577}"/>
    <cellStyle name="Normal 16 5 2 2 6" xfId="12067" xr:uid="{A01AA820-479A-4D8D-9D76-C72ED956CA77}"/>
    <cellStyle name="Normal 16 5 2 2 7" xfId="5028" xr:uid="{226F0E53-1D8A-4B82-B0F6-96D97A401C61}"/>
    <cellStyle name="Normal 16 5 2 3" xfId="1493" xr:uid="{7884CE2C-8378-4AD2-8EA3-E97A3508CE97}"/>
    <cellStyle name="Normal 16 5 2 3 2" xfId="3450" xr:uid="{4AD9287B-4EAB-465C-BF2B-25B9A111C453}"/>
    <cellStyle name="Normal 16 5 2 3 2 2" xfId="14116" xr:uid="{98654D8A-CDA0-4CA0-8D09-3079420C4F23}"/>
    <cellStyle name="Normal 16 5 2 3 2 3" xfId="8651" xr:uid="{1B0548F9-EDF5-4DD0-A058-25396FFCD1A2}"/>
    <cellStyle name="Normal 16 5 2 3 3" xfId="8652" xr:uid="{4E536F93-6A4F-43A5-A03A-6877931B639C}"/>
    <cellStyle name="Normal 16 5 2 3 4" xfId="7089" xr:uid="{575BB5F5-9D61-42FF-AB87-7DC10B19BB39}"/>
    <cellStyle name="Normal 16 5 2 3 5" xfId="12303" xr:uid="{180A09A5-B2C2-4DA9-8212-32989B51A0EB}"/>
    <cellStyle name="Normal 16 5 2 3 6" xfId="5264" xr:uid="{E3CADF41-9B90-4D9B-BEF6-BEE8DC763CCC}"/>
    <cellStyle name="Normal 16 5 2 4" xfId="2847" xr:uid="{46C1438B-3E74-45D5-B046-06D86BEAFE6D}"/>
    <cellStyle name="Normal 16 5 2 4 2" xfId="13513" xr:uid="{DB3C0456-05DC-48F4-9B1E-43C5FE3297E7}"/>
    <cellStyle name="Normal 16 5 2 4 3" xfId="8653" xr:uid="{DD36AFF2-1358-484D-A701-75A4CD19EBA0}"/>
    <cellStyle name="Normal 16 5 2 5" xfId="8654" xr:uid="{58CE6292-5E5F-4421-8F85-CDFB77CA87BB}"/>
    <cellStyle name="Normal 16 5 2 6" xfId="6486" xr:uid="{C313BB52-0CB6-4BB6-877E-784E17330113}"/>
    <cellStyle name="Normal 16 5 2 7" xfId="11700" xr:uid="{05D8C40B-A834-4F00-9427-E6DCA165039B}"/>
    <cellStyle name="Normal 16 5 2 8" xfId="4661" xr:uid="{CD9E4477-F118-4FAD-82BC-8731D5B2E7EC}"/>
    <cellStyle name="Normal 16 5 3" xfId="934" xr:uid="{06E8EA7B-0877-4C8A-B271-FA23B4129BE2}"/>
    <cellStyle name="Normal 16 5 3 2" xfId="1495" xr:uid="{A3B47A3C-BB98-4AA6-8B2E-DB8F56C6656C}"/>
    <cellStyle name="Normal 16 5 3 2 2" xfId="3452" xr:uid="{D0325CF8-6731-4B9F-B27D-D3CDA9765457}"/>
    <cellStyle name="Normal 16 5 3 2 2 2" xfId="14118" xr:uid="{6B59C7C4-329D-4992-964E-2B2C4E722E51}"/>
    <cellStyle name="Normal 16 5 3 2 2 3" xfId="8655" xr:uid="{167CCBAB-A210-4D80-A801-6DDD5CB250ED}"/>
    <cellStyle name="Normal 16 5 3 2 3" xfId="8656" xr:uid="{46110527-BFB5-4AA2-BE2F-B6081310A520}"/>
    <cellStyle name="Normal 16 5 3 2 4" xfId="7091" xr:uid="{8632F306-A9B5-4FB9-ACAC-53024DAEBA91}"/>
    <cellStyle name="Normal 16 5 3 2 5" xfId="12305" xr:uid="{85F8B95E-5387-428D-8917-E2C3C19E1DAE}"/>
    <cellStyle name="Normal 16 5 3 2 6" xfId="5266" xr:uid="{063E5200-6D53-4EA6-BDFF-A2978BA44CD2}"/>
    <cellStyle name="Normal 16 5 3 3" xfId="2985" xr:uid="{554B16F9-A4DC-4100-8A3C-93BD99ECD501}"/>
    <cellStyle name="Normal 16 5 3 3 2" xfId="13651" xr:uid="{8FD2701E-1DE2-450E-8CB6-37FB79E1CC49}"/>
    <cellStyle name="Normal 16 5 3 3 3" xfId="8657" xr:uid="{F2E52B76-A2F7-4617-9397-2D778BDD31F0}"/>
    <cellStyle name="Normal 16 5 3 4" xfId="8658" xr:uid="{1DBDFB35-D62D-4D8D-9535-874BE72D4FAB}"/>
    <cellStyle name="Normal 16 5 3 5" xfId="6624" xr:uid="{7A54CCAE-97D9-4C64-8E43-87EED4C9E388}"/>
    <cellStyle name="Normal 16 5 3 6" xfId="11838" xr:uid="{7D4A17A6-6889-4A2C-9BB8-1935AC17CDD0}"/>
    <cellStyle name="Normal 16 5 3 7" xfId="4799" xr:uid="{522A8D81-443A-47C4-A50A-4B038DF7E4A0}"/>
    <cellStyle name="Normal 16 5 4" xfId="1492" xr:uid="{3F73D9AF-0B65-4D33-898A-47D471A2F19C}"/>
    <cellStyle name="Normal 16 5 4 2" xfId="3449" xr:uid="{6909EC72-D12D-48CC-A61A-BAD75E3F08B4}"/>
    <cellStyle name="Normal 16 5 4 2 2" xfId="14115" xr:uid="{A808A44D-932B-4E5C-A3DF-38D76E7DD557}"/>
    <cellStyle name="Normal 16 5 4 2 3" xfId="8659" xr:uid="{EF596CFB-3F02-447A-860A-28FDBFD368E2}"/>
    <cellStyle name="Normal 16 5 4 3" xfId="8660" xr:uid="{AFC8F39F-BCC1-4FA6-A777-2D33BE2F1B60}"/>
    <cellStyle name="Normal 16 5 4 4" xfId="7088" xr:uid="{CA1DD0DC-04E0-400D-A181-215544650770}"/>
    <cellStyle name="Normal 16 5 4 5" xfId="12302" xr:uid="{21124813-0D71-4EA4-BD51-3F98A7F83AA6}"/>
    <cellStyle name="Normal 16 5 4 6" xfId="5263" xr:uid="{356C3322-9736-4555-92F0-0A8FA81B6510}"/>
    <cellStyle name="Normal 16 5 5" xfId="2240" xr:uid="{310ADB85-CFE6-484E-9D25-9FF3E07E6F4A}"/>
    <cellStyle name="Normal 16 5 5 2" xfId="4093" xr:uid="{2D391856-4620-4E14-A43D-53B1FA9B6077}"/>
    <cellStyle name="Normal 16 5 5 2 2" xfId="14756" xr:uid="{B0C40D68-28C0-4871-9E63-0610EDC2E412}"/>
    <cellStyle name="Normal 16 5 5 2 3" xfId="8661" xr:uid="{C20F574A-961E-4B32-8E4F-7611DA9369C6}"/>
    <cellStyle name="Normal 16 5 5 3" xfId="8662" xr:uid="{CE3DDAB9-14B8-47A7-A090-7131AE509C81}"/>
    <cellStyle name="Normal 16 5 5 4" xfId="7732" xr:uid="{6308CC4E-8B3B-4DD9-BF59-0404FE753392}"/>
    <cellStyle name="Normal 16 5 5 5" xfId="12943" xr:uid="{788D0B6E-0CBC-42F1-885C-7A9797509AD7}"/>
    <cellStyle name="Normal 16 5 5 6" xfId="5904" xr:uid="{CB82BA80-B7EA-470B-9F3A-3C486A566835}"/>
    <cellStyle name="Normal 16 5 6" xfId="2384" xr:uid="{19F84551-F0F3-496B-BF0F-8EA41F8F33D4}"/>
    <cellStyle name="Normal 16 5 6 2" xfId="4228" xr:uid="{06ACE6D5-ADA9-46AC-A916-DF225F5B5BE6}"/>
    <cellStyle name="Normal 16 5 6 2 2" xfId="14891" xr:uid="{B3BEE4E2-62D3-4363-AFB4-04D7FEB32CA7}"/>
    <cellStyle name="Normal 16 5 6 2 3" xfId="8663" xr:uid="{F7802CFB-CF06-445C-9F91-627D45620B41}"/>
    <cellStyle name="Normal 16 5 6 3" xfId="7867" xr:uid="{BC194FC5-939E-4262-8543-54D1D8B401DE}"/>
    <cellStyle name="Normal 16 5 6 4" xfId="13078" xr:uid="{F220A4C0-11AD-4920-A546-7BE52ACD06B8}"/>
    <cellStyle name="Normal 16 5 6 5" xfId="6039" xr:uid="{D4AC717E-48EC-4B9C-9973-138C15ECC030}"/>
    <cellStyle name="Normal 16 5 7" xfId="2712" xr:uid="{3783F51E-0141-4390-92C8-99218D4C606E}"/>
    <cellStyle name="Normal 16 5 7 2" xfId="13378" xr:uid="{857FAB9C-79F3-48A3-8D76-6B582629A9DA}"/>
    <cellStyle name="Normal 16 5 7 3" xfId="8664" xr:uid="{B71241B2-FCF3-4448-96DC-9B031D99C2A1}"/>
    <cellStyle name="Normal 16 5 8" xfId="8665" xr:uid="{DA8C5421-0F1D-4027-A9F6-B69F33012426}"/>
    <cellStyle name="Normal 16 5 9" xfId="6351" xr:uid="{E45A7F3F-EEBA-45B5-9E01-F32CC99D2817}"/>
    <cellStyle name="Normal 16 6" xfId="475" xr:uid="{4C96D24D-4271-41DE-B39E-797B20A4DED1}"/>
    <cellStyle name="Normal 16 6 2" xfId="1043" xr:uid="{E02367FB-C5E8-4CED-93F1-F30DC595BB95}"/>
    <cellStyle name="Normal 16 6 2 2" xfId="1497" xr:uid="{9D1456E4-4478-4A5B-8331-049492862278}"/>
    <cellStyle name="Normal 16 6 2 2 2" xfId="3454" xr:uid="{839C64A0-2BEA-4762-A1E0-5DA7D628CEB5}"/>
    <cellStyle name="Normal 16 6 2 2 2 2" xfId="14120" xr:uid="{F97DB9FD-A307-403C-AAE0-BEDB444E77FC}"/>
    <cellStyle name="Normal 16 6 2 2 2 3" xfId="8666" xr:uid="{21D8150E-6202-4BAD-939C-E541AE46E327}"/>
    <cellStyle name="Normal 16 6 2 2 3" xfId="8667" xr:uid="{D52DF194-191E-4417-9C41-5AB1887270B9}"/>
    <cellStyle name="Normal 16 6 2 2 4" xfId="7093" xr:uid="{4BC6489D-1B59-428D-9F6A-EA31A47F72B4}"/>
    <cellStyle name="Normal 16 6 2 2 5" xfId="12307" xr:uid="{A8D8BAED-0BA5-4BE8-B9A9-8374390B6CB2}"/>
    <cellStyle name="Normal 16 6 2 2 6" xfId="5268" xr:uid="{5F3B4043-D059-416E-A1BC-2E2CC71057B3}"/>
    <cellStyle name="Normal 16 6 2 3" xfId="3075" xr:uid="{C1E81380-A51E-4E6F-9A52-955416A0926C}"/>
    <cellStyle name="Normal 16 6 2 3 2" xfId="13741" xr:uid="{C1DFC6AE-44F8-4B88-966A-4DC7E256DC48}"/>
    <cellStyle name="Normal 16 6 2 3 3" xfId="8668" xr:uid="{9C0758C0-E259-46D1-AFB1-C83E51BC4148}"/>
    <cellStyle name="Normal 16 6 2 4" xfId="8669" xr:uid="{7D43D451-E12C-461C-BA55-43CC3D657F1A}"/>
    <cellStyle name="Normal 16 6 2 5" xfId="6714" xr:uid="{2B5CBF88-1533-49F0-808B-C8F4A2B46A7E}"/>
    <cellStyle name="Normal 16 6 2 6" xfId="11928" xr:uid="{120B9FC8-2BF7-43F9-9783-525DEA5A5E03}"/>
    <cellStyle name="Normal 16 6 2 7" xfId="4889" xr:uid="{3F47D36B-E324-4795-8CE0-3E8F7B8F746C}"/>
    <cellStyle name="Normal 16 6 3" xfId="1496" xr:uid="{3FC33B17-CF0C-4D16-AF7A-D1E0569D2CA8}"/>
    <cellStyle name="Normal 16 6 3 2" xfId="3453" xr:uid="{8DF5398F-8084-4513-93EB-8244997D6201}"/>
    <cellStyle name="Normal 16 6 3 2 2" xfId="14119" xr:uid="{A05F960B-77A0-4F9D-926A-0DF93EF3EBE5}"/>
    <cellStyle name="Normal 16 6 3 2 3" xfId="8670" xr:uid="{493CC29B-1230-4F98-B946-FC17118F5FBC}"/>
    <cellStyle name="Normal 16 6 3 3" xfId="8671" xr:uid="{51D0B506-EEA0-44BF-8A46-5C56FEA688D9}"/>
    <cellStyle name="Normal 16 6 3 4" xfId="7092" xr:uid="{4752056B-74EC-4E03-A4BC-1D5629BDCCE4}"/>
    <cellStyle name="Normal 16 6 3 5" xfId="12306" xr:uid="{BE659DEF-8BFE-4AF0-9307-8A5E5BCEEFB1}"/>
    <cellStyle name="Normal 16 6 3 6" xfId="5267" xr:uid="{6D6F5150-99D3-4552-BBC9-6DD6D0EE925C}"/>
    <cellStyle name="Normal 16 6 4" xfId="2623" xr:uid="{1B365555-C6D5-4E0F-A19B-4DA859E7C239}"/>
    <cellStyle name="Normal 16 6 4 2" xfId="13289" xr:uid="{250A5720-48E2-4DD5-8ECD-4C4C744A04FE}"/>
    <cellStyle name="Normal 16 6 4 3" xfId="8672" xr:uid="{53BA4523-5E5E-4BE0-A91C-F2884449DC15}"/>
    <cellStyle name="Normal 16 6 5" xfId="8673" xr:uid="{B957D632-E1B0-406D-AA7A-3ED219ABF097}"/>
    <cellStyle name="Normal 16 6 6" xfId="6262" xr:uid="{D1C33335-8448-4A36-875E-98DE36F5EA6C}"/>
    <cellStyle name="Normal 16 6 7" xfId="11476" xr:uid="{6EDD4DF4-5FFE-48F4-928A-44A0C81F804D}"/>
    <cellStyle name="Normal 16 6 8" xfId="4437" xr:uid="{98EFAD0B-C6D3-45BC-8343-FAC082605C29}"/>
    <cellStyle name="Normal 16 7" xfId="692" xr:uid="{A992F277-3E6E-4512-872B-7B987BB615C9}"/>
    <cellStyle name="Normal 16 7 2" xfId="1156" xr:uid="{0430814A-0A4A-4A09-9B1D-DF9D6A0426A3}"/>
    <cellStyle name="Normal 16 7 2 2" xfId="1499" xr:uid="{953517FD-CB14-41EB-BD86-ADAB7CA66F64}"/>
    <cellStyle name="Normal 16 7 2 2 2" xfId="3456" xr:uid="{4C0CF293-8E04-44D8-BA4A-7614045F2D09}"/>
    <cellStyle name="Normal 16 7 2 2 2 2" xfId="14122" xr:uid="{ABFA6D85-D0B3-40F4-B353-F294BF97A87C}"/>
    <cellStyle name="Normal 16 7 2 2 2 3" xfId="8674" xr:uid="{C4DC9B6E-2378-422B-ABDC-3742E203EFBA}"/>
    <cellStyle name="Normal 16 7 2 2 3" xfId="8675" xr:uid="{F80CE615-0CDF-4021-906D-401ED8BA40FA}"/>
    <cellStyle name="Normal 16 7 2 2 4" xfId="7095" xr:uid="{4FA43DA2-AF4F-4AA5-AFD0-ECCB666B5D93}"/>
    <cellStyle name="Normal 16 7 2 2 5" xfId="12309" xr:uid="{608DF313-F86A-446D-AF54-CF99661636E6}"/>
    <cellStyle name="Normal 16 7 2 2 6" xfId="5270" xr:uid="{C4BA9B03-8CFA-4ACA-B994-91DE57E1FA3F}"/>
    <cellStyle name="Normal 16 7 2 3" xfId="3125" xr:uid="{88D15921-E4B8-4763-9B1B-8BB31B2DB493}"/>
    <cellStyle name="Normal 16 7 2 3 2" xfId="13791" xr:uid="{ECCF1C86-B06E-4837-953B-5BE3D130E40F}"/>
    <cellStyle name="Normal 16 7 2 3 3" xfId="8676" xr:uid="{F8C9F8A6-D466-4A6C-843B-8CF3E2D7A83E}"/>
    <cellStyle name="Normal 16 7 2 4" xfId="8677" xr:uid="{828DF9C0-0E53-4004-8947-BB806F3A02FA}"/>
    <cellStyle name="Normal 16 7 2 5" xfId="6764" xr:uid="{BF84717D-3DC8-415A-84B1-F1CA82BD88BA}"/>
    <cellStyle name="Normal 16 7 2 6" xfId="11978" xr:uid="{41300723-9E79-4EBF-B1C7-AD0B7B6C246C}"/>
    <cellStyle name="Normal 16 7 2 7" xfId="4939" xr:uid="{0458F78B-647C-4CD2-931E-8E4C1B9876F2}"/>
    <cellStyle name="Normal 16 7 3" xfId="1498" xr:uid="{CAD1CB66-85AD-45CA-97CD-CCA4BF7742FA}"/>
    <cellStyle name="Normal 16 7 3 2" xfId="3455" xr:uid="{2043421E-E6D1-441D-A586-C2D23596F149}"/>
    <cellStyle name="Normal 16 7 3 2 2" xfId="14121" xr:uid="{BF75C008-584B-4FCA-80D8-519D1D8F56C0}"/>
    <cellStyle name="Normal 16 7 3 2 3" xfId="8678" xr:uid="{19D2B8D4-F408-4180-8E58-B81B8B152221}"/>
    <cellStyle name="Normal 16 7 3 3" xfId="8679" xr:uid="{C7CA5FD5-2613-4EF1-9155-A38515D9E7FE}"/>
    <cellStyle name="Normal 16 7 3 4" xfId="7094" xr:uid="{FF67F01D-94AD-45FB-A85A-3CD98A8DEBE2}"/>
    <cellStyle name="Normal 16 7 3 5" xfId="12308" xr:uid="{B7741FEF-8BAD-494F-91A5-3CDEC4CA8245}"/>
    <cellStyle name="Normal 16 7 3 6" xfId="5269" xr:uid="{58550B52-1257-42D0-8883-A94E3E585B00}"/>
    <cellStyle name="Normal 16 7 4" xfId="2758" xr:uid="{76D91A28-26EE-4F4F-B32C-89712AA1E048}"/>
    <cellStyle name="Normal 16 7 4 2" xfId="13424" xr:uid="{E9BF6104-6DD7-4C40-82B7-97EA7A175CB8}"/>
    <cellStyle name="Normal 16 7 4 3" xfId="8680" xr:uid="{3051E366-3E13-469B-91BA-A7549DA4EEAB}"/>
    <cellStyle name="Normal 16 7 5" xfId="8681" xr:uid="{A8A197F4-1921-4798-81E3-0EA99DBC8FEC}"/>
    <cellStyle name="Normal 16 7 6" xfId="6397" xr:uid="{F6B88BAA-E821-4F7B-A6BA-8188A052FF5D}"/>
    <cellStyle name="Normal 16 7 7" xfId="11611" xr:uid="{B3A5993F-EB7C-45F7-99C8-1AC21A5E6C16}"/>
    <cellStyle name="Normal 16 7 8" xfId="4572" xr:uid="{FBF7CA72-67D0-45CD-AA7D-C71E4A201886}"/>
    <cellStyle name="Normal 16 8" xfId="359" xr:uid="{FBB92EE5-ED2D-40D1-9DAE-0862733C9742}"/>
    <cellStyle name="Normal 16 8 2" xfId="986" xr:uid="{18FE1D39-DC6D-4C04-8356-EF81289F7012}"/>
    <cellStyle name="Normal 16 8 2 2" xfId="1501" xr:uid="{54A7470E-9453-4A03-A659-D9A439B7714F}"/>
    <cellStyle name="Normal 16 8 2 2 2" xfId="3458" xr:uid="{61CFA005-6562-4B49-A503-E831223D9EC5}"/>
    <cellStyle name="Normal 16 8 2 2 2 2" xfId="14124" xr:uid="{62E05808-B45F-416C-9418-4BDA9C2CBF6A}"/>
    <cellStyle name="Normal 16 8 2 2 2 3" xfId="8682" xr:uid="{4FF0FA71-148B-48EB-A9BB-8E84A809733F}"/>
    <cellStyle name="Normal 16 8 2 2 3" xfId="8683" xr:uid="{5FFE1BF7-5AD7-4B7F-B4AC-2DD3BE368F3B}"/>
    <cellStyle name="Normal 16 8 2 2 4" xfId="7097" xr:uid="{E7CAFB2C-4B79-486A-AF39-BE1A69B004D8}"/>
    <cellStyle name="Normal 16 8 2 2 5" xfId="12311" xr:uid="{27936F1F-2CA4-4215-A7DE-BB602A3B4CD4}"/>
    <cellStyle name="Normal 16 8 2 2 6" xfId="5272" xr:uid="{874092EB-3653-40A8-84BB-548C2CCCDA33}"/>
    <cellStyle name="Normal 16 8 2 3" xfId="3031" xr:uid="{C66065CA-34CD-464E-AF21-BB2F3CAEA385}"/>
    <cellStyle name="Normal 16 8 2 3 2" xfId="13697" xr:uid="{77F57187-4847-4E1C-BD84-E00786C9F4D9}"/>
    <cellStyle name="Normal 16 8 2 3 3" xfId="8684" xr:uid="{BBD0AE95-95EF-4D08-AF2E-F7CC83F247BA}"/>
    <cellStyle name="Normal 16 8 2 4" xfId="8685" xr:uid="{1D658D19-78FA-4560-8EAA-1E8A4A05BAD7}"/>
    <cellStyle name="Normal 16 8 2 5" xfId="6670" xr:uid="{FC902FF1-2B2A-4458-BE94-C2DC8D55C683}"/>
    <cellStyle name="Normal 16 8 2 6" xfId="11884" xr:uid="{A0B07542-F1E8-488C-8566-19AD3A18C125}"/>
    <cellStyle name="Normal 16 8 2 7" xfId="4845" xr:uid="{F688907A-2732-45D1-B004-E7F459535C97}"/>
    <cellStyle name="Normal 16 8 3" xfId="1500" xr:uid="{D05E3FF1-6D38-4C24-B726-E69F8C6B7E94}"/>
    <cellStyle name="Normal 16 8 3 2" xfId="3457" xr:uid="{4EC1D197-2ED3-4867-8536-4854E751D36B}"/>
    <cellStyle name="Normal 16 8 3 2 2" xfId="14123" xr:uid="{4E4271BC-7EBD-4452-B8C1-E4FAA2FAD75D}"/>
    <cellStyle name="Normal 16 8 3 2 3" xfId="8686" xr:uid="{A6ECC38B-497B-4A77-9D79-70BCEA305AA1}"/>
    <cellStyle name="Normal 16 8 3 3" xfId="8687" xr:uid="{E9FCC9B7-9A3C-454C-B84E-89B6687C67A4}"/>
    <cellStyle name="Normal 16 8 3 4" xfId="7096" xr:uid="{526DB66E-1240-4128-8AB8-0946A76B4F0F}"/>
    <cellStyle name="Normal 16 8 3 5" xfId="12310" xr:uid="{D85BE255-B990-4DF1-BC54-B9BD9A0B5FA0}"/>
    <cellStyle name="Normal 16 8 3 6" xfId="5271" xr:uid="{D1D0C4F4-C368-4671-94EC-7777063A726E}"/>
    <cellStyle name="Normal 16 8 4" xfId="2574" xr:uid="{4FB8BCF0-EE55-4157-AF2A-E9E93A203BB3}"/>
    <cellStyle name="Normal 16 8 4 2" xfId="13240" xr:uid="{0AB519B3-BF85-4AF1-920A-B4CE0E68B6F6}"/>
    <cellStyle name="Normal 16 8 4 3" xfId="8688" xr:uid="{59E0D8B5-C047-46CB-93E3-60509B8308CD}"/>
    <cellStyle name="Normal 16 8 5" xfId="8689" xr:uid="{3F7045BC-86C5-4C47-83FF-2EF2051E4973}"/>
    <cellStyle name="Normal 16 8 6" xfId="6213" xr:uid="{CA73AF9F-BB7A-46D9-96E6-8958DA84F9D0}"/>
    <cellStyle name="Normal 16 8 7" xfId="11427" xr:uid="{DC034F7D-7730-42F0-860B-4A187B1B6EAD}"/>
    <cellStyle name="Normal 16 8 8" xfId="4388" xr:uid="{2043AD74-B237-4DE3-9C7B-183428E4C0ED}"/>
    <cellStyle name="Normal 16 9" xfId="840" xr:uid="{E08511F6-3261-47FA-9FB3-7F9C7DBEC2DC}"/>
    <cellStyle name="Normal 16 9 2" xfId="1502" xr:uid="{AB5608D2-283E-46C7-B13F-6DCD77C8C83B}"/>
    <cellStyle name="Normal 16 9 2 2" xfId="3459" xr:uid="{E2EC840D-981D-41BB-A885-21D23B5467C6}"/>
    <cellStyle name="Normal 16 9 2 2 2" xfId="14125" xr:uid="{35A8F07C-6947-4E9C-8B48-6127BDF40A0A}"/>
    <cellStyle name="Normal 16 9 2 2 3" xfId="8690" xr:uid="{7BB0C56E-70C5-4170-B0AF-51E282081F49}"/>
    <cellStyle name="Normal 16 9 2 3" xfId="8691" xr:uid="{F3DC7188-009A-453F-BED6-202764BEB1FC}"/>
    <cellStyle name="Normal 16 9 2 4" xfId="7098" xr:uid="{72908D64-7841-41AD-8BD6-6B27FA06FFE0}"/>
    <cellStyle name="Normal 16 9 2 5" xfId="12312" xr:uid="{5595446C-CC9D-44AD-99B5-F6D49209965B}"/>
    <cellStyle name="Normal 16 9 2 6" xfId="5273" xr:uid="{A334C390-61CD-4597-9B00-4E3265702A3A}"/>
    <cellStyle name="Normal 16 9 3" xfId="2896" xr:uid="{3F2902D2-724F-492F-ACE3-C95E009BDFC1}"/>
    <cellStyle name="Normal 16 9 3 2" xfId="13562" xr:uid="{FB46641B-7E85-49A9-AE63-ECA9DD6651F8}"/>
    <cellStyle name="Normal 16 9 3 3" xfId="8692" xr:uid="{0ABBF88D-CA09-48D7-935A-7E1028551D38}"/>
    <cellStyle name="Normal 16 9 4" xfId="8693" xr:uid="{CA15675F-CAC7-4F22-85BD-DAE1DAB7F483}"/>
    <cellStyle name="Normal 16 9 5" xfId="6535" xr:uid="{DCBC478B-9817-4C1B-9B70-F274179C88EB}"/>
    <cellStyle name="Normal 16 9 6" xfId="11749" xr:uid="{3C5D1320-B4D9-4D8C-9553-5BB753C43444}"/>
    <cellStyle name="Normal 16 9 7" xfId="4710" xr:uid="{65637AC6-A6F7-4F4A-926C-891BFF727A09}"/>
    <cellStyle name="Normal 160" xfId="2065" xr:uid="{E83A0C7A-1472-4872-AB75-50D4F6F10B99}"/>
    <cellStyle name="Normal 161" xfId="2088" xr:uid="{6ECC20AD-637C-4DAC-AAC0-06C2AB2C9887}"/>
    <cellStyle name="Normal 162" xfId="2089" xr:uid="{4215B30C-3894-4961-B38E-6CF47D330533}"/>
    <cellStyle name="Normal 163" xfId="2136" xr:uid="{0993E19C-4B82-4400-8449-36C05205BFE0}"/>
    <cellStyle name="Normal 164" xfId="2180" xr:uid="{D506A267-3542-4127-8780-54EDADC579A4}"/>
    <cellStyle name="Normal 165" xfId="2197" xr:uid="{B56DF628-D909-4FDB-B5B7-522F306AAE63}"/>
    <cellStyle name="Normal 166" xfId="2208" xr:uid="{C0E104A1-BF0C-43A2-9812-091E40058A6F}"/>
    <cellStyle name="Normal 167" xfId="2281" xr:uid="{5CBCD0F3-D573-4B43-BB78-1BA96B23CF5D}"/>
    <cellStyle name="Normal 168" xfId="2285" xr:uid="{7B0F5244-2572-4B4F-95C6-4D1862E49E9E}"/>
    <cellStyle name="Normal 169" xfId="2284" xr:uid="{2CEA42A5-279A-462F-A571-FBCE4D143B85}"/>
    <cellStyle name="Normal 17" xfId="152" xr:uid="{D817126D-1A61-4E72-A3E1-B5EEFA1F85FF}"/>
    <cellStyle name="Normal 17 2" xfId="536" xr:uid="{559AF202-77BB-442C-BB43-FE303DD2AA4D}"/>
    <cellStyle name="Normal 17 2 2" xfId="1085" xr:uid="{96987835-DAF3-4541-AAA7-DB265B0B76D1}"/>
    <cellStyle name="Normal 17 3" xfId="441" xr:uid="{30F5FE43-8388-4726-936B-10CECB3F36C4}"/>
    <cellStyle name="Normal 17 4" xfId="325" xr:uid="{3C9883F1-F923-4DD3-809E-59663966A03E}"/>
    <cellStyle name="Normal 170" xfId="2283" xr:uid="{7A6F6EFA-5407-4896-A2D8-75EEA3A8FBC9}"/>
    <cellStyle name="Normal 171" xfId="2196" xr:uid="{3925BB78-F6DD-48E0-983A-B4CDB7602332}"/>
    <cellStyle name="Normal 172" xfId="2286" xr:uid="{38C86BC0-3FC9-4DD9-9EB3-96994C61326E}"/>
    <cellStyle name="Normal 173" xfId="2287" xr:uid="{6988EE79-14D1-4BC7-A2F7-2545163CC019}"/>
    <cellStyle name="Normal 174" xfId="2423" xr:uid="{C64270BC-D513-4FE7-8A44-15D1B69F95D5}"/>
    <cellStyle name="Normal 174 2" xfId="4267" xr:uid="{814D8367-DB03-46D9-BC3F-E334842E7BBA}"/>
    <cellStyle name="Normal 174 2 2" xfId="14930" xr:uid="{8C83EDBF-C5C2-47D6-BBA8-21A8DB1B940A}"/>
    <cellStyle name="Normal 174 3" xfId="13117" xr:uid="{08A9DC2C-6437-48F1-92AD-344FA36795C9}"/>
    <cellStyle name="Normal 175" xfId="2475" xr:uid="{098F7A4E-C170-4145-AA17-3B00A8726FE9}"/>
    <cellStyle name="Normal 175 2" xfId="4292" xr:uid="{B0FEBA45-4C67-4F9A-9A4E-F18E07942853}"/>
    <cellStyle name="Normal 175 2 2" xfId="14955" xr:uid="{2A0886FB-EB7C-4FCD-A0C1-13258B11CBBE}"/>
    <cellStyle name="Normal 175 3" xfId="13143" xr:uid="{16F189B9-82D3-4828-83C7-EE548849C376}"/>
    <cellStyle name="Normal 176" xfId="2477" xr:uid="{06F8A391-5E41-4E41-B968-CC33F13464AE}"/>
    <cellStyle name="Normal 176 2" xfId="4294" xr:uid="{C4C0E391-C824-4F98-96A3-D3A2AFE1C95B}"/>
    <cellStyle name="Normal 176 2 2" xfId="14957" xr:uid="{FE339274-0AA0-4323-8420-6EAAF581BAC9}"/>
    <cellStyle name="Normal 176 3" xfId="13145" xr:uid="{6D2E4BDF-C3FF-4137-95D2-FD6AFDF90574}"/>
    <cellStyle name="Normal 177" xfId="2478" xr:uid="{666AAF81-068B-4550-BEF1-06F43D46E51D}"/>
    <cellStyle name="Normal 177 2" xfId="4295" xr:uid="{59450CC0-3167-44DF-8ADE-7FDBDC61BF97}"/>
    <cellStyle name="Normal 177 2 2" xfId="14958" xr:uid="{242B4195-3DB3-47CA-8749-77757307135A}"/>
    <cellStyle name="Normal 177 3" xfId="13146" xr:uid="{CD452F8C-920A-44CF-87B1-F229DCDC963B}"/>
    <cellStyle name="Normal 178" xfId="2476" xr:uid="{F14A578E-8AF5-4DE2-AC04-B8598AF1B797}"/>
    <cellStyle name="Normal 178 2" xfId="4293" xr:uid="{656346FD-976B-4E4C-BCFE-2B2013B1079A}"/>
    <cellStyle name="Normal 178 2 2" xfId="14956" xr:uid="{B791E0DC-0114-4713-811B-A57C0898F677}"/>
    <cellStyle name="Normal 178 3" xfId="13144" xr:uid="{593E43E5-E563-4B2B-8255-7C700CCC55DA}"/>
    <cellStyle name="Normal 179" xfId="2479" xr:uid="{C876D789-033B-4DCA-901F-5F35AEBECF41}"/>
    <cellStyle name="Normal 179 2" xfId="13147" xr:uid="{37B94840-721B-4F78-ADA9-960D94B59995}"/>
    <cellStyle name="Normal 18" xfId="153" xr:uid="{39F7067A-678F-4043-BC6E-5B9240E38004}"/>
    <cellStyle name="Normal 18 2" xfId="537" xr:uid="{AAD12924-A079-44B4-A369-63FF0B89D86D}"/>
    <cellStyle name="Normal 18 2 2" xfId="1086" xr:uid="{502971D8-EE46-4F77-BB76-F7C6EA3A7807}"/>
    <cellStyle name="Normal 18 3" xfId="451" xr:uid="{C645DA6E-6416-4293-823C-6D736BA258ED}"/>
    <cellStyle name="Normal 18 4" xfId="335" xr:uid="{F2206371-8E3C-4D11-B266-81FEF924D1E1}"/>
    <cellStyle name="Normal 180" xfId="14959" xr:uid="{D82EC326-EBF9-4ADC-93A4-DC5BC7A05F74}"/>
    <cellStyle name="Normal 181" xfId="14960" xr:uid="{863EC9EA-D458-41CF-9DF5-15FE9C65D3CC}"/>
    <cellStyle name="Normal 182" xfId="14961" xr:uid="{121D286B-FE6D-4DD5-BB51-7353F8A85DA4}"/>
    <cellStyle name="Normal 182 2" xfId="14962" xr:uid="{242F7B32-F767-49E8-99F5-9D1CBBBDE2D5}"/>
    <cellStyle name="Normal 183" xfId="14963" xr:uid="{5C499581-5913-4A15-B925-C13AD6BCA666}"/>
    <cellStyle name="Normal 184" xfId="14982" xr:uid="{62F7635B-B737-466A-B0B8-91AB49152620}"/>
    <cellStyle name="Normal 185" xfId="14993" xr:uid="{02950829-1C1E-4B45-B199-27FD1858A724}"/>
    <cellStyle name="Normal 186" xfId="15003" xr:uid="{0B97B590-5571-4BC7-A253-519EFF86EEE9}"/>
    <cellStyle name="Normal 187" xfId="48" xr:uid="{09BE1820-4C1C-423F-91AE-07D64816203F}"/>
    <cellStyle name="Normal 188" xfId="14995" xr:uid="{EECEC4C6-0ABE-4DEC-B071-D295597F9B36}"/>
    <cellStyle name="Normal 19" xfId="154" xr:uid="{640135E2-408A-40D2-8E10-B4C2E65BBEFE}"/>
    <cellStyle name="Normal 19 2" xfId="538" xr:uid="{6BDB2D94-BE77-43EC-B8EF-DB9B706EC6F7}"/>
    <cellStyle name="Normal 19 2 2" xfId="1087" xr:uid="{D030E88A-30D6-475E-A479-28C8083C8651}"/>
    <cellStyle name="Normal 19 3" xfId="432" xr:uid="{CF1AAD64-46FD-4EF0-AD95-016956DEF4D3}"/>
    <cellStyle name="Normal 19 4" xfId="316" xr:uid="{E1EF6C5B-D593-406F-85DA-6085FA2F4E52}"/>
    <cellStyle name="Normal 2" xfId="3" xr:uid="{00000000-0005-0000-0000-000004000000}"/>
    <cellStyle name="Normal 2 2" xfId="5" xr:uid="{00000000-0005-0000-0000-000005000000}"/>
    <cellStyle name="Normal 2 2 2" xfId="43" xr:uid="{1B43B46F-2B6C-43DF-9592-61C4E68C8E4A}"/>
    <cellStyle name="Normal 2 2 2 2" xfId="865" xr:uid="{F797D2A6-CA78-4568-A781-1BAC64064D94}"/>
    <cellStyle name="Normal 2 2 2 3" xfId="2457" xr:uid="{C2E777DF-4F53-4253-B9A2-670885FD9F7C}"/>
    <cellStyle name="Normal 2 2 2 3 2" xfId="4282" xr:uid="{45E7F74A-2F7E-4B68-B8F8-802719403B24}"/>
    <cellStyle name="Normal 2 2 2 3 2 2" xfId="14945" xr:uid="{C50605F9-8F86-4435-B332-A96C7CD519F0}"/>
    <cellStyle name="Normal 2 2 2 3 3" xfId="13132" xr:uid="{B5044FEE-80FD-437C-8847-4C41BECC908A}"/>
    <cellStyle name="Normal 2 2 2 4" xfId="14992" xr:uid="{8CE7D58C-E250-4ACB-9D2D-A513EF84C26C}"/>
    <cellStyle name="Normal 2 2 2 5" xfId="216" xr:uid="{07FDF2B3-E79D-46EB-858E-88A9529323E5}"/>
    <cellStyle name="Normal 2 2 3" xfId="2124" xr:uid="{6E2142C4-C668-41FA-B920-443C3CB6AE1A}"/>
    <cellStyle name="Normal 2 2 3 2" xfId="3994" xr:uid="{BB968722-615B-40AB-B4CD-3D4AFA8B409B}"/>
    <cellStyle name="Normal 2 2 3 2 2" xfId="14657" xr:uid="{7788F108-D843-45C6-AA2D-A1E619FDEB9D}"/>
    <cellStyle name="Normal 2 2 3 2 3" xfId="8694" xr:uid="{C77C5509-1B06-49DF-AE07-C36A01485333}"/>
    <cellStyle name="Normal 2 2 3 3" xfId="8695" xr:uid="{ACA6BAA1-EC83-4729-BB32-508401BC0F4A}"/>
    <cellStyle name="Normal 2 2 3 4" xfId="7633" xr:uid="{BBD8F7A9-18AD-4081-987C-B69D559F942E}"/>
    <cellStyle name="Normal 2 2 3 5" xfId="12844" xr:uid="{230BBBAD-BA9F-48BC-A9DE-9CB74C2240B7}"/>
    <cellStyle name="Normal 2 2 3 6" xfId="5805" xr:uid="{D84E32D1-0CF9-4097-9C41-758356E90A46}"/>
    <cellStyle name="Normal 2 2 4" xfId="2456" xr:uid="{8C57B8AC-A607-411F-8F29-72610B40DEDC}"/>
    <cellStyle name="Normal 2 2 4 2" xfId="4281" xr:uid="{C379A083-BBE8-4B96-B771-8A09FE91D0DE}"/>
    <cellStyle name="Normal 2 2 4 2 2" xfId="14944" xr:uid="{16DBBC9D-6396-4D58-997E-7489F7F7C255}"/>
    <cellStyle name="Normal 2 2 4 3" xfId="13131" xr:uid="{3176DC5F-A7FF-4AF4-9E24-8C7AC4932AC3}"/>
    <cellStyle name="Normal 2 2 5" xfId="63" xr:uid="{A53D4F31-C459-4731-95D8-E8C72A47B4C8}"/>
    <cellStyle name="Normal 2 3" xfId="16" xr:uid="{00000000-0005-0000-0000-000006000000}"/>
    <cellStyle name="Normal 2 3 2" xfId="17" xr:uid="{00000000-0005-0000-0000-000007000000}"/>
    <cellStyle name="Normal 2 3 2 2" xfId="4283" xr:uid="{B4744012-9B55-4CA9-AE3B-08CC5AA107E4}"/>
    <cellStyle name="Normal 2 3 2 2 2" xfId="14946" xr:uid="{99943445-0C10-4B2A-8655-A84E4ACD9510}"/>
    <cellStyle name="Normal 2 3 2 3" xfId="13133" xr:uid="{65391AAC-70F2-44A8-B97A-BE18CD637966}"/>
    <cellStyle name="Normal 2 3 2 4" xfId="2458" xr:uid="{2F39410A-CF0B-45B0-84BF-70970381F36A}"/>
    <cellStyle name="Normal 2 4" xfId="18" xr:uid="{00000000-0005-0000-0000-000008000000}"/>
    <cellStyle name="Normal 2 4 2" xfId="2459" xr:uid="{AB7E5326-FAA1-4CF9-9089-6A1D89BBC053}"/>
    <cellStyle name="Normal 2 4 2 2" xfId="4284" xr:uid="{7274815C-1AB2-4797-8A65-7174FFB0290C}"/>
    <cellStyle name="Normal 2 4 2 2 2" xfId="14947" xr:uid="{115AAF0A-9263-4570-88E1-BDB4CC8087A1}"/>
    <cellStyle name="Normal 2 4 2 3" xfId="13134" xr:uid="{245EAB5E-A8D0-4104-BB42-F412BF507B87}"/>
    <cellStyle name="Normal 2 4 2 4" xfId="8696" xr:uid="{493D322E-C3BF-4088-B0CE-8F5E227B2764}"/>
    <cellStyle name="Normal 2 4 3" xfId="3992" xr:uid="{526DC0E6-1C5D-4C6C-94CD-3E1B9C6F20D7}"/>
    <cellStyle name="Normal 2 4 3 2" xfId="14655" xr:uid="{C31F7B70-74CF-403F-B3F6-0FC669C98A0A}"/>
    <cellStyle name="Normal 2 4 3 3" xfId="8697" xr:uid="{9EA856DF-06FE-40EA-BBF9-BA196415C271}"/>
    <cellStyle name="Normal 2 4 4" xfId="7631" xr:uid="{0FBE549C-7169-4BD9-A2DA-66449127D84E}"/>
    <cellStyle name="Normal 2 4 5" xfId="12842" xr:uid="{EFEB3DE4-DF78-4DB6-BC6F-94FF61123958}"/>
    <cellStyle name="Normal 2 4 6" xfId="5803" xr:uid="{F9A63781-640F-43C0-99CC-01240D80DD1A}"/>
    <cellStyle name="Normal 2 4 7" xfId="2090" xr:uid="{6C3DEE6A-2F03-40CF-B0AB-08ACA45B2C64}"/>
    <cellStyle name="Normal 2 5" xfId="38" xr:uid="{00000000-0005-0000-0000-000009000000}"/>
    <cellStyle name="Normal 2 6" xfId="14985" xr:uid="{EBFD0B57-3D3C-47BD-9725-CA8E18C67652}"/>
    <cellStyle name="Normal 20" xfId="155" xr:uid="{CE3F7C6E-4E13-4F3E-9A55-595446E3A05B}"/>
    <cellStyle name="Normal 20 2" xfId="539" xr:uid="{3B5B3AF7-2F53-49AD-B546-FA580FA0BEDC}"/>
    <cellStyle name="Normal 20 2 2" xfId="1088" xr:uid="{28EAD244-6DE0-465C-B765-277F7BFD2144}"/>
    <cellStyle name="Normal 20 3" xfId="437" xr:uid="{ACACCE37-1F08-4DFE-BF97-C6B96EF72524}"/>
    <cellStyle name="Normal 20 4" xfId="321" xr:uid="{9108F6E3-35C7-403C-AC69-6035A30D1837}"/>
    <cellStyle name="Normal 21" xfId="156" xr:uid="{10CCDDF8-29A3-4CD1-8DE3-8D89FBF602A1}"/>
    <cellStyle name="Normal 21 2" xfId="540" xr:uid="{DA4FE122-5F7A-47FC-89D3-6CCA8D137EFB}"/>
    <cellStyle name="Normal 21 2 2" xfId="1089" xr:uid="{5C4BE5A0-AC74-4876-9489-7F3868ADE9BB}"/>
    <cellStyle name="Normal 21 3" xfId="446" xr:uid="{593ACC76-7767-4701-8CA2-1DD3F87E24EE}"/>
    <cellStyle name="Normal 21 4" xfId="330" xr:uid="{8A00C20B-91FD-4794-8FC3-E2DFD9DD69DE}"/>
    <cellStyle name="Normal 22" xfId="157" xr:uid="{7C94848D-9DC6-4C8D-9BFC-3F64CDD2F2E8}"/>
    <cellStyle name="Normal 22 2" xfId="541" xr:uid="{E2EC61EF-E910-43E1-83EE-764282EB6597}"/>
    <cellStyle name="Normal 22 2 2" xfId="1090" xr:uid="{A59EFBC8-1479-4537-BE27-236FF5B7573C}"/>
    <cellStyle name="Normal 22 3" xfId="428" xr:uid="{E31D20FA-7D91-4A91-B0AF-CBBAAA778E4C}"/>
    <cellStyle name="Normal 22 4" xfId="312" xr:uid="{78D3B9F8-A6A5-427B-8B7C-B5B016CD5809}"/>
    <cellStyle name="Normal 23" xfId="158" xr:uid="{8A9BA0B6-028D-48E0-A507-CC4F5AB04AD5}"/>
    <cellStyle name="Normal 23 2" xfId="542" xr:uid="{2C0901C6-A5AB-4C70-96A2-BDA000BB3DEB}"/>
    <cellStyle name="Normal 23 2 2" xfId="1091" xr:uid="{DE9BBED2-1C59-4DD9-ADD6-88222898697A}"/>
    <cellStyle name="Normal 23 3" xfId="424" xr:uid="{3CE0B575-ECDA-4592-AC1E-A567DA529866}"/>
    <cellStyle name="Normal 23 4" xfId="308" xr:uid="{6ADD5720-CD18-4447-B8B6-631DE895F3CA}"/>
    <cellStyle name="Normal 24" xfId="159" xr:uid="{144FF44F-E256-43D0-9ECA-6213E034D58E}"/>
    <cellStyle name="Normal 24 2" xfId="543" xr:uid="{A6D51FE0-63B7-4C9C-9962-21DBB268D79D}"/>
    <cellStyle name="Normal 24 2 2" xfId="1092" xr:uid="{989861AF-1213-4E17-92F9-6E890435B805}"/>
    <cellStyle name="Normal 24 3" xfId="426" xr:uid="{0DD65B46-9085-4E73-AF82-AB1012E2F85D}"/>
    <cellStyle name="Normal 24 4" xfId="310" xr:uid="{6B0BC78A-9F0A-462B-A54F-71BB86BC129D}"/>
    <cellStyle name="Normal 25" xfId="160" xr:uid="{87A83A06-F02A-49B1-8DB6-52933870F2D4}"/>
    <cellStyle name="Normal 25 2" xfId="544" xr:uid="{A0C2717A-5022-41C5-B749-F798A716622A}"/>
    <cellStyle name="Normal 25 2 2" xfId="1093" xr:uid="{945C5494-3775-4135-9B24-48E9D4972E65}"/>
    <cellStyle name="Normal 25 3" xfId="455" xr:uid="{F26A38F0-2FA8-4401-BE19-A8D164FA8C29}"/>
    <cellStyle name="Normal 25 4" xfId="339" xr:uid="{91BED10B-924B-474B-920C-F1FFAC4FC116}"/>
    <cellStyle name="Normal 26" xfId="161" xr:uid="{A3C06789-9645-4EC5-A9E6-AEDA9FA5E460}"/>
    <cellStyle name="Normal 26 2" xfId="545" xr:uid="{FB615C2C-0678-4799-87B3-3CBD94795F70}"/>
    <cellStyle name="Normal 26 2 2" xfId="1094" xr:uid="{1567D5DC-709E-4909-AA93-68D96C9B2D78}"/>
    <cellStyle name="Normal 26 3" xfId="466" xr:uid="{F5E41B3E-CA6E-4578-AD33-7218C461DD2B}"/>
    <cellStyle name="Normal 26 4" xfId="350" xr:uid="{F6A2F27C-EAB9-412D-9899-6A3150E9288C}"/>
    <cellStyle name="Normal 27" xfId="162" xr:uid="{2E9B8D59-7779-4F46-BED5-8DB2CAF92E0E}"/>
    <cellStyle name="Normal 27 2" xfId="546" xr:uid="{C2575FCC-E845-47C7-853C-6968E4427052}"/>
    <cellStyle name="Normal 27 2 2" xfId="1095" xr:uid="{8B766E31-25AD-4742-B238-96F1654587D6}"/>
    <cellStyle name="Normal 27 3" xfId="460" xr:uid="{4A1E6F6E-20DB-486B-B445-75F7C9A381F8}"/>
    <cellStyle name="Normal 27 4" xfId="344" xr:uid="{A8F9F19A-BB17-42B5-A116-D6BE9017088D}"/>
    <cellStyle name="Normal 28" xfId="163" xr:uid="{60806589-36D3-4368-BF1B-6BB34E4905E3}"/>
    <cellStyle name="Normal 28 2" xfId="547" xr:uid="{1489BE2A-3599-4A55-841F-2AC0B2B97F15}"/>
    <cellStyle name="Normal 28 2 2" xfId="1096" xr:uid="{42077FF6-27E6-4290-8B9B-E59DF997E8C5}"/>
    <cellStyle name="Normal 28 3" xfId="457" xr:uid="{24378339-EBBE-4922-A77C-77263EBC51EF}"/>
    <cellStyle name="Normal 28 4" xfId="341" xr:uid="{437E9910-E3CA-4A63-BB1D-F42D46599D78}"/>
    <cellStyle name="Normal 29" xfId="164" xr:uid="{92129D39-9646-49C1-937B-F7696525907A}"/>
    <cellStyle name="Normal 29 2" xfId="548" xr:uid="{642F764C-6547-4936-96E1-40837A4DA3B8}"/>
    <cellStyle name="Normal 29 2 2" xfId="1097" xr:uid="{B0C483C6-9BF2-4801-A313-5D4DE0ADA97B}"/>
    <cellStyle name="Normal 29 3" xfId="448" xr:uid="{C96DC535-FFFA-4B9D-969E-5A32BA8D002F}"/>
    <cellStyle name="Normal 29 4" xfId="332" xr:uid="{1219EC2F-BA5F-42EE-B553-B4DF78D0F55E}"/>
    <cellStyle name="Normal 3" xfId="6" xr:uid="{00000000-0005-0000-0000-00000A000000}"/>
    <cellStyle name="Normal 3 2" xfId="19" xr:uid="{00000000-0005-0000-0000-00000B000000}"/>
    <cellStyle name="Normal 3 2 2" xfId="20" xr:uid="{00000000-0005-0000-0000-00000C000000}"/>
    <cellStyle name="Normal 3 2 2 2" xfId="1099" xr:uid="{D37C0479-DBC8-4375-BA67-3F010617FEE1}"/>
    <cellStyle name="Normal 3 2 2 3" xfId="550" xr:uid="{A5FC0F7D-6244-4E35-AE43-D9BF13C6A1CE}"/>
    <cellStyle name="Normal 3 2 3" xfId="36" xr:uid="{00000000-0005-0000-0000-00000D000000}"/>
    <cellStyle name="Normal 3 2 4" xfId="362" xr:uid="{4CE3928B-55A5-4C75-83E9-ED5A71E274E0}"/>
    <cellStyle name="Normal 3 2 5" xfId="14971" xr:uid="{C8479AFD-1493-4FE5-8025-6EEA4E8006B2}"/>
    <cellStyle name="Normal 3 2 6" xfId="14983" xr:uid="{237F286C-0B15-455F-B579-953D3FF3D435}"/>
    <cellStyle name="Normal 3 3" xfId="21" xr:uid="{00000000-0005-0000-0000-00000E000000}"/>
    <cellStyle name="Normal 3 3 2" xfId="70" xr:uid="{1BF1EFAB-7425-49FB-8043-35FEB245E8AD}"/>
    <cellStyle name="Normal 3 4" xfId="549" xr:uid="{68E53108-10DF-4DEC-9682-0FE2D7C9431A}"/>
    <cellStyle name="Normal 3 4 2" xfId="1098" xr:uid="{62ACFF7D-C1F6-4252-B257-54CC8A15F78F}"/>
    <cellStyle name="Normal 30" xfId="165" xr:uid="{7E731C3F-39D6-4C7A-8043-C665F0E31C35}"/>
    <cellStyle name="Normal 30 2" xfId="551" xr:uid="{DD89FDD9-3FF9-4E67-A5FC-57B691174A64}"/>
    <cellStyle name="Normal 30 2 2" xfId="1100" xr:uid="{8B50553D-051E-42D1-820C-78ADE2583F79}"/>
    <cellStyle name="Normal 30 3" xfId="422" xr:uid="{2356DB26-9DC9-4A8C-95CF-41BF9A2212BF}"/>
    <cellStyle name="Normal 30 4" xfId="306" xr:uid="{39AF9F5D-4DE4-4E2B-AB33-772C3C05F29E}"/>
    <cellStyle name="Normal 31" xfId="166" xr:uid="{01F908C4-F850-4873-AA63-97D720ABEDDD}"/>
    <cellStyle name="Normal 31 2" xfId="552" xr:uid="{A495EA90-76F9-4793-8187-ED4E0CCD9C7A}"/>
    <cellStyle name="Normal 31 2 2" xfId="1101" xr:uid="{8F366A7F-94D1-43E5-A875-EF419202BDC7}"/>
    <cellStyle name="Normal 31 3" xfId="453" xr:uid="{41F821B8-5094-4241-8CCC-45454833FBFF}"/>
    <cellStyle name="Normal 31 4" xfId="337" xr:uid="{00C5EF15-A3BD-4673-8530-E084D9AFDBE6}"/>
    <cellStyle name="Normal 32" xfId="167" xr:uid="{469B5C5C-C1E4-4D3F-BF99-64D6B39859D3}"/>
    <cellStyle name="Normal 32 2" xfId="553" xr:uid="{6BA5814C-5E9F-4CE7-8497-5EC4CAC8B810}"/>
    <cellStyle name="Normal 32 2 2" xfId="1102" xr:uid="{3B846E92-02C4-44F0-8C8A-02159A35D2EF}"/>
    <cellStyle name="Normal 32 3" xfId="430" xr:uid="{84A0BC89-82A6-4A86-96CC-3D2E2857A9A7}"/>
    <cellStyle name="Normal 32 4" xfId="314" xr:uid="{A82BDFEB-687A-4FCF-A425-DA99AC4F4349}"/>
    <cellStyle name="Normal 33" xfId="168" xr:uid="{B4D25A77-829A-4F1E-AE48-488EE6AAE481}"/>
    <cellStyle name="Normal 33 2" xfId="554" xr:uid="{5B4A9E77-2CFD-45D6-B998-277D300F12FF}"/>
    <cellStyle name="Normal 33 2 2" xfId="1103" xr:uid="{66D81266-9AE4-4225-9E93-A67DBA9FFDBB}"/>
    <cellStyle name="Normal 33 3" xfId="439" xr:uid="{075B63F1-24F0-4C67-AAF0-06068F400E7A}"/>
    <cellStyle name="Normal 33 4" xfId="323" xr:uid="{A5D27D29-54E0-439E-8AD2-4740EEC68579}"/>
    <cellStyle name="Normal 34" xfId="169" xr:uid="{1469537F-A72F-4311-BD0E-870802D6E85B}"/>
    <cellStyle name="Normal 34 2" xfId="555" xr:uid="{9018ED6D-09C6-44A2-BE09-60FAEE19190B}"/>
    <cellStyle name="Normal 34 2 2" xfId="1104" xr:uid="{D7940FB8-8686-4122-A6DA-B34B61478C39}"/>
    <cellStyle name="Normal 34 3" xfId="464" xr:uid="{15D6A787-BD31-44B3-B11B-8694BEB61298}"/>
    <cellStyle name="Normal 34 4" xfId="348" xr:uid="{3FE8D825-1379-4EAE-A129-A5567ED92117}"/>
    <cellStyle name="Normal 35" xfId="170" xr:uid="{788D11BB-9EA5-47E8-8201-B05522EB437C}"/>
    <cellStyle name="Normal 35 2" xfId="556" xr:uid="{233F505E-F3D7-4146-8995-F9452BA72162}"/>
    <cellStyle name="Normal 35 2 2" xfId="1105" xr:uid="{0A6C47A6-132F-4183-B2F5-5C391C425E02}"/>
    <cellStyle name="Normal 35 3" xfId="449" xr:uid="{C83578CE-B044-4EA4-8B1D-D4986AFBB4DC}"/>
    <cellStyle name="Normal 35 4" xfId="333" xr:uid="{EB1E0117-2D03-4AC0-B3CB-69B4F39697FA}"/>
    <cellStyle name="Normal 36" xfId="171" xr:uid="{10F52BC3-895B-4E82-8B2A-747E779E26A3}"/>
    <cellStyle name="Normal 36 2" xfId="557" xr:uid="{22138E07-003E-4502-ACBF-E7476E950EEC}"/>
    <cellStyle name="Normal 36 2 2" xfId="1106" xr:uid="{60C6F178-8F3F-4A8B-8E9F-695DF7917C73}"/>
    <cellStyle name="Normal 36 3" xfId="435" xr:uid="{B8A55812-D02D-4910-B8A6-FC2756E9E17C}"/>
    <cellStyle name="Normal 36 4" xfId="319" xr:uid="{5C8FD309-F61B-4A4D-AE55-509260C626DC}"/>
    <cellStyle name="Normal 37" xfId="173" xr:uid="{CE591003-1498-4B0F-8EEF-8415EB66B9C7}"/>
    <cellStyle name="Normal 37 10" xfId="256" xr:uid="{32B833BC-D951-483A-83CC-87520B21959B}"/>
    <cellStyle name="Normal 37 10 2" xfId="2532" xr:uid="{F343FA66-968D-4811-8AB3-DBDFE4E95A26}"/>
    <cellStyle name="Normal 37 10 2 2" xfId="13199" xr:uid="{B4F33BAF-B8E1-43FB-922E-8EA829313F9C}"/>
    <cellStyle name="Normal 37 10 2 3" xfId="8698" xr:uid="{976F4FDF-B126-4291-B074-D05C19A08212}"/>
    <cellStyle name="Normal 37 10 3" xfId="8699" xr:uid="{3CC5E13C-FA2C-408A-ABCF-D743B6E4EC12}"/>
    <cellStyle name="Normal 37 10 4" xfId="6171" xr:uid="{5D9C5BE7-245D-4303-B26C-0DF05C6C14E4}"/>
    <cellStyle name="Normal 37 10 5" xfId="11386" xr:uid="{F575A7AE-575C-43E3-8309-B653099171F8}"/>
    <cellStyle name="Normal 37 10 6" xfId="4347" xr:uid="{6DDF8C55-7836-4CC2-8E0E-C22F007F2982}"/>
    <cellStyle name="Normal 37 11" xfId="2147" xr:uid="{1D263958-6DE2-41FD-94A2-E0AE3A725ECD}"/>
    <cellStyle name="Normal 37 11 2" xfId="4006" xr:uid="{0DF0A33A-213E-4151-80AA-7951699BF8CD}"/>
    <cellStyle name="Normal 37 11 2 2" xfId="14669" xr:uid="{F5A64854-D505-4EA9-9C2E-DC52EFED5B06}"/>
    <cellStyle name="Normal 37 11 2 3" xfId="8700" xr:uid="{60FCB6F9-1ED2-42B5-AB85-F19BE6ADDB7A}"/>
    <cellStyle name="Normal 37 11 3" xfId="8701" xr:uid="{8DC5963A-EFA6-41C3-A18F-0168559C5638}"/>
    <cellStyle name="Normal 37 11 4" xfId="7645" xr:uid="{C1EAD9C7-5314-4971-AD9B-7D1719A4716D}"/>
    <cellStyle name="Normal 37 11 5" xfId="12856" xr:uid="{1DC64268-0FA7-471C-BD69-3F87A85AB163}"/>
    <cellStyle name="Normal 37 11 6" xfId="5817" xr:uid="{20BC6005-19E6-4443-87FF-145725DC713E}"/>
    <cellStyle name="Normal 37 12" xfId="2298" xr:uid="{668FAD7D-D072-4735-8214-C8B82160E267}"/>
    <cellStyle name="Normal 37 12 2" xfId="4142" xr:uid="{54A01301-B791-4A60-91F0-F3961967B0F1}"/>
    <cellStyle name="Normal 37 12 2 2" xfId="14805" xr:uid="{D3DECA3A-87E4-4036-93A7-BF53372D8E67}"/>
    <cellStyle name="Normal 37 12 2 3" xfId="8702" xr:uid="{1E6270B5-B28E-418B-AB48-2A11A7323E72}"/>
    <cellStyle name="Normal 37 12 3" xfId="7781" xr:uid="{DEC35538-BEBE-4714-8464-5F7D64F37C11}"/>
    <cellStyle name="Normal 37 12 4" xfId="12992" xr:uid="{FA5AC6B9-9C4B-48CD-8957-12EBF43D07C4}"/>
    <cellStyle name="Normal 37 12 5" xfId="5953" xr:uid="{105D24C8-B337-4F2F-83E9-773FA9C9AEF1}"/>
    <cellStyle name="Normal 37 13" xfId="2504" xr:uid="{F639BA8F-F560-475D-B2A7-F30C8024250B}"/>
    <cellStyle name="Normal 37 13 2" xfId="8703" xr:uid="{B7E2F915-433C-4437-8430-E79A8241DFD2}"/>
    <cellStyle name="Normal 37 13 3" xfId="13172" xr:uid="{6FBD57E5-573E-4D81-86BE-181479309179}"/>
    <cellStyle name="Normal 37 13 4" xfId="6091" xr:uid="{E2FAECB1-0DC2-41D0-9885-A545FA711D06}"/>
    <cellStyle name="Normal 37 14" xfId="8704" xr:uid="{F094D48E-B0C4-44A6-962F-A80ECCED1B11}"/>
    <cellStyle name="Normal 37 15" xfId="6143" xr:uid="{ED2DFBA5-2EBA-4136-9029-FEB57D0726F9}"/>
    <cellStyle name="Normal 37 16" xfId="11359" xr:uid="{BDBDD268-0144-4358-918F-97C7A4E48768}"/>
    <cellStyle name="Normal 37 17" xfId="4320" xr:uid="{C13DFDA6-E244-4F2E-8957-3EF2F0C51511}"/>
    <cellStyle name="Normal 37 2" xfId="189" xr:uid="{99D2DE01-1376-4D53-8639-E4F05C6D3208}"/>
    <cellStyle name="Normal 37 2 10" xfId="2148" xr:uid="{96053F0B-D2FC-4969-A963-9C4D586CDFF8}"/>
    <cellStyle name="Normal 37 2 10 2" xfId="4007" xr:uid="{79B65F6A-1D8E-40E4-823B-D19C70F9CF5D}"/>
    <cellStyle name="Normal 37 2 10 2 2" xfId="14670" xr:uid="{CCE8C88D-4609-4393-A799-D8F378C1674D}"/>
    <cellStyle name="Normal 37 2 10 2 3" xfId="8705" xr:uid="{A9DC2C58-B941-4107-B693-9241EB7701CA}"/>
    <cellStyle name="Normal 37 2 10 3" xfId="8706" xr:uid="{561C8B9F-B15C-4AE6-8702-D908C6CDB36A}"/>
    <cellStyle name="Normal 37 2 10 4" xfId="7646" xr:uid="{AF053653-4ACD-432A-B139-722425051388}"/>
    <cellStyle name="Normal 37 2 10 5" xfId="12857" xr:uid="{CDAB4942-BE71-4E8B-B89A-74E67073B725}"/>
    <cellStyle name="Normal 37 2 10 6" xfId="5818" xr:uid="{D171949C-7C77-4F4A-9872-A310D6DC9F2F}"/>
    <cellStyle name="Normal 37 2 11" xfId="2299" xr:uid="{F954644C-E490-4DE0-9582-872AA3ABA00F}"/>
    <cellStyle name="Normal 37 2 11 2" xfId="4143" xr:uid="{62281986-41B5-4886-B41F-2FFE2B12C0CE}"/>
    <cellStyle name="Normal 37 2 11 2 2" xfId="14806" xr:uid="{BACB1122-1D76-4564-8BDF-26AA9CB76A92}"/>
    <cellStyle name="Normal 37 2 11 2 3" xfId="8707" xr:uid="{85BB8144-F596-4C02-B958-128293C92CD8}"/>
    <cellStyle name="Normal 37 2 11 3" xfId="7782" xr:uid="{5B7A50F9-1536-45E4-B00C-F0237FF12FE3}"/>
    <cellStyle name="Normal 37 2 11 4" xfId="12993" xr:uid="{9D43A302-2A28-4181-B566-08F1FBFB0A3B}"/>
    <cellStyle name="Normal 37 2 11 5" xfId="5954" xr:uid="{5C7BF358-043D-46C7-A4D1-62170A3B0999}"/>
    <cellStyle name="Normal 37 2 12" xfId="2520" xr:uid="{C4165511-22E0-4260-BD6F-9045CE87D660}"/>
    <cellStyle name="Normal 37 2 12 2" xfId="8708" xr:uid="{6A353D7D-D0E2-47CB-912D-E6ADEE481E22}"/>
    <cellStyle name="Normal 37 2 12 3" xfId="13188" xr:uid="{1430A920-EC6D-41CF-8027-D586752A7315}"/>
    <cellStyle name="Normal 37 2 12 4" xfId="6098" xr:uid="{4AC055C7-A7D9-4715-934B-768D7C76D461}"/>
    <cellStyle name="Normal 37 2 13" xfId="8709" xr:uid="{FC533BAA-5705-4DED-BA11-F8AFA2978C9E}"/>
    <cellStyle name="Normal 37 2 14" xfId="6159" xr:uid="{3EEB2AE7-290E-441E-AA86-F71AC7D0EA9B}"/>
    <cellStyle name="Normal 37 2 15" xfId="11375" xr:uid="{1D47BFC7-3025-41D4-BE77-7C71B1E7FD2A}"/>
    <cellStyle name="Normal 37 2 16" xfId="4336" xr:uid="{FC7A779F-A823-464B-B055-E5B46C72238F}"/>
    <cellStyle name="Normal 37 2 2" xfId="559" xr:uid="{2C5803AA-8389-446C-A473-B48CFBE8DC2B}"/>
    <cellStyle name="Normal 37 2 2 10" xfId="11526" xr:uid="{928C72CD-736B-44F5-B242-8D52DDF70AD8}"/>
    <cellStyle name="Normal 37 2 2 11" xfId="4487" xr:uid="{BF83DD0B-7212-4A98-8204-F3D14D682E83}"/>
    <cellStyle name="Normal 37 2 2 2" xfId="742" xr:uid="{6124610E-4AAE-4FED-998C-795EECCB9C4B}"/>
    <cellStyle name="Normal 37 2 2 2 2" xfId="1206" xr:uid="{2C649076-3397-4AE2-9324-956F8886C568}"/>
    <cellStyle name="Normal 37 2 2 2 2 2" xfId="1505" xr:uid="{D7CD8672-6154-4652-8047-E4A2D74351CE}"/>
    <cellStyle name="Normal 37 2 2 2 2 2 2" xfId="3462" xr:uid="{1474A97D-A589-4B25-B19C-1432B0C76BAF}"/>
    <cellStyle name="Normal 37 2 2 2 2 2 2 2" xfId="14128" xr:uid="{53BFB3F6-7414-44CB-913D-3F8CA7C3576D}"/>
    <cellStyle name="Normal 37 2 2 2 2 2 2 3" xfId="8710" xr:uid="{FE4B38E0-E8BA-4ECA-B64D-301330688A58}"/>
    <cellStyle name="Normal 37 2 2 2 2 2 3" xfId="8711" xr:uid="{738482F8-4D49-49B6-B8D9-A57C46551685}"/>
    <cellStyle name="Normal 37 2 2 2 2 2 4" xfId="7101" xr:uid="{74ABFED7-8AFC-410B-A7C3-ACE7663D2DF4}"/>
    <cellStyle name="Normal 37 2 2 2 2 2 5" xfId="12315" xr:uid="{3BE35219-521D-4DE7-8F17-963CF26838F1}"/>
    <cellStyle name="Normal 37 2 2 2 2 2 6" xfId="5276" xr:uid="{B4B732C4-D7AF-4036-AD07-A85D4D9FB3CC}"/>
    <cellStyle name="Normal 37 2 2 2 2 3" xfId="3175" xr:uid="{FCC0F4D7-CAC1-4989-B124-F8AFAEEE3BD5}"/>
    <cellStyle name="Normal 37 2 2 2 2 3 2" xfId="13841" xr:uid="{840D527D-E761-4D92-AB5D-AECB172A4764}"/>
    <cellStyle name="Normal 37 2 2 2 2 3 3" xfId="8712" xr:uid="{9A9DD84C-027B-4A46-B848-B09E586F9379}"/>
    <cellStyle name="Normal 37 2 2 2 2 4" xfId="8713" xr:uid="{CBC39975-F527-4EC5-8B51-91D3C95E928A}"/>
    <cellStyle name="Normal 37 2 2 2 2 5" xfId="6814" xr:uid="{6AD10824-5B1C-4C28-ABCB-7D2F1FCEA1FA}"/>
    <cellStyle name="Normal 37 2 2 2 2 6" xfId="12028" xr:uid="{3B1459BA-C9D2-432D-A109-894F538CD89F}"/>
    <cellStyle name="Normal 37 2 2 2 2 7" xfId="4989" xr:uid="{2FEEE7DC-C2D1-4413-8884-513596CBD4ED}"/>
    <cellStyle name="Normal 37 2 2 2 3" xfId="1504" xr:uid="{5C0EB472-8A30-4B9D-ACDF-2E2F86C61EEA}"/>
    <cellStyle name="Normal 37 2 2 2 3 2" xfId="3461" xr:uid="{A944E6C0-D8CA-415B-A4E0-0992456C8DB6}"/>
    <cellStyle name="Normal 37 2 2 2 3 2 2" xfId="14127" xr:uid="{BE1BF9C5-DD9A-4273-BF4E-704A387AF18B}"/>
    <cellStyle name="Normal 37 2 2 2 3 2 3" xfId="8714" xr:uid="{4F58CFA1-200C-4D6F-8343-A3007A05BA8E}"/>
    <cellStyle name="Normal 37 2 2 2 3 3" xfId="8715" xr:uid="{4108E184-A7BA-482F-A743-6BBB68B0B3EA}"/>
    <cellStyle name="Normal 37 2 2 2 3 4" xfId="7100" xr:uid="{A35FB4E3-FC77-4695-B6C7-E3B21D96C8F8}"/>
    <cellStyle name="Normal 37 2 2 2 3 5" xfId="12314" xr:uid="{5D1827DB-C56F-4AD1-81F5-525520E4D2A8}"/>
    <cellStyle name="Normal 37 2 2 2 3 6" xfId="5275" xr:uid="{F24D2C0F-1222-467F-96C0-68ACECB65B73}"/>
    <cellStyle name="Normal 37 2 2 2 4" xfId="2808" xr:uid="{AD4E26B8-DDD9-465A-AE60-09A820DB4679}"/>
    <cellStyle name="Normal 37 2 2 2 4 2" xfId="13474" xr:uid="{781DCCF7-15E2-4169-8AD2-E1A2523FDDE3}"/>
    <cellStyle name="Normal 37 2 2 2 4 3" xfId="8716" xr:uid="{AC4AE888-D68F-40E1-B695-15AD731F7427}"/>
    <cellStyle name="Normal 37 2 2 2 5" xfId="8717" xr:uid="{FC247C46-E241-4685-A87E-754BCAD39F26}"/>
    <cellStyle name="Normal 37 2 2 2 6" xfId="6447" xr:uid="{3CCBFA7E-EB97-4D39-AA7A-5D92FADA7208}"/>
    <cellStyle name="Normal 37 2 2 2 7" xfId="11661" xr:uid="{BEEC29D2-7C04-484B-89DC-8210EA9540F8}"/>
    <cellStyle name="Normal 37 2 2 2 8" xfId="4622" xr:uid="{CB9713F3-30D6-4D80-8F9F-5DB66935BA65}"/>
    <cellStyle name="Normal 37 2 2 3" xfId="893" xr:uid="{634677DA-0ECA-499B-A778-2056AEC37242}"/>
    <cellStyle name="Normal 37 2 2 3 2" xfId="1506" xr:uid="{BCB15EC1-DEA1-466D-B811-61FDB1FD30A1}"/>
    <cellStyle name="Normal 37 2 2 3 2 2" xfId="3463" xr:uid="{54D617DA-4089-41B1-B214-6164B5A73D66}"/>
    <cellStyle name="Normal 37 2 2 3 2 2 2" xfId="14129" xr:uid="{1F91C684-78A0-452B-A928-3E1DDB33D859}"/>
    <cellStyle name="Normal 37 2 2 3 2 2 3" xfId="8718" xr:uid="{3FF1C742-725A-40F6-8072-D003458A52E0}"/>
    <cellStyle name="Normal 37 2 2 3 2 3" xfId="8719" xr:uid="{C803C3F3-2CDD-4DC3-9AB3-B4C41660DA91}"/>
    <cellStyle name="Normal 37 2 2 3 2 4" xfId="7102" xr:uid="{E170D78F-DB8C-4D9C-BD24-31FC258BD5A0}"/>
    <cellStyle name="Normal 37 2 2 3 2 5" xfId="12316" xr:uid="{0C1041CC-2FEF-4784-9137-A36A167E69E3}"/>
    <cellStyle name="Normal 37 2 2 3 2 6" xfId="5277" xr:uid="{5C2209C5-3EA9-43C2-961A-4DB2D8774840}"/>
    <cellStyle name="Normal 37 2 2 3 3" xfId="2946" xr:uid="{BC08B9FE-859F-4809-9DC0-C928B808F575}"/>
    <cellStyle name="Normal 37 2 2 3 3 2" xfId="13612" xr:uid="{01261451-FF5F-4A47-89C2-1DD60BE3886D}"/>
    <cellStyle name="Normal 37 2 2 3 3 3" xfId="8720" xr:uid="{44BCEBB3-1347-4591-969C-67D72C60D2EB}"/>
    <cellStyle name="Normal 37 2 2 3 4" xfId="8721" xr:uid="{802B1175-98F5-4361-BC91-0C0E900CB09B}"/>
    <cellStyle name="Normal 37 2 2 3 5" xfId="6585" xr:uid="{87C8DEF9-4255-44E7-AE23-6BEF0F78746E}"/>
    <cellStyle name="Normal 37 2 2 3 6" xfId="11799" xr:uid="{4ACD1853-541E-41BA-9E98-0F3028A5E5E1}"/>
    <cellStyle name="Normal 37 2 2 3 7" xfId="4760" xr:uid="{B6CE1242-7196-407C-A31D-3ADC14369574}"/>
    <cellStyle name="Normal 37 2 2 4" xfId="1503" xr:uid="{AD019D72-6750-4260-932C-D8AC60B9645B}"/>
    <cellStyle name="Normal 37 2 2 4 2" xfId="3460" xr:uid="{FB2A16D4-83ED-430A-990F-D91FFAB30A07}"/>
    <cellStyle name="Normal 37 2 2 4 2 2" xfId="14126" xr:uid="{6E9F3806-5CA9-4DC6-BC6A-C65717CEA358}"/>
    <cellStyle name="Normal 37 2 2 4 2 3" xfId="8722" xr:uid="{61487777-4AB4-453F-A627-415FA1CFD03F}"/>
    <cellStyle name="Normal 37 2 2 4 3" xfId="8723" xr:uid="{D5A66871-015B-43B6-AA7F-495F00FD3BE3}"/>
    <cellStyle name="Normal 37 2 2 4 4" xfId="7099" xr:uid="{057D0F44-5855-4C10-879A-83E9852C4FD6}"/>
    <cellStyle name="Normal 37 2 2 4 5" xfId="12313" xr:uid="{A44100EE-3262-4510-832F-45168008E52E}"/>
    <cellStyle name="Normal 37 2 2 4 6" xfId="5274" xr:uid="{D43301A9-1447-430B-9F9C-24ECC52AADFB}"/>
    <cellStyle name="Normal 37 2 2 5" xfId="2200" xr:uid="{F3791E12-0CF1-4DB2-A0B7-4E75E7F4A03B}"/>
    <cellStyle name="Normal 37 2 2 5 2" xfId="4054" xr:uid="{2F36F8F8-41F4-41AF-86E4-0F805BD879EE}"/>
    <cellStyle name="Normal 37 2 2 5 2 2" xfId="14717" xr:uid="{3E970E13-565B-4425-978F-A41674694B27}"/>
    <cellStyle name="Normal 37 2 2 5 2 3" xfId="8724" xr:uid="{2FAA5B22-A619-4511-9281-0D2FC8CF2445}"/>
    <cellStyle name="Normal 37 2 2 5 3" xfId="8725" xr:uid="{F3EB561D-A6A9-4B60-811E-2FE0E64BA314}"/>
    <cellStyle name="Normal 37 2 2 5 4" xfId="7693" xr:uid="{8083ACC5-F3C6-48FB-A9BC-83997D3E8EE9}"/>
    <cellStyle name="Normal 37 2 2 5 5" xfId="12904" xr:uid="{42DE4615-AA50-416E-A983-E15176331E4F}"/>
    <cellStyle name="Normal 37 2 2 5 6" xfId="5865" xr:uid="{6B0DCF87-A92F-409A-AAEF-29E17423AB52}"/>
    <cellStyle name="Normal 37 2 2 6" xfId="2345" xr:uid="{BE50ACAD-B3F2-41AE-932A-C15A3372D92F}"/>
    <cellStyle name="Normal 37 2 2 6 2" xfId="4189" xr:uid="{56502044-E2A0-4A4D-8E79-CC40CDFD0514}"/>
    <cellStyle name="Normal 37 2 2 6 2 2" xfId="14852" xr:uid="{ADAD78E1-0357-4E45-922B-9CF2B0E97FF5}"/>
    <cellStyle name="Normal 37 2 2 6 2 3" xfId="8726" xr:uid="{AC27C505-63E3-4F69-98DB-A6A25E108719}"/>
    <cellStyle name="Normal 37 2 2 6 3" xfId="7828" xr:uid="{2EEF5DE9-53B1-4346-B5D3-25C9C33CCDD0}"/>
    <cellStyle name="Normal 37 2 2 6 4" xfId="13039" xr:uid="{FE104800-E138-4334-823A-BA7DF5DA94F4}"/>
    <cellStyle name="Normal 37 2 2 6 5" xfId="6000" xr:uid="{D8FB5493-9906-41C1-AFE6-5984EDB88948}"/>
    <cellStyle name="Normal 37 2 2 7" xfId="2673" xr:uid="{6B7540B5-D669-49AC-B619-66C84443A09B}"/>
    <cellStyle name="Normal 37 2 2 7 2" xfId="13339" xr:uid="{9F335FA8-C937-4239-B384-ED15E0DC132A}"/>
    <cellStyle name="Normal 37 2 2 7 3" xfId="8727" xr:uid="{24BB4776-9654-4C66-B1A2-83D385A8CF7C}"/>
    <cellStyle name="Normal 37 2 2 8" xfId="8728" xr:uid="{64F180FA-DE43-4743-8355-1ABA6272D808}"/>
    <cellStyle name="Normal 37 2 2 9" xfId="6312" xr:uid="{B0C699AE-C979-48C0-BA08-85AC69950CA4}"/>
    <cellStyle name="Normal 37 2 3" xfId="644" xr:uid="{0F3EA1C0-9844-4E3F-BD1A-7FBF5842277B}"/>
    <cellStyle name="Normal 37 2 3 10" xfId="11569" xr:uid="{98A42CCC-33CA-4C80-8518-88701E2F664A}"/>
    <cellStyle name="Normal 37 2 3 11" xfId="4530" xr:uid="{A6F84AFD-2D24-48A0-A8AD-E448CAB85E68}"/>
    <cellStyle name="Normal 37 2 3 2" xfId="786" xr:uid="{3208F12C-DE75-479E-B1E9-CFD089DCCEED}"/>
    <cellStyle name="Normal 37 2 3 2 2" xfId="1249" xr:uid="{39A1307B-F97D-4690-AD5F-1B0CA6B780F8}"/>
    <cellStyle name="Normal 37 2 3 2 2 2" xfId="1509" xr:uid="{365E1E90-988B-4698-8EAB-966267E36738}"/>
    <cellStyle name="Normal 37 2 3 2 2 2 2" xfId="3466" xr:uid="{2FD65A4F-9A3A-4A84-8BF8-747AD085A7BE}"/>
    <cellStyle name="Normal 37 2 3 2 2 2 2 2" xfId="14132" xr:uid="{6EE12CDB-068F-4852-80EC-DB008D7D0707}"/>
    <cellStyle name="Normal 37 2 3 2 2 2 2 3" xfId="8729" xr:uid="{1B02BE7E-FDD3-484C-AD15-B9688C697BF0}"/>
    <cellStyle name="Normal 37 2 3 2 2 2 3" xfId="8730" xr:uid="{3884F47C-34FA-4B2D-BC01-D55D93548F2C}"/>
    <cellStyle name="Normal 37 2 3 2 2 2 4" xfId="7105" xr:uid="{E3EEA34E-4A5F-49FA-ACD6-DDA8D4F9D7AC}"/>
    <cellStyle name="Normal 37 2 3 2 2 2 5" xfId="12319" xr:uid="{5FBB5889-5149-4BEB-A2C5-4633B1C7DCEF}"/>
    <cellStyle name="Normal 37 2 3 2 2 2 6" xfId="5280" xr:uid="{71E02DB7-B560-457C-A1A3-98B51770983D}"/>
    <cellStyle name="Normal 37 2 3 2 2 3" xfId="3218" xr:uid="{9AC409A9-2C39-4060-8F65-64CC4E8DCA68}"/>
    <cellStyle name="Normal 37 2 3 2 2 3 2" xfId="13884" xr:uid="{AC6AB71E-3141-483A-91D6-9576BF29A090}"/>
    <cellStyle name="Normal 37 2 3 2 2 3 3" xfId="8731" xr:uid="{0B2016BA-5D67-47A1-86AC-517E2E697DD8}"/>
    <cellStyle name="Normal 37 2 3 2 2 4" xfId="8732" xr:uid="{C5F5E57C-1248-4CD7-A540-ABB51437F0E0}"/>
    <cellStyle name="Normal 37 2 3 2 2 5" xfId="6857" xr:uid="{F3A39869-F24F-4381-9513-A88BB2A1C8D2}"/>
    <cellStyle name="Normal 37 2 3 2 2 6" xfId="12071" xr:uid="{8333C5CD-D57A-42C3-934E-27D9AF0DB0FC}"/>
    <cellStyle name="Normal 37 2 3 2 2 7" xfId="5032" xr:uid="{09CC62EB-F170-4743-AE13-DFA9811C2C89}"/>
    <cellStyle name="Normal 37 2 3 2 3" xfId="1508" xr:uid="{E2E13AA0-C9E1-4F94-A681-0DDCA85DBA4A}"/>
    <cellStyle name="Normal 37 2 3 2 3 2" xfId="3465" xr:uid="{5CA6CE55-F5DF-4D2D-BAD1-F08D3DCEDFC2}"/>
    <cellStyle name="Normal 37 2 3 2 3 2 2" xfId="14131" xr:uid="{435A8152-FCC3-47A1-AF28-9252F137C536}"/>
    <cellStyle name="Normal 37 2 3 2 3 2 3" xfId="8733" xr:uid="{52190885-398D-4AE7-974D-29C07D3D95BA}"/>
    <cellStyle name="Normal 37 2 3 2 3 3" xfId="8734" xr:uid="{09E24CF5-2063-48BD-889B-5EBBB1079EC1}"/>
    <cellStyle name="Normal 37 2 3 2 3 4" xfId="7104" xr:uid="{3A64876B-A155-4E20-A2B2-27B862F42660}"/>
    <cellStyle name="Normal 37 2 3 2 3 5" xfId="12318" xr:uid="{0A6F40E5-597E-4CA9-B033-F3A826439628}"/>
    <cellStyle name="Normal 37 2 3 2 3 6" xfId="5279" xr:uid="{1F797C9B-7A4C-4F41-B459-837EDB055051}"/>
    <cellStyle name="Normal 37 2 3 2 4" xfId="2851" xr:uid="{3257E831-2497-414C-A4F6-0AA35E68E85A}"/>
    <cellStyle name="Normal 37 2 3 2 4 2" xfId="13517" xr:uid="{ACEA035A-6B5F-48BD-A234-DBD1DFC1E049}"/>
    <cellStyle name="Normal 37 2 3 2 4 3" xfId="8735" xr:uid="{7EFEC599-A10F-4C23-B94C-36879D000E42}"/>
    <cellStyle name="Normal 37 2 3 2 5" xfId="8736" xr:uid="{8EBEEFA4-8F40-4CA9-800F-A27DA6EAA5AB}"/>
    <cellStyle name="Normal 37 2 3 2 6" xfId="6490" xr:uid="{9202AD93-79A2-4F3F-AEF4-2A754B502B47}"/>
    <cellStyle name="Normal 37 2 3 2 7" xfId="11704" xr:uid="{D59C6BC0-0233-4B17-AE4A-B63EE62FA83F}"/>
    <cellStyle name="Normal 37 2 3 2 8" xfId="4665" xr:uid="{4008C6D8-B372-4EE2-9D00-6178A1575C67}"/>
    <cellStyle name="Normal 37 2 3 3" xfId="938" xr:uid="{D61BB080-1EB6-473A-A1F0-C8EE9E1079E3}"/>
    <cellStyle name="Normal 37 2 3 3 2" xfId="1510" xr:uid="{21F5CAAB-02C5-4733-B16A-69B9FD86FCCE}"/>
    <cellStyle name="Normal 37 2 3 3 2 2" xfId="3467" xr:uid="{3792E92C-C3E9-4D21-BD25-5C33AA699019}"/>
    <cellStyle name="Normal 37 2 3 3 2 2 2" xfId="14133" xr:uid="{2B29FB64-7DE7-4CDC-BFD8-E9A086EBD5F1}"/>
    <cellStyle name="Normal 37 2 3 3 2 2 3" xfId="8737" xr:uid="{CCE0DAF9-B07D-4645-9D8D-26D9340B556E}"/>
    <cellStyle name="Normal 37 2 3 3 2 3" xfId="8738" xr:uid="{F96708C4-3DF0-4568-8702-EBDBAB3325FB}"/>
    <cellStyle name="Normal 37 2 3 3 2 4" xfId="7106" xr:uid="{7CA3C5BD-0E4F-495E-A10B-87113DC6B17B}"/>
    <cellStyle name="Normal 37 2 3 3 2 5" xfId="12320" xr:uid="{E30BD620-0D9F-42FA-9151-433DCDD97AF8}"/>
    <cellStyle name="Normal 37 2 3 3 2 6" xfId="5281" xr:uid="{625B6A32-8E32-4501-84E7-D0A67F8E4474}"/>
    <cellStyle name="Normal 37 2 3 3 3" xfId="2989" xr:uid="{B2BCB301-F146-41A7-9F78-FCE372189BB4}"/>
    <cellStyle name="Normal 37 2 3 3 3 2" xfId="13655" xr:uid="{C479DD5C-3599-440D-83E9-9B7FD05E1727}"/>
    <cellStyle name="Normal 37 2 3 3 3 3" xfId="8739" xr:uid="{8A5C73ED-A354-41AF-AF12-03C3C3093C6F}"/>
    <cellStyle name="Normal 37 2 3 3 4" xfId="8740" xr:uid="{26CA529C-1A1F-4CFC-9935-F5792FA9EF7D}"/>
    <cellStyle name="Normal 37 2 3 3 5" xfId="6628" xr:uid="{98743071-695D-4F4E-BE71-FCD8501BB8C5}"/>
    <cellStyle name="Normal 37 2 3 3 6" xfId="11842" xr:uid="{8252A60F-7DDD-4B68-9A00-090C0EE50E84}"/>
    <cellStyle name="Normal 37 2 3 3 7" xfId="4803" xr:uid="{1416A8DB-E1C5-49E6-9F87-D0FB0388C0EA}"/>
    <cellStyle name="Normal 37 2 3 4" xfId="1507" xr:uid="{9A16B90C-E558-4B02-A68D-80CFCB6935E8}"/>
    <cellStyle name="Normal 37 2 3 4 2" xfId="3464" xr:uid="{1DDC8172-51A2-4712-A12E-7859E43F6D03}"/>
    <cellStyle name="Normal 37 2 3 4 2 2" xfId="14130" xr:uid="{4ADBB979-DEEF-4A1B-AA48-1CAB009F3923}"/>
    <cellStyle name="Normal 37 2 3 4 2 3" xfId="8741" xr:uid="{0C87FB90-0BED-4A7E-A4C9-8FEC2DCFC923}"/>
    <cellStyle name="Normal 37 2 3 4 3" xfId="8742" xr:uid="{CFBEDA59-876D-4626-A139-EEDC3BE555DB}"/>
    <cellStyle name="Normal 37 2 3 4 4" xfId="7103" xr:uid="{E24652BE-10FC-4450-9FA5-7DF18C6A82B0}"/>
    <cellStyle name="Normal 37 2 3 4 5" xfId="12317" xr:uid="{478E674B-CDBB-4688-A114-C2B3813447BA}"/>
    <cellStyle name="Normal 37 2 3 4 6" xfId="5278" xr:uid="{84FA2689-15F7-44BB-A6DF-6C67434F3E22}"/>
    <cellStyle name="Normal 37 2 3 5" xfId="2244" xr:uid="{74C0E9B2-4972-4E06-8659-DC3F99E4B661}"/>
    <cellStyle name="Normal 37 2 3 5 2" xfId="4097" xr:uid="{9B4BF54C-5F5D-4057-912E-3CB7F1124D47}"/>
    <cellStyle name="Normal 37 2 3 5 2 2" xfId="14760" xr:uid="{9C526D91-09CB-4BAE-86A0-1555AA79E089}"/>
    <cellStyle name="Normal 37 2 3 5 2 3" xfId="8743" xr:uid="{B6DBC9AD-4C77-43E7-9511-423994F2E553}"/>
    <cellStyle name="Normal 37 2 3 5 3" xfId="8744" xr:uid="{32ED8D00-68D6-4B45-A516-B70A73F00290}"/>
    <cellStyle name="Normal 37 2 3 5 4" xfId="7736" xr:uid="{352F9473-55A7-4508-80C7-CCB85122E20E}"/>
    <cellStyle name="Normal 37 2 3 5 5" xfId="12947" xr:uid="{68D38B78-E856-47C5-A688-33CD8AE090D0}"/>
    <cellStyle name="Normal 37 2 3 5 6" xfId="5908" xr:uid="{958CCFFC-1197-49A2-84AE-E40261F5B605}"/>
    <cellStyle name="Normal 37 2 3 6" xfId="2388" xr:uid="{F9252ABB-FD14-4D1F-87C5-AD4827499165}"/>
    <cellStyle name="Normal 37 2 3 6 2" xfId="4232" xr:uid="{717D1825-12F4-468D-AACC-62E7085DAEC3}"/>
    <cellStyle name="Normal 37 2 3 6 2 2" xfId="14895" xr:uid="{44969376-5DE4-427C-9EFE-073D833DBE40}"/>
    <cellStyle name="Normal 37 2 3 6 2 3" xfId="8745" xr:uid="{385B3A50-EB1E-419D-A915-585458DDC73E}"/>
    <cellStyle name="Normal 37 2 3 6 3" xfId="7871" xr:uid="{E7421F42-BB75-495C-8C39-7B0F83840D7F}"/>
    <cellStyle name="Normal 37 2 3 6 4" xfId="13082" xr:uid="{7114827C-51E3-4C54-848B-C0BA60FA3B50}"/>
    <cellStyle name="Normal 37 2 3 6 5" xfId="6043" xr:uid="{7067C8BE-2E7A-49C0-9116-E5656664D3D5}"/>
    <cellStyle name="Normal 37 2 3 7" xfId="2716" xr:uid="{0089A94D-955B-49AF-9864-8AD819132ABC}"/>
    <cellStyle name="Normal 37 2 3 7 2" xfId="13382" xr:uid="{594E3B5D-0C04-4585-9BCE-E4D5A1EBADF7}"/>
    <cellStyle name="Normal 37 2 3 7 3" xfId="8746" xr:uid="{C509BA42-D287-4FF7-87C1-C93B90092C42}"/>
    <cellStyle name="Normal 37 2 3 8" xfId="8747" xr:uid="{63EEB234-85DB-4720-97CE-CB9D38865CB0}"/>
    <cellStyle name="Normal 37 2 3 9" xfId="6355" xr:uid="{5A86539E-09BD-4F55-91E3-63D9211CC428}"/>
    <cellStyle name="Normal 37 2 4" xfId="479" xr:uid="{CE42CF75-4028-40F2-BB87-5DEBDFAB344F}"/>
    <cellStyle name="Normal 37 2 4 2" xfId="1047" xr:uid="{42EBE315-CA71-4C84-BA8E-BE44AC820422}"/>
    <cellStyle name="Normal 37 2 4 2 2" xfId="1512" xr:uid="{A1A91170-491F-43A5-8FC1-E78D0A4C8F2F}"/>
    <cellStyle name="Normal 37 2 4 2 2 2" xfId="3469" xr:uid="{CA4E96DB-1E5F-4C4B-9969-617FF1472134}"/>
    <cellStyle name="Normal 37 2 4 2 2 2 2" xfId="14135" xr:uid="{FD83DCEC-3ED5-4A6B-8378-F4167029D06A}"/>
    <cellStyle name="Normal 37 2 4 2 2 2 3" xfId="8748" xr:uid="{1511EFD0-5B7F-4C3D-97B1-0984EEF6A2FC}"/>
    <cellStyle name="Normal 37 2 4 2 2 3" xfId="8749" xr:uid="{AAFF96D9-8894-4033-BAD8-7384EC1B51AC}"/>
    <cellStyle name="Normal 37 2 4 2 2 4" xfId="7108" xr:uid="{F10A1D99-EA29-4DEB-BDB0-B4952F696C2C}"/>
    <cellStyle name="Normal 37 2 4 2 2 5" xfId="12322" xr:uid="{AC68FDEC-FD7C-47B8-B5C5-07E1F08D1404}"/>
    <cellStyle name="Normal 37 2 4 2 2 6" xfId="5283" xr:uid="{E5FD39B3-C2C0-4A0C-A785-06BC066BEEEB}"/>
    <cellStyle name="Normal 37 2 4 2 3" xfId="3079" xr:uid="{D1A8E8AD-544C-4544-87D5-5E18650737AA}"/>
    <cellStyle name="Normal 37 2 4 2 3 2" xfId="13745" xr:uid="{55CDA01A-BB03-4A9C-B805-0A4B346C14EC}"/>
    <cellStyle name="Normal 37 2 4 2 3 3" xfId="8750" xr:uid="{83F866FC-8B0B-4D44-B31A-7A81502D0C60}"/>
    <cellStyle name="Normal 37 2 4 2 4" xfId="8751" xr:uid="{D6F1D519-A4FB-4F7C-9F51-92BFB4906CF9}"/>
    <cellStyle name="Normal 37 2 4 2 5" xfId="6718" xr:uid="{0B733A29-B6F4-404B-AFD7-7FE0C5C0EF02}"/>
    <cellStyle name="Normal 37 2 4 2 6" xfId="11932" xr:uid="{272F8706-2783-4007-B967-3C6475980865}"/>
    <cellStyle name="Normal 37 2 4 2 7" xfId="4893" xr:uid="{FD4400D5-68E7-4A30-9BFE-D473A7FCE810}"/>
    <cellStyle name="Normal 37 2 4 3" xfId="1511" xr:uid="{35FBEDC2-0A2B-4767-86DB-87A1736F2CD3}"/>
    <cellStyle name="Normal 37 2 4 3 2" xfId="3468" xr:uid="{C9320648-D3BD-410E-B4FF-B775F153D5F0}"/>
    <cellStyle name="Normal 37 2 4 3 2 2" xfId="14134" xr:uid="{11A951FA-31BB-4AFF-9086-85AD080CCA1C}"/>
    <cellStyle name="Normal 37 2 4 3 2 3" xfId="8752" xr:uid="{CF3BF18F-65A1-4F0E-A284-3C1D48E0BDB4}"/>
    <cellStyle name="Normal 37 2 4 3 3" xfId="8753" xr:uid="{C5F41A65-609B-4E25-817C-40B00988016C}"/>
    <cellStyle name="Normal 37 2 4 3 4" xfId="7107" xr:uid="{202E00D1-0B42-444A-A5EB-058BEBEDF215}"/>
    <cellStyle name="Normal 37 2 4 3 5" xfId="12321" xr:uid="{5928D99F-66C1-4CD1-B7B1-DC798E15B32F}"/>
    <cellStyle name="Normal 37 2 4 3 6" xfId="5282" xr:uid="{567D7718-0575-4C99-9352-E156166F46B9}"/>
    <cellStyle name="Normal 37 2 4 4" xfId="2627" xr:uid="{4C927BB0-D4E8-41D3-B1C7-4C1A17FAD5C2}"/>
    <cellStyle name="Normal 37 2 4 4 2" xfId="13293" xr:uid="{1C3A2E1E-3463-4BAB-B0A2-1A1A33455ABF}"/>
    <cellStyle name="Normal 37 2 4 4 3" xfId="8754" xr:uid="{02E0B3A6-5B30-4FB5-BD21-E4C711B1F108}"/>
    <cellStyle name="Normal 37 2 4 5" xfId="8755" xr:uid="{6A65074B-9A46-497A-BBFA-E1554EB9F236}"/>
    <cellStyle name="Normal 37 2 4 6" xfId="6266" xr:uid="{176D1BEC-9EF9-4D85-A7F5-15DEDAC1F292}"/>
    <cellStyle name="Normal 37 2 4 7" xfId="11480" xr:uid="{5A586D3A-ED61-4132-A129-D5725B6D819E}"/>
    <cellStyle name="Normal 37 2 4 8" xfId="4441" xr:uid="{F19E1F02-F831-4296-B4FB-960D21DD8768}"/>
    <cellStyle name="Normal 37 2 5" xfId="696" xr:uid="{0419B65A-AC36-4BAA-AFD2-8F0DB62171F6}"/>
    <cellStyle name="Normal 37 2 5 2" xfId="1160" xr:uid="{91155AC1-DB98-499B-ADEC-14DBE5927407}"/>
    <cellStyle name="Normal 37 2 5 2 2" xfId="1514" xr:uid="{FD54FA13-FBB4-4AF7-B540-237EA703E268}"/>
    <cellStyle name="Normal 37 2 5 2 2 2" xfId="3471" xr:uid="{8B584B16-0806-4032-A1A9-29308BF7C89D}"/>
    <cellStyle name="Normal 37 2 5 2 2 2 2" xfId="14137" xr:uid="{7C99D6B9-8669-49E0-80B9-38CE6C9E8038}"/>
    <cellStyle name="Normal 37 2 5 2 2 2 3" xfId="8756" xr:uid="{4947805C-36EF-4297-AC28-94A5D5408181}"/>
    <cellStyle name="Normal 37 2 5 2 2 3" xfId="8757" xr:uid="{6446B2B6-F263-4D0A-A0C6-4FEBBC76FEBF}"/>
    <cellStyle name="Normal 37 2 5 2 2 4" xfId="7110" xr:uid="{3B1DE2DA-919D-46E7-AB5F-5949230DC68E}"/>
    <cellStyle name="Normal 37 2 5 2 2 5" xfId="12324" xr:uid="{34B4C24B-A075-4236-94BA-FDFE5C2DF54F}"/>
    <cellStyle name="Normal 37 2 5 2 2 6" xfId="5285" xr:uid="{D62AD3F4-B2AD-44C3-BA2E-BE3F9DCB1BE5}"/>
    <cellStyle name="Normal 37 2 5 2 3" xfId="3129" xr:uid="{6E4100B0-5501-41C3-93E6-77661B2C06CC}"/>
    <cellStyle name="Normal 37 2 5 2 3 2" xfId="13795" xr:uid="{D054BF90-C5AF-4043-9215-523256E706A8}"/>
    <cellStyle name="Normal 37 2 5 2 3 3" xfId="8758" xr:uid="{E40B9C91-BEBC-457F-AE30-17F4A3C30474}"/>
    <cellStyle name="Normal 37 2 5 2 4" xfId="8759" xr:uid="{92E23EEC-B5BF-44D7-A37D-974C4F3DB9D2}"/>
    <cellStyle name="Normal 37 2 5 2 5" xfId="6768" xr:uid="{4DDCAEA1-1CE5-455F-9D4F-2ABCA2F3089E}"/>
    <cellStyle name="Normal 37 2 5 2 6" xfId="11982" xr:uid="{507A65DE-E816-48B8-BC24-730D65F0B8D2}"/>
    <cellStyle name="Normal 37 2 5 2 7" xfId="4943" xr:uid="{8BA8027D-753C-4C3A-9469-93334DE073A5}"/>
    <cellStyle name="Normal 37 2 5 3" xfId="1513" xr:uid="{2B664C8F-79F7-41B8-A6E0-23AB762969CB}"/>
    <cellStyle name="Normal 37 2 5 3 2" xfId="3470" xr:uid="{F943DB5E-C7F6-474C-9E97-5870234475BC}"/>
    <cellStyle name="Normal 37 2 5 3 2 2" xfId="14136" xr:uid="{D2F819E7-EBB3-40B0-8BC8-48148C3078E0}"/>
    <cellStyle name="Normal 37 2 5 3 2 3" xfId="8760" xr:uid="{7EF5C37A-50A8-493C-BA52-D7B3FFDA8BF4}"/>
    <cellStyle name="Normal 37 2 5 3 3" xfId="8761" xr:uid="{91DDED79-91DF-4D2F-A90D-08B08C6A20ED}"/>
    <cellStyle name="Normal 37 2 5 3 4" xfId="7109" xr:uid="{7471B7DB-4887-420C-82E1-F5CFC769A48E}"/>
    <cellStyle name="Normal 37 2 5 3 5" xfId="12323" xr:uid="{8289EAD9-8114-44F9-8590-D57E35A03BF2}"/>
    <cellStyle name="Normal 37 2 5 3 6" xfId="5284" xr:uid="{9B05BCA0-76D9-471E-BF39-E76218630E25}"/>
    <cellStyle name="Normal 37 2 5 4" xfId="2762" xr:uid="{83219569-A021-4732-8D72-4D50506D11DF}"/>
    <cellStyle name="Normal 37 2 5 4 2" xfId="13428" xr:uid="{2E0EE27E-D225-4B81-9B1C-64A59ECA2C1F}"/>
    <cellStyle name="Normal 37 2 5 4 3" xfId="8762" xr:uid="{060B0E30-F8E2-444F-AB96-4D73F69649EE}"/>
    <cellStyle name="Normal 37 2 5 5" xfId="8763" xr:uid="{97FDEACC-BB84-46B4-B5BB-797713117CA2}"/>
    <cellStyle name="Normal 37 2 5 6" xfId="6401" xr:uid="{A1E62783-6149-430D-B8BA-F4A7CF9FB63A}"/>
    <cellStyle name="Normal 37 2 5 7" xfId="11615" xr:uid="{4EAF7A92-8DDA-48FB-A5F4-BEFC6D5BFE1F}"/>
    <cellStyle name="Normal 37 2 5 8" xfId="4576" xr:uid="{0F83A52D-2E74-4B51-8A98-A8877B0A418D}"/>
    <cellStyle name="Normal 37 2 6" xfId="364" xr:uid="{8159751B-D31A-4644-BCA5-6C83D0F4F31D}"/>
    <cellStyle name="Normal 37 2 6 2" xfId="990" xr:uid="{7E4306B9-B6FF-4C5D-AEF0-C9A37A30623B}"/>
    <cellStyle name="Normal 37 2 6 2 2" xfId="1516" xr:uid="{0A7979CC-F8EC-4900-A8AE-DCA0BE167E01}"/>
    <cellStyle name="Normal 37 2 6 2 2 2" xfId="3473" xr:uid="{04487A31-3C7C-4FFD-A5DF-260687D439DF}"/>
    <cellStyle name="Normal 37 2 6 2 2 2 2" xfId="14139" xr:uid="{0DD0F047-73EF-4000-B9E2-C1AA19E4A20C}"/>
    <cellStyle name="Normal 37 2 6 2 2 2 3" xfId="8764" xr:uid="{D150E0E7-CE6A-408B-90E3-DD58FEDF987E}"/>
    <cellStyle name="Normal 37 2 6 2 2 3" xfId="8765" xr:uid="{BF6FB50C-0113-4E66-B0FE-B286BED3763F}"/>
    <cellStyle name="Normal 37 2 6 2 2 4" xfId="7112" xr:uid="{AA738A19-9B2D-448A-87B6-B3C18F561DFB}"/>
    <cellStyle name="Normal 37 2 6 2 2 5" xfId="12326" xr:uid="{786772E1-58A4-4E7A-A70B-E89219A0A6BB}"/>
    <cellStyle name="Normal 37 2 6 2 2 6" xfId="5287" xr:uid="{690E0AEC-EEB8-4412-8CEC-C4FCFE739294}"/>
    <cellStyle name="Normal 37 2 6 2 3" xfId="3035" xr:uid="{4D503A35-FDD2-42A9-BC41-FDD238B4215D}"/>
    <cellStyle name="Normal 37 2 6 2 3 2" xfId="13701" xr:uid="{AB33C7F6-641B-43A6-9441-8062EF320AA0}"/>
    <cellStyle name="Normal 37 2 6 2 3 3" xfId="8766" xr:uid="{1E7CBBB0-3F49-44D2-A9E1-A6D5DCD71B30}"/>
    <cellStyle name="Normal 37 2 6 2 4" xfId="8767" xr:uid="{BCB338E6-409C-4326-8EAB-AEEFC597EFE0}"/>
    <cellStyle name="Normal 37 2 6 2 5" xfId="6674" xr:uid="{83D7923E-874B-4E23-88D5-FE911C440A91}"/>
    <cellStyle name="Normal 37 2 6 2 6" xfId="11888" xr:uid="{041A9BDA-9597-4055-90C5-5970E18A3897}"/>
    <cellStyle name="Normal 37 2 6 2 7" xfId="4849" xr:uid="{0BE3C927-48EB-4802-894F-4B28CA845C09}"/>
    <cellStyle name="Normal 37 2 6 3" xfId="1515" xr:uid="{26606452-3C9D-4DEB-8D44-CD1E2E5DC03C}"/>
    <cellStyle name="Normal 37 2 6 3 2" xfId="3472" xr:uid="{C2E0D966-D4EB-4920-A280-555482660C92}"/>
    <cellStyle name="Normal 37 2 6 3 2 2" xfId="14138" xr:uid="{2AF28085-60C2-40E8-BDFC-DBF0E01D5F8E}"/>
    <cellStyle name="Normal 37 2 6 3 2 3" xfId="8768" xr:uid="{206BC18B-11BA-410B-8CD0-E2586F065EBF}"/>
    <cellStyle name="Normal 37 2 6 3 3" xfId="8769" xr:uid="{2BF9660F-BEA0-428C-A0EA-A97A0F1C04E2}"/>
    <cellStyle name="Normal 37 2 6 3 4" xfId="7111" xr:uid="{53005B50-50C8-4077-AA87-D45DA9BEC595}"/>
    <cellStyle name="Normal 37 2 6 3 5" xfId="12325" xr:uid="{D3D3E486-1FAC-40B2-ABDF-92202783C36F}"/>
    <cellStyle name="Normal 37 2 6 3 6" xfId="5286" xr:uid="{C217ED28-D6FC-476F-8384-FB5DA7CE2F0A}"/>
    <cellStyle name="Normal 37 2 6 4" xfId="2578" xr:uid="{6804A6D7-4260-461D-819A-8DE83ABB9A8E}"/>
    <cellStyle name="Normal 37 2 6 4 2" xfId="13244" xr:uid="{A3D75664-17E7-4D11-B235-63D8530973F5}"/>
    <cellStyle name="Normal 37 2 6 4 3" xfId="8770" xr:uid="{2FA46102-2D38-4EFB-875A-F35B79E2CAB1}"/>
    <cellStyle name="Normal 37 2 6 5" xfId="8771" xr:uid="{3F047277-1BCD-4A3B-90E2-ABC50FA96524}"/>
    <cellStyle name="Normal 37 2 6 6" xfId="6217" xr:uid="{37C1BD0F-0AC3-4EA1-9E8B-7818AC5B2856}"/>
    <cellStyle name="Normal 37 2 6 7" xfId="11431" xr:uid="{D86D0F29-F57C-4AAF-B634-C82ABD167DF9}"/>
    <cellStyle name="Normal 37 2 6 8" xfId="4392" xr:uid="{027E7F4B-6A79-4199-A383-5A024DDCC42A}"/>
    <cellStyle name="Normal 37 2 7" xfId="844" xr:uid="{80C5C064-3F17-4091-91C5-F42C65FF0F20}"/>
    <cellStyle name="Normal 37 2 7 2" xfId="1517" xr:uid="{AC045CEF-73FE-4F39-9EC4-A960C33BA4A7}"/>
    <cellStyle name="Normal 37 2 7 2 2" xfId="3474" xr:uid="{45393D74-8D09-4F84-B445-C88106DBD3D0}"/>
    <cellStyle name="Normal 37 2 7 2 2 2" xfId="14140" xr:uid="{B4EA7956-643D-494C-B8AF-74E6AE916A63}"/>
    <cellStyle name="Normal 37 2 7 2 2 3" xfId="8772" xr:uid="{5DE1335C-8CE8-45B0-85F9-B6B023A7A117}"/>
    <cellStyle name="Normal 37 2 7 2 3" xfId="8773" xr:uid="{FDAB6E34-53A9-49CA-91B7-720C7F9E19D2}"/>
    <cellStyle name="Normal 37 2 7 2 4" xfId="7113" xr:uid="{4117ABF2-C7DF-457A-AB6C-31CB4E34E909}"/>
    <cellStyle name="Normal 37 2 7 2 5" xfId="12327" xr:uid="{DB75F8B0-33F7-418A-93C8-568CC295160C}"/>
    <cellStyle name="Normal 37 2 7 2 6" xfId="5288" xr:uid="{C71A8CCF-FEE1-46F1-98BA-3A24D8E88589}"/>
    <cellStyle name="Normal 37 2 7 3" xfId="2900" xr:uid="{FE7AC677-F29C-4EB2-B120-7E4998D0DD32}"/>
    <cellStyle name="Normal 37 2 7 3 2" xfId="13566" xr:uid="{4F41FED8-71D4-4CF6-AE00-2D26E94D414B}"/>
    <cellStyle name="Normal 37 2 7 3 3" xfId="8774" xr:uid="{43FE16B5-F9AF-4F99-B413-947812A98E12}"/>
    <cellStyle name="Normal 37 2 7 4" xfId="8775" xr:uid="{AE4FFF94-DD20-46B6-B8FF-CAF131FDC829}"/>
    <cellStyle name="Normal 37 2 7 5" xfId="6539" xr:uid="{3FEFBC94-095E-4951-985F-77EB3734CE1E}"/>
    <cellStyle name="Normal 37 2 7 6" xfId="11753" xr:uid="{8CE572BC-06C2-47AC-82BE-E80892BFF77A}"/>
    <cellStyle name="Normal 37 2 7 7" xfId="4714" xr:uid="{4ED0A706-8225-468C-9291-A7FDB77A7FF8}"/>
    <cellStyle name="Normal 37 2 8" xfId="1310" xr:uid="{F1481B78-ADD3-49EF-B7D3-5DCD7D946189}"/>
    <cellStyle name="Normal 37 2 8 2" xfId="3267" xr:uid="{13D1EB5E-8AA5-4BF6-87D3-082C0D7CBA34}"/>
    <cellStyle name="Normal 37 2 8 2 2" xfId="13933" xr:uid="{011A1E57-2124-4960-819D-E7A7FE4CCE79}"/>
    <cellStyle name="Normal 37 2 8 2 3" xfId="8776" xr:uid="{38A7BA0C-EB67-42AA-909E-DFD186B8A9A0}"/>
    <cellStyle name="Normal 37 2 8 3" xfId="8777" xr:uid="{8921E07B-A187-42D1-9B22-CA24F42AD3C9}"/>
    <cellStyle name="Normal 37 2 8 4" xfId="6906" xr:uid="{6E1225AC-11FD-41D1-858E-8DFACDAA4889}"/>
    <cellStyle name="Normal 37 2 8 5" xfId="12120" xr:uid="{853C2435-F354-45DF-A44B-9628DE7BAAB9}"/>
    <cellStyle name="Normal 37 2 8 6" xfId="5081" xr:uid="{6FB31BCA-9C22-4004-B8E6-831228832037}"/>
    <cellStyle name="Normal 37 2 9" xfId="257" xr:uid="{9A030805-C2F2-4375-9AC3-E51ECEA27500}"/>
    <cellStyle name="Normal 37 2 9 2" xfId="2533" xr:uid="{94A699B5-852A-4597-8CCF-3B3B973B3BAA}"/>
    <cellStyle name="Normal 37 2 9 2 2" xfId="13200" xr:uid="{B5B50DF0-C046-4D5A-A7C4-DEC893D3072F}"/>
    <cellStyle name="Normal 37 2 9 2 3" xfId="8778" xr:uid="{62380494-AD16-43CA-99B4-1DFF5B102E39}"/>
    <cellStyle name="Normal 37 2 9 3" xfId="8779" xr:uid="{AED31F39-4F40-4A53-874C-026F83E177BB}"/>
    <cellStyle name="Normal 37 2 9 4" xfId="6172" xr:uid="{72E8240C-4555-4185-A6A4-EF09FAFC1E43}"/>
    <cellStyle name="Normal 37 2 9 5" xfId="11387" xr:uid="{91A6D5B6-604A-4E5E-8862-6BAA447B1133}"/>
    <cellStyle name="Normal 37 2 9 6" xfId="4348" xr:uid="{28E2D8B7-1449-4BDB-A177-EBFD39163AD1}"/>
    <cellStyle name="Normal 37 3" xfId="558" xr:uid="{E431FB0E-1A66-4D86-BA14-3D6ECB332E53}"/>
    <cellStyle name="Normal 37 3 10" xfId="11525" xr:uid="{78E3910F-5120-4579-B436-3611EEF0C2D5}"/>
    <cellStyle name="Normal 37 3 11" xfId="4486" xr:uid="{B9A36AD3-65A1-456D-AEED-59C9EE2A9E05}"/>
    <cellStyle name="Normal 37 3 2" xfId="741" xr:uid="{C0702FF1-5464-4D29-A4A0-79E7F7BFDBEC}"/>
    <cellStyle name="Normal 37 3 2 2" xfId="1205" xr:uid="{6F32CD7A-5CA5-4673-B0B5-9CF8D02285E4}"/>
    <cellStyle name="Normal 37 3 2 2 2" xfId="1520" xr:uid="{7D633F6D-83DA-44F8-9C9E-83E868613C0E}"/>
    <cellStyle name="Normal 37 3 2 2 2 2" xfId="3477" xr:uid="{16838120-0C22-47BA-A07C-C411A086D69E}"/>
    <cellStyle name="Normal 37 3 2 2 2 2 2" xfId="14143" xr:uid="{771F7FAF-EC2B-493E-A38F-041133E322DF}"/>
    <cellStyle name="Normal 37 3 2 2 2 2 3" xfId="8780" xr:uid="{C5D4B9F4-AD4E-4F56-96E2-40273EB901E5}"/>
    <cellStyle name="Normal 37 3 2 2 2 3" xfId="8781" xr:uid="{A9F950FB-FD28-4A7A-B744-B3243E5E1EBC}"/>
    <cellStyle name="Normal 37 3 2 2 2 4" xfId="7116" xr:uid="{0BA1D17A-84FF-4D9B-BD28-611548A4BF97}"/>
    <cellStyle name="Normal 37 3 2 2 2 5" xfId="12330" xr:uid="{77961710-07D1-4E3A-8CB7-2C0E004D5E99}"/>
    <cellStyle name="Normal 37 3 2 2 2 6" xfId="5291" xr:uid="{D79CF1EA-B173-4711-A98A-CF37E3DB3D99}"/>
    <cellStyle name="Normal 37 3 2 2 3" xfId="3174" xr:uid="{83B3722C-8602-415D-9E48-A61EBC3E3AC4}"/>
    <cellStyle name="Normal 37 3 2 2 3 2" xfId="13840" xr:uid="{2299F1C6-C86B-4840-9FCE-FCF62257F66A}"/>
    <cellStyle name="Normal 37 3 2 2 3 3" xfId="8782" xr:uid="{EA72A8C3-0BA2-4F85-ABC0-AECA74F65F55}"/>
    <cellStyle name="Normal 37 3 2 2 4" xfId="8783" xr:uid="{085B2CDC-3205-4AFD-A2D5-3E2FB4E22574}"/>
    <cellStyle name="Normal 37 3 2 2 5" xfId="6813" xr:uid="{5FE3EAE5-B764-4A37-A086-F6588FE7FA09}"/>
    <cellStyle name="Normal 37 3 2 2 6" xfId="12027" xr:uid="{88A533DC-9619-4C0A-8471-E4F6F877B5BF}"/>
    <cellStyle name="Normal 37 3 2 2 7" xfId="4988" xr:uid="{EF6664A0-709F-44C2-816A-2F10999EDE10}"/>
    <cellStyle name="Normal 37 3 2 3" xfId="1519" xr:uid="{36F6903E-538B-4832-AB84-F4A38CB890CE}"/>
    <cellStyle name="Normal 37 3 2 3 2" xfId="3476" xr:uid="{F13B170D-6256-420F-8060-B174D419FC81}"/>
    <cellStyle name="Normal 37 3 2 3 2 2" xfId="14142" xr:uid="{A04A96B1-BC3A-47F3-91DF-D6D7351892C5}"/>
    <cellStyle name="Normal 37 3 2 3 2 3" xfId="8784" xr:uid="{55385AC8-14B5-43BB-B24F-669607C7F6B3}"/>
    <cellStyle name="Normal 37 3 2 3 3" xfId="8785" xr:uid="{9624909A-0DC7-4767-ACD2-086B62DE68E9}"/>
    <cellStyle name="Normal 37 3 2 3 4" xfId="7115" xr:uid="{401E45B9-A2FA-4AEB-8BC8-8D3FB0449411}"/>
    <cellStyle name="Normal 37 3 2 3 5" xfId="12329" xr:uid="{E6D2F0FB-C567-4597-8A0E-3A7124E5D592}"/>
    <cellStyle name="Normal 37 3 2 3 6" xfId="5290" xr:uid="{E352C6B0-0EBB-4FD8-960B-788E3B3B9DC3}"/>
    <cellStyle name="Normal 37 3 2 4" xfId="2807" xr:uid="{885DDE72-92B6-4ACA-87D0-06C5321B73CC}"/>
    <cellStyle name="Normal 37 3 2 4 2" xfId="13473" xr:uid="{7EC9CD76-6C86-4566-88A0-72E241BDF1E5}"/>
    <cellStyle name="Normal 37 3 2 4 3" xfId="8786" xr:uid="{15C9AA39-24E6-4FFB-9309-E02D7D99ADCD}"/>
    <cellStyle name="Normal 37 3 2 5" xfId="8787" xr:uid="{B812F904-1057-4ADF-ABE9-5A14A4B4ADD0}"/>
    <cellStyle name="Normal 37 3 2 6" xfId="6446" xr:uid="{07160CA2-B170-4FFB-8B0A-3C0A9882279C}"/>
    <cellStyle name="Normal 37 3 2 7" xfId="11660" xr:uid="{55AB2110-A0DF-48F5-B082-8B3C89DDAC7A}"/>
    <cellStyle name="Normal 37 3 2 8" xfId="4621" xr:uid="{2F0F59A1-3218-4C69-9C4D-3FF822B60A7E}"/>
    <cellStyle name="Normal 37 3 3" xfId="892" xr:uid="{A89EEF9F-FCE4-40BB-A405-9370A1C0FD40}"/>
    <cellStyle name="Normal 37 3 3 2" xfId="1521" xr:uid="{DC791854-C3F0-4D4B-B898-B27C4B9608A8}"/>
    <cellStyle name="Normal 37 3 3 2 2" xfId="3478" xr:uid="{448E5204-4C43-4271-B2CC-3223BCD2B428}"/>
    <cellStyle name="Normal 37 3 3 2 2 2" xfId="14144" xr:uid="{4D5F58C3-3F11-493F-AA09-DEA618227711}"/>
    <cellStyle name="Normal 37 3 3 2 2 3" xfId="8788" xr:uid="{FDCE7DC2-24E5-4A45-BDF8-2E277DED5F05}"/>
    <cellStyle name="Normal 37 3 3 2 3" xfId="8789" xr:uid="{662B873A-6C5F-4CD4-88C8-3FB24336451D}"/>
    <cellStyle name="Normal 37 3 3 2 4" xfId="7117" xr:uid="{A14F0C3C-690C-4933-A18B-19CAA9200FF7}"/>
    <cellStyle name="Normal 37 3 3 2 5" xfId="12331" xr:uid="{620694D7-372F-4119-B29C-E61FA2948108}"/>
    <cellStyle name="Normal 37 3 3 2 6" xfId="5292" xr:uid="{9747D628-3F3C-4B24-82C4-D512C10EE89F}"/>
    <cellStyle name="Normal 37 3 3 3" xfId="2945" xr:uid="{F4443692-F358-498E-957C-A28E8099F413}"/>
    <cellStyle name="Normal 37 3 3 3 2" xfId="13611" xr:uid="{4570E283-8BEC-4B35-9546-8A2611F3E8EC}"/>
    <cellStyle name="Normal 37 3 3 3 3" xfId="8790" xr:uid="{97CC2275-CD82-426E-8F93-152B1ADA2C2A}"/>
    <cellStyle name="Normal 37 3 3 4" xfId="8791" xr:uid="{09D7BB64-C2D7-41DF-B918-B4F343F0D586}"/>
    <cellStyle name="Normal 37 3 3 5" xfId="6584" xr:uid="{1DD4F5A6-8580-4500-9B3D-B4EF3792C80C}"/>
    <cellStyle name="Normal 37 3 3 6" xfId="11798" xr:uid="{8357F3E4-126F-44F8-AB14-3A729727573B}"/>
    <cellStyle name="Normal 37 3 3 7" xfId="4759" xr:uid="{B0AD0970-860A-4413-A333-8A1BA1EEBB2C}"/>
    <cellStyle name="Normal 37 3 4" xfId="1518" xr:uid="{B4D965C7-76BA-4EDE-9382-5AD80353D8C4}"/>
    <cellStyle name="Normal 37 3 4 2" xfId="3475" xr:uid="{7C840A57-610D-416C-9B9B-ED4890E72E77}"/>
    <cellStyle name="Normal 37 3 4 2 2" xfId="14141" xr:uid="{4AE96484-6490-448D-8DFA-FD0241AA4C70}"/>
    <cellStyle name="Normal 37 3 4 2 3" xfId="8792" xr:uid="{9927152C-8417-4F54-AA91-842CC4F9E4A0}"/>
    <cellStyle name="Normal 37 3 4 3" xfId="8793" xr:uid="{BF820F47-DE26-496F-A459-7C1FB2DE8C3C}"/>
    <cellStyle name="Normal 37 3 4 4" xfId="7114" xr:uid="{14FFF23D-DFDC-47B6-B01C-197A57927C30}"/>
    <cellStyle name="Normal 37 3 4 5" xfId="12328" xr:uid="{4EE2A4DA-4788-4F57-AA92-0A7672CD6A16}"/>
    <cellStyle name="Normal 37 3 4 6" xfId="5289" xr:uid="{B06D5AD5-854C-4473-A426-9CB0CF2CABAF}"/>
    <cellStyle name="Normal 37 3 5" xfId="2199" xr:uid="{EB8D7371-1064-444C-B861-E8B5A858D5F8}"/>
    <cellStyle name="Normal 37 3 5 2" xfId="4053" xr:uid="{B91EE3C9-8526-44EE-B97B-7F5826558DA0}"/>
    <cellStyle name="Normal 37 3 5 2 2" xfId="14716" xr:uid="{6A33A7FD-25B2-499F-BA73-55CDB71F9EE6}"/>
    <cellStyle name="Normal 37 3 5 2 3" xfId="8794" xr:uid="{074395B5-F9E1-4A55-8F3E-866D43D3DD45}"/>
    <cellStyle name="Normal 37 3 5 3" xfId="8795" xr:uid="{511DEF32-600C-407F-9439-CF65CCF49C20}"/>
    <cellStyle name="Normal 37 3 5 4" xfId="7692" xr:uid="{B1BAA1B0-FEDA-42C3-BF72-205F08244865}"/>
    <cellStyle name="Normal 37 3 5 5" xfId="12903" xr:uid="{7D298501-48AB-4914-A723-9283DDC386B6}"/>
    <cellStyle name="Normal 37 3 5 6" xfId="5864" xr:uid="{B02FEE32-183F-438B-8492-F8E1285F16EB}"/>
    <cellStyle name="Normal 37 3 6" xfId="2344" xr:uid="{17731AF1-1CB7-4C02-9FFD-604558CAAC88}"/>
    <cellStyle name="Normal 37 3 6 2" xfId="4188" xr:uid="{983AE5D7-7533-4C63-993F-12747A08CE99}"/>
    <cellStyle name="Normal 37 3 6 2 2" xfId="14851" xr:uid="{CBCBFAC0-141E-4993-A12D-185639ABB926}"/>
    <cellStyle name="Normal 37 3 6 2 3" xfId="8796" xr:uid="{4EBEB56B-2565-448A-8251-D05C130BF7AE}"/>
    <cellStyle name="Normal 37 3 6 3" xfId="7827" xr:uid="{C3C192E5-0D00-48C8-A11C-71DDFD6B9192}"/>
    <cellStyle name="Normal 37 3 6 4" xfId="13038" xr:uid="{94D000F1-0C6C-4BD2-A348-5B1A148A02F5}"/>
    <cellStyle name="Normal 37 3 6 5" xfId="5999" xr:uid="{93401B66-0BA6-4486-A973-7A62643C28DB}"/>
    <cellStyle name="Normal 37 3 7" xfId="2672" xr:uid="{02A67EEC-13A7-4A21-9D6A-9E35C525CBDC}"/>
    <cellStyle name="Normal 37 3 7 2" xfId="13338" xr:uid="{9A768473-2A83-41FC-B456-C63A01A594AD}"/>
    <cellStyle name="Normal 37 3 7 3" xfId="8797" xr:uid="{864AAE5B-46E5-4BCA-B417-2B23311CB2CF}"/>
    <cellStyle name="Normal 37 3 8" xfId="8798" xr:uid="{E1789296-DE5E-4521-8DFD-43F2774CCB46}"/>
    <cellStyle name="Normal 37 3 9" xfId="6311" xr:uid="{27D85086-3152-46CC-8653-CC08936B423B}"/>
    <cellStyle name="Normal 37 4" xfId="643" xr:uid="{C6859611-336C-4EDE-8EE6-D7CF65B8AFD6}"/>
    <cellStyle name="Normal 37 4 10" xfId="11568" xr:uid="{E32BC5AA-E456-4550-A56B-A3D74041DF43}"/>
    <cellStyle name="Normal 37 4 11" xfId="4529" xr:uid="{66A84BC1-724B-4B76-BB75-9891AF439354}"/>
    <cellStyle name="Normal 37 4 2" xfId="785" xr:uid="{9E6AFA9A-6685-497E-BFD3-FBD96AEDB4AC}"/>
    <cellStyle name="Normal 37 4 2 2" xfId="1248" xr:uid="{DE454697-0F60-449C-B750-6C39071200E9}"/>
    <cellStyle name="Normal 37 4 2 2 2" xfId="1524" xr:uid="{748A6F8D-29E9-49BB-ADDD-B4FFAED4CDA8}"/>
    <cellStyle name="Normal 37 4 2 2 2 2" xfId="3481" xr:uid="{23B709B1-0870-412C-994B-6975085E6B1D}"/>
    <cellStyle name="Normal 37 4 2 2 2 2 2" xfId="14147" xr:uid="{1493235A-D5E4-438D-87ED-771636B582DB}"/>
    <cellStyle name="Normal 37 4 2 2 2 2 3" xfId="8799" xr:uid="{242FF632-6190-4E90-9B33-74FEEE0D8BF3}"/>
    <cellStyle name="Normal 37 4 2 2 2 3" xfId="8800" xr:uid="{14D4BB88-8A1E-42EE-B8CD-2F8062A4D6EA}"/>
    <cellStyle name="Normal 37 4 2 2 2 4" xfId="7120" xr:uid="{DE723C2C-8B6F-425F-9709-45C07C0F0998}"/>
    <cellStyle name="Normal 37 4 2 2 2 5" xfId="12334" xr:uid="{8FC7FCC4-EEAD-46A4-B2C8-69C2DF4D2E9A}"/>
    <cellStyle name="Normal 37 4 2 2 2 6" xfId="5295" xr:uid="{BB0C512C-F03D-4C30-803C-E55B4065B4B4}"/>
    <cellStyle name="Normal 37 4 2 2 3" xfId="3217" xr:uid="{1286A1B3-ED96-4AB6-9B69-A3A444A34992}"/>
    <cellStyle name="Normal 37 4 2 2 3 2" xfId="13883" xr:uid="{241A1FB6-1591-4C54-94CA-20A236BCB670}"/>
    <cellStyle name="Normal 37 4 2 2 3 3" xfId="8801" xr:uid="{527504DD-AA68-404E-BD82-6511B860AFF8}"/>
    <cellStyle name="Normal 37 4 2 2 4" xfId="8802" xr:uid="{3F9AAD4E-2996-4DFB-92AA-B69B1DABE5EC}"/>
    <cellStyle name="Normal 37 4 2 2 5" xfId="6856" xr:uid="{B210791B-FFCB-47DA-9516-06C7BC593239}"/>
    <cellStyle name="Normal 37 4 2 2 6" xfId="12070" xr:uid="{BC0957B5-D0C9-4B82-87C4-C512109CCEEC}"/>
    <cellStyle name="Normal 37 4 2 2 7" xfId="5031" xr:uid="{DB2E255D-5759-4299-BE72-7904A7B8FDA6}"/>
    <cellStyle name="Normal 37 4 2 3" xfId="1523" xr:uid="{F9E1D0DA-B236-4BEB-83DF-888026BE6B1C}"/>
    <cellStyle name="Normal 37 4 2 3 2" xfId="3480" xr:uid="{C1F6E733-CC18-424F-9B37-673EA4DC9510}"/>
    <cellStyle name="Normal 37 4 2 3 2 2" xfId="14146" xr:uid="{A94CE2B0-9C28-44F3-8C2B-EF89C0081FB7}"/>
    <cellStyle name="Normal 37 4 2 3 2 3" xfId="8803" xr:uid="{F1A1B008-0DB6-473E-8A5C-4438F678BD18}"/>
    <cellStyle name="Normal 37 4 2 3 3" xfId="8804" xr:uid="{8F42E3CE-84C7-445F-9D60-FCFF0E28626D}"/>
    <cellStyle name="Normal 37 4 2 3 4" xfId="7119" xr:uid="{C3FA48DE-598C-447A-8153-2BA1092C6B37}"/>
    <cellStyle name="Normal 37 4 2 3 5" xfId="12333" xr:uid="{33F4ADC6-B242-4F6B-9349-B469043FD7DE}"/>
    <cellStyle name="Normal 37 4 2 3 6" xfId="5294" xr:uid="{F522F052-A40D-4828-AD36-45BE8A772930}"/>
    <cellStyle name="Normal 37 4 2 4" xfId="2850" xr:uid="{6FB20B78-EE94-45AC-9C11-89EEC3E386C2}"/>
    <cellStyle name="Normal 37 4 2 4 2" xfId="13516" xr:uid="{E2A8700C-5125-4659-89D4-239F7CC08636}"/>
    <cellStyle name="Normal 37 4 2 4 3" xfId="8805" xr:uid="{B83E47DD-4D23-4370-9366-D60616040978}"/>
    <cellStyle name="Normal 37 4 2 5" xfId="8806" xr:uid="{44A9CEE3-FE39-4753-8532-1E5966A18A89}"/>
    <cellStyle name="Normal 37 4 2 6" xfId="6489" xr:uid="{EC23D2A4-3736-4E8C-A8DA-5ECE307737BB}"/>
    <cellStyle name="Normal 37 4 2 7" xfId="11703" xr:uid="{A9980271-6987-492A-BF28-449E1C5AAE05}"/>
    <cellStyle name="Normal 37 4 2 8" xfId="4664" xr:uid="{DC1A2680-9183-4955-9EB1-EC65886089A1}"/>
    <cellStyle name="Normal 37 4 3" xfId="937" xr:uid="{59B2861A-465B-4FF3-AABF-AC8085842A7D}"/>
    <cellStyle name="Normal 37 4 3 2" xfId="1525" xr:uid="{2B3A7A57-031D-42FA-8CFF-5D4CFE7DC7AC}"/>
    <cellStyle name="Normal 37 4 3 2 2" xfId="3482" xr:uid="{9839560C-5A1C-441E-A5F7-2A6DE7024B4F}"/>
    <cellStyle name="Normal 37 4 3 2 2 2" xfId="14148" xr:uid="{87AF0A41-7B48-43BA-852F-7DACFB3789C0}"/>
    <cellStyle name="Normal 37 4 3 2 2 3" xfId="8807" xr:uid="{59F8A243-F657-4794-BD33-09B6C24723F6}"/>
    <cellStyle name="Normal 37 4 3 2 3" xfId="8808" xr:uid="{60F58BFE-819F-48E6-8A43-CE0CE91781BD}"/>
    <cellStyle name="Normal 37 4 3 2 4" xfId="7121" xr:uid="{3414FDAE-8334-4449-AC93-699FDECA9EA7}"/>
    <cellStyle name="Normal 37 4 3 2 5" xfId="12335" xr:uid="{D96FB647-5845-4279-8ECA-71208944AF43}"/>
    <cellStyle name="Normal 37 4 3 2 6" xfId="5296" xr:uid="{6FA23A5A-B385-4C27-8149-2C6615D1F15B}"/>
    <cellStyle name="Normal 37 4 3 3" xfId="2988" xr:uid="{20C6E949-16B0-4200-AD2E-0766ECCAF609}"/>
    <cellStyle name="Normal 37 4 3 3 2" xfId="13654" xr:uid="{B6F73E70-8C83-46E1-B7DF-BF6E125B6B7B}"/>
    <cellStyle name="Normal 37 4 3 3 3" xfId="8809" xr:uid="{EF724A29-08E6-4C39-AA42-465A7FDB58BB}"/>
    <cellStyle name="Normal 37 4 3 4" xfId="8810" xr:uid="{FD774548-9D61-4A4C-9F67-587F41D82150}"/>
    <cellStyle name="Normal 37 4 3 5" xfId="6627" xr:uid="{3C47B6DB-B469-4E90-B07F-D280E7656C2A}"/>
    <cellStyle name="Normal 37 4 3 6" xfId="11841" xr:uid="{48DE9162-A2A9-4349-984D-959087F4C12E}"/>
    <cellStyle name="Normal 37 4 3 7" xfId="4802" xr:uid="{8B5D5002-08A4-4A52-8897-FDE2EC7D934A}"/>
    <cellStyle name="Normal 37 4 4" xfId="1522" xr:uid="{BB68D867-ED36-4558-8620-3254FFBFBF3A}"/>
    <cellStyle name="Normal 37 4 4 2" xfId="3479" xr:uid="{E153BE46-593E-4BF9-B6E4-334EC6582940}"/>
    <cellStyle name="Normal 37 4 4 2 2" xfId="14145" xr:uid="{D3C63935-35DF-4AD3-B7C3-2DE6D4D2F31E}"/>
    <cellStyle name="Normal 37 4 4 2 3" xfId="8811" xr:uid="{E446D4CF-E716-4A12-8683-217FE5C76C39}"/>
    <cellStyle name="Normal 37 4 4 3" xfId="8812" xr:uid="{14ED374D-A093-4F87-AB27-C8C46D33A6FB}"/>
    <cellStyle name="Normal 37 4 4 4" xfId="7118" xr:uid="{F33B9FB5-ABC5-455A-BF97-5351198AB423}"/>
    <cellStyle name="Normal 37 4 4 5" xfId="12332" xr:uid="{2549B374-BF59-44C5-A3DF-5730E90796A2}"/>
    <cellStyle name="Normal 37 4 4 6" xfId="5293" xr:uid="{BD03C3F2-27A6-488A-B448-FA7B8D8C67EA}"/>
    <cellStyle name="Normal 37 4 5" xfId="2243" xr:uid="{3AC04518-A39D-46AB-94CE-F018CC92BF49}"/>
    <cellStyle name="Normal 37 4 5 2" xfId="4096" xr:uid="{282453AE-5C52-4486-814B-723AAA356B08}"/>
    <cellStyle name="Normal 37 4 5 2 2" xfId="14759" xr:uid="{2A27AE86-A45C-4EA6-A97D-183D78BD9DA6}"/>
    <cellStyle name="Normal 37 4 5 2 3" xfId="8813" xr:uid="{030FF8F1-BB76-4030-9D38-C22B76B6BE92}"/>
    <cellStyle name="Normal 37 4 5 3" xfId="8814" xr:uid="{8EFBFA32-6E74-41B1-BF57-9C550F46D194}"/>
    <cellStyle name="Normal 37 4 5 4" xfId="7735" xr:uid="{AE6C5F6C-76A3-4628-9399-55FC9F76B12D}"/>
    <cellStyle name="Normal 37 4 5 5" xfId="12946" xr:uid="{DBD4D0E4-8118-4F5C-90B8-E91518596B6D}"/>
    <cellStyle name="Normal 37 4 5 6" xfId="5907" xr:uid="{58BE5094-C292-4D97-A397-0A2E84D5E934}"/>
    <cellStyle name="Normal 37 4 6" xfId="2387" xr:uid="{5CE4C8DA-331B-4E0D-9864-C602DB9656C0}"/>
    <cellStyle name="Normal 37 4 6 2" xfId="4231" xr:uid="{9C10D8C5-6AF9-4AE9-A54C-BD7ACC7047D1}"/>
    <cellStyle name="Normal 37 4 6 2 2" xfId="14894" xr:uid="{7BA4A668-B5A3-440B-9D45-B5B09846C3AD}"/>
    <cellStyle name="Normal 37 4 6 2 3" xfId="8815" xr:uid="{A97D60D6-E0C0-4F9F-BDF5-408E0B179936}"/>
    <cellStyle name="Normal 37 4 6 3" xfId="7870" xr:uid="{0B74A269-6038-4453-8D44-763E49B1021D}"/>
    <cellStyle name="Normal 37 4 6 4" xfId="13081" xr:uid="{392D14A0-BBBD-462E-B25F-59C8FD1CFBCA}"/>
    <cellStyle name="Normal 37 4 6 5" xfId="6042" xr:uid="{0E7F977C-EC5D-4638-AAC2-7263DD25E9BA}"/>
    <cellStyle name="Normal 37 4 7" xfId="2715" xr:uid="{ACEB8646-F7D8-4B9B-8E7A-F785D9BA0B06}"/>
    <cellStyle name="Normal 37 4 7 2" xfId="13381" xr:uid="{D22E0710-8199-4719-BBA8-130DD242E456}"/>
    <cellStyle name="Normal 37 4 7 3" xfId="8816" xr:uid="{06E78933-B3D2-46DE-A284-2384E52CA088}"/>
    <cellStyle name="Normal 37 4 8" xfId="8817" xr:uid="{C3C3D02E-7F68-4EF6-8D31-CD4AF6B214D2}"/>
    <cellStyle name="Normal 37 4 9" xfId="6354" xr:uid="{6162CACD-4D08-4107-9FD0-8B22F0F4C998}"/>
    <cellStyle name="Normal 37 5" xfId="478" xr:uid="{B806B4F4-5DAC-490E-9A06-62F2D1AACE7F}"/>
    <cellStyle name="Normal 37 5 2" xfId="1046" xr:uid="{E620B2C5-3F89-4E96-AEAC-B9F46409CB70}"/>
    <cellStyle name="Normal 37 5 2 2" xfId="1527" xr:uid="{C6C6795A-A923-401E-B374-50566C7933B5}"/>
    <cellStyle name="Normal 37 5 2 2 2" xfId="3484" xr:uid="{A07E5104-6285-4D64-9EA6-938713BC8ED4}"/>
    <cellStyle name="Normal 37 5 2 2 2 2" xfId="14150" xr:uid="{9CC36AE8-7242-4998-A54C-AA7A5E362103}"/>
    <cellStyle name="Normal 37 5 2 2 2 3" xfId="8818" xr:uid="{4304AA2B-2F62-4145-8766-242621B54C50}"/>
    <cellStyle name="Normal 37 5 2 2 3" xfId="8819" xr:uid="{CFDBE1CB-55A0-4941-8327-F97559312A27}"/>
    <cellStyle name="Normal 37 5 2 2 4" xfId="7123" xr:uid="{B94DC077-9EE3-4F0A-9AA0-9836AB4905AB}"/>
    <cellStyle name="Normal 37 5 2 2 5" xfId="12337" xr:uid="{DE5BE106-426F-444C-ABC6-10FB511C03FB}"/>
    <cellStyle name="Normal 37 5 2 2 6" xfId="5298" xr:uid="{E7A7D351-6CB6-4FD3-83D5-A3AB3F451635}"/>
    <cellStyle name="Normal 37 5 2 3" xfId="3078" xr:uid="{7D3E6AA6-7363-410C-B78F-32D17B65D1EC}"/>
    <cellStyle name="Normal 37 5 2 3 2" xfId="13744" xr:uid="{DBDD47D7-90F6-4F81-803C-A901F6A40063}"/>
    <cellStyle name="Normal 37 5 2 3 3" xfId="8820" xr:uid="{5C606F5E-9097-4CD2-B314-DDA3681F0712}"/>
    <cellStyle name="Normal 37 5 2 4" xfId="8821" xr:uid="{C75A7CFB-637E-46EB-9691-917F2B0E46C4}"/>
    <cellStyle name="Normal 37 5 2 5" xfId="6717" xr:uid="{F7686046-7EC7-46A7-BDEA-1A04BD32F8E2}"/>
    <cellStyle name="Normal 37 5 2 6" xfId="11931" xr:uid="{A01E6616-7565-4BF6-B604-818A8D808A2E}"/>
    <cellStyle name="Normal 37 5 2 7" xfId="4892" xr:uid="{80EE47A8-BB48-4C4B-A753-21118547FD3A}"/>
    <cellStyle name="Normal 37 5 3" xfId="1526" xr:uid="{BED2F7C2-95DF-4E02-85C2-CFEBC70B1867}"/>
    <cellStyle name="Normal 37 5 3 2" xfId="3483" xr:uid="{176DF0A6-3220-4EC3-9287-A78DE8F4CC32}"/>
    <cellStyle name="Normal 37 5 3 2 2" xfId="14149" xr:uid="{C7D39A6D-F98B-48EA-BC99-0AC4C5F5B535}"/>
    <cellStyle name="Normal 37 5 3 2 3" xfId="8822" xr:uid="{8CAFFABC-32D8-4EEA-9B02-B72EFAF34286}"/>
    <cellStyle name="Normal 37 5 3 3" xfId="8823" xr:uid="{0CED012D-0C7E-44AC-BB3A-6B20ABFB0D86}"/>
    <cellStyle name="Normal 37 5 3 4" xfId="7122" xr:uid="{68EA360B-CC87-4FB5-94C5-A845F2D128A2}"/>
    <cellStyle name="Normal 37 5 3 5" xfId="12336" xr:uid="{0F714AA0-C6F0-456B-8ED0-34CFE463C6AD}"/>
    <cellStyle name="Normal 37 5 3 6" xfId="5297" xr:uid="{1EBC5444-339C-4864-AFC5-62449BBE7A01}"/>
    <cellStyle name="Normal 37 5 4" xfId="2626" xr:uid="{6CC696B5-03DB-48B2-8FC1-E4120B4BC196}"/>
    <cellStyle name="Normal 37 5 4 2" xfId="13292" xr:uid="{07A78F65-4883-4ED5-8886-1A0722CB4908}"/>
    <cellStyle name="Normal 37 5 4 3" xfId="8824" xr:uid="{42CA8DC2-9ECF-49C2-A833-9A4102BB0958}"/>
    <cellStyle name="Normal 37 5 5" xfId="8825" xr:uid="{2AEB9AE3-B42F-41AF-A980-5230EC58F4E1}"/>
    <cellStyle name="Normal 37 5 6" xfId="6265" xr:uid="{0A3149A3-182B-419D-A3C2-DEFC553B0EA3}"/>
    <cellStyle name="Normal 37 5 7" xfId="11479" xr:uid="{677C2337-74B6-485E-902F-7569772B5BF5}"/>
    <cellStyle name="Normal 37 5 8" xfId="4440" xr:uid="{E4E417D4-2587-4807-BFA7-7D2B33B2C666}"/>
    <cellStyle name="Normal 37 6" xfId="695" xr:uid="{3B135986-3B54-43F3-ADFC-8940D31C3843}"/>
    <cellStyle name="Normal 37 6 2" xfId="1159" xr:uid="{2D937C62-8886-407D-A83F-7F3FF6C87419}"/>
    <cellStyle name="Normal 37 6 2 2" xfId="1529" xr:uid="{D75D22C3-3F1E-413F-9D5E-BD9E59F1C3EB}"/>
    <cellStyle name="Normal 37 6 2 2 2" xfId="3486" xr:uid="{AA9AADFE-758C-4379-A27C-67F974B8DD42}"/>
    <cellStyle name="Normal 37 6 2 2 2 2" xfId="14152" xr:uid="{70D2365D-4612-421F-B7A6-E4AFAE40A376}"/>
    <cellStyle name="Normal 37 6 2 2 2 3" xfId="8826" xr:uid="{B5904729-88A6-49B5-940F-DDEA95E8E311}"/>
    <cellStyle name="Normal 37 6 2 2 3" xfId="8827" xr:uid="{25E95D12-87BA-496E-AEC5-80F30848C7B3}"/>
    <cellStyle name="Normal 37 6 2 2 4" xfId="7125" xr:uid="{BBFDCE13-88B8-47DF-B06C-A830824BEFC0}"/>
    <cellStyle name="Normal 37 6 2 2 5" xfId="12339" xr:uid="{F4A6DFCF-A607-4BCB-B810-1075F6BF0288}"/>
    <cellStyle name="Normal 37 6 2 2 6" xfId="5300" xr:uid="{F30468B7-B809-45EC-8AEC-175D25B3E621}"/>
    <cellStyle name="Normal 37 6 2 3" xfId="3128" xr:uid="{16095889-1063-4339-A28C-AD8DEBBBBF22}"/>
    <cellStyle name="Normal 37 6 2 3 2" xfId="13794" xr:uid="{BF882868-EDEC-41F9-A533-EEF72A0A7C80}"/>
    <cellStyle name="Normal 37 6 2 3 3" xfId="8828" xr:uid="{2BD03F26-2AB1-464E-A183-8F89CF590E41}"/>
    <cellStyle name="Normal 37 6 2 4" xfId="8829" xr:uid="{E4F1F394-AF53-4736-A43B-629B6E70E3DC}"/>
    <cellStyle name="Normal 37 6 2 5" xfId="6767" xr:uid="{13FBE8DB-0D81-44EA-866C-27D86F2A1AF4}"/>
    <cellStyle name="Normal 37 6 2 6" xfId="11981" xr:uid="{5370090E-A590-46B7-8421-EA836A564F13}"/>
    <cellStyle name="Normal 37 6 2 7" xfId="4942" xr:uid="{C1683C7C-1445-4BD6-B8C5-A598EA1A5C3B}"/>
    <cellStyle name="Normal 37 6 3" xfId="1528" xr:uid="{52D809C1-FB10-49A1-8210-3E08133A423E}"/>
    <cellStyle name="Normal 37 6 3 2" xfId="3485" xr:uid="{AF69D51C-61D5-491E-87D7-E715B316D433}"/>
    <cellStyle name="Normal 37 6 3 2 2" xfId="14151" xr:uid="{7F2DDB53-E7C8-4F65-A0B7-2D1CA9BEB68A}"/>
    <cellStyle name="Normal 37 6 3 2 3" xfId="8830" xr:uid="{B7CD17A2-D04A-4B1A-9B8E-59C3D2047FC5}"/>
    <cellStyle name="Normal 37 6 3 3" xfId="8831" xr:uid="{1386F499-B783-46FF-9C28-E5D06EAF60C6}"/>
    <cellStyle name="Normal 37 6 3 4" xfId="7124" xr:uid="{281471EE-E91E-4FA2-8DA5-8F3BFBB24B12}"/>
    <cellStyle name="Normal 37 6 3 5" xfId="12338" xr:uid="{9A9C5EDF-7D06-4AFE-AAEF-1819F1B7C8EA}"/>
    <cellStyle name="Normal 37 6 3 6" xfId="5299" xr:uid="{B50EBCC0-CD4F-4B4E-B264-2B724DB7F0D3}"/>
    <cellStyle name="Normal 37 6 4" xfId="2761" xr:uid="{79A971DA-2781-405A-B613-9971E2CBD30B}"/>
    <cellStyle name="Normal 37 6 4 2" xfId="13427" xr:uid="{A86C042E-BCF3-4264-9CAB-BB704E58A01E}"/>
    <cellStyle name="Normal 37 6 4 3" xfId="8832" xr:uid="{EC50FC31-D7E8-4543-9B12-F497B52A6FE4}"/>
    <cellStyle name="Normal 37 6 5" xfId="8833" xr:uid="{7BD75CD9-BF6D-4D89-9F40-5A1F70CBFB24}"/>
    <cellStyle name="Normal 37 6 6" xfId="6400" xr:uid="{E66291C5-FEDF-4588-9368-181D4E3985FA}"/>
    <cellStyle name="Normal 37 6 7" xfId="11614" xr:uid="{AFEF1787-6076-4723-9755-8007730F7ECF}"/>
    <cellStyle name="Normal 37 6 8" xfId="4575" xr:uid="{15E7FECD-B2C6-4BA8-910F-705F76DD71D9}"/>
    <cellStyle name="Normal 37 7" xfId="363" xr:uid="{54208823-146C-400C-BCC7-4F9F7D91845C}"/>
    <cellStyle name="Normal 37 7 2" xfId="989" xr:uid="{E531F544-5BEB-462A-9AC0-34E0F53A60F1}"/>
    <cellStyle name="Normal 37 7 2 2" xfId="1531" xr:uid="{344B7A5D-EC88-46B8-B5AB-AE3C0C1492D6}"/>
    <cellStyle name="Normal 37 7 2 2 2" xfId="3488" xr:uid="{082FDAE8-D506-4BFD-918A-9B07D78FA7E2}"/>
    <cellStyle name="Normal 37 7 2 2 2 2" xfId="14154" xr:uid="{AC2FBD06-B3F3-4029-A03B-A9A94F657C7A}"/>
    <cellStyle name="Normal 37 7 2 2 2 3" xfId="8834" xr:uid="{BE8DBDAF-AFAE-4356-BC93-02BD9524451D}"/>
    <cellStyle name="Normal 37 7 2 2 3" xfId="8835" xr:uid="{9CF43B41-E7FC-43F9-9E0C-BE00E7FF38F8}"/>
    <cellStyle name="Normal 37 7 2 2 4" xfId="7127" xr:uid="{0B6AD88D-D899-485E-8EB1-F4E32EA4383E}"/>
    <cellStyle name="Normal 37 7 2 2 5" xfId="12341" xr:uid="{7DB03330-1ECC-4006-B2EF-0E36FE22250C}"/>
    <cellStyle name="Normal 37 7 2 2 6" xfId="5302" xr:uid="{FBAF15EB-9579-46A8-887C-A44AD2EB40FC}"/>
    <cellStyle name="Normal 37 7 2 3" xfId="3034" xr:uid="{3B6F1DC9-0E6D-488A-ADD3-99E903592FF4}"/>
    <cellStyle name="Normal 37 7 2 3 2" xfId="13700" xr:uid="{45ED9F6E-7951-49F6-8419-939CE229BE68}"/>
    <cellStyle name="Normal 37 7 2 3 3" xfId="8836" xr:uid="{A03FA7D8-085F-4900-9F88-21686D4EF73D}"/>
    <cellStyle name="Normal 37 7 2 4" xfId="8837" xr:uid="{3A636465-927F-4B44-8D4E-B0F469D5D48C}"/>
    <cellStyle name="Normal 37 7 2 5" xfId="6673" xr:uid="{03EA1303-0B05-4A4E-97F0-3750627B17F4}"/>
    <cellStyle name="Normal 37 7 2 6" xfId="11887" xr:uid="{C7212A30-DBAB-4568-8464-22A56E125FBA}"/>
    <cellStyle name="Normal 37 7 2 7" xfId="4848" xr:uid="{CDF4C79E-DCDE-4895-AC9F-F3B79C601C8D}"/>
    <cellStyle name="Normal 37 7 3" xfId="1530" xr:uid="{0145D144-BC01-4867-AE5B-0084D31B785F}"/>
    <cellStyle name="Normal 37 7 3 2" xfId="3487" xr:uid="{0AFB3E12-7F1F-4298-AF97-5897908588B3}"/>
    <cellStyle name="Normal 37 7 3 2 2" xfId="14153" xr:uid="{25F80806-B80B-4C6B-9B44-FF6767DAE06D}"/>
    <cellStyle name="Normal 37 7 3 2 3" xfId="8838" xr:uid="{E79F8917-2948-409C-93C0-EDB7DC4E7BE8}"/>
    <cellStyle name="Normal 37 7 3 3" xfId="8839" xr:uid="{17661093-1CC1-47F7-BEFB-9313CA71FAE3}"/>
    <cellStyle name="Normal 37 7 3 4" xfId="7126" xr:uid="{B479683D-EE30-4A43-A537-639859076B24}"/>
    <cellStyle name="Normal 37 7 3 5" xfId="12340" xr:uid="{2E0E6721-D699-417F-B717-FDAF935479C0}"/>
    <cellStyle name="Normal 37 7 3 6" xfId="5301" xr:uid="{3D70CB26-995E-47F4-B8AA-41AC0AD1EA92}"/>
    <cellStyle name="Normal 37 7 4" xfId="2577" xr:uid="{F1CC1B0E-0B1C-4CB2-992F-4D75E5713FAE}"/>
    <cellStyle name="Normal 37 7 4 2" xfId="13243" xr:uid="{BDA133DA-26EE-4E92-8AD5-C481E348525E}"/>
    <cellStyle name="Normal 37 7 4 3" xfId="8840" xr:uid="{09152848-ADC3-42EB-A404-2BF43F6E7FAB}"/>
    <cellStyle name="Normal 37 7 5" xfId="8841" xr:uid="{253E15CC-952D-40A9-AAC2-085064BDF220}"/>
    <cellStyle name="Normal 37 7 6" xfId="6216" xr:uid="{8E483198-7734-4E43-8923-B271158B3315}"/>
    <cellStyle name="Normal 37 7 7" xfId="11430" xr:uid="{9A01EDD2-AF87-4889-A3FC-9323E2EF5D7A}"/>
    <cellStyle name="Normal 37 7 8" xfId="4391" xr:uid="{08DFFF24-3F67-4B4C-8DEB-A1458B6605FA}"/>
    <cellStyle name="Normal 37 8" xfId="843" xr:uid="{F81BC28C-64D6-48F2-B995-2C7A1EF750E5}"/>
    <cellStyle name="Normal 37 8 2" xfId="1532" xr:uid="{DE781BFE-463C-4C7D-9172-DEC18FE7EE64}"/>
    <cellStyle name="Normal 37 8 2 2" xfId="3489" xr:uid="{0F2AA881-1178-47C2-8825-6F2B15A022E3}"/>
    <cellStyle name="Normal 37 8 2 2 2" xfId="14155" xr:uid="{3382A159-9012-49E3-9E1D-6BF16BFEAF25}"/>
    <cellStyle name="Normal 37 8 2 2 3" xfId="8842" xr:uid="{1DA87CCF-ED4A-4E9C-9789-3A45B3BF594E}"/>
    <cellStyle name="Normal 37 8 2 3" xfId="8843" xr:uid="{CFA2F60F-83AE-4A78-A03A-C22F6A2CBA9C}"/>
    <cellStyle name="Normal 37 8 2 4" xfId="7128" xr:uid="{A47308FC-064B-4FD4-A4F1-C439E3D2F95B}"/>
    <cellStyle name="Normal 37 8 2 5" xfId="12342" xr:uid="{B3BBED7C-63E7-4AE0-81CF-C5446480F79F}"/>
    <cellStyle name="Normal 37 8 2 6" xfId="5303" xr:uid="{49D3F237-E0ED-42A9-A1F9-B99C8563B3AA}"/>
    <cellStyle name="Normal 37 8 3" xfId="2899" xr:uid="{1F3AAAE0-7F54-43A4-B8E1-969B769103B9}"/>
    <cellStyle name="Normal 37 8 3 2" xfId="13565" xr:uid="{B8F20146-CD27-4A2B-BD83-C33DEB0616EE}"/>
    <cellStyle name="Normal 37 8 3 3" xfId="8844" xr:uid="{3D37C1F9-9E21-4E95-A13A-0E7E18836583}"/>
    <cellStyle name="Normal 37 8 4" xfId="8845" xr:uid="{565F6332-4D68-43F4-BCE7-382AAAF9A251}"/>
    <cellStyle name="Normal 37 8 5" xfId="6538" xr:uid="{CC360393-8A6D-43F4-8CB2-121B997E8D4A}"/>
    <cellStyle name="Normal 37 8 6" xfId="11752" xr:uid="{033FB736-5808-4048-B19F-9372729B61E5}"/>
    <cellStyle name="Normal 37 8 7" xfId="4713" xr:uid="{EED2197B-3D73-4B30-841B-8FE8FCAA5D88}"/>
    <cellStyle name="Normal 37 9" xfId="1309" xr:uid="{4F4F4775-3086-4C82-8E6F-AAC5B157F139}"/>
    <cellStyle name="Normal 37 9 2" xfId="3266" xr:uid="{4F8633FB-FD33-4EDB-9C7A-44CBD97BB6A0}"/>
    <cellStyle name="Normal 37 9 2 2" xfId="13932" xr:uid="{037ED02A-519B-4835-9F4E-E075AA1D7EC8}"/>
    <cellStyle name="Normal 37 9 2 3" xfId="8846" xr:uid="{572E3521-4EFC-4120-8A01-7175C48D247A}"/>
    <cellStyle name="Normal 37 9 3" xfId="8847" xr:uid="{7B63CAF9-8BA4-4279-8378-A1136E434CEB}"/>
    <cellStyle name="Normal 37 9 4" xfId="6905" xr:uid="{B2162D51-1E89-4D99-83E4-AE0A394F77C2}"/>
    <cellStyle name="Normal 37 9 5" xfId="12119" xr:uid="{2C46E008-8E93-4DF6-B36E-09CA88C96D04}"/>
    <cellStyle name="Normal 37 9 6" xfId="5080" xr:uid="{B4AA79A3-988A-42E5-9696-010E15867E17}"/>
    <cellStyle name="Normal 38" xfId="174" xr:uid="{79D43943-6C94-4DF8-943E-9D33BF816E5A}"/>
    <cellStyle name="Normal 38 10" xfId="2149" xr:uid="{FD8A3D23-9D8F-49CE-A693-DF3E56AC8F31}"/>
    <cellStyle name="Normal 38 10 2" xfId="4008" xr:uid="{0EB5B2F9-A336-4089-9411-9FE755D11E2B}"/>
    <cellStyle name="Normal 38 10 2 2" xfId="14671" xr:uid="{9D03765F-C99F-4C2E-A573-30A4E08A91E3}"/>
    <cellStyle name="Normal 38 10 2 3" xfId="8848" xr:uid="{7731FE57-7D3D-4F86-8380-C63D89C66B4A}"/>
    <cellStyle name="Normal 38 10 3" xfId="8849" xr:uid="{FDB8A1A3-D34F-4B9B-B004-7FFC7651EE29}"/>
    <cellStyle name="Normal 38 10 4" xfId="7647" xr:uid="{8FBFF1B5-A817-475B-BD9D-E8B24B90E01C}"/>
    <cellStyle name="Normal 38 10 5" xfId="12858" xr:uid="{0E094E6C-586F-47CD-9E65-88650D2037D9}"/>
    <cellStyle name="Normal 38 10 6" xfId="5819" xr:uid="{61BF3D43-5C60-4D3F-8E51-1FB13507B104}"/>
    <cellStyle name="Normal 38 11" xfId="2300" xr:uid="{85ACE134-EA10-48C7-9059-B7B5C22344C2}"/>
    <cellStyle name="Normal 38 11 2" xfId="4144" xr:uid="{3E05F9CB-8D1F-4459-8FF9-714743EFA8A6}"/>
    <cellStyle name="Normal 38 11 2 2" xfId="14807" xr:uid="{8D554A9C-64D9-481D-98D0-211C6DC86ACA}"/>
    <cellStyle name="Normal 38 11 2 3" xfId="8850" xr:uid="{07BF9678-DC9E-4069-BBE1-2B97C33A6E31}"/>
    <cellStyle name="Normal 38 11 3" xfId="7783" xr:uid="{C8354482-9495-469F-9F81-F8BCB748253E}"/>
    <cellStyle name="Normal 38 11 4" xfId="12994" xr:uid="{6615371E-92BF-434C-A875-C7637CFE32D0}"/>
    <cellStyle name="Normal 38 11 5" xfId="5955" xr:uid="{C208DF2D-E80D-45D9-9777-CB602796E6C7}"/>
    <cellStyle name="Normal 38 12" xfId="2505" xr:uid="{BD250D1E-8BE4-42E9-B35B-E4266996A39C}"/>
    <cellStyle name="Normal 38 12 2" xfId="8851" xr:uid="{3A44B901-2E77-463A-B9CA-8DC264E50DF5}"/>
    <cellStyle name="Normal 38 12 3" xfId="13173" xr:uid="{FA052280-1E28-4E2A-BB66-916BEA538670}"/>
    <cellStyle name="Normal 38 12 4" xfId="6099" xr:uid="{D2667EB7-8DEA-46C6-848C-9EFE029092E1}"/>
    <cellStyle name="Normal 38 13" xfId="8852" xr:uid="{2605876E-9618-4169-8E26-ECA846C01DB3}"/>
    <cellStyle name="Normal 38 14" xfId="6144" xr:uid="{8B42A915-F9E0-4BCA-95F1-1A75641C8112}"/>
    <cellStyle name="Normal 38 15" xfId="11360" xr:uid="{690BE532-1C88-4D99-BAC7-82F42B266F30}"/>
    <cellStyle name="Normal 38 16" xfId="4321" xr:uid="{19779112-90FF-4371-8503-A14BB01B842D}"/>
    <cellStyle name="Normal 38 2" xfId="560" xr:uid="{E6CC1CAE-9B2D-460D-B679-6C178D8ECAEE}"/>
    <cellStyle name="Normal 38 2 10" xfId="11527" xr:uid="{0A92B99E-BE82-48D8-8590-AA6E7D827CEE}"/>
    <cellStyle name="Normal 38 2 11" xfId="4488" xr:uid="{5CF4948B-C375-4358-9894-68F9348FF5B2}"/>
    <cellStyle name="Normal 38 2 2" xfId="743" xr:uid="{1F4F20BD-938B-4D09-9F7C-2373B764F770}"/>
    <cellStyle name="Normal 38 2 2 2" xfId="1207" xr:uid="{6C72F8D6-48E0-46E2-8510-482B40A4D5E0}"/>
    <cellStyle name="Normal 38 2 2 2 2" xfId="1535" xr:uid="{BECF116A-F0ED-4769-840B-2E3F268C2E50}"/>
    <cellStyle name="Normal 38 2 2 2 2 2" xfId="3492" xr:uid="{6DB17904-BD1A-4507-BB5F-6E68A414F9AB}"/>
    <cellStyle name="Normal 38 2 2 2 2 2 2" xfId="14158" xr:uid="{6B51D87C-9BB4-4522-9C05-77F38235F7A8}"/>
    <cellStyle name="Normal 38 2 2 2 2 2 3" xfId="8853" xr:uid="{71BB2204-4854-4731-88B4-2A5CA5027450}"/>
    <cellStyle name="Normal 38 2 2 2 2 3" xfId="8854" xr:uid="{8BE966D4-FACE-43DA-B807-0EAA87F01DD0}"/>
    <cellStyle name="Normal 38 2 2 2 2 4" xfId="7131" xr:uid="{60AB0360-12C5-4F46-8BF9-30AC0FDFDF5A}"/>
    <cellStyle name="Normal 38 2 2 2 2 5" xfId="12345" xr:uid="{16F233E4-25A7-4DD7-BC3C-C2F58D38B20F}"/>
    <cellStyle name="Normal 38 2 2 2 2 6" xfId="5306" xr:uid="{C9839A62-50C4-40FB-9FD1-A6A167C3E9F2}"/>
    <cellStyle name="Normal 38 2 2 2 3" xfId="3176" xr:uid="{4710C3F0-7946-46E5-BAF0-B66BD6538040}"/>
    <cellStyle name="Normal 38 2 2 2 3 2" xfId="13842" xr:uid="{E8DE37FB-9CA4-40B6-9DEA-A9FADFA37437}"/>
    <cellStyle name="Normal 38 2 2 2 3 3" xfId="8855" xr:uid="{A6A8A84D-DFB1-4091-97D1-1B0047F55EF3}"/>
    <cellStyle name="Normal 38 2 2 2 4" xfId="8856" xr:uid="{628E8F8A-9D18-4148-8A2F-2847ED577866}"/>
    <cellStyle name="Normal 38 2 2 2 5" xfId="6815" xr:uid="{AE3E3090-5946-4E76-AAA9-27C9386CFCDF}"/>
    <cellStyle name="Normal 38 2 2 2 6" xfId="12029" xr:uid="{40CE0DAF-A271-458E-99F0-65762846585B}"/>
    <cellStyle name="Normal 38 2 2 2 7" xfId="4990" xr:uid="{EE915F06-5FE8-4F00-ADE6-6E7504BA1CCA}"/>
    <cellStyle name="Normal 38 2 2 3" xfId="1534" xr:uid="{CD9939C9-652E-4903-917E-8DF4FB5F6F32}"/>
    <cellStyle name="Normal 38 2 2 3 2" xfId="3491" xr:uid="{AB0F083A-59D9-4575-8A3E-1EB8604EB653}"/>
    <cellStyle name="Normal 38 2 2 3 2 2" xfId="14157" xr:uid="{7368BBF9-9ABB-4454-96A7-00E23A213109}"/>
    <cellStyle name="Normal 38 2 2 3 2 3" xfId="8857" xr:uid="{893487B3-D8F9-4E4E-91C5-3996DF75BEA5}"/>
    <cellStyle name="Normal 38 2 2 3 3" xfId="8858" xr:uid="{41284F87-5591-4462-A495-AD949B231392}"/>
    <cellStyle name="Normal 38 2 2 3 4" xfId="7130" xr:uid="{AFB9AAE2-112C-4B80-BCE1-198274290A1B}"/>
    <cellStyle name="Normal 38 2 2 3 5" xfId="12344" xr:uid="{0F54A6FC-0043-4C32-851F-3777D522D429}"/>
    <cellStyle name="Normal 38 2 2 3 6" xfId="5305" xr:uid="{C861C23C-AB26-4108-9C18-AF163DB28D45}"/>
    <cellStyle name="Normal 38 2 2 4" xfId="2809" xr:uid="{807214BB-C050-4F8B-8377-FF3D4D31CBE8}"/>
    <cellStyle name="Normal 38 2 2 4 2" xfId="13475" xr:uid="{76F1DFB8-DA53-493D-A5AD-B23F96A23779}"/>
    <cellStyle name="Normal 38 2 2 4 3" xfId="8859" xr:uid="{B98C1CA5-CCF5-40B6-8A92-AACB110090B7}"/>
    <cellStyle name="Normal 38 2 2 5" xfId="8860" xr:uid="{3BD6E138-7BB1-42DA-A7C1-3F3357DACCE6}"/>
    <cellStyle name="Normal 38 2 2 6" xfId="6448" xr:uid="{BB0E6D3C-6EFF-46D2-BD57-14F9D405785B}"/>
    <cellStyle name="Normal 38 2 2 7" xfId="11662" xr:uid="{116D3013-F214-4B08-9DE4-6825AD15798D}"/>
    <cellStyle name="Normal 38 2 2 8" xfId="4623" xr:uid="{2E727AEB-E126-4C97-8616-A467ADE08CE9}"/>
    <cellStyle name="Normal 38 2 3" xfId="894" xr:uid="{9B60F51C-3F60-40F3-9630-475D44BEBBEB}"/>
    <cellStyle name="Normal 38 2 3 2" xfId="1536" xr:uid="{DC12D47D-3886-48C5-B8EF-00B4CA1ACF2D}"/>
    <cellStyle name="Normal 38 2 3 2 2" xfId="3493" xr:uid="{925DC384-42C2-489A-8BE0-2A014EA6AFA6}"/>
    <cellStyle name="Normal 38 2 3 2 2 2" xfId="14159" xr:uid="{81D3D4F9-2062-4DD7-B94A-8985ECE1F1B7}"/>
    <cellStyle name="Normal 38 2 3 2 2 3" xfId="8861" xr:uid="{5DB3798E-9BA4-44DC-906D-A3A5B9C19D16}"/>
    <cellStyle name="Normal 38 2 3 2 3" xfId="8862" xr:uid="{401D4D3A-4ABA-40F4-B1B3-7CE2436456F7}"/>
    <cellStyle name="Normal 38 2 3 2 4" xfId="7132" xr:uid="{A51FB034-8B08-4BA2-A115-E33A03D22D8E}"/>
    <cellStyle name="Normal 38 2 3 2 5" xfId="12346" xr:uid="{CEC7A3FD-1387-48AF-9137-B9DAE013E3A0}"/>
    <cellStyle name="Normal 38 2 3 2 6" xfId="5307" xr:uid="{6F2F63AE-8186-4922-A90D-A9BAD642036C}"/>
    <cellStyle name="Normal 38 2 3 3" xfId="2947" xr:uid="{7850E87B-3238-44E5-9340-964F07D7E33E}"/>
    <cellStyle name="Normal 38 2 3 3 2" xfId="13613" xr:uid="{A59E4DA7-8795-46EF-A86F-3D4397530C78}"/>
    <cellStyle name="Normal 38 2 3 3 3" xfId="8863" xr:uid="{09DB42F5-F6B4-47D7-A3DC-C4B82CDFE558}"/>
    <cellStyle name="Normal 38 2 3 4" xfId="8864" xr:uid="{8AB5E963-EDC9-46DE-A3B5-DF3F4A16E1BE}"/>
    <cellStyle name="Normal 38 2 3 5" xfId="6586" xr:uid="{74E5839A-AD26-4341-804B-1F2BD4922828}"/>
    <cellStyle name="Normal 38 2 3 6" xfId="11800" xr:uid="{D9EBC062-907C-4032-BFAC-DC3C0431AB22}"/>
    <cellStyle name="Normal 38 2 3 7" xfId="4761" xr:uid="{83B9B707-B187-4D8C-AE04-152894146C6B}"/>
    <cellStyle name="Normal 38 2 4" xfId="1533" xr:uid="{9D1E2AFC-35C7-4A87-B46A-C9C5AF4D5CFF}"/>
    <cellStyle name="Normal 38 2 4 2" xfId="3490" xr:uid="{076FA502-3CD0-4F9D-8770-713E7B4EB960}"/>
    <cellStyle name="Normal 38 2 4 2 2" xfId="14156" xr:uid="{94E3948C-D178-4227-A48A-49151681611B}"/>
    <cellStyle name="Normal 38 2 4 2 3" xfId="8865" xr:uid="{EC29CA5F-FE88-47E8-A22A-162EA6DE2C74}"/>
    <cellStyle name="Normal 38 2 4 3" xfId="8866" xr:uid="{0170430E-3C92-4210-8819-0006941298C3}"/>
    <cellStyle name="Normal 38 2 4 4" xfId="7129" xr:uid="{54C516D6-8A5D-4575-A5AC-0BF9063B1791}"/>
    <cellStyle name="Normal 38 2 4 5" xfId="12343" xr:uid="{ED308ED4-9B6D-4FD7-9EEF-A026A7ED0C91}"/>
    <cellStyle name="Normal 38 2 4 6" xfId="5304" xr:uid="{08D88B32-B3C9-40D7-9A51-A759F9777A84}"/>
    <cellStyle name="Normal 38 2 5" xfId="2201" xr:uid="{ADE4EA21-73EC-45A4-BC96-ADA2C6D5AF0D}"/>
    <cellStyle name="Normal 38 2 5 2" xfId="4055" xr:uid="{7DFA78E8-1164-4310-86D1-E928B1FB142F}"/>
    <cellStyle name="Normal 38 2 5 2 2" xfId="14718" xr:uid="{130F8E8D-7610-4936-87BA-2AED160A3058}"/>
    <cellStyle name="Normal 38 2 5 2 3" xfId="8867" xr:uid="{E5035BDE-8B10-4FA4-9BB9-4C7FDF6CF541}"/>
    <cellStyle name="Normal 38 2 5 3" xfId="8868" xr:uid="{F040644D-D93B-48E8-A5F0-44A6A80B1DE4}"/>
    <cellStyle name="Normal 38 2 5 4" xfId="7694" xr:uid="{2A4B594E-6CFB-4F07-9C77-FD191B0DD214}"/>
    <cellStyle name="Normal 38 2 5 5" xfId="12905" xr:uid="{CB66C507-1A37-4495-9A12-FAAC4AB791D5}"/>
    <cellStyle name="Normal 38 2 5 6" xfId="5866" xr:uid="{1807940D-8C20-4706-8C56-F27AAEB707AD}"/>
    <cellStyle name="Normal 38 2 6" xfId="2346" xr:uid="{3E00C84C-C824-4DBD-952C-E8F7932BF7E8}"/>
    <cellStyle name="Normal 38 2 6 2" xfId="4190" xr:uid="{DCAB13B1-A998-4701-9F7B-5A9E30155502}"/>
    <cellStyle name="Normal 38 2 6 2 2" xfId="14853" xr:uid="{BBA13746-10FD-4B79-86B0-A20B27185480}"/>
    <cellStyle name="Normal 38 2 6 2 3" xfId="8869" xr:uid="{25A67909-4926-43D3-A9B4-A4C6541E5E7A}"/>
    <cellStyle name="Normal 38 2 6 3" xfId="7829" xr:uid="{2FC7A4D2-473C-4756-841A-9E46A18AFB0D}"/>
    <cellStyle name="Normal 38 2 6 4" xfId="13040" xr:uid="{20B6AA1B-6B2A-49DE-9BB7-27356E32BAA5}"/>
    <cellStyle name="Normal 38 2 6 5" xfId="6001" xr:uid="{8236B97C-F990-4D48-8BD1-3E0E7C5B909D}"/>
    <cellStyle name="Normal 38 2 7" xfId="2674" xr:uid="{1DA4ABFB-E456-4900-B0F9-C4665060E0BB}"/>
    <cellStyle name="Normal 38 2 7 2" xfId="13340" xr:uid="{56E2024C-026B-485A-A504-1F8DD5A84515}"/>
    <cellStyle name="Normal 38 2 7 3" xfId="8870" xr:uid="{2606648B-F8A2-463F-9751-1FB98B87B33C}"/>
    <cellStyle name="Normal 38 2 8" xfId="8871" xr:uid="{43D3A387-7513-4347-A942-39CC50177EA6}"/>
    <cellStyle name="Normal 38 2 9" xfId="6313" xr:uid="{98329111-A5BE-46A0-86AD-3A1935E2A1AA}"/>
    <cellStyle name="Normal 38 3" xfId="645" xr:uid="{E60E37A4-0870-49EF-A0BB-6160491CEAC7}"/>
    <cellStyle name="Normal 38 3 10" xfId="11570" xr:uid="{A45AA29E-7C10-4FBE-9E32-8810B333BCB5}"/>
    <cellStyle name="Normal 38 3 11" xfId="4531" xr:uid="{C9C30859-850D-41D0-8446-CAA3C4BE0BA1}"/>
    <cellStyle name="Normal 38 3 2" xfId="787" xr:uid="{38271269-D67F-4048-9ED4-15E1D5B33BEB}"/>
    <cellStyle name="Normal 38 3 2 2" xfId="1250" xr:uid="{39554D8B-7EA9-41B9-9703-E57B5CA966C9}"/>
    <cellStyle name="Normal 38 3 2 2 2" xfId="1539" xr:uid="{B71CAEC6-A60B-4774-8C9E-284145EF3806}"/>
    <cellStyle name="Normal 38 3 2 2 2 2" xfId="3496" xr:uid="{481A9BBB-5450-44EA-97B8-1F8776DD52BA}"/>
    <cellStyle name="Normal 38 3 2 2 2 2 2" xfId="14162" xr:uid="{66015E70-94C6-4813-AE28-D09D984875A9}"/>
    <cellStyle name="Normal 38 3 2 2 2 2 3" xfId="8872" xr:uid="{2FF35846-0D41-465D-9463-22BD69FE08AC}"/>
    <cellStyle name="Normal 38 3 2 2 2 3" xfId="8873" xr:uid="{2CC6E077-16FD-4558-AB21-31E9C15CFF38}"/>
    <cellStyle name="Normal 38 3 2 2 2 4" xfId="7135" xr:uid="{935C0816-247E-48CD-8D7E-D6FC83DA9CEF}"/>
    <cellStyle name="Normal 38 3 2 2 2 5" xfId="12349" xr:uid="{5523D5D4-A5BA-4E29-936F-C6917DADE78A}"/>
    <cellStyle name="Normal 38 3 2 2 2 6" xfId="5310" xr:uid="{3AF1DEFE-ADA5-4A0C-9F76-C005BAC90CB6}"/>
    <cellStyle name="Normal 38 3 2 2 3" xfId="3219" xr:uid="{68C13948-1146-4B08-B727-2BC1E03F9958}"/>
    <cellStyle name="Normal 38 3 2 2 3 2" xfId="13885" xr:uid="{85AC3C93-6D0A-4D65-A347-3DC1DF946EB3}"/>
    <cellStyle name="Normal 38 3 2 2 3 3" xfId="8874" xr:uid="{0D261F58-5678-4CEB-B3B7-828E284F7C8C}"/>
    <cellStyle name="Normal 38 3 2 2 4" xfId="8875" xr:uid="{E8E5066C-4855-4171-A3DB-D035D933CFD8}"/>
    <cellStyle name="Normal 38 3 2 2 5" xfId="6858" xr:uid="{5C925D10-BD87-485E-980D-C0F0536AE084}"/>
    <cellStyle name="Normal 38 3 2 2 6" xfId="12072" xr:uid="{F7DCA860-F9CA-44A9-AE01-9A0197460352}"/>
    <cellStyle name="Normal 38 3 2 2 7" xfId="5033" xr:uid="{5E0E940A-AE6D-4E7A-9B92-495FD970556D}"/>
    <cellStyle name="Normal 38 3 2 3" xfId="1538" xr:uid="{89643012-81D1-41B3-82A3-A6AACCDC0F18}"/>
    <cellStyle name="Normal 38 3 2 3 2" xfId="3495" xr:uid="{89144257-9CD5-4D7B-87B4-BF1CE00D99A1}"/>
    <cellStyle name="Normal 38 3 2 3 2 2" xfId="14161" xr:uid="{4F1FEF67-5F8A-4489-A5F3-FCD7F3611052}"/>
    <cellStyle name="Normal 38 3 2 3 2 3" xfId="8876" xr:uid="{A71B0CEF-9F14-44F3-A0C0-0CC3E9886FBD}"/>
    <cellStyle name="Normal 38 3 2 3 3" xfId="8877" xr:uid="{B0F0613B-31F4-4D1F-BAD2-E47900683D5E}"/>
    <cellStyle name="Normal 38 3 2 3 4" xfId="7134" xr:uid="{A48A6E5E-745E-4049-B87E-AF7E0BEB1368}"/>
    <cellStyle name="Normal 38 3 2 3 5" xfId="12348" xr:uid="{A16DB84C-4848-47D2-A234-7BB0941AA7AF}"/>
    <cellStyle name="Normal 38 3 2 3 6" xfId="5309" xr:uid="{3270872B-24E4-4DE0-BDDD-F7E751593582}"/>
    <cellStyle name="Normal 38 3 2 4" xfId="2852" xr:uid="{E6D87579-999C-46C7-856C-BBA7378AAA85}"/>
    <cellStyle name="Normal 38 3 2 4 2" xfId="13518" xr:uid="{E68C67BC-3027-424F-86FE-EA9ECE8742FB}"/>
    <cellStyle name="Normal 38 3 2 4 3" xfId="8878" xr:uid="{55DB35F7-B580-4A66-BCDB-4462EAA4F941}"/>
    <cellStyle name="Normal 38 3 2 5" xfId="8879" xr:uid="{4B428F60-51AD-4F44-A208-29A07D7C48A2}"/>
    <cellStyle name="Normal 38 3 2 6" xfId="6491" xr:uid="{F0F53CB0-2B1F-4314-B22A-185080445879}"/>
    <cellStyle name="Normal 38 3 2 7" xfId="11705" xr:uid="{72C63882-1E0D-489C-B436-BC50287EC4E2}"/>
    <cellStyle name="Normal 38 3 2 8" xfId="4666" xr:uid="{B6CE952F-ECCA-410E-AD42-78804AE1EA4D}"/>
    <cellStyle name="Normal 38 3 3" xfId="939" xr:uid="{D82E08E1-4F90-4E09-AE4E-288CFE76BC6F}"/>
    <cellStyle name="Normal 38 3 3 2" xfId="1540" xr:uid="{E971049C-6F35-432B-B6F1-B23DB83EC3BE}"/>
    <cellStyle name="Normal 38 3 3 2 2" xfId="3497" xr:uid="{7C92B5E7-4887-413B-8B51-9CA94E6E34E6}"/>
    <cellStyle name="Normal 38 3 3 2 2 2" xfId="14163" xr:uid="{E19377F8-DCBC-4D87-B9F5-A45A7E98BB71}"/>
    <cellStyle name="Normal 38 3 3 2 2 3" xfId="8880" xr:uid="{302C353E-4AB3-4D4C-974B-B5E828A87A5C}"/>
    <cellStyle name="Normal 38 3 3 2 3" xfId="8881" xr:uid="{7241697B-2BFA-4B86-98E8-693D758A32C5}"/>
    <cellStyle name="Normal 38 3 3 2 4" xfId="7136" xr:uid="{B3569BE0-09D7-4567-B129-1B598F48D5D2}"/>
    <cellStyle name="Normal 38 3 3 2 5" xfId="12350" xr:uid="{1859FB10-85DC-4B2C-BA90-33900EF6070B}"/>
    <cellStyle name="Normal 38 3 3 2 6" xfId="5311" xr:uid="{B6062C7F-7E01-4394-9322-6B7A9AA804EC}"/>
    <cellStyle name="Normal 38 3 3 3" xfId="2990" xr:uid="{02677BD4-2F09-4393-BE90-B644E4C5100F}"/>
    <cellStyle name="Normal 38 3 3 3 2" xfId="13656" xr:uid="{68F6DDCC-4814-4129-85C7-D0A0E1455954}"/>
    <cellStyle name="Normal 38 3 3 3 3" xfId="8882" xr:uid="{B6692ED8-98E6-40D5-97A2-40579BA69836}"/>
    <cellStyle name="Normal 38 3 3 4" xfId="8883" xr:uid="{0AEF1685-299F-4877-9B16-E00395E365CC}"/>
    <cellStyle name="Normal 38 3 3 5" xfId="6629" xr:uid="{2DAA97E2-376A-4765-BE0B-C3A12C26D961}"/>
    <cellStyle name="Normal 38 3 3 6" xfId="11843" xr:uid="{A6B382D8-2636-4908-AD24-04C5F7C90F20}"/>
    <cellStyle name="Normal 38 3 3 7" xfId="4804" xr:uid="{04646580-12EA-48C1-B39D-E82F3BE5C80B}"/>
    <cellStyle name="Normal 38 3 4" xfId="1537" xr:uid="{2B0A9A02-A7F4-45CC-996F-4461064DFB53}"/>
    <cellStyle name="Normal 38 3 4 2" xfId="3494" xr:uid="{F41AB5DD-83E8-4D62-8203-C6A6158100F5}"/>
    <cellStyle name="Normal 38 3 4 2 2" xfId="14160" xr:uid="{06AF354F-9B91-40C9-9AAA-DCCE49E00418}"/>
    <cellStyle name="Normal 38 3 4 2 3" xfId="8884" xr:uid="{58B32853-55C4-49BE-BCD4-3746F14DBD50}"/>
    <cellStyle name="Normal 38 3 4 3" xfId="8885" xr:uid="{31F93A2F-9944-49BF-83B5-501A35764757}"/>
    <cellStyle name="Normal 38 3 4 4" xfId="7133" xr:uid="{C00C70A0-51B1-46C4-82BC-D6401EB2C2AC}"/>
    <cellStyle name="Normal 38 3 4 5" xfId="12347" xr:uid="{786C0FD0-6BC1-4398-B66C-9ED5D63260B4}"/>
    <cellStyle name="Normal 38 3 4 6" xfId="5308" xr:uid="{9423F483-D366-4AA9-9BAF-9B5375D0C419}"/>
    <cellStyle name="Normal 38 3 5" xfId="2245" xr:uid="{4E82810C-97ED-4E1F-B0B0-4CD7C8A809B7}"/>
    <cellStyle name="Normal 38 3 5 2" xfId="4098" xr:uid="{63C3CFB7-184B-4071-8185-1809B07510F3}"/>
    <cellStyle name="Normal 38 3 5 2 2" xfId="14761" xr:uid="{DAA56413-1983-4E2A-A42D-0B7ADB670193}"/>
    <cellStyle name="Normal 38 3 5 2 3" xfId="8886" xr:uid="{346065C8-56F7-46B4-BC26-7A4BFCB935CE}"/>
    <cellStyle name="Normal 38 3 5 3" xfId="8887" xr:uid="{61C1D990-4551-4D75-9BAB-3F9E91F4D5C2}"/>
    <cellStyle name="Normal 38 3 5 4" xfId="7737" xr:uid="{9FCF0745-8A37-4B13-A2C2-E9052D0BB92B}"/>
    <cellStyle name="Normal 38 3 5 5" xfId="12948" xr:uid="{E74550F2-466C-4CB7-9E2D-827BE7BA5DDC}"/>
    <cellStyle name="Normal 38 3 5 6" xfId="5909" xr:uid="{093B464B-95E2-48F5-A7C5-512A9557AC25}"/>
    <cellStyle name="Normal 38 3 6" xfId="2389" xr:uid="{EB00E269-627E-435C-A74F-48AAF74D8DFD}"/>
    <cellStyle name="Normal 38 3 6 2" xfId="4233" xr:uid="{9ECD2E12-871C-4F5F-B902-AC214B1F54C4}"/>
    <cellStyle name="Normal 38 3 6 2 2" xfId="14896" xr:uid="{A498074B-BD74-42ED-83E4-9A2E554FB5E5}"/>
    <cellStyle name="Normal 38 3 6 2 3" xfId="8888" xr:uid="{11364DEF-FF98-4C7A-AEDB-34FB7287702C}"/>
    <cellStyle name="Normal 38 3 6 3" xfId="7872" xr:uid="{90E5B003-BA5D-4527-813D-8BD05E7E5F55}"/>
    <cellStyle name="Normal 38 3 6 4" xfId="13083" xr:uid="{2D98F10C-EF49-46DE-84FE-13F03F5E308C}"/>
    <cellStyle name="Normal 38 3 6 5" xfId="6044" xr:uid="{A9422C84-41C1-4D92-A065-C736DDF3FCD0}"/>
    <cellStyle name="Normal 38 3 7" xfId="2717" xr:uid="{13E1A66A-2CD3-44BB-8652-4F3762E61F34}"/>
    <cellStyle name="Normal 38 3 7 2" xfId="13383" xr:uid="{1722CB7C-D7B4-48C0-9C87-64AFAE9A9768}"/>
    <cellStyle name="Normal 38 3 7 3" xfId="8889" xr:uid="{998CB266-4FD1-4F2E-BEB6-626C466E38BA}"/>
    <cellStyle name="Normal 38 3 8" xfId="8890" xr:uid="{C06EC64C-A7BA-460C-8963-62222DE260A4}"/>
    <cellStyle name="Normal 38 3 9" xfId="6356" xr:uid="{4CAE72F8-782C-4989-9445-56D90EAA0112}"/>
    <cellStyle name="Normal 38 4" xfId="480" xr:uid="{76E01278-9F6A-4F35-B2F6-38A05DFC44B1}"/>
    <cellStyle name="Normal 38 4 2" xfId="1048" xr:uid="{93A7551D-4E4A-460B-9049-955136052B47}"/>
    <cellStyle name="Normal 38 4 2 2" xfId="1542" xr:uid="{5CC7DF74-AFAB-4ABA-BD62-B4933674915F}"/>
    <cellStyle name="Normal 38 4 2 2 2" xfId="3499" xr:uid="{2955563B-76D6-4692-BAB9-3FB0E4650EEB}"/>
    <cellStyle name="Normal 38 4 2 2 2 2" xfId="14165" xr:uid="{A3D2DEC3-0947-4410-B9AB-3EC78B489A7C}"/>
    <cellStyle name="Normal 38 4 2 2 2 3" xfId="8891" xr:uid="{CD1C6A6B-B3FD-4BB5-B3C1-AD7CD49DA8C3}"/>
    <cellStyle name="Normal 38 4 2 2 3" xfId="8892" xr:uid="{4FE4D60B-4406-41A8-BA8E-7118596E70C9}"/>
    <cellStyle name="Normal 38 4 2 2 4" xfId="7138" xr:uid="{A04BCAF8-39F1-4C2A-A4B2-F3A893FC7571}"/>
    <cellStyle name="Normal 38 4 2 2 5" xfId="12352" xr:uid="{05167B9C-F606-4338-94F0-BC98F49188BC}"/>
    <cellStyle name="Normal 38 4 2 2 6" xfId="5313" xr:uid="{852C55AB-223D-49A4-89A0-A0692A12EBC8}"/>
    <cellStyle name="Normal 38 4 2 3" xfId="3080" xr:uid="{36620DB4-60F4-4B64-9B1D-879CE1363FB3}"/>
    <cellStyle name="Normal 38 4 2 3 2" xfId="13746" xr:uid="{9D65316A-2E19-4C98-9993-D72C1ABA030C}"/>
    <cellStyle name="Normal 38 4 2 3 3" xfId="8893" xr:uid="{33D9F979-4C80-42CB-A1C5-53EB87214F99}"/>
    <cellStyle name="Normal 38 4 2 4" xfId="8894" xr:uid="{879FB120-4785-416A-A69C-9070395317AB}"/>
    <cellStyle name="Normal 38 4 2 5" xfId="6719" xr:uid="{D096352D-6B31-4B5C-845B-84312066C3C0}"/>
    <cellStyle name="Normal 38 4 2 6" xfId="11933" xr:uid="{A1FEDD17-6579-4788-8382-3CA054805FAB}"/>
    <cellStyle name="Normal 38 4 2 7" xfId="4894" xr:uid="{9812F7BF-2827-4966-9F78-1AE3A7D28752}"/>
    <cellStyle name="Normal 38 4 3" xfId="1541" xr:uid="{AA38E310-076C-4375-BA7B-FFD68B65A72D}"/>
    <cellStyle name="Normal 38 4 3 2" xfId="3498" xr:uid="{EE78EEAD-18E2-41EA-B14E-A829E825F4AD}"/>
    <cellStyle name="Normal 38 4 3 2 2" xfId="14164" xr:uid="{31267895-7CAC-4831-B426-77AED5F88E03}"/>
    <cellStyle name="Normal 38 4 3 2 3" xfId="8895" xr:uid="{660C7243-8EA3-4E12-B5BA-1DEC5A4ECBAA}"/>
    <cellStyle name="Normal 38 4 3 3" xfId="8896" xr:uid="{0949D724-5818-4641-A86B-389ED26E7B78}"/>
    <cellStyle name="Normal 38 4 3 4" xfId="7137" xr:uid="{FC13D150-098E-4117-A739-E357C68B211A}"/>
    <cellStyle name="Normal 38 4 3 5" xfId="12351" xr:uid="{6903F743-6C2B-42CF-B225-66EDBF1C4072}"/>
    <cellStyle name="Normal 38 4 3 6" xfId="5312" xr:uid="{2B8C6427-9BB1-40F8-8564-119DCE959204}"/>
    <cellStyle name="Normal 38 4 4" xfId="2628" xr:uid="{2FF39428-8C26-457D-9E7F-697919AFAB23}"/>
    <cellStyle name="Normal 38 4 4 2" xfId="13294" xr:uid="{9BFF8E8A-2942-4B1E-8CD2-910DBF45C2AB}"/>
    <cellStyle name="Normal 38 4 4 3" xfId="8897" xr:uid="{46D2D3C2-8F85-4E91-87BD-0C6B3179078E}"/>
    <cellStyle name="Normal 38 4 5" xfId="8898" xr:uid="{A75C7733-6319-42E5-BB8D-78EC5AD18FEC}"/>
    <cellStyle name="Normal 38 4 6" xfId="6267" xr:uid="{62F824A8-12CB-4388-9D8A-883942CF7A6B}"/>
    <cellStyle name="Normal 38 4 7" xfId="11481" xr:uid="{524616F1-3235-45CD-9C76-8C374A82AF2D}"/>
    <cellStyle name="Normal 38 4 8" xfId="4442" xr:uid="{1C8182C3-BF41-4F80-9755-CF0985BE9E08}"/>
    <cellStyle name="Normal 38 5" xfId="697" xr:uid="{2B7EF3B0-6517-43BD-B862-DB937172E067}"/>
    <cellStyle name="Normal 38 5 2" xfId="1161" xr:uid="{534B1A4D-2EDB-4648-8DE6-174B1763F029}"/>
    <cellStyle name="Normal 38 5 2 2" xfId="1544" xr:uid="{5FAD7742-A90B-40E4-B600-52210E5EC925}"/>
    <cellStyle name="Normal 38 5 2 2 2" xfId="3501" xr:uid="{2DB0CB16-BE63-424B-AAF5-54BEFC4E8F8E}"/>
    <cellStyle name="Normal 38 5 2 2 2 2" xfId="14167" xr:uid="{35D82A89-98B1-47A6-8750-F3EB4AF6C0E0}"/>
    <cellStyle name="Normal 38 5 2 2 2 3" xfId="8899" xr:uid="{93303F3F-D36F-4910-A578-FA4A1985C815}"/>
    <cellStyle name="Normal 38 5 2 2 3" xfId="8900" xr:uid="{BDA7EAEB-0948-4517-B504-A50AB173C41F}"/>
    <cellStyle name="Normal 38 5 2 2 4" xfId="7140" xr:uid="{2140A9E5-70D1-48BD-8810-B9EB1A07134D}"/>
    <cellStyle name="Normal 38 5 2 2 5" xfId="12354" xr:uid="{FFBFEAD7-EB76-478A-B706-1D2479085F07}"/>
    <cellStyle name="Normal 38 5 2 2 6" xfId="5315" xr:uid="{2B908EAE-E1D7-4928-B718-48A4D996CEA7}"/>
    <cellStyle name="Normal 38 5 2 3" xfId="3130" xr:uid="{4A56133A-9F6A-4B26-8C28-6928C6149982}"/>
    <cellStyle name="Normal 38 5 2 3 2" xfId="13796" xr:uid="{3C1C70E7-2C13-48AA-8D90-FDF4FC3A585B}"/>
    <cellStyle name="Normal 38 5 2 3 3" xfId="8901" xr:uid="{83A269E0-3E90-4E92-947F-A6E7D15EC9C4}"/>
    <cellStyle name="Normal 38 5 2 4" xfId="8902" xr:uid="{F0F94802-1908-4A46-9D13-0E8A003FC25B}"/>
    <cellStyle name="Normal 38 5 2 5" xfId="6769" xr:uid="{849DBFFD-186B-48D0-AD96-761EEC8A7583}"/>
    <cellStyle name="Normal 38 5 2 6" xfId="11983" xr:uid="{F272E615-C63A-4D38-8B4C-6976866A91FC}"/>
    <cellStyle name="Normal 38 5 2 7" xfId="4944" xr:uid="{2BC8F17C-2270-4CF0-A3C5-AA92D743BF97}"/>
    <cellStyle name="Normal 38 5 3" xfId="1543" xr:uid="{D5B30884-51AC-4FE6-9B85-02E586BB5ACE}"/>
    <cellStyle name="Normal 38 5 3 2" xfId="3500" xr:uid="{B82233FF-50E9-4692-B5CA-22E225FDA60A}"/>
    <cellStyle name="Normal 38 5 3 2 2" xfId="14166" xr:uid="{E7CD354F-9990-442D-BF25-12B2AB15DBDD}"/>
    <cellStyle name="Normal 38 5 3 2 3" xfId="8903" xr:uid="{5CEC0479-E39A-42BF-9DB9-6520C6756AE6}"/>
    <cellStyle name="Normal 38 5 3 3" xfId="8904" xr:uid="{BDA33674-CEB1-4496-B8A2-510635D003D0}"/>
    <cellStyle name="Normal 38 5 3 4" xfId="7139" xr:uid="{591BEB70-2CE2-4DF3-BA61-130B8C619347}"/>
    <cellStyle name="Normal 38 5 3 5" xfId="12353" xr:uid="{77BF3038-8A7E-4262-9AB6-4E06E21598D0}"/>
    <cellStyle name="Normal 38 5 3 6" xfId="5314" xr:uid="{53147B90-437A-4B5F-9A15-29A80DA544D0}"/>
    <cellStyle name="Normal 38 5 4" xfId="2763" xr:uid="{282D1A68-A7EC-4DA0-90E6-C594B8D3EDD7}"/>
    <cellStyle name="Normal 38 5 4 2" xfId="13429" xr:uid="{676D0F2C-47DA-4929-B547-39972B1D1BF2}"/>
    <cellStyle name="Normal 38 5 4 3" xfId="8905" xr:uid="{9B4967E2-3A93-4411-85BC-DB373CE679B5}"/>
    <cellStyle name="Normal 38 5 5" xfId="8906" xr:uid="{7B2212E2-4AF5-430D-8C36-D9EC49CC31ED}"/>
    <cellStyle name="Normal 38 5 6" xfId="6402" xr:uid="{794A1D5E-B5A3-42EC-B92C-8425CE0D8D05}"/>
    <cellStyle name="Normal 38 5 7" xfId="11616" xr:uid="{AFC699A7-078E-4BED-B7A5-ED771694832B}"/>
    <cellStyle name="Normal 38 5 8" xfId="4577" xr:uid="{F2C7F6BD-FC63-4A7D-B571-1C854F454543}"/>
    <cellStyle name="Normal 38 6" xfId="365" xr:uid="{562840DB-C2FA-4EB3-B911-481F0754DA4A}"/>
    <cellStyle name="Normal 38 6 2" xfId="991" xr:uid="{FC149BFB-4D6E-4659-9AFB-F77DACC4B726}"/>
    <cellStyle name="Normal 38 6 2 2" xfId="1546" xr:uid="{42F241B5-597D-442F-879B-862D58856CB3}"/>
    <cellStyle name="Normal 38 6 2 2 2" xfId="3503" xr:uid="{417FE4FF-3C99-4EDE-B6D0-CA6FA2E0CC8A}"/>
    <cellStyle name="Normal 38 6 2 2 2 2" xfId="14169" xr:uid="{3DE24E6B-7D8D-4496-8EE4-4650FF77C3F4}"/>
    <cellStyle name="Normal 38 6 2 2 2 3" xfId="8907" xr:uid="{15CB6EFE-D925-4DED-9AA9-2DDC9439FB37}"/>
    <cellStyle name="Normal 38 6 2 2 3" xfId="8908" xr:uid="{7C71AB3C-BF27-4A6E-865A-2B24DDCBFB75}"/>
    <cellStyle name="Normal 38 6 2 2 4" xfId="7142" xr:uid="{55B8F9F5-D290-4484-82DE-50F52CEBAA4F}"/>
    <cellStyle name="Normal 38 6 2 2 5" xfId="12356" xr:uid="{F866E32C-0312-46BE-A81D-3FED53C9750D}"/>
    <cellStyle name="Normal 38 6 2 2 6" xfId="5317" xr:uid="{05E3B426-DD4A-4EA6-AFCF-60E747EEB97A}"/>
    <cellStyle name="Normal 38 6 2 3" xfId="3036" xr:uid="{92695505-4DBF-4CEF-8B3D-1754F9A41F84}"/>
    <cellStyle name="Normal 38 6 2 3 2" xfId="13702" xr:uid="{F6316616-A9AA-48CB-BDBB-91542E91C80B}"/>
    <cellStyle name="Normal 38 6 2 3 3" xfId="8909" xr:uid="{7A82150F-047D-4398-99C9-7F38FA36CBDC}"/>
    <cellStyle name="Normal 38 6 2 4" xfId="8910" xr:uid="{54E5EDD8-B7A5-4845-94CF-45DB1D4033C1}"/>
    <cellStyle name="Normal 38 6 2 5" xfId="6675" xr:uid="{DD8DF0E5-F486-4C87-929C-B67407C81A50}"/>
    <cellStyle name="Normal 38 6 2 6" xfId="11889" xr:uid="{67EA95A9-F6D0-4B26-8E14-4C5A833877FC}"/>
    <cellStyle name="Normal 38 6 2 7" xfId="4850" xr:uid="{B989380D-EFE1-428E-8EE7-3FC487385A4C}"/>
    <cellStyle name="Normal 38 6 3" xfId="1545" xr:uid="{D30058ED-F268-4973-8968-567358AF3E7F}"/>
    <cellStyle name="Normal 38 6 3 2" xfId="3502" xr:uid="{B884175B-1C0E-493D-B94A-C66035BEBB45}"/>
    <cellStyle name="Normal 38 6 3 2 2" xfId="14168" xr:uid="{1AEC9A4A-3FBD-4AD9-A484-62F6677F1AB4}"/>
    <cellStyle name="Normal 38 6 3 2 3" xfId="8911" xr:uid="{B1741DBC-C44A-4D3B-814D-03DC8AAC26CE}"/>
    <cellStyle name="Normal 38 6 3 3" xfId="8912" xr:uid="{BCB66AF1-3B5D-4E0A-BEF1-6453DD12704C}"/>
    <cellStyle name="Normal 38 6 3 4" xfId="7141" xr:uid="{6D6657AC-4059-47D8-8663-8CAC6694CB99}"/>
    <cellStyle name="Normal 38 6 3 5" xfId="12355" xr:uid="{745DC7BB-2DFB-4177-9E3E-23705C428EAB}"/>
    <cellStyle name="Normal 38 6 3 6" xfId="5316" xr:uid="{070B6DA8-222A-4F4A-890B-4A47FE9367D4}"/>
    <cellStyle name="Normal 38 6 4" xfId="2579" xr:uid="{198CB91F-37C1-46F7-876A-2E9A5D1A3F96}"/>
    <cellStyle name="Normal 38 6 4 2" xfId="13245" xr:uid="{BA3DD635-D75B-4EA4-B3E5-672AE24C4BAF}"/>
    <cellStyle name="Normal 38 6 4 3" xfId="8913" xr:uid="{2ED1574E-7E12-43EF-B618-6B57AE4D21D0}"/>
    <cellStyle name="Normal 38 6 5" xfId="8914" xr:uid="{DD2B944E-86E5-42F5-92CE-CBEE7B1D3C00}"/>
    <cellStyle name="Normal 38 6 6" xfId="6218" xr:uid="{DA9E1926-6947-4095-B807-3A6C580F1D79}"/>
    <cellStyle name="Normal 38 6 7" xfId="11432" xr:uid="{AC09AEEE-4374-4474-9842-4228ED89F642}"/>
    <cellStyle name="Normal 38 6 8" xfId="4393" xr:uid="{A518291A-4871-488E-8ACA-E8AFF0A1FE48}"/>
    <cellStyle name="Normal 38 7" xfId="845" xr:uid="{DA60871C-4D1B-4EAC-86C4-8655B37A517C}"/>
    <cellStyle name="Normal 38 7 2" xfId="1547" xr:uid="{8A70F702-8731-45FA-B6CA-F9BE80B89D68}"/>
    <cellStyle name="Normal 38 7 2 2" xfId="3504" xr:uid="{132758C8-F572-485F-9718-9DF46706DF32}"/>
    <cellStyle name="Normal 38 7 2 2 2" xfId="14170" xr:uid="{522EDD1A-AA81-43B9-AFB2-57A306CEC282}"/>
    <cellStyle name="Normal 38 7 2 2 3" xfId="8915" xr:uid="{3B82FF6E-E05D-427B-9495-E7EB1D065368}"/>
    <cellStyle name="Normal 38 7 2 3" xfId="8916" xr:uid="{0025E330-EF78-4CE1-88CA-AB1A412265DF}"/>
    <cellStyle name="Normal 38 7 2 4" xfId="7143" xr:uid="{BABD6358-2BA0-47AC-8A19-978E72662B6B}"/>
    <cellStyle name="Normal 38 7 2 5" xfId="12357" xr:uid="{A17836B2-01A9-459A-B445-38F294646C29}"/>
    <cellStyle name="Normal 38 7 2 6" xfId="5318" xr:uid="{A244F3A3-7C40-4BEC-B7B2-BD893F6296C3}"/>
    <cellStyle name="Normal 38 7 3" xfId="2901" xr:uid="{51D07C0B-4F44-4191-AD85-03FD8C48DDAA}"/>
    <cellStyle name="Normal 38 7 3 2" xfId="13567" xr:uid="{0A1FA981-E86B-4DA0-BB79-7BB321053566}"/>
    <cellStyle name="Normal 38 7 3 3" xfId="8917" xr:uid="{DAF0A55B-7EAA-4E95-9011-26C202461733}"/>
    <cellStyle name="Normal 38 7 4" xfId="8918" xr:uid="{BFCE7E61-7037-446D-879B-6E76F48BAE67}"/>
    <cellStyle name="Normal 38 7 5" xfId="6540" xr:uid="{A0D79D31-31E1-474F-807E-8D8EA9E7D281}"/>
    <cellStyle name="Normal 38 7 6" xfId="11754" xr:uid="{4F3BA246-94CF-4D69-9928-1078B9CDAFA7}"/>
    <cellStyle name="Normal 38 7 7" xfId="4715" xr:uid="{81B952B5-F5DA-435C-8BB9-32F07DD25B6F}"/>
    <cellStyle name="Normal 38 8" xfId="1311" xr:uid="{90AC5F98-8B56-47A8-B2B4-1071BD65FC04}"/>
    <cellStyle name="Normal 38 8 2" xfId="3268" xr:uid="{BF427581-2768-4C57-9457-9B21BC258086}"/>
    <cellStyle name="Normal 38 8 2 2" xfId="13934" xr:uid="{BE0F9406-458B-4A6B-9CB5-15C3B1C4BE9E}"/>
    <cellStyle name="Normal 38 8 2 3" xfId="8919" xr:uid="{68E63126-7879-4D04-8103-6A2450E07107}"/>
    <cellStyle name="Normal 38 8 3" xfId="8920" xr:uid="{F090D345-8CCF-4679-9BF5-1DF190F65291}"/>
    <cellStyle name="Normal 38 8 4" xfId="6907" xr:uid="{E17972E0-E6A1-4237-90E6-82FA9A04A54B}"/>
    <cellStyle name="Normal 38 8 5" xfId="12121" xr:uid="{F9415CEC-681B-4F67-933D-E2F82C698F7A}"/>
    <cellStyle name="Normal 38 8 6" xfId="5082" xr:uid="{234B18D5-10E4-40A7-B010-07C41EE42083}"/>
    <cellStyle name="Normal 38 9" xfId="258" xr:uid="{E72F07AE-604F-4D40-A1C1-CF11652B9271}"/>
    <cellStyle name="Normal 38 9 2" xfId="2534" xr:uid="{AE8DBF6C-834A-4366-A231-943CA77C89A5}"/>
    <cellStyle name="Normal 38 9 2 2" xfId="13201" xr:uid="{86596A6E-671E-41A2-B058-CCC422752D21}"/>
    <cellStyle name="Normal 38 9 2 3" xfId="8921" xr:uid="{9CC80691-3FBF-4490-A4B3-FC4C461627AC}"/>
    <cellStyle name="Normal 38 9 3" xfId="8922" xr:uid="{C34996D3-2D11-464C-A9FC-36887CB75F36}"/>
    <cellStyle name="Normal 38 9 4" xfId="6173" xr:uid="{7F83F47A-A438-4904-9AC8-4C8D1B6878C0}"/>
    <cellStyle name="Normal 38 9 5" xfId="11388" xr:uid="{1E5A02A9-806E-4E53-B5FC-347DA122AD47}"/>
    <cellStyle name="Normal 38 9 6" xfId="4349" xr:uid="{C5B7EF01-28B6-4CFE-969B-05D9E7E0734B}"/>
    <cellStyle name="Normal 39" xfId="190" xr:uid="{4067C178-EE51-417F-966C-D97D4E6DE4E1}"/>
    <cellStyle name="Normal 39 2" xfId="561" xr:uid="{7EB1DDE1-E30B-429E-BE70-5ED7BA68057B}"/>
    <cellStyle name="Normal 39 2 2" xfId="1107" xr:uid="{EEE5ADDB-1C0C-4FE8-B5B1-9919F1FEA6BF}"/>
    <cellStyle name="Normal 39 3" xfId="423" xr:uid="{86BCDCD1-F43C-4684-B66E-13DECDE93064}"/>
    <cellStyle name="Normal 39 4" xfId="307" xr:uid="{AD308BE6-7362-4040-9882-8AAE66C11D66}"/>
    <cellStyle name="Normal 39 5" xfId="222" xr:uid="{39103D63-4F26-4CCA-8866-7063EC8DDEA8}"/>
    <cellStyle name="Normal 4" xfId="11" xr:uid="{00000000-0005-0000-0000-00000F000000}"/>
    <cellStyle name="Normal 4 2" xfId="13" xr:uid="{00000000-0005-0000-0000-000010000000}"/>
    <cellStyle name="Normal 4 2 2" xfId="1022" xr:uid="{4EC6E552-A9E8-4A72-BABD-2C33FEECFFB5}"/>
    <cellStyle name="Normal 4 3" xfId="562" xr:uid="{4B2ED29B-11F7-4235-A9B2-DF01A81FE619}"/>
    <cellStyle name="Normal 4 4" xfId="875" xr:uid="{D437A36D-3E0B-4EF0-A30A-CA741562E2D3}"/>
    <cellStyle name="Normal 4 5" xfId="2092" xr:uid="{46665620-88B0-4074-8A8B-569A86F84CEE}"/>
    <cellStyle name="Normal 4 6" xfId="15000" xr:uid="{BC742E6D-2A68-43ED-82EA-37F504D894E9}"/>
    <cellStyle name="Normal 4 7" xfId="64" xr:uid="{C390217C-D37C-40EC-BADB-F42EE01182B3}"/>
    <cellStyle name="Normal 40" xfId="191" xr:uid="{BC34EA82-9A82-4ED6-886D-55D262138006}"/>
    <cellStyle name="Normal 40 2" xfId="563" xr:uid="{51312EBA-F0C2-4706-B4BD-6B55177C6EE0}"/>
    <cellStyle name="Normal 40 2 2" xfId="1108" xr:uid="{A610760A-2905-4F9A-9276-29743A2B7F7D}"/>
    <cellStyle name="Normal 40 3" xfId="425" xr:uid="{86919F3A-A403-4313-9FC3-94FF387AF0F7}"/>
    <cellStyle name="Normal 40 4" xfId="309" xr:uid="{4CE47B50-8015-464C-A341-D18A09A6D2DA}"/>
    <cellStyle name="Normal 40 5" xfId="223" xr:uid="{A28B9F40-8B3A-448A-B17E-560757907F90}"/>
    <cellStyle name="Normal 41" xfId="192" xr:uid="{C28885D4-4B4E-4990-9C1F-91EF69931068}"/>
    <cellStyle name="Normal 41 2" xfId="564" xr:uid="{B177C9A1-50C1-4ADE-B6E1-081540D5CC6B}"/>
    <cellStyle name="Normal 41 2 2" xfId="1109" xr:uid="{A02781E2-DAAC-4BFC-B418-4ADDBDBB07A3}"/>
    <cellStyle name="Normal 41 3" xfId="427" xr:uid="{07D6F49B-BF44-41E6-9C32-B1FC49D6ADDF}"/>
    <cellStyle name="Normal 41 4" xfId="311" xr:uid="{DFCDD37F-5F30-4FA0-8E16-74976FDA27C8}"/>
    <cellStyle name="Normal 41 5" xfId="224" xr:uid="{421F2058-F22B-4F01-9566-C1D80AE625E0}"/>
    <cellStyle name="Normal 42" xfId="193" xr:uid="{04FA965D-06FC-4031-85B6-E9BEF9336D9B}"/>
    <cellStyle name="Normal 42 2" xfId="565" xr:uid="{3CD9F9E4-DB22-4BE5-921B-AA7A56534E2A}"/>
    <cellStyle name="Normal 42 2 2" xfId="1110" xr:uid="{59072760-900C-4054-93C1-CBF1BE2EF67C}"/>
    <cellStyle name="Normal 42 3" xfId="429" xr:uid="{AC57936F-68D3-47BE-9F2C-EB17F7B35130}"/>
    <cellStyle name="Normal 42 4" xfId="313" xr:uid="{470B6FE2-4EEE-40AA-8070-E707FF957025}"/>
    <cellStyle name="Normal 42 5" xfId="225" xr:uid="{63E52B7C-F715-4DD9-9BA5-2C29FD5FE843}"/>
    <cellStyle name="Normal 43" xfId="194" xr:uid="{372DC2BC-10D9-461D-8881-24A602A3EA47}"/>
    <cellStyle name="Normal 43 2" xfId="566" xr:uid="{F854B438-D12D-4039-8795-B1FAA7241212}"/>
    <cellStyle name="Normal 43 2 2" xfId="1111" xr:uid="{4709AC9D-6F8B-417D-A3F9-B887C1327677}"/>
    <cellStyle name="Normal 43 3" xfId="431" xr:uid="{E8527F95-5FC7-438D-B89B-42DD8C5431DC}"/>
    <cellStyle name="Normal 43 4" xfId="315" xr:uid="{0EEAFF2D-C584-4B38-B137-3CFC83CA7D3E}"/>
    <cellStyle name="Normal 43 5" xfId="226" xr:uid="{7A373A53-247F-4DF3-AFB1-5EB50BFEC95A}"/>
    <cellStyle name="Normal 44" xfId="195" xr:uid="{BEB527A5-B0EE-4B74-8C16-F9F3A87143F5}"/>
    <cellStyle name="Normal 44 2" xfId="567" xr:uid="{31062747-53DB-4333-93B7-B33B40280759}"/>
    <cellStyle name="Normal 44 2 2" xfId="1112" xr:uid="{75DD1A99-584A-4207-AF42-C70E80973876}"/>
    <cellStyle name="Normal 44 3" xfId="433" xr:uid="{7E511591-8D1E-487D-A3F0-1A4E1EEC195F}"/>
    <cellStyle name="Normal 44 4" xfId="317" xr:uid="{B3BA7BF2-F65C-4E0A-A9FF-82EAD73F0E38}"/>
    <cellStyle name="Normal 44 5" xfId="227" xr:uid="{66EC25C3-2486-41B4-BC3B-D98F716FB81C}"/>
    <cellStyle name="Normal 45" xfId="196" xr:uid="{326A2081-2355-49F8-B47D-CC256F327B69}"/>
    <cellStyle name="Normal 45 2" xfId="568" xr:uid="{27907AE8-2CBD-4387-B0DC-69E87341CFA1}"/>
    <cellStyle name="Normal 45 2 2" xfId="1113" xr:uid="{739228D3-65F5-434A-A40F-0DB30F2C779F}"/>
    <cellStyle name="Normal 45 3" xfId="434" xr:uid="{95A8F3B6-F1ED-49AC-8303-09B113315928}"/>
    <cellStyle name="Normal 45 4" xfId="318" xr:uid="{4F4A8FCF-B580-4954-BA7A-22DFD2EC468C}"/>
    <cellStyle name="Normal 45 5" xfId="228" xr:uid="{F7FAA0FA-2499-45B4-A0C7-FDAC9D249F01}"/>
    <cellStyle name="Normal 46" xfId="197" xr:uid="{868DE47B-E103-4A70-BCE4-F835FBA5A579}"/>
    <cellStyle name="Normal 46 2" xfId="569" xr:uid="{33B18A0D-4F1C-454A-BE73-02CFB497EEB0}"/>
    <cellStyle name="Normal 46 2 2" xfId="1114" xr:uid="{240CC971-6798-4802-BEB3-3BDB0F65461D}"/>
    <cellStyle name="Normal 46 3" xfId="436" xr:uid="{7E4E6422-704A-4EB7-B808-7C4E0D7FFF4A}"/>
    <cellStyle name="Normal 46 4" xfId="320" xr:uid="{E4C90CB0-0BE8-4167-ADB6-4F63FDD0D15D}"/>
    <cellStyle name="Normal 46 5" xfId="229" xr:uid="{134F0C38-F520-46FB-9112-0E276FA9C6A8}"/>
    <cellStyle name="Normal 47" xfId="198" xr:uid="{5F34D118-3CC7-41CC-BEEA-E5D6DCDB3C27}"/>
    <cellStyle name="Normal 47 2" xfId="570" xr:uid="{05D1D3E2-075A-4A29-A518-390C372662B0}"/>
    <cellStyle name="Normal 47 2 2" xfId="1115" xr:uid="{49EDF2E9-3B61-4E08-B2F3-FC57C940FE9B}"/>
    <cellStyle name="Normal 47 3" xfId="438" xr:uid="{BCCB3345-23A6-40A4-9B55-7BAD8F9E6025}"/>
    <cellStyle name="Normal 47 4" xfId="322" xr:uid="{A874A672-D3DC-40D8-ABD2-BA1E48C8CD05}"/>
    <cellStyle name="Normal 47 5" xfId="230" xr:uid="{7D5BB323-42B6-4187-B9C8-CF43747A5E60}"/>
    <cellStyle name="Normal 48" xfId="199" xr:uid="{284B43FF-8042-4905-A825-C894F5949A47}"/>
    <cellStyle name="Normal 48 2" xfId="571" xr:uid="{557F8B2D-40E2-4A5D-93DC-7315E740C826}"/>
    <cellStyle name="Normal 48 2 2" xfId="1116" xr:uid="{917C8742-C541-4720-B6C1-7BC3DA03C44A}"/>
    <cellStyle name="Normal 48 3" xfId="440" xr:uid="{7CDAA4D4-F304-484E-91B7-33044875DC91}"/>
    <cellStyle name="Normal 48 4" xfId="324" xr:uid="{B83EB44F-EDDF-48F1-A089-B5FFDB7DB01A}"/>
    <cellStyle name="Normal 48 5" xfId="231" xr:uid="{EF852C4B-3A35-4996-B6B7-4C3E00BFBE07}"/>
    <cellStyle name="Normal 49" xfId="200" xr:uid="{9A235BCA-0B24-4F32-9223-E93AD647E479}"/>
    <cellStyle name="Normal 49 2" xfId="572" xr:uid="{BEC58859-FC0F-4862-BDC4-27DE51B9B34C}"/>
    <cellStyle name="Normal 49 2 2" xfId="1117" xr:uid="{1CDFB1D0-AC69-44F4-97E9-6392B3DED359}"/>
    <cellStyle name="Normal 49 3" xfId="442" xr:uid="{353A91F1-40E8-4D01-A56A-17CB766C2784}"/>
    <cellStyle name="Normal 49 4" xfId="326" xr:uid="{1A1CADFD-929A-457D-A74A-4E2763E4C289}"/>
    <cellStyle name="Normal 49 5" xfId="232" xr:uid="{A1E024EB-B4A1-4E92-A884-010FBC949841}"/>
    <cellStyle name="Normal 5" xfId="14" xr:uid="{00000000-0005-0000-0000-000011000000}"/>
    <cellStyle name="Normal 5 10" xfId="846" xr:uid="{0F272592-A160-4E62-BEDF-6E2FED760CFF}"/>
    <cellStyle name="Normal 5 10 2" xfId="1548" xr:uid="{660A12A7-126D-4DD4-9317-B0FC7BBEC1FE}"/>
    <cellStyle name="Normal 5 10 2 2" xfId="3505" xr:uid="{C43A9E01-EF21-47C0-9CF2-B8615366E385}"/>
    <cellStyle name="Normal 5 10 2 2 2" xfId="14171" xr:uid="{0CAE98CF-15BB-49A1-98BA-F191CF537BFF}"/>
    <cellStyle name="Normal 5 10 2 2 3" xfId="8923" xr:uid="{F65F6741-EED4-4E68-B227-2C4DC884BE97}"/>
    <cellStyle name="Normal 5 10 2 3" xfId="8924" xr:uid="{1227E1A1-632D-4117-9618-BE56D51F4559}"/>
    <cellStyle name="Normal 5 10 2 4" xfId="7144" xr:uid="{84E497FC-B3FE-49C7-B989-05F756884987}"/>
    <cellStyle name="Normal 5 10 2 5" xfId="12358" xr:uid="{7B517005-BD8B-48EE-9400-CF391986FD4C}"/>
    <cellStyle name="Normal 5 10 2 6" xfId="5319" xr:uid="{3DF82497-BB06-4CE7-9C23-5E33DCA7C534}"/>
    <cellStyle name="Normal 5 10 3" xfId="2902" xr:uid="{5703D7DD-3453-4A5B-AF92-6546ABB9457B}"/>
    <cellStyle name="Normal 5 10 3 2" xfId="13568" xr:uid="{C9371020-F586-448E-8270-909734A44527}"/>
    <cellStyle name="Normal 5 10 3 3" xfId="8925" xr:uid="{1F3E4751-F364-46C4-85A5-73ECE2C232CD}"/>
    <cellStyle name="Normal 5 10 4" xfId="8926" xr:uid="{213BE995-278C-41B6-B2E5-B6EDB5664D16}"/>
    <cellStyle name="Normal 5 10 5" xfId="6541" xr:uid="{C0AB3526-B415-46E9-9F0C-16109B8ED453}"/>
    <cellStyle name="Normal 5 10 6" xfId="11755" xr:uid="{F3C98D45-3C5B-4D54-9C07-782604845DCA}"/>
    <cellStyle name="Normal 5 10 7" xfId="4716" xr:uid="{0333D7FD-E558-4A07-90E2-37246C7D987D}"/>
    <cellStyle name="Normal 5 11" xfId="1312" xr:uid="{A858FAC4-EEFB-4B69-9DB6-C14E599D5BFC}"/>
    <cellStyle name="Normal 5 11 2" xfId="3269" xr:uid="{99E3CAD3-F3F6-4B7D-AAD3-287FD400FE98}"/>
    <cellStyle name="Normal 5 11 2 2" xfId="13935" xr:uid="{41D262EE-4A48-44EA-BD0D-FAB61C75FA16}"/>
    <cellStyle name="Normal 5 11 2 3" xfId="8927" xr:uid="{D62F6314-54B6-47FE-A19B-BB9D2EF1F594}"/>
    <cellStyle name="Normal 5 11 3" xfId="8928" xr:uid="{88D762AC-AF6D-4981-960B-FE1403708D7D}"/>
    <cellStyle name="Normal 5 11 4" xfId="6908" xr:uid="{274E1714-76BC-4BFA-A795-48E214A9C96F}"/>
    <cellStyle name="Normal 5 11 5" xfId="12122" xr:uid="{7EDB636A-1DBD-40E5-8A8F-6E321896F5B9}"/>
    <cellStyle name="Normal 5 11 6" xfId="5083" xr:uid="{1BDC056F-0817-4B24-A322-2119C2C2FB92}"/>
    <cellStyle name="Normal 5 12" xfId="259" xr:uid="{AA2583DC-E332-4C4E-81F5-3BC4B77466F1}"/>
    <cellStyle name="Normal 5 12 2" xfId="2535" xr:uid="{9FC3093D-6E83-4551-92A2-F4CC361A344F}"/>
    <cellStyle name="Normal 5 12 2 2" xfId="13202" xr:uid="{6318492A-7D01-4165-BE34-A23207304569}"/>
    <cellStyle name="Normal 5 12 2 3" xfId="8929" xr:uid="{3CA551DB-0F4B-4DA5-A45E-C45A5C06C5BA}"/>
    <cellStyle name="Normal 5 12 3" xfId="8930" xr:uid="{186784D2-65FF-479F-84AF-6C39C234CA04}"/>
    <cellStyle name="Normal 5 12 4" xfId="6174" xr:uid="{E7789ADE-3BA1-44D8-AC50-2E4C92A45346}"/>
    <cellStyle name="Normal 5 12 5" xfId="11389" xr:uid="{56502AA2-750D-4C94-9C97-709565CC7BB8}"/>
    <cellStyle name="Normal 5 12 6" xfId="4350" xr:uid="{AB6DEBC0-AF47-455D-9529-35D806FC6C99}"/>
    <cellStyle name="Normal 5 13" xfId="2125" xr:uid="{B8548F0C-5F42-458D-958E-D1B626DE8485}"/>
    <cellStyle name="Normal 5 14" xfId="2150" xr:uid="{A48AD3B1-B676-417C-B655-A34557CD5D13}"/>
    <cellStyle name="Normal 5 14 2" xfId="4009" xr:uid="{B4B440E9-6C76-4737-B919-769FC22DB6E5}"/>
    <cellStyle name="Normal 5 14 2 2" xfId="14672" xr:uid="{8BEFEA3B-8947-4DCC-B978-90AE7C18077A}"/>
    <cellStyle name="Normal 5 14 2 3" xfId="8931" xr:uid="{F666A779-6E0E-44CA-9C78-502D06173C3F}"/>
    <cellStyle name="Normal 5 14 3" xfId="8932" xr:uid="{199DAC70-27D0-4F24-9603-88602DC57787}"/>
    <cellStyle name="Normal 5 14 4" xfId="7648" xr:uid="{EAE290C1-2172-470F-A006-062553896EEC}"/>
    <cellStyle name="Normal 5 14 5" xfId="12859" xr:uid="{554F076A-C3D7-4BC8-9CF5-867C85837577}"/>
    <cellStyle name="Normal 5 14 6" xfId="5820" xr:uid="{FA91B954-8EE3-4123-84D9-2AFA35989C26}"/>
    <cellStyle name="Normal 5 15" xfId="2301" xr:uid="{53C1361C-4C9C-4A00-B945-F325610DD5C5}"/>
    <cellStyle name="Normal 5 15 2" xfId="4145" xr:uid="{2E65A32D-AB17-409F-B84F-11771AEC6497}"/>
    <cellStyle name="Normal 5 15 2 2" xfId="14808" xr:uid="{E7939654-F2B1-4B1B-890B-180D7DAC7F50}"/>
    <cellStyle name="Normal 5 15 2 3" xfId="8933" xr:uid="{F01647EC-0B98-4B8B-880C-C91544795172}"/>
    <cellStyle name="Normal 5 15 3" xfId="7784" xr:uid="{E449525C-FB35-4426-8DCD-32D42C01930B}"/>
    <cellStyle name="Normal 5 15 4" xfId="12995" xr:uid="{C6BDA184-07EA-4BFC-8F4B-DEEB9CE23CEC}"/>
    <cellStyle name="Normal 5 15 5" xfId="5956" xr:uid="{DBCEC13F-ADCB-420E-B049-DE6C370D31DD}"/>
    <cellStyle name="Normal 5 16" xfId="2480" xr:uid="{79366104-B478-4A8B-9F92-A3DF4D03A482}"/>
    <cellStyle name="Normal 5 16 2" xfId="8934" xr:uid="{E1CA91F9-CBB3-4BA5-8B84-5905246A159C}"/>
    <cellStyle name="Normal 5 16 3" xfId="13148" xr:uid="{15060193-B1A8-4490-B41B-FB08527910FA}"/>
    <cellStyle name="Normal 5 16 4" xfId="6078" xr:uid="{5A167529-A292-4101-BD69-D51DAE13FC1E}"/>
    <cellStyle name="Normal 5 17" xfId="8935" xr:uid="{A6AEF428-7071-4D1D-8CA1-76E4E517BAE1}"/>
    <cellStyle name="Normal 5 18" xfId="6119" xr:uid="{3C61000B-7A7D-419A-92A3-E25AFC0091CA}"/>
    <cellStyle name="Normal 5 19" xfId="11335" xr:uid="{49BF5F35-24F2-47F5-821C-CDB3BC6527F6}"/>
    <cellStyle name="Normal 5 2" xfId="96" xr:uid="{7F782CF6-BAD4-4C4B-AD16-1755F7787FE3}"/>
    <cellStyle name="Normal 5 2 10" xfId="1313" xr:uid="{CC9244D2-C27F-4764-8248-E04C9D93E2D1}"/>
    <cellStyle name="Normal 5 2 10 2" xfId="3270" xr:uid="{47FD9780-1CFA-4A2C-8882-F3FAC98E7634}"/>
    <cellStyle name="Normal 5 2 10 2 2" xfId="13936" xr:uid="{C79E0DE9-898F-4DA6-82AB-AA420BD1C90C}"/>
    <cellStyle name="Normal 5 2 10 2 3" xfId="8936" xr:uid="{B9175184-4656-4CEB-9427-77D18A94CE77}"/>
    <cellStyle name="Normal 5 2 10 3" xfId="8937" xr:uid="{15DA7F87-F533-4DD0-97BB-1D795A17FFCE}"/>
    <cellStyle name="Normal 5 2 10 4" xfId="6909" xr:uid="{1ACE49DE-4D63-41AD-90E2-EDC8EEB7EE7B}"/>
    <cellStyle name="Normal 5 2 10 5" xfId="12123" xr:uid="{CCF20DA6-B6C6-450A-8F5A-618CCD3DE710}"/>
    <cellStyle name="Normal 5 2 10 6" xfId="5084" xr:uid="{CB3B125D-E633-4CC2-8D03-09CDCB5A4B51}"/>
    <cellStyle name="Normal 5 2 11" xfId="260" xr:uid="{847212DE-2C6D-4B00-9E61-F508F3063E62}"/>
    <cellStyle name="Normal 5 2 11 2" xfId="2536" xr:uid="{A0999689-5C10-4274-9A2C-D608658DC921}"/>
    <cellStyle name="Normal 5 2 11 2 2" xfId="13203" xr:uid="{711BD210-B865-48F5-9654-ED63EF18349C}"/>
    <cellStyle name="Normal 5 2 11 2 3" xfId="8938" xr:uid="{2D9DD762-9FA2-4FBF-A140-15D2EF901095}"/>
    <cellStyle name="Normal 5 2 11 3" xfId="8939" xr:uid="{7AC2DF06-07C8-47BB-9067-674D3ECB00A4}"/>
    <cellStyle name="Normal 5 2 11 4" xfId="6175" xr:uid="{6855D3AA-37AB-4F1A-BA5C-8600E25205F0}"/>
    <cellStyle name="Normal 5 2 11 5" xfId="11390" xr:uid="{0C014AE8-A170-42DE-ACFA-E7EEF9DC47F7}"/>
    <cellStyle name="Normal 5 2 11 6" xfId="4351" xr:uid="{FB978C89-88EF-4182-B596-4BE32F0C34ED}"/>
    <cellStyle name="Normal 5 2 12" xfId="2151" xr:uid="{31C755F6-F692-4D61-8859-D89027CD42F4}"/>
    <cellStyle name="Normal 5 2 12 2" xfId="4010" xr:uid="{CFAD7406-9EDE-43ED-8BA2-425E5F544E81}"/>
    <cellStyle name="Normal 5 2 12 2 2" xfId="14673" xr:uid="{E5574884-C9E0-4C3A-9F29-B6F684223E02}"/>
    <cellStyle name="Normal 5 2 12 2 3" xfId="8940" xr:uid="{DEE8EC5D-CB84-4936-8A10-B68CD748D174}"/>
    <cellStyle name="Normal 5 2 12 3" xfId="8941" xr:uid="{250ADE7B-8A22-47A3-B5CA-842E0E163AC2}"/>
    <cellStyle name="Normal 5 2 12 4" xfId="7649" xr:uid="{8EDCD2F7-DF52-420D-BF78-512263C849F3}"/>
    <cellStyle name="Normal 5 2 12 5" xfId="12860" xr:uid="{4E63EE87-AFA7-45D0-B2ED-AEAFC606F91F}"/>
    <cellStyle name="Normal 5 2 12 6" xfId="5821" xr:uid="{62BF873A-1556-4342-9805-82C491EB42C2}"/>
    <cellStyle name="Normal 5 2 13" xfId="2302" xr:uid="{46500D5C-FCFE-4EC8-8B42-F5EAB1BEDF9B}"/>
    <cellStyle name="Normal 5 2 13 2" xfId="4146" xr:uid="{2E637E82-CDF5-4A59-9FAD-23D7027FFCDE}"/>
    <cellStyle name="Normal 5 2 13 2 2" xfId="14809" xr:uid="{7B83EB2A-5F5E-485E-99BC-5168D4C9C0F6}"/>
    <cellStyle name="Normal 5 2 13 2 3" xfId="8942" xr:uid="{518DC1A3-D9D7-4877-BE75-0E4179DE51EA}"/>
    <cellStyle name="Normal 5 2 13 3" xfId="7785" xr:uid="{0320C716-B1B3-4FE2-BCCC-B19F9F249771}"/>
    <cellStyle name="Normal 5 2 13 4" xfId="12996" xr:uid="{5A79EA95-1EA0-4C82-917E-7F63F37B1705}"/>
    <cellStyle name="Normal 5 2 13 5" xfId="5957" xr:uid="{4724E4EE-234D-436C-A644-C8D48B975D49}"/>
    <cellStyle name="Normal 5 2 14" xfId="2460" xr:uid="{56D82921-D7F9-411A-8955-4CEF5658114E}"/>
    <cellStyle name="Normal 5 2 14 2" xfId="8943" xr:uid="{6C8F80E4-084A-4A76-BEAA-A84F11898B3C}"/>
    <cellStyle name="Normal 5 2 14 3" xfId="13135" xr:uid="{02A34330-0044-4ADB-A224-1CC81465FE2C}"/>
    <cellStyle name="Normal 5 2 14 4" xfId="6084" xr:uid="{C6B06DCD-8D35-4A38-89F1-17155304E6C0}"/>
    <cellStyle name="Normal 5 2 15" xfId="2486" xr:uid="{37D4153E-D0E7-4491-8965-61DEF8988ACC}"/>
    <cellStyle name="Normal 5 2 15 2" xfId="13154" xr:uid="{A889537E-A61E-46C0-AB58-DA78AC2A352F}"/>
    <cellStyle name="Normal 5 2 15 3" xfId="8944" xr:uid="{5816C894-7CAF-4C2B-8292-215255ECA6BF}"/>
    <cellStyle name="Normal 5 2 16" xfId="6125" xr:uid="{23E3F258-21CA-4692-94A6-0975390BEE42}"/>
    <cellStyle name="Normal 5 2 17" xfId="11341" xr:uid="{9ADAA7F0-850D-4EE6-9FD7-DD4FCEC10CC7}"/>
    <cellStyle name="Normal 5 2 18" xfId="4302" xr:uid="{176E54AE-709B-4FE1-BDFC-69EECC7CAC0B}"/>
    <cellStyle name="Normal 5 2 2" xfId="142" xr:uid="{6A6E7E5B-6604-4418-A822-3607B26806F6}"/>
    <cellStyle name="Normal 5 2 2 10" xfId="2152" xr:uid="{A78900E5-7076-4AEB-9B72-5DE8E7316EDE}"/>
    <cellStyle name="Normal 5 2 2 10 2" xfId="4011" xr:uid="{8682C984-283C-4AFD-A86A-0F5106B6E6DE}"/>
    <cellStyle name="Normal 5 2 2 10 2 2" xfId="14674" xr:uid="{DACAF427-0B2E-42DD-A541-2A2C6D3C86A7}"/>
    <cellStyle name="Normal 5 2 2 10 2 3" xfId="8945" xr:uid="{588D675B-476E-446A-AE47-E9DDBD392F1F}"/>
    <cellStyle name="Normal 5 2 2 10 3" xfId="8946" xr:uid="{B8947FFB-B5D1-4CFE-98BC-82C951FE1DE3}"/>
    <cellStyle name="Normal 5 2 2 10 4" xfId="7650" xr:uid="{4632AF6B-DE28-412D-A778-4730A9FF64BF}"/>
    <cellStyle name="Normal 5 2 2 10 5" xfId="12861" xr:uid="{A39E1E4D-95C2-476D-A7AE-3B26AE084F66}"/>
    <cellStyle name="Normal 5 2 2 10 6" xfId="5822" xr:uid="{E729AD76-8EF2-4D3F-AE21-91A243F03D64}"/>
    <cellStyle name="Normal 5 2 2 11" xfId="2303" xr:uid="{797A84C6-6EF4-48EF-90E6-A2C310A1FFAA}"/>
    <cellStyle name="Normal 5 2 2 11 2" xfId="4147" xr:uid="{CD7969DC-976D-4774-AA82-941C77118362}"/>
    <cellStyle name="Normal 5 2 2 11 2 2" xfId="14810" xr:uid="{C3E7DBB3-8C55-46B1-8F43-A6B3D3F3E4CA}"/>
    <cellStyle name="Normal 5 2 2 11 2 3" xfId="8947" xr:uid="{041D1EC1-D454-4EF3-A901-681363FCDEA0}"/>
    <cellStyle name="Normal 5 2 2 11 3" xfId="7786" xr:uid="{27996B67-3DA6-4CF0-9A44-4A435B560AD3}"/>
    <cellStyle name="Normal 5 2 2 11 4" xfId="12997" xr:uid="{1173C34D-DE2F-4098-AA15-FA1346A7067D}"/>
    <cellStyle name="Normal 5 2 2 11 5" xfId="5958" xr:uid="{31497FC5-B1EF-48B7-93D1-F3DF5D974DB1}"/>
    <cellStyle name="Normal 5 2 2 12" xfId="2495" xr:uid="{5BB1E497-6491-4CD7-8538-21068A554E52}"/>
    <cellStyle name="Normal 5 2 2 12 2" xfId="8948" xr:uid="{AD3F3814-D1BE-495E-9B29-1107E24C8802}"/>
    <cellStyle name="Normal 5 2 2 12 3" xfId="13163" xr:uid="{204BDB2D-0AB9-4180-88F8-25E9192FA571}"/>
    <cellStyle name="Normal 5 2 2 12 4" xfId="6100" xr:uid="{FAD4ED64-27FA-4324-902C-3D1F7BB6F13A}"/>
    <cellStyle name="Normal 5 2 2 13" xfId="8949" xr:uid="{E1F498B2-83CF-4688-92FE-C7295F272FEF}"/>
    <cellStyle name="Normal 5 2 2 14" xfId="6134" xr:uid="{973632D5-30FB-4CF3-86CD-F6EEDBA26313}"/>
    <cellStyle name="Normal 5 2 2 15" xfId="11350" xr:uid="{34C6812D-B65A-491B-9A10-61CDD8F61CE0}"/>
    <cellStyle name="Normal 5 2 2 16" xfId="4311" xr:uid="{C8B1C200-054E-42EA-9BD6-68FCB5466CEE}"/>
    <cellStyle name="Normal 5 2 2 2" xfId="575" xr:uid="{8C362213-6295-4017-A1C1-68A7A7C1F5BA}"/>
    <cellStyle name="Normal 5 2 2 2 10" xfId="11530" xr:uid="{778F96CD-30FD-41AE-B4E3-F10D1AB6CDDD}"/>
    <cellStyle name="Normal 5 2 2 2 11" xfId="4491" xr:uid="{0F35B41C-6240-40AE-9F68-14B243D9FC81}"/>
    <cellStyle name="Normal 5 2 2 2 2" xfId="746" xr:uid="{054CC4EC-66B1-4953-86D1-20742683FE83}"/>
    <cellStyle name="Normal 5 2 2 2 2 2" xfId="1210" xr:uid="{E0DBE0C1-D8E7-4BB0-96F9-296A8534FAD7}"/>
    <cellStyle name="Normal 5 2 2 2 2 2 2" xfId="1551" xr:uid="{49AF2A9C-C401-4A7B-83B6-8603FE55A0CD}"/>
    <cellStyle name="Normal 5 2 2 2 2 2 2 2" xfId="3508" xr:uid="{BFA1D954-A2DF-4110-B024-FB6704F860A2}"/>
    <cellStyle name="Normal 5 2 2 2 2 2 2 2 2" xfId="14174" xr:uid="{102F2B93-CBDD-49D4-9F2B-099577485C54}"/>
    <cellStyle name="Normal 5 2 2 2 2 2 2 2 3" xfId="8950" xr:uid="{16E2D6E1-0EF1-42F4-A009-D10ACC438B49}"/>
    <cellStyle name="Normal 5 2 2 2 2 2 2 3" xfId="8951" xr:uid="{72A379F9-7021-492F-B2B3-CE64695DEA1C}"/>
    <cellStyle name="Normal 5 2 2 2 2 2 2 4" xfId="7147" xr:uid="{FFACAA80-0085-4A56-B309-FE200A0B552E}"/>
    <cellStyle name="Normal 5 2 2 2 2 2 2 5" xfId="12361" xr:uid="{75928A60-F859-4C67-B208-C56C5C012DCC}"/>
    <cellStyle name="Normal 5 2 2 2 2 2 2 6" xfId="5322" xr:uid="{FE8666C8-8723-4D2C-9AFF-3BB85F4DFD18}"/>
    <cellStyle name="Normal 5 2 2 2 2 2 3" xfId="3179" xr:uid="{61D7A243-7F8E-488A-8AFB-CF19E30DA81D}"/>
    <cellStyle name="Normal 5 2 2 2 2 2 3 2" xfId="13845" xr:uid="{EFF4BEF3-8EB0-41A8-AE7E-81989D654DB3}"/>
    <cellStyle name="Normal 5 2 2 2 2 2 3 3" xfId="8952" xr:uid="{8CFD7154-CD2C-400C-9478-20A4379FB3BB}"/>
    <cellStyle name="Normal 5 2 2 2 2 2 4" xfId="8953" xr:uid="{8649FB9D-5EEC-4028-80A0-8967EB8A7071}"/>
    <cellStyle name="Normal 5 2 2 2 2 2 5" xfId="6818" xr:uid="{F17F0019-BC93-4AB4-8519-EFFFEA2506BB}"/>
    <cellStyle name="Normal 5 2 2 2 2 2 6" xfId="12032" xr:uid="{F032EF46-A79A-4B13-A4C7-0C0126F944D9}"/>
    <cellStyle name="Normal 5 2 2 2 2 2 7" xfId="4993" xr:uid="{0EB088B4-A589-4641-B224-456A7944E5DF}"/>
    <cellStyle name="Normal 5 2 2 2 2 3" xfId="1550" xr:uid="{69A26BBD-0662-46E2-9452-E9417C7BE94B}"/>
    <cellStyle name="Normal 5 2 2 2 2 3 2" xfId="3507" xr:uid="{0C00DE77-8AA0-495F-81FB-5AD1E3BA2B9F}"/>
    <cellStyle name="Normal 5 2 2 2 2 3 2 2" xfId="14173" xr:uid="{B1E79844-AEB1-4614-9E99-3AF3586A06DB}"/>
    <cellStyle name="Normal 5 2 2 2 2 3 2 3" xfId="8954" xr:uid="{86E070D0-0840-4C85-89D0-AC88B6539539}"/>
    <cellStyle name="Normal 5 2 2 2 2 3 3" xfId="8955" xr:uid="{9B72BBDC-6274-4B41-9F73-AD90C0CC8888}"/>
    <cellStyle name="Normal 5 2 2 2 2 3 4" xfId="7146" xr:uid="{045EBEBC-7926-4B3F-B42E-661F75CCB314}"/>
    <cellStyle name="Normal 5 2 2 2 2 3 5" xfId="12360" xr:uid="{6F7A89AB-4708-45BA-96E5-DD1AE716BDF2}"/>
    <cellStyle name="Normal 5 2 2 2 2 3 6" xfId="5321" xr:uid="{FBA50E24-EC63-4B54-AF2A-0072FFA0E2F0}"/>
    <cellStyle name="Normal 5 2 2 2 2 4" xfId="2812" xr:uid="{E7B717D5-D084-466B-9EED-E2B73CEE83F3}"/>
    <cellStyle name="Normal 5 2 2 2 2 4 2" xfId="13478" xr:uid="{D75DAE4F-8C56-4529-88D9-0788BA63FC93}"/>
    <cellStyle name="Normal 5 2 2 2 2 4 3" xfId="8956" xr:uid="{D75427DE-89EA-4868-8EEC-66AB5908A6C5}"/>
    <cellStyle name="Normal 5 2 2 2 2 5" xfId="8957" xr:uid="{D3C3BF4E-253F-4121-8961-5C7E873FCDBB}"/>
    <cellStyle name="Normal 5 2 2 2 2 6" xfId="6451" xr:uid="{21F8A1E6-87C7-4B93-B0AD-3C301CA38C08}"/>
    <cellStyle name="Normal 5 2 2 2 2 7" xfId="11665" xr:uid="{7B57448E-2604-4BF3-A297-945E8ADDE7A7}"/>
    <cellStyle name="Normal 5 2 2 2 2 8" xfId="4626" xr:uid="{FFDE5062-30E1-43C3-B59D-1ABF5C2C968F}"/>
    <cellStyle name="Normal 5 2 2 2 3" xfId="898" xr:uid="{32C139CA-A22C-4116-9129-324DF1319C6B}"/>
    <cellStyle name="Normal 5 2 2 2 3 2" xfId="1552" xr:uid="{17F74497-D4C2-408E-A5E1-567CE84F6E6C}"/>
    <cellStyle name="Normal 5 2 2 2 3 2 2" xfId="3509" xr:uid="{73433117-6FD5-45D2-A099-45A348683933}"/>
    <cellStyle name="Normal 5 2 2 2 3 2 2 2" xfId="14175" xr:uid="{68890EFB-0F7A-4A57-9FF9-AD2CD6D5695F}"/>
    <cellStyle name="Normal 5 2 2 2 3 2 2 3" xfId="8958" xr:uid="{4CA01CCF-0571-48C7-939E-03694D12D103}"/>
    <cellStyle name="Normal 5 2 2 2 3 2 3" xfId="8959" xr:uid="{B8647FE5-8A6F-4CC0-BB52-99A9EF2787EB}"/>
    <cellStyle name="Normal 5 2 2 2 3 2 4" xfId="7148" xr:uid="{AF3173E9-555A-41C4-8CAE-6ECC951CD0E8}"/>
    <cellStyle name="Normal 5 2 2 2 3 2 5" xfId="12362" xr:uid="{2B7FE9FE-8433-4646-AA3F-B99989BC2392}"/>
    <cellStyle name="Normal 5 2 2 2 3 2 6" xfId="5323" xr:uid="{EB1115E4-96C9-417F-993B-E122E60E76F8}"/>
    <cellStyle name="Normal 5 2 2 2 3 3" xfId="2950" xr:uid="{1266EBCE-CB10-48F8-B352-AF0455DFCBAA}"/>
    <cellStyle name="Normal 5 2 2 2 3 3 2" xfId="13616" xr:uid="{E43FBECC-BA7F-4BEE-9707-580D085CD79D}"/>
    <cellStyle name="Normal 5 2 2 2 3 3 3" xfId="8960" xr:uid="{12479A84-B6AF-4DBC-80C7-A1FE5D62BA78}"/>
    <cellStyle name="Normal 5 2 2 2 3 4" xfId="8961" xr:uid="{CE6FC7EC-BE94-4C31-9436-CAA5FD887830}"/>
    <cellStyle name="Normal 5 2 2 2 3 5" xfId="6589" xr:uid="{8BC01D14-DBC0-4D35-A8BB-D1ABDC7AD0DE}"/>
    <cellStyle name="Normal 5 2 2 2 3 6" xfId="11803" xr:uid="{E75D5F66-6259-4FEA-B7F0-A7EF4EF79CA4}"/>
    <cellStyle name="Normal 5 2 2 2 3 7" xfId="4764" xr:uid="{13FAC333-572A-4B8E-ADCB-3F0E28DE8020}"/>
    <cellStyle name="Normal 5 2 2 2 4" xfId="1549" xr:uid="{FF189C6A-145F-482A-B6D8-E392E7E19D67}"/>
    <cellStyle name="Normal 5 2 2 2 4 2" xfId="3506" xr:uid="{B51E21FF-1D45-4486-8FB7-73A0F31328D9}"/>
    <cellStyle name="Normal 5 2 2 2 4 2 2" xfId="14172" xr:uid="{A831D53C-C90E-4610-9EC3-793E97DCBF8D}"/>
    <cellStyle name="Normal 5 2 2 2 4 2 3" xfId="8962" xr:uid="{231B6802-6D75-4BCA-AFD8-64A10B323EB7}"/>
    <cellStyle name="Normal 5 2 2 2 4 3" xfId="8963" xr:uid="{764EA1E9-C403-46C7-A03C-C6C3B6163FA3}"/>
    <cellStyle name="Normal 5 2 2 2 4 4" xfId="7145" xr:uid="{0889A76D-AA56-43F2-AC3A-B5A42E6CA143}"/>
    <cellStyle name="Normal 5 2 2 2 4 5" xfId="12359" xr:uid="{30413D8D-3EB4-4298-B084-F3106D60FE63}"/>
    <cellStyle name="Normal 5 2 2 2 4 6" xfId="5320" xr:uid="{F2B2EE05-3B3B-4F6C-912F-D5A20E50C8FC}"/>
    <cellStyle name="Normal 5 2 2 2 5" xfId="2204" xr:uid="{DEE992B8-A298-4CA2-9754-CED58201A29C}"/>
    <cellStyle name="Normal 5 2 2 2 5 2" xfId="4058" xr:uid="{1078174E-9B3A-421F-B994-6A02738A92BC}"/>
    <cellStyle name="Normal 5 2 2 2 5 2 2" xfId="14721" xr:uid="{BD550338-9138-4213-A614-3D92BE2A6058}"/>
    <cellStyle name="Normal 5 2 2 2 5 2 3" xfId="8964" xr:uid="{0BA11E49-1250-42D8-911A-1B4FFD737EA9}"/>
    <cellStyle name="Normal 5 2 2 2 5 3" xfId="8965" xr:uid="{6778C3E2-BCCF-4B0B-8EF4-638132127AE5}"/>
    <cellStyle name="Normal 5 2 2 2 5 4" xfId="7697" xr:uid="{0C142193-0A94-499C-BEEC-85926EB892A2}"/>
    <cellStyle name="Normal 5 2 2 2 5 5" xfId="12908" xr:uid="{120768EF-4EE6-47FA-963E-3565164E30F9}"/>
    <cellStyle name="Normal 5 2 2 2 5 6" xfId="5869" xr:uid="{07736350-D8D7-48A1-945C-41190A83A3AE}"/>
    <cellStyle name="Normal 5 2 2 2 6" xfId="2349" xr:uid="{9C834A65-C384-47F7-9B4C-71DF1E6A5C0A}"/>
    <cellStyle name="Normal 5 2 2 2 6 2" xfId="4193" xr:uid="{BB3D603D-3771-488B-A8D0-5DD2B2865C74}"/>
    <cellStyle name="Normal 5 2 2 2 6 2 2" xfId="14856" xr:uid="{EF9EDF17-39D6-45D1-9D10-277AE7F46C33}"/>
    <cellStyle name="Normal 5 2 2 2 6 2 3" xfId="8966" xr:uid="{AB3A0069-D19B-42C8-88FF-D1F879F3F4CF}"/>
    <cellStyle name="Normal 5 2 2 2 6 3" xfId="7832" xr:uid="{F89B9F55-9AA1-4D74-B9FB-B16EDF5C4728}"/>
    <cellStyle name="Normal 5 2 2 2 6 4" xfId="13043" xr:uid="{5B7C26C1-2BB9-4362-B2AD-39B4CAAFC64F}"/>
    <cellStyle name="Normal 5 2 2 2 6 5" xfId="6004" xr:uid="{8D24B0A1-8A11-4300-83F6-DC47C8E6F514}"/>
    <cellStyle name="Normal 5 2 2 2 7" xfId="2677" xr:uid="{4F120845-2D02-4EE9-8F95-9CF8958C66AF}"/>
    <cellStyle name="Normal 5 2 2 2 7 2" xfId="13343" xr:uid="{591930B7-F211-4C2F-81A1-DEA118820A56}"/>
    <cellStyle name="Normal 5 2 2 2 7 3" xfId="8967" xr:uid="{6788646B-B8D9-47D3-BF6D-524C69CF365D}"/>
    <cellStyle name="Normal 5 2 2 2 8" xfId="8968" xr:uid="{49EC6A16-5B6A-4CA0-997B-391C9FAED021}"/>
    <cellStyle name="Normal 5 2 2 2 9" xfId="6316" xr:uid="{A269288F-2AA6-42CC-B6E2-AA9F3E60ED11}"/>
    <cellStyle name="Normal 5 2 2 3" xfId="649" xr:uid="{777FA358-9AD0-43E7-893A-57E21F6822B0}"/>
    <cellStyle name="Normal 5 2 2 3 10" xfId="11573" xr:uid="{E03DA3AB-2F4F-4F64-A116-1119D86C1909}"/>
    <cellStyle name="Normal 5 2 2 3 11" xfId="4534" xr:uid="{D0E55430-2F14-4D6C-93B6-32B94233247E}"/>
    <cellStyle name="Normal 5 2 2 3 2" xfId="790" xr:uid="{90D5ECB9-C749-440A-BBDD-B3E9C403A8DC}"/>
    <cellStyle name="Normal 5 2 2 3 2 2" xfId="1253" xr:uid="{DE643568-E96E-4F47-ABE0-3505DCB13ABF}"/>
    <cellStyle name="Normal 5 2 2 3 2 2 2" xfId="1555" xr:uid="{B3956CDB-38B3-4E81-9D01-B296E29598E1}"/>
    <cellStyle name="Normal 5 2 2 3 2 2 2 2" xfId="3512" xr:uid="{C0679E72-3138-4F18-A1AC-0788CAFB3E18}"/>
    <cellStyle name="Normal 5 2 2 3 2 2 2 2 2" xfId="14178" xr:uid="{410FD3CE-EE77-42B2-8513-7DF665359439}"/>
    <cellStyle name="Normal 5 2 2 3 2 2 2 2 3" xfId="8969" xr:uid="{A52E2CE2-1626-49F1-B3AD-A25D1257E42C}"/>
    <cellStyle name="Normal 5 2 2 3 2 2 2 3" xfId="8970" xr:uid="{89E8D6A8-73B1-4D13-B3EA-A8A5BDF4BFF2}"/>
    <cellStyle name="Normal 5 2 2 3 2 2 2 4" xfId="7151" xr:uid="{99775048-4024-48D9-A93F-7C96DA4E20BE}"/>
    <cellStyle name="Normal 5 2 2 3 2 2 2 5" xfId="12365" xr:uid="{E3DF1ED2-E16A-470D-89C8-399FB488CC81}"/>
    <cellStyle name="Normal 5 2 2 3 2 2 2 6" xfId="5326" xr:uid="{3543EBD5-6EA3-4C90-BE86-3629832EC1D0}"/>
    <cellStyle name="Normal 5 2 2 3 2 2 3" xfId="3222" xr:uid="{688B7EF6-FD00-493B-90C2-0AB638501CD0}"/>
    <cellStyle name="Normal 5 2 2 3 2 2 3 2" xfId="13888" xr:uid="{A1D55E5C-A5D1-4A60-B050-1CE7AAD3051A}"/>
    <cellStyle name="Normal 5 2 2 3 2 2 3 3" xfId="8971" xr:uid="{EC156E0D-C7B0-424F-B620-3EBCB3FD96C6}"/>
    <cellStyle name="Normal 5 2 2 3 2 2 4" xfId="8972" xr:uid="{6D85FBA7-DB77-4898-B609-7D95232266B4}"/>
    <cellStyle name="Normal 5 2 2 3 2 2 5" xfId="6861" xr:uid="{3103B21E-1368-4716-8DB0-FE3FB09CDF9F}"/>
    <cellStyle name="Normal 5 2 2 3 2 2 6" xfId="12075" xr:uid="{F9A0E211-47A5-4E55-9CEC-3FC31E9176A1}"/>
    <cellStyle name="Normal 5 2 2 3 2 2 7" xfId="5036" xr:uid="{C238F2BC-7B98-4A57-A8B8-4488CC5C004E}"/>
    <cellStyle name="Normal 5 2 2 3 2 3" xfId="1554" xr:uid="{F7CFA21B-CD78-49FD-B3EC-A7CD138CA1D4}"/>
    <cellStyle name="Normal 5 2 2 3 2 3 2" xfId="3511" xr:uid="{A0F8C197-EC84-4B8B-9E3D-8A3B112C56CD}"/>
    <cellStyle name="Normal 5 2 2 3 2 3 2 2" xfId="14177" xr:uid="{F9C6160F-ED8F-49CA-99C5-1DE9974928A4}"/>
    <cellStyle name="Normal 5 2 2 3 2 3 2 3" xfId="8973" xr:uid="{9298DDE1-79B2-4D3E-99C5-2497DA23871A}"/>
    <cellStyle name="Normal 5 2 2 3 2 3 3" xfId="8974" xr:uid="{37120F26-B2F2-4EDB-AFFD-AA8E6441C532}"/>
    <cellStyle name="Normal 5 2 2 3 2 3 4" xfId="7150" xr:uid="{D772EFD3-0BE6-4CE0-9D01-7D2EFA649050}"/>
    <cellStyle name="Normal 5 2 2 3 2 3 5" xfId="12364" xr:uid="{7BDB5E55-B294-40C0-B3D2-44E8DFF1C8C8}"/>
    <cellStyle name="Normal 5 2 2 3 2 3 6" xfId="5325" xr:uid="{4D8DE3BC-2324-45A0-AA9F-4E6EEAD30FD0}"/>
    <cellStyle name="Normal 5 2 2 3 2 4" xfId="2855" xr:uid="{26CEB661-956B-4C4E-ABBE-437D8F31FD90}"/>
    <cellStyle name="Normal 5 2 2 3 2 4 2" xfId="13521" xr:uid="{B06ECAF7-450E-4E7E-B0B9-4307A06AF864}"/>
    <cellStyle name="Normal 5 2 2 3 2 4 3" xfId="8975" xr:uid="{8A8AB327-C627-4EB5-AB5F-AA1B0D4973E0}"/>
    <cellStyle name="Normal 5 2 2 3 2 5" xfId="8976" xr:uid="{A466F257-E7DE-43FF-BC99-D14FC644311D}"/>
    <cellStyle name="Normal 5 2 2 3 2 6" xfId="6494" xr:uid="{FB41D7A7-1133-48BB-B445-731FB6FABE8E}"/>
    <cellStyle name="Normal 5 2 2 3 2 7" xfId="11708" xr:uid="{FCD2505C-36B4-4584-A041-80FDDBFE90B2}"/>
    <cellStyle name="Normal 5 2 2 3 2 8" xfId="4669" xr:uid="{CA1339BB-1EB3-4EE0-8FC2-AD2BD917DE81}"/>
    <cellStyle name="Normal 5 2 2 3 3" xfId="942" xr:uid="{8BF2277C-90CD-45E6-B5DD-822AA6D72565}"/>
    <cellStyle name="Normal 5 2 2 3 3 2" xfId="1556" xr:uid="{DB55B398-4D06-4B62-B254-B7C6E7948239}"/>
    <cellStyle name="Normal 5 2 2 3 3 2 2" xfId="3513" xr:uid="{C46E9486-3DE0-40D0-9880-8BB03D4B5E81}"/>
    <cellStyle name="Normal 5 2 2 3 3 2 2 2" xfId="14179" xr:uid="{8FB7B59C-2BF6-4DEB-9D6F-9A44483142D8}"/>
    <cellStyle name="Normal 5 2 2 3 3 2 2 3" xfId="8977" xr:uid="{4464F866-475D-488A-A3CD-0D5009EC7475}"/>
    <cellStyle name="Normal 5 2 2 3 3 2 3" xfId="8978" xr:uid="{6C692E75-73A6-4176-BAFF-266982286C4A}"/>
    <cellStyle name="Normal 5 2 2 3 3 2 4" xfId="7152" xr:uid="{DF0CE648-B866-4958-883E-80CF80BDA1E8}"/>
    <cellStyle name="Normal 5 2 2 3 3 2 5" xfId="12366" xr:uid="{2EEA0C4B-82BA-444F-87D9-5FFE8A8C7BE0}"/>
    <cellStyle name="Normal 5 2 2 3 3 2 6" xfId="5327" xr:uid="{DE6D74E5-3D56-4580-9938-646F8004D839}"/>
    <cellStyle name="Normal 5 2 2 3 3 3" xfId="2993" xr:uid="{0E573189-66CA-4C36-AB98-8B09F66BAA70}"/>
    <cellStyle name="Normal 5 2 2 3 3 3 2" xfId="13659" xr:uid="{B5FF94D0-880A-4A5B-842F-DA3CF2C7C0B7}"/>
    <cellStyle name="Normal 5 2 2 3 3 3 3" xfId="8979" xr:uid="{5AA13E2B-C2EE-4E9A-AFA5-76B3DF298953}"/>
    <cellStyle name="Normal 5 2 2 3 3 4" xfId="8980" xr:uid="{7AA5EFD4-61B5-4BEB-9B41-B8716E0260F6}"/>
    <cellStyle name="Normal 5 2 2 3 3 5" xfId="6632" xr:uid="{4662BA0E-735F-4831-828E-832A9B86D3C8}"/>
    <cellStyle name="Normal 5 2 2 3 3 6" xfId="11846" xr:uid="{5A4FAFB6-0D1C-4EE7-9081-363C19F8A010}"/>
    <cellStyle name="Normal 5 2 2 3 3 7" xfId="4807" xr:uid="{51798E7D-B744-41DC-B460-BAD31F7E9FED}"/>
    <cellStyle name="Normal 5 2 2 3 4" xfId="1553" xr:uid="{B8361431-A5B8-40C7-BB01-65B915AA94D3}"/>
    <cellStyle name="Normal 5 2 2 3 4 2" xfId="3510" xr:uid="{0A305708-E0E4-4C9A-93D2-88DCF3C3FF60}"/>
    <cellStyle name="Normal 5 2 2 3 4 2 2" xfId="14176" xr:uid="{1FEB9F01-DF25-4C44-8E57-B548CD94EADA}"/>
    <cellStyle name="Normal 5 2 2 3 4 2 3" xfId="8981" xr:uid="{0BFA3D15-53BB-4374-A3E3-F180B773F4E8}"/>
    <cellStyle name="Normal 5 2 2 3 4 3" xfId="8982" xr:uid="{6F695F05-F3EB-4A5A-9B85-BBAE15E511B7}"/>
    <cellStyle name="Normal 5 2 2 3 4 4" xfId="7149" xr:uid="{6AF89D7F-122B-429B-ABD5-DBFFA5AA7E40}"/>
    <cellStyle name="Normal 5 2 2 3 4 5" xfId="12363" xr:uid="{CBF6CC44-9E14-4252-B484-747445AC4B3E}"/>
    <cellStyle name="Normal 5 2 2 3 4 6" xfId="5324" xr:uid="{CDBB2162-CD63-475F-9A17-840B9977C717}"/>
    <cellStyle name="Normal 5 2 2 3 5" xfId="2248" xr:uid="{2EE369D7-6A0C-4618-ADF8-E8BB006115F2}"/>
    <cellStyle name="Normal 5 2 2 3 5 2" xfId="4101" xr:uid="{F2BE319D-F172-4DC6-B525-75628D8122FB}"/>
    <cellStyle name="Normal 5 2 2 3 5 2 2" xfId="14764" xr:uid="{CDB9A03F-0B95-4FB2-A00B-536070F41FB7}"/>
    <cellStyle name="Normal 5 2 2 3 5 2 3" xfId="8983" xr:uid="{EC4F4B0D-E752-4E5B-A419-CECA4D727D4F}"/>
    <cellStyle name="Normal 5 2 2 3 5 3" xfId="8984" xr:uid="{3CBF636E-4799-49AD-9CA9-2FBB4F6AB55E}"/>
    <cellStyle name="Normal 5 2 2 3 5 4" xfId="7740" xr:uid="{049EB9E2-81E4-49E1-B0A3-AF52C0DEAD47}"/>
    <cellStyle name="Normal 5 2 2 3 5 5" xfId="12951" xr:uid="{2B46BFFC-4C29-44E4-85E2-E9BD78C65ACE}"/>
    <cellStyle name="Normal 5 2 2 3 5 6" xfId="5912" xr:uid="{F6C9E042-3217-4199-9F1A-35FD88459F85}"/>
    <cellStyle name="Normal 5 2 2 3 6" xfId="2392" xr:uid="{AFDE4A1E-F057-4FEB-B750-3F7B38CB7114}"/>
    <cellStyle name="Normal 5 2 2 3 6 2" xfId="4236" xr:uid="{1B159742-B2F6-40D3-905A-EE8CB87DC299}"/>
    <cellStyle name="Normal 5 2 2 3 6 2 2" xfId="14899" xr:uid="{8E389A27-3E49-4930-BC70-A9962AE48E6C}"/>
    <cellStyle name="Normal 5 2 2 3 6 2 3" xfId="8985" xr:uid="{79518304-C447-4CB0-ACFC-0F6524798C7E}"/>
    <cellStyle name="Normal 5 2 2 3 6 3" xfId="7875" xr:uid="{D5C81587-09E3-4451-957D-550452FC9634}"/>
    <cellStyle name="Normal 5 2 2 3 6 4" xfId="13086" xr:uid="{C6ECB548-DDDC-44FD-BB49-FD93D7D8C2FF}"/>
    <cellStyle name="Normal 5 2 2 3 6 5" xfId="6047" xr:uid="{D0870C27-C679-42B4-A243-39507BD83BFF}"/>
    <cellStyle name="Normal 5 2 2 3 7" xfId="2720" xr:uid="{10CF476F-9FCB-45A2-B1D0-162E96F8A059}"/>
    <cellStyle name="Normal 5 2 2 3 7 2" xfId="13386" xr:uid="{DD00F5C3-CF76-4862-91B0-A14CDECF0DF4}"/>
    <cellStyle name="Normal 5 2 2 3 7 3" xfId="8986" xr:uid="{2F130535-A2C0-4B01-A6BE-6356710C5902}"/>
    <cellStyle name="Normal 5 2 2 3 8" xfId="8987" xr:uid="{52101795-6DEF-47E5-8804-151DAD8AD2B7}"/>
    <cellStyle name="Normal 5 2 2 3 9" xfId="6359" xr:uid="{AE2B4E18-C2BE-4746-9904-D909B2911101}"/>
    <cellStyle name="Normal 5 2 2 4" xfId="483" xr:uid="{A9E3A86C-48D1-4FE9-8013-90A27AF965FA}"/>
    <cellStyle name="Normal 5 2 2 4 2" xfId="1051" xr:uid="{F2AC0D7A-0439-45C4-8F23-8308240B4E5E}"/>
    <cellStyle name="Normal 5 2 2 4 2 2" xfId="1558" xr:uid="{976DFCC8-FD4A-4C0C-BA3B-FB31E34B2759}"/>
    <cellStyle name="Normal 5 2 2 4 2 2 2" xfId="3515" xr:uid="{76124003-C9E3-460C-987F-D0F1C13E720C}"/>
    <cellStyle name="Normal 5 2 2 4 2 2 2 2" xfId="14181" xr:uid="{FA202111-5914-47FE-9263-BF2292CFB57F}"/>
    <cellStyle name="Normal 5 2 2 4 2 2 2 3" xfId="8988" xr:uid="{8A000957-3F91-4FB0-B536-F4834CA0E6F8}"/>
    <cellStyle name="Normal 5 2 2 4 2 2 3" xfId="8989" xr:uid="{0D1CB4AB-B988-41AE-A15A-5613320CAE79}"/>
    <cellStyle name="Normal 5 2 2 4 2 2 4" xfId="7154" xr:uid="{F7A60224-8434-4A7D-8542-07C15BAC9C22}"/>
    <cellStyle name="Normal 5 2 2 4 2 2 5" xfId="12368" xr:uid="{4E2E5E1C-5457-4302-8BA1-57CCFBBD4E68}"/>
    <cellStyle name="Normal 5 2 2 4 2 2 6" xfId="5329" xr:uid="{D2EC11BF-6B51-4AB2-9A45-EE6C38669AC9}"/>
    <cellStyle name="Normal 5 2 2 4 2 3" xfId="3083" xr:uid="{53E40E00-6CCB-4C1F-BD3B-5E1C7E04D0D5}"/>
    <cellStyle name="Normal 5 2 2 4 2 3 2" xfId="13749" xr:uid="{DA225A6A-8244-42AC-9E35-20F8054636F5}"/>
    <cellStyle name="Normal 5 2 2 4 2 3 3" xfId="8990" xr:uid="{4895144D-D96F-42FC-BB36-A6B1C0182100}"/>
    <cellStyle name="Normal 5 2 2 4 2 4" xfId="8991" xr:uid="{8520BC44-3B36-4A78-8A9A-0C546D9EE66D}"/>
    <cellStyle name="Normal 5 2 2 4 2 5" xfId="6722" xr:uid="{6F005CD3-67D0-4171-90C2-2C317AED4961}"/>
    <cellStyle name="Normal 5 2 2 4 2 6" xfId="11936" xr:uid="{ED706B04-A93E-42D8-84F6-1EC1DD63CAA2}"/>
    <cellStyle name="Normal 5 2 2 4 2 7" xfId="4897" xr:uid="{D1D5A03A-4B56-4830-8AB4-5DE1E1475BFA}"/>
    <cellStyle name="Normal 5 2 2 4 3" xfId="1557" xr:uid="{8C55FD8E-4B82-43EF-809C-B3F78C94C3DE}"/>
    <cellStyle name="Normal 5 2 2 4 3 2" xfId="3514" xr:uid="{AE032123-6141-4BC3-BE12-022782412548}"/>
    <cellStyle name="Normal 5 2 2 4 3 2 2" xfId="14180" xr:uid="{658BF83A-EAE6-4DAC-9829-9223E3D84255}"/>
    <cellStyle name="Normal 5 2 2 4 3 2 3" xfId="8992" xr:uid="{EA816DC1-D706-4EDE-AD5E-88E409DC71BA}"/>
    <cellStyle name="Normal 5 2 2 4 3 3" xfId="8993" xr:uid="{03CC030F-F936-4145-BE43-31CED5B13C47}"/>
    <cellStyle name="Normal 5 2 2 4 3 4" xfId="7153" xr:uid="{61BD5360-2536-4AA4-A18D-05CCD22B15F3}"/>
    <cellStyle name="Normal 5 2 2 4 3 5" xfId="12367" xr:uid="{B3AD90EE-0F4F-41F9-B572-70B3A28F43FE}"/>
    <cellStyle name="Normal 5 2 2 4 3 6" xfId="5328" xr:uid="{611296DF-CC3D-4F8B-91E3-75CA486340DA}"/>
    <cellStyle name="Normal 5 2 2 4 4" xfId="2631" xr:uid="{F88450CD-E3C4-455D-AB22-20B2B43C29D5}"/>
    <cellStyle name="Normal 5 2 2 4 4 2" xfId="13297" xr:uid="{6155974A-275D-43F2-B8A6-D167F32AD429}"/>
    <cellStyle name="Normal 5 2 2 4 4 3" xfId="8994" xr:uid="{63EB5B64-91C3-4B3F-9556-6225BFB55889}"/>
    <cellStyle name="Normal 5 2 2 4 5" xfId="8995" xr:uid="{C4539359-03F7-4BB6-BA94-01BD8AA343C7}"/>
    <cellStyle name="Normal 5 2 2 4 6" xfId="6270" xr:uid="{51509A96-0479-45D4-858C-E382A4B26DA3}"/>
    <cellStyle name="Normal 5 2 2 4 7" xfId="11484" xr:uid="{EEBCACAA-1F22-4AAB-989D-8F7056253C45}"/>
    <cellStyle name="Normal 5 2 2 4 8" xfId="4445" xr:uid="{47BA3512-ED6E-4835-9B23-F4005E81AEA8}"/>
    <cellStyle name="Normal 5 2 2 5" xfId="700" xr:uid="{9F38112F-8027-4611-8E15-DA63ACDF5021}"/>
    <cellStyle name="Normal 5 2 2 5 2" xfId="1164" xr:uid="{2FDC8304-30F8-41AA-9F87-9F43A7F0412B}"/>
    <cellStyle name="Normal 5 2 2 5 2 2" xfId="1560" xr:uid="{EA6E5A0C-6E20-447A-A888-2D2A05E133C0}"/>
    <cellStyle name="Normal 5 2 2 5 2 2 2" xfId="3517" xr:uid="{C0782A5B-20C9-419F-881B-7916E0929F24}"/>
    <cellStyle name="Normal 5 2 2 5 2 2 2 2" xfId="14183" xr:uid="{99B06034-ABF2-4BE5-937D-DA9B2D4348B9}"/>
    <cellStyle name="Normal 5 2 2 5 2 2 2 3" xfId="8996" xr:uid="{680D8DCB-C599-4795-87EF-4A3D35D18511}"/>
    <cellStyle name="Normal 5 2 2 5 2 2 3" xfId="8997" xr:uid="{91B2425F-E001-4E8A-88F6-13C80FC1DC26}"/>
    <cellStyle name="Normal 5 2 2 5 2 2 4" xfId="7156" xr:uid="{C2CA1406-DA2A-4158-91C6-6DE61C1FBA38}"/>
    <cellStyle name="Normal 5 2 2 5 2 2 5" xfId="12370" xr:uid="{3EE01CE9-8EDC-4A06-99CA-3E397DDD6576}"/>
    <cellStyle name="Normal 5 2 2 5 2 2 6" xfId="5331" xr:uid="{AB1ED719-BF92-47B6-A64E-B57EA5BF667E}"/>
    <cellStyle name="Normal 5 2 2 5 2 3" xfId="3133" xr:uid="{64BC0D7A-A64C-4FF2-B1DF-B9EE54A0EF29}"/>
    <cellStyle name="Normal 5 2 2 5 2 3 2" xfId="13799" xr:uid="{C4F77D3D-98BE-403D-A874-FBDB665B86DF}"/>
    <cellStyle name="Normal 5 2 2 5 2 3 3" xfId="8998" xr:uid="{F7D55A77-1E45-4D47-B6FE-9523F99E86F7}"/>
    <cellStyle name="Normal 5 2 2 5 2 4" xfId="8999" xr:uid="{F09773EA-9A7F-4364-A070-CF82B8820F63}"/>
    <cellStyle name="Normal 5 2 2 5 2 5" xfId="6772" xr:uid="{5A088729-116D-4A12-9E7B-5EA7C1FE0A3F}"/>
    <cellStyle name="Normal 5 2 2 5 2 6" xfId="11986" xr:uid="{C70EA733-A4B2-4886-8D80-46FCE63431B2}"/>
    <cellStyle name="Normal 5 2 2 5 2 7" xfId="4947" xr:uid="{B869C35E-BE2E-46D0-886C-33BAE1487AC4}"/>
    <cellStyle name="Normal 5 2 2 5 3" xfId="1559" xr:uid="{52266C9F-094E-44D4-970F-F52FAF8B2C91}"/>
    <cellStyle name="Normal 5 2 2 5 3 2" xfId="3516" xr:uid="{66F92FAE-C087-4EE8-BDD8-35881F74A622}"/>
    <cellStyle name="Normal 5 2 2 5 3 2 2" xfId="14182" xr:uid="{7643E1B3-E3F2-4B5D-BAF0-49AD85B9F5F4}"/>
    <cellStyle name="Normal 5 2 2 5 3 2 3" xfId="9000" xr:uid="{2C1258CC-897A-4D8A-A1EB-E99318ACA34B}"/>
    <cellStyle name="Normal 5 2 2 5 3 3" xfId="9001" xr:uid="{DF262590-1825-4BC8-8806-6669B3877DD2}"/>
    <cellStyle name="Normal 5 2 2 5 3 4" xfId="7155" xr:uid="{B89FDA6F-AC9D-41BC-9214-F2B9F719F005}"/>
    <cellStyle name="Normal 5 2 2 5 3 5" xfId="12369" xr:uid="{AC95FF1C-F615-47C8-8D7D-F862FEE81D92}"/>
    <cellStyle name="Normal 5 2 2 5 3 6" xfId="5330" xr:uid="{1860D05B-B8B9-43DD-8B29-5126BCE7A1C3}"/>
    <cellStyle name="Normal 5 2 2 5 4" xfId="2766" xr:uid="{1771540D-B82A-4711-8BCD-0367DE04D21F}"/>
    <cellStyle name="Normal 5 2 2 5 4 2" xfId="13432" xr:uid="{C5F4874D-2331-463E-95F4-9AD772AFE6F0}"/>
    <cellStyle name="Normal 5 2 2 5 4 3" xfId="9002" xr:uid="{7167B71C-7B46-46C8-906B-6BE681B93D7C}"/>
    <cellStyle name="Normal 5 2 2 5 5" xfId="9003" xr:uid="{46657F1C-4EAD-46F3-8933-D7EF155EB81D}"/>
    <cellStyle name="Normal 5 2 2 5 6" xfId="6405" xr:uid="{2C5D8D55-52F1-4643-9ADF-7B7405BE9A04}"/>
    <cellStyle name="Normal 5 2 2 5 7" xfId="11619" xr:uid="{BF3FEF6C-C36A-48FF-AADB-1953229E222E}"/>
    <cellStyle name="Normal 5 2 2 5 8" xfId="4580" xr:uid="{4A86411D-F4AD-456C-AE77-A82A36147035}"/>
    <cellStyle name="Normal 5 2 2 6" xfId="368" xr:uid="{53D49BD3-2852-4E53-8BA8-20959945BA68}"/>
    <cellStyle name="Normal 5 2 2 6 2" xfId="994" xr:uid="{B62ECE08-AD35-47D0-8DEE-6AB06FF5BB6C}"/>
    <cellStyle name="Normal 5 2 2 6 2 2" xfId="1562" xr:uid="{4BD9DE00-4E16-4E14-BAF4-3067F4D4F3CA}"/>
    <cellStyle name="Normal 5 2 2 6 2 2 2" xfId="3519" xr:uid="{465F25BB-B929-4D81-BEC8-E70CBA215342}"/>
    <cellStyle name="Normal 5 2 2 6 2 2 2 2" xfId="14185" xr:uid="{4D394F4B-0911-4EEF-AF78-AC98D55849B6}"/>
    <cellStyle name="Normal 5 2 2 6 2 2 2 3" xfId="9004" xr:uid="{B9CCDB05-548B-46E1-BB87-A8A41EE98C3B}"/>
    <cellStyle name="Normal 5 2 2 6 2 2 3" xfId="9005" xr:uid="{646754C8-2939-410F-A721-5C3686BD06AE}"/>
    <cellStyle name="Normal 5 2 2 6 2 2 4" xfId="7158" xr:uid="{A0D6442D-1CEC-4145-BAEE-CA9983E1A61C}"/>
    <cellStyle name="Normal 5 2 2 6 2 2 5" xfId="12372" xr:uid="{D2A2C3FA-AA06-4963-BD43-A31FB041E54A}"/>
    <cellStyle name="Normal 5 2 2 6 2 2 6" xfId="5333" xr:uid="{6DFB707F-6CFE-4B83-8CC5-E28CE240EDD5}"/>
    <cellStyle name="Normal 5 2 2 6 2 3" xfId="3039" xr:uid="{502AFB84-9686-44AD-A40A-15B4A8959DD1}"/>
    <cellStyle name="Normal 5 2 2 6 2 3 2" xfId="13705" xr:uid="{6F5912BF-BE7D-4E25-A7F1-8593822EB522}"/>
    <cellStyle name="Normal 5 2 2 6 2 3 3" xfId="9006" xr:uid="{EF261305-7843-4CFA-B9AE-C8E626A28DB9}"/>
    <cellStyle name="Normal 5 2 2 6 2 4" xfId="9007" xr:uid="{1DE3C19D-19CF-4680-8042-D3E702376B4C}"/>
    <cellStyle name="Normal 5 2 2 6 2 5" xfId="6678" xr:uid="{C6C58A6C-FD4D-48C1-A9B0-B3F58960755E}"/>
    <cellStyle name="Normal 5 2 2 6 2 6" xfId="11892" xr:uid="{BF30A909-F9A4-4E52-8BCC-B50189BF8D67}"/>
    <cellStyle name="Normal 5 2 2 6 2 7" xfId="4853" xr:uid="{76C17BC9-5579-4B4D-9534-288F330BA21D}"/>
    <cellStyle name="Normal 5 2 2 6 3" xfId="1561" xr:uid="{FCD61877-B80A-497C-A3E4-0366D4E8CAFD}"/>
    <cellStyle name="Normal 5 2 2 6 3 2" xfId="3518" xr:uid="{32CB2F26-339B-411D-9A2E-6AD2B6876F0D}"/>
    <cellStyle name="Normal 5 2 2 6 3 2 2" xfId="14184" xr:uid="{C2A963E2-8FDE-41EB-9A79-8CF9A176E229}"/>
    <cellStyle name="Normal 5 2 2 6 3 2 3" xfId="9008" xr:uid="{BAD8F78A-BEE4-48B1-9C98-65CBBF57E355}"/>
    <cellStyle name="Normal 5 2 2 6 3 3" xfId="9009" xr:uid="{D9803CF9-3D71-4C92-836D-1A49EF77E23A}"/>
    <cellStyle name="Normal 5 2 2 6 3 4" xfId="7157" xr:uid="{F60BAF5E-D0A4-45FD-B67E-E2A175DBB97D}"/>
    <cellStyle name="Normal 5 2 2 6 3 5" xfId="12371" xr:uid="{8BC37159-EF11-4332-ACD2-C625F5561AD3}"/>
    <cellStyle name="Normal 5 2 2 6 3 6" xfId="5332" xr:uid="{58EBF97A-4A4E-48FD-888D-025DF7172C31}"/>
    <cellStyle name="Normal 5 2 2 6 4" xfId="2582" xr:uid="{926D287B-C475-419C-939D-E5E503C45FB5}"/>
    <cellStyle name="Normal 5 2 2 6 4 2" xfId="13248" xr:uid="{DC83C418-7157-4AC0-8711-D2B0B5D688EA}"/>
    <cellStyle name="Normal 5 2 2 6 4 3" xfId="9010" xr:uid="{16AF758B-F33E-4465-AAA7-C2692B98CF30}"/>
    <cellStyle name="Normal 5 2 2 6 5" xfId="9011" xr:uid="{F9C5D2D8-C03A-4BB5-88CC-3DF2EC39CE17}"/>
    <cellStyle name="Normal 5 2 2 6 6" xfId="6221" xr:uid="{D0567B5E-9167-4CFD-8C51-BFD92B439BE3}"/>
    <cellStyle name="Normal 5 2 2 6 7" xfId="11435" xr:uid="{01BB851E-95D5-43D8-A739-3A63072728E9}"/>
    <cellStyle name="Normal 5 2 2 6 8" xfId="4396" xr:uid="{7A4D846D-A8F5-4723-82B3-756E437D62D0}"/>
    <cellStyle name="Normal 5 2 2 7" xfId="848" xr:uid="{AE2AC7C6-CC41-45AD-8A38-AA8CBF647771}"/>
    <cellStyle name="Normal 5 2 2 7 2" xfId="1563" xr:uid="{AE2B94D7-D265-462B-8052-B3CEE0BE8BA7}"/>
    <cellStyle name="Normal 5 2 2 7 2 2" xfId="3520" xr:uid="{B107E00C-DBFD-4AC8-A497-2BCCEA9C0489}"/>
    <cellStyle name="Normal 5 2 2 7 2 2 2" xfId="14186" xr:uid="{08BDA7B5-A90B-4BD3-AC8A-09FA1A7E313B}"/>
    <cellStyle name="Normal 5 2 2 7 2 2 3" xfId="9012" xr:uid="{D26383BC-9192-43EA-8941-67F1D16DC892}"/>
    <cellStyle name="Normal 5 2 2 7 2 3" xfId="9013" xr:uid="{E95F5D7F-9E9E-4D29-843E-7BACD498766F}"/>
    <cellStyle name="Normal 5 2 2 7 2 4" xfId="7159" xr:uid="{FE18919A-F421-4F64-A7CD-15CDE847FBF4}"/>
    <cellStyle name="Normal 5 2 2 7 2 5" xfId="12373" xr:uid="{28499C03-8015-44C9-8EA6-4631BCAED031}"/>
    <cellStyle name="Normal 5 2 2 7 2 6" xfId="5334" xr:uid="{330A2A82-E374-4A1E-A829-1528220FA47B}"/>
    <cellStyle name="Normal 5 2 2 7 3" xfId="2904" xr:uid="{CE8A2DB2-34C8-4FD0-B07A-7DD4BC8E6924}"/>
    <cellStyle name="Normal 5 2 2 7 3 2" xfId="13570" xr:uid="{3F4C3995-CDE8-459C-80E3-936963E11B13}"/>
    <cellStyle name="Normal 5 2 2 7 3 3" xfId="9014" xr:uid="{0F038735-C25B-49B0-AE48-03A94FE27B7C}"/>
    <cellStyle name="Normal 5 2 2 7 4" xfId="9015" xr:uid="{10373110-B113-4EA6-B7F3-A27EC9B2DF51}"/>
    <cellStyle name="Normal 5 2 2 7 5" xfId="6543" xr:uid="{F698A77A-EAEE-41AA-B01C-B6BB8390B8BA}"/>
    <cellStyle name="Normal 5 2 2 7 6" xfId="11757" xr:uid="{8B445574-2315-44CF-AE72-58254C0D9BE6}"/>
    <cellStyle name="Normal 5 2 2 7 7" xfId="4718" xr:uid="{4DCF6C3D-14E5-4C0D-AFD3-B700E2FEF839}"/>
    <cellStyle name="Normal 5 2 2 8" xfId="1314" xr:uid="{331EAE22-0B17-456B-AFD8-E3E5314A7362}"/>
    <cellStyle name="Normal 5 2 2 8 2" xfId="3271" xr:uid="{58195090-EE73-40D7-AA20-F87FBA3F09D3}"/>
    <cellStyle name="Normal 5 2 2 8 2 2" xfId="13937" xr:uid="{9E6936A7-93E5-4B82-B4EE-96F9D5DAABA5}"/>
    <cellStyle name="Normal 5 2 2 8 2 3" xfId="9016" xr:uid="{816BCF4C-C810-4E44-A53C-05C08FB8D95D}"/>
    <cellStyle name="Normal 5 2 2 8 3" xfId="9017" xr:uid="{3F18F0A4-9B4B-4E0D-8FAE-E1A07693CFD8}"/>
    <cellStyle name="Normal 5 2 2 8 4" xfId="6910" xr:uid="{33867982-818F-4A50-826B-4849EF7652CA}"/>
    <cellStyle name="Normal 5 2 2 8 5" xfId="12124" xr:uid="{C096064F-E0F5-4D82-9859-B40172FCC58C}"/>
    <cellStyle name="Normal 5 2 2 8 6" xfId="5085" xr:uid="{0564A7DE-7361-49EE-8792-BCEF75F7475D}"/>
    <cellStyle name="Normal 5 2 2 9" xfId="261" xr:uid="{0CBDFB84-28BF-40FE-B454-0FF7A52F9B07}"/>
    <cellStyle name="Normal 5 2 2 9 2" xfId="2537" xr:uid="{D13FED43-7BED-44A0-969E-3965499E7150}"/>
    <cellStyle name="Normal 5 2 2 9 2 2" xfId="13204" xr:uid="{15D9A7D3-AE3E-4696-BFF5-0AB249A1F69C}"/>
    <cellStyle name="Normal 5 2 2 9 2 3" xfId="9018" xr:uid="{9ED5B224-FC3C-4E38-BC9B-9CF3A85365F5}"/>
    <cellStyle name="Normal 5 2 2 9 3" xfId="9019" xr:uid="{97889481-265B-4F98-8FD6-1B4798083FBD}"/>
    <cellStyle name="Normal 5 2 2 9 4" xfId="6176" xr:uid="{123A6698-AAD0-4EC9-B688-767DE1C37418}"/>
    <cellStyle name="Normal 5 2 2 9 5" xfId="11391" xr:uid="{F127D7E7-89EA-4576-9CC0-9B01C61EC2FC}"/>
    <cellStyle name="Normal 5 2 2 9 6" xfId="4352" xr:uid="{17C568BC-57A3-4065-A13A-59A8F93D2209}"/>
    <cellStyle name="Normal 5 2 3" xfId="179" xr:uid="{7D763FA8-2BD2-4E32-80B3-D2CF447F0CA6}"/>
    <cellStyle name="Normal 5 2 3 10" xfId="2153" xr:uid="{D531EBC1-E00B-41CA-996E-0C39D3FD533A}"/>
    <cellStyle name="Normal 5 2 3 10 2" xfId="4012" xr:uid="{3617FE82-4CC5-40D6-9E2A-8992D22F9E54}"/>
    <cellStyle name="Normal 5 2 3 10 2 2" xfId="14675" xr:uid="{8127C30C-E784-4490-82B2-B542489029C4}"/>
    <cellStyle name="Normal 5 2 3 10 2 3" xfId="9020" xr:uid="{454066EE-1F71-480C-802E-2FC71AB8B394}"/>
    <cellStyle name="Normal 5 2 3 10 3" xfId="9021" xr:uid="{B72EFD5E-2EA7-447D-A37B-24E82361F56C}"/>
    <cellStyle name="Normal 5 2 3 10 4" xfId="7651" xr:uid="{70292C2E-7B06-483A-B0D5-23AA18B85071}"/>
    <cellStyle name="Normal 5 2 3 10 5" xfId="12862" xr:uid="{DA6B4605-6AC2-469B-9CA8-956BBB9581F0}"/>
    <cellStyle name="Normal 5 2 3 10 6" xfId="5823" xr:uid="{42BDA838-0311-4DF2-AFC3-51755CD9C971}"/>
    <cellStyle name="Normal 5 2 3 11" xfId="2304" xr:uid="{DEE7E64A-B2EF-41F7-80A9-42A73663E134}"/>
    <cellStyle name="Normal 5 2 3 11 2" xfId="4148" xr:uid="{4565878A-2D7A-433E-9947-2DFD228BA685}"/>
    <cellStyle name="Normal 5 2 3 11 2 2" xfId="14811" xr:uid="{E5216D98-46FD-422B-A6A2-4656D69BAAD1}"/>
    <cellStyle name="Normal 5 2 3 11 2 3" xfId="9022" xr:uid="{AF52B892-9B0F-4A4E-A1C2-B0B2F26D9276}"/>
    <cellStyle name="Normal 5 2 3 11 3" xfId="7787" xr:uid="{6FEFF564-A49F-47E5-9DD4-3BF247EEE35A}"/>
    <cellStyle name="Normal 5 2 3 11 4" xfId="12998" xr:uid="{9632C532-8D1D-459D-9982-E9409BC7A6C0}"/>
    <cellStyle name="Normal 5 2 3 11 5" xfId="5959" xr:uid="{D6B5528A-A302-4443-A16D-F95B20FE19F6}"/>
    <cellStyle name="Normal 5 2 3 12" xfId="2510" xr:uid="{A8024C70-F1EF-422D-8A06-B40876B80F5E}"/>
    <cellStyle name="Normal 5 2 3 12 2" xfId="9023" xr:uid="{429BF02A-DC8D-4637-997F-E2B781A3BE9D}"/>
    <cellStyle name="Normal 5 2 3 12 3" xfId="13178" xr:uid="{3E37EA73-80AC-4CBC-ADF4-5D1357731D66}"/>
    <cellStyle name="Normal 5 2 3 12 4" xfId="6101" xr:uid="{A94BC2EA-F289-443B-BA80-3F08040D2FDA}"/>
    <cellStyle name="Normal 5 2 3 13" xfId="9024" xr:uid="{D63A97CD-17B1-4438-9F59-B5027434E882}"/>
    <cellStyle name="Normal 5 2 3 14" xfId="6149" xr:uid="{A8433782-A52C-4ED6-B7ED-3D6B39542ADF}"/>
    <cellStyle name="Normal 5 2 3 15" xfId="11365" xr:uid="{220EFC5B-FF49-47D6-B44A-6C00B0A39F63}"/>
    <cellStyle name="Normal 5 2 3 16" xfId="4326" xr:uid="{9DA1CEEE-85AC-4F9B-A64B-EEB601B4F0EE}"/>
    <cellStyle name="Normal 5 2 3 2" xfId="576" xr:uid="{8AFFA206-F37D-4756-8424-91AE2942315D}"/>
    <cellStyle name="Normal 5 2 3 2 10" xfId="11531" xr:uid="{BC547441-6085-457D-A3CC-D7CFC976DB4E}"/>
    <cellStyle name="Normal 5 2 3 2 11" xfId="4492" xr:uid="{FC68AB90-3B0A-4942-A8F9-71B5438FB696}"/>
    <cellStyle name="Normal 5 2 3 2 2" xfId="747" xr:uid="{EC4425F1-7FAB-494B-B39C-3E6453B60BFE}"/>
    <cellStyle name="Normal 5 2 3 2 2 2" xfId="1211" xr:uid="{183164D1-97AA-41A6-9519-B616FBBB8704}"/>
    <cellStyle name="Normal 5 2 3 2 2 2 2" xfId="1566" xr:uid="{E3847F2A-648A-425D-A73A-E74252615F37}"/>
    <cellStyle name="Normal 5 2 3 2 2 2 2 2" xfId="3523" xr:uid="{4500A6BE-DF6C-4D82-AD4A-C9CBF00C20CE}"/>
    <cellStyle name="Normal 5 2 3 2 2 2 2 2 2" xfId="14189" xr:uid="{944F305E-3E91-4C6D-97C7-BAD61A290637}"/>
    <cellStyle name="Normal 5 2 3 2 2 2 2 2 3" xfId="9025" xr:uid="{63EEC552-1138-44D8-91F2-68F4286BE2BE}"/>
    <cellStyle name="Normal 5 2 3 2 2 2 2 3" xfId="9026" xr:uid="{D5914135-918C-49CD-B0F3-217018248A8B}"/>
    <cellStyle name="Normal 5 2 3 2 2 2 2 4" xfId="7162" xr:uid="{795D5BE4-2C2F-45CE-ADE2-DA20C827D473}"/>
    <cellStyle name="Normal 5 2 3 2 2 2 2 5" xfId="12376" xr:uid="{F4ECBF63-159D-4439-BB7D-0A73F2432C90}"/>
    <cellStyle name="Normal 5 2 3 2 2 2 2 6" xfId="5337" xr:uid="{8BBEDBCB-9A40-4BD9-A590-19FEEAE23C01}"/>
    <cellStyle name="Normal 5 2 3 2 2 2 3" xfId="3180" xr:uid="{E99ED685-DBAC-40A0-82A4-03F1BEE6EABE}"/>
    <cellStyle name="Normal 5 2 3 2 2 2 3 2" xfId="13846" xr:uid="{C40C59A4-A09C-442F-80E6-C456103470A7}"/>
    <cellStyle name="Normal 5 2 3 2 2 2 3 3" xfId="9027" xr:uid="{31065056-2C6F-4496-95EE-574F43CA4653}"/>
    <cellStyle name="Normal 5 2 3 2 2 2 4" xfId="9028" xr:uid="{BB1DEEB3-7AC1-44E7-8E7B-D508E70364D2}"/>
    <cellStyle name="Normal 5 2 3 2 2 2 5" xfId="6819" xr:uid="{1D6857DC-D1D1-49FF-938A-4888435B90DE}"/>
    <cellStyle name="Normal 5 2 3 2 2 2 6" xfId="12033" xr:uid="{CC0E250C-1513-493C-9DE1-7A2832354B9F}"/>
    <cellStyle name="Normal 5 2 3 2 2 2 7" xfId="4994" xr:uid="{36BEE4F3-9714-4198-8BEB-5CDA3C6F3435}"/>
    <cellStyle name="Normal 5 2 3 2 2 3" xfId="1565" xr:uid="{D34296FA-0CDC-4580-A767-B3BA0A27759B}"/>
    <cellStyle name="Normal 5 2 3 2 2 3 2" xfId="3522" xr:uid="{92CFD8F2-B51D-487F-B28D-31B448512708}"/>
    <cellStyle name="Normal 5 2 3 2 2 3 2 2" xfId="14188" xr:uid="{4E4C7097-915F-4645-98E6-2969C4C0FBC0}"/>
    <cellStyle name="Normal 5 2 3 2 2 3 2 3" xfId="9029" xr:uid="{AF15BA8E-11F2-4F3D-A242-736482BC97B8}"/>
    <cellStyle name="Normal 5 2 3 2 2 3 3" xfId="9030" xr:uid="{1C15D007-6793-4B74-9D3E-74DD694D3D17}"/>
    <cellStyle name="Normal 5 2 3 2 2 3 4" xfId="7161" xr:uid="{E411EA66-FF88-4A2F-80B4-28DCBE8AE99A}"/>
    <cellStyle name="Normal 5 2 3 2 2 3 5" xfId="12375" xr:uid="{2ACEB8A7-AB50-448B-A746-2FC4C4E7CDD5}"/>
    <cellStyle name="Normal 5 2 3 2 2 3 6" xfId="5336" xr:uid="{092D88E1-6F46-4428-9B92-8F6D0BDBFCF5}"/>
    <cellStyle name="Normal 5 2 3 2 2 4" xfId="2813" xr:uid="{AEEF33BF-CBF3-4E6B-83E7-9105D9908789}"/>
    <cellStyle name="Normal 5 2 3 2 2 4 2" xfId="13479" xr:uid="{896B33BA-2827-48BA-AE8D-6C955E3F7E94}"/>
    <cellStyle name="Normal 5 2 3 2 2 4 3" xfId="9031" xr:uid="{598FE942-5A9B-43C0-9F86-5400900DA65A}"/>
    <cellStyle name="Normal 5 2 3 2 2 5" xfId="9032" xr:uid="{897F8634-0C55-4A7A-8CBC-96A19232B354}"/>
    <cellStyle name="Normal 5 2 3 2 2 6" xfId="6452" xr:uid="{1584582D-790C-4B75-8211-B7629284F423}"/>
    <cellStyle name="Normal 5 2 3 2 2 7" xfId="11666" xr:uid="{F9614AA5-12DF-4679-BBFD-BD0B864C4C50}"/>
    <cellStyle name="Normal 5 2 3 2 2 8" xfId="4627" xr:uid="{DCD72886-5D2C-426D-BCF3-738583B20584}"/>
    <cellStyle name="Normal 5 2 3 2 3" xfId="899" xr:uid="{C4A1F3BE-D50F-4A81-AF65-7C92614893F7}"/>
    <cellStyle name="Normal 5 2 3 2 3 2" xfId="1567" xr:uid="{9C501238-B7BC-4043-AC1E-AC9E9A9C83FE}"/>
    <cellStyle name="Normal 5 2 3 2 3 2 2" xfId="3524" xr:uid="{9B90E4AC-5299-449A-9B82-21F51CC301FE}"/>
    <cellStyle name="Normal 5 2 3 2 3 2 2 2" xfId="14190" xr:uid="{53C79224-B3F9-4D2B-A28B-82FEB4FE4BF9}"/>
    <cellStyle name="Normal 5 2 3 2 3 2 2 3" xfId="9033" xr:uid="{56D8C9F7-7560-42D1-BD14-6747521926E8}"/>
    <cellStyle name="Normal 5 2 3 2 3 2 3" xfId="9034" xr:uid="{C9F90371-1D5F-487D-A509-E60094FF85FC}"/>
    <cellStyle name="Normal 5 2 3 2 3 2 4" xfId="7163" xr:uid="{BC089697-B344-4032-A91C-36E18655CECA}"/>
    <cellStyle name="Normal 5 2 3 2 3 2 5" xfId="12377" xr:uid="{26667B07-81F9-4066-95B7-87C5044F3EF3}"/>
    <cellStyle name="Normal 5 2 3 2 3 2 6" xfId="5338" xr:uid="{15E08ED0-AE9F-48FD-9B4D-C162988074F5}"/>
    <cellStyle name="Normal 5 2 3 2 3 3" xfId="2951" xr:uid="{0BCBF5D3-8861-44FA-98F3-7938515CA6C6}"/>
    <cellStyle name="Normal 5 2 3 2 3 3 2" xfId="13617" xr:uid="{BBC43276-81C6-4E36-8684-A339CBA8A5EA}"/>
    <cellStyle name="Normal 5 2 3 2 3 3 3" xfId="9035" xr:uid="{302E5407-2944-4DED-9596-D0FBCF5CF8BE}"/>
    <cellStyle name="Normal 5 2 3 2 3 4" xfId="9036" xr:uid="{AF5E9FA0-2B77-42FE-8DAD-FAA9D0A1EEE0}"/>
    <cellStyle name="Normal 5 2 3 2 3 5" xfId="6590" xr:uid="{D008CDE8-098C-4860-928A-19A3191A9BA2}"/>
    <cellStyle name="Normal 5 2 3 2 3 6" xfId="11804" xr:uid="{51893880-DDC3-4C2D-B7A7-FAFB4D009DB3}"/>
    <cellStyle name="Normal 5 2 3 2 3 7" xfId="4765" xr:uid="{97999EC9-B2D3-45D4-B566-727842E93EB5}"/>
    <cellStyle name="Normal 5 2 3 2 4" xfId="1564" xr:uid="{477576AB-02A6-4B85-883C-07CC92C4953C}"/>
    <cellStyle name="Normal 5 2 3 2 4 2" xfId="3521" xr:uid="{872FAF0D-87B6-4902-BFD6-A12676302D4E}"/>
    <cellStyle name="Normal 5 2 3 2 4 2 2" xfId="14187" xr:uid="{7A1B906D-322C-4CA3-8742-1CE1C8382A8D}"/>
    <cellStyle name="Normal 5 2 3 2 4 2 3" xfId="9037" xr:uid="{F3DBF82C-EFBA-4366-A76F-24B1B48CF4ED}"/>
    <cellStyle name="Normal 5 2 3 2 4 3" xfId="9038" xr:uid="{9899E9D5-307B-4A18-B61D-FFF147134499}"/>
    <cellStyle name="Normal 5 2 3 2 4 4" xfId="7160" xr:uid="{8EC91201-2850-48FA-850D-D7DE90A3608D}"/>
    <cellStyle name="Normal 5 2 3 2 4 5" xfId="12374" xr:uid="{12A7870D-1FFD-4E61-835B-F64CEA7D389B}"/>
    <cellStyle name="Normal 5 2 3 2 4 6" xfId="5335" xr:uid="{B2E73174-CDCC-4473-9E83-C7D14135D4B5}"/>
    <cellStyle name="Normal 5 2 3 2 5" xfId="2205" xr:uid="{7F22C905-F689-4461-A45F-5B523430E4CE}"/>
    <cellStyle name="Normal 5 2 3 2 5 2" xfId="4059" xr:uid="{5AECCA08-BD45-459F-AD12-0B4CEF14079F}"/>
    <cellStyle name="Normal 5 2 3 2 5 2 2" xfId="14722" xr:uid="{5E0174EA-0668-4EAF-8450-9F7AA263617D}"/>
    <cellStyle name="Normal 5 2 3 2 5 2 3" xfId="9039" xr:uid="{759D9900-F0D2-429C-B511-14DC1584A6B3}"/>
    <cellStyle name="Normal 5 2 3 2 5 3" xfId="9040" xr:uid="{64E774EE-AB5A-4B29-9B82-055BBC426E2C}"/>
    <cellStyle name="Normal 5 2 3 2 5 4" xfId="7698" xr:uid="{FE812A89-613B-48AB-8AC9-40A28C193CEB}"/>
    <cellStyle name="Normal 5 2 3 2 5 5" xfId="12909" xr:uid="{86247C03-E550-4570-89CB-0740A20429DA}"/>
    <cellStyle name="Normal 5 2 3 2 5 6" xfId="5870" xr:uid="{20D8D5B1-0FF2-4805-A588-95AC01C7EDA2}"/>
    <cellStyle name="Normal 5 2 3 2 6" xfId="2350" xr:uid="{08202E9F-E95F-436F-BAE5-0F46381FF37B}"/>
    <cellStyle name="Normal 5 2 3 2 6 2" xfId="4194" xr:uid="{6ED74F42-5A07-419C-A08C-864506A7B394}"/>
    <cellStyle name="Normal 5 2 3 2 6 2 2" xfId="14857" xr:uid="{A066287D-B3D1-44FF-9BBF-FB34FE3D6968}"/>
    <cellStyle name="Normal 5 2 3 2 6 2 3" xfId="9041" xr:uid="{E2D0AFB0-0C1A-4EEF-8321-EE2746FF5152}"/>
    <cellStyle name="Normal 5 2 3 2 6 3" xfId="7833" xr:uid="{62CEE5A3-CBE7-4C30-BEBC-CC3CF892527F}"/>
    <cellStyle name="Normal 5 2 3 2 6 4" xfId="13044" xr:uid="{CAE1AB11-4803-49FF-914D-3DF9F99F024E}"/>
    <cellStyle name="Normal 5 2 3 2 6 5" xfId="6005" xr:uid="{78258D20-BE1F-4CC4-81B8-1269F3AC0F0C}"/>
    <cellStyle name="Normal 5 2 3 2 7" xfId="2678" xr:uid="{26F94AFA-BE60-431E-B467-46A566158D82}"/>
    <cellStyle name="Normal 5 2 3 2 7 2" xfId="13344" xr:uid="{A7E46CC8-0CE4-4F56-8379-4AA148DD6517}"/>
    <cellStyle name="Normal 5 2 3 2 7 3" xfId="9042" xr:uid="{811808C7-AE78-4851-BD2D-64E8CE763E26}"/>
    <cellStyle name="Normal 5 2 3 2 8" xfId="9043" xr:uid="{47F317DA-2F70-49B9-9E6E-7BD11D8375B6}"/>
    <cellStyle name="Normal 5 2 3 2 9" xfId="6317" xr:uid="{FD7CB9E3-8487-4CDE-B0BB-72546CFFB9C6}"/>
    <cellStyle name="Normal 5 2 3 3" xfId="650" xr:uid="{4606D48D-52F9-444E-924C-E90A20EC717C}"/>
    <cellStyle name="Normal 5 2 3 3 10" xfId="11574" xr:uid="{E959F3E8-0647-47D3-86DF-827686488E98}"/>
    <cellStyle name="Normal 5 2 3 3 11" xfId="4535" xr:uid="{98F651DB-EB94-4E90-864A-D9FB8DF53F49}"/>
    <cellStyle name="Normal 5 2 3 3 2" xfId="791" xr:uid="{F35C11E4-ECA6-4AC1-ACFA-C79146B924D9}"/>
    <cellStyle name="Normal 5 2 3 3 2 2" xfId="1254" xr:uid="{F9009B14-AD30-43D6-BC46-B98DC67DCECA}"/>
    <cellStyle name="Normal 5 2 3 3 2 2 2" xfId="1570" xr:uid="{40721BB9-FE15-4EF1-95B0-5639F3BEBC7F}"/>
    <cellStyle name="Normal 5 2 3 3 2 2 2 2" xfId="3527" xr:uid="{7A5EBD91-1A83-4A7E-88AB-5D1D62B6B5BE}"/>
    <cellStyle name="Normal 5 2 3 3 2 2 2 2 2" xfId="14193" xr:uid="{AD783A19-DA1E-43BF-A847-262F09B18E5F}"/>
    <cellStyle name="Normal 5 2 3 3 2 2 2 2 3" xfId="9044" xr:uid="{D8DF50A7-C988-46AF-95A8-EFC557341B43}"/>
    <cellStyle name="Normal 5 2 3 3 2 2 2 3" xfId="9045" xr:uid="{1EBDED0B-73A9-457E-8BA4-F918AE9D9CD1}"/>
    <cellStyle name="Normal 5 2 3 3 2 2 2 4" xfId="7166" xr:uid="{EEF0846C-3B24-4640-885F-B3D3C13CA023}"/>
    <cellStyle name="Normal 5 2 3 3 2 2 2 5" xfId="12380" xr:uid="{B673EB60-C11C-447B-B217-6A0E28A7AA2B}"/>
    <cellStyle name="Normal 5 2 3 3 2 2 2 6" xfId="5341" xr:uid="{065CA53F-8C30-4844-9CD4-077A163ABB55}"/>
    <cellStyle name="Normal 5 2 3 3 2 2 3" xfId="3223" xr:uid="{8A51D87F-7F70-4CF1-A046-1983836F5BC2}"/>
    <cellStyle name="Normal 5 2 3 3 2 2 3 2" xfId="13889" xr:uid="{6321A057-74C4-4FAB-8F21-70FF4A483BDC}"/>
    <cellStyle name="Normal 5 2 3 3 2 2 3 3" xfId="9046" xr:uid="{D989B25C-8907-4A77-9D96-B831BE8AA6C7}"/>
    <cellStyle name="Normal 5 2 3 3 2 2 4" xfId="9047" xr:uid="{1AD5ECFD-9DBD-4A54-81AE-E25AD54056DA}"/>
    <cellStyle name="Normal 5 2 3 3 2 2 5" xfId="6862" xr:uid="{0809D8BD-4CB3-4A19-B02D-A3EBD9E7A888}"/>
    <cellStyle name="Normal 5 2 3 3 2 2 6" xfId="12076" xr:uid="{527229BC-DE54-4FEE-90DF-A1A6E8C4FFE4}"/>
    <cellStyle name="Normal 5 2 3 3 2 2 7" xfId="5037" xr:uid="{8BD39848-CAEA-4B12-8B0F-0BB6B2E4E48E}"/>
    <cellStyle name="Normal 5 2 3 3 2 3" xfId="1569" xr:uid="{1CD01584-88A8-4335-B662-5DDDEC9C108E}"/>
    <cellStyle name="Normal 5 2 3 3 2 3 2" xfId="3526" xr:uid="{E77C6337-37FC-4AE5-9D3C-04F5B48DEF4C}"/>
    <cellStyle name="Normal 5 2 3 3 2 3 2 2" xfId="14192" xr:uid="{14A2FEC8-B1C7-48FE-BA51-BBCDE55E01E0}"/>
    <cellStyle name="Normal 5 2 3 3 2 3 2 3" xfId="9048" xr:uid="{278671E9-D1A3-4EF7-918D-969B58EF94AF}"/>
    <cellStyle name="Normal 5 2 3 3 2 3 3" xfId="9049" xr:uid="{63BF9032-2E4B-41FC-B342-04A98C69412C}"/>
    <cellStyle name="Normal 5 2 3 3 2 3 4" xfId="7165" xr:uid="{075D2DE9-E943-45A2-9FC6-DE72249D2C33}"/>
    <cellStyle name="Normal 5 2 3 3 2 3 5" xfId="12379" xr:uid="{BE3FF1CE-AC24-477A-BE33-2D084D9EFE4E}"/>
    <cellStyle name="Normal 5 2 3 3 2 3 6" xfId="5340" xr:uid="{BE3431C8-7945-4725-A290-896ED56477FD}"/>
    <cellStyle name="Normal 5 2 3 3 2 4" xfId="2856" xr:uid="{C97AECB2-9C46-4C22-8801-0700FE63E199}"/>
    <cellStyle name="Normal 5 2 3 3 2 4 2" xfId="13522" xr:uid="{1AD6C667-55AB-4BE5-84E6-ACB10982A924}"/>
    <cellStyle name="Normal 5 2 3 3 2 4 3" xfId="9050" xr:uid="{E89F190A-70E1-46CB-91D6-17A1D97F9C93}"/>
    <cellStyle name="Normal 5 2 3 3 2 5" xfId="9051" xr:uid="{C7CC8921-17FE-40EA-BD5A-B340B0DE4D0B}"/>
    <cellStyle name="Normal 5 2 3 3 2 6" xfId="6495" xr:uid="{A593BF91-24D6-4696-919F-7B6AFB30D995}"/>
    <cellStyle name="Normal 5 2 3 3 2 7" xfId="11709" xr:uid="{7D3CEB96-1599-4DAB-BAD5-4D0320D05C85}"/>
    <cellStyle name="Normal 5 2 3 3 2 8" xfId="4670" xr:uid="{20D37CAE-64F4-4464-B31A-29495429DF8D}"/>
    <cellStyle name="Normal 5 2 3 3 3" xfId="943" xr:uid="{38CA26C3-6A40-4BDE-B1D8-26774EBCA4D6}"/>
    <cellStyle name="Normal 5 2 3 3 3 2" xfId="1571" xr:uid="{44BEE010-DC07-457B-B348-A69B955C5557}"/>
    <cellStyle name="Normal 5 2 3 3 3 2 2" xfId="3528" xr:uid="{59DCD5C3-1C6C-4F4E-B255-7C1E17FF9AA7}"/>
    <cellStyle name="Normal 5 2 3 3 3 2 2 2" xfId="14194" xr:uid="{48F80393-6B97-4F0C-B76F-F84B10F16DFA}"/>
    <cellStyle name="Normal 5 2 3 3 3 2 2 3" xfId="9052" xr:uid="{827F3B0D-66B7-4A5F-B0A6-30CAB18EB7F2}"/>
    <cellStyle name="Normal 5 2 3 3 3 2 3" xfId="9053" xr:uid="{312511D8-4328-4D09-9FCE-8565E9BCFFE1}"/>
    <cellStyle name="Normal 5 2 3 3 3 2 4" xfId="7167" xr:uid="{1B7675DE-EB3A-40C2-80C4-154A0F534850}"/>
    <cellStyle name="Normal 5 2 3 3 3 2 5" xfId="12381" xr:uid="{FFDCE3C3-8104-444F-90C5-7F53EBCE6A35}"/>
    <cellStyle name="Normal 5 2 3 3 3 2 6" xfId="5342" xr:uid="{4C53CCD2-2107-4955-9CAD-38D66397CFB0}"/>
    <cellStyle name="Normal 5 2 3 3 3 3" xfId="2994" xr:uid="{D7AA925B-6583-476E-8CA3-F0D367D75947}"/>
    <cellStyle name="Normal 5 2 3 3 3 3 2" xfId="13660" xr:uid="{1758D090-B382-4F97-80B1-973BA7B63547}"/>
    <cellStyle name="Normal 5 2 3 3 3 3 3" xfId="9054" xr:uid="{31B8C0B3-F5EC-48DD-8D8A-2CB2539CFE90}"/>
    <cellStyle name="Normal 5 2 3 3 3 4" xfId="9055" xr:uid="{3EA557DD-4422-466A-A5E2-6C83A17069A0}"/>
    <cellStyle name="Normal 5 2 3 3 3 5" xfId="6633" xr:uid="{3FD8C6C9-FF61-4D98-9292-C69E39F71B5B}"/>
    <cellStyle name="Normal 5 2 3 3 3 6" xfId="11847" xr:uid="{D1267D3E-2228-4872-8DA5-CB4AEF291067}"/>
    <cellStyle name="Normal 5 2 3 3 3 7" xfId="4808" xr:uid="{745900D8-DD76-43F2-8424-F0ADBF98015E}"/>
    <cellStyle name="Normal 5 2 3 3 4" xfId="1568" xr:uid="{A6B5BF9C-0CB6-466B-84E2-02F6D7126708}"/>
    <cellStyle name="Normal 5 2 3 3 4 2" xfId="3525" xr:uid="{BBEC7926-9742-429C-AAB3-3DD50E3C6F70}"/>
    <cellStyle name="Normal 5 2 3 3 4 2 2" xfId="14191" xr:uid="{2E64618C-97AF-483D-BB61-321C7A7BF118}"/>
    <cellStyle name="Normal 5 2 3 3 4 2 3" xfId="9056" xr:uid="{0AF13C90-B20C-4186-80ED-BB64E3D2A045}"/>
    <cellStyle name="Normal 5 2 3 3 4 3" xfId="9057" xr:uid="{A529A3E3-EBF4-46AB-BAA1-F2AC099967F9}"/>
    <cellStyle name="Normal 5 2 3 3 4 4" xfId="7164" xr:uid="{4638EDAD-3E88-4454-9C4D-FB90E872A865}"/>
    <cellStyle name="Normal 5 2 3 3 4 5" xfId="12378" xr:uid="{2FCFD9BD-5226-43E6-AEE3-A0D0D41C9A1D}"/>
    <cellStyle name="Normal 5 2 3 3 4 6" xfId="5339" xr:uid="{C0BEA8E6-BAF3-4D43-B390-FD947E0244EB}"/>
    <cellStyle name="Normal 5 2 3 3 5" xfId="2249" xr:uid="{49246CD0-A6D4-486A-A41A-061292D0882F}"/>
    <cellStyle name="Normal 5 2 3 3 5 2" xfId="4102" xr:uid="{B44AE83E-C902-49A4-BD92-493FC7087BA4}"/>
    <cellStyle name="Normal 5 2 3 3 5 2 2" xfId="14765" xr:uid="{E8C4E9CA-0BE0-4FF2-B8D0-294BF70F8C5B}"/>
    <cellStyle name="Normal 5 2 3 3 5 2 3" xfId="9058" xr:uid="{7A8B2B60-D2A9-41D6-B9AF-3691748DDD91}"/>
    <cellStyle name="Normal 5 2 3 3 5 3" xfId="9059" xr:uid="{C760A577-5DC4-47A9-99CC-C38975977A46}"/>
    <cellStyle name="Normal 5 2 3 3 5 4" xfId="7741" xr:uid="{EB5C6171-DC1A-454E-A57A-5F1A6371185B}"/>
    <cellStyle name="Normal 5 2 3 3 5 5" xfId="12952" xr:uid="{0EB33D6F-71E3-4087-8258-220860320604}"/>
    <cellStyle name="Normal 5 2 3 3 5 6" xfId="5913" xr:uid="{F97B1F27-EBBD-4EF7-88A3-268E2D380591}"/>
    <cellStyle name="Normal 5 2 3 3 6" xfId="2393" xr:uid="{F0F3FD12-F105-45BF-B676-FD82E69C42EA}"/>
    <cellStyle name="Normal 5 2 3 3 6 2" xfId="4237" xr:uid="{6AFFE620-C359-4F2F-A97F-24FD1C7730FF}"/>
    <cellStyle name="Normal 5 2 3 3 6 2 2" xfId="14900" xr:uid="{D2A610B5-6BFE-4CBA-AD3D-3D48242969D3}"/>
    <cellStyle name="Normal 5 2 3 3 6 2 3" xfId="9060" xr:uid="{C924A39F-75B5-4E82-929F-7D979FF2EA8A}"/>
    <cellStyle name="Normal 5 2 3 3 6 3" xfId="7876" xr:uid="{DF8C4E74-E05E-4D1A-A154-7CD996F8F494}"/>
    <cellStyle name="Normal 5 2 3 3 6 4" xfId="13087" xr:uid="{E24C15FC-2B73-4103-B39E-665ABE8B6C3E}"/>
    <cellStyle name="Normal 5 2 3 3 6 5" xfId="6048" xr:uid="{35F4D0C9-ED00-49E6-8651-B4F20B95D098}"/>
    <cellStyle name="Normal 5 2 3 3 7" xfId="2721" xr:uid="{44806AAC-B171-480C-98B4-C904C3A07800}"/>
    <cellStyle name="Normal 5 2 3 3 7 2" xfId="13387" xr:uid="{CAA9D540-DEF7-43C1-99C8-10DC1C8CCBBB}"/>
    <cellStyle name="Normal 5 2 3 3 7 3" xfId="9061" xr:uid="{E64D2FAC-2ECE-4D93-B98F-2670C4E4A39C}"/>
    <cellStyle name="Normal 5 2 3 3 8" xfId="9062" xr:uid="{EF50FCB3-A565-4D8C-BD68-FD8FC978AAA2}"/>
    <cellStyle name="Normal 5 2 3 3 9" xfId="6360" xr:uid="{C976CB50-E9AE-4C80-8293-6F82931CC7BF}"/>
    <cellStyle name="Normal 5 2 3 4" xfId="484" xr:uid="{6D7BB32B-C653-4764-B73D-22176C0A5857}"/>
    <cellStyle name="Normal 5 2 3 4 2" xfId="1052" xr:uid="{5CD8A012-7D51-4456-9472-3F6EEF009EA2}"/>
    <cellStyle name="Normal 5 2 3 4 2 2" xfId="1573" xr:uid="{408D56DF-87DB-4F91-BEEF-013D8B7A28DF}"/>
    <cellStyle name="Normal 5 2 3 4 2 2 2" xfId="3530" xr:uid="{A24150F7-8D9C-494A-8EC3-2B6E8A050301}"/>
    <cellStyle name="Normal 5 2 3 4 2 2 2 2" xfId="14196" xr:uid="{6B97E097-2CC0-43C6-AA29-A7A2F5149CEB}"/>
    <cellStyle name="Normal 5 2 3 4 2 2 2 3" xfId="9063" xr:uid="{F3DA4A4F-16A3-45E6-BA29-4188957552E5}"/>
    <cellStyle name="Normal 5 2 3 4 2 2 3" xfId="9064" xr:uid="{5810BB6B-4E6B-4E1D-80F2-3F06E4211E42}"/>
    <cellStyle name="Normal 5 2 3 4 2 2 4" xfId="7169" xr:uid="{C835C0AA-01ED-4F00-AE03-C3BC988FD464}"/>
    <cellStyle name="Normal 5 2 3 4 2 2 5" xfId="12383" xr:uid="{F6F3E7CB-94DB-4F6B-869A-50F8374728ED}"/>
    <cellStyle name="Normal 5 2 3 4 2 2 6" xfId="5344" xr:uid="{6B5A2FE6-A00F-4D0A-BB52-AC0168BC1C50}"/>
    <cellStyle name="Normal 5 2 3 4 2 3" xfId="3084" xr:uid="{EA0302D9-EAED-4912-A5EA-959920BBC90C}"/>
    <cellStyle name="Normal 5 2 3 4 2 3 2" xfId="13750" xr:uid="{FC815980-5E58-4F06-AC20-3E107695ADF4}"/>
    <cellStyle name="Normal 5 2 3 4 2 3 3" xfId="9065" xr:uid="{0EDA9E25-6CC9-4F26-BEF5-B8E4702160C2}"/>
    <cellStyle name="Normal 5 2 3 4 2 4" xfId="9066" xr:uid="{0916FDEF-0676-4CCA-8009-E0069A0AE373}"/>
    <cellStyle name="Normal 5 2 3 4 2 5" xfId="6723" xr:uid="{E0DBA1C3-8226-4193-AA3F-C857F768BAD5}"/>
    <cellStyle name="Normal 5 2 3 4 2 6" xfId="11937" xr:uid="{673BCB2E-AD40-4E1D-B87D-E644645B867F}"/>
    <cellStyle name="Normal 5 2 3 4 2 7" xfId="4898" xr:uid="{882B0DAB-DB8F-45E0-B153-6137553324C5}"/>
    <cellStyle name="Normal 5 2 3 4 3" xfId="1572" xr:uid="{35C8AA84-D9E0-4527-8093-765B4F8B88F7}"/>
    <cellStyle name="Normal 5 2 3 4 3 2" xfId="3529" xr:uid="{4194CF2C-00A5-4B32-8039-74C3D49358B1}"/>
    <cellStyle name="Normal 5 2 3 4 3 2 2" xfId="14195" xr:uid="{9FBA285D-2007-48CD-8C97-E6EEDFDAE2FE}"/>
    <cellStyle name="Normal 5 2 3 4 3 2 3" xfId="9067" xr:uid="{C32F6880-5127-4A30-9BD7-5096EFEC7662}"/>
    <cellStyle name="Normal 5 2 3 4 3 3" xfId="9068" xr:uid="{D22DB9C7-A99F-41E2-8D7D-2F0701905525}"/>
    <cellStyle name="Normal 5 2 3 4 3 4" xfId="7168" xr:uid="{0B52BBA4-C76D-42A1-A66C-C749D68FA369}"/>
    <cellStyle name="Normal 5 2 3 4 3 5" xfId="12382" xr:uid="{1C73CD06-7968-438F-8BF2-3AC2F507051C}"/>
    <cellStyle name="Normal 5 2 3 4 3 6" xfId="5343" xr:uid="{4540581F-67A0-44FF-82DA-012638AA293F}"/>
    <cellStyle name="Normal 5 2 3 4 4" xfId="2632" xr:uid="{2EB8AAA6-18C9-42EA-94BD-BE4E2748321F}"/>
    <cellStyle name="Normal 5 2 3 4 4 2" xfId="13298" xr:uid="{F6401D6F-9547-49C7-88BA-D829573D42E8}"/>
    <cellStyle name="Normal 5 2 3 4 4 3" xfId="9069" xr:uid="{DF0C5DDA-C3F0-4516-A02B-45FB445FAB86}"/>
    <cellStyle name="Normal 5 2 3 4 5" xfId="9070" xr:uid="{C3755DDD-8F7B-4FAC-81AA-5B7D76F30CD7}"/>
    <cellStyle name="Normal 5 2 3 4 6" xfId="6271" xr:uid="{BB794170-0AE7-4ACF-8EF6-984488ADD302}"/>
    <cellStyle name="Normal 5 2 3 4 7" xfId="11485" xr:uid="{187B1421-65CF-4306-869E-714C3C3E2CE4}"/>
    <cellStyle name="Normal 5 2 3 4 8" xfId="4446" xr:uid="{A213DA87-11D5-4343-B583-ABBB1D78C3C0}"/>
    <cellStyle name="Normal 5 2 3 5" xfId="701" xr:uid="{EE0BC0DF-C135-4B39-AF63-EBFE15489D3D}"/>
    <cellStyle name="Normal 5 2 3 5 2" xfId="1165" xr:uid="{22284031-8FF6-403D-A632-080350171DA5}"/>
    <cellStyle name="Normal 5 2 3 5 2 2" xfId="1575" xr:uid="{9F309B33-59F0-46BE-BE75-C02C4902F9F2}"/>
    <cellStyle name="Normal 5 2 3 5 2 2 2" xfId="3532" xr:uid="{4EFA21E0-774B-42BB-8818-4AFAA6100639}"/>
    <cellStyle name="Normal 5 2 3 5 2 2 2 2" xfId="14198" xr:uid="{CC0694AB-C3C6-43E1-AC35-29F2652CB5C6}"/>
    <cellStyle name="Normal 5 2 3 5 2 2 2 3" xfId="9071" xr:uid="{D14FD2D6-EA10-4931-BE78-156DA8E3ADAB}"/>
    <cellStyle name="Normal 5 2 3 5 2 2 3" xfId="9072" xr:uid="{630A16FE-441C-4BA2-A3F3-F2D1ABCF4AC7}"/>
    <cellStyle name="Normal 5 2 3 5 2 2 4" xfId="7171" xr:uid="{6E785E6F-F4AF-472D-9CE2-7E67D562BFC5}"/>
    <cellStyle name="Normal 5 2 3 5 2 2 5" xfId="12385" xr:uid="{1897A9A1-DD59-4AFC-95E3-459820BEAAF2}"/>
    <cellStyle name="Normal 5 2 3 5 2 2 6" xfId="5346" xr:uid="{C64D5A31-4A25-441B-A180-2E415708F024}"/>
    <cellStyle name="Normal 5 2 3 5 2 3" xfId="3134" xr:uid="{057824C9-7A3E-470C-8A28-9F0E1C854CAF}"/>
    <cellStyle name="Normal 5 2 3 5 2 3 2" xfId="13800" xr:uid="{B4CB0846-F50A-43E9-9A57-60E23F6B3C52}"/>
    <cellStyle name="Normal 5 2 3 5 2 3 3" xfId="9073" xr:uid="{8B8B2867-F9F9-49FD-8753-9FF2CFB8DB47}"/>
    <cellStyle name="Normal 5 2 3 5 2 4" xfId="9074" xr:uid="{66FBD98C-7CD9-4827-9830-8959A260BB17}"/>
    <cellStyle name="Normal 5 2 3 5 2 5" xfId="6773" xr:uid="{C3F1A818-9519-41A4-8522-E700C390F0AE}"/>
    <cellStyle name="Normal 5 2 3 5 2 6" xfId="11987" xr:uid="{4A32CFF8-AB11-41F7-8506-D64EFCF4459D}"/>
    <cellStyle name="Normal 5 2 3 5 2 7" xfId="4948" xr:uid="{B60A9633-32C0-4DDB-B9A2-AD48D586DD80}"/>
    <cellStyle name="Normal 5 2 3 5 3" xfId="1574" xr:uid="{A2601ECC-217D-4AAD-810E-C533B9D205FB}"/>
    <cellStyle name="Normal 5 2 3 5 3 2" xfId="3531" xr:uid="{B4E7B45D-4D45-4DA3-9C6A-CE3AA0C91D90}"/>
    <cellStyle name="Normal 5 2 3 5 3 2 2" xfId="14197" xr:uid="{88B1B20A-DBA7-4CB8-A330-745D37B3482C}"/>
    <cellStyle name="Normal 5 2 3 5 3 2 3" xfId="9075" xr:uid="{13A7F806-A07F-420C-AB01-40B0C8F38CD5}"/>
    <cellStyle name="Normal 5 2 3 5 3 3" xfId="9076" xr:uid="{9AB73A14-2058-48B5-8991-4CF2ACF5A1E9}"/>
    <cellStyle name="Normal 5 2 3 5 3 4" xfId="7170" xr:uid="{54DFA263-7A73-44EB-AEE5-2E9183AC9A4E}"/>
    <cellStyle name="Normal 5 2 3 5 3 5" xfId="12384" xr:uid="{FBEC6219-D5F4-4548-848D-40D4C9B7E419}"/>
    <cellStyle name="Normal 5 2 3 5 3 6" xfId="5345" xr:uid="{A71176D9-CEB6-4256-8648-669A23598658}"/>
    <cellStyle name="Normal 5 2 3 5 4" xfId="2767" xr:uid="{4B433103-BA51-44D6-BD80-CB81C5CB9D21}"/>
    <cellStyle name="Normal 5 2 3 5 4 2" xfId="13433" xr:uid="{250B3849-5C71-4086-9511-9F3607CD9D0B}"/>
    <cellStyle name="Normal 5 2 3 5 4 3" xfId="9077" xr:uid="{376329A8-C233-4482-9469-9D8D4FEAC4B5}"/>
    <cellStyle name="Normal 5 2 3 5 5" xfId="9078" xr:uid="{DAD0EF86-9F69-4EC8-9F8C-EB752770CE85}"/>
    <cellStyle name="Normal 5 2 3 5 6" xfId="6406" xr:uid="{76A614B7-2389-4C40-895C-DD1BE70BB0FF}"/>
    <cellStyle name="Normal 5 2 3 5 7" xfId="11620" xr:uid="{C942FA8E-43B7-435A-B377-E085EA1E9D72}"/>
    <cellStyle name="Normal 5 2 3 5 8" xfId="4581" xr:uid="{FE3FFC6D-CF51-4766-8384-FC938B3A509D}"/>
    <cellStyle name="Normal 5 2 3 6" xfId="369" xr:uid="{B5D2F00D-1D3F-451A-8E7C-2BFD17214153}"/>
    <cellStyle name="Normal 5 2 3 6 2" xfId="995" xr:uid="{B4CC826A-EE21-48A5-A784-77897BDC216F}"/>
    <cellStyle name="Normal 5 2 3 6 2 2" xfId="1577" xr:uid="{B702F550-6101-4D2B-910F-4F4C59923955}"/>
    <cellStyle name="Normal 5 2 3 6 2 2 2" xfId="3534" xr:uid="{E84AD6FD-AD38-4213-979E-089277DAFD95}"/>
    <cellStyle name="Normal 5 2 3 6 2 2 2 2" xfId="14200" xr:uid="{B338F808-4C57-4D0B-B435-8EC87054C172}"/>
    <cellStyle name="Normal 5 2 3 6 2 2 2 3" xfId="9079" xr:uid="{9278C3DB-3978-4643-AD46-1D006F37B8DB}"/>
    <cellStyle name="Normal 5 2 3 6 2 2 3" xfId="9080" xr:uid="{767978DD-EE9B-4B7F-8E40-890AD2627FB1}"/>
    <cellStyle name="Normal 5 2 3 6 2 2 4" xfId="7173" xr:uid="{930F4D6B-6C88-4D86-A1F0-8014AC433F3B}"/>
    <cellStyle name="Normal 5 2 3 6 2 2 5" xfId="12387" xr:uid="{A3D11FA3-3703-438D-8C4D-C12D7B3EDFB0}"/>
    <cellStyle name="Normal 5 2 3 6 2 2 6" xfId="5348" xr:uid="{75D84460-11E4-47F6-9763-D088E0542074}"/>
    <cellStyle name="Normal 5 2 3 6 2 3" xfId="3040" xr:uid="{2495A39F-2DA9-4DC1-AF9D-D5A37F794BE4}"/>
    <cellStyle name="Normal 5 2 3 6 2 3 2" xfId="13706" xr:uid="{7246C279-E1F0-4097-97A4-0204782AC732}"/>
    <cellStyle name="Normal 5 2 3 6 2 3 3" xfId="9081" xr:uid="{D9C6796A-D325-4C0E-B47F-22E3FF4F89BB}"/>
    <cellStyle name="Normal 5 2 3 6 2 4" xfId="9082" xr:uid="{064DBF21-F4CF-4ABF-B3BF-D958EF412B5B}"/>
    <cellStyle name="Normal 5 2 3 6 2 5" xfId="6679" xr:uid="{4BED0740-D1CF-4943-BC3D-96EAAC9A8E88}"/>
    <cellStyle name="Normal 5 2 3 6 2 6" xfId="11893" xr:uid="{D60BAD06-A652-48F0-9BB9-37DB9607D3DC}"/>
    <cellStyle name="Normal 5 2 3 6 2 7" xfId="4854" xr:uid="{F2E8A5CC-FBA4-495A-ACF5-4EFBB26F2D8B}"/>
    <cellStyle name="Normal 5 2 3 6 3" xfId="1576" xr:uid="{65108790-61EF-4806-A409-0E5963E4E45D}"/>
    <cellStyle name="Normal 5 2 3 6 3 2" xfId="3533" xr:uid="{B58BDCD0-7D58-4EB2-8F32-7F8410673FC8}"/>
    <cellStyle name="Normal 5 2 3 6 3 2 2" xfId="14199" xr:uid="{0F051CB1-7624-4515-BE8D-3185177ED8BF}"/>
    <cellStyle name="Normal 5 2 3 6 3 2 3" xfId="9083" xr:uid="{81F0C4B7-AB85-48AF-A0BE-AB178B874766}"/>
    <cellStyle name="Normal 5 2 3 6 3 3" xfId="9084" xr:uid="{7BE2401F-BA86-41A5-A510-A2D0800CD0EE}"/>
    <cellStyle name="Normal 5 2 3 6 3 4" xfId="7172" xr:uid="{AB453364-DF48-44AF-8207-59AAC3AB303B}"/>
    <cellStyle name="Normal 5 2 3 6 3 5" xfId="12386" xr:uid="{D08DCC86-7CB2-4A80-A121-F12D34889364}"/>
    <cellStyle name="Normal 5 2 3 6 3 6" xfId="5347" xr:uid="{4CE3B5E0-DE9C-4270-8535-BBC1AADE41B3}"/>
    <cellStyle name="Normal 5 2 3 6 4" xfId="2583" xr:uid="{F991AF54-7151-4F1D-8C46-7FF76378272B}"/>
    <cellStyle name="Normal 5 2 3 6 4 2" xfId="13249" xr:uid="{70464351-988D-4666-AA6F-E8651369EA81}"/>
    <cellStyle name="Normal 5 2 3 6 4 3" xfId="9085" xr:uid="{F3F2EE6D-D081-4FE0-BCAF-8CC2FF8E711C}"/>
    <cellStyle name="Normal 5 2 3 6 5" xfId="9086" xr:uid="{0FA80AE1-5DA5-4DC3-B5FD-EE86FE34BECB}"/>
    <cellStyle name="Normal 5 2 3 6 6" xfId="6222" xr:uid="{762E2CF0-3173-411F-9859-7149EAD96F2B}"/>
    <cellStyle name="Normal 5 2 3 6 7" xfId="11436" xr:uid="{C03B97C4-790D-4A9D-8254-111507D2AAB3}"/>
    <cellStyle name="Normal 5 2 3 6 8" xfId="4397" xr:uid="{F0B808EF-03F6-4613-8344-C73495A1C23F}"/>
    <cellStyle name="Normal 5 2 3 7" xfId="849" xr:uid="{28142D9C-FEA7-4A82-BFA6-FF5049B36201}"/>
    <cellStyle name="Normal 5 2 3 7 2" xfId="1578" xr:uid="{215AB9BE-C338-440C-ADAF-672E10511FF0}"/>
    <cellStyle name="Normal 5 2 3 7 2 2" xfId="3535" xr:uid="{F4816574-DFC1-4944-842D-47BD2A9940A7}"/>
    <cellStyle name="Normal 5 2 3 7 2 2 2" xfId="14201" xr:uid="{D5AE5C54-1669-4F12-80D9-A95F6D395760}"/>
    <cellStyle name="Normal 5 2 3 7 2 2 3" xfId="9087" xr:uid="{AEDB7F54-0981-48D2-B63A-B3A7E7C7C40E}"/>
    <cellStyle name="Normal 5 2 3 7 2 3" xfId="9088" xr:uid="{52781F8C-C894-403C-A09A-85703E018F44}"/>
    <cellStyle name="Normal 5 2 3 7 2 4" xfId="7174" xr:uid="{3F72749E-B3D1-4A48-89D1-62676E3DD9A0}"/>
    <cellStyle name="Normal 5 2 3 7 2 5" xfId="12388" xr:uid="{841C6A1E-9F2D-4AFB-9376-EC1E1728DFA5}"/>
    <cellStyle name="Normal 5 2 3 7 2 6" xfId="5349" xr:uid="{E6B64DB9-9381-4F4D-BFD2-DF1E2807C139}"/>
    <cellStyle name="Normal 5 2 3 7 3" xfId="2905" xr:uid="{2308BC67-1465-4A55-8186-3638E59BB477}"/>
    <cellStyle name="Normal 5 2 3 7 3 2" xfId="13571" xr:uid="{D1F87628-62C9-4665-8921-FE5722551E54}"/>
    <cellStyle name="Normal 5 2 3 7 3 3" xfId="9089" xr:uid="{024D1947-322D-4060-B787-E0802D166CF5}"/>
    <cellStyle name="Normal 5 2 3 7 4" xfId="9090" xr:uid="{34BA409E-9CEC-4D8B-999E-995A102DB482}"/>
    <cellStyle name="Normal 5 2 3 7 5" xfId="6544" xr:uid="{86E046B6-76E6-4006-8522-A48B20105C84}"/>
    <cellStyle name="Normal 5 2 3 7 6" xfId="11758" xr:uid="{1165DD90-6842-4D0C-AC75-72AB5C8BDAD7}"/>
    <cellStyle name="Normal 5 2 3 7 7" xfId="4719" xr:uid="{048A6928-3728-4DE5-B488-A107EE40F669}"/>
    <cellStyle name="Normal 5 2 3 8" xfId="1315" xr:uid="{7AE2330E-2390-44C7-9A6B-632420B434AB}"/>
    <cellStyle name="Normal 5 2 3 8 2" xfId="3272" xr:uid="{EBC92FAA-86A0-4C0E-B2E4-A7617B8E9C77}"/>
    <cellStyle name="Normal 5 2 3 8 2 2" xfId="13938" xr:uid="{5A5227E1-F713-4694-AC8E-515245DB5D4F}"/>
    <cellStyle name="Normal 5 2 3 8 2 3" xfId="9091" xr:uid="{EA29C020-DEDE-46A0-8813-17C4DD0C292D}"/>
    <cellStyle name="Normal 5 2 3 8 3" xfId="9092" xr:uid="{14884DC1-5FA5-4554-83DA-62F1EBFFA17F}"/>
    <cellStyle name="Normal 5 2 3 8 4" xfId="6911" xr:uid="{E32C02EC-462D-4E03-8551-AF7DCDA0E140}"/>
    <cellStyle name="Normal 5 2 3 8 5" xfId="12125" xr:uid="{7C4409E1-4F67-478F-BAA2-731A716D3CF7}"/>
    <cellStyle name="Normal 5 2 3 8 6" xfId="5086" xr:uid="{31876D34-C9CC-45CC-A3FD-8BBAA0666E35}"/>
    <cellStyle name="Normal 5 2 3 9" xfId="262" xr:uid="{1AD838D6-C66D-4975-93E6-B5688D0B1A68}"/>
    <cellStyle name="Normal 5 2 3 9 2" xfId="2538" xr:uid="{B59F7815-A7F4-4F77-9FBA-F57D412CED06}"/>
    <cellStyle name="Normal 5 2 3 9 2 2" xfId="13205" xr:uid="{D96F9CE5-2BAD-4471-9EB5-773A63DD317A}"/>
    <cellStyle name="Normal 5 2 3 9 2 3" xfId="9093" xr:uid="{91ADA09F-9F5B-483B-8562-BD2B589CA899}"/>
    <cellStyle name="Normal 5 2 3 9 3" xfId="9094" xr:uid="{7B1DB2E4-9D47-4E2A-8B7E-78551CD7054A}"/>
    <cellStyle name="Normal 5 2 3 9 4" xfId="6177" xr:uid="{3104E788-7355-4FB8-8D37-9059F1F29E0C}"/>
    <cellStyle name="Normal 5 2 3 9 5" xfId="11392" xr:uid="{C4D27D56-5231-4A74-A15B-E691F9292329}"/>
    <cellStyle name="Normal 5 2 3 9 6" xfId="4353" xr:uid="{AE9521B3-B513-4B9C-AFCB-840C1CBE7819}"/>
    <cellStyle name="Normal 5 2 4" xfId="574" xr:uid="{457DE4B0-C7A1-4C60-965B-AE878666C3C5}"/>
    <cellStyle name="Normal 5 2 4 10" xfId="11529" xr:uid="{5C3292A9-1039-4364-831B-013C65A6D312}"/>
    <cellStyle name="Normal 5 2 4 11" xfId="4490" xr:uid="{5E54F339-FF61-47BA-8610-E40B737E8AD6}"/>
    <cellStyle name="Normal 5 2 4 2" xfId="745" xr:uid="{45DC520B-D03D-4F07-BB1D-8A677A07F15F}"/>
    <cellStyle name="Normal 5 2 4 2 2" xfId="1209" xr:uid="{328BAD13-3323-47A3-9C7D-6EAC23C88A7D}"/>
    <cellStyle name="Normal 5 2 4 2 2 2" xfId="1581" xr:uid="{7C407C38-2C3D-4941-B3FA-E5F515FF7611}"/>
    <cellStyle name="Normal 5 2 4 2 2 2 2" xfId="3538" xr:uid="{36929973-BAE4-4032-A181-BC1472B0EFDF}"/>
    <cellStyle name="Normal 5 2 4 2 2 2 2 2" xfId="14204" xr:uid="{188AAF6F-0765-41DD-A77D-0650A00B993C}"/>
    <cellStyle name="Normal 5 2 4 2 2 2 2 3" xfId="9095" xr:uid="{D3A7822C-8FC9-423C-BB8B-646F004E87A1}"/>
    <cellStyle name="Normal 5 2 4 2 2 2 3" xfId="9096" xr:uid="{6B815C67-E4FF-43E8-9888-F38F69A2748D}"/>
    <cellStyle name="Normal 5 2 4 2 2 2 4" xfId="7177" xr:uid="{267415D3-FBE3-49AA-8EDE-A93FD0C902C4}"/>
    <cellStyle name="Normal 5 2 4 2 2 2 5" xfId="12391" xr:uid="{A7E0CBEF-B27C-4710-8C21-04681041BCB6}"/>
    <cellStyle name="Normal 5 2 4 2 2 2 6" xfId="5352" xr:uid="{E073F1D7-BC5D-421C-97CD-063855CB9AB6}"/>
    <cellStyle name="Normal 5 2 4 2 2 3" xfId="3178" xr:uid="{910183E7-7DA6-4B34-84DB-D485B83CD95E}"/>
    <cellStyle name="Normal 5 2 4 2 2 3 2" xfId="13844" xr:uid="{DEF4C290-6D44-4B75-9F0F-17BB226199A6}"/>
    <cellStyle name="Normal 5 2 4 2 2 3 3" xfId="9097" xr:uid="{EB7CFE38-D83D-4847-929D-96EABFAB2B28}"/>
    <cellStyle name="Normal 5 2 4 2 2 4" xfId="9098" xr:uid="{DFF714D5-579C-4A10-8166-63287EB93E3B}"/>
    <cellStyle name="Normal 5 2 4 2 2 5" xfId="6817" xr:uid="{56A77C37-AF22-4520-AEE0-4AACE7E2AAE7}"/>
    <cellStyle name="Normal 5 2 4 2 2 6" xfId="12031" xr:uid="{BEC734B9-BAA3-4548-9458-8A1C46B9C9E1}"/>
    <cellStyle name="Normal 5 2 4 2 2 7" xfId="4992" xr:uid="{034E213F-1B27-42DD-84D3-FDC23B6DC1E3}"/>
    <cellStyle name="Normal 5 2 4 2 3" xfId="1580" xr:uid="{64DB2BD3-CFBA-4BD4-9040-C173124EFEB6}"/>
    <cellStyle name="Normal 5 2 4 2 3 2" xfId="3537" xr:uid="{82BE4992-3769-41BC-81A3-BB0FE85BDA6D}"/>
    <cellStyle name="Normal 5 2 4 2 3 2 2" xfId="14203" xr:uid="{3BF0F9D2-80FC-4257-8E54-F7676FBC273D}"/>
    <cellStyle name="Normal 5 2 4 2 3 2 3" xfId="9099" xr:uid="{27936130-1390-4360-B324-2EB2EB635853}"/>
    <cellStyle name="Normal 5 2 4 2 3 3" xfId="9100" xr:uid="{61CA2B1A-D263-49D5-AB5A-146266F1C913}"/>
    <cellStyle name="Normal 5 2 4 2 3 4" xfId="7176" xr:uid="{50DF615C-1950-4098-988F-7E45238AFEE8}"/>
    <cellStyle name="Normal 5 2 4 2 3 5" xfId="12390" xr:uid="{67AF97E7-8B61-4757-B99A-FF05FEC4EE2E}"/>
    <cellStyle name="Normal 5 2 4 2 3 6" xfId="5351" xr:uid="{60579BC7-CDDA-4D56-BA6F-59968A83448F}"/>
    <cellStyle name="Normal 5 2 4 2 4" xfId="2811" xr:uid="{7F8D98DF-760E-4B47-B959-CD6DC300A629}"/>
    <cellStyle name="Normal 5 2 4 2 4 2" xfId="13477" xr:uid="{345F4BF1-0226-4BA8-B386-2D2CB256EDEB}"/>
    <cellStyle name="Normal 5 2 4 2 4 3" xfId="9101" xr:uid="{A45C84B6-8AD5-4F51-B88D-398D6297C207}"/>
    <cellStyle name="Normal 5 2 4 2 5" xfId="9102" xr:uid="{B6A931EA-79EF-4AB3-AE38-E1D448BC4AF2}"/>
    <cellStyle name="Normal 5 2 4 2 6" xfId="6450" xr:uid="{145125FB-47C8-4589-84F0-9CAF2D28F00E}"/>
    <cellStyle name="Normal 5 2 4 2 7" xfId="11664" xr:uid="{6425F425-893E-4CCF-ACF6-184F4F32E15F}"/>
    <cellStyle name="Normal 5 2 4 2 8" xfId="4625" xr:uid="{0957A1A6-038C-435E-B58C-1B95B3CF659D}"/>
    <cellStyle name="Normal 5 2 4 3" xfId="897" xr:uid="{4B8C8BC2-BE0E-49C3-A309-4EE4506E2C80}"/>
    <cellStyle name="Normal 5 2 4 3 2" xfId="1582" xr:uid="{27AA8826-10D3-427D-9CB9-B50CE194D667}"/>
    <cellStyle name="Normal 5 2 4 3 2 2" xfId="3539" xr:uid="{A458186A-D685-44EB-8C38-4D28E34F1059}"/>
    <cellStyle name="Normal 5 2 4 3 2 2 2" xfId="14205" xr:uid="{11EE509F-DA12-4D5E-9260-0938EE9DFEEE}"/>
    <cellStyle name="Normal 5 2 4 3 2 2 3" xfId="9103" xr:uid="{E74F4BB6-3747-4336-B2CC-99FA3057B937}"/>
    <cellStyle name="Normal 5 2 4 3 2 3" xfId="9104" xr:uid="{207C0FBF-5574-49B7-9AF9-05BF9C8652F7}"/>
    <cellStyle name="Normal 5 2 4 3 2 4" xfId="7178" xr:uid="{5A32CD6D-C8B6-442A-8EB5-AEE59BC78562}"/>
    <cellStyle name="Normal 5 2 4 3 2 5" xfId="12392" xr:uid="{C9F25714-8538-4573-A369-6E774801F2CF}"/>
    <cellStyle name="Normal 5 2 4 3 2 6" xfId="5353" xr:uid="{535F5A6B-E6FF-4EFB-9507-EB2F65FE100C}"/>
    <cellStyle name="Normal 5 2 4 3 3" xfId="2949" xr:uid="{370116FD-2402-415C-BC80-F5810CE33A54}"/>
    <cellStyle name="Normal 5 2 4 3 3 2" xfId="13615" xr:uid="{9EBA95E1-C7CA-45AB-806B-E0F802A9C0C9}"/>
    <cellStyle name="Normal 5 2 4 3 3 3" xfId="9105" xr:uid="{7DC524E2-5B30-47A4-BFD7-FB8A4A51EE2D}"/>
    <cellStyle name="Normal 5 2 4 3 4" xfId="9106" xr:uid="{A0B8F525-5505-4CA0-8DA3-A9428778F5C1}"/>
    <cellStyle name="Normal 5 2 4 3 5" xfId="6588" xr:uid="{6E607FEC-3F0F-4CA2-AFFA-DA41021BCAA5}"/>
    <cellStyle name="Normal 5 2 4 3 6" xfId="11802" xr:uid="{F13C08EF-BF57-45BF-A2D0-D3DAA360AC86}"/>
    <cellStyle name="Normal 5 2 4 3 7" xfId="4763" xr:uid="{D6F589E5-9879-4E95-92B1-E1B2E39B82A7}"/>
    <cellStyle name="Normal 5 2 4 4" xfId="1579" xr:uid="{01CB8BF9-D2DD-4548-98C9-8ABB1D678395}"/>
    <cellStyle name="Normal 5 2 4 4 2" xfId="3536" xr:uid="{45C51E45-3A49-46A9-8570-AC0DD80481F5}"/>
    <cellStyle name="Normal 5 2 4 4 2 2" xfId="14202" xr:uid="{59F6F47D-1D0B-4ED6-AB62-8C6B9CE204D3}"/>
    <cellStyle name="Normal 5 2 4 4 2 3" xfId="9107" xr:uid="{37ACDE83-21D4-4A5F-A925-E16CA56C12B9}"/>
    <cellStyle name="Normal 5 2 4 4 3" xfId="9108" xr:uid="{EE39DD0E-B430-490A-9DD1-C2EC60E7223B}"/>
    <cellStyle name="Normal 5 2 4 4 4" xfId="7175" xr:uid="{1F52A1B2-D85E-4893-8F81-A140E214D6B3}"/>
    <cellStyle name="Normal 5 2 4 4 5" xfId="12389" xr:uid="{A2DE6CE3-9A8C-4D10-8BBD-4DD382BA586C}"/>
    <cellStyle name="Normal 5 2 4 4 6" xfId="5350" xr:uid="{177DECB8-30E1-4B18-BF74-B64B78CC931E}"/>
    <cellStyle name="Normal 5 2 4 5" xfId="2203" xr:uid="{5BE89718-8E42-4BA7-9202-195A360911E0}"/>
    <cellStyle name="Normal 5 2 4 5 2" xfId="4057" xr:uid="{AD23C03B-0874-4F8F-9939-512E1358919B}"/>
    <cellStyle name="Normal 5 2 4 5 2 2" xfId="14720" xr:uid="{C25D0B17-4301-4EDF-A9D3-DAD151F9101C}"/>
    <cellStyle name="Normal 5 2 4 5 2 3" xfId="9109" xr:uid="{54963D9D-7760-4ED2-B990-38571D01EE1F}"/>
    <cellStyle name="Normal 5 2 4 5 3" xfId="9110" xr:uid="{CFED3F8E-44AD-486A-9D64-4E5059490466}"/>
    <cellStyle name="Normal 5 2 4 5 4" xfId="7696" xr:uid="{7ECC09A8-78A4-461E-BC3E-5E6C9F9B2A70}"/>
    <cellStyle name="Normal 5 2 4 5 5" xfId="12907" xr:uid="{187BAD96-0891-44DA-9FC7-4FA1656BE0AC}"/>
    <cellStyle name="Normal 5 2 4 5 6" xfId="5868" xr:uid="{F210DE0E-F8B2-4A4A-8B6F-50FF4F31650F}"/>
    <cellStyle name="Normal 5 2 4 6" xfId="2348" xr:uid="{A9052154-08B4-417C-8A72-24286BCCD2ED}"/>
    <cellStyle name="Normal 5 2 4 6 2" xfId="4192" xr:uid="{690A6B46-5F9D-4066-AE65-B2BCA7E09593}"/>
    <cellStyle name="Normal 5 2 4 6 2 2" xfId="14855" xr:uid="{68A686E7-5A24-4C70-8D81-941B35A89266}"/>
    <cellStyle name="Normal 5 2 4 6 2 3" xfId="9111" xr:uid="{D3118B22-7AAC-40B5-A47A-B25E52C7AA1C}"/>
    <cellStyle name="Normal 5 2 4 6 3" xfId="7831" xr:uid="{1717417A-0690-4BC2-A6AF-6AF44D0BE2CD}"/>
    <cellStyle name="Normal 5 2 4 6 4" xfId="13042" xr:uid="{842D53C5-6E1F-49F9-8353-594302C3C0D5}"/>
    <cellStyle name="Normal 5 2 4 6 5" xfId="6003" xr:uid="{5EADA68F-FB9F-49A4-B63F-2F0934AEF485}"/>
    <cellStyle name="Normal 5 2 4 7" xfId="2676" xr:uid="{A6243902-3540-478C-8C4D-E83569CD7657}"/>
    <cellStyle name="Normal 5 2 4 7 2" xfId="13342" xr:uid="{AA9B240E-7933-43D2-8D18-2F9F095558AD}"/>
    <cellStyle name="Normal 5 2 4 7 3" xfId="9112" xr:uid="{64A4B3EF-8030-4A74-8124-4E6D6C6E124E}"/>
    <cellStyle name="Normal 5 2 4 8" xfId="9113" xr:uid="{FA485ED7-D23B-4279-932A-8847DD0B1EBF}"/>
    <cellStyle name="Normal 5 2 4 9" xfId="6315" xr:uid="{430A60B1-8928-4B2F-A365-5D6B9631848D}"/>
    <cellStyle name="Normal 5 2 5" xfId="648" xr:uid="{DBD3A5D2-2C66-45B5-B53B-6BA58DE4D6FB}"/>
    <cellStyle name="Normal 5 2 5 10" xfId="11572" xr:uid="{0434B45E-CFD2-4DB0-8571-CDA523D532F4}"/>
    <cellStyle name="Normal 5 2 5 11" xfId="4533" xr:uid="{1782A3E9-8A9C-43E6-90CC-5FF9D6210677}"/>
    <cellStyle name="Normal 5 2 5 2" xfId="789" xr:uid="{C6D72F3B-EDA2-40C4-BCF1-92EDF8124071}"/>
    <cellStyle name="Normal 5 2 5 2 2" xfId="1252" xr:uid="{F76A33EF-0659-4C0A-ADB8-CED9D812DA7B}"/>
    <cellStyle name="Normal 5 2 5 2 2 2" xfId="1585" xr:uid="{DC023C31-B7B0-4480-AB7B-EF43F29072EF}"/>
    <cellStyle name="Normal 5 2 5 2 2 2 2" xfId="3542" xr:uid="{F55A32AA-314F-4D4E-BAC9-E7BCAB330442}"/>
    <cellStyle name="Normal 5 2 5 2 2 2 2 2" xfId="14208" xr:uid="{D20DC08C-B586-48AF-A51F-758F34BD862A}"/>
    <cellStyle name="Normal 5 2 5 2 2 2 2 3" xfId="9114" xr:uid="{02233B00-BB46-453B-807C-777E70F84888}"/>
    <cellStyle name="Normal 5 2 5 2 2 2 3" xfId="9115" xr:uid="{352038CA-B42A-45F0-85CB-4ACCE63025DD}"/>
    <cellStyle name="Normal 5 2 5 2 2 2 4" xfId="7181" xr:uid="{8CD9B9E2-E42A-40E7-BB00-E0A0D2E247F4}"/>
    <cellStyle name="Normal 5 2 5 2 2 2 5" xfId="12395" xr:uid="{211BACA3-9F56-4A4F-B625-0DC194B037B3}"/>
    <cellStyle name="Normal 5 2 5 2 2 2 6" xfId="5356" xr:uid="{AF9B5EEE-98DA-4632-8B85-405DBB286B19}"/>
    <cellStyle name="Normal 5 2 5 2 2 3" xfId="3221" xr:uid="{8165F28D-E52B-45DE-BB12-E45CB40AAC83}"/>
    <cellStyle name="Normal 5 2 5 2 2 3 2" xfId="13887" xr:uid="{0C1DD020-0304-4D9A-A038-AA87B7353374}"/>
    <cellStyle name="Normal 5 2 5 2 2 3 3" xfId="9116" xr:uid="{9A043059-0CDD-4C1B-B78B-E4D796DAB5C5}"/>
    <cellStyle name="Normal 5 2 5 2 2 4" xfId="9117" xr:uid="{8652590C-3D73-4C71-9DC6-5E6E126E0A13}"/>
    <cellStyle name="Normal 5 2 5 2 2 5" xfId="6860" xr:uid="{3C98FEC1-4D04-43D0-A9DA-ACA5E1CB83DC}"/>
    <cellStyle name="Normal 5 2 5 2 2 6" xfId="12074" xr:uid="{4E2292C0-D776-414B-9B12-07C54ED9F62B}"/>
    <cellStyle name="Normal 5 2 5 2 2 7" xfId="5035" xr:uid="{381B9FC6-D9EE-4B5C-9A2F-4D9A00C634BD}"/>
    <cellStyle name="Normal 5 2 5 2 3" xfId="1584" xr:uid="{CDD17800-4D21-441E-9BE7-845C4B10E48C}"/>
    <cellStyle name="Normal 5 2 5 2 3 2" xfId="3541" xr:uid="{7BF4E50B-4BDB-40C2-9C02-08B24ABBD5E3}"/>
    <cellStyle name="Normal 5 2 5 2 3 2 2" xfId="14207" xr:uid="{3C92A87E-E2CE-4DE1-950B-2D93AFC1010F}"/>
    <cellStyle name="Normal 5 2 5 2 3 2 3" xfId="9118" xr:uid="{67AEA33A-B6BA-4289-8176-3E796D480231}"/>
    <cellStyle name="Normal 5 2 5 2 3 3" xfId="9119" xr:uid="{AC048EF8-1DE2-4323-9050-9C27E21106B9}"/>
    <cellStyle name="Normal 5 2 5 2 3 4" xfId="7180" xr:uid="{D6B22A5D-9CFB-48BE-B471-6D62EDB598E8}"/>
    <cellStyle name="Normal 5 2 5 2 3 5" xfId="12394" xr:uid="{C71582B1-8BA9-4582-A897-15F0E0D8D246}"/>
    <cellStyle name="Normal 5 2 5 2 3 6" xfId="5355" xr:uid="{0319A403-FE13-4BAF-8100-F5D60A8103E7}"/>
    <cellStyle name="Normal 5 2 5 2 4" xfId="2854" xr:uid="{8B7725B8-7B16-4D96-A9D7-EDE77AE9B2B5}"/>
    <cellStyle name="Normal 5 2 5 2 4 2" xfId="13520" xr:uid="{FAEA9645-92BA-4D97-8C1F-A4FF935CAA2C}"/>
    <cellStyle name="Normal 5 2 5 2 4 3" xfId="9120" xr:uid="{E3055E66-B8AD-4940-A8FB-4254DEE1EFCB}"/>
    <cellStyle name="Normal 5 2 5 2 5" xfId="9121" xr:uid="{4944BABE-19ED-4CE9-AF88-0259C8649C7A}"/>
    <cellStyle name="Normal 5 2 5 2 6" xfId="6493" xr:uid="{EEDBE481-C5C6-4DBC-97CC-2BE2D70B5665}"/>
    <cellStyle name="Normal 5 2 5 2 7" xfId="11707" xr:uid="{817A7249-0CD2-4D44-BF5B-5960BC3C82D6}"/>
    <cellStyle name="Normal 5 2 5 2 8" xfId="4668" xr:uid="{4842CF22-C454-4FDE-872B-A78BF4871E7C}"/>
    <cellStyle name="Normal 5 2 5 3" xfId="941" xr:uid="{CF2A846B-F2CE-4E6F-85B4-091C3E2A1337}"/>
    <cellStyle name="Normal 5 2 5 3 2" xfId="1586" xr:uid="{9FDF4634-F620-48D1-9BCB-7CE67AD2E2B0}"/>
    <cellStyle name="Normal 5 2 5 3 2 2" xfId="3543" xr:uid="{1E87DABE-8EE3-4AFC-88D6-4D74B968F8DC}"/>
    <cellStyle name="Normal 5 2 5 3 2 2 2" xfId="14209" xr:uid="{A62B3D17-972C-4903-8D7F-D1F51237E72B}"/>
    <cellStyle name="Normal 5 2 5 3 2 2 3" xfId="9122" xr:uid="{9FB1F4FD-C3B8-466F-B666-C7E0E4D9E851}"/>
    <cellStyle name="Normal 5 2 5 3 2 3" xfId="9123" xr:uid="{8DDC93EA-8DFC-4997-8005-883D47D74D56}"/>
    <cellStyle name="Normal 5 2 5 3 2 4" xfId="7182" xr:uid="{73B4CABB-E50D-42D4-A110-6706BBFE6011}"/>
    <cellStyle name="Normal 5 2 5 3 2 5" xfId="12396" xr:uid="{E4D02165-85C5-4E5F-9D5F-7DF9F93AF2D6}"/>
    <cellStyle name="Normal 5 2 5 3 2 6" xfId="5357" xr:uid="{44A75145-69FD-4671-9B95-EF0196D672A9}"/>
    <cellStyle name="Normal 5 2 5 3 3" xfId="2992" xr:uid="{8F8E1164-678A-4376-9314-C5452C8A8F9F}"/>
    <cellStyle name="Normal 5 2 5 3 3 2" xfId="13658" xr:uid="{9A5D30E3-E56D-4334-9ADD-23B6600EDFFC}"/>
    <cellStyle name="Normal 5 2 5 3 3 3" xfId="9124" xr:uid="{4420F202-37A7-437B-8F33-00536738C3C8}"/>
    <cellStyle name="Normal 5 2 5 3 4" xfId="9125" xr:uid="{A6E3CF5C-850C-4F7A-978E-FD88E63858F0}"/>
    <cellStyle name="Normal 5 2 5 3 5" xfId="6631" xr:uid="{F6292072-8C58-400F-BD16-AFD821C8929E}"/>
    <cellStyle name="Normal 5 2 5 3 6" xfId="11845" xr:uid="{53AD5A5A-3120-43F4-8F4B-FA53BA9C7FB4}"/>
    <cellStyle name="Normal 5 2 5 3 7" xfId="4806" xr:uid="{6C8B349E-D236-416F-9207-339D2B5812A3}"/>
    <cellStyle name="Normal 5 2 5 4" xfId="1583" xr:uid="{2ECD9491-EC1B-448B-8C3E-7F5395A65CE9}"/>
    <cellStyle name="Normal 5 2 5 4 2" xfId="3540" xr:uid="{149D9644-AE0B-45A3-BEB0-B130F036FC95}"/>
    <cellStyle name="Normal 5 2 5 4 2 2" xfId="14206" xr:uid="{8996E852-29EA-4FBA-91D7-EFA3F5EEA9C6}"/>
    <cellStyle name="Normal 5 2 5 4 2 3" xfId="9126" xr:uid="{07E09E53-D1D1-41FC-B9A9-B6D0FBD3AD50}"/>
    <cellStyle name="Normal 5 2 5 4 3" xfId="9127" xr:uid="{A7D5B1A3-EDF0-421B-9967-5C35A16C5B9D}"/>
    <cellStyle name="Normal 5 2 5 4 4" xfId="7179" xr:uid="{289BFA15-9F09-46CD-939B-13B814C7C824}"/>
    <cellStyle name="Normal 5 2 5 4 5" xfId="12393" xr:uid="{2BA8A667-A8D7-4C63-8AB9-05DD48A4F2D5}"/>
    <cellStyle name="Normal 5 2 5 4 6" xfId="5354" xr:uid="{EE53A25A-2E58-45A8-BA09-A4AFECABDC13}"/>
    <cellStyle name="Normal 5 2 5 5" xfId="2247" xr:uid="{EC798991-9027-4BAD-84DC-2829277DA8DD}"/>
    <cellStyle name="Normal 5 2 5 5 2" xfId="4100" xr:uid="{90307426-59EC-41C3-99D4-5FE16620A4D3}"/>
    <cellStyle name="Normal 5 2 5 5 2 2" xfId="14763" xr:uid="{F7559BD4-545F-4B7A-9F0D-F2CAE5F676AC}"/>
    <cellStyle name="Normal 5 2 5 5 2 3" xfId="9128" xr:uid="{36C6761C-4AAC-4BEB-AEF4-D0A16C5D0287}"/>
    <cellStyle name="Normal 5 2 5 5 3" xfId="9129" xr:uid="{C531F6A6-65DB-46AB-B5EB-0513D6AC2BDF}"/>
    <cellStyle name="Normal 5 2 5 5 4" xfId="7739" xr:uid="{5FDAA156-3D85-4650-B93C-561A7F057A08}"/>
    <cellStyle name="Normal 5 2 5 5 5" xfId="12950" xr:uid="{8C0739B9-99F7-417D-A86A-5D2B5DFEAA4D}"/>
    <cellStyle name="Normal 5 2 5 5 6" xfId="5911" xr:uid="{7835FC17-C6EE-4236-8DE4-64CF1FCD2627}"/>
    <cellStyle name="Normal 5 2 5 6" xfId="2391" xr:uid="{9EF7B8DC-886C-4FCC-8B6F-51C2423D96AE}"/>
    <cellStyle name="Normal 5 2 5 6 2" xfId="4235" xr:uid="{9231C445-8633-456C-9B8F-014F5746D6B2}"/>
    <cellStyle name="Normal 5 2 5 6 2 2" xfId="14898" xr:uid="{B0B17F35-BEBB-4A52-AF7D-9D6C49540F94}"/>
    <cellStyle name="Normal 5 2 5 6 2 3" xfId="9130" xr:uid="{0B0E68D4-284F-481A-86A0-607332BCB4C6}"/>
    <cellStyle name="Normal 5 2 5 6 3" xfId="7874" xr:uid="{3E970C98-AEA2-4DD7-B25D-8573BB8260B9}"/>
    <cellStyle name="Normal 5 2 5 6 4" xfId="13085" xr:uid="{9D75C92A-B038-4997-8648-FBD009706930}"/>
    <cellStyle name="Normal 5 2 5 6 5" xfId="6046" xr:uid="{180DDFCA-CC5F-4279-9FED-DFA4CC248DB5}"/>
    <cellStyle name="Normal 5 2 5 7" xfId="2719" xr:uid="{8D624700-BB13-4800-8362-8A3643CD990A}"/>
    <cellStyle name="Normal 5 2 5 7 2" xfId="13385" xr:uid="{E1A3270B-BC00-4733-9715-C18C1C6A4A85}"/>
    <cellStyle name="Normal 5 2 5 7 3" xfId="9131" xr:uid="{91DBA745-E09F-44C2-87E2-92F0AA09386A}"/>
    <cellStyle name="Normal 5 2 5 8" xfId="9132" xr:uid="{96BA11B6-D39B-4391-95C3-19C8A0495224}"/>
    <cellStyle name="Normal 5 2 5 9" xfId="6358" xr:uid="{6388A5C1-5171-4193-A087-74A811E6912C}"/>
    <cellStyle name="Normal 5 2 6" xfId="482" xr:uid="{27F3ABD9-4FF9-4C18-816C-10BD4D9AB1D9}"/>
    <cellStyle name="Normal 5 2 6 2" xfId="1050" xr:uid="{8BD7DF48-0D43-4005-A1B3-838820E05E8A}"/>
    <cellStyle name="Normal 5 2 6 2 2" xfId="1588" xr:uid="{6FF5D4A0-2566-4E7A-9E12-D68F7408401C}"/>
    <cellStyle name="Normal 5 2 6 2 2 2" xfId="3545" xr:uid="{7F5E90EA-CFD2-4580-BBD0-F2277272EEFD}"/>
    <cellStyle name="Normal 5 2 6 2 2 2 2" xfId="14211" xr:uid="{D293959B-C86E-4FF7-95E1-DA9F8E962EF9}"/>
    <cellStyle name="Normal 5 2 6 2 2 2 3" xfId="9133" xr:uid="{CCCA001B-F368-4147-BA19-F2BFAAD934F8}"/>
    <cellStyle name="Normal 5 2 6 2 2 3" xfId="9134" xr:uid="{BA68567A-7A9B-474E-9E7C-E395B6A06A97}"/>
    <cellStyle name="Normal 5 2 6 2 2 4" xfId="7184" xr:uid="{B0C4D0B4-FB65-4891-BDEA-DBF8BAC44594}"/>
    <cellStyle name="Normal 5 2 6 2 2 5" xfId="12398" xr:uid="{3933FFCF-1D1A-40D8-9A4D-650870BCA3AB}"/>
    <cellStyle name="Normal 5 2 6 2 2 6" xfId="5359" xr:uid="{D1160FAE-597F-4EEB-92A5-DFF30023D89E}"/>
    <cellStyle name="Normal 5 2 6 2 3" xfId="3082" xr:uid="{C72F19A1-1D35-469D-9960-E9D3ED1E84C1}"/>
    <cellStyle name="Normal 5 2 6 2 3 2" xfId="13748" xr:uid="{FA8578F4-2573-48E9-869D-7ACEE7F71338}"/>
    <cellStyle name="Normal 5 2 6 2 3 3" xfId="9135" xr:uid="{63DE66D3-F678-4A9B-8EBD-C0C49E9F1277}"/>
    <cellStyle name="Normal 5 2 6 2 4" xfId="9136" xr:uid="{78509E40-20BA-4485-A152-927960CE1F6F}"/>
    <cellStyle name="Normal 5 2 6 2 5" xfId="6721" xr:uid="{AA70C6B4-5302-4763-AA96-BFE78ACF3944}"/>
    <cellStyle name="Normal 5 2 6 2 6" xfId="11935" xr:uid="{315ADD14-8EE7-42CD-889A-65DA143E5D72}"/>
    <cellStyle name="Normal 5 2 6 2 7" xfId="4896" xr:uid="{C4C71FFC-4F08-43B3-81C4-55FDD960BE2A}"/>
    <cellStyle name="Normal 5 2 6 3" xfId="1587" xr:uid="{10D8467B-3694-4A22-9CA4-00FC03A919A3}"/>
    <cellStyle name="Normal 5 2 6 3 2" xfId="3544" xr:uid="{BBD3DCC9-EBCA-4951-B294-509579BB2AA9}"/>
    <cellStyle name="Normal 5 2 6 3 2 2" xfId="14210" xr:uid="{20D14FC1-F8B7-4030-8BF2-FAE1DCA129CE}"/>
    <cellStyle name="Normal 5 2 6 3 2 3" xfId="9137" xr:uid="{49AFEE1E-4C7B-43E7-B601-E53AA7C740EB}"/>
    <cellStyle name="Normal 5 2 6 3 3" xfId="9138" xr:uid="{34CCD4DC-0B5D-4BE1-B335-D718C68A49A5}"/>
    <cellStyle name="Normal 5 2 6 3 4" xfId="7183" xr:uid="{71AFA28B-FC38-4E85-AC2D-B8A8EF9175E0}"/>
    <cellStyle name="Normal 5 2 6 3 5" xfId="12397" xr:uid="{5D4F309A-D91F-4289-AD1B-8F2D0BDBEF7F}"/>
    <cellStyle name="Normal 5 2 6 3 6" xfId="5358" xr:uid="{58D879F4-6782-4DD2-9ABF-0B7D1DB54CF9}"/>
    <cellStyle name="Normal 5 2 6 4" xfId="2630" xr:uid="{9C03EAB8-4B9C-4217-913E-1C95B440F670}"/>
    <cellStyle name="Normal 5 2 6 4 2" xfId="13296" xr:uid="{50A45B55-481E-4C9F-8203-129EC121ECE7}"/>
    <cellStyle name="Normal 5 2 6 4 3" xfId="9139" xr:uid="{628D28C3-DC10-41E2-8600-B448CA941B13}"/>
    <cellStyle name="Normal 5 2 6 5" xfId="9140" xr:uid="{660E4F2C-37F9-46AA-A725-F2B0442EF4DF}"/>
    <cellStyle name="Normal 5 2 6 6" xfId="6269" xr:uid="{587EF9E7-311E-4953-859A-415382136529}"/>
    <cellStyle name="Normal 5 2 6 7" xfId="11483" xr:uid="{38AB9BAB-75BE-495D-91A0-159DDF8BE2DF}"/>
    <cellStyle name="Normal 5 2 6 8" xfId="4444" xr:uid="{E7CC4FFB-0362-4852-88DA-67E5E89C8363}"/>
    <cellStyle name="Normal 5 2 7" xfId="699" xr:uid="{7D180473-58CF-4E08-9249-089CE42DAA00}"/>
    <cellStyle name="Normal 5 2 7 2" xfId="1163" xr:uid="{B2DF5987-0C2A-494C-8CD0-390AC36D00BB}"/>
    <cellStyle name="Normal 5 2 7 2 2" xfId="1590" xr:uid="{1F06BE47-9ACE-4FB8-8AE0-9CEE9833EC08}"/>
    <cellStyle name="Normal 5 2 7 2 2 2" xfId="3547" xr:uid="{60394FE1-C6B6-442A-9A3A-F59F146DECCC}"/>
    <cellStyle name="Normal 5 2 7 2 2 2 2" xfId="14213" xr:uid="{E1759947-8FCE-4A97-80FF-5646ECA0F8E0}"/>
    <cellStyle name="Normal 5 2 7 2 2 2 3" xfId="9141" xr:uid="{3676B071-9014-4407-88A6-746AD101BEFC}"/>
    <cellStyle name="Normal 5 2 7 2 2 3" xfId="9142" xr:uid="{C5124CF5-413A-4334-80E5-5F1E0A1F4954}"/>
    <cellStyle name="Normal 5 2 7 2 2 4" xfId="7186" xr:uid="{1E125750-6F90-4BD1-9AE7-64D461FB0E6F}"/>
    <cellStyle name="Normal 5 2 7 2 2 5" xfId="12400" xr:uid="{1532DDDB-DEC0-428D-A233-F85A5EECE74B}"/>
    <cellStyle name="Normal 5 2 7 2 2 6" xfId="5361" xr:uid="{DBFE53E2-FCA3-4E04-B8D5-C4E4E80199FF}"/>
    <cellStyle name="Normal 5 2 7 2 3" xfId="3132" xr:uid="{176D3674-7113-4194-A99E-00B720EF0ADA}"/>
    <cellStyle name="Normal 5 2 7 2 3 2" xfId="13798" xr:uid="{207A7A9C-78C7-4D7B-B7EA-448B7D1B39AD}"/>
    <cellStyle name="Normal 5 2 7 2 3 3" xfId="9143" xr:uid="{08722642-6F62-4801-A1F5-223D54984CD5}"/>
    <cellStyle name="Normal 5 2 7 2 4" xfId="9144" xr:uid="{570FAC6B-4183-42FD-B71D-C13EA595B237}"/>
    <cellStyle name="Normal 5 2 7 2 5" xfId="6771" xr:uid="{34ECDAFD-CFDB-43E4-B3A6-81334373AD4A}"/>
    <cellStyle name="Normal 5 2 7 2 6" xfId="11985" xr:uid="{251894C9-9FF9-4AE6-A55D-0B75DAF8DB39}"/>
    <cellStyle name="Normal 5 2 7 2 7" xfId="4946" xr:uid="{FE2BBC23-CD04-4648-84F6-8CA526B99883}"/>
    <cellStyle name="Normal 5 2 7 3" xfId="1589" xr:uid="{8BB78FC6-F257-4DB7-850E-266541AAE0C6}"/>
    <cellStyle name="Normal 5 2 7 3 2" xfId="3546" xr:uid="{D3368CD1-EE92-4CD0-992A-2354B5CD1653}"/>
    <cellStyle name="Normal 5 2 7 3 2 2" xfId="14212" xr:uid="{282AE115-4C87-4596-892E-7AF3D9E26137}"/>
    <cellStyle name="Normal 5 2 7 3 2 3" xfId="9145" xr:uid="{CA886E32-C04A-43FE-A1A4-8D2F0ED557D8}"/>
    <cellStyle name="Normal 5 2 7 3 3" xfId="9146" xr:uid="{30EF9867-BAA9-4755-93A8-624AC2C4BCDB}"/>
    <cellStyle name="Normal 5 2 7 3 4" xfId="7185" xr:uid="{6BC15FC1-DDE9-4944-B582-59B307716B62}"/>
    <cellStyle name="Normal 5 2 7 3 5" xfId="12399" xr:uid="{D35A3759-6E60-48DC-914B-D647EA3F8C78}"/>
    <cellStyle name="Normal 5 2 7 3 6" xfId="5360" xr:uid="{DBC3FE69-53AB-44F1-89DE-C577674EB23E}"/>
    <cellStyle name="Normal 5 2 7 4" xfId="2765" xr:uid="{636360CA-7248-4800-A3EB-9A6B3B2E9C98}"/>
    <cellStyle name="Normal 5 2 7 4 2" xfId="13431" xr:uid="{2B0A3610-B0F9-46BE-96F5-8270EE682CED}"/>
    <cellStyle name="Normal 5 2 7 4 3" xfId="9147" xr:uid="{84195C9E-4322-4910-AC38-9502FDAB8236}"/>
    <cellStyle name="Normal 5 2 7 5" xfId="9148" xr:uid="{A3D60207-5B35-4C21-B5C1-486DCD429B4F}"/>
    <cellStyle name="Normal 5 2 7 6" xfId="6404" xr:uid="{BE6B1096-B6E2-4A52-9439-4A1DC2D69F00}"/>
    <cellStyle name="Normal 5 2 7 7" xfId="11618" xr:uid="{9A5527F6-467D-4595-A390-0D0F0A4CA0DF}"/>
    <cellStyle name="Normal 5 2 7 8" xfId="4579" xr:uid="{D172D815-3FB5-477C-B09B-7E98B66D7DE0}"/>
    <cellStyle name="Normal 5 2 8" xfId="367" xr:uid="{F521C48D-4F73-41E3-9990-DC4A07473AA9}"/>
    <cellStyle name="Normal 5 2 8 2" xfId="993" xr:uid="{B13A3CE8-3553-4E12-9EDF-D545DDC10711}"/>
    <cellStyle name="Normal 5 2 8 2 2" xfId="1592" xr:uid="{E63FCFBA-01F6-40E6-90C4-0E6214E679F7}"/>
    <cellStyle name="Normal 5 2 8 2 2 2" xfId="3549" xr:uid="{11F6DAE1-B7C0-4D49-BB65-44956A773315}"/>
    <cellStyle name="Normal 5 2 8 2 2 2 2" xfId="14215" xr:uid="{CE492312-A86E-40BF-BCAE-D70B9BF2B013}"/>
    <cellStyle name="Normal 5 2 8 2 2 2 3" xfId="9149" xr:uid="{63C42663-73BB-4DA9-9FA0-560E759070FD}"/>
    <cellStyle name="Normal 5 2 8 2 2 3" xfId="9150" xr:uid="{59CF6745-5953-4847-8807-F605BAD70F72}"/>
    <cellStyle name="Normal 5 2 8 2 2 4" xfId="7188" xr:uid="{95D73541-6050-46D9-87BE-1545FCB34312}"/>
    <cellStyle name="Normal 5 2 8 2 2 5" xfId="12402" xr:uid="{1009DA68-CB43-4E74-A221-D50C72A4D372}"/>
    <cellStyle name="Normal 5 2 8 2 2 6" xfId="5363" xr:uid="{44641E19-E563-426D-91B7-C7B66314CA65}"/>
    <cellStyle name="Normal 5 2 8 2 3" xfId="3038" xr:uid="{AE3B1765-BF5E-4251-B5E3-08344D7B1B73}"/>
    <cellStyle name="Normal 5 2 8 2 3 2" xfId="13704" xr:uid="{5FF57059-DF1A-42AD-B692-FBB4FCCF29BE}"/>
    <cellStyle name="Normal 5 2 8 2 3 3" xfId="9151" xr:uid="{9DD47F80-E951-4741-BA2B-08024D9A2912}"/>
    <cellStyle name="Normal 5 2 8 2 4" xfId="9152" xr:uid="{B5AAAED8-D676-46AC-AD98-9D0CD6A7A4BF}"/>
    <cellStyle name="Normal 5 2 8 2 5" xfId="6677" xr:uid="{C780D30C-C6BE-4CA5-8182-796F3E10B94C}"/>
    <cellStyle name="Normal 5 2 8 2 6" xfId="11891" xr:uid="{25FF0A04-7953-423C-8EAB-C3E5405D5004}"/>
    <cellStyle name="Normal 5 2 8 2 7" xfId="4852" xr:uid="{F652EECA-F55A-436F-AA67-2EF37CFDA064}"/>
    <cellStyle name="Normal 5 2 8 3" xfId="1591" xr:uid="{A5A5C0B4-9F23-4B04-96F0-10A9D3EA8F14}"/>
    <cellStyle name="Normal 5 2 8 3 2" xfId="3548" xr:uid="{24B9A479-F82E-44FA-A3A2-B400C400C221}"/>
    <cellStyle name="Normal 5 2 8 3 2 2" xfId="14214" xr:uid="{89D618FE-5DEA-47E5-8AC7-19532E1C823C}"/>
    <cellStyle name="Normal 5 2 8 3 2 3" xfId="9153" xr:uid="{1CB2D54C-467B-4A17-B04F-D1E9EB5C0098}"/>
    <cellStyle name="Normal 5 2 8 3 3" xfId="9154" xr:uid="{C6E965E4-D01D-4ECF-8EBE-AFC4FEC8B80D}"/>
    <cellStyle name="Normal 5 2 8 3 4" xfId="7187" xr:uid="{5C35508C-83D5-4DE1-AFEA-3DF6B6E4E846}"/>
    <cellStyle name="Normal 5 2 8 3 5" xfId="12401" xr:uid="{E696B4BB-9B94-4193-8B90-C4DE2F90FF7F}"/>
    <cellStyle name="Normal 5 2 8 3 6" xfId="5362" xr:uid="{DDDEB56F-3AAC-4F9D-8164-65C532AEBBDD}"/>
    <cellStyle name="Normal 5 2 8 4" xfId="2581" xr:uid="{84AB0DD2-09EC-4260-B268-8A2272E930F8}"/>
    <cellStyle name="Normal 5 2 8 4 2" xfId="13247" xr:uid="{376315AB-FB84-49CC-8A97-F0A361C57589}"/>
    <cellStyle name="Normal 5 2 8 4 3" xfId="9155" xr:uid="{CBBCD0FF-489B-4837-AFB5-AF61C305E49B}"/>
    <cellStyle name="Normal 5 2 8 5" xfId="9156" xr:uid="{29B17142-43B4-4BDB-A2FE-0AB451CDFDA2}"/>
    <cellStyle name="Normal 5 2 8 6" xfId="6220" xr:uid="{3803B53E-C13D-4288-944C-2B45D4D5C820}"/>
    <cellStyle name="Normal 5 2 8 7" xfId="11434" xr:uid="{35874F0F-FC1A-412B-83B2-24AE7C47B756}"/>
    <cellStyle name="Normal 5 2 8 8" xfId="4395" xr:uid="{E503AAEE-3537-4EF7-869F-36CFBB3D54DE}"/>
    <cellStyle name="Normal 5 2 9" xfId="847" xr:uid="{5F0D64B7-4598-4436-A9B3-C93B8D3903B2}"/>
    <cellStyle name="Normal 5 2 9 2" xfId="1593" xr:uid="{F4504AA2-6E46-40C9-AB14-67950A03DB26}"/>
    <cellStyle name="Normal 5 2 9 2 2" xfId="3550" xr:uid="{F365CC99-6888-4D92-92D5-3AFF9462B653}"/>
    <cellStyle name="Normal 5 2 9 2 2 2" xfId="14216" xr:uid="{896610C6-276A-42E5-8231-E14335172144}"/>
    <cellStyle name="Normal 5 2 9 2 2 3" xfId="9157" xr:uid="{595F8420-157A-4437-A473-1211F5988022}"/>
    <cellStyle name="Normal 5 2 9 2 3" xfId="9158" xr:uid="{E55BCF43-88E8-4B86-AFBD-5E8511E2C4D5}"/>
    <cellStyle name="Normal 5 2 9 2 4" xfId="7189" xr:uid="{16D014A6-4F64-47D5-8BC2-A3306EBE342A}"/>
    <cellStyle name="Normal 5 2 9 2 5" xfId="12403" xr:uid="{29D3AA5F-08D8-4072-978A-54E364E205AA}"/>
    <cellStyle name="Normal 5 2 9 2 6" xfId="5364" xr:uid="{CBE0E9B8-9329-48CF-98F7-094BEA6740B8}"/>
    <cellStyle name="Normal 5 2 9 3" xfId="2903" xr:uid="{13F5206B-69A3-4BE0-9B11-0A27E3AF56B0}"/>
    <cellStyle name="Normal 5 2 9 3 2" xfId="13569" xr:uid="{A0F2D943-E276-4200-BB76-EA31DD65A498}"/>
    <cellStyle name="Normal 5 2 9 3 3" xfId="9159" xr:uid="{56523A8F-30D0-44C8-8DB0-A0D53DCC3D0E}"/>
    <cellStyle name="Normal 5 2 9 4" xfId="9160" xr:uid="{C02FD0AE-9387-4086-92C6-E7F88570E25C}"/>
    <cellStyle name="Normal 5 2 9 5" xfId="6542" xr:uid="{FA644AF0-35F7-48D7-A54F-6C0653A5E710}"/>
    <cellStyle name="Normal 5 2 9 6" xfId="11756" xr:uid="{2BFDD509-9A80-4C90-A47B-E011A61308D1}"/>
    <cellStyle name="Normal 5 2 9 7" xfId="4717" xr:uid="{E804A82D-6444-4E34-82B0-CDCCF9738BC5}"/>
    <cellStyle name="Normal 5 20" xfId="4296" xr:uid="{7741CEBE-B199-4C60-B19D-D6ECF6E02D75}"/>
    <cellStyle name="Normal 5 21" xfId="67" xr:uid="{3BE0C086-2DC5-4AE9-B288-99558261CCC5}"/>
    <cellStyle name="Normal 5 3" xfId="139" xr:uid="{88B2F4C8-64F4-4871-A491-E44765B42748}"/>
    <cellStyle name="Normal 5 3 10" xfId="2154" xr:uid="{8F5ABE0B-313B-449C-B19E-F45A05973393}"/>
    <cellStyle name="Normal 5 3 10 2" xfId="4013" xr:uid="{9B3457DF-3D07-4909-B064-448430A80B20}"/>
    <cellStyle name="Normal 5 3 10 2 2" xfId="14676" xr:uid="{74DEEB89-00BD-4D7E-A45A-E07675414058}"/>
    <cellStyle name="Normal 5 3 10 2 3" xfId="9161" xr:uid="{C8954708-9EAE-40D6-B88E-7D06B74017CC}"/>
    <cellStyle name="Normal 5 3 10 3" xfId="9162" xr:uid="{7CA7CE96-8555-4A40-9BC3-FBE3ED3D732E}"/>
    <cellStyle name="Normal 5 3 10 4" xfId="7652" xr:uid="{04ADB6E2-4832-4F29-9AB6-DBEB3E3F7ECD}"/>
    <cellStyle name="Normal 5 3 10 5" xfId="12863" xr:uid="{D0DEEEAC-0548-4F20-BE93-1C69E31ED30D}"/>
    <cellStyle name="Normal 5 3 10 6" xfId="5824" xr:uid="{05B65074-4322-4FC6-B372-E7F751D769FB}"/>
    <cellStyle name="Normal 5 3 11" xfId="2305" xr:uid="{1AE12B22-6DD0-4F68-9007-D94E7D2D1D0A}"/>
    <cellStyle name="Normal 5 3 11 2" xfId="4149" xr:uid="{801CE9FE-CADD-4F20-9054-80502ECB4AC5}"/>
    <cellStyle name="Normal 5 3 11 2 2" xfId="14812" xr:uid="{1A489E81-E268-4EF8-8185-E834370119B7}"/>
    <cellStyle name="Normal 5 3 11 2 3" xfId="9163" xr:uid="{0FD29F0D-9C7A-4470-AFC1-1BC7D16C2713}"/>
    <cellStyle name="Normal 5 3 11 3" xfId="7788" xr:uid="{BE4A4B7F-2EED-440C-83F8-F6371BC2D1C8}"/>
    <cellStyle name="Normal 5 3 11 4" xfId="12999" xr:uid="{E8BE9727-558C-4951-9F42-4562B3E6C9AD}"/>
    <cellStyle name="Normal 5 3 11 5" xfId="5960" xr:uid="{649C8CCD-BB2F-46B1-9ECC-8130010AEEC5}"/>
    <cellStyle name="Normal 5 3 12" xfId="2492" xr:uid="{339B353E-7D4D-41B3-8BC6-DD78896AE3A7}"/>
    <cellStyle name="Normal 5 3 12 2" xfId="9164" xr:uid="{6B2538C6-6466-45CD-AE34-2751CAB84ED9}"/>
    <cellStyle name="Normal 5 3 12 3" xfId="13160" xr:uid="{2011983F-85A2-4CA4-8E38-4CD5115D6C4D}"/>
    <cellStyle name="Normal 5 3 12 4" xfId="6102" xr:uid="{2B4262F8-144A-4517-800B-D71E55A8B0C2}"/>
    <cellStyle name="Normal 5 3 13" xfId="9165" xr:uid="{F3BA24EC-CB50-4951-88B1-5A9F49AB631B}"/>
    <cellStyle name="Normal 5 3 14" xfId="6131" xr:uid="{C6A8F87E-9AEE-4B9C-9753-E6634FC14080}"/>
    <cellStyle name="Normal 5 3 15" xfId="11347" xr:uid="{61E4609A-480D-4985-B803-D90540D98DC4}"/>
    <cellStyle name="Normal 5 3 16" xfId="4308" xr:uid="{AFFBC3B6-6C9D-4D5E-B233-A308CA099E95}"/>
    <cellStyle name="Normal 5 3 2" xfId="577" xr:uid="{1DE5E713-2851-4EF4-A87D-36A1A684666F}"/>
    <cellStyle name="Normal 5 3 2 10" xfId="11532" xr:uid="{609D27D7-8344-40E7-AEB2-27DE241C5B52}"/>
    <cellStyle name="Normal 5 3 2 11" xfId="4493" xr:uid="{35465F59-D643-491C-B3C1-C074CE760962}"/>
    <cellStyle name="Normal 5 3 2 2" xfId="748" xr:uid="{1D451008-B15E-4072-A460-A4EC0768A331}"/>
    <cellStyle name="Normal 5 3 2 2 2" xfId="1212" xr:uid="{E135458A-B13E-4C13-AD33-BD7AADC3D1D4}"/>
    <cellStyle name="Normal 5 3 2 2 2 2" xfId="1596" xr:uid="{D4E9B215-63F3-4CE7-999F-C212EE8C020B}"/>
    <cellStyle name="Normal 5 3 2 2 2 2 2" xfId="3553" xr:uid="{79D9C760-BF42-4348-AF00-EA8859119560}"/>
    <cellStyle name="Normal 5 3 2 2 2 2 2 2" xfId="14219" xr:uid="{B096D6D5-AB6D-4B4E-A201-4D90B6E15E65}"/>
    <cellStyle name="Normal 5 3 2 2 2 2 2 3" xfId="9166" xr:uid="{BB29F37F-2783-4305-99D8-F16FA5B741C6}"/>
    <cellStyle name="Normal 5 3 2 2 2 2 3" xfId="9167" xr:uid="{01636BDC-6A45-4669-A3D5-F71C13118EC8}"/>
    <cellStyle name="Normal 5 3 2 2 2 2 4" xfId="7192" xr:uid="{FFFFAB01-9F4D-4089-A98C-5652DA2CB4DF}"/>
    <cellStyle name="Normal 5 3 2 2 2 2 5" xfId="12406" xr:uid="{A9596D30-49C2-4CEB-A564-75DC80174087}"/>
    <cellStyle name="Normal 5 3 2 2 2 2 6" xfId="5367" xr:uid="{3A97D427-0A5F-42BF-9073-3A31F5D3E6DF}"/>
    <cellStyle name="Normal 5 3 2 2 2 3" xfId="3181" xr:uid="{0FE8F8EC-3916-49F0-82F0-8512D6409D92}"/>
    <cellStyle name="Normal 5 3 2 2 2 3 2" xfId="13847" xr:uid="{60BBACFA-BCAD-47FF-825D-11DF9EFF063E}"/>
    <cellStyle name="Normal 5 3 2 2 2 3 3" xfId="9168" xr:uid="{4EAC8869-8834-42A3-B8D0-9BACF4C2D609}"/>
    <cellStyle name="Normal 5 3 2 2 2 4" xfId="9169" xr:uid="{18F778D4-37D6-42A9-BD08-FBCCBDDCA4BA}"/>
    <cellStyle name="Normal 5 3 2 2 2 5" xfId="6820" xr:uid="{6C6254CE-5EFB-4A53-A9D4-D16C951DE12A}"/>
    <cellStyle name="Normal 5 3 2 2 2 6" xfId="12034" xr:uid="{31CCEE49-8971-455D-BDD1-1E7E879D9AB8}"/>
    <cellStyle name="Normal 5 3 2 2 2 7" xfId="4995" xr:uid="{4FB73CB6-D08D-408A-B781-41411094D99E}"/>
    <cellStyle name="Normal 5 3 2 2 3" xfId="1595" xr:uid="{F7FB2FA5-A721-426C-A4A4-5E0E1CF493AC}"/>
    <cellStyle name="Normal 5 3 2 2 3 2" xfId="3552" xr:uid="{BBCA2320-2CC4-4953-B205-B25D297C1552}"/>
    <cellStyle name="Normal 5 3 2 2 3 2 2" xfId="14218" xr:uid="{5C2363AC-BB83-4719-8E15-D3092BDA31AA}"/>
    <cellStyle name="Normal 5 3 2 2 3 2 3" xfId="9170" xr:uid="{186CAA0C-94D9-4BDB-A481-8A2C37EB6DC0}"/>
    <cellStyle name="Normal 5 3 2 2 3 3" xfId="9171" xr:uid="{177E3CA8-16AA-47B6-A54E-F4DE07CF4BAD}"/>
    <cellStyle name="Normal 5 3 2 2 3 4" xfId="7191" xr:uid="{7AB17B7A-48A0-4758-A1DB-22D55778B4C0}"/>
    <cellStyle name="Normal 5 3 2 2 3 5" xfId="12405" xr:uid="{D2160BFC-7655-4AF3-85D1-DFEF07FB3110}"/>
    <cellStyle name="Normal 5 3 2 2 3 6" xfId="5366" xr:uid="{0C3EFEBB-F9FB-4E44-B3B7-0AB8D7EE233E}"/>
    <cellStyle name="Normal 5 3 2 2 4" xfId="2814" xr:uid="{DCDA9815-0EEE-4EF9-B6F6-03971F190C08}"/>
    <cellStyle name="Normal 5 3 2 2 4 2" xfId="13480" xr:uid="{DAFA015E-17EA-42ED-8AD4-8168F5B323FF}"/>
    <cellStyle name="Normal 5 3 2 2 4 3" xfId="9172" xr:uid="{4591B35E-7944-4760-9E1C-1F7AFD1667CD}"/>
    <cellStyle name="Normal 5 3 2 2 5" xfId="9173" xr:uid="{5D144D92-A0A8-442B-9085-ACC16563D43E}"/>
    <cellStyle name="Normal 5 3 2 2 6" xfId="6453" xr:uid="{19C0C746-E3B8-4CF5-973F-EDF36326569C}"/>
    <cellStyle name="Normal 5 3 2 2 7" xfId="11667" xr:uid="{BA9A6331-86C6-4F73-A32E-A4F64BDDF6A0}"/>
    <cellStyle name="Normal 5 3 2 2 8" xfId="4628" xr:uid="{980A84F6-550B-426F-A180-0EDCCFBA10AC}"/>
    <cellStyle name="Normal 5 3 2 3" xfId="900" xr:uid="{3C7ACD65-1EB6-4F9E-86D0-20B657A923D1}"/>
    <cellStyle name="Normal 5 3 2 3 2" xfId="1597" xr:uid="{ACE76F16-F774-4708-9786-07DEED7D2212}"/>
    <cellStyle name="Normal 5 3 2 3 2 2" xfId="3554" xr:uid="{1F2094F6-EB5F-4513-9E7F-5C2BF010F768}"/>
    <cellStyle name="Normal 5 3 2 3 2 2 2" xfId="14220" xr:uid="{EF46B044-340E-4F51-84C5-6639160CCF78}"/>
    <cellStyle name="Normal 5 3 2 3 2 2 3" xfId="9174" xr:uid="{3FACCF58-5B9C-4701-A601-50EEE16B33C2}"/>
    <cellStyle name="Normal 5 3 2 3 2 3" xfId="9175" xr:uid="{894302BE-ADE8-44C7-8B01-A0156F6F8BCB}"/>
    <cellStyle name="Normal 5 3 2 3 2 4" xfId="7193" xr:uid="{DB8AF56A-EA9A-427B-94A2-8DEA1DC59A27}"/>
    <cellStyle name="Normal 5 3 2 3 2 5" xfId="12407" xr:uid="{F469539F-74F4-4D16-B6C6-636D8295B5A3}"/>
    <cellStyle name="Normal 5 3 2 3 2 6" xfId="5368" xr:uid="{07D72A9F-04AD-4674-8636-7BCE020CF129}"/>
    <cellStyle name="Normal 5 3 2 3 3" xfId="2952" xr:uid="{D4F6D415-BA2E-4D12-A46B-A1A301B28157}"/>
    <cellStyle name="Normal 5 3 2 3 3 2" xfId="13618" xr:uid="{3B7BB74C-83ED-407D-987C-0128E4D7A56B}"/>
    <cellStyle name="Normal 5 3 2 3 3 3" xfId="9176" xr:uid="{6906BBD4-24AD-46E7-9E84-853A9ED996A3}"/>
    <cellStyle name="Normal 5 3 2 3 4" xfId="9177" xr:uid="{05E8E90E-28A2-48AF-823F-A1F8EB31FF8C}"/>
    <cellStyle name="Normal 5 3 2 3 5" xfId="6591" xr:uid="{CC72E796-9FA3-489A-A74E-9E0DD2383EED}"/>
    <cellStyle name="Normal 5 3 2 3 6" xfId="11805" xr:uid="{6AF8C7A1-24E0-4182-96C0-30AFD46D1AA3}"/>
    <cellStyle name="Normal 5 3 2 3 7" xfId="4766" xr:uid="{4EB43ACD-6261-44E5-BC11-8FE87E324FC7}"/>
    <cellStyle name="Normal 5 3 2 4" xfId="1594" xr:uid="{CE1EEFD8-35B2-49A2-9159-6B4704C04300}"/>
    <cellStyle name="Normal 5 3 2 4 2" xfId="3551" xr:uid="{A75EDB9C-00D9-4DA3-AE83-C1F664D9C9E6}"/>
    <cellStyle name="Normal 5 3 2 4 2 2" xfId="14217" xr:uid="{798B55B5-4D1F-44CA-AA04-3DB9894A192A}"/>
    <cellStyle name="Normal 5 3 2 4 2 3" xfId="9178" xr:uid="{BF426306-6EAE-45A7-908B-90237D06A9BC}"/>
    <cellStyle name="Normal 5 3 2 4 3" xfId="9179" xr:uid="{93547E33-4710-49E1-907D-B48DEBB0177B}"/>
    <cellStyle name="Normal 5 3 2 4 4" xfId="7190" xr:uid="{F16A2435-9195-449D-A401-8AFDE5847B03}"/>
    <cellStyle name="Normal 5 3 2 4 5" xfId="12404" xr:uid="{5C79A476-BA01-4A28-A280-17933E276DB6}"/>
    <cellStyle name="Normal 5 3 2 4 6" xfId="5365" xr:uid="{9C8A2719-E99A-4562-87EE-7112653C1709}"/>
    <cellStyle name="Normal 5 3 2 5" xfId="2206" xr:uid="{AF2030D8-0FBA-4863-9810-4DACFB74D5E4}"/>
    <cellStyle name="Normal 5 3 2 5 2" xfId="4060" xr:uid="{E41B51B7-71F6-4264-8855-1FF9D1B2283E}"/>
    <cellStyle name="Normal 5 3 2 5 2 2" xfId="14723" xr:uid="{6A7664E8-B89B-46E4-BF75-DCC6A3EB947C}"/>
    <cellStyle name="Normal 5 3 2 5 2 3" xfId="9180" xr:uid="{B5FC1086-3084-427E-9E2D-40AF9326CA3A}"/>
    <cellStyle name="Normal 5 3 2 5 3" xfId="9181" xr:uid="{5A013125-A832-4E2F-95DD-78958E0A65F9}"/>
    <cellStyle name="Normal 5 3 2 5 4" xfId="7699" xr:uid="{30D2AE74-0540-48A2-AA28-1403925C5343}"/>
    <cellStyle name="Normal 5 3 2 5 5" xfId="12910" xr:uid="{97C74226-C63A-4A25-B489-E4347A6C117D}"/>
    <cellStyle name="Normal 5 3 2 5 6" xfId="5871" xr:uid="{0684C447-F9C2-452C-ACEF-957A67496B42}"/>
    <cellStyle name="Normal 5 3 2 6" xfId="2351" xr:uid="{3FB79611-3CE6-4E73-8DAD-A8FA5F84C401}"/>
    <cellStyle name="Normal 5 3 2 6 2" xfId="4195" xr:uid="{7C6B98AB-5620-4878-88FA-9F5B5AE02D3B}"/>
    <cellStyle name="Normal 5 3 2 6 2 2" xfId="14858" xr:uid="{90698621-2050-44E5-AB8C-EF75198D8C8D}"/>
    <cellStyle name="Normal 5 3 2 6 2 3" xfId="9182" xr:uid="{0EEAA721-AEF5-414A-A7A7-B3ACFE79BDD2}"/>
    <cellStyle name="Normal 5 3 2 6 3" xfId="7834" xr:uid="{638C3C3A-25C8-4546-8768-96A6999AE416}"/>
    <cellStyle name="Normal 5 3 2 6 4" xfId="13045" xr:uid="{BB8276D5-FA22-4002-B094-86A018F38BAC}"/>
    <cellStyle name="Normal 5 3 2 6 5" xfId="6006" xr:uid="{5E5F69BC-D5AB-43CC-A623-CC090248B881}"/>
    <cellStyle name="Normal 5 3 2 7" xfId="2679" xr:uid="{749777F2-1914-4296-86E0-689A4E2C4990}"/>
    <cellStyle name="Normal 5 3 2 7 2" xfId="13345" xr:uid="{1617C41F-9E17-467C-9D50-2F7D34E6A670}"/>
    <cellStyle name="Normal 5 3 2 7 3" xfId="9183" xr:uid="{B53B810D-AF4C-4B5C-A278-3B4F1EB60138}"/>
    <cellStyle name="Normal 5 3 2 8" xfId="9184" xr:uid="{80467B32-3CCB-4967-9591-35E791A86153}"/>
    <cellStyle name="Normal 5 3 2 9" xfId="6318" xr:uid="{2C746465-0151-42A1-BE10-1A20474B5907}"/>
    <cellStyle name="Normal 5 3 3" xfId="651" xr:uid="{D622B2AC-8027-43A4-B04A-020E32DF9675}"/>
    <cellStyle name="Normal 5 3 3 10" xfId="11575" xr:uid="{D99146F6-A9FE-405D-8559-D555B80AEDB9}"/>
    <cellStyle name="Normal 5 3 3 11" xfId="4536" xr:uid="{205A0C59-153C-4C4B-AECD-05B8FC419689}"/>
    <cellStyle name="Normal 5 3 3 2" xfId="792" xr:uid="{F849A638-09ED-4828-8A3C-276FF748745D}"/>
    <cellStyle name="Normal 5 3 3 2 2" xfId="1255" xr:uid="{01CAE558-8F48-45AA-95B2-BB2E9588AF4F}"/>
    <cellStyle name="Normal 5 3 3 2 2 2" xfId="1600" xr:uid="{B30A4E2D-9C89-4CD2-A515-1D1C0210C9A5}"/>
    <cellStyle name="Normal 5 3 3 2 2 2 2" xfId="3557" xr:uid="{2DCEFC3E-C10D-4A63-BE96-AC922FA62AF9}"/>
    <cellStyle name="Normal 5 3 3 2 2 2 2 2" xfId="14223" xr:uid="{E731DB3C-CCF8-40A5-9605-3CAF813B23C7}"/>
    <cellStyle name="Normal 5 3 3 2 2 2 2 3" xfId="9185" xr:uid="{BC0C6D62-76A3-495E-B9E5-8A480FC60686}"/>
    <cellStyle name="Normal 5 3 3 2 2 2 3" xfId="9186" xr:uid="{D647463B-8EAC-458B-8B83-50D32DFA7AFF}"/>
    <cellStyle name="Normal 5 3 3 2 2 2 4" xfId="7196" xr:uid="{35424C55-EDDB-4AAB-917A-4D2AA59DBB2A}"/>
    <cellStyle name="Normal 5 3 3 2 2 2 5" xfId="12410" xr:uid="{8D0437BE-A924-4E06-88BB-52835B55934B}"/>
    <cellStyle name="Normal 5 3 3 2 2 2 6" xfId="5371" xr:uid="{A6AA8849-38D4-4AD7-8B70-D41FDDD43A2D}"/>
    <cellStyle name="Normal 5 3 3 2 2 3" xfId="3224" xr:uid="{1655D310-BF08-4D32-80D0-C05809FDC5D5}"/>
    <cellStyle name="Normal 5 3 3 2 2 3 2" xfId="13890" xr:uid="{469EA605-6B8C-4EA3-BE0A-DF9435CFCE72}"/>
    <cellStyle name="Normal 5 3 3 2 2 3 3" xfId="9187" xr:uid="{B357E9A7-F3D2-4F95-BD2B-2A287AC207FB}"/>
    <cellStyle name="Normal 5 3 3 2 2 4" xfId="9188" xr:uid="{4B697374-6D64-4135-9814-349DB7BFF98C}"/>
    <cellStyle name="Normal 5 3 3 2 2 5" xfId="6863" xr:uid="{C5B0C5EC-0341-4C29-B2A9-43F5607B88A7}"/>
    <cellStyle name="Normal 5 3 3 2 2 6" xfId="12077" xr:uid="{33EA7132-5A3E-45FE-BC59-1800C0BB6E70}"/>
    <cellStyle name="Normal 5 3 3 2 2 7" xfId="5038" xr:uid="{E3542BD6-438C-4FE0-AEB3-DE0D768572AD}"/>
    <cellStyle name="Normal 5 3 3 2 3" xfId="1599" xr:uid="{A8373C32-EEA1-4467-80CA-B31950E1B3D7}"/>
    <cellStyle name="Normal 5 3 3 2 3 2" xfId="3556" xr:uid="{F2026207-C109-4CDF-8613-0453BD892A3F}"/>
    <cellStyle name="Normal 5 3 3 2 3 2 2" xfId="14222" xr:uid="{3903E75E-E977-4919-85DD-A436C5740BF5}"/>
    <cellStyle name="Normal 5 3 3 2 3 2 3" xfId="9189" xr:uid="{2DF435C2-0964-4DFD-8806-6C841ECD3FC5}"/>
    <cellStyle name="Normal 5 3 3 2 3 3" xfId="9190" xr:uid="{B651FFB1-EF16-487B-A09E-E2A909DA9302}"/>
    <cellStyle name="Normal 5 3 3 2 3 4" xfId="7195" xr:uid="{B5BBD823-9AA7-4BD7-96E1-ED58651C5F0F}"/>
    <cellStyle name="Normal 5 3 3 2 3 5" xfId="12409" xr:uid="{32D12296-75BB-47A2-8D21-7F9AA5E9071F}"/>
    <cellStyle name="Normal 5 3 3 2 3 6" xfId="5370" xr:uid="{ED89E38F-5166-415E-A126-B7A8D44ACAF0}"/>
    <cellStyle name="Normal 5 3 3 2 4" xfId="2857" xr:uid="{ED283C9C-D002-4C43-8D58-11FE8EDA39FE}"/>
    <cellStyle name="Normal 5 3 3 2 4 2" xfId="13523" xr:uid="{E4091978-2D9B-46A9-BB37-E9F21EBD7039}"/>
    <cellStyle name="Normal 5 3 3 2 4 3" xfId="9191" xr:uid="{98D6AE8E-DB11-4884-93BD-E340C655C067}"/>
    <cellStyle name="Normal 5 3 3 2 5" xfId="9192" xr:uid="{540CB0CF-CB04-40FE-9D89-646B76089ADB}"/>
    <cellStyle name="Normal 5 3 3 2 6" xfId="6496" xr:uid="{3E248061-9437-4ECC-8165-E10CFB250ED2}"/>
    <cellStyle name="Normal 5 3 3 2 7" xfId="11710" xr:uid="{9EE6404D-8227-4948-8395-490E8B91020E}"/>
    <cellStyle name="Normal 5 3 3 2 8" xfId="4671" xr:uid="{7077E118-A3CD-47AE-9732-3C0AD442BBD8}"/>
    <cellStyle name="Normal 5 3 3 3" xfId="944" xr:uid="{81C135A7-BA18-41E5-AE99-7D08FB95974B}"/>
    <cellStyle name="Normal 5 3 3 3 2" xfId="1601" xr:uid="{2DB3501D-841C-4292-8F30-D189312A0AD3}"/>
    <cellStyle name="Normal 5 3 3 3 2 2" xfId="3558" xr:uid="{E1E68E5B-C2B2-4EA9-BEED-143AB0E4D846}"/>
    <cellStyle name="Normal 5 3 3 3 2 2 2" xfId="14224" xr:uid="{99D6D3BD-FFC9-44CD-8B92-D80A88778707}"/>
    <cellStyle name="Normal 5 3 3 3 2 2 3" xfId="9193" xr:uid="{7EAFFF4A-9A7F-473F-B0B1-B5698BB9AE4C}"/>
    <cellStyle name="Normal 5 3 3 3 2 3" xfId="9194" xr:uid="{4468344A-29F4-4E19-AABE-DF9CB7BD3B86}"/>
    <cellStyle name="Normal 5 3 3 3 2 4" xfId="7197" xr:uid="{1346E033-F337-4C1E-930C-6A484E2CEF08}"/>
    <cellStyle name="Normal 5 3 3 3 2 5" xfId="12411" xr:uid="{5A7CD25C-9AD5-43C6-863A-F7452174B842}"/>
    <cellStyle name="Normal 5 3 3 3 2 6" xfId="5372" xr:uid="{2CCF8881-C420-455D-9A82-B5F97BE6BF3F}"/>
    <cellStyle name="Normal 5 3 3 3 3" xfId="2995" xr:uid="{4D1ABD37-D1BF-4571-A4C6-B3F37311B972}"/>
    <cellStyle name="Normal 5 3 3 3 3 2" xfId="13661" xr:uid="{B3E68540-03D2-4FEC-A82E-7362D6E4116B}"/>
    <cellStyle name="Normal 5 3 3 3 3 3" xfId="9195" xr:uid="{AD4C72A8-637D-45DF-B2A4-88B55E0FE961}"/>
    <cellStyle name="Normal 5 3 3 3 4" xfId="9196" xr:uid="{FA453D3A-6678-4BC6-BCFF-0FB967F74178}"/>
    <cellStyle name="Normal 5 3 3 3 5" xfId="6634" xr:uid="{C3E45246-BBAA-466A-BBF5-B7545BD68D06}"/>
    <cellStyle name="Normal 5 3 3 3 6" xfId="11848" xr:uid="{C9E02705-B89F-4A11-83B2-37D205EA9886}"/>
    <cellStyle name="Normal 5 3 3 3 7" xfId="4809" xr:uid="{517DF7C1-7D56-44BF-9024-4DD036821D2D}"/>
    <cellStyle name="Normal 5 3 3 4" xfId="1598" xr:uid="{5AA67227-382E-49E0-B464-7EDD5151790E}"/>
    <cellStyle name="Normal 5 3 3 4 2" xfId="3555" xr:uid="{5E88B844-FAD9-4EF8-B487-E8367ECAA86D}"/>
    <cellStyle name="Normal 5 3 3 4 2 2" xfId="14221" xr:uid="{EE4A4B6B-4B10-4CC3-8899-3CF3328966BD}"/>
    <cellStyle name="Normal 5 3 3 4 2 3" xfId="9197" xr:uid="{896870CC-FEF8-4AC9-AFBE-BE4E02FD8166}"/>
    <cellStyle name="Normal 5 3 3 4 3" xfId="9198" xr:uid="{5597FBD5-839E-495A-8182-5861E90A3706}"/>
    <cellStyle name="Normal 5 3 3 4 4" xfId="7194" xr:uid="{082FE2EF-631D-4C11-A7DD-E00D05DA5450}"/>
    <cellStyle name="Normal 5 3 3 4 5" xfId="12408" xr:uid="{89C839E7-3CB3-45F7-AB80-B99864662640}"/>
    <cellStyle name="Normal 5 3 3 4 6" xfId="5369" xr:uid="{52734855-08FD-4C5D-86C0-24DA2A79DEDA}"/>
    <cellStyle name="Normal 5 3 3 5" xfId="2250" xr:uid="{2CF76D2C-0D56-4595-A03C-68F0F219E422}"/>
    <cellStyle name="Normal 5 3 3 5 2" xfId="4103" xr:uid="{96071394-FB9D-4DF3-BE4E-4A3B935AD4E7}"/>
    <cellStyle name="Normal 5 3 3 5 2 2" xfId="14766" xr:uid="{06E3A4CB-9B60-4B0F-8DF4-01F67545EC1C}"/>
    <cellStyle name="Normal 5 3 3 5 2 3" xfId="9199" xr:uid="{BA1E6261-8302-4315-8749-9918AA79CB7E}"/>
    <cellStyle name="Normal 5 3 3 5 3" xfId="9200" xr:uid="{24BA04EC-938D-482A-AE29-2AB2F918B67B}"/>
    <cellStyle name="Normal 5 3 3 5 4" xfId="7742" xr:uid="{50C6B81F-CC6D-47D3-8203-484EDFFD1B7B}"/>
    <cellStyle name="Normal 5 3 3 5 5" xfId="12953" xr:uid="{656EE1D2-62F5-405A-A6E3-0F14F9CDFBCD}"/>
    <cellStyle name="Normal 5 3 3 5 6" xfId="5914" xr:uid="{518B8E6D-3ECE-4FDA-B5A3-DA116FBC1B39}"/>
    <cellStyle name="Normal 5 3 3 6" xfId="2394" xr:uid="{1429B968-E4CA-4759-8756-9C3FFA5C975B}"/>
    <cellStyle name="Normal 5 3 3 6 2" xfId="4238" xr:uid="{7654BAC0-63A0-4EA6-9DED-0A5795220072}"/>
    <cellStyle name="Normal 5 3 3 6 2 2" xfId="14901" xr:uid="{7E31EA54-D826-41B3-BC6D-04D0B85345D1}"/>
    <cellStyle name="Normal 5 3 3 6 2 3" xfId="9201" xr:uid="{0A8D0515-64B0-4069-B691-0C682DC27354}"/>
    <cellStyle name="Normal 5 3 3 6 3" xfId="7877" xr:uid="{7026A1A2-2717-4932-9F99-6CA1874CE65B}"/>
    <cellStyle name="Normal 5 3 3 6 4" xfId="13088" xr:uid="{E25398B7-B9D7-400E-A04A-DEF24E50D6DB}"/>
    <cellStyle name="Normal 5 3 3 6 5" xfId="6049" xr:uid="{0DDDCA8C-AF64-4047-B5BB-BE749837388B}"/>
    <cellStyle name="Normal 5 3 3 7" xfId="2722" xr:uid="{ACA7A9E8-EE85-4F21-9EE5-667AABF75E10}"/>
    <cellStyle name="Normal 5 3 3 7 2" xfId="13388" xr:uid="{30E584D9-5CF3-46CE-BEE6-2182220C7B89}"/>
    <cellStyle name="Normal 5 3 3 7 3" xfId="9202" xr:uid="{B59A2778-7C39-43D4-B0EF-E81616B19D91}"/>
    <cellStyle name="Normal 5 3 3 8" xfId="9203" xr:uid="{9CA8E649-CB3A-48A7-A630-3C9C9D2E2D68}"/>
    <cellStyle name="Normal 5 3 3 9" xfId="6361" xr:uid="{EFDBFE5B-0533-47F3-B6B8-257B06BD7075}"/>
    <cellStyle name="Normal 5 3 4" xfId="485" xr:uid="{CA1B62DC-4C5A-46B0-BE07-4E99E50BC88A}"/>
    <cellStyle name="Normal 5 3 4 2" xfId="1053" xr:uid="{F3A03A69-4E05-4F6D-A76F-4B2A016A97D4}"/>
    <cellStyle name="Normal 5 3 4 2 2" xfId="1603" xr:uid="{E0C9359E-4699-4911-AAE3-B7C3894A8528}"/>
    <cellStyle name="Normal 5 3 4 2 2 2" xfId="3560" xr:uid="{F848EAB5-3BBA-4B1A-AA8F-91173DEDF742}"/>
    <cellStyle name="Normal 5 3 4 2 2 2 2" xfId="14226" xr:uid="{02DCED36-7B52-43F6-9419-198B008045CE}"/>
    <cellStyle name="Normal 5 3 4 2 2 2 3" xfId="9204" xr:uid="{A3917F56-2241-4512-8975-315FC2203843}"/>
    <cellStyle name="Normal 5 3 4 2 2 3" xfId="9205" xr:uid="{AF170682-12D5-4CB7-B0CA-99A14BD1833E}"/>
    <cellStyle name="Normal 5 3 4 2 2 4" xfId="7199" xr:uid="{3DDEB2A7-8BBE-41A4-BBD7-57EF25CF2B4C}"/>
    <cellStyle name="Normal 5 3 4 2 2 5" xfId="12413" xr:uid="{FC4CA455-8E4D-43BB-8480-38D422A775AE}"/>
    <cellStyle name="Normal 5 3 4 2 2 6" xfId="5374" xr:uid="{41EC927D-434E-4A47-9A54-DDDF729F3F1E}"/>
    <cellStyle name="Normal 5 3 4 2 3" xfId="3085" xr:uid="{AC756BAE-9645-4E01-A5E8-37807D57DD85}"/>
    <cellStyle name="Normal 5 3 4 2 3 2" xfId="13751" xr:uid="{A1B759F4-5704-4E27-B90D-A6F7161F44E2}"/>
    <cellStyle name="Normal 5 3 4 2 3 3" xfId="9206" xr:uid="{14AC31F3-F9EA-4233-91C2-68569FE2EF59}"/>
    <cellStyle name="Normal 5 3 4 2 4" xfId="9207" xr:uid="{C5834E0D-4256-42C6-8211-B8B94C230DD8}"/>
    <cellStyle name="Normal 5 3 4 2 5" xfId="6724" xr:uid="{0B5B40EF-101C-469E-A06C-6AB590E8CAA1}"/>
    <cellStyle name="Normal 5 3 4 2 6" xfId="11938" xr:uid="{23275307-3D23-4FAF-92AE-D8DF72BD4790}"/>
    <cellStyle name="Normal 5 3 4 2 7" xfId="4899" xr:uid="{99AB6EFE-F6DF-4419-8D8B-3913338F8F51}"/>
    <cellStyle name="Normal 5 3 4 3" xfId="1602" xr:uid="{FD46E930-6D34-452B-8247-B16433B93ABF}"/>
    <cellStyle name="Normal 5 3 4 3 2" xfId="3559" xr:uid="{13D013C5-F5E9-4035-82A1-33AE3F5970E1}"/>
    <cellStyle name="Normal 5 3 4 3 2 2" xfId="14225" xr:uid="{79E789CB-17C5-4381-8629-4DA4A8B15872}"/>
    <cellStyle name="Normal 5 3 4 3 2 3" xfId="9208" xr:uid="{A8179061-B072-4FB5-8263-148254A7FBBE}"/>
    <cellStyle name="Normal 5 3 4 3 3" xfId="9209" xr:uid="{B5E8D21D-1A64-471D-9508-2A20F475C30D}"/>
    <cellStyle name="Normal 5 3 4 3 4" xfId="7198" xr:uid="{2485DF74-F250-4D97-A9F4-424485117400}"/>
    <cellStyle name="Normal 5 3 4 3 5" xfId="12412" xr:uid="{63840177-FB65-49F2-BBFD-51418A6B8337}"/>
    <cellStyle name="Normal 5 3 4 3 6" xfId="5373" xr:uid="{1064CBEB-81C3-424B-B2B3-8CBAD4E68E36}"/>
    <cellStyle name="Normal 5 3 4 4" xfId="2633" xr:uid="{2F80DECF-A34A-4BAD-8B51-F6F96681669E}"/>
    <cellStyle name="Normal 5 3 4 4 2" xfId="13299" xr:uid="{2116FDD5-623A-418C-BD4E-9F268A7C346E}"/>
    <cellStyle name="Normal 5 3 4 4 3" xfId="9210" xr:uid="{CE38BA2E-0B57-43A9-987A-DAB763D15164}"/>
    <cellStyle name="Normal 5 3 4 5" xfId="9211" xr:uid="{70A12EC5-71BB-4E8C-8D5E-6FDE1ED162DE}"/>
    <cellStyle name="Normal 5 3 4 6" xfId="6272" xr:uid="{B852BA01-CA90-40E3-8D3C-D8D5A6662A9D}"/>
    <cellStyle name="Normal 5 3 4 7" xfId="11486" xr:uid="{AE23FA57-1B82-4FFD-B91A-E8700B020297}"/>
    <cellStyle name="Normal 5 3 4 8" xfId="4447" xr:uid="{A23792EC-4BB8-40A9-8387-28B300737FB1}"/>
    <cellStyle name="Normal 5 3 5" xfId="702" xr:uid="{A01780FA-1C2F-4231-89F0-37F3EEEC6EFC}"/>
    <cellStyle name="Normal 5 3 5 2" xfId="1166" xr:uid="{DD3AB768-04B1-4495-B7A9-96FF0824BC80}"/>
    <cellStyle name="Normal 5 3 5 2 2" xfId="1605" xr:uid="{69BD4BE9-8AFA-41C6-9291-C0DF99D5D44B}"/>
    <cellStyle name="Normal 5 3 5 2 2 2" xfId="3562" xr:uid="{994CDE5C-DD55-432B-AAAC-C933A372058A}"/>
    <cellStyle name="Normal 5 3 5 2 2 2 2" xfId="14228" xr:uid="{155F8B9E-109E-431F-94B7-46400DAA7B4A}"/>
    <cellStyle name="Normal 5 3 5 2 2 2 3" xfId="9212" xr:uid="{11E09C1C-7558-4A48-9A88-CD714CAC4FB4}"/>
    <cellStyle name="Normal 5 3 5 2 2 3" xfId="9213" xr:uid="{759884F0-48C7-4463-A2F9-1C65B0262A6C}"/>
    <cellStyle name="Normal 5 3 5 2 2 4" xfId="7201" xr:uid="{CEEAD118-9547-408E-9BB8-994C4315B48C}"/>
    <cellStyle name="Normal 5 3 5 2 2 5" xfId="12415" xr:uid="{1467409B-17C9-4891-BF26-8482A4D6C39B}"/>
    <cellStyle name="Normal 5 3 5 2 2 6" xfId="5376" xr:uid="{9FC60D97-4BF2-4B40-900E-A29CDAF9558D}"/>
    <cellStyle name="Normal 5 3 5 2 3" xfId="3135" xr:uid="{2A89B3EE-2A12-4412-93BF-2E4EC87C19C4}"/>
    <cellStyle name="Normal 5 3 5 2 3 2" xfId="13801" xr:uid="{A1E8DC91-554E-4984-B283-8D15038B6F42}"/>
    <cellStyle name="Normal 5 3 5 2 3 3" xfId="9214" xr:uid="{62EF62CE-480B-43F2-8CCF-B3F5785DBED4}"/>
    <cellStyle name="Normal 5 3 5 2 4" xfId="9215" xr:uid="{35E90876-545B-41DF-A684-1B4909230771}"/>
    <cellStyle name="Normal 5 3 5 2 5" xfId="6774" xr:uid="{3538F062-7A03-4049-A77F-DB96E2BD6391}"/>
    <cellStyle name="Normal 5 3 5 2 6" xfId="11988" xr:uid="{A1D3BE24-27D6-440B-8110-035613AB3ED1}"/>
    <cellStyle name="Normal 5 3 5 2 7" xfId="4949" xr:uid="{5C03B080-6E7D-43A1-8FE5-385F49AB29BC}"/>
    <cellStyle name="Normal 5 3 5 3" xfId="1604" xr:uid="{D7EB0008-EFED-4A86-90D8-3617096E553C}"/>
    <cellStyle name="Normal 5 3 5 3 2" xfId="3561" xr:uid="{63675CCE-2494-40ED-BF63-C747F501BAA6}"/>
    <cellStyle name="Normal 5 3 5 3 2 2" xfId="14227" xr:uid="{2992B169-2502-4873-BF62-AB9697449550}"/>
    <cellStyle name="Normal 5 3 5 3 2 3" xfId="9216" xr:uid="{C91CFB51-1D6E-4E96-9A91-B64E4967F9ED}"/>
    <cellStyle name="Normal 5 3 5 3 3" xfId="9217" xr:uid="{1F593618-6FCC-4EA4-BB96-E0B908FC080A}"/>
    <cellStyle name="Normal 5 3 5 3 4" xfId="7200" xr:uid="{198A2CBD-28C6-49DF-8071-665B6531F574}"/>
    <cellStyle name="Normal 5 3 5 3 5" xfId="12414" xr:uid="{9B01F41E-E306-4205-ACAA-7047C36BFE43}"/>
    <cellStyle name="Normal 5 3 5 3 6" xfId="5375" xr:uid="{BCF7E3BD-D7E1-4084-83F1-F9AB142466E5}"/>
    <cellStyle name="Normal 5 3 5 4" xfId="2768" xr:uid="{6D0B006D-06DD-4543-9927-D791D53BFC80}"/>
    <cellStyle name="Normal 5 3 5 4 2" xfId="13434" xr:uid="{B5070EDB-DB15-4771-A199-74E41E0957BC}"/>
    <cellStyle name="Normal 5 3 5 4 3" xfId="9218" xr:uid="{434C9695-36FF-4D85-8F7A-26042B43E1BF}"/>
    <cellStyle name="Normal 5 3 5 5" xfId="9219" xr:uid="{02F4AA4A-1B0F-45BD-AFD2-1B33A2E76C91}"/>
    <cellStyle name="Normal 5 3 5 6" xfId="6407" xr:uid="{9DCC9177-F8F3-4D66-8BBD-06C7FFCEF339}"/>
    <cellStyle name="Normal 5 3 5 7" xfId="11621" xr:uid="{782280D9-57C4-4388-8933-3E8CAD8E2EBB}"/>
    <cellStyle name="Normal 5 3 5 8" xfId="4582" xr:uid="{4EB954E8-4DD3-4350-A5AA-1157B3DB82E3}"/>
    <cellStyle name="Normal 5 3 6" xfId="370" xr:uid="{A850B82D-127F-4F18-B8A4-A609AD5431B9}"/>
    <cellStyle name="Normal 5 3 6 2" xfId="996" xr:uid="{D33F02EE-6F0C-422B-8A0D-DE101DB9315C}"/>
    <cellStyle name="Normal 5 3 6 2 2" xfId="1607" xr:uid="{10A7E9DC-3128-4564-A6CA-F99EA231F9BE}"/>
    <cellStyle name="Normal 5 3 6 2 2 2" xfId="3564" xr:uid="{66D54074-BFEB-4640-9F4A-33D5EDB1EC4F}"/>
    <cellStyle name="Normal 5 3 6 2 2 2 2" xfId="14230" xr:uid="{1FD514D9-D19E-4F05-AD9A-84DDEBC413BC}"/>
    <cellStyle name="Normal 5 3 6 2 2 2 3" xfId="9220" xr:uid="{F1462C2D-F5EA-4DBA-9665-BDF36F2E0032}"/>
    <cellStyle name="Normal 5 3 6 2 2 3" xfId="9221" xr:uid="{345BDFC3-F879-43A6-AB8F-E3DD54184B84}"/>
    <cellStyle name="Normal 5 3 6 2 2 4" xfId="7203" xr:uid="{9ED08A48-4A89-4FA4-9903-9A64DA20ED50}"/>
    <cellStyle name="Normal 5 3 6 2 2 5" xfId="12417" xr:uid="{402EAE0E-CC81-43EE-9395-94905190BCD7}"/>
    <cellStyle name="Normal 5 3 6 2 2 6" xfId="5378" xr:uid="{F5C2AA76-5C8E-40A2-BB2C-2EA7239D2904}"/>
    <cellStyle name="Normal 5 3 6 2 3" xfId="3041" xr:uid="{0FB128DA-9DD4-47FE-A3E6-A67C54E7E7A7}"/>
    <cellStyle name="Normal 5 3 6 2 3 2" xfId="13707" xr:uid="{67742AD3-BC5B-451B-8EC9-F23B73E889CE}"/>
    <cellStyle name="Normal 5 3 6 2 3 3" xfId="9222" xr:uid="{36C3CBFC-6F3F-4225-B2BB-4CF212519FBB}"/>
    <cellStyle name="Normal 5 3 6 2 4" xfId="9223" xr:uid="{28CCC81A-7153-4003-A3EA-D40C66BE96CC}"/>
    <cellStyle name="Normal 5 3 6 2 5" xfId="6680" xr:uid="{A81180DD-670D-4583-B028-06E9D44B5C56}"/>
    <cellStyle name="Normal 5 3 6 2 6" xfId="11894" xr:uid="{1C7FA2C1-903C-44FD-88FB-0BE0381478B8}"/>
    <cellStyle name="Normal 5 3 6 2 7" xfId="4855" xr:uid="{06E24F00-A90C-495A-A4F1-B98ECF290B91}"/>
    <cellStyle name="Normal 5 3 6 3" xfId="1606" xr:uid="{F8728DF2-0789-462F-83BB-C4ADEBF513EC}"/>
    <cellStyle name="Normal 5 3 6 3 2" xfId="3563" xr:uid="{ADB7F7D0-7761-4D47-A918-93F4E6606E30}"/>
    <cellStyle name="Normal 5 3 6 3 2 2" xfId="14229" xr:uid="{98551A69-5E76-4B0B-BA39-027EA3FFC89B}"/>
    <cellStyle name="Normal 5 3 6 3 2 3" xfId="9224" xr:uid="{9B04F20B-F652-401F-A62C-C061EE20D07B}"/>
    <cellStyle name="Normal 5 3 6 3 3" xfId="9225" xr:uid="{8052A621-191A-42AB-860A-4AA795213019}"/>
    <cellStyle name="Normal 5 3 6 3 4" xfId="7202" xr:uid="{3FF71A83-4630-4861-8C42-B81021829887}"/>
    <cellStyle name="Normal 5 3 6 3 5" xfId="12416" xr:uid="{9C4B3517-FF88-4C82-AE9B-B332D72E7BFD}"/>
    <cellStyle name="Normal 5 3 6 3 6" xfId="5377" xr:uid="{A2E82EE6-38A3-4D7A-8110-6A66E2AAA093}"/>
    <cellStyle name="Normal 5 3 6 4" xfId="2584" xr:uid="{E36D585B-5F1A-47EE-8B3B-29E987B96B12}"/>
    <cellStyle name="Normal 5 3 6 4 2" xfId="13250" xr:uid="{2BBBE37C-F56B-437F-B3B3-5E596AF6C2A1}"/>
    <cellStyle name="Normal 5 3 6 4 3" xfId="9226" xr:uid="{3C1D6852-48BD-4F9F-AE27-19D3E8A01779}"/>
    <cellStyle name="Normal 5 3 6 5" xfId="9227" xr:uid="{48343D3B-BB57-4D25-92BC-6BC9D8B55BD5}"/>
    <cellStyle name="Normal 5 3 6 6" xfId="6223" xr:uid="{992DDE5B-BF4D-44CA-9B65-52DF636C071F}"/>
    <cellStyle name="Normal 5 3 6 7" xfId="11437" xr:uid="{D8FB4505-AC07-428D-8A21-AC1A17B7344F}"/>
    <cellStyle name="Normal 5 3 6 8" xfId="4398" xr:uid="{23FAA8E6-E335-40D0-8523-28CDBDE0A8E3}"/>
    <cellStyle name="Normal 5 3 7" xfId="850" xr:uid="{5B380D7A-DFD3-4375-8D83-3483E644A16F}"/>
    <cellStyle name="Normal 5 3 7 2" xfId="1608" xr:uid="{A950733C-A822-44EA-B07B-158285F23F07}"/>
    <cellStyle name="Normal 5 3 7 2 2" xfId="3565" xr:uid="{41E574E8-CAFF-44FC-8D01-9B1C0178046A}"/>
    <cellStyle name="Normal 5 3 7 2 2 2" xfId="14231" xr:uid="{60E934E1-D509-40BC-8029-E5523AEB023E}"/>
    <cellStyle name="Normal 5 3 7 2 2 3" xfId="9228" xr:uid="{332CEBC0-4EC8-4558-8398-CD1BE5A11E08}"/>
    <cellStyle name="Normal 5 3 7 2 3" xfId="9229" xr:uid="{70C40F0A-D0B8-4547-B355-E8622BBBD086}"/>
    <cellStyle name="Normal 5 3 7 2 4" xfId="7204" xr:uid="{DADF447E-A9CF-4A58-B2BA-7CB4A346D514}"/>
    <cellStyle name="Normal 5 3 7 2 5" xfId="12418" xr:uid="{5F60E75B-6411-4CD9-B662-E336F884E1B1}"/>
    <cellStyle name="Normal 5 3 7 2 6" xfId="5379" xr:uid="{C0BF50C3-A29D-4AA3-8968-7899A8FAC05F}"/>
    <cellStyle name="Normal 5 3 7 3" xfId="2906" xr:uid="{A6DF02AD-296C-4497-8D9D-F36FE64B50B1}"/>
    <cellStyle name="Normal 5 3 7 3 2" xfId="13572" xr:uid="{356E10F3-4C37-477D-9BE3-DAADFBEB5878}"/>
    <cellStyle name="Normal 5 3 7 3 3" xfId="9230" xr:uid="{B524638D-9BEC-4213-BEC8-DCEA0758F10B}"/>
    <cellStyle name="Normal 5 3 7 4" xfId="9231" xr:uid="{3E948EE6-D7CD-437D-9FD5-86EEF20BB627}"/>
    <cellStyle name="Normal 5 3 7 5" xfId="6545" xr:uid="{D0FDD5BA-D5F5-48A0-9FB0-1E88F1653744}"/>
    <cellStyle name="Normal 5 3 7 6" xfId="11759" xr:uid="{E47E6942-5FF1-4298-95B9-5B503DEC488E}"/>
    <cellStyle name="Normal 5 3 7 7" xfId="4720" xr:uid="{5F943966-3A1F-422B-AAFF-AAB709483C10}"/>
    <cellStyle name="Normal 5 3 8" xfId="1316" xr:uid="{34463D7C-18A9-4E36-8CAA-254B81E81728}"/>
    <cellStyle name="Normal 5 3 8 2" xfId="3273" xr:uid="{25A93251-4F11-4C79-A026-69056FC1CA2C}"/>
    <cellStyle name="Normal 5 3 8 2 2" xfId="13939" xr:uid="{BF81E654-E800-4EDB-BB22-FA8B776594E6}"/>
    <cellStyle name="Normal 5 3 8 2 3" xfId="9232" xr:uid="{22FB9182-F16B-4A2D-A1A7-451960FAE31C}"/>
    <cellStyle name="Normal 5 3 8 3" xfId="9233" xr:uid="{70228805-8EE8-4CE8-AF64-60529E203DF9}"/>
    <cellStyle name="Normal 5 3 8 4" xfId="6912" xr:uid="{AC850DA6-6733-457E-8446-58FB57D58CED}"/>
    <cellStyle name="Normal 5 3 8 5" xfId="12126" xr:uid="{B8219910-F81F-4E7E-B723-1D45CA693285}"/>
    <cellStyle name="Normal 5 3 8 6" xfId="5087" xr:uid="{C54E19AC-8716-44C6-A5D0-EC21EA0B5DFE}"/>
    <cellStyle name="Normal 5 3 9" xfId="263" xr:uid="{F592D2C5-6F2C-46D7-B217-D6D96F765A95}"/>
    <cellStyle name="Normal 5 3 9 2" xfId="2539" xr:uid="{785B3840-6197-4F3E-88FE-A6BEDB90BBE8}"/>
    <cellStyle name="Normal 5 3 9 2 2" xfId="13206" xr:uid="{B7D76976-40F6-4A50-ACA1-6159545F8FF2}"/>
    <cellStyle name="Normal 5 3 9 2 3" xfId="9234" xr:uid="{693C1F69-30E1-432D-A33E-A24034A6B137}"/>
    <cellStyle name="Normal 5 3 9 3" xfId="9235" xr:uid="{4A9860D1-A890-4EE6-A97F-649C8582131F}"/>
    <cellStyle name="Normal 5 3 9 4" xfId="6178" xr:uid="{F8C63FCB-0DD4-455A-9686-2C607847083E}"/>
    <cellStyle name="Normal 5 3 9 5" xfId="11393" xr:uid="{5592B769-F3D7-4D28-9E5E-415D23AF0C35}"/>
    <cellStyle name="Normal 5 3 9 6" xfId="4354" xr:uid="{F2C3A96A-0F1C-42B8-89C4-7FC600F17C97}"/>
    <cellStyle name="Normal 5 4" xfId="176" xr:uid="{4C068980-666F-4712-BEDC-00C408BFD44B}"/>
    <cellStyle name="Normal 5 4 10" xfId="2155" xr:uid="{704751D4-F962-4020-9840-660FDCF92E79}"/>
    <cellStyle name="Normal 5 4 10 2" xfId="4014" xr:uid="{ED293F81-AF84-45FA-8F09-E3F1F4D0EE68}"/>
    <cellStyle name="Normal 5 4 10 2 2" xfId="14677" xr:uid="{1AE12EC7-2D9B-4341-90DD-71195DD10E26}"/>
    <cellStyle name="Normal 5 4 10 2 3" xfId="9236" xr:uid="{643B1340-761D-448D-8F3D-F9900D138685}"/>
    <cellStyle name="Normal 5 4 10 3" xfId="9237" xr:uid="{A7814AE2-5E0C-480E-B06E-B79D7EF54DD2}"/>
    <cellStyle name="Normal 5 4 10 4" xfId="7653" xr:uid="{FE2FDC2A-A0EC-4CDC-8D20-80A2B2B69CD8}"/>
    <cellStyle name="Normal 5 4 10 5" xfId="12864" xr:uid="{C44ED8FD-07EC-4551-8993-82947CC5D618}"/>
    <cellStyle name="Normal 5 4 10 6" xfId="5825" xr:uid="{DDB99598-7E99-414E-B7DA-563FA8990C99}"/>
    <cellStyle name="Normal 5 4 11" xfId="2306" xr:uid="{EE989891-FE99-47D9-A375-7D05C6933AF3}"/>
    <cellStyle name="Normal 5 4 11 2" xfId="4150" xr:uid="{9465DBB4-6AE8-4361-A158-78B5D1476A9F}"/>
    <cellStyle name="Normal 5 4 11 2 2" xfId="14813" xr:uid="{35835299-0416-4330-BB68-146FAC07A5A8}"/>
    <cellStyle name="Normal 5 4 11 2 3" xfId="9238" xr:uid="{2785E5A3-B2B0-421E-BA53-8FDCCD39B070}"/>
    <cellStyle name="Normal 5 4 11 3" xfId="7789" xr:uid="{2E8EC25F-FEAE-453A-8921-6874D86B614C}"/>
    <cellStyle name="Normal 5 4 11 4" xfId="13000" xr:uid="{77CBB87D-9632-441E-BE35-A454BDAE96A0}"/>
    <cellStyle name="Normal 5 4 11 5" xfId="5961" xr:uid="{5590F418-40BF-4FA9-914E-A1CD6DCE4101}"/>
    <cellStyle name="Normal 5 4 12" xfId="2507" xr:uid="{ED2CF4CC-32E3-4855-96BA-A9077A34D72A}"/>
    <cellStyle name="Normal 5 4 12 2" xfId="9239" xr:uid="{8BA78A07-076B-40C9-ACC9-59CA44C6A980}"/>
    <cellStyle name="Normal 5 4 12 3" xfId="13175" xr:uid="{A9832447-D269-4583-9F46-7E0D609ABD32}"/>
    <cellStyle name="Normal 5 4 12 4" xfId="6103" xr:uid="{CA0AD3B3-FCE6-4729-83A2-CEF79DB63EBC}"/>
    <cellStyle name="Normal 5 4 13" xfId="9240" xr:uid="{F15BE3F5-786C-46E7-B9FB-8564AEE33EB5}"/>
    <cellStyle name="Normal 5 4 14" xfId="6146" xr:uid="{8FE03669-F1ED-4992-AA64-EA8B9184B6AA}"/>
    <cellStyle name="Normal 5 4 15" xfId="11362" xr:uid="{66CC7BC9-5368-43D2-9309-27359A0D63E8}"/>
    <cellStyle name="Normal 5 4 16" xfId="4323" xr:uid="{7941B3ED-46DC-4A13-91E1-8057E16F0931}"/>
    <cellStyle name="Normal 5 4 2" xfId="578" xr:uid="{A2386AF2-5ACC-4C27-9CD3-228C9ABACEAF}"/>
    <cellStyle name="Normal 5 4 2 10" xfId="11533" xr:uid="{9EDE9134-19F0-49C6-986D-D29DE3977EF3}"/>
    <cellStyle name="Normal 5 4 2 11" xfId="4494" xr:uid="{416E88F9-D1E2-4A7F-9132-BA9565F571BF}"/>
    <cellStyle name="Normal 5 4 2 2" xfId="749" xr:uid="{B1B0AB32-049B-4A08-BC86-0CC274FDFAC3}"/>
    <cellStyle name="Normal 5 4 2 2 2" xfId="1213" xr:uid="{FA19E7FE-C46C-4FA2-A946-3A5D45CFA0F4}"/>
    <cellStyle name="Normal 5 4 2 2 2 2" xfId="1611" xr:uid="{CBD85AE0-241F-46F6-B78C-0C7D602192F8}"/>
    <cellStyle name="Normal 5 4 2 2 2 2 2" xfId="3568" xr:uid="{CF8D6509-958D-4E1C-A304-8A3A18A0D3E0}"/>
    <cellStyle name="Normal 5 4 2 2 2 2 2 2" xfId="14234" xr:uid="{0A7B36CE-690D-4FE8-9C68-15B08255C1E3}"/>
    <cellStyle name="Normal 5 4 2 2 2 2 2 3" xfId="9241" xr:uid="{9B543C80-AD8B-4274-A6AC-9125E57F6BCB}"/>
    <cellStyle name="Normal 5 4 2 2 2 2 3" xfId="9242" xr:uid="{928DE4B5-6D91-4102-8AD2-8C89D9D54A6F}"/>
    <cellStyle name="Normal 5 4 2 2 2 2 4" xfId="7207" xr:uid="{73313907-7287-4B00-BB64-7B428F80345B}"/>
    <cellStyle name="Normal 5 4 2 2 2 2 5" xfId="12421" xr:uid="{FA22ADD9-CF26-4DC7-9C12-74CD87C7D3FF}"/>
    <cellStyle name="Normal 5 4 2 2 2 2 6" xfId="5382" xr:uid="{57046CA7-0B94-4772-A92F-470E0A20815B}"/>
    <cellStyle name="Normal 5 4 2 2 2 3" xfId="3182" xr:uid="{41F9CADE-C440-4369-98A8-783A96EA243D}"/>
    <cellStyle name="Normal 5 4 2 2 2 3 2" xfId="13848" xr:uid="{32B599E1-3617-4985-AC71-9D4F94135C77}"/>
    <cellStyle name="Normal 5 4 2 2 2 3 3" xfId="9243" xr:uid="{CDB8DF85-881D-411A-90AA-B36FC44AB4EB}"/>
    <cellStyle name="Normal 5 4 2 2 2 4" xfId="9244" xr:uid="{8C3ED771-9F83-4104-B468-C78C27CC951E}"/>
    <cellStyle name="Normal 5 4 2 2 2 5" xfId="6821" xr:uid="{4EE60D89-2779-404C-BDD3-F3F1C3A7C257}"/>
    <cellStyle name="Normal 5 4 2 2 2 6" xfId="12035" xr:uid="{0786413D-8E18-46BF-85A8-3ECF22745F43}"/>
    <cellStyle name="Normal 5 4 2 2 2 7" xfId="4996" xr:uid="{026E9AE9-B4D5-44B1-979B-94586034B9AF}"/>
    <cellStyle name="Normal 5 4 2 2 3" xfId="1610" xr:uid="{E9135E89-63FD-49E9-87DD-41A57664E9C5}"/>
    <cellStyle name="Normal 5 4 2 2 3 2" xfId="3567" xr:uid="{59BEEE33-3AA4-4CAF-9F74-52472982F5D3}"/>
    <cellStyle name="Normal 5 4 2 2 3 2 2" xfId="14233" xr:uid="{D4F4E2F0-1594-4386-A8DF-B742E7E0CBD5}"/>
    <cellStyle name="Normal 5 4 2 2 3 2 3" xfId="9245" xr:uid="{4934160D-2DA9-449B-9B4E-962E8C9A54BC}"/>
    <cellStyle name="Normal 5 4 2 2 3 3" xfId="9246" xr:uid="{AF1833EC-FC76-498C-8CB5-DBF905669164}"/>
    <cellStyle name="Normal 5 4 2 2 3 4" xfId="7206" xr:uid="{0BA6ACC0-C487-421D-B803-EBB56CC6DA43}"/>
    <cellStyle name="Normal 5 4 2 2 3 5" xfId="12420" xr:uid="{B5CEDD8B-A925-490D-96C9-95E5D20A79CB}"/>
    <cellStyle name="Normal 5 4 2 2 3 6" xfId="5381" xr:uid="{0C6D1E71-AFD2-4C55-A62E-83EDADF4786A}"/>
    <cellStyle name="Normal 5 4 2 2 4" xfId="2815" xr:uid="{9685824B-330B-4B3F-B8B3-6FAED91523E1}"/>
    <cellStyle name="Normal 5 4 2 2 4 2" xfId="13481" xr:uid="{DCE1FD2D-1969-4A4F-9C12-49A2BAEF45FE}"/>
    <cellStyle name="Normal 5 4 2 2 4 3" xfId="9247" xr:uid="{3672595E-6F3B-4802-A0AD-69331FE28DA3}"/>
    <cellStyle name="Normal 5 4 2 2 5" xfId="9248" xr:uid="{C494BCE5-6587-4DAA-B556-30117D6E4B44}"/>
    <cellStyle name="Normal 5 4 2 2 6" xfId="6454" xr:uid="{012AEABF-C8F7-4C15-8EBE-8E9D4A319F29}"/>
    <cellStyle name="Normal 5 4 2 2 7" xfId="11668" xr:uid="{00D91AC5-DCA3-44D4-987A-48194CE4B497}"/>
    <cellStyle name="Normal 5 4 2 2 8" xfId="4629" xr:uid="{10DFE2E8-0D01-4E25-92D6-44AE50F71006}"/>
    <cellStyle name="Normal 5 4 2 3" xfId="901" xr:uid="{99FFA376-4CD9-4996-8108-2C8611E46F77}"/>
    <cellStyle name="Normal 5 4 2 3 2" xfId="1612" xr:uid="{0FAB4FAF-B5F2-4916-8C09-B70D932B0D95}"/>
    <cellStyle name="Normal 5 4 2 3 2 2" xfId="3569" xr:uid="{C80FFCBC-0C2E-4634-8A7D-4B59F1616684}"/>
    <cellStyle name="Normal 5 4 2 3 2 2 2" xfId="14235" xr:uid="{E3775872-72B2-43F3-B49F-B3858FE2103B}"/>
    <cellStyle name="Normal 5 4 2 3 2 2 3" xfId="9249" xr:uid="{F512C84A-5691-4C5C-9CB5-F18E44012D1F}"/>
    <cellStyle name="Normal 5 4 2 3 2 3" xfId="9250" xr:uid="{8C1D6165-D8B0-4410-8386-C9F1BF815599}"/>
    <cellStyle name="Normal 5 4 2 3 2 4" xfId="7208" xr:uid="{89BA366E-A571-43C8-87FC-AD67AE110FE5}"/>
    <cellStyle name="Normal 5 4 2 3 2 5" xfId="12422" xr:uid="{E852271C-A6D8-47A3-9AD7-5989C63B697A}"/>
    <cellStyle name="Normal 5 4 2 3 2 6" xfId="5383" xr:uid="{E30E0CBC-5515-4462-8496-9F06E804D386}"/>
    <cellStyle name="Normal 5 4 2 3 3" xfId="2953" xr:uid="{5F800C33-7DB9-4FDF-8F82-1996087661E4}"/>
    <cellStyle name="Normal 5 4 2 3 3 2" xfId="13619" xr:uid="{C12528C2-A179-410F-B845-D8FB2AD884EB}"/>
    <cellStyle name="Normal 5 4 2 3 3 3" xfId="9251" xr:uid="{EF021164-4D6F-4F77-A1D8-D9AE01C783C5}"/>
    <cellStyle name="Normal 5 4 2 3 4" xfId="9252" xr:uid="{57BBCF10-646C-4939-9C85-B455FBA6AD47}"/>
    <cellStyle name="Normal 5 4 2 3 5" xfId="6592" xr:uid="{41B2F9A5-9E8A-43C8-A9E5-57230B2B3E56}"/>
    <cellStyle name="Normal 5 4 2 3 6" xfId="11806" xr:uid="{9F4B75ED-0325-4C42-9B8C-B5E69E5F747B}"/>
    <cellStyle name="Normal 5 4 2 3 7" xfId="4767" xr:uid="{23774F30-4EFE-4969-9FBF-50127667B5FD}"/>
    <cellStyle name="Normal 5 4 2 4" xfId="1609" xr:uid="{4AC269C2-6967-4F46-B728-FD12EF328D34}"/>
    <cellStyle name="Normal 5 4 2 4 2" xfId="3566" xr:uid="{37F7EE90-DDB8-4F07-9F30-CDE1C259B296}"/>
    <cellStyle name="Normal 5 4 2 4 2 2" xfId="14232" xr:uid="{5513E64E-DA55-4E96-B232-004B67C9F511}"/>
    <cellStyle name="Normal 5 4 2 4 2 3" xfId="9253" xr:uid="{F0C20B50-ABD5-4F9A-A527-F38EA44C271F}"/>
    <cellStyle name="Normal 5 4 2 4 3" xfId="9254" xr:uid="{DB3EA6D7-2E23-4158-9D3E-64D35904955E}"/>
    <cellStyle name="Normal 5 4 2 4 4" xfId="7205" xr:uid="{E7A257C2-F9A4-4661-BCBB-A009B9385B1C}"/>
    <cellStyle name="Normal 5 4 2 4 5" xfId="12419" xr:uid="{554679C9-A6D3-463D-8534-A6A9943F4958}"/>
    <cellStyle name="Normal 5 4 2 4 6" xfId="5380" xr:uid="{80D3404F-8CF5-4815-BA11-BEB6C369E11A}"/>
    <cellStyle name="Normal 5 4 2 5" xfId="2207" xr:uid="{3E76EEB3-0321-49EB-B66A-AAAAC770A894}"/>
    <cellStyle name="Normal 5 4 2 5 2" xfId="4061" xr:uid="{0F734597-B5FA-473B-9F42-8801B28AB488}"/>
    <cellStyle name="Normal 5 4 2 5 2 2" xfId="14724" xr:uid="{1A755100-D1A5-4B77-99F6-17E7FC05E679}"/>
    <cellStyle name="Normal 5 4 2 5 2 3" xfId="9255" xr:uid="{1A955DF1-9D9C-4BA0-B207-BF65498AD898}"/>
    <cellStyle name="Normal 5 4 2 5 3" xfId="9256" xr:uid="{6C627626-C082-43A6-B69C-F865D0F8EA2E}"/>
    <cellStyle name="Normal 5 4 2 5 4" xfId="7700" xr:uid="{35FCFF5D-A337-4DFB-99A1-0DAECA44A0EB}"/>
    <cellStyle name="Normal 5 4 2 5 5" xfId="12911" xr:uid="{1A227F90-167E-4EDD-9027-17080337BD8E}"/>
    <cellStyle name="Normal 5 4 2 5 6" xfId="5872" xr:uid="{0290BB7C-83E4-4F78-BA55-5C7D34A1F436}"/>
    <cellStyle name="Normal 5 4 2 6" xfId="2352" xr:uid="{ABC23C03-B311-4C45-930A-3EC82B09C9C0}"/>
    <cellStyle name="Normal 5 4 2 6 2" xfId="4196" xr:uid="{A0EAF921-62AC-45E5-BBD6-06BC1CCA63B4}"/>
    <cellStyle name="Normal 5 4 2 6 2 2" xfId="14859" xr:uid="{1D0E8E28-AA78-40CE-9C53-DCCF440AFE97}"/>
    <cellStyle name="Normal 5 4 2 6 2 3" xfId="9257" xr:uid="{6D00D031-C446-4F76-BB04-5642BA953578}"/>
    <cellStyle name="Normal 5 4 2 6 3" xfId="7835" xr:uid="{4775AB63-199B-4E13-9DBC-821880A8BEFC}"/>
    <cellStyle name="Normal 5 4 2 6 4" xfId="13046" xr:uid="{F256C9EE-A117-4A24-B1D4-AE2FE81A930D}"/>
    <cellStyle name="Normal 5 4 2 6 5" xfId="6007" xr:uid="{414CC413-222E-4687-8BCB-865E84384718}"/>
    <cellStyle name="Normal 5 4 2 7" xfId="2680" xr:uid="{3D470396-5DE9-4C26-A990-5D581C9C26C6}"/>
    <cellStyle name="Normal 5 4 2 7 2" xfId="13346" xr:uid="{885BBDEB-5ABB-477A-BAA5-98DF046703A6}"/>
    <cellStyle name="Normal 5 4 2 7 3" xfId="9258" xr:uid="{D8BEDCD0-D179-4EC8-A7CB-077E5D8D286B}"/>
    <cellStyle name="Normal 5 4 2 8" xfId="9259" xr:uid="{DB8A32BC-6FF7-4AC6-B610-7B8BD54DC7E8}"/>
    <cellStyle name="Normal 5 4 2 9" xfId="6319" xr:uid="{5220D321-8B62-4503-8ADD-04EC49DB4D58}"/>
    <cellStyle name="Normal 5 4 3" xfId="652" xr:uid="{855B0146-3E5D-4FE8-9BF0-C007E27FC70E}"/>
    <cellStyle name="Normal 5 4 3 10" xfId="11576" xr:uid="{36E16842-08D6-4F39-9914-C31BD0E6A1F1}"/>
    <cellStyle name="Normal 5 4 3 11" xfId="4537" xr:uid="{7598CECF-E327-44BD-AB06-24A9FF96BB11}"/>
    <cellStyle name="Normal 5 4 3 2" xfId="793" xr:uid="{F0193B67-49DF-4A10-9A28-1E7318105981}"/>
    <cellStyle name="Normal 5 4 3 2 2" xfId="1256" xr:uid="{9E3518C6-4E60-4117-9F62-B1479E0E1418}"/>
    <cellStyle name="Normal 5 4 3 2 2 2" xfId="1615" xr:uid="{52EB63DD-860E-4801-9AC1-449E3A1286D4}"/>
    <cellStyle name="Normal 5 4 3 2 2 2 2" xfId="3572" xr:uid="{81E07CDC-1A3B-4BA8-B633-D99C04C1ECB9}"/>
    <cellStyle name="Normal 5 4 3 2 2 2 2 2" xfId="14238" xr:uid="{975D8D62-6772-40CA-BCF0-618C3F61D99C}"/>
    <cellStyle name="Normal 5 4 3 2 2 2 2 3" xfId="9260" xr:uid="{525FD671-1272-4978-B3D9-4F17261A9ECD}"/>
    <cellStyle name="Normal 5 4 3 2 2 2 3" xfId="9261" xr:uid="{04D0CAD9-C43B-4AC5-BC8C-624C239A5042}"/>
    <cellStyle name="Normal 5 4 3 2 2 2 4" xfId="7211" xr:uid="{6633CA74-E60E-4E94-BDC9-A9AD3B7B79AF}"/>
    <cellStyle name="Normal 5 4 3 2 2 2 5" xfId="12425" xr:uid="{E40B3019-3378-43D9-97D6-6CFE86AF8255}"/>
    <cellStyle name="Normal 5 4 3 2 2 2 6" xfId="5386" xr:uid="{C839313F-49B4-4D60-897F-9557EEB7AB4D}"/>
    <cellStyle name="Normal 5 4 3 2 2 3" xfId="3225" xr:uid="{8ED0A42C-4EF1-4221-83FD-5C47EB1D67F2}"/>
    <cellStyle name="Normal 5 4 3 2 2 3 2" xfId="13891" xr:uid="{3C0C8AC4-38BC-4D76-B7AD-C11420017E05}"/>
    <cellStyle name="Normal 5 4 3 2 2 3 3" xfId="9262" xr:uid="{5884C985-C354-4E1C-8C54-8E5F30AA5B8C}"/>
    <cellStyle name="Normal 5 4 3 2 2 4" xfId="9263" xr:uid="{96985651-C6A6-46C2-A464-B8D8C9811EEA}"/>
    <cellStyle name="Normal 5 4 3 2 2 5" xfId="6864" xr:uid="{616FFAC1-07CD-4145-845B-196B6453D815}"/>
    <cellStyle name="Normal 5 4 3 2 2 6" xfId="12078" xr:uid="{584696D3-7EE3-4ECE-9BF1-DC6321D677D9}"/>
    <cellStyle name="Normal 5 4 3 2 2 7" xfId="5039" xr:uid="{410BD720-619E-4D35-BE4B-81AA47D8B595}"/>
    <cellStyle name="Normal 5 4 3 2 3" xfId="1614" xr:uid="{7097B3B0-D61C-412D-84E9-46C799F49288}"/>
    <cellStyle name="Normal 5 4 3 2 3 2" xfId="3571" xr:uid="{A1ED5F3A-407A-4A73-ADEB-B39F15D47443}"/>
    <cellStyle name="Normal 5 4 3 2 3 2 2" xfId="14237" xr:uid="{F30A8200-12E8-4954-BACF-C9ED2398276E}"/>
    <cellStyle name="Normal 5 4 3 2 3 2 3" xfId="9264" xr:uid="{F8C25225-7752-4FB5-9BFE-E915EA8A377B}"/>
    <cellStyle name="Normal 5 4 3 2 3 3" xfId="9265" xr:uid="{BD8B5C3A-681D-4F4E-AF10-3C3C08FF5735}"/>
    <cellStyle name="Normal 5 4 3 2 3 4" xfId="7210" xr:uid="{F253A6E1-3EA6-45F2-9DAD-50A46BC8BC90}"/>
    <cellStyle name="Normal 5 4 3 2 3 5" xfId="12424" xr:uid="{F988789F-42D6-4DD2-B498-484E60ED3ABB}"/>
    <cellStyle name="Normal 5 4 3 2 3 6" xfId="5385" xr:uid="{04D54856-51B5-4FE1-A6DD-000CEE45AB8D}"/>
    <cellStyle name="Normal 5 4 3 2 4" xfId="2858" xr:uid="{95EEE25C-8948-484C-AD16-221FE065559E}"/>
    <cellStyle name="Normal 5 4 3 2 4 2" xfId="13524" xr:uid="{4C405D2C-FA35-4AA2-AF62-A6B9897D531E}"/>
    <cellStyle name="Normal 5 4 3 2 4 3" xfId="9266" xr:uid="{9B7DD772-CC79-47B9-A2FF-D6F418C25C84}"/>
    <cellStyle name="Normal 5 4 3 2 5" xfId="9267" xr:uid="{831677A6-C50E-4868-A4D2-15BCE59E1CDA}"/>
    <cellStyle name="Normal 5 4 3 2 6" xfId="6497" xr:uid="{879A9699-0D4D-4324-A0DD-64F7CB10F27D}"/>
    <cellStyle name="Normal 5 4 3 2 7" xfId="11711" xr:uid="{8CE13A58-0264-4680-8C78-5E1A68C9D40D}"/>
    <cellStyle name="Normal 5 4 3 2 8" xfId="4672" xr:uid="{203B74EE-687B-4A0B-A416-F299E2A3DE60}"/>
    <cellStyle name="Normal 5 4 3 3" xfId="945" xr:uid="{EEB96471-57CF-41E4-A772-476E1D55013D}"/>
    <cellStyle name="Normal 5 4 3 3 2" xfId="1616" xr:uid="{DAA9CEA4-17A1-417E-9556-47CAEC2FB224}"/>
    <cellStyle name="Normal 5 4 3 3 2 2" xfId="3573" xr:uid="{E0F47A8E-DFD1-4180-A307-586DF9FC914D}"/>
    <cellStyle name="Normal 5 4 3 3 2 2 2" xfId="14239" xr:uid="{D1C2A21B-996F-4167-8B34-196F480553F6}"/>
    <cellStyle name="Normal 5 4 3 3 2 2 3" xfId="9268" xr:uid="{CF54454E-CAC4-4FEF-916B-9B31144FA428}"/>
    <cellStyle name="Normal 5 4 3 3 2 3" xfId="9269" xr:uid="{794A8392-2B2E-4E2A-9317-E2A25ADF9BEB}"/>
    <cellStyle name="Normal 5 4 3 3 2 4" xfId="7212" xr:uid="{7690F5EC-CCAA-4F4C-B2B6-C3E02C910F82}"/>
    <cellStyle name="Normal 5 4 3 3 2 5" xfId="12426" xr:uid="{02245E76-DDFA-4986-9C4D-FA6913582E52}"/>
    <cellStyle name="Normal 5 4 3 3 2 6" xfId="5387" xr:uid="{341DD8E0-667B-46A4-8DA6-B60D1D6FF1B8}"/>
    <cellStyle name="Normal 5 4 3 3 3" xfId="2996" xr:uid="{AC08F5B3-DC54-4AE3-820A-2EDEDB4CA8FF}"/>
    <cellStyle name="Normal 5 4 3 3 3 2" xfId="13662" xr:uid="{4EF8E28F-2DA5-4E47-828E-5478DE5683B6}"/>
    <cellStyle name="Normal 5 4 3 3 3 3" xfId="9270" xr:uid="{EA2AB91B-19A9-4D76-87C3-50463755B697}"/>
    <cellStyle name="Normal 5 4 3 3 4" xfId="9271" xr:uid="{9626B6D4-1F3E-41A0-B143-CF3DCCCB5B2D}"/>
    <cellStyle name="Normal 5 4 3 3 5" xfId="6635" xr:uid="{ADB80D2B-0595-4D56-9F0F-61A373D80504}"/>
    <cellStyle name="Normal 5 4 3 3 6" xfId="11849" xr:uid="{4A4C146F-5845-4EB1-82C7-CE1FC92B925F}"/>
    <cellStyle name="Normal 5 4 3 3 7" xfId="4810" xr:uid="{8CBEA687-20DF-47CA-A724-F0D93D0F12D0}"/>
    <cellStyle name="Normal 5 4 3 4" xfId="1613" xr:uid="{8449F118-F0A3-46DF-909E-D5F553B5DF22}"/>
    <cellStyle name="Normal 5 4 3 4 2" xfId="3570" xr:uid="{7CAAD322-4918-45F8-8857-5685B3737FAE}"/>
    <cellStyle name="Normal 5 4 3 4 2 2" xfId="14236" xr:uid="{6704B1B5-886E-4746-98DE-CA885D85FF66}"/>
    <cellStyle name="Normal 5 4 3 4 2 3" xfId="9272" xr:uid="{09D9099E-0ACA-4D02-90A5-BE53FD73ABC4}"/>
    <cellStyle name="Normal 5 4 3 4 3" xfId="9273" xr:uid="{370C0E22-4B26-45BD-AF49-F24AF6B13930}"/>
    <cellStyle name="Normal 5 4 3 4 4" xfId="7209" xr:uid="{06B15DC0-B534-4FCF-991F-49E46BB06FE9}"/>
    <cellStyle name="Normal 5 4 3 4 5" xfId="12423" xr:uid="{E1F9931F-7681-4075-8C4C-A79815AE5357}"/>
    <cellStyle name="Normal 5 4 3 4 6" xfId="5384" xr:uid="{88697992-9A4B-4999-B7AA-F238BAAB352B}"/>
    <cellStyle name="Normal 5 4 3 5" xfId="2251" xr:uid="{EA386992-4BF6-45D4-9D02-CCD47CEC1492}"/>
    <cellStyle name="Normal 5 4 3 5 2" xfId="4104" xr:uid="{0BD2927E-A31A-450B-8DDB-926BE0C03394}"/>
    <cellStyle name="Normal 5 4 3 5 2 2" xfId="14767" xr:uid="{A36A7CAE-D6D8-4861-9739-4E717D334302}"/>
    <cellStyle name="Normal 5 4 3 5 2 3" xfId="9274" xr:uid="{8C4F2B93-049F-4C1B-ABE8-72CF7BE037D2}"/>
    <cellStyle name="Normal 5 4 3 5 3" xfId="9275" xr:uid="{F56A72CB-71F5-4DF4-9CEE-836F0B612B6F}"/>
    <cellStyle name="Normal 5 4 3 5 4" xfId="7743" xr:uid="{3402588C-A526-4194-A272-7ECB24DE3435}"/>
    <cellStyle name="Normal 5 4 3 5 5" xfId="12954" xr:uid="{E0158DD5-36BA-4C32-99BF-940CF98BE871}"/>
    <cellStyle name="Normal 5 4 3 5 6" xfId="5915" xr:uid="{C629D840-EC05-460A-BD2F-B8A4F2F2296D}"/>
    <cellStyle name="Normal 5 4 3 6" xfId="2395" xr:uid="{75E8D934-F4D5-4037-BB20-659E9DA883D1}"/>
    <cellStyle name="Normal 5 4 3 6 2" xfId="4239" xr:uid="{025F54B9-FFED-4E3E-BA72-1B49C86AC236}"/>
    <cellStyle name="Normal 5 4 3 6 2 2" xfId="14902" xr:uid="{F5C7A60E-8233-4B17-8547-51C6BB90B874}"/>
    <cellStyle name="Normal 5 4 3 6 2 3" xfId="9276" xr:uid="{E3790533-1671-4A2F-B6CB-F2323EF58EB5}"/>
    <cellStyle name="Normal 5 4 3 6 3" xfId="7878" xr:uid="{1B83A947-3B6D-4495-9619-4A3DAA1C2587}"/>
    <cellStyle name="Normal 5 4 3 6 4" xfId="13089" xr:uid="{15B8B426-5C68-4D16-B292-4665E535BDF3}"/>
    <cellStyle name="Normal 5 4 3 6 5" xfId="6050" xr:uid="{1E710E6E-11B4-42EE-B2C1-977FBA1C05F6}"/>
    <cellStyle name="Normal 5 4 3 7" xfId="2723" xr:uid="{28F7E9B3-B4E4-4B69-805E-E646664CB72D}"/>
    <cellStyle name="Normal 5 4 3 7 2" xfId="13389" xr:uid="{E5168084-8D11-4AEE-A686-44E34FF03C46}"/>
    <cellStyle name="Normal 5 4 3 7 3" xfId="9277" xr:uid="{14C25599-FE9A-4EF9-99A7-C03EF32BF952}"/>
    <cellStyle name="Normal 5 4 3 8" xfId="9278" xr:uid="{BC6C888E-3BC9-44D9-8462-8AB7982299D8}"/>
    <cellStyle name="Normal 5 4 3 9" xfId="6362" xr:uid="{8B4E4BDD-A20C-4057-AAD2-C6F6E44ADAE7}"/>
    <cellStyle name="Normal 5 4 4" xfId="486" xr:uid="{C526F7BF-29A8-406F-9B32-1FCB1723F008}"/>
    <cellStyle name="Normal 5 4 4 2" xfId="1054" xr:uid="{931273DB-5684-4846-8690-B5C2AD89D4C8}"/>
    <cellStyle name="Normal 5 4 4 2 2" xfId="1618" xr:uid="{167766C8-3540-4171-AEB4-DA691717F6A6}"/>
    <cellStyle name="Normal 5 4 4 2 2 2" xfId="3575" xr:uid="{FFF5EC4E-94FB-431F-9AC0-A363FEA6D58B}"/>
    <cellStyle name="Normal 5 4 4 2 2 2 2" xfId="14241" xr:uid="{92E5C55A-36A1-41F8-BE49-D0B76FC477DB}"/>
    <cellStyle name="Normal 5 4 4 2 2 2 3" xfId="9279" xr:uid="{59534F84-9C65-4F81-8AFB-D909ABCB0543}"/>
    <cellStyle name="Normal 5 4 4 2 2 3" xfId="9280" xr:uid="{8646E2CB-586B-456C-A751-816550770BFD}"/>
    <cellStyle name="Normal 5 4 4 2 2 4" xfId="7214" xr:uid="{BB42759F-644C-42C5-AAB7-CE099F2068EE}"/>
    <cellStyle name="Normal 5 4 4 2 2 5" xfId="12428" xr:uid="{6D812795-B760-49DF-ACD3-90D7869CFEED}"/>
    <cellStyle name="Normal 5 4 4 2 2 6" xfId="5389" xr:uid="{F9BD9605-42E6-4CF2-871F-AA5D828F366C}"/>
    <cellStyle name="Normal 5 4 4 2 3" xfId="3086" xr:uid="{5ADFC0DE-3C0D-4AA2-BCE9-294F6E3D82DA}"/>
    <cellStyle name="Normal 5 4 4 2 3 2" xfId="13752" xr:uid="{57CBA688-8F9A-432F-AB22-994B8809B50C}"/>
    <cellStyle name="Normal 5 4 4 2 3 3" xfId="9281" xr:uid="{FA7672EB-50EC-4944-B685-589DA557183A}"/>
    <cellStyle name="Normal 5 4 4 2 4" xfId="9282" xr:uid="{3C94E379-7C3A-4509-AD9E-CB30E08DFD14}"/>
    <cellStyle name="Normal 5 4 4 2 5" xfId="6725" xr:uid="{D4FDE04C-7063-4437-993B-1E7938A62D34}"/>
    <cellStyle name="Normal 5 4 4 2 6" xfId="11939" xr:uid="{07396E91-B00C-4E66-A74D-B8C08750BDEE}"/>
    <cellStyle name="Normal 5 4 4 2 7" xfId="4900" xr:uid="{9958F060-3F5C-46FF-805B-024B463129F9}"/>
    <cellStyle name="Normal 5 4 4 3" xfId="1617" xr:uid="{BBA00BE9-4D46-4043-A0BB-83FF24E4CD80}"/>
    <cellStyle name="Normal 5 4 4 3 2" xfId="3574" xr:uid="{CCA6F7D3-672A-4447-B3F7-58972E865125}"/>
    <cellStyle name="Normal 5 4 4 3 2 2" xfId="14240" xr:uid="{9437336E-FB13-43F3-8B5A-1FD64FC144C3}"/>
    <cellStyle name="Normal 5 4 4 3 2 3" xfId="9283" xr:uid="{17F35C22-30FE-4B4B-A28B-12B30DDAE1A3}"/>
    <cellStyle name="Normal 5 4 4 3 3" xfId="9284" xr:uid="{9BF3FEDF-D8CA-4CA5-B2DA-D1CB1EB6430B}"/>
    <cellStyle name="Normal 5 4 4 3 4" xfId="7213" xr:uid="{83A34890-A059-4031-87B3-CB30C1E311C8}"/>
    <cellStyle name="Normal 5 4 4 3 5" xfId="12427" xr:uid="{41687DEC-EC0F-48CC-BF6A-0E54371BFACC}"/>
    <cellStyle name="Normal 5 4 4 3 6" xfId="5388" xr:uid="{A2A8A1BF-8AB6-452C-85BC-07A2314F5B05}"/>
    <cellStyle name="Normal 5 4 4 4" xfId="2634" xr:uid="{6CD23DB9-151B-4BA7-BE3B-F6970D51251B}"/>
    <cellStyle name="Normal 5 4 4 4 2" xfId="13300" xr:uid="{501A66C8-8749-4631-B829-982F6595531D}"/>
    <cellStyle name="Normal 5 4 4 4 3" xfId="9285" xr:uid="{2F85052B-235B-468A-A151-C5FBAC4E6DF8}"/>
    <cellStyle name="Normal 5 4 4 5" xfId="9286" xr:uid="{78CA9C4B-AB71-45B0-900D-4DD50495D1D2}"/>
    <cellStyle name="Normal 5 4 4 6" xfId="6273" xr:uid="{2AAAB33A-E284-4691-AF75-C711CAAB4C09}"/>
    <cellStyle name="Normal 5 4 4 7" xfId="11487" xr:uid="{27A2D962-C456-4A23-93B1-ED7F95E636B8}"/>
    <cellStyle name="Normal 5 4 4 8" xfId="4448" xr:uid="{723371F3-77EF-434E-81C9-CAA0589BBA56}"/>
    <cellStyle name="Normal 5 4 5" xfId="703" xr:uid="{1D4487B2-0A95-45D4-9409-5A77F1808C58}"/>
    <cellStyle name="Normal 5 4 5 2" xfId="1167" xr:uid="{1FFFED2D-0F7F-44B1-925C-C3D809622EBD}"/>
    <cellStyle name="Normal 5 4 5 2 2" xfId="1620" xr:uid="{4DAA52AF-F4BB-434C-8F5F-BAA7821A44F4}"/>
    <cellStyle name="Normal 5 4 5 2 2 2" xfId="3577" xr:uid="{965E4E8A-859A-4E72-BCDD-BB3C3CA2E3ED}"/>
    <cellStyle name="Normal 5 4 5 2 2 2 2" xfId="14243" xr:uid="{A41CB6AF-FA22-4772-9C62-21590EF331FE}"/>
    <cellStyle name="Normal 5 4 5 2 2 2 3" xfId="9287" xr:uid="{1E6C906E-2A33-43C8-8DCD-DC2FFC65B060}"/>
    <cellStyle name="Normal 5 4 5 2 2 3" xfId="9288" xr:uid="{6808375A-EC9D-4422-AF32-713015D13506}"/>
    <cellStyle name="Normal 5 4 5 2 2 4" xfId="7216" xr:uid="{F2F1D45B-36CE-4D19-BBD8-F4B848752F35}"/>
    <cellStyle name="Normal 5 4 5 2 2 5" xfId="12430" xr:uid="{F5336C47-B290-4AB1-9587-94E38D37B9AA}"/>
    <cellStyle name="Normal 5 4 5 2 2 6" xfId="5391" xr:uid="{7455E0AA-2896-472A-B1B6-F2A925C36693}"/>
    <cellStyle name="Normal 5 4 5 2 3" xfId="3136" xr:uid="{576FBF35-325A-4FEA-BAD1-C0BC105F2758}"/>
    <cellStyle name="Normal 5 4 5 2 3 2" xfId="13802" xr:uid="{E41897C8-B5E2-493A-87F6-171551AFE2DF}"/>
    <cellStyle name="Normal 5 4 5 2 3 3" xfId="9289" xr:uid="{4F3F2BED-6EE1-4344-876F-5296511F4D98}"/>
    <cellStyle name="Normal 5 4 5 2 4" xfId="9290" xr:uid="{FC90A2A6-BD33-4D70-B9C9-CE2D4ED22760}"/>
    <cellStyle name="Normal 5 4 5 2 5" xfId="6775" xr:uid="{2FC3B107-6C57-40C4-A1F5-937B04F706CB}"/>
    <cellStyle name="Normal 5 4 5 2 6" xfId="11989" xr:uid="{9C14671A-39A5-481E-83D2-7BFB4953D5B0}"/>
    <cellStyle name="Normal 5 4 5 2 7" xfId="4950" xr:uid="{5B149263-6D49-45C5-86FF-2B57D87EF43D}"/>
    <cellStyle name="Normal 5 4 5 3" xfId="1619" xr:uid="{4111C9A2-2939-4E3B-8A47-FFE04693577D}"/>
    <cellStyle name="Normal 5 4 5 3 2" xfId="3576" xr:uid="{8355D9D1-049C-4A5A-B8D1-21F7BCCAD231}"/>
    <cellStyle name="Normal 5 4 5 3 2 2" xfId="14242" xr:uid="{5025A732-53DA-418E-8D69-440D357D7ED3}"/>
    <cellStyle name="Normal 5 4 5 3 2 3" xfId="9291" xr:uid="{C05A8F1C-F611-4D7E-8A1D-7105E61A47FD}"/>
    <cellStyle name="Normal 5 4 5 3 3" xfId="9292" xr:uid="{F618ED08-9E5B-4E47-96DD-0351074451AF}"/>
    <cellStyle name="Normal 5 4 5 3 4" xfId="7215" xr:uid="{5F4DCA79-7839-4111-8296-B85EDA728FE1}"/>
    <cellStyle name="Normal 5 4 5 3 5" xfId="12429" xr:uid="{B54E7ADE-3DA2-4CF6-9C7B-44919E5282F1}"/>
    <cellStyle name="Normal 5 4 5 3 6" xfId="5390" xr:uid="{B5D4BD92-B9FB-4063-AA38-3A3B9CBE9F07}"/>
    <cellStyle name="Normal 5 4 5 4" xfId="2769" xr:uid="{4740C5D9-624E-4732-8F54-0D171A9DAA7A}"/>
    <cellStyle name="Normal 5 4 5 4 2" xfId="13435" xr:uid="{B885EEA1-34FD-457D-8447-BD77A5C9E487}"/>
    <cellStyle name="Normal 5 4 5 4 3" xfId="9293" xr:uid="{B65440AF-E137-4626-BFB2-28C4275039E1}"/>
    <cellStyle name="Normal 5 4 5 5" xfId="9294" xr:uid="{142680F1-A2D9-44D5-A31E-87DC8C9D4E55}"/>
    <cellStyle name="Normal 5 4 5 6" xfId="6408" xr:uid="{6798943D-45B4-4601-B6C6-E6D02412823C}"/>
    <cellStyle name="Normal 5 4 5 7" xfId="11622" xr:uid="{EF72CBB8-4137-4BA5-B8D7-66FC266C294C}"/>
    <cellStyle name="Normal 5 4 5 8" xfId="4583" xr:uid="{60DBD88D-970F-4799-96F9-EEF62AF3E536}"/>
    <cellStyle name="Normal 5 4 6" xfId="371" xr:uid="{19B62C64-BEDC-46D8-9CD5-5074222E6F20}"/>
    <cellStyle name="Normal 5 4 6 2" xfId="997" xr:uid="{3B1F115A-0700-49E3-9F3C-C42FF07F018C}"/>
    <cellStyle name="Normal 5 4 6 2 2" xfId="1622" xr:uid="{B02A830B-1B2C-44FD-BCF9-2777E8C9059C}"/>
    <cellStyle name="Normal 5 4 6 2 2 2" xfId="3579" xr:uid="{841D84C3-A8A2-4923-A875-BD665FD66CA9}"/>
    <cellStyle name="Normal 5 4 6 2 2 2 2" xfId="14245" xr:uid="{51152F03-99BC-4F12-A080-DD681828499D}"/>
    <cellStyle name="Normal 5 4 6 2 2 2 3" xfId="9295" xr:uid="{27DF92E2-8446-4E14-BF81-343E209BFAA4}"/>
    <cellStyle name="Normal 5 4 6 2 2 3" xfId="9296" xr:uid="{5E56CEDE-6ECA-4EBD-AA40-ACE49A0ECAC4}"/>
    <cellStyle name="Normal 5 4 6 2 2 4" xfId="7218" xr:uid="{D1AB7219-EBDF-44E9-90D3-D800E7B8E93E}"/>
    <cellStyle name="Normal 5 4 6 2 2 5" xfId="12432" xr:uid="{00EBE41D-99DE-45BF-946C-0A401A41FA99}"/>
    <cellStyle name="Normal 5 4 6 2 2 6" xfId="5393" xr:uid="{51117D89-8EB9-41EF-99F5-81327DD9CF19}"/>
    <cellStyle name="Normal 5 4 6 2 3" xfId="3042" xr:uid="{0B3764D2-CD62-43B6-8745-0170F2E60529}"/>
    <cellStyle name="Normal 5 4 6 2 3 2" xfId="13708" xr:uid="{78B345EC-68A5-430C-9DE6-760B3D11257A}"/>
    <cellStyle name="Normal 5 4 6 2 3 3" xfId="9297" xr:uid="{FEE4C189-A593-4CD8-8940-40069F0DD91D}"/>
    <cellStyle name="Normal 5 4 6 2 4" xfId="9298" xr:uid="{AEC7A257-653C-444C-B173-3AB85C0AE9FD}"/>
    <cellStyle name="Normal 5 4 6 2 5" xfId="6681" xr:uid="{960FD4B4-9954-48A7-9F4D-7DC3F6827C81}"/>
    <cellStyle name="Normal 5 4 6 2 6" xfId="11895" xr:uid="{D0300E3C-8D48-488D-84F3-F3DD755DC0F6}"/>
    <cellStyle name="Normal 5 4 6 2 7" xfId="4856" xr:uid="{5C0939D2-E725-4B9E-86D5-EB2EDFC48EF1}"/>
    <cellStyle name="Normal 5 4 6 3" xfId="1621" xr:uid="{B403FA2A-3540-4FA5-9A7D-10CC3E82045B}"/>
    <cellStyle name="Normal 5 4 6 3 2" xfId="3578" xr:uid="{F6FFE900-7045-46FD-9070-BEF83CEAC7AB}"/>
    <cellStyle name="Normal 5 4 6 3 2 2" xfId="14244" xr:uid="{4987EE38-ABD0-46EE-B726-B7F0E41035E9}"/>
    <cellStyle name="Normal 5 4 6 3 2 3" xfId="9299" xr:uid="{1B087F3A-0DA2-4E84-8718-60632A78F1AD}"/>
    <cellStyle name="Normal 5 4 6 3 3" xfId="9300" xr:uid="{713EFDC1-0685-4D6E-87A8-7401B9B189B7}"/>
    <cellStyle name="Normal 5 4 6 3 4" xfId="7217" xr:uid="{618B83B6-C6FA-43E7-8459-144E0543299A}"/>
    <cellStyle name="Normal 5 4 6 3 5" xfId="12431" xr:uid="{0AE8CDB9-C66C-4E55-BA58-9E14CCEE0A4A}"/>
    <cellStyle name="Normal 5 4 6 3 6" xfId="5392" xr:uid="{70CF16DF-DDDA-4D0B-9A37-1931FC32A47F}"/>
    <cellStyle name="Normal 5 4 6 4" xfId="2585" xr:uid="{1C3D9949-EAC0-43AB-8530-5643346247F1}"/>
    <cellStyle name="Normal 5 4 6 4 2" xfId="13251" xr:uid="{0B8FE4F8-9A50-4C03-A2B6-5D77A4C0F461}"/>
    <cellStyle name="Normal 5 4 6 4 3" xfId="9301" xr:uid="{6CB55FE5-388A-49AB-B0C9-14EFD39B681E}"/>
    <cellStyle name="Normal 5 4 6 5" xfId="9302" xr:uid="{64408F46-1949-4426-BEC6-9936F0FC2F90}"/>
    <cellStyle name="Normal 5 4 6 6" xfId="6224" xr:uid="{FF411793-3D1C-4E94-8C49-532CC090BF24}"/>
    <cellStyle name="Normal 5 4 6 7" xfId="11438" xr:uid="{0F6DB0B2-DC09-4E27-B885-0D39CEB5472B}"/>
    <cellStyle name="Normal 5 4 6 8" xfId="4399" xr:uid="{9B804BC3-55C3-4A9C-83E8-3E43418593E0}"/>
    <cellStyle name="Normal 5 4 7" xfId="851" xr:uid="{42F68DF6-6D09-464C-8E98-4A056935F659}"/>
    <cellStyle name="Normal 5 4 7 2" xfId="1623" xr:uid="{6B9287B7-8FF0-4A5A-8F99-6AD99DD71CE6}"/>
    <cellStyle name="Normal 5 4 7 2 2" xfId="3580" xr:uid="{5C0ECB99-EA91-4A41-B530-EC11B4329B4D}"/>
    <cellStyle name="Normal 5 4 7 2 2 2" xfId="14246" xr:uid="{65B1C215-2886-415F-8588-C24F16F0263F}"/>
    <cellStyle name="Normal 5 4 7 2 2 3" xfId="9303" xr:uid="{1681665B-EBAD-4E50-8554-7379DC9C1A4B}"/>
    <cellStyle name="Normal 5 4 7 2 3" xfId="9304" xr:uid="{7F359450-FB4B-404C-B3DA-12675C698300}"/>
    <cellStyle name="Normal 5 4 7 2 4" xfId="7219" xr:uid="{6EEAA45E-3D0E-447F-BC9F-3FBE3672D6C8}"/>
    <cellStyle name="Normal 5 4 7 2 5" xfId="12433" xr:uid="{BBF0AE36-A582-48D9-BA0E-05FD14A6433B}"/>
    <cellStyle name="Normal 5 4 7 2 6" xfId="5394" xr:uid="{8B3C2E37-419C-4F77-A8E0-F2CE6C722A69}"/>
    <cellStyle name="Normal 5 4 7 3" xfId="2907" xr:uid="{67F59CF3-28E0-40F3-9C4F-BBB650CE3871}"/>
    <cellStyle name="Normal 5 4 7 3 2" xfId="13573" xr:uid="{15C6425D-A4F2-48BD-ADF2-F7F3DEBAD5D1}"/>
    <cellStyle name="Normal 5 4 7 3 3" xfId="9305" xr:uid="{7FF768D2-26A4-4A54-BD8B-FFA6EF979128}"/>
    <cellStyle name="Normal 5 4 7 4" xfId="9306" xr:uid="{3241A69A-1707-4C17-8E0B-71FAB6F2687D}"/>
    <cellStyle name="Normal 5 4 7 5" xfId="6546" xr:uid="{AA90EC50-F964-4291-9D03-169E5BE6C582}"/>
    <cellStyle name="Normal 5 4 7 6" xfId="11760" xr:uid="{42D8EC87-7D76-4866-A76E-757727A27779}"/>
    <cellStyle name="Normal 5 4 7 7" xfId="4721" xr:uid="{17F048D2-5A2F-40EF-9AB7-A17CA33F165C}"/>
    <cellStyle name="Normal 5 4 8" xfId="1317" xr:uid="{FA9BFFEA-3189-416D-A337-18B7DF06BD7E}"/>
    <cellStyle name="Normal 5 4 8 2" xfId="3274" xr:uid="{100DF6C0-1F44-4FC0-B82A-980A1F8E4F44}"/>
    <cellStyle name="Normal 5 4 8 2 2" xfId="13940" xr:uid="{03263ED7-0630-41E6-BF1F-67AFC792BF9A}"/>
    <cellStyle name="Normal 5 4 8 2 3" xfId="9307" xr:uid="{B46598C4-6A07-49D8-8F96-264CCE07413C}"/>
    <cellStyle name="Normal 5 4 8 3" xfId="9308" xr:uid="{68C334ED-9722-48B0-8160-B735E34A70B8}"/>
    <cellStyle name="Normal 5 4 8 4" xfId="6913" xr:uid="{1A414B8C-F68B-4090-AB5A-C56A792AB41F}"/>
    <cellStyle name="Normal 5 4 8 5" xfId="12127" xr:uid="{EC6295CC-9DEB-46C5-953E-5899306B0A26}"/>
    <cellStyle name="Normal 5 4 8 6" xfId="5088" xr:uid="{E8B29B50-465E-4A0A-955F-CD0A2C542234}"/>
    <cellStyle name="Normal 5 4 9" xfId="264" xr:uid="{171A602B-874A-4F3F-8401-B8CC419C5A3C}"/>
    <cellStyle name="Normal 5 4 9 2" xfId="2540" xr:uid="{7745D058-FBD4-4FA4-9AC3-AA4A16643F07}"/>
    <cellStyle name="Normal 5 4 9 2 2" xfId="13207" xr:uid="{70E9B71E-DC32-4AD8-97C5-DD52F48C6521}"/>
    <cellStyle name="Normal 5 4 9 2 3" xfId="9309" xr:uid="{F043C428-FD5F-4C96-992C-15CE334E9A99}"/>
    <cellStyle name="Normal 5 4 9 3" xfId="9310" xr:uid="{98C73FD8-E6BD-43C4-B9F6-98578A2BC6F8}"/>
    <cellStyle name="Normal 5 4 9 4" xfId="6179" xr:uid="{AD1EC8BB-BF8A-4C96-9A48-79188AF9135C}"/>
    <cellStyle name="Normal 5 4 9 5" xfId="11394" xr:uid="{34D68576-538F-49D8-8086-D8CBF3335F74}"/>
    <cellStyle name="Normal 5 4 9 6" xfId="4355" xr:uid="{CEB8774F-33DB-4D05-9D1F-9466CD2A6B3E}"/>
    <cellStyle name="Normal 5 5" xfId="573" xr:uid="{48FE8A9C-CA54-46D5-A5A2-DF7FFCEE172E}"/>
    <cellStyle name="Normal 5 5 10" xfId="11528" xr:uid="{B9ADA712-2923-4A67-BD36-63A24E99E133}"/>
    <cellStyle name="Normal 5 5 11" xfId="4489" xr:uid="{C34B4B8A-CAE7-48D6-BE41-F3C1FF3AAFF3}"/>
    <cellStyle name="Normal 5 5 2" xfId="744" xr:uid="{7FC82CE7-6877-443D-8F28-4825CE475824}"/>
    <cellStyle name="Normal 5 5 2 2" xfId="1208" xr:uid="{FC197935-9E52-4B11-8EC9-17E06C19552D}"/>
    <cellStyle name="Normal 5 5 2 2 2" xfId="1626" xr:uid="{1423538C-BABC-4A27-9940-D7CDF9B93AD0}"/>
    <cellStyle name="Normal 5 5 2 2 2 2" xfId="3583" xr:uid="{F1EE8409-9773-4D88-9A3E-D9665147D1C7}"/>
    <cellStyle name="Normal 5 5 2 2 2 2 2" xfId="14249" xr:uid="{C6556B01-D814-4847-A146-CB1DA91BE1A2}"/>
    <cellStyle name="Normal 5 5 2 2 2 2 3" xfId="9311" xr:uid="{07EBE2F6-E392-4BD5-93E9-17AE3B965253}"/>
    <cellStyle name="Normal 5 5 2 2 2 3" xfId="9312" xr:uid="{F4662B0F-9560-4349-8161-A4DEFD1B3053}"/>
    <cellStyle name="Normal 5 5 2 2 2 4" xfId="7222" xr:uid="{4975A945-EF2A-4D8F-8DE6-AA28C5BFC3BB}"/>
    <cellStyle name="Normal 5 5 2 2 2 5" xfId="12436" xr:uid="{E8070F43-B5A1-4333-B413-D11C8E1CFCB2}"/>
    <cellStyle name="Normal 5 5 2 2 2 6" xfId="5397" xr:uid="{6FE83579-2A62-4D35-A56D-E468DA05BB71}"/>
    <cellStyle name="Normal 5 5 2 2 3" xfId="3177" xr:uid="{DAEE0D14-9034-4762-BB12-4FA7C7DC28A6}"/>
    <cellStyle name="Normal 5 5 2 2 3 2" xfId="13843" xr:uid="{ABB88B07-6010-4C60-AF42-07F9959045AF}"/>
    <cellStyle name="Normal 5 5 2 2 3 3" xfId="9313" xr:uid="{D3679803-F993-4E78-A9F1-5179EEC218F2}"/>
    <cellStyle name="Normal 5 5 2 2 4" xfId="9314" xr:uid="{B26050FE-014F-498D-A222-C1CFA115DB6E}"/>
    <cellStyle name="Normal 5 5 2 2 5" xfId="6816" xr:uid="{BA1E133B-17A5-4052-A539-0BEBACCDEC50}"/>
    <cellStyle name="Normal 5 5 2 2 6" xfId="12030" xr:uid="{EA09E9BC-DA63-4FFD-B2F3-E50332C27662}"/>
    <cellStyle name="Normal 5 5 2 2 7" xfId="4991" xr:uid="{C837120B-1E50-4ED7-AF98-918A04052B4F}"/>
    <cellStyle name="Normal 5 5 2 3" xfId="1625" xr:uid="{0007E6C1-A479-4ED5-8928-65C40A27B6B9}"/>
    <cellStyle name="Normal 5 5 2 3 2" xfId="3582" xr:uid="{7A69CEF8-3287-4EBB-AAE1-F34DDB4BC4D7}"/>
    <cellStyle name="Normal 5 5 2 3 2 2" xfId="14248" xr:uid="{14147203-596B-4823-A61E-2331687F08B9}"/>
    <cellStyle name="Normal 5 5 2 3 2 3" xfId="9315" xr:uid="{2EE377A1-8911-47E4-BB99-6F9FBE750B2D}"/>
    <cellStyle name="Normal 5 5 2 3 3" xfId="9316" xr:uid="{AE9C6B24-A16C-49E7-88EB-2C48B221485B}"/>
    <cellStyle name="Normal 5 5 2 3 4" xfId="7221" xr:uid="{A234F010-EF83-4FF4-8D4B-AB5F2E9121C0}"/>
    <cellStyle name="Normal 5 5 2 3 5" xfId="12435" xr:uid="{3E86B219-E785-42CD-B4B4-759472823C59}"/>
    <cellStyle name="Normal 5 5 2 3 6" xfId="5396" xr:uid="{A879618B-24F6-4783-AAED-A765E739D8B1}"/>
    <cellStyle name="Normal 5 5 2 4" xfId="2810" xr:uid="{5DB495DA-EA97-4CE4-AE9D-BD997E72338E}"/>
    <cellStyle name="Normal 5 5 2 4 2" xfId="13476" xr:uid="{496E93A2-3334-4B27-8938-36B685B186FF}"/>
    <cellStyle name="Normal 5 5 2 4 3" xfId="9317" xr:uid="{B7E2946D-CD5C-4EB2-B846-77875E4788D9}"/>
    <cellStyle name="Normal 5 5 2 5" xfId="9318" xr:uid="{840AC8AA-6049-4A30-9D1F-30294AC7A084}"/>
    <cellStyle name="Normal 5 5 2 6" xfId="6449" xr:uid="{E2D29454-B6C6-4F72-A6DB-4CF485F05B3F}"/>
    <cellStyle name="Normal 5 5 2 7" xfId="11663" xr:uid="{B72CB5B2-1161-4E41-AB46-4C87E76AC009}"/>
    <cellStyle name="Normal 5 5 2 8" xfId="4624" xr:uid="{F9F8E7E5-7AE1-499D-B537-01483D2D852B}"/>
    <cellStyle name="Normal 5 5 3" xfId="896" xr:uid="{AFC857EB-7E8C-40F3-9847-28F6BB8E24CB}"/>
    <cellStyle name="Normal 5 5 3 2" xfId="1627" xr:uid="{F99F3005-92EE-4CB8-B649-227D77BD325B}"/>
    <cellStyle name="Normal 5 5 3 2 2" xfId="3584" xr:uid="{DEAFAA89-B489-4563-9E08-2237C5D382CC}"/>
    <cellStyle name="Normal 5 5 3 2 2 2" xfId="14250" xr:uid="{FCA27E21-453E-4591-BB14-C7454D627891}"/>
    <cellStyle name="Normal 5 5 3 2 2 3" xfId="9319" xr:uid="{C4ACC670-B14D-4F84-9660-AA6427EA1FF3}"/>
    <cellStyle name="Normal 5 5 3 2 3" xfId="9320" xr:uid="{94AB6E4C-60B7-4617-91BD-3FB1B30F3D0C}"/>
    <cellStyle name="Normal 5 5 3 2 4" xfId="7223" xr:uid="{5D27057D-1DF1-477C-8D69-BA64ED4AE9F9}"/>
    <cellStyle name="Normal 5 5 3 2 5" xfId="12437" xr:uid="{446E00FF-999F-4D07-A413-AAE587F3835D}"/>
    <cellStyle name="Normal 5 5 3 2 6" xfId="5398" xr:uid="{423F3C07-85B0-419D-A9F1-B1B311099499}"/>
    <cellStyle name="Normal 5 5 3 3" xfId="2948" xr:uid="{FB7B861A-FF5F-470C-90CA-5B196E1E006D}"/>
    <cellStyle name="Normal 5 5 3 3 2" xfId="13614" xr:uid="{A2244F92-5A1D-4BC3-A010-4AFC927430E8}"/>
    <cellStyle name="Normal 5 5 3 3 3" xfId="9321" xr:uid="{D7FAE27B-811D-4872-84A6-5BD04D4E5566}"/>
    <cellStyle name="Normal 5 5 3 4" xfId="9322" xr:uid="{DD02EE41-9E75-40C9-895E-A96EB48C98A5}"/>
    <cellStyle name="Normal 5 5 3 5" xfId="6587" xr:uid="{7EAB2C1C-C4CB-4409-82EB-F85F24098ECB}"/>
    <cellStyle name="Normal 5 5 3 6" xfId="11801" xr:uid="{92277A0A-CA87-4FE5-9FF8-930B499C404D}"/>
    <cellStyle name="Normal 5 5 3 7" xfId="4762" xr:uid="{3B1012F7-D5AA-4A5E-A715-E3CC9D2721ED}"/>
    <cellStyle name="Normal 5 5 4" xfId="1624" xr:uid="{0CEA1D8A-EAA9-4E04-A66C-86A0A3694BDB}"/>
    <cellStyle name="Normal 5 5 4 2" xfId="3581" xr:uid="{103FAD24-6391-4A6A-B772-D436C13FDBDC}"/>
    <cellStyle name="Normal 5 5 4 2 2" xfId="14247" xr:uid="{1323C0DC-FDE8-44C3-AC8F-5EBCD291A665}"/>
    <cellStyle name="Normal 5 5 4 2 3" xfId="9323" xr:uid="{B5356888-7FBD-42F6-9797-0D3EB3C7B493}"/>
    <cellStyle name="Normal 5 5 4 3" xfId="9324" xr:uid="{5D4D4E12-AF8D-4309-93AE-96D5A2F5C334}"/>
    <cellStyle name="Normal 5 5 4 4" xfId="7220" xr:uid="{176C4B28-991A-4F6C-82F6-0536C964B010}"/>
    <cellStyle name="Normal 5 5 4 5" xfId="12434" xr:uid="{6DFD4516-508B-46FC-82D0-B94BF58C1F74}"/>
    <cellStyle name="Normal 5 5 4 6" xfId="5395" xr:uid="{103F5455-A97B-4EC2-BE7C-8A4D269716CF}"/>
    <cellStyle name="Normal 5 5 5" xfId="2202" xr:uid="{98CD30BE-4967-42D0-B4DF-D01EAF383F11}"/>
    <cellStyle name="Normal 5 5 5 2" xfId="4056" xr:uid="{FB602BD6-4CE2-42D7-8BDE-9D1F54E2AAE5}"/>
    <cellStyle name="Normal 5 5 5 2 2" xfId="14719" xr:uid="{033EB12F-931D-4C53-835C-AA5E9666B907}"/>
    <cellStyle name="Normal 5 5 5 2 3" xfId="9325" xr:uid="{6E8678E2-983A-4A4F-83FF-268BA026550E}"/>
    <cellStyle name="Normal 5 5 5 3" xfId="9326" xr:uid="{DF72F562-6531-42D8-9033-2C821DF24C44}"/>
    <cellStyle name="Normal 5 5 5 4" xfId="7695" xr:uid="{9A5DC723-62B2-4695-A1AF-71F8A54B3B29}"/>
    <cellStyle name="Normal 5 5 5 5" xfId="12906" xr:uid="{B3AAE433-A0C5-4610-8E70-9ED081D26C43}"/>
    <cellStyle name="Normal 5 5 5 6" xfId="5867" xr:uid="{268E5887-2DAC-4CFB-8C1C-2D0553B5F10F}"/>
    <cellStyle name="Normal 5 5 6" xfId="2347" xr:uid="{963B3D00-38BD-4584-9678-2CD13FE3348C}"/>
    <cellStyle name="Normal 5 5 6 2" xfId="4191" xr:uid="{2082E11A-436D-4250-9C67-402B024A791E}"/>
    <cellStyle name="Normal 5 5 6 2 2" xfId="14854" xr:uid="{C4F82507-C838-4A30-8F00-6EFB7CA832DE}"/>
    <cellStyle name="Normal 5 5 6 2 3" xfId="9327" xr:uid="{B59256DB-A73A-415D-944A-9B541FF4031A}"/>
    <cellStyle name="Normal 5 5 6 3" xfId="7830" xr:uid="{48B5E46C-25AB-491D-9B8F-0AAFE0BAA968}"/>
    <cellStyle name="Normal 5 5 6 4" xfId="13041" xr:uid="{D835097A-1809-4A9D-94A3-CEEB7C93A956}"/>
    <cellStyle name="Normal 5 5 6 5" xfId="6002" xr:uid="{7A577485-CCDC-4A89-B12F-2CE3EA767EF5}"/>
    <cellStyle name="Normal 5 5 7" xfId="2675" xr:uid="{5A7B0D76-FA59-4FBD-BD82-8E133DD3982E}"/>
    <cellStyle name="Normal 5 5 7 2" xfId="13341" xr:uid="{3E21F155-4C16-472D-927D-D94DD5F8D27A}"/>
    <cellStyle name="Normal 5 5 7 3" xfId="9328" xr:uid="{C30D4D0E-84AA-4EB8-A03E-7E79227CE833}"/>
    <cellStyle name="Normal 5 5 8" xfId="9329" xr:uid="{A6E3D621-A476-4A60-97A0-AB9BA33FF1C9}"/>
    <cellStyle name="Normal 5 5 9" xfId="6314" xr:uid="{82F20BC4-F9BD-4291-9CA5-07484EF5E836}"/>
    <cellStyle name="Normal 5 6" xfId="647" xr:uid="{6805CE65-E17A-4F93-B883-7F2B7770AE9A}"/>
    <cellStyle name="Normal 5 6 10" xfId="11571" xr:uid="{049D81A7-0B49-44F4-85A4-29F70F7FDD00}"/>
    <cellStyle name="Normal 5 6 11" xfId="4532" xr:uid="{A2462F54-01C5-4EDF-A9EF-0595EC0E327E}"/>
    <cellStyle name="Normal 5 6 2" xfId="788" xr:uid="{E230E72A-E79C-465A-8D21-9D4FF638D6B7}"/>
    <cellStyle name="Normal 5 6 2 2" xfId="1251" xr:uid="{17877481-7701-4638-ABFA-1153503C804D}"/>
    <cellStyle name="Normal 5 6 2 2 2" xfId="1630" xr:uid="{02CAFD0D-91C0-4B1C-A020-4A9F93D64F20}"/>
    <cellStyle name="Normal 5 6 2 2 2 2" xfId="3587" xr:uid="{F1FEC982-7E32-4D86-BF96-35E775AFAED5}"/>
    <cellStyle name="Normal 5 6 2 2 2 2 2" xfId="14253" xr:uid="{CA47D22B-1D79-42ED-86B7-AA55847A8D93}"/>
    <cellStyle name="Normal 5 6 2 2 2 2 3" xfId="9330" xr:uid="{20F0F8BB-41CD-456B-9B18-3BDE64C9DBC0}"/>
    <cellStyle name="Normal 5 6 2 2 2 3" xfId="9331" xr:uid="{4D6B6035-36DC-414E-9F4E-318C48A9C2CC}"/>
    <cellStyle name="Normal 5 6 2 2 2 4" xfId="7226" xr:uid="{ED7C97DF-D9E3-4A2B-9943-E95C20CEA70A}"/>
    <cellStyle name="Normal 5 6 2 2 2 5" xfId="12440" xr:uid="{7520F751-1723-4B05-9CD3-161768CED5D3}"/>
    <cellStyle name="Normal 5 6 2 2 2 6" xfId="5401" xr:uid="{77D4BB9C-3A48-4917-ACC7-7D71B5B155FE}"/>
    <cellStyle name="Normal 5 6 2 2 3" xfId="3220" xr:uid="{508771BC-6F6D-4475-BD56-F2C2106161F3}"/>
    <cellStyle name="Normal 5 6 2 2 3 2" xfId="13886" xr:uid="{7EA6DBBD-11DD-4362-B04C-F49E793C03A8}"/>
    <cellStyle name="Normal 5 6 2 2 3 3" xfId="9332" xr:uid="{AF51778A-1789-4697-B671-770FF894DF58}"/>
    <cellStyle name="Normal 5 6 2 2 4" xfId="9333" xr:uid="{636767D3-37F3-4469-906B-65B0E3A89EFD}"/>
    <cellStyle name="Normal 5 6 2 2 5" xfId="6859" xr:uid="{ADBCE4CC-14AB-4271-862E-7524DBC0AF7B}"/>
    <cellStyle name="Normal 5 6 2 2 6" xfId="12073" xr:uid="{09A699F6-A16A-420B-93DE-828BFB523765}"/>
    <cellStyle name="Normal 5 6 2 2 7" xfId="5034" xr:uid="{CBCFDC72-FDA1-43E4-AD70-D85755F2666B}"/>
    <cellStyle name="Normal 5 6 2 3" xfId="1629" xr:uid="{D2945311-B8FC-4FDA-BB13-82784EAAD8FC}"/>
    <cellStyle name="Normal 5 6 2 3 2" xfId="3586" xr:uid="{D420B65F-328D-496B-BBA0-325EBA65CB76}"/>
    <cellStyle name="Normal 5 6 2 3 2 2" xfId="14252" xr:uid="{CD025D81-C9BB-4A9C-9648-C3BC44C5EAB2}"/>
    <cellStyle name="Normal 5 6 2 3 2 3" xfId="9334" xr:uid="{577CD8A0-5F3C-416D-8260-C086690EAAF1}"/>
    <cellStyle name="Normal 5 6 2 3 3" xfId="9335" xr:uid="{4A76A709-BCF1-4A2B-A62F-B73E320775F6}"/>
    <cellStyle name="Normal 5 6 2 3 4" xfId="7225" xr:uid="{4CD88175-9FC3-4C8F-8FF4-63983E873F67}"/>
    <cellStyle name="Normal 5 6 2 3 5" xfId="12439" xr:uid="{64558C38-E10E-4FBF-B96E-AF60F9082DB4}"/>
    <cellStyle name="Normal 5 6 2 3 6" xfId="5400" xr:uid="{1CD771A9-0413-4D72-B223-646208912583}"/>
    <cellStyle name="Normal 5 6 2 4" xfId="2853" xr:uid="{4A226B74-79B6-4F37-9B62-69F552FEBC6E}"/>
    <cellStyle name="Normal 5 6 2 4 2" xfId="13519" xr:uid="{812AD85F-FD3C-47A9-9B5A-7E3DCF748D5A}"/>
    <cellStyle name="Normal 5 6 2 4 3" xfId="9336" xr:uid="{DFA0238D-A25D-405E-904B-A92140799EAE}"/>
    <cellStyle name="Normal 5 6 2 5" xfId="9337" xr:uid="{B9C4912E-11C3-4A6A-8D66-F630DF2A055A}"/>
    <cellStyle name="Normal 5 6 2 6" xfId="6492" xr:uid="{B0AC6939-AEFF-43CF-9338-F1B08B4BFA53}"/>
    <cellStyle name="Normal 5 6 2 7" xfId="11706" xr:uid="{E42DC2E0-E72C-4E64-94A0-72607A191469}"/>
    <cellStyle name="Normal 5 6 2 8" xfId="4667" xr:uid="{078E0F7E-21BE-4B06-A06E-8921223302DF}"/>
    <cellStyle name="Normal 5 6 3" xfId="940" xr:uid="{697E3DFF-9CAA-4E0C-B489-9BBABD399950}"/>
    <cellStyle name="Normal 5 6 3 2" xfId="1631" xr:uid="{1ED94080-64BB-466D-BB6F-9D4C7E62491A}"/>
    <cellStyle name="Normal 5 6 3 2 2" xfId="3588" xr:uid="{7B142005-76D4-4FF8-8AE1-BA2E81D8AE2C}"/>
    <cellStyle name="Normal 5 6 3 2 2 2" xfId="14254" xr:uid="{E34E67F0-51C1-427F-AE21-B3E6D5B66DBC}"/>
    <cellStyle name="Normal 5 6 3 2 2 3" xfId="9338" xr:uid="{4B1C45DC-C380-43F9-85BF-FF3588D2516F}"/>
    <cellStyle name="Normal 5 6 3 2 3" xfId="9339" xr:uid="{D8E48E36-F000-43AD-80BF-C75E1BBCA8BE}"/>
    <cellStyle name="Normal 5 6 3 2 4" xfId="7227" xr:uid="{1D28D185-C1CA-427B-926C-D0BC8A68F7E9}"/>
    <cellStyle name="Normal 5 6 3 2 5" xfId="12441" xr:uid="{4899C7A4-6F90-447C-B017-6C56CDE76E0F}"/>
    <cellStyle name="Normal 5 6 3 2 6" xfId="5402" xr:uid="{B5D4219A-AFFF-445C-AE21-C6368E26A73F}"/>
    <cellStyle name="Normal 5 6 3 3" xfId="2991" xr:uid="{D4460925-C033-4A5E-A61B-B518E227FC8F}"/>
    <cellStyle name="Normal 5 6 3 3 2" xfId="13657" xr:uid="{D4BD8BBD-6872-4814-AAE6-92C3C4B1561B}"/>
    <cellStyle name="Normal 5 6 3 3 3" xfId="9340" xr:uid="{2863603A-794D-463A-89CB-451885C8E17F}"/>
    <cellStyle name="Normal 5 6 3 4" xfId="9341" xr:uid="{59E44514-54A0-47A8-8CB3-FE843CB3DCF7}"/>
    <cellStyle name="Normal 5 6 3 5" xfId="6630" xr:uid="{6F34D073-32DA-474A-AA33-84DE1AFCA49C}"/>
    <cellStyle name="Normal 5 6 3 6" xfId="11844" xr:uid="{B63000DB-E6E3-48B3-92B9-5301E6864B8A}"/>
    <cellStyle name="Normal 5 6 3 7" xfId="4805" xr:uid="{E81C8683-019C-4513-BF41-A62FB3595C6F}"/>
    <cellStyle name="Normal 5 6 4" xfId="1628" xr:uid="{1FD69D0B-FA70-4D35-8D26-E6BE1C1666F2}"/>
    <cellStyle name="Normal 5 6 4 2" xfId="3585" xr:uid="{AE07435B-5114-4A95-833E-1073EC453547}"/>
    <cellStyle name="Normal 5 6 4 2 2" xfId="14251" xr:uid="{F9AF2246-F286-492D-AF90-EB5657084A07}"/>
    <cellStyle name="Normal 5 6 4 2 3" xfId="9342" xr:uid="{EF2EFFEE-343C-45C1-8E79-3B7264305CA3}"/>
    <cellStyle name="Normal 5 6 4 3" xfId="9343" xr:uid="{52C0CA26-D149-43BC-9321-FEA29DF558DD}"/>
    <cellStyle name="Normal 5 6 4 4" xfId="7224" xr:uid="{5C3B7403-5EA9-442C-8DE4-207453713978}"/>
    <cellStyle name="Normal 5 6 4 5" xfId="12438" xr:uid="{4B75E940-AB03-4315-9E31-A19301A1BB14}"/>
    <cellStyle name="Normal 5 6 4 6" xfId="5399" xr:uid="{89167002-8483-4763-814B-7FFDCF5B2A14}"/>
    <cellStyle name="Normal 5 6 5" xfId="2246" xr:uid="{A6BDCA07-CA2A-440B-9C85-89BCDF67849D}"/>
    <cellStyle name="Normal 5 6 5 2" xfId="4099" xr:uid="{45AAAC15-5932-4523-9481-B0223F7D9771}"/>
    <cellStyle name="Normal 5 6 5 2 2" xfId="14762" xr:uid="{C9D6199D-1FA9-4C7E-902E-1C1FBB701860}"/>
    <cellStyle name="Normal 5 6 5 2 3" xfId="9344" xr:uid="{EADB503F-E899-42D6-873F-9BF6CDF5BB45}"/>
    <cellStyle name="Normal 5 6 5 3" xfId="9345" xr:uid="{11C35348-5CF8-492D-AC39-A36DC4C5B293}"/>
    <cellStyle name="Normal 5 6 5 4" xfId="7738" xr:uid="{5EFE2ED3-2B41-499C-AFE4-9D1AA951B908}"/>
    <cellStyle name="Normal 5 6 5 5" xfId="12949" xr:uid="{4BAAC23D-F828-4208-810E-F6C99D512AE1}"/>
    <cellStyle name="Normal 5 6 5 6" xfId="5910" xr:uid="{F8F4392D-AE46-47F7-8A45-3A258991D98F}"/>
    <cellStyle name="Normal 5 6 6" xfId="2390" xr:uid="{84C8A60A-405F-4435-9775-3A6A2B11D2E9}"/>
    <cellStyle name="Normal 5 6 6 2" xfId="4234" xr:uid="{57B4D842-4882-4582-B211-2D666B5BD2F6}"/>
    <cellStyle name="Normal 5 6 6 2 2" xfId="14897" xr:uid="{3BCE0FCB-E5A7-4C76-8B37-F293AC3DCF1C}"/>
    <cellStyle name="Normal 5 6 6 2 3" xfId="9346" xr:uid="{839F8C99-6E9F-47AD-933D-52349AB39F96}"/>
    <cellStyle name="Normal 5 6 6 3" xfId="7873" xr:uid="{84C5F1FE-6616-476B-9192-B8D4FA480FFE}"/>
    <cellStyle name="Normal 5 6 6 4" xfId="13084" xr:uid="{CBE6C296-D8C0-4360-ABD6-034D7014351B}"/>
    <cellStyle name="Normal 5 6 6 5" xfId="6045" xr:uid="{5870CB9A-BC4E-4356-A5A6-864784254D21}"/>
    <cellStyle name="Normal 5 6 7" xfId="2718" xr:uid="{C2566CB4-5E65-4346-83B7-17ECC7638771}"/>
    <cellStyle name="Normal 5 6 7 2" xfId="13384" xr:uid="{9CAEA871-AD32-44C2-861C-94A46F86D1F4}"/>
    <cellStyle name="Normal 5 6 7 3" xfId="9347" xr:uid="{BCDC484C-04D2-4D40-809E-4E039305B59B}"/>
    <cellStyle name="Normal 5 6 8" xfId="9348" xr:uid="{8445A45B-9E1D-43C8-A400-2F87CEAD5FFE}"/>
    <cellStyle name="Normal 5 6 9" xfId="6357" xr:uid="{83BB345B-E4A1-49F1-ABE3-78152F28C46C}"/>
    <cellStyle name="Normal 5 7" xfId="481" xr:uid="{A529803E-0A4A-410C-8711-C91F8D1F34C1}"/>
    <cellStyle name="Normal 5 7 2" xfId="1049" xr:uid="{C5CAE583-403A-4261-84AD-E1D7D5561856}"/>
    <cellStyle name="Normal 5 7 2 2" xfId="1633" xr:uid="{3CD64A25-968A-470F-AC51-75471185008C}"/>
    <cellStyle name="Normal 5 7 2 2 2" xfId="3590" xr:uid="{3DEE5B15-F012-493A-8E86-00876A4AC04B}"/>
    <cellStyle name="Normal 5 7 2 2 2 2" xfId="14256" xr:uid="{04C7589C-8064-4BE9-B136-5FB5A0DC3008}"/>
    <cellStyle name="Normal 5 7 2 2 2 3" xfId="9349" xr:uid="{20B62FE4-5214-44A4-874D-D7F26CD1CFA4}"/>
    <cellStyle name="Normal 5 7 2 2 3" xfId="9350" xr:uid="{0441E3F6-CAE6-44C1-B52B-23F12DC9C776}"/>
    <cellStyle name="Normal 5 7 2 2 4" xfId="7229" xr:uid="{DE3295D4-1BFC-4EAA-A1BA-FC384F2E6D6B}"/>
    <cellStyle name="Normal 5 7 2 2 5" xfId="12443" xr:uid="{1CFA0273-DDD4-4420-BCD5-03E4B2DFFD4D}"/>
    <cellStyle name="Normal 5 7 2 2 6" xfId="5404" xr:uid="{6F357B2B-B0BE-45A6-9E79-0CCCC516C56B}"/>
    <cellStyle name="Normal 5 7 2 3" xfId="3081" xr:uid="{4B5F37CB-E302-4A13-A7AA-F05D7CE07947}"/>
    <cellStyle name="Normal 5 7 2 3 2" xfId="13747" xr:uid="{6CFDAA6F-C9CD-4454-98EA-64992D523525}"/>
    <cellStyle name="Normal 5 7 2 3 3" xfId="9351" xr:uid="{E7CA841A-7CD7-4599-8810-980CD397FFCF}"/>
    <cellStyle name="Normal 5 7 2 4" xfId="9352" xr:uid="{D385D65E-36ED-4B03-BEF3-282061F1412E}"/>
    <cellStyle name="Normal 5 7 2 5" xfId="6720" xr:uid="{EA1ABE04-9D87-4601-9555-1FD2BE362B82}"/>
    <cellStyle name="Normal 5 7 2 6" xfId="11934" xr:uid="{AAB871C8-A2C3-4FFC-A317-AF23DE924A24}"/>
    <cellStyle name="Normal 5 7 2 7" xfId="4895" xr:uid="{A3B45635-F20F-4751-9305-230ACF190CE6}"/>
    <cellStyle name="Normal 5 7 3" xfId="1632" xr:uid="{95F51AD9-58C5-4D6F-B0E8-4C3954938220}"/>
    <cellStyle name="Normal 5 7 3 2" xfId="3589" xr:uid="{9C21C7CF-5877-449B-A855-BD46A3E5F9C4}"/>
    <cellStyle name="Normal 5 7 3 2 2" xfId="14255" xr:uid="{05EB740B-CB64-41DC-BF7D-07F23DD67C63}"/>
    <cellStyle name="Normal 5 7 3 2 3" xfId="9353" xr:uid="{366CFFB8-877B-4FAF-8A76-29303FDBF790}"/>
    <cellStyle name="Normal 5 7 3 3" xfId="9354" xr:uid="{EBDE424A-1958-4DA3-95B9-6B5F2DCB4D2D}"/>
    <cellStyle name="Normal 5 7 3 4" xfId="7228" xr:uid="{D0CBF75D-E60C-46A5-9246-3A4125DEF95B}"/>
    <cellStyle name="Normal 5 7 3 5" xfId="12442" xr:uid="{E8D2522D-89A0-436B-9C04-39FA0BBA7A65}"/>
    <cellStyle name="Normal 5 7 3 6" xfId="5403" xr:uid="{D1B71666-6BD7-46C7-A85F-7B3B10595C44}"/>
    <cellStyle name="Normal 5 7 4" xfId="2629" xr:uid="{12C2A2A2-88EC-4107-8323-D036304188FB}"/>
    <cellStyle name="Normal 5 7 4 2" xfId="13295" xr:uid="{20B6A299-9D85-43ED-95A1-0DA91B23623A}"/>
    <cellStyle name="Normal 5 7 4 3" xfId="9355" xr:uid="{7DC4DBAE-ECC2-4316-9FD4-70A36A4720DB}"/>
    <cellStyle name="Normal 5 7 5" xfId="9356" xr:uid="{1ABABF36-2271-473A-B9FE-185919745A7F}"/>
    <cellStyle name="Normal 5 7 6" xfId="6268" xr:uid="{3CF34736-167A-4725-A97A-0549B9A3C46B}"/>
    <cellStyle name="Normal 5 7 7" xfId="11482" xr:uid="{6A7DF578-15A8-4290-8225-6B4A956048B7}"/>
    <cellStyle name="Normal 5 7 8" xfId="4443" xr:uid="{9DC1E315-14DA-4E74-9B9D-819A30A3A059}"/>
    <cellStyle name="Normal 5 8" xfId="698" xr:uid="{7072195B-0DDA-4251-82FA-697798C28379}"/>
    <cellStyle name="Normal 5 8 2" xfId="1162" xr:uid="{D4D3155F-A7C1-4049-BD80-DC5F0ABDE231}"/>
    <cellStyle name="Normal 5 8 2 2" xfId="1635" xr:uid="{8CD15989-E8A3-45AB-8294-D9D3307E8F85}"/>
    <cellStyle name="Normal 5 8 2 2 2" xfId="3592" xr:uid="{0FF5937A-FAE2-411D-8B6E-295CB1AF14B5}"/>
    <cellStyle name="Normal 5 8 2 2 2 2" xfId="14258" xr:uid="{0C2B1AE5-94F2-4C91-A39E-4D3BE897C63A}"/>
    <cellStyle name="Normal 5 8 2 2 2 3" xfId="9357" xr:uid="{AEC95CB0-E6EB-4A9A-93DF-8374986FF380}"/>
    <cellStyle name="Normal 5 8 2 2 3" xfId="9358" xr:uid="{F0A43E8C-F135-4D40-9269-DEDFE2D0E3EC}"/>
    <cellStyle name="Normal 5 8 2 2 4" xfId="7231" xr:uid="{7C9547FB-9532-4C97-AE93-62BE3FA4A3FD}"/>
    <cellStyle name="Normal 5 8 2 2 5" xfId="12445" xr:uid="{F30B42BD-FE86-4319-9688-0660BB6E6EB4}"/>
    <cellStyle name="Normal 5 8 2 2 6" xfId="5406" xr:uid="{36930B26-5C43-496B-A64B-DB6C87D3A32E}"/>
    <cellStyle name="Normal 5 8 2 3" xfId="3131" xr:uid="{383886A2-45F4-4A99-858A-56C2A46E66D4}"/>
    <cellStyle name="Normal 5 8 2 3 2" xfId="13797" xr:uid="{5BF821B1-A2F5-4D51-AD59-4F3C7B415B81}"/>
    <cellStyle name="Normal 5 8 2 3 3" xfId="9359" xr:uid="{6D14ABF5-5586-4C6B-98C3-98B14B46F968}"/>
    <cellStyle name="Normal 5 8 2 4" xfId="9360" xr:uid="{39D7B1AA-6371-40E3-A504-72878DC16440}"/>
    <cellStyle name="Normal 5 8 2 5" xfId="6770" xr:uid="{35945C3A-E825-44DC-A1A7-0855EDE9D8C2}"/>
    <cellStyle name="Normal 5 8 2 6" xfId="11984" xr:uid="{555F40A1-56F1-42A0-B050-DF5DABA2910B}"/>
    <cellStyle name="Normal 5 8 2 7" xfId="4945" xr:uid="{B75C1E9F-4CA5-4E4F-A5A7-18ECBF26F331}"/>
    <cellStyle name="Normal 5 8 3" xfId="1634" xr:uid="{5DF3CDD1-0777-4721-9E19-72358540E468}"/>
    <cellStyle name="Normal 5 8 3 2" xfId="3591" xr:uid="{9C8C3025-2880-4E47-9F7F-F4E328156372}"/>
    <cellStyle name="Normal 5 8 3 2 2" xfId="14257" xr:uid="{9259913E-FFAF-4CB3-AA44-9A3715CA8E2D}"/>
    <cellStyle name="Normal 5 8 3 2 3" xfId="9361" xr:uid="{00724733-CC10-4E96-B579-94EB5A32DDEC}"/>
    <cellStyle name="Normal 5 8 3 3" xfId="9362" xr:uid="{080745DC-A930-41BD-95DF-E19CF8702D14}"/>
    <cellStyle name="Normal 5 8 3 4" xfId="7230" xr:uid="{F4DEA5DD-A094-4EDD-8A08-40DDE8E539B6}"/>
    <cellStyle name="Normal 5 8 3 5" xfId="12444" xr:uid="{91E78A65-0459-4FA6-9BB3-D816A5BCD47E}"/>
    <cellStyle name="Normal 5 8 3 6" xfId="5405" xr:uid="{88D76F8A-5C20-4B4E-932F-B83F7476F828}"/>
    <cellStyle name="Normal 5 8 4" xfId="2764" xr:uid="{B25CB9C7-7F81-4DE1-8480-4FE6DCBC21BA}"/>
    <cellStyle name="Normal 5 8 4 2" xfId="13430" xr:uid="{8E1F653F-B9B3-480E-8119-2954F784FC73}"/>
    <cellStyle name="Normal 5 8 4 3" xfId="9363" xr:uid="{1A073844-D11A-4042-A854-8A2ED26EB73F}"/>
    <cellStyle name="Normal 5 8 5" xfId="9364" xr:uid="{D499E586-9022-4A47-ACB5-7A41E9F70BB9}"/>
    <cellStyle name="Normal 5 8 6" xfId="6403" xr:uid="{B2AFEC2B-637F-4C72-B179-A0B082A937D3}"/>
    <cellStyle name="Normal 5 8 7" xfId="11617" xr:uid="{5448B778-9EF2-4B19-AD71-4AFE74ADCD3A}"/>
    <cellStyle name="Normal 5 8 8" xfId="4578" xr:uid="{226126D4-743E-4B83-9D89-BECAA53C1E1E}"/>
    <cellStyle name="Normal 5 9" xfId="366" xr:uid="{772CCFE6-D7C7-4423-A3C0-BC98F6462FB4}"/>
    <cellStyle name="Normal 5 9 2" xfId="992" xr:uid="{8AFF0D42-0A3D-4CB3-81CE-F589B64E4DBC}"/>
    <cellStyle name="Normal 5 9 2 2" xfId="1637" xr:uid="{8CBDA06B-103A-4581-A7E4-486865F1F0E5}"/>
    <cellStyle name="Normal 5 9 2 2 2" xfId="3594" xr:uid="{EAC5EE53-63F7-4BDA-AFB3-CD0413EF4633}"/>
    <cellStyle name="Normal 5 9 2 2 2 2" xfId="14260" xr:uid="{2059FC71-7A68-437F-8AB3-E7A14213E971}"/>
    <cellStyle name="Normal 5 9 2 2 2 3" xfId="9365" xr:uid="{3C5A4FD7-66A5-44D3-9379-DF667617FDF4}"/>
    <cellStyle name="Normal 5 9 2 2 3" xfId="9366" xr:uid="{F7015DDF-AD99-48D2-B761-D7E38108F70F}"/>
    <cellStyle name="Normal 5 9 2 2 4" xfId="7233" xr:uid="{096866C8-1A1F-4235-A017-3F1434BB08D5}"/>
    <cellStyle name="Normal 5 9 2 2 5" xfId="12447" xr:uid="{ACE4DA26-3F02-49FD-8F05-9B53D176F134}"/>
    <cellStyle name="Normal 5 9 2 2 6" xfId="5408" xr:uid="{3E2462D9-51A7-4392-89EA-A843DC80C915}"/>
    <cellStyle name="Normal 5 9 2 3" xfId="3037" xr:uid="{621C3DFB-B560-45F4-93E8-D714878E7E06}"/>
    <cellStyle name="Normal 5 9 2 3 2" xfId="13703" xr:uid="{D5FBCA1F-7010-404C-8622-CD03465E12E8}"/>
    <cellStyle name="Normal 5 9 2 3 3" xfId="9367" xr:uid="{178D6DFA-94C9-4642-B1D7-952280897FD2}"/>
    <cellStyle name="Normal 5 9 2 4" xfId="9368" xr:uid="{1DE5332D-C1C8-4EDA-A9E0-73D6C6C8E95B}"/>
    <cellStyle name="Normal 5 9 2 5" xfId="6676" xr:uid="{5074BF92-828A-45E4-AA04-927A7F225A0D}"/>
    <cellStyle name="Normal 5 9 2 6" xfId="11890" xr:uid="{E28B8B17-951D-4D31-B6D2-13940171DF0B}"/>
    <cellStyle name="Normal 5 9 2 7" xfId="4851" xr:uid="{33382E63-F5B5-4A62-958A-20377347F108}"/>
    <cellStyle name="Normal 5 9 3" xfId="1636" xr:uid="{AD9856FC-D9E1-4B44-8FA4-5F82FE063BCD}"/>
    <cellStyle name="Normal 5 9 3 2" xfId="3593" xr:uid="{AED3EE3E-F54B-4D73-A3DA-13275829756E}"/>
    <cellStyle name="Normal 5 9 3 2 2" xfId="14259" xr:uid="{CB311050-B81E-4EDE-A96F-8B1D4F9DC085}"/>
    <cellStyle name="Normal 5 9 3 2 3" xfId="9369" xr:uid="{BA91D3B4-24AC-47F1-9B92-7EC00BE58F76}"/>
    <cellStyle name="Normal 5 9 3 3" xfId="9370" xr:uid="{E2A045A1-AD55-4A5A-85E5-49C31F89AFE5}"/>
    <cellStyle name="Normal 5 9 3 4" xfId="7232" xr:uid="{0AFDD77E-66F5-49E8-95C7-655FA0632349}"/>
    <cellStyle name="Normal 5 9 3 5" xfId="12446" xr:uid="{0DDC7039-E81F-4CE6-9629-767FF49583C7}"/>
    <cellStyle name="Normal 5 9 3 6" xfId="5407" xr:uid="{1CDBA98C-7F08-4C02-B552-3F0E503A480A}"/>
    <cellStyle name="Normal 5 9 4" xfId="2580" xr:uid="{7B51A899-6288-4483-AAE0-8C0B4EDBC32F}"/>
    <cellStyle name="Normal 5 9 4 2" xfId="13246" xr:uid="{DA003DD8-2CD2-4B50-8072-AE46CAEE1995}"/>
    <cellStyle name="Normal 5 9 4 3" xfId="9371" xr:uid="{C4381F42-50E9-4B4E-8D23-C2F95939AFB1}"/>
    <cellStyle name="Normal 5 9 5" xfId="9372" xr:uid="{F6E967D5-BE32-44D2-B328-2B8599300735}"/>
    <cellStyle name="Normal 5 9 6" xfId="6219" xr:uid="{40C3D394-DA68-4AEF-8B52-26DED092DBB3}"/>
    <cellStyle name="Normal 5 9 7" xfId="11433" xr:uid="{23337E7B-F457-4A17-A118-946E84368BBC}"/>
    <cellStyle name="Normal 5 9 8" xfId="4394" xr:uid="{DA2C7161-05BE-46F0-A14F-93441B5E1A6E}"/>
    <cellStyle name="Normal 50" xfId="201" xr:uid="{5031F3D8-F736-4115-85D7-A1B504D761DC}"/>
    <cellStyle name="Normal 50 2" xfId="579" xr:uid="{CC1595D2-2327-474C-BCA6-A61F459D7F9B}"/>
    <cellStyle name="Normal 50 2 2" xfId="1118" xr:uid="{C2D6A68C-C917-48C4-85E2-FA032C087774}"/>
    <cellStyle name="Normal 50 3" xfId="443" xr:uid="{FE70FAD2-70BE-47D8-AFC9-FDDBB419F482}"/>
    <cellStyle name="Normal 50 4" xfId="327" xr:uid="{963EBC94-08F9-4270-90BB-C094D03B3FB6}"/>
    <cellStyle name="Normal 50 5" xfId="233" xr:uid="{D632E85A-0A50-47E1-9573-150FCC67C209}"/>
    <cellStyle name="Normal 51" xfId="202" xr:uid="{FA38F728-8FD1-40A1-872E-9EFECDE464BD}"/>
    <cellStyle name="Normal 51 2" xfId="580" xr:uid="{C0381323-9FB0-4B4B-BE8D-F51B179CD677}"/>
    <cellStyle name="Normal 51 2 2" xfId="1119" xr:uid="{F42DE685-2F2E-41CA-AC71-3E99730814B0}"/>
    <cellStyle name="Normal 51 3" xfId="444" xr:uid="{5EB1F269-32FC-4CE5-A9B0-DCEC32F63F66}"/>
    <cellStyle name="Normal 51 4" xfId="328" xr:uid="{455FFC31-DF0F-4F6F-BED3-3C8D6D8CC75E}"/>
    <cellStyle name="Normal 51 5" xfId="234" xr:uid="{B25E2C5B-7F57-43BA-8024-1FEB1E98FFD6}"/>
    <cellStyle name="Normal 52" xfId="203" xr:uid="{0B314CE8-A081-48B3-9B85-E84A6605BA9F}"/>
    <cellStyle name="Normal 52 2" xfId="581" xr:uid="{2A046F27-31CB-4342-AE31-01A89F305389}"/>
    <cellStyle name="Normal 52 2 2" xfId="1120" xr:uid="{BB98C563-670E-4CF1-95A6-0D392112236F}"/>
    <cellStyle name="Normal 52 3" xfId="445" xr:uid="{931A5704-F15A-484C-BA01-98EFD0626FC2}"/>
    <cellStyle name="Normal 52 4" xfId="329" xr:uid="{420DB3FE-896D-4EDA-8C67-2717196A421C}"/>
    <cellStyle name="Normal 52 5" xfId="235" xr:uid="{E3DE1D74-A617-4E0A-B0D3-98ADB8CFD885}"/>
    <cellStyle name="Normal 53" xfId="204" xr:uid="{17F8FFEE-17FB-49F7-9C7E-CC258629FD46}"/>
    <cellStyle name="Normal 53 2" xfId="582" xr:uid="{2CE3FD17-4E0A-4CB9-B2C4-A11D49BCE6CC}"/>
    <cellStyle name="Normal 53 2 2" xfId="1121" xr:uid="{F3A06EC7-730E-4A70-8FDE-32657F9EE535}"/>
    <cellStyle name="Normal 53 3" xfId="447" xr:uid="{196CE377-C32D-4628-BFFC-64370C8E8232}"/>
    <cellStyle name="Normal 53 4" xfId="331" xr:uid="{100CFFE1-B2CF-4546-A10B-3B298AC7934E}"/>
    <cellStyle name="Normal 53 5" xfId="236" xr:uid="{A8F2F91E-099B-4C83-BB18-9F92BDA767AB}"/>
    <cellStyle name="Normal 54" xfId="205" xr:uid="{92AB9977-60D9-45CE-8A36-91ADE8E31DE6}"/>
    <cellStyle name="Normal 54 2" xfId="583" xr:uid="{CAFAADD2-BD5A-4C5A-8595-FBDDABE6FCF9}"/>
    <cellStyle name="Normal 54 2 2" xfId="1122" xr:uid="{F7340C49-A5FB-4EE1-B5A2-FE66045ABA4C}"/>
    <cellStyle name="Normal 54 3" xfId="450" xr:uid="{BBE27CAD-B80E-4D5A-8EF9-E119D59BF5D7}"/>
    <cellStyle name="Normal 54 4" xfId="334" xr:uid="{7EF65364-770A-406E-A31E-3EBC4B006C16}"/>
    <cellStyle name="Normal 54 5" xfId="237" xr:uid="{83F7567C-6E52-4CD0-A1EE-972FB7259CE6}"/>
    <cellStyle name="Normal 55" xfId="206" xr:uid="{8B58AD71-0AAF-4D90-9685-0BA3E9C9A3A8}"/>
    <cellStyle name="Normal 55 2" xfId="584" xr:uid="{E38AE3FB-23F5-498E-8664-FD799157E88E}"/>
    <cellStyle name="Normal 55 2 2" xfId="1123" xr:uid="{0BAC375D-97C0-42E0-AB04-2E20DFE29384}"/>
    <cellStyle name="Normal 55 3" xfId="452" xr:uid="{5A30C2FF-74BC-43AA-9E52-78A25425C5E1}"/>
    <cellStyle name="Normal 55 4" xfId="336" xr:uid="{0BB3C163-8AB2-4764-B0EC-23E3B14A593B}"/>
    <cellStyle name="Normal 55 5" xfId="238" xr:uid="{BA7AC766-11B9-4FCB-AAB8-B3C02F2A0696}"/>
    <cellStyle name="Normal 56" xfId="207" xr:uid="{636DF8DD-F183-4A30-8BA9-38C12322AB0B}"/>
    <cellStyle name="Normal 56 2" xfId="585" xr:uid="{3CC05D06-C707-4A8F-B790-9E2FEB9B9273}"/>
    <cellStyle name="Normal 56 2 2" xfId="1124" xr:uid="{59BF1654-CEAC-40B1-B696-BFD7EA5B5061}"/>
    <cellStyle name="Normal 56 3" xfId="454" xr:uid="{C729443A-DC85-4373-B33F-9A27F91A30AF}"/>
    <cellStyle name="Normal 56 4" xfId="338" xr:uid="{3D19F28E-1DCF-46A4-92F8-AF5EBE19260D}"/>
    <cellStyle name="Normal 56 5" xfId="239" xr:uid="{7F81F1E7-D4BB-4E06-8628-D01ADF606657}"/>
    <cellStyle name="Normal 57" xfId="208" xr:uid="{DCE9F811-7A21-42F2-BB98-6254EBE176AE}"/>
    <cellStyle name="Normal 57 2" xfId="586" xr:uid="{243466F3-AD3B-4467-A2F3-B84DEE92E389}"/>
    <cellStyle name="Normal 57 2 2" xfId="1125" xr:uid="{06107465-053E-492A-8636-B3240F07E443}"/>
    <cellStyle name="Normal 57 3" xfId="456" xr:uid="{637135E0-7839-40E9-A483-3218A48B37AA}"/>
    <cellStyle name="Normal 57 4" xfId="340" xr:uid="{603DC440-A42A-4FA7-B836-4C3018966B4B}"/>
    <cellStyle name="Normal 57 5" xfId="240" xr:uid="{70734B33-3337-4EFE-AE25-DBF121BD3F8B}"/>
    <cellStyle name="Normal 58" xfId="209" xr:uid="{1E48EA78-7F2B-4F58-BF9A-86A5DF692600}"/>
    <cellStyle name="Normal 58 2" xfId="587" xr:uid="{D9C17752-4609-44DA-B995-41217F089413}"/>
    <cellStyle name="Normal 58 2 2" xfId="1126" xr:uid="{4C98B57E-A717-4997-B7A6-B1AF40739077}"/>
    <cellStyle name="Normal 58 3" xfId="458" xr:uid="{65D5AF38-61D4-4162-A744-40AAE6478CE9}"/>
    <cellStyle name="Normal 58 4" xfId="342" xr:uid="{4D4B8F09-3455-4951-8BFE-F23DDD51A0BF}"/>
    <cellStyle name="Normal 58 5" xfId="241" xr:uid="{A0865032-F2BA-4B65-8EEE-B11C5230488A}"/>
    <cellStyle name="Normal 59" xfId="210" xr:uid="{D4A5BEC2-F5F0-4432-B20A-09F65F3B19D1}"/>
    <cellStyle name="Normal 59 2" xfId="588" xr:uid="{88B703B8-96F4-4B75-BCE1-D9C24AFA6B49}"/>
    <cellStyle name="Normal 59 2 2" xfId="1127" xr:uid="{DDAA0D1A-C336-48F5-B61B-3E625A94F1E2}"/>
    <cellStyle name="Normal 59 3" xfId="459" xr:uid="{620E268D-457A-40DE-AF3F-8554F982B2CF}"/>
    <cellStyle name="Normal 59 4" xfId="343" xr:uid="{CD4DE0AB-A993-4879-978D-D00C87B3AA62}"/>
    <cellStyle name="Normal 59 5" xfId="242" xr:uid="{F068D183-0EE3-486D-BDF4-36DEA29DF779}"/>
    <cellStyle name="Normal 6" xfId="22" xr:uid="{00000000-0005-0000-0000-000012000000}"/>
    <cellStyle name="Normal 6 10" xfId="300" xr:uid="{DDFF581B-C2FD-4021-AA36-4E13D831E48D}"/>
    <cellStyle name="Normal 6 10 2" xfId="974" xr:uid="{34FF6FB7-47FC-4BC0-9695-DCEDD754CFB1}"/>
    <cellStyle name="Normal 6 10 2 2" xfId="1639" xr:uid="{9C01D373-1DB4-4B8D-BD2D-B64D98A1E31E}"/>
    <cellStyle name="Normal 6 10 2 2 2" xfId="3596" xr:uid="{248A2CC3-F8E9-4C1C-9435-3805F77508B7}"/>
    <cellStyle name="Normal 6 10 2 2 2 2" xfId="14262" xr:uid="{BD5AADA4-0CAB-49DF-9368-555686B2D31D}"/>
    <cellStyle name="Normal 6 10 2 2 2 3" xfId="9373" xr:uid="{3A584E4D-8588-4853-B87E-8CB2A0BA7962}"/>
    <cellStyle name="Normal 6 10 2 2 3" xfId="9374" xr:uid="{86F455B3-3D46-4B42-AF74-EE5FC76A9978}"/>
    <cellStyle name="Normal 6 10 2 2 4" xfId="7235" xr:uid="{28AC21FA-570E-4A09-ABD4-4706A67E7470}"/>
    <cellStyle name="Normal 6 10 2 2 5" xfId="12449" xr:uid="{C5AFA047-33C5-4749-B77F-6A920CBF9EC9}"/>
    <cellStyle name="Normal 6 10 2 2 6" xfId="5410" xr:uid="{3F2ED3C5-82A2-4C6E-97E5-C7FB526901FA}"/>
    <cellStyle name="Normal 6 10 2 3" xfId="3024" xr:uid="{3073D56E-1B32-43D6-8AE7-208023D5F9A5}"/>
    <cellStyle name="Normal 6 10 2 3 2" xfId="13690" xr:uid="{1183F2B8-FAC4-4902-B84E-58F1770CC95A}"/>
    <cellStyle name="Normal 6 10 2 3 3" xfId="9375" xr:uid="{4568B0F5-C63D-413C-AEB8-D6A3C7A07097}"/>
    <cellStyle name="Normal 6 10 2 4" xfId="9376" xr:uid="{3C88D13D-60A2-4E34-A1BC-D77262B11A9C}"/>
    <cellStyle name="Normal 6 10 2 5" xfId="6663" xr:uid="{160B0B4F-A822-41DF-9264-C24CE5C0CAE6}"/>
    <cellStyle name="Normal 6 10 2 6" xfId="11877" xr:uid="{12AAE4FA-7995-487A-BCE3-A3E19F450BD2}"/>
    <cellStyle name="Normal 6 10 2 7" xfId="4838" xr:uid="{C226124C-0D9D-4376-9245-E68015F90D85}"/>
    <cellStyle name="Normal 6 10 3" xfId="1638" xr:uid="{A0430B44-B6C1-4E7D-AC0B-3049BC9DB836}"/>
    <cellStyle name="Normal 6 10 3 2" xfId="3595" xr:uid="{2B391937-5613-4DB1-AEBF-AF17AD3A7C6A}"/>
    <cellStyle name="Normal 6 10 3 2 2" xfId="14261" xr:uid="{BF6FC977-45BF-4CE8-A521-ED3EE4498F5D}"/>
    <cellStyle name="Normal 6 10 3 2 3" xfId="9377" xr:uid="{5A4AB2A5-5C23-4FF4-B8F7-5F8EBAEA823E}"/>
    <cellStyle name="Normal 6 10 3 3" xfId="9378" xr:uid="{82325054-A467-4509-8971-481AC9ECA26C}"/>
    <cellStyle name="Normal 6 10 3 4" xfId="7234" xr:uid="{49111B2F-6462-4302-9D39-A64F62D88F6C}"/>
    <cellStyle name="Normal 6 10 3 5" xfId="12448" xr:uid="{FA456995-41EE-40C3-9947-7EF19900EEB1}"/>
    <cellStyle name="Normal 6 10 3 6" xfId="5409" xr:uid="{5B13E424-A352-4A19-866F-EEA2F8CCB6AC}"/>
    <cellStyle name="Normal 6 10 4" xfId="2567" xr:uid="{C8A87281-32AB-410D-B3F3-90A8D0F00DF5}"/>
    <cellStyle name="Normal 6 10 4 2" xfId="13233" xr:uid="{F1D0B8CC-6819-477A-83FC-06F61FEA1A24}"/>
    <cellStyle name="Normal 6 10 4 3" xfId="9379" xr:uid="{E279DE01-90D8-472E-837D-1D957E9638EE}"/>
    <cellStyle name="Normal 6 10 5" xfId="9380" xr:uid="{0E203ADF-DAB4-4D72-9D46-2051CB9973AA}"/>
    <cellStyle name="Normal 6 10 6" xfId="6206" xr:uid="{00674F97-9E87-429E-AAB7-06B47A434D28}"/>
    <cellStyle name="Normal 6 10 7" xfId="11420" xr:uid="{83B41512-9E98-46E9-85FD-6C3258A87BB6}"/>
    <cellStyle name="Normal 6 10 8" xfId="4381" xr:uid="{7787FB31-0DB0-485E-999B-CB0D481B5A06}"/>
    <cellStyle name="Normal 6 11" xfId="832" xr:uid="{598C3407-2853-4289-B6EF-B201D4C951E1}"/>
    <cellStyle name="Normal 6 11 2" xfId="1640" xr:uid="{8E7F04C2-92AC-4F8E-AA86-13CD20BDB7B7}"/>
    <cellStyle name="Normal 6 11 2 2" xfId="3597" xr:uid="{A35B0E56-146A-4057-A46E-CD9D654AD6CE}"/>
    <cellStyle name="Normal 6 11 2 2 2" xfId="14263" xr:uid="{AFA99161-99BA-41B9-8FD5-5AFB4F0CC7A9}"/>
    <cellStyle name="Normal 6 11 2 2 3" xfId="9381" xr:uid="{44B8676F-669E-47DF-89B6-4BDF3BEAE23A}"/>
    <cellStyle name="Normal 6 11 2 3" xfId="9382" xr:uid="{F4EEFFC4-FED5-445B-9002-47FA58B16384}"/>
    <cellStyle name="Normal 6 11 2 4" xfId="7236" xr:uid="{3FCF9177-A90F-45FE-BE44-EEFA8C4A0FB3}"/>
    <cellStyle name="Normal 6 11 2 5" xfId="12450" xr:uid="{65D99F32-00EA-4690-B357-7364F50AE02A}"/>
    <cellStyle name="Normal 6 11 2 6" xfId="5411" xr:uid="{758E5692-9CE7-4348-B186-367B36318F9A}"/>
    <cellStyle name="Normal 6 11 3" xfId="2889" xr:uid="{50629A31-DA28-4CA8-A731-228E00F854B8}"/>
    <cellStyle name="Normal 6 11 3 2" xfId="13555" xr:uid="{3ABB8861-B1EF-4C4A-BACD-D1B1673EA343}"/>
    <cellStyle name="Normal 6 11 3 3" xfId="9383" xr:uid="{F2E27C05-9EC0-4968-9E79-2D5936142691}"/>
    <cellStyle name="Normal 6 11 4" xfId="9384" xr:uid="{8C84647B-E60D-4CE8-8B4D-8DC7425F5ACB}"/>
    <cellStyle name="Normal 6 11 5" xfId="6528" xr:uid="{DD45BC7F-D3B1-482B-8E92-A5A4EC5E5100}"/>
    <cellStyle name="Normal 6 11 6" xfId="11742" xr:uid="{0B913A35-2968-4B11-A14F-A9121F79A84B}"/>
    <cellStyle name="Normal 6 11 7" xfId="4703" xr:uid="{BF33811A-10EB-4367-91F4-2DC845F1C45F}"/>
    <cellStyle name="Normal 6 12" xfId="1299" xr:uid="{7A4CB1B6-E5EB-477F-949F-B994FBB7C40D}"/>
    <cellStyle name="Normal 6 12 2" xfId="3256" xr:uid="{EF7679B1-B1D5-4355-9746-B21A00B729CC}"/>
    <cellStyle name="Normal 6 12 2 2" xfId="13922" xr:uid="{FBF8F14F-856A-478B-B588-82ADD66FC1C5}"/>
    <cellStyle name="Normal 6 12 2 3" xfId="9385" xr:uid="{C021E0EC-D827-451E-9DA6-9C2DA318D9DB}"/>
    <cellStyle name="Normal 6 12 3" xfId="9386" xr:uid="{4347C419-FDF7-439F-8FE4-3DB2B7957663}"/>
    <cellStyle name="Normal 6 12 4" xfId="6895" xr:uid="{678F1832-FEFB-44F8-9915-10A57B90ACDF}"/>
    <cellStyle name="Normal 6 12 5" xfId="12109" xr:uid="{FA610279-BD65-4946-A49D-8E8C1DB36A7F}"/>
    <cellStyle name="Normal 6 12 6" xfId="5070" xr:uid="{D9457431-38BD-48AB-9870-C28D932580AB}"/>
    <cellStyle name="Normal 6 13" xfId="221" xr:uid="{1FDD5CC0-3BFD-4FC7-A793-A7F27D48B8C5}"/>
    <cellStyle name="Normal 6 13 2" xfId="2522" xr:uid="{79DEB208-DDC1-4194-B5E1-6F8483B879B1}"/>
    <cellStyle name="Normal 6 13 2 2" xfId="13189" xr:uid="{D7FACDCB-D06E-47D3-8BA5-296D0C07600A}"/>
    <cellStyle name="Normal 6 13 2 3" xfId="9387" xr:uid="{22112083-6CBC-466D-B07F-B54CF1679D1F}"/>
    <cellStyle name="Normal 6 13 3" xfId="9388" xr:uid="{1A6B38EE-849B-4B74-8F79-404271781566}"/>
    <cellStyle name="Normal 6 13 4" xfId="6161" xr:uid="{3CB4777C-41B4-4DD3-9BEC-6FF55936B38D}"/>
    <cellStyle name="Normal 6 13 5" xfId="11376" xr:uid="{C42DB101-F42B-420D-8C9D-F517E7CE7C5A}"/>
    <cellStyle name="Normal 6 13 6" xfId="4337" xr:uid="{F6D77185-482A-4055-AE7A-877D3E24E0B1}"/>
    <cellStyle name="Normal 6 14" xfId="2137" xr:uid="{FD19FA4E-B353-42A3-BD53-949F3ACF2C65}"/>
    <cellStyle name="Normal 6 14 2" xfId="3996" xr:uid="{59FA37CC-A2B5-4925-886B-368E387C3D4F}"/>
    <cellStyle name="Normal 6 14 2 2" xfId="14659" xr:uid="{C1F6F63B-956F-4C47-9633-23ADD0E778D0}"/>
    <cellStyle name="Normal 6 14 2 3" xfId="9389" xr:uid="{DD7DB06B-49EB-41F0-BB30-8BAAA3601F57}"/>
    <cellStyle name="Normal 6 14 3" xfId="9390" xr:uid="{262C05A8-0764-4798-A4B1-CEE6EDBD7435}"/>
    <cellStyle name="Normal 6 14 4" xfId="7635" xr:uid="{B5E02A25-F026-4113-8F9E-098AAC8EEAB4}"/>
    <cellStyle name="Normal 6 14 5" xfId="12846" xr:uid="{A7C6A46A-EE1C-44B6-B66E-AD12151A5DAE}"/>
    <cellStyle name="Normal 6 14 6" xfId="5807" xr:uid="{3527F39A-4B46-4868-91CA-A8137ECFD10C}"/>
    <cellStyle name="Normal 6 15" xfId="2288" xr:uid="{A52F9397-1338-41E7-8925-2FD04DA483B0}"/>
    <cellStyle name="Normal 6 15 2" xfId="4132" xr:uid="{854694EE-7378-42E8-860A-43657E2FB661}"/>
    <cellStyle name="Normal 6 15 2 2" xfId="14795" xr:uid="{1CD933C2-48E1-4C5D-8DB1-4E076B0B67F6}"/>
    <cellStyle name="Normal 6 15 2 3" xfId="9391" xr:uid="{F32DA08E-0DC6-4029-BF01-A327E660D9BC}"/>
    <cellStyle name="Normal 6 15 3" xfId="7771" xr:uid="{C301F9E9-A120-488B-99F2-C27885C3F897}"/>
    <cellStyle name="Normal 6 15 4" xfId="12982" xr:uid="{91AA7555-E789-44AC-8918-3A3B86713DF8}"/>
    <cellStyle name="Normal 6 15 5" xfId="5943" xr:uid="{016958B4-6D2C-41E5-A86E-AC2E058A6597}"/>
    <cellStyle name="Normal 6 16" xfId="2461" xr:uid="{EB5EFE65-84D4-4AD2-9B22-E5256EC5927C}"/>
    <cellStyle name="Normal 6 16 2" xfId="4285" xr:uid="{1B8A6227-7814-4ED0-A4A2-1532F82F1FB4}"/>
    <cellStyle name="Normal 6 16 2 2" xfId="14948" xr:uid="{549B619D-4EB0-4F93-9E87-698C29CFEE03}"/>
    <cellStyle name="Normal 6 16 2 3" xfId="9392" xr:uid="{C2B7B764-61B9-4749-90CE-965C3EBB8737}"/>
    <cellStyle name="Normal 6 16 3" xfId="13136" xr:uid="{C69C4CA9-91B5-4D4C-AD06-63F85178908E}"/>
    <cellStyle name="Normal 6 16 4" xfId="6079" xr:uid="{70638283-5CA5-4D39-8D4F-B9270C531B87}"/>
    <cellStyle name="Normal 6 17" xfId="2481" xr:uid="{1C2CE92C-2232-4B61-8B8C-DF8835AC9575}"/>
    <cellStyle name="Normal 6 17 2" xfId="13149" xr:uid="{966856FF-3633-4387-8C79-6A87D8D75FEF}"/>
    <cellStyle name="Normal 6 17 3" xfId="9393" xr:uid="{FF25CF89-E46D-4622-9FF5-4F8AD7F1BE7A}"/>
    <cellStyle name="Normal 6 18" xfId="6120" xr:uid="{FC946BAB-80F1-4779-A71D-EEA552A3840A}"/>
    <cellStyle name="Normal 6 19" xfId="11336" xr:uid="{D8BC5778-A60E-47D6-A416-F06F41ABCA3D}"/>
    <cellStyle name="Normal 6 2" xfId="85" xr:uid="{ED49249C-5D70-4A34-8DBC-8B2CAFBEDB42}"/>
    <cellStyle name="Normal 6 2 10" xfId="852" xr:uid="{974B1AA6-F609-4A18-A4E3-44B154B4EB8B}"/>
    <cellStyle name="Normal 6 2 10 2" xfId="1641" xr:uid="{B2E5DF55-CCD3-484D-A565-45CFBE586457}"/>
    <cellStyle name="Normal 6 2 10 2 2" xfId="3598" xr:uid="{7A89F16A-F647-4FE6-A6F7-A6625E623AA7}"/>
    <cellStyle name="Normal 6 2 10 2 2 2" xfId="14264" xr:uid="{7122F162-7F6B-4A25-9C14-BB955BFA623E}"/>
    <cellStyle name="Normal 6 2 10 2 2 3" xfId="9394" xr:uid="{E03C1E29-C803-49AC-9FF4-1CB23BF96168}"/>
    <cellStyle name="Normal 6 2 10 2 3" xfId="9395" xr:uid="{74383DEC-6C81-47C1-930D-91416597AA4C}"/>
    <cellStyle name="Normal 6 2 10 2 4" xfId="7237" xr:uid="{FCA3F81E-A8D2-46D6-8EDE-ED9739C5FF7A}"/>
    <cellStyle name="Normal 6 2 10 2 5" xfId="12451" xr:uid="{7A32F88F-B3E2-46AD-990C-4172D10EA0E0}"/>
    <cellStyle name="Normal 6 2 10 2 6" xfId="5412" xr:uid="{882B4474-0EBF-46BE-A7F2-A1719EE4AC01}"/>
    <cellStyle name="Normal 6 2 10 3" xfId="2908" xr:uid="{F8E7826D-2682-490E-AA21-B358BD2D1A43}"/>
    <cellStyle name="Normal 6 2 10 3 2" xfId="13574" xr:uid="{72CE3B13-BDDE-4AD6-BD05-159460B43FB7}"/>
    <cellStyle name="Normal 6 2 10 3 3" xfId="9396" xr:uid="{D023AB64-D287-476D-8895-69E291C4942D}"/>
    <cellStyle name="Normal 6 2 10 4" xfId="9397" xr:uid="{2186FF10-0175-430B-84A6-BCB28FC8E288}"/>
    <cellStyle name="Normal 6 2 10 5" xfId="6547" xr:uid="{34AEF523-5273-4456-9373-A46A1CF5B70A}"/>
    <cellStyle name="Normal 6 2 10 6" xfId="11761" xr:uid="{049C1907-93C9-4BDD-B38A-28AB87DECBB5}"/>
    <cellStyle name="Normal 6 2 10 7" xfId="4722" xr:uid="{9047876D-B087-46D7-BB05-82C9A8610EDA}"/>
    <cellStyle name="Normal 6 2 11" xfId="1318" xr:uid="{88051AEE-3DF9-4E35-A517-B92053A9A940}"/>
    <cellStyle name="Normal 6 2 11 2" xfId="3275" xr:uid="{00702F1A-E774-4176-B41B-9F7BA184FDCE}"/>
    <cellStyle name="Normal 6 2 11 2 2" xfId="13941" xr:uid="{D599AB88-4C9C-4CC6-A8B1-7FEFAC277EA0}"/>
    <cellStyle name="Normal 6 2 11 2 3" xfId="9398" xr:uid="{AB2676A4-5FC6-4DC8-B889-BB48348FF97E}"/>
    <cellStyle name="Normal 6 2 11 3" xfId="9399" xr:uid="{ECBF3D07-F583-44DB-8C01-08350468F2AE}"/>
    <cellStyle name="Normal 6 2 11 4" xfId="6914" xr:uid="{9CBA1F4D-F1F3-4C74-B85A-6646D71425E1}"/>
    <cellStyle name="Normal 6 2 11 5" xfId="12128" xr:uid="{BC8DDD60-ABD9-4E5A-8F31-771536FB31D0}"/>
    <cellStyle name="Normal 6 2 11 6" xfId="5089" xr:uid="{31DB0E8A-37C5-4E57-ACD0-E5BF619FFA7D}"/>
    <cellStyle name="Normal 6 2 12" xfId="265" xr:uid="{76FA75B8-4BEA-4700-B14D-7365AEA00C21}"/>
    <cellStyle name="Normal 6 2 12 2" xfId="2541" xr:uid="{57AB2256-0D19-4B47-A904-EAB88E58D1A4}"/>
    <cellStyle name="Normal 6 2 12 2 2" xfId="13208" xr:uid="{F61E89AA-D531-4F86-B86C-BC5BE026CAD3}"/>
    <cellStyle name="Normal 6 2 12 2 3" xfId="9400" xr:uid="{7A9181B3-EE60-411B-A1F2-B91D8DBF18BD}"/>
    <cellStyle name="Normal 6 2 12 3" xfId="9401" xr:uid="{C53CAE06-5062-4C4B-8523-E72A849C86B4}"/>
    <cellStyle name="Normal 6 2 12 4" xfId="6180" xr:uid="{39B0277F-E89A-4BFC-84CA-2783E6BF43BD}"/>
    <cellStyle name="Normal 6 2 12 5" xfId="11395" xr:uid="{5A20C2D5-0FF4-4554-BF04-64500FE55466}"/>
    <cellStyle name="Normal 6 2 12 6" xfId="4356" xr:uid="{54722E23-960C-41A0-9B2B-E3086FDF5812}"/>
    <cellStyle name="Normal 6 2 13" xfId="2156" xr:uid="{F541807F-78C4-41E6-890D-0DFA04C48914}"/>
    <cellStyle name="Normal 6 2 13 2" xfId="4015" xr:uid="{23AE161C-9581-4CFF-88D3-2EEDB6DFB550}"/>
    <cellStyle name="Normal 6 2 13 2 2" xfId="14678" xr:uid="{A349C3FA-22AE-4849-9FC9-A550570112FF}"/>
    <cellStyle name="Normal 6 2 13 2 3" xfId="9402" xr:uid="{D60A77D5-8BA4-4239-89BE-EDF957131817}"/>
    <cellStyle name="Normal 6 2 13 3" xfId="9403" xr:uid="{B44AD6CE-DA98-4E18-97E0-C22790E4A6EA}"/>
    <cellStyle name="Normal 6 2 13 4" xfId="7654" xr:uid="{3D2C8095-09FC-469E-960A-A302207073DA}"/>
    <cellStyle name="Normal 6 2 13 5" xfId="12865" xr:uid="{F68E3EA6-0768-4B86-8E51-346BE5BBDF33}"/>
    <cellStyle name="Normal 6 2 13 6" xfId="5826" xr:uid="{E6F947A5-2999-4F18-AF96-89823F3F7797}"/>
    <cellStyle name="Normal 6 2 14" xfId="2307" xr:uid="{1AC22A19-944D-4DFF-9CB8-9D89CBC9EE4B}"/>
    <cellStyle name="Normal 6 2 14 2" xfId="4151" xr:uid="{7575F851-1B2B-4391-B054-A7764331BE11}"/>
    <cellStyle name="Normal 6 2 14 2 2" xfId="14814" xr:uid="{7687C3C2-53C6-4FE0-8F19-B6B3A7D8D03A}"/>
    <cellStyle name="Normal 6 2 14 2 3" xfId="9404" xr:uid="{7C594CEC-4A41-43FC-9C87-3CC51A56A644}"/>
    <cellStyle name="Normal 6 2 14 3" xfId="7790" xr:uid="{F22F5AE7-B032-43CF-AB4C-93921E30B567}"/>
    <cellStyle name="Normal 6 2 14 4" xfId="13001" xr:uid="{B09BE642-55DF-4CA1-8453-3D6BF35130E2}"/>
    <cellStyle name="Normal 6 2 14 5" xfId="5962" xr:uid="{73FBDA97-8236-4CFB-8152-922834819AE8}"/>
    <cellStyle name="Normal 6 2 15" xfId="2482" xr:uid="{867D2EFF-BBF8-47F1-9DAA-FC1CD851BF1C}"/>
    <cellStyle name="Normal 6 2 15 2" xfId="9405" xr:uid="{785890D7-6CEC-41DF-8975-D34507DEA7AD}"/>
    <cellStyle name="Normal 6 2 15 3" xfId="13150" xr:uid="{49763AA5-2E11-40B0-A3C1-53F3F89A5C4E}"/>
    <cellStyle name="Normal 6 2 15 4" xfId="6080" xr:uid="{4B389A25-A296-424E-BBE1-130BA5B35C5D}"/>
    <cellStyle name="Normal 6 2 16" xfId="9406" xr:uid="{17F401BB-E017-4F7B-A8C0-8A1DF5B24BF9}"/>
    <cellStyle name="Normal 6 2 17" xfId="6121" xr:uid="{31F9A103-04CB-4FA1-9E51-B136AE3EBCEF}"/>
    <cellStyle name="Normal 6 2 18" xfId="11337" xr:uid="{CC40A636-D10D-4884-899A-633E7ECC5122}"/>
    <cellStyle name="Normal 6 2 19" xfId="4298" xr:uid="{569D3C45-EC5A-4C4C-A5FB-37E9D759498A}"/>
    <cellStyle name="Normal 6 2 2" xfId="97" xr:uid="{DB65F70C-D060-44F2-A6F6-12AEBD85C753}"/>
    <cellStyle name="Normal 6 2 2 10" xfId="1319" xr:uid="{B213FFC1-5655-4A8D-9CC7-727015857BBC}"/>
    <cellStyle name="Normal 6 2 2 10 2" xfId="3276" xr:uid="{4F6AFF76-D97F-45CF-8CA4-C551F5D14EB2}"/>
    <cellStyle name="Normal 6 2 2 10 2 2" xfId="13942" xr:uid="{F7B68DFC-2741-45E2-B80C-6436394983FB}"/>
    <cellStyle name="Normal 6 2 2 10 2 3" xfId="9407" xr:uid="{6EE0B1EC-F9C4-4411-B29F-3618C92B4EFC}"/>
    <cellStyle name="Normal 6 2 2 10 3" xfId="9408" xr:uid="{DB4D8FF3-A679-4347-821D-DE63689BAA66}"/>
    <cellStyle name="Normal 6 2 2 10 4" xfId="6915" xr:uid="{E9AA3DE4-331D-4B59-A93D-E05CF48EC197}"/>
    <cellStyle name="Normal 6 2 2 10 5" xfId="12129" xr:uid="{3E852DD1-7A12-45EC-B28B-9E65AE617477}"/>
    <cellStyle name="Normal 6 2 2 10 6" xfId="5090" xr:uid="{52FA51CD-8D91-4346-8085-951F22A60AD6}"/>
    <cellStyle name="Normal 6 2 2 11" xfId="266" xr:uid="{E15C1C80-EC3D-4268-BE72-782BF450722D}"/>
    <cellStyle name="Normal 6 2 2 11 2" xfId="2542" xr:uid="{15CC212A-B455-4342-A19D-A9DBF2982E61}"/>
    <cellStyle name="Normal 6 2 2 11 2 2" xfId="13209" xr:uid="{74A2CF13-8509-4700-BB2F-1D442B13CD4F}"/>
    <cellStyle name="Normal 6 2 2 11 2 3" xfId="9409" xr:uid="{85B0FD9C-2977-430D-983A-15C70F5E5B59}"/>
    <cellStyle name="Normal 6 2 2 11 3" xfId="9410" xr:uid="{BCA5E929-6A69-47FF-AE61-3C2F606A41DF}"/>
    <cellStyle name="Normal 6 2 2 11 4" xfId="6181" xr:uid="{69E11016-39CA-4413-9243-F4355C1BE94C}"/>
    <cellStyle name="Normal 6 2 2 11 5" xfId="11396" xr:uid="{A1D7495B-0C15-477C-A9CE-89BBF8771B53}"/>
    <cellStyle name="Normal 6 2 2 11 6" xfId="4357" xr:uid="{748B2290-F444-4DB7-B4B8-8A5444C4553E}"/>
    <cellStyle name="Normal 6 2 2 12" xfId="2157" xr:uid="{8978EABA-2306-4D59-9586-07A2280F4B2A}"/>
    <cellStyle name="Normal 6 2 2 12 2" xfId="4016" xr:uid="{DD8E4BA6-0569-41DB-8828-CCB256254B3F}"/>
    <cellStyle name="Normal 6 2 2 12 2 2" xfId="14679" xr:uid="{C2DC126D-A606-487C-89E6-4576EF86DC5F}"/>
    <cellStyle name="Normal 6 2 2 12 2 3" xfId="9411" xr:uid="{21698E21-2B37-40C4-B0F3-3F397CBFD640}"/>
    <cellStyle name="Normal 6 2 2 12 3" xfId="9412" xr:uid="{28D95302-1D43-488C-A3A6-8A9FAC5FE311}"/>
    <cellStyle name="Normal 6 2 2 12 4" xfId="7655" xr:uid="{74C7B5F9-A11A-4529-A2C9-8411274FDB2E}"/>
    <cellStyle name="Normal 6 2 2 12 5" xfId="12866" xr:uid="{8713EEAC-6220-4FDD-89F0-37B8016A1185}"/>
    <cellStyle name="Normal 6 2 2 12 6" xfId="5827" xr:uid="{4BF512BE-93DC-41E1-A3AC-08DC45EE459F}"/>
    <cellStyle name="Normal 6 2 2 13" xfId="2308" xr:uid="{F30545F4-6CD6-4E50-94FA-43CC4B7F2D6A}"/>
    <cellStyle name="Normal 6 2 2 13 2" xfId="4152" xr:uid="{0CFC8F2B-A074-4153-800C-595D3C04A5DA}"/>
    <cellStyle name="Normal 6 2 2 13 2 2" xfId="14815" xr:uid="{B1743CE1-D139-4889-A429-8FBEADEE61CC}"/>
    <cellStyle name="Normal 6 2 2 13 2 3" xfId="9413" xr:uid="{88E3E596-BE97-45FF-A910-F0FA2030B180}"/>
    <cellStyle name="Normal 6 2 2 13 3" xfId="7791" xr:uid="{1AEB68E9-03C6-4EE3-8D31-B830C2759BBE}"/>
    <cellStyle name="Normal 6 2 2 13 4" xfId="13002" xr:uid="{8E975829-7D0F-4BF1-BFA6-4B5F4430BE2F}"/>
    <cellStyle name="Normal 6 2 2 13 5" xfId="5963" xr:uid="{32E20AF4-BC1C-4689-9BF8-9B6F4A4435CD}"/>
    <cellStyle name="Normal 6 2 2 14" xfId="2487" xr:uid="{E6A48049-4DDF-4ADD-A532-CF4D137D08F8}"/>
    <cellStyle name="Normal 6 2 2 14 2" xfId="9414" xr:uid="{1191C7C5-BBB5-4658-9B4C-578933B49FA8}"/>
    <cellStyle name="Normal 6 2 2 14 3" xfId="13155" xr:uid="{2A832229-D492-42D6-9D12-6C2FA3BACA3D}"/>
    <cellStyle name="Normal 6 2 2 14 4" xfId="6085" xr:uid="{89C2B3BC-3CDD-4EC9-AF3C-4D3A31E003B0}"/>
    <cellStyle name="Normal 6 2 2 15" xfId="9415" xr:uid="{9ADA2B14-FBCA-4D07-B15F-3C7D5233EDB5}"/>
    <cellStyle name="Normal 6 2 2 16" xfId="6126" xr:uid="{72B2AD48-9C27-4F3D-A868-14FED9B8678C}"/>
    <cellStyle name="Normal 6 2 2 17" xfId="11342" xr:uid="{FA22BBB2-39D8-465F-BB25-DCF9EBC05FC5}"/>
    <cellStyle name="Normal 6 2 2 18" xfId="4303" xr:uid="{3D2CBB23-A1AA-4202-ACFF-FE8CB84D9638}"/>
    <cellStyle name="Normal 6 2 2 2" xfId="144" xr:uid="{0513A649-70A5-40B7-BF38-FDE3C9741053}"/>
    <cellStyle name="Normal 6 2 2 2 10" xfId="2158" xr:uid="{627E45DE-6582-490B-B3BC-7F65E5FCB8C1}"/>
    <cellStyle name="Normal 6 2 2 2 10 2" xfId="4017" xr:uid="{5F02FDD9-0742-46EF-AE25-4DC718846458}"/>
    <cellStyle name="Normal 6 2 2 2 10 2 2" xfId="14680" xr:uid="{C9800C4B-31A8-47C5-B7DE-545812115ED7}"/>
    <cellStyle name="Normal 6 2 2 2 10 2 3" xfId="9416" xr:uid="{BD144FE7-22A8-4051-85DB-F3AEB011496F}"/>
    <cellStyle name="Normal 6 2 2 2 10 3" xfId="9417" xr:uid="{FA660DE3-45B8-4434-B2DD-B24791E1E027}"/>
    <cellStyle name="Normal 6 2 2 2 10 4" xfId="7656" xr:uid="{09796B32-7AC4-40DE-A9B8-EDA8D48B32E0}"/>
    <cellStyle name="Normal 6 2 2 2 10 5" xfId="12867" xr:uid="{ACE51554-00A6-48C3-B23D-B32614DEA807}"/>
    <cellStyle name="Normal 6 2 2 2 10 6" xfId="5828" xr:uid="{B77C04AF-1055-44DF-9056-2E9C9164C36C}"/>
    <cellStyle name="Normal 6 2 2 2 11" xfId="2309" xr:uid="{B275D162-1C53-456E-BE70-E4E61814C683}"/>
    <cellStyle name="Normal 6 2 2 2 11 2" xfId="4153" xr:uid="{69CAF154-4331-4C79-B103-0522832A78A7}"/>
    <cellStyle name="Normal 6 2 2 2 11 2 2" xfId="14816" xr:uid="{42D3F13D-AD27-4CDE-A85F-CE64F35E866F}"/>
    <cellStyle name="Normal 6 2 2 2 11 2 3" xfId="9418" xr:uid="{7D5C9055-D05F-4939-BAD3-B4692696C102}"/>
    <cellStyle name="Normal 6 2 2 2 11 3" xfId="7792" xr:uid="{2218F5F4-1A66-47DB-A0FD-C79453D5B95A}"/>
    <cellStyle name="Normal 6 2 2 2 11 4" xfId="13003" xr:uid="{182C7E8A-9361-4417-B4BA-CF1016B8095A}"/>
    <cellStyle name="Normal 6 2 2 2 11 5" xfId="5964" xr:uid="{6CD99C18-107C-41F8-A4EB-16C8C39A7ACE}"/>
    <cellStyle name="Normal 6 2 2 2 12" xfId="2497" xr:uid="{07BE3B7D-A746-4518-876C-1C620F371CF9}"/>
    <cellStyle name="Normal 6 2 2 2 12 2" xfId="9419" xr:uid="{22C42E48-4C62-4CC5-92C6-1CABF70134F1}"/>
    <cellStyle name="Normal 6 2 2 2 12 3" xfId="13165" xr:uid="{B4E3F2AA-F6C0-4E86-A41E-8B0648DE524D}"/>
    <cellStyle name="Normal 6 2 2 2 12 4" xfId="6104" xr:uid="{A58C53E5-ABC9-4525-BA07-95096ED6A3B4}"/>
    <cellStyle name="Normal 6 2 2 2 13" xfId="9420" xr:uid="{B95F3547-85DA-4BBD-8E91-548F4978C828}"/>
    <cellStyle name="Normal 6 2 2 2 14" xfId="6136" xr:uid="{9EA1D1B2-32B1-4D18-BA66-9F854E33D4AF}"/>
    <cellStyle name="Normal 6 2 2 2 15" xfId="11352" xr:uid="{9FECB212-2663-49B7-9CB2-D4B4CE72BE88}"/>
    <cellStyle name="Normal 6 2 2 2 16" xfId="4313" xr:uid="{70BE23F4-6144-4125-B7A5-E3FEBDB12045}"/>
    <cellStyle name="Normal 6 2 2 2 2" xfId="592" xr:uid="{23FBF464-9D19-437D-B886-8DC6CCDCAFB6}"/>
    <cellStyle name="Normal 6 2 2 2 2 10" xfId="11537" xr:uid="{6387A7AB-6621-4316-BA7B-0510C1CD3941}"/>
    <cellStyle name="Normal 6 2 2 2 2 11" xfId="4498" xr:uid="{98891756-CE6E-4D2F-ACD5-E1D4B6A260CF}"/>
    <cellStyle name="Normal 6 2 2 2 2 2" xfId="753" xr:uid="{646378E7-4D76-4744-BEE4-1B29CE555FD9}"/>
    <cellStyle name="Normal 6 2 2 2 2 2 2" xfId="1217" xr:uid="{D3806803-C971-4CAC-A300-5839DF6EFD97}"/>
    <cellStyle name="Normal 6 2 2 2 2 2 2 2" xfId="1644" xr:uid="{B1AF46A6-C7B7-4209-922A-0FE661BC7029}"/>
    <cellStyle name="Normal 6 2 2 2 2 2 2 2 2" xfId="3601" xr:uid="{29C78E6A-3397-4A22-92B1-8750AE9CAF1D}"/>
    <cellStyle name="Normal 6 2 2 2 2 2 2 2 2 2" xfId="14267" xr:uid="{FC251ED4-5738-4FDE-85D6-DDD672579489}"/>
    <cellStyle name="Normal 6 2 2 2 2 2 2 2 2 3" xfId="9421" xr:uid="{901C8541-A87D-4654-A751-3429C41FA0C3}"/>
    <cellStyle name="Normal 6 2 2 2 2 2 2 2 3" xfId="9422" xr:uid="{91153C43-F27F-4934-8D0F-AC687B9AD027}"/>
    <cellStyle name="Normal 6 2 2 2 2 2 2 2 4" xfId="7240" xr:uid="{8CB8FFD8-D6CC-481C-8BF6-E7593BB09AB3}"/>
    <cellStyle name="Normal 6 2 2 2 2 2 2 2 5" xfId="12454" xr:uid="{4993CE96-08AC-4BC8-A80D-9C66B049F81C}"/>
    <cellStyle name="Normal 6 2 2 2 2 2 2 2 6" xfId="5415" xr:uid="{52D6C075-5DAB-443B-8CE2-6649C99459EA}"/>
    <cellStyle name="Normal 6 2 2 2 2 2 2 3" xfId="3186" xr:uid="{5244053E-6B04-4603-8B6C-8DA571FD7570}"/>
    <cellStyle name="Normal 6 2 2 2 2 2 2 3 2" xfId="13852" xr:uid="{36AC4597-9BD8-459D-BD5B-0CE5B3AA3183}"/>
    <cellStyle name="Normal 6 2 2 2 2 2 2 3 3" xfId="9423" xr:uid="{EB05C487-8670-4DB2-9A25-C7A77069C692}"/>
    <cellStyle name="Normal 6 2 2 2 2 2 2 4" xfId="9424" xr:uid="{D92F15C0-EBA5-48E9-818D-416A35A37451}"/>
    <cellStyle name="Normal 6 2 2 2 2 2 2 5" xfId="6825" xr:uid="{A9BBEE5B-5148-4960-9B72-9DF3EFA39EB2}"/>
    <cellStyle name="Normal 6 2 2 2 2 2 2 6" xfId="12039" xr:uid="{0EF2149E-E587-4B0D-90A2-6511A9E22889}"/>
    <cellStyle name="Normal 6 2 2 2 2 2 2 7" xfId="5000" xr:uid="{9C7FCD51-2FA1-45A3-A1D5-F5BF3AD05016}"/>
    <cellStyle name="Normal 6 2 2 2 2 2 3" xfId="1643" xr:uid="{61888FE4-A4EC-4E64-AB59-11ABA2E90B9E}"/>
    <cellStyle name="Normal 6 2 2 2 2 2 3 2" xfId="3600" xr:uid="{FD027E8C-A7C1-4630-81A3-5020A4B37DA3}"/>
    <cellStyle name="Normal 6 2 2 2 2 2 3 2 2" xfId="14266" xr:uid="{DFCEC8EA-BBA7-4FFA-8769-0D1C8F568B4D}"/>
    <cellStyle name="Normal 6 2 2 2 2 2 3 2 3" xfId="9425" xr:uid="{E0C3CB2E-1220-4BA3-B069-990EBF5A3AAC}"/>
    <cellStyle name="Normal 6 2 2 2 2 2 3 3" xfId="9426" xr:uid="{0F3FDC72-EF8D-4249-A135-71A9FB97749F}"/>
    <cellStyle name="Normal 6 2 2 2 2 2 3 4" xfId="7239" xr:uid="{5637349E-67F9-465E-9D8B-1E58CDBB80BA}"/>
    <cellStyle name="Normal 6 2 2 2 2 2 3 5" xfId="12453" xr:uid="{1E25B672-4953-4C6A-BDD1-061541CB9497}"/>
    <cellStyle name="Normal 6 2 2 2 2 2 3 6" xfId="5414" xr:uid="{ED503638-8C3A-4D11-A01F-DFF6842C7B9D}"/>
    <cellStyle name="Normal 6 2 2 2 2 2 4" xfId="2819" xr:uid="{4F76EB67-6EE3-446C-87B2-1E8DA34B35E7}"/>
    <cellStyle name="Normal 6 2 2 2 2 2 4 2" xfId="13485" xr:uid="{57DB996C-DCB1-4AC2-A902-977251B09AC0}"/>
    <cellStyle name="Normal 6 2 2 2 2 2 4 3" xfId="9427" xr:uid="{D7E9E6F9-B0F6-4135-B02F-8237F70B7F7E}"/>
    <cellStyle name="Normal 6 2 2 2 2 2 5" xfId="9428" xr:uid="{7021109E-A243-4C2A-B87C-7BDC7783A11E}"/>
    <cellStyle name="Normal 6 2 2 2 2 2 6" xfId="6458" xr:uid="{49F06D93-32ED-4C95-8B52-A69109FD3156}"/>
    <cellStyle name="Normal 6 2 2 2 2 2 7" xfId="11672" xr:uid="{8FB2F22D-DF36-4DEC-88AB-3481FC1E2229}"/>
    <cellStyle name="Normal 6 2 2 2 2 2 8" xfId="4633" xr:uid="{4FE3E5B8-519A-4487-B1BC-EBF9B2734CA6}"/>
    <cellStyle name="Normal 6 2 2 2 2 3" xfId="905" xr:uid="{AFC8D71A-C937-437A-8328-D6865E5B9C5B}"/>
    <cellStyle name="Normal 6 2 2 2 2 3 2" xfId="1645" xr:uid="{35C3A67B-D5B5-4650-9644-4E3994B0C1A6}"/>
    <cellStyle name="Normal 6 2 2 2 2 3 2 2" xfId="3602" xr:uid="{4D1D8396-7822-4790-AAF6-A16F5DA68910}"/>
    <cellStyle name="Normal 6 2 2 2 2 3 2 2 2" xfId="14268" xr:uid="{60DD00F3-A6D2-47E7-9FC8-201DC369F018}"/>
    <cellStyle name="Normal 6 2 2 2 2 3 2 2 3" xfId="9429" xr:uid="{B87BC2A3-F8F8-4350-87E8-778CEA7CF0D1}"/>
    <cellStyle name="Normal 6 2 2 2 2 3 2 3" xfId="9430" xr:uid="{A8EA42AB-C4A7-49B4-BB61-AB297ACB6675}"/>
    <cellStyle name="Normal 6 2 2 2 2 3 2 4" xfId="7241" xr:uid="{DD425812-66D0-48C2-8AA8-871814A3D750}"/>
    <cellStyle name="Normal 6 2 2 2 2 3 2 5" xfId="12455" xr:uid="{9C197F85-3885-47EE-A93D-C29865E26BE6}"/>
    <cellStyle name="Normal 6 2 2 2 2 3 2 6" xfId="5416" xr:uid="{985C47BA-C02E-4884-BFF9-8A1AB41E66E5}"/>
    <cellStyle name="Normal 6 2 2 2 2 3 3" xfId="2957" xr:uid="{B339A3FB-29B6-4DD9-8BE4-4565F35A4D4C}"/>
    <cellStyle name="Normal 6 2 2 2 2 3 3 2" xfId="13623" xr:uid="{C6A67E59-7135-498B-AD39-3386EC8561A2}"/>
    <cellStyle name="Normal 6 2 2 2 2 3 3 3" xfId="9431" xr:uid="{441B5BF8-0578-4B15-BEDC-C431DFFB5220}"/>
    <cellStyle name="Normal 6 2 2 2 2 3 4" xfId="9432" xr:uid="{00AC534B-48D6-499A-AD24-7A477572FBB4}"/>
    <cellStyle name="Normal 6 2 2 2 2 3 5" xfId="6596" xr:uid="{BFABC738-D424-44EB-8A70-0F4D313E137C}"/>
    <cellStyle name="Normal 6 2 2 2 2 3 6" xfId="11810" xr:uid="{F70D69EB-AB27-4083-92E7-432265891594}"/>
    <cellStyle name="Normal 6 2 2 2 2 3 7" xfId="4771" xr:uid="{E230F386-FE7C-47DB-9518-4CCE819D82E0}"/>
    <cellStyle name="Normal 6 2 2 2 2 4" xfId="1642" xr:uid="{16AC5717-96B3-46AE-88DB-3E7A9A89CF2C}"/>
    <cellStyle name="Normal 6 2 2 2 2 4 2" xfId="3599" xr:uid="{7898B196-1724-42ED-8AC0-CAD5F408121A}"/>
    <cellStyle name="Normal 6 2 2 2 2 4 2 2" xfId="14265" xr:uid="{D90B09CB-F5A3-4B07-B4C6-EE7F8BEEE8A0}"/>
    <cellStyle name="Normal 6 2 2 2 2 4 2 3" xfId="9433" xr:uid="{F6222F52-3318-4AB3-963B-8B5C0D87B363}"/>
    <cellStyle name="Normal 6 2 2 2 2 4 3" xfId="9434" xr:uid="{84FB9D99-753C-496C-96CD-112538A990FA}"/>
    <cellStyle name="Normal 6 2 2 2 2 4 4" xfId="7238" xr:uid="{ED4F6078-90F5-4382-ADBF-EE0148CB5015}"/>
    <cellStyle name="Normal 6 2 2 2 2 4 5" xfId="12452" xr:uid="{88ECA07F-E98F-4B6C-BCC0-DEEF0F05EC1D}"/>
    <cellStyle name="Normal 6 2 2 2 2 4 6" xfId="5413" xr:uid="{E9DEDFD0-7DA9-44A6-93E0-3EB53691D723}"/>
    <cellStyle name="Normal 6 2 2 2 2 5" xfId="2212" xr:uid="{CC8789A6-74CB-4A5B-998A-97CF90728ABF}"/>
    <cellStyle name="Normal 6 2 2 2 2 5 2" xfId="4065" xr:uid="{36E0A382-1CE9-4180-87F0-D522F5C9473B}"/>
    <cellStyle name="Normal 6 2 2 2 2 5 2 2" xfId="14728" xr:uid="{3B860862-080A-4FD4-9014-1120AC0E7490}"/>
    <cellStyle name="Normal 6 2 2 2 2 5 2 3" xfId="9435" xr:uid="{F5D3E105-F175-43EE-8E69-00E2FCF7B514}"/>
    <cellStyle name="Normal 6 2 2 2 2 5 3" xfId="9436" xr:uid="{6757874C-3437-4A06-AFAE-51694B471156}"/>
    <cellStyle name="Normal 6 2 2 2 2 5 4" xfId="7704" xr:uid="{B9E4434A-C731-49ED-8AE5-6BB11ED1B35B}"/>
    <cellStyle name="Normal 6 2 2 2 2 5 5" xfId="12915" xr:uid="{72B6BA7E-00E2-4F46-AB00-8B6A11D0EB3D}"/>
    <cellStyle name="Normal 6 2 2 2 2 5 6" xfId="5876" xr:uid="{D860A6B9-2904-4337-B591-D5253992F955}"/>
    <cellStyle name="Normal 6 2 2 2 2 6" xfId="2356" xr:uid="{1F3124A5-5F82-4EEA-AE9C-E73A53503C22}"/>
    <cellStyle name="Normal 6 2 2 2 2 6 2" xfId="4200" xr:uid="{A95CB4C2-66D0-4E62-AA02-450B897AEA7B}"/>
    <cellStyle name="Normal 6 2 2 2 2 6 2 2" xfId="14863" xr:uid="{7F0BB56C-66A1-4DBE-B88A-D3F0BF8C048A}"/>
    <cellStyle name="Normal 6 2 2 2 2 6 2 3" xfId="9437" xr:uid="{322D27FF-D5AA-4D7D-98F1-BFFA82F06187}"/>
    <cellStyle name="Normal 6 2 2 2 2 6 3" xfId="7839" xr:uid="{A9863223-3CD0-44E6-8DE8-3666F385271F}"/>
    <cellStyle name="Normal 6 2 2 2 2 6 4" xfId="13050" xr:uid="{B6E34CD4-B7A9-4086-B08F-0980E46F1F0A}"/>
    <cellStyle name="Normal 6 2 2 2 2 6 5" xfId="6011" xr:uid="{D48FFFFA-D85E-498F-85BE-B147602198D5}"/>
    <cellStyle name="Normal 6 2 2 2 2 7" xfId="2684" xr:uid="{658CF245-B037-4F62-8ACE-55348087538C}"/>
    <cellStyle name="Normal 6 2 2 2 2 7 2" xfId="13350" xr:uid="{5875002C-AA91-4FF2-8DCF-9729064932A8}"/>
    <cellStyle name="Normal 6 2 2 2 2 7 3" xfId="9438" xr:uid="{7EDB62F8-456D-4522-8662-64BAC1C87172}"/>
    <cellStyle name="Normal 6 2 2 2 2 8" xfId="9439" xr:uid="{5EAE7F68-BDDB-40F1-B79B-BF327B460371}"/>
    <cellStyle name="Normal 6 2 2 2 2 9" xfId="6323" xr:uid="{8A4A8CD8-261C-4F87-95E5-C3671462F0B0}"/>
    <cellStyle name="Normal 6 2 2 2 3" xfId="655" xr:uid="{03D65DCB-D10F-4D4B-833A-B91BDF014137}"/>
    <cellStyle name="Normal 6 2 2 2 3 10" xfId="11579" xr:uid="{B88D394F-88C2-4BF9-BF5E-EBAFA6E2D8B0}"/>
    <cellStyle name="Normal 6 2 2 2 3 11" xfId="4540" xr:uid="{A938C3FD-697A-4C8E-8E67-AC5C35B5A200}"/>
    <cellStyle name="Normal 6 2 2 2 3 2" xfId="796" xr:uid="{D5492222-E1D6-4EBC-A98E-8B1704AD3DDC}"/>
    <cellStyle name="Normal 6 2 2 2 3 2 2" xfId="1259" xr:uid="{0B3A8AEB-4B6D-4960-A303-F8C3B53B8032}"/>
    <cellStyle name="Normal 6 2 2 2 3 2 2 2" xfId="1648" xr:uid="{68C332D0-6AD7-4C40-9AF5-FF3EF4D39727}"/>
    <cellStyle name="Normal 6 2 2 2 3 2 2 2 2" xfId="3605" xr:uid="{896E9FA1-8A11-4691-B7E5-B1E704ACBE4B}"/>
    <cellStyle name="Normal 6 2 2 2 3 2 2 2 2 2" xfId="14271" xr:uid="{3ABF3AEA-373D-4D2A-8730-3E26288AED97}"/>
    <cellStyle name="Normal 6 2 2 2 3 2 2 2 2 3" xfId="9440" xr:uid="{4F1184D5-5C0D-41C2-9D73-59EFA7800649}"/>
    <cellStyle name="Normal 6 2 2 2 3 2 2 2 3" xfId="9441" xr:uid="{EF4A3B06-C57A-45B3-B37C-4F18F02062BF}"/>
    <cellStyle name="Normal 6 2 2 2 3 2 2 2 4" xfId="7244" xr:uid="{7C8DE84F-3E73-4087-95F6-F4F42A28FA76}"/>
    <cellStyle name="Normal 6 2 2 2 3 2 2 2 5" xfId="12458" xr:uid="{A75B7199-A845-4E21-8964-4CD1F16CE9F7}"/>
    <cellStyle name="Normal 6 2 2 2 3 2 2 2 6" xfId="5419" xr:uid="{20AE4ED7-F560-49AA-8C38-605A5B0FB23F}"/>
    <cellStyle name="Normal 6 2 2 2 3 2 2 3" xfId="3228" xr:uid="{C01CB468-64CA-4369-9F0F-7EAA357E1A8D}"/>
    <cellStyle name="Normal 6 2 2 2 3 2 2 3 2" xfId="13894" xr:uid="{744AEFCA-1DA4-41AF-8664-D670928A9A16}"/>
    <cellStyle name="Normal 6 2 2 2 3 2 2 3 3" xfId="9442" xr:uid="{AF589E21-A685-478E-96E7-F7F0BEF621E4}"/>
    <cellStyle name="Normal 6 2 2 2 3 2 2 4" xfId="9443" xr:uid="{3948A9BE-13BA-4FF4-B300-DC0B269285A9}"/>
    <cellStyle name="Normal 6 2 2 2 3 2 2 5" xfId="6867" xr:uid="{92B0AE19-6879-4C60-9437-617CEF122629}"/>
    <cellStyle name="Normal 6 2 2 2 3 2 2 6" xfId="12081" xr:uid="{71BB404D-5B5E-4EA3-9091-CE4E80406BDB}"/>
    <cellStyle name="Normal 6 2 2 2 3 2 2 7" xfId="5042" xr:uid="{B5A1AC8A-C4FF-4E22-8B8C-957F7DD49540}"/>
    <cellStyle name="Normal 6 2 2 2 3 2 3" xfId="1647" xr:uid="{460CDA26-FEE3-4401-8803-2620F0AD0BBE}"/>
    <cellStyle name="Normal 6 2 2 2 3 2 3 2" xfId="3604" xr:uid="{BDFC949B-F77E-459B-AF7B-10344D047E04}"/>
    <cellStyle name="Normal 6 2 2 2 3 2 3 2 2" xfId="14270" xr:uid="{2387A62B-45C6-4677-8276-5FDBF87D8419}"/>
    <cellStyle name="Normal 6 2 2 2 3 2 3 2 3" xfId="9444" xr:uid="{E3877A95-6B2F-42F0-AED3-87F56775D388}"/>
    <cellStyle name="Normal 6 2 2 2 3 2 3 3" xfId="9445" xr:uid="{1C2F0761-055C-4462-BE9F-0DDA13C680D8}"/>
    <cellStyle name="Normal 6 2 2 2 3 2 3 4" xfId="7243" xr:uid="{1AA911C5-EA9B-4AA1-BC4E-B2E45CB1CA45}"/>
    <cellStyle name="Normal 6 2 2 2 3 2 3 5" xfId="12457" xr:uid="{5F168BB8-6531-4912-A70A-6F37642433F2}"/>
    <cellStyle name="Normal 6 2 2 2 3 2 3 6" xfId="5418" xr:uid="{26595142-CFD3-4B52-9247-F7D02742B36A}"/>
    <cellStyle name="Normal 6 2 2 2 3 2 4" xfId="2861" xr:uid="{A1F4AF94-42BE-4E69-B38D-A45965BB7169}"/>
    <cellStyle name="Normal 6 2 2 2 3 2 4 2" xfId="13527" xr:uid="{2189B7FB-8F01-4973-880A-24C452DCF383}"/>
    <cellStyle name="Normal 6 2 2 2 3 2 4 3" xfId="9446" xr:uid="{565A7ED8-797D-4C96-928F-08C79FF7A744}"/>
    <cellStyle name="Normal 6 2 2 2 3 2 5" xfId="9447" xr:uid="{3B345FEA-58BD-4C08-9BAF-43409618B11F}"/>
    <cellStyle name="Normal 6 2 2 2 3 2 6" xfId="6500" xr:uid="{5EDD2817-6F5F-459A-9A8D-43D5CC34D018}"/>
    <cellStyle name="Normal 6 2 2 2 3 2 7" xfId="11714" xr:uid="{E0F15FC0-75EF-4915-8976-F764BB046F01}"/>
    <cellStyle name="Normal 6 2 2 2 3 2 8" xfId="4675" xr:uid="{D92B9E18-8940-496E-BA2E-F8C0B24FF9B9}"/>
    <cellStyle name="Normal 6 2 2 2 3 3" xfId="948" xr:uid="{E0CB13A5-1F0D-407F-97DF-55439D983BDE}"/>
    <cellStyle name="Normal 6 2 2 2 3 3 2" xfId="1649" xr:uid="{56A25EA1-6191-42BA-87B5-4CA5D16ADDFD}"/>
    <cellStyle name="Normal 6 2 2 2 3 3 2 2" xfId="3606" xr:uid="{F6466A4B-61D3-48F5-BA1E-DF0D7BE7918C}"/>
    <cellStyle name="Normal 6 2 2 2 3 3 2 2 2" xfId="14272" xr:uid="{EBA159F2-3143-454D-9B6B-1EE192240823}"/>
    <cellStyle name="Normal 6 2 2 2 3 3 2 2 3" xfId="9448" xr:uid="{8E58154A-04F4-4CD1-A58D-92FDDF4D9968}"/>
    <cellStyle name="Normal 6 2 2 2 3 3 2 3" xfId="9449" xr:uid="{EAA34792-CBBA-4323-9CF7-346DD88FAE1A}"/>
    <cellStyle name="Normal 6 2 2 2 3 3 2 4" xfId="7245" xr:uid="{A549C9CB-621C-44A1-8D2A-E29E02198D1D}"/>
    <cellStyle name="Normal 6 2 2 2 3 3 2 5" xfId="12459" xr:uid="{2E6BD530-89C5-455D-AD46-1819A339FCD7}"/>
    <cellStyle name="Normal 6 2 2 2 3 3 2 6" xfId="5420" xr:uid="{AE335204-6F8B-4463-9CC8-93968091EEDA}"/>
    <cellStyle name="Normal 6 2 2 2 3 3 3" xfId="2999" xr:uid="{20EBFF61-7FD9-4233-A1EC-A700A3E87891}"/>
    <cellStyle name="Normal 6 2 2 2 3 3 3 2" xfId="13665" xr:uid="{DF5E19D3-1223-4B0A-838F-D4B7B50B5498}"/>
    <cellStyle name="Normal 6 2 2 2 3 3 3 3" xfId="9450" xr:uid="{DEA4E29E-CAF5-4FB7-8D9E-FB260F8CB4DA}"/>
    <cellStyle name="Normal 6 2 2 2 3 3 4" xfId="9451" xr:uid="{9EBCD8F8-7013-4237-ADCC-457FDB7923B2}"/>
    <cellStyle name="Normal 6 2 2 2 3 3 5" xfId="6638" xr:uid="{68253D3D-8AAE-4688-96A3-BB322FC20599}"/>
    <cellStyle name="Normal 6 2 2 2 3 3 6" xfId="11852" xr:uid="{13CCD612-4C4C-48EE-9D62-B196A97C9A9C}"/>
    <cellStyle name="Normal 6 2 2 2 3 3 7" xfId="4813" xr:uid="{1FB36869-D4AD-475C-AA9B-64B135B130E3}"/>
    <cellStyle name="Normal 6 2 2 2 3 4" xfId="1646" xr:uid="{F930AB46-1F44-47E7-BE14-74FBBC5FC650}"/>
    <cellStyle name="Normal 6 2 2 2 3 4 2" xfId="3603" xr:uid="{C74F6BCE-C55F-4EF1-858B-6F0308D6EA5D}"/>
    <cellStyle name="Normal 6 2 2 2 3 4 2 2" xfId="14269" xr:uid="{8C024777-E700-48B8-B78A-E75985AD0220}"/>
    <cellStyle name="Normal 6 2 2 2 3 4 2 3" xfId="9452" xr:uid="{578B2E0D-27A3-4DDE-BCB3-A53837739360}"/>
    <cellStyle name="Normal 6 2 2 2 3 4 3" xfId="9453" xr:uid="{41BB128F-54C3-4B59-ACD0-D2F5B6862A46}"/>
    <cellStyle name="Normal 6 2 2 2 3 4 4" xfId="7242" xr:uid="{28AFD126-DFEE-4468-854E-0131DA53C138}"/>
    <cellStyle name="Normal 6 2 2 2 3 4 5" xfId="12456" xr:uid="{0735E207-4AD6-46B6-9431-D55A7B4A866E}"/>
    <cellStyle name="Normal 6 2 2 2 3 4 6" xfId="5417" xr:uid="{438B280E-C550-467A-A174-B6BF663E6D28}"/>
    <cellStyle name="Normal 6 2 2 2 3 5" xfId="2254" xr:uid="{09E0CF9E-B7BA-4738-9E50-B088354EB336}"/>
    <cellStyle name="Normal 6 2 2 2 3 5 2" xfId="4107" xr:uid="{450F1E79-D479-4397-AB40-19CFC9C1F20C}"/>
    <cellStyle name="Normal 6 2 2 2 3 5 2 2" xfId="14770" xr:uid="{CFD81870-B32A-449F-961D-5450FC83A506}"/>
    <cellStyle name="Normal 6 2 2 2 3 5 2 3" xfId="9454" xr:uid="{30E5DA59-C85B-43E6-B888-AB98148CA1FB}"/>
    <cellStyle name="Normal 6 2 2 2 3 5 3" xfId="9455" xr:uid="{5F995D7D-B8FC-412B-AB1B-C73007FA16D8}"/>
    <cellStyle name="Normal 6 2 2 2 3 5 4" xfId="7746" xr:uid="{C01B30CC-27A0-41BF-BCBE-7669FD8E7831}"/>
    <cellStyle name="Normal 6 2 2 2 3 5 5" xfId="12957" xr:uid="{57F933AA-BE6B-4401-BA34-CF1425709CE9}"/>
    <cellStyle name="Normal 6 2 2 2 3 5 6" xfId="5918" xr:uid="{8FBD2FBB-7BE4-45E8-8D88-62A604B51BB7}"/>
    <cellStyle name="Normal 6 2 2 2 3 6" xfId="2398" xr:uid="{DD00F501-BD34-475B-953B-EC1A087C0799}"/>
    <cellStyle name="Normal 6 2 2 2 3 6 2" xfId="4242" xr:uid="{9B4CE525-DB88-430F-AFBD-6B73A3DAD825}"/>
    <cellStyle name="Normal 6 2 2 2 3 6 2 2" xfId="14905" xr:uid="{B4BB243D-59EF-4349-BD8A-84B055D5B820}"/>
    <cellStyle name="Normal 6 2 2 2 3 6 2 3" xfId="9456" xr:uid="{26CC88ED-7ED5-48FE-82CF-1AD484FB57F1}"/>
    <cellStyle name="Normal 6 2 2 2 3 6 3" xfId="7881" xr:uid="{44CE7C3E-AF0E-4B2F-ACAB-69766768EFFA}"/>
    <cellStyle name="Normal 6 2 2 2 3 6 4" xfId="13092" xr:uid="{1F9894F4-6810-4D65-B87D-ABCAA76A486A}"/>
    <cellStyle name="Normal 6 2 2 2 3 6 5" xfId="6053" xr:uid="{EC9D446E-78BC-4FC5-BAA6-0A0ED5A56863}"/>
    <cellStyle name="Normal 6 2 2 2 3 7" xfId="2726" xr:uid="{E01B90C0-CEF1-4C05-B449-4FA17D7997AA}"/>
    <cellStyle name="Normal 6 2 2 2 3 7 2" xfId="13392" xr:uid="{0C2314CD-887A-4C67-B1D7-F668F7EFC90E}"/>
    <cellStyle name="Normal 6 2 2 2 3 7 3" xfId="9457" xr:uid="{39C29403-6249-40A4-881B-E2333645A454}"/>
    <cellStyle name="Normal 6 2 2 2 3 8" xfId="9458" xr:uid="{114221E8-FBA4-47E4-9D08-98552462A5E8}"/>
    <cellStyle name="Normal 6 2 2 2 3 9" xfId="6365" xr:uid="{A451C2FD-7879-422D-80FD-E113F7ED0BB6}"/>
    <cellStyle name="Normal 6 2 2 2 4" xfId="489" xr:uid="{113F01A7-777D-4BA2-8A7D-03109B4BC49D}"/>
    <cellStyle name="Normal 6 2 2 2 4 2" xfId="1057" xr:uid="{485244EF-B2D2-4AC5-A7BC-4E475769F4A5}"/>
    <cellStyle name="Normal 6 2 2 2 4 2 2" xfId="1651" xr:uid="{907F9794-C159-445F-B008-FF389FD6D8E2}"/>
    <cellStyle name="Normal 6 2 2 2 4 2 2 2" xfId="3608" xr:uid="{7D23F383-8DF6-450B-B75C-357A510FE622}"/>
    <cellStyle name="Normal 6 2 2 2 4 2 2 2 2" xfId="14274" xr:uid="{63ABA49E-8C3F-461E-848A-6F16AA8BA0F9}"/>
    <cellStyle name="Normal 6 2 2 2 4 2 2 2 3" xfId="9459" xr:uid="{D34A4099-2AFE-4B93-B71F-CF1BC95445AE}"/>
    <cellStyle name="Normal 6 2 2 2 4 2 2 3" xfId="9460" xr:uid="{35C2DAEF-7936-4058-9403-D36CEA6C2BA1}"/>
    <cellStyle name="Normal 6 2 2 2 4 2 2 4" xfId="7247" xr:uid="{722A2FBD-6725-40BB-9597-784FF44CCAD1}"/>
    <cellStyle name="Normal 6 2 2 2 4 2 2 5" xfId="12461" xr:uid="{91073DAF-B7BF-4222-B201-42B83FEF3858}"/>
    <cellStyle name="Normal 6 2 2 2 4 2 2 6" xfId="5422" xr:uid="{D675AC7B-0BD2-4880-8420-7A6439565DEA}"/>
    <cellStyle name="Normal 6 2 2 2 4 2 3" xfId="3089" xr:uid="{E90D608E-BA7C-4A91-913A-720DA3C51D3B}"/>
    <cellStyle name="Normal 6 2 2 2 4 2 3 2" xfId="13755" xr:uid="{2F07EDFE-5B2F-464E-A456-BB1DD56C88B1}"/>
    <cellStyle name="Normal 6 2 2 2 4 2 3 3" xfId="9461" xr:uid="{F6325899-ED65-45BD-B9B2-507DAA484F59}"/>
    <cellStyle name="Normal 6 2 2 2 4 2 4" xfId="9462" xr:uid="{8624B4D0-87F8-42B5-8B77-E0654AAEEB4D}"/>
    <cellStyle name="Normal 6 2 2 2 4 2 5" xfId="6728" xr:uid="{BBE59133-E692-4DB9-82AC-B689944DE7F2}"/>
    <cellStyle name="Normal 6 2 2 2 4 2 6" xfId="11942" xr:uid="{51D62244-04E9-4379-AB7A-32FE980FCDF5}"/>
    <cellStyle name="Normal 6 2 2 2 4 2 7" xfId="4903" xr:uid="{3AB7C271-33B6-4E26-9DBA-CC685484F128}"/>
    <cellStyle name="Normal 6 2 2 2 4 3" xfId="1650" xr:uid="{113B3AD7-DB53-48D1-9DDD-1EAE2ACE7F9C}"/>
    <cellStyle name="Normal 6 2 2 2 4 3 2" xfId="3607" xr:uid="{9D65AAA4-4BDD-4648-A3B8-A7F968108C1E}"/>
    <cellStyle name="Normal 6 2 2 2 4 3 2 2" xfId="14273" xr:uid="{22AF4C28-F91C-45B3-9673-F7B794AA1A33}"/>
    <cellStyle name="Normal 6 2 2 2 4 3 2 3" xfId="9463" xr:uid="{B19FEECC-D22E-4179-BEE5-06A33EDEDC8F}"/>
    <cellStyle name="Normal 6 2 2 2 4 3 3" xfId="9464" xr:uid="{AFE97B5F-E010-49F0-848B-C925A945B731}"/>
    <cellStyle name="Normal 6 2 2 2 4 3 4" xfId="7246" xr:uid="{61679A31-B8B4-425B-82F7-FB01783BE221}"/>
    <cellStyle name="Normal 6 2 2 2 4 3 5" xfId="12460" xr:uid="{AF0FFE90-1141-44B6-A852-59A5E4B7B817}"/>
    <cellStyle name="Normal 6 2 2 2 4 3 6" xfId="5421" xr:uid="{1A815081-B1F8-4068-96B1-76B8FDB49223}"/>
    <cellStyle name="Normal 6 2 2 2 4 4" xfId="2637" xr:uid="{B8E6A80C-4053-4113-BC5E-98D9F4D7B88B}"/>
    <cellStyle name="Normal 6 2 2 2 4 4 2" xfId="13303" xr:uid="{06E03558-DBF9-481A-9572-AA30F001AF05}"/>
    <cellStyle name="Normal 6 2 2 2 4 4 3" xfId="9465" xr:uid="{A6217066-02A6-4BE5-B163-27AAD0F9FA07}"/>
    <cellStyle name="Normal 6 2 2 2 4 5" xfId="9466" xr:uid="{1FFD20F5-8F05-4DFE-9345-69D012B3C165}"/>
    <cellStyle name="Normal 6 2 2 2 4 6" xfId="6276" xr:uid="{163DA22E-EA7D-43A7-A9DB-530E054A11E0}"/>
    <cellStyle name="Normal 6 2 2 2 4 7" xfId="11490" xr:uid="{58A90A3B-2A16-4BCC-806C-56762E85A997}"/>
    <cellStyle name="Normal 6 2 2 2 4 8" xfId="4451" xr:uid="{847FDAA9-E889-43EB-89F7-F7219182C472}"/>
    <cellStyle name="Normal 6 2 2 2 5" xfId="706" xr:uid="{7C629E03-BF85-462F-A9D6-F6BE5F9B80E3}"/>
    <cellStyle name="Normal 6 2 2 2 5 2" xfId="1170" xr:uid="{23322CED-1C04-447E-BABE-8471EB1B4218}"/>
    <cellStyle name="Normal 6 2 2 2 5 2 2" xfId="1653" xr:uid="{067A8341-27D6-4A7A-968A-EE4AD62ED3D3}"/>
    <cellStyle name="Normal 6 2 2 2 5 2 2 2" xfId="3610" xr:uid="{4EA41181-47FB-4334-8AEA-7945BEEC888E}"/>
    <cellStyle name="Normal 6 2 2 2 5 2 2 2 2" xfId="14276" xr:uid="{DD620C86-00AA-4DA6-8FCB-C5101779EA31}"/>
    <cellStyle name="Normal 6 2 2 2 5 2 2 2 3" xfId="9467" xr:uid="{D50939C3-3234-411F-A9DB-F38B2AAFAEA7}"/>
    <cellStyle name="Normal 6 2 2 2 5 2 2 3" xfId="9468" xr:uid="{BE723286-7D62-4DD2-BEC7-256BD9085DD8}"/>
    <cellStyle name="Normal 6 2 2 2 5 2 2 4" xfId="7249" xr:uid="{1E6CC0E0-C91D-414E-8616-261E7FA3E4A3}"/>
    <cellStyle name="Normal 6 2 2 2 5 2 2 5" xfId="12463" xr:uid="{61635DBC-3E8C-42EC-91BD-E7AF81DADFDC}"/>
    <cellStyle name="Normal 6 2 2 2 5 2 2 6" xfId="5424" xr:uid="{11038572-6F3B-4E51-A013-83B984E3E37B}"/>
    <cellStyle name="Normal 6 2 2 2 5 2 3" xfId="3139" xr:uid="{D3D2B847-8050-4452-BF84-94D3368434AF}"/>
    <cellStyle name="Normal 6 2 2 2 5 2 3 2" xfId="13805" xr:uid="{E11DC0F1-0F78-4A74-A462-AD6BDF187E53}"/>
    <cellStyle name="Normal 6 2 2 2 5 2 3 3" xfId="9469" xr:uid="{90DD386E-3223-42C6-A542-A43A2BA437AC}"/>
    <cellStyle name="Normal 6 2 2 2 5 2 4" xfId="9470" xr:uid="{A25EBB0C-F4F1-4669-B781-AB0C543FBEB7}"/>
    <cellStyle name="Normal 6 2 2 2 5 2 5" xfId="6778" xr:uid="{E245505B-6453-4AC8-9678-BA57B903EBD5}"/>
    <cellStyle name="Normal 6 2 2 2 5 2 6" xfId="11992" xr:uid="{3B3A3F43-79F9-4FF6-B7DB-C73EF4436A9A}"/>
    <cellStyle name="Normal 6 2 2 2 5 2 7" xfId="4953" xr:uid="{464805CC-8E1A-4B1D-A237-B50C2B61C07A}"/>
    <cellStyle name="Normal 6 2 2 2 5 3" xfId="1652" xr:uid="{5A71AE94-6154-41D1-AEE0-E737AACF784D}"/>
    <cellStyle name="Normal 6 2 2 2 5 3 2" xfId="3609" xr:uid="{ED620A7F-2457-4932-96AE-C518E05EACB6}"/>
    <cellStyle name="Normal 6 2 2 2 5 3 2 2" xfId="14275" xr:uid="{1E7C948B-53E9-4BC5-BC95-B28CBBEBD0B7}"/>
    <cellStyle name="Normal 6 2 2 2 5 3 2 3" xfId="9471" xr:uid="{4C606E7B-A1B8-4680-8779-980FF4B1F637}"/>
    <cellStyle name="Normal 6 2 2 2 5 3 3" xfId="9472" xr:uid="{C8CA076C-1F3C-47B0-AB5C-4E21A19EBE0C}"/>
    <cellStyle name="Normal 6 2 2 2 5 3 4" xfId="7248" xr:uid="{7198E328-121B-4D19-A0F3-9C163A2A22D7}"/>
    <cellStyle name="Normal 6 2 2 2 5 3 5" xfId="12462" xr:uid="{52B29AC3-635A-4E8F-918A-0F6CC5CA08B0}"/>
    <cellStyle name="Normal 6 2 2 2 5 3 6" xfId="5423" xr:uid="{B460E890-2E78-4C9B-8F0C-A8A1DC3A6F28}"/>
    <cellStyle name="Normal 6 2 2 2 5 4" xfId="2772" xr:uid="{C3AA40DE-EB1D-4AAD-8447-41E790F492B5}"/>
    <cellStyle name="Normal 6 2 2 2 5 4 2" xfId="13438" xr:uid="{1AE08CB4-8C7A-4A83-93C7-02E249C27EB6}"/>
    <cellStyle name="Normal 6 2 2 2 5 4 3" xfId="9473" xr:uid="{481D69BF-4D84-41B2-BAC6-868199CD13EA}"/>
    <cellStyle name="Normal 6 2 2 2 5 5" xfId="9474" xr:uid="{4A86862F-3639-4733-8E34-F1B12D604992}"/>
    <cellStyle name="Normal 6 2 2 2 5 6" xfId="6411" xr:uid="{75583B62-99C5-44BB-A755-DA05BB65FFF7}"/>
    <cellStyle name="Normal 6 2 2 2 5 7" xfId="11625" xr:uid="{0A601720-CCF2-4FF3-B925-E8FA7600FC6E}"/>
    <cellStyle name="Normal 6 2 2 2 5 8" xfId="4586" xr:uid="{AD8A5DED-BFF4-4393-A6F5-741E41784FC2}"/>
    <cellStyle name="Normal 6 2 2 2 6" xfId="374" xr:uid="{FE8C018C-6759-47F7-AA9C-210B8DAC3CD8}"/>
    <cellStyle name="Normal 6 2 2 2 6 2" xfId="1000" xr:uid="{967D2CA4-371B-4D6F-92B0-98689DA0029F}"/>
    <cellStyle name="Normal 6 2 2 2 6 2 2" xfId="1655" xr:uid="{032DFFF0-C265-4CC0-8147-EB3F0EB02B2B}"/>
    <cellStyle name="Normal 6 2 2 2 6 2 2 2" xfId="3612" xr:uid="{3BEAF847-BEDF-4E10-8F9A-9A34627F2DDE}"/>
    <cellStyle name="Normal 6 2 2 2 6 2 2 2 2" xfId="14278" xr:uid="{363A2EDC-F391-4FC4-97D8-83F0568B131F}"/>
    <cellStyle name="Normal 6 2 2 2 6 2 2 2 3" xfId="9475" xr:uid="{44CF5306-5834-4A21-BB37-73CF4766A9D6}"/>
    <cellStyle name="Normal 6 2 2 2 6 2 2 3" xfId="9476" xr:uid="{47B8D2B2-26AE-4531-8781-BCA220B142FA}"/>
    <cellStyle name="Normal 6 2 2 2 6 2 2 4" xfId="7251" xr:uid="{C5ABD4D8-BAFB-4481-9580-6F356029077E}"/>
    <cellStyle name="Normal 6 2 2 2 6 2 2 5" xfId="12465" xr:uid="{FE89DEAB-DF6F-430B-B704-52320D249A6C}"/>
    <cellStyle name="Normal 6 2 2 2 6 2 2 6" xfId="5426" xr:uid="{5B917782-E203-4D7F-99D0-ACA65E0E2654}"/>
    <cellStyle name="Normal 6 2 2 2 6 2 3" xfId="3045" xr:uid="{E937F65C-70D9-403F-80E4-AC1978C1E77A}"/>
    <cellStyle name="Normal 6 2 2 2 6 2 3 2" xfId="13711" xr:uid="{59C62175-AC66-47B2-80BC-917C39DF72E1}"/>
    <cellStyle name="Normal 6 2 2 2 6 2 3 3" xfId="9477" xr:uid="{953944F6-8779-4858-95EE-6510576E9CF3}"/>
    <cellStyle name="Normal 6 2 2 2 6 2 4" xfId="9478" xr:uid="{DD3368D4-9E4D-467C-942A-880FFAA97191}"/>
    <cellStyle name="Normal 6 2 2 2 6 2 5" xfId="6684" xr:uid="{BB981FC5-E05D-4EBF-A3D3-DA3A6C5E3B79}"/>
    <cellStyle name="Normal 6 2 2 2 6 2 6" xfId="11898" xr:uid="{92AE26E1-66BE-4B27-BCFE-5467FCB0532B}"/>
    <cellStyle name="Normal 6 2 2 2 6 2 7" xfId="4859" xr:uid="{2411A1CB-8CCE-4A89-AAE6-2E9E91E309B2}"/>
    <cellStyle name="Normal 6 2 2 2 6 3" xfId="1654" xr:uid="{3B06873A-653C-44ED-A1E5-033E6331C30D}"/>
    <cellStyle name="Normal 6 2 2 2 6 3 2" xfId="3611" xr:uid="{3393109F-5D0F-4F00-8AE7-2925ADDA0504}"/>
    <cellStyle name="Normal 6 2 2 2 6 3 2 2" xfId="14277" xr:uid="{3D530BB9-E41D-4CEB-9990-838AABAD75B2}"/>
    <cellStyle name="Normal 6 2 2 2 6 3 2 3" xfId="9479" xr:uid="{D4BA6D12-726D-43B1-86E1-6939C87DBA57}"/>
    <cellStyle name="Normal 6 2 2 2 6 3 3" xfId="9480" xr:uid="{B64E4A25-8EF8-49EE-AA2C-78FC30BCE708}"/>
    <cellStyle name="Normal 6 2 2 2 6 3 4" xfId="7250" xr:uid="{FA76ECDF-C136-4D91-9C29-FE27D1758869}"/>
    <cellStyle name="Normal 6 2 2 2 6 3 5" xfId="12464" xr:uid="{339BFBB8-8E6D-490B-A42F-7F211E057A9E}"/>
    <cellStyle name="Normal 6 2 2 2 6 3 6" xfId="5425" xr:uid="{FA2AED50-F4B2-4B24-8645-2394B2A446BE}"/>
    <cellStyle name="Normal 6 2 2 2 6 4" xfId="2588" xr:uid="{23C5BF8C-79B7-42A4-9D43-46078287D418}"/>
    <cellStyle name="Normal 6 2 2 2 6 4 2" xfId="13254" xr:uid="{A08D1277-E088-4B61-B986-69187163B6F3}"/>
    <cellStyle name="Normal 6 2 2 2 6 4 3" xfId="9481" xr:uid="{80739690-1C55-49A1-B1A3-D52761689B40}"/>
    <cellStyle name="Normal 6 2 2 2 6 5" xfId="9482" xr:uid="{A0C1904A-BCED-4A99-AC82-1D12A015460E}"/>
    <cellStyle name="Normal 6 2 2 2 6 6" xfId="6227" xr:uid="{6FB0B9A4-60D5-464A-8FB3-9C2D0C1E4A6F}"/>
    <cellStyle name="Normal 6 2 2 2 6 7" xfId="11441" xr:uid="{6D034FBA-8526-463F-9CF7-BE713D46D28A}"/>
    <cellStyle name="Normal 6 2 2 2 6 8" xfId="4402" xr:uid="{35E9E3A8-0C8E-448C-88C7-3EED2A832A28}"/>
    <cellStyle name="Normal 6 2 2 2 7" xfId="854" xr:uid="{041803FA-2EB0-440F-AF37-31829A7438D7}"/>
    <cellStyle name="Normal 6 2 2 2 7 2" xfId="1656" xr:uid="{62D236B8-1945-4E95-9C40-A44B90263425}"/>
    <cellStyle name="Normal 6 2 2 2 7 2 2" xfId="3613" xr:uid="{355D5143-204C-4DC6-B53B-7F2E243E22D1}"/>
    <cellStyle name="Normal 6 2 2 2 7 2 2 2" xfId="14279" xr:uid="{060EF2E2-E8CE-4FCE-9CFA-5C7C922758A2}"/>
    <cellStyle name="Normal 6 2 2 2 7 2 2 3" xfId="9483" xr:uid="{43271177-F349-4E8F-9DA7-3458633E3F6D}"/>
    <cellStyle name="Normal 6 2 2 2 7 2 3" xfId="9484" xr:uid="{C425227E-47F8-4B1D-9D77-558AF61F480A}"/>
    <cellStyle name="Normal 6 2 2 2 7 2 4" xfId="7252" xr:uid="{D0416E36-B5C9-4546-B3C7-B4D22967AB56}"/>
    <cellStyle name="Normal 6 2 2 2 7 2 5" xfId="12466" xr:uid="{E2D6D699-5550-487C-A991-FB3C3676C278}"/>
    <cellStyle name="Normal 6 2 2 2 7 2 6" xfId="5427" xr:uid="{17698C94-39B1-40BA-AB46-86A9168FF443}"/>
    <cellStyle name="Normal 6 2 2 2 7 3" xfId="2910" xr:uid="{F054FC0E-9201-4E41-8548-CE322A612A38}"/>
    <cellStyle name="Normal 6 2 2 2 7 3 2" xfId="13576" xr:uid="{DE881036-0D06-473B-9B20-FB19E5941004}"/>
    <cellStyle name="Normal 6 2 2 2 7 3 3" xfId="9485" xr:uid="{9E2D2481-E32E-47D9-92DE-09646910CAFD}"/>
    <cellStyle name="Normal 6 2 2 2 7 4" xfId="9486" xr:uid="{971694FD-0C9C-4C3C-90CE-6E495BFCFF6C}"/>
    <cellStyle name="Normal 6 2 2 2 7 5" xfId="6549" xr:uid="{C33B4FC7-374B-4ED0-BD8C-0B90F9300371}"/>
    <cellStyle name="Normal 6 2 2 2 7 6" xfId="11763" xr:uid="{291DC0C4-608A-48A3-8016-347444B92807}"/>
    <cellStyle name="Normal 6 2 2 2 7 7" xfId="4724" xr:uid="{CC1E0F85-B300-445F-9546-1EC1FF020150}"/>
    <cellStyle name="Normal 6 2 2 2 8" xfId="1320" xr:uid="{92046C1A-0818-4E36-BC6B-9035C68B170A}"/>
    <cellStyle name="Normal 6 2 2 2 8 2" xfId="3277" xr:uid="{2289F643-40A3-4710-8F38-D53D6B0D0893}"/>
    <cellStyle name="Normal 6 2 2 2 8 2 2" xfId="13943" xr:uid="{1F32C883-AC9C-40D9-BD7C-50EF77C1ED6B}"/>
    <cellStyle name="Normal 6 2 2 2 8 2 3" xfId="9487" xr:uid="{B95460BE-7D11-4C8E-AE53-DE4D3BC36177}"/>
    <cellStyle name="Normal 6 2 2 2 8 3" xfId="9488" xr:uid="{E5B49E23-B24B-4189-AFE6-94BB80932678}"/>
    <cellStyle name="Normal 6 2 2 2 8 4" xfId="6916" xr:uid="{0C873DCC-22A3-49B9-89B8-EEDE691603AF}"/>
    <cellStyle name="Normal 6 2 2 2 8 5" xfId="12130" xr:uid="{AADE41D2-AABB-4773-A0AD-6384A710C899}"/>
    <cellStyle name="Normal 6 2 2 2 8 6" xfId="5091" xr:uid="{E0FFCFD5-EC52-47A8-B5E1-DABB1419D654}"/>
    <cellStyle name="Normal 6 2 2 2 9" xfId="267" xr:uid="{00B65A58-5AD7-42CA-B3DC-5D80556A1713}"/>
    <cellStyle name="Normal 6 2 2 2 9 2" xfId="2543" xr:uid="{00A39BC3-2E08-4FE6-B19D-C838BD1A2FBD}"/>
    <cellStyle name="Normal 6 2 2 2 9 2 2" xfId="13210" xr:uid="{142F77F8-EA0F-4119-B93A-76BABDA75493}"/>
    <cellStyle name="Normal 6 2 2 2 9 2 3" xfId="9489" xr:uid="{7A6E95F5-AE80-4305-A634-E2A856E3BD43}"/>
    <cellStyle name="Normal 6 2 2 2 9 3" xfId="9490" xr:uid="{1753C7B0-B462-4915-B2F3-E6B7B072380B}"/>
    <cellStyle name="Normal 6 2 2 2 9 4" xfId="6182" xr:uid="{22ADD25E-5557-456D-94DD-AD86FB7E471B}"/>
    <cellStyle name="Normal 6 2 2 2 9 5" xfId="11397" xr:uid="{44603C7C-38C3-4228-94E4-99A1B31B4177}"/>
    <cellStyle name="Normal 6 2 2 2 9 6" xfId="4358" xr:uid="{C6F62F89-E37B-4D62-B9AE-7A69BA0B3DFB}"/>
    <cellStyle name="Normal 6 2 2 3" xfId="181" xr:uid="{655A6FDF-E7F0-44F4-ACE9-7452A8B85419}"/>
    <cellStyle name="Normal 6 2 2 3 10" xfId="2159" xr:uid="{64F76247-56AB-41F8-A99E-88482261B9F1}"/>
    <cellStyle name="Normal 6 2 2 3 10 2" xfId="4018" xr:uid="{51249639-8823-4727-9825-89CD004A06AD}"/>
    <cellStyle name="Normal 6 2 2 3 10 2 2" xfId="14681" xr:uid="{F8BB386E-F7E8-485E-B5E7-4F276EE53F52}"/>
    <cellStyle name="Normal 6 2 2 3 10 2 3" xfId="9491" xr:uid="{C891642B-0824-4E49-8C6F-E56ACA201CA9}"/>
    <cellStyle name="Normal 6 2 2 3 10 3" xfId="9492" xr:uid="{E62A75CE-D47A-4280-AF6C-3AEFF5A150DC}"/>
    <cellStyle name="Normal 6 2 2 3 10 4" xfId="7657" xr:uid="{7F8ED9D8-2C8A-4D63-BD3B-AA546E582054}"/>
    <cellStyle name="Normal 6 2 2 3 10 5" xfId="12868" xr:uid="{E19FCDB8-B11A-44D9-BFE7-666DA56410FE}"/>
    <cellStyle name="Normal 6 2 2 3 10 6" xfId="5829" xr:uid="{FD36EDC2-BE36-4591-A427-8AE7FE95FD36}"/>
    <cellStyle name="Normal 6 2 2 3 11" xfId="2310" xr:uid="{3B095827-6B34-476C-A199-60347FF9A9B0}"/>
    <cellStyle name="Normal 6 2 2 3 11 2" xfId="4154" xr:uid="{EE2D824D-3165-4954-858C-C370874B7F21}"/>
    <cellStyle name="Normal 6 2 2 3 11 2 2" xfId="14817" xr:uid="{EF04E8DE-6D4E-437C-A198-135FAC3F3F6D}"/>
    <cellStyle name="Normal 6 2 2 3 11 2 3" xfId="9493" xr:uid="{8A34E9C0-055D-4110-94AF-ED11B522AAF6}"/>
    <cellStyle name="Normal 6 2 2 3 11 3" xfId="7793" xr:uid="{195D2A52-3DBC-4715-AF6D-2E7A1E7BB0CB}"/>
    <cellStyle name="Normal 6 2 2 3 11 4" xfId="13004" xr:uid="{4CFEF466-477F-4BC7-9AED-557BF616359B}"/>
    <cellStyle name="Normal 6 2 2 3 11 5" xfId="5965" xr:uid="{3E098EC9-CDF3-46B6-9EE1-F94370786FC1}"/>
    <cellStyle name="Normal 6 2 2 3 12" xfId="2512" xr:uid="{D662333F-B9B6-4321-8A24-2B84E469D18F}"/>
    <cellStyle name="Normal 6 2 2 3 12 2" xfId="9494" xr:uid="{9F69A09C-9F10-4AF4-9CB4-7BC096847A4A}"/>
    <cellStyle name="Normal 6 2 2 3 12 3" xfId="13180" xr:uid="{B7F48ADD-D64E-4667-A251-A8104061A83C}"/>
    <cellStyle name="Normal 6 2 2 3 12 4" xfId="6105" xr:uid="{990DE9F8-4125-4C2F-9D23-989ED5009DC8}"/>
    <cellStyle name="Normal 6 2 2 3 13" xfId="9495" xr:uid="{AB6DE5AE-712C-45B0-A103-94D399E0FB80}"/>
    <cellStyle name="Normal 6 2 2 3 14" xfId="6151" xr:uid="{31493EE2-4FA9-41E2-8C7E-40C734F40922}"/>
    <cellStyle name="Normal 6 2 2 3 15" xfId="11367" xr:uid="{37C0ECA8-2C7D-47E6-A291-E30D581FD166}"/>
    <cellStyle name="Normal 6 2 2 3 16" xfId="4328" xr:uid="{871B6635-13AC-4946-8710-E3EDBA434BA2}"/>
    <cellStyle name="Normal 6 2 2 3 2" xfId="593" xr:uid="{57E936EF-D418-43E7-8699-89F442000510}"/>
    <cellStyle name="Normal 6 2 2 3 2 10" xfId="11538" xr:uid="{C5A685D7-E37C-46E2-8097-364037D1FEAB}"/>
    <cellStyle name="Normal 6 2 2 3 2 11" xfId="4499" xr:uid="{735112F5-1ABC-4034-8F49-5A9AC0A35770}"/>
    <cellStyle name="Normal 6 2 2 3 2 2" xfId="754" xr:uid="{F21A8105-88BD-40E8-A1BC-C4F852A31CCC}"/>
    <cellStyle name="Normal 6 2 2 3 2 2 2" xfId="1218" xr:uid="{6BA6EE4A-58CF-404F-B418-BA1E39AC695A}"/>
    <cellStyle name="Normal 6 2 2 3 2 2 2 2" xfId="1659" xr:uid="{841EC63A-CB3F-40AC-978A-11DF88FA9518}"/>
    <cellStyle name="Normal 6 2 2 3 2 2 2 2 2" xfId="3616" xr:uid="{9E063142-7D4D-4101-B15E-4AC35C1B62AC}"/>
    <cellStyle name="Normal 6 2 2 3 2 2 2 2 2 2" xfId="14282" xr:uid="{183C0FE2-6884-417F-B077-6CB9BEDD6F3D}"/>
    <cellStyle name="Normal 6 2 2 3 2 2 2 2 2 3" xfId="9496" xr:uid="{C5FB39E9-BFF8-4529-8C14-27D8750A936F}"/>
    <cellStyle name="Normal 6 2 2 3 2 2 2 2 3" xfId="9497" xr:uid="{2CBB8948-A288-4DC8-8B31-1847AEED9E51}"/>
    <cellStyle name="Normal 6 2 2 3 2 2 2 2 4" xfId="7255" xr:uid="{3790EB8E-C67B-4022-8989-1B6A34EA3D51}"/>
    <cellStyle name="Normal 6 2 2 3 2 2 2 2 5" xfId="12469" xr:uid="{FC0D8FD3-93BA-401B-AB99-209B54E7601B}"/>
    <cellStyle name="Normal 6 2 2 3 2 2 2 2 6" xfId="5430" xr:uid="{B4B637F1-3519-4EEE-91C2-C15E047F1D51}"/>
    <cellStyle name="Normal 6 2 2 3 2 2 2 3" xfId="3187" xr:uid="{CC9726A7-2E10-43B6-A29D-98760B587A83}"/>
    <cellStyle name="Normal 6 2 2 3 2 2 2 3 2" xfId="13853" xr:uid="{1FAE4759-C121-459D-B688-C6E5D5EB87B6}"/>
    <cellStyle name="Normal 6 2 2 3 2 2 2 3 3" xfId="9498" xr:uid="{8EFE98FA-A914-40C9-AB02-24771B960043}"/>
    <cellStyle name="Normal 6 2 2 3 2 2 2 4" xfId="9499" xr:uid="{1799574B-1168-4553-ABAD-F9B485B10244}"/>
    <cellStyle name="Normal 6 2 2 3 2 2 2 5" xfId="6826" xr:uid="{086D0A24-1DBE-433C-81A2-D6ADB0EA0F1F}"/>
    <cellStyle name="Normal 6 2 2 3 2 2 2 6" xfId="12040" xr:uid="{36A3AC23-6526-4CAF-B879-F5EC46E06AAB}"/>
    <cellStyle name="Normal 6 2 2 3 2 2 2 7" xfId="5001" xr:uid="{13C19FA1-6E22-4467-AB6E-299B3F0B211D}"/>
    <cellStyle name="Normal 6 2 2 3 2 2 3" xfId="1658" xr:uid="{55468A4A-990F-4031-8E17-FB77583B1035}"/>
    <cellStyle name="Normal 6 2 2 3 2 2 3 2" xfId="3615" xr:uid="{415E1A05-3914-45A6-94AE-538CD44FBD80}"/>
    <cellStyle name="Normal 6 2 2 3 2 2 3 2 2" xfId="14281" xr:uid="{263B6707-AE98-4DB6-854A-C78419B1D218}"/>
    <cellStyle name="Normal 6 2 2 3 2 2 3 2 3" xfId="9500" xr:uid="{339F6CDF-B40E-44A1-B65C-DBA7A2E29B60}"/>
    <cellStyle name="Normal 6 2 2 3 2 2 3 3" xfId="9501" xr:uid="{C8A2254D-8AEC-4AA0-9801-003A78C90323}"/>
    <cellStyle name="Normal 6 2 2 3 2 2 3 4" xfId="7254" xr:uid="{4A85D8E0-0A0B-44C7-9B12-357BD4445373}"/>
    <cellStyle name="Normal 6 2 2 3 2 2 3 5" xfId="12468" xr:uid="{C8DAFD65-1097-42D5-96D5-4DF2AC0393C8}"/>
    <cellStyle name="Normal 6 2 2 3 2 2 3 6" xfId="5429" xr:uid="{71D873A0-74A2-4972-A8AE-C9F43C3F7217}"/>
    <cellStyle name="Normal 6 2 2 3 2 2 4" xfId="2820" xr:uid="{D64306CF-87CB-44B7-8C2D-05A40A668B38}"/>
    <cellStyle name="Normal 6 2 2 3 2 2 4 2" xfId="13486" xr:uid="{F8EEA86B-9384-47ED-851D-EA7AEF5C195A}"/>
    <cellStyle name="Normal 6 2 2 3 2 2 4 3" xfId="9502" xr:uid="{9C6480AC-0748-40F3-9F6E-4B6D9E655DC3}"/>
    <cellStyle name="Normal 6 2 2 3 2 2 5" xfId="9503" xr:uid="{5085BFAA-2CB3-4BC4-9115-194BC2375A72}"/>
    <cellStyle name="Normal 6 2 2 3 2 2 6" xfId="6459" xr:uid="{164F5F87-CD22-4F25-8CBE-F816DEE854EC}"/>
    <cellStyle name="Normal 6 2 2 3 2 2 7" xfId="11673" xr:uid="{09724DB6-7905-4BC1-985D-16042F740B08}"/>
    <cellStyle name="Normal 6 2 2 3 2 2 8" xfId="4634" xr:uid="{A62B280B-0B27-4327-B371-F508B375791C}"/>
    <cellStyle name="Normal 6 2 2 3 2 3" xfId="906" xr:uid="{5CD29C2D-BA39-4F86-B655-A46D14FB19AE}"/>
    <cellStyle name="Normal 6 2 2 3 2 3 2" xfId="1660" xr:uid="{0F2D0B04-AD29-4A16-A281-4ECC36928141}"/>
    <cellStyle name="Normal 6 2 2 3 2 3 2 2" xfId="3617" xr:uid="{42EDBE50-DB35-4291-963A-184BD46275C2}"/>
    <cellStyle name="Normal 6 2 2 3 2 3 2 2 2" xfId="14283" xr:uid="{F0268B24-92F0-437E-98AA-DF41F72527D8}"/>
    <cellStyle name="Normal 6 2 2 3 2 3 2 2 3" xfId="9504" xr:uid="{20E34914-DE41-44B0-9D8A-BDEE54451714}"/>
    <cellStyle name="Normal 6 2 2 3 2 3 2 3" xfId="9505" xr:uid="{95AB43F6-00DF-4BC1-8F87-E67AFAA8770E}"/>
    <cellStyle name="Normal 6 2 2 3 2 3 2 4" xfId="7256" xr:uid="{6A68FCE8-9401-45DA-AA77-375EB8E11885}"/>
    <cellStyle name="Normal 6 2 2 3 2 3 2 5" xfId="12470" xr:uid="{F2AF7D25-96BE-4297-9E54-9F2B0315D4A6}"/>
    <cellStyle name="Normal 6 2 2 3 2 3 2 6" xfId="5431" xr:uid="{F094A2E1-43AF-4AA6-BA75-03FBEAA5624A}"/>
    <cellStyle name="Normal 6 2 2 3 2 3 3" xfId="2958" xr:uid="{DC67600B-8919-404E-A633-DB2ADDB02443}"/>
    <cellStyle name="Normal 6 2 2 3 2 3 3 2" xfId="13624" xr:uid="{76AF360A-9BAE-4FA3-AC61-AE6CB55F941F}"/>
    <cellStyle name="Normal 6 2 2 3 2 3 3 3" xfId="9506" xr:uid="{C31FD525-6724-4A92-9534-C4E0F1E575CB}"/>
    <cellStyle name="Normal 6 2 2 3 2 3 4" xfId="9507" xr:uid="{C733C5D3-8BE8-43CE-B51E-5D0CABDA2E47}"/>
    <cellStyle name="Normal 6 2 2 3 2 3 5" xfId="6597" xr:uid="{C1D2C4DA-F18E-4F9F-9909-8128FA1FF7AF}"/>
    <cellStyle name="Normal 6 2 2 3 2 3 6" xfId="11811" xr:uid="{67995BAC-D27B-4E55-81F7-3C248DEA5228}"/>
    <cellStyle name="Normal 6 2 2 3 2 3 7" xfId="4772" xr:uid="{ED8F303F-4506-4B92-8D24-8D7AB4218077}"/>
    <cellStyle name="Normal 6 2 2 3 2 4" xfId="1657" xr:uid="{C9B41F36-E7D1-4AB9-B00D-8E9F2DFDE2C2}"/>
    <cellStyle name="Normal 6 2 2 3 2 4 2" xfId="3614" xr:uid="{18EECF18-38D9-47DA-93DE-63617F60C7DC}"/>
    <cellStyle name="Normal 6 2 2 3 2 4 2 2" xfId="14280" xr:uid="{0434F040-4ABF-41FA-B116-AA0F54D1DA2B}"/>
    <cellStyle name="Normal 6 2 2 3 2 4 2 3" xfId="9508" xr:uid="{127F8F59-08FE-43D5-9FAC-7990DBF441EE}"/>
    <cellStyle name="Normal 6 2 2 3 2 4 3" xfId="9509" xr:uid="{CEE6B908-354F-4351-9FE2-8722195AA6E1}"/>
    <cellStyle name="Normal 6 2 2 3 2 4 4" xfId="7253" xr:uid="{4475B88D-E030-4200-ABAA-9B4D0C0A3D0D}"/>
    <cellStyle name="Normal 6 2 2 3 2 4 5" xfId="12467" xr:uid="{E4E2DF6C-1931-4F5F-ACB8-FD3342BDE10D}"/>
    <cellStyle name="Normal 6 2 2 3 2 4 6" xfId="5428" xr:uid="{6F548324-C7F0-48E7-AD34-6933C5637734}"/>
    <cellStyle name="Normal 6 2 2 3 2 5" xfId="2213" xr:uid="{D5F43EED-3B74-4DAD-BDF4-C315535564DC}"/>
    <cellStyle name="Normal 6 2 2 3 2 5 2" xfId="4066" xr:uid="{13E54170-E53C-46BF-8CD0-25FD060BD780}"/>
    <cellStyle name="Normal 6 2 2 3 2 5 2 2" xfId="14729" xr:uid="{ADE101FB-C772-4535-A126-65D23DA2BCFF}"/>
    <cellStyle name="Normal 6 2 2 3 2 5 2 3" xfId="9510" xr:uid="{E582F8AC-6C5B-443C-A7FD-4BDE7A438B65}"/>
    <cellStyle name="Normal 6 2 2 3 2 5 3" xfId="9511" xr:uid="{BCA1300F-B3AD-4A1B-B97F-CC085C1A0502}"/>
    <cellStyle name="Normal 6 2 2 3 2 5 4" xfId="7705" xr:uid="{E2F57CBE-5A13-4E42-B660-95C0C58EF1AF}"/>
    <cellStyle name="Normal 6 2 2 3 2 5 5" xfId="12916" xr:uid="{86FFCDA1-8548-4B1D-BADC-045FDB22B39A}"/>
    <cellStyle name="Normal 6 2 2 3 2 5 6" xfId="5877" xr:uid="{CDAEF245-E99E-4FD9-A9C0-BAC7EA54EFA8}"/>
    <cellStyle name="Normal 6 2 2 3 2 6" xfId="2357" xr:uid="{03DCB6C1-F346-42C3-972D-688ECC83A924}"/>
    <cellStyle name="Normal 6 2 2 3 2 6 2" xfId="4201" xr:uid="{7E9453D5-9B8C-410D-96EA-E590FE375D7A}"/>
    <cellStyle name="Normal 6 2 2 3 2 6 2 2" xfId="14864" xr:uid="{EFD8B72A-372A-44DA-8170-2605F66BE426}"/>
    <cellStyle name="Normal 6 2 2 3 2 6 2 3" xfId="9512" xr:uid="{9942FB6F-5E7C-4D4E-BE05-0F65E4332858}"/>
    <cellStyle name="Normal 6 2 2 3 2 6 3" xfId="7840" xr:uid="{7EF9BB53-BE5C-4FF9-BF82-1B5DEB98AF99}"/>
    <cellStyle name="Normal 6 2 2 3 2 6 4" xfId="13051" xr:uid="{66F0AE70-B5D4-4606-BBC1-DE3F62E9DDEA}"/>
    <cellStyle name="Normal 6 2 2 3 2 6 5" xfId="6012" xr:uid="{1E4529ED-71D7-415C-8F90-42C6B9CCFAA8}"/>
    <cellStyle name="Normal 6 2 2 3 2 7" xfId="2685" xr:uid="{81FFB393-7069-48E4-B634-D787225EBF50}"/>
    <cellStyle name="Normal 6 2 2 3 2 7 2" xfId="13351" xr:uid="{FCE40741-B5C1-4D68-BD29-B8FE709E4DAB}"/>
    <cellStyle name="Normal 6 2 2 3 2 7 3" xfId="9513" xr:uid="{20CAD087-C4F5-432A-958E-7DCE1D02200C}"/>
    <cellStyle name="Normal 6 2 2 3 2 8" xfId="9514" xr:uid="{755C30F5-EECA-4FD6-8C06-4BFB2E68B374}"/>
    <cellStyle name="Normal 6 2 2 3 2 9" xfId="6324" xr:uid="{02657CFD-C9A5-4035-9741-4CDA1E8391A2}"/>
    <cellStyle name="Normal 6 2 2 3 3" xfId="656" xr:uid="{31679E9B-E063-4A88-BEBC-2D19BEA94255}"/>
    <cellStyle name="Normal 6 2 2 3 3 10" xfId="11580" xr:uid="{BC5294AD-074E-4B09-9FE8-CC258DF6E168}"/>
    <cellStyle name="Normal 6 2 2 3 3 11" xfId="4541" xr:uid="{AC6141FB-D150-42E3-8EDE-2CC6C5760491}"/>
    <cellStyle name="Normal 6 2 2 3 3 2" xfId="797" xr:uid="{8347FC2B-E2FD-4FDE-9F1A-85BC52CF6118}"/>
    <cellStyle name="Normal 6 2 2 3 3 2 2" xfId="1260" xr:uid="{F4C08B79-FA4C-4D0F-A3B1-664BDECF6202}"/>
    <cellStyle name="Normal 6 2 2 3 3 2 2 2" xfId="1663" xr:uid="{4E34C79E-660D-4849-9478-F05DC2CF4A53}"/>
    <cellStyle name="Normal 6 2 2 3 3 2 2 2 2" xfId="3620" xr:uid="{717ED5CE-71D4-4FB6-A062-C2A7EF7CF99A}"/>
    <cellStyle name="Normal 6 2 2 3 3 2 2 2 2 2" xfId="14286" xr:uid="{2E20CE52-BB05-4EF3-B85D-4D76C273EE89}"/>
    <cellStyle name="Normal 6 2 2 3 3 2 2 2 2 3" xfId="9515" xr:uid="{D1BA4376-2F20-4334-BCFD-1853E4E11365}"/>
    <cellStyle name="Normal 6 2 2 3 3 2 2 2 3" xfId="9516" xr:uid="{5829A490-608A-4EC2-8820-34DEBFF0250A}"/>
    <cellStyle name="Normal 6 2 2 3 3 2 2 2 4" xfId="7259" xr:uid="{D8A2A732-09B7-498C-8E66-F5A9DB6E3105}"/>
    <cellStyle name="Normal 6 2 2 3 3 2 2 2 5" xfId="12473" xr:uid="{DC696A67-E705-473E-BA93-334C406CAC13}"/>
    <cellStyle name="Normal 6 2 2 3 3 2 2 2 6" xfId="5434" xr:uid="{D7AC2B8C-9548-49C1-9D76-A046AD15588F}"/>
    <cellStyle name="Normal 6 2 2 3 3 2 2 3" xfId="3229" xr:uid="{E10E18AB-FA52-4950-9416-6CCF7F81E4DF}"/>
    <cellStyle name="Normal 6 2 2 3 3 2 2 3 2" xfId="13895" xr:uid="{78AB4F82-CE6C-406A-B71A-C57CBB59D796}"/>
    <cellStyle name="Normal 6 2 2 3 3 2 2 3 3" xfId="9517" xr:uid="{B2F3E00A-F84F-44D1-8554-20078C04C40C}"/>
    <cellStyle name="Normal 6 2 2 3 3 2 2 4" xfId="9518" xr:uid="{41272797-A863-42A7-8A26-8668DAA6BAC8}"/>
    <cellStyle name="Normal 6 2 2 3 3 2 2 5" xfId="6868" xr:uid="{032509F9-17F2-44C3-A9B8-C4AAA3612916}"/>
    <cellStyle name="Normal 6 2 2 3 3 2 2 6" xfId="12082" xr:uid="{5E0F54B9-8880-488C-8245-E766A3D2C35D}"/>
    <cellStyle name="Normal 6 2 2 3 3 2 2 7" xfId="5043" xr:uid="{48C91ECA-18B7-4021-ADE4-1B24650B5619}"/>
    <cellStyle name="Normal 6 2 2 3 3 2 3" xfId="1662" xr:uid="{89566F6D-22F5-455A-90EC-A7DE7E090246}"/>
    <cellStyle name="Normal 6 2 2 3 3 2 3 2" xfId="3619" xr:uid="{907E7618-85CE-4F2A-9331-27C470B9DC18}"/>
    <cellStyle name="Normal 6 2 2 3 3 2 3 2 2" xfId="14285" xr:uid="{360C645C-B0DA-4FCB-B141-9478FDC9AA7D}"/>
    <cellStyle name="Normal 6 2 2 3 3 2 3 2 3" xfId="9519" xr:uid="{365DE1F8-DE0F-433A-9ABD-62B7FB4C3B31}"/>
    <cellStyle name="Normal 6 2 2 3 3 2 3 3" xfId="9520" xr:uid="{FB27D2BC-219E-4E1E-B351-88598A778DBE}"/>
    <cellStyle name="Normal 6 2 2 3 3 2 3 4" xfId="7258" xr:uid="{3AE16598-4380-41DD-BC17-C43F8EAE0153}"/>
    <cellStyle name="Normal 6 2 2 3 3 2 3 5" xfId="12472" xr:uid="{51681413-CA90-4AA9-A3BD-01736B1F31B2}"/>
    <cellStyle name="Normal 6 2 2 3 3 2 3 6" xfId="5433" xr:uid="{0C36CA30-8FD8-43D0-9331-F42199BEBF05}"/>
    <cellStyle name="Normal 6 2 2 3 3 2 4" xfId="2862" xr:uid="{DD08ABE9-0C24-4091-84F4-31BC93A8256B}"/>
    <cellStyle name="Normal 6 2 2 3 3 2 4 2" xfId="13528" xr:uid="{97E33000-4520-4EE3-A121-B07730762022}"/>
    <cellStyle name="Normal 6 2 2 3 3 2 4 3" xfId="9521" xr:uid="{A7E99C18-F5B7-4284-B9A1-CF9912F4B86A}"/>
    <cellStyle name="Normal 6 2 2 3 3 2 5" xfId="9522" xr:uid="{33AAF66F-2A30-435C-9A3B-A1AE80CC8773}"/>
    <cellStyle name="Normal 6 2 2 3 3 2 6" xfId="6501" xr:uid="{915BFBB1-C198-4753-BA49-B21D62486328}"/>
    <cellStyle name="Normal 6 2 2 3 3 2 7" xfId="11715" xr:uid="{C902A67A-D435-4E20-8F6E-F159EBBC1F7A}"/>
    <cellStyle name="Normal 6 2 2 3 3 2 8" xfId="4676" xr:uid="{34BF7147-4147-4266-98B3-B5B2C76A60D1}"/>
    <cellStyle name="Normal 6 2 2 3 3 3" xfId="949" xr:uid="{3785E928-20E7-4ED3-BB01-97640EEEBCB1}"/>
    <cellStyle name="Normal 6 2 2 3 3 3 2" xfId="1664" xr:uid="{E18F8927-2EB1-4DAE-BF9F-9AF479223C64}"/>
    <cellStyle name="Normal 6 2 2 3 3 3 2 2" xfId="3621" xr:uid="{70D53E27-F550-4FCA-8EC5-AEB694188BA1}"/>
    <cellStyle name="Normal 6 2 2 3 3 3 2 2 2" xfId="14287" xr:uid="{23A824EA-CD34-4E61-AD35-5CB24DBBF080}"/>
    <cellStyle name="Normal 6 2 2 3 3 3 2 2 3" xfId="9523" xr:uid="{9B3FD296-6140-40CF-B590-DA7AA4AA12C8}"/>
    <cellStyle name="Normal 6 2 2 3 3 3 2 3" xfId="9524" xr:uid="{72DC5992-A3BC-4733-8551-CA61DEF6A5D3}"/>
    <cellStyle name="Normal 6 2 2 3 3 3 2 4" xfId="7260" xr:uid="{8895336F-CDB0-4E1A-88F3-3A5B1DD03C3A}"/>
    <cellStyle name="Normal 6 2 2 3 3 3 2 5" xfId="12474" xr:uid="{8CF32566-05B5-4ACC-89AB-5ECADC9AB4D8}"/>
    <cellStyle name="Normal 6 2 2 3 3 3 2 6" xfId="5435" xr:uid="{BF60312F-A98B-4816-8D57-AD32867940FD}"/>
    <cellStyle name="Normal 6 2 2 3 3 3 3" xfId="3000" xr:uid="{FA489A6A-A71E-4937-A8F5-30FB0FB1F48D}"/>
    <cellStyle name="Normal 6 2 2 3 3 3 3 2" xfId="13666" xr:uid="{3631EA59-9E04-47FF-A6A2-79A99ABC0328}"/>
    <cellStyle name="Normal 6 2 2 3 3 3 3 3" xfId="9525" xr:uid="{2F809F39-A613-4FD9-93AE-099B593D3E91}"/>
    <cellStyle name="Normal 6 2 2 3 3 3 4" xfId="9526" xr:uid="{3636B9E0-007D-4309-8AA4-7CE32920A178}"/>
    <cellStyle name="Normal 6 2 2 3 3 3 5" xfId="6639" xr:uid="{0DD960C9-E22B-4437-BAAF-85782F6B1F54}"/>
    <cellStyle name="Normal 6 2 2 3 3 3 6" xfId="11853" xr:uid="{17281970-7E72-4B3A-A48A-AF7BFEFD403E}"/>
    <cellStyle name="Normal 6 2 2 3 3 3 7" xfId="4814" xr:uid="{72260204-97F2-4EB3-93BD-8635B27CA3FB}"/>
    <cellStyle name="Normal 6 2 2 3 3 4" xfId="1661" xr:uid="{B9CC1A86-70C7-4331-BC61-FFF395B03591}"/>
    <cellStyle name="Normal 6 2 2 3 3 4 2" xfId="3618" xr:uid="{54C9495D-519D-4F93-B704-A1E96FBE1D84}"/>
    <cellStyle name="Normal 6 2 2 3 3 4 2 2" xfId="14284" xr:uid="{066662A7-5B5D-4B41-B6D4-48B703021339}"/>
    <cellStyle name="Normal 6 2 2 3 3 4 2 3" xfId="9527" xr:uid="{A66324A9-5CCC-4676-96C6-4F4557E927DB}"/>
    <cellStyle name="Normal 6 2 2 3 3 4 3" xfId="9528" xr:uid="{95150826-2287-40AF-A132-C74687A06029}"/>
    <cellStyle name="Normal 6 2 2 3 3 4 4" xfId="7257" xr:uid="{BCC8FE39-B0E1-4FBB-94B5-C270CCDAE3C8}"/>
    <cellStyle name="Normal 6 2 2 3 3 4 5" xfId="12471" xr:uid="{2D2C6428-8F15-42DA-8F69-F37C6131FCCF}"/>
    <cellStyle name="Normal 6 2 2 3 3 4 6" xfId="5432" xr:uid="{93D2E0D8-D988-43E0-81FA-18263D993EE9}"/>
    <cellStyle name="Normal 6 2 2 3 3 5" xfId="2255" xr:uid="{4AA79BFE-88EC-48AF-8DBC-272D14D943FE}"/>
    <cellStyle name="Normal 6 2 2 3 3 5 2" xfId="4108" xr:uid="{0712750B-2525-49F3-B072-10CFF788BEB7}"/>
    <cellStyle name="Normal 6 2 2 3 3 5 2 2" xfId="14771" xr:uid="{9903A1DD-FE7B-4798-91BE-F3D499C7F4D3}"/>
    <cellStyle name="Normal 6 2 2 3 3 5 2 3" xfId="9529" xr:uid="{4040A2EC-4223-424E-9173-743678165C8A}"/>
    <cellStyle name="Normal 6 2 2 3 3 5 3" xfId="9530" xr:uid="{F6D61EED-8C9C-4C23-BEC3-504003182935}"/>
    <cellStyle name="Normal 6 2 2 3 3 5 4" xfId="7747" xr:uid="{0EEF5DBE-559B-4D41-820A-2D1838933D2E}"/>
    <cellStyle name="Normal 6 2 2 3 3 5 5" xfId="12958" xr:uid="{7B240CA9-BC98-436C-9686-28E091BB4BAA}"/>
    <cellStyle name="Normal 6 2 2 3 3 5 6" xfId="5919" xr:uid="{D3CEABDD-88FF-4AF3-B3CD-2CD7F5C9D317}"/>
    <cellStyle name="Normal 6 2 2 3 3 6" xfId="2399" xr:uid="{E75A844C-17F6-4FFF-BB84-797CF50119BB}"/>
    <cellStyle name="Normal 6 2 2 3 3 6 2" xfId="4243" xr:uid="{42BE22DC-46C7-4A08-BFE7-2E4C9EE6C58A}"/>
    <cellStyle name="Normal 6 2 2 3 3 6 2 2" xfId="14906" xr:uid="{3C3C0391-65A2-4AF0-9654-15F39517CA86}"/>
    <cellStyle name="Normal 6 2 2 3 3 6 2 3" xfId="9531" xr:uid="{7E6B52B9-08BA-4470-A6B4-F7D247D259B2}"/>
    <cellStyle name="Normal 6 2 2 3 3 6 3" xfId="7882" xr:uid="{4BB633BF-5E26-44B9-AFCD-1598CCC6908B}"/>
    <cellStyle name="Normal 6 2 2 3 3 6 4" xfId="13093" xr:uid="{32CD643B-A069-4468-9E61-A14BF09B5E6C}"/>
    <cellStyle name="Normal 6 2 2 3 3 6 5" xfId="6054" xr:uid="{094D071B-BADE-48E7-A3AD-9856358C72A3}"/>
    <cellStyle name="Normal 6 2 2 3 3 7" xfId="2727" xr:uid="{4BBA1401-1EB4-491F-9140-2A123B081172}"/>
    <cellStyle name="Normal 6 2 2 3 3 7 2" xfId="13393" xr:uid="{06BEA337-4233-4525-9D19-98ED413759B3}"/>
    <cellStyle name="Normal 6 2 2 3 3 7 3" xfId="9532" xr:uid="{3D8EB3C7-1D56-4062-917B-112198B7DE0C}"/>
    <cellStyle name="Normal 6 2 2 3 3 8" xfId="9533" xr:uid="{3F145261-FBB9-447B-A898-47A323447620}"/>
    <cellStyle name="Normal 6 2 2 3 3 9" xfId="6366" xr:uid="{CB9854F7-F55D-426D-88ED-C072F8CFEA2F}"/>
    <cellStyle name="Normal 6 2 2 3 4" xfId="490" xr:uid="{8AB5D652-58AA-4FAC-A892-E0C0DBD94056}"/>
    <cellStyle name="Normal 6 2 2 3 4 2" xfId="1058" xr:uid="{FD6174C7-E427-4BC3-9E80-2BAEF296FA91}"/>
    <cellStyle name="Normal 6 2 2 3 4 2 2" xfId="1666" xr:uid="{E54BE808-A78C-4CF4-BFBE-4B965626B327}"/>
    <cellStyle name="Normal 6 2 2 3 4 2 2 2" xfId="3623" xr:uid="{3A24FC5F-9FAF-4FEA-9359-3F65EF2A314C}"/>
    <cellStyle name="Normal 6 2 2 3 4 2 2 2 2" xfId="14289" xr:uid="{84BC2DA6-4198-46CA-952F-39C1FAF7DD13}"/>
    <cellStyle name="Normal 6 2 2 3 4 2 2 2 3" xfId="9534" xr:uid="{643A76B1-6872-496A-A8BA-CCBAFB837F58}"/>
    <cellStyle name="Normal 6 2 2 3 4 2 2 3" xfId="9535" xr:uid="{3245FD5D-8B21-49B9-96E9-DBE4574C9A08}"/>
    <cellStyle name="Normal 6 2 2 3 4 2 2 4" xfId="7262" xr:uid="{BBF6C373-09E0-4C92-B01A-AF5469C07B3E}"/>
    <cellStyle name="Normal 6 2 2 3 4 2 2 5" xfId="12476" xr:uid="{F30ED2EC-8463-4771-AE8D-6FDE717197E2}"/>
    <cellStyle name="Normal 6 2 2 3 4 2 2 6" xfId="5437" xr:uid="{B33F8B14-A9D6-42F1-A6C4-15F1099B84E4}"/>
    <cellStyle name="Normal 6 2 2 3 4 2 3" xfId="3090" xr:uid="{D315475A-BBC7-47D9-8B6C-FFF4659A0999}"/>
    <cellStyle name="Normal 6 2 2 3 4 2 3 2" xfId="13756" xr:uid="{626BC0B3-13F2-4EB2-85D4-30D13A4F4BFF}"/>
    <cellStyle name="Normal 6 2 2 3 4 2 3 3" xfId="9536" xr:uid="{3A81FE0C-C2F0-4227-B250-D29C96CD12B1}"/>
    <cellStyle name="Normal 6 2 2 3 4 2 4" xfId="9537" xr:uid="{6B3B560E-34C2-4E75-9A7A-F535AF1107B8}"/>
    <cellStyle name="Normal 6 2 2 3 4 2 5" xfId="6729" xr:uid="{0AA3170B-C407-4071-82E5-8DBB39E7F1BA}"/>
    <cellStyle name="Normal 6 2 2 3 4 2 6" xfId="11943" xr:uid="{4984976E-8539-4DC1-BD71-F644F798C901}"/>
    <cellStyle name="Normal 6 2 2 3 4 2 7" xfId="4904" xr:uid="{B99B15D5-D685-4DFB-92AA-DFF7218AE37C}"/>
    <cellStyle name="Normal 6 2 2 3 4 3" xfId="1665" xr:uid="{CBD65415-B8E1-400F-8842-3349B5A2F590}"/>
    <cellStyle name="Normal 6 2 2 3 4 3 2" xfId="3622" xr:uid="{53F90D3C-5E41-414D-A6FF-B7F7577B440D}"/>
    <cellStyle name="Normal 6 2 2 3 4 3 2 2" xfId="14288" xr:uid="{A7C88161-6688-442E-B265-5C2868F4B16F}"/>
    <cellStyle name="Normal 6 2 2 3 4 3 2 3" xfId="9538" xr:uid="{360319F9-F757-496F-A185-5AB874D3CB50}"/>
    <cellStyle name="Normal 6 2 2 3 4 3 3" xfId="9539" xr:uid="{50828E60-1199-42B9-9E2F-3F3E561CE059}"/>
    <cellStyle name="Normal 6 2 2 3 4 3 4" xfId="7261" xr:uid="{D77B7E6B-636E-439D-A51D-782EE15636B9}"/>
    <cellStyle name="Normal 6 2 2 3 4 3 5" xfId="12475" xr:uid="{24FE37AD-E11A-4E05-819C-EC1386E72480}"/>
    <cellStyle name="Normal 6 2 2 3 4 3 6" xfId="5436" xr:uid="{8FAAA639-F887-40BB-B4F7-7712C609844D}"/>
    <cellStyle name="Normal 6 2 2 3 4 4" xfId="2638" xr:uid="{0AA96639-B0AC-4A78-BE8A-A0B3EA9A7865}"/>
    <cellStyle name="Normal 6 2 2 3 4 4 2" xfId="13304" xr:uid="{F042F657-D2EF-433D-A96F-02F83E59CDFD}"/>
    <cellStyle name="Normal 6 2 2 3 4 4 3" xfId="9540" xr:uid="{4EFC1200-3236-4DAD-AD8E-92847EB3E9BD}"/>
    <cellStyle name="Normal 6 2 2 3 4 5" xfId="9541" xr:uid="{FE47D223-286C-400E-889A-4DC31576C971}"/>
    <cellStyle name="Normal 6 2 2 3 4 6" xfId="6277" xr:uid="{A822386F-3484-4B21-A573-4F3B1B72930A}"/>
    <cellStyle name="Normal 6 2 2 3 4 7" xfId="11491" xr:uid="{671CF7A7-08AE-45E8-A18B-C21B01AFE1A1}"/>
    <cellStyle name="Normal 6 2 2 3 4 8" xfId="4452" xr:uid="{D97B9F54-8219-4157-B9B1-CBA82B328BBF}"/>
    <cellStyle name="Normal 6 2 2 3 5" xfId="707" xr:uid="{F8841C92-AB09-42A9-B8C9-609A92B7F343}"/>
    <cellStyle name="Normal 6 2 2 3 5 2" xfId="1171" xr:uid="{C048B193-6712-4433-AB51-3D7B67A18A38}"/>
    <cellStyle name="Normal 6 2 2 3 5 2 2" xfId="1668" xr:uid="{C6C27E0A-BE2B-4B97-A5A4-E759BECB84B8}"/>
    <cellStyle name="Normal 6 2 2 3 5 2 2 2" xfId="3625" xr:uid="{A2B269A6-E617-41C4-BC0E-7BFD1F269D31}"/>
    <cellStyle name="Normal 6 2 2 3 5 2 2 2 2" xfId="14291" xr:uid="{CE6B64FD-6342-4714-A4E5-DEAF99372D7B}"/>
    <cellStyle name="Normal 6 2 2 3 5 2 2 2 3" xfId="9542" xr:uid="{31653317-C37E-4176-84EF-4027E319BA86}"/>
    <cellStyle name="Normal 6 2 2 3 5 2 2 3" xfId="9543" xr:uid="{EB217BC0-FE14-46AD-8410-436E40FB357D}"/>
    <cellStyle name="Normal 6 2 2 3 5 2 2 4" xfId="7264" xr:uid="{8BA76573-5B99-4863-B18C-7BB8A8167A89}"/>
    <cellStyle name="Normal 6 2 2 3 5 2 2 5" xfId="12478" xr:uid="{D04FB07E-AEEA-420F-B72F-EBFA7628074F}"/>
    <cellStyle name="Normal 6 2 2 3 5 2 2 6" xfId="5439" xr:uid="{30D158EA-4CDC-4CDA-B01B-B49F66FA4F6A}"/>
    <cellStyle name="Normal 6 2 2 3 5 2 3" xfId="3140" xr:uid="{EAC7087F-E36A-4872-B9A9-CEBD0260FC6B}"/>
    <cellStyle name="Normal 6 2 2 3 5 2 3 2" xfId="13806" xr:uid="{0DF1D5CD-DD43-4748-8CFC-06A97F15CF15}"/>
    <cellStyle name="Normal 6 2 2 3 5 2 3 3" xfId="9544" xr:uid="{2C421F12-F2FD-42F6-A675-BD35A05552F4}"/>
    <cellStyle name="Normal 6 2 2 3 5 2 4" xfId="9545" xr:uid="{071AA46A-A02E-4301-851D-9AA6E24B82BA}"/>
    <cellStyle name="Normal 6 2 2 3 5 2 5" xfId="6779" xr:uid="{46F40311-3E3A-42F1-9D23-292C4996BA0C}"/>
    <cellStyle name="Normal 6 2 2 3 5 2 6" xfId="11993" xr:uid="{25C7925F-AE37-4392-B97F-2B313A06E525}"/>
    <cellStyle name="Normal 6 2 2 3 5 2 7" xfId="4954" xr:uid="{F6967118-A345-48E6-8703-3DA2A741679D}"/>
    <cellStyle name="Normal 6 2 2 3 5 3" xfId="1667" xr:uid="{577B9A6D-95A6-40F3-B120-D2C170670DD7}"/>
    <cellStyle name="Normal 6 2 2 3 5 3 2" xfId="3624" xr:uid="{9A80A967-8866-4B1C-97FC-8AB4E431ED41}"/>
    <cellStyle name="Normal 6 2 2 3 5 3 2 2" xfId="14290" xr:uid="{B1CED4AB-D920-4EC8-9848-80FA3E792E67}"/>
    <cellStyle name="Normal 6 2 2 3 5 3 2 3" xfId="9546" xr:uid="{7FF82847-EE68-43CE-9A06-EFEC7192A372}"/>
    <cellStyle name="Normal 6 2 2 3 5 3 3" xfId="9547" xr:uid="{973DAB63-B65B-4F4F-90EE-C6978ED1692F}"/>
    <cellStyle name="Normal 6 2 2 3 5 3 4" xfId="7263" xr:uid="{2460621C-A664-4090-98E1-DDE31CFB7615}"/>
    <cellStyle name="Normal 6 2 2 3 5 3 5" xfId="12477" xr:uid="{02190493-0DC6-4679-A13D-52A08E6D61BD}"/>
    <cellStyle name="Normal 6 2 2 3 5 3 6" xfId="5438" xr:uid="{E86CBFE0-9E4D-4632-9B4F-17F1EC23DBBA}"/>
    <cellStyle name="Normal 6 2 2 3 5 4" xfId="2773" xr:uid="{BB4D2A10-30BF-4892-81EE-9FEB2359E2D2}"/>
    <cellStyle name="Normal 6 2 2 3 5 4 2" xfId="13439" xr:uid="{50DC7F25-21E4-4930-A642-3F11C238FE98}"/>
    <cellStyle name="Normal 6 2 2 3 5 4 3" xfId="9548" xr:uid="{4C0D04C3-33B0-4126-8824-939B511BCBA1}"/>
    <cellStyle name="Normal 6 2 2 3 5 5" xfId="9549" xr:uid="{ADDBC9EA-5056-4EE1-AFAA-3313B2C89677}"/>
    <cellStyle name="Normal 6 2 2 3 5 6" xfId="6412" xr:uid="{DB5421F5-091A-4D62-855C-7C8E0E9F41C0}"/>
    <cellStyle name="Normal 6 2 2 3 5 7" xfId="11626" xr:uid="{B11BDBF0-166C-411B-A4DD-A140B6C5E3D0}"/>
    <cellStyle name="Normal 6 2 2 3 5 8" xfId="4587" xr:uid="{7B6905B7-E123-4238-A966-D311943E86D5}"/>
    <cellStyle name="Normal 6 2 2 3 6" xfId="375" xr:uid="{A6650AC9-C3B1-4618-BFB7-83EFEA317513}"/>
    <cellStyle name="Normal 6 2 2 3 6 2" xfId="1001" xr:uid="{A1BD74B4-9065-496A-82EA-09C62256B66C}"/>
    <cellStyle name="Normal 6 2 2 3 6 2 2" xfId="1670" xr:uid="{43C74A27-D457-49CD-B538-D992199978BA}"/>
    <cellStyle name="Normal 6 2 2 3 6 2 2 2" xfId="3627" xr:uid="{CB0AF495-1CC1-4AFE-BFFC-86C28C20A514}"/>
    <cellStyle name="Normal 6 2 2 3 6 2 2 2 2" xfId="14293" xr:uid="{879221DB-C738-4D10-BD1D-F1DB85D86E8F}"/>
    <cellStyle name="Normal 6 2 2 3 6 2 2 2 3" xfId="9550" xr:uid="{69CE24F7-EBF6-4BAA-859C-F3AA77A883FB}"/>
    <cellStyle name="Normal 6 2 2 3 6 2 2 3" xfId="9551" xr:uid="{099B7A38-E2A2-4EB2-BC39-FE41741A6F6C}"/>
    <cellStyle name="Normal 6 2 2 3 6 2 2 4" xfId="7266" xr:uid="{21657085-12AB-4DF8-BDD7-90647B5B0337}"/>
    <cellStyle name="Normal 6 2 2 3 6 2 2 5" xfId="12480" xr:uid="{7693BA7A-D202-4418-8B41-500F61807BAB}"/>
    <cellStyle name="Normal 6 2 2 3 6 2 2 6" xfId="5441" xr:uid="{5F162634-0E30-4E69-97C0-5449494B943E}"/>
    <cellStyle name="Normal 6 2 2 3 6 2 3" xfId="3046" xr:uid="{D7650038-E1B3-44EE-B1EA-61AAA8AEA20E}"/>
    <cellStyle name="Normal 6 2 2 3 6 2 3 2" xfId="13712" xr:uid="{D99DE783-48F9-4711-90CB-7B4076C9377E}"/>
    <cellStyle name="Normal 6 2 2 3 6 2 3 3" xfId="9552" xr:uid="{CC4CCA17-F1A1-494A-9EB3-187ED1CC6E75}"/>
    <cellStyle name="Normal 6 2 2 3 6 2 4" xfId="9553" xr:uid="{4B47F10B-BCA8-4C3E-9925-A16766FAEAFD}"/>
    <cellStyle name="Normal 6 2 2 3 6 2 5" xfId="6685" xr:uid="{89DC9B2E-FD64-4813-915E-EB3339F286E0}"/>
    <cellStyle name="Normal 6 2 2 3 6 2 6" xfId="11899" xr:uid="{8D73FF5E-EAED-4486-A5CE-B406DFD839A1}"/>
    <cellStyle name="Normal 6 2 2 3 6 2 7" xfId="4860" xr:uid="{F65A514E-AECC-45B7-9FFF-FB80B1928706}"/>
    <cellStyle name="Normal 6 2 2 3 6 3" xfId="1669" xr:uid="{46D0A665-1738-49DB-90F4-FBDE57A30762}"/>
    <cellStyle name="Normal 6 2 2 3 6 3 2" xfId="3626" xr:uid="{BAE8995D-95B9-4831-9591-7EB6F6D4DF7D}"/>
    <cellStyle name="Normal 6 2 2 3 6 3 2 2" xfId="14292" xr:uid="{00DEE110-B67C-47D6-84CF-54F32CBCDCBE}"/>
    <cellStyle name="Normal 6 2 2 3 6 3 2 3" xfId="9554" xr:uid="{F5D79EDC-D81A-4423-9761-33ABA9FAFA8F}"/>
    <cellStyle name="Normal 6 2 2 3 6 3 3" xfId="9555" xr:uid="{16D395EB-6832-4BD7-B014-0255FA41A8F5}"/>
    <cellStyle name="Normal 6 2 2 3 6 3 4" xfId="7265" xr:uid="{AD8E4FF1-5E7F-4354-8EF0-975EE4AA8174}"/>
    <cellStyle name="Normal 6 2 2 3 6 3 5" xfId="12479" xr:uid="{C19AE8AE-F297-4829-91F5-C86F21F289E6}"/>
    <cellStyle name="Normal 6 2 2 3 6 3 6" xfId="5440" xr:uid="{F1B17456-24D4-4D1C-BD25-D00307385219}"/>
    <cellStyle name="Normal 6 2 2 3 6 4" xfId="2589" xr:uid="{4951E795-80AF-4A6F-8DDA-0714C416EB88}"/>
    <cellStyle name="Normal 6 2 2 3 6 4 2" xfId="13255" xr:uid="{FB026764-3F24-4965-95CE-2C0C470C690D}"/>
    <cellStyle name="Normal 6 2 2 3 6 4 3" xfId="9556" xr:uid="{150AD2F1-0BA4-4482-A85F-63F2BAE5E561}"/>
    <cellStyle name="Normal 6 2 2 3 6 5" xfId="9557" xr:uid="{D773E7C9-0060-4045-8F04-2022AC908BA8}"/>
    <cellStyle name="Normal 6 2 2 3 6 6" xfId="6228" xr:uid="{CC545F43-66EA-4BED-8475-9B473C97284E}"/>
    <cellStyle name="Normal 6 2 2 3 6 7" xfId="11442" xr:uid="{560E0AC5-E350-4A70-A591-AC1F171F6E02}"/>
    <cellStyle name="Normal 6 2 2 3 6 8" xfId="4403" xr:uid="{B7214512-0D04-4007-AADE-09A8A2EBD870}"/>
    <cellStyle name="Normal 6 2 2 3 7" xfId="855" xr:uid="{37AEAAAE-17FD-4D90-BC58-3811A95DAC06}"/>
    <cellStyle name="Normal 6 2 2 3 7 2" xfId="1671" xr:uid="{24D6A3CD-7323-484F-8A5B-A2B87328BF0F}"/>
    <cellStyle name="Normal 6 2 2 3 7 2 2" xfId="3628" xr:uid="{DA71B5FF-7E38-4899-BF5F-6774B3DA8AAF}"/>
    <cellStyle name="Normal 6 2 2 3 7 2 2 2" xfId="14294" xr:uid="{1192FA48-7887-438E-82E1-740B59F6002D}"/>
    <cellStyle name="Normal 6 2 2 3 7 2 2 3" xfId="9558" xr:uid="{C82BAEC8-5F0B-4ADE-B408-8AA58CA16553}"/>
    <cellStyle name="Normal 6 2 2 3 7 2 3" xfId="9559" xr:uid="{AB70D377-08B3-48D3-AE2D-268853AF80C4}"/>
    <cellStyle name="Normal 6 2 2 3 7 2 4" xfId="7267" xr:uid="{94013758-7223-4F98-A649-11F85ABF65BF}"/>
    <cellStyle name="Normal 6 2 2 3 7 2 5" xfId="12481" xr:uid="{14422A89-FBD5-45AE-871B-8E648E156879}"/>
    <cellStyle name="Normal 6 2 2 3 7 2 6" xfId="5442" xr:uid="{16432EA1-099C-4A9A-857F-3E7D42A9DD82}"/>
    <cellStyle name="Normal 6 2 2 3 7 3" xfId="2911" xr:uid="{A03C3425-7CD4-4EA8-97CC-82E4AC108F9E}"/>
    <cellStyle name="Normal 6 2 2 3 7 3 2" xfId="13577" xr:uid="{D6826F13-455A-4EBD-B27C-F86CAA6E33A2}"/>
    <cellStyle name="Normal 6 2 2 3 7 3 3" xfId="9560" xr:uid="{3CD4F49F-38B0-4321-AE6C-84C18DF4975D}"/>
    <cellStyle name="Normal 6 2 2 3 7 4" xfId="9561" xr:uid="{A5EFCDDE-0A8B-4DBF-A906-5B343B19E808}"/>
    <cellStyle name="Normal 6 2 2 3 7 5" xfId="6550" xr:uid="{664A1D83-2B38-448A-9FEA-3A080C80D055}"/>
    <cellStyle name="Normal 6 2 2 3 7 6" xfId="11764" xr:uid="{D021725D-B4A6-479C-90EE-4E5790E810EA}"/>
    <cellStyle name="Normal 6 2 2 3 7 7" xfId="4725" xr:uid="{C242757A-13A0-4928-A97C-C17CC48430B6}"/>
    <cellStyle name="Normal 6 2 2 3 8" xfId="1321" xr:uid="{DFBADF74-8D14-4D68-A790-CDE2D1CD5C60}"/>
    <cellStyle name="Normal 6 2 2 3 8 2" xfId="3278" xr:uid="{69C4477F-2A68-4147-AD25-1A7AEDA60D1E}"/>
    <cellStyle name="Normal 6 2 2 3 8 2 2" xfId="13944" xr:uid="{1413BE26-0E51-489C-825A-41C3C4A09FD9}"/>
    <cellStyle name="Normal 6 2 2 3 8 2 3" xfId="9562" xr:uid="{327F47E2-F3A0-4DEF-9EC4-CCF6260547EC}"/>
    <cellStyle name="Normal 6 2 2 3 8 3" xfId="9563" xr:uid="{C8BD832D-4686-4795-B9F8-E263157951FE}"/>
    <cellStyle name="Normal 6 2 2 3 8 4" xfId="6917" xr:uid="{F764839F-7CF4-4E63-AB06-F654E76A4061}"/>
    <cellStyle name="Normal 6 2 2 3 8 5" xfId="12131" xr:uid="{BBE2AF86-7D66-4610-8906-75285438FFBA}"/>
    <cellStyle name="Normal 6 2 2 3 8 6" xfId="5092" xr:uid="{1184ADD3-8B96-4DB9-9D66-CE36C8E2DF5E}"/>
    <cellStyle name="Normal 6 2 2 3 9" xfId="268" xr:uid="{D57A42B1-206B-4D01-B0EB-124C35503CD1}"/>
    <cellStyle name="Normal 6 2 2 3 9 2" xfId="2544" xr:uid="{D6AE80AD-A370-4ACC-828D-0A6E677586F8}"/>
    <cellStyle name="Normal 6 2 2 3 9 2 2" xfId="13211" xr:uid="{4B43529D-01CF-40A4-B5CF-16230F805560}"/>
    <cellStyle name="Normal 6 2 2 3 9 2 3" xfId="9564" xr:uid="{C51BFE7B-0CB3-445B-AFAA-D5BF3D37E430}"/>
    <cellStyle name="Normal 6 2 2 3 9 3" xfId="9565" xr:uid="{AA832F79-CFAA-40E9-8AEA-E7F13EE790A8}"/>
    <cellStyle name="Normal 6 2 2 3 9 4" xfId="6183" xr:uid="{119241F9-4757-4624-B5BC-FC2B374DE1DA}"/>
    <cellStyle name="Normal 6 2 2 3 9 5" xfId="11398" xr:uid="{056F3C71-E247-4D71-B718-7148B2CFE479}"/>
    <cellStyle name="Normal 6 2 2 3 9 6" xfId="4359" xr:uid="{18AB5D23-B6D5-403D-B73E-97200E8E253E}"/>
    <cellStyle name="Normal 6 2 2 4" xfId="591" xr:uid="{78AB279E-53C3-48B6-8E30-A9239078E922}"/>
    <cellStyle name="Normal 6 2 2 4 10" xfId="11536" xr:uid="{20A1D4A8-4AEB-4F3C-A41C-18483D945E59}"/>
    <cellStyle name="Normal 6 2 2 4 11" xfId="4497" xr:uid="{406014F5-CC98-481B-B92A-AE4E5A9F68AC}"/>
    <cellStyle name="Normal 6 2 2 4 2" xfId="752" xr:uid="{CA70565F-2251-4BE7-927C-48673039ABF7}"/>
    <cellStyle name="Normal 6 2 2 4 2 2" xfId="1216" xr:uid="{A8B618B5-3296-4A28-889C-E4EB2AACF5EA}"/>
    <cellStyle name="Normal 6 2 2 4 2 2 2" xfId="1674" xr:uid="{88F34DB9-27E4-49AE-9975-BA9B9C232F71}"/>
    <cellStyle name="Normal 6 2 2 4 2 2 2 2" xfId="3631" xr:uid="{2F144928-0975-4E89-B6A5-FEA882BF80E9}"/>
    <cellStyle name="Normal 6 2 2 4 2 2 2 2 2" xfId="14297" xr:uid="{D0873B94-4842-429D-B100-15F63BFF4C9F}"/>
    <cellStyle name="Normal 6 2 2 4 2 2 2 2 3" xfId="9566" xr:uid="{E5E410FA-859F-4122-B30F-7F8795C5FBC1}"/>
    <cellStyle name="Normal 6 2 2 4 2 2 2 3" xfId="9567" xr:uid="{0967AEB7-1703-47E2-BCEC-B5F1C70007FE}"/>
    <cellStyle name="Normal 6 2 2 4 2 2 2 4" xfId="7270" xr:uid="{870EEB4F-0426-45EB-B1B8-886A9671E043}"/>
    <cellStyle name="Normal 6 2 2 4 2 2 2 5" xfId="12484" xr:uid="{AB69D90F-DD99-4849-85F4-1AF8C47148C1}"/>
    <cellStyle name="Normal 6 2 2 4 2 2 2 6" xfId="5445" xr:uid="{E64687C2-B078-4D26-8533-3FAD744B16F4}"/>
    <cellStyle name="Normal 6 2 2 4 2 2 3" xfId="3185" xr:uid="{922B7322-F622-44A6-A7C8-607E6F441D9B}"/>
    <cellStyle name="Normal 6 2 2 4 2 2 3 2" xfId="13851" xr:uid="{E9BFB80F-1170-4017-B5B0-73CA0ECDD269}"/>
    <cellStyle name="Normal 6 2 2 4 2 2 3 3" xfId="9568" xr:uid="{8706BD2E-5EB4-4A1B-85F8-C50E8CD17477}"/>
    <cellStyle name="Normal 6 2 2 4 2 2 4" xfId="9569" xr:uid="{FE3005CB-78E8-4FBB-90FA-E85D086524BD}"/>
    <cellStyle name="Normal 6 2 2 4 2 2 5" xfId="6824" xr:uid="{BA8B130D-7DF6-4678-AEA3-FD693D0137AF}"/>
    <cellStyle name="Normal 6 2 2 4 2 2 6" xfId="12038" xr:uid="{C78C7086-8AF1-4DA2-9048-3FE4C1B95C22}"/>
    <cellStyle name="Normal 6 2 2 4 2 2 7" xfId="4999" xr:uid="{D390396A-34B3-447B-99DF-C0E480AC330A}"/>
    <cellStyle name="Normal 6 2 2 4 2 3" xfId="1673" xr:uid="{0CF549F9-F8C6-4838-B0D7-0A92B0B9CA31}"/>
    <cellStyle name="Normal 6 2 2 4 2 3 2" xfId="3630" xr:uid="{9310AABB-57F9-49C8-B2EF-2ADCD82BF8CE}"/>
    <cellStyle name="Normal 6 2 2 4 2 3 2 2" xfId="14296" xr:uid="{6013378A-E6EB-4BE4-98D8-55D5F8E562D9}"/>
    <cellStyle name="Normal 6 2 2 4 2 3 2 3" xfId="9570" xr:uid="{BFD787F6-B668-4115-A429-2BB39D54E8F2}"/>
    <cellStyle name="Normal 6 2 2 4 2 3 3" xfId="9571" xr:uid="{E280880F-48BC-42CE-B4F4-C9DAF8A811E5}"/>
    <cellStyle name="Normal 6 2 2 4 2 3 4" xfId="7269" xr:uid="{ED7091C4-BE7D-4C78-A82D-9BB39B0136DA}"/>
    <cellStyle name="Normal 6 2 2 4 2 3 5" xfId="12483" xr:uid="{3ABA7C2E-1404-4F18-B6D3-F449C12FB9AC}"/>
    <cellStyle name="Normal 6 2 2 4 2 3 6" xfId="5444" xr:uid="{6DD1C53E-012F-4064-BD58-4C12C214BD6E}"/>
    <cellStyle name="Normal 6 2 2 4 2 4" xfId="2818" xr:uid="{77CF29AF-8D22-4E7E-8516-007B3C57EF3B}"/>
    <cellStyle name="Normal 6 2 2 4 2 4 2" xfId="13484" xr:uid="{97901DBB-6DFE-4B5C-84D2-7293D30D0EC1}"/>
    <cellStyle name="Normal 6 2 2 4 2 4 3" xfId="9572" xr:uid="{2A57C920-46BC-468B-8777-B7AE51221D7A}"/>
    <cellStyle name="Normal 6 2 2 4 2 5" xfId="9573" xr:uid="{0F10AC94-1DCC-456F-ABD6-78C30A19B39B}"/>
    <cellStyle name="Normal 6 2 2 4 2 6" xfId="6457" xr:uid="{64FB1AC1-9B16-4069-B5D9-5C749E4F4629}"/>
    <cellStyle name="Normal 6 2 2 4 2 7" xfId="11671" xr:uid="{247A2230-575A-4283-831D-216F8A83BCEE}"/>
    <cellStyle name="Normal 6 2 2 4 2 8" xfId="4632" xr:uid="{F3EA6161-92A5-4CB9-86E7-930471515738}"/>
    <cellStyle name="Normal 6 2 2 4 3" xfId="904" xr:uid="{5291F31C-FE37-4334-84D8-67047486EC77}"/>
    <cellStyle name="Normal 6 2 2 4 3 2" xfId="1675" xr:uid="{BF49FDC1-864F-4331-9E49-A42D145A66E4}"/>
    <cellStyle name="Normal 6 2 2 4 3 2 2" xfId="3632" xr:uid="{8BD8B684-CBF9-4E0C-AF8B-608D183BE42F}"/>
    <cellStyle name="Normal 6 2 2 4 3 2 2 2" xfId="14298" xr:uid="{B664F3A8-A12C-4C38-9EF8-CF7BE6645E04}"/>
    <cellStyle name="Normal 6 2 2 4 3 2 2 3" xfId="9574" xr:uid="{92949718-BDCF-4A2E-86EF-9AE1692D9522}"/>
    <cellStyle name="Normal 6 2 2 4 3 2 3" xfId="9575" xr:uid="{6068CE11-8255-4B75-8BDE-8C8DEAC4831B}"/>
    <cellStyle name="Normal 6 2 2 4 3 2 4" xfId="7271" xr:uid="{C014FA3C-532A-454F-A60D-F7992BD22A3D}"/>
    <cellStyle name="Normal 6 2 2 4 3 2 5" xfId="12485" xr:uid="{6195C337-E397-4E1D-B0BB-9346467F9FA9}"/>
    <cellStyle name="Normal 6 2 2 4 3 2 6" xfId="5446" xr:uid="{189964CE-6723-456F-BD97-C499C1E9CC83}"/>
    <cellStyle name="Normal 6 2 2 4 3 3" xfId="2956" xr:uid="{5A915A7B-EABE-41EC-BF04-0456A529DAF1}"/>
    <cellStyle name="Normal 6 2 2 4 3 3 2" xfId="13622" xr:uid="{35192F77-F701-41A8-8487-2B7275BFAC33}"/>
    <cellStyle name="Normal 6 2 2 4 3 3 3" xfId="9576" xr:uid="{63860349-66B7-415F-BE54-7E5DB66C1C9D}"/>
    <cellStyle name="Normal 6 2 2 4 3 4" xfId="9577" xr:uid="{D1154F97-0E11-4729-A089-85D2B251C5AF}"/>
    <cellStyle name="Normal 6 2 2 4 3 5" xfId="6595" xr:uid="{74064A83-D1DD-4B4F-9ED4-409B18D06790}"/>
    <cellStyle name="Normal 6 2 2 4 3 6" xfId="11809" xr:uid="{9AB7B0CA-CB36-4F71-945E-0FE4BCB3D6B2}"/>
    <cellStyle name="Normal 6 2 2 4 3 7" xfId="4770" xr:uid="{128AC44E-278A-4D7F-8840-F8747D3074B5}"/>
    <cellStyle name="Normal 6 2 2 4 4" xfId="1672" xr:uid="{E8AFC338-19B3-42E2-9045-9DCE4CF4B469}"/>
    <cellStyle name="Normal 6 2 2 4 4 2" xfId="3629" xr:uid="{B5FE3796-81DB-4AAB-8C02-7612F5AB03CB}"/>
    <cellStyle name="Normal 6 2 2 4 4 2 2" xfId="14295" xr:uid="{ADD7B671-0520-42C0-852A-4165E65F03E5}"/>
    <cellStyle name="Normal 6 2 2 4 4 2 3" xfId="9578" xr:uid="{31B41FE2-8DE5-4E66-BAF2-4FB68E900BE6}"/>
    <cellStyle name="Normal 6 2 2 4 4 3" xfId="9579" xr:uid="{88A1BF0F-83A8-4273-BF81-89CB4B4E716F}"/>
    <cellStyle name="Normal 6 2 2 4 4 4" xfId="7268" xr:uid="{060172C5-B2DA-4DAB-A749-B69FF47D5629}"/>
    <cellStyle name="Normal 6 2 2 4 4 5" xfId="12482" xr:uid="{21A52FDC-CBF4-4CCC-83F2-B6C3F85DA792}"/>
    <cellStyle name="Normal 6 2 2 4 4 6" xfId="5443" xr:uid="{AD29C9C6-074A-4370-A807-88F96B546C9E}"/>
    <cellStyle name="Normal 6 2 2 4 5" xfId="2211" xr:uid="{0F278AC2-E25C-463D-A767-7C7F0A212E09}"/>
    <cellStyle name="Normal 6 2 2 4 5 2" xfId="4064" xr:uid="{A944510F-826F-4389-AEB3-D54FF97A1A86}"/>
    <cellStyle name="Normal 6 2 2 4 5 2 2" xfId="14727" xr:uid="{C8E74448-A337-4F1B-83DA-00C1B1653F51}"/>
    <cellStyle name="Normal 6 2 2 4 5 2 3" xfId="9580" xr:uid="{F096CC28-B6CE-41F9-9152-83DDC4C72ACB}"/>
    <cellStyle name="Normal 6 2 2 4 5 3" xfId="9581" xr:uid="{DA348B5B-EF0C-422D-9C4C-7E1C80C46B87}"/>
    <cellStyle name="Normal 6 2 2 4 5 4" xfId="7703" xr:uid="{E127715A-474B-49A2-9C18-CB498CD5F8B3}"/>
    <cellStyle name="Normal 6 2 2 4 5 5" xfId="12914" xr:uid="{80E020EB-D1D7-41B5-A042-A63ED12E502C}"/>
    <cellStyle name="Normal 6 2 2 4 5 6" xfId="5875" xr:uid="{1A23BA37-AE42-4B1C-B244-BCCF06E7FD89}"/>
    <cellStyle name="Normal 6 2 2 4 6" xfId="2355" xr:uid="{3EBBF542-25B2-48F7-B37A-68A95A3BB32B}"/>
    <cellStyle name="Normal 6 2 2 4 6 2" xfId="4199" xr:uid="{EE676935-F3A8-4FE4-AFC7-8328B8AA5E26}"/>
    <cellStyle name="Normal 6 2 2 4 6 2 2" xfId="14862" xr:uid="{DFC36D77-78FC-4A51-AE95-6A32B514324A}"/>
    <cellStyle name="Normal 6 2 2 4 6 2 3" xfId="9582" xr:uid="{0B562A71-B82A-4BB5-9502-41621E48BD96}"/>
    <cellStyle name="Normal 6 2 2 4 6 3" xfId="7838" xr:uid="{48D72471-AF7B-4C15-8188-AA5C60DDDB69}"/>
    <cellStyle name="Normal 6 2 2 4 6 4" xfId="13049" xr:uid="{6577E963-D492-47CF-AA4A-44747A429A66}"/>
    <cellStyle name="Normal 6 2 2 4 6 5" xfId="6010" xr:uid="{1E41A8AB-AA81-4002-8F19-C0F0A9460AD3}"/>
    <cellStyle name="Normal 6 2 2 4 7" xfId="2683" xr:uid="{996D7CD8-925D-4266-AB1D-A40D1FFFB61D}"/>
    <cellStyle name="Normal 6 2 2 4 7 2" xfId="13349" xr:uid="{734BED79-4DE3-4F46-8118-EF840D1DB18A}"/>
    <cellStyle name="Normal 6 2 2 4 7 3" xfId="9583" xr:uid="{0B2B09D2-2522-4651-A8E1-BC723F042C5E}"/>
    <cellStyle name="Normal 6 2 2 4 8" xfId="9584" xr:uid="{FF415797-8249-418C-B3D9-E75CE7B2153E}"/>
    <cellStyle name="Normal 6 2 2 4 9" xfId="6322" xr:uid="{37138F79-FFF5-4C56-99C8-92FA4A704780}"/>
    <cellStyle name="Normal 6 2 2 5" xfId="654" xr:uid="{3922238A-1F1B-4FB6-9A0B-1ABC0B4C631C}"/>
    <cellStyle name="Normal 6 2 2 5 10" xfId="11578" xr:uid="{31BBDA99-FDC4-413A-90E8-AEE3B1C1C2C8}"/>
    <cellStyle name="Normal 6 2 2 5 11" xfId="4539" xr:uid="{AFE55502-DF62-4D23-AD37-8B111A48B11A}"/>
    <cellStyle name="Normal 6 2 2 5 2" xfId="795" xr:uid="{57DA8108-0EDA-455B-9E56-FAFE9E3E5330}"/>
    <cellStyle name="Normal 6 2 2 5 2 2" xfId="1258" xr:uid="{D3761854-0F6F-4518-A4DD-D56316D57F7A}"/>
    <cellStyle name="Normal 6 2 2 5 2 2 2" xfId="1678" xr:uid="{DD82DA6E-82FC-46DE-9DE2-169273ABDCC4}"/>
    <cellStyle name="Normal 6 2 2 5 2 2 2 2" xfId="3635" xr:uid="{F78FF9D8-E556-4D79-9D8A-47682FBB35B7}"/>
    <cellStyle name="Normal 6 2 2 5 2 2 2 2 2" xfId="14301" xr:uid="{A340C88F-CB9C-4F93-A891-91A8744534D6}"/>
    <cellStyle name="Normal 6 2 2 5 2 2 2 2 3" xfId="9585" xr:uid="{D2C52AB1-0AF1-4B8C-B433-AE61B7CFA385}"/>
    <cellStyle name="Normal 6 2 2 5 2 2 2 3" xfId="9586" xr:uid="{E2287506-4B02-42C5-BDA3-795E753EBCD3}"/>
    <cellStyle name="Normal 6 2 2 5 2 2 2 4" xfId="7274" xr:uid="{E5526D24-3A9E-4596-AE96-5DD4CE01ED5A}"/>
    <cellStyle name="Normal 6 2 2 5 2 2 2 5" xfId="12488" xr:uid="{EA280189-BC46-4FAD-9C78-B70A8FEF10A8}"/>
    <cellStyle name="Normal 6 2 2 5 2 2 2 6" xfId="5449" xr:uid="{A436487C-A4AA-4485-8CFA-C1FBA217EDE0}"/>
    <cellStyle name="Normal 6 2 2 5 2 2 3" xfId="3227" xr:uid="{149D487E-4FCF-42F3-A3A8-7E5AFE25C805}"/>
    <cellStyle name="Normal 6 2 2 5 2 2 3 2" xfId="13893" xr:uid="{0421B544-2E31-4E9B-B7C8-94D2832228C7}"/>
    <cellStyle name="Normal 6 2 2 5 2 2 3 3" xfId="9587" xr:uid="{8258F9B3-1A6E-4499-9D7E-A947EC3C6D87}"/>
    <cellStyle name="Normal 6 2 2 5 2 2 4" xfId="9588" xr:uid="{A2E8357D-6019-40DC-8FE3-DBC247A10388}"/>
    <cellStyle name="Normal 6 2 2 5 2 2 5" xfId="6866" xr:uid="{BA35F1B5-855C-4C42-A4D7-9529957C6889}"/>
    <cellStyle name="Normal 6 2 2 5 2 2 6" xfId="12080" xr:uid="{53784C68-44D4-4289-9955-A7CE270BC3AC}"/>
    <cellStyle name="Normal 6 2 2 5 2 2 7" xfId="5041" xr:uid="{D9515705-C966-4B18-AF54-DC8B84AD2786}"/>
    <cellStyle name="Normal 6 2 2 5 2 3" xfId="1677" xr:uid="{907489E6-77F0-4B69-9B36-0CA814D37C5D}"/>
    <cellStyle name="Normal 6 2 2 5 2 3 2" xfId="3634" xr:uid="{29786F3F-324E-4895-8318-72FB1C674737}"/>
    <cellStyle name="Normal 6 2 2 5 2 3 2 2" xfId="14300" xr:uid="{4B5983B9-4694-418C-81D0-D71221126F2F}"/>
    <cellStyle name="Normal 6 2 2 5 2 3 2 3" xfId="9589" xr:uid="{ECB1AD39-4B36-4F15-B2D4-837898817F7D}"/>
    <cellStyle name="Normal 6 2 2 5 2 3 3" xfId="9590" xr:uid="{AEFD0400-0521-48ED-8163-E63E134E4224}"/>
    <cellStyle name="Normal 6 2 2 5 2 3 4" xfId="7273" xr:uid="{0B8CB5A5-B3F0-486B-ACD7-674D69EB3CF7}"/>
    <cellStyle name="Normal 6 2 2 5 2 3 5" xfId="12487" xr:uid="{F60875F7-5CE7-46FD-B4B2-2BCAAA0C079E}"/>
    <cellStyle name="Normal 6 2 2 5 2 3 6" xfId="5448" xr:uid="{7B1058D1-C073-4106-B8D4-9686157C2148}"/>
    <cellStyle name="Normal 6 2 2 5 2 4" xfId="2860" xr:uid="{67715159-40C3-4397-8953-F358CB6E0098}"/>
    <cellStyle name="Normal 6 2 2 5 2 4 2" xfId="13526" xr:uid="{0694A431-E468-4B62-884D-FA0FB5DE784D}"/>
    <cellStyle name="Normal 6 2 2 5 2 4 3" xfId="9591" xr:uid="{456C0295-A563-4479-80E2-3AA5CFB88CC9}"/>
    <cellStyle name="Normal 6 2 2 5 2 5" xfId="9592" xr:uid="{5644C97F-FCAE-4E9E-91FB-F807684B79B8}"/>
    <cellStyle name="Normal 6 2 2 5 2 6" xfId="6499" xr:uid="{BC03B239-A3B1-4836-A94C-635518448F19}"/>
    <cellStyle name="Normal 6 2 2 5 2 7" xfId="11713" xr:uid="{311ECCEB-6E58-441C-8DAD-238D2C53F0B7}"/>
    <cellStyle name="Normal 6 2 2 5 2 8" xfId="4674" xr:uid="{59AE8317-3729-4134-85AA-3EDD88B851DD}"/>
    <cellStyle name="Normal 6 2 2 5 3" xfId="947" xr:uid="{63F100AA-7298-46A7-A443-31B7DEC0AF23}"/>
    <cellStyle name="Normal 6 2 2 5 3 2" xfId="1679" xr:uid="{B8B4A70C-75BA-4D20-BAF6-A905016AC92C}"/>
    <cellStyle name="Normal 6 2 2 5 3 2 2" xfId="3636" xr:uid="{C7D3A82E-A5C4-45C3-98D4-AB152200BCD8}"/>
    <cellStyle name="Normal 6 2 2 5 3 2 2 2" xfId="14302" xr:uid="{505BECF5-D30B-4631-98B3-DAE28D49D132}"/>
    <cellStyle name="Normal 6 2 2 5 3 2 2 3" xfId="9593" xr:uid="{BD8E6A11-D6A6-4603-8782-C16F7251F602}"/>
    <cellStyle name="Normal 6 2 2 5 3 2 3" xfId="9594" xr:uid="{CE035C9D-6155-4EAD-ACBD-AB9CCA0F3711}"/>
    <cellStyle name="Normal 6 2 2 5 3 2 4" xfId="7275" xr:uid="{58CC1C4A-F98F-4E90-9619-E58B57AF37B1}"/>
    <cellStyle name="Normal 6 2 2 5 3 2 5" xfId="12489" xr:uid="{E659D72F-27C8-4F86-ADE9-8BC1599F3AB2}"/>
    <cellStyle name="Normal 6 2 2 5 3 2 6" xfId="5450" xr:uid="{933557E6-85D2-47AB-898C-1F8DB671A46E}"/>
    <cellStyle name="Normal 6 2 2 5 3 3" xfId="2998" xr:uid="{0B4C7133-69A5-4291-BDA5-86FCA5432E85}"/>
    <cellStyle name="Normal 6 2 2 5 3 3 2" xfId="13664" xr:uid="{548E0D18-19D8-4A78-85E6-86850AEACE3F}"/>
    <cellStyle name="Normal 6 2 2 5 3 3 3" xfId="9595" xr:uid="{C6FD04BE-97FD-4166-B4F1-12E83304B878}"/>
    <cellStyle name="Normal 6 2 2 5 3 4" xfId="9596" xr:uid="{B8BE29EB-D136-4DDB-A237-E1AB08AFB16A}"/>
    <cellStyle name="Normal 6 2 2 5 3 5" xfId="6637" xr:uid="{081A73E8-B96A-4B50-B1E3-22281459EB9D}"/>
    <cellStyle name="Normal 6 2 2 5 3 6" xfId="11851" xr:uid="{AF922809-6041-4F77-A768-7407A2023000}"/>
    <cellStyle name="Normal 6 2 2 5 3 7" xfId="4812" xr:uid="{C3E48C92-1F7A-4C99-AE70-83FA103D5E1B}"/>
    <cellStyle name="Normal 6 2 2 5 4" xfId="1676" xr:uid="{DD7F859E-A675-40B7-B668-FFA7C8D973B7}"/>
    <cellStyle name="Normal 6 2 2 5 4 2" xfId="3633" xr:uid="{6528425B-99A3-4A12-8831-1E42467C2027}"/>
    <cellStyle name="Normal 6 2 2 5 4 2 2" xfId="14299" xr:uid="{A0AF174B-6048-479B-B2D4-B719F296816B}"/>
    <cellStyle name="Normal 6 2 2 5 4 2 3" xfId="9597" xr:uid="{9F2DC12C-69D6-4E43-9F50-CBA2E7C28F19}"/>
    <cellStyle name="Normal 6 2 2 5 4 3" xfId="9598" xr:uid="{5E75C441-6205-45E0-A78A-C5F796255D39}"/>
    <cellStyle name="Normal 6 2 2 5 4 4" xfId="7272" xr:uid="{57EAA0F9-3503-4603-A409-50CB285A31B8}"/>
    <cellStyle name="Normal 6 2 2 5 4 5" xfId="12486" xr:uid="{23B42EA8-D10A-4034-868B-AEE36FFE5962}"/>
    <cellStyle name="Normal 6 2 2 5 4 6" xfId="5447" xr:uid="{20CD6E66-CB01-482F-A72B-473600DEA90F}"/>
    <cellStyle name="Normal 6 2 2 5 5" xfId="2253" xr:uid="{85C4563C-8EE9-4AED-B424-34F9D823974D}"/>
    <cellStyle name="Normal 6 2 2 5 5 2" xfId="4106" xr:uid="{F136EA0B-6861-42F5-B74B-8C6BE3C24B8B}"/>
    <cellStyle name="Normal 6 2 2 5 5 2 2" xfId="14769" xr:uid="{97FD5723-A80C-4B4A-9851-BD44F43F5938}"/>
    <cellStyle name="Normal 6 2 2 5 5 2 3" xfId="9599" xr:uid="{EF51A31D-16EF-4AE4-BCC0-171DF7FA41BF}"/>
    <cellStyle name="Normal 6 2 2 5 5 3" xfId="9600" xr:uid="{029CF543-B337-41BC-AA39-670D4C139E31}"/>
    <cellStyle name="Normal 6 2 2 5 5 4" xfId="7745" xr:uid="{C854FAD2-448B-4040-9578-086E94D392E2}"/>
    <cellStyle name="Normal 6 2 2 5 5 5" xfId="12956" xr:uid="{D6AD5F87-7A3D-41A6-803B-FEC2448E3D94}"/>
    <cellStyle name="Normal 6 2 2 5 5 6" xfId="5917" xr:uid="{72A4849D-8659-40DE-8F3F-B342208CD232}"/>
    <cellStyle name="Normal 6 2 2 5 6" xfId="2397" xr:uid="{9F8FFF0B-63DA-4013-A633-E6F6636C6969}"/>
    <cellStyle name="Normal 6 2 2 5 6 2" xfId="4241" xr:uid="{19A75E18-3AFD-4366-A634-3B98726114D3}"/>
    <cellStyle name="Normal 6 2 2 5 6 2 2" xfId="14904" xr:uid="{E6FB89DF-DE37-4113-8CBC-F766248F6EFD}"/>
    <cellStyle name="Normal 6 2 2 5 6 2 3" xfId="9601" xr:uid="{3461B425-B7FC-4361-922E-82F2836BD8A4}"/>
    <cellStyle name="Normal 6 2 2 5 6 3" xfId="7880" xr:uid="{73D72215-EC0D-4C90-89B8-16D2ABB3BBA1}"/>
    <cellStyle name="Normal 6 2 2 5 6 4" xfId="13091" xr:uid="{EAB897F4-0CBB-4F12-8AA2-F4DF8A992232}"/>
    <cellStyle name="Normal 6 2 2 5 6 5" xfId="6052" xr:uid="{B58DEAA4-A5FF-430B-9A36-F3298C8B81D7}"/>
    <cellStyle name="Normal 6 2 2 5 7" xfId="2725" xr:uid="{EE7CDE1F-4FD9-4C01-94A1-4B3E1A833522}"/>
    <cellStyle name="Normal 6 2 2 5 7 2" xfId="13391" xr:uid="{9C0C0732-4F53-4BFA-B5CA-9DBD0DF98E1A}"/>
    <cellStyle name="Normal 6 2 2 5 7 3" xfId="9602" xr:uid="{C8BD9BCF-1DDA-4BAA-AAB7-83801DCCD9B5}"/>
    <cellStyle name="Normal 6 2 2 5 8" xfId="9603" xr:uid="{91C5D0A9-6413-48A3-AAE3-B210D1537615}"/>
    <cellStyle name="Normal 6 2 2 5 9" xfId="6364" xr:uid="{AA79E69F-66A2-4FA2-BC93-06FFA4509B18}"/>
    <cellStyle name="Normal 6 2 2 6" xfId="488" xr:uid="{9A441915-F727-46D9-956B-797A1089EB5F}"/>
    <cellStyle name="Normal 6 2 2 6 2" xfId="1056" xr:uid="{5DC26B2C-AD99-4D59-A0F7-2221EFEE302E}"/>
    <cellStyle name="Normal 6 2 2 6 2 2" xfId="1681" xr:uid="{BA03B90D-1AF1-4AA1-89E2-89BC770644BA}"/>
    <cellStyle name="Normal 6 2 2 6 2 2 2" xfId="3638" xr:uid="{076863E1-2CB5-4D50-BD4F-49B23694B694}"/>
    <cellStyle name="Normal 6 2 2 6 2 2 2 2" xfId="14304" xr:uid="{D05388C3-E1D5-478A-B98A-64E77E9BB075}"/>
    <cellStyle name="Normal 6 2 2 6 2 2 2 3" xfId="9604" xr:uid="{26231A0B-4B6A-4987-9ACD-596FDA8F5018}"/>
    <cellStyle name="Normal 6 2 2 6 2 2 3" xfId="9605" xr:uid="{7CA5CBAD-8A1B-4E1A-B1EA-67B60F0CD5A2}"/>
    <cellStyle name="Normal 6 2 2 6 2 2 4" xfId="7277" xr:uid="{6FBE4135-2E54-42E1-9BEA-73EFBBCD54B3}"/>
    <cellStyle name="Normal 6 2 2 6 2 2 5" xfId="12491" xr:uid="{CDFAE433-53B6-4991-845B-6288FD89C89F}"/>
    <cellStyle name="Normal 6 2 2 6 2 2 6" xfId="5452" xr:uid="{F319CDA0-1ACA-4151-9909-BC86F4EB65F4}"/>
    <cellStyle name="Normal 6 2 2 6 2 3" xfId="3088" xr:uid="{348B9A18-8CE0-40D9-8414-9CF2BF3A424C}"/>
    <cellStyle name="Normal 6 2 2 6 2 3 2" xfId="13754" xr:uid="{CC87968A-24BD-42A9-8D75-4CD708295953}"/>
    <cellStyle name="Normal 6 2 2 6 2 3 3" xfId="9606" xr:uid="{A87FC266-157C-4FC1-8DD5-B9EECEE26497}"/>
    <cellStyle name="Normal 6 2 2 6 2 4" xfId="9607" xr:uid="{745DE316-C38C-494F-BE29-AF0B70131CAA}"/>
    <cellStyle name="Normal 6 2 2 6 2 5" xfId="6727" xr:uid="{7622C23A-0AEB-447E-B776-80836D9CAECE}"/>
    <cellStyle name="Normal 6 2 2 6 2 6" xfId="11941" xr:uid="{51ECEBDA-AD53-40A7-8DE5-435B610C9D80}"/>
    <cellStyle name="Normal 6 2 2 6 2 7" xfId="4902" xr:uid="{584BEEB1-44F9-48B5-A91F-DF83A45F0C8E}"/>
    <cellStyle name="Normal 6 2 2 6 3" xfId="1680" xr:uid="{D00276CE-13F3-42D1-85A4-760E5ABC2D48}"/>
    <cellStyle name="Normal 6 2 2 6 3 2" xfId="3637" xr:uid="{ECE49ADC-10CF-49C2-B0DC-29D0A3FFE6E6}"/>
    <cellStyle name="Normal 6 2 2 6 3 2 2" xfId="14303" xr:uid="{C845606B-668C-4C0E-A5C9-6D97FDAEFFB0}"/>
    <cellStyle name="Normal 6 2 2 6 3 2 3" xfId="9608" xr:uid="{1CB20A80-E24C-4E8C-B6DC-7E2B2163FEFE}"/>
    <cellStyle name="Normal 6 2 2 6 3 3" xfId="9609" xr:uid="{098700F8-819C-411E-9B31-CD0448F14273}"/>
    <cellStyle name="Normal 6 2 2 6 3 4" xfId="7276" xr:uid="{5FF433A7-2AF8-4E7D-81B4-1A114928DCA1}"/>
    <cellStyle name="Normal 6 2 2 6 3 5" xfId="12490" xr:uid="{CE01CE1B-136F-4EFE-82CF-F17469760BDC}"/>
    <cellStyle name="Normal 6 2 2 6 3 6" xfId="5451" xr:uid="{8E4733F7-F735-4EE4-BCDD-BA3F1B7AB149}"/>
    <cellStyle name="Normal 6 2 2 6 4" xfId="2636" xr:uid="{26C57CE3-CF61-411D-8369-A407C1455EF3}"/>
    <cellStyle name="Normal 6 2 2 6 4 2" xfId="13302" xr:uid="{C78265B4-0287-4345-8EC1-593B09DB933F}"/>
    <cellStyle name="Normal 6 2 2 6 4 3" xfId="9610" xr:uid="{E05D71D0-81CD-4FDB-A76F-CFFB50E38324}"/>
    <cellStyle name="Normal 6 2 2 6 5" xfId="9611" xr:uid="{DB48366A-52E0-4AC8-A315-569A014011A4}"/>
    <cellStyle name="Normal 6 2 2 6 6" xfId="6275" xr:uid="{2DDA74FA-D76D-49FF-95E3-B087CBCA7812}"/>
    <cellStyle name="Normal 6 2 2 6 7" xfId="11489" xr:uid="{40AEB874-0940-4E70-8D57-7F943DD5D932}"/>
    <cellStyle name="Normal 6 2 2 6 8" xfId="4450" xr:uid="{75D54E1B-28A0-40FA-835A-DF49B8236EB8}"/>
    <cellStyle name="Normal 6 2 2 7" xfId="705" xr:uid="{A5027136-91EA-4C99-85A2-0EF2C55CE39F}"/>
    <cellStyle name="Normal 6 2 2 7 2" xfId="1169" xr:uid="{73B6A3A4-1996-408F-AF82-0090D7755AE1}"/>
    <cellStyle name="Normal 6 2 2 7 2 2" xfId="1683" xr:uid="{5FD98AE6-8AFB-4362-A0B6-534352B1D359}"/>
    <cellStyle name="Normal 6 2 2 7 2 2 2" xfId="3640" xr:uid="{D58704B1-562E-4F71-B9BE-B6F0288F5FD1}"/>
    <cellStyle name="Normal 6 2 2 7 2 2 2 2" xfId="14306" xr:uid="{E6E30300-386E-4C47-9068-CFFC1A88AFAD}"/>
    <cellStyle name="Normal 6 2 2 7 2 2 2 3" xfId="9612" xr:uid="{0C2F94D4-7A50-42F6-9EE7-1BB98B4AAD62}"/>
    <cellStyle name="Normal 6 2 2 7 2 2 3" xfId="9613" xr:uid="{E5792D2A-8E33-43F0-B3E1-986C9E07868A}"/>
    <cellStyle name="Normal 6 2 2 7 2 2 4" xfId="7279" xr:uid="{1C235DDB-7D67-45C9-A8AB-223465F75DA6}"/>
    <cellStyle name="Normal 6 2 2 7 2 2 5" xfId="12493" xr:uid="{5FE9508E-827D-4EB6-95AB-FB9043692C7D}"/>
    <cellStyle name="Normal 6 2 2 7 2 2 6" xfId="5454" xr:uid="{4BAAC08A-7322-490E-B050-EF7955D8C679}"/>
    <cellStyle name="Normal 6 2 2 7 2 3" xfId="3138" xr:uid="{B028D0CB-A18C-4E0D-8025-FE2EF81C9A59}"/>
    <cellStyle name="Normal 6 2 2 7 2 3 2" xfId="13804" xr:uid="{B6DD55E3-8B60-430C-A52C-24ADF03AAE51}"/>
    <cellStyle name="Normal 6 2 2 7 2 3 3" xfId="9614" xr:uid="{9E77DDA9-1F58-4069-B805-8DF5D82C62B5}"/>
    <cellStyle name="Normal 6 2 2 7 2 4" xfId="9615" xr:uid="{E7FEB4DD-20FF-4477-BDBD-908774D9E2A7}"/>
    <cellStyle name="Normal 6 2 2 7 2 5" xfId="6777" xr:uid="{9A375E87-728D-464E-B5FA-25715C0BF409}"/>
    <cellStyle name="Normal 6 2 2 7 2 6" xfId="11991" xr:uid="{79D9CDC3-FD04-43EC-9690-96C86C931E9E}"/>
    <cellStyle name="Normal 6 2 2 7 2 7" xfId="4952" xr:uid="{8851296A-64D1-4926-993F-A9C6D45E9A06}"/>
    <cellStyle name="Normal 6 2 2 7 3" xfId="1682" xr:uid="{6BE5AA97-8F6F-415B-A865-A95783E397E6}"/>
    <cellStyle name="Normal 6 2 2 7 3 2" xfId="3639" xr:uid="{FBDF37AA-9269-4EAC-BD8B-51882D222A5E}"/>
    <cellStyle name="Normal 6 2 2 7 3 2 2" xfId="14305" xr:uid="{7E00293A-389A-4D0A-B84F-DA2C123EA6FC}"/>
    <cellStyle name="Normal 6 2 2 7 3 2 3" xfId="9616" xr:uid="{917A1010-14CE-4A3D-BE61-6F64EF257129}"/>
    <cellStyle name="Normal 6 2 2 7 3 3" xfId="9617" xr:uid="{06310FDE-A054-4D94-B963-23B380B4A057}"/>
    <cellStyle name="Normal 6 2 2 7 3 4" xfId="7278" xr:uid="{6D21CDC9-6188-4E44-A441-A26A9CA4D747}"/>
    <cellStyle name="Normal 6 2 2 7 3 5" xfId="12492" xr:uid="{C942671D-2DDD-45B3-9339-D1951ACC1628}"/>
    <cellStyle name="Normal 6 2 2 7 3 6" xfId="5453" xr:uid="{582ED360-75AC-4EF4-8ACB-D159890855A9}"/>
    <cellStyle name="Normal 6 2 2 7 4" xfId="2771" xr:uid="{2486382F-7D55-43BF-8893-113E5D736575}"/>
    <cellStyle name="Normal 6 2 2 7 4 2" xfId="13437" xr:uid="{8C33CC6A-DACF-4EFD-990B-6B83D22941DA}"/>
    <cellStyle name="Normal 6 2 2 7 4 3" xfId="9618" xr:uid="{C039210F-B2B4-441C-89CC-3668EBAC0EC8}"/>
    <cellStyle name="Normal 6 2 2 7 5" xfId="9619" xr:uid="{9F1A95FC-1723-431D-B554-E99009EAB8BE}"/>
    <cellStyle name="Normal 6 2 2 7 6" xfId="6410" xr:uid="{6B14704C-67CD-4C72-AA3D-6D568EA02C12}"/>
    <cellStyle name="Normal 6 2 2 7 7" xfId="11624" xr:uid="{B305C7F4-4697-4F8C-9BBC-43A54BE66502}"/>
    <cellStyle name="Normal 6 2 2 7 8" xfId="4585" xr:uid="{E0B691D5-7172-49B0-95DC-642B0EE147E2}"/>
    <cellStyle name="Normal 6 2 2 8" xfId="373" xr:uid="{0AEF1091-7041-477B-B542-9633CADE37A2}"/>
    <cellStyle name="Normal 6 2 2 8 2" xfId="999" xr:uid="{BAA651C9-796F-4AC8-86D4-E121386EF951}"/>
    <cellStyle name="Normal 6 2 2 8 2 2" xfId="1685" xr:uid="{AC6FD846-055C-44CC-BE2E-3F3C4FB4ECC1}"/>
    <cellStyle name="Normal 6 2 2 8 2 2 2" xfId="3642" xr:uid="{A7CB5DB9-AE4A-4215-AF52-EEF370C1EA64}"/>
    <cellStyle name="Normal 6 2 2 8 2 2 2 2" xfId="14308" xr:uid="{8B6941F5-BC32-46F0-A313-117915EF762D}"/>
    <cellStyle name="Normal 6 2 2 8 2 2 2 3" xfId="9620" xr:uid="{5FEED679-AE98-4318-8F74-496760952562}"/>
    <cellStyle name="Normal 6 2 2 8 2 2 3" xfId="9621" xr:uid="{D5E3343E-DE9C-4CAB-801B-27CF30EC4FBD}"/>
    <cellStyle name="Normal 6 2 2 8 2 2 4" xfId="7281" xr:uid="{6D3326A8-2F8A-4EF6-9D96-4A7CE25B0A90}"/>
    <cellStyle name="Normal 6 2 2 8 2 2 5" xfId="12495" xr:uid="{67ECEC6A-6C59-4CE8-8CCF-714CAC63D42B}"/>
    <cellStyle name="Normal 6 2 2 8 2 2 6" xfId="5456" xr:uid="{6FCC0BDD-0AB5-46B5-BCB0-704413718E6E}"/>
    <cellStyle name="Normal 6 2 2 8 2 3" xfId="3044" xr:uid="{110348AA-024E-4657-AFD6-E2FD308B4D58}"/>
    <cellStyle name="Normal 6 2 2 8 2 3 2" xfId="13710" xr:uid="{7ECE779E-BD18-488B-9B9C-913A90AE5674}"/>
    <cellStyle name="Normal 6 2 2 8 2 3 3" xfId="9622" xr:uid="{350C2141-586B-46CF-9DE6-4229213CF216}"/>
    <cellStyle name="Normal 6 2 2 8 2 4" xfId="9623" xr:uid="{C0811E04-19C6-4AB6-BD11-BE9FC35EC43A}"/>
    <cellStyle name="Normal 6 2 2 8 2 5" xfId="6683" xr:uid="{B2B31419-29A4-411B-BC33-E727ED489927}"/>
    <cellStyle name="Normal 6 2 2 8 2 6" xfId="11897" xr:uid="{AE668422-E011-4F7D-BAAE-3709AEEE1EB7}"/>
    <cellStyle name="Normal 6 2 2 8 2 7" xfId="4858" xr:uid="{1FB0C699-09C3-4255-8644-7887D4F3B697}"/>
    <cellStyle name="Normal 6 2 2 8 3" xfId="1684" xr:uid="{E25E0425-198E-401F-B733-A4D25DB8CB37}"/>
    <cellStyle name="Normal 6 2 2 8 3 2" xfId="3641" xr:uid="{6124B057-E65D-40F2-8A38-ACE42983672F}"/>
    <cellStyle name="Normal 6 2 2 8 3 2 2" xfId="14307" xr:uid="{43C0B9D5-E603-4580-ADD7-CBA2EC27E198}"/>
    <cellStyle name="Normal 6 2 2 8 3 2 3" xfId="9624" xr:uid="{C716E1BD-FCD5-4DBA-8871-D7FE4AB83EFC}"/>
    <cellStyle name="Normal 6 2 2 8 3 3" xfId="9625" xr:uid="{FB7CC461-8654-4370-8245-BE5EC83330AE}"/>
    <cellStyle name="Normal 6 2 2 8 3 4" xfId="7280" xr:uid="{4645C2F1-27ED-4753-A9D7-1240DEDF8B29}"/>
    <cellStyle name="Normal 6 2 2 8 3 5" xfId="12494" xr:uid="{66A0A8D1-EB2C-4299-81C5-5F3FEE7BAD33}"/>
    <cellStyle name="Normal 6 2 2 8 3 6" xfId="5455" xr:uid="{72D5704D-40CC-4A5A-BCD7-C7952CC10980}"/>
    <cellStyle name="Normal 6 2 2 8 4" xfId="2587" xr:uid="{C698C156-B0E6-43B5-A421-B7420F6D2E88}"/>
    <cellStyle name="Normal 6 2 2 8 4 2" xfId="13253" xr:uid="{557ED6D0-1B34-4D7E-B6B3-FFAA8C1468D8}"/>
    <cellStyle name="Normal 6 2 2 8 4 3" xfId="9626" xr:uid="{DF27183F-1ECC-4D84-B619-5D52B9321DD6}"/>
    <cellStyle name="Normal 6 2 2 8 5" xfId="9627" xr:uid="{E6F34A34-8CB9-4CED-B079-39F6EB8277EE}"/>
    <cellStyle name="Normal 6 2 2 8 6" xfId="6226" xr:uid="{963BA257-D69D-44F1-AA13-38A6A2E5B802}"/>
    <cellStyle name="Normal 6 2 2 8 7" xfId="11440" xr:uid="{63B483A4-843B-4458-B315-C16EE40E9158}"/>
    <cellStyle name="Normal 6 2 2 8 8" xfId="4401" xr:uid="{FDC71B55-84F6-4B98-A9B3-CCEF1F88058D}"/>
    <cellStyle name="Normal 6 2 2 9" xfId="853" xr:uid="{91ED06E8-8525-4E4E-B0AF-F164B2EB1138}"/>
    <cellStyle name="Normal 6 2 2 9 2" xfId="1686" xr:uid="{68481D2A-B228-4563-929E-FDC7DD81BE2A}"/>
    <cellStyle name="Normal 6 2 2 9 2 2" xfId="3643" xr:uid="{CEF5C598-55F8-4AF4-81C4-644794D45FA6}"/>
    <cellStyle name="Normal 6 2 2 9 2 2 2" xfId="14309" xr:uid="{8897D17B-9934-48FD-9D9B-40C2F4735858}"/>
    <cellStyle name="Normal 6 2 2 9 2 2 3" xfId="9628" xr:uid="{54C290B4-B366-421B-88B4-7F0D7812101C}"/>
    <cellStyle name="Normal 6 2 2 9 2 3" xfId="9629" xr:uid="{2AA9978D-AA43-4AB5-B754-991D25C126F9}"/>
    <cellStyle name="Normal 6 2 2 9 2 4" xfId="7282" xr:uid="{560F8A29-B6AC-4BCF-9862-A7E587283781}"/>
    <cellStyle name="Normal 6 2 2 9 2 5" xfId="12496" xr:uid="{05C96C4F-1974-4F72-8D45-F0B44A4B5F7F}"/>
    <cellStyle name="Normal 6 2 2 9 2 6" xfId="5457" xr:uid="{CCF83087-A74C-4EC0-BE92-5E98D1D37EC2}"/>
    <cellStyle name="Normal 6 2 2 9 3" xfId="2909" xr:uid="{B8CB2D04-F684-4201-A9D0-38AA07A8A69B}"/>
    <cellStyle name="Normal 6 2 2 9 3 2" xfId="13575" xr:uid="{E9EC33A6-9D39-4F3B-AE3F-191AA3E20440}"/>
    <cellStyle name="Normal 6 2 2 9 3 3" xfId="9630" xr:uid="{7CD03BEE-A091-41C4-B064-2A3C53CD5FB5}"/>
    <cellStyle name="Normal 6 2 2 9 4" xfId="9631" xr:uid="{7FB54B2C-5E34-46B0-B7D6-95700F8F4E7C}"/>
    <cellStyle name="Normal 6 2 2 9 5" xfId="6548" xr:uid="{CDFC682A-258C-4043-9C30-B915E23477A0}"/>
    <cellStyle name="Normal 6 2 2 9 6" xfId="11762" xr:uid="{B7F7877F-0B59-4F93-9F2F-545A0FC0444F}"/>
    <cellStyle name="Normal 6 2 2 9 7" xfId="4723" xr:uid="{C44CDCE5-42F3-4DAE-81AA-F78FF69B115A}"/>
    <cellStyle name="Normal 6 2 20" xfId="14973" xr:uid="{4DC85F6C-5841-462E-B608-C110DED6DEEE}"/>
    <cellStyle name="Normal 6 2 3" xfId="141" xr:uid="{0C0D65A4-D9B0-4EEB-9F52-1C4BBB3DA981}"/>
    <cellStyle name="Normal 6 2 3 10" xfId="2160" xr:uid="{B0CD9C78-CF7A-40A8-995C-F1AEE7305394}"/>
    <cellStyle name="Normal 6 2 3 10 2" xfId="4019" xr:uid="{D728CE99-5F52-4BE3-B513-2F6D3585F01D}"/>
    <cellStyle name="Normal 6 2 3 10 2 2" xfId="14682" xr:uid="{1B4051A4-3853-4846-B81E-E345621E1A40}"/>
    <cellStyle name="Normal 6 2 3 10 2 3" xfId="9632" xr:uid="{5DBD4506-D811-48FE-B580-BF18F05C726F}"/>
    <cellStyle name="Normal 6 2 3 10 3" xfId="9633" xr:uid="{AC10C37A-A7F8-4D55-A3DC-3E49E8B40729}"/>
    <cellStyle name="Normal 6 2 3 10 4" xfId="7658" xr:uid="{E72FC29C-713C-4499-9FF4-06E319BD8D7F}"/>
    <cellStyle name="Normal 6 2 3 10 5" xfId="12869" xr:uid="{D6E507FB-1740-415C-94BA-5F6B38C1B491}"/>
    <cellStyle name="Normal 6 2 3 10 6" xfId="5830" xr:uid="{A21F95DC-E8C7-4779-9D71-35FFB5D840D0}"/>
    <cellStyle name="Normal 6 2 3 11" xfId="2311" xr:uid="{9FF799D2-F254-4A64-976A-668FD91B799E}"/>
    <cellStyle name="Normal 6 2 3 11 2" xfId="4155" xr:uid="{D52B53BA-1A18-460E-BB8D-71AEE108FDB9}"/>
    <cellStyle name="Normal 6 2 3 11 2 2" xfId="14818" xr:uid="{05B74500-61B1-4493-BA2E-4692B8EB6B42}"/>
    <cellStyle name="Normal 6 2 3 11 2 3" xfId="9634" xr:uid="{A07BE85B-0ACE-462C-B7C5-1A7231F0BD25}"/>
    <cellStyle name="Normal 6 2 3 11 3" xfId="7794" xr:uid="{05CBC6B0-41AD-43EB-964A-6F7C2637822A}"/>
    <cellStyle name="Normal 6 2 3 11 4" xfId="13005" xr:uid="{1988CF70-69F6-4A31-BD75-C891FC59C052}"/>
    <cellStyle name="Normal 6 2 3 11 5" xfId="5966" xr:uid="{7072829E-2BB9-419E-BC97-AFA2248A65BC}"/>
    <cellStyle name="Normal 6 2 3 12" xfId="2494" xr:uid="{903141F0-94B8-408A-917B-5A7E255A2D8B}"/>
    <cellStyle name="Normal 6 2 3 12 2" xfId="9635" xr:uid="{466E2D00-4CFA-40EA-9C1B-C2AA216594B2}"/>
    <cellStyle name="Normal 6 2 3 12 3" xfId="13162" xr:uid="{A27FB888-79E5-4EB4-90F4-CEFBB83BCA4F}"/>
    <cellStyle name="Normal 6 2 3 12 4" xfId="6106" xr:uid="{D6EA99C3-92E8-4385-8E73-7FDC594BFE4B}"/>
    <cellStyle name="Normal 6 2 3 13" xfId="9636" xr:uid="{EA59F3FA-6507-40AA-9529-DE4C8DB0B960}"/>
    <cellStyle name="Normal 6 2 3 14" xfId="6133" xr:uid="{812270C3-E5F3-4CAB-9E5B-E6D7E57DA033}"/>
    <cellStyle name="Normal 6 2 3 15" xfId="11349" xr:uid="{F7C8DF8F-3EDE-4349-87BA-74408487A4CE}"/>
    <cellStyle name="Normal 6 2 3 16" xfId="4310" xr:uid="{F8F13C7A-E60D-49BE-9930-93D4A3DFCCC0}"/>
    <cellStyle name="Normal 6 2 3 2" xfId="594" xr:uid="{0C84997A-89D7-4225-973C-8815FACFAD23}"/>
    <cellStyle name="Normal 6 2 3 2 10" xfId="11539" xr:uid="{58D11F4A-3144-4C8A-A73A-8FC8119B84BA}"/>
    <cellStyle name="Normal 6 2 3 2 11" xfId="4500" xr:uid="{A94F6C08-3F41-4300-B3B0-2AEFFDE33BAC}"/>
    <cellStyle name="Normal 6 2 3 2 2" xfId="755" xr:uid="{FE944A06-33D9-4BB2-9DAE-69AD9E5662AC}"/>
    <cellStyle name="Normal 6 2 3 2 2 2" xfId="1219" xr:uid="{3EF771EB-0E46-4B5D-BD3F-A638243D92B7}"/>
    <cellStyle name="Normal 6 2 3 2 2 2 2" xfId="1689" xr:uid="{1217F1EB-808F-48B9-AF98-98DA118A784A}"/>
    <cellStyle name="Normal 6 2 3 2 2 2 2 2" xfId="3646" xr:uid="{46C8F368-6422-4806-95BB-DA57D649D4E1}"/>
    <cellStyle name="Normal 6 2 3 2 2 2 2 2 2" xfId="14312" xr:uid="{23D17AE7-4245-4672-8333-B125B24AFD8F}"/>
    <cellStyle name="Normal 6 2 3 2 2 2 2 2 3" xfId="9637" xr:uid="{0EA38BC5-41DF-4F1F-A162-5EAC41A5FAB7}"/>
    <cellStyle name="Normal 6 2 3 2 2 2 2 3" xfId="9638" xr:uid="{20362D4E-9D0F-4DBA-BEC3-2956966D00D2}"/>
    <cellStyle name="Normal 6 2 3 2 2 2 2 4" xfId="7285" xr:uid="{7DA534ED-F07D-4ED0-93C1-E9AB272D6474}"/>
    <cellStyle name="Normal 6 2 3 2 2 2 2 5" xfId="12499" xr:uid="{232779D7-1B21-481A-B38E-8DB8536CD054}"/>
    <cellStyle name="Normal 6 2 3 2 2 2 2 6" xfId="5460" xr:uid="{30BD289C-8D76-41BF-9A79-188CD6DD40F1}"/>
    <cellStyle name="Normal 6 2 3 2 2 2 3" xfId="3188" xr:uid="{9FEF2318-6680-4E07-B3A9-05854580D3F1}"/>
    <cellStyle name="Normal 6 2 3 2 2 2 3 2" xfId="13854" xr:uid="{C795185F-0536-4A40-8A0A-24CC3FD401A1}"/>
    <cellStyle name="Normal 6 2 3 2 2 2 3 3" xfId="9639" xr:uid="{AAE85840-4BD4-4AB6-87A9-7E37EF7E37AE}"/>
    <cellStyle name="Normal 6 2 3 2 2 2 4" xfId="9640" xr:uid="{4872395E-ECCF-4F1C-B1B2-75627FAD5506}"/>
    <cellStyle name="Normal 6 2 3 2 2 2 5" xfId="6827" xr:uid="{1F6CD3EE-BA2F-4DEF-BF1E-CDE893D72295}"/>
    <cellStyle name="Normal 6 2 3 2 2 2 6" xfId="12041" xr:uid="{6BD63057-7596-4B25-8F8E-C3BF1A7BD39A}"/>
    <cellStyle name="Normal 6 2 3 2 2 2 7" xfId="5002" xr:uid="{629EB6B4-F286-4B8A-9AA3-85CB20557E7F}"/>
    <cellStyle name="Normal 6 2 3 2 2 3" xfId="1688" xr:uid="{D5910AE6-E4C6-481C-839B-F711741294D0}"/>
    <cellStyle name="Normal 6 2 3 2 2 3 2" xfId="3645" xr:uid="{FDD0C0D6-1128-4094-B7E4-25F2CA8EB5D9}"/>
    <cellStyle name="Normal 6 2 3 2 2 3 2 2" xfId="14311" xr:uid="{52D6F9D6-E113-4393-A77F-0C5F4FD68027}"/>
    <cellStyle name="Normal 6 2 3 2 2 3 2 3" xfId="9641" xr:uid="{75F89EDD-E150-41E7-BD88-BC8E41B40F97}"/>
    <cellStyle name="Normal 6 2 3 2 2 3 3" xfId="9642" xr:uid="{9ADB952C-804C-4BB7-84AD-3CFDB0DC56E7}"/>
    <cellStyle name="Normal 6 2 3 2 2 3 4" xfId="7284" xr:uid="{AAC6735E-B2D7-419E-84F0-3C23CD3743BB}"/>
    <cellStyle name="Normal 6 2 3 2 2 3 5" xfId="12498" xr:uid="{8ECC4C7C-CAB0-4370-9AB5-8F18BD17F0A1}"/>
    <cellStyle name="Normal 6 2 3 2 2 3 6" xfId="5459" xr:uid="{88F72D62-5AB8-4CF9-8B42-7F04C6D15415}"/>
    <cellStyle name="Normal 6 2 3 2 2 4" xfId="2821" xr:uid="{031072D7-7E8E-459E-A8C0-95056F8307DD}"/>
    <cellStyle name="Normal 6 2 3 2 2 4 2" xfId="13487" xr:uid="{58E5C7AF-D1B8-4F37-BC8B-314518C98A9C}"/>
    <cellStyle name="Normal 6 2 3 2 2 4 3" xfId="9643" xr:uid="{40F7697B-7B5F-4239-A617-F85AEE363A14}"/>
    <cellStyle name="Normal 6 2 3 2 2 5" xfId="9644" xr:uid="{C358271B-6990-41E4-9AD0-31D53C41C33A}"/>
    <cellStyle name="Normal 6 2 3 2 2 6" xfId="6460" xr:uid="{82E4D465-F37B-45A1-B575-60EA96E1E4EF}"/>
    <cellStyle name="Normal 6 2 3 2 2 7" xfId="11674" xr:uid="{1AE23083-A970-4681-8939-F4DE5E7BADBA}"/>
    <cellStyle name="Normal 6 2 3 2 2 8" xfId="4635" xr:uid="{B5EF374A-5633-475A-BC19-52F6FB012E74}"/>
    <cellStyle name="Normal 6 2 3 2 3" xfId="907" xr:uid="{A4D2AC14-714A-4324-9CA7-8D954F27C9ED}"/>
    <cellStyle name="Normal 6 2 3 2 3 2" xfId="1690" xr:uid="{DB6C2D9F-ED78-4814-958D-30EB2DA5F29C}"/>
    <cellStyle name="Normal 6 2 3 2 3 2 2" xfId="3647" xr:uid="{4176DE79-C144-479E-BBC6-56C0D7568851}"/>
    <cellStyle name="Normal 6 2 3 2 3 2 2 2" xfId="14313" xr:uid="{D6CBF881-2871-4FD1-A5B0-44DBF183A2DD}"/>
    <cellStyle name="Normal 6 2 3 2 3 2 2 3" xfId="9645" xr:uid="{4628BC36-B0B5-4CCF-9C42-FD2323F08E4E}"/>
    <cellStyle name="Normal 6 2 3 2 3 2 3" xfId="9646" xr:uid="{1E972915-1857-4502-AB45-D5BA58BA5E05}"/>
    <cellStyle name="Normal 6 2 3 2 3 2 4" xfId="7286" xr:uid="{514C4C04-B35F-4D87-899F-AF897E05BE4D}"/>
    <cellStyle name="Normal 6 2 3 2 3 2 5" xfId="12500" xr:uid="{FD5CC550-BB50-4907-AD7C-F3B7EB3DFBB6}"/>
    <cellStyle name="Normal 6 2 3 2 3 2 6" xfId="5461" xr:uid="{3F8A6D31-8D54-4028-A8B8-895787F4B5CB}"/>
    <cellStyle name="Normal 6 2 3 2 3 3" xfId="2959" xr:uid="{5DC522A2-62BD-4639-A25F-9FB0C06E4AF4}"/>
    <cellStyle name="Normal 6 2 3 2 3 3 2" xfId="13625" xr:uid="{75FC4C54-E355-4CA0-A9BA-A93BEE64AC83}"/>
    <cellStyle name="Normal 6 2 3 2 3 3 3" xfId="9647" xr:uid="{2CA2C7F6-0DD7-4821-BA82-3758CC7A35D6}"/>
    <cellStyle name="Normal 6 2 3 2 3 4" xfId="9648" xr:uid="{6F162BA7-3089-4FE5-A14C-85D4E19B4467}"/>
    <cellStyle name="Normal 6 2 3 2 3 5" xfId="6598" xr:uid="{35710692-5550-4EB3-8994-0CA82722D50B}"/>
    <cellStyle name="Normal 6 2 3 2 3 6" xfId="11812" xr:uid="{3FACBB1C-25E9-4352-BF98-9E393E17F568}"/>
    <cellStyle name="Normal 6 2 3 2 3 7" xfId="4773" xr:uid="{80BC6286-AD5F-4DD4-8A3D-B1FB29EF50E5}"/>
    <cellStyle name="Normal 6 2 3 2 4" xfId="1687" xr:uid="{9F4FDEE2-B632-4D7E-9652-AF05BFCD5E9C}"/>
    <cellStyle name="Normal 6 2 3 2 4 2" xfId="3644" xr:uid="{AAFEBD5E-5911-43A0-8159-48E15ED6EB76}"/>
    <cellStyle name="Normal 6 2 3 2 4 2 2" xfId="14310" xr:uid="{BF1336C3-73D1-4ED7-ABFF-C819980A22D3}"/>
    <cellStyle name="Normal 6 2 3 2 4 2 3" xfId="9649" xr:uid="{1A3E5597-7B21-4030-8792-FA660A93F444}"/>
    <cellStyle name="Normal 6 2 3 2 4 3" xfId="9650" xr:uid="{DD24EEF6-6374-45DF-8BBE-47986A0735CB}"/>
    <cellStyle name="Normal 6 2 3 2 4 4" xfId="7283" xr:uid="{D1862D98-0439-4BC6-A136-75433B526464}"/>
    <cellStyle name="Normal 6 2 3 2 4 5" xfId="12497" xr:uid="{FBCDE3FA-F2FE-4574-9A55-0DF73B4FF231}"/>
    <cellStyle name="Normal 6 2 3 2 4 6" xfId="5458" xr:uid="{22FFA433-4F90-4361-A14E-FF1F7B1AFEC3}"/>
    <cellStyle name="Normal 6 2 3 2 5" xfId="2214" xr:uid="{F5679E9B-48C7-4813-84B5-C5CBC52245C7}"/>
    <cellStyle name="Normal 6 2 3 2 5 2" xfId="4067" xr:uid="{9700A086-5FEA-4CC4-B71A-58DA30FBBF53}"/>
    <cellStyle name="Normal 6 2 3 2 5 2 2" xfId="14730" xr:uid="{3CF1E10A-53EF-4D13-AD9D-138CBF82A9C0}"/>
    <cellStyle name="Normal 6 2 3 2 5 2 3" xfId="9651" xr:uid="{5A078AD7-046F-4F83-9689-5529DAD945F1}"/>
    <cellStyle name="Normal 6 2 3 2 5 3" xfId="9652" xr:uid="{BD343D30-84D4-45CB-BD70-1822C7C14C4D}"/>
    <cellStyle name="Normal 6 2 3 2 5 4" xfId="7706" xr:uid="{CF462E08-E9F1-4BE3-BE8D-8FF849BD5F50}"/>
    <cellStyle name="Normal 6 2 3 2 5 5" xfId="12917" xr:uid="{CDD7EE78-0483-470F-AEF4-65B24EBAA7C8}"/>
    <cellStyle name="Normal 6 2 3 2 5 6" xfId="5878" xr:uid="{A4FF29E8-0F00-4D64-8EEA-E2D815F18CB9}"/>
    <cellStyle name="Normal 6 2 3 2 6" xfId="2358" xr:uid="{95D30E16-9A73-4BED-960C-1231D76C19EC}"/>
    <cellStyle name="Normal 6 2 3 2 6 2" xfId="4202" xr:uid="{D5B7BE6C-EFB9-48BF-83D4-569DDDAED12B}"/>
    <cellStyle name="Normal 6 2 3 2 6 2 2" xfId="14865" xr:uid="{95F5057B-EC72-46A4-BB41-005255648678}"/>
    <cellStyle name="Normal 6 2 3 2 6 2 3" xfId="9653" xr:uid="{4BE4CD5E-78E0-45A2-AD55-9CF63E13B550}"/>
    <cellStyle name="Normal 6 2 3 2 6 3" xfId="7841" xr:uid="{FCD9588C-F93A-4688-BCC7-E8F619C14AB1}"/>
    <cellStyle name="Normal 6 2 3 2 6 4" xfId="13052" xr:uid="{DC7B6C3C-7ADB-441F-8CBE-18863422ACC4}"/>
    <cellStyle name="Normal 6 2 3 2 6 5" xfId="6013" xr:uid="{7CDD8D68-0877-48B7-A785-CF82F65F6D93}"/>
    <cellStyle name="Normal 6 2 3 2 7" xfId="2686" xr:uid="{23EF0228-317B-4620-A6CC-B0F3562D7445}"/>
    <cellStyle name="Normal 6 2 3 2 7 2" xfId="13352" xr:uid="{DB6B7523-DE38-4CF9-971F-E0BA7CBDB125}"/>
    <cellStyle name="Normal 6 2 3 2 7 3" xfId="9654" xr:uid="{C265E54D-37F2-4D46-BE79-F0BBFFDF5E12}"/>
    <cellStyle name="Normal 6 2 3 2 8" xfId="9655" xr:uid="{E188A613-55AC-4DAA-A94F-668BBC935D76}"/>
    <cellStyle name="Normal 6 2 3 2 9" xfId="6325" xr:uid="{1E0492AE-8FF5-44EC-844F-F22198403D42}"/>
    <cellStyle name="Normal 6 2 3 3" xfId="657" xr:uid="{BDD86236-000A-4570-A9FD-811633AF5FD1}"/>
    <cellStyle name="Normal 6 2 3 3 10" xfId="11581" xr:uid="{60A1CF48-3F3C-4D26-9A2B-34B456097E29}"/>
    <cellStyle name="Normal 6 2 3 3 11" xfId="4542" xr:uid="{7A59D536-D9D0-4275-B304-04AB5C844EC0}"/>
    <cellStyle name="Normal 6 2 3 3 2" xfId="798" xr:uid="{E27914E9-17D0-46A5-BFE6-F173C055E242}"/>
    <cellStyle name="Normal 6 2 3 3 2 2" xfId="1261" xr:uid="{2E07D873-DA0D-4D6C-9043-F9E075B7776B}"/>
    <cellStyle name="Normal 6 2 3 3 2 2 2" xfId="1693" xr:uid="{C2487C7C-EC8F-4404-8C11-B289B7BED0B8}"/>
    <cellStyle name="Normal 6 2 3 3 2 2 2 2" xfId="3650" xr:uid="{00C6DEB7-F0EC-419D-8C2D-333BA79A364B}"/>
    <cellStyle name="Normal 6 2 3 3 2 2 2 2 2" xfId="14316" xr:uid="{2E4E43DF-76BD-46A1-8C03-3F51816535F9}"/>
    <cellStyle name="Normal 6 2 3 3 2 2 2 2 3" xfId="9656" xr:uid="{2BFD16A3-DFC6-4F4D-8860-4BE69897D9DC}"/>
    <cellStyle name="Normal 6 2 3 3 2 2 2 3" xfId="9657" xr:uid="{9974F7B7-1B48-4A96-BEC6-6058087D4316}"/>
    <cellStyle name="Normal 6 2 3 3 2 2 2 4" xfId="7289" xr:uid="{EFEE8AF8-ED2F-4A62-9E66-A27E1B9D541E}"/>
    <cellStyle name="Normal 6 2 3 3 2 2 2 5" xfId="12503" xr:uid="{9256454D-1A07-43A1-AC76-E2BCB2FA9E7C}"/>
    <cellStyle name="Normal 6 2 3 3 2 2 2 6" xfId="5464" xr:uid="{CE7F3F5D-B5ED-4C91-92B0-92A3630C29F4}"/>
    <cellStyle name="Normal 6 2 3 3 2 2 3" xfId="3230" xr:uid="{110C2677-8308-4E99-8FEE-1F2B0F9D2AE7}"/>
    <cellStyle name="Normal 6 2 3 3 2 2 3 2" xfId="13896" xr:uid="{7A943561-D91B-4E6E-BA42-215510F96909}"/>
    <cellStyle name="Normal 6 2 3 3 2 2 3 3" xfId="9658" xr:uid="{8B70F67F-27C1-41F8-A519-6B6040E192B0}"/>
    <cellStyle name="Normal 6 2 3 3 2 2 4" xfId="9659" xr:uid="{DA8251F7-8165-4933-B780-EC39542BF360}"/>
    <cellStyle name="Normal 6 2 3 3 2 2 5" xfId="6869" xr:uid="{3DEE8CB7-3807-4C01-80E0-97436E0412FC}"/>
    <cellStyle name="Normal 6 2 3 3 2 2 6" xfId="12083" xr:uid="{181ED602-1771-43E1-B905-7E5FF2F0AF58}"/>
    <cellStyle name="Normal 6 2 3 3 2 2 7" xfId="5044" xr:uid="{CD2A776C-4CA3-46F5-A15A-1BDF9B32CD27}"/>
    <cellStyle name="Normal 6 2 3 3 2 3" xfId="1692" xr:uid="{2C0B6201-B7B7-4BF1-A994-DF74EF3FE001}"/>
    <cellStyle name="Normal 6 2 3 3 2 3 2" xfId="3649" xr:uid="{58186647-357D-4EE2-97A7-1BCD132ECEC1}"/>
    <cellStyle name="Normal 6 2 3 3 2 3 2 2" xfId="14315" xr:uid="{E960D8C7-C761-4D00-873E-CAABE6CE3FBC}"/>
    <cellStyle name="Normal 6 2 3 3 2 3 2 3" xfId="9660" xr:uid="{BA2DC933-C9ED-47E3-88B6-2F43D1757266}"/>
    <cellStyle name="Normal 6 2 3 3 2 3 3" xfId="9661" xr:uid="{F40B0C6F-47CC-4BFD-959B-32BC3C5CE78C}"/>
    <cellStyle name="Normal 6 2 3 3 2 3 4" xfId="7288" xr:uid="{4DDE5AE9-56D8-434F-9185-C63CD437BB65}"/>
    <cellStyle name="Normal 6 2 3 3 2 3 5" xfId="12502" xr:uid="{17489BBD-FC49-430D-BF7B-F6488FFE3464}"/>
    <cellStyle name="Normal 6 2 3 3 2 3 6" xfId="5463" xr:uid="{5A71F77B-9FD7-4590-AC6A-E5AE3987B8E8}"/>
    <cellStyle name="Normal 6 2 3 3 2 4" xfId="2863" xr:uid="{91685BAD-A40C-47F4-8CC8-0408693F249D}"/>
    <cellStyle name="Normal 6 2 3 3 2 4 2" xfId="13529" xr:uid="{BBF208E9-998D-4198-82DC-2A5DBE0E29E8}"/>
    <cellStyle name="Normal 6 2 3 3 2 4 3" xfId="9662" xr:uid="{E613328A-A19E-4C08-A05C-D926DD7470CC}"/>
    <cellStyle name="Normal 6 2 3 3 2 5" xfId="9663" xr:uid="{AB5755DD-F660-4AC0-8E8F-B49E87F52A62}"/>
    <cellStyle name="Normal 6 2 3 3 2 6" xfId="6502" xr:uid="{FC135FD0-30D0-49B9-94D0-7AECAA228365}"/>
    <cellStyle name="Normal 6 2 3 3 2 7" xfId="11716" xr:uid="{7CCEBFE7-7CEB-47A2-AE78-021BBBB099CC}"/>
    <cellStyle name="Normal 6 2 3 3 2 8" xfId="4677" xr:uid="{C9D1B863-7DC6-4D67-BA86-9EA0BD9E60C8}"/>
    <cellStyle name="Normal 6 2 3 3 3" xfId="950" xr:uid="{5319C435-BE83-46A5-A974-6EE4B4BD83E0}"/>
    <cellStyle name="Normal 6 2 3 3 3 2" xfId="1694" xr:uid="{56B38F54-5A42-49C1-A1CA-D67E2509DB19}"/>
    <cellStyle name="Normal 6 2 3 3 3 2 2" xfId="3651" xr:uid="{E6A967B7-70F6-4206-A216-3823E718A617}"/>
    <cellStyle name="Normal 6 2 3 3 3 2 2 2" xfId="14317" xr:uid="{61875909-CBCA-431E-BB7D-24C4E3040557}"/>
    <cellStyle name="Normal 6 2 3 3 3 2 2 3" xfId="9664" xr:uid="{198F731B-DDAA-4A5A-A75F-C6A356FA1E5F}"/>
    <cellStyle name="Normal 6 2 3 3 3 2 3" xfId="9665" xr:uid="{75038818-984E-4311-8652-893AE54A3A7C}"/>
    <cellStyle name="Normal 6 2 3 3 3 2 4" xfId="7290" xr:uid="{528B70A3-DADE-4A2B-A876-4EE89E6A5571}"/>
    <cellStyle name="Normal 6 2 3 3 3 2 5" xfId="12504" xr:uid="{281D7347-435F-4D27-A5D2-EF60817F0DCF}"/>
    <cellStyle name="Normal 6 2 3 3 3 2 6" xfId="5465" xr:uid="{1D872C90-F2B7-4F0E-9A8F-88EE5E6A6C37}"/>
    <cellStyle name="Normal 6 2 3 3 3 3" xfId="3001" xr:uid="{D6FFC288-3722-4F5D-952F-C62E9667BD16}"/>
    <cellStyle name="Normal 6 2 3 3 3 3 2" xfId="13667" xr:uid="{2A223CE7-605A-4F1B-A2AC-A06C6E65FC65}"/>
    <cellStyle name="Normal 6 2 3 3 3 3 3" xfId="9666" xr:uid="{045ED490-1A68-4B23-98B8-98B221B006A9}"/>
    <cellStyle name="Normal 6 2 3 3 3 4" xfId="9667" xr:uid="{71B954F0-8B1B-4C29-88D7-CF600B0B176A}"/>
    <cellStyle name="Normal 6 2 3 3 3 5" xfId="6640" xr:uid="{A4A19E66-66D7-47FA-AE00-A45D6F94809E}"/>
    <cellStyle name="Normal 6 2 3 3 3 6" xfId="11854" xr:uid="{20BC0FAC-4671-4F7C-942D-524B4816CDA7}"/>
    <cellStyle name="Normal 6 2 3 3 3 7" xfId="4815" xr:uid="{477E3656-8C74-44DB-9A68-4FFB40094AFF}"/>
    <cellStyle name="Normal 6 2 3 3 4" xfId="1691" xr:uid="{40EA1549-F255-4C2F-A87F-A874C135AB72}"/>
    <cellStyle name="Normal 6 2 3 3 4 2" xfId="3648" xr:uid="{FA60C5C5-099D-4516-A0A9-4B04A4997DA3}"/>
    <cellStyle name="Normal 6 2 3 3 4 2 2" xfId="14314" xr:uid="{E9D4BE5A-4EBA-4DF9-84C6-41B8D5C57214}"/>
    <cellStyle name="Normal 6 2 3 3 4 2 3" xfId="9668" xr:uid="{F46D782B-67E6-4FF1-A3A0-6FAAACF87915}"/>
    <cellStyle name="Normal 6 2 3 3 4 3" xfId="9669" xr:uid="{E85C4CDD-3142-493B-AE6F-48D4DDC02389}"/>
    <cellStyle name="Normal 6 2 3 3 4 4" xfId="7287" xr:uid="{E512A2A9-C592-496A-87E5-803AE1EBD4A6}"/>
    <cellStyle name="Normal 6 2 3 3 4 5" xfId="12501" xr:uid="{03290586-9BA9-443C-B28A-EEE832B6CB27}"/>
    <cellStyle name="Normal 6 2 3 3 4 6" xfId="5462" xr:uid="{A7811DB2-C1B5-4AEA-AE3D-F630BDFC2E92}"/>
    <cellStyle name="Normal 6 2 3 3 5" xfId="2256" xr:uid="{3D46141D-94B6-4120-A0BC-FB0CDE2D070B}"/>
    <cellStyle name="Normal 6 2 3 3 5 2" xfId="4109" xr:uid="{62AE6DDD-3EAF-4EEC-B26E-948968D8E2A3}"/>
    <cellStyle name="Normal 6 2 3 3 5 2 2" xfId="14772" xr:uid="{8A81697C-8093-4448-96C8-A9869F645F25}"/>
    <cellStyle name="Normal 6 2 3 3 5 2 3" xfId="9670" xr:uid="{1D12A7E5-B114-441D-9A79-5681486BAC81}"/>
    <cellStyle name="Normal 6 2 3 3 5 3" xfId="9671" xr:uid="{CAF6AB27-ABC8-4F15-97E1-B8A71F1B530B}"/>
    <cellStyle name="Normal 6 2 3 3 5 4" xfId="7748" xr:uid="{DCE94A04-E23A-4500-9F43-326F64175EB8}"/>
    <cellStyle name="Normal 6 2 3 3 5 5" xfId="12959" xr:uid="{75D64BA7-2211-4DE9-9F2D-207993A5ABB3}"/>
    <cellStyle name="Normal 6 2 3 3 5 6" xfId="5920" xr:uid="{0E291B8E-FFB1-4B6C-9FD7-F40291D48E4F}"/>
    <cellStyle name="Normal 6 2 3 3 6" xfId="2400" xr:uid="{D470E700-CB0A-4A15-9AA0-5D0FA2D1B9B4}"/>
    <cellStyle name="Normal 6 2 3 3 6 2" xfId="4244" xr:uid="{2B1421D7-9751-4776-86A0-3EEC26ADA14A}"/>
    <cellStyle name="Normal 6 2 3 3 6 2 2" xfId="14907" xr:uid="{FBE8C46D-50B7-4518-BC89-F7A4F2644ACA}"/>
    <cellStyle name="Normal 6 2 3 3 6 2 3" xfId="9672" xr:uid="{A6CDDF71-9526-4E10-AE39-9993BC434CF7}"/>
    <cellStyle name="Normal 6 2 3 3 6 3" xfId="7883" xr:uid="{AA284AF4-D735-433F-848B-570F6A40CC8E}"/>
    <cellStyle name="Normal 6 2 3 3 6 4" xfId="13094" xr:uid="{E976E0A3-716A-4A9E-8113-7EE3F79AB080}"/>
    <cellStyle name="Normal 6 2 3 3 6 5" xfId="6055" xr:uid="{BF1633AE-22F5-4ABE-ADDC-56DFEF018B33}"/>
    <cellStyle name="Normal 6 2 3 3 7" xfId="2728" xr:uid="{58244B8C-8940-4E5C-8E6C-D3A53A60B74A}"/>
    <cellStyle name="Normal 6 2 3 3 7 2" xfId="13394" xr:uid="{D2BEF80B-A6BE-41B3-84FF-1455466108DE}"/>
    <cellStyle name="Normal 6 2 3 3 7 3" xfId="9673" xr:uid="{352F93F9-C6CA-4575-94C7-BCB8FE060F41}"/>
    <cellStyle name="Normal 6 2 3 3 8" xfId="9674" xr:uid="{50395903-252E-46AD-A4FF-4893E27906EA}"/>
    <cellStyle name="Normal 6 2 3 3 9" xfId="6367" xr:uid="{8B37155D-2236-45C3-BBB7-3CC11C4652FB}"/>
    <cellStyle name="Normal 6 2 3 4" xfId="491" xr:uid="{421E8E00-A921-45FD-8140-09E5BD537EE0}"/>
    <cellStyle name="Normal 6 2 3 4 2" xfId="1059" xr:uid="{0A9DFB02-83F9-479D-B541-A25159B15EB8}"/>
    <cellStyle name="Normal 6 2 3 4 2 2" xfId="1696" xr:uid="{176F5F62-1988-4C5F-AA25-83CC3778533B}"/>
    <cellStyle name="Normal 6 2 3 4 2 2 2" xfId="3653" xr:uid="{FE765700-E990-421C-95F8-0B68649ABC26}"/>
    <cellStyle name="Normal 6 2 3 4 2 2 2 2" xfId="14319" xr:uid="{687E8D1B-0513-40BC-A568-9F10BDC1F605}"/>
    <cellStyle name="Normal 6 2 3 4 2 2 2 3" xfId="9675" xr:uid="{B1CCDCA5-EFB9-422A-8D88-6096C16D1EAF}"/>
    <cellStyle name="Normal 6 2 3 4 2 2 3" xfId="9676" xr:uid="{5036B91A-04A0-450E-9B61-DDE87B8E966C}"/>
    <cellStyle name="Normal 6 2 3 4 2 2 4" xfId="7292" xr:uid="{3A4EB0FE-A3E5-420D-8E2E-206D05C647CA}"/>
    <cellStyle name="Normal 6 2 3 4 2 2 5" xfId="12506" xr:uid="{CDA14D29-CB06-4802-A85D-9F30D6517601}"/>
    <cellStyle name="Normal 6 2 3 4 2 2 6" xfId="5467" xr:uid="{ED5B44E9-75A2-45D5-BC4F-B741F6C4C9CE}"/>
    <cellStyle name="Normal 6 2 3 4 2 3" xfId="3091" xr:uid="{4E3D2B8D-A35F-4B5D-8B31-9B38640CE16C}"/>
    <cellStyle name="Normal 6 2 3 4 2 3 2" xfId="13757" xr:uid="{BAAB4190-F0DA-47EE-AC14-6BC9455AAD2A}"/>
    <cellStyle name="Normal 6 2 3 4 2 3 3" xfId="9677" xr:uid="{93C9495F-7586-4A05-B706-6A6201A2CA7D}"/>
    <cellStyle name="Normal 6 2 3 4 2 4" xfId="9678" xr:uid="{88751BFB-CB13-4740-8B31-5FC632EDE1A2}"/>
    <cellStyle name="Normal 6 2 3 4 2 5" xfId="6730" xr:uid="{EF848F42-FB7D-401B-AA74-A7C1BCBA8918}"/>
    <cellStyle name="Normal 6 2 3 4 2 6" xfId="11944" xr:uid="{D434A446-129B-4FA9-902B-817FC48DB62C}"/>
    <cellStyle name="Normal 6 2 3 4 2 7" xfId="4905" xr:uid="{23E28BE6-7DF2-45A7-B9E4-8F29DBE2A09B}"/>
    <cellStyle name="Normal 6 2 3 4 3" xfId="1695" xr:uid="{75A0CE05-13DB-4210-904D-9DC95B56C5D8}"/>
    <cellStyle name="Normal 6 2 3 4 3 2" xfId="3652" xr:uid="{4533FEAF-9DEA-4349-ADAA-9FC6DAFC2400}"/>
    <cellStyle name="Normal 6 2 3 4 3 2 2" xfId="14318" xr:uid="{233B9564-8444-4925-8E09-19800983E097}"/>
    <cellStyle name="Normal 6 2 3 4 3 2 3" xfId="9679" xr:uid="{837D244E-E445-43BD-9CC4-3CEB4CD3ED81}"/>
    <cellStyle name="Normal 6 2 3 4 3 3" xfId="9680" xr:uid="{7AFBFDED-5521-4695-B61F-B2A254C60C66}"/>
    <cellStyle name="Normal 6 2 3 4 3 4" xfId="7291" xr:uid="{ED226B52-31EA-48E9-802C-BAB2081AF165}"/>
    <cellStyle name="Normal 6 2 3 4 3 5" xfId="12505" xr:uid="{9BD1248C-5175-4A11-A6FF-205E31F529D6}"/>
    <cellStyle name="Normal 6 2 3 4 3 6" xfId="5466" xr:uid="{1F80F40D-2361-443E-9315-BBB87121136C}"/>
    <cellStyle name="Normal 6 2 3 4 4" xfId="2639" xr:uid="{6F53938E-1237-4D42-A809-BD5F9D865EFD}"/>
    <cellStyle name="Normal 6 2 3 4 4 2" xfId="13305" xr:uid="{1A0AF1BC-3316-49BC-9181-25573F1AB333}"/>
    <cellStyle name="Normal 6 2 3 4 4 3" xfId="9681" xr:uid="{820E78D6-63F2-441C-839F-638014C75AB4}"/>
    <cellStyle name="Normal 6 2 3 4 5" xfId="9682" xr:uid="{D3EED0D6-4CDB-4DE7-B193-878050563F71}"/>
    <cellStyle name="Normal 6 2 3 4 6" xfId="6278" xr:uid="{984EF4BF-8616-4679-9D50-47D77B53873D}"/>
    <cellStyle name="Normal 6 2 3 4 7" xfId="11492" xr:uid="{0C091538-FCEB-4A66-B7FE-0E3F70C6483E}"/>
    <cellStyle name="Normal 6 2 3 4 8" xfId="4453" xr:uid="{9ED753C1-E403-4D0D-98AE-3C5FC916B36B}"/>
    <cellStyle name="Normal 6 2 3 5" xfId="708" xr:uid="{E61EFE74-E486-4F04-8AB9-BC4E934194EF}"/>
    <cellStyle name="Normal 6 2 3 5 2" xfId="1172" xr:uid="{A921C04F-98D1-402B-B82D-C5B6053C79BD}"/>
    <cellStyle name="Normal 6 2 3 5 2 2" xfId="1698" xr:uid="{408D0F23-DCF7-41D7-A4A3-16CF2608C0AA}"/>
    <cellStyle name="Normal 6 2 3 5 2 2 2" xfId="3655" xr:uid="{3D09473E-73ED-4B14-9AD3-E91BBCFD03D9}"/>
    <cellStyle name="Normal 6 2 3 5 2 2 2 2" xfId="14321" xr:uid="{24E51BC5-2A70-49F3-B3D6-73C353B62C17}"/>
    <cellStyle name="Normal 6 2 3 5 2 2 2 3" xfId="9683" xr:uid="{601B09D9-2743-4882-AA55-0983B6DE4A75}"/>
    <cellStyle name="Normal 6 2 3 5 2 2 3" xfId="9684" xr:uid="{B1C20865-934E-484F-92D0-FDE0B316A2A1}"/>
    <cellStyle name="Normal 6 2 3 5 2 2 4" xfId="7294" xr:uid="{BCC24A01-53F2-4484-ACDD-5FA47F4B3AB9}"/>
    <cellStyle name="Normal 6 2 3 5 2 2 5" xfId="12508" xr:uid="{E4C67E58-463D-4C06-A8BE-1BF55AEB8EB3}"/>
    <cellStyle name="Normal 6 2 3 5 2 2 6" xfId="5469" xr:uid="{2C0E57FB-6B3F-4E90-97B5-B1F28F718B12}"/>
    <cellStyle name="Normal 6 2 3 5 2 3" xfId="3141" xr:uid="{1603CBD1-294F-48DF-8770-30BFA3DD0D35}"/>
    <cellStyle name="Normal 6 2 3 5 2 3 2" xfId="13807" xr:uid="{28689ACA-1C81-419E-9AD1-23089A468F57}"/>
    <cellStyle name="Normal 6 2 3 5 2 3 3" xfId="9685" xr:uid="{E3CB13AE-1FE4-491F-BFEC-D2AC8D66CBC1}"/>
    <cellStyle name="Normal 6 2 3 5 2 4" xfId="9686" xr:uid="{89769840-C7A7-461E-AA81-3814E2F93535}"/>
    <cellStyle name="Normal 6 2 3 5 2 5" xfId="6780" xr:uid="{6C6C2543-0EE6-4181-A8AE-C0B08A3B788B}"/>
    <cellStyle name="Normal 6 2 3 5 2 6" xfId="11994" xr:uid="{809C8DF0-EAD3-4748-9879-7B63532C0FC8}"/>
    <cellStyle name="Normal 6 2 3 5 2 7" xfId="4955" xr:uid="{940DEF18-ABCD-4105-AA3E-D67A77A3384B}"/>
    <cellStyle name="Normal 6 2 3 5 3" xfId="1697" xr:uid="{08557C7E-043F-45E5-BD1D-A7EDAC8FDF1F}"/>
    <cellStyle name="Normal 6 2 3 5 3 2" xfId="3654" xr:uid="{3301E398-D6AE-417A-814C-6F613E83BE4A}"/>
    <cellStyle name="Normal 6 2 3 5 3 2 2" xfId="14320" xr:uid="{E4A0A0DF-A57C-46CC-97B1-A4A04CB79E13}"/>
    <cellStyle name="Normal 6 2 3 5 3 2 3" xfId="9687" xr:uid="{4A2619B2-C033-44B5-A7EE-E30C48F55FE8}"/>
    <cellStyle name="Normal 6 2 3 5 3 3" xfId="9688" xr:uid="{20C1E26F-B5B1-447A-A3BD-1BA9D1194471}"/>
    <cellStyle name="Normal 6 2 3 5 3 4" xfId="7293" xr:uid="{A363D2B7-A253-4082-9CEB-967C15579413}"/>
    <cellStyle name="Normal 6 2 3 5 3 5" xfId="12507" xr:uid="{37A80D28-5F24-4FBE-AB0A-4F70922986D1}"/>
    <cellStyle name="Normal 6 2 3 5 3 6" xfId="5468" xr:uid="{260999AB-1446-4D2F-8F06-26F27F527750}"/>
    <cellStyle name="Normal 6 2 3 5 4" xfId="2774" xr:uid="{C2247511-2316-494C-8473-7D45874B28AF}"/>
    <cellStyle name="Normal 6 2 3 5 4 2" xfId="13440" xr:uid="{BF044814-0E6C-4835-BE44-81828EC7AA59}"/>
    <cellStyle name="Normal 6 2 3 5 4 3" xfId="9689" xr:uid="{B54AAC20-180A-48F3-B5A2-6C973F8963EC}"/>
    <cellStyle name="Normal 6 2 3 5 5" xfId="9690" xr:uid="{D498A9AF-8592-4284-8E2A-B7A450733CAA}"/>
    <cellStyle name="Normal 6 2 3 5 6" xfId="6413" xr:uid="{EA26D20E-E352-468A-B300-AC776962BC7A}"/>
    <cellStyle name="Normal 6 2 3 5 7" xfId="11627" xr:uid="{06402359-1406-4BE4-9289-8C9AE16CA8C1}"/>
    <cellStyle name="Normal 6 2 3 5 8" xfId="4588" xr:uid="{C2137A81-125F-4829-B645-126A432360CE}"/>
    <cellStyle name="Normal 6 2 3 6" xfId="376" xr:uid="{65F7A4AC-CB56-4F16-947F-96040FBA0777}"/>
    <cellStyle name="Normal 6 2 3 6 2" xfId="1002" xr:uid="{3744360F-C7C9-430A-A80F-BDFACEEB9AB1}"/>
    <cellStyle name="Normal 6 2 3 6 2 2" xfId="1700" xr:uid="{87540CF3-7350-4B0E-AB39-DFEF8363F8F6}"/>
    <cellStyle name="Normal 6 2 3 6 2 2 2" xfId="3657" xr:uid="{3F2BE4BD-FFE3-4C6A-9730-6365BD2D607B}"/>
    <cellStyle name="Normal 6 2 3 6 2 2 2 2" xfId="14323" xr:uid="{4A4EF205-1523-466E-BC85-7BB8422306C8}"/>
    <cellStyle name="Normal 6 2 3 6 2 2 2 3" xfId="9691" xr:uid="{59476181-7A12-4100-B2BB-0F12B13A4DE3}"/>
    <cellStyle name="Normal 6 2 3 6 2 2 3" xfId="9692" xr:uid="{2B879687-ACED-4D8B-B9C7-7D7774832088}"/>
    <cellStyle name="Normal 6 2 3 6 2 2 4" xfId="7296" xr:uid="{078108F0-1982-4FB8-8817-E5E12F3FBE10}"/>
    <cellStyle name="Normal 6 2 3 6 2 2 5" xfId="12510" xr:uid="{88B50783-45B9-4FAE-83A0-29D2E9B74E5F}"/>
    <cellStyle name="Normal 6 2 3 6 2 2 6" xfId="5471" xr:uid="{2BE8F680-91D0-404E-AD8C-28F998200491}"/>
    <cellStyle name="Normal 6 2 3 6 2 3" xfId="3047" xr:uid="{D685BFC7-9D29-4B94-8AAC-710D1DC02F66}"/>
    <cellStyle name="Normal 6 2 3 6 2 3 2" xfId="13713" xr:uid="{E9978CC6-88A2-4986-9686-FF609AE3503F}"/>
    <cellStyle name="Normal 6 2 3 6 2 3 3" xfId="9693" xr:uid="{5137F319-3CA5-4A17-9B03-A1EFA05E44E1}"/>
    <cellStyle name="Normal 6 2 3 6 2 4" xfId="9694" xr:uid="{15341EBC-51B4-44DF-A957-CBFE9658524A}"/>
    <cellStyle name="Normal 6 2 3 6 2 5" xfId="6686" xr:uid="{4E788E49-171C-4467-ACE0-2460AD43098A}"/>
    <cellStyle name="Normal 6 2 3 6 2 6" xfId="11900" xr:uid="{EB30455F-AA52-4B55-AEEC-11B03C0AA879}"/>
    <cellStyle name="Normal 6 2 3 6 2 7" xfId="4861" xr:uid="{8631BC56-663E-4BAC-8766-2A6F25E9BCD9}"/>
    <cellStyle name="Normal 6 2 3 6 3" xfId="1699" xr:uid="{D0B82E6B-277E-47BC-A544-90FE90F852FE}"/>
    <cellStyle name="Normal 6 2 3 6 3 2" xfId="3656" xr:uid="{B01A0EF2-2611-4B54-A1B6-59D37CEB3B3D}"/>
    <cellStyle name="Normal 6 2 3 6 3 2 2" xfId="14322" xr:uid="{DEBCDBDB-3BAC-4B18-9871-2FC0065C2D1A}"/>
    <cellStyle name="Normal 6 2 3 6 3 2 3" xfId="9695" xr:uid="{695FD89D-E37B-41DB-A689-5BFC943C3EA9}"/>
    <cellStyle name="Normal 6 2 3 6 3 3" xfId="9696" xr:uid="{B3DB84BF-1A54-4396-A986-ADE23E41003F}"/>
    <cellStyle name="Normal 6 2 3 6 3 4" xfId="7295" xr:uid="{89AD374E-E400-4CD6-AED2-C200DA37CADE}"/>
    <cellStyle name="Normal 6 2 3 6 3 5" xfId="12509" xr:uid="{0C3846B9-33C6-4A40-8CB3-DD9AE9190BC9}"/>
    <cellStyle name="Normal 6 2 3 6 3 6" xfId="5470" xr:uid="{D1F03B3B-100B-4149-9B47-5C4D46FC7A5E}"/>
    <cellStyle name="Normal 6 2 3 6 4" xfId="2590" xr:uid="{51439F31-5225-4516-9776-20763EF05940}"/>
    <cellStyle name="Normal 6 2 3 6 4 2" xfId="13256" xr:uid="{290A36EA-7A05-4CE0-B870-6C794E7F85B8}"/>
    <cellStyle name="Normal 6 2 3 6 4 3" xfId="9697" xr:uid="{8A4F8389-6E85-49E8-83F8-CD343AFD3940}"/>
    <cellStyle name="Normal 6 2 3 6 5" xfId="9698" xr:uid="{A000DDAB-F23A-45C2-A72E-357050948B89}"/>
    <cellStyle name="Normal 6 2 3 6 6" xfId="6229" xr:uid="{4A8DBFD0-EED0-4BBA-9EC3-89A8B92352E1}"/>
    <cellStyle name="Normal 6 2 3 6 7" xfId="11443" xr:uid="{A97F2F19-BC48-4F51-9A1D-00C0B67025E0}"/>
    <cellStyle name="Normal 6 2 3 6 8" xfId="4404" xr:uid="{119ECC5D-8E30-45C5-9816-88763F2CA51C}"/>
    <cellStyle name="Normal 6 2 3 7" xfId="856" xr:uid="{CDE803A7-5CB4-4BEB-A00F-2FD835918644}"/>
    <cellStyle name="Normal 6 2 3 7 2" xfId="1701" xr:uid="{B6AFD1FC-9338-47AE-9AA1-39848C41BF98}"/>
    <cellStyle name="Normal 6 2 3 7 2 2" xfId="3658" xr:uid="{2CC513D9-2034-4715-97EC-92F6DE46AEBB}"/>
    <cellStyle name="Normal 6 2 3 7 2 2 2" xfId="14324" xr:uid="{F14C0A12-F787-4DC8-9D6B-9AA1CD7C1714}"/>
    <cellStyle name="Normal 6 2 3 7 2 2 3" xfId="9699" xr:uid="{475299E2-97B2-484F-B457-33382BA527C1}"/>
    <cellStyle name="Normal 6 2 3 7 2 3" xfId="9700" xr:uid="{D657AB16-E728-405B-A1F4-A26788FFE8A7}"/>
    <cellStyle name="Normal 6 2 3 7 2 4" xfId="7297" xr:uid="{570C2AE9-1584-4156-B624-6BFFDE1BABE1}"/>
    <cellStyle name="Normal 6 2 3 7 2 5" xfId="12511" xr:uid="{DF159718-38D2-4263-98B1-7A4BC522C478}"/>
    <cellStyle name="Normal 6 2 3 7 2 6" xfId="5472" xr:uid="{014EBFC8-23F2-4E5E-9089-6B42F2C64A20}"/>
    <cellStyle name="Normal 6 2 3 7 3" xfId="2912" xr:uid="{47513E48-6CF1-4C7C-92D8-B0ACF14EDADA}"/>
    <cellStyle name="Normal 6 2 3 7 3 2" xfId="13578" xr:uid="{EE9BEF37-DE81-45D0-8F2D-854F1F9EE0DD}"/>
    <cellStyle name="Normal 6 2 3 7 3 3" xfId="9701" xr:uid="{16B3673E-D7F4-4732-B291-C992380BAE5D}"/>
    <cellStyle name="Normal 6 2 3 7 4" xfId="9702" xr:uid="{139E4922-B0FF-4FD4-B976-E8C4B6533FEE}"/>
    <cellStyle name="Normal 6 2 3 7 5" xfId="6551" xr:uid="{A7C065E1-3429-45D4-8835-E182AFFDA9AD}"/>
    <cellStyle name="Normal 6 2 3 7 6" xfId="11765" xr:uid="{A1185EA1-9947-40D5-84DE-6CEEBCEC8864}"/>
    <cellStyle name="Normal 6 2 3 7 7" xfId="4726" xr:uid="{E2830A14-27A4-4747-91FB-82123C5D7F3B}"/>
    <cellStyle name="Normal 6 2 3 8" xfId="1322" xr:uid="{1FC694E9-01C6-4902-A960-9A54677AFCFA}"/>
    <cellStyle name="Normal 6 2 3 8 2" xfId="3279" xr:uid="{D1AC526B-97A6-4C3F-A7FF-49485F8B92E4}"/>
    <cellStyle name="Normal 6 2 3 8 2 2" xfId="13945" xr:uid="{7E81D523-8DA7-4669-9044-0205A7BBB320}"/>
    <cellStyle name="Normal 6 2 3 8 2 3" xfId="9703" xr:uid="{2A0C3219-44BC-4ACA-82AE-51A2947283A6}"/>
    <cellStyle name="Normal 6 2 3 8 3" xfId="9704" xr:uid="{53C012D6-F980-417A-A5BF-0D931CA37E60}"/>
    <cellStyle name="Normal 6 2 3 8 4" xfId="6918" xr:uid="{9F4E7F2D-383C-4B04-AA9A-D84BFD022B76}"/>
    <cellStyle name="Normal 6 2 3 8 5" xfId="12132" xr:uid="{AC6B6308-54A3-446D-915F-C83B114225E3}"/>
    <cellStyle name="Normal 6 2 3 8 6" xfId="5093" xr:uid="{41FF3912-96BE-4998-A055-1482622AFD00}"/>
    <cellStyle name="Normal 6 2 3 9" xfId="269" xr:uid="{D1F68A2A-E2C9-42AB-AE78-03BE23D03108}"/>
    <cellStyle name="Normal 6 2 3 9 2" xfId="2545" xr:uid="{E29914E0-AC8C-4B41-AAB6-2A4C5C1AFE88}"/>
    <cellStyle name="Normal 6 2 3 9 2 2" xfId="13212" xr:uid="{5993C981-29DA-44C0-AE6C-D99C4ED71069}"/>
    <cellStyle name="Normal 6 2 3 9 2 3" xfId="9705" xr:uid="{16762BB7-043C-4A45-B2EA-90FBAFA8C893}"/>
    <cellStyle name="Normal 6 2 3 9 3" xfId="9706" xr:uid="{BD88B82B-288B-4302-901E-1B76A52FF6FB}"/>
    <cellStyle name="Normal 6 2 3 9 4" xfId="6184" xr:uid="{4C00930F-9CAA-4263-9CD4-DDB6ADE343BB}"/>
    <cellStyle name="Normal 6 2 3 9 5" xfId="11399" xr:uid="{F1294336-8D1E-4632-AD60-6BFE076BAB76}"/>
    <cellStyle name="Normal 6 2 3 9 6" xfId="4360" xr:uid="{F02010C2-E84F-4BCB-92AF-03B04E53648E}"/>
    <cellStyle name="Normal 6 2 4" xfId="178" xr:uid="{9AC44095-7130-40F5-8586-D7F20274B302}"/>
    <cellStyle name="Normal 6 2 4 10" xfId="2161" xr:uid="{68D563E7-3126-414D-B0F7-ACC0EFF04A63}"/>
    <cellStyle name="Normal 6 2 4 10 2" xfId="4020" xr:uid="{FE47B180-A566-43AB-9AD4-217C0CE5C076}"/>
    <cellStyle name="Normal 6 2 4 10 2 2" xfId="14683" xr:uid="{0E26C438-3776-4B95-9BA1-1B64F39D080D}"/>
    <cellStyle name="Normal 6 2 4 10 2 3" xfId="9707" xr:uid="{0FA8332F-6014-45C8-9B59-21139DBF0761}"/>
    <cellStyle name="Normal 6 2 4 10 3" xfId="9708" xr:uid="{DBA1BEC0-B7BD-4092-9547-B8E29C68CE2D}"/>
    <cellStyle name="Normal 6 2 4 10 4" xfId="7659" xr:uid="{2169AFA4-951F-4586-82B9-7DAC63232B26}"/>
    <cellStyle name="Normal 6 2 4 10 5" xfId="12870" xr:uid="{2044C083-10BE-483B-926F-D56888208162}"/>
    <cellStyle name="Normal 6 2 4 10 6" xfId="5831" xr:uid="{F1C80745-523A-4E07-A731-7E1AF73BF244}"/>
    <cellStyle name="Normal 6 2 4 11" xfId="2312" xr:uid="{ACE50D16-1CD5-4060-81D8-9FB94A456735}"/>
    <cellStyle name="Normal 6 2 4 11 2" xfId="4156" xr:uid="{5F05E304-4ED2-4862-B6AA-C49A750C5E21}"/>
    <cellStyle name="Normal 6 2 4 11 2 2" xfId="14819" xr:uid="{25EB90DE-A792-4DE4-91A4-08CA2FCBCF14}"/>
    <cellStyle name="Normal 6 2 4 11 2 3" xfId="9709" xr:uid="{22C10EF8-F426-48ED-BD64-813498380038}"/>
    <cellStyle name="Normal 6 2 4 11 3" xfId="7795" xr:uid="{6BC55F06-C996-4130-A3A1-931D7E3BB68B}"/>
    <cellStyle name="Normal 6 2 4 11 4" xfId="13006" xr:uid="{D802EBC2-C3AE-46BA-B44D-4575F37B0DEA}"/>
    <cellStyle name="Normal 6 2 4 11 5" xfId="5967" xr:uid="{6194CCA2-397C-4540-AE08-F30FEEADD1BF}"/>
    <cellStyle name="Normal 6 2 4 12" xfId="2509" xr:uid="{387A4660-99F2-4366-B3BD-5959A4CE7CB2}"/>
    <cellStyle name="Normal 6 2 4 12 2" xfId="9710" xr:uid="{97B550B8-AD5A-4CE3-8D6F-3C6C86F0C02B}"/>
    <cellStyle name="Normal 6 2 4 12 3" xfId="13177" xr:uid="{1C959E22-CB4B-4A0C-BAD2-115E7A118E1D}"/>
    <cellStyle name="Normal 6 2 4 12 4" xfId="6107" xr:uid="{46461381-8003-4A0A-B4F5-DF3E3711618A}"/>
    <cellStyle name="Normal 6 2 4 13" xfId="9711" xr:uid="{DF503694-2D53-47C4-B641-4A6FD366ABB7}"/>
    <cellStyle name="Normal 6 2 4 14" xfId="6148" xr:uid="{F857D623-0C0D-4233-B033-4722D5D8FE06}"/>
    <cellStyle name="Normal 6 2 4 15" xfId="11364" xr:uid="{53FEA4B0-8EEE-41AD-ABD6-DE57D1F57EC0}"/>
    <cellStyle name="Normal 6 2 4 16" xfId="4325" xr:uid="{C93863E3-8EDE-4DAF-8BBD-69F60617BC9E}"/>
    <cellStyle name="Normal 6 2 4 2" xfId="595" xr:uid="{3BF8A2F0-0FDC-4876-8681-0E468F98B336}"/>
    <cellStyle name="Normal 6 2 4 2 10" xfId="11540" xr:uid="{C1E33BA9-A9A4-47BA-930E-A14E27C79E51}"/>
    <cellStyle name="Normal 6 2 4 2 11" xfId="4501" xr:uid="{53B86164-EFE2-4DBC-B427-6EDFED675C73}"/>
    <cellStyle name="Normal 6 2 4 2 2" xfId="756" xr:uid="{58772670-B1CF-43C0-933A-BEE633F7906F}"/>
    <cellStyle name="Normal 6 2 4 2 2 2" xfId="1220" xr:uid="{58648245-AB95-4ABE-AAAE-C05190C49545}"/>
    <cellStyle name="Normal 6 2 4 2 2 2 2" xfId="1704" xr:uid="{9953DF40-A0F4-4DB1-A34F-4BF79193DCE1}"/>
    <cellStyle name="Normal 6 2 4 2 2 2 2 2" xfId="3661" xr:uid="{C669B35C-8F45-4890-8B66-423E891E6B63}"/>
    <cellStyle name="Normal 6 2 4 2 2 2 2 2 2" xfId="14327" xr:uid="{A24EB44B-F4B0-467C-9644-ADDE77A7E176}"/>
    <cellStyle name="Normal 6 2 4 2 2 2 2 2 3" xfId="9712" xr:uid="{9504F458-E6F2-4A4D-A9B4-D6B271ABE46E}"/>
    <cellStyle name="Normal 6 2 4 2 2 2 2 3" xfId="9713" xr:uid="{C06D9A12-2E69-49A4-BE4F-FA0A8A1F1A19}"/>
    <cellStyle name="Normal 6 2 4 2 2 2 2 4" xfId="7300" xr:uid="{15DA56D2-37B5-4C36-B479-BFD50A47039F}"/>
    <cellStyle name="Normal 6 2 4 2 2 2 2 5" xfId="12514" xr:uid="{5ADB6D03-417C-4EB4-A075-02EFF8BEB8DC}"/>
    <cellStyle name="Normal 6 2 4 2 2 2 2 6" xfId="5475" xr:uid="{DD722441-A921-4FB0-AE16-12341F981F06}"/>
    <cellStyle name="Normal 6 2 4 2 2 2 3" xfId="3189" xr:uid="{67C1C003-C115-45B4-BA62-BE9BAB3B76CE}"/>
    <cellStyle name="Normal 6 2 4 2 2 2 3 2" xfId="13855" xr:uid="{B02D1843-BF35-42BF-A471-7A0FB5B7F041}"/>
    <cellStyle name="Normal 6 2 4 2 2 2 3 3" xfId="9714" xr:uid="{3242D100-6A93-49C4-A8ED-3F83FBA76238}"/>
    <cellStyle name="Normal 6 2 4 2 2 2 4" xfId="9715" xr:uid="{6C02AE4C-7103-4CBC-A3BA-D047DF924599}"/>
    <cellStyle name="Normal 6 2 4 2 2 2 5" xfId="6828" xr:uid="{47FE6EB2-FD72-4184-B6A3-B397F62BB262}"/>
    <cellStyle name="Normal 6 2 4 2 2 2 6" xfId="12042" xr:uid="{DE79AEEE-0F4B-410B-AFA5-1D2DC5F19DA0}"/>
    <cellStyle name="Normal 6 2 4 2 2 2 7" xfId="5003" xr:uid="{EAAC5CB3-BBBC-4404-BF01-6E08B84260B1}"/>
    <cellStyle name="Normal 6 2 4 2 2 3" xfId="1703" xr:uid="{07F4FBFF-42C7-4BC2-AAD4-156EDC5C45D7}"/>
    <cellStyle name="Normal 6 2 4 2 2 3 2" xfId="3660" xr:uid="{6A6646B2-7D52-4169-A8EE-19E0A89B7392}"/>
    <cellStyle name="Normal 6 2 4 2 2 3 2 2" xfId="14326" xr:uid="{A39548CC-3F18-4790-B457-4AA2BF2F4534}"/>
    <cellStyle name="Normal 6 2 4 2 2 3 2 3" xfId="9716" xr:uid="{168B7314-AA95-4ABA-BDEA-40FCAB8A1F60}"/>
    <cellStyle name="Normal 6 2 4 2 2 3 3" xfId="9717" xr:uid="{D6E4E95A-F995-4D95-87CE-6E6BAD561F09}"/>
    <cellStyle name="Normal 6 2 4 2 2 3 4" xfId="7299" xr:uid="{2A797F21-09E5-4D5E-AF8A-55712D18879B}"/>
    <cellStyle name="Normal 6 2 4 2 2 3 5" xfId="12513" xr:uid="{7C0C683D-64A7-4894-83FC-302618512C95}"/>
    <cellStyle name="Normal 6 2 4 2 2 3 6" xfId="5474" xr:uid="{C6BF9085-A4A2-41C0-9EC5-706D2879E254}"/>
    <cellStyle name="Normal 6 2 4 2 2 4" xfId="2822" xr:uid="{5F048A03-435F-4C3E-9697-94317CC781AA}"/>
    <cellStyle name="Normal 6 2 4 2 2 4 2" xfId="13488" xr:uid="{A2A8C89F-F06C-4166-B461-B5A76F992A74}"/>
    <cellStyle name="Normal 6 2 4 2 2 4 3" xfId="9718" xr:uid="{E587EA37-693D-4189-AC37-C444B96684E0}"/>
    <cellStyle name="Normal 6 2 4 2 2 5" xfId="9719" xr:uid="{782525E8-EFE1-42C3-9F6F-7FA9DBE6C2EA}"/>
    <cellStyle name="Normal 6 2 4 2 2 6" xfId="6461" xr:uid="{63018971-B1C5-4202-89AD-52B4DEDFD654}"/>
    <cellStyle name="Normal 6 2 4 2 2 7" xfId="11675" xr:uid="{003CAD4F-A63F-4C7A-820A-0026BC7FCF9B}"/>
    <cellStyle name="Normal 6 2 4 2 2 8" xfId="4636" xr:uid="{58E2E423-982E-47DE-9257-7CC784AE19BA}"/>
    <cellStyle name="Normal 6 2 4 2 3" xfId="908" xr:uid="{8A8BB6B1-0408-43D8-9EE7-C86EA5C6A2B8}"/>
    <cellStyle name="Normal 6 2 4 2 3 2" xfId="1705" xr:uid="{CDF92D53-96B3-4E48-8348-3E214A8AAB21}"/>
    <cellStyle name="Normal 6 2 4 2 3 2 2" xfId="3662" xr:uid="{DDD8DB2B-18C3-4E28-9B7C-07892DE8AC96}"/>
    <cellStyle name="Normal 6 2 4 2 3 2 2 2" xfId="14328" xr:uid="{9674015B-0B96-4023-85AE-C9CDF017A855}"/>
    <cellStyle name="Normal 6 2 4 2 3 2 2 3" xfId="9720" xr:uid="{175287AE-E1B7-486C-9CCC-29FBE2D65D66}"/>
    <cellStyle name="Normal 6 2 4 2 3 2 3" xfId="9721" xr:uid="{EA052AEF-06C6-46ED-9767-9A67BE36E8A7}"/>
    <cellStyle name="Normal 6 2 4 2 3 2 4" xfId="7301" xr:uid="{944EE6DB-E855-4505-8ED6-9C6AF3844011}"/>
    <cellStyle name="Normal 6 2 4 2 3 2 5" xfId="12515" xr:uid="{AF8E9A75-0A4D-43F5-9259-E471ECBBB2A4}"/>
    <cellStyle name="Normal 6 2 4 2 3 2 6" xfId="5476" xr:uid="{4260CA72-CD95-415B-9084-2530E82FD8DD}"/>
    <cellStyle name="Normal 6 2 4 2 3 3" xfId="2960" xr:uid="{9412F228-C81E-46FB-BB8F-570920E16265}"/>
    <cellStyle name="Normal 6 2 4 2 3 3 2" xfId="13626" xr:uid="{A34EE2EB-543E-4347-8CF1-58D919C30A24}"/>
    <cellStyle name="Normal 6 2 4 2 3 3 3" xfId="9722" xr:uid="{7CD17F54-EE3E-4996-BFC8-F5180786B29E}"/>
    <cellStyle name="Normal 6 2 4 2 3 4" xfId="9723" xr:uid="{BC0C715C-C404-42BE-B66B-AA8A206FA1EB}"/>
    <cellStyle name="Normal 6 2 4 2 3 5" xfId="6599" xr:uid="{B267E188-146D-4765-889E-D0B31411B2E1}"/>
    <cellStyle name="Normal 6 2 4 2 3 6" xfId="11813" xr:uid="{F58658FB-64E4-40EF-9501-4AB6921A20FB}"/>
    <cellStyle name="Normal 6 2 4 2 3 7" xfId="4774" xr:uid="{DCE0CFDD-569C-40B0-B9C5-7CE48050ED9D}"/>
    <cellStyle name="Normal 6 2 4 2 4" xfId="1702" xr:uid="{54584B02-61A2-486D-93C6-E355E4A03354}"/>
    <cellStyle name="Normal 6 2 4 2 4 2" xfId="3659" xr:uid="{028F3D6E-BBD0-4896-811D-07211EB5102C}"/>
    <cellStyle name="Normal 6 2 4 2 4 2 2" xfId="14325" xr:uid="{B34BEE37-7F4D-480E-A07D-33DE1F390E89}"/>
    <cellStyle name="Normal 6 2 4 2 4 2 3" xfId="9724" xr:uid="{1919DD35-1021-4F4D-A739-35A0C68F4CFD}"/>
    <cellStyle name="Normal 6 2 4 2 4 3" xfId="9725" xr:uid="{730080FA-5619-4C9B-B00D-D2D2880AA70C}"/>
    <cellStyle name="Normal 6 2 4 2 4 4" xfId="7298" xr:uid="{16C94FAC-D012-45C7-98E5-DA2B5F025816}"/>
    <cellStyle name="Normal 6 2 4 2 4 5" xfId="12512" xr:uid="{82FF2257-019A-4E34-A380-89A8FC734F80}"/>
    <cellStyle name="Normal 6 2 4 2 4 6" xfId="5473" xr:uid="{6025317D-F9C6-4362-977E-D1AC8D3FD114}"/>
    <cellStyle name="Normal 6 2 4 2 5" xfId="2215" xr:uid="{B72BCC67-EE5D-44C2-80E0-5CEB2C895F6D}"/>
    <cellStyle name="Normal 6 2 4 2 5 2" xfId="4068" xr:uid="{F1F79660-AE2E-452F-A46C-EAE07EC3B063}"/>
    <cellStyle name="Normal 6 2 4 2 5 2 2" xfId="14731" xr:uid="{D310A13D-3B4B-412E-9FD0-F6988A772345}"/>
    <cellStyle name="Normal 6 2 4 2 5 2 3" xfId="9726" xr:uid="{05F51A86-098B-441C-963D-9694BB6E4B61}"/>
    <cellStyle name="Normal 6 2 4 2 5 3" xfId="9727" xr:uid="{D87C6518-4EF2-4DD1-8574-6EADBA4014E1}"/>
    <cellStyle name="Normal 6 2 4 2 5 4" xfId="7707" xr:uid="{5D6CC20D-1336-46CA-B35A-56C80D730723}"/>
    <cellStyle name="Normal 6 2 4 2 5 5" xfId="12918" xr:uid="{5D688D1F-ADD6-4C6B-85DC-85E15BE12622}"/>
    <cellStyle name="Normal 6 2 4 2 5 6" xfId="5879" xr:uid="{8C377256-EAB9-4039-9C91-18807E5D9DED}"/>
    <cellStyle name="Normal 6 2 4 2 6" xfId="2359" xr:uid="{49C46DC1-8859-433E-8917-6E2B5EB34952}"/>
    <cellStyle name="Normal 6 2 4 2 6 2" xfId="4203" xr:uid="{6553D336-EB14-423B-8E4F-2CA08E8713F3}"/>
    <cellStyle name="Normal 6 2 4 2 6 2 2" xfId="14866" xr:uid="{BABE6250-8D61-414A-BD00-CC8181962D74}"/>
    <cellStyle name="Normal 6 2 4 2 6 2 3" xfId="9728" xr:uid="{F4B3D752-5F73-4B58-95CC-11BC5202AB47}"/>
    <cellStyle name="Normal 6 2 4 2 6 3" xfId="7842" xr:uid="{5CA9EAD9-45DF-4042-BEB7-E188E108B320}"/>
    <cellStyle name="Normal 6 2 4 2 6 4" xfId="13053" xr:uid="{32D21EEC-585B-4255-89C1-290264213851}"/>
    <cellStyle name="Normal 6 2 4 2 6 5" xfId="6014" xr:uid="{35CCEE04-751E-413E-A3AF-46C2376B04A3}"/>
    <cellStyle name="Normal 6 2 4 2 7" xfId="2687" xr:uid="{AB589ED6-53E3-46BA-AEA1-C1ED255D473A}"/>
    <cellStyle name="Normal 6 2 4 2 7 2" xfId="13353" xr:uid="{D9AF2025-3FAC-4F54-8BC3-385FAAC9E368}"/>
    <cellStyle name="Normal 6 2 4 2 7 3" xfId="9729" xr:uid="{012FB5AC-4945-4CD4-881B-8A4D1562F68C}"/>
    <cellStyle name="Normal 6 2 4 2 8" xfId="9730" xr:uid="{C6CD0F53-EA4F-49D2-A453-72F223EA48FC}"/>
    <cellStyle name="Normal 6 2 4 2 9" xfId="6326" xr:uid="{91A599B2-9608-47BE-A93B-F3DE90E450C2}"/>
    <cellStyle name="Normal 6 2 4 3" xfId="658" xr:uid="{F10E76CD-D93E-4C44-9EC7-15E7E3383995}"/>
    <cellStyle name="Normal 6 2 4 3 10" xfId="11582" xr:uid="{DEFD7A04-3EA4-4FDD-A7E2-DD999ACC8D6F}"/>
    <cellStyle name="Normal 6 2 4 3 11" xfId="4543" xr:uid="{4DBA4F57-942F-4CAF-B5D3-CB3197654D90}"/>
    <cellStyle name="Normal 6 2 4 3 2" xfId="799" xr:uid="{2AE4ACAF-2143-429D-969D-056AC07D1A0B}"/>
    <cellStyle name="Normal 6 2 4 3 2 2" xfId="1262" xr:uid="{87510F38-B7D2-41D4-B2DC-60627EF5F568}"/>
    <cellStyle name="Normal 6 2 4 3 2 2 2" xfId="1708" xr:uid="{7A6DAFF1-5259-4540-8670-EB53DB5798BD}"/>
    <cellStyle name="Normal 6 2 4 3 2 2 2 2" xfId="3665" xr:uid="{545C79E2-7B81-4F19-821D-2BA1E011DA58}"/>
    <cellStyle name="Normal 6 2 4 3 2 2 2 2 2" xfId="14331" xr:uid="{E46368B8-3E36-44FC-8C1E-EBA3153CCACC}"/>
    <cellStyle name="Normal 6 2 4 3 2 2 2 2 3" xfId="9731" xr:uid="{3F5C5EC8-E447-4540-AADA-BDA929A99C8A}"/>
    <cellStyle name="Normal 6 2 4 3 2 2 2 3" xfId="9732" xr:uid="{5DB9263D-042B-4A17-854F-8FA7D177E5FA}"/>
    <cellStyle name="Normal 6 2 4 3 2 2 2 4" xfId="7304" xr:uid="{86ED6904-2A9B-4192-910C-59B91AF0DFED}"/>
    <cellStyle name="Normal 6 2 4 3 2 2 2 5" xfId="12518" xr:uid="{E4419820-6F8B-4CBA-9FB0-BBC6684EBF36}"/>
    <cellStyle name="Normal 6 2 4 3 2 2 2 6" xfId="5479" xr:uid="{69C302CA-389D-4D5B-9925-2DA7D69CFBF7}"/>
    <cellStyle name="Normal 6 2 4 3 2 2 3" xfId="3231" xr:uid="{5AA01887-CF87-4044-9A21-FFA0D1B3FCB3}"/>
    <cellStyle name="Normal 6 2 4 3 2 2 3 2" xfId="13897" xr:uid="{7233A902-BED3-448C-BD14-7A3566C1225C}"/>
    <cellStyle name="Normal 6 2 4 3 2 2 3 3" xfId="9733" xr:uid="{D0AAAA6A-2174-4169-9E30-4873038A1266}"/>
    <cellStyle name="Normal 6 2 4 3 2 2 4" xfId="9734" xr:uid="{66314596-B98A-48FA-9960-8EF7D836E88E}"/>
    <cellStyle name="Normal 6 2 4 3 2 2 5" xfId="6870" xr:uid="{142254D5-3FE1-49B3-905F-35315EA0754D}"/>
    <cellStyle name="Normal 6 2 4 3 2 2 6" xfId="12084" xr:uid="{A7A258CD-C76B-4BE4-AE64-D47C0655FAFE}"/>
    <cellStyle name="Normal 6 2 4 3 2 2 7" xfId="5045" xr:uid="{A2F3C4E2-3BFF-4C01-B358-0BD8AD74EC86}"/>
    <cellStyle name="Normal 6 2 4 3 2 3" xfId="1707" xr:uid="{63B48D4E-365C-4CAB-8E68-AAA0EF6CDCC5}"/>
    <cellStyle name="Normal 6 2 4 3 2 3 2" xfId="3664" xr:uid="{73B712ED-A805-4B03-8154-1EE997E9B29D}"/>
    <cellStyle name="Normal 6 2 4 3 2 3 2 2" xfId="14330" xr:uid="{7886A23D-02EF-49E8-97E0-E6BDC7E9B851}"/>
    <cellStyle name="Normal 6 2 4 3 2 3 2 3" xfId="9735" xr:uid="{3583A684-302A-498E-82B9-AE3A2629A338}"/>
    <cellStyle name="Normal 6 2 4 3 2 3 3" xfId="9736" xr:uid="{1F9B0B3E-1293-4491-8247-A355F2A4F74D}"/>
    <cellStyle name="Normal 6 2 4 3 2 3 4" xfId="7303" xr:uid="{4FE6EE89-9674-42C0-8C3B-6D24BF4883BB}"/>
    <cellStyle name="Normal 6 2 4 3 2 3 5" xfId="12517" xr:uid="{53A5024E-4F95-45D2-AFA5-236C14D38F3C}"/>
    <cellStyle name="Normal 6 2 4 3 2 3 6" xfId="5478" xr:uid="{80AD9986-CEA7-43FE-A1C6-0BA61146B52C}"/>
    <cellStyle name="Normal 6 2 4 3 2 4" xfId="2864" xr:uid="{5E5F7B37-7084-47B8-A694-C1E991E6CAE2}"/>
    <cellStyle name="Normal 6 2 4 3 2 4 2" xfId="13530" xr:uid="{0AA13E2F-2709-47E3-97DD-63BC2EC9CA5F}"/>
    <cellStyle name="Normal 6 2 4 3 2 4 3" xfId="9737" xr:uid="{A4542E66-62A1-4C8E-8A77-4EC41D62A8B4}"/>
    <cellStyle name="Normal 6 2 4 3 2 5" xfId="9738" xr:uid="{80B77CB1-B39F-46D2-B7FF-4483A6A96BDB}"/>
    <cellStyle name="Normal 6 2 4 3 2 6" xfId="6503" xr:uid="{D523D6CE-F53D-4AED-A3A2-82D3E465478F}"/>
    <cellStyle name="Normal 6 2 4 3 2 7" xfId="11717" xr:uid="{664B3CA9-2AD6-4466-97BC-FF216F30D71D}"/>
    <cellStyle name="Normal 6 2 4 3 2 8" xfId="4678" xr:uid="{A2447C9B-9F07-4DD1-8AD3-742B23B489CD}"/>
    <cellStyle name="Normal 6 2 4 3 3" xfId="951" xr:uid="{F1F1FD29-C8B5-4147-8A63-C736FA0067F7}"/>
    <cellStyle name="Normal 6 2 4 3 3 2" xfId="1709" xr:uid="{3B6A9001-7873-455F-A3AF-D931E5801AEA}"/>
    <cellStyle name="Normal 6 2 4 3 3 2 2" xfId="3666" xr:uid="{51F06AA9-3BFB-4D65-A5DC-5BF4077C5FA3}"/>
    <cellStyle name="Normal 6 2 4 3 3 2 2 2" xfId="14332" xr:uid="{AE5BD754-059A-4A87-821B-F74C3DD5D576}"/>
    <cellStyle name="Normal 6 2 4 3 3 2 2 3" xfId="9739" xr:uid="{A3DC0263-7265-4F68-87F2-BB2D434979DA}"/>
    <cellStyle name="Normal 6 2 4 3 3 2 3" xfId="9740" xr:uid="{B8FCEB05-8EF2-4CB7-AD79-3CF11401F93D}"/>
    <cellStyle name="Normal 6 2 4 3 3 2 4" xfId="7305" xr:uid="{CDF40DAA-DFB4-46ED-82E2-78267AEF0D7F}"/>
    <cellStyle name="Normal 6 2 4 3 3 2 5" xfId="12519" xr:uid="{0042BB96-1C6C-4B1A-A549-4603DAA3F456}"/>
    <cellStyle name="Normal 6 2 4 3 3 2 6" xfId="5480" xr:uid="{46A2B552-34AA-4C04-A825-911EBFA2FA04}"/>
    <cellStyle name="Normal 6 2 4 3 3 3" xfId="3002" xr:uid="{5E752F30-C7B3-40F8-83D5-95A3677DC6B8}"/>
    <cellStyle name="Normal 6 2 4 3 3 3 2" xfId="13668" xr:uid="{7AEAF203-ADBC-4084-A0CC-CB44CFBC5842}"/>
    <cellStyle name="Normal 6 2 4 3 3 3 3" xfId="9741" xr:uid="{734FF004-21F0-47A0-BC98-CFEAEF2727E9}"/>
    <cellStyle name="Normal 6 2 4 3 3 4" xfId="9742" xr:uid="{7428FD74-D2B2-4BFD-90CA-1D73991E1912}"/>
    <cellStyle name="Normal 6 2 4 3 3 5" xfId="6641" xr:uid="{ECD16CA1-AF7C-4D75-88D0-932284E015AF}"/>
    <cellStyle name="Normal 6 2 4 3 3 6" xfId="11855" xr:uid="{CBADD8C9-6430-45B1-BFFD-D5012D14B913}"/>
    <cellStyle name="Normal 6 2 4 3 3 7" xfId="4816" xr:uid="{9ABAA386-80B7-4E77-B48A-C30F033D0BE3}"/>
    <cellStyle name="Normal 6 2 4 3 4" xfId="1706" xr:uid="{06E7446A-43A9-4D9C-9B3D-5CAE4773AC1E}"/>
    <cellStyle name="Normal 6 2 4 3 4 2" xfId="3663" xr:uid="{C0619A1B-B779-4309-8A74-23C3562B2DDA}"/>
    <cellStyle name="Normal 6 2 4 3 4 2 2" xfId="14329" xr:uid="{3B9F58DC-35C2-4E2D-B6A1-04F167CAF30D}"/>
    <cellStyle name="Normal 6 2 4 3 4 2 3" xfId="9743" xr:uid="{C0CD76D3-8714-4096-99BA-EA5ADC71FBA3}"/>
    <cellStyle name="Normal 6 2 4 3 4 3" xfId="9744" xr:uid="{9CB94BD8-3CF9-4E8E-B43C-64684C953B1F}"/>
    <cellStyle name="Normal 6 2 4 3 4 4" xfId="7302" xr:uid="{C763EB32-78F6-4593-9B4E-F1B52ABAC05A}"/>
    <cellStyle name="Normal 6 2 4 3 4 5" xfId="12516" xr:uid="{F7CFF2E0-E9AF-4B58-9D9B-6176BC5D2419}"/>
    <cellStyle name="Normal 6 2 4 3 4 6" xfId="5477" xr:uid="{77230227-5714-4B4C-8D1B-4F1653576F8B}"/>
    <cellStyle name="Normal 6 2 4 3 5" xfId="2257" xr:uid="{6B41574E-8CFD-471E-BC05-F3CD8123E24E}"/>
    <cellStyle name="Normal 6 2 4 3 5 2" xfId="4110" xr:uid="{3D5840DF-31D6-4A07-9598-823F218C48F0}"/>
    <cellStyle name="Normal 6 2 4 3 5 2 2" xfId="14773" xr:uid="{E55FF734-D8FF-4FC4-9266-A32350F954A2}"/>
    <cellStyle name="Normal 6 2 4 3 5 2 3" xfId="9745" xr:uid="{90384B1E-08FA-41BB-965A-7DAC50A59C7B}"/>
    <cellStyle name="Normal 6 2 4 3 5 3" xfId="9746" xr:uid="{A8D8F9A1-C0D8-463B-96CB-4D256A409FD9}"/>
    <cellStyle name="Normal 6 2 4 3 5 4" xfId="7749" xr:uid="{D7284D30-48EB-492F-B285-507FFC6F6A73}"/>
    <cellStyle name="Normal 6 2 4 3 5 5" xfId="12960" xr:uid="{326A8F0E-2397-4826-BF86-4536306FFB03}"/>
    <cellStyle name="Normal 6 2 4 3 5 6" xfId="5921" xr:uid="{E9154EE9-8C2E-497D-BD14-138A9BF90FCD}"/>
    <cellStyle name="Normal 6 2 4 3 6" xfId="2401" xr:uid="{1DE1495E-33BA-4C1B-AC72-50F9E5DAA043}"/>
    <cellStyle name="Normal 6 2 4 3 6 2" xfId="4245" xr:uid="{4B85790E-48A3-4DCE-B2F9-A67A13812336}"/>
    <cellStyle name="Normal 6 2 4 3 6 2 2" xfId="14908" xr:uid="{564E5B69-DAEB-43E8-A45A-CF0D7C50FA8D}"/>
    <cellStyle name="Normal 6 2 4 3 6 2 3" xfId="9747" xr:uid="{AE4D7B20-83FC-45F3-AF83-2A0DA0B17BA8}"/>
    <cellStyle name="Normal 6 2 4 3 6 3" xfId="7884" xr:uid="{42BA6D70-E73B-43BF-9B1D-AEFC8D395B20}"/>
    <cellStyle name="Normal 6 2 4 3 6 4" xfId="13095" xr:uid="{BABF1336-F2A8-49A6-92F2-2811B7659C35}"/>
    <cellStyle name="Normal 6 2 4 3 6 5" xfId="6056" xr:uid="{CDCC958F-2CF0-474F-8D82-E38241FAF628}"/>
    <cellStyle name="Normal 6 2 4 3 7" xfId="2729" xr:uid="{9415EFFA-21D5-4365-B116-D5E37F21C0C1}"/>
    <cellStyle name="Normal 6 2 4 3 7 2" xfId="13395" xr:uid="{8371A726-3BAE-4DD8-BB77-0CCA36FC8753}"/>
    <cellStyle name="Normal 6 2 4 3 7 3" xfId="9748" xr:uid="{30BF3082-BF0B-4E6F-956E-E8F25C4C1B56}"/>
    <cellStyle name="Normal 6 2 4 3 8" xfId="9749" xr:uid="{A7E81FE8-9D18-4145-9161-A03212DD7ABC}"/>
    <cellStyle name="Normal 6 2 4 3 9" xfId="6368" xr:uid="{E885D82E-8E90-4172-B1FE-478D7EAA9EA7}"/>
    <cellStyle name="Normal 6 2 4 4" xfId="492" xr:uid="{70518407-333B-4F51-A369-20B8402760EC}"/>
    <cellStyle name="Normal 6 2 4 4 2" xfId="1060" xr:uid="{D0C04BD5-06F7-4DB4-8D14-5CD0C051237E}"/>
    <cellStyle name="Normal 6 2 4 4 2 2" xfId="1711" xr:uid="{4880DD40-A9E5-4FC8-8E92-F01F9F4196CA}"/>
    <cellStyle name="Normal 6 2 4 4 2 2 2" xfId="3668" xr:uid="{AE92A6A7-6EFF-4CD4-9ED6-CBE2EEE4EB8B}"/>
    <cellStyle name="Normal 6 2 4 4 2 2 2 2" xfId="14334" xr:uid="{4F1891ED-1909-415F-B50D-81FF1D1B9C1D}"/>
    <cellStyle name="Normal 6 2 4 4 2 2 2 3" xfId="9750" xr:uid="{4454CECC-7C39-47EA-B819-D2E45563C772}"/>
    <cellStyle name="Normal 6 2 4 4 2 2 3" xfId="9751" xr:uid="{D76F51B1-06E3-4125-9F36-E5E64D5BC236}"/>
    <cellStyle name="Normal 6 2 4 4 2 2 4" xfId="7307" xr:uid="{23550635-2007-49B9-A1F4-37F13F788E1A}"/>
    <cellStyle name="Normal 6 2 4 4 2 2 5" xfId="12521" xr:uid="{E2A1954F-2F79-4C78-982B-4208280F841D}"/>
    <cellStyle name="Normal 6 2 4 4 2 2 6" xfId="5482" xr:uid="{C4B0902A-60A2-4ED3-8312-76C61674F628}"/>
    <cellStyle name="Normal 6 2 4 4 2 3" xfId="3092" xr:uid="{80A616EF-17F1-4FAB-B0C2-35233BF2B2E4}"/>
    <cellStyle name="Normal 6 2 4 4 2 3 2" xfId="13758" xr:uid="{33F36349-E3BC-458B-BFC2-880D2A5A3850}"/>
    <cellStyle name="Normal 6 2 4 4 2 3 3" xfId="9752" xr:uid="{BA1B928D-A1F1-40EE-BC07-3CB98621033E}"/>
    <cellStyle name="Normal 6 2 4 4 2 4" xfId="9753" xr:uid="{DB4A699C-C3AD-4CC2-A905-C426B8904F7B}"/>
    <cellStyle name="Normal 6 2 4 4 2 5" xfId="6731" xr:uid="{8E44FE7E-3D41-4A90-AF6D-7920BCF5D927}"/>
    <cellStyle name="Normal 6 2 4 4 2 6" xfId="11945" xr:uid="{E4AA78BA-87D1-45D1-997D-F83D3876E813}"/>
    <cellStyle name="Normal 6 2 4 4 2 7" xfId="4906" xr:uid="{DC27F719-B85F-4C98-9623-B742B0B87BBC}"/>
    <cellStyle name="Normal 6 2 4 4 3" xfId="1710" xr:uid="{3C069611-913D-462B-8932-DAE798612982}"/>
    <cellStyle name="Normal 6 2 4 4 3 2" xfId="3667" xr:uid="{4B4213B4-1C7B-4273-AEC7-8CF380FE5064}"/>
    <cellStyle name="Normal 6 2 4 4 3 2 2" xfId="14333" xr:uid="{FF2D9AFB-D42C-4A5F-AE33-9ABC8D3E1B19}"/>
    <cellStyle name="Normal 6 2 4 4 3 2 3" xfId="9754" xr:uid="{C6A79CAC-105C-470B-99FB-A6EFCA033F3A}"/>
    <cellStyle name="Normal 6 2 4 4 3 3" xfId="9755" xr:uid="{29C026F1-CBCA-4FE4-9FDA-69B5E4444DE2}"/>
    <cellStyle name="Normal 6 2 4 4 3 4" xfId="7306" xr:uid="{134985ED-62D3-4E87-8F99-163C448FB497}"/>
    <cellStyle name="Normal 6 2 4 4 3 5" xfId="12520" xr:uid="{05D44B20-0F71-4CCF-9A2B-33CFB6851484}"/>
    <cellStyle name="Normal 6 2 4 4 3 6" xfId="5481" xr:uid="{6D78B2E3-6708-420B-8850-7CBCA13515D0}"/>
    <cellStyle name="Normal 6 2 4 4 4" xfId="2640" xr:uid="{323E7EFE-68BC-45A3-8130-089167D06EC6}"/>
    <cellStyle name="Normal 6 2 4 4 4 2" xfId="13306" xr:uid="{A9FC1060-5AB4-4574-8F03-6139FC7C16C4}"/>
    <cellStyle name="Normal 6 2 4 4 4 3" xfId="9756" xr:uid="{7FC622E0-FD8A-4AF7-BCE8-9A398CDF86F7}"/>
    <cellStyle name="Normal 6 2 4 4 5" xfId="9757" xr:uid="{1858AF75-43CA-45FC-8F12-C53203151B0A}"/>
    <cellStyle name="Normal 6 2 4 4 6" xfId="6279" xr:uid="{149D706F-EA3D-40A1-8BD7-7A89D04B80A1}"/>
    <cellStyle name="Normal 6 2 4 4 7" xfId="11493" xr:uid="{EC8A384B-826A-4B57-B0F6-137D6C658760}"/>
    <cellStyle name="Normal 6 2 4 4 8" xfId="4454" xr:uid="{1C4BD93F-1F44-48DA-8C33-B98F50D11AAE}"/>
    <cellStyle name="Normal 6 2 4 5" xfId="709" xr:uid="{56A5679C-0865-4E04-8F62-95E68E1BAA1C}"/>
    <cellStyle name="Normal 6 2 4 5 2" xfId="1173" xr:uid="{8ECE7292-A1F0-45A5-8B07-4551E8196EB6}"/>
    <cellStyle name="Normal 6 2 4 5 2 2" xfId="1713" xr:uid="{BDCBBBAB-DB0F-4486-89B0-1626A70E6351}"/>
    <cellStyle name="Normal 6 2 4 5 2 2 2" xfId="3670" xr:uid="{485284A8-C27F-4F32-BADD-AE7D64D9218B}"/>
    <cellStyle name="Normal 6 2 4 5 2 2 2 2" xfId="14336" xr:uid="{55261965-725E-4846-999D-905511653436}"/>
    <cellStyle name="Normal 6 2 4 5 2 2 2 3" xfId="9758" xr:uid="{3508A3A8-6EFA-4B85-9932-791F09DF5926}"/>
    <cellStyle name="Normal 6 2 4 5 2 2 3" xfId="9759" xr:uid="{1EB18C73-DB5F-4FA0-A78F-DF59321D0712}"/>
    <cellStyle name="Normal 6 2 4 5 2 2 4" xfId="7309" xr:uid="{32F19AA9-29DE-41E0-BDC6-8DEC274B1F27}"/>
    <cellStyle name="Normal 6 2 4 5 2 2 5" xfId="12523" xr:uid="{2DEC06C7-EF6B-4010-A2F8-3F6868E4E448}"/>
    <cellStyle name="Normal 6 2 4 5 2 2 6" xfId="5484" xr:uid="{6CFAC817-3A51-4729-879B-1D8C72FE9B80}"/>
    <cellStyle name="Normal 6 2 4 5 2 3" xfId="3142" xr:uid="{5BA4EC74-C756-4EEA-B505-6CCCFC8F19B9}"/>
    <cellStyle name="Normal 6 2 4 5 2 3 2" xfId="13808" xr:uid="{7A6BB255-DB17-4E3C-A9C3-A8092EA628C9}"/>
    <cellStyle name="Normal 6 2 4 5 2 3 3" xfId="9760" xr:uid="{C4C8407F-7ACA-498C-88A1-57735BB0510C}"/>
    <cellStyle name="Normal 6 2 4 5 2 4" xfId="9761" xr:uid="{596C4B10-B601-4D17-9E8A-5CC578A30E64}"/>
    <cellStyle name="Normal 6 2 4 5 2 5" xfId="6781" xr:uid="{5DEBB4EB-ECF8-4364-BA90-D5B3B67051E7}"/>
    <cellStyle name="Normal 6 2 4 5 2 6" xfId="11995" xr:uid="{083C4D85-DBCA-4316-B993-1EEE485B198E}"/>
    <cellStyle name="Normal 6 2 4 5 2 7" xfId="4956" xr:uid="{E802F137-7AA7-4CA3-8957-5073245F3AE9}"/>
    <cellStyle name="Normal 6 2 4 5 3" xfId="1712" xr:uid="{2F963E5E-487D-4CCF-B1CA-0E5D475DD7BA}"/>
    <cellStyle name="Normal 6 2 4 5 3 2" xfId="3669" xr:uid="{2913246C-F30E-4DD3-ABCC-C411DAC2E6BF}"/>
    <cellStyle name="Normal 6 2 4 5 3 2 2" xfId="14335" xr:uid="{5695C4BC-7ADC-48F0-948E-A616A6FBA3C6}"/>
    <cellStyle name="Normal 6 2 4 5 3 2 3" xfId="9762" xr:uid="{C32AC8BF-1978-46FE-83EC-2F0C3D38F473}"/>
    <cellStyle name="Normal 6 2 4 5 3 3" xfId="9763" xr:uid="{31D2D5A2-CED9-4AF1-9191-280D2B8C003B}"/>
    <cellStyle name="Normal 6 2 4 5 3 4" xfId="7308" xr:uid="{5E8FAE81-31CE-4414-BDD5-19C31DAFED0F}"/>
    <cellStyle name="Normal 6 2 4 5 3 5" xfId="12522" xr:uid="{943E3476-F856-4888-98F0-8B012298FDFC}"/>
    <cellStyle name="Normal 6 2 4 5 3 6" xfId="5483" xr:uid="{6A008309-E847-401F-A9BB-63BBC163E1FA}"/>
    <cellStyle name="Normal 6 2 4 5 4" xfId="2775" xr:uid="{1D83A666-7080-4FFD-9948-667BA81738D7}"/>
    <cellStyle name="Normal 6 2 4 5 4 2" xfId="13441" xr:uid="{465BCE32-2C10-408D-A4A0-4A0644D2A874}"/>
    <cellStyle name="Normal 6 2 4 5 4 3" xfId="9764" xr:uid="{1A7F00BB-DE23-497C-8AA8-FEC943C59AE8}"/>
    <cellStyle name="Normal 6 2 4 5 5" xfId="9765" xr:uid="{C949DCB4-A642-4BC4-B27C-315935360166}"/>
    <cellStyle name="Normal 6 2 4 5 6" xfId="6414" xr:uid="{E40E72BB-C5E4-4A53-9619-55ECFA231B7C}"/>
    <cellStyle name="Normal 6 2 4 5 7" xfId="11628" xr:uid="{8F02A346-774F-4F6D-BFF3-3CDA8CA27F7B}"/>
    <cellStyle name="Normal 6 2 4 5 8" xfId="4589" xr:uid="{44D43D51-E85F-4D73-BCA0-A9F9D8F5BD44}"/>
    <cellStyle name="Normal 6 2 4 6" xfId="377" xr:uid="{DDBC816A-D52F-4B11-B4A4-16F7F5D598BC}"/>
    <cellStyle name="Normal 6 2 4 6 2" xfId="1003" xr:uid="{1C53A3F6-CF0C-4391-A7CC-B97F6CA625F0}"/>
    <cellStyle name="Normal 6 2 4 6 2 2" xfId="1715" xr:uid="{E69A30B7-4988-49D8-B68A-FA7175D3C6BE}"/>
    <cellStyle name="Normal 6 2 4 6 2 2 2" xfId="3672" xr:uid="{8618A279-860D-4497-8273-0EB45FE317D8}"/>
    <cellStyle name="Normal 6 2 4 6 2 2 2 2" xfId="14338" xr:uid="{7EB5DA11-098C-464C-88A7-5790895853FE}"/>
    <cellStyle name="Normal 6 2 4 6 2 2 2 3" xfId="9766" xr:uid="{7EE31F0B-FF03-426B-BBAC-59C43D731EC7}"/>
    <cellStyle name="Normal 6 2 4 6 2 2 3" xfId="9767" xr:uid="{7D6AD18B-24BD-42E8-9DFA-9984B6FFC787}"/>
    <cellStyle name="Normal 6 2 4 6 2 2 4" xfId="7311" xr:uid="{186115D8-308A-4480-A6A1-CEE85BF48D0E}"/>
    <cellStyle name="Normal 6 2 4 6 2 2 5" xfId="12525" xr:uid="{31B82FB8-3FAC-44E5-9EEE-726F8CDFAA85}"/>
    <cellStyle name="Normal 6 2 4 6 2 2 6" xfId="5486" xr:uid="{7788963F-D4CF-484E-8734-7DE0A0C1AFB2}"/>
    <cellStyle name="Normal 6 2 4 6 2 3" xfId="3048" xr:uid="{555A7FB7-40FD-4610-B781-2973E1DFF41C}"/>
    <cellStyle name="Normal 6 2 4 6 2 3 2" xfId="13714" xr:uid="{BA83C8EA-5AC4-4497-9104-B99D5AF64091}"/>
    <cellStyle name="Normal 6 2 4 6 2 3 3" xfId="9768" xr:uid="{F1F2787D-3845-4DD8-BC20-8389ADC2AC26}"/>
    <cellStyle name="Normal 6 2 4 6 2 4" xfId="9769" xr:uid="{6FD42612-D9EE-4A89-9C09-8F09CE54EE91}"/>
    <cellStyle name="Normal 6 2 4 6 2 5" xfId="6687" xr:uid="{6A813F19-23AF-4206-AF01-8C5710FECD51}"/>
    <cellStyle name="Normal 6 2 4 6 2 6" xfId="11901" xr:uid="{25415342-60BC-4764-AA93-F7D170742761}"/>
    <cellStyle name="Normal 6 2 4 6 2 7" xfId="4862" xr:uid="{3DE057DF-6C7E-47F4-B2F8-1A1469406FE8}"/>
    <cellStyle name="Normal 6 2 4 6 3" xfId="1714" xr:uid="{C1AC2CA9-5A8C-4108-8FE0-5A92BFFF3282}"/>
    <cellStyle name="Normal 6 2 4 6 3 2" xfId="3671" xr:uid="{5A68A9CB-CAEB-4FBF-A347-7A82E0FEFA9A}"/>
    <cellStyle name="Normal 6 2 4 6 3 2 2" xfId="14337" xr:uid="{2E1A6738-46E2-4605-A572-9ADF475CA9D2}"/>
    <cellStyle name="Normal 6 2 4 6 3 2 3" xfId="9770" xr:uid="{00177DF4-1E2E-42D8-87CA-0EB363ACEBED}"/>
    <cellStyle name="Normal 6 2 4 6 3 3" xfId="9771" xr:uid="{8490460C-DEB0-4D37-BFCA-2A702D24446A}"/>
    <cellStyle name="Normal 6 2 4 6 3 4" xfId="7310" xr:uid="{1F2E39DB-01AC-4EF4-8D53-835436693811}"/>
    <cellStyle name="Normal 6 2 4 6 3 5" xfId="12524" xr:uid="{DE48F5F8-F00C-4C34-B881-3BDF89F2284B}"/>
    <cellStyle name="Normal 6 2 4 6 3 6" xfId="5485" xr:uid="{33C40A2B-8BB8-401B-8A13-D8F04A520D91}"/>
    <cellStyle name="Normal 6 2 4 6 4" xfId="2591" xr:uid="{DF6AEAB4-8749-4479-8A51-068DFDD105FF}"/>
    <cellStyle name="Normal 6 2 4 6 4 2" xfId="13257" xr:uid="{ED4E0161-99A0-4D67-9602-77ACEE378879}"/>
    <cellStyle name="Normal 6 2 4 6 4 3" xfId="9772" xr:uid="{D42EC900-A291-45CD-AB60-248AD38654E0}"/>
    <cellStyle name="Normal 6 2 4 6 5" xfId="9773" xr:uid="{5E742704-4814-471C-8E4D-DAB4C85BD198}"/>
    <cellStyle name="Normal 6 2 4 6 6" xfId="6230" xr:uid="{276E2309-40BC-4543-886C-3E24F4AABFB5}"/>
    <cellStyle name="Normal 6 2 4 6 7" xfId="11444" xr:uid="{3406AE87-1B70-47D5-BF5E-57FA194A64D0}"/>
    <cellStyle name="Normal 6 2 4 6 8" xfId="4405" xr:uid="{3A06F45F-18DF-42F9-A456-4F085D4165E0}"/>
    <cellStyle name="Normal 6 2 4 7" xfId="857" xr:uid="{4E70B5E9-6DFA-4343-86C3-5FCBE34AE616}"/>
    <cellStyle name="Normal 6 2 4 7 2" xfId="1716" xr:uid="{02703261-77E5-42C7-B90D-84308D5D725A}"/>
    <cellStyle name="Normal 6 2 4 7 2 2" xfId="3673" xr:uid="{2ED84E89-985B-4C90-8C7A-DCE4CB28979B}"/>
    <cellStyle name="Normal 6 2 4 7 2 2 2" xfId="14339" xr:uid="{4886FECD-5C93-457F-B708-2EEC9E93237F}"/>
    <cellStyle name="Normal 6 2 4 7 2 2 3" xfId="9774" xr:uid="{0C92E09C-D8BE-4658-8876-4C266014AC9F}"/>
    <cellStyle name="Normal 6 2 4 7 2 3" xfId="9775" xr:uid="{2C60D639-C748-49E2-9430-5C5A8711DCDA}"/>
    <cellStyle name="Normal 6 2 4 7 2 4" xfId="7312" xr:uid="{FE1B01D5-CEA3-40B8-AC11-57FECC3B9561}"/>
    <cellStyle name="Normal 6 2 4 7 2 5" xfId="12526" xr:uid="{1BF87135-4CB9-4815-8777-5C92B1F97A4E}"/>
    <cellStyle name="Normal 6 2 4 7 2 6" xfId="5487" xr:uid="{34546F80-172C-4155-B69A-13B868FEC2CF}"/>
    <cellStyle name="Normal 6 2 4 7 3" xfId="2913" xr:uid="{BC9F9CE1-4073-43CF-9501-0B4BADA1E41C}"/>
    <cellStyle name="Normal 6 2 4 7 3 2" xfId="13579" xr:uid="{2BDED9D8-BDBC-451B-AAFB-9DCDF67137D8}"/>
    <cellStyle name="Normal 6 2 4 7 3 3" xfId="9776" xr:uid="{3243D8FE-778B-4502-B243-4BC4B6DD6AA4}"/>
    <cellStyle name="Normal 6 2 4 7 4" xfId="9777" xr:uid="{51FC6FBD-A76C-4AA7-937E-1554D0357B06}"/>
    <cellStyle name="Normal 6 2 4 7 5" xfId="6552" xr:uid="{5FC7364A-26FD-47B1-B21E-F1ECBC57C6C3}"/>
    <cellStyle name="Normal 6 2 4 7 6" xfId="11766" xr:uid="{4AB72751-0B9E-4D5D-9552-0B282EAF0951}"/>
    <cellStyle name="Normal 6 2 4 7 7" xfId="4727" xr:uid="{5A31AE20-A62E-4D33-8886-C83C5C10CC25}"/>
    <cellStyle name="Normal 6 2 4 8" xfId="1323" xr:uid="{E6FAF0A0-485B-4488-8396-E75C749EA292}"/>
    <cellStyle name="Normal 6 2 4 8 2" xfId="3280" xr:uid="{5AEC63C5-BABC-46D9-9086-5D87D328EB27}"/>
    <cellStyle name="Normal 6 2 4 8 2 2" xfId="13946" xr:uid="{01DF6AC9-1F6A-480C-83BB-C6DE81F2594B}"/>
    <cellStyle name="Normal 6 2 4 8 2 3" xfId="9778" xr:uid="{97D60FE8-A87C-4DF2-B4DF-14FE3EDE76FC}"/>
    <cellStyle name="Normal 6 2 4 8 3" xfId="9779" xr:uid="{830065D0-028D-4537-B1BF-B81C4E80332C}"/>
    <cellStyle name="Normal 6 2 4 8 4" xfId="6919" xr:uid="{76364669-79B4-4F89-9ADA-03A5A72A8B92}"/>
    <cellStyle name="Normal 6 2 4 8 5" xfId="12133" xr:uid="{A20DEF6C-8187-4898-9B90-A21D675E011C}"/>
    <cellStyle name="Normal 6 2 4 8 6" xfId="5094" xr:uid="{441A2568-439E-4DA4-855B-8AF8DC5771FA}"/>
    <cellStyle name="Normal 6 2 4 9" xfId="270" xr:uid="{356E0583-EFF7-4E4E-8673-B86546463E50}"/>
    <cellStyle name="Normal 6 2 4 9 2" xfId="2546" xr:uid="{FAAD0652-DAD5-4354-801B-B85B85B80310}"/>
    <cellStyle name="Normal 6 2 4 9 2 2" xfId="13213" xr:uid="{89CD17D0-C18F-4C51-81CE-D051F05C994D}"/>
    <cellStyle name="Normal 6 2 4 9 2 3" xfId="9780" xr:uid="{5479C542-8703-46B6-B150-48DB09E14C10}"/>
    <cellStyle name="Normal 6 2 4 9 3" xfId="9781" xr:uid="{3DFEDCF5-8C45-443B-97F0-71059F8E5A95}"/>
    <cellStyle name="Normal 6 2 4 9 4" xfId="6185" xr:uid="{9E926525-7028-42CC-8DEE-6F474AFEEFB5}"/>
    <cellStyle name="Normal 6 2 4 9 5" xfId="11400" xr:uid="{D3712CEA-E04E-497E-845A-39016F2D4CC0}"/>
    <cellStyle name="Normal 6 2 4 9 6" xfId="4361" xr:uid="{D842F9E5-B6B1-46FE-A1CE-7AB88DA18A38}"/>
    <cellStyle name="Normal 6 2 5" xfId="590" xr:uid="{88BB30D6-E19E-4106-94F6-85E3FF96D32F}"/>
    <cellStyle name="Normal 6 2 5 10" xfId="11535" xr:uid="{D100ECA4-2751-4168-8985-1451266DA2A7}"/>
    <cellStyle name="Normal 6 2 5 11" xfId="4496" xr:uid="{253F00C6-FC61-44F4-977B-51B76525392E}"/>
    <cellStyle name="Normal 6 2 5 2" xfId="751" xr:uid="{A2755241-069C-4974-96F0-DA7641ED1A65}"/>
    <cellStyle name="Normal 6 2 5 2 2" xfId="1215" xr:uid="{999BA33D-6E48-4EEC-9800-8694B42C4A34}"/>
    <cellStyle name="Normal 6 2 5 2 2 2" xfId="1719" xr:uid="{AC2882FF-7124-407A-9070-52776C36E32B}"/>
    <cellStyle name="Normal 6 2 5 2 2 2 2" xfId="3676" xr:uid="{40F0F344-EC4D-470D-8BAC-BA452F09B2CB}"/>
    <cellStyle name="Normal 6 2 5 2 2 2 2 2" xfId="14342" xr:uid="{B87D69E1-EBFA-4305-A6A7-8ABFEBB17377}"/>
    <cellStyle name="Normal 6 2 5 2 2 2 2 3" xfId="9782" xr:uid="{BE03FD38-6311-44BB-9F95-763F1D95E1CE}"/>
    <cellStyle name="Normal 6 2 5 2 2 2 3" xfId="9783" xr:uid="{42B14EF9-323D-4B07-90AB-0BA244A1E921}"/>
    <cellStyle name="Normal 6 2 5 2 2 2 4" xfId="7315" xr:uid="{67025210-5ABF-4555-883B-F22D55DB5390}"/>
    <cellStyle name="Normal 6 2 5 2 2 2 5" xfId="12529" xr:uid="{BE6DFEF0-1018-44A3-8700-D851A80E4661}"/>
    <cellStyle name="Normal 6 2 5 2 2 2 6" xfId="5490" xr:uid="{E8470431-6F12-4130-A464-6C7F199B897E}"/>
    <cellStyle name="Normal 6 2 5 2 2 3" xfId="3184" xr:uid="{922403FB-1F61-4613-BFCE-341067088EB3}"/>
    <cellStyle name="Normal 6 2 5 2 2 3 2" xfId="13850" xr:uid="{3117C19D-C761-4B58-839C-70C265DBFED8}"/>
    <cellStyle name="Normal 6 2 5 2 2 3 3" xfId="9784" xr:uid="{72038267-D892-450E-969F-B5CE4EEBDFEC}"/>
    <cellStyle name="Normal 6 2 5 2 2 4" xfId="9785" xr:uid="{E0CF6FC3-FF74-477F-AA5B-2FBA0479D62F}"/>
    <cellStyle name="Normal 6 2 5 2 2 5" xfId="6823" xr:uid="{B35F34B7-1740-44EF-B4B2-A154F2AAB483}"/>
    <cellStyle name="Normal 6 2 5 2 2 6" xfId="12037" xr:uid="{F095BEBC-47CE-47C5-B3D7-0E01C41888A5}"/>
    <cellStyle name="Normal 6 2 5 2 2 7" xfId="4998" xr:uid="{DABCC0B0-C18B-4AEA-B2A6-AE1373140381}"/>
    <cellStyle name="Normal 6 2 5 2 3" xfId="1718" xr:uid="{B788EABB-99A1-4972-B817-6647125A2001}"/>
    <cellStyle name="Normal 6 2 5 2 3 2" xfId="3675" xr:uid="{51B77F36-BD03-41C3-A76C-9928A70CE06F}"/>
    <cellStyle name="Normal 6 2 5 2 3 2 2" xfId="14341" xr:uid="{FED6D26D-5AFE-477E-B4F9-FDA1990E7875}"/>
    <cellStyle name="Normal 6 2 5 2 3 2 3" xfId="9786" xr:uid="{7DAE2EF5-CBE3-4782-B8B0-CF0C5455E686}"/>
    <cellStyle name="Normal 6 2 5 2 3 3" xfId="9787" xr:uid="{7129A15D-D4E9-4AD6-A435-5C04BA42B054}"/>
    <cellStyle name="Normal 6 2 5 2 3 4" xfId="7314" xr:uid="{7F99EFDB-805A-4D00-8212-456CC5DBABEA}"/>
    <cellStyle name="Normal 6 2 5 2 3 5" xfId="12528" xr:uid="{0472F60A-4DE4-45CD-BB41-5B65F76EBE51}"/>
    <cellStyle name="Normal 6 2 5 2 3 6" xfId="5489" xr:uid="{2C96A3BB-5954-4797-BF2E-218A06C44227}"/>
    <cellStyle name="Normal 6 2 5 2 4" xfId="2817" xr:uid="{068215FB-2A50-44D4-BBF9-E13F937FA0A0}"/>
    <cellStyle name="Normal 6 2 5 2 4 2" xfId="13483" xr:uid="{57B5505C-7149-4960-9E00-E571CBDB8250}"/>
    <cellStyle name="Normal 6 2 5 2 4 3" xfId="9788" xr:uid="{63B6CDE6-376A-4F8A-A528-3DFD915D5F3F}"/>
    <cellStyle name="Normal 6 2 5 2 5" xfId="9789" xr:uid="{96CD0645-27E9-4B4E-BBF1-249E27CB4878}"/>
    <cellStyle name="Normal 6 2 5 2 6" xfId="6456" xr:uid="{2308A160-ED78-4D19-BCAE-A2A7029C1529}"/>
    <cellStyle name="Normal 6 2 5 2 7" xfId="11670" xr:uid="{A1DB654E-4C6E-4B68-B9BC-3415FFF192A3}"/>
    <cellStyle name="Normal 6 2 5 2 8" xfId="4631" xr:uid="{077B902F-E4D6-4D5E-806D-E6BBAAFAF51D}"/>
    <cellStyle name="Normal 6 2 5 3" xfId="903" xr:uid="{15753FC3-B08B-4B9F-82A6-B48ACEAF3681}"/>
    <cellStyle name="Normal 6 2 5 3 2" xfId="1720" xr:uid="{E452462D-61C8-47C4-BDD5-C9778AA57FF3}"/>
    <cellStyle name="Normal 6 2 5 3 2 2" xfId="3677" xr:uid="{FCB17436-B369-465D-AE94-7B9AC3EB89B1}"/>
    <cellStyle name="Normal 6 2 5 3 2 2 2" xfId="14343" xr:uid="{77DBFDEC-F3CE-4D60-8D0F-8B07854FD8B0}"/>
    <cellStyle name="Normal 6 2 5 3 2 2 3" xfId="9790" xr:uid="{5395BA7E-1D49-4D39-95D9-48FD76429810}"/>
    <cellStyle name="Normal 6 2 5 3 2 3" xfId="9791" xr:uid="{204F89E9-EB6D-4036-AA27-C094BE77132A}"/>
    <cellStyle name="Normal 6 2 5 3 2 4" xfId="7316" xr:uid="{EFC0C1DC-228D-48E6-9BDC-48D8459E4E4F}"/>
    <cellStyle name="Normal 6 2 5 3 2 5" xfId="12530" xr:uid="{10101D6B-6AB3-4937-B4A7-ACA1F4963738}"/>
    <cellStyle name="Normal 6 2 5 3 2 6" xfId="5491" xr:uid="{2436327E-0111-4EE8-8EB9-6C2A1643F8B4}"/>
    <cellStyle name="Normal 6 2 5 3 3" xfId="2955" xr:uid="{DBD0EA01-BE7E-4F6D-A513-FD4C2E988117}"/>
    <cellStyle name="Normal 6 2 5 3 3 2" xfId="13621" xr:uid="{D975D112-C2DD-429C-8152-91644A905DE9}"/>
    <cellStyle name="Normal 6 2 5 3 3 3" xfId="9792" xr:uid="{3C5183BF-6193-4C7F-ABE7-B1F38CCD21DF}"/>
    <cellStyle name="Normal 6 2 5 3 4" xfId="9793" xr:uid="{71989273-B16C-47BA-9310-08B206960BDF}"/>
    <cellStyle name="Normal 6 2 5 3 5" xfId="6594" xr:uid="{8327D713-9758-4CAE-B95E-A9C375F3F633}"/>
    <cellStyle name="Normal 6 2 5 3 6" xfId="11808" xr:uid="{F101D873-D7F7-44DC-BEF9-BBF342699BF3}"/>
    <cellStyle name="Normal 6 2 5 3 7" xfId="4769" xr:uid="{CF44DD5A-62E3-4C8A-B14E-D97E841D1266}"/>
    <cellStyle name="Normal 6 2 5 4" xfId="1717" xr:uid="{2613F5D6-DCD8-4E90-99D5-E0089BEE3797}"/>
    <cellStyle name="Normal 6 2 5 4 2" xfId="3674" xr:uid="{C9B88BBE-A681-468B-8635-98A8E051A18F}"/>
    <cellStyle name="Normal 6 2 5 4 2 2" xfId="14340" xr:uid="{AEE6515F-8DD6-4776-8734-B71E9AF0863B}"/>
    <cellStyle name="Normal 6 2 5 4 2 3" xfId="9794" xr:uid="{C7EA66FA-A7DB-4F79-8B61-95DD63275569}"/>
    <cellStyle name="Normal 6 2 5 4 3" xfId="9795" xr:uid="{C8BF13B0-8A2C-47A0-A332-AA3751F71E44}"/>
    <cellStyle name="Normal 6 2 5 4 4" xfId="7313" xr:uid="{3BC49A7B-782A-45A7-B6ED-124506DDA65B}"/>
    <cellStyle name="Normal 6 2 5 4 5" xfId="12527" xr:uid="{65C6ABAC-88D4-44F7-BB27-CB4A7EF8A161}"/>
    <cellStyle name="Normal 6 2 5 4 6" xfId="5488" xr:uid="{CC548F76-0D16-4DC9-8471-747254D55A4C}"/>
    <cellStyle name="Normal 6 2 5 5" xfId="2210" xr:uid="{6F250AC3-44D3-4E63-8BAE-38DCFDE7459B}"/>
    <cellStyle name="Normal 6 2 5 5 2" xfId="4063" xr:uid="{45568B79-E6B9-43CC-8A84-A75B87D89667}"/>
    <cellStyle name="Normal 6 2 5 5 2 2" xfId="14726" xr:uid="{FABDD5B1-132F-49DB-8850-A2AE4151345B}"/>
    <cellStyle name="Normal 6 2 5 5 2 3" xfId="9796" xr:uid="{C286D6A7-9E29-405D-9C0B-6F31EF7E9E3D}"/>
    <cellStyle name="Normal 6 2 5 5 3" xfId="9797" xr:uid="{2079005B-132E-432C-A631-550D3C9A3810}"/>
    <cellStyle name="Normal 6 2 5 5 4" xfId="7702" xr:uid="{D3F3A9D8-72D8-4AE8-ADF1-80C3FB89407C}"/>
    <cellStyle name="Normal 6 2 5 5 5" xfId="12913" xr:uid="{818BED4C-78A4-44C8-AC67-F106DE55C8E8}"/>
    <cellStyle name="Normal 6 2 5 5 6" xfId="5874" xr:uid="{80200D49-3DDD-4752-AF92-162EB4152677}"/>
    <cellStyle name="Normal 6 2 5 6" xfId="2354" xr:uid="{B1CF70F5-1CA2-443D-9271-DB662699EA86}"/>
    <cellStyle name="Normal 6 2 5 6 2" xfId="4198" xr:uid="{C729FDFB-5723-4479-9A7C-3A42D7A44E8D}"/>
    <cellStyle name="Normal 6 2 5 6 2 2" xfId="14861" xr:uid="{6AF94932-4BF1-4B39-86A5-4C9E43D7B0BF}"/>
    <cellStyle name="Normal 6 2 5 6 2 3" xfId="9798" xr:uid="{DBF22B05-6FA0-41FD-AC05-1CFFD81F4EAA}"/>
    <cellStyle name="Normal 6 2 5 6 3" xfId="7837" xr:uid="{77655B54-3FB0-4F14-867C-E872558EAE7C}"/>
    <cellStyle name="Normal 6 2 5 6 4" xfId="13048" xr:uid="{2F06951E-4474-4805-BD15-114DB29CBE35}"/>
    <cellStyle name="Normal 6 2 5 6 5" xfId="6009" xr:uid="{71711C5F-E8D4-4B12-8991-833792C2A364}"/>
    <cellStyle name="Normal 6 2 5 7" xfId="2682" xr:uid="{04F80B4A-4470-41D1-AD90-6C8DF02E53C2}"/>
    <cellStyle name="Normal 6 2 5 7 2" xfId="13348" xr:uid="{71813178-986E-43C6-9A4E-03D845AB1B80}"/>
    <cellStyle name="Normal 6 2 5 7 3" xfId="9799" xr:uid="{D054A18C-5976-4301-8CA1-80A8720958DF}"/>
    <cellStyle name="Normal 6 2 5 8" xfId="9800" xr:uid="{89A596E3-D7F9-4D54-A41C-A7A957C0A885}"/>
    <cellStyle name="Normal 6 2 5 9" xfId="6321" xr:uid="{50C44AC9-A2D9-48EE-93A9-45B03D64BB0A}"/>
    <cellStyle name="Normal 6 2 6" xfId="653" xr:uid="{25040698-FFB6-4B6B-A23C-357BF82BA706}"/>
    <cellStyle name="Normal 6 2 6 10" xfId="11577" xr:uid="{638F7376-2AF1-4AAC-99C1-99ECC7ED0BDF}"/>
    <cellStyle name="Normal 6 2 6 11" xfId="4538" xr:uid="{AC4A6176-B8EE-4E2C-8CBE-AF4B17FAE7CE}"/>
    <cellStyle name="Normal 6 2 6 2" xfId="794" xr:uid="{C4FA37BA-9DCC-4C00-B2F0-4A25DD8DC4CE}"/>
    <cellStyle name="Normal 6 2 6 2 2" xfId="1257" xr:uid="{6CB0C9CA-BCCD-4B01-8A86-E9BA0BFA9232}"/>
    <cellStyle name="Normal 6 2 6 2 2 2" xfId="1723" xr:uid="{C1002E2E-5C39-4910-A726-787AAB6032AE}"/>
    <cellStyle name="Normal 6 2 6 2 2 2 2" xfId="3680" xr:uid="{AFB9D3C8-7446-4700-B9D7-3EA0512816D2}"/>
    <cellStyle name="Normal 6 2 6 2 2 2 2 2" xfId="14346" xr:uid="{9564177C-9FD1-4AE7-911C-2FBAA7006D70}"/>
    <cellStyle name="Normal 6 2 6 2 2 2 2 3" xfId="9801" xr:uid="{498BEECD-D6A0-4004-805D-8ED14BAC5F3D}"/>
    <cellStyle name="Normal 6 2 6 2 2 2 3" xfId="9802" xr:uid="{292E5A94-89C8-424D-AAD3-1E981F438EC7}"/>
    <cellStyle name="Normal 6 2 6 2 2 2 4" xfId="7319" xr:uid="{45757967-CA61-41FB-BBBD-BD5F5F125447}"/>
    <cellStyle name="Normal 6 2 6 2 2 2 5" xfId="12533" xr:uid="{D657F131-3EA9-4B7F-8286-E786AE22F166}"/>
    <cellStyle name="Normal 6 2 6 2 2 2 6" xfId="5494" xr:uid="{64975BDF-9414-47A4-9068-568042C429F6}"/>
    <cellStyle name="Normal 6 2 6 2 2 3" xfId="3226" xr:uid="{10C7F4F9-A48D-43FC-9794-9D36F73BA396}"/>
    <cellStyle name="Normal 6 2 6 2 2 3 2" xfId="13892" xr:uid="{13891FB4-5132-4A12-9C3B-9471F5FF67DE}"/>
    <cellStyle name="Normal 6 2 6 2 2 3 3" xfId="9803" xr:uid="{7D7188DB-125D-4971-BA99-C7532477D792}"/>
    <cellStyle name="Normal 6 2 6 2 2 4" xfId="9804" xr:uid="{15722C92-979A-48C0-BA4D-49457CCC13C0}"/>
    <cellStyle name="Normal 6 2 6 2 2 5" xfId="6865" xr:uid="{EC242CF2-284F-419D-96E6-FCAA716BA8B0}"/>
    <cellStyle name="Normal 6 2 6 2 2 6" xfId="12079" xr:uid="{0C82FBB9-01A8-4DA1-AD27-7AD8510D46A0}"/>
    <cellStyle name="Normal 6 2 6 2 2 7" xfId="5040" xr:uid="{1F2FAA60-20CB-4504-828E-F7460ABF515C}"/>
    <cellStyle name="Normal 6 2 6 2 3" xfId="1722" xr:uid="{1236AED6-606B-42A9-B806-F90A98D1E5BB}"/>
    <cellStyle name="Normal 6 2 6 2 3 2" xfId="3679" xr:uid="{058DE050-0C53-4CC1-B2D1-42DC6613FF2E}"/>
    <cellStyle name="Normal 6 2 6 2 3 2 2" xfId="14345" xr:uid="{68EFC49D-88C9-4F07-A849-2002F06924E2}"/>
    <cellStyle name="Normal 6 2 6 2 3 2 3" xfId="9805" xr:uid="{CF234F6B-87E0-4947-A013-7EB16EEEBDF1}"/>
    <cellStyle name="Normal 6 2 6 2 3 3" xfId="9806" xr:uid="{EDF55E92-1665-450C-9FF8-011D7844C0A5}"/>
    <cellStyle name="Normal 6 2 6 2 3 4" xfId="7318" xr:uid="{32F002B6-69A5-4FF9-B506-D224CDBC2532}"/>
    <cellStyle name="Normal 6 2 6 2 3 5" xfId="12532" xr:uid="{15163705-4CB5-4470-B4CE-DDCD09703CCF}"/>
    <cellStyle name="Normal 6 2 6 2 3 6" xfId="5493" xr:uid="{A19403BA-CB20-4331-85C4-3C22F16E9E74}"/>
    <cellStyle name="Normal 6 2 6 2 4" xfId="2859" xr:uid="{FBEA0079-40E0-4DBE-84EB-9949F331A23F}"/>
    <cellStyle name="Normal 6 2 6 2 4 2" xfId="13525" xr:uid="{60636203-6C4A-42C8-822B-0DDF8A841477}"/>
    <cellStyle name="Normal 6 2 6 2 4 3" xfId="9807" xr:uid="{C74286BC-7F5C-4381-BD16-FAE141CBEE25}"/>
    <cellStyle name="Normal 6 2 6 2 5" xfId="9808" xr:uid="{7139BE82-46CD-43E2-B242-9BA0216C25BE}"/>
    <cellStyle name="Normal 6 2 6 2 6" xfId="6498" xr:uid="{84122983-722D-4F22-AB99-3AFC37F72C66}"/>
    <cellStyle name="Normal 6 2 6 2 7" xfId="11712" xr:uid="{0110C220-E008-4AE0-9491-0BC0687F0D40}"/>
    <cellStyle name="Normal 6 2 6 2 8" xfId="4673" xr:uid="{0DC4173B-4295-4B75-80F2-AB1C192E9C33}"/>
    <cellStyle name="Normal 6 2 6 3" xfId="946" xr:uid="{1F7A058E-3B70-4833-B39F-7C04A60AEB0F}"/>
    <cellStyle name="Normal 6 2 6 3 2" xfId="1724" xr:uid="{487EA2BD-732D-4762-9075-C3F3A76CD14B}"/>
    <cellStyle name="Normal 6 2 6 3 2 2" xfId="3681" xr:uid="{3FD90CD7-27B1-4D07-A474-41A2AED7D63F}"/>
    <cellStyle name="Normal 6 2 6 3 2 2 2" xfId="14347" xr:uid="{6C7834FD-A169-4EE1-B236-B00BA8305325}"/>
    <cellStyle name="Normal 6 2 6 3 2 2 3" xfId="9809" xr:uid="{B235C3C9-D5F1-4C02-A518-25E2EC46B1C3}"/>
    <cellStyle name="Normal 6 2 6 3 2 3" xfId="9810" xr:uid="{AFEAAC9C-8622-4F9D-AF49-28303A0A1795}"/>
    <cellStyle name="Normal 6 2 6 3 2 4" xfId="7320" xr:uid="{D6326DBE-46E7-440F-B0F5-9AC84960EF0A}"/>
    <cellStyle name="Normal 6 2 6 3 2 5" xfId="12534" xr:uid="{DB2F919E-8EA7-43E6-99D6-1B2EC4EC6B59}"/>
    <cellStyle name="Normal 6 2 6 3 2 6" xfId="5495" xr:uid="{92948F24-ABFE-4004-8AE9-A4C90F7C29E6}"/>
    <cellStyle name="Normal 6 2 6 3 3" xfId="2997" xr:uid="{0482B014-E975-4D83-BB79-2A08C2D62EFC}"/>
    <cellStyle name="Normal 6 2 6 3 3 2" xfId="13663" xr:uid="{534EE4E7-B0C4-49EC-825E-BFB5AA990C89}"/>
    <cellStyle name="Normal 6 2 6 3 3 3" xfId="9811" xr:uid="{B820751A-70E7-49C9-88A6-7ACB72505416}"/>
    <cellStyle name="Normal 6 2 6 3 4" xfId="9812" xr:uid="{A9B9A145-CDED-414B-821D-17B408A01A83}"/>
    <cellStyle name="Normal 6 2 6 3 5" xfId="6636" xr:uid="{3B9D41B1-BDD7-4169-9366-AD27A9354BB6}"/>
    <cellStyle name="Normal 6 2 6 3 6" xfId="11850" xr:uid="{4211228F-0205-4755-86C7-2E0D9ED662DE}"/>
    <cellStyle name="Normal 6 2 6 3 7" xfId="4811" xr:uid="{E6E40ED5-DCA2-4B50-ADA2-DA6E24EDE262}"/>
    <cellStyle name="Normal 6 2 6 4" xfId="1721" xr:uid="{85DFB887-720D-47F1-A9B4-99545D07162E}"/>
    <cellStyle name="Normal 6 2 6 4 2" xfId="3678" xr:uid="{3DC59B70-7464-4E57-B77E-7B5FE188F448}"/>
    <cellStyle name="Normal 6 2 6 4 2 2" xfId="14344" xr:uid="{03734E30-9E15-4F72-876A-464DEA6BBECF}"/>
    <cellStyle name="Normal 6 2 6 4 2 3" xfId="9813" xr:uid="{5AC6FAEE-154B-492B-9810-FBE4AF3E1C3E}"/>
    <cellStyle name="Normal 6 2 6 4 3" xfId="9814" xr:uid="{66F973CC-D066-41AA-AE54-F1461BF5ADE9}"/>
    <cellStyle name="Normal 6 2 6 4 4" xfId="7317" xr:uid="{D7D9DD7E-74C9-43CC-A843-2D47A286C09C}"/>
    <cellStyle name="Normal 6 2 6 4 5" xfId="12531" xr:uid="{8F4F7F48-F763-41B2-BDAF-CA18DF4188B0}"/>
    <cellStyle name="Normal 6 2 6 4 6" xfId="5492" xr:uid="{E3DD072F-A8FF-493F-88F4-D7CF2590E9F1}"/>
    <cellStyle name="Normal 6 2 6 5" xfId="2252" xr:uid="{30523000-72EC-4E3A-97B4-F13B1E26297C}"/>
    <cellStyle name="Normal 6 2 6 5 2" xfId="4105" xr:uid="{2D18D141-7FFA-4267-96D9-40C9D4A0262C}"/>
    <cellStyle name="Normal 6 2 6 5 2 2" xfId="14768" xr:uid="{ABFC8296-1155-4A56-B718-5FA2E23DF467}"/>
    <cellStyle name="Normal 6 2 6 5 2 3" xfId="9815" xr:uid="{C42A31DC-354E-4E1B-A920-BA9ED266682B}"/>
    <cellStyle name="Normal 6 2 6 5 3" xfId="9816" xr:uid="{FAC49D1A-7AA2-430F-A1E2-1F778C837C43}"/>
    <cellStyle name="Normal 6 2 6 5 4" xfId="7744" xr:uid="{52A3BBFC-B806-45E8-B3B5-FB348EACA552}"/>
    <cellStyle name="Normal 6 2 6 5 5" xfId="12955" xr:uid="{26BC00AC-9A49-4E8A-BB75-CC3CC3F8E94B}"/>
    <cellStyle name="Normal 6 2 6 5 6" xfId="5916" xr:uid="{8FEB85BF-99B5-44CD-B7BC-839D582F4561}"/>
    <cellStyle name="Normal 6 2 6 6" xfId="2396" xr:uid="{F33ABC74-163F-4B3B-BC1E-94FCB926D344}"/>
    <cellStyle name="Normal 6 2 6 6 2" xfId="4240" xr:uid="{6A255399-6430-4B6B-8718-0C1B58AACA9A}"/>
    <cellStyle name="Normal 6 2 6 6 2 2" xfId="14903" xr:uid="{4D9491D7-4334-44F0-9521-180D444D1E6E}"/>
    <cellStyle name="Normal 6 2 6 6 2 3" xfId="9817" xr:uid="{EDD54443-BAD6-4B1C-A679-6B0522109B81}"/>
    <cellStyle name="Normal 6 2 6 6 3" xfId="7879" xr:uid="{F2DF9FF9-2736-4091-ADAC-4977F018E099}"/>
    <cellStyle name="Normal 6 2 6 6 4" xfId="13090" xr:uid="{C24A9F46-9FE2-4BA2-8618-D5D2F26EE4CD}"/>
    <cellStyle name="Normal 6 2 6 6 5" xfId="6051" xr:uid="{4B734CFB-A94C-4228-A54F-32618A13E609}"/>
    <cellStyle name="Normal 6 2 6 7" xfId="2724" xr:uid="{EC8C03DD-E9A8-414C-B2B1-1607715A0160}"/>
    <cellStyle name="Normal 6 2 6 7 2" xfId="13390" xr:uid="{A2BE5EA5-A908-4F0F-979D-88C75D80273E}"/>
    <cellStyle name="Normal 6 2 6 7 3" xfId="9818" xr:uid="{21048AE7-9C66-4C4A-A6EA-E6EA39FC0331}"/>
    <cellStyle name="Normal 6 2 6 8" xfId="9819" xr:uid="{E1BA0FC5-AC0D-4421-9F7F-39CDBA5FF71C}"/>
    <cellStyle name="Normal 6 2 6 9" xfId="6363" xr:uid="{A09314F1-0D7B-41BE-BF98-6499BA658C53}"/>
    <cellStyle name="Normal 6 2 7" xfId="487" xr:uid="{6C6B1850-388D-41F9-8AF5-1672801C05F9}"/>
    <cellStyle name="Normal 6 2 7 2" xfId="1055" xr:uid="{8E981AF1-93B9-4CF7-98D5-FF7E9315F987}"/>
    <cellStyle name="Normal 6 2 7 2 2" xfId="1726" xr:uid="{5DDB5A67-0693-4E8F-A39F-AF256F0727BD}"/>
    <cellStyle name="Normal 6 2 7 2 2 2" xfId="3683" xr:uid="{F3CCD5E0-4F62-4BE7-8DD5-0E40846E4818}"/>
    <cellStyle name="Normal 6 2 7 2 2 2 2" xfId="14349" xr:uid="{84829BE7-DB0D-4303-AE51-E10CB7D88FEB}"/>
    <cellStyle name="Normal 6 2 7 2 2 2 3" xfId="9820" xr:uid="{9C6B53AA-4835-41F4-A93B-13D5F1040033}"/>
    <cellStyle name="Normal 6 2 7 2 2 3" xfId="9821" xr:uid="{C6EF97BE-3969-4C3F-BB53-5E379E2CAF05}"/>
    <cellStyle name="Normal 6 2 7 2 2 4" xfId="7322" xr:uid="{4EC615F9-5744-4543-B0AC-2DA9DE9FA212}"/>
    <cellStyle name="Normal 6 2 7 2 2 5" xfId="12536" xr:uid="{FBB43D1F-8F43-49A2-982E-5C1C353418B8}"/>
    <cellStyle name="Normal 6 2 7 2 2 6" xfId="5497" xr:uid="{BC45B975-25D9-4EC1-8716-1B42DF505A3F}"/>
    <cellStyle name="Normal 6 2 7 2 3" xfId="3087" xr:uid="{BCDEC8E9-C4E1-4313-BC16-F72D573CC2D4}"/>
    <cellStyle name="Normal 6 2 7 2 3 2" xfId="13753" xr:uid="{45710D13-4E67-455D-BFB7-A60EAF876490}"/>
    <cellStyle name="Normal 6 2 7 2 3 3" xfId="9822" xr:uid="{EDCF519E-EA4E-4493-91A1-0CED41708570}"/>
    <cellStyle name="Normal 6 2 7 2 4" xfId="9823" xr:uid="{106F9B83-8F8E-46FE-BBD4-3C1B0D92AA9E}"/>
    <cellStyle name="Normal 6 2 7 2 5" xfId="6726" xr:uid="{8C34BD1D-E668-47E8-93E5-4EECD77063F8}"/>
    <cellStyle name="Normal 6 2 7 2 6" xfId="11940" xr:uid="{CEA0A7BC-F4BB-4728-A37D-D4DF4B0C7D8A}"/>
    <cellStyle name="Normal 6 2 7 2 7" xfId="4901" xr:uid="{F0329804-6B2C-4574-8D9C-7163F8FE1817}"/>
    <cellStyle name="Normal 6 2 7 3" xfId="1725" xr:uid="{3E809C5C-8570-44CC-BC17-1338BEFC3AF5}"/>
    <cellStyle name="Normal 6 2 7 3 2" xfId="3682" xr:uid="{8E4B84F1-B1B5-447D-A9EE-52D819A6B40C}"/>
    <cellStyle name="Normal 6 2 7 3 2 2" xfId="14348" xr:uid="{920277C1-E39D-43E8-8277-8015772B6827}"/>
    <cellStyle name="Normal 6 2 7 3 2 3" xfId="9824" xr:uid="{EF739252-3E3F-49BE-843C-44480EC50E64}"/>
    <cellStyle name="Normal 6 2 7 3 3" xfId="9825" xr:uid="{4A59CCC6-8844-4F60-8475-E8484C117A15}"/>
    <cellStyle name="Normal 6 2 7 3 4" xfId="7321" xr:uid="{BE9962FE-F764-4908-B734-0C929BC1704D}"/>
    <cellStyle name="Normal 6 2 7 3 5" xfId="12535" xr:uid="{42FB2DE5-FBA5-4BE1-88F4-FBE0DBD3179A}"/>
    <cellStyle name="Normal 6 2 7 3 6" xfId="5496" xr:uid="{2941E69E-9CA3-4794-9F66-5A1841B13BE7}"/>
    <cellStyle name="Normal 6 2 7 4" xfId="2635" xr:uid="{EF9B894D-C847-4081-BE7C-9CBFF511DEE6}"/>
    <cellStyle name="Normal 6 2 7 4 2" xfId="13301" xr:uid="{3031F37E-3F93-4858-BE98-272225F3E7A3}"/>
    <cellStyle name="Normal 6 2 7 4 3" xfId="9826" xr:uid="{98C34292-E1CE-4A06-AEB8-DFA54D4D9952}"/>
    <cellStyle name="Normal 6 2 7 5" xfId="9827" xr:uid="{08560C2D-0940-4E1D-9C08-4B8C4F96AE3F}"/>
    <cellStyle name="Normal 6 2 7 6" xfId="6274" xr:uid="{A47FAEC2-3A30-46F7-B41F-64DC2FB10281}"/>
    <cellStyle name="Normal 6 2 7 7" xfId="11488" xr:uid="{A5FF1A91-E1F9-4AF5-A94A-C6835BFDD807}"/>
    <cellStyle name="Normal 6 2 7 8" xfId="4449" xr:uid="{E06D1558-0657-46F4-8C6D-13963E258A67}"/>
    <cellStyle name="Normal 6 2 8" xfId="704" xr:uid="{46F22459-2559-4770-A950-F2F656408064}"/>
    <cellStyle name="Normal 6 2 8 2" xfId="1168" xr:uid="{0126C780-7715-478E-B01D-5E0178EA224B}"/>
    <cellStyle name="Normal 6 2 8 2 2" xfId="1728" xr:uid="{90AA9C8F-77D1-4E75-8C94-8D8DE2508701}"/>
    <cellStyle name="Normal 6 2 8 2 2 2" xfId="3685" xr:uid="{7E891855-12FC-4222-8B18-5F90478083A3}"/>
    <cellStyle name="Normal 6 2 8 2 2 2 2" xfId="14351" xr:uid="{714894F6-579C-4670-A472-AA023EC998ED}"/>
    <cellStyle name="Normal 6 2 8 2 2 2 3" xfId="9828" xr:uid="{5890BF52-0075-4D0B-89F6-2684C8247D62}"/>
    <cellStyle name="Normal 6 2 8 2 2 3" xfId="9829" xr:uid="{F44AD7AB-FF75-41A8-8DB8-812DFE25639E}"/>
    <cellStyle name="Normal 6 2 8 2 2 4" xfId="7324" xr:uid="{41349101-034B-411F-9ECE-91438E3B236D}"/>
    <cellStyle name="Normal 6 2 8 2 2 5" xfId="12538" xr:uid="{CF656210-4700-4828-BEF4-C0737DCDE1C9}"/>
    <cellStyle name="Normal 6 2 8 2 2 6" xfId="5499" xr:uid="{98379288-9A72-44FA-AFBF-4BEA2083D9AA}"/>
    <cellStyle name="Normal 6 2 8 2 3" xfId="3137" xr:uid="{E434F7EC-77EA-444C-A4B3-879AF29380F3}"/>
    <cellStyle name="Normal 6 2 8 2 3 2" xfId="13803" xr:uid="{069D0285-B36D-4DD7-BC51-64B26D3C90EB}"/>
    <cellStyle name="Normal 6 2 8 2 3 3" xfId="9830" xr:uid="{84E76269-C9D3-436F-BE7E-595A1FA37B9F}"/>
    <cellStyle name="Normal 6 2 8 2 4" xfId="9831" xr:uid="{5F65469A-5B64-4051-849E-97CCC20ECB2A}"/>
    <cellStyle name="Normal 6 2 8 2 5" xfId="6776" xr:uid="{A7B4C0E8-07BD-4672-A7C4-D24D9DD20F8C}"/>
    <cellStyle name="Normal 6 2 8 2 6" xfId="11990" xr:uid="{75804722-92B6-4CF3-862A-70E3B9E5EAD4}"/>
    <cellStyle name="Normal 6 2 8 2 7" xfId="4951" xr:uid="{9F96B201-19DB-4967-B4A4-992EA8E2F22F}"/>
    <cellStyle name="Normal 6 2 8 3" xfId="1727" xr:uid="{9E218EBF-A9CE-48BD-9634-3EFC846BA1BE}"/>
    <cellStyle name="Normal 6 2 8 3 2" xfId="3684" xr:uid="{ABE33197-110C-40B6-AB7F-3D760CC2DC70}"/>
    <cellStyle name="Normal 6 2 8 3 2 2" xfId="14350" xr:uid="{D7B95A59-AF0B-4F9A-90C7-2F58D20DDE1D}"/>
    <cellStyle name="Normal 6 2 8 3 2 3" xfId="9832" xr:uid="{57377885-D824-441C-B95A-AED6A7646A05}"/>
    <cellStyle name="Normal 6 2 8 3 3" xfId="9833" xr:uid="{7BC2CBDA-A916-49BE-AD5D-0CDA0B3991A0}"/>
    <cellStyle name="Normal 6 2 8 3 4" xfId="7323" xr:uid="{FB97FA3D-D518-4279-BE0E-BF5DEAA8AFEA}"/>
    <cellStyle name="Normal 6 2 8 3 5" xfId="12537" xr:uid="{4369A5B4-8DD8-4DDB-A0B5-F36B5295AB80}"/>
    <cellStyle name="Normal 6 2 8 3 6" xfId="5498" xr:uid="{0AF3C25C-0D4A-40EC-837C-474295E27412}"/>
    <cellStyle name="Normal 6 2 8 4" xfId="2770" xr:uid="{A7887220-FA01-45B9-9ADC-5F289A9B2EEB}"/>
    <cellStyle name="Normal 6 2 8 4 2" xfId="13436" xr:uid="{018C44E6-A326-45CB-B9AC-7C9CAA35F795}"/>
    <cellStyle name="Normal 6 2 8 4 3" xfId="9834" xr:uid="{3660350B-7DBC-419E-AE52-C0D9143398D3}"/>
    <cellStyle name="Normal 6 2 8 5" xfId="9835" xr:uid="{DEF03132-FFA2-431E-9929-A252D72F9360}"/>
    <cellStyle name="Normal 6 2 8 6" xfId="6409" xr:uid="{07AFC8BA-A74A-4CA3-AB08-9728EA1EF2C4}"/>
    <cellStyle name="Normal 6 2 8 7" xfId="11623" xr:uid="{35927F37-CBD7-468A-90AB-6A43A01258A8}"/>
    <cellStyle name="Normal 6 2 8 8" xfId="4584" xr:uid="{D3B4E8CF-2634-4AAA-BB05-12954515EDA8}"/>
    <cellStyle name="Normal 6 2 9" xfId="372" xr:uid="{B65BD9DF-3F19-47AE-A9C7-4CC9250F062E}"/>
    <cellStyle name="Normal 6 2 9 2" xfId="998" xr:uid="{1FCF9FE5-5613-4D55-A53F-C19F16E814AD}"/>
    <cellStyle name="Normal 6 2 9 2 2" xfId="1730" xr:uid="{428A5322-7335-403B-BB66-6403589C9300}"/>
    <cellStyle name="Normal 6 2 9 2 2 2" xfId="3687" xr:uid="{4725BC7C-C828-4C87-9145-1D0976F5E710}"/>
    <cellStyle name="Normal 6 2 9 2 2 2 2" xfId="14353" xr:uid="{57097078-4C46-4A12-9A3A-B0B740B8B413}"/>
    <cellStyle name="Normal 6 2 9 2 2 2 3" xfId="9836" xr:uid="{957134D5-0A5C-46E9-88C5-1AF5A5B1407A}"/>
    <cellStyle name="Normal 6 2 9 2 2 3" xfId="9837" xr:uid="{D0271D0F-7228-46DE-B9C8-62433B782B89}"/>
    <cellStyle name="Normal 6 2 9 2 2 4" xfId="7326" xr:uid="{7CB98C41-7A4C-47B1-BECA-697019F14D1C}"/>
    <cellStyle name="Normal 6 2 9 2 2 5" xfId="12540" xr:uid="{E39B32C0-C392-479F-9DD5-CD36D9F8B65C}"/>
    <cellStyle name="Normal 6 2 9 2 2 6" xfId="5501" xr:uid="{09BEE972-80AC-4A4F-A4DE-E806CD171474}"/>
    <cellStyle name="Normal 6 2 9 2 3" xfId="3043" xr:uid="{CA50B950-D2E6-42FA-9E58-7C25365B1755}"/>
    <cellStyle name="Normal 6 2 9 2 3 2" xfId="13709" xr:uid="{EC8441B1-DF15-45A5-B6E8-F3B5DA6C335E}"/>
    <cellStyle name="Normal 6 2 9 2 3 3" xfId="9838" xr:uid="{BBD8774E-37F6-4176-AD66-95DB2D1122ED}"/>
    <cellStyle name="Normal 6 2 9 2 4" xfId="9839" xr:uid="{1E7C05B2-832C-4BEF-BCDB-D5DEA99E3C2D}"/>
    <cellStyle name="Normal 6 2 9 2 5" xfId="6682" xr:uid="{196AE2A1-2B0A-4E30-B541-0CC61A9C8BFA}"/>
    <cellStyle name="Normal 6 2 9 2 6" xfId="11896" xr:uid="{C51A88A5-3172-4749-9CC2-1EBB561C744A}"/>
    <cellStyle name="Normal 6 2 9 2 7" xfId="4857" xr:uid="{AFFF662C-687F-4876-A40F-129EE58D106B}"/>
    <cellStyle name="Normal 6 2 9 3" xfId="1729" xr:uid="{E3450546-FF75-4661-9BE9-507A722C588E}"/>
    <cellStyle name="Normal 6 2 9 3 2" xfId="3686" xr:uid="{C1815B13-C697-4767-91BE-E4F592E804B0}"/>
    <cellStyle name="Normal 6 2 9 3 2 2" xfId="14352" xr:uid="{078B92DA-1BA6-43F8-8F39-5A0B43B440EB}"/>
    <cellStyle name="Normal 6 2 9 3 2 3" xfId="9840" xr:uid="{FF0B9658-8282-4D2F-9C31-539286160F1D}"/>
    <cellStyle name="Normal 6 2 9 3 3" xfId="9841" xr:uid="{3C4ACFC0-5EBF-4778-B70C-F971C8E0B577}"/>
    <cellStyle name="Normal 6 2 9 3 4" xfId="7325" xr:uid="{3D27101C-3D78-4C79-A02B-CA39BC64475B}"/>
    <cellStyle name="Normal 6 2 9 3 5" xfId="12539" xr:uid="{F5A4F525-201D-4CC0-B8C3-DDA2CDCBE68C}"/>
    <cellStyle name="Normal 6 2 9 3 6" xfId="5500" xr:uid="{888E4CAA-F5E3-41D7-86EE-CF19A279FD0B}"/>
    <cellStyle name="Normal 6 2 9 4" xfId="2586" xr:uid="{B78C08BD-D4D0-4145-9FDA-DA65C821DA3C}"/>
    <cellStyle name="Normal 6 2 9 4 2" xfId="13252" xr:uid="{BE293499-0544-4E08-BC8C-7E91AB0011CE}"/>
    <cellStyle name="Normal 6 2 9 4 3" xfId="9842" xr:uid="{C675609F-FD15-47E7-A583-F905892733D7}"/>
    <cellStyle name="Normal 6 2 9 5" xfId="9843" xr:uid="{6E354262-5C62-4744-8438-50DCAA51F92F}"/>
    <cellStyle name="Normal 6 2 9 6" xfId="6225" xr:uid="{7C9638E9-F2F6-49E4-A024-10C065E4125D}"/>
    <cellStyle name="Normal 6 2 9 7" xfId="11439" xr:uid="{DD9FA633-6F1C-4B07-AD00-ABE8DA6F5498}"/>
    <cellStyle name="Normal 6 2 9 8" xfId="4400" xr:uid="{5A64B7A0-D2F2-463C-8881-CE223255EC60}"/>
    <cellStyle name="Normal 6 20" xfId="4297" xr:uid="{038570C5-8FAE-43B7-9DBE-704ECD387852}"/>
    <cellStyle name="Normal 6 21" xfId="68" xr:uid="{711719AC-EE8F-41B7-B552-E383024E8AE1}"/>
    <cellStyle name="Normal 6 3" xfId="98" xr:uid="{E6AED5DD-A90C-47C0-9536-FF2B4BC358B7}"/>
    <cellStyle name="Normal 6 3 10" xfId="1324" xr:uid="{73CF802B-B0D4-4377-A4BC-C8934210ED8F}"/>
    <cellStyle name="Normal 6 3 10 2" xfId="3281" xr:uid="{1FB1196E-C15D-4698-8AEB-F55735B11DCD}"/>
    <cellStyle name="Normal 6 3 10 2 2" xfId="13947" xr:uid="{9DC6BB2E-0D11-43AB-93C0-74DC765EE45D}"/>
    <cellStyle name="Normal 6 3 10 2 3" xfId="9844" xr:uid="{CC2EDFB2-A025-44C4-89BD-ABA09F38680A}"/>
    <cellStyle name="Normal 6 3 10 3" xfId="9845" xr:uid="{BF8E7134-E675-4084-9857-C8FAE02278EB}"/>
    <cellStyle name="Normal 6 3 10 4" xfId="6920" xr:uid="{F7102DC4-0C89-4CF8-BD9E-429AD8A27F3F}"/>
    <cellStyle name="Normal 6 3 10 5" xfId="12134" xr:uid="{5344EB7E-348E-4FA8-8771-94260D386151}"/>
    <cellStyle name="Normal 6 3 10 6" xfId="5095" xr:uid="{2C401422-6FF3-4119-8316-8CFDF17995F2}"/>
    <cellStyle name="Normal 6 3 11" xfId="271" xr:uid="{A9483DD6-7CE6-40A8-BBC8-0D58D287BFB9}"/>
    <cellStyle name="Normal 6 3 11 2" xfId="2547" xr:uid="{525F93DD-817E-4714-9BC7-81F856CB68E6}"/>
    <cellStyle name="Normal 6 3 11 2 2" xfId="13214" xr:uid="{D5719D19-2FF0-4103-871F-F674B6AEB14D}"/>
    <cellStyle name="Normal 6 3 11 2 3" xfId="9846" xr:uid="{5D1067E7-6AD4-4468-81A2-82A19AFCD470}"/>
    <cellStyle name="Normal 6 3 11 3" xfId="9847" xr:uid="{AFAD72F6-28E7-4C9B-910F-F3D9C4DE4D2F}"/>
    <cellStyle name="Normal 6 3 11 4" xfId="6186" xr:uid="{7EF77B75-433B-4B8A-8A14-F9845CD18913}"/>
    <cellStyle name="Normal 6 3 11 5" xfId="11401" xr:uid="{7A6459ED-A3D0-4815-9307-B26BE2B0DA04}"/>
    <cellStyle name="Normal 6 3 11 6" xfId="4362" xr:uid="{CB5EBBF9-3D6B-45EE-A3FC-6B2A93C6F9DC}"/>
    <cellStyle name="Normal 6 3 12" xfId="2162" xr:uid="{CD167A23-683E-4E69-90BA-ED9C98CC4398}"/>
    <cellStyle name="Normal 6 3 12 2" xfId="4021" xr:uid="{E13E4E61-ED27-4C61-9D01-0AEC0FB84983}"/>
    <cellStyle name="Normal 6 3 12 2 2" xfId="14684" xr:uid="{36133C93-B1F6-43D9-8B69-47F408774DC1}"/>
    <cellStyle name="Normal 6 3 12 2 3" xfId="9848" xr:uid="{69B72E7E-C63D-406F-88DA-F75A8AA26B03}"/>
    <cellStyle name="Normal 6 3 12 3" xfId="9849" xr:uid="{E5E47CBC-9365-4566-9AE9-2F748B2F9A06}"/>
    <cellStyle name="Normal 6 3 12 4" xfId="7660" xr:uid="{89A09B73-B877-4C86-B8BB-E4C45B8D9A10}"/>
    <cellStyle name="Normal 6 3 12 5" xfId="12871" xr:uid="{529EA6EB-D712-46CB-9992-15D44C859DC1}"/>
    <cellStyle name="Normal 6 3 12 6" xfId="5832" xr:uid="{6AE81C4A-ED7A-4490-B9CB-5EFC54F15371}"/>
    <cellStyle name="Normal 6 3 13" xfId="2313" xr:uid="{AA2FA4EA-9A8D-4B50-A7A1-8D672DFECEF1}"/>
    <cellStyle name="Normal 6 3 13 2" xfId="4157" xr:uid="{960CF0AC-DD28-4608-92E5-70BF6467D05C}"/>
    <cellStyle name="Normal 6 3 13 2 2" xfId="14820" xr:uid="{F785CCBE-176E-4597-8403-F5F6311E7903}"/>
    <cellStyle name="Normal 6 3 13 2 3" xfId="9850" xr:uid="{5E5CEE31-B0CE-4B26-B67F-CCDB56A9836D}"/>
    <cellStyle name="Normal 6 3 13 3" xfId="7796" xr:uid="{9FA3D7D2-6213-4F08-85AB-A15E5FFBE410}"/>
    <cellStyle name="Normal 6 3 13 4" xfId="13007" xr:uid="{2F7AB80D-83E8-483E-9303-8EA7FA82F6E4}"/>
    <cellStyle name="Normal 6 3 13 5" xfId="5968" xr:uid="{0B5AF16C-92E2-49F0-8C41-D70AA351E8D1}"/>
    <cellStyle name="Normal 6 3 14" xfId="2488" xr:uid="{FD9C1CA7-18BA-4347-922E-F9573BE5E758}"/>
    <cellStyle name="Normal 6 3 14 2" xfId="9851" xr:uid="{80595797-9048-46D5-87AC-2673CB40BEC2}"/>
    <cellStyle name="Normal 6 3 14 3" xfId="13156" xr:uid="{AAAC9DF8-C3A3-478F-8564-EB33F57DE690}"/>
    <cellStyle name="Normal 6 3 14 4" xfId="6086" xr:uid="{A3C19060-3A43-4FDE-9553-76DF5F8F89C1}"/>
    <cellStyle name="Normal 6 3 15" xfId="9852" xr:uid="{FBD4B031-024B-46CB-801E-E89AA0F0BC3F}"/>
    <cellStyle name="Normal 6 3 16" xfId="6127" xr:uid="{A171FAB8-C578-4B21-BD03-A9EE9FE39B5D}"/>
    <cellStyle name="Normal 6 3 17" xfId="11343" xr:uid="{976D8DB1-97EC-4B2F-8339-223930B49F17}"/>
    <cellStyle name="Normal 6 3 18" xfId="4304" xr:uid="{A5A8CBF6-7684-4B99-8741-06716C55997D}"/>
    <cellStyle name="Normal 6 3 2" xfId="143" xr:uid="{E8DB198E-CF32-41FE-A1BE-4066709AE061}"/>
    <cellStyle name="Normal 6 3 2 10" xfId="2163" xr:uid="{8FF2D705-E81C-4F57-9DBC-149444CEAF30}"/>
    <cellStyle name="Normal 6 3 2 10 2" xfId="4022" xr:uid="{9FF6603C-CBC8-4327-94C8-BD35D8BB3D98}"/>
    <cellStyle name="Normal 6 3 2 10 2 2" xfId="14685" xr:uid="{08298F5A-71CD-4848-98BD-82C03F3EE0D3}"/>
    <cellStyle name="Normal 6 3 2 10 2 3" xfId="9853" xr:uid="{18379AD8-99F3-45ED-85B7-AEAE180FE09A}"/>
    <cellStyle name="Normal 6 3 2 10 3" xfId="9854" xr:uid="{F573BD0C-6931-459C-B824-252DAB94AB26}"/>
    <cellStyle name="Normal 6 3 2 10 4" xfId="7661" xr:uid="{250B9651-BCC2-4447-B7E4-3A6F20656B01}"/>
    <cellStyle name="Normal 6 3 2 10 5" xfId="12872" xr:uid="{5E71515A-2FE7-4626-BD25-D24BEFE31910}"/>
    <cellStyle name="Normal 6 3 2 10 6" xfId="5833" xr:uid="{C79383AD-13B0-4026-BAEB-E023DD9266B8}"/>
    <cellStyle name="Normal 6 3 2 11" xfId="2314" xr:uid="{A1A8AA69-172A-4872-936F-F74021835B97}"/>
    <cellStyle name="Normal 6 3 2 11 2" xfId="4158" xr:uid="{EF18A66B-E70F-451C-AA6D-4737E1571F93}"/>
    <cellStyle name="Normal 6 3 2 11 2 2" xfId="14821" xr:uid="{ADB9BCAA-779B-4FBF-84ED-7EA7D7EC24A6}"/>
    <cellStyle name="Normal 6 3 2 11 2 3" xfId="9855" xr:uid="{C13B87A2-39B6-4FB2-8D87-62C021064AA3}"/>
    <cellStyle name="Normal 6 3 2 11 3" xfId="7797" xr:uid="{72436F55-660D-4AAA-BF51-DAEFE59AA2F5}"/>
    <cellStyle name="Normal 6 3 2 11 4" xfId="13008" xr:uid="{2754878B-C614-4F0D-81DD-43957F98B03B}"/>
    <cellStyle name="Normal 6 3 2 11 5" xfId="5969" xr:uid="{8C835EF2-0C60-4CE1-AF7A-F521CAB60F98}"/>
    <cellStyle name="Normal 6 3 2 12" xfId="2496" xr:uid="{0A613850-4905-4D1E-8AC5-F36A880DDCF2}"/>
    <cellStyle name="Normal 6 3 2 12 2" xfId="9856" xr:uid="{B7980F56-8CE0-485D-9053-44F2686EB13F}"/>
    <cellStyle name="Normal 6 3 2 12 3" xfId="13164" xr:uid="{C8FB46B7-BA99-4311-9B17-EDE56762EDE9}"/>
    <cellStyle name="Normal 6 3 2 12 4" xfId="6108" xr:uid="{72F385F6-9DE2-4DDC-A218-FD5C53BD9CB9}"/>
    <cellStyle name="Normal 6 3 2 13" xfId="9857" xr:uid="{B6E67B2A-C8B7-4585-96C7-9D0EF10DC950}"/>
    <cellStyle name="Normal 6 3 2 14" xfId="6135" xr:uid="{292B276A-B9F3-4E35-B936-46D0E51DDE50}"/>
    <cellStyle name="Normal 6 3 2 15" xfId="11351" xr:uid="{CEDD7191-3DCE-45B1-9F5A-C77669E80DA0}"/>
    <cellStyle name="Normal 6 3 2 16" xfId="4312" xr:uid="{E8CBF968-75AB-4079-A5AE-BD4E8A4D28DA}"/>
    <cellStyle name="Normal 6 3 2 2" xfId="597" xr:uid="{6D3AC0FE-EFAF-46F0-B4DA-0D1330FEAEE7}"/>
    <cellStyle name="Normal 6 3 2 2 10" xfId="11542" xr:uid="{8F21628D-B54C-4B25-AA8D-88E4D0B40079}"/>
    <cellStyle name="Normal 6 3 2 2 11" xfId="4503" xr:uid="{C9EC3679-524A-4C76-9E5E-C67998F5EC2C}"/>
    <cellStyle name="Normal 6 3 2 2 2" xfId="758" xr:uid="{78412C43-F4D6-4F08-BFF2-A09E3F0991CF}"/>
    <cellStyle name="Normal 6 3 2 2 2 2" xfId="1222" xr:uid="{66CCB341-38F9-4792-8127-6CDD3C579B93}"/>
    <cellStyle name="Normal 6 3 2 2 2 2 2" xfId="1733" xr:uid="{7E01BA88-FB35-4029-8EE2-8DBB2C29BF5D}"/>
    <cellStyle name="Normal 6 3 2 2 2 2 2 2" xfId="3690" xr:uid="{4E5E3C5C-DDD5-4B12-B2BF-BA7A40736EDF}"/>
    <cellStyle name="Normal 6 3 2 2 2 2 2 2 2" xfId="14356" xr:uid="{96FBEF7C-C617-4192-90B0-FDC5BC9E1148}"/>
    <cellStyle name="Normal 6 3 2 2 2 2 2 2 3" xfId="9858" xr:uid="{D577F462-0A87-438E-A94F-C480FFEF892B}"/>
    <cellStyle name="Normal 6 3 2 2 2 2 2 3" xfId="9859" xr:uid="{9247563C-B158-4BBA-BA9A-3AD693210D66}"/>
    <cellStyle name="Normal 6 3 2 2 2 2 2 4" xfId="7329" xr:uid="{7DF4B538-EF80-451D-8BDB-712777F85890}"/>
    <cellStyle name="Normal 6 3 2 2 2 2 2 5" xfId="12543" xr:uid="{439A9591-5E48-4394-AA41-6F9A7D620537}"/>
    <cellStyle name="Normal 6 3 2 2 2 2 2 6" xfId="5504" xr:uid="{FCE5B293-D989-42EB-924C-9F632D237489}"/>
    <cellStyle name="Normal 6 3 2 2 2 2 3" xfId="3191" xr:uid="{15B34F8F-DAA9-4689-B6D3-9CF130BA7F0A}"/>
    <cellStyle name="Normal 6 3 2 2 2 2 3 2" xfId="13857" xr:uid="{C0C7BF8B-BD27-40C2-98DA-572EDF785EC4}"/>
    <cellStyle name="Normal 6 3 2 2 2 2 3 3" xfId="9860" xr:uid="{CD562951-4299-46DB-903B-ADDBB668686B}"/>
    <cellStyle name="Normal 6 3 2 2 2 2 4" xfId="9861" xr:uid="{7E7BF12F-11E8-4B2A-831B-73C8BEFCAC42}"/>
    <cellStyle name="Normal 6 3 2 2 2 2 5" xfId="6830" xr:uid="{A8E0578D-0FA3-4F77-8999-FCE837F683FF}"/>
    <cellStyle name="Normal 6 3 2 2 2 2 6" xfId="12044" xr:uid="{CA31DCBD-47E6-4FBD-8F2B-04B3C8110018}"/>
    <cellStyle name="Normal 6 3 2 2 2 2 7" xfId="5005" xr:uid="{7446FC32-C2E5-4EC3-824A-C910A0AB49C3}"/>
    <cellStyle name="Normal 6 3 2 2 2 3" xfId="1732" xr:uid="{B87568CE-5477-4D9F-8F53-D871844D2D30}"/>
    <cellStyle name="Normal 6 3 2 2 2 3 2" xfId="3689" xr:uid="{1490299A-5743-412F-8A80-9A86B4D07456}"/>
    <cellStyle name="Normal 6 3 2 2 2 3 2 2" xfId="14355" xr:uid="{B5396932-4119-441A-A268-9F3A1370F9EB}"/>
    <cellStyle name="Normal 6 3 2 2 2 3 2 3" xfId="9862" xr:uid="{85957DDB-36ED-431D-9434-FD75E4920791}"/>
    <cellStyle name="Normal 6 3 2 2 2 3 3" xfId="9863" xr:uid="{26CB6C26-8494-4ED7-833B-B0F05851ED19}"/>
    <cellStyle name="Normal 6 3 2 2 2 3 4" xfId="7328" xr:uid="{BD4A68B1-96BD-499D-B256-3087D0EE36A1}"/>
    <cellStyle name="Normal 6 3 2 2 2 3 5" xfId="12542" xr:uid="{DFC7F2BB-3ED3-4B75-AFD7-5D2D52F9159F}"/>
    <cellStyle name="Normal 6 3 2 2 2 3 6" xfId="5503" xr:uid="{ED9B5A14-1A38-45EA-9DDC-8B84DAA9909A}"/>
    <cellStyle name="Normal 6 3 2 2 2 4" xfId="2824" xr:uid="{15D3843E-69BE-4AF4-A4D6-E93A4ADC17CB}"/>
    <cellStyle name="Normal 6 3 2 2 2 4 2" xfId="13490" xr:uid="{1E6E73D2-A8D6-4B02-B1E1-FED118DDD610}"/>
    <cellStyle name="Normal 6 3 2 2 2 4 3" xfId="9864" xr:uid="{9260CD20-A3D6-431C-882D-010F79E80A10}"/>
    <cellStyle name="Normal 6 3 2 2 2 5" xfId="9865" xr:uid="{4B6068D5-7C43-47C3-B86F-2AFDFD7EDCA4}"/>
    <cellStyle name="Normal 6 3 2 2 2 6" xfId="6463" xr:uid="{E2009EC6-307C-4C57-A144-7CA3131ED912}"/>
    <cellStyle name="Normal 6 3 2 2 2 7" xfId="11677" xr:uid="{FA5A5C90-4F31-4EB7-A7CC-2B08B480E249}"/>
    <cellStyle name="Normal 6 3 2 2 2 8" xfId="4638" xr:uid="{6D572BED-C1DA-47F0-B579-D98DD9D99C18}"/>
    <cellStyle name="Normal 6 3 2 2 3" xfId="910" xr:uid="{ED813B94-30B9-41ED-B311-C32D7B2AB58E}"/>
    <cellStyle name="Normal 6 3 2 2 3 2" xfId="1734" xr:uid="{1A9B6A11-9CFB-4AA3-8401-365C7EB541FE}"/>
    <cellStyle name="Normal 6 3 2 2 3 2 2" xfId="3691" xr:uid="{272E0458-2C74-4849-97CE-AB1686E743CA}"/>
    <cellStyle name="Normal 6 3 2 2 3 2 2 2" xfId="14357" xr:uid="{2AA2C0B1-FFE7-4D5E-A52E-E662ED633FBA}"/>
    <cellStyle name="Normal 6 3 2 2 3 2 2 3" xfId="9866" xr:uid="{533740EA-216E-49B8-80BA-E7FDFA2DC729}"/>
    <cellStyle name="Normal 6 3 2 2 3 2 3" xfId="9867" xr:uid="{20A8A0C3-287A-4261-9555-D192C3C10AA3}"/>
    <cellStyle name="Normal 6 3 2 2 3 2 4" xfId="7330" xr:uid="{27C58F96-06A3-49A5-A870-2F5C24AAC798}"/>
    <cellStyle name="Normal 6 3 2 2 3 2 5" xfId="12544" xr:uid="{C956C063-1F34-4630-9E56-D5454D31522C}"/>
    <cellStyle name="Normal 6 3 2 2 3 2 6" xfId="5505" xr:uid="{7A39E0B5-3DDD-411F-B00D-2650DB989B6C}"/>
    <cellStyle name="Normal 6 3 2 2 3 3" xfId="2962" xr:uid="{40BE7145-C6EF-4214-803F-6722BE826D35}"/>
    <cellStyle name="Normal 6 3 2 2 3 3 2" xfId="13628" xr:uid="{8A356A40-135B-4BF7-91B2-BEF86C525831}"/>
    <cellStyle name="Normal 6 3 2 2 3 3 3" xfId="9868" xr:uid="{917E313E-B03D-4CC0-9457-1FD9D1E5D5AC}"/>
    <cellStyle name="Normal 6 3 2 2 3 4" xfId="9869" xr:uid="{664D5F70-0F87-4B0C-A42C-CD36D18A2EB3}"/>
    <cellStyle name="Normal 6 3 2 2 3 5" xfId="6601" xr:uid="{A0152A11-4464-4AF2-9B71-A0BF9A542467}"/>
    <cellStyle name="Normal 6 3 2 2 3 6" xfId="11815" xr:uid="{A38CAD64-5A6A-4D87-8285-E80B5ADB2C51}"/>
    <cellStyle name="Normal 6 3 2 2 3 7" xfId="4776" xr:uid="{D9CE4BAA-8A0C-4C68-84E8-535625A4ADB1}"/>
    <cellStyle name="Normal 6 3 2 2 4" xfId="1731" xr:uid="{339214E2-69CF-4998-94CB-581502EF6C79}"/>
    <cellStyle name="Normal 6 3 2 2 4 2" xfId="3688" xr:uid="{7803F112-2DA3-4F03-A63E-FD1F0F8C2DBA}"/>
    <cellStyle name="Normal 6 3 2 2 4 2 2" xfId="14354" xr:uid="{3EEE0D4E-CEFD-4FAA-9799-CAEFF1DB6D99}"/>
    <cellStyle name="Normal 6 3 2 2 4 2 3" xfId="9870" xr:uid="{EDD59EAA-FFEE-4594-82BB-21E87DB2C929}"/>
    <cellStyle name="Normal 6 3 2 2 4 3" xfId="9871" xr:uid="{EEE64793-DA5A-4F96-B2F8-BB9D54B3A856}"/>
    <cellStyle name="Normal 6 3 2 2 4 4" xfId="7327" xr:uid="{7AF650B6-45EA-4944-AB75-E97D629FB837}"/>
    <cellStyle name="Normal 6 3 2 2 4 5" xfId="12541" xr:uid="{B4DA291F-4EEA-4B1D-847B-4D8ABE9D1E27}"/>
    <cellStyle name="Normal 6 3 2 2 4 6" xfId="5502" xr:uid="{697AC4B7-7BC2-4092-9038-5396D1DA977C}"/>
    <cellStyle name="Normal 6 3 2 2 5" xfId="2217" xr:uid="{CBA8A5D2-80DB-4F64-93A9-E28F9CE3F3B4}"/>
    <cellStyle name="Normal 6 3 2 2 5 2" xfId="4070" xr:uid="{8358A24B-3A35-4DFA-9505-15B569586276}"/>
    <cellStyle name="Normal 6 3 2 2 5 2 2" xfId="14733" xr:uid="{5AE38CC2-7457-4828-9807-E2DF59D13648}"/>
    <cellStyle name="Normal 6 3 2 2 5 2 3" xfId="9872" xr:uid="{3764D1F6-D9CF-4F35-B5EC-3755A03A7541}"/>
    <cellStyle name="Normal 6 3 2 2 5 3" xfId="9873" xr:uid="{18D60A8B-58D7-4E1E-B581-55B85F291332}"/>
    <cellStyle name="Normal 6 3 2 2 5 4" xfId="7709" xr:uid="{7BF14777-3726-47DB-9D9B-ABDA26FB2C0F}"/>
    <cellStyle name="Normal 6 3 2 2 5 5" xfId="12920" xr:uid="{B1A14F0E-C656-45F3-854B-42999AA4EF3B}"/>
    <cellStyle name="Normal 6 3 2 2 5 6" xfId="5881" xr:uid="{C1155A9C-90CF-48BD-A063-05EE9E7FEE7F}"/>
    <cellStyle name="Normal 6 3 2 2 6" xfId="2361" xr:uid="{CBEE2053-73D5-451D-ADBA-30E0E95BBBF2}"/>
    <cellStyle name="Normal 6 3 2 2 6 2" xfId="4205" xr:uid="{0C544C6F-8D5F-4D1A-9E88-825766D92450}"/>
    <cellStyle name="Normal 6 3 2 2 6 2 2" xfId="14868" xr:uid="{D35D4CA3-BFC0-4715-BC98-08E03DB11D46}"/>
    <cellStyle name="Normal 6 3 2 2 6 2 3" xfId="9874" xr:uid="{E0245451-843B-4A15-B2C3-F9CC6919D458}"/>
    <cellStyle name="Normal 6 3 2 2 6 3" xfId="7844" xr:uid="{38D70AFC-2675-44DD-B6CC-CA9A535FDBB7}"/>
    <cellStyle name="Normal 6 3 2 2 6 4" xfId="13055" xr:uid="{4E3808D0-30B1-4DCC-A0C2-B696BD197FC7}"/>
    <cellStyle name="Normal 6 3 2 2 6 5" xfId="6016" xr:uid="{07603B7C-A6D0-4C29-9B93-DCCD8B35DADF}"/>
    <cellStyle name="Normal 6 3 2 2 7" xfId="2689" xr:uid="{5C6121D0-5C8A-49D1-AB29-93B4815ADF9E}"/>
    <cellStyle name="Normal 6 3 2 2 7 2" xfId="13355" xr:uid="{4417C5CD-44EE-4B77-9E27-BBF6C27549F1}"/>
    <cellStyle name="Normal 6 3 2 2 7 3" xfId="9875" xr:uid="{BE2ADF65-C45E-472C-A1CB-D86DA223259C}"/>
    <cellStyle name="Normal 6 3 2 2 8" xfId="9876" xr:uid="{867E137B-F160-4A55-9169-800F0CB5A6C1}"/>
    <cellStyle name="Normal 6 3 2 2 9" xfId="6328" xr:uid="{109FC084-0E49-44AF-B317-3288D497D35F}"/>
    <cellStyle name="Normal 6 3 2 3" xfId="660" xr:uid="{12C3CC43-482B-4FAF-89FA-30CD3A52B26A}"/>
    <cellStyle name="Normal 6 3 2 3 10" xfId="11584" xr:uid="{8E98B0AA-7EB3-4A66-BB69-CA8E30CFA1B2}"/>
    <cellStyle name="Normal 6 3 2 3 11" xfId="4545" xr:uid="{6EE16472-5A5A-4F92-9313-29CAB827CA30}"/>
    <cellStyle name="Normal 6 3 2 3 2" xfId="801" xr:uid="{823E8AA2-EECA-4994-96D3-26DA24F87614}"/>
    <cellStyle name="Normal 6 3 2 3 2 2" xfId="1264" xr:uid="{8D1BC937-DAF2-4CC7-AB84-CB92489B3C36}"/>
    <cellStyle name="Normal 6 3 2 3 2 2 2" xfId="1737" xr:uid="{47C63EE2-1708-408E-819E-8C7662EA3FE9}"/>
    <cellStyle name="Normal 6 3 2 3 2 2 2 2" xfId="3694" xr:uid="{F7069D74-2D88-48A3-8C30-F4D60064899B}"/>
    <cellStyle name="Normal 6 3 2 3 2 2 2 2 2" xfId="14360" xr:uid="{F7EC7362-C7CA-4E22-AD69-566AE53840A4}"/>
    <cellStyle name="Normal 6 3 2 3 2 2 2 2 3" xfId="9877" xr:uid="{CFAF3C8F-E838-46EC-9AB7-DFFF914C6AB1}"/>
    <cellStyle name="Normal 6 3 2 3 2 2 2 3" xfId="9878" xr:uid="{00817067-4056-4A40-857D-28685E0106CF}"/>
    <cellStyle name="Normal 6 3 2 3 2 2 2 4" xfId="7333" xr:uid="{A7D2DABC-1EB7-4FA8-867D-5D36AED94F07}"/>
    <cellStyle name="Normal 6 3 2 3 2 2 2 5" xfId="12547" xr:uid="{E00F1E0E-944C-412E-96A0-23DE4D563C62}"/>
    <cellStyle name="Normal 6 3 2 3 2 2 2 6" xfId="5508" xr:uid="{866C4C8C-8836-480A-AD61-8733AEA60CDC}"/>
    <cellStyle name="Normal 6 3 2 3 2 2 3" xfId="3233" xr:uid="{5EAE66F9-A141-4D2C-89CD-DF0747E02A25}"/>
    <cellStyle name="Normal 6 3 2 3 2 2 3 2" xfId="13899" xr:uid="{35781562-155D-48A8-BF1A-5CA2FD624906}"/>
    <cellStyle name="Normal 6 3 2 3 2 2 3 3" xfId="9879" xr:uid="{1E5A3E6D-AD2D-44A7-B90F-ED33706EE49B}"/>
    <cellStyle name="Normal 6 3 2 3 2 2 4" xfId="9880" xr:uid="{A1214502-FB32-4AD0-B419-FB6DB012B167}"/>
    <cellStyle name="Normal 6 3 2 3 2 2 5" xfId="6872" xr:uid="{293E4BE4-80FC-443C-8539-E90ADDA590E6}"/>
    <cellStyle name="Normal 6 3 2 3 2 2 6" xfId="12086" xr:uid="{7A5D2A5C-79B4-4242-A434-B20BF6B1A289}"/>
    <cellStyle name="Normal 6 3 2 3 2 2 7" xfId="5047" xr:uid="{DAD86F7C-8B7D-4F52-B996-E76011153355}"/>
    <cellStyle name="Normal 6 3 2 3 2 3" xfId="1736" xr:uid="{67599D65-D21F-44F6-ADD3-9E3A42396A62}"/>
    <cellStyle name="Normal 6 3 2 3 2 3 2" xfId="3693" xr:uid="{8D03B8D8-CA46-4025-BA92-65145B4C4B53}"/>
    <cellStyle name="Normal 6 3 2 3 2 3 2 2" xfId="14359" xr:uid="{D7ABBBF7-20E4-4D42-9A74-0D1C07598926}"/>
    <cellStyle name="Normal 6 3 2 3 2 3 2 3" xfId="9881" xr:uid="{F453BED2-3037-4CBB-8F32-2EC06B99E88D}"/>
    <cellStyle name="Normal 6 3 2 3 2 3 3" xfId="9882" xr:uid="{D1E5A0DD-0878-4825-BE92-BA7DD0CE8B02}"/>
    <cellStyle name="Normal 6 3 2 3 2 3 4" xfId="7332" xr:uid="{2658369C-7EFB-46F6-BEE5-AA0F6F949272}"/>
    <cellStyle name="Normal 6 3 2 3 2 3 5" xfId="12546" xr:uid="{D083BEDD-FF7E-4A1C-AEC2-238659A21BC7}"/>
    <cellStyle name="Normal 6 3 2 3 2 3 6" xfId="5507" xr:uid="{25702868-95C1-4FD6-9F67-F5D51D6BDFFC}"/>
    <cellStyle name="Normal 6 3 2 3 2 4" xfId="2866" xr:uid="{38FEF791-2BA0-4111-B2AE-A81F071A0805}"/>
    <cellStyle name="Normal 6 3 2 3 2 4 2" xfId="13532" xr:uid="{4A71AFC3-C286-496E-A0C9-1552408DBA07}"/>
    <cellStyle name="Normal 6 3 2 3 2 4 3" xfId="9883" xr:uid="{E9DAB6F9-8277-4D0D-B5EB-BC0A0D345B28}"/>
    <cellStyle name="Normal 6 3 2 3 2 5" xfId="9884" xr:uid="{98942A8C-52B4-4BCF-AA98-FD94D3345972}"/>
    <cellStyle name="Normal 6 3 2 3 2 6" xfId="6505" xr:uid="{C527777F-B9E5-450D-A68D-B737BAA70CC8}"/>
    <cellStyle name="Normal 6 3 2 3 2 7" xfId="11719" xr:uid="{D1B5639D-48F1-4AC1-864F-94F689FCD6AC}"/>
    <cellStyle name="Normal 6 3 2 3 2 8" xfId="4680" xr:uid="{ADC0B662-85A6-4E15-BF60-9E6B5C82002E}"/>
    <cellStyle name="Normal 6 3 2 3 3" xfId="953" xr:uid="{83B1C97E-E42A-491B-A861-F721986E5B9C}"/>
    <cellStyle name="Normal 6 3 2 3 3 2" xfId="1738" xr:uid="{1A5662BE-BBAA-4416-BBDC-F8272751D329}"/>
    <cellStyle name="Normal 6 3 2 3 3 2 2" xfId="3695" xr:uid="{EA422962-8827-476C-956E-5FD3D0353A9F}"/>
    <cellStyle name="Normal 6 3 2 3 3 2 2 2" xfId="14361" xr:uid="{D03CDC78-FBB8-45B2-B738-A938111E6CD4}"/>
    <cellStyle name="Normal 6 3 2 3 3 2 2 3" xfId="9885" xr:uid="{B1DAE91C-EC87-4044-BEA8-D2A0DE5DA069}"/>
    <cellStyle name="Normal 6 3 2 3 3 2 3" xfId="9886" xr:uid="{65E54690-A142-4231-8855-35C2685E0F06}"/>
    <cellStyle name="Normal 6 3 2 3 3 2 4" xfId="7334" xr:uid="{2B9557DD-9A01-47EA-B1A2-0FB90FF56EF2}"/>
    <cellStyle name="Normal 6 3 2 3 3 2 5" xfId="12548" xr:uid="{341129DB-65D4-41EC-B6B7-7C67227E6ECF}"/>
    <cellStyle name="Normal 6 3 2 3 3 2 6" xfId="5509" xr:uid="{C041A841-4B75-4B13-84A5-3D611E8C637F}"/>
    <cellStyle name="Normal 6 3 2 3 3 3" xfId="3004" xr:uid="{F5079667-D288-4446-A5EE-080AB8102940}"/>
    <cellStyle name="Normal 6 3 2 3 3 3 2" xfId="13670" xr:uid="{6A28A7DD-F56D-4210-A405-F4B9013A5400}"/>
    <cellStyle name="Normal 6 3 2 3 3 3 3" xfId="9887" xr:uid="{8A0D77A3-67F7-4E9E-9E84-D45E2FCF4F99}"/>
    <cellStyle name="Normal 6 3 2 3 3 4" xfId="9888" xr:uid="{E3E4FAE0-4B67-41E9-8296-16C9EAC60C04}"/>
    <cellStyle name="Normal 6 3 2 3 3 5" xfId="6643" xr:uid="{6069504E-5FEC-45EF-A450-9FB469F8ADFF}"/>
    <cellStyle name="Normal 6 3 2 3 3 6" xfId="11857" xr:uid="{91EDC0A6-9EB8-4DE5-8C5D-255660BC64A2}"/>
    <cellStyle name="Normal 6 3 2 3 3 7" xfId="4818" xr:uid="{18902214-D0F7-46AA-ACB8-C93ADED2C8E1}"/>
    <cellStyle name="Normal 6 3 2 3 4" xfId="1735" xr:uid="{47CC6D6B-8EDC-4BA4-81C1-87623E6B47F8}"/>
    <cellStyle name="Normal 6 3 2 3 4 2" xfId="3692" xr:uid="{236E8C69-B23D-4C6D-BBD9-BF3DBBC3FE09}"/>
    <cellStyle name="Normal 6 3 2 3 4 2 2" xfId="14358" xr:uid="{CE56AB9D-2718-4342-B453-F5B37BDEF272}"/>
    <cellStyle name="Normal 6 3 2 3 4 2 3" xfId="9889" xr:uid="{3D207AF6-BB1E-4D79-9D87-FA3EF76AA3D4}"/>
    <cellStyle name="Normal 6 3 2 3 4 3" xfId="9890" xr:uid="{F5D80F4F-09F0-4ABD-81AE-8004CDA88571}"/>
    <cellStyle name="Normal 6 3 2 3 4 4" xfId="7331" xr:uid="{83DDDC9D-9F37-42F1-902B-582040BCFC6A}"/>
    <cellStyle name="Normal 6 3 2 3 4 5" xfId="12545" xr:uid="{03763066-65C9-4C5A-BBD6-9BFBEC1AE552}"/>
    <cellStyle name="Normal 6 3 2 3 4 6" xfId="5506" xr:uid="{17A2715F-A35F-4CE8-9953-7251DA632F41}"/>
    <cellStyle name="Normal 6 3 2 3 5" xfId="2259" xr:uid="{9E983FE8-E92C-458A-AF27-18703A2429D8}"/>
    <cellStyle name="Normal 6 3 2 3 5 2" xfId="4112" xr:uid="{BE92BB05-0CB4-46EC-9F2B-4B09EF5D5530}"/>
    <cellStyle name="Normal 6 3 2 3 5 2 2" xfId="14775" xr:uid="{03C886B3-BCC6-4BB5-82C3-D6BBFAE38023}"/>
    <cellStyle name="Normal 6 3 2 3 5 2 3" xfId="9891" xr:uid="{A7FD9231-CDD1-483F-A742-DF39C09974BE}"/>
    <cellStyle name="Normal 6 3 2 3 5 3" xfId="9892" xr:uid="{E03D022A-3553-42AA-B676-93815E8EA006}"/>
    <cellStyle name="Normal 6 3 2 3 5 4" xfId="7751" xr:uid="{DF01A0A8-EEC5-461B-A8D4-187E37DCAA8D}"/>
    <cellStyle name="Normal 6 3 2 3 5 5" xfId="12962" xr:uid="{729ECC25-7F10-4D5B-984E-F8A65A5C6F93}"/>
    <cellStyle name="Normal 6 3 2 3 5 6" xfId="5923" xr:uid="{72436AA4-4A31-4C3E-9361-B414697F8BE1}"/>
    <cellStyle name="Normal 6 3 2 3 6" xfId="2403" xr:uid="{FB103446-CA40-4E7C-B1C1-3A3ADA9AD3CA}"/>
    <cellStyle name="Normal 6 3 2 3 6 2" xfId="4247" xr:uid="{0FE92A94-B364-46CD-9F22-4591F919308A}"/>
    <cellStyle name="Normal 6 3 2 3 6 2 2" xfId="14910" xr:uid="{6A886FD4-7B52-40C3-B446-47953BA5B09C}"/>
    <cellStyle name="Normal 6 3 2 3 6 2 3" xfId="9893" xr:uid="{D082D7A5-05E2-4B33-AE1D-2E54B1880C66}"/>
    <cellStyle name="Normal 6 3 2 3 6 3" xfId="7886" xr:uid="{0C5A6BEC-E2FE-46CE-AD35-01F83B37F0FD}"/>
    <cellStyle name="Normal 6 3 2 3 6 4" xfId="13097" xr:uid="{73C56471-D23A-4DB6-8DF2-552C26B917BD}"/>
    <cellStyle name="Normal 6 3 2 3 6 5" xfId="6058" xr:uid="{8DD024D5-8AC4-4F91-8D2E-A1DB2D0BD680}"/>
    <cellStyle name="Normal 6 3 2 3 7" xfId="2731" xr:uid="{41EE2CB7-4E6A-4022-AF0E-708EB60B131F}"/>
    <cellStyle name="Normal 6 3 2 3 7 2" xfId="13397" xr:uid="{30C45BA8-8BFD-40BD-B4B6-407C4E19704F}"/>
    <cellStyle name="Normal 6 3 2 3 7 3" xfId="9894" xr:uid="{5500BFE5-6DE6-45BE-8302-FA54EAA233E5}"/>
    <cellStyle name="Normal 6 3 2 3 8" xfId="9895" xr:uid="{260C117F-D46C-493B-A265-4237074A1511}"/>
    <cellStyle name="Normal 6 3 2 3 9" xfId="6370" xr:uid="{6B92A9A3-CC9D-420B-BFFE-C7D13BCEF782}"/>
    <cellStyle name="Normal 6 3 2 4" xfId="494" xr:uid="{FBED5514-E889-4C27-82C8-DBF679BCBB78}"/>
    <cellStyle name="Normal 6 3 2 4 2" xfId="1062" xr:uid="{2A1D231E-B1D1-4F02-BF76-34A8C52BDC06}"/>
    <cellStyle name="Normal 6 3 2 4 2 2" xfId="1740" xr:uid="{79BEE3EC-9F37-412D-900D-904621800CC1}"/>
    <cellStyle name="Normal 6 3 2 4 2 2 2" xfId="3697" xr:uid="{9DE861BF-A78B-4B18-8ED0-AD20B7556AD3}"/>
    <cellStyle name="Normal 6 3 2 4 2 2 2 2" xfId="14363" xr:uid="{1FA642F8-3216-44D0-B167-F95924B2688E}"/>
    <cellStyle name="Normal 6 3 2 4 2 2 2 3" xfId="9896" xr:uid="{C46E7CF0-A06B-4B40-A17F-851AB136D8FE}"/>
    <cellStyle name="Normal 6 3 2 4 2 2 3" xfId="9897" xr:uid="{AEB6F595-DF49-4E76-9E1B-FB0CD7B87192}"/>
    <cellStyle name="Normal 6 3 2 4 2 2 4" xfId="7336" xr:uid="{3F6BC4BA-F01E-47D6-85EE-F373F2D0FA67}"/>
    <cellStyle name="Normal 6 3 2 4 2 2 5" xfId="12550" xr:uid="{17BBB748-C517-4F0B-9F2B-C08CBCBA1C57}"/>
    <cellStyle name="Normal 6 3 2 4 2 2 6" xfId="5511" xr:uid="{54B5E375-1D84-476B-A749-9435CB502119}"/>
    <cellStyle name="Normal 6 3 2 4 2 3" xfId="3094" xr:uid="{135A3495-1B05-4DC2-A643-502CEAE9F990}"/>
    <cellStyle name="Normal 6 3 2 4 2 3 2" xfId="13760" xr:uid="{A590C94C-A1A7-42EB-B28F-671465831C8E}"/>
    <cellStyle name="Normal 6 3 2 4 2 3 3" xfId="9898" xr:uid="{9DECC9C8-D5B9-4FBF-92FD-3CF19E5A7290}"/>
    <cellStyle name="Normal 6 3 2 4 2 4" xfId="9899" xr:uid="{A089EBDC-BCE2-4F72-AF18-5AA9BC5B1D45}"/>
    <cellStyle name="Normal 6 3 2 4 2 5" xfId="6733" xr:uid="{A62D75BE-FE83-40CE-9EF4-ED818A5947E0}"/>
    <cellStyle name="Normal 6 3 2 4 2 6" xfId="11947" xr:uid="{4E3FD9DA-2398-48F1-9ECA-A85EAC65757E}"/>
    <cellStyle name="Normal 6 3 2 4 2 7" xfId="4908" xr:uid="{D8847DB9-F9F7-4368-B1E6-3C386F3EF1B1}"/>
    <cellStyle name="Normal 6 3 2 4 3" xfId="1739" xr:uid="{44B6A652-8D2C-451D-8C90-7E246680DF50}"/>
    <cellStyle name="Normal 6 3 2 4 3 2" xfId="3696" xr:uid="{BA098B85-9A79-421F-94E1-79E684B42F8D}"/>
    <cellStyle name="Normal 6 3 2 4 3 2 2" xfId="14362" xr:uid="{45C3ABFC-38C8-411F-8B4A-99382E313590}"/>
    <cellStyle name="Normal 6 3 2 4 3 2 3" xfId="9900" xr:uid="{4D82B3AA-1AC4-447E-B937-131E03465C77}"/>
    <cellStyle name="Normal 6 3 2 4 3 3" xfId="9901" xr:uid="{EEE137F5-4EEA-4EB4-A5C1-EB84D49ED76C}"/>
    <cellStyle name="Normal 6 3 2 4 3 4" xfId="7335" xr:uid="{80FB1C7B-C665-4A9A-949D-C72B7898BD34}"/>
    <cellStyle name="Normal 6 3 2 4 3 5" xfId="12549" xr:uid="{0969B61D-77FD-459C-A885-E7AF8EE4589E}"/>
    <cellStyle name="Normal 6 3 2 4 3 6" xfId="5510" xr:uid="{16282E07-7E8B-4CF7-BC2E-6D1930A9CEF9}"/>
    <cellStyle name="Normal 6 3 2 4 4" xfId="2642" xr:uid="{A088313E-43C0-4E15-BBA1-EFB61A9AB32E}"/>
    <cellStyle name="Normal 6 3 2 4 4 2" xfId="13308" xr:uid="{B0CFE6FC-AB67-4779-9988-E9CE817E79C5}"/>
    <cellStyle name="Normal 6 3 2 4 4 3" xfId="9902" xr:uid="{CE395C20-F8AD-4ACD-9DDB-A91371613FE5}"/>
    <cellStyle name="Normal 6 3 2 4 5" xfId="9903" xr:uid="{D8E143AE-4A82-42D6-9D36-2DAFAF40621D}"/>
    <cellStyle name="Normal 6 3 2 4 6" xfId="6281" xr:uid="{FD153AC7-002C-410C-B331-B3C3FDA0FCD5}"/>
    <cellStyle name="Normal 6 3 2 4 7" xfId="11495" xr:uid="{AC3485BD-5485-441B-B0C9-C58EFD05A047}"/>
    <cellStyle name="Normal 6 3 2 4 8" xfId="4456" xr:uid="{59D4AA2C-9021-42C8-A51F-ED37FB698D5C}"/>
    <cellStyle name="Normal 6 3 2 5" xfId="711" xr:uid="{D085A60E-9D89-48AE-ADA1-E7B83C3F77D0}"/>
    <cellStyle name="Normal 6 3 2 5 2" xfId="1175" xr:uid="{28E22E93-0152-4607-80B9-821CA619153B}"/>
    <cellStyle name="Normal 6 3 2 5 2 2" xfId="1742" xr:uid="{09464E8C-598F-4040-A7F1-E9B0B15B7ABD}"/>
    <cellStyle name="Normal 6 3 2 5 2 2 2" xfId="3699" xr:uid="{03AA1AAD-C418-4DDE-B8DB-F0A55F16E569}"/>
    <cellStyle name="Normal 6 3 2 5 2 2 2 2" xfId="14365" xr:uid="{B6FCF8F3-62F3-420D-B1DD-D1D0570D7951}"/>
    <cellStyle name="Normal 6 3 2 5 2 2 2 3" xfId="9904" xr:uid="{43F8FE5B-390C-4B81-9F3D-933A7C844718}"/>
    <cellStyle name="Normal 6 3 2 5 2 2 3" xfId="9905" xr:uid="{A72A8BC9-71BD-4CFD-9AF5-2C779FA02768}"/>
    <cellStyle name="Normal 6 3 2 5 2 2 4" xfId="7338" xr:uid="{86819F29-04DF-490A-B5E4-0C0715B503FC}"/>
    <cellStyle name="Normal 6 3 2 5 2 2 5" xfId="12552" xr:uid="{9FFAF911-D8F1-4ACE-B432-651717E5EA5D}"/>
    <cellStyle name="Normal 6 3 2 5 2 2 6" xfId="5513" xr:uid="{C79F81C4-3408-4177-92BB-D855AFB32FEC}"/>
    <cellStyle name="Normal 6 3 2 5 2 3" xfId="3144" xr:uid="{248481C7-969A-434D-8C41-320764B4B593}"/>
    <cellStyle name="Normal 6 3 2 5 2 3 2" xfId="13810" xr:uid="{89C76167-0711-431A-99B9-FD20F5E5BB34}"/>
    <cellStyle name="Normal 6 3 2 5 2 3 3" xfId="9906" xr:uid="{934C87BC-FA21-4A4B-8DEB-4D708FB427D9}"/>
    <cellStyle name="Normal 6 3 2 5 2 4" xfId="9907" xr:uid="{C5109FE9-4EE9-47B2-998B-D3B8A042FA16}"/>
    <cellStyle name="Normal 6 3 2 5 2 5" xfId="6783" xr:uid="{962BED51-10F6-4C16-B9D8-F20EE85444C3}"/>
    <cellStyle name="Normal 6 3 2 5 2 6" xfId="11997" xr:uid="{BBA9A142-FF48-4DFC-A5B3-BE70CFB38AD9}"/>
    <cellStyle name="Normal 6 3 2 5 2 7" xfId="4958" xr:uid="{FD6A6F53-2A52-4E81-A902-88A4B7C8264B}"/>
    <cellStyle name="Normal 6 3 2 5 3" xfId="1741" xr:uid="{9BFA89C8-D156-46EF-8005-7B97D8825B3F}"/>
    <cellStyle name="Normal 6 3 2 5 3 2" xfId="3698" xr:uid="{A1E0220C-FC89-45DD-8834-03D28037E375}"/>
    <cellStyle name="Normal 6 3 2 5 3 2 2" xfId="14364" xr:uid="{9844D847-DEFF-448E-9C26-E01CEC48AB96}"/>
    <cellStyle name="Normal 6 3 2 5 3 2 3" xfId="9908" xr:uid="{98E965FC-DF0C-4DB5-BCF1-F0518D673CED}"/>
    <cellStyle name="Normal 6 3 2 5 3 3" xfId="9909" xr:uid="{0CACC4DB-F854-44A6-BB3A-7BFDB68BB596}"/>
    <cellStyle name="Normal 6 3 2 5 3 4" xfId="7337" xr:uid="{7AD0CC5C-8F42-451B-9EFE-6C66352E855A}"/>
    <cellStyle name="Normal 6 3 2 5 3 5" xfId="12551" xr:uid="{A9A32CB6-6A65-4EA4-99BC-3D303CD7881C}"/>
    <cellStyle name="Normal 6 3 2 5 3 6" xfId="5512" xr:uid="{82EC9DE4-854E-419C-BAF2-6A3FB9760D2B}"/>
    <cellStyle name="Normal 6 3 2 5 4" xfId="2777" xr:uid="{7FF5DF55-B471-4A19-9553-E8C79798852F}"/>
    <cellStyle name="Normal 6 3 2 5 4 2" xfId="13443" xr:uid="{1A154E24-D7B0-4240-AC44-5E6B09D676B9}"/>
    <cellStyle name="Normal 6 3 2 5 4 3" xfId="9910" xr:uid="{36171629-AEA2-4603-B881-D4CBE74B7955}"/>
    <cellStyle name="Normal 6 3 2 5 5" xfId="9911" xr:uid="{BC7E6CC0-2D7A-4674-9197-5FC8DD86ED4F}"/>
    <cellStyle name="Normal 6 3 2 5 6" xfId="6416" xr:uid="{713BAD46-FAD4-466A-82EF-47CDA65F48A3}"/>
    <cellStyle name="Normal 6 3 2 5 7" xfId="11630" xr:uid="{D8720407-52C3-4095-BA43-ABFCB68022F1}"/>
    <cellStyle name="Normal 6 3 2 5 8" xfId="4591" xr:uid="{B3B03FA7-5D18-49FC-B75B-03A79C802C11}"/>
    <cellStyle name="Normal 6 3 2 6" xfId="379" xr:uid="{B4CFD202-98BE-407B-A4E5-682C6ECDBBCF}"/>
    <cellStyle name="Normal 6 3 2 6 2" xfId="1005" xr:uid="{B589A3D0-EFB2-4E40-82C8-EA0059E75CC0}"/>
    <cellStyle name="Normal 6 3 2 6 2 2" xfId="1744" xr:uid="{49EECBBF-A94E-4BCD-BC31-8A9B8B2B3A0F}"/>
    <cellStyle name="Normal 6 3 2 6 2 2 2" xfId="3701" xr:uid="{24F1BB5B-03E0-43C4-B53A-B41C8A004C0F}"/>
    <cellStyle name="Normal 6 3 2 6 2 2 2 2" xfId="14367" xr:uid="{B894A218-B41A-462C-B228-2BB094CB7A01}"/>
    <cellStyle name="Normal 6 3 2 6 2 2 2 3" xfId="9912" xr:uid="{C9316A80-C18C-4A76-930E-ABDB23FE6E46}"/>
    <cellStyle name="Normal 6 3 2 6 2 2 3" xfId="9913" xr:uid="{4A3348FE-AC11-4D2B-9858-F852077B2872}"/>
    <cellStyle name="Normal 6 3 2 6 2 2 4" xfId="7340" xr:uid="{68812875-A777-4C1A-980F-15A04DACE05B}"/>
    <cellStyle name="Normal 6 3 2 6 2 2 5" xfId="12554" xr:uid="{BE458695-55A9-4535-AE3E-07EC40C78CBE}"/>
    <cellStyle name="Normal 6 3 2 6 2 2 6" xfId="5515" xr:uid="{117ADBEF-CC48-4A18-8D79-E3F85241CBED}"/>
    <cellStyle name="Normal 6 3 2 6 2 3" xfId="3050" xr:uid="{1E0343E0-4AB3-4897-A2D8-3EE42A80B929}"/>
    <cellStyle name="Normal 6 3 2 6 2 3 2" xfId="13716" xr:uid="{4C949125-B3FD-4192-BC6F-75E819FC60FA}"/>
    <cellStyle name="Normal 6 3 2 6 2 3 3" xfId="9914" xr:uid="{D09F8183-FC68-472C-AA45-1B360A6AA3F1}"/>
    <cellStyle name="Normal 6 3 2 6 2 4" xfId="9915" xr:uid="{B9C0C40A-ED8C-4803-8D51-76AE3E517681}"/>
    <cellStyle name="Normal 6 3 2 6 2 5" xfId="6689" xr:uid="{791EFF08-D858-4236-BEB6-E462992E2EE1}"/>
    <cellStyle name="Normal 6 3 2 6 2 6" xfId="11903" xr:uid="{5DF3C488-02FE-467B-B94C-F449B358C0C0}"/>
    <cellStyle name="Normal 6 3 2 6 2 7" xfId="4864" xr:uid="{3E2E006F-D2D1-4840-9355-2647E7D96ABC}"/>
    <cellStyle name="Normal 6 3 2 6 3" xfId="1743" xr:uid="{47AC4AC7-D159-4468-B297-6321044F9ED0}"/>
    <cellStyle name="Normal 6 3 2 6 3 2" xfId="3700" xr:uid="{40A3494B-C294-430B-B2F8-5C41760B9B58}"/>
    <cellStyle name="Normal 6 3 2 6 3 2 2" xfId="14366" xr:uid="{460437AC-44A1-48FB-B903-0B1E3FAADA7F}"/>
    <cellStyle name="Normal 6 3 2 6 3 2 3" xfId="9916" xr:uid="{5A36D15A-46B1-4321-8573-2F1A974534FC}"/>
    <cellStyle name="Normal 6 3 2 6 3 3" xfId="9917" xr:uid="{EEF02F42-24B5-481D-AF73-5CC725C70D63}"/>
    <cellStyle name="Normal 6 3 2 6 3 4" xfId="7339" xr:uid="{8C29F794-A1F3-473E-B82D-8B9E6C16571E}"/>
    <cellStyle name="Normal 6 3 2 6 3 5" xfId="12553" xr:uid="{0FCB49C1-EEB8-435C-BF1C-D9950965C74A}"/>
    <cellStyle name="Normal 6 3 2 6 3 6" xfId="5514" xr:uid="{3DC8DF5C-2571-4A6E-AC67-CA238F2A51DB}"/>
    <cellStyle name="Normal 6 3 2 6 4" xfId="2593" xr:uid="{8259F5C7-EE37-464C-BC4F-6741BF14469D}"/>
    <cellStyle name="Normal 6 3 2 6 4 2" xfId="13259" xr:uid="{49ACACAE-1F84-4BE0-BE0D-6EFB46FB25A5}"/>
    <cellStyle name="Normal 6 3 2 6 4 3" xfId="9918" xr:uid="{DBDA9A6A-F241-4E33-A30D-390AA19E301C}"/>
    <cellStyle name="Normal 6 3 2 6 5" xfId="9919" xr:uid="{A0239C97-F8EC-4ED2-AB98-ECB8385347B2}"/>
    <cellStyle name="Normal 6 3 2 6 6" xfId="6232" xr:uid="{3D0583E0-E809-4E48-8F9A-20908571C81A}"/>
    <cellStyle name="Normal 6 3 2 6 7" xfId="11446" xr:uid="{40141BD0-57C4-4F61-A114-708227678817}"/>
    <cellStyle name="Normal 6 3 2 6 8" xfId="4407" xr:uid="{DC4A1E0C-E8B2-4829-B6D1-108EA424C495}"/>
    <cellStyle name="Normal 6 3 2 7" xfId="859" xr:uid="{ACD0F3F1-9FEA-4A40-A5D4-F5AFAD253E49}"/>
    <cellStyle name="Normal 6 3 2 7 2" xfId="1745" xr:uid="{6F51C502-8EED-4285-A66E-9FE51AC9448E}"/>
    <cellStyle name="Normal 6 3 2 7 2 2" xfId="3702" xr:uid="{AD0F0F19-00E3-4338-A2A0-E8C3BDC63B59}"/>
    <cellStyle name="Normal 6 3 2 7 2 2 2" xfId="14368" xr:uid="{6325685D-5AF6-4AF1-9FB6-80234B9C880D}"/>
    <cellStyle name="Normal 6 3 2 7 2 2 3" xfId="9920" xr:uid="{54B43A97-9EA7-4C11-8C13-6E1C2AC50C74}"/>
    <cellStyle name="Normal 6 3 2 7 2 3" xfId="9921" xr:uid="{FB9FD26F-5C1D-4EE4-ABC4-D9CEFFD3A8B5}"/>
    <cellStyle name="Normal 6 3 2 7 2 4" xfId="7341" xr:uid="{19CC072C-4634-49E5-A314-418D35C7FC3E}"/>
    <cellStyle name="Normal 6 3 2 7 2 5" xfId="12555" xr:uid="{780DCEE4-8AEC-4486-AF4B-F37046284267}"/>
    <cellStyle name="Normal 6 3 2 7 2 6" xfId="5516" xr:uid="{45394A44-FEB6-401A-BDCB-4837672ACBAB}"/>
    <cellStyle name="Normal 6 3 2 7 3" xfId="2915" xr:uid="{F8645ECC-DA29-41D4-B85B-0F741392FBFB}"/>
    <cellStyle name="Normal 6 3 2 7 3 2" xfId="13581" xr:uid="{E5F250A1-2B8E-40F4-8600-AB714C55A7E2}"/>
    <cellStyle name="Normal 6 3 2 7 3 3" xfId="9922" xr:uid="{84B7F9AF-86AD-4023-9298-A9AC35659F87}"/>
    <cellStyle name="Normal 6 3 2 7 4" xfId="9923" xr:uid="{E4FA2939-49A6-4B6D-992C-9B4053715D88}"/>
    <cellStyle name="Normal 6 3 2 7 5" xfId="6554" xr:uid="{EC8F275A-FD41-4EFD-9D7F-A0A0B6109616}"/>
    <cellStyle name="Normal 6 3 2 7 6" xfId="11768" xr:uid="{4E515C5F-45FC-4106-A792-34D6FE2F8390}"/>
    <cellStyle name="Normal 6 3 2 7 7" xfId="4729" xr:uid="{196A7764-F975-43F5-85EF-35918FA937D1}"/>
    <cellStyle name="Normal 6 3 2 8" xfId="1325" xr:uid="{573789AC-E7D6-4BA9-8A33-31388E52BB5E}"/>
    <cellStyle name="Normal 6 3 2 8 2" xfId="3282" xr:uid="{295D3648-DCDA-4DD7-A0EA-A8A9C20053A4}"/>
    <cellStyle name="Normal 6 3 2 8 2 2" xfId="13948" xr:uid="{DBBB4C70-2257-4F89-94FB-7909161FF672}"/>
    <cellStyle name="Normal 6 3 2 8 2 3" xfId="9924" xr:uid="{588D4A12-276D-405D-B7BA-4194BB3CDD15}"/>
    <cellStyle name="Normal 6 3 2 8 3" xfId="9925" xr:uid="{F1525F89-A98D-4DAE-8EC8-D7AB6F4328E0}"/>
    <cellStyle name="Normal 6 3 2 8 4" xfId="6921" xr:uid="{60B234E1-AC22-458C-8F39-A5F73AA15C23}"/>
    <cellStyle name="Normal 6 3 2 8 5" xfId="12135" xr:uid="{3DDD6695-2ED6-4BD6-8588-ED7F3A83BEDC}"/>
    <cellStyle name="Normal 6 3 2 8 6" xfId="5096" xr:uid="{C84B8943-27DD-4FF9-BD0A-8700B48912B7}"/>
    <cellStyle name="Normal 6 3 2 9" xfId="272" xr:uid="{47DD4EA8-6965-42F4-B5DA-077B2C480331}"/>
    <cellStyle name="Normal 6 3 2 9 2" xfId="2548" xr:uid="{AB868A94-E061-4F6B-93C8-06151946639D}"/>
    <cellStyle name="Normal 6 3 2 9 2 2" xfId="13215" xr:uid="{B429DF7D-62B2-42DB-8C22-2C4CDD6EF8D3}"/>
    <cellStyle name="Normal 6 3 2 9 2 3" xfId="9926" xr:uid="{16E36B51-0FB3-47EF-9DDC-93FBCA0541E5}"/>
    <cellStyle name="Normal 6 3 2 9 3" xfId="9927" xr:uid="{ED573413-7404-4D42-BAF2-B0F6A03E1C48}"/>
    <cellStyle name="Normal 6 3 2 9 4" xfId="6187" xr:uid="{6D6E3394-F4D0-4333-8110-A6EE8B84C31A}"/>
    <cellStyle name="Normal 6 3 2 9 5" xfId="11402" xr:uid="{48527B29-5CA3-4A9D-AA28-C653CD57D821}"/>
    <cellStyle name="Normal 6 3 2 9 6" xfId="4363" xr:uid="{212B1DD1-83EA-4701-803B-A06C1ACE6518}"/>
    <cellStyle name="Normal 6 3 3" xfId="180" xr:uid="{7425F9AD-9D72-4319-A100-D0402AD2689D}"/>
    <cellStyle name="Normal 6 3 3 10" xfId="2164" xr:uid="{0610EA51-7680-4992-A29A-16F7D0840075}"/>
    <cellStyle name="Normal 6 3 3 10 2" xfId="4023" xr:uid="{C4EC48A6-8C74-4DE0-9948-E3E80A8C5E9B}"/>
    <cellStyle name="Normal 6 3 3 10 2 2" xfId="14686" xr:uid="{AC33F1AC-D9D6-4327-BE06-FF1BA7AF9B70}"/>
    <cellStyle name="Normal 6 3 3 10 2 3" xfId="9928" xr:uid="{0540844F-D20B-4EE6-B848-52E064569833}"/>
    <cellStyle name="Normal 6 3 3 10 3" xfId="9929" xr:uid="{DF11D214-1025-4FDD-B5F0-F223A118790C}"/>
    <cellStyle name="Normal 6 3 3 10 4" xfId="7662" xr:uid="{0C551A5F-3928-418F-9FB6-0ED9511EC456}"/>
    <cellStyle name="Normal 6 3 3 10 5" xfId="12873" xr:uid="{9DFC617A-94F9-452E-A958-3B9D052CA5A8}"/>
    <cellStyle name="Normal 6 3 3 10 6" xfId="5834" xr:uid="{02614E4C-75F5-42E9-B112-1522C4114738}"/>
    <cellStyle name="Normal 6 3 3 11" xfId="2315" xr:uid="{6E49CCE6-7583-4F2F-A74F-4E0488DBE58E}"/>
    <cellStyle name="Normal 6 3 3 11 2" xfId="4159" xr:uid="{6691E1DF-986E-4718-9265-775CA5AEA5BC}"/>
    <cellStyle name="Normal 6 3 3 11 2 2" xfId="14822" xr:uid="{19A465D6-D017-4C88-ABE9-CB0B50CF64BF}"/>
    <cellStyle name="Normal 6 3 3 11 2 3" xfId="9930" xr:uid="{40DFFA7B-8A63-49EB-9E43-D1DDBB162FEF}"/>
    <cellStyle name="Normal 6 3 3 11 3" xfId="7798" xr:uid="{B835E4BF-6D64-41E5-B4DA-5CACA9B66D0D}"/>
    <cellStyle name="Normal 6 3 3 11 4" xfId="13009" xr:uid="{3B485F64-646F-47EE-B59E-B445EE02B919}"/>
    <cellStyle name="Normal 6 3 3 11 5" xfId="5970" xr:uid="{1E279D00-DCB5-4E82-AA03-43AB6DB577AF}"/>
    <cellStyle name="Normal 6 3 3 12" xfId="2511" xr:uid="{AD15FD4A-E954-492D-A3D9-72C9504C2326}"/>
    <cellStyle name="Normal 6 3 3 12 2" xfId="9931" xr:uid="{A45D10CE-B508-4C4D-96C6-1F13E64ACD13}"/>
    <cellStyle name="Normal 6 3 3 12 3" xfId="13179" xr:uid="{2312BDA3-6CC9-4267-AAA3-67F04789688F}"/>
    <cellStyle name="Normal 6 3 3 12 4" xfId="6109" xr:uid="{CFCDD391-182F-4A2C-816A-14B7CD1E6ABE}"/>
    <cellStyle name="Normal 6 3 3 13" xfId="9932" xr:uid="{E507F72C-977B-4E9F-9673-57B58D5B9D75}"/>
    <cellStyle name="Normal 6 3 3 14" xfId="6150" xr:uid="{BEC4539E-DACD-44F3-BADD-38641893F484}"/>
    <cellStyle name="Normal 6 3 3 15" xfId="11366" xr:uid="{62F9A171-8DF6-4DCD-8422-0AB9D7F4CD12}"/>
    <cellStyle name="Normal 6 3 3 16" xfId="4327" xr:uid="{1C5BF2A5-5DB3-4A67-8C22-886BE075C85E}"/>
    <cellStyle name="Normal 6 3 3 2" xfId="598" xr:uid="{AC1EE33C-BAEB-4D9D-A6C1-AEF25F295F9B}"/>
    <cellStyle name="Normal 6 3 3 2 10" xfId="11543" xr:uid="{515A603F-5E50-49F6-9CBC-BBF6E2A65147}"/>
    <cellStyle name="Normal 6 3 3 2 11" xfId="4504" xr:uid="{4A08C2F1-32DB-4AE1-B7F7-F3B9BA8EC19D}"/>
    <cellStyle name="Normal 6 3 3 2 2" xfId="759" xr:uid="{1D7AFA7C-1841-428B-A5A3-8066AEAAEF9B}"/>
    <cellStyle name="Normal 6 3 3 2 2 2" xfId="1223" xr:uid="{5FB9A0E6-CE88-47B8-B39E-D656577C404C}"/>
    <cellStyle name="Normal 6 3 3 2 2 2 2" xfId="1748" xr:uid="{DE7248A5-C1DC-4EE3-83FA-0EE7F3926839}"/>
    <cellStyle name="Normal 6 3 3 2 2 2 2 2" xfId="3705" xr:uid="{629EA418-0954-499C-A05E-D3668F8E9EAE}"/>
    <cellStyle name="Normal 6 3 3 2 2 2 2 2 2" xfId="14371" xr:uid="{717769C1-850A-4E3C-BB4A-404AF6D43639}"/>
    <cellStyle name="Normal 6 3 3 2 2 2 2 2 3" xfId="9933" xr:uid="{99F4F9BA-9ACD-45E0-9172-1C7AC396F753}"/>
    <cellStyle name="Normal 6 3 3 2 2 2 2 3" xfId="9934" xr:uid="{90101E04-0A2A-4341-8674-17F5EEFD2C8B}"/>
    <cellStyle name="Normal 6 3 3 2 2 2 2 4" xfId="7344" xr:uid="{2E239E66-A706-48B2-AD6A-201C5A9FF00D}"/>
    <cellStyle name="Normal 6 3 3 2 2 2 2 5" xfId="12558" xr:uid="{5260C270-3632-4E17-A285-F50310A16FA2}"/>
    <cellStyle name="Normal 6 3 3 2 2 2 2 6" xfId="5519" xr:uid="{0C490AE5-AA78-45B3-A4EC-E266ADC7A4E2}"/>
    <cellStyle name="Normal 6 3 3 2 2 2 3" xfId="3192" xr:uid="{E3F608DD-F4D7-49D7-9863-577112217F11}"/>
    <cellStyle name="Normal 6 3 3 2 2 2 3 2" xfId="13858" xr:uid="{0F1A14B8-40EE-4928-8C3A-1A13E248DB08}"/>
    <cellStyle name="Normal 6 3 3 2 2 2 3 3" xfId="9935" xr:uid="{C2048989-2BD2-45DA-9C5D-8228328C778B}"/>
    <cellStyle name="Normal 6 3 3 2 2 2 4" xfId="9936" xr:uid="{A91AD4DE-DDE1-47AE-BF94-6042EBE449D0}"/>
    <cellStyle name="Normal 6 3 3 2 2 2 5" xfId="6831" xr:uid="{F1238C4F-9828-4CF8-844A-D517D41D24EF}"/>
    <cellStyle name="Normal 6 3 3 2 2 2 6" xfId="12045" xr:uid="{7E26B1CD-F38C-4EC4-8D95-EC7E32F07FE6}"/>
    <cellStyle name="Normal 6 3 3 2 2 2 7" xfId="5006" xr:uid="{79C1F209-5880-4FB3-969E-2DE270A826F0}"/>
    <cellStyle name="Normal 6 3 3 2 2 3" xfId="1747" xr:uid="{B663CA77-CD1E-4097-8A7F-63FAE08FDD46}"/>
    <cellStyle name="Normal 6 3 3 2 2 3 2" xfId="3704" xr:uid="{791503B1-B248-4ACD-ABED-EA54DBBE550C}"/>
    <cellStyle name="Normal 6 3 3 2 2 3 2 2" xfId="14370" xr:uid="{1C8D7BF6-1171-4FF0-A693-5C6E542FC6A5}"/>
    <cellStyle name="Normal 6 3 3 2 2 3 2 3" xfId="9937" xr:uid="{3A84E766-348B-4E8B-8EDC-FF4AA2965953}"/>
    <cellStyle name="Normal 6 3 3 2 2 3 3" xfId="9938" xr:uid="{BBAA2E04-1C93-421F-B045-07EC1109A228}"/>
    <cellStyle name="Normal 6 3 3 2 2 3 4" xfId="7343" xr:uid="{21E4A024-52E5-49FA-A55B-2F3B9F836E21}"/>
    <cellStyle name="Normal 6 3 3 2 2 3 5" xfId="12557" xr:uid="{D16CA2D1-EAF9-4554-B7AA-3D11FE7B1EAD}"/>
    <cellStyle name="Normal 6 3 3 2 2 3 6" xfId="5518" xr:uid="{BECD0F2E-E7CE-44AF-AF24-6751827E6CA2}"/>
    <cellStyle name="Normal 6 3 3 2 2 4" xfId="2825" xr:uid="{45DD18BC-A26F-4B52-8855-666029A63A95}"/>
    <cellStyle name="Normal 6 3 3 2 2 4 2" xfId="13491" xr:uid="{C7766A53-15CF-4C57-BD92-CCB3A449438B}"/>
    <cellStyle name="Normal 6 3 3 2 2 4 3" xfId="9939" xr:uid="{AE6AA5A5-625C-4D7C-97D0-FCE81313BCBA}"/>
    <cellStyle name="Normal 6 3 3 2 2 5" xfId="9940" xr:uid="{6DC1EBB7-6F18-43CC-8A70-9EE9261B23E1}"/>
    <cellStyle name="Normal 6 3 3 2 2 6" xfId="6464" xr:uid="{EA1D15DF-C254-43E0-8A9A-573B6B00BE10}"/>
    <cellStyle name="Normal 6 3 3 2 2 7" xfId="11678" xr:uid="{41AC0F34-FB0A-4C0C-8173-E473E2D352FC}"/>
    <cellStyle name="Normal 6 3 3 2 2 8" xfId="4639" xr:uid="{9594BF9B-7CFB-4802-B84D-D2EA19A81F7C}"/>
    <cellStyle name="Normal 6 3 3 2 3" xfId="911" xr:uid="{D0787DA9-3D49-41B5-ABCF-9CEA3DD6029D}"/>
    <cellStyle name="Normal 6 3 3 2 3 2" xfId="1749" xr:uid="{52422106-DD65-492B-AD23-DB505C69E1BE}"/>
    <cellStyle name="Normal 6 3 3 2 3 2 2" xfId="3706" xr:uid="{22788611-6B43-438E-98AA-A34CB9EB6268}"/>
    <cellStyle name="Normal 6 3 3 2 3 2 2 2" xfId="14372" xr:uid="{5D1ECB32-BBD6-45C7-80CA-5419250F3D08}"/>
    <cellStyle name="Normal 6 3 3 2 3 2 2 3" xfId="9941" xr:uid="{4AA36361-0B74-413B-9EB2-23D8B2A79751}"/>
    <cellStyle name="Normal 6 3 3 2 3 2 3" xfId="9942" xr:uid="{DC70813F-9C9F-444A-B8EF-DE13C61DEDF0}"/>
    <cellStyle name="Normal 6 3 3 2 3 2 4" xfId="7345" xr:uid="{EA861CBC-81A6-49FD-911C-551C961F78D4}"/>
    <cellStyle name="Normal 6 3 3 2 3 2 5" xfId="12559" xr:uid="{25A8DE25-21BE-4D44-90FB-83654D56B337}"/>
    <cellStyle name="Normal 6 3 3 2 3 2 6" xfId="5520" xr:uid="{20ACB240-C17C-4E5E-97AB-729C0CB1E6AA}"/>
    <cellStyle name="Normal 6 3 3 2 3 3" xfId="2963" xr:uid="{C90C9716-B44B-45B4-9C2E-A30DE553E2B3}"/>
    <cellStyle name="Normal 6 3 3 2 3 3 2" xfId="13629" xr:uid="{1DC434AE-F174-456B-BA78-75E9BC52C21C}"/>
    <cellStyle name="Normal 6 3 3 2 3 3 3" xfId="9943" xr:uid="{D361EFDC-FB7F-4FC6-9DE7-9CA62AED0F08}"/>
    <cellStyle name="Normal 6 3 3 2 3 4" xfId="9944" xr:uid="{909C7F9D-7A95-4CF3-B704-FB774D5D8B13}"/>
    <cellStyle name="Normal 6 3 3 2 3 5" xfId="6602" xr:uid="{3821D859-7C5A-4781-8E61-E9334066680A}"/>
    <cellStyle name="Normal 6 3 3 2 3 6" xfId="11816" xr:uid="{EB398CB4-65AA-4A22-8BFB-16785BC17273}"/>
    <cellStyle name="Normal 6 3 3 2 3 7" xfId="4777" xr:uid="{538AFBEA-E717-400D-9185-A6D03453674C}"/>
    <cellStyle name="Normal 6 3 3 2 4" xfId="1746" xr:uid="{9F38266B-4901-44DE-AA0D-2F03177148D3}"/>
    <cellStyle name="Normal 6 3 3 2 4 2" xfId="3703" xr:uid="{D4A79D5A-A01D-4BF7-AAEF-DD694D0CCCF5}"/>
    <cellStyle name="Normal 6 3 3 2 4 2 2" xfId="14369" xr:uid="{96829EBA-A099-4E48-AA05-62B1C20EEEBA}"/>
    <cellStyle name="Normal 6 3 3 2 4 2 3" xfId="9945" xr:uid="{E255292C-AD3F-4486-B50B-5C12A3754AC0}"/>
    <cellStyle name="Normal 6 3 3 2 4 3" xfId="9946" xr:uid="{68B54E1E-B27F-4678-9F54-48DD2E22FB57}"/>
    <cellStyle name="Normal 6 3 3 2 4 4" xfId="7342" xr:uid="{5C22CFC7-0A4F-49D3-90E6-639791D1C662}"/>
    <cellStyle name="Normal 6 3 3 2 4 5" xfId="12556" xr:uid="{0352DF2D-E4EA-4460-9CF3-9B5B2F45769E}"/>
    <cellStyle name="Normal 6 3 3 2 4 6" xfId="5517" xr:uid="{C0F0BC00-F27C-4A47-866A-373A808BD96F}"/>
    <cellStyle name="Normal 6 3 3 2 5" xfId="2218" xr:uid="{743B6D81-DF98-4C26-8C42-8CDFE579588C}"/>
    <cellStyle name="Normal 6 3 3 2 5 2" xfId="4071" xr:uid="{15C7C1FB-2E07-47B0-AA44-FCAC91D7F422}"/>
    <cellStyle name="Normal 6 3 3 2 5 2 2" xfId="14734" xr:uid="{1C8454EA-416C-4694-A712-38C53B5B704C}"/>
    <cellStyle name="Normal 6 3 3 2 5 2 3" xfId="9947" xr:uid="{A80ED77B-6F0F-48AB-8FD0-328E4E29069D}"/>
    <cellStyle name="Normal 6 3 3 2 5 3" xfId="9948" xr:uid="{993DD672-E507-4C2E-9061-103F39C8F0B3}"/>
    <cellStyle name="Normal 6 3 3 2 5 4" xfId="7710" xr:uid="{085C7353-0240-41E9-BFE0-C70A3BF3141D}"/>
    <cellStyle name="Normal 6 3 3 2 5 5" xfId="12921" xr:uid="{AFE40E55-AE45-4EBF-8D17-1847EE35BF11}"/>
    <cellStyle name="Normal 6 3 3 2 5 6" xfId="5882" xr:uid="{F1E1CCAE-7C33-4251-AEDD-6194638EF642}"/>
    <cellStyle name="Normal 6 3 3 2 6" xfId="2362" xr:uid="{453D7258-C9BA-488D-9716-6E10399BE5E9}"/>
    <cellStyle name="Normal 6 3 3 2 6 2" xfId="4206" xr:uid="{B68B8364-70B4-4A3D-9283-8857313161F3}"/>
    <cellStyle name="Normal 6 3 3 2 6 2 2" xfId="14869" xr:uid="{EF3EBA17-E749-4C0F-BCFC-AE62F8AEA88E}"/>
    <cellStyle name="Normal 6 3 3 2 6 2 3" xfId="9949" xr:uid="{03C78686-9146-41BE-9C8F-811D89479C4B}"/>
    <cellStyle name="Normal 6 3 3 2 6 3" xfId="7845" xr:uid="{7ED03C11-B929-489E-A8C9-1E56325F25D5}"/>
    <cellStyle name="Normal 6 3 3 2 6 4" xfId="13056" xr:uid="{DF039CBD-2A2F-4A05-85EC-5ED61C049EC7}"/>
    <cellStyle name="Normal 6 3 3 2 6 5" xfId="6017" xr:uid="{540C615D-CAEB-4532-8404-266539923FCF}"/>
    <cellStyle name="Normal 6 3 3 2 7" xfId="2690" xr:uid="{2AED466E-8AE0-480D-9BE8-4A787D37C8B0}"/>
    <cellStyle name="Normal 6 3 3 2 7 2" xfId="13356" xr:uid="{222BFEA3-637B-40E1-B333-0AF73FF83BB3}"/>
    <cellStyle name="Normal 6 3 3 2 7 3" xfId="9950" xr:uid="{F85ACBC5-1160-4AB5-8D21-5B3525A3DE30}"/>
    <cellStyle name="Normal 6 3 3 2 8" xfId="9951" xr:uid="{8619B49C-DD3F-4E32-AD5F-C02661C88AFC}"/>
    <cellStyle name="Normal 6 3 3 2 9" xfId="6329" xr:uid="{F65545DC-6F02-482C-98CB-47ABF6FB193C}"/>
    <cellStyle name="Normal 6 3 3 3" xfId="661" xr:uid="{EC09B081-DBAB-4D6E-958D-38E9A246E64A}"/>
    <cellStyle name="Normal 6 3 3 3 10" xfId="11585" xr:uid="{A6366130-9A5B-4830-8C61-3271E37B6E65}"/>
    <cellStyle name="Normal 6 3 3 3 11" xfId="4546" xr:uid="{F01EFAD9-9691-4AB2-A73E-CDCE8D987AD5}"/>
    <cellStyle name="Normal 6 3 3 3 2" xfId="802" xr:uid="{C494BE98-BE16-4E5E-ABE7-50A63C925FCE}"/>
    <cellStyle name="Normal 6 3 3 3 2 2" xfId="1265" xr:uid="{619705B8-24AC-4D88-BBA1-EF7E543B6492}"/>
    <cellStyle name="Normal 6 3 3 3 2 2 2" xfId="1752" xr:uid="{8C9524AE-C6F2-436E-AD91-73C6366B95FD}"/>
    <cellStyle name="Normal 6 3 3 3 2 2 2 2" xfId="3709" xr:uid="{65D1C1C7-7CDD-4B07-96EF-4F7674C2285F}"/>
    <cellStyle name="Normal 6 3 3 3 2 2 2 2 2" xfId="14375" xr:uid="{56E8489C-65D3-4EF1-A547-733477F82413}"/>
    <cellStyle name="Normal 6 3 3 3 2 2 2 2 3" xfId="9952" xr:uid="{14FB6B6A-7CD9-45AF-8E85-FF933B9E0D11}"/>
    <cellStyle name="Normal 6 3 3 3 2 2 2 3" xfId="9953" xr:uid="{9B8B3304-3190-43E2-8684-2EF9072E31EE}"/>
    <cellStyle name="Normal 6 3 3 3 2 2 2 4" xfId="7348" xr:uid="{29423DA9-E9EE-4E48-BF5C-DDF7AC08EBBF}"/>
    <cellStyle name="Normal 6 3 3 3 2 2 2 5" xfId="12562" xr:uid="{426566AA-E3AF-4BB8-A782-2DEE384F6744}"/>
    <cellStyle name="Normal 6 3 3 3 2 2 2 6" xfId="5523" xr:uid="{E0937940-07C4-4388-8212-F7643EE20D70}"/>
    <cellStyle name="Normal 6 3 3 3 2 2 3" xfId="3234" xr:uid="{C091BBC4-13DA-45ED-9070-F7AC9A97483E}"/>
    <cellStyle name="Normal 6 3 3 3 2 2 3 2" xfId="13900" xr:uid="{B9031B21-9BC8-4950-95A5-B3BAFD314999}"/>
    <cellStyle name="Normal 6 3 3 3 2 2 3 3" xfId="9954" xr:uid="{DEB6CE16-A9F1-4CC5-989B-22FBBADC259E}"/>
    <cellStyle name="Normal 6 3 3 3 2 2 4" xfId="9955" xr:uid="{A4D05C39-F960-4145-B4BD-196D45A7BF0B}"/>
    <cellStyle name="Normal 6 3 3 3 2 2 5" xfId="6873" xr:uid="{BB4051F2-8D7D-4EB4-9855-8CE4D33A95DC}"/>
    <cellStyle name="Normal 6 3 3 3 2 2 6" xfId="12087" xr:uid="{0CAB9128-C1DB-4F30-98F5-2910226BC692}"/>
    <cellStyle name="Normal 6 3 3 3 2 2 7" xfId="5048" xr:uid="{A2BA8891-EA25-468E-BAA7-EA71E9B7EE42}"/>
    <cellStyle name="Normal 6 3 3 3 2 3" xfId="1751" xr:uid="{7E3A59E1-0DFE-4DE5-A6E7-A99EAEA2B8B8}"/>
    <cellStyle name="Normal 6 3 3 3 2 3 2" xfId="3708" xr:uid="{D06F91C7-20CA-45D5-ACCB-12AB9838EEE0}"/>
    <cellStyle name="Normal 6 3 3 3 2 3 2 2" xfId="14374" xr:uid="{FD74253C-C361-48B2-9635-843187280F20}"/>
    <cellStyle name="Normal 6 3 3 3 2 3 2 3" xfId="9956" xr:uid="{44F3770E-41FE-4C08-8BD8-7E5B50639174}"/>
    <cellStyle name="Normal 6 3 3 3 2 3 3" xfId="9957" xr:uid="{587C4232-0CAC-489C-909E-EAE731D71CC2}"/>
    <cellStyle name="Normal 6 3 3 3 2 3 4" xfId="7347" xr:uid="{2E3E9862-2F6A-44B5-BD3C-663043DC77E5}"/>
    <cellStyle name="Normal 6 3 3 3 2 3 5" xfId="12561" xr:uid="{AF1B5052-456F-4379-9F4E-EBD407B6C84F}"/>
    <cellStyle name="Normal 6 3 3 3 2 3 6" xfId="5522" xr:uid="{D6895E29-3F33-4354-A150-115972D58B78}"/>
    <cellStyle name="Normal 6 3 3 3 2 4" xfId="2867" xr:uid="{232C0C7D-AA66-4981-BC95-716BD53EC5BD}"/>
    <cellStyle name="Normal 6 3 3 3 2 4 2" xfId="13533" xr:uid="{1DACB692-CB6A-4DFE-8530-83A8D0FC6102}"/>
    <cellStyle name="Normal 6 3 3 3 2 4 3" xfId="9958" xr:uid="{95C21D62-720A-428E-8F65-E8F8528F1139}"/>
    <cellStyle name="Normal 6 3 3 3 2 5" xfId="9959" xr:uid="{927149FA-74FC-44D6-846F-42D7BC927683}"/>
    <cellStyle name="Normal 6 3 3 3 2 6" xfId="6506" xr:uid="{B86200B6-4B6E-4734-8A08-388C642CD699}"/>
    <cellStyle name="Normal 6 3 3 3 2 7" xfId="11720" xr:uid="{621C73C0-B1AA-4487-A397-49D9A0098371}"/>
    <cellStyle name="Normal 6 3 3 3 2 8" xfId="4681" xr:uid="{CC09DEDD-748A-4E43-9ADB-25CC92B37AD3}"/>
    <cellStyle name="Normal 6 3 3 3 3" xfId="954" xr:uid="{053B033A-1382-4771-A61F-A2F6D043CD4E}"/>
    <cellStyle name="Normal 6 3 3 3 3 2" xfId="1753" xr:uid="{9A56461B-60FC-4D47-A53A-D1E493BE5EF0}"/>
    <cellStyle name="Normal 6 3 3 3 3 2 2" xfId="3710" xr:uid="{48082971-1644-4088-8419-88184D23CEDE}"/>
    <cellStyle name="Normal 6 3 3 3 3 2 2 2" xfId="14376" xr:uid="{29462BB5-431A-4851-A0EC-D47B69B1A9E6}"/>
    <cellStyle name="Normal 6 3 3 3 3 2 2 3" xfId="9960" xr:uid="{AE1FC2D0-004E-432E-B491-03501DC1FCF2}"/>
    <cellStyle name="Normal 6 3 3 3 3 2 3" xfId="9961" xr:uid="{066C5D63-51D9-4FAB-8444-4B921DE7590A}"/>
    <cellStyle name="Normal 6 3 3 3 3 2 4" xfId="7349" xr:uid="{8BC354F5-737F-44D1-87E4-79D414513411}"/>
    <cellStyle name="Normal 6 3 3 3 3 2 5" xfId="12563" xr:uid="{5DDE5768-E46E-495E-A419-0079119C51CB}"/>
    <cellStyle name="Normal 6 3 3 3 3 2 6" xfId="5524" xr:uid="{AAF2C678-AFCA-4138-98B0-A73E548D3DF5}"/>
    <cellStyle name="Normal 6 3 3 3 3 3" xfId="3005" xr:uid="{47DD9716-1BB4-481E-807C-481636F64EE4}"/>
    <cellStyle name="Normal 6 3 3 3 3 3 2" xfId="13671" xr:uid="{2200972C-CE40-480C-81A0-7CF0C6BD897B}"/>
    <cellStyle name="Normal 6 3 3 3 3 3 3" xfId="9962" xr:uid="{342F2028-2CDF-4D4F-A737-7B3C4BEC5944}"/>
    <cellStyle name="Normal 6 3 3 3 3 4" xfId="9963" xr:uid="{703E3959-7BC0-4739-A186-E62C1A4DD354}"/>
    <cellStyle name="Normal 6 3 3 3 3 5" xfId="6644" xr:uid="{3699FF38-0F14-4871-A192-BEC4727F9BE5}"/>
    <cellStyle name="Normal 6 3 3 3 3 6" xfId="11858" xr:uid="{67872A3C-8350-4DF7-99C2-0B1B0BEA0EF7}"/>
    <cellStyle name="Normal 6 3 3 3 3 7" xfId="4819" xr:uid="{BA194799-74BC-4668-8F4B-910233084D3D}"/>
    <cellStyle name="Normal 6 3 3 3 4" xfId="1750" xr:uid="{337F5C27-D91C-4CA9-B65E-9FC12B549FA2}"/>
    <cellStyle name="Normal 6 3 3 3 4 2" xfId="3707" xr:uid="{02D605F7-464C-4F3A-9ACE-84B4E19EE2D8}"/>
    <cellStyle name="Normal 6 3 3 3 4 2 2" xfId="14373" xr:uid="{02804618-9E33-43D9-96EC-F7FECE643023}"/>
    <cellStyle name="Normal 6 3 3 3 4 2 3" xfId="9964" xr:uid="{3FC88C78-6891-46EC-8929-57B4581CF793}"/>
    <cellStyle name="Normal 6 3 3 3 4 3" xfId="9965" xr:uid="{7606E86A-E4DE-4C58-93D2-9AE7D7E6407F}"/>
    <cellStyle name="Normal 6 3 3 3 4 4" xfId="7346" xr:uid="{AC47C117-B482-4243-83A9-F4591328A629}"/>
    <cellStyle name="Normal 6 3 3 3 4 5" xfId="12560" xr:uid="{63BC4221-468D-4EC7-AAE8-6475B5CF018B}"/>
    <cellStyle name="Normal 6 3 3 3 4 6" xfId="5521" xr:uid="{33D45AB3-3B8A-42F6-8A88-BCCE3A976009}"/>
    <cellStyle name="Normal 6 3 3 3 5" xfId="2260" xr:uid="{509FD966-46A6-4233-9477-2218AE2BA38F}"/>
    <cellStyle name="Normal 6 3 3 3 5 2" xfId="4113" xr:uid="{AEC83C82-809D-403C-8A3B-C7BE2831E53A}"/>
    <cellStyle name="Normal 6 3 3 3 5 2 2" xfId="14776" xr:uid="{D8BEBAF9-3FF1-47E1-89A2-47C092F338D7}"/>
    <cellStyle name="Normal 6 3 3 3 5 2 3" xfId="9966" xr:uid="{A371F4F8-7F98-42AE-AE98-E98D86ABC430}"/>
    <cellStyle name="Normal 6 3 3 3 5 3" xfId="9967" xr:uid="{49DB22A8-C1F0-4DEF-9BAB-1DCDA62A93D0}"/>
    <cellStyle name="Normal 6 3 3 3 5 4" xfId="7752" xr:uid="{3F1635C2-5B35-4E55-A9CC-4FC609895A3B}"/>
    <cellStyle name="Normal 6 3 3 3 5 5" xfId="12963" xr:uid="{432DDCDC-82AF-4125-9C22-6C9F97F7E7A5}"/>
    <cellStyle name="Normal 6 3 3 3 5 6" xfId="5924" xr:uid="{90CD1699-7C75-4A52-8121-D540A5721E49}"/>
    <cellStyle name="Normal 6 3 3 3 6" xfId="2404" xr:uid="{100E6A06-DE41-4A73-AFB5-4CDFDE89CDA8}"/>
    <cellStyle name="Normal 6 3 3 3 6 2" xfId="4248" xr:uid="{0B4F3226-2E17-4EC5-919D-CE7B23B6B58A}"/>
    <cellStyle name="Normal 6 3 3 3 6 2 2" xfId="14911" xr:uid="{98542604-3738-4CFF-9282-DF75CCC680F0}"/>
    <cellStyle name="Normal 6 3 3 3 6 2 3" xfId="9968" xr:uid="{F2B2B1C0-DF4D-4775-A917-8A169A4F6917}"/>
    <cellStyle name="Normal 6 3 3 3 6 3" xfId="7887" xr:uid="{E6974BCB-3E21-44E2-A1CD-901A58F0AC65}"/>
    <cellStyle name="Normal 6 3 3 3 6 4" xfId="13098" xr:uid="{1929E5C7-40D2-4A80-83E3-8D9AABED5AB1}"/>
    <cellStyle name="Normal 6 3 3 3 6 5" xfId="6059" xr:uid="{00B297D8-C02D-43D5-BCE6-05ADD889F963}"/>
    <cellStyle name="Normal 6 3 3 3 7" xfId="2732" xr:uid="{32E07CE9-EBD4-486D-AB73-71F27DDBFE7E}"/>
    <cellStyle name="Normal 6 3 3 3 7 2" xfId="13398" xr:uid="{C38DACE1-8752-44ED-B7C9-16D5317630D4}"/>
    <cellStyle name="Normal 6 3 3 3 7 3" xfId="9969" xr:uid="{8F968C61-1EC8-49A7-9FDB-EFAE29910D99}"/>
    <cellStyle name="Normal 6 3 3 3 8" xfId="9970" xr:uid="{A2A6F8EC-80CE-4C17-A075-B3F9F081E326}"/>
    <cellStyle name="Normal 6 3 3 3 9" xfId="6371" xr:uid="{CD98C7CD-CEFD-4F0C-8B91-F273A1084DC6}"/>
    <cellStyle name="Normal 6 3 3 4" xfId="495" xr:uid="{013D61E8-C43D-47C9-AAB5-6AACABD702E7}"/>
    <cellStyle name="Normal 6 3 3 4 2" xfId="1063" xr:uid="{A18A584F-61A1-4323-B064-96422FB5C1BE}"/>
    <cellStyle name="Normal 6 3 3 4 2 2" xfId="1755" xr:uid="{2E67854F-3F24-4252-8A50-46DA8429FED2}"/>
    <cellStyle name="Normal 6 3 3 4 2 2 2" xfId="3712" xr:uid="{497CB0E1-5E69-4C76-A29E-553B38820D62}"/>
    <cellStyle name="Normal 6 3 3 4 2 2 2 2" xfId="14378" xr:uid="{A7BCC0F3-3350-4AC3-B92F-8A754922434A}"/>
    <cellStyle name="Normal 6 3 3 4 2 2 2 3" xfId="9971" xr:uid="{1B264FD3-8F9F-40E8-8EB4-9DCC3C94D1AF}"/>
    <cellStyle name="Normal 6 3 3 4 2 2 3" xfId="9972" xr:uid="{F40AC95C-E298-47B0-9357-482F7AB5C3A4}"/>
    <cellStyle name="Normal 6 3 3 4 2 2 4" xfId="7351" xr:uid="{FEBA45A9-6232-4391-BD3A-E8BFEEB416EE}"/>
    <cellStyle name="Normal 6 3 3 4 2 2 5" xfId="12565" xr:uid="{8AA365D0-836E-4D5B-94C2-EB8F6C424844}"/>
    <cellStyle name="Normal 6 3 3 4 2 2 6" xfId="5526" xr:uid="{73DDB3BD-1510-48FB-AD8F-9A9DD13CAC0B}"/>
    <cellStyle name="Normal 6 3 3 4 2 3" xfId="3095" xr:uid="{31ABD2E2-5A64-47B1-BF41-7229DBF71C4A}"/>
    <cellStyle name="Normal 6 3 3 4 2 3 2" xfId="13761" xr:uid="{775C77BF-ED1D-4FE8-BD2E-4B18215B3618}"/>
    <cellStyle name="Normal 6 3 3 4 2 3 3" xfId="9973" xr:uid="{97B962A2-4009-48D4-AABA-4F14FF6C8253}"/>
    <cellStyle name="Normal 6 3 3 4 2 4" xfId="9974" xr:uid="{E4ACB4BC-295E-4497-B783-6FCD6C4354C0}"/>
    <cellStyle name="Normal 6 3 3 4 2 5" xfId="6734" xr:uid="{597A3B96-4DE6-496E-904E-2585ED945B17}"/>
    <cellStyle name="Normal 6 3 3 4 2 6" xfId="11948" xr:uid="{E85A842D-4427-4778-B9A1-AAD766D1EC8B}"/>
    <cellStyle name="Normal 6 3 3 4 2 7" xfId="4909" xr:uid="{67E5566A-9D3B-4E9C-9014-7BE182EC183C}"/>
    <cellStyle name="Normal 6 3 3 4 3" xfId="1754" xr:uid="{9E1FA304-9753-4518-B9D9-C32C68D8E0AB}"/>
    <cellStyle name="Normal 6 3 3 4 3 2" xfId="3711" xr:uid="{25CA9C01-CD63-4B70-B138-495198434A3B}"/>
    <cellStyle name="Normal 6 3 3 4 3 2 2" xfId="14377" xr:uid="{96C21D12-4D47-44EE-8DCB-F4099C234257}"/>
    <cellStyle name="Normal 6 3 3 4 3 2 3" xfId="9975" xr:uid="{DFFAA2B5-6F47-4370-8C8F-94D4C5956623}"/>
    <cellStyle name="Normal 6 3 3 4 3 3" xfId="9976" xr:uid="{B07C3F53-768A-4590-A20A-D18F79C8B808}"/>
    <cellStyle name="Normal 6 3 3 4 3 4" xfId="7350" xr:uid="{6289830D-F112-40D9-801D-6C2B44C71248}"/>
    <cellStyle name="Normal 6 3 3 4 3 5" xfId="12564" xr:uid="{DC069D25-0913-423E-9DAB-B906A2D7E4B0}"/>
    <cellStyle name="Normal 6 3 3 4 3 6" xfId="5525" xr:uid="{9DFF6D61-403E-4215-94B3-AF5ECF4A1E21}"/>
    <cellStyle name="Normal 6 3 3 4 4" xfId="2643" xr:uid="{4D47E974-F649-4AB1-933B-932812154E10}"/>
    <cellStyle name="Normal 6 3 3 4 4 2" xfId="13309" xr:uid="{CE13D9E2-A470-4F3C-88BB-56B495F7874D}"/>
    <cellStyle name="Normal 6 3 3 4 4 3" xfId="9977" xr:uid="{1005EBCA-59E0-4ACA-92A2-9D58B101C466}"/>
    <cellStyle name="Normal 6 3 3 4 5" xfId="9978" xr:uid="{87010B83-A5E9-454B-B53D-CA9966E6B631}"/>
    <cellStyle name="Normal 6 3 3 4 6" xfId="6282" xr:uid="{3ABDED15-6710-4A68-8908-6671412852F0}"/>
    <cellStyle name="Normal 6 3 3 4 7" xfId="11496" xr:uid="{7F6BF757-6BA4-4DC6-9B99-46523EEDBDCF}"/>
    <cellStyle name="Normal 6 3 3 4 8" xfId="4457" xr:uid="{6FEDFB0C-4C8D-45D8-B3A1-6FAB625B451B}"/>
    <cellStyle name="Normal 6 3 3 5" xfId="712" xr:uid="{B4BFD8FD-E3D3-419C-9924-1FAB7D216DB2}"/>
    <cellStyle name="Normal 6 3 3 5 2" xfId="1176" xr:uid="{243346C0-2A8D-4D7A-B245-A8A753BE6FB1}"/>
    <cellStyle name="Normal 6 3 3 5 2 2" xfId="1757" xr:uid="{7581A59E-A2BF-42DA-92A5-385C2E7D43C9}"/>
    <cellStyle name="Normal 6 3 3 5 2 2 2" xfId="3714" xr:uid="{FAF4270D-A1BD-493C-8CA2-F2B1027A6682}"/>
    <cellStyle name="Normal 6 3 3 5 2 2 2 2" xfId="14380" xr:uid="{6CFCFCAF-6C8B-47C1-B411-323650D1B14B}"/>
    <cellStyle name="Normal 6 3 3 5 2 2 2 3" xfId="9979" xr:uid="{98B31F09-9B4A-4387-8BC8-E525ADC1B91E}"/>
    <cellStyle name="Normal 6 3 3 5 2 2 3" xfId="9980" xr:uid="{3A2A910D-2AC8-4CD3-AB01-50231E70772D}"/>
    <cellStyle name="Normal 6 3 3 5 2 2 4" xfId="7353" xr:uid="{48AC10B7-4FE1-47AE-B386-F4C3D1F73C8E}"/>
    <cellStyle name="Normal 6 3 3 5 2 2 5" xfId="12567" xr:uid="{4B6F3A38-8828-46C4-B988-AB9FFD0AD076}"/>
    <cellStyle name="Normal 6 3 3 5 2 2 6" xfId="5528" xr:uid="{4535A36D-E738-483C-8A6E-84D69F8517BF}"/>
    <cellStyle name="Normal 6 3 3 5 2 3" xfId="3145" xr:uid="{D94AEF79-E09C-4899-8D06-52855A790FEF}"/>
    <cellStyle name="Normal 6 3 3 5 2 3 2" xfId="13811" xr:uid="{B8D247A4-B55A-4C73-B9C7-8D2346529ACE}"/>
    <cellStyle name="Normal 6 3 3 5 2 3 3" xfId="9981" xr:uid="{AF89CE70-6917-4F24-82C1-267AA05E3978}"/>
    <cellStyle name="Normal 6 3 3 5 2 4" xfId="9982" xr:uid="{745ABD22-B99B-4305-BC3B-B386B734C99B}"/>
    <cellStyle name="Normal 6 3 3 5 2 5" xfId="6784" xr:uid="{8FBB033B-21BC-4514-A72D-B201D37CBBB2}"/>
    <cellStyle name="Normal 6 3 3 5 2 6" xfId="11998" xr:uid="{E58F5FF2-13ED-4BF8-B024-4CB0A56D4201}"/>
    <cellStyle name="Normal 6 3 3 5 2 7" xfId="4959" xr:uid="{92612CAB-B1D9-474B-BD73-6AF39B8A7D9D}"/>
    <cellStyle name="Normal 6 3 3 5 3" xfId="1756" xr:uid="{C8A96BC7-FFCD-4288-AE9B-B16181BE9D08}"/>
    <cellStyle name="Normal 6 3 3 5 3 2" xfId="3713" xr:uid="{6D779B12-E3FF-4D67-B782-EB56A168E408}"/>
    <cellStyle name="Normal 6 3 3 5 3 2 2" xfId="14379" xr:uid="{C2D6EFA1-BDD8-47B3-AF78-C5C08BDC0CD6}"/>
    <cellStyle name="Normal 6 3 3 5 3 2 3" xfId="9983" xr:uid="{470D3F63-B3E4-42BF-9F27-EDCCEE026637}"/>
    <cellStyle name="Normal 6 3 3 5 3 3" xfId="9984" xr:uid="{3EDDF4AA-9163-4B90-82DC-622F18343928}"/>
    <cellStyle name="Normal 6 3 3 5 3 4" xfId="7352" xr:uid="{F0C6F721-C332-4E04-BA75-73DCB71DB8B1}"/>
    <cellStyle name="Normal 6 3 3 5 3 5" xfId="12566" xr:uid="{472C2641-AF2F-4993-9578-3B09CB55B586}"/>
    <cellStyle name="Normal 6 3 3 5 3 6" xfId="5527" xr:uid="{A4D0D355-EB90-406D-A8B0-04F73B012B14}"/>
    <cellStyle name="Normal 6 3 3 5 4" xfId="2778" xr:uid="{37C2EE75-A02F-4FF4-965C-02BBAEE2DBC7}"/>
    <cellStyle name="Normal 6 3 3 5 4 2" xfId="13444" xr:uid="{C78486E1-BCBB-4FEA-9401-A2A588F5DD52}"/>
    <cellStyle name="Normal 6 3 3 5 4 3" xfId="9985" xr:uid="{15ED5A66-77A5-4BE5-A302-F6C2795A002F}"/>
    <cellStyle name="Normal 6 3 3 5 5" xfId="9986" xr:uid="{9FF4063B-47CE-4311-9EE5-21B6B436B2C9}"/>
    <cellStyle name="Normal 6 3 3 5 6" xfId="6417" xr:uid="{5AB2088B-A919-4E91-B8A5-5E7AA5603174}"/>
    <cellStyle name="Normal 6 3 3 5 7" xfId="11631" xr:uid="{7531DD6B-9726-4A28-B4D8-8E9F24E49AA3}"/>
    <cellStyle name="Normal 6 3 3 5 8" xfId="4592" xr:uid="{F30B1C89-F2AD-485E-9868-53E96CD93AA8}"/>
    <cellStyle name="Normal 6 3 3 6" xfId="380" xr:uid="{20443600-3961-4BCD-8941-5D058867857D}"/>
    <cellStyle name="Normal 6 3 3 6 2" xfId="1006" xr:uid="{96E6BCB7-CF58-4E4A-9F5D-C38DECDB8227}"/>
    <cellStyle name="Normal 6 3 3 6 2 2" xfId="1759" xr:uid="{69880295-724F-41FF-A36C-8A3BB1D25AEE}"/>
    <cellStyle name="Normal 6 3 3 6 2 2 2" xfId="3716" xr:uid="{190A98B1-3323-4C7A-B52B-7D887BBB3EBC}"/>
    <cellStyle name="Normal 6 3 3 6 2 2 2 2" xfId="14382" xr:uid="{0D8BDC58-CE2C-40FE-B581-C8088C5392C4}"/>
    <cellStyle name="Normal 6 3 3 6 2 2 2 3" xfId="9987" xr:uid="{9836A79D-D55F-40A7-8472-EAA768D35F81}"/>
    <cellStyle name="Normal 6 3 3 6 2 2 3" xfId="9988" xr:uid="{BF7C3FF6-0518-4B97-BB03-6420A886061E}"/>
    <cellStyle name="Normal 6 3 3 6 2 2 4" xfId="7355" xr:uid="{0CA57C7B-7C2A-457D-A80F-18EA488FE023}"/>
    <cellStyle name="Normal 6 3 3 6 2 2 5" xfId="12569" xr:uid="{CC61B245-F581-4656-B6DD-ED652555CA26}"/>
    <cellStyle name="Normal 6 3 3 6 2 2 6" xfId="5530" xr:uid="{03763547-289B-4A56-9476-A1FF6B6C3943}"/>
    <cellStyle name="Normal 6 3 3 6 2 3" xfId="3051" xr:uid="{F26C84D6-33A9-4CE9-8A3E-0087A1254B38}"/>
    <cellStyle name="Normal 6 3 3 6 2 3 2" xfId="13717" xr:uid="{86CD27A0-FC99-4089-85DF-68AA73C29BA4}"/>
    <cellStyle name="Normal 6 3 3 6 2 3 3" xfId="9989" xr:uid="{8E399739-3AD1-415F-8591-1D389C01948D}"/>
    <cellStyle name="Normal 6 3 3 6 2 4" xfId="9990" xr:uid="{75658E9B-6092-4B87-9F42-F98EE7775C27}"/>
    <cellStyle name="Normal 6 3 3 6 2 5" xfId="6690" xr:uid="{C03FBDFA-0E1A-4A45-A2AB-4CE7BDE06756}"/>
    <cellStyle name="Normal 6 3 3 6 2 6" xfId="11904" xr:uid="{42469BDB-0C70-4B05-815E-08C23AA70416}"/>
    <cellStyle name="Normal 6 3 3 6 2 7" xfId="4865" xr:uid="{1598BBEA-5FFD-4272-8AAB-41A7D95CC870}"/>
    <cellStyle name="Normal 6 3 3 6 3" xfId="1758" xr:uid="{BA5576C1-8ED6-43E3-84D2-F0CD1884D0DC}"/>
    <cellStyle name="Normal 6 3 3 6 3 2" xfId="3715" xr:uid="{91C1FE0C-D7DF-4D27-96E5-116337B6B475}"/>
    <cellStyle name="Normal 6 3 3 6 3 2 2" xfId="14381" xr:uid="{796D4D51-EF81-4A0B-B492-AC260DD59F9C}"/>
    <cellStyle name="Normal 6 3 3 6 3 2 3" xfId="9991" xr:uid="{20BF51EC-B984-4A67-9BE7-9208EBAD536F}"/>
    <cellStyle name="Normal 6 3 3 6 3 3" xfId="9992" xr:uid="{F0CC58F1-9EA7-4A25-86C6-D36567EE663A}"/>
    <cellStyle name="Normal 6 3 3 6 3 4" xfId="7354" xr:uid="{CB071C29-4FEF-42E6-9F3A-3672EE5B9C9E}"/>
    <cellStyle name="Normal 6 3 3 6 3 5" xfId="12568" xr:uid="{920AF3AA-CD50-4AF8-A46F-7E9F9EA19D95}"/>
    <cellStyle name="Normal 6 3 3 6 3 6" xfId="5529" xr:uid="{904B6756-49DA-4C28-873F-7481EE71B407}"/>
    <cellStyle name="Normal 6 3 3 6 4" xfId="2594" xr:uid="{F87280C8-9F11-4E97-8227-41076DA969CA}"/>
    <cellStyle name="Normal 6 3 3 6 4 2" xfId="13260" xr:uid="{FEEC0635-E543-44B3-8734-8EF6C3C5177C}"/>
    <cellStyle name="Normal 6 3 3 6 4 3" xfId="9993" xr:uid="{994C44E7-C2BE-4948-B9D4-3632DC2859E6}"/>
    <cellStyle name="Normal 6 3 3 6 5" xfId="9994" xr:uid="{778DA1B8-6F84-486F-8A23-78F2255CD424}"/>
    <cellStyle name="Normal 6 3 3 6 6" xfId="6233" xr:uid="{98DC260D-611C-4F46-8059-129036B48A9D}"/>
    <cellStyle name="Normal 6 3 3 6 7" xfId="11447" xr:uid="{515D19A4-6DCC-43BE-B042-5CE0D2CB0034}"/>
    <cellStyle name="Normal 6 3 3 6 8" xfId="4408" xr:uid="{4E424637-9C93-47B8-8949-B6DD47F7059C}"/>
    <cellStyle name="Normal 6 3 3 7" xfId="860" xr:uid="{EFECA54B-6CF0-4451-B032-48C7A4FC84BF}"/>
    <cellStyle name="Normal 6 3 3 7 2" xfId="1760" xr:uid="{A210E3DD-8A67-46EB-A74E-1BAC56AFA96E}"/>
    <cellStyle name="Normal 6 3 3 7 2 2" xfId="3717" xr:uid="{3FE30CC6-E9AE-47B1-8A83-4AC221FDB88D}"/>
    <cellStyle name="Normal 6 3 3 7 2 2 2" xfId="14383" xr:uid="{8883256B-6271-4D2E-9612-57AFD1F14C71}"/>
    <cellStyle name="Normal 6 3 3 7 2 2 3" xfId="9995" xr:uid="{F9796296-79CF-4D64-A2D7-4C4E510CC6BC}"/>
    <cellStyle name="Normal 6 3 3 7 2 3" xfId="9996" xr:uid="{AB658B91-2A78-41BE-8F0B-1A2C2B1AC468}"/>
    <cellStyle name="Normal 6 3 3 7 2 4" xfId="7356" xr:uid="{DE1BCCCE-5B82-4C37-A1FF-38B1C6CE64D9}"/>
    <cellStyle name="Normal 6 3 3 7 2 5" xfId="12570" xr:uid="{C55C747B-9C98-4BF7-8D9E-D494E79A13A9}"/>
    <cellStyle name="Normal 6 3 3 7 2 6" xfId="5531" xr:uid="{40D90704-8628-461A-8DBA-0DF520754F40}"/>
    <cellStyle name="Normal 6 3 3 7 3" xfId="2916" xr:uid="{BE854D9B-4AFE-4AAA-AC75-F5A113406F20}"/>
    <cellStyle name="Normal 6 3 3 7 3 2" xfId="13582" xr:uid="{391BCD8D-873F-4911-8B09-79BCD0124449}"/>
    <cellStyle name="Normal 6 3 3 7 3 3" xfId="9997" xr:uid="{FBA08332-8244-449E-BF17-C1B250B08795}"/>
    <cellStyle name="Normal 6 3 3 7 4" xfId="9998" xr:uid="{910339B3-AC28-4B63-8A4F-2A240D9D7CAF}"/>
    <cellStyle name="Normal 6 3 3 7 5" xfId="6555" xr:uid="{D41203BC-F128-4AE6-9FAB-3E0A67A962EC}"/>
    <cellStyle name="Normal 6 3 3 7 6" xfId="11769" xr:uid="{F781F309-88D7-485D-B09B-0D918E7CAE2A}"/>
    <cellStyle name="Normal 6 3 3 7 7" xfId="4730" xr:uid="{9994E24E-95B3-4D1E-9A8C-329C96EA89C9}"/>
    <cellStyle name="Normal 6 3 3 8" xfId="1326" xr:uid="{DE80F40B-7D39-4468-BFAD-F26261F94649}"/>
    <cellStyle name="Normal 6 3 3 8 2" xfId="3283" xr:uid="{B155C308-F240-41A6-B6E8-C17CA8105262}"/>
    <cellStyle name="Normal 6 3 3 8 2 2" xfId="13949" xr:uid="{D2089E6F-0C47-4F8C-9D8F-96B70C4AD58B}"/>
    <cellStyle name="Normal 6 3 3 8 2 3" xfId="9999" xr:uid="{43550F08-B7A2-43A9-BF5A-9D6678501763}"/>
    <cellStyle name="Normal 6 3 3 8 3" xfId="10000" xr:uid="{ECC162AA-1E23-4C7C-87F5-F02E37CF0E38}"/>
    <cellStyle name="Normal 6 3 3 8 4" xfId="6922" xr:uid="{6D1597DA-A4D4-4F30-98DE-DDBA0664CC37}"/>
    <cellStyle name="Normal 6 3 3 8 5" xfId="12136" xr:uid="{973B62DD-542F-4E46-9760-8269560EF7B0}"/>
    <cellStyle name="Normal 6 3 3 8 6" xfId="5097" xr:uid="{370656B0-4DB1-4AEE-B72D-5BA4F5C0F581}"/>
    <cellStyle name="Normal 6 3 3 9" xfId="273" xr:uid="{6D85FA0B-A093-487B-B42E-07BC21FCEEC2}"/>
    <cellStyle name="Normal 6 3 3 9 2" xfId="2549" xr:uid="{3B28D8ED-CADD-433E-81B5-078B614EB521}"/>
    <cellStyle name="Normal 6 3 3 9 2 2" xfId="13216" xr:uid="{0A623864-7125-4DB5-9F52-AAC2FC029E09}"/>
    <cellStyle name="Normal 6 3 3 9 2 3" xfId="10001" xr:uid="{02653DB1-65B3-4E01-A9DD-64B8957C2240}"/>
    <cellStyle name="Normal 6 3 3 9 3" xfId="10002" xr:uid="{D6F303F1-C8E2-428F-9AEA-EBF4234B666E}"/>
    <cellStyle name="Normal 6 3 3 9 4" xfId="6188" xr:uid="{C70808B9-EAA6-4F6C-89F5-8293C4B6CE56}"/>
    <cellStyle name="Normal 6 3 3 9 5" xfId="11403" xr:uid="{6EBD1314-4702-4ADD-A2A0-F9CE30880D60}"/>
    <cellStyle name="Normal 6 3 3 9 6" xfId="4364" xr:uid="{42F7453E-DB53-4F26-9F09-F38E47408696}"/>
    <cellStyle name="Normal 6 3 4" xfId="596" xr:uid="{8C7C6C10-416A-43C7-882E-B6F666F073DF}"/>
    <cellStyle name="Normal 6 3 4 10" xfId="11541" xr:uid="{C0CE3E54-FF8F-4D99-8CEF-A3E499B68BBF}"/>
    <cellStyle name="Normal 6 3 4 11" xfId="4502" xr:uid="{D3F23E6B-EF52-4051-BB9D-91032927E0AB}"/>
    <cellStyle name="Normal 6 3 4 2" xfId="757" xr:uid="{FF19897A-44C4-4174-AE6E-CD56E47732AB}"/>
    <cellStyle name="Normal 6 3 4 2 2" xfId="1221" xr:uid="{1CFB8028-97D2-445F-9854-D3F981043855}"/>
    <cellStyle name="Normal 6 3 4 2 2 2" xfId="1763" xr:uid="{769A0769-4D76-41AF-9AFC-3BE838DF606C}"/>
    <cellStyle name="Normal 6 3 4 2 2 2 2" xfId="3720" xr:uid="{ADA5B489-0370-4081-8070-240FE7806509}"/>
    <cellStyle name="Normal 6 3 4 2 2 2 2 2" xfId="14386" xr:uid="{7E78A6DE-120D-4CC5-89AA-4577E71479C2}"/>
    <cellStyle name="Normal 6 3 4 2 2 2 2 3" xfId="10003" xr:uid="{E3EB9D11-9E7D-444F-9449-0DD4E264608F}"/>
    <cellStyle name="Normal 6 3 4 2 2 2 3" xfId="10004" xr:uid="{0FD385A8-9238-4152-B77D-90E9F4D7D9B0}"/>
    <cellStyle name="Normal 6 3 4 2 2 2 4" xfId="7359" xr:uid="{84230067-9500-4CD9-9573-EC4DCA5FA036}"/>
    <cellStyle name="Normal 6 3 4 2 2 2 5" xfId="12573" xr:uid="{CAC4EEC8-A018-4464-B9B7-C577A2C080A8}"/>
    <cellStyle name="Normal 6 3 4 2 2 2 6" xfId="5534" xr:uid="{2924A1EA-51BF-4EA0-956B-C4DBACB21C0D}"/>
    <cellStyle name="Normal 6 3 4 2 2 3" xfId="3190" xr:uid="{C3A0E319-A3B8-4C40-A89A-46F1D60B90BD}"/>
    <cellStyle name="Normal 6 3 4 2 2 3 2" xfId="13856" xr:uid="{FAC66231-5A91-4DA6-9517-75BBF7173824}"/>
    <cellStyle name="Normal 6 3 4 2 2 3 3" xfId="10005" xr:uid="{AC5A3A7C-F701-4BE5-8F50-9216B66B7BF9}"/>
    <cellStyle name="Normal 6 3 4 2 2 4" xfId="10006" xr:uid="{E0150F74-F950-4515-9DB4-E3825608D243}"/>
    <cellStyle name="Normal 6 3 4 2 2 5" xfId="6829" xr:uid="{165BBB05-0354-472B-BC5F-95DB9F87C5C8}"/>
    <cellStyle name="Normal 6 3 4 2 2 6" xfId="12043" xr:uid="{A98D341F-8034-4485-94F6-17DBB6939B4E}"/>
    <cellStyle name="Normal 6 3 4 2 2 7" xfId="5004" xr:uid="{2A004FAF-0A19-4E28-89D0-C13004A1892D}"/>
    <cellStyle name="Normal 6 3 4 2 3" xfId="1762" xr:uid="{B50ECA3C-969A-4918-A1CC-F448CD17CA77}"/>
    <cellStyle name="Normal 6 3 4 2 3 2" xfId="3719" xr:uid="{D04A18AC-8CE7-4A91-B4EC-16D0E160B0C1}"/>
    <cellStyle name="Normal 6 3 4 2 3 2 2" xfId="14385" xr:uid="{92113FEE-71EB-4B3C-9E66-8DCA1F94DED7}"/>
    <cellStyle name="Normal 6 3 4 2 3 2 3" xfId="10007" xr:uid="{EA51B87E-E4AD-4F0A-B657-2FE2B1C84F2C}"/>
    <cellStyle name="Normal 6 3 4 2 3 3" xfId="10008" xr:uid="{63B18FB0-C54B-4719-B504-3CD12D2BB178}"/>
    <cellStyle name="Normal 6 3 4 2 3 4" xfId="7358" xr:uid="{2AC91435-E462-40EE-B43A-B7D0A758545B}"/>
    <cellStyle name="Normal 6 3 4 2 3 5" xfId="12572" xr:uid="{D55B69FA-06A1-49D2-A041-767DEB02FB2D}"/>
    <cellStyle name="Normal 6 3 4 2 3 6" xfId="5533" xr:uid="{DBA702A9-0B6E-4C18-9470-0A34195FEAD8}"/>
    <cellStyle name="Normal 6 3 4 2 4" xfId="2823" xr:uid="{BBB64A9B-E9B0-45CC-9DAA-2ED5711C3CE8}"/>
    <cellStyle name="Normal 6 3 4 2 4 2" xfId="13489" xr:uid="{7BC2141A-F2B8-4E4D-882F-56C97B0527A7}"/>
    <cellStyle name="Normal 6 3 4 2 4 3" xfId="10009" xr:uid="{E9A95E93-8D04-4317-9DA6-2C2C1BC592A1}"/>
    <cellStyle name="Normal 6 3 4 2 5" xfId="10010" xr:uid="{B01094AD-77CE-46A3-B26C-752D0B6AA496}"/>
    <cellStyle name="Normal 6 3 4 2 6" xfId="6462" xr:uid="{D1F7C4AB-8DB4-47E9-BFC8-8F4960F5846A}"/>
    <cellStyle name="Normal 6 3 4 2 7" xfId="11676" xr:uid="{251D1D0E-843F-4DCE-9669-295232EEEADB}"/>
    <cellStyle name="Normal 6 3 4 2 8" xfId="4637" xr:uid="{790976B7-1D1C-4EA4-9984-EF4291565217}"/>
    <cellStyle name="Normal 6 3 4 3" xfId="909" xr:uid="{A8BBB6A2-039A-444E-ADAF-E5B76F7496C3}"/>
    <cellStyle name="Normal 6 3 4 3 2" xfId="1764" xr:uid="{ABD2167D-6EF9-4213-B536-7BE758D525AD}"/>
    <cellStyle name="Normal 6 3 4 3 2 2" xfId="3721" xr:uid="{6AC83607-536F-40A1-801C-0BC75B086F15}"/>
    <cellStyle name="Normal 6 3 4 3 2 2 2" xfId="14387" xr:uid="{BB067AEE-F119-454F-8531-918304501BAC}"/>
    <cellStyle name="Normal 6 3 4 3 2 2 3" xfId="10011" xr:uid="{12B440B5-8F3E-47A1-8551-5CF9AC7F1783}"/>
    <cellStyle name="Normal 6 3 4 3 2 3" xfId="10012" xr:uid="{77077151-E8CF-41E9-9E53-C77DF2FD03C8}"/>
    <cellStyle name="Normal 6 3 4 3 2 4" xfId="7360" xr:uid="{09EABDA6-42BB-4DD9-A63D-9581000C9783}"/>
    <cellStyle name="Normal 6 3 4 3 2 5" xfId="12574" xr:uid="{9EB9655B-D866-450B-B248-6C64B7B93CC4}"/>
    <cellStyle name="Normal 6 3 4 3 2 6" xfId="5535" xr:uid="{003ADE88-6825-4208-B794-820F57DB5228}"/>
    <cellStyle name="Normal 6 3 4 3 3" xfId="2961" xr:uid="{5A529333-015B-448D-8BFF-ABB9EE8E82DB}"/>
    <cellStyle name="Normal 6 3 4 3 3 2" xfId="13627" xr:uid="{E9662AED-67BB-49CF-A6A9-35A6A21160AD}"/>
    <cellStyle name="Normal 6 3 4 3 3 3" xfId="10013" xr:uid="{DB6B605D-B442-464E-A323-6355AA23B377}"/>
    <cellStyle name="Normal 6 3 4 3 4" xfId="10014" xr:uid="{778A933A-A6B1-450B-9BC0-745BA5EC9694}"/>
    <cellStyle name="Normal 6 3 4 3 5" xfId="6600" xr:uid="{FFB051E0-B88C-4D75-95AC-FD15D38EF4EE}"/>
    <cellStyle name="Normal 6 3 4 3 6" xfId="11814" xr:uid="{81B6CC2F-7ED7-4D14-8C0D-53C9E12BCCB4}"/>
    <cellStyle name="Normal 6 3 4 3 7" xfId="4775" xr:uid="{AF3BAEF8-5DC7-4700-AE27-5A70F583BEF6}"/>
    <cellStyle name="Normal 6 3 4 4" xfId="1761" xr:uid="{A76BFF27-EAA7-43C3-9915-88CFB08A8959}"/>
    <cellStyle name="Normal 6 3 4 4 2" xfId="3718" xr:uid="{9F436E41-2B83-4FEE-887D-8CF6C8801F6C}"/>
    <cellStyle name="Normal 6 3 4 4 2 2" xfId="14384" xr:uid="{C901315B-BEBE-433B-9E1A-DB8BDD3AB2E2}"/>
    <cellStyle name="Normal 6 3 4 4 2 3" xfId="10015" xr:uid="{3776D9F1-CCF7-48F6-A81C-E376DDA23EC8}"/>
    <cellStyle name="Normal 6 3 4 4 3" xfId="10016" xr:uid="{0AD93326-F9B8-4241-A686-DF7737001C18}"/>
    <cellStyle name="Normal 6 3 4 4 4" xfId="7357" xr:uid="{47EEF4C0-0870-4386-A5E2-6A668949CEEA}"/>
    <cellStyle name="Normal 6 3 4 4 5" xfId="12571" xr:uid="{8F81C854-DD26-4529-ADD6-B337CC0FFF03}"/>
    <cellStyle name="Normal 6 3 4 4 6" xfId="5532" xr:uid="{1F9FA64D-AE78-4BEB-8E1D-4E308AA005AA}"/>
    <cellStyle name="Normal 6 3 4 5" xfId="2216" xr:uid="{B3760504-35D6-4763-A843-845C328DD9E2}"/>
    <cellStyle name="Normal 6 3 4 5 2" xfId="4069" xr:uid="{51A08E33-CC42-4730-9684-2287B192090B}"/>
    <cellStyle name="Normal 6 3 4 5 2 2" xfId="14732" xr:uid="{D5684769-26F7-439D-8664-E55EA8F44FC4}"/>
    <cellStyle name="Normal 6 3 4 5 2 3" xfId="10017" xr:uid="{503185CE-74E1-46E6-B090-114AE96CF0A6}"/>
    <cellStyle name="Normal 6 3 4 5 3" xfId="10018" xr:uid="{DBD5BB99-E879-42FE-947F-161F4F9ECBBE}"/>
    <cellStyle name="Normal 6 3 4 5 4" xfId="7708" xr:uid="{6EAFFECA-F845-44E3-9BA1-02BEE64B4038}"/>
    <cellStyle name="Normal 6 3 4 5 5" xfId="12919" xr:uid="{AFECF386-42E9-4A5F-95A0-C4F826D4AF26}"/>
    <cellStyle name="Normal 6 3 4 5 6" xfId="5880" xr:uid="{AE09B929-9E1B-4191-9915-AEDBE3437CDC}"/>
    <cellStyle name="Normal 6 3 4 6" xfId="2360" xr:uid="{7EFF07F2-5389-426A-A8D0-7F07B0364A96}"/>
    <cellStyle name="Normal 6 3 4 6 2" xfId="4204" xr:uid="{3BD24EC9-FBB9-475C-B525-555BFD868C55}"/>
    <cellStyle name="Normal 6 3 4 6 2 2" xfId="14867" xr:uid="{F435B64C-8590-4273-80AD-3044F09238DD}"/>
    <cellStyle name="Normal 6 3 4 6 2 3" xfId="10019" xr:uid="{A99CCC02-5C69-4714-9CA9-69195681A1AB}"/>
    <cellStyle name="Normal 6 3 4 6 3" xfId="7843" xr:uid="{A2C0290F-6983-44AF-93DC-D279177C0008}"/>
    <cellStyle name="Normal 6 3 4 6 4" xfId="13054" xr:uid="{97C54FCA-F69C-4849-B389-6E8D43898D08}"/>
    <cellStyle name="Normal 6 3 4 6 5" xfId="6015" xr:uid="{D7864A94-CD12-4B8B-8750-4CF6755C6205}"/>
    <cellStyle name="Normal 6 3 4 7" xfId="2688" xr:uid="{4B049152-8772-4C25-832A-2EADCD30D986}"/>
    <cellStyle name="Normal 6 3 4 7 2" xfId="13354" xr:uid="{4BEE7C37-BE18-4FA5-9F15-19D2D0095AA3}"/>
    <cellStyle name="Normal 6 3 4 7 3" xfId="10020" xr:uid="{7048F881-9D09-44D4-ABE6-6678D240D1CE}"/>
    <cellStyle name="Normal 6 3 4 8" xfId="10021" xr:uid="{2B583796-ACB3-4A58-ACD2-0587DE2A72F4}"/>
    <cellStyle name="Normal 6 3 4 9" xfId="6327" xr:uid="{F313558A-F883-4B55-8954-772ABE0DAD72}"/>
    <cellStyle name="Normal 6 3 5" xfId="659" xr:uid="{37CF81F7-5891-4B17-A12D-087D4D93AD1A}"/>
    <cellStyle name="Normal 6 3 5 10" xfId="11583" xr:uid="{FE359957-2665-4A9C-B487-B8F8B8E88ADE}"/>
    <cellStyle name="Normal 6 3 5 11" xfId="4544" xr:uid="{EA3FB067-28B3-4C76-847F-9A771D166B3C}"/>
    <cellStyle name="Normal 6 3 5 2" xfId="800" xr:uid="{805B9BC9-D9FD-460A-959A-26A9E5EFB33A}"/>
    <cellStyle name="Normal 6 3 5 2 2" xfId="1263" xr:uid="{D28265BC-86AD-4EB9-8EB8-13F6A7FF908E}"/>
    <cellStyle name="Normal 6 3 5 2 2 2" xfId="1767" xr:uid="{B6AFE48F-32DB-4578-A5D2-75F950AE04CF}"/>
    <cellStyle name="Normal 6 3 5 2 2 2 2" xfId="3724" xr:uid="{1D8EC776-A3B3-4D84-8550-89D2B4A0D18C}"/>
    <cellStyle name="Normal 6 3 5 2 2 2 2 2" xfId="14390" xr:uid="{4BE01E75-5424-4540-BFE4-DBDAF05495E2}"/>
    <cellStyle name="Normal 6 3 5 2 2 2 2 3" xfId="10022" xr:uid="{404E6177-8ABC-4BA8-9D93-1024075EAED4}"/>
    <cellStyle name="Normal 6 3 5 2 2 2 3" xfId="10023" xr:uid="{59148717-AAB1-44AD-B956-D2D22BE03B6C}"/>
    <cellStyle name="Normal 6 3 5 2 2 2 4" xfId="7363" xr:uid="{2DE675E5-E6BF-477E-A093-72FF2979FFAE}"/>
    <cellStyle name="Normal 6 3 5 2 2 2 5" xfId="12577" xr:uid="{F1D367EB-6F3D-4892-930A-65A44224C134}"/>
    <cellStyle name="Normal 6 3 5 2 2 2 6" xfId="5538" xr:uid="{D766298A-0019-4A62-A5EA-C92B434B3F31}"/>
    <cellStyle name="Normal 6 3 5 2 2 3" xfId="3232" xr:uid="{DA3B1F06-AF99-4764-B748-B731D540B91F}"/>
    <cellStyle name="Normal 6 3 5 2 2 3 2" xfId="13898" xr:uid="{E97965E0-0BC7-44E1-B088-A52E0EEC792B}"/>
    <cellStyle name="Normal 6 3 5 2 2 3 3" xfId="10024" xr:uid="{14281634-16A5-4547-822C-6826DDE328E9}"/>
    <cellStyle name="Normal 6 3 5 2 2 4" xfId="10025" xr:uid="{41A2955D-5148-4568-87F4-0BCB056C3AB7}"/>
    <cellStyle name="Normal 6 3 5 2 2 5" xfId="6871" xr:uid="{E6CCEC09-87DF-45C8-9C00-23A25EB7FF8A}"/>
    <cellStyle name="Normal 6 3 5 2 2 6" xfId="12085" xr:uid="{B52C5B7E-2312-4D70-B70E-518F3B0AFCEF}"/>
    <cellStyle name="Normal 6 3 5 2 2 7" xfId="5046" xr:uid="{9B9EE6BD-B211-4821-B1F1-7F3F0DBEDC8E}"/>
    <cellStyle name="Normal 6 3 5 2 3" xfId="1766" xr:uid="{CA4A5D1D-992F-47D0-9261-9005ABB98859}"/>
    <cellStyle name="Normal 6 3 5 2 3 2" xfId="3723" xr:uid="{159A9875-3E68-4D61-92A9-76A9992BB761}"/>
    <cellStyle name="Normal 6 3 5 2 3 2 2" xfId="14389" xr:uid="{E59D4590-BFA7-4BA4-9F6C-F4810DC71F6A}"/>
    <cellStyle name="Normal 6 3 5 2 3 2 3" xfId="10026" xr:uid="{1C63D378-4CBB-418F-B2A3-69ED258B9C54}"/>
    <cellStyle name="Normal 6 3 5 2 3 3" xfId="10027" xr:uid="{5AFC8836-E3B0-4E60-BF88-9CF8B10F9C2D}"/>
    <cellStyle name="Normal 6 3 5 2 3 4" xfId="7362" xr:uid="{B4D16F6C-9263-4FED-89FB-E1FB49D68C6A}"/>
    <cellStyle name="Normal 6 3 5 2 3 5" xfId="12576" xr:uid="{FB372846-48DC-4FC2-A99A-575E8BAEA730}"/>
    <cellStyle name="Normal 6 3 5 2 3 6" xfId="5537" xr:uid="{1DA6FD21-0A38-43BB-ACAF-334A4921D606}"/>
    <cellStyle name="Normal 6 3 5 2 4" xfId="2865" xr:uid="{CBAF1DB1-860F-4F24-B357-ABFEA2B8465C}"/>
    <cellStyle name="Normal 6 3 5 2 4 2" xfId="13531" xr:uid="{4873458A-859A-4E77-A3AB-6398D7F1F8C7}"/>
    <cellStyle name="Normal 6 3 5 2 4 3" xfId="10028" xr:uid="{23C32802-F938-43B6-B2A2-FA57F30B19FB}"/>
    <cellStyle name="Normal 6 3 5 2 5" xfId="10029" xr:uid="{63E9BF44-1DDA-4927-A0CB-EF9019B62134}"/>
    <cellStyle name="Normal 6 3 5 2 6" xfId="6504" xr:uid="{C7141009-B911-4C85-A839-F7ECE5C937C1}"/>
    <cellStyle name="Normal 6 3 5 2 7" xfId="11718" xr:uid="{04376BB3-EE60-4A42-A0E0-373B46A39591}"/>
    <cellStyle name="Normal 6 3 5 2 8" xfId="4679" xr:uid="{84551DED-5F1D-4A3D-935E-347EA117138F}"/>
    <cellStyle name="Normal 6 3 5 3" xfId="952" xr:uid="{BDD7E3B9-7354-4686-88B3-BDF7B03E700C}"/>
    <cellStyle name="Normal 6 3 5 3 2" xfId="1768" xr:uid="{839A1B29-1CF9-4FE5-BE6E-A865DF57E224}"/>
    <cellStyle name="Normal 6 3 5 3 2 2" xfId="3725" xr:uid="{30DA2AF3-2686-448F-B9BF-18BA2F24BB6B}"/>
    <cellStyle name="Normal 6 3 5 3 2 2 2" xfId="14391" xr:uid="{672B45E2-DFD5-4227-A36B-4F7C913E4B77}"/>
    <cellStyle name="Normal 6 3 5 3 2 2 3" xfId="10030" xr:uid="{7CE223F0-8569-40F5-AEDB-8FF0A02DA4F0}"/>
    <cellStyle name="Normal 6 3 5 3 2 3" xfId="10031" xr:uid="{D123B067-1882-4FB0-A5AC-2A7B64CC2567}"/>
    <cellStyle name="Normal 6 3 5 3 2 4" xfId="7364" xr:uid="{F07622D7-F0E1-4D55-AA1A-7C91A11F43D8}"/>
    <cellStyle name="Normal 6 3 5 3 2 5" xfId="12578" xr:uid="{2D864854-60D2-40B0-BBFF-F11E670692E5}"/>
    <cellStyle name="Normal 6 3 5 3 2 6" xfId="5539" xr:uid="{1F4D9E4A-57F4-44FD-B3D0-9D3D025B6D4C}"/>
    <cellStyle name="Normal 6 3 5 3 3" xfId="3003" xr:uid="{B14E4323-95BF-4408-9F80-58C9146F1986}"/>
    <cellStyle name="Normal 6 3 5 3 3 2" xfId="13669" xr:uid="{A4A73995-D677-44CC-BE04-90FA4B045C21}"/>
    <cellStyle name="Normal 6 3 5 3 3 3" xfId="10032" xr:uid="{C9AB6572-1E5C-4A57-AAAF-3F7F297EA027}"/>
    <cellStyle name="Normal 6 3 5 3 4" xfId="10033" xr:uid="{2E16963B-8438-4468-9AB8-26C6EC7037D0}"/>
    <cellStyle name="Normal 6 3 5 3 5" xfId="6642" xr:uid="{C2D485F9-810A-4000-8312-D378B9C36990}"/>
    <cellStyle name="Normal 6 3 5 3 6" xfId="11856" xr:uid="{22008685-9A4F-40FF-8735-F994C6822A7F}"/>
    <cellStyle name="Normal 6 3 5 3 7" xfId="4817" xr:uid="{7D3DEFED-EE9A-4DB2-82CF-1F66230228D0}"/>
    <cellStyle name="Normal 6 3 5 4" xfId="1765" xr:uid="{5A0BADA2-83FB-4D0E-AB9B-66DDA5163298}"/>
    <cellStyle name="Normal 6 3 5 4 2" xfId="3722" xr:uid="{8ED05C28-4323-455F-9F56-E183762BABA5}"/>
    <cellStyle name="Normal 6 3 5 4 2 2" xfId="14388" xr:uid="{C9FA2452-AD1A-469F-B001-48CC4D1C7755}"/>
    <cellStyle name="Normal 6 3 5 4 2 3" xfId="10034" xr:uid="{D5BC9B42-5B2B-44E0-96F4-8285F5209784}"/>
    <cellStyle name="Normal 6 3 5 4 3" xfId="10035" xr:uid="{9BA4451E-11AC-40C0-A911-43C4ED9B6167}"/>
    <cellStyle name="Normal 6 3 5 4 4" xfId="7361" xr:uid="{814E3EBC-0CBE-4C09-8643-45784644A89E}"/>
    <cellStyle name="Normal 6 3 5 4 5" xfId="12575" xr:uid="{5BCE4E9F-30B7-4AD3-9434-34D9D9B44969}"/>
    <cellStyle name="Normal 6 3 5 4 6" xfId="5536" xr:uid="{418A47B6-2ADD-400C-9F16-FDD5A2B0BF50}"/>
    <cellStyle name="Normal 6 3 5 5" xfId="2258" xr:uid="{C1332834-2E1D-4626-94C5-49B10DB9E1C0}"/>
    <cellStyle name="Normal 6 3 5 5 2" xfId="4111" xr:uid="{6FB31383-853E-4658-BCA5-AAA4D58A26F7}"/>
    <cellStyle name="Normal 6 3 5 5 2 2" xfId="14774" xr:uid="{DFD47D7B-AA3E-471B-8136-B0709A1C0FD6}"/>
    <cellStyle name="Normal 6 3 5 5 2 3" xfId="10036" xr:uid="{75DE64C7-5AFF-4A1D-931C-D683E3B1DF72}"/>
    <cellStyle name="Normal 6 3 5 5 3" xfId="10037" xr:uid="{983BB771-B297-470F-97DD-789CA8404B63}"/>
    <cellStyle name="Normal 6 3 5 5 4" xfId="7750" xr:uid="{39EBA59B-6F12-4A07-87AF-08CCE1894662}"/>
    <cellStyle name="Normal 6 3 5 5 5" xfId="12961" xr:uid="{F3D442B6-DAEA-46B2-9A1F-9D3DDCFCFA71}"/>
    <cellStyle name="Normal 6 3 5 5 6" xfId="5922" xr:uid="{02646C4C-5606-46EB-BC11-BA33BF8A7264}"/>
    <cellStyle name="Normal 6 3 5 6" xfId="2402" xr:uid="{B758C045-9B07-4A32-8277-68E2734BF11E}"/>
    <cellStyle name="Normal 6 3 5 6 2" xfId="4246" xr:uid="{36CFC7A6-2E51-4E16-85D0-BD5F54D89544}"/>
    <cellStyle name="Normal 6 3 5 6 2 2" xfId="14909" xr:uid="{1A6E1714-BFEC-49D9-AD49-F8509AEF253C}"/>
    <cellStyle name="Normal 6 3 5 6 2 3" xfId="10038" xr:uid="{3E37C2E2-FE4D-4F7D-A373-9B1EFF12548F}"/>
    <cellStyle name="Normal 6 3 5 6 3" xfId="7885" xr:uid="{54190599-7B34-41C9-B742-080BE2CD7C46}"/>
    <cellStyle name="Normal 6 3 5 6 4" xfId="13096" xr:uid="{140090E1-4017-4A8D-861E-489FD3FA5B69}"/>
    <cellStyle name="Normal 6 3 5 6 5" xfId="6057" xr:uid="{19589D3C-D9D7-4A57-A6BD-494AAE6E31E5}"/>
    <cellStyle name="Normal 6 3 5 7" xfId="2730" xr:uid="{07FDA7D2-A564-4FEC-9026-D98653B8FD56}"/>
    <cellStyle name="Normal 6 3 5 7 2" xfId="13396" xr:uid="{68AB5571-9013-473C-98AE-61CA1327FF64}"/>
    <cellStyle name="Normal 6 3 5 7 3" xfId="10039" xr:uid="{8DD14467-D1DD-4391-805B-539F7AE562E6}"/>
    <cellStyle name="Normal 6 3 5 8" xfId="10040" xr:uid="{24FF722B-C905-41C0-B8B9-3DCB51ABE1D7}"/>
    <cellStyle name="Normal 6 3 5 9" xfId="6369" xr:uid="{AF8D1CD8-C924-4682-BFCD-7809222C0DAB}"/>
    <cellStyle name="Normal 6 3 6" xfId="493" xr:uid="{20EBA36C-2113-44FA-8DB3-7BEB1A7DDD9F}"/>
    <cellStyle name="Normal 6 3 6 2" xfId="1061" xr:uid="{8110A300-CAA5-4E1C-B689-83E1AE2D50DB}"/>
    <cellStyle name="Normal 6 3 6 2 2" xfId="1770" xr:uid="{A55212A2-C624-4691-949B-9CA768AAFFCB}"/>
    <cellStyle name="Normal 6 3 6 2 2 2" xfId="3727" xr:uid="{6C9C728C-D802-4AF0-A896-6647FC9D7797}"/>
    <cellStyle name="Normal 6 3 6 2 2 2 2" xfId="14393" xr:uid="{74D671FF-831D-4D8B-9EF7-14B9FF82FBC7}"/>
    <cellStyle name="Normal 6 3 6 2 2 2 3" xfId="10041" xr:uid="{0468E414-0F35-4C45-AF37-2EF4FD35431C}"/>
    <cellStyle name="Normal 6 3 6 2 2 3" xfId="10042" xr:uid="{53917F21-22DF-436D-B5F8-4503F6E2A783}"/>
    <cellStyle name="Normal 6 3 6 2 2 4" xfId="7366" xr:uid="{2F392F61-12CE-41D0-A80C-FBEE46049CA7}"/>
    <cellStyle name="Normal 6 3 6 2 2 5" xfId="12580" xr:uid="{02008C5B-447C-4B8F-9AB1-1BC07F280E35}"/>
    <cellStyle name="Normal 6 3 6 2 2 6" xfId="5541" xr:uid="{D1AA4640-63B5-44FE-A3FF-0D62B25A6EC9}"/>
    <cellStyle name="Normal 6 3 6 2 3" xfId="3093" xr:uid="{98D09509-D12D-4086-9224-4DB81BB579DE}"/>
    <cellStyle name="Normal 6 3 6 2 3 2" xfId="13759" xr:uid="{AEB21203-0CD2-4F8B-B6D8-2257BD45087A}"/>
    <cellStyle name="Normal 6 3 6 2 3 3" xfId="10043" xr:uid="{983EB8EA-A776-44CB-884F-AC6DE691ECEE}"/>
    <cellStyle name="Normal 6 3 6 2 4" xfId="10044" xr:uid="{B8711887-5B57-4A3A-B858-3406E48E6198}"/>
    <cellStyle name="Normal 6 3 6 2 5" xfId="6732" xr:uid="{112BEDFC-8900-4660-A3E8-E48EF1421B58}"/>
    <cellStyle name="Normal 6 3 6 2 6" xfId="11946" xr:uid="{D69A3B68-9205-401D-8BE9-CBEB19E0F767}"/>
    <cellStyle name="Normal 6 3 6 2 7" xfId="4907" xr:uid="{C470D48C-51B2-4D35-BD5C-FE9E4247397F}"/>
    <cellStyle name="Normal 6 3 6 3" xfId="1769" xr:uid="{5B42500C-C28A-4021-9EA2-62FB82A3B977}"/>
    <cellStyle name="Normal 6 3 6 3 2" xfId="3726" xr:uid="{580B1EA3-0995-48FC-8D6C-EC2E9F2EFD38}"/>
    <cellStyle name="Normal 6 3 6 3 2 2" xfId="14392" xr:uid="{5C2FC003-F953-479B-8019-30F742683401}"/>
    <cellStyle name="Normal 6 3 6 3 2 3" xfId="10045" xr:uid="{2E199DA4-E35E-4C81-B183-EE132100C481}"/>
    <cellStyle name="Normal 6 3 6 3 3" xfId="10046" xr:uid="{CF6CCD3C-8F9F-4976-8DA0-15B057D0BB56}"/>
    <cellStyle name="Normal 6 3 6 3 4" xfId="7365" xr:uid="{7011AEBB-DD35-457B-8FD1-F524F9723263}"/>
    <cellStyle name="Normal 6 3 6 3 5" xfId="12579" xr:uid="{D91738AB-6EB1-4FF2-8E1E-F4F1EC7352CB}"/>
    <cellStyle name="Normal 6 3 6 3 6" xfId="5540" xr:uid="{00B7C53E-D7B3-479C-A0B8-6FDACBBD1882}"/>
    <cellStyle name="Normal 6 3 6 4" xfId="2641" xr:uid="{75831BE6-8B77-4234-9CB9-0644A043B34D}"/>
    <cellStyle name="Normal 6 3 6 4 2" xfId="13307" xr:uid="{B339CC23-DCCF-465A-B677-1FFC4DB21717}"/>
    <cellStyle name="Normal 6 3 6 4 3" xfId="10047" xr:uid="{C1B8B433-73C4-411F-BA08-651967ECD78B}"/>
    <cellStyle name="Normal 6 3 6 5" xfId="10048" xr:uid="{DC6BC1A8-C354-4229-A8CE-BB0696EE82BB}"/>
    <cellStyle name="Normal 6 3 6 6" xfId="6280" xr:uid="{DAB44F87-6B34-4F71-B386-DBFA35F025CB}"/>
    <cellStyle name="Normal 6 3 6 7" xfId="11494" xr:uid="{1E7E2E3E-39F5-46BB-9695-A2407172A436}"/>
    <cellStyle name="Normal 6 3 6 8" xfId="4455" xr:uid="{75C12798-A85A-4341-BEBF-BD9A567E6FC8}"/>
    <cellStyle name="Normal 6 3 7" xfId="710" xr:uid="{A24E1625-E8C3-449C-B3B0-03C85ADD3E44}"/>
    <cellStyle name="Normal 6 3 7 2" xfId="1174" xr:uid="{B3017916-6533-4017-980A-42255FB7D87E}"/>
    <cellStyle name="Normal 6 3 7 2 2" xfId="1772" xr:uid="{06F7B188-2AD1-46C4-A97F-982E0E75500C}"/>
    <cellStyle name="Normal 6 3 7 2 2 2" xfId="3729" xr:uid="{34E222D2-8085-4489-9AB3-D2311B0B45B4}"/>
    <cellStyle name="Normal 6 3 7 2 2 2 2" xfId="14395" xr:uid="{CF699A0A-0AC9-4380-AA3E-A5C01FB24954}"/>
    <cellStyle name="Normal 6 3 7 2 2 2 3" xfId="10049" xr:uid="{CF9CAEF3-92CB-480A-82EE-85E144E55FFE}"/>
    <cellStyle name="Normal 6 3 7 2 2 3" xfId="10050" xr:uid="{F1ECF711-6C94-46CF-9AA2-60627CA06324}"/>
    <cellStyle name="Normal 6 3 7 2 2 4" xfId="7368" xr:uid="{EB452735-5ED5-4722-9288-832794DBB90E}"/>
    <cellStyle name="Normal 6 3 7 2 2 5" xfId="12582" xr:uid="{23F7A46D-18A2-413F-A11D-43EDEB34B3CA}"/>
    <cellStyle name="Normal 6 3 7 2 2 6" xfId="5543" xr:uid="{E26ECAB2-EE8F-479D-8B71-DD1755814980}"/>
    <cellStyle name="Normal 6 3 7 2 3" xfId="3143" xr:uid="{F780C341-1269-4FFB-A525-4823551701D5}"/>
    <cellStyle name="Normal 6 3 7 2 3 2" xfId="13809" xr:uid="{13CC6083-22AF-4F03-8A66-EF8631B8A55D}"/>
    <cellStyle name="Normal 6 3 7 2 3 3" xfId="10051" xr:uid="{94DE86A9-A45A-45EA-A0CF-3338B3EA2154}"/>
    <cellStyle name="Normal 6 3 7 2 4" xfId="10052" xr:uid="{7478251A-8978-4DF0-B774-E6D417DB81FD}"/>
    <cellStyle name="Normal 6 3 7 2 5" xfId="6782" xr:uid="{8BF33C64-0F6F-4B5F-8E58-8BED4011E098}"/>
    <cellStyle name="Normal 6 3 7 2 6" xfId="11996" xr:uid="{2143ABBF-2045-4B15-869E-5F741DA1F43A}"/>
    <cellStyle name="Normal 6 3 7 2 7" xfId="4957" xr:uid="{53B750D6-1052-4023-BF1A-D66668550A45}"/>
    <cellStyle name="Normal 6 3 7 3" xfId="1771" xr:uid="{6BA27010-2701-4E2B-BDF9-A140E3623FBB}"/>
    <cellStyle name="Normal 6 3 7 3 2" xfId="3728" xr:uid="{591B87FE-AB21-4A9B-9015-6A4FA7012C1C}"/>
    <cellStyle name="Normal 6 3 7 3 2 2" xfId="14394" xr:uid="{5C47DC56-9030-4A02-863C-69569B1AAD41}"/>
    <cellStyle name="Normal 6 3 7 3 2 3" xfId="10053" xr:uid="{7EDB9167-347F-4301-9D65-44A649A7FCC3}"/>
    <cellStyle name="Normal 6 3 7 3 3" xfId="10054" xr:uid="{80A03676-640E-4550-89E8-FEEA82FE447F}"/>
    <cellStyle name="Normal 6 3 7 3 4" xfId="7367" xr:uid="{AFB9AE0B-EEE0-4AB7-8BFC-8B7B308F5438}"/>
    <cellStyle name="Normal 6 3 7 3 5" xfId="12581" xr:uid="{6C767E8F-679B-4516-962F-C8ECC7556FA9}"/>
    <cellStyle name="Normal 6 3 7 3 6" xfId="5542" xr:uid="{FDF095AC-5E23-44D5-9B13-D44E598068E8}"/>
    <cellStyle name="Normal 6 3 7 4" xfId="2776" xr:uid="{1C5D3EB7-33A1-44C7-8EBA-8BC2817832F9}"/>
    <cellStyle name="Normal 6 3 7 4 2" xfId="13442" xr:uid="{9C205EF8-DE28-4CBF-9452-0D6D912E2881}"/>
    <cellStyle name="Normal 6 3 7 4 3" xfId="10055" xr:uid="{6D77BA58-AFD6-4D4A-B613-A268980B281F}"/>
    <cellStyle name="Normal 6 3 7 5" xfId="10056" xr:uid="{9484D231-8A4B-4F14-A8D9-72469C195ABA}"/>
    <cellStyle name="Normal 6 3 7 6" xfId="6415" xr:uid="{BFF3997B-D50F-4E11-925C-DD29D209D32F}"/>
    <cellStyle name="Normal 6 3 7 7" xfId="11629" xr:uid="{35983477-DF0C-4D7F-94E2-730E066C43EF}"/>
    <cellStyle name="Normal 6 3 7 8" xfId="4590" xr:uid="{5A51BC43-286B-446A-A682-4D8B4E185C36}"/>
    <cellStyle name="Normal 6 3 8" xfId="378" xr:uid="{9038FC91-BAC8-4403-BAE0-588EBF50877E}"/>
    <cellStyle name="Normal 6 3 8 2" xfId="1004" xr:uid="{33AF9861-B345-4AB5-A484-C2F26B3BE72D}"/>
    <cellStyle name="Normal 6 3 8 2 2" xfId="1774" xr:uid="{FCF5E7BA-B022-4A42-B884-27FC5FB60A5F}"/>
    <cellStyle name="Normal 6 3 8 2 2 2" xfId="3731" xr:uid="{0C747A33-184D-49B8-A0FE-2017A8A69790}"/>
    <cellStyle name="Normal 6 3 8 2 2 2 2" xfId="14397" xr:uid="{A0CE3846-B7F7-4C7D-ADE3-C07200655CAB}"/>
    <cellStyle name="Normal 6 3 8 2 2 2 3" xfId="10057" xr:uid="{10C922C6-4ED3-463A-8721-5CB884223D11}"/>
    <cellStyle name="Normal 6 3 8 2 2 3" xfId="10058" xr:uid="{1114730E-E84E-44B9-95E6-A7595834022A}"/>
    <cellStyle name="Normal 6 3 8 2 2 4" xfId="7370" xr:uid="{6B946D19-303C-4BF7-AE5C-C030284F4AAC}"/>
    <cellStyle name="Normal 6 3 8 2 2 5" xfId="12584" xr:uid="{6909600B-5573-4C78-9129-7F381F43C119}"/>
    <cellStyle name="Normal 6 3 8 2 2 6" xfId="5545" xr:uid="{9661117B-9C74-4448-8EAD-7F828E1FA65B}"/>
    <cellStyle name="Normal 6 3 8 2 3" xfId="3049" xr:uid="{76CD9737-D24F-4E21-95F6-BD5D1861EC9D}"/>
    <cellStyle name="Normal 6 3 8 2 3 2" xfId="13715" xr:uid="{DCC6B22E-7312-49C9-A481-30E8DDEC85EF}"/>
    <cellStyle name="Normal 6 3 8 2 3 3" xfId="10059" xr:uid="{B34C1D78-0B14-4D2E-BAB4-BD89976F1AE6}"/>
    <cellStyle name="Normal 6 3 8 2 4" xfId="10060" xr:uid="{7EE996C3-CBE9-4827-85A7-E658D55CC98F}"/>
    <cellStyle name="Normal 6 3 8 2 5" xfId="6688" xr:uid="{313B4A8C-433F-4D5D-9FC0-181C8F5731FC}"/>
    <cellStyle name="Normal 6 3 8 2 6" xfId="11902" xr:uid="{C58E8963-93AD-4F5C-A7C2-28485DF10A3E}"/>
    <cellStyle name="Normal 6 3 8 2 7" xfId="4863" xr:uid="{46300B73-DEE3-4F15-BA76-10F48393CD7A}"/>
    <cellStyle name="Normal 6 3 8 3" xfId="1773" xr:uid="{CC5CFD27-B31B-498E-9954-CBD0868E8A4E}"/>
    <cellStyle name="Normal 6 3 8 3 2" xfId="3730" xr:uid="{7DBDA060-5E7D-469D-9428-2782BD299830}"/>
    <cellStyle name="Normal 6 3 8 3 2 2" xfId="14396" xr:uid="{61D3CADB-FBF1-4568-B0AF-398A0F72EB7A}"/>
    <cellStyle name="Normal 6 3 8 3 2 3" xfId="10061" xr:uid="{B27B420E-E3C2-43BC-BAC6-BE4276BF1628}"/>
    <cellStyle name="Normal 6 3 8 3 3" xfId="10062" xr:uid="{41BC7EF7-E7EA-44D8-98C5-2B954289A942}"/>
    <cellStyle name="Normal 6 3 8 3 4" xfId="7369" xr:uid="{7B13CB07-F0E7-4C0D-BF4D-3985A4A11593}"/>
    <cellStyle name="Normal 6 3 8 3 5" xfId="12583" xr:uid="{1E5315A9-4AF0-4D1F-984C-B49385D9A455}"/>
    <cellStyle name="Normal 6 3 8 3 6" xfId="5544" xr:uid="{F3F44ABC-5346-4E7A-87A4-B0D96C2950FA}"/>
    <cellStyle name="Normal 6 3 8 4" xfId="2592" xr:uid="{31DA8CDA-C700-485C-949E-EE44753FA1EC}"/>
    <cellStyle name="Normal 6 3 8 4 2" xfId="13258" xr:uid="{2798AC6F-62B5-4623-BA40-6A7AB77DD28F}"/>
    <cellStyle name="Normal 6 3 8 4 3" xfId="10063" xr:uid="{AEDEA321-4915-41A7-AC07-F6DFF4898473}"/>
    <cellStyle name="Normal 6 3 8 5" xfId="10064" xr:uid="{7C54F83B-DE86-449E-A932-79EDF55EBA4F}"/>
    <cellStyle name="Normal 6 3 8 6" xfId="6231" xr:uid="{451B2E1B-31F1-43F9-AD22-2B92DA4A5E4E}"/>
    <cellStyle name="Normal 6 3 8 7" xfId="11445" xr:uid="{3450C24A-8E4E-4FD6-BA01-5BDAA4AF5D46}"/>
    <cellStyle name="Normal 6 3 8 8" xfId="4406" xr:uid="{A959D8DC-B9FE-4224-A129-7840FB11B669}"/>
    <cellStyle name="Normal 6 3 9" xfId="858" xr:uid="{AFBB5468-DED0-45DB-AB85-B9BDB3D9F2FC}"/>
    <cellStyle name="Normal 6 3 9 2" xfId="1775" xr:uid="{FE89C44B-487B-4CD1-9F75-8D68A7DAA73B}"/>
    <cellStyle name="Normal 6 3 9 2 2" xfId="3732" xr:uid="{580F2E21-969F-4A62-84A5-632C9CF483FD}"/>
    <cellStyle name="Normal 6 3 9 2 2 2" xfId="14398" xr:uid="{D6DE3118-5553-4270-9E7B-5105B7265773}"/>
    <cellStyle name="Normal 6 3 9 2 2 3" xfId="10065" xr:uid="{606DEBDC-5C68-4F3F-9FBC-69C3E12832B7}"/>
    <cellStyle name="Normal 6 3 9 2 3" xfId="10066" xr:uid="{0BC1FB74-EF28-4A76-9B29-AE56D250429C}"/>
    <cellStyle name="Normal 6 3 9 2 4" xfId="7371" xr:uid="{EC091C90-B922-4F5D-910A-A89FE82FAA47}"/>
    <cellStyle name="Normal 6 3 9 2 5" xfId="12585" xr:uid="{E0BCB5E7-9612-4A62-A425-19CD6231565D}"/>
    <cellStyle name="Normal 6 3 9 2 6" xfId="5546" xr:uid="{AA9EAD45-898B-4017-BFBA-26730AF05C6B}"/>
    <cellStyle name="Normal 6 3 9 3" xfId="2914" xr:uid="{CB526786-80B0-46EC-88F6-8E26184AA51D}"/>
    <cellStyle name="Normal 6 3 9 3 2" xfId="13580" xr:uid="{32A42342-B5DB-4728-B5FD-9D9A014E1524}"/>
    <cellStyle name="Normal 6 3 9 3 3" xfId="10067" xr:uid="{842E44D3-8D19-48CF-9014-3DD493404004}"/>
    <cellStyle name="Normal 6 3 9 4" xfId="10068" xr:uid="{AA85B9B1-C309-43F5-84ED-A5F1056C9D16}"/>
    <cellStyle name="Normal 6 3 9 5" xfId="6553" xr:uid="{3BC16508-78DC-405D-B4FE-656F00DA333D}"/>
    <cellStyle name="Normal 6 3 9 6" xfId="11767" xr:uid="{4181AAE9-FAC1-49AE-A9B4-F6DA3229F400}"/>
    <cellStyle name="Normal 6 3 9 7" xfId="4728" xr:uid="{65BEBB96-9F4C-4973-A1E4-FAB88449E2F8}"/>
    <cellStyle name="Normal 6 4" xfId="140" xr:uid="{83CE7512-6DA2-4E2F-9567-9FA9925BAC21}"/>
    <cellStyle name="Normal 6 4 10" xfId="2165" xr:uid="{78F318B9-EB8F-443B-A002-B6D32BE0D2EB}"/>
    <cellStyle name="Normal 6 4 10 2" xfId="4024" xr:uid="{1132B8CD-A4FA-4502-958E-00C2A57427F9}"/>
    <cellStyle name="Normal 6 4 10 2 2" xfId="14687" xr:uid="{F8C4F2D8-016B-4267-87E4-B028EDAE0274}"/>
    <cellStyle name="Normal 6 4 10 2 3" xfId="10069" xr:uid="{7F4F8637-8089-4902-9F0E-DFBE7AE97B58}"/>
    <cellStyle name="Normal 6 4 10 3" xfId="10070" xr:uid="{9AD1146A-418A-4950-B905-66ECA41E7D07}"/>
    <cellStyle name="Normal 6 4 10 4" xfId="7663" xr:uid="{7D5189DD-82BE-4A5F-9F41-146EFF5F6784}"/>
    <cellStyle name="Normal 6 4 10 5" xfId="12874" xr:uid="{A1EF1969-5B15-4466-BCD9-688D4A2317D5}"/>
    <cellStyle name="Normal 6 4 10 6" xfId="5835" xr:uid="{228EA1D1-FE71-47A1-89C9-B36DA6CF0405}"/>
    <cellStyle name="Normal 6 4 11" xfId="2316" xr:uid="{312D0494-DBF4-436B-89FE-277429DCC37F}"/>
    <cellStyle name="Normal 6 4 11 2" xfId="4160" xr:uid="{12819F2A-EA24-426F-90AC-09C07E0CA29F}"/>
    <cellStyle name="Normal 6 4 11 2 2" xfId="14823" xr:uid="{200B9415-4D00-4F00-AE42-B4B0AF7D8BC5}"/>
    <cellStyle name="Normal 6 4 11 2 3" xfId="10071" xr:uid="{4A3F9B1C-289D-40AF-862F-AF0BDA49892C}"/>
    <cellStyle name="Normal 6 4 11 3" xfId="7799" xr:uid="{D664B627-A886-421F-B94A-E69A95A74CF0}"/>
    <cellStyle name="Normal 6 4 11 4" xfId="13010" xr:uid="{9B0BBD33-A1EE-4C6E-9DD5-48316197773D}"/>
    <cellStyle name="Normal 6 4 11 5" xfId="5971" xr:uid="{4AB77589-252F-4CDC-A837-A42FA825E10A}"/>
    <cellStyle name="Normal 6 4 12" xfId="2493" xr:uid="{A66A6073-0EDF-4CFC-9178-2E7DD1191896}"/>
    <cellStyle name="Normal 6 4 12 2" xfId="10072" xr:uid="{22467486-F2EC-4CFF-8C95-4670ED0DF0F1}"/>
    <cellStyle name="Normal 6 4 12 3" xfId="13161" xr:uid="{CD959381-4640-4913-970B-342676DB9C80}"/>
    <cellStyle name="Normal 6 4 12 4" xfId="6110" xr:uid="{295F94AB-10DF-471D-990F-2B87FE0B2E6A}"/>
    <cellStyle name="Normal 6 4 13" xfId="10073" xr:uid="{7216E03A-61EB-4DB4-861B-F4006ACF4854}"/>
    <cellStyle name="Normal 6 4 14" xfId="6132" xr:uid="{4C267235-03DD-473B-A25F-E26F3A96660D}"/>
    <cellStyle name="Normal 6 4 15" xfId="11348" xr:uid="{DAF07D0A-6B71-4E1D-81EB-09126F507AA1}"/>
    <cellStyle name="Normal 6 4 16" xfId="4309" xr:uid="{01DBD1E0-B4D3-43D3-97AA-484A088F10B4}"/>
    <cellStyle name="Normal 6 4 2" xfId="599" xr:uid="{F76C2D77-2A1C-43FF-BD7E-F87F4BAE6630}"/>
    <cellStyle name="Normal 6 4 2 10" xfId="11544" xr:uid="{A3561F47-110D-4A33-8AB7-70A083BE2EC4}"/>
    <cellStyle name="Normal 6 4 2 11" xfId="4505" xr:uid="{CD86070B-45F8-4389-B685-D0CBA8F8BE7B}"/>
    <cellStyle name="Normal 6 4 2 2" xfId="760" xr:uid="{07B8AD96-396E-4B4E-9712-188983449735}"/>
    <cellStyle name="Normal 6 4 2 2 2" xfId="1224" xr:uid="{7AF3F413-22F3-4B38-9790-164058036EF7}"/>
    <cellStyle name="Normal 6 4 2 2 2 2" xfId="1778" xr:uid="{45476375-6DDD-473E-A042-909CE8B698AF}"/>
    <cellStyle name="Normal 6 4 2 2 2 2 2" xfId="3735" xr:uid="{7FB57672-2338-4B76-94CB-58B8FD1DDC14}"/>
    <cellStyle name="Normal 6 4 2 2 2 2 2 2" xfId="14401" xr:uid="{3DD52078-A82D-4BEA-BC51-8749C156BF09}"/>
    <cellStyle name="Normal 6 4 2 2 2 2 2 3" xfId="10074" xr:uid="{41A5470A-F61E-4A59-81DC-5770D8CF540B}"/>
    <cellStyle name="Normal 6 4 2 2 2 2 3" xfId="10075" xr:uid="{89AD7A6B-140F-44BC-B2D0-18DF87DB00C2}"/>
    <cellStyle name="Normal 6 4 2 2 2 2 4" xfId="7374" xr:uid="{0F3EBA0C-D5CD-489A-8431-8F1D4C7AEBD6}"/>
    <cellStyle name="Normal 6 4 2 2 2 2 5" xfId="12588" xr:uid="{3AFBD215-4434-4433-B95D-0D500EAF244F}"/>
    <cellStyle name="Normal 6 4 2 2 2 2 6" xfId="5549" xr:uid="{FA8F439A-02FB-4EBB-A742-EC7080673190}"/>
    <cellStyle name="Normal 6 4 2 2 2 3" xfId="3193" xr:uid="{01A5F372-4138-42B4-9350-1460A3B99DBC}"/>
    <cellStyle name="Normal 6 4 2 2 2 3 2" xfId="13859" xr:uid="{0A63E9BF-D53F-4DFF-9C60-AB9E38D25450}"/>
    <cellStyle name="Normal 6 4 2 2 2 3 3" xfId="10076" xr:uid="{9E00E39F-79AD-4583-A6B3-EA95241ECBB5}"/>
    <cellStyle name="Normal 6 4 2 2 2 4" xfId="10077" xr:uid="{F74B02D3-A023-4818-AAE8-A908603C324E}"/>
    <cellStyle name="Normal 6 4 2 2 2 5" xfId="6832" xr:uid="{DDBCD2F1-47B9-4C80-911A-DC1B95564F7E}"/>
    <cellStyle name="Normal 6 4 2 2 2 6" xfId="12046" xr:uid="{8246CAEC-63BF-45D8-A149-4C8B7E5EE9A5}"/>
    <cellStyle name="Normal 6 4 2 2 2 7" xfId="5007" xr:uid="{E1F7B2F8-13E0-43AA-B834-EC1572FD5836}"/>
    <cellStyle name="Normal 6 4 2 2 3" xfId="1777" xr:uid="{FF53B467-D967-4B5D-8E09-5C93A7781B3C}"/>
    <cellStyle name="Normal 6 4 2 2 3 2" xfId="3734" xr:uid="{865F26CE-BD4F-430F-8A19-639BC1024A93}"/>
    <cellStyle name="Normal 6 4 2 2 3 2 2" xfId="14400" xr:uid="{FDAAC8A7-3ED7-4B0B-BC12-A30F6FDEFE4E}"/>
    <cellStyle name="Normal 6 4 2 2 3 2 3" xfId="10078" xr:uid="{7D201A9A-2136-41B0-AABE-F2F195D5BC26}"/>
    <cellStyle name="Normal 6 4 2 2 3 3" xfId="10079" xr:uid="{E9922674-C852-42E0-BFF5-94F0D49FE26C}"/>
    <cellStyle name="Normal 6 4 2 2 3 4" xfId="7373" xr:uid="{6E67BE06-E38D-4306-9464-6C277F8BB5ED}"/>
    <cellStyle name="Normal 6 4 2 2 3 5" xfId="12587" xr:uid="{F75E5327-EC26-4D40-91C7-4DA13F0C4E6A}"/>
    <cellStyle name="Normal 6 4 2 2 3 6" xfId="5548" xr:uid="{34F4005C-9365-4F44-860D-96BF01CBE6ED}"/>
    <cellStyle name="Normal 6 4 2 2 4" xfId="2826" xr:uid="{682C399A-C576-4712-B876-F02037C2215F}"/>
    <cellStyle name="Normal 6 4 2 2 4 2" xfId="13492" xr:uid="{B388EC6D-6A5A-49BF-A03D-D997DE7FB584}"/>
    <cellStyle name="Normal 6 4 2 2 4 3" xfId="10080" xr:uid="{B939B5F7-0EE7-498C-AE5A-BB26540548D6}"/>
    <cellStyle name="Normal 6 4 2 2 5" xfId="10081" xr:uid="{31203ECE-D686-4E53-BF9E-8CFE3CC8588F}"/>
    <cellStyle name="Normal 6 4 2 2 6" xfId="6465" xr:uid="{B51D9FAB-CCAC-4903-8802-04F1F0B9EB5E}"/>
    <cellStyle name="Normal 6 4 2 2 7" xfId="11679" xr:uid="{292460B5-DFA9-46E4-96D6-BD9E50882292}"/>
    <cellStyle name="Normal 6 4 2 2 8" xfId="4640" xr:uid="{ED931E0B-4286-44E3-9CD8-B7AAC2FE0F23}"/>
    <cellStyle name="Normal 6 4 2 3" xfId="912" xr:uid="{EC21CB19-8E16-4DDD-A998-61C221CA32E6}"/>
    <cellStyle name="Normal 6 4 2 3 2" xfId="1779" xr:uid="{158C9F63-C545-4862-9933-C2AF4F5F0AAA}"/>
    <cellStyle name="Normal 6 4 2 3 2 2" xfId="3736" xr:uid="{D02E6F23-32DB-4B84-8E99-2591C1F3E130}"/>
    <cellStyle name="Normal 6 4 2 3 2 2 2" xfId="14402" xr:uid="{2AAAACE7-07B5-470F-BEF3-3D648AE9DCD6}"/>
    <cellStyle name="Normal 6 4 2 3 2 2 3" xfId="10082" xr:uid="{9FE73406-6E2D-4D40-A19D-714A0AA36085}"/>
    <cellStyle name="Normal 6 4 2 3 2 3" xfId="10083" xr:uid="{56E68F36-93C0-40A7-8E90-3967F8DA43E4}"/>
    <cellStyle name="Normal 6 4 2 3 2 4" xfId="7375" xr:uid="{E5DC3705-46AF-4A95-B937-79F38F0B7184}"/>
    <cellStyle name="Normal 6 4 2 3 2 5" xfId="12589" xr:uid="{55E705CE-5C55-466A-9560-5C2B1B33C0F5}"/>
    <cellStyle name="Normal 6 4 2 3 2 6" xfId="5550" xr:uid="{6E88067E-2911-4782-BF88-791C6D8F3CD8}"/>
    <cellStyle name="Normal 6 4 2 3 3" xfId="2964" xr:uid="{A3DEB315-2E6D-4F79-AAC3-0436651EE9FD}"/>
    <cellStyle name="Normal 6 4 2 3 3 2" xfId="13630" xr:uid="{78A4FA3E-552E-4D4B-BFC0-4BC91E399E2E}"/>
    <cellStyle name="Normal 6 4 2 3 3 3" xfId="10084" xr:uid="{849818AC-5FEB-49B9-AD54-2AA71212FD28}"/>
    <cellStyle name="Normal 6 4 2 3 4" xfId="10085" xr:uid="{34F7AF50-08A8-4159-A5CB-A8629951E2F3}"/>
    <cellStyle name="Normal 6 4 2 3 5" xfId="6603" xr:uid="{B9D3C766-7071-459C-BA35-36AE3F00DA02}"/>
    <cellStyle name="Normal 6 4 2 3 6" xfId="11817" xr:uid="{4723551E-CAE5-4099-AC81-A5E2E6B6366A}"/>
    <cellStyle name="Normal 6 4 2 3 7" xfId="4778" xr:uid="{D7BE551B-39C1-4345-B15F-3BFE2D19E777}"/>
    <cellStyle name="Normal 6 4 2 4" xfId="1776" xr:uid="{41A5D8E7-873E-4FE7-A19B-9605466C1FF1}"/>
    <cellStyle name="Normal 6 4 2 4 2" xfId="3733" xr:uid="{B479FBB9-5077-4137-9ACA-572816CE03BC}"/>
    <cellStyle name="Normal 6 4 2 4 2 2" xfId="14399" xr:uid="{8DCB54DE-E7C8-4CCD-9299-68423B88C379}"/>
    <cellStyle name="Normal 6 4 2 4 2 3" xfId="10086" xr:uid="{927F9A6B-7093-42AC-8D96-994C8CB37611}"/>
    <cellStyle name="Normal 6 4 2 4 3" xfId="10087" xr:uid="{16320321-3735-4114-A8C3-C9EB2DBC7168}"/>
    <cellStyle name="Normal 6 4 2 4 4" xfId="7372" xr:uid="{61570A89-0742-4EC0-B8D3-414BCA0399C0}"/>
    <cellStyle name="Normal 6 4 2 4 5" xfId="12586" xr:uid="{A99DA578-D8DB-4DF9-B73C-195997F18176}"/>
    <cellStyle name="Normal 6 4 2 4 6" xfId="5547" xr:uid="{10398EC6-187E-4EA3-8960-5D15500E6252}"/>
    <cellStyle name="Normal 6 4 2 5" xfId="2219" xr:uid="{CDE25D0F-C479-4C60-AA41-6BF13BAB6986}"/>
    <cellStyle name="Normal 6 4 2 5 2" xfId="4072" xr:uid="{6D6A8D88-2DD5-4CF2-B234-ACB5F693311E}"/>
    <cellStyle name="Normal 6 4 2 5 2 2" xfId="14735" xr:uid="{AB843A0A-9D2C-43C5-B6EC-A5AACA31169A}"/>
    <cellStyle name="Normal 6 4 2 5 2 3" xfId="10088" xr:uid="{77DDC188-CF65-4E62-A1DE-D58B14AF8408}"/>
    <cellStyle name="Normal 6 4 2 5 3" xfId="10089" xr:uid="{D255FFAB-B692-4032-BE2C-01C79E4E301A}"/>
    <cellStyle name="Normal 6 4 2 5 4" xfId="7711" xr:uid="{6CF3EA2E-B075-4C61-A1DF-EFB892008352}"/>
    <cellStyle name="Normal 6 4 2 5 5" xfId="12922" xr:uid="{2F09514D-4A27-435E-933A-CCEAAAD338F8}"/>
    <cellStyle name="Normal 6 4 2 5 6" xfId="5883" xr:uid="{921458B4-308A-4125-AB53-7D2F6FFA1258}"/>
    <cellStyle name="Normal 6 4 2 6" xfId="2363" xr:uid="{059994C0-EC86-4A86-A9FA-9A094A15D692}"/>
    <cellStyle name="Normal 6 4 2 6 2" xfId="4207" xr:uid="{7CD2F80D-22F5-45CE-AA3D-987AAC968EC7}"/>
    <cellStyle name="Normal 6 4 2 6 2 2" xfId="14870" xr:uid="{BBEB6F57-CEF6-4C05-94C1-E40A0FC90413}"/>
    <cellStyle name="Normal 6 4 2 6 2 3" xfId="10090" xr:uid="{050F8123-66F4-4863-BD88-AC2DCC59E2D1}"/>
    <cellStyle name="Normal 6 4 2 6 3" xfId="7846" xr:uid="{1361ADE9-AB77-481B-85C9-F59378F6EF30}"/>
    <cellStyle name="Normal 6 4 2 6 4" xfId="13057" xr:uid="{F02E3558-A9BD-4ADB-8CFC-E523F865330F}"/>
    <cellStyle name="Normal 6 4 2 6 5" xfId="6018" xr:uid="{7BB9275F-268F-441D-B448-CF77ABC19820}"/>
    <cellStyle name="Normal 6 4 2 7" xfId="2691" xr:uid="{651F4B62-31A2-4CB4-B9A0-37910A27B7B8}"/>
    <cellStyle name="Normal 6 4 2 7 2" xfId="13357" xr:uid="{8599F787-3456-4AD5-9512-99FD50ED563B}"/>
    <cellStyle name="Normal 6 4 2 7 3" xfId="10091" xr:uid="{BFA856EE-6B71-4C57-8C2D-72B889A19C8F}"/>
    <cellStyle name="Normal 6 4 2 8" xfId="10092" xr:uid="{AAD677DA-DB64-4075-A6A8-DFA3379FB452}"/>
    <cellStyle name="Normal 6 4 2 9" xfId="6330" xr:uid="{0D2B3E9F-1642-4FC9-8B06-A539CBCEBB89}"/>
    <cellStyle name="Normal 6 4 3" xfId="662" xr:uid="{99F09BF2-6A2D-46FD-A642-78D9879CEB68}"/>
    <cellStyle name="Normal 6 4 3 10" xfId="11586" xr:uid="{487CBF16-63FD-4373-9EEC-F64A255B7379}"/>
    <cellStyle name="Normal 6 4 3 11" xfId="4547" xr:uid="{29C7ADB9-082E-4DDE-8163-72DD2BB4AE4F}"/>
    <cellStyle name="Normal 6 4 3 2" xfId="803" xr:uid="{4F46C69B-9A2E-42D8-9ED9-A01BEEF94341}"/>
    <cellStyle name="Normal 6 4 3 2 2" xfId="1266" xr:uid="{B10E7D2A-4CCF-4683-960B-1A739DC6582A}"/>
    <cellStyle name="Normal 6 4 3 2 2 2" xfId="1782" xr:uid="{2EFE17D4-7BB8-40BA-9AA7-E633FD02EA69}"/>
    <cellStyle name="Normal 6 4 3 2 2 2 2" xfId="3739" xr:uid="{D14184CE-E7C3-4C4A-B6E9-48FB290BEE6A}"/>
    <cellStyle name="Normal 6 4 3 2 2 2 2 2" xfId="14405" xr:uid="{83AE5CC3-DB3E-4D0A-805A-9B61C814E42E}"/>
    <cellStyle name="Normal 6 4 3 2 2 2 2 3" xfId="10093" xr:uid="{2D2CFE6A-47CA-4693-8306-09BD7C99B9B1}"/>
    <cellStyle name="Normal 6 4 3 2 2 2 3" xfId="10094" xr:uid="{832DB719-C22A-4CB4-9E67-987252FA0CBD}"/>
    <cellStyle name="Normal 6 4 3 2 2 2 4" xfId="7378" xr:uid="{0EEFB0E9-52F3-4FC3-ADB6-3029C0870D95}"/>
    <cellStyle name="Normal 6 4 3 2 2 2 5" xfId="12592" xr:uid="{C8E05101-BB2D-4C87-B7E5-ABBB229BF3C2}"/>
    <cellStyle name="Normal 6 4 3 2 2 2 6" xfId="5553" xr:uid="{58B332F7-B5E1-4BD6-9F6E-331FB885B220}"/>
    <cellStyle name="Normal 6 4 3 2 2 3" xfId="3235" xr:uid="{D9F3E53B-B88C-4281-9481-78ED7C884CFD}"/>
    <cellStyle name="Normal 6 4 3 2 2 3 2" xfId="13901" xr:uid="{E4DA4287-E7BA-430B-8489-89638E90596A}"/>
    <cellStyle name="Normal 6 4 3 2 2 3 3" xfId="10095" xr:uid="{C9452086-64A9-4BFE-8248-C1A9B97F8C5E}"/>
    <cellStyle name="Normal 6 4 3 2 2 4" xfId="10096" xr:uid="{C777CDD1-D6E9-4704-83A8-3D70248F29BE}"/>
    <cellStyle name="Normal 6 4 3 2 2 5" xfId="6874" xr:uid="{1CA50E32-EC54-4EEB-965F-A822AC87F709}"/>
    <cellStyle name="Normal 6 4 3 2 2 6" xfId="12088" xr:uid="{DE68E37F-A1C7-4EBC-A4E0-4CA582515642}"/>
    <cellStyle name="Normal 6 4 3 2 2 7" xfId="5049" xr:uid="{DC89E2D1-D0EC-46ED-903D-24BB4EDBBCC2}"/>
    <cellStyle name="Normal 6 4 3 2 3" xfId="1781" xr:uid="{64138700-9A81-43E0-A1C4-B3C045D91D42}"/>
    <cellStyle name="Normal 6 4 3 2 3 2" xfId="3738" xr:uid="{1CBE73E0-30EB-464B-8ABB-E3C6D2203FE6}"/>
    <cellStyle name="Normal 6 4 3 2 3 2 2" xfId="14404" xr:uid="{E050C96C-EAC6-4E90-8AED-1411CDC2984F}"/>
    <cellStyle name="Normal 6 4 3 2 3 2 3" xfId="10097" xr:uid="{CC24DB22-1AEF-471B-B8B7-42A223BFC2F5}"/>
    <cellStyle name="Normal 6 4 3 2 3 3" xfId="10098" xr:uid="{74771F83-6596-42A0-A904-68A2EF1C75FA}"/>
    <cellStyle name="Normal 6 4 3 2 3 4" xfId="7377" xr:uid="{A08FD216-7129-49F0-AB82-F43F4BDBC34D}"/>
    <cellStyle name="Normal 6 4 3 2 3 5" xfId="12591" xr:uid="{F6B59A3F-A7D0-4152-80FA-6B697D548462}"/>
    <cellStyle name="Normal 6 4 3 2 3 6" xfId="5552" xr:uid="{A32C086B-92CA-4977-9313-A9DFC0867E63}"/>
    <cellStyle name="Normal 6 4 3 2 4" xfId="2868" xr:uid="{355CDD3E-631D-41CB-8521-E0BC01BF10D0}"/>
    <cellStyle name="Normal 6 4 3 2 4 2" xfId="13534" xr:uid="{5E994527-7737-4937-9EB9-BCDDDF02960F}"/>
    <cellStyle name="Normal 6 4 3 2 4 3" xfId="10099" xr:uid="{F2DB7E1A-741C-4E1D-BD18-F67FA2BB0001}"/>
    <cellStyle name="Normal 6 4 3 2 5" xfId="10100" xr:uid="{2C59063F-6560-43D6-BFD3-84540A99A8F3}"/>
    <cellStyle name="Normal 6 4 3 2 6" xfId="6507" xr:uid="{9C8F20D0-5214-4864-A8B1-63744B76AC79}"/>
    <cellStyle name="Normal 6 4 3 2 7" xfId="11721" xr:uid="{DF35787B-4268-4249-A3CD-6168D33C4ADB}"/>
    <cellStyle name="Normal 6 4 3 2 8" xfId="4682" xr:uid="{CBD6EB1E-5466-4CDE-AE3B-2C221C39EA2A}"/>
    <cellStyle name="Normal 6 4 3 3" xfId="955" xr:uid="{BDFFF906-43EB-4EFA-9AC7-4231E67F13A7}"/>
    <cellStyle name="Normal 6 4 3 3 2" xfId="1783" xr:uid="{8ED7A27C-ED6A-46AD-93F6-A6477C6DB984}"/>
    <cellStyle name="Normal 6 4 3 3 2 2" xfId="3740" xr:uid="{4DC092AE-DCD2-4710-8120-7210BE31263E}"/>
    <cellStyle name="Normal 6 4 3 3 2 2 2" xfId="14406" xr:uid="{403B3EF0-8F54-4046-826A-6F9170FEC9D1}"/>
    <cellStyle name="Normal 6 4 3 3 2 2 3" xfId="10101" xr:uid="{515FEB7C-AAB8-4B54-BB1E-5BDF57E16404}"/>
    <cellStyle name="Normal 6 4 3 3 2 3" xfId="10102" xr:uid="{A5DAFB7E-E8FD-4D73-9FEF-0F50C6A97CF5}"/>
    <cellStyle name="Normal 6 4 3 3 2 4" xfId="7379" xr:uid="{DC6F34E2-C610-4011-9207-01D29040EFAC}"/>
    <cellStyle name="Normal 6 4 3 3 2 5" xfId="12593" xr:uid="{08299237-AEA9-49CC-A037-9C1A1B4078BF}"/>
    <cellStyle name="Normal 6 4 3 3 2 6" xfId="5554" xr:uid="{47C56148-A8D8-4522-8EC4-3D58708C78A0}"/>
    <cellStyle name="Normal 6 4 3 3 3" xfId="3006" xr:uid="{BCFA4DFA-0723-4744-99E6-22EF8D4F1BED}"/>
    <cellStyle name="Normal 6 4 3 3 3 2" xfId="13672" xr:uid="{8B9781A6-B1F1-45E6-828A-7C331EC3C5AE}"/>
    <cellStyle name="Normal 6 4 3 3 3 3" xfId="10103" xr:uid="{C7C2F33D-1089-4C0D-BDF5-ACFA2A28B9B2}"/>
    <cellStyle name="Normal 6 4 3 3 4" xfId="10104" xr:uid="{30DBA273-32E7-4B10-A6D2-F176531462D7}"/>
    <cellStyle name="Normal 6 4 3 3 5" xfId="6645" xr:uid="{B8BEB8CA-4B3D-45F5-9F8A-7EFC0ACE9125}"/>
    <cellStyle name="Normal 6 4 3 3 6" xfId="11859" xr:uid="{31BD0444-3C34-4383-9D54-9DB9AF4DA65F}"/>
    <cellStyle name="Normal 6 4 3 3 7" xfId="4820" xr:uid="{B0D7809B-392C-4379-930C-1F2573CD0CD8}"/>
    <cellStyle name="Normal 6 4 3 4" xfId="1780" xr:uid="{F8BA1BFF-FA0C-4838-A034-71F5F0CFE7E4}"/>
    <cellStyle name="Normal 6 4 3 4 2" xfId="3737" xr:uid="{050AE5C8-3260-4D75-87D1-E03F25B89D98}"/>
    <cellStyle name="Normal 6 4 3 4 2 2" xfId="14403" xr:uid="{BAF1DA83-5BB7-4186-A409-961F34B59998}"/>
    <cellStyle name="Normal 6 4 3 4 2 3" xfId="10105" xr:uid="{2AC99B11-7311-41FD-AF71-428075881B42}"/>
    <cellStyle name="Normal 6 4 3 4 3" xfId="10106" xr:uid="{4DB35627-6EA9-4D9B-9618-532B40D027C9}"/>
    <cellStyle name="Normal 6 4 3 4 4" xfId="7376" xr:uid="{FBAD6ECD-D32E-42F1-B291-61E115C51397}"/>
    <cellStyle name="Normal 6 4 3 4 5" xfId="12590" xr:uid="{55C08A65-614A-4337-A09C-ACCCF7604C84}"/>
    <cellStyle name="Normal 6 4 3 4 6" xfId="5551" xr:uid="{715D5D4A-94D0-42F6-B92B-869CE2BAF0B6}"/>
    <cellStyle name="Normal 6 4 3 5" xfId="2261" xr:uid="{64EE3279-F242-40D7-BAE0-4159A72B31C0}"/>
    <cellStyle name="Normal 6 4 3 5 2" xfId="4114" xr:uid="{DE3CFDE8-260F-4598-8F9B-213607B602D9}"/>
    <cellStyle name="Normal 6 4 3 5 2 2" xfId="14777" xr:uid="{B58C8B0C-A2DA-40E7-A4B6-7A231D32B8B3}"/>
    <cellStyle name="Normal 6 4 3 5 2 3" xfId="10107" xr:uid="{9D57F9D1-6595-41C3-BF67-DB0366003423}"/>
    <cellStyle name="Normal 6 4 3 5 3" xfId="10108" xr:uid="{5159EF2A-F27E-410E-8ECC-777545E55EFB}"/>
    <cellStyle name="Normal 6 4 3 5 4" xfId="7753" xr:uid="{F511A0E3-607C-44D9-8DBB-6C131B427E57}"/>
    <cellStyle name="Normal 6 4 3 5 5" xfId="12964" xr:uid="{3A4B7177-35B0-40F0-841B-AADAF395EBED}"/>
    <cellStyle name="Normal 6 4 3 5 6" xfId="5925" xr:uid="{C0C6617D-2AFA-436C-8A28-77647FA86312}"/>
    <cellStyle name="Normal 6 4 3 6" xfId="2405" xr:uid="{2F984BD3-6EB7-4FA0-890E-FF6158D44929}"/>
    <cellStyle name="Normal 6 4 3 6 2" xfId="4249" xr:uid="{16AD727D-865A-4FE9-8E92-4A31F308CF4D}"/>
    <cellStyle name="Normal 6 4 3 6 2 2" xfId="14912" xr:uid="{8CA7B6D4-1C09-4481-810F-C6EAE52F452A}"/>
    <cellStyle name="Normal 6 4 3 6 2 3" xfId="10109" xr:uid="{280597C0-8832-4FFD-96E2-D095EC33FEFB}"/>
    <cellStyle name="Normal 6 4 3 6 3" xfId="7888" xr:uid="{015496A0-83E2-4DB1-A788-77B353FDB455}"/>
    <cellStyle name="Normal 6 4 3 6 4" xfId="13099" xr:uid="{CFB3C171-F0BF-45FD-A560-CC2E7CB99117}"/>
    <cellStyle name="Normal 6 4 3 6 5" xfId="6060" xr:uid="{DEF9DA8F-36A3-43E1-BC1A-EAC817BD7E13}"/>
    <cellStyle name="Normal 6 4 3 7" xfId="2733" xr:uid="{E33C58E1-1306-4FF1-ACBC-6600CFDE2415}"/>
    <cellStyle name="Normal 6 4 3 7 2" xfId="13399" xr:uid="{237FC351-CCF5-47BC-91D8-890B4EA2A73F}"/>
    <cellStyle name="Normal 6 4 3 7 3" xfId="10110" xr:uid="{0C432367-1421-4C30-BFC1-7F294053FE87}"/>
    <cellStyle name="Normal 6 4 3 8" xfId="10111" xr:uid="{20D28DA1-AFE7-4EAD-AC3C-9FA0B98AED93}"/>
    <cellStyle name="Normal 6 4 3 9" xfId="6372" xr:uid="{9ABC8DA1-A031-4C7E-AEAE-02F4BACEBCD0}"/>
    <cellStyle name="Normal 6 4 4" xfId="496" xr:uid="{ACF3EB4C-74C4-4705-993D-DABC280938F1}"/>
    <cellStyle name="Normal 6 4 4 2" xfId="1064" xr:uid="{9727D4EE-D083-4B04-9049-C48621B48C88}"/>
    <cellStyle name="Normal 6 4 4 2 2" xfId="1785" xr:uid="{6D4DFD26-6E31-4697-8067-106326A23803}"/>
    <cellStyle name="Normal 6 4 4 2 2 2" xfId="3742" xr:uid="{0598C090-8855-4DB0-8241-FBB64A9F31BA}"/>
    <cellStyle name="Normal 6 4 4 2 2 2 2" xfId="14408" xr:uid="{5024D559-01C1-4394-BCEC-5A2163E84866}"/>
    <cellStyle name="Normal 6 4 4 2 2 2 3" xfId="10112" xr:uid="{887D23BD-75C6-4023-B1FA-CEDE76342964}"/>
    <cellStyle name="Normal 6 4 4 2 2 3" xfId="10113" xr:uid="{A9A512CE-2675-414F-9CC6-AAB160253488}"/>
    <cellStyle name="Normal 6 4 4 2 2 4" xfId="7381" xr:uid="{75BC1A87-79EA-403E-8C3D-467428355303}"/>
    <cellStyle name="Normal 6 4 4 2 2 5" xfId="12595" xr:uid="{828705F1-9C70-415F-9CC1-1E9457BDA2A5}"/>
    <cellStyle name="Normal 6 4 4 2 2 6" xfId="5556" xr:uid="{B8A026AC-4A57-4284-A809-1F32C1709F93}"/>
    <cellStyle name="Normal 6 4 4 2 3" xfId="3096" xr:uid="{770BE5A0-1367-470A-946E-600196279BC8}"/>
    <cellStyle name="Normal 6 4 4 2 3 2" xfId="13762" xr:uid="{0C43B9EE-4804-41E4-BB85-929AC04AEBE3}"/>
    <cellStyle name="Normal 6 4 4 2 3 3" xfId="10114" xr:uid="{8BF8D3E0-6C1A-4032-B4E3-598B88D5A598}"/>
    <cellStyle name="Normal 6 4 4 2 4" xfId="10115" xr:uid="{5C0F0E04-32B5-492B-AA16-CF61753962C0}"/>
    <cellStyle name="Normal 6 4 4 2 5" xfId="6735" xr:uid="{9049C642-25DE-4752-B96A-6781EC426BFD}"/>
    <cellStyle name="Normal 6 4 4 2 6" xfId="11949" xr:uid="{3F8B0121-6876-4D3C-81ED-D39CF1067D2B}"/>
    <cellStyle name="Normal 6 4 4 2 7" xfId="4910" xr:uid="{D0B71936-4BC1-49C1-9EAF-BAD4C894BE13}"/>
    <cellStyle name="Normal 6 4 4 3" xfId="1784" xr:uid="{428CD2F1-6B6B-4838-9312-5AC40D32FD3C}"/>
    <cellStyle name="Normal 6 4 4 3 2" xfId="3741" xr:uid="{116BA2E0-F520-4D8C-8BD4-5D89309BFDB3}"/>
    <cellStyle name="Normal 6 4 4 3 2 2" xfId="14407" xr:uid="{D92ECC80-28BE-4794-8D27-ED01DD82458A}"/>
    <cellStyle name="Normal 6 4 4 3 2 3" xfId="10116" xr:uid="{7C635DB4-E8BD-4E41-BD5D-937F5C5C3F38}"/>
    <cellStyle name="Normal 6 4 4 3 3" xfId="10117" xr:uid="{C3BB6C55-3F4C-4F81-B033-8D5DBD87C04C}"/>
    <cellStyle name="Normal 6 4 4 3 4" xfId="7380" xr:uid="{F6FB594D-EDE3-4E8A-8373-354B8066FB11}"/>
    <cellStyle name="Normal 6 4 4 3 5" xfId="12594" xr:uid="{B70A0779-6EBE-4F3C-9327-CE236D20807D}"/>
    <cellStyle name="Normal 6 4 4 3 6" xfId="5555" xr:uid="{9C9BC087-BEBD-46FF-8E19-795CE1AB6ADC}"/>
    <cellStyle name="Normal 6 4 4 4" xfId="2644" xr:uid="{46F05795-5EDF-477B-8497-AE5FA0016DCD}"/>
    <cellStyle name="Normal 6 4 4 4 2" xfId="13310" xr:uid="{4B19425E-58BE-499D-B8C6-0D980E5E41E8}"/>
    <cellStyle name="Normal 6 4 4 4 3" xfId="10118" xr:uid="{24CF9E23-F2AC-405D-B519-9F241F10AE8F}"/>
    <cellStyle name="Normal 6 4 4 5" xfId="10119" xr:uid="{4889C4F2-C91F-44DA-9BF5-5777D74B5C8B}"/>
    <cellStyle name="Normal 6 4 4 6" xfId="6283" xr:uid="{D5800AD3-7506-493C-8F16-E2173DE2F018}"/>
    <cellStyle name="Normal 6 4 4 7" xfId="11497" xr:uid="{CBC172C0-72AA-48E7-AE55-59B21F6C80D6}"/>
    <cellStyle name="Normal 6 4 4 8" xfId="4458" xr:uid="{AA0E1D61-568D-4A56-AFBA-B7497FCC1086}"/>
    <cellStyle name="Normal 6 4 5" xfId="713" xr:uid="{9E94D318-E7EC-4BCD-ABBC-D0333CAF9EB2}"/>
    <cellStyle name="Normal 6 4 5 2" xfId="1177" xr:uid="{1CA0FEA7-ED30-49BB-8DDE-765C62AFD543}"/>
    <cellStyle name="Normal 6 4 5 2 2" xfId="1787" xr:uid="{20D7C70D-6742-4861-AFC4-C5A582B7E8E7}"/>
    <cellStyle name="Normal 6 4 5 2 2 2" xfId="3744" xr:uid="{E1E1DCBB-185E-422F-957A-AA35679F7A70}"/>
    <cellStyle name="Normal 6 4 5 2 2 2 2" xfId="14410" xr:uid="{E37D1E05-107C-47E0-A194-7F567394E547}"/>
    <cellStyle name="Normal 6 4 5 2 2 2 3" xfId="10120" xr:uid="{8D704679-E9AE-42A4-AF49-E73E4F0A0051}"/>
    <cellStyle name="Normal 6 4 5 2 2 3" xfId="10121" xr:uid="{913EFD3B-7267-4916-961E-58F2909D31D0}"/>
    <cellStyle name="Normal 6 4 5 2 2 4" xfId="7383" xr:uid="{675EFD6F-7736-4911-A2B1-F9B01603131A}"/>
    <cellStyle name="Normal 6 4 5 2 2 5" xfId="12597" xr:uid="{E788A91A-5FF8-4D3B-85F1-DA0E18F95F5B}"/>
    <cellStyle name="Normal 6 4 5 2 2 6" xfId="5558" xr:uid="{482E316C-DB55-42F8-8081-9553437B70EB}"/>
    <cellStyle name="Normal 6 4 5 2 3" xfId="3146" xr:uid="{46D775BA-0D71-40EE-A541-4E8958FE4090}"/>
    <cellStyle name="Normal 6 4 5 2 3 2" xfId="13812" xr:uid="{FDC9AA0E-1035-49C5-8B93-1FD873190A68}"/>
    <cellStyle name="Normal 6 4 5 2 3 3" xfId="10122" xr:uid="{32F3FCFA-5A4C-4392-ABA1-14BE82AA4595}"/>
    <cellStyle name="Normal 6 4 5 2 4" xfId="10123" xr:uid="{431834E1-51DF-403F-9D63-DC5E1C87826B}"/>
    <cellStyle name="Normal 6 4 5 2 5" xfId="6785" xr:uid="{D6EBD31A-90FA-4D88-8869-21F85F61E0C5}"/>
    <cellStyle name="Normal 6 4 5 2 6" xfId="11999" xr:uid="{2623C6B2-7AB3-44CA-8ECE-44A86EAAF21E}"/>
    <cellStyle name="Normal 6 4 5 2 7" xfId="4960" xr:uid="{B0AE8DFD-906B-47DC-A543-61D2AA9FAA4B}"/>
    <cellStyle name="Normal 6 4 5 3" xfId="1786" xr:uid="{52EDB2BF-2A28-4DEE-A598-13290D594DD7}"/>
    <cellStyle name="Normal 6 4 5 3 2" xfId="3743" xr:uid="{FD51C596-6B21-4709-B010-82D36A864F0E}"/>
    <cellStyle name="Normal 6 4 5 3 2 2" xfId="14409" xr:uid="{1AE0263F-C38E-47DB-8E74-D40CDF3FD119}"/>
    <cellStyle name="Normal 6 4 5 3 2 3" xfId="10124" xr:uid="{9A193A4E-9A4B-452A-9B92-06912F2D749A}"/>
    <cellStyle name="Normal 6 4 5 3 3" xfId="10125" xr:uid="{800722AF-2724-40C7-94E7-97344B084679}"/>
    <cellStyle name="Normal 6 4 5 3 4" xfId="7382" xr:uid="{B46DFDB7-0145-48AC-A77A-9C738003B849}"/>
    <cellStyle name="Normal 6 4 5 3 5" xfId="12596" xr:uid="{045BBCCA-58EB-4153-B6F0-F0763F230B1E}"/>
    <cellStyle name="Normal 6 4 5 3 6" xfId="5557" xr:uid="{D549A163-B11F-48DF-8B4C-E0AFA0BA16C2}"/>
    <cellStyle name="Normal 6 4 5 4" xfId="2779" xr:uid="{83FA22F9-B53E-43CA-B840-11D58E5D4E91}"/>
    <cellStyle name="Normal 6 4 5 4 2" xfId="13445" xr:uid="{AAF63686-048D-4DE9-94DD-FFCF8684120B}"/>
    <cellStyle name="Normal 6 4 5 4 3" xfId="10126" xr:uid="{C44AE9D6-BCA6-4786-B4EA-5746666EEA7B}"/>
    <cellStyle name="Normal 6 4 5 5" xfId="10127" xr:uid="{555045ED-E8B1-4400-826B-3B025EC192FB}"/>
    <cellStyle name="Normal 6 4 5 6" xfId="6418" xr:uid="{FABF73A2-8FBB-47C6-8591-E07DE3EC5E30}"/>
    <cellStyle name="Normal 6 4 5 7" xfId="11632" xr:uid="{59E6377B-5DDF-41F5-9EE1-C1211F60D0B2}"/>
    <cellStyle name="Normal 6 4 5 8" xfId="4593" xr:uid="{B8B527B0-BB1F-419F-80D2-BD64881C47CC}"/>
    <cellStyle name="Normal 6 4 6" xfId="381" xr:uid="{EB5350FE-ED69-4E66-AB71-925F68128779}"/>
    <cellStyle name="Normal 6 4 6 2" xfId="1007" xr:uid="{FF3AC588-050B-457D-8090-99B1C45284C0}"/>
    <cellStyle name="Normal 6 4 6 2 2" xfId="1789" xr:uid="{C36742C7-FF44-490E-B94E-6449E71BD6ED}"/>
    <cellStyle name="Normal 6 4 6 2 2 2" xfId="3746" xr:uid="{70700E8A-78B1-4C7D-9D0A-4AE4E651E975}"/>
    <cellStyle name="Normal 6 4 6 2 2 2 2" xfId="14412" xr:uid="{DFA0DB22-C0B1-416D-B9D2-784BE4126625}"/>
    <cellStyle name="Normal 6 4 6 2 2 2 3" xfId="10128" xr:uid="{C01EC735-0AAA-463F-9C2D-9A87129F1207}"/>
    <cellStyle name="Normal 6 4 6 2 2 3" xfId="10129" xr:uid="{7CB56CB9-CBA4-4DA4-AE83-1166947467A8}"/>
    <cellStyle name="Normal 6 4 6 2 2 4" xfId="7385" xr:uid="{0D804E98-6BD7-4F29-BADD-BE0EC2842EC0}"/>
    <cellStyle name="Normal 6 4 6 2 2 5" xfId="12599" xr:uid="{6AF92E08-4D2F-4C3E-A100-22E89401A21F}"/>
    <cellStyle name="Normal 6 4 6 2 2 6" xfId="5560" xr:uid="{C3E2B8AB-24CE-448C-8435-3723D9746229}"/>
    <cellStyle name="Normal 6 4 6 2 3" xfId="3052" xr:uid="{66AF727D-0A92-4383-82F2-4B192F17C05F}"/>
    <cellStyle name="Normal 6 4 6 2 3 2" xfId="13718" xr:uid="{AB0624E9-C770-451D-A962-D29361191BB7}"/>
    <cellStyle name="Normal 6 4 6 2 3 3" xfId="10130" xr:uid="{FAF58EF3-D251-4075-9726-747C4CDF5D68}"/>
    <cellStyle name="Normal 6 4 6 2 4" xfId="10131" xr:uid="{A9BF567D-A32B-4E51-AD22-D5CB19B9FEDF}"/>
    <cellStyle name="Normal 6 4 6 2 5" xfId="6691" xr:uid="{1119500B-6107-447A-AB12-0ED0FC19C54D}"/>
    <cellStyle name="Normal 6 4 6 2 6" xfId="11905" xr:uid="{38001B3F-FA82-45C1-B622-6EE4DFA5F0E9}"/>
    <cellStyle name="Normal 6 4 6 2 7" xfId="4866" xr:uid="{836782E4-B062-45DB-B609-CA0AA8201C5D}"/>
    <cellStyle name="Normal 6 4 6 3" xfId="1788" xr:uid="{5BB8D7EC-0771-4D86-9FAF-65378895B192}"/>
    <cellStyle name="Normal 6 4 6 3 2" xfId="3745" xr:uid="{51D2A578-342B-4F4E-900A-C30C37EF095C}"/>
    <cellStyle name="Normal 6 4 6 3 2 2" xfId="14411" xr:uid="{529FD502-7ABA-4AEA-8BD1-C32EF3D7034A}"/>
    <cellStyle name="Normal 6 4 6 3 2 3" xfId="10132" xr:uid="{CAC05053-866F-4D25-AD4F-D74309DD665E}"/>
    <cellStyle name="Normal 6 4 6 3 3" xfId="10133" xr:uid="{9A35545F-1968-47CB-8A80-4ADD5A252571}"/>
    <cellStyle name="Normal 6 4 6 3 4" xfId="7384" xr:uid="{B8925E5E-06FC-48E5-AEFB-E62FF0EECBE6}"/>
    <cellStyle name="Normal 6 4 6 3 5" xfId="12598" xr:uid="{F77B3F45-616C-49AB-A54C-9B433A2139F9}"/>
    <cellStyle name="Normal 6 4 6 3 6" xfId="5559" xr:uid="{66C1D2AD-B3A8-4894-9125-F629F53A6F7A}"/>
    <cellStyle name="Normal 6 4 6 4" xfId="2595" xr:uid="{2CD69432-EF20-4EE3-BBA5-0E1F0FC0F556}"/>
    <cellStyle name="Normal 6 4 6 4 2" xfId="13261" xr:uid="{915ADF1B-04E1-402B-85D7-918FC530A725}"/>
    <cellStyle name="Normal 6 4 6 4 3" xfId="10134" xr:uid="{87EF1046-6120-477D-84B7-13B5443CF158}"/>
    <cellStyle name="Normal 6 4 6 5" xfId="10135" xr:uid="{355A51C1-70F9-4FD0-AA90-1B555ACC3BD6}"/>
    <cellStyle name="Normal 6 4 6 6" xfId="6234" xr:uid="{29A7A669-2725-40BB-845C-03A19334924D}"/>
    <cellStyle name="Normal 6 4 6 7" xfId="11448" xr:uid="{F4BC4310-55F9-4354-B2ED-5A987608A3AD}"/>
    <cellStyle name="Normal 6 4 6 8" xfId="4409" xr:uid="{0D27F5B5-3110-49E3-8DC2-8545138FDAAF}"/>
    <cellStyle name="Normal 6 4 7" xfId="861" xr:uid="{3488DE2C-1CB8-4836-B55D-C73451CCCA2B}"/>
    <cellStyle name="Normal 6 4 7 2" xfId="1790" xr:uid="{E3CA9499-42B5-4CE3-BBBF-45761AB2CFCA}"/>
    <cellStyle name="Normal 6 4 7 2 2" xfId="3747" xr:uid="{1DF62976-DD6C-4A36-968C-611797E7F830}"/>
    <cellStyle name="Normal 6 4 7 2 2 2" xfId="14413" xr:uid="{83BE32B1-2BB3-4B8B-976B-985FB10C9E5E}"/>
    <cellStyle name="Normal 6 4 7 2 2 3" xfId="10136" xr:uid="{9122E75A-D102-4DFD-A794-1FAF1C8D8A19}"/>
    <cellStyle name="Normal 6 4 7 2 3" xfId="10137" xr:uid="{A3554F40-7F09-4578-950D-C05F105B83D0}"/>
    <cellStyle name="Normal 6 4 7 2 4" xfId="7386" xr:uid="{B8C914F1-551C-4A60-A2CC-A520FFCBFBE5}"/>
    <cellStyle name="Normal 6 4 7 2 5" xfId="12600" xr:uid="{95E6EFA4-F5B4-45B9-BB39-994939C08C4F}"/>
    <cellStyle name="Normal 6 4 7 2 6" xfId="5561" xr:uid="{E3FFEB8E-7AF5-403D-8066-35C1FCC24F87}"/>
    <cellStyle name="Normal 6 4 7 3" xfId="2917" xr:uid="{D71D997C-465E-4589-B7E1-A0C3FE38427F}"/>
    <cellStyle name="Normal 6 4 7 3 2" xfId="13583" xr:uid="{BF6162AE-0219-489B-ABE1-1ECA7D45E73F}"/>
    <cellStyle name="Normal 6 4 7 3 3" xfId="10138" xr:uid="{23F3ABA3-E1A3-4DAA-A6ED-D524B7BC3ECD}"/>
    <cellStyle name="Normal 6 4 7 4" xfId="10139" xr:uid="{5268753C-2180-4799-BF26-4BBC55DE7654}"/>
    <cellStyle name="Normal 6 4 7 5" xfId="6556" xr:uid="{FE6131BD-EECF-40C6-9DAD-CA22316C200E}"/>
    <cellStyle name="Normal 6 4 7 6" xfId="11770" xr:uid="{2ADACC35-DDE1-4C61-89B3-45465B547B4E}"/>
    <cellStyle name="Normal 6 4 7 7" xfId="4731" xr:uid="{7BD0CCFD-2DDE-452E-9A4C-25FE1F87C860}"/>
    <cellStyle name="Normal 6 4 8" xfId="1327" xr:uid="{9C946806-2B61-476D-9519-7426B97AF2F5}"/>
    <cellStyle name="Normal 6 4 8 2" xfId="3284" xr:uid="{F4EAC3A8-0806-4C0A-8361-38F2AC9EF8F1}"/>
    <cellStyle name="Normal 6 4 8 2 2" xfId="13950" xr:uid="{03D98065-E998-4FD0-AAF4-D0CD7F2CDBD4}"/>
    <cellStyle name="Normal 6 4 8 2 3" xfId="10140" xr:uid="{287BBDC4-1A7A-48DB-9FC7-7BACCEDA37C9}"/>
    <cellStyle name="Normal 6 4 8 3" xfId="10141" xr:uid="{104ABDAA-F19C-4F74-8B96-DF0E9768DCCD}"/>
    <cellStyle name="Normal 6 4 8 4" xfId="6923" xr:uid="{11BA186A-C6C5-4820-A67E-4848CEAD8958}"/>
    <cellStyle name="Normal 6 4 8 5" xfId="12137" xr:uid="{2A225B31-F608-4072-A17B-D6D3BF0DC594}"/>
    <cellStyle name="Normal 6 4 8 6" xfId="5098" xr:uid="{EEFFE18A-5B40-4074-8361-3957EA19849F}"/>
    <cellStyle name="Normal 6 4 9" xfId="274" xr:uid="{635C869D-02C0-4CDA-A2F0-28D6E2E5B8F1}"/>
    <cellStyle name="Normal 6 4 9 2" xfId="2550" xr:uid="{1F355708-28BA-47BD-8410-2C32FAC6EDF6}"/>
    <cellStyle name="Normal 6 4 9 2 2" xfId="13217" xr:uid="{0394ADFC-96CA-4005-9497-F5A22556EFA6}"/>
    <cellStyle name="Normal 6 4 9 2 3" xfId="10142" xr:uid="{EA333A9E-01B5-4F8A-8DF4-7B26A0289DA1}"/>
    <cellStyle name="Normal 6 4 9 3" xfId="10143" xr:uid="{F8EB8F2C-C9F0-4A97-929F-EC5AD1DE0322}"/>
    <cellStyle name="Normal 6 4 9 4" xfId="6189" xr:uid="{3A533A21-80BA-44CC-829B-6F7628D67C86}"/>
    <cellStyle name="Normal 6 4 9 5" xfId="11404" xr:uid="{05F8D2D3-18AE-46C6-92B3-6E02EF05AB93}"/>
    <cellStyle name="Normal 6 4 9 6" xfId="4365" xr:uid="{F602340F-240A-4AFC-BCB1-871A5EF02AE7}"/>
    <cellStyle name="Normal 6 5" xfId="177" xr:uid="{6708AC51-081A-4BB6-AF7B-96DD2750B093}"/>
    <cellStyle name="Normal 6 5 10" xfId="2166" xr:uid="{01E70107-9B96-4C36-8F91-FD6E13DBC10B}"/>
    <cellStyle name="Normal 6 5 10 2" xfId="4025" xr:uid="{44EBE6C5-2062-4D95-AE34-1A6034098740}"/>
    <cellStyle name="Normal 6 5 10 2 2" xfId="14688" xr:uid="{34853CFE-AE66-4EDF-9D6C-AA55A3F463E7}"/>
    <cellStyle name="Normal 6 5 10 2 3" xfId="10144" xr:uid="{F80D6D9E-D564-475F-8113-A56313629676}"/>
    <cellStyle name="Normal 6 5 10 3" xfId="10145" xr:uid="{86D8BD21-0209-469F-9397-89A6B005B366}"/>
    <cellStyle name="Normal 6 5 10 4" xfId="7664" xr:uid="{38184C4E-0E36-4FFE-B492-105F2C98B516}"/>
    <cellStyle name="Normal 6 5 10 5" xfId="12875" xr:uid="{9B863F5A-38A9-479B-AB84-1FDD26BA65E4}"/>
    <cellStyle name="Normal 6 5 10 6" xfId="5836" xr:uid="{1FEFE9B3-3A65-47C7-95BF-E077CA89B0EB}"/>
    <cellStyle name="Normal 6 5 11" xfId="2317" xr:uid="{B065DED7-8E02-41F6-B4A9-98C889210A71}"/>
    <cellStyle name="Normal 6 5 11 2" xfId="4161" xr:uid="{68392F53-FFEB-4BC8-B89D-09D68E48276D}"/>
    <cellStyle name="Normal 6 5 11 2 2" xfId="14824" xr:uid="{4898CDE1-64FB-4A14-A8EA-7F36A7DC72DF}"/>
    <cellStyle name="Normal 6 5 11 2 3" xfId="10146" xr:uid="{A46E7DC0-A1AF-42F2-B000-039010EF4167}"/>
    <cellStyle name="Normal 6 5 11 3" xfId="7800" xr:uid="{B6802783-B231-42CC-AA66-063AD6A57C3E}"/>
    <cellStyle name="Normal 6 5 11 4" xfId="13011" xr:uid="{F2614A77-6CD6-41CD-800C-251A5E02501C}"/>
    <cellStyle name="Normal 6 5 11 5" xfId="5972" xr:uid="{E0F704D7-7FDB-4C7C-BBA5-D9E7F74A8848}"/>
    <cellStyle name="Normal 6 5 12" xfId="2508" xr:uid="{3BE9ED15-52F9-4EBD-B3F0-C109171D41A4}"/>
    <cellStyle name="Normal 6 5 12 2" xfId="10147" xr:uid="{191351DD-A024-4C28-B9AF-F8812A476FF0}"/>
    <cellStyle name="Normal 6 5 12 3" xfId="13176" xr:uid="{A55413BA-99D7-4972-86C5-E617076DC786}"/>
    <cellStyle name="Normal 6 5 12 4" xfId="6111" xr:uid="{B7A3DD83-768E-4B9C-94D6-CA9A02E53376}"/>
    <cellStyle name="Normal 6 5 13" xfId="10148" xr:uid="{84DA283B-70AA-422C-AC5A-903D7C774ED9}"/>
    <cellStyle name="Normal 6 5 14" xfId="6147" xr:uid="{27A3B9C2-2EE3-4694-860E-EBBD2C57F4B4}"/>
    <cellStyle name="Normal 6 5 15" xfId="11363" xr:uid="{1CAF38BD-DD84-4800-A39A-03BDB53D8EC5}"/>
    <cellStyle name="Normal 6 5 16" xfId="4324" xr:uid="{148D89FA-6F86-4E0E-A626-974A4827D0FC}"/>
    <cellStyle name="Normal 6 5 2" xfId="600" xr:uid="{249C97E7-6B15-4BA0-821D-77B12E713827}"/>
    <cellStyle name="Normal 6 5 2 10" xfId="11545" xr:uid="{9C376037-D4B2-444C-969C-2DF109D42432}"/>
    <cellStyle name="Normal 6 5 2 11" xfId="4506" xr:uid="{70F95DC5-EFB5-43FA-BCD3-A832E10A6155}"/>
    <cellStyle name="Normal 6 5 2 2" xfId="761" xr:uid="{CBBC4EBD-2B8E-418B-8318-33C26E4310B2}"/>
    <cellStyle name="Normal 6 5 2 2 2" xfId="1225" xr:uid="{38EB8D69-CF1A-4934-8C4F-C850DD4CBC68}"/>
    <cellStyle name="Normal 6 5 2 2 2 2" xfId="1793" xr:uid="{A7D1CA38-6A11-418A-9CF0-55998C0B909E}"/>
    <cellStyle name="Normal 6 5 2 2 2 2 2" xfId="3750" xr:uid="{7C50DDEB-2607-456E-BB25-80F90AD98B68}"/>
    <cellStyle name="Normal 6 5 2 2 2 2 2 2" xfId="14416" xr:uid="{0A0BB61C-629A-4A18-9363-BB899B8B1EEB}"/>
    <cellStyle name="Normal 6 5 2 2 2 2 2 3" xfId="10149" xr:uid="{4811E7C4-BCA7-41E0-B7C9-A7DA06CFFFA1}"/>
    <cellStyle name="Normal 6 5 2 2 2 2 3" xfId="10150" xr:uid="{794C359B-B229-4A6A-86EA-635A5B6021FC}"/>
    <cellStyle name="Normal 6 5 2 2 2 2 4" xfId="7389" xr:uid="{6FFC249F-CF28-4AAA-B593-585F2C284247}"/>
    <cellStyle name="Normal 6 5 2 2 2 2 5" xfId="12603" xr:uid="{B906AF15-65E3-4A0D-B9E4-97D9B2359368}"/>
    <cellStyle name="Normal 6 5 2 2 2 2 6" xfId="5564" xr:uid="{1E4303E0-D96E-47E8-B33D-BDE56A02116A}"/>
    <cellStyle name="Normal 6 5 2 2 2 3" xfId="3194" xr:uid="{CB9ED75A-DACC-40FC-8DC4-F992D9906151}"/>
    <cellStyle name="Normal 6 5 2 2 2 3 2" xfId="13860" xr:uid="{4FD38621-6714-496A-BF31-B3D399F6D66A}"/>
    <cellStyle name="Normal 6 5 2 2 2 3 3" xfId="10151" xr:uid="{9E75FD1B-ECC6-481A-9274-66E762717F74}"/>
    <cellStyle name="Normal 6 5 2 2 2 4" xfId="10152" xr:uid="{52B7AD8E-488B-4C71-9D19-276A37256267}"/>
    <cellStyle name="Normal 6 5 2 2 2 5" xfId="6833" xr:uid="{E85A3626-CCA8-438A-A05E-469538945232}"/>
    <cellStyle name="Normal 6 5 2 2 2 6" xfId="12047" xr:uid="{3DF9CA51-66AE-44FB-B8C0-53DD44D2A1C7}"/>
    <cellStyle name="Normal 6 5 2 2 2 7" xfId="5008" xr:uid="{BC95510A-1CA9-4506-8C2D-8ED0D172A457}"/>
    <cellStyle name="Normal 6 5 2 2 3" xfId="1792" xr:uid="{075B581C-4FC3-479B-B76F-34F36AFE5262}"/>
    <cellStyle name="Normal 6 5 2 2 3 2" xfId="3749" xr:uid="{9A47FE16-210C-4888-A4C0-F4BF35BBFD0F}"/>
    <cellStyle name="Normal 6 5 2 2 3 2 2" xfId="14415" xr:uid="{5832E5F1-6E65-4EC8-9B64-3684501BE91D}"/>
    <cellStyle name="Normal 6 5 2 2 3 2 3" xfId="10153" xr:uid="{72E9A553-816D-45A7-B13F-8D67BDCBF8A1}"/>
    <cellStyle name="Normal 6 5 2 2 3 3" xfId="10154" xr:uid="{8EBD5A01-BDA8-47C3-B088-C71674EEAA9F}"/>
    <cellStyle name="Normal 6 5 2 2 3 4" xfId="7388" xr:uid="{9804BE7B-8077-43CD-B6BB-FD7AE791616B}"/>
    <cellStyle name="Normal 6 5 2 2 3 5" xfId="12602" xr:uid="{EA1A272F-08D4-444E-84D6-EC885A07283B}"/>
    <cellStyle name="Normal 6 5 2 2 3 6" xfId="5563" xr:uid="{ABD5647B-AFD5-4518-9FD5-B57CFA586931}"/>
    <cellStyle name="Normal 6 5 2 2 4" xfId="2827" xr:uid="{19B72E52-A232-43B4-8004-1C21245B45C2}"/>
    <cellStyle name="Normal 6 5 2 2 4 2" xfId="13493" xr:uid="{71CAAD26-20FB-41DD-B547-17EDEA0D88B1}"/>
    <cellStyle name="Normal 6 5 2 2 4 3" xfId="10155" xr:uid="{83D5A765-EC01-4964-A625-D3EBCCA0C607}"/>
    <cellStyle name="Normal 6 5 2 2 5" xfId="10156" xr:uid="{5AE7CE78-28A9-42CF-83BB-B029C57D4C1F}"/>
    <cellStyle name="Normal 6 5 2 2 6" xfId="6466" xr:uid="{273509B3-8E4D-4B10-A65E-C427F6022F60}"/>
    <cellStyle name="Normal 6 5 2 2 7" xfId="11680" xr:uid="{F857C7CA-F208-4410-9EF4-670525ECBDF0}"/>
    <cellStyle name="Normal 6 5 2 2 8" xfId="4641" xr:uid="{3F3B9B2D-0BF2-476C-9F2E-EFA34B628EF1}"/>
    <cellStyle name="Normal 6 5 2 3" xfId="913" xr:uid="{7BB12859-89FC-46E9-9BF5-E2D388D281F2}"/>
    <cellStyle name="Normal 6 5 2 3 2" xfId="1794" xr:uid="{E70E611E-D343-4E0C-97FF-3F64A49C9665}"/>
    <cellStyle name="Normal 6 5 2 3 2 2" xfId="3751" xr:uid="{A566F8D3-8D46-40E8-9290-0FE7F4B8CA51}"/>
    <cellStyle name="Normal 6 5 2 3 2 2 2" xfId="14417" xr:uid="{A501C715-2F1F-432B-97EB-1F1AA40700DD}"/>
    <cellStyle name="Normal 6 5 2 3 2 2 3" xfId="10157" xr:uid="{91688DBA-5042-4F38-96FD-652208730F32}"/>
    <cellStyle name="Normal 6 5 2 3 2 3" xfId="10158" xr:uid="{057F0CC4-E14B-4A7F-9C6F-ABAA962E1E79}"/>
    <cellStyle name="Normal 6 5 2 3 2 4" xfId="7390" xr:uid="{CC914CC6-06AA-49FE-9919-C48B44C8BA7B}"/>
    <cellStyle name="Normal 6 5 2 3 2 5" xfId="12604" xr:uid="{82431049-F82C-4A9A-8213-385F5FBCBFB5}"/>
    <cellStyle name="Normal 6 5 2 3 2 6" xfId="5565" xr:uid="{B0EFA55B-B660-4485-AEAC-18010D9D1488}"/>
    <cellStyle name="Normal 6 5 2 3 3" xfId="2965" xr:uid="{2D7B1BF8-24AE-46F3-8A0F-7DBD08995EF3}"/>
    <cellStyle name="Normal 6 5 2 3 3 2" xfId="13631" xr:uid="{8DEA8EA2-2DD4-4A7D-8C68-889CCAAFACE9}"/>
    <cellStyle name="Normal 6 5 2 3 3 3" xfId="10159" xr:uid="{0BBDA840-D18F-4FF1-8B8D-F089DA543BB0}"/>
    <cellStyle name="Normal 6 5 2 3 4" xfId="10160" xr:uid="{A066ED9F-3725-4FAC-B5D7-5FF24CAF42FD}"/>
    <cellStyle name="Normal 6 5 2 3 5" xfId="6604" xr:uid="{A26D9240-730D-42EC-9089-C0A5629C2B0A}"/>
    <cellStyle name="Normal 6 5 2 3 6" xfId="11818" xr:uid="{61419200-547B-45F6-972D-6B60C5786D15}"/>
    <cellStyle name="Normal 6 5 2 3 7" xfId="4779" xr:uid="{5BB13579-22D6-4D44-91CC-B2B5BCC819D9}"/>
    <cellStyle name="Normal 6 5 2 4" xfId="1791" xr:uid="{35B1D227-3D09-4029-9C11-F12E37D45F7C}"/>
    <cellStyle name="Normal 6 5 2 4 2" xfId="3748" xr:uid="{73B29424-37D3-4D90-9E0E-4D86FE16DDB3}"/>
    <cellStyle name="Normal 6 5 2 4 2 2" xfId="14414" xr:uid="{94464904-F886-43B3-9628-FC10181969C2}"/>
    <cellStyle name="Normal 6 5 2 4 2 3" xfId="10161" xr:uid="{4EED823F-D5FD-49A2-AA18-F7310E04AFF2}"/>
    <cellStyle name="Normal 6 5 2 4 3" xfId="10162" xr:uid="{D7FE3F63-9111-44EF-AF3D-DB59EB93D916}"/>
    <cellStyle name="Normal 6 5 2 4 4" xfId="7387" xr:uid="{EFE40FB2-15B0-4D35-AED1-C25ECE93FC00}"/>
    <cellStyle name="Normal 6 5 2 4 5" xfId="12601" xr:uid="{C1E19A82-4720-4F91-928D-1F3CB68991FC}"/>
    <cellStyle name="Normal 6 5 2 4 6" xfId="5562" xr:uid="{F8138C26-01A3-4421-B117-15ADCF510957}"/>
    <cellStyle name="Normal 6 5 2 5" xfId="2220" xr:uid="{AF73666A-FAA4-4C42-A862-B648F54AD160}"/>
    <cellStyle name="Normal 6 5 2 5 2" xfId="4073" xr:uid="{2042EEDF-38EC-45FB-8F18-766ABC70D1AB}"/>
    <cellStyle name="Normal 6 5 2 5 2 2" xfId="14736" xr:uid="{7F3BD5B5-6267-43AF-BD7A-5BFD9791644C}"/>
    <cellStyle name="Normal 6 5 2 5 2 3" xfId="10163" xr:uid="{6D2EFD13-F89B-45B3-8AD8-5DFB6786199A}"/>
    <cellStyle name="Normal 6 5 2 5 3" xfId="10164" xr:uid="{5276018B-A1C3-418C-AD83-143E4676D190}"/>
    <cellStyle name="Normal 6 5 2 5 4" xfId="7712" xr:uid="{9A5E1BC4-301B-4994-B5FD-718DE0117573}"/>
    <cellStyle name="Normal 6 5 2 5 5" xfId="12923" xr:uid="{FB1508BC-E89D-43F1-9254-3A833DE2FB44}"/>
    <cellStyle name="Normal 6 5 2 5 6" xfId="5884" xr:uid="{BAAF0C15-DABC-43AC-955D-820D925322B2}"/>
    <cellStyle name="Normal 6 5 2 6" xfId="2364" xr:uid="{124F3C65-51B7-4B15-A987-812D369C1307}"/>
    <cellStyle name="Normal 6 5 2 6 2" xfId="4208" xr:uid="{93BD853A-C023-49C9-A610-696538F39803}"/>
    <cellStyle name="Normal 6 5 2 6 2 2" xfId="14871" xr:uid="{34DEF362-A076-437D-AB77-0CE2592E93FF}"/>
    <cellStyle name="Normal 6 5 2 6 2 3" xfId="10165" xr:uid="{8BD49AE4-7BF2-48BB-A125-DE22773DFC94}"/>
    <cellStyle name="Normal 6 5 2 6 3" xfId="7847" xr:uid="{C4D81EF5-3717-41EC-B061-259DB62C710C}"/>
    <cellStyle name="Normal 6 5 2 6 4" xfId="13058" xr:uid="{8BF23EA3-267E-485A-A664-8E0397956EBD}"/>
    <cellStyle name="Normal 6 5 2 6 5" xfId="6019" xr:uid="{48068996-5631-44E8-B379-5899B01BB638}"/>
    <cellStyle name="Normal 6 5 2 7" xfId="2692" xr:uid="{7D0DC485-BA69-4D84-9C54-E014837DBB22}"/>
    <cellStyle name="Normal 6 5 2 7 2" xfId="13358" xr:uid="{DE736735-A1DE-42C2-B718-C16335640F58}"/>
    <cellStyle name="Normal 6 5 2 7 3" xfId="10166" xr:uid="{C7FB78C2-8A43-4F62-A14C-C79FFA342096}"/>
    <cellStyle name="Normal 6 5 2 8" xfId="10167" xr:uid="{A50B3D49-2481-4479-AC51-7630FE385FB6}"/>
    <cellStyle name="Normal 6 5 2 9" xfId="6331" xr:uid="{795A33B4-FAAF-4FD2-BF47-9279B9E66B2B}"/>
    <cellStyle name="Normal 6 5 3" xfId="663" xr:uid="{F8B44B64-0FCA-4819-9E47-E402AA3BEE6B}"/>
    <cellStyle name="Normal 6 5 3 10" xfId="11587" xr:uid="{6CC579EE-8351-4556-A2E8-5FFBEC0D5719}"/>
    <cellStyle name="Normal 6 5 3 11" xfId="4548" xr:uid="{F91FA4EA-905D-4D48-99EA-58F8676E64D6}"/>
    <cellStyle name="Normal 6 5 3 2" xfId="804" xr:uid="{9B9D6EB5-49D4-41BC-89CF-5842FA71BDD2}"/>
    <cellStyle name="Normal 6 5 3 2 2" xfId="1267" xr:uid="{E5D36C50-897E-4C1E-9EF1-C5E284AB8258}"/>
    <cellStyle name="Normal 6 5 3 2 2 2" xfId="1797" xr:uid="{A1C1F513-9275-4910-A353-03341AF8C844}"/>
    <cellStyle name="Normal 6 5 3 2 2 2 2" xfId="3754" xr:uid="{C8888DF9-8305-4269-AF64-DC499EB149F6}"/>
    <cellStyle name="Normal 6 5 3 2 2 2 2 2" xfId="14420" xr:uid="{D8BB098B-9895-4CF5-8E99-499DB92920C3}"/>
    <cellStyle name="Normal 6 5 3 2 2 2 2 3" xfId="10168" xr:uid="{C861C36E-B9C4-4BF4-9687-980D2DFAF44A}"/>
    <cellStyle name="Normal 6 5 3 2 2 2 3" xfId="10169" xr:uid="{4F39FDD8-527D-4226-A77B-1788FDB55F3D}"/>
    <cellStyle name="Normal 6 5 3 2 2 2 4" xfId="7393" xr:uid="{39CD9259-28BA-4EEC-AD72-4DA108AEF5E1}"/>
    <cellStyle name="Normal 6 5 3 2 2 2 5" xfId="12607" xr:uid="{5750DF8B-CEBD-407E-B15D-FE9C65060924}"/>
    <cellStyle name="Normal 6 5 3 2 2 2 6" xfId="5568" xr:uid="{7F867EE8-C624-47BB-8D29-B3281C0B933F}"/>
    <cellStyle name="Normal 6 5 3 2 2 3" xfId="3236" xr:uid="{FA432D7A-F72F-45FA-8BC1-A9DBC5841165}"/>
    <cellStyle name="Normal 6 5 3 2 2 3 2" xfId="13902" xr:uid="{D623CC78-9527-4665-827D-AE727ECF9D2D}"/>
    <cellStyle name="Normal 6 5 3 2 2 3 3" xfId="10170" xr:uid="{0583C96B-ADC2-43EC-8C92-F6F15C967A0F}"/>
    <cellStyle name="Normal 6 5 3 2 2 4" xfId="10171" xr:uid="{3F0968D5-0DFF-43E1-A031-D69EDAB5D3A4}"/>
    <cellStyle name="Normal 6 5 3 2 2 5" xfId="6875" xr:uid="{01F56261-90E9-4D8A-8473-E42C844EAE3D}"/>
    <cellStyle name="Normal 6 5 3 2 2 6" xfId="12089" xr:uid="{0070E28B-F490-4106-A0BF-663243928B01}"/>
    <cellStyle name="Normal 6 5 3 2 2 7" xfId="5050" xr:uid="{D532AFD0-17EE-490D-948B-E62C1EB83505}"/>
    <cellStyle name="Normal 6 5 3 2 3" xfId="1796" xr:uid="{5BEF1B7A-A947-4C27-A919-005275C7CF0B}"/>
    <cellStyle name="Normal 6 5 3 2 3 2" xfId="3753" xr:uid="{066FEEA1-9D4E-4559-9B12-CBFD0D73C8EC}"/>
    <cellStyle name="Normal 6 5 3 2 3 2 2" xfId="14419" xr:uid="{C3956E78-F05B-40AB-AFF1-6FFD9A4198FA}"/>
    <cellStyle name="Normal 6 5 3 2 3 2 3" xfId="10172" xr:uid="{E68FA722-3B1E-421C-8280-7D50D706CF14}"/>
    <cellStyle name="Normal 6 5 3 2 3 3" xfId="10173" xr:uid="{B30E1095-5D7D-400D-88E6-D7F2A917B1A1}"/>
    <cellStyle name="Normal 6 5 3 2 3 4" xfId="7392" xr:uid="{420339AE-8C8D-4808-A9D5-CD6C8C9AB803}"/>
    <cellStyle name="Normal 6 5 3 2 3 5" xfId="12606" xr:uid="{FF0707E3-8644-454C-97C2-3EE713E2AC55}"/>
    <cellStyle name="Normal 6 5 3 2 3 6" xfId="5567" xr:uid="{38E1BDBC-9BED-4AE0-8D5E-BC9440628119}"/>
    <cellStyle name="Normal 6 5 3 2 4" xfId="2869" xr:uid="{D6474478-D069-4D15-9AE6-03F927267FFD}"/>
    <cellStyle name="Normal 6 5 3 2 4 2" xfId="13535" xr:uid="{2F68B1C5-02B2-44D6-9D19-D98AC41E7BCC}"/>
    <cellStyle name="Normal 6 5 3 2 4 3" xfId="10174" xr:uid="{E3ED2791-4AB5-41A5-B286-3B491CA0FEB5}"/>
    <cellStyle name="Normal 6 5 3 2 5" xfId="10175" xr:uid="{1E44B15B-C3C4-4E99-85BC-B9D25301A2D3}"/>
    <cellStyle name="Normal 6 5 3 2 6" xfId="6508" xr:uid="{1C322705-3520-4573-9306-5AE1ECD2BB12}"/>
    <cellStyle name="Normal 6 5 3 2 7" xfId="11722" xr:uid="{CEBCD5E5-08A9-4661-BF61-03E7D733D194}"/>
    <cellStyle name="Normal 6 5 3 2 8" xfId="4683" xr:uid="{16A4F5F9-FC28-4F97-BF20-D98EE495D830}"/>
    <cellStyle name="Normal 6 5 3 3" xfId="956" xr:uid="{EC986493-E140-4215-9743-BC1F8642D18B}"/>
    <cellStyle name="Normal 6 5 3 3 2" xfId="1798" xr:uid="{4ABA4E38-DE27-4102-9D11-C0533B013E7C}"/>
    <cellStyle name="Normal 6 5 3 3 2 2" xfId="3755" xr:uid="{34271898-2051-41E6-A798-675E738D0077}"/>
    <cellStyle name="Normal 6 5 3 3 2 2 2" xfId="14421" xr:uid="{9C643228-1E64-4902-A3F6-A7AF3EE4FBEE}"/>
    <cellStyle name="Normal 6 5 3 3 2 2 3" xfId="10176" xr:uid="{D460B662-B0EC-49A0-A84F-62E1EEFAED0C}"/>
    <cellStyle name="Normal 6 5 3 3 2 3" xfId="10177" xr:uid="{0B8A2CFA-3072-4369-BCC9-618328C53F87}"/>
    <cellStyle name="Normal 6 5 3 3 2 4" xfId="7394" xr:uid="{7DA991F1-8098-4BCB-8B3C-DA10CE34AE68}"/>
    <cellStyle name="Normal 6 5 3 3 2 5" xfId="12608" xr:uid="{63137442-0FAB-4594-8595-3189B3A2B3B1}"/>
    <cellStyle name="Normal 6 5 3 3 2 6" xfId="5569" xr:uid="{9DC9FDFC-1736-4D7C-902B-9CCDC6A972FC}"/>
    <cellStyle name="Normal 6 5 3 3 3" xfId="3007" xr:uid="{9733DCD1-16F7-4680-ABDD-C5CA1321B499}"/>
    <cellStyle name="Normal 6 5 3 3 3 2" xfId="13673" xr:uid="{18040F5A-5D30-42A8-8F42-26EF249159CE}"/>
    <cellStyle name="Normal 6 5 3 3 3 3" xfId="10178" xr:uid="{7F922CFB-E8DF-4C72-B059-DAE6E07BC892}"/>
    <cellStyle name="Normal 6 5 3 3 4" xfId="10179" xr:uid="{2DFD9EFE-5ACA-4BFC-A819-5A754EFA7B7A}"/>
    <cellStyle name="Normal 6 5 3 3 5" xfId="6646" xr:uid="{65489A0D-DC9B-4230-AB22-168BC77DC513}"/>
    <cellStyle name="Normal 6 5 3 3 6" xfId="11860" xr:uid="{3C1220AB-E9B8-454D-B2D1-C46EED9136CC}"/>
    <cellStyle name="Normal 6 5 3 3 7" xfId="4821" xr:uid="{4ED3A529-52C4-4ABA-8041-7504CE582D18}"/>
    <cellStyle name="Normal 6 5 3 4" xfId="1795" xr:uid="{118AED75-80D7-48A4-A9D5-0A3D04A789C8}"/>
    <cellStyle name="Normal 6 5 3 4 2" xfId="3752" xr:uid="{F56FEAAA-EC33-4428-BE2C-E76428660264}"/>
    <cellStyle name="Normal 6 5 3 4 2 2" xfId="14418" xr:uid="{9C01AA9C-C26A-42DA-B648-4AB62A43E0F4}"/>
    <cellStyle name="Normal 6 5 3 4 2 3" xfId="10180" xr:uid="{E371ACF7-DB11-452B-A873-63B594927465}"/>
    <cellStyle name="Normal 6 5 3 4 3" xfId="10181" xr:uid="{3094E108-3D31-4702-8FB9-9560C2FF8206}"/>
    <cellStyle name="Normal 6 5 3 4 4" xfId="7391" xr:uid="{7FE8D6E9-A1C2-4B6A-90AE-95E44BA19585}"/>
    <cellStyle name="Normal 6 5 3 4 5" xfId="12605" xr:uid="{AE9D894B-3A23-4551-BF78-52514BAC564D}"/>
    <cellStyle name="Normal 6 5 3 4 6" xfId="5566" xr:uid="{54BAE9BF-BD90-432D-8675-C06B3767BBEE}"/>
    <cellStyle name="Normal 6 5 3 5" xfId="2262" xr:uid="{595FA14A-ED8B-4A65-BB48-EF599D7D24E7}"/>
    <cellStyle name="Normal 6 5 3 5 2" xfId="4115" xr:uid="{1F8B6AE5-2A45-47A1-A519-3BAAB2EC6A36}"/>
    <cellStyle name="Normal 6 5 3 5 2 2" xfId="14778" xr:uid="{98DE571E-C24F-4A75-969A-539B391C1CBB}"/>
    <cellStyle name="Normal 6 5 3 5 2 3" xfId="10182" xr:uid="{CDB03DE6-B762-4BC1-BF73-9AF8FA049352}"/>
    <cellStyle name="Normal 6 5 3 5 3" xfId="10183" xr:uid="{4BACDC20-DDD0-459D-B98A-ECA0B4BD5C6C}"/>
    <cellStyle name="Normal 6 5 3 5 4" xfId="7754" xr:uid="{2089F79A-29C2-4E5B-A56B-9D4731051426}"/>
    <cellStyle name="Normal 6 5 3 5 5" xfId="12965" xr:uid="{07BC468C-BB19-4D65-8693-13AA82B636F7}"/>
    <cellStyle name="Normal 6 5 3 5 6" xfId="5926" xr:uid="{38F30BB0-D261-4798-B93F-3DDA567DA5A6}"/>
    <cellStyle name="Normal 6 5 3 6" xfId="2406" xr:uid="{F3B8FD5E-D60F-4B8D-B17E-09E3BF286157}"/>
    <cellStyle name="Normal 6 5 3 6 2" xfId="4250" xr:uid="{F515D571-30C2-4FF5-9002-A07F3EF3C97B}"/>
    <cellStyle name="Normal 6 5 3 6 2 2" xfId="14913" xr:uid="{896F06F2-E882-4FCB-8240-C3092940DB15}"/>
    <cellStyle name="Normal 6 5 3 6 2 3" xfId="10184" xr:uid="{50B1D080-7C1B-4343-A1C6-99A556A631ED}"/>
    <cellStyle name="Normal 6 5 3 6 3" xfId="7889" xr:uid="{0FA88C7C-ED99-4570-82A0-8E99F703531A}"/>
    <cellStyle name="Normal 6 5 3 6 4" xfId="13100" xr:uid="{ABB9135A-46BF-4ABC-B730-EA53D0D6ABEA}"/>
    <cellStyle name="Normal 6 5 3 6 5" xfId="6061" xr:uid="{376BC67D-2AA5-47A9-9DFC-25632A5799AA}"/>
    <cellStyle name="Normal 6 5 3 7" xfId="2734" xr:uid="{2C1A4E59-7846-46F5-98F7-37BC8F646837}"/>
    <cellStyle name="Normal 6 5 3 7 2" xfId="13400" xr:uid="{8014DB5C-E030-4AC6-9184-3C49FB34FDB8}"/>
    <cellStyle name="Normal 6 5 3 7 3" xfId="10185" xr:uid="{6C5B55F3-ABA0-4ACC-A8F6-47F19EF45784}"/>
    <cellStyle name="Normal 6 5 3 8" xfId="10186" xr:uid="{BE6C3210-559F-4B80-85A1-DA1A66E82412}"/>
    <cellStyle name="Normal 6 5 3 9" xfId="6373" xr:uid="{04122E8D-65DF-4473-AB75-D05D4AE19CF5}"/>
    <cellStyle name="Normal 6 5 4" xfId="497" xr:uid="{DE2429D6-0BAB-4046-A69F-0386A7BDE1C9}"/>
    <cellStyle name="Normal 6 5 4 2" xfId="1065" xr:uid="{169A14F2-C7F5-42B0-964D-1B43838AF233}"/>
    <cellStyle name="Normal 6 5 4 2 2" xfId="1800" xr:uid="{4060B71D-D2EB-46A0-8013-067E462FD0BB}"/>
    <cellStyle name="Normal 6 5 4 2 2 2" xfId="3757" xr:uid="{41DEF37D-3764-4FCE-9C38-37830C7DAA0C}"/>
    <cellStyle name="Normal 6 5 4 2 2 2 2" xfId="14423" xr:uid="{3EA14EC4-6684-44B6-B0BB-189CB35F6FA1}"/>
    <cellStyle name="Normal 6 5 4 2 2 2 3" xfId="10187" xr:uid="{EE4FD571-52B3-48FE-BAF5-F819CC3BBFB5}"/>
    <cellStyle name="Normal 6 5 4 2 2 3" xfId="10188" xr:uid="{7E5FDCB4-2012-43B0-8819-C39BF6A670D5}"/>
    <cellStyle name="Normal 6 5 4 2 2 4" xfId="7396" xr:uid="{E0680F6B-BB6E-4902-B64E-12FC6C63EEF4}"/>
    <cellStyle name="Normal 6 5 4 2 2 5" xfId="12610" xr:uid="{2D3F3F13-7DB2-4019-9FB9-CC1EA4D2A26F}"/>
    <cellStyle name="Normal 6 5 4 2 2 6" xfId="5571" xr:uid="{2D2A76B4-B5C4-4ABE-900B-1E2E23F553B3}"/>
    <cellStyle name="Normal 6 5 4 2 3" xfId="3097" xr:uid="{4E0C64AF-6EA1-4664-9486-3AD59D69D45B}"/>
    <cellStyle name="Normal 6 5 4 2 3 2" xfId="13763" xr:uid="{EE6F7966-064D-4087-8B91-E8C0C8E69A69}"/>
    <cellStyle name="Normal 6 5 4 2 3 3" xfId="10189" xr:uid="{E362D922-3502-495C-8C5C-07CD3D741862}"/>
    <cellStyle name="Normal 6 5 4 2 4" xfId="10190" xr:uid="{B24AF668-B07E-4936-84D0-3B3BD4BFA2F0}"/>
    <cellStyle name="Normal 6 5 4 2 5" xfId="6736" xr:uid="{9EC94033-67BE-4D93-A16B-45DBD63FBB56}"/>
    <cellStyle name="Normal 6 5 4 2 6" xfId="11950" xr:uid="{3154FF80-976B-4B0A-B46F-6759497951BB}"/>
    <cellStyle name="Normal 6 5 4 2 7" xfId="4911" xr:uid="{46F75556-68F6-4BA5-AD3C-0CE6A9DB6A87}"/>
    <cellStyle name="Normal 6 5 4 3" xfId="1799" xr:uid="{40D56065-0845-45CC-A020-D15792DC74FB}"/>
    <cellStyle name="Normal 6 5 4 3 2" xfId="3756" xr:uid="{8151938D-3B59-4D7F-AD74-2C5D6B9F51CC}"/>
    <cellStyle name="Normal 6 5 4 3 2 2" xfId="14422" xr:uid="{AF9FB9CC-F3DB-462D-902F-36CDA03507E9}"/>
    <cellStyle name="Normal 6 5 4 3 2 3" xfId="10191" xr:uid="{DE811E9B-A30A-4F23-960E-DE8D323E8A57}"/>
    <cellStyle name="Normal 6 5 4 3 3" xfId="10192" xr:uid="{9B39722C-B27D-41C9-B524-16836615694D}"/>
    <cellStyle name="Normal 6 5 4 3 4" xfId="7395" xr:uid="{6B53C90B-63EF-435B-9018-6ADEB1075B7A}"/>
    <cellStyle name="Normal 6 5 4 3 5" xfId="12609" xr:uid="{AD0B94C8-9015-4A46-AE35-2300BD0CE72C}"/>
    <cellStyle name="Normal 6 5 4 3 6" xfId="5570" xr:uid="{C0AA8D5B-801F-404B-9B7C-C99EC6F7CAA8}"/>
    <cellStyle name="Normal 6 5 4 4" xfId="2645" xr:uid="{AACBE8E3-EEDA-4CD3-8380-BD8EF4BB3DAC}"/>
    <cellStyle name="Normal 6 5 4 4 2" xfId="13311" xr:uid="{DEBBA773-EDF2-40D4-A316-39D5953DCD00}"/>
    <cellStyle name="Normal 6 5 4 4 3" xfId="10193" xr:uid="{EFBD5E4F-4B93-4447-9307-0F64FCBE503C}"/>
    <cellStyle name="Normal 6 5 4 5" xfId="10194" xr:uid="{41F18416-EEC3-4298-89EF-08CDF2FC0046}"/>
    <cellStyle name="Normal 6 5 4 6" xfId="6284" xr:uid="{8504105A-4AB9-4E51-8074-DA5179E32AB9}"/>
    <cellStyle name="Normal 6 5 4 7" xfId="11498" xr:uid="{DAD085A5-4CDC-4CED-84FF-57B75E271BFF}"/>
    <cellStyle name="Normal 6 5 4 8" xfId="4459" xr:uid="{53375B30-2A34-4A45-8A0F-08EB18681868}"/>
    <cellStyle name="Normal 6 5 5" xfId="714" xr:uid="{FF24EAAD-E3F1-4032-90EE-F01FF6BB31D7}"/>
    <cellStyle name="Normal 6 5 5 2" xfId="1178" xr:uid="{FAE2D252-E440-4FF5-9AAA-A06964AE95B1}"/>
    <cellStyle name="Normal 6 5 5 2 2" xfId="1802" xr:uid="{ABD250B6-EEE5-4FE7-BF04-B9523457368A}"/>
    <cellStyle name="Normal 6 5 5 2 2 2" xfId="3759" xr:uid="{2C52EECB-35F3-4F62-B6DD-1308740B8B29}"/>
    <cellStyle name="Normal 6 5 5 2 2 2 2" xfId="14425" xr:uid="{A9EC393B-C8AB-437D-A819-E52EA23006B1}"/>
    <cellStyle name="Normal 6 5 5 2 2 2 3" xfId="10195" xr:uid="{811802FF-893E-4DBA-A3CD-3D951ECEEEBA}"/>
    <cellStyle name="Normal 6 5 5 2 2 3" xfId="10196" xr:uid="{DFE756E8-6BFF-41C4-87A0-0438D1EFECF9}"/>
    <cellStyle name="Normal 6 5 5 2 2 4" xfId="7398" xr:uid="{B5F622D8-E13F-462E-B1DF-1DCCB540EE22}"/>
    <cellStyle name="Normal 6 5 5 2 2 5" xfId="12612" xr:uid="{F86C083A-42FE-4D4C-8096-D0F341109B65}"/>
    <cellStyle name="Normal 6 5 5 2 2 6" xfId="5573" xr:uid="{9227BB4E-088F-4E98-BCE9-B4E9B00D3CD7}"/>
    <cellStyle name="Normal 6 5 5 2 3" xfId="3147" xr:uid="{5AF544DE-4F1E-4D4B-A75A-BE6C02723834}"/>
    <cellStyle name="Normal 6 5 5 2 3 2" xfId="13813" xr:uid="{F267FF57-C98B-4C45-A1EF-156E7BB8C56B}"/>
    <cellStyle name="Normal 6 5 5 2 3 3" xfId="10197" xr:uid="{DAD5A5D7-4AB4-46E4-86B8-EC197044D123}"/>
    <cellStyle name="Normal 6 5 5 2 4" xfId="10198" xr:uid="{0FAC2A1C-0C12-4118-8C72-C7CDB739818E}"/>
    <cellStyle name="Normal 6 5 5 2 5" xfId="6786" xr:uid="{D06F0F9C-DA23-40A5-B592-0C5073E426F0}"/>
    <cellStyle name="Normal 6 5 5 2 6" xfId="12000" xr:uid="{2B3EBC1B-518D-4900-845B-B3FDBB4B03F3}"/>
    <cellStyle name="Normal 6 5 5 2 7" xfId="4961" xr:uid="{BF893D6E-F287-4592-A66A-B10F86A29B4D}"/>
    <cellStyle name="Normal 6 5 5 3" xfId="1801" xr:uid="{D1D5CC89-EB3A-4F9D-B31C-A03F042F5DBA}"/>
    <cellStyle name="Normal 6 5 5 3 2" xfId="3758" xr:uid="{783AE3AE-BA72-4967-9623-21DD34C1F3B5}"/>
    <cellStyle name="Normal 6 5 5 3 2 2" xfId="14424" xr:uid="{F8107B64-9417-4106-B3DB-6DBA0AA4E724}"/>
    <cellStyle name="Normal 6 5 5 3 2 3" xfId="10199" xr:uid="{198873CB-ABB1-48AC-AA52-88CC5AD94027}"/>
    <cellStyle name="Normal 6 5 5 3 3" xfId="10200" xr:uid="{3B5E9EC7-0A40-4F29-9A22-C421459AFA55}"/>
    <cellStyle name="Normal 6 5 5 3 4" xfId="7397" xr:uid="{50306AD1-4A9F-490F-BB98-AE086324DC11}"/>
    <cellStyle name="Normal 6 5 5 3 5" xfId="12611" xr:uid="{EB2C535B-F7DF-4BDA-B500-20F0AFE57939}"/>
    <cellStyle name="Normal 6 5 5 3 6" xfId="5572" xr:uid="{36FB8E4E-A723-4365-B912-334CA1136C56}"/>
    <cellStyle name="Normal 6 5 5 4" xfId="2780" xr:uid="{61B836F5-5532-407E-AEC7-DCA8B32E582A}"/>
    <cellStyle name="Normal 6 5 5 4 2" xfId="13446" xr:uid="{845210BD-8D0E-4F11-9F0B-932AD290B775}"/>
    <cellStyle name="Normal 6 5 5 4 3" xfId="10201" xr:uid="{B5D28C4E-A355-4274-9DFB-575E678CD808}"/>
    <cellStyle name="Normal 6 5 5 5" xfId="10202" xr:uid="{FCAB774E-1F4E-4CA1-99CB-35F20E936CCC}"/>
    <cellStyle name="Normal 6 5 5 6" xfId="6419" xr:uid="{DD3E1226-9D03-4CA6-A06C-A50054BD171C}"/>
    <cellStyle name="Normal 6 5 5 7" xfId="11633" xr:uid="{B2E0C505-72A3-4845-9B26-AAA32EE19237}"/>
    <cellStyle name="Normal 6 5 5 8" xfId="4594" xr:uid="{F479D695-4A91-4613-865C-DE6AC1D36F18}"/>
    <cellStyle name="Normal 6 5 6" xfId="382" xr:uid="{7CBE479C-19AA-446F-8E38-7C75BA6FE737}"/>
    <cellStyle name="Normal 6 5 6 2" xfId="1008" xr:uid="{C39C7DD2-1CB5-4EDA-BE73-D4EB1562D080}"/>
    <cellStyle name="Normal 6 5 6 2 2" xfId="1804" xr:uid="{8BA9AE6E-A0B4-4C05-A744-ED3160986057}"/>
    <cellStyle name="Normal 6 5 6 2 2 2" xfId="3761" xr:uid="{B486B81D-A8BE-42BD-AD03-6059A541027D}"/>
    <cellStyle name="Normal 6 5 6 2 2 2 2" xfId="14427" xr:uid="{8DC5A6F0-8DC8-4303-9D18-5709A06CF9B8}"/>
    <cellStyle name="Normal 6 5 6 2 2 2 3" xfId="10203" xr:uid="{616D3619-5C29-48C0-9605-9DF6878998A5}"/>
    <cellStyle name="Normal 6 5 6 2 2 3" xfId="10204" xr:uid="{A305FDBA-93AD-451A-9CDC-5EF149AB5868}"/>
    <cellStyle name="Normal 6 5 6 2 2 4" xfId="7400" xr:uid="{40885290-AC7E-408A-BFA2-6D4B657B894B}"/>
    <cellStyle name="Normal 6 5 6 2 2 5" xfId="12614" xr:uid="{882BFA57-30B0-4E39-AC15-532EE3D09536}"/>
    <cellStyle name="Normal 6 5 6 2 2 6" xfId="5575" xr:uid="{F0E0802E-2561-4F66-928F-04E4A06513F1}"/>
    <cellStyle name="Normal 6 5 6 2 3" xfId="3053" xr:uid="{B69A02C0-AD05-45DE-987F-43BC57A7F5AF}"/>
    <cellStyle name="Normal 6 5 6 2 3 2" xfId="13719" xr:uid="{91E63B19-B02B-4575-8B80-9D85297894B0}"/>
    <cellStyle name="Normal 6 5 6 2 3 3" xfId="10205" xr:uid="{A21EA4BC-9536-48F4-A4E8-DD55CC2349A3}"/>
    <cellStyle name="Normal 6 5 6 2 4" xfId="10206" xr:uid="{9ADEA212-5B82-4A0B-A832-317639CD60D1}"/>
    <cellStyle name="Normal 6 5 6 2 5" xfId="6692" xr:uid="{7C1D03DB-B89A-4C8C-A296-3F9D7813C60E}"/>
    <cellStyle name="Normal 6 5 6 2 6" xfId="11906" xr:uid="{ED2CE445-3ED9-41BE-AF1A-1D2EFBD423FC}"/>
    <cellStyle name="Normal 6 5 6 2 7" xfId="4867" xr:uid="{31157185-5D62-4132-9E1C-B80A43624EA2}"/>
    <cellStyle name="Normal 6 5 6 3" xfId="1803" xr:uid="{497A4885-825E-4738-994C-8DA0E9BCFE64}"/>
    <cellStyle name="Normal 6 5 6 3 2" xfId="3760" xr:uid="{9474233B-CBD6-4E8C-8A76-DF18633E3FF5}"/>
    <cellStyle name="Normal 6 5 6 3 2 2" xfId="14426" xr:uid="{9F1E8CDB-4C88-4EE1-BE9B-0BC903E60768}"/>
    <cellStyle name="Normal 6 5 6 3 2 3" xfId="10207" xr:uid="{333000E4-057D-4F39-9C8B-A7F35AFBF1DC}"/>
    <cellStyle name="Normal 6 5 6 3 3" xfId="10208" xr:uid="{5E83CFD3-A4CA-4263-AAD6-68702EAC8917}"/>
    <cellStyle name="Normal 6 5 6 3 4" xfId="7399" xr:uid="{32FA1DA4-E64F-465F-A98E-60370612B544}"/>
    <cellStyle name="Normal 6 5 6 3 5" xfId="12613" xr:uid="{DC3DF733-B97B-4015-AFE2-035E6CB4341D}"/>
    <cellStyle name="Normal 6 5 6 3 6" xfId="5574" xr:uid="{171B49C1-13CA-4632-AECC-7ABABC96CA79}"/>
    <cellStyle name="Normal 6 5 6 4" xfId="2596" xr:uid="{8CE62F9D-4C04-4115-876E-6110C6F6E6BB}"/>
    <cellStyle name="Normal 6 5 6 4 2" xfId="13262" xr:uid="{898EF049-60F3-4C32-BC36-9FCD8D06FB23}"/>
    <cellStyle name="Normal 6 5 6 4 3" xfId="10209" xr:uid="{8E8AEB44-B74E-4DEA-93A3-386E7E31366F}"/>
    <cellStyle name="Normal 6 5 6 5" xfId="10210" xr:uid="{3B4ED251-1B2C-4016-9619-27DAF82800CB}"/>
    <cellStyle name="Normal 6 5 6 6" xfId="6235" xr:uid="{64199282-2DAA-4CEE-849B-B4424CF18FFF}"/>
    <cellStyle name="Normal 6 5 6 7" xfId="11449" xr:uid="{B41A5C5B-1A86-4B97-9E76-9440BB48DED1}"/>
    <cellStyle name="Normal 6 5 6 8" xfId="4410" xr:uid="{D6913005-4770-4F26-AA5F-3DF25378C6AA}"/>
    <cellStyle name="Normal 6 5 7" xfId="862" xr:uid="{828BDE19-1BF6-4720-98F9-9F57152F6DC2}"/>
    <cellStyle name="Normal 6 5 7 2" xfId="1805" xr:uid="{48999AA4-C7D2-40C0-B570-6CA78520DEF6}"/>
    <cellStyle name="Normal 6 5 7 2 2" xfId="3762" xr:uid="{4A1436B3-256C-4850-B11D-4214729B6B7F}"/>
    <cellStyle name="Normal 6 5 7 2 2 2" xfId="14428" xr:uid="{630259BA-8DD1-4DC5-98F2-D9F0E36D7A5C}"/>
    <cellStyle name="Normal 6 5 7 2 2 3" xfId="10211" xr:uid="{C45608C5-16DB-4CAC-A00C-54F3253F8B9D}"/>
    <cellStyle name="Normal 6 5 7 2 3" xfId="10212" xr:uid="{9E286116-83FB-426F-B670-4286E976C0DD}"/>
    <cellStyle name="Normal 6 5 7 2 4" xfId="7401" xr:uid="{4048B43C-C1EC-419D-9E19-5FA77BEA6060}"/>
    <cellStyle name="Normal 6 5 7 2 5" xfId="12615" xr:uid="{56C66E1B-A436-4D43-A353-9F063BABC40D}"/>
    <cellStyle name="Normal 6 5 7 2 6" xfId="5576" xr:uid="{F9BC320A-B8AE-46FB-9477-A76D078FB32A}"/>
    <cellStyle name="Normal 6 5 7 3" xfId="2918" xr:uid="{EF5F794C-F614-4B11-934D-635F3741C05F}"/>
    <cellStyle name="Normal 6 5 7 3 2" xfId="13584" xr:uid="{369ADBDB-4381-4E1B-B206-2FF301D5649B}"/>
    <cellStyle name="Normal 6 5 7 3 3" xfId="10213" xr:uid="{B66BD8C1-DA35-4F20-968E-AEC9D6EE4537}"/>
    <cellStyle name="Normal 6 5 7 4" xfId="10214" xr:uid="{0AB47D12-1AEA-4649-96C2-C1939C86BF07}"/>
    <cellStyle name="Normal 6 5 7 5" xfId="6557" xr:uid="{5FD58D40-DF6C-40F9-9D13-9DD510F99CAE}"/>
    <cellStyle name="Normal 6 5 7 6" xfId="11771" xr:uid="{B03AFEA0-487B-4A36-8DE1-F6A659592D39}"/>
    <cellStyle name="Normal 6 5 7 7" xfId="4732" xr:uid="{E69C6067-EC8B-4817-AD9C-7E59F35B9030}"/>
    <cellStyle name="Normal 6 5 8" xfId="1328" xr:uid="{514A4F03-4208-4E31-9DEB-0F2D6B3D0BBF}"/>
    <cellStyle name="Normal 6 5 8 2" xfId="3285" xr:uid="{5D400364-A8DB-4BCA-AF71-C886C7419F15}"/>
    <cellStyle name="Normal 6 5 8 2 2" xfId="13951" xr:uid="{4CB17EBA-6889-4B02-89AF-0B11ED7967A0}"/>
    <cellStyle name="Normal 6 5 8 2 3" xfId="10215" xr:uid="{11A572AA-A22B-435B-9F99-B79203D5B1C7}"/>
    <cellStyle name="Normal 6 5 8 3" xfId="10216" xr:uid="{4397CE0C-CDFA-447A-95D5-5E871DDB7771}"/>
    <cellStyle name="Normal 6 5 8 4" xfId="6924" xr:uid="{C03F4BDF-6A9A-4AFA-9253-4352B543E869}"/>
    <cellStyle name="Normal 6 5 8 5" xfId="12138" xr:uid="{46B272F7-C878-40AC-B52A-CF386DAAE201}"/>
    <cellStyle name="Normal 6 5 8 6" xfId="5099" xr:uid="{D89E3501-72FC-4BC5-BEEE-A0EBFF6E9EB6}"/>
    <cellStyle name="Normal 6 5 9" xfId="275" xr:uid="{F2C89F8E-72CD-4CF2-9742-D8669E6BC5FF}"/>
    <cellStyle name="Normal 6 5 9 2" xfId="2551" xr:uid="{21223EBF-D8B8-41F3-8047-D4589A920090}"/>
    <cellStyle name="Normal 6 5 9 2 2" xfId="13218" xr:uid="{EEFFCDAA-829D-473A-BE30-C08C5A3E6F6E}"/>
    <cellStyle name="Normal 6 5 9 2 3" xfId="10217" xr:uid="{9035EC46-8635-4579-9C34-9EE86A8D1F29}"/>
    <cellStyle name="Normal 6 5 9 3" xfId="10218" xr:uid="{9834507F-7C9E-46AC-B0DF-E17B3A085079}"/>
    <cellStyle name="Normal 6 5 9 4" xfId="6190" xr:uid="{5A4DC760-E91A-4D90-9991-43A384A18F59}"/>
    <cellStyle name="Normal 6 5 9 5" xfId="11405" xr:uid="{A66C176E-3D2F-410C-AD9D-121AA130C12F}"/>
    <cellStyle name="Normal 6 5 9 6" xfId="4366" xr:uid="{77674A10-D7C9-45D4-8413-4728AAAF7363}"/>
    <cellStyle name="Normal 6 6" xfId="589" xr:uid="{AE423B21-F839-4A2D-89EC-742ECECF1AE6}"/>
    <cellStyle name="Normal 6 6 10" xfId="11534" xr:uid="{36E0DE09-64AA-459A-B8F4-7F3B2105E35C}"/>
    <cellStyle name="Normal 6 6 11" xfId="4495" xr:uid="{613CD9C1-E2A3-4D75-B092-8B50474ABB97}"/>
    <cellStyle name="Normal 6 6 2" xfId="750" xr:uid="{9CB01D7B-0CA6-41C7-A6E7-6321A7EC3073}"/>
    <cellStyle name="Normal 6 6 2 2" xfId="1214" xr:uid="{B1E07EB2-F553-4159-BA16-6821E71DF839}"/>
    <cellStyle name="Normal 6 6 2 2 2" xfId="1808" xr:uid="{290B7BC7-AE69-41C5-873A-194C2982E0B2}"/>
    <cellStyle name="Normal 6 6 2 2 2 2" xfId="3765" xr:uid="{3216A3FF-E204-4878-A631-098A60EC5C77}"/>
    <cellStyle name="Normal 6 6 2 2 2 2 2" xfId="14431" xr:uid="{7BA6735A-A19F-4CAB-8B63-CC32757627C2}"/>
    <cellStyle name="Normal 6 6 2 2 2 2 3" xfId="10219" xr:uid="{7BAD125D-6164-4F34-89AA-E9BB43B401C7}"/>
    <cellStyle name="Normal 6 6 2 2 2 3" xfId="10220" xr:uid="{9D29F59A-7BAC-4765-9ABB-0C371F7FD2A7}"/>
    <cellStyle name="Normal 6 6 2 2 2 4" xfId="7404" xr:uid="{9443AD20-27DD-4835-B821-B7228D3DF697}"/>
    <cellStyle name="Normal 6 6 2 2 2 5" xfId="12618" xr:uid="{0B1780BF-C72A-4794-BFAA-2C5BBC04B3A7}"/>
    <cellStyle name="Normal 6 6 2 2 2 6" xfId="5579" xr:uid="{3697950F-F922-463C-8314-DE388CC49FFD}"/>
    <cellStyle name="Normal 6 6 2 2 3" xfId="3183" xr:uid="{C9344BDD-2989-4436-AC52-B8EA4993EF3E}"/>
    <cellStyle name="Normal 6 6 2 2 3 2" xfId="13849" xr:uid="{BEDA86B8-34DE-44A7-8EC2-079FD2848F5F}"/>
    <cellStyle name="Normal 6 6 2 2 3 3" xfId="10221" xr:uid="{9FCEFA9A-E8C5-4729-BC25-4C2B91904300}"/>
    <cellStyle name="Normal 6 6 2 2 4" xfId="10222" xr:uid="{435FA47C-4DFF-4770-95AA-C0B6721BCA40}"/>
    <cellStyle name="Normal 6 6 2 2 5" xfId="6822" xr:uid="{A6F6927F-4555-4669-A4F5-61F35D9D1E9E}"/>
    <cellStyle name="Normal 6 6 2 2 6" xfId="12036" xr:uid="{6ADCBDA0-BD52-4C56-8B67-A99858101047}"/>
    <cellStyle name="Normal 6 6 2 2 7" xfId="4997" xr:uid="{A034A11A-F143-450E-B073-413E2DCDCABC}"/>
    <cellStyle name="Normal 6 6 2 3" xfId="1807" xr:uid="{9D557FDF-3CBC-4AF1-AA3D-7441C3F26075}"/>
    <cellStyle name="Normal 6 6 2 3 2" xfId="3764" xr:uid="{00944EE7-D705-48CC-B542-EF29C8B25752}"/>
    <cellStyle name="Normal 6 6 2 3 2 2" xfId="14430" xr:uid="{CEB58C28-8C67-47E5-BCAC-80445AE9411D}"/>
    <cellStyle name="Normal 6 6 2 3 2 3" xfId="10223" xr:uid="{A6166498-013B-4E44-8F79-337DB4C656BE}"/>
    <cellStyle name="Normal 6 6 2 3 3" xfId="10224" xr:uid="{06DB4507-A972-4535-883D-BD860331AFDA}"/>
    <cellStyle name="Normal 6 6 2 3 4" xfId="7403" xr:uid="{EC1B3C2F-9D3E-45D8-BBF0-11A5569B98A9}"/>
    <cellStyle name="Normal 6 6 2 3 5" xfId="12617" xr:uid="{698859FF-85DB-4210-B434-E96BE76DD296}"/>
    <cellStyle name="Normal 6 6 2 3 6" xfId="5578" xr:uid="{FC0E0CB8-A8C8-4B39-8F6A-9937784AB895}"/>
    <cellStyle name="Normal 6 6 2 4" xfId="2816" xr:uid="{E4BDC384-773A-4689-B5BE-62DEE152DF19}"/>
    <cellStyle name="Normal 6 6 2 4 2" xfId="13482" xr:uid="{567282F7-E86B-4F1E-B5D2-7B67B8219FE3}"/>
    <cellStyle name="Normal 6 6 2 4 3" xfId="10225" xr:uid="{B3FFDF7B-36E9-4AE1-9CAE-855775A4944F}"/>
    <cellStyle name="Normal 6 6 2 5" xfId="10226" xr:uid="{AD5D7336-9B37-4AB0-9054-8AD83BDFBD9F}"/>
    <cellStyle name="Normal 6 6 2 6" xfId="6455" xr:uid="{3E6EE492-7A4F-4D8F-84DD-53C323D24952}"/>
    <cellStyle name="Normal 6 6 2 7" xfId="11669" xr:uid="{63DF5C3A-8C09-466F-947E-6FEA1BE4D09C}"/>
    <cellStyle name="Normal 6 6 2 8" xfId="4630" xr:uid="{5EE27550-ADFE-481C-8813-289F543C18CA}"/>
    <cellStyle name="Normal 6 6 3" xfId="902" xr:uid="{B9EFD593-5DCD-4F91-BC65-8ED27BA820F3}"/>
    <cellStyle name="Normal 6 6 3 2" xfId="1809" xr:uid="{7C2B19E5-FDA2-4998-BFAF-14E557867460}"/>
    <cellStyle name="Normal 6 6 3 2 2" xfId="3766" xr:uid="{CC4EDE69-AB54-45A9-8B3A-E4BF8E675DEC}"/>
    <cellStyle name="Normal 6 6 3 2 2 2" xfId="14432" xr:uid="{264498A0-319E-4E4B-B513-F879C7B6127E}"/>
    <cellStyle name="Normal 6 6 3 2 2 3" xfId="10227" xr:uid="{B93CFE90-7B57-4216-9B19-C1F8F6510BB5}"/>
    <cellStyle name="Normal 6 6 3 2 3" xfId="10228" xr:uid="{A49785D0-20AD-43EA-9FB1-77F4B21C99B9}"/>
    <cellStyle name="Normal 6 6 3 2 4" xfId="7405" xr:uid="{703A0389-4D98-43E6-8993-209BC56B5403}"/>
    <cellStyle name="Normal 6 6 3 2 5" xfId="12619" xr:uid="{98734297-DA61-4200-AFB9-A2BC5D00B0B6}"/>
    <cellStyle name="Normal 6 6 3 2 6" xfId="5580" xr:uid="{AAE8C0F5-0CC3-4954-ADEB-459F0BA7C746}"/>
    <cellStyle name="Normal 6 6 3 3" xfId="2954" xr:uid="{9EC9C2C8-46D7-415B-80C0-34D716815B22}"/>
    <cellStyle name="Normal 6 6 3 3 2" xfId="13620" xr:uid="{51E95BA8-FD72-4629-903D-725614AD4574}"/>
    <cellStyle name="Normal 6 6 3 3 3" xfId="10229" xr:uid="{511110FE-4543-4DD4-9EFA-A426B638BC93}"/>
    <cellStyle name="Normal 6 6 3 4" xfId="10230" xr:uid="{2F0BF7A6-8DEB-452C-99FF-BF819D2BA11D}"/>
    <cellStyle name="Normal 6 6 3 5" xfId="6593" xr:uid="{65C4EF4C-23E3-499D-9E8B-DFCD39E9DA04}"/>
    <cellStyle name="Normal 6 6 3 6" xfId="11807" xr:uid="{D2F9EF16-16CF-44F4-AED9-9C3BD76FAC01}"/>
    <cellStyle name="Normal 6 6 3 7" xfId="4768" xr:uid="{A7DAE366-B346-4AEA-BF57-F3D065863AA4}"/>
    <cellStyle name="Normal 6 6 4" xfId="1806" xr:uid="{EB2CF4E5-84D6-496A-A1AD-26BE2942A49F}"/>
    <cellStyle name="Normal 6 6 4 2" xfId="3763" xr:uid="{F7C394A1-5C68-47B7-A230-12826F9C5C6D}"/>
    <cellStyle name="Normal 6 6 4 2 2" xfId="14429" xr:uid="{EC00ABC4-E7C7-460D-8FE4-4A58E613CFD7}"/>
    <cellStyle name="Normal 6 6 4 2 3" xfId="10231" xr:uid="{88A76ACE-66D2-46C5-976A-0492F07D0F10}"/>
    <cellStyle name="Normal 6 6 4 3" xfId="10232" xr:uid="{DA6EFAA8-C2C2-49CD-A7F5-7F50D9382519}"/>
    <cellStyle name="Normal 6 6 4 4" xfId="7402" xr:uid="{6962E1A2-8160-4F14-933E-9069A934A10A}"/>
    <cellStyle name="Normal 6 6 4 5" xfId="12616" xr:uid="{9425B3C8-EE7F-4C33-AEE0-136B4A9838F8}"/>
    <cellStyle name="Normal 6 6 4 6" xfId="5577" xr:uid="{DE5D0001-252A-43D1-B22F-C1715037D193}"/>
    <cellStyle name="Normal 6 6 5" xfId="2209" xr:uid="{3C3116BD-E9C2-44C9-9FC2-EA7B13EFF2A1}"/>
    <cellStyle name="Normal 6 6 5 2" xfId="4062" xr:uid="{DA01052E-E66C-4559-92EC-88D4011C93D4}"/>
    <cellStyle name="Normal 6 6 5 2 2" xfId="14725" xr:uid="{1E51EF9C-18FF-4623-B68E-30C767AE92C2}"/>
    <cellStyle name="Normal 6 6 5 2 3" xfId="10233" xr:uid="{64007D96-C6AB-481F-AE49-1FBD4638AE8A}"/>
    <cellStyle name="Normal 6 6 5 3" xfId="10234" xr:uid="{F1F963B2-03D1-4DDF-80F7-1FE0CDA4C4D0}"/>
    <cellStyle name="Normal 6 6 5 4" xfId="7701" xr:uid="{1773F4FE-CAD6-4EA0-85F3-425447D1FD00}"/>
    <cellStyle name="Normal 6 6 5 5" xfId="12912" xr:uid="{B59DE9FE-CA0C-4E2A-B25D-DB88ECB8CD76}"/>
    <cellStyle name="Normal 6 6 5 6" xfId="5873" xr:uid="{52166D0F-8E90-4A33-AAC3-22AE82DC3FEB}"/>
    <cellStyle name="Normal 6 6 6" xfId="2353" xr:uid="{F141D6B2-09F2-40B8-B7F8-937D859C6690}"/>
    <cellStyle name="Normal 6 6 6 2" xfId="4197" xr:uid="{9C8BA3EF-F0CE-4991-A6F8-97045AE8661F}"/>
    <cellStyle name="Normal 6 6 6 2 2" xfId="14860" xr:uid="{BDBD0DE0-4F56-480B-AD4B-741AE1F014F0}"/>
    <cellStyle name="Normal 6 6 6 2 3" xfId="10235" xr:uid="{2B6BF039-4A50-4C10-83FC-CB9CC32C1790}"/>
    <cellStyle name="Normal 6 6 6 3" xfId="7836" xr:uid="{83E59258-A97D-4E50-B5F8-EA028A2696E5}"/>
    <cellStyle name="Normal 6 6 6 4" xfId="13047" xr:uid="{0A7FBC56-9B81-4BB4-B3C7-D838EF2CC641}"/>
    <cellStyle name="Normal 6 6 6 5" xfId="6008" xr:uid="{EB686481-D54B-455E-8CD8-50B766DFC12C}"/>
    <cellStyle name="Normal 6 6 7" xfId="2681" xr:uid="{A20643B3-B54D-4F9C-B7A4-BF96922AC5FE}"/>
    <cellStyle name="Normal 6 6 7 2" xfId="13347" xr:uid="{A91572E9-7901-45A8-B0BB-26F115E2A4E6}"/>
    <cellStyle name="Normal 6 6 7 3" xfId="10236" xr:uid="{31A1817B-7775-49D6-BFC0-48F54877409D}"/>
    <cellStyle name="Normal 6 6 8" xfId="10237" xr:uid="{05F39EBB-348E-400D-B86A-2668832B9D13}"/>
    <cellStyle name="Normal 6 6 9" xfId="6320" xr:uid="{3A827C45-A5A8-4216-B5D7-1EF92A16903F}"/>
    <cellStyle name="Normal 6 7" xfId="634" xr:uid="{DEAC5561-A67D-459B-B4BA-1325B306D0E1}"/>
    <cellStyle name="Normal 6 7 10" xfId="11559" xr:uid="{F6C5984E-454A-414E-BC36-A09E3EA54321}"/>
    <cellStyle name="Normal 6 7 11" xfId="4520" xr:uid="{DE8DF80B-DB3A-4072-A367-8A52BD8B01C7}"/>
    <cellStyle name="Normal 6 7 2" xfId="776" xr:uid="{88C6A906-9DC8-46E6-B387-9357677DB142}"/>
    <cellStyle name="Normal 6 7 2 2" xfId="1239" xr:uid="{AA611790-C57B-4EEA-BB88-CBBE6568C3BB}"/>
    <cellStyle name="Normal 6 7 2 2 2" xfId="1812" xr:uid="{DE3C7A9B-6213-4E84-BF2E-9D1CD420DFB6}"/>
    <cellStyle name="Normal 6 7 2 2 2 2" xfId="3769" xr:uid="{0753DABE-4ED9-4BB4-879F-066B51D3FD69}"/>
    <cellStyle name="Normal 6 7 2 2 2 2 2" xfId="14435" xr:uid="{FE07AF9C-4341-4EED-B2B3-B57E48ACF347}"/>
    <cellStyle name="Normal 6 7 2 2 2 2 3" xfId="10238" xr:uid="{313587CB-D6FA-4D7A-903B-5864B6BD626A}"/>
    <cellStyle name="Normal 6 7 2 2 2 3" xfId="10239" xr:uid="{C0C4F9A5-A5FB-43D7-81EA-6D3CBC69B204}"/>
    <cellStyle name="Normal 6 7 2 2 2 4" xfId="7408" xr:uid="{8F7E6374-D4E9-4590-88A9-DFE7DD94C9DB}"/>
    <cellStyle name="Normal 6 7 2 2 2 5" xfId="12622" xr:uid="{BC0DA646-65BB-4B85-A278-B6405A0A6FF5}"/>
    <cellStyle name="Normal 6 7 2 2 2 6" xfId="5583" xr:uid="{577D97CD-A19D-4B15-987B-E4B788ED2857}"/>
    <cellStyle name="Normal 6 7 2 2 3" xfId="3208" xr:uid="{B3431DB0-BE8C-4868-BE19-70CB10087C17}"/>
    <cellStyle name="Normal 6 7 2 2 3 2" xfId="13874" xr:uid="{38A2320E-7119-45A1-ACBD-D7424095AEDB}"/>
    <cellStyle name="Normal 6 7 2 2 3 3" xfId="10240" xr:uid="{E41D679F-6FFF-4F1F-9067-B9CBCF2D9E4D}"/>
    <cellStyle name="Normal 6 7 2 2 4" xfId="10241" xr:uid="{98CDD391-3355-4870-B434-FA36D097B09F}"/>
    <cellStyle name="Normal 6 7 2 2 5" xfId="6847" xr:uid="{9EC47851-25FA-4DA2-888C-82524B64D70C}"/>
    <cellStyle name="Normal 6 7 2 2 6" xfId="12061" xr:uid="{7BF907C3-0963-4A0D-90A3-30B47DE65F23}"/>
    <cellStyle name="Normal 6 7 2 2 7" xfId="5022" xr:uid="{69B9BFDA-A27E-4A28-888E-764D597DDD71}"/>
    <cellStyle name="Normal 6 7 2 3" xfId="1811" xr:uid="{DA0129E7-42F1-4E14-873D-955F83FD2BBA}"/>
    <cellStyle name="Normal 6 7 2 3 2" xfId="3768" xr:uid="{1CB75582-B9C8-4848-BDC3-D1B44264EA61}"/>
    <cellStyle name="Normal 6 7 2 3 2 2" xfId="14434" xr:uid="{3B770FDE-B1A0-462A-B775-D2E7ADEC6960}"/>
    <cellStyle name="Normal 6 7 2 3 2 3" xfId="10242" xr:uid="{0539A394-08D6-4857-AA87-291B467066A5}"/>
    <cellStyle name="Normal 6 7 2 3 3" xfId="10243" xr:uid="{EDBC8113-092B-4B82-9998-20EC68A14571}"/>
    <cellStyle name="Normal 6 7 2 3 4" xfId="7407" xr:uid="{8BEF9449-8C4C-4A55-B961-C6F82CA5D3A3}"/>
    <cellStyle name="Normal 6 7 2 3 5" xfId="12621" xr:uid="{81FB9444-8046-45D3-93B8-9C493A1A525F}"/>
    <cellStyle name="Normal 6 7 2 3 6" xfId="5582" xr:uid="{5630DD48-ADB8-4C57-91C5-A536F1F41348}"/>
    <cellStyle name="Normal 6 7 2 4" xfId="2841" xr:uid="{0AA07FAD-7305-4289-8518-017C3B974619}"/>
    <cellStyle name="Normal 6 7 2 4 2" xfId="13507" xr:uid="{24C1AA2E-769F-4D33-90A0-EC45A65FACC8}"/>
    <cellStyle name="Normal 6 7 2 4 3" xfId="10244" xr:uid="{C720E34F-1C91-4D9B-9857-898BB536A031}"/>
    <cellStyle name="Normal 6 7 2 5" xfId="10245" xr:uid="{4E7EA63E-24FC-4224-AE97-6C9C28D1EE45}"/>
    <cellStyle name="Normal 6 7 2 6" xfId="6480" xr:uid="{1FA34DDF-CFA8-4DDC-9372-C9D682F76F8A}"/>
    <cellStyle name="Normal 6 7 2 7" xfId="11694" xr:uid="{16B45239-8F56-43DF-8C82-760E1801E323}"/>
    <cellStyle name="Normal 6 7 2 8" xfId="4655" xr:uid="{C1948EBD-A48F-4824-861C-5F127C4A07D0}"/>
    <cellStyle name="Normal 6 7 3" xfId="928" xr:uid="{63B1F99D-98FA-4675-9AF1-5E138A08643B}"/>
    <cellStyle name="Normal 6 7 3 2" xfId="1813" xr:uid="{22016F63-FA15-43C6-AEE3-D5CBDF9E05F4}"/>
    <cellStyle name="Normal 6 7 3 2 2" xfId="3770" xr:uid="{71B53E6D-2103-4F87-9B2C-FE0CDFCC9711}"/>
    <cellStyle name="Normal 6 7 3 2 2 2" xfId="14436" xr:uid="{401C5672-6305-4161-BD66-9F45E42227BB}"/>
    <cellStyle name="Normal 6 7 3 2 2 3" xfId="10246" xr:uid="{CDB7B54E-1862-452B-A17E-DF951055CD7D}"/>
    <cellStyle name="Normal 6 7 3 2 3" xfId="10247" xr:uid="{413E9991-6301-4782-9E20-4A377C038BA9}"/>
    <cellStyle name="Normal 6 7 3 2 4" xfId="7409" xr:uid="{957813D7-756F-4F3B-8AA8-0945431722CB}"/>
    <cellStyle name="Normal 6 7 3 2 5" xfId="12623" xr:uid="{BD2B532F-119D-4AD5-BF86-00140540A151}"/>
    <cellStyle name="Normal 6 7 3 2 6" xfId="5584" xr:uid="{97ED51FA-4627-4AF8-9C07-6992C0DBAC50}"/>
    <cellStyle name="Normal 6 7 3 3" xfId="2979" xr:uid="{B2D18433-1ACC-43D5-B3DD-232648EE005B}"/>
    <cellStyle name="Normal 6 7 3 3 2" xfId="13645" xr:uid="{08232FAB-5033-4781-9775-363EA913D986}"/>
    <cellStyle name="Normal 6 7 3 3 3" xfId="10248" xr:uid="{F6F2AC95-35D0-4EE9-AA3E-4CE85E814057}"/>
    <cellStyle name="Normal 6 7 3 4" xfId="10249" xr:uid="{CB5C08E8-5471-4B1B-BE47-8706162D0FAD}"/>
    <cellStyle name="Normal 6 7 3 5" xfId="6618" xr:uid="{BB08B824-568D-417A-997A-12D7DF62E438}"/>
    <cellStyle name="Normal 6 7 3 6" xfId="11832" xr:uid="{988448EF-736F-4782-8C5E-94E2F0EC5905}"/>
    <cellStyle name="Normal 6 7 3 7" xfId="4793" xr:uid="{7F8B537E-5C87-4DF6-80B8-038FF2927C9B}"/>
    <cellStyle name="Normal 6 7 4" xfId="1810" xr:uid="{70573E3A-05F3-4D46-A1ED-4F08661D0DCD}"/>
    <cellStyle name="Normal 6 7 4 2" xfId="3767" xr:uid="{8D99E99E-00F4-4574-B177-92B92DA41238}"/>
    <cellStyle name="Normal 6 7 4 2 2" xfId="14433" xr:uid="{F9E344BB-3C79-4B53-8215-387E87824842}"/>
    <cellStyle name="Normal 6 7 4 2 3" xfId="10250" xr:uid="{EAB7847B-69F3-40D7-93C4-27B2BF9EBD51}"/>
    <cellStyle name="Normal 6 7 4 3" xfId="10251" xr:uid="{92E50CE9-7CA2-41D9-8A55-B4417E205A07}"/>
    <cellStyle name="Normal 6 7 4 4" xfId="7406" xr:uid="{8C83D864-65EB-49BC-B3EA-8E93D8A8983C}"/>
    <cellStyle name="Normal 6 7 4 5" xfId="12620" xr:uid="{6146955C-8450-4D4F-AA89-8A975D194692}"/>
    <cellStyle name="Normal 6 7 4 6" xfId="5581" xr:uid="{DE3C3538-C3B4-4C02-A960-214560838382}"/>
    <cellStyle name="Normal 6 7 5" xfId="2234" xr:uid="{D7F93EAA-8E1D-40FB-B33E-31F13DF8DCA8}"/>
    <cellStyle name="Normal 6 7 5 2" xfId="4087" xr:uid="{71F2A0BD-1550-46A6-BEB2-6EB3AE4CF18C}"/>
    <cellStyle name="Normal 6 7 5 2 2" xfId="14750" xr:uid="{D6A34F1E-3CEB-49C4-B1D5-E891A27C967D}"/>
    <cellStyle name="Normal 6 7 5 2 3" xfId="10252" xr:uid="{FD3EAC2F-06AC-4905-BA90-42E0DBE7ED4B}"/>
    <cellStyle name="Normal 6 7 5 3" xfId="10253" xr:uid="{F61A6806-351A-442A-B6B2-489EB2519DCD}"/>
    <cellStyle name="Normal 6 7 5 4" xfId="7726" xr:uid="{3CF441EB-4F14-41F4-83C7-A152D30B1EA2}"/>
    <cellStyle name="Normal 6 7 5 5" xfId="12937" xr:uid="{B1D4E789-9E29-4386-AC28-AEA8570B85C4}"/>
    <cellStyle name="Normal 6 7 5 6" xfId="5898" xr:uid="{6B7EEBCD-7557-4759-B6C7-0074E77B21FA}"/>
    <cellStyle name="Normal 6 7 6" xfId="2378" xr:uid="{F00686C4-4E73-45FA-AF5C-B868C0948C2F}"/>
    <cellStyle name="Normal 6 7 6 2" xfId="4222" xr:uid="{8851AC95-02E8-40FE-A8D4-096F11455E11}"/>
    <cellStyle name="Normal 6 7 6 2 2" xfId="14885" xr:uid="{B876A36C-1202-4D01-8DD3-98B539ED63C6}"/>
    <cellStyle name="Normal 6 7 6 2 3" xfId="10254" xr:uid="{A728DC3B-DACE-420F-983A-2A4AB7EA2425}"/>
    <cellStyle name="Normal 6 7 6 3" xfId="7861" xr:uid="{666F24B1-A6DF-48FA-AFDE-DB0A612CA0F7}"/>
    <cellStyle name="Normal 6 7 6 4" xfId="13072" xr:uid="{71BD5DDB-C52E-49CC-B843-DD4EB7DF3C3D}"/>
    <cellStyle name="Normal 6 7 6 5" xfId="6033" xr:uid="{47D16790-AB38-450C-AEEE-C2C3A4825FC6}"/>
    <cellStyle name="Normal 6 7 7" xfId="2706" xr:uid="{894453EA-3892-4CB7-82A1-7660597E36AB}"/>
    <cellStyle name="Normal 6 7 7 2" xfId="13372" xr:uid="{B188ED97-6CAF-4A1A-979C-31120336A194}"/>
    <cellStyle name="Normal 6 7 7 3" xfId="10255" xr:uid="{E3A987BC-1CA7-488D-B1C5-6834916297E4}"/>
    <cellStyle name="Normal 6 7 8" xfId="10256" xr:uid="{EEB189FE-C63C-4FC3-B146-078B49E2AC2A}"/>
    <cellStyle name="Normal 6 7 9" xfId="6345" xr:uid="{22D99149-85CD-4C56-82B9-4B6056749D97}"/>
    <cellStyle name="Normal 6 8" xfId="416" xr:uid="{4C9C7F63-FE02-4E4E-A2BB-D9BFEFC5525F}"/>
    <cellStyle name="Normal 6 8 2" xfId="1036" xr:uid="{45A524C8-32E4-4653-8DDE-83E2B6930601}"/>
    <cellStyle name="Normal 6 8 2 2" xfId="1815" xr:uid="{B6BFEE5B-209E-43F1-9AED-22D156430752}"/>
    <cellStyle name="Normal 6 8 2 2 2" xfId="3772" xr:uid="{7D0CCBD6-C4E3-467D-8EAE-E64F5F2A07CF}"/>
    <cellStyle name="Normal 6 8 2 2 2 2" xfId="14438" xr:uid="{BEA287D1-CB69-47E5-A21B-9FAA88EB2B95}"/>
    <cellStyle name="Normal 6 8 2 2 2 3" xfId="10257" xr:uid="{3FFD082D-7356-4343-ADBC-C22DDF5F58BA}"/>
    <cellStyle name="Normal 6 8 2 2 3" xfId="10258" xr:uid="{802F5609-9781-4A62-AED8-ADE40A304052}"/>
    <cellStyle name="Normal 6 8 2 2 4" xfId="7411" xr:uid="{6842AE41-1B5B-4C76-9ECA-6703A4B64309}"/>
    <cellStyle name="Normal 6 8 2 2 5" xfId="12625" xr:uid="{DB26A166-E3F0-4CF1-AB1D-3C9ACB9BB784}"/>
    <cellStyle name="Normal 6 8 2 2 6" xfId="5586" xr:uid="{56D40820-FFC9-43EE-9B80-E96D4292D233}"/>
    <cellStyle name="Normal 6 8 2 3" xfId="3068" xr:uid="{C3A36BA4-3177-451D-ADEF-6C98EF7A6B65}"/>
    <cellStyle name="Normal 6 8 2 3 2" xfId="13734" xr:uid="{D7959567-9665-4B99-9A9C-FBA7A23837A6}"/>
    <cellStyle name="Normal 6 8 2 3 3" xfId="10259" xr:uid="{C4341D5A-FD3C-4FCC-AC29-2653503D797C}"/>
    <cellStyle name="Normal 6 8 2 4" xfId="10260" xr:uid="{F255E096-5FB3-46A4-8689-6B8199008373}"/>
    <cellStyle name="Normal 6 8 2 5" xfId="6707" xr:uid="{10DB5AAF-CEEA-4B45-8222-12B38932BF02}"/>
    <cellStyle name="Normal 6 8 2 6" xfId="11921" xr:uid="{A360A56A-A445-47B5-A869-3C79DC193487}"/>
    <cellStyle name="Normal 6 8 2 7" xfId="4882" xr:uid="{9353A600-F095-4B31-865A-32D2DFC4CDF1}"/>
    <cellStyle name="Normal 6 8 3" xfId="1814" xr:uid="{23F93B08-69A0-4B1D-9AC6-151AE7A1FB08}"/>
    <cellStyle name="Normal 6 8 3 2" xfId="3771" xr:uid="{B35AB14C-9EFB-4885-94B4-DEE6D57EF247}"/>
    <cellStyle name="Normal 6 8 3 2 2" xfId="14437" xr:uid="{15704FB1-B8A7-489C-85AB-FE0CCD5E8BC3}"/>
    <cellStyle name="Normal 6 8 3 2 3" xfId="10261" xr:uid="{AE9026E0-A2C1-48CF-9B19-EF19A6EDFB3D}"/>
    <cellStyle name="Normal 6 8 3 3" xfId="10262" xr:uid="{FF0B9D0A-4ED3-421C-AB78-343890359163}"/>
    <cellStyle name="Normal 6 8 3 4" xfId="7410" xr:uid="{D793C268-2CA1-4B21-BA6D-1462CCF08B9C}"/>
    <cellStyle name="Normal 6 8 3 5" xfId="12624" xr:uid="{46D7F2DB-3547-4658-A277-43030B07BE62}"/>
    <cellStyle name="Normal 6 8 3 6" xfId="5585" xr:uid="{E52A3506-0048-4751-9947-7C01398EC08F}"/>
    <cellStyle name="Normal 6 8 4" xfId="2616" xr:uid="{28397D46-7C3A-4B49-BBE2-A59B2FB39FC1}"/>
    <cellStyle name="Normal 6 8 4 2" xfId="13282" xr:uid="{082D8596-62D3-4293-A5C4-BADA9A197B8C}"/>
    <cellStyle name="Normal 6 8 4 3" xfId="10263" xr:uid="{5C6BF08D-0C86-4235-B623-CD6253126B18}"/>
    <cellStyle name="Normal 6 8 5" xfId="10264" xr:uid="{77D3DEAC-2C41-456B-AA31-635854E99F53}"/>
    <cellStyle name="Normal 6 8 6" xfId="6255" xr:uid="{C9A4B0D6-7D1A-42CB-B119-EEED5FFBEDC5}"/>
    <cellStyle name="Normal 6 8 7" xfId="11469" xr:uid="{113D8378-11B4-4428-AF05-F2F7C9C7F562}"/>
    <cellStyle name="Normal 6 8 8" xfId="4430" xr:uid="{24ABC01E-8D9A-4E14-B11B-3992DD3233A4}"/>
    <cellStyle name="Normal 6 9" xfId="685" xr:uid="{CF4477DF-FBBB-48F9-87A8-7E952CB80BB7}"/>
    <cellStyle name="Normal 6 9 2" xfId="1149" xr:uid="{634D9DCB-2AFF-4499-A77E-FF91E2670FAA}"/>
    <cellStyle name="Normal 6 9 2 2" xfId="1817" xr:uid="{89AD0517-FD92-4C15-944F-A82145CA8FDC}"/>
    <cellStyle name="Normal 6 9 2 2 2" xfId="3774" xr:uid="{BC74001B-C02D-4178-AA9F-3E94949BB0A0}"/>
    <cellStyle name="Normal 6 9 2 2 2 2" xfId="14440" xr:uid="{54199DB2-BC54-45D2-AD06-CB1143D87E63}"/>
    <cellStyle name="Normal 6 9 2 2 2 3" xfId="10265" xr:uid="{C4828971-152F-455E-AA96-86E6D6DBD50B}"/>
    <cellStyle name="Normal 6 9 2 2 3" xfId="10266" xr:uid="{CDE09A63-E133-490E-BAEB-BDA287D81E38}"/>
    <cellStyle name="Normal 6 9 2 2 4" xfId="7413" xr:uid="{A7879E54-F07A-4F1C-B25E-C0E01E2E945B}"/>
    <cellStyle name="Normal 6 9 2 2 5" xfId="12627" xr:uid="{7422DB11-9618-48E2-9B43-D1112EA9B6E9}"/>
    <cellStyle name="Normal 6 9 2 2 6" xfId="5588" xr:uid="{990D21E2-DCC1-4F6B-84B5-65FA11E1BD4B}"/>
    <cellStyle name="Normal 6 9 2 3" xfId="3118" xr:uid="{D7E4E5C2-1112-40AD-A3C0-4B71339E2B9F}"/>
    <cellStyle name="Normal 6 9 2 3 2" xfId="13784" xr:uid="{D7410192-13B6-4EEE-AADF-303F46BF5046}"/>
    <cellStyle name="Normal 6 9 2 3 3" xfId="10267" xr:uid="{82DF0C84-F6C5-4F7F-AF7C-181F0C10473D}"/>
    <cellStyle name="Normal 6 9 2 4" xfId="10268" xr:uid="{D0AB6262-A94E-4E0C-B989-DD300E25BAA1}"/>
    <cellStyle name="Normal 6 9 2 5" xfId="6757" xr:uid="{964586E2-50BB-43C8-A226-59E5FAD19494}"/>
    <cellStyle name="Normal 6 9 2 6" xfId="11971" xr:uid="{D25E499C-96AD-481F-AA67-4B763568050B}"/>
    <cellStyle name="Normal 6 9 2 7" xfId="4932" xr:uid="{7742EAC7-4425-42A6-9C36-A05731EFD091}"/>
    <cellStyle name="Normal 6 9 3" xfId="1816" xr:uid="{F495CAA3-4BDD-40B3-AB59-1306D4A65B22}"/>
    <cellStyle name="Normal 6 9 3 2" xfId="3773" xr:uid="{559908A9-A814-4CFB-A80E-1C514178D514}"/>
    <cellStyle name="Normal 6 9 3 2 2" xfId="14439" xr:uid="{10BED7A6-DF3F-410B-B018-E2A49D86B938}"/>
    <cellStyle name="Normal 6 9 3 2 3" xfId="10269" xr:uid="{570C9569-EC81-48F9-9A5D-183A3E19CBFF}"/>
    <cellStyle name="Normal 6 9 3 3" xfId="10270" xr:uid="{BB7CBE8D-BB8A-4FBC-8E35-B7B526DDA7D9}"/>
    <cellStyle name="Normal 6 9 3 4" xfId="7412" xr:uid="{92D10353-D17F-4DDA-A8EC-8002239F6A61}"/>
    <cellStyle name="Normal 6 9 3 5" xfId="12626" xr:uid="{93B6E5C6-497D-4F6B-8740-94C8413C9C8A}"/>
    <cellStyle name="Normal 6 9 3 6" xfId="5587" xr:uid="{95936882-5D84-4197-A0A5-396C62107EC2}"/>
    <cellStyle name="Normal 6 9 4" xfId="2751" xr:uid="{85287E85-D071-4DD0-B2E8-D6F045BD2E21}"/>
    <cellStyle name="Normal 6 9 4 2" xfId="13417" xr:uid="{BD6EF10F-8F80-4C06-985A-4FF55D7E3D18}"/>
    <cellStyle name="Normal 6 9 4 3" xfId="10271" xr:uid="{85A592FC-E380-4C0A-95C2-8A9BA0BF4CA2}"/>
    <cellStyle name="Normal 6 9 5" xfId="10272" xr:uid="{F13103F7-CED1-465D-8348-753B74F615B9}"/>
    <cellStyle name="Normal 6 9 6" xfId="6390" xr:uid="{9A8AB4C1-B3D8-4A57-9634-F258800224E4}"/>
    <cellStyle name="Normal 6 9 7" xfId="11604" xr:uid="{3E7D52ED-AFBE-40F3-871C-586527E35EB8}"/>
    <cellStyle name="Normal 6 9 8" xfId="4565" xr:uid="{B39BF60A-4FC5-4DD0-A6A2-E73F629E2999}"/>
    <cellStyle name="Normal 60" xfId="211" xr:uid="{01F3016B-B9D4-4446-B616-5210EB6DA1B8}"/>
    <cellStyle name="Normal 60 2" xfId="601" xr:uid="{AC1FF31C-DB2C-48A7-B0A5-A336EA5F2B0A}"/>
    <cellStyle name="Normal 60 2 2" xfId="1128" xr:uid="{79609209-EDA0-41B5-B422-FC46C1F38BFA}"/>
    <cellStyle name="Normal 60 3" xfId="461" xr:uid="{F5AB62FA-C7BB-468E-83F8-B5AA334DC01B}"/>
    <cellStyle name="Normal 60 4" xfId="345" xr:uid="{C298BECE-7B90-438F-B164-4C7522DE3C64}"/>
    <cellStyle name="Normal 60 5" xfId="243" xr:uid="{FD06CE35-DDA8-4AAB-9DB8-2F9469BC6BED}"/>
    <cellStyle name="Normal 61" xfId="212" xr:uid="{8D2390F2-33FF-42BF-85C9-40AE1C53A6A7}"/>
    <cellStyle name="Normal 61 2" xfId="602" xr:uid="{C37C634E-4039-4757-8F2C-D14B5DED72AC}"/>
    <cellStyle name="Normal 61 2 2" xfId="1129" xr:uid="{AB1064C8-1CD2-414E-9D1D-E35AA6199EE3}"/>
    <cellStyle name="Normal 61 3" xfId="462" xr:uid="{7DF3420C-E0D5-4306-9833-B2ABE7F4D9DA}"/>
    <cellStyle name="Normal 61 4" xfId="346" xr:uid="{6853EACF-726C-485E-BA0F-D7E954CB3226}"/>
    <cellStyle name="Normal 61 5" xfId="244" xr:uid="{BF401A19-15CA-4B08-880E-F2E959378BBB}"/>
    <cellStyle name="Normal 62" xfId="213" xr:uid="{3C4C3D07-2369-4310-B8F0-99031E51CCC5}"/>
    <cellStyle name="Normal 62 2" xfId="603" xr:uid="{E338854F-0015-45F0-9217-DC5024148076}"/>
    <cellStyle name="Normal 62 2 2" xfId="1130" xr:uid="{5FE0838C-CB84-4870-9529-8C0435D7FD07}"/>
    <cellStyle name="Normal 62 3" xfId="463" xr:uid="{DCDB5F24-976E-46B5-9331-B86D6E1D8E43}"/>
    <cellStyle name="Normal 62 4" xfId="347" xr:uid="{12E16CD1-374F-4578-9743-BF97D68D3B7A}"/>
    <cellStyle name="Normal 62 5" xfId="245" xr:uid="{B3AE2684-C3E5-40E5-9D6D-6DB07CA7A92E}"/>
    <cellStyle name="Normal 63" xfId="214" xr:uid="{99124E1B-9CF5-44BA-BEE5-9119D7BF39E4}"/>
    <cellStyle name="Normal 63 2" xfId="604" xr:uid="{708CE1A8-5724-4570-9430-8CD250DEF03E}"/>
    <cellStyle name="Normal 63 2 2" xfId="1131" xr:uid="{DF995B89-011F-4BFC-92A1-1ECDFA69AC45}"/>
    <cellStyle name="Normal 63 3" xfId="465" xr:uid="{FE3A1DBA-7ED7-4C6E-B66F-1C1293B045CB}"/>
    <cellStyle name="Normal 63 4" xfId="349" xr:uid="{147256CA-7A72-40A0-B0A5-6399951B26CF}"/>
    <cellStyle name="Normal 63 5" xfId="246" xr:uid="{5F008DE1-3CC9-4462-8D9D-7BA91A590CB5}"/>
    <cellStyle name="Normal 64" xfId="215" xr:uid="{56A9D634-5BD4-408F-B372-01BC85A1BF5C}"/>
    <cellStyle name="Normal 64 10" xfId="2331" xr:uid="{A458E93E-3BAA-4C13-9D06-02DFC02B39A0}"/>
    <cellStyle name="Normal 64 10 2" xfId="4175" xr:uid="{75853687-9660-4096-AA40-94820208D97F}"/>
    <cellStyle name="Normal 64 10 2 2" xfId="14838" xr:uid="{836FD9DD-92A6-4832-AE69-2899AC782517}"/>
    <cellStyle name="Normal 64 10 2 3" xfId="10273" xr:uid="{D996D95E-84F0-4148-846C-22F1999AF721}"/>
    <cellStyle name="Normal 64 10 3" xfId="7814" xr:uid="{754B5DBD-65A0-467C-BB5E-8216D4A6651C}"/>
    <cellStyle name="Normal 64 10 4" xfId="13025" xr:uid="{A8DC7788-AA2C-42D6-BCA2-9E05560DBA2D}"/>
    <cellStyle name="Normal 64 10 5" xfId="5986" xr:uid="{A46BF84C-A451-4603-9363-0931E83BEBCA}"/>
    <cellStyle name="Normal 64 2" xfId="292" xr:uid="{8314CEA2-B4CE-4B09-B70E-F29A405D6C00}"/>
    <cellStyle name="Normal 64 2 2" xfId="1029" xr:uid="{2F7213AF-8161-48E2-8952-25FB2938E9A5}"/>
    <cellStyle name="Normal 64 3" xfId="521" xr:uid="{0D29CDC6-61AA-40AC-9B9A-04C0DB481468}"/>
    <cellStyle name="Normal 64 3 2" xfId="1079" xr:uid="{196C3572-C7A9-432D-88B1-8FA22CED1709}"/>
    <cellStyle name="Normal 64 3 2 2" xfId="1819" xr:uid="{E62C28BE-4178-40B7-9595-90D51DCB412B}"/>
    <cellStyle name="Normal 64 3 2 2 2" xfId="3776" xr:uid="{08494994-D9FD-492E-AF09-BA05ACF1CA88}"/>
    <cellStyle name="Normal 64 3 2 2 2 2" xfId="14442" xr:uid="{82DF4C08-6A42-4B66-B5B0-8F906347543D}"/>
    <cellStyle name="Normal 64 3 2 2 2 3" xfId="10274" xr:uid="{14D6C8D0-BA1B-47EF-AD52-35223047E4D9}"/>
    <cellStyle name="Normal 64 3 2 2 3" xfId="10275" xr:uid="{78EC4956-4431-4B5C-9414-459860972C4C}"/>
    <cellStyle name="Normal 64 3 2 2 4" xfId="7415" xr:uid="{8525487E-8B4B-42F9-BF84-E395B3AF5F5C}"/>
    <cellStyle name="Normal 64 3 2 2 5" xfId="12629" xr:uid="{8BAB54C3-4E76-4B03-BC71-9B467AE8D537}"/>
    <cellStyle name="Normal 64 3 2 2 6" xfId="5590" xr:uid="{D579B469-7D23-4F80-B029-B72BD1A2A0E6}"/>
    <cellStyle name="Normal 64 3 2 3" xfId="3111" xr:uid="{44A6FDB2-136B-418A-BE6B-0DA3A32640FB}"/>
    <cellStyle name="Normal 64 3 2 3 2" xfId="13777" xr:uid="{1DDCBDD5-4291-4334-9D8F-6991F9BF84F1}"/>
    <cellStyle name="Normal 64 3 2 3 3" xfId="10276" xr:uid="{0E319DA3-5B94-4BA6-8662-FAEF3F38DFE4}"/>
    <cellStyle name="Normal 64 3 2 4" xfId="10277" xr:uid="{9E9924B2-D886-4251-A699-A9DE653D4B52}"/>
    <cellStyle name="Normal 64 3 2 5" xfId="6750" xr:uid="{CB45522D-C635-4552-92B1-684D3082583F}"/>
    <cellStyle name="Normal 64 3 2 6" xfId="11964" xr:uid="{3B5FD2C2-5A34-4231-B463-A90ED9D47624}"/>
    <cellStyle name="Normal 64 3 2 7" xfId="4925" xr:uid="{ED41C510-F451-410D-9B99-41377F4C207F}"/>
    <cellStyle name="Normal 64 3 3" xfId="1818" xr:uid="{DB76BFDD-7B31-43D0-9C27-DD3C110D46C6}"/>
    <cellStyle name="Normal 64 3 3 2" xfId="3775" xr:uid="{3212DBE4-F9CF-44AD-9064-7D050530E97B}"/>
    <cellStyle name="Normal 64 3 3 2 2" xfId="14441" xr:uid="{4416BCE3-1B84-489A-ACDF-B853AC5504BB}"/>
    <cellStyle name="Normal 64 3 3 2 3" xfId="10278" xr:uid="{B364847C-60BB-4885-9848-5876363EBDD2}"/>
    <cellStyle name="Normal 64 3 3 3" xfId="10279" xr:uid="{1C558436-4EA2-4553-A734-FDD0BCAE870D}"/>
    <cellStyle name="Normal 64 3 3 4" xfId="7414" xr:uid="{47312EE0-EB83-4389-99CE-8A05D77804C9}"/>
    <cellStyle name="Normal 64 3 3 5" xfId="12628" xr:uid="{18769284-4536-4B56-A4DF-EC4D7E26D979}"/>
    <cellStyle name="Normal 64 3 3 6" xfId="5589" xr:uid="{D0088D97-35BA-4344-A8A6-DB45738E688E}"/>
    <cellStyle name="Normal 64 3 4" xfId="2659" xr:uid="{9546615D-CEFE-403F-9843-6A89AD07DC28}"/>
    <cellStyle name="Normal 64 3 4 2" xfId="13325" xr:uid="{4516D8E3-A332-4ACA-B03C-C1DCD6D57039}"/>
    <cellStyle name="Normal 64 3 4 3" xfId="10280" xr:uid="{FF0AD003-EBD9-4E7C-AD0F-D0B0F1EDCEEA}"/>
    <cellStyle name="Normal 64 3 5" xfId="10281" xr:uid="{CEE28730-4656-4EF9-A9A0-14645A12F75E}"/>
    <cellStyle name="Normal 64 3 6" xfId="6298" xr:uid="{447D9A89-AF52-4720-B9FC-C57EAE642A10}"/>
    <cellStyle name="Normal 64 3 7" xfId="11512" xr:uid="{654E89B8-A870-48C6-A250-0FF482DAB226}"/>
    <cellStyle name="Normal 64 3 8" xfId="4473" xr:uid="{91FD7A14-E58E-4021-8FA4-3AD497B8A9FB}"/>
    <cellStyle name="Normal 64 4" xfId="728" xr:uid="{314D5B34-E9BE-494E-958E-B45E259CD895}"/>
    <cellStyle name="Normal 64 4 2" xfId="1192" xr:uid="{8994627D-E9A3-4A50-B7CB-95A31366D008}"/>
    <cellStyle name="Normal 64 4 2 2" xfId="1821" xr:uid="{DE521398-A926-47B8-8C92-CD5FCF63DCA5}"/>
    <cellStyle name="Normal 64 4 2 2 2" xfId="3778" xr:uid="{DFFEDCE3-E01B-4C1E-8D55-00B1BA15BFAC}"/>
    <cellStyle name="Normal 64 4 2 2 2 2" xfId="14444" xr:uid="{78B24B51-6720-44B3-8989-8D41D376C928}"/>
    <cellStyle name="Normal 64 4 2 2 2 3" xfId="10282" xr:uid="{D4A3E436-127C-4008-88B3-086B7AF77615}"/>
    <cellStyle name="Normal 64 4 2 2 3" xfId="10283" xr:uid="{50F71E4B-6D0B-47E1-96C4-2FAA86382574}"/>
    <cellStyle name="Normal 64 4 2 2 4" xfId="7417" xr:uid="{C2D6D38B-70F6-4EAB-83E5-FA0924D10D92}"/>
    <cellStyle name="Normal 64 4 2 2 5" xfId="12631" xr:uid="{EEB4F1E1-EF1E-48AD-B7D8-822BEA2107A9}"/>
    <cellStyle name="Normal 64 4 2 2 6" xfId="5592" xr:uid="{DF22E65C-1F05-48A8-9C6E-455397D6714F}"/>
    <cellStyle name="Normal 64 4 2 3" xfId="3161" xr:uid="{C06495E4-41BA-4D22-B665-B1A90D1216E7}"/>
    <cellStyle name="Normal 64 4 2 3 2" xfId="13827" xr:uid="{BD961B69-98E4-4C85-AA2E-EE82CDE14571}"/>
    <cellStyle name="Normal 64 4 2 3 3" xfId="10284" xr:uid="{1867FD2B-5B85-410E-BCCF-CF1509154340}"/>
    <cellStyle name="Normal 64 4 2 4" xfId="10285" xr:uid="{3FA01799-3E95-4672-9C28-E9BBE4583D8B}"/>
    <cellStyle name="Normal 64 4 2 5" xfId="6800" xr:uid="{43E5EB1E-4570-43FF-8590-664A6F2EBB59}"/>
    <cellStyle name="Normal 64 4 2 6" xfId="12014" xr:uid="{EF62927E-52BA-4DCA-897A-03AB8A3D1181}"/>
    <cellStyle name="Normal 64 4 2 7" xfId="4975" xr:uid="{86BE4A58-88C2-44FE-B260-BA8722181BE9}"/>
    <cellStyle name="Normal 64 4 3" xfId="1820" xr:uid="{79D08333-404B-450C-82DE-E0FA9DBEF7B5}"/>
    <cellStyle name="Normal 64 4 3 2" xfId="3777" xr:uid="{5A4023D5-36E0-4C46-AEB9-AA4C0E90FD55}"/>
    <cellStyle name="Normal 64 4 3 2 2" xfId="14443" xr:uid="{3D3C9A80-E87D-4362-A22A-BE3BEA920425}"/>
    <cellStyle name="Normal 64 4 3 2 3" xfId="10286" xr:uid="{5062B508-CD6F-4E1F-8526-D0EFCD19C20C}"/>
    <cellStyle name="Normal 64 4 3 3" xfId="10287" xr:uid="{9F438499-6144-47D0-8775-D48F4C9495E0}"/>
    <cellStyle name="Normal 64 4 3 4" xfId="7416" xr:uid="{0C643475-E742-400F-9B3F-BC4CBD8D1259}"/>
    <cellStyle name="Normal 64 4 3 5" xfId="12630" xr:uid="{4CBFB972-60B3-40BE-A24D-C56A619ED07D}"/>
    <cellStyle name="Normal 64 4 3 6" xfId="5591" xr:uid="{85F501A6-1FCC-4FF2-B6AA-361BCCEFC824}"/>
    <cellStyle name="Normal 64 4 4" xfId="2794" xr:uid="{8CFCA69B-2451-4094-8352-6DB5B2B0E124}"/>
    <cellStyle name="Normal 64 4 4 2" xfId="13460" xr:uid="{477628CC-411F-4687-897C-97BE5D967987}"/>
    <cellStyle name="Normal 64 4 4 3" xfId="10288" xr:uid="{0B2D33F3-B58F-40A5-A47D-42CAE2AB6534}"/>
    <cellStyle name="Normal 64 4 5" xfId="10289" xr:uid="{A8D42CC7-7904-49F8-9141-F6C419583278}"/>
    <cellStyle name="Normal 64 4 6" xfId="6433" xr:uid="{5FEC2FB2-D753-48F3-A783-58F44563D058}"/>
    <cellStyle name="Normal 64 4 7" xfId="11647" xr:uid="{FD26FC25-4C52-4B5B-82E4-3DAF95041FA6}"/>
    <cellStyle name="Normal 64 4 8" xfId="4608" xr:uid="{6EC773F8-553A-4B35-8D28-72C888C6CCF5}"/>
    <cellStyle name="Normal 64 5" xfId="406" xr:uid="{A0187C21-5C25-4C09-9B50-89948AFC5AFA}"/>
    <cellStyle name="Normal 64 5 2" xfId="1028" xr:uid="{26038BE2-AB9E-4EC6-B861-4D1446B6634B}"/>
    <cellStyle name="Normal 64 5 2 2" xfId="1823" xr:uid="{5A4AD8C9-6258-4816-AD5F-814C5D8C7F88}"/>
    <cellStyle name="Normal 64 5 2 2 2" xfId="3780" xr:uid="{8A614AFF-EA00-40E8-A30E-22F2F66F89D0}"/>
    <cellStyle name="Normal 64 5 2 2 2 2" xfId="14446" xr:uid="{290FC594-9CC4-4BDB-8986-0BCFBE7373AF}"/>
    <cellStyle name="Normal 64 5 2 2 2 3" xfId="10290" xr:uid="{8A3D0378-DDC4-40AF-9B1E-6D6F15D1FA11}"/>
    <cellStyle name="Normal 64 5 2 2 3" xfId="10291" xr:uid="{229D68C7-7BC0-4DC7-A0E6-7B88E4D9532C}"/>
    <cellStyle name="Normal 64 5 2 2 4" xfId="7419" xr:uid="{CDBA0E01-D3E7-44CB-A1F4-6159BAEB3E11}"/>
    <cellStyle name="Normal 64 5 2 2 5" xfId="12633" xr:uid="{3434C063-1901-4BF4-99C5-C895715139CD}"/>
    <cellStyle name="Normal 64 5 2 2 6" xfId="5594" xr:uid="{607B6142-AE28-4616-826F-BBF763FCF133}"/>
    <cellStyle name="Normal 64 5 2 3" xfId="3067" xr:uid="{DE1082A6-58E2-4758-9CCD-EF36F7DAED44}"/>
    <cellStyle name="Normal 64 5 2 3 2" xfId="13733" xr:uid="{1A610F41-99FA-4639-80D3-869D19DEFB72}"/>
    <cellStyle name="Normal 64 5 2 3 3" xfId="10292" xr:uid="{C2023C17-F033-4DBB-BC6C-1698AFAB79BE}"/>
    <cellStyle name="Normal 64 5 2 4" xfId="10293" xr:uid="{5D4934AE-B93F-4FC9-8692-BFE5FB0103B6}"/>
    <cellStyle name="Normal 64 5 2 5" xfId="6706" xr:uid="{6C0080D3-BB52-42A5-B4C8-BDD8DA9A73B0}"/>
    <cellStyle name="Normal 64 5 2 6" xfId="11920" xr:uid="{4095EEDD-C950-4F10-9AA6-1DAC565FB2CA}"/>
    <cellStyle name="Normal 64 5 2 7" xfId="4881" xr:uid="{5A7FBB49-07D6-4A3B-B9E5-07E61132704A}"/>
    <cellStyle name="Normal 64 5 3" xfId="1822" xr:uid="{BC214BDA-C802-4D01-8BA4-85BC3A568952}"/>
    <cellStyle name="Normal 64 5 3 2" xfId="3779" xr:uid="{898CEA19-9B3E-4EF9-A3CB-DD8268C1D318}"/>
    <cellStyle name="Normal 64 5 3 2 2" xfId="14445" xr:uid="{342EFBC5-B1AB-4856-90A2-1F0375276F66}"/>
    <cellStyle name="Normal 64 5 3 2 3" xfId="10294" xr:uid="{98C52985-76AC-471A-9D77-347DCF063496}"/>
    <cellStyle name="Normal 64 5 3 3" xfId="10295" xr:uid="{4B83EBCD-817D-47FC-8EAD-F81E6A918059}"/>
    <cellStyle name="Normal 64 5 3 4" xfId="7418" xr:uid="{E0C316F3-51FF-4F97-8DE6-971C8E2B4337}"/>
    <cellStyle name="Normal 64 5 3 5" xfId="12632" xr:uid="{7DCBC8C7-0C62-408F-AE7B-F5BDE542EC03}"/>
    <cellStyle name="Normal 64 5 3 6" xfId="5593" xr:uid="{C8240A25-4FF4-4297-91B5-B7E59464E475}"/>
    <cellStyle name="Normal 64 5 4" xfId="2610" xr:uid="{6CACFEFB-0516-47E8-9036-DFF051520FE1}"/>
    <cellStyle name="Normal 64 5 4 2" xfId="13276" xr:uid="{8FE77FDF-D3B5-4ADD-B0BB-E03F6E4A8B28}"/>
    <cellStyle name="Normal 64 5 4 3" xfId="10296" xr:uid="{027E3562-F61D-4E1B-BFA9-618EE6F34BB7}"/>
    <cellStyle name="Normal 64 5 5" xfId="10297" xr:uid="{3EDEC67F-AB7C-406A-BE70-E98C0052A03B}"/>
    <cellStyle name="Normal 64 5 6" xfId="6249" xr:uid="{3B93472E-7729-4D7B-AF56-DD773B0B20BB}"/>
    <cellStyle name="Normal 64 5 7" xfId="11463" xr:uid="{22C9C908-A2EC-4022-AAA6-A6C531A7BA00}"/>
    <cellStyle name="Normal 64 5 8" xfId="4424" xr:uid="{3FD6CD29-0688-453E-9468-E11FBFC50BC0}"/>
    <cellStyle name="Normal 64 6" xfId="878" xr:uid="{FC84B808-C1CF-4676-B37F-0CD04BC65B51}"/>
    <cellStyle name="Normal 64 6 2" xfId="1824" xr:uid="{5ACE9F2B-3685-4062-B4F7-B8D7AC5F75DF}"/>
    <cellStyle name="Normal 64 6 2 2" xfId="3781" xr:uid="{9B6F1FFF-455C-4391-B7E1-41236D34F271}"/>
    <cellStyle name="Normal 64 6 2 2 2" xfId="14447" xr:uid="{20DCECF2-ACF6-44D7-A1F6-DBB8E848CD7F}"/>
    <cellStyle name="Normal 64 6 2 2 3" xfId="10298" xr:uid="{8A8E19F7-0C2B-4749-921D-F62190A6980A}"/>
    <cellStyle name="Normal 64 6 2 3" xfId="10299" xr:uid="{F981D892-3226-4EDB-A755-DD2ED5B7F176}"/>
    <cellStyle name="Normal 64 6 2 4" xfId="7420" xr:uid="{A3A5DA6F-AF63-429E-8E60-9D68638A64A7}"/>
    <cellStyle name="Normal 64 6 2 5" xfId="12634" xr:uid="{10263399-369A-4C7D-9DC2-174FF7DB222A}"/>
    <cellStyle name="Normal 64 6 2 6" xfId="5595" xr:uid="{02620889-8CA1-46E8-8E1A-03AA92DA099A}"/>
    <cellStyle name="Normal 64 6 3" xfId="2932" xr:uid="{EBA6F5D5-7490-4E2B-ABB4-9198322C5789}"/>
    <cellStyle name="Normal 64 6 3 2" xfId="13598" xr:uid="{3930ADE4-E1E1-4733-8DE9-F7CBD7889A4C}"/>
    <cellStyle name="Normal 64 6 3 3" xfId="10300" xr:uid="{A7D34671-005D-4D2A-9938-AA4AA8C61D05}"/>
    <cellStyle name="Normal 64 6 4" xfId="10301" xr:uid="{873F4514-6F45-47FA-9C18-CCA818196FA8}"/>
    <cellStyle name="Normal 64 6 5" xfId="6571" xr:uid="{D973F981-FCAF-40C9-9E29-7AB00EC4E960}"/>
    <cellStyle name="Normal 64 6 6" xfId="11785" xr:uid="{4A5DA86A-B464-4EC4-A54E-E56A78336096}"/>
    <cellStyle name="Normal 64 6 7" xfId="4746" xr:uid="{4AD37430-BD7A-40DD-A739-42EE24E8B42F}"/>
    <cellStyle name="Normal 64 7" xfId="1342" xr:uid="{7A61AF4B-7994-4D13-BE7C-C76D33AE4632}"/>
    <cellStyle name="Normal 64 7 2" xfId="3299" xr:uid="{AA2A53FD-75C3-42A3-8CCD-14B2C482F17F}"/>
    <cellStyle name="Normal 64 7 2 2" xfId="13965" xr:uid="{648D0F6F-0A3F-4D83-90DC-0248BB4ECFCF}"/>
    <cellStyle name="Normal 64 7 2 3" xfId="10302" xr:uid="{F49FBF93-C680-4C0F-A932-88B05EEF59D9}"/>
    <cellStyle name="Normal 64 7 3" xfId="10303" xr:uid="{ADE162B2-4F2F-439E-8C84-44C461B15CE0}"/>
    <cellStyle name="Normal 64 7 4" xfId="6938" xr:uid="{A16F5B76-A2A4-4B7B-9E9A-C731F567C5FF}"/>
    <cellStyle name="Normal 64 7 5" xfId="12152" xr:uid="{98DD47FB-695D-45D3-8369-E697105F4CC0}"/>
    <cellStyle name="Normal 64 7 6" xfId="5113" xr:uid="{AF425AE2-DFED-47C7-883D-A08AA41CEA39}"/>
    <cellStyle name="Normal 64 8" xfId="291" xr:uid="{83F6E63E-8EA7-4347-91A1-E6C3462F5BC7}"/>
    <cellStyle name="Normal 64 8 2" xfId="2566" xr:uid="{112A9588-BB53-4B03-8328-24A62951C192}"/>
    <cellStyle name="Normal 64 8 2 2" xfId="13232" xr:uid="{3F8CA923-91E9-41A7-8E93-FE71602DC34A}"/>
    <cellStyle name="Normal 64 8 2 3" xfId="10304" xr:uid="{9A586D18-A41F-4FEF-9F08-96A258E5348F}"/>
    <cellStyle name="Normal 64 8 3" xfId="10305" xr:uid="{866B68B2-B417-465A-BD85-EE8F37E04FF4}"/>
    <cellStyle name="Normal 64 8 4" xfId="6205" xr:uid="{757510D7-9865-49D9-8986-92E1D180BFAE}"/>
    <cellStyle name="Normal 64 8 5" xfId="11419" xr:uid="{AF4109CC-08A1-4729-A26F-5DD5013FB1ED}"/>
    <cellStyle name="Normal 64 8 6" xfId="4380" xr:uid="{CA6C03FE-7C6D-43EA-A346-92CEE8B3D779}"/>
    <cellStyle name="Normal 64 9" xfId="2183" xr:uid="{F9F5F46C-C19F-4A91-90B0-4D0AC8A4567D}"/>
    <cellStyle name="Normal 64 9 2" xfId="4039" xr:uid="{019340F4-D456-4FFE-8590-0AEEC461A772}"/>
    <cellStyle name="Normal 64 9 2 2" xfId="14702" xr:uid="{82A6B487-51BD-4BC9-AD17-9AF0074DD21D}"/>
    <cellStyle name="Normal 64 9 2 3" xfId="10306" xr:uid="{FEF25AC6-2361-4326-9889-D3BD0BE6A59C}"/>
    <cellStyle name="Normal 64 9 3" xfId="10307" xr:uid="{1EB6D1B4-7180-4BBB-B23C-70F59D0B782B}"/>
    <cellStyle name="Normal 64 9 4" xfId="7678" xr:uid="{489A6B21-E72E-49DD-96CB-9419A32992B1}"/>
    <cellStyle name="Normal 64 9 5" xfId="12889" xr:uid="{37721E42-71E0-4BEC-97CA-D86FF6E97F6F}"/>
    <cellStyle name="Normal 64 9 6" xfId="5850" xr:uid="{44D3B0A5-82BF-4591-AF16-242A3FDA3986}"/>
    <cellStyle name="Normal 65" xfId="293" xr:uid="{58764DAB-45A2-46F6-80AC-523902E4B1D2}"/>
    <cellStyle name="Normal 65 2" xfId="679" xr:uid="{D9C35D2B-B0F9-441D-9347-8533F6253F3A}"/>
    <cellStyle name="Normal 65 2 10" xfId="11603" xr:uid="{1BF9458D-707C-4369-A9FB-A371E798389F}"/>
    <cellStyle name="Normal 65 2 11" xfId="4564" xr:uid="{0896628A-18FE-4E73-BECF-B14B7C85CDE8}"/>
    <cellStyle name="Normal 65 2 2" xfId="820" xr:uid="{67730040-DAB6-4BC1-B439-897D1B321F2E}"/>
    <cellStyle name="Normal 65 2 2 2" xfId="1283" xr:uid="{83761B95-B7E4-4534-9641-13B9F8B3FB9F}"/>
    <cellStyle name="Normal 65 2 2 2 2" xfId="1827" xr:uid="{5DEFF0E8-6723-4A27-A755-4C33DA6D3C8A}"/>
    <cellStyle name="Normal 65 2 2 2 2 2" xfId="3784" xr:uid="{303C0706-EF7D-4DC0-AF93-9D3825B4C97C}"/>
    <cellStyle name="Normal 65 2 2 2 2 2 2" xfId="14450" xr:uid="{26942652-B4F9-4EF2-98F1-8379FEB74B12}"/>
    <cellStyle name="Normal 65 2 2 2 2 2 3" xfId="10308" xr:uid="{B3A1D094-B874-46F8-99EB-209AB3FD224E}"/>
    <cellStyle name="Normal 65 2 2 2 2 3" xfId="10309" xr:uid="{A34F75EB-CAEB-4894-BE13-7D25DDF01EDB}"/>
    <cellStyle name="Normal 65 2 2 2 2 4" xfId="7423" xr:uid="{5A3151E8-F64F-4A9C-AF5B-76CC4EA77460}"/>
    <cellStyle name="Normal 65 2 2 2 2 5" xfId="12637" xr:uid="{B21DFE83-EE1F-41D0-9770-8BE5EAE33F45}"/>
    <cellStyle name="Normal 65 2 2 2 2 6" xfId="5598" xr:uid="{D44FCD13-402C-4B98-82A7-317C829ADABA}"/>
    <cellStyle name="Normal 65 2 2 2 3" xfId="3252" xr:uid="{CEB9661E-F7A3-4FE0-BD98-1232E81CEB1E}"/>
    <cellStyle name="Normal 65 2 2 2 3 2" xfId="13918" xr:uid="{EC92BA55-B40A-4278-B0E1-8F7AE7473685}"/>
    <cellStyle name="Normal 65 2 2 2 3 3" xfId="10310" xr:uid="{51B1AD95-BEBC-4CCC-B215-6F486A2F9277}"/>
    <cellStyle name="Normal 65 2 2 2 4" xfId="10311" xr:uid="{0A5F77A0-74FD-470A-A5BB-0D163A83C448}"/>
    <cellStyle name="Normal 65 2 2 2 5" xfId="6891" xr:uid="{396F4B1E-EDAF-4CBF-80D1-1043258498CA}"/>
    <cellStyle name="Normal 65 2 2 2 6" xfId="12105" xr:uid="{ACC24340-85BB-4691-A326-B44D0FAFF076}"/>
    <cellStyle name="Normal 65 2 2 2 7" xfId="5066" xr:uid="{F43B82B8-6807-43F3-A1B0-42322C1665B4}"/>
    <cellStyle name="Normal 65 2 2 3" xfId="1826" xr:uid="{E9C975DB-4D06-4331-AF29-ED94DC6BE89F}"/>
    <cellStyle name="Normal 65 2 2 3 2" xfId="3783" xr:uid="{F5D78001-225F-454D-AFB6-2F7DF1BF20F2}"/>
    <cellStyle name="Normal 65 2 2 3 2 2" xfId="14449" xr:uid="{1E8124D7-C2C3-41DE-9F16-2B88D21723C0}"/>
    <cellStyle name="Normal 65 2 2 3 2 3" xfId="10312" xr:uid="{CA03DB22-F719-4CEA-8B82-BFC40E4B7A39}"/>
    <cellStyle name="Normal 65 2 2 3 3" xfId="10313" xr:uid="{D7E37780-E7E3-4699-B3FA-9AE85127408F}"/>
    <cellStyle name="Normal 65 2 2 3 4" xfId="7422" xr:uid="{28D7C887-2E61-44C8-8B7D-187CF7CC48DB}"/>
    <cellStyle name="Normal 65 2 2 3 5" xfId="12636" xr:uid="{F789F8E0-F655-4B0E-835D-3A3B14138DFF}"/>
    <cellStyle name="Normal 65 2 2 3 6" xfId="5597" xr:uid="{2D5AD8F1-8F4F-455A-8650-5224F03C2550}"/>
    <cellStyle name="Normal 65 2 2 4" xfId="2885" xr:uid="{6EF9EECD-AECE-435D-BA97-0BE73329CD68}"/>
    <cellStyle name="Normal 65 2 2 4 2" xfId="13551" xr:uid="{CC6DA614-D3C2-434F-80C8-755D8E375125}"/>
    <cellStyle name="Normal 65 2 2 4 3" xfId="10314" xr:uid="{FB3A2728-C427-4A3F-8E28-B4F0BEDCC0F5}"/>
    <cellStyle name="Normal 65 2 2 5" xfId="10315" xr:uid="{F5C61649-146A-4B08-A0A0-DC60CE608579}"/>
    <cellStyle name="Normal 65 2 2 6" xfId="6524" xr:uid="{B493500E-C25C-4107-8256-0B5719894306}"/>
    <cellStyle name="Normal 65 2 2 7" xfId="11738" xr:uid="{ACA2D3A5-675E-4FD0-BCC1-622F1AD35728}"/>
    <cellStyle name="Normal 65 2 2 8" xfId="4699" xr:uid="{74E400A3-9F28-4C28-95CE-A0DE289FD17C}"/>
    <cellStyle name="Normal 65 2 3" xfId="972" xr:uid="{096095FA-D3AF-4F09-B5D5-74A2CB90AC90}"/>
    <cellStyle name="Normal 65 2 3 2" xfId="1828" xr:uid="{1CFBE00A-4017-4F25-BD84-97FA16C58B08}"/>
    <cellStyle name="Normal 65 2 3 2 2" xfId="3785" xr:uid="{7AB9DDE4-EDA7-41D1-B0BE-68CBE7EEAC81}"/>
    <cellStyle name="Normal 65 2 3 2 2 2" xfId="14451" xr:uid="{8F374615-9D02-4540-B2AF-EC1F154DC515}"/>
    <cellStyle name="Normal 65 2 3 2 2 3" xfId="10316" xr:uid="{DF10BC50-402E-491F-B45B-3DDFE0F1FA72}"/>
    <cellStyle name="Normal 65 2 3 2 3" xfId="10317" xr:uid="{84F8DFC0-1E3E-4403-91BA-6DFFE2E70976}"/>
    <cellStyle name="Normal 65 2 3 2 4" xfId="7424" xr:uid="{174651EB-94D4-4872-9578-3FEBC2A6F9C6}"/>
    <cellStyle name="Normal 65 2 3 2 5" xfId="12638" xr:uid="{ACDAEECB-4789-454C-9FE3-8DBEB17D3B1A}"/>
    <cellStyle name="Normal 65 2 3 2 6" xfId="5599" xr:uid="{7B8FB674-C574-4A6B-911F-3851AB028C6A}"/>
    <cellStyle name="Normal 65 2 3 3" xfId="3023" xr:uid="{78C21347-5AA8-489C-BE0D-25584F11C743}"/>
    <cellStyle name="Normal 65 2 3 3 2" xfId="13689" xr:uid="{CBDE46FA-8462-484D-AB09-EB1C12F05BE1}"/>
    <cellStyle name="Normal 65 2 3 3 3" xfId="10318" xr:uid="{5D3E23FD-806D-46C6-85C9-2DBC0A5A405E}"/>
    <cellStyle name="Normal 65 2 3 4" xfId="10319" xr:uid="{B080E15E-B003-428B-A2C6-58FD6C35A3A7}"/>
    <cellStyle name="Normal 65 2 3 5" xfId="6662" xr:uid="{669B41E7-1575-4DF3-AAE5-259F98ACA31F}"/>
    <cellStyle name="Normal 65 2 3 6" xfId="11876" xr:uid="{20FDDB91-98FF-4D34-B848-A77343ADAF65}"/>
    <cellStyle name="Normal 65 2 3 7" xfId="4837" xr:uid="{F0B905DE-889F-44F9-BB01-617FFE087D9C}"/>
    <cellStyle name="Normal 65 2 4" xfId="1825" xr:uid="{9BF111CB-7D38-4EBD-856D-B29DA9A61FF0}"/>
    <cellStyle name="Normal 65 2 4 2" xfId="3782" xr:uid="{86D373FA-CAF9-4B8C-B736-7248660C24D3}"/>
    <cellStyle name="Normal 65 2 4 2 2" xfId="14448" xr:uid="{FB18BF4F-E817-417F-B345-2310DEF3C943}"/>
    <cellStyle name="Normal 65 2 4 2 3" xfId="10320" xr:uid="{F6F9F609-A66E-4FB5-8E9C-6436D22DB70F}"/>
    <cellStyle name="Normal 65 2 4 3" xfId="10321" xr:uid="{E16E08C9-FBE8-471D-ACCE-58790534683D}"/>
    <cellStyle name="Normal 65 2 4 4" xfId="7421" xr:uid="{41E8D58A-3466-455A-AA14-4D8F8581F165}"/>
    <cellStyle name="Normal 65 2 4 5" xfId="12635" xr:uid="{AA3AD470-60F9-4502-AEBB-BC9A19C5AF34}"/>
    <cellStyle name="Normal 65 2 4 6" xfId="5596" xr:uid="{451F15CE-CBE0-4551-8258-B84D9228E5D3}"/>
    <cellStyle name="Normal 65 2 5" xfId="2278" xr:uid="{31E61C41-1867-4BB5-ABB8-7C509C1BBD76}"/>
    <cellStyle name="Normal 65 2 5 2" xfId="4131" xr:uid="{5C9AE2C2-B8DF-462E-87E5-DA5169343DC8}"/>
    <cellStyle name="Normal 65 2 5 2 2" xfId="14794" xr:uid="{31960EFF-E04A-45D9-A732-7515CF36AA05}"/>
    <cellStyle name="Normal 65 2 5 2 3" xfId="10322" xr:uid="{5260D309-4852-4E1D-A615-CA208A24B4EC}"/>
    <cellStyle name="Normal 65 2 5 3" xfId="10323" xr:uid="{C87A74EC-158E-4164-9825-84AFCB8A089B}"/>
    <cellStyle name="Normal 65 2 5 4" xfId="7770" xr:uid="{554831F8-B51B-44BF-9544-82C87C287C02}"/>
    <cellStyle name="Normal 65 2 5 5" xfId="12981" xr:uid="{CB5416D1-8485-454F-8106-6327B4AF4332}"/>
    <cellStyle name="Normal 65 2 5 6" xfId="5942" xr:uid="{C28DD2D1-834F-4308-911A-4388A7F74810}"/>
    <cellStyle name="Normal 65 2 6" xfId="2422" xr:uid="{1FF133A3-CB6E-43C5-B976-E4151C1BB96F}"/>
    <cellStyle name="Normal 65 2 6 2" xfId="4266" xr:uid="{6648FF9A-E268-4ABA-84E1-B8D85D1473F4}"/>
    <cellStyle name="Normal 65 2 6 2 2" xfId="14929" xr:uid="{F3511C12-0897-4FBA-B22D-91E8D6A7D4E4}"/>
    <cellStyle name="Normal 65 2 6 2 3" xfId="10324" xr:uid="{324BA41E-CDD7-499E-B7D0-724E1DFA82A8}"/>
    <cellStyle name="Normal 65 2 6 3" xfId="7905" xr:uid="{33AE5109-1B17-4ED3-BEFB-9B0CB663634F}"/>
    <cellStyle name="Normal 65 2 6 4" xfId="13116" xr:uid="{E23C42FC-4E00-4C6E-8433-29AEC2C8F404}"/>
    <cellStyle name="Normal 65 2 6 5" xfId="6077" xr:uid="{F0143849-B728-40F6-8F4F-51439F1C76A4}"/>
    <cellStyle name="Normal 65 2 7" xfId="2750" xr:uid="{BD6D72F4-1AEC-4BDB-A9F6-AF22A0132F8B}"/>
    <cellStyle name="Normal 65 2 7 2" xfId="13416" xr:uid="{CF62CF18-E212-4922-BF05-0A042F67B8A7}"/>
    <cellStyle name="Normal 65 2 7 3" xfId="10325" xr:uid="{E429AA2F-7049-4049-8A14-00BC341E3C7A}"/>
    <cellStyle name="Normal 65 2 8" xfId="10326" xr:uid="{ED450B8E-FFD1-4DF1-9751-80B60F975045}"/>
    <cellStyle name="Normal 65 2 9" xfId="6389" xr:uid="{61743C87-EFBB-4C42-8C61-44C2996A705B}"/>
    <cellStyle name="Normal 65 3" xfId="1030" xr:uid="{77090DF6-9ECB-46A8-91BA-EF2EB0BFA765}"/>
    <cellStyle name="Normal 66" xfId="407" xr:uid="{E2D13755-95C6-41DE-B36C-6B9C181C2863}"/>
    <cellStyle name="Normal 66 2" xfId="631" xr:uid="{7E5EBE57-124D-42D5-B719-1DD79ADD243B}"/>
    <cellStyle name="Normal 66 2 2" xfId="2280" xr:uid="{B78B78BD-2555-43E8-B5F5-980AA0DFB3D3}"/>
    <cellStyle name="Normal 66 3" xfId="523" xr:uid="{BB9C4D38-8578-47EF-9F37-49ABB9AC1856}"/>
    <cellStyle name="Normal 66 3 2" xfId="1081" xr:uid="{E96F66F2-AC4C-4AFC-9705-2324E926D9B2}"/>
    <cellStyle name="Normal 66 3 2 2" xfId="1830" xr:uid="{919F1388-167B-4CDE-9DC5-B4F6570B4BF2}"/>
    <cellStyle name="Normal 66 3 2 2 2" xfId="3787" xr:uid="{8E2FA0CE-18B9-4825-A6B3-E81898526BF5}"/>
    <cellStyle name="Normal 66 3 2 2 2 2" xfId="14453" xr:uid="{14F00FE1-3BD1-4C64-A4F5-9B07F6F320CE}"/>
    <cellStyle name="Normal 66 3 2 2 2 3" xfId="10327" xr:uid="{923AB547-964B-4E09-B2F3-CB4067B2B278}"/>
    <cellStyle name="Normal 66 3 2 2 3" xfId="10328" xr:uid="{4DB411E9-FC41-49E5-B68A-B6F93638E998}"/>
    <cellStyle name="Normal 66 3 2 2 4" xfId="7426" xr:uid="{003ED230-BC46-4095-9F64-78CCC486FDA6}"/>
    <cellStyle name="Normal 66 3 2 2 5" xfId="12640" xr:uid="{7E3067BF-AAE9-4F65-AB19-2DB62183BD27}"/>
    <cellStyle name="Normal 66 3 2 2 6" xfId="5601" xr:uid="{2EA083F1-3D19-4F09-B79A-1C7E086C2D27}"/>
    <cellStyle name="Normal 66 3 2 3" xfId="3113" xr:uid="{529374B0-E743-4712-8CD3-744616DD1CC9}"/>
    <cellStyle name="Normal 66 3 2 3 2" xfId="13779" xr:uid="{59CC6E6C-3DED-4B63-AD58-2077795EB344}"/>
    <cellStyle name="Normal 66 3 2 3 3" xfId="10329" xr:uid="{941F57E6-77EE-4C01-8B60-2B2E961441AC}"/>
    <cellStyle name="Normal 66 3 2 4" xfId="10330" xr:uid="{246ED710-1937-46D5-BEAA-3FF4B68E916E}"/>
    <cellStyle name="Normal 66 3 2 5" xfId="6752" xr:uid="{1D7FA5D3-9644-4C57-9B82-456F1FE7507F}"/>
    <cellStyle name="Normal 66 3 2 6" xfId="11966" xr:uid="{21BD8D06-1302-4254-878C-F6611B94AD0E}"/>
    <cellStyle name="Normal 66 3 2 7" xfId="4927" xr:uid="{0F836977-FC61-4E88-A43E-27C172F94815}"/>
    <cellStyle name="Normal 66 3 3" xfId="1829" xr:uid="{BFC04D88-0A5E-42D2-ADB9-6E1AD7B89982}"/>
    <cellStyle name="Normal 66 3 3 2" xfId="3786" xr:uid="{B83DDA9B-E78F-4B7B-B771-1679F9798255}"/>
    <cellStyle name="Normal 66 3 3 2 2" xfId="14452" xr:uid="{B7A7617A-64F4-49B2-AD09-AC3A31E50A48}"/>
    <cellStyle name="Normal 66 3 3 2 3" xfId="10331" xr:uid="{B20F893B-6A82-479F-A0F5-DF75329EC2D2}"/>
    <cellStyle name="Normal 66 3 3 3" xfId="10332" xr:uid="{DFE75C05-A737-4CEB-A301-9E0D5A198D08}"/>
    <cellStyle name="Normal 66 3 3 4" xfId="7425" xr:uid="{F4DC8B8D-2D76-438E-9C87-1503F1E76F62}"/>
    <cellStyle name="Normal 66 3 3 5" xfId="12639" xr:uid="{B81D9C74-D2BB-4A1B-BDE6-3743730F97C7}"/>
    <cellStyle name="Normal 66 3 3 6" xfId="5600" xr:uid="{7D032920-F39E-4F4B-9E24-EA0125BF169F}"/>
    <cellStyle name="Normal 66 3 4" xfId="2661" xr:uid="{723661C4-C48D-429B-BE60-EC6D058CDA94}"/>
    <cellStyle name="Normal 66 3 4 2" xfId="13327" xr:uid="{D28ABF3D-CB64-45F2-B4F1-DF9B88737E9B}"/>
    <cellStyle name="Normal 66 3 4 3" xfId="10333" xr:uid="{234291D9-A1F1-4CF7-8D82-6A637817DF55}"/>
    <cellStyle name="Normal 66 3 5" xfId="10334" xr:uid="{5CA202BA-8DE4-4420-B368-0C61E79656CC}"/>
    <cellStyle name="Normal 66 3 6" xfId="6300" xr:uid="{BCF075FF-6BAD-483B-B176-859314CF980E}"/>
    <cellStyle name="Normal 66 3 7" xfId="11514" xr:uid="{833B0ED3-DBBC-4BCD-B17D-4B1F51ED9ECB}"/>
    <cellStyle name="Normal 66 3 8" xfId="4475" xr:uid="{95765FCA-7311-445B-A8A9-58F303535B60}"/>
    <cellStyle name="Normal 66 4" xfId="730" xr:uid="{61D1CB90-7733-4BCE-B603-F28F2D1EF619}"/>
    <cellStyle name="Normal 66 4 2" xfId="1194" xr:uid="{9017218C-BFD0-47D6-AC7D-B04F544BBAE0}"/>
    <cellStyle name="Normal 66 4 2 2" xfId="1832" xr:uid="{77B42360-D87F-4CEC-B576-A997A1585A6E}"/>
    <cellStyle name="Normal 66 4 2 2 2" xfId="3789" xr:uid="{CC182AC9-9B95-4A8F-B788-29A4B37AC543}"/>
    <cellStyle name="Normal 66 4 2 2 2 2" xfId="14455" xr:uid="{78DDF084-EE47-4E12-A74C-40EC0135868D}"/>
    <cellStyle name="Normal 66 4 2 2 2 3" xfId="10335" xr:uid="{6C209AE8-7AFE-4441-B599-D2488C82952A}"/>
    <cellStyle name="Normal 66 4 2 2 3" xfId="10336" xr:uid="{554DA851-F4C4-412A-9C16-8B51AE056E8F}"/>
    <cellStyle name="Normal 66 4 2 2 4" xfId="7428" xr:uid="{11B85483-07D8-4837-B50F-E9D1C47AAAC4}"/>
    <cellStyle name="Normal 66 4 2 2 5" xfId="12642" xr:uid="{1CF77A75-E4A0-4594-AB00-6584A91DB9B2}"/>
    <cellStyle name="Normal 66 4 2 2 6" xfId="5603" xr:uid="{7D70D65A-10EC-4891-A5E1-C8262539759D}"/>
    <cellStyle name="Normal 66 4 2 3" xfId="3163" xr:uid="{5D8394DC-447F-41B9-AA44-78595A13F001}"/>
    <cellStyle name="Normal 66 4 2 3 2" xfId="13829" xr:uid="{59568626-3A17-4EF7-8B42-D731B7D1E5DB}"/>
    <cellStyle name="Normal 66 4 2 3 3" xfId="10337" xr:uid="{608BF8F0-4641-4868-BC25-91083EDD3709}"/>
    <cellStyle name="Normal 66 4 2 4" xfId="10338" xr:uid="{0C4F846E-2D71-485B-9F76-CBCA09246CD4}"/>
    <cellStyle name="Normal 66 4 2 5" xfId="6802" xr:uid="{ACF99A5D-3BC8-4CD4-9416-36D9DFE68972}"/>
    <cellStyle name="Normal 66 4 2 6" xfId="12016" xr:uid="{7B89F82D-B414-43E4-9CF0-37965A13BB2D}"/>
    <cellStyle name="Normal 66 4 2 7" xfId="4977" xr:uid="{75CEA328-EE64-4778-9795-087B46AF702D}"/>
    <cellStyle name="Normal 66 4 3" xfId="1831" xr:uid="{A79FB4BA-8C08-48A8-95BD-DA0FF2FAAC35}"/>
    <cellStyle name="Normal 66 4 3 2" xfId="3788" xr:uid="{A489F0A4-0A48-4948-AE96-8F00B2058EBA}"/>
    <cellStyle name="Normal 66 4 3 2 2" xfId="14454" xr:uid="{B7E3B24E-EEF6-47F3-9EA9-F8BAF7F52FDC}"/>
    <cellStyle name="Normal 66 4 3 2 3" xfId="10339" xr:uid="{2FC03F70-6435-47FC-82C2-5ED3EDC313D3}"/>
    <cellStyle name="Normal 66 4 3 3" xfId="10340" xr:uid="{D47DEE78-CFDA-4F08-968E-5EFD91481D29}"/>
    <cellStyle name="Normal 66 4 3 4" xfId="7427" xr:uid="{9221835E-EB04-4C92-B3E1-8E5CFDF86636}"/>
    <cellStyle name="Normal 66 4 3 5" xfId="12641" xr:uid="{4A2D1ED6-F3A5-4EDE-8B3D-142E1F6F7A91}"/>
    <cellStyle name="Normal 66 4 3 6" xfId="5602" xr:uid="{E6C08046-BC62-4215-AA69-448A98DFC9E9}"/>
    <cellStyle name="Normal 66 4 4" xfId="2796" xr:uid="{F934C75B-54BD-4C8A-9E17-46B942C46E92}"/>
    <cellStyle name="Normal 66 4 4 2" xfId="13462" xr:uid="{D61A1E2A-5DCF-4B20-A268-32B3BB5062DF}"/>
    <cellStyle name="Normal 66 4 4 3" xfId="10341" xr:uid="{ACEEFDF1-40B1-4457-B12E-6691CAEE9E6A}"/>
    <cellStyle name="Normal 66 4 5" xfId="10342" xr:uid="{54EBDD11-88B2-46B5-8067-F7CC6598B4D3}"/>
    <cellStyle name="Normal 66 4 6" xfId="6435" xr:uid="{6C4AB78A-CE33-4826-982D-64169B03A207}"/>
    <cellStyle name="Normal 66 4 7" xfId="11649" xr:uid="{952F6558-B9EE-45ED-BC83-110D2C3F2556}"/>
    <cellStyle name="Normal 66 4 8" xfId="4610" xr:uid="{B1A6FE8C-1CA0-4A14-9926-CC2988CC8354}"/>
    <cellStyle name="Normal 66 5" xfId="880" xr:uid="{67E6297B-8BF0-4931-A21B-52BDE407EFA8}"/>
    <cellStyle name="Normal 66 5 2" xfId="1833" xr:uid="{619C6E85-62B2-47CE-B768-B9A86C01C57C}"/>
    <cellStyle name="Normal 66 5 2 2" xfId="3790" xr:uid="{3B3B0C60-7E0F-413E-9D2D-67111F49F26A}"/>
    <cellStyle name="Normal 66 5 2 2 2" xfId="14456" xr:uid="{FD4C938A-98B6-4241-BE91-3043A898CA05}"/>
    <cellStyle name="Normal 66 5 2 2 3" xfId="10343" xr:uid="{8DF8D12C-9290-4C38-8B0C-BED0B372127F}"/>
    <cellStyle name="Normal 66 5 2 3" xfId="10344" xr:uid="{3C31D149-D776-4B77-BC0F-4A2A4DE4C9F1}"/>
    <cellStyle name="Normal 66 5 2 4" xfId="7429" xr:uid="{ED3F9157-0AA0-48BB-A5D9-9CC12CB32DD7}"/>
    <cellStyle name="Normal 66 5 2 5" xfId="12643" xr:uid="{10797B48-1E9D-4588-B80E-62D2BD64BD54}"/>
    <cellStyle name="Normal 66 5 2 6" xfId="5604" xr:uid="{C11A6233-51EE-4710-B384-CA205969A8C2}"/>
    <cellStyle name="Normal 66 5 3" xfId="2934" xr:uid="{2D3F4BE1-EED3-4747-991E-D800E2E7A58D}"/>
    <cellStyle name="Normal 66 5 3 2" xfId="13600" xr:uid="{C8393838-1B66-419A-9E96-FAEBB0583C9A}"/>
    <cellStyle name="Normal 66 5 3 3" xfId="10345" xr:uid="{3DEF4408-DA4B-422B-9705-BA1E7526FEC5}"/>
    <cellStyle name="Normal 66 5 4" xfId="10346" xr:uid="{A51103C3-F708-4563-8FB1-795E64F9AA3B}"/>
    <cellStyle name="Normal 66 5 5" xfId="6573" xr:uid="{834FC2D2-55F1-416F-89DC-2465B10013CC}"/>
    <cellStyle name="Normal 66 5 6" xfId="11787" xr:uid="{028BD789-327A-4E05-A0E7-07E7CD7AD044}"/>
    <cellStyle name="Normal 66 5 7" xfId="4748" xr:uid="{4F2F04E7-8C79-40B0-B091-2C8D08D03B6D}"/>
    <cellStyle name="Normal 66 6" xfId="2185" xr:uid="{BB66D3F7-6612-4E57-992A-E46A6114DF59}"/>
    <cellStyle name="Normal 66 6 2" xfId="4041" xr:uid="{64F33CD9-0D29-4A47-B2F9-5DE6B50777CA}"/>
    <cellStyle name="Normal 66 6 2 2" xfId="14704" xr:uid="{6C03554C-F0E8-42BF-9E67-9145A28B714B}"/>
    <cellStyle name="Normal 66 6 2 3" xfId="10347" xr:uid="{74B2F68F-5469-4480-B85D-744D0924F063}"/>
    <cellStyle name="Normal 66 6 3" xfId="10348" xr:uid="{54D46BCF-98C0-4DBC-BDEB-1E3CC122CADB}"/>
    <cellStyle name="Normal 66 6 4" xfId="7680" xr:uid="{FDFB9017-7D53-4FD0-8058-866CB2469A4E}"/>
    <cellStyle name="Normal 66 6 5" xfId="12891" xr:uid="{CDD9B6C1-EA39-4059-97D5-899A6385362D}"/>
    <cellStyle name="Normal 66 6 6" xfId="5852" xr:uid="{9FD1746C-DABE-40B3-AAB0-759B98AA4B2C}"/>
    <cellStyle name="Normal 66 7" xfId="2333" xr:uid="{0C42DFA5-9575-4892-8771-E57CE22DF396}"/>
    <cellStyle name="Normal 66 7 2" xfId="4177" xr:uid="{D45C1192-7521-45BE-B7CD-E80A3E5D8C55}"/>
    <cellStyle name="Normal 66 7 2 2" xfId="14840" xr:uid="{E52B0696-9C57-4D5B-9D52-633F817CD24C}"/>
    <cellStyle name="Normal 66 7 2 3" xfId="10349" xr:uid="{2BFE45FD-9090-4569-8F98-0E0D893DBB92}"/>
    <cellStyle name="Normal 66 7 3" xfId="7816" xr:uid="{5E41A355-20F0-40EE-9F0B-7AB2C09D5730}"/>
    <cellStyle name="Normal 66 7 4" xfId="13027" xr:uid="{87374DAA-CAED-4ABE-9203-669CFB48A13B}"/>
    <cellStyle name="Normal 66 7 5" xfId="5988" xr:uid="{ACA8BDA1-2F01-47E6-8BEC-D138A772CFEC}"/>
    <cellStyle name="Normal 67" xfId="524" xr:uid="{DCA56A2D-D3FA-4EE7-A206-D0B15D3D4C91}"/>
    <cellStyle name="Normal 67 10" xfId="6301" xr:uid="{1C2EFBEB-DD66-4B01-9AA7-CF111C06D1D5}"/>
    <cellStyle name="Normal 67 11" xfId="11515" xr:uid="{B01CB66A-D7DB-4163-9338-1CB57C1DCFC6}"/>
    <cellStyle name="Normal 67 12" xfId="4476" xr:uid="{43B50403-6817-44EC-966D-CBB6A3E92507}"/>
    <cellStyle name="Normal 67 13" xfId="14991" xr:uid="{9B367473-D231-4E6D-B795-94AD297F2803}"/>
    <cellStyle name="Normal 67 2" xfId="731" xr:uid="{8F560461-333D-4BEA-8591-C403DD27D6DB}"/>
    <cellStyle name="Normal 67 2 2" xfId="1195" xr:uid="{AB11FD56-687D-4B0D-813C-3D13D084FD92}"/>
    <cellStyle name="Normal 67 2 2 2" xfId="1836" xr:uid="{33323683-3B90-466D-9418-B254907FD2D8}"/>
    <cellStyle name="Normal 67 2 2 2 2" xfId="3793" xr:uid="{06625834-46B0-4CD4-A4AD-0F1682329D88}"/>
    <cellStyle name="Normal 67 2 2 2 2 2" xfId="14459" xr:uid="{9D2D3C09-7EFA-4187-8C41-BC8B93236F6B}"/>
    <cellStyle name="Normal 67 2 2 2 2 3" xfId="10350" xr:uid="{8B29E0AC-FE07-457E-89C9-81293A00789F}"/>
    <cellStyle name="Normal 67 2 2 2 3" xfId="10351" xr:uid="{57AD4C52-DA5C-4579-AD5C-5BC326DB97DC}"/>
    <cellStyle name="Normal 67 2 2 2 4" xfId="7432" xr:uid="{F2EE7C40-6E53-4452-8053-55015B9F19DA}"/>
    <cellStyle name="Normal 67 2 2 2 5" xfId="12646" xr:uid="{3500B300-DF27-4617-AAAD-00659B697BC4}"/>
    <cellStyle name="Normal 67 2 2 2 6" xfId="5607" xr:uid="{78FD9F68-058C-4102-AB4D-C0D93B148331}"/>
    <cellStyle name="Normal 67 2 2 3" xfId="3164" xr:uid="{7552BF47-D955-4576-BD62-32C53B21FEFC}"/>
    <cellStyle name="Normal 67 2 2 3 2" xfId="13830" xr:uid="{D6E514F4-5C14-4E4C-99CF-5F396242121E}"/>
    <cellStyle name="Normal 67 2 2 3 3" xfId="10352" xr:uid="{07DB9939-EBC7-4F04-9AF5-855AE0B58433}"/>
    <cellStyle name="Normal 67 2 2 4" xfId="10353" xr:uid="{985E17AF-4326-483B-BEF6-264900CF2E6A}"/>
    <cellStyle name="Normal 67 2 2 5" xfId="6803" xr:uid="{53297680-DAC2-46EE-935A-251341F2FC45}"/>
    <cellStyle name="Normal 67 2 2 6" xfId="12017" xr:uid="{6A133550-F6E5-4450-AD3E-49595DB2A709}"/>
    <cellStyle name="Normal 67 2 2 7" xfId="4978" xr:uid="{8744729C-D0B3-4922-810A-B05DFFE876FA}"/>
    <cellStyle name="Normal 67 2 3" xfId="1835" xr:uid="{C08EE263-7CD1-43FE-BC18-1EF04AB8D9F7}"/>
    <cellStyle name="Normal 67 2 3 2" xfId="3792" xr:uid="{5749D11D-A030-44E0-B6D3-305CB6275A1B}"/>
    <cellStyle name="Normal 67 2 3 2 2" xfId="14458" xr:uid="{6279434F-5E86-4F92-9C45-5D28D41E61ED}"/>
    <cellStyle name="Normal 67 2 3 2 3" xfId="10354" xr:uid="{E4B69E83-1C21-477E-89E3-3B92DB2CA242}"/>
    <cellStyle name="Normal 67 2 3 3" xfId="10355" xr:uid="{500F9B86-9DF0-437D-8A34-B6B05BB2AF3F}"/>
    <cellStyle name="Normal 67 2 3 4" xfId="7431" xr:uid="{D8D0BE30-6C2C-4D94-8FFB-956FEDCCB132}"/>
    <cellStyle name="Normal 67 2 3 5" xfId="12645" xr:uid="{A071C627-1B9C-45BC-822A-0633536CE951}"/>
    <cellStyle name="Normal 67 2 3 6" xfId="5606" xr:uid="{22091B5F-A62F-4A9C-B9EF-CF8DF35B35AD}"/>
    <cellStyle name="Normal 67 2 4" xfId="2797" xr:uid="{249A683A-6AEF-4098-B56B-2D5A9DD789A4}"/>
    <cellStyle name="Normal 67 2 4 2" xfId="13463" xr:uid="{30E72460-BCB3-4185-91DA-67115F0F4B90}"/>
    <cellStyle name="Normal 67 2 4 3" xfId="10356" xr:uid="{08E94DCB-4372-4D4C-8C9A-CB8E5DE6C73F}"/>
    <cellStyle name="Normal 67 2 5" xfId="10357" xr:uid="{D2C4F392-7C2F-466C-940F-F424E7A4FBFB}"/>
    <cellStyle name="Normal 67 2 6" xfId="6436" xr:uid="{FCC975DD-FA1F-4C27-81D3-4709DEBD2AFD}"/>
    <cellStyle name="Normal 67 2 7" xfId="11650" xr:uid="{BF09AA67-E576-404E-B0A7-9DBCCA71B949}"/>
    <cellStyle name="Normal 67 2 8" xfId="4611" xr:uid="{7C9DD21B-FF2D-4426-8A1F-C22043E8E4B0}"/>
    <cellStyle name="Normal 67 3" xfId="881" xr:uid="{8D624085-BC2B-44D4-91B5-2B19E6FCE4F5}"/>
    <cellStyle name="Normal 67 3 2" xfId="1837" xr:uid="{F57B8554-5C70-415A-A1EB-7F9FD35AEA9C}"/>
    <cellStyle name="Normal 67 3 2 2" xfId="3794" xr:uid="{2500ECCB-D20C-486F-B4AC-8B50B7B22B9D}"/>
    <cellStyle name="Normal 67 3 2 2 2" xfId="14460" xr:uid="{2CFFB077-5761-4095-B4B1-DC3311B57824}"/>
    <cellStyle name="Normal 67 3 2 2 3" xfId="10358" xr:uid="{AEDD5061-A7CF-4B34-8099-6E950F91D40E}"/>
    <cellStyle name="Normal 67 3 2 3" xfId="10359" xr:uid="{EB44E593-C186-4ED7-9428-89B7D7E2D483}"/>
    <cellStyle name="Normal 67 3 2 4" xfId="7433" xr:uid="{A2ACEF02-07F6-47E7-9AFB-DA2ACDCA4726}"/>
    <cellStyle name="Normal 67 3 2 5" xfId="12647" xr:uid="{31FD9D98-F546-46D9-9923-D004B974DA60}"/>
    <cellStyle name="Normal 67 3 2 6" xfId="5608" xr:uid="{9D8FEBA5-BBF9-4257-A38E-2A4897D82E5F}"/>
    <cellStyle name="Normal 67 3 3" xfId="2935" xr:uid="{617F5DD8-9CF0-453E-BCE0-DEB619287393}"/>
    <cellStyle name="Normal 67 3 3 2" xfId="13601" xr:uid="{F7AC889F-4D49-44E3-ACDB-C8B960B33A02}"/>
    <cellStyle name="Normal 67 3 3 3" xfId="10360" xr:uid="{07DD2876-BDF0-46D1-8DA7-1ED1ED2BBF70}"/>
    <cellStyle name="Normal 67 3 4" xfId="10361" xr:uid="{8FD7D91D-EE1B-4FA0-A24E-B2B40D3DD411}"/>
    <cellStyle name="Normal 67 3 5" xfId="6574" xr:uid="{CDF68316-A32E-4888-AB41-573A99BC610F}"/>
    <cellStyle name="Normal 67 3 6" xfId="11788" xr:uid="{2814FAD3-BB86-4237-A87E-42726DC263FC}"/>
    <cellStyle name="Normal 67 3 7" xfId="4749" xr:uid="{C5D480E5-B6B9-4586-9720-919464EF0EA6}"/>
    <cellStyle name="Normal 67 4" xfId="1834" xr:uid="{03D29DFD-F352-4BC0-A2D9-1E78D765EFB8}"/>
    <cellStyle name="Normal 67 4 2" xfId="3791" xr:uid="{F44B2FCD-2C53-45FA-AFD9-AF70F5617EB4}"/>
    <cellStyle name="Normal 67 4 2 2" xfId="14457" xr:uid="{E8EF143D-FD53-4BB1-BD35-7E1680DFE1BA}"/>
    <cellStyle name="Normal 67 4 2 3" xfId="10362" xr:uid="{A5FCCCB7-298F-41C7-9610-85F292A83C4F}"/>
    <cellStyle name="Normal 67 4 3" xfId="10363" xr:uid="{D70C20E4-3EE6-4F75-BC9A-9E08680ABE6B}"/>
    <cellStyle name="Normal 67 4 4" xfId="7430" xr:uid="{6B6C146E-B9BC-4132-839E-20BE53C05AF0}"/>
    <cellStyle name="Normal 67 4 5" xfId="12644" xr:uid="{3AF3B7CE-B5A5-4B24-85CC-6505504730D9}"/>
    <cellStyle name="Normal 67 4 6" xfId="5605" xr:uid="{34B040C4-B981-4E1C-ABED-B8589405D913}"/>
    <cellStyle name="Normal 67 5" xfId="2186" xr:uid="{1504785D-39E9-429E-853A-81B330D6877B}"/>
    <cellStyle name="Normal 67 5 2" xfId="4042" xr:uid="{AD1CEA99-D1CE-4ECC-B5B8-D0DB858273D8}"/>
    <cellStyle name="Normal 67 5 2 2" xfId="14705" xr:uid="{049B5B0C-E124-4B29-A4E7-5BE5F1534753}"/>
    <cellStyle name="Normal 67 5 2 3" xfId="10364" xr:uid="{50CD152B-E48B-4C7D-AE8F-3A8D9712787D}"/>
    <cellStyle name="Normal 67 5 3" xfId="10365" xr:uid="{E0E87986-826A-4E47-A9F7-C346D37D2C76}"/>
    <cellStyle name="Normal 67 5 4" xfId="7681" xr:uid="{3FA679C0-F6D0-40FB-85FE-2D5A490891ED}"/>
    <cellStyle name="Normal 67 5 5" xfId="12892" xr:uid="{9A931BC0-9924-4202-8962-58D21D3C81D0}"/>
    <cellStyle name="Normal 67 5 6" xfId="5853" xr:uid="{643D8DFC-F9A3-4312-AD59-A16FABCDD704}"/>
    <cellStyle name="Normal 67 6" xfId="2282" xr:uid="{5D05BC80-A4F0-4AB2-90D8-C10FC7C27396}"/>
    <cellStyle name="Normal 67 7" xfId="2334" xr:uid="{22A6AAC8-FD50-435A-8A00-145659EB97DE}"/>
    <cellStyle name="Normal 67 7 2" xfId="4178" xr:uid="{0EDC879B-31B1-4B9C-AFC5-2CB5F99BB0E2}"/>
    <cellStyle name="Normal 67 7 2 2" xfId="14841" xr:uid="{B29D8B18-68BD-4958-93C7-DC2EF6CB3DD5}"/>
    <cellStyle name="Normal 67 7 2 3" xfId="10366" xr:uid="{037D7E6D-F567-4953-8A71-F9CF91E66DB5}"/>
    <cellStyle name="Normal 67 7 3" xfId="7817" xr:uid="{F9AA600F-6D74-4FA3-88C1-D33719501A52}"/>
    <cellStyle name="Normal 67 7 4" xfId="13028" xr:uid="{6861BE3E-ECC1-416E-86D9-911F40BF4433}"/>
    <cellStyle name="Normal 67 7 5" xfId="5989" xr:uid="{404B31E4-A867-4BF3-8E9A-EE2D2FDA364B}"/>
    <cellStyle name="Normal 67 8" xfId="2662" xr:uid="{D371BA6C-2E15-4BE3-ABD2-76913390F290}"/>
    <cellStyle name="Normal 67 8 2" xfId="13328" xr:uid="{36E4E3B2-D117-45AC-A887-8BB8AC83F30C}"/>
    <cellStyle name="Normal 67 8 3" xfId="10367" xr:uid="{E5013E82-FBBD-4164-BD0E-952A897251E4}"/>
    <cellStyle name="Normal 67 9" xfId="10368" xr:uid="{0EB7FF5D-DDBE-41D7-9DB0-929A6C2BC2B7}"/>
    <cellStyle name="Normal 68" xfId="646" xr:uid="{D2974F40-B158-450A-AAB9-C7DE5543BF80}"/>
    <cellStyle name="Normal 68 2" xfId="2170" xr:uid="{3F846BA3-6009-40C6-AD37-2DACF77E1D82}"/>
    <cellStyle name="Normal 69" xfId="414" xr:uid="{3FDD0E35-13EC-49C1-9313-02F37AAD3917}"/>
    <cellStyle name="Normal 69 2" xfId="2198" xr:uid="{1B84C5E8-EE07-4398-B946-642B2E640FF0}"/>
    <cellStyle name="Normal 69 2 2" xfId="4052" xr:uid="{D74B9E1A-88CB-49C0-99DA-03C6D1672D79}"/>
    <cellStyle name="Normal 69 2 2 2" xfId="14715" xr:uid="{D01D8EB6-1416-41A8-8568-292BD160C001}"/>
    <cellStyle name="Normal 69 2 2 3" xfId="10369" xr:uid="{F416C9F9-6506-4EBA-A2E0-DF0C691655ED}"/>
    <cellStyle name="Normal 69 2 3" xfId="10370" xr:uid="{1251CB3E-3BBB-4413-8E05-2EB15E29E17F}"/>
    <cellStyle name="Normal 69 2 4" xfId="7691" xr:uid="{ADA9E2B0-8F61-4BF1-B2EA-F9CBF1606716}"/>
    <cellStyle name="Normal 69 2 5" xfId="12902" xr:uid="{9B83C7B4-9D0E-4097-AB37-FE55B8D3A9FB}"/>
    <cellStyle name="Normal 69 2 6" xfId="5863" xr:uid="{E59333AE-2FCF-401A-805A-3DD03C258025}"/>
    <cellStyle name="Normal 7" xfId="23" xr:uid="{00000000-0005-0000-0000-000013000000}"/>
    <cellStyle name="Normal 7 2" xfId="82" xr:uid="{01C3569F-2A60-486F-8FD2-9B54C3CB4F36}"/>
    <cellStyle name="Normal 7 2 2" xfId="606" xr:uid="{D62E1019-98C7-414D-BD97-CDE80B179A4D}"/>
    <cellStyle name="Normal 7 2 2 2" xfId="1133" xr:uid="{68D9C56C-EFDD-4CF8-B148-7DE4FC9E0299}"/>
    <cellStyle name="Normal 7 2 3" xfId="498" xr:uid="{FB76B140-277C-4130-B5E9-78AA50070D01}"/>
    <cellStyle name="Normal 7 2 4" xfId="383" xr:uid="{363519E9-2E57-488A-A5DD-65AC54116436}"/>
    <cellStyle name="Normal 7 3" xfId="605" xr:uid="{A91F094C-B3CF-40EB-9E38-5D2207F0D9E3}"/>
    <cellStyle name="Normal 7 3 2" xfId="1132" xr:uid="{F5D9A0F5-01D0-4D67-BDC9-4DED2B81E3E4}"/>
    <cellStyle name="Normal 7 4" xfId="417" xr:uid="{6DAA8F59-1EA6-4CF2-B620-D34C647F4403}"/>
    <cellStyle name="Normal 7 5" xfId="301" xr:uid="{CE530305-2C06-4BFE-8A17-441DFB4E7C16}"/>
    <cellStyle name="Normal 70" xfId="517" xr:uid="{3ABB15FF-7ADC-4A86-9183-4E56B30AC420}"/>
    <cellStyle name="Normal 71" xfId="680" xr:uid="{58D34CB9-57F0-4B2E-A81B-59A5E967D3B6}"/>
    <cellStyle name="Normal 72" xfId="681" xr:uid="{8FBA38D4-B69E-4993-B23C-9FB46EA7057D}"/>
    <cellStyle name="Normal 73" xfId="415" xr:uid="{7DCBC937-9CB6-4438-B06D-06D8FD913365}"/>
    <cellStyle name="Normal 74" xfId="683" xr:uid="{04B68AC4-8411-4DEE-A582-8FC2C0FC3C8C}"/>
    <cellStyle name="Normal 75" xfId="682" xr:uid="{570B59B5-741B-43E9-BB4A-8197F35D2D87}"/>
    <cellStyle name="Normal 76" xfId="684" xr:uid="{50989050-EE1B-417E-BCB2-0927E1C676E7}"/>
    <cellStyle name="Normal 77" xfId="764" xr:uid="{DE2115B8-8826-4D07-A775-198DD4878DCB}"/>
    <cellStyle name="Normal 78" xfId="821" xr:uid="{2F7F1FE7-93E1-4EFC-A33E-ED83D537B6A2}"/>
    <cellStyle name="Normal 79" xfId="822" xr:uid="{1975AFF5-484F-488E-823B-DF0E1602928E}"/>
    <cellStyle name="Normal 8" xfId="83" xr:uid="{72E1381C-1439-4C32-B75D-1057A757B887}"/>
    <cellStyle name="Normal 8 2" xfId="99" xr:uid="{2B5ABCA3-72C0-4AD7-A6DB-A81AA9A7FC2F}"/>
    <cellStyle name="Normal 8 2 2" xfId="608" xr:uid="{CC02A9D4-866B-46A7-8916-6BB6CB64FE83}"/>
    <cellStyle name="Normal 8 2 2 2" xfId="1135" xr:uid="{00B0B7BD-08BA-48D3-9B20-03B68A894FF2}"/>
    <cellStyle name="Normal 8 2 3" xfId="500" xr:uid="{21D1F8DC-A4A1-4735-9388-7A6D96B862BC}"/>
    <cellStyle name="Normal 8 2 4" xfId="385" xr:uid="{43C60408-260E-4775-985A-F5CA71E59D25}"/>
    <cellStyle name="Normal 8 3" xfId="607" xr:uid="{B5CC8D95-FD6C-4AEC-A8DB-416AC7C1FEC6}"/>
    <cellStyle name="Normal 8 3 2" xfId="1134" xr:uid="{C6513FDF-3497-47BC-B340-CE3F7FC8BC97}"/>
    <cellStyle name="Normal 8 4" xfId="499" xr:uid="{3F625DDF-BE65-4BAA-8155-F62B8467C827}"/>
    <cellStyle name="Normal 8 5" xfId="384" xr:uid="{A38EEFEB-4F9E-4CEB-AB9A-B58108663A57}"/>
    <cellStyle name="Normal 8 6" xfId="14977" xr:uid="{ED49FBD4-646F-40AA-9C13-0ED46E659007}"/>
    <cellStyle name="Normal 80" xfId="299" xr:uid="{3F994E41-3897-4ADB-A1BC-DBEAA316BBC5}"/>
    <cellStyle name="Normal 81" xfId="402" xr:uid="{9264358D-FA08-4B3A-A011-BDAE84272F43}"/>
    <cellStyle name="Normal 82" xfId="829" xr:uid="{1CA47691-7898-4C5A-AB3A-5D7176A4582F}"/>
    <cellStyle name="Normal 83" xfId="830" xr:uid="{1107EA34-DBDB-43E9-BD1F-B26900FDCDCE}"/>
    <cellStyle name="Normal 84" xfId="828" xr:uid="{43B41811-E2FD-44FA-B43B-83D43DADF469}"/>
    <cellStyle name="Normal 85" xfId="827" xr:uid="{76ECDF22-8577-40B4-BCBB-4FF771DB1B6E}"/>
    <cellStyle name="Normal 86" xfId="826" xr:uid="{B7215717-5AE0-4DD2-8D8F-C98C62359AEF}"/>
    <cellStyle name="Normal 87" xfId="831" xr:uid="{DBBA0685-C395-4F79-A875-464F375B9467}"/>
    <cellStyle name="Normal 88" xfId="1291" xr:uid="{F472FDA4-3764-4482-B1EA-CFBF03153EBD}"/>
    <cellStyle name="Normal 89" xfId="1292" xr:uid="{C62FF748-C861-4B6B-9EF9-BEA096D131F2}"/>
    <cellStyle name="Normal 9" xfId="90" xr:uid="{368BD787-09C2-4016-8340-64D773FD77A7}"/>
    <cellStyle name="Normal 9 2" xfId="609" xr:uid="{EA27CA7C-02E9-40D6-9483-86CB88B8EEFB}"/>
    <cellStyle name="Normal 9 2 2" xfId="1136" xr:uid="{487B0D88-D516-4D7E-B1B7-F3E132995A18}"/>
    <cellStyle name="Normal 9 3" xfId="418" xr:uid="{D183837B-B28E-49E9-947B-684E6B8BAF86}"/>
    <cellStyle name="Normal 9 4" xfId="302" xr:uid="{24EA58A1-DAAC-40D7-B62B-472C6FA9C757}"/>
    <cellStyle name="Normal 9 5" xfId="14999" xr:uid="{3FB91B1F-6AD1-4DE4-88AA-47C94F4345CC}"/>
    <cellStyle name="Normal 90" xfId="1290" xr:uid="{F70493E9-EF36-4D4E-B1C9-9C19C3CC11A0}"/>
    <cellStyle name="Normal 91" xfId="1009" xr:uid="{772997C2-2A0C-424D-AB02-DE73D9B0A679}"/>
    <cellStyle name="Normal 92" xfId="1289" xr:uid="{CBF05425-B384-40B5-85F4-E76BB5010AAF}"/>
    <cellStyle name="Normal 93" xfId="1287" xr:uid="{747C9BDF-5C49-42CC-A238-77163E54ECD7}"/>
    <cellStyle name="Normal 94" xfId="985" xr:uid="{3E57D701-61CA-4318-9466-16916A7BD241}"/>
    <cellStyle name="Normal 95" xfId="1296" xr:uid="{EA9C9184-77BC-4BA6-826C-7818BD6AB74E}"/>
    <cellStyle name="Normal 96" xfId="1288" xr:uid="{C831EDBB-10FD-4319-BF03-2BF29D3E0B69}"/>
    <cellStyle name="Normal 97" xfId="1294" xr:uid="{E8965B0F-22B0-4EE7-8F52-3FC1F811E45F}"/>
    <cellStyle name="Normal 98" xfId="1293" xr:uid="{088D497C-9140-49FE-AB86-E1AB2E54710F}"/>
    <cellStyle name="Normal 99" xfId="1297" xr:uid="{CED13897-CC4A-46B5-92F2-378A0EB60AF6}"/>
    <cellStyle name="Normal_cronograma 6 meses 2" xfId="2" xr:uid="{00000000-0005-0000-0000-000014000000}"/>
    <cellStyle name="Normal_cronograma 6 meses 2 2" xfId="40" xr:uid="{00000000-0005-0000-0000-000015000000}"/>
    <cellStyle name="Normal1" xfId="124" xr:uid="{48C96C65-0B68-423A-928C-778C76D280E2}"/>
    <cellStyle name="Normal2" xfId="125" xr:uid="{27391493-653B-4EE8-8844-457AA94C956B}"/>
    <cellStyle name="Normal3" xfId="126" xr:uid="{C3FAEC99-5C94-4AAB-9DF3-853A38BD6A26}"/>
    <cellStyle name="Nota 2" xfId="2126" xr:uid="{31175E16-1DC9-44DA-8046-E5438FCE52EE}"/>
    <cellStyle name="Nota 2 2" xfId="2462" xr:uid="{5D132D73-74C8-42DC-AB9F-4E3F496301E0}"/>
    <cellStyle name="Nota 2 2 2" xfId="4286" xr:uid="{95FBEA30-F2C7-4AF1-A355-5A2E0EC9732E}"/>
    <cellStyle name="Nota 2 2 2 2" xfId="14949" xr:uid="{B9248CB3-FCD8-4E78-99D4-A93564C832E1}"/>
    <cellStyle name="Nota 2 2 3" xfId="13137" xr:uid="{B5EF5655-0618-4381-A011-C6275D04A285}"/>
    <cellStyle name="Percent [2]" xfId="127" xr:uid="{AFB7F8A2-0C45-491E-94BA-2F6DFB5D879A}"/>
    <cellStyle name="Percent [2] 2" xfId="610" xr:uid="{5AECC080-4667-4889-A0A5-F322166113CA}"/>
    <cellStyle name="Percent [2] 2 2" xfId="1137" xr:uid="{33C92BF4-8E29-43C5-A678-6633CF3531AB}"/>
    <cellStyle name="Percent [2] 3" xfId="501" xr:uid="{99A1059F-E831-4FA4-9CA4-0A07583D0875}"/>
    <cellStyle name="Percent [2] 4" xfId="386" xr:uid="{4A12BFED-4BFF-4611-AB7E-A1F59C52A11D}"/>
    <cellStyle name="Percent_Sheet1" xfId="128" xr:uid="{BDA510F1-6B44-46C8-994E-CD736E84F024}"/>
    <cellStyle name="Percentual" xfId="129" xr:uid="{3D8D74EE-DEC7-4746-AEBB-265BD05FA557}"/>
    <cellStyle name="Ponto" xfId="130" xr:uid="{0E67D1FE-CA74-431C-A69F-2041BD838FF6}"/>
    <cellStyle name="Porcentagem" xfId="1" builtinId="5"/>
    <cellStyle name="Porcentagem 10" xfId="14981" xr:uid="{A8FEBE79-941B-4C55-A214-0B8F88E81012}"/>
    <cellStyle name="Porcentagem 11" xfId="14994" xr:uid="{85566CCC-557F-4ADA-8CE7-EA81FFC3F51B}"/>
    <cellStyle name="Porcentagem 12" xfId="15002" xr:uid="{22215C72-7D4B-45C1-A7E1-6C63F055A75B}"/>
    <cellStyle name="Porcentagem 2" xfId="7" xr:uid="{00000000-0005-0000-0000-000017000000}"/>
    <cellStyle name="Porcentagem 2 2" xfId="24" xr:uid="{00000000-0005-0000-0000-000018000000}"/>
    <cellStyle name="Porcentagem 2 2 2" xfId="25" xr:uid="{00000000-0005-0000-0000-000019000000}"/>
    <cellStyle name="Porcentagem 2 3" xfId="975" xr:uid="{983A8DA8-14B9-438C-A11A-B2728DDFE843}"/>
    <cellStyle name="Porcentagem 2 4" xfId="14989" xr:uid="{74503DDD-8216-4B77-BDC5-635046162640}"/>
    <cellStyle name="Porcentagem 3" xfId="26" xr:uid="{00000000-0005-0000-0000-00001A000000}"/>
    <cellStyle name="Porcentagem 3 2" xfId="86" xr:uid="{5E4F144D-70FC-4122-8E50-D81A5B15EEB5}"/>
    <cellStyle name="Porcentagem 3 3" xfId="611" xr:uid="{365B73C5-7FF1-40E6-AD56-9B62F8739880}"/>
    <cellStyle name="Porcentagem 3 4" xfId="14972" xr:uid="{43A23DB6-02B0-4475-AD1B-BF52F4CA24D0}"/>
    <cellStyle name="Porcentagem 3 5" xfId="14984" xr:uid="{D08B0347-4F9C-413D-BCF2-E3AC6592868C}"/>
    <cellStyle name="Porcentagem 3 6" xfId="76" xr:uid="{46E5EA7A-9B13-48E2-895D-CA140B1AFB54}"/>
    <cellStyle name="Porcentagem 4" xfId="72" xr:uid="{58456E51-A430-4776-B701-FBDC70B0E901}"/>
    <cellStyle name="Porcentagem 4 2" xfId="77" xr:uid="{A016DA3C-D039-40F4-B09C-5E5D8032BCA3}"/>
    <cellStyle name="Porcentagem 4 2 2" xfId="217" xr:uid="{AC91EE18-324B-469A-A29F-4DCF877C59EF}"/>
    <cellStyle name="Porcentagem 4 2 2 2" xfId="1024" xr:uid="{0BEFD739-D876-431A-9E75-5DB13E4FCCD6}"/>
    <cellStyle name="Porcentagem 4 2 3" xfId="891" xr:uid="{AF1D2AE7-21B2-4573-94D2-2FE4A533803F}"/>
    <cellStyle name="Porcentagem 4 4" xfId="14975" xr:uid="{86B1BD05-A3B0-417B-B117-56BA3C2B66DF}"/>
    <cellStyle name="Porcentagem 5" xfId="103" xr:uid="{303391F4-F97A-445E-9E60-549475990C5B}"/>
    <cellStyle name="Porcentagem 6" xfId="151" xr:uid="{62547D5C-AD06-410F-8670-22EA01962FBC}"/>
    <cellStyle name="Porcentagem 6 10" xfId="276" xr:uid="{33502100-ADBA-4550-8DBC-5F7124A57555}"/>
    <cellStyle name="Porcentagem 6 10 2" xfId="2552" xr:uid="{0E97E2B6-1644-4178-ACB6-A9368364B4FD}"/>
    <cellStyle name="Porcentagem 6 10 2 2" xfId="13219" xr:uid="{1788B52B-9AE4-43EF-9591-A4641B49162B}"/>
    <cellStyle name="Porcentagem 6 10 2 3" xfId="10371" xr:uid="{8D21CB24-80C4-4BAB-AEC5-04ED0EB10C5C}"/>
    <cellStyle name="Porcentagem 6 10 3" xfId="10372" xr:uid="{BB374705-61EB-4FAC-8081-9BB886DFD7DA}"/>
    <cellStyle name="Porcentagem 6 10 4" xfId="6191" xr:uid="{3953EE1F-FCF0-4999-B50E-58ABE4526323}"/>
    <cellStyle name="Porcentagem 6 10 5" xfId="11406" xr:uid="{ABBD784E-8B1B-421D-B5BA-1739234998BF}"/>
    <cellStyle name="Porcentagem 6 10 6" xfId="4367" xr:uid="{D7FB4882-7B6E-4749-B909-A530467D28B9}"/>
    <cellStyle name="Porcentagem 6 11" xfId="2168" xr:uid="{AADEC752-17E6-467C-9F27-0142864228C3}"/>
    <cellStyle name="Porcentagem 6 11 2" xfId="4026" xr:uid="{C4F30F69-E4AA-4E64-91BE-276830E0C25F}"/>
    <cellStyle name="Porcentagem 6 11 2 2" xfId="14689" xr:uid="{B6EBC89C-75BC-4FFB-8844-532B586C84D5}"/>
    <cellStyle name="Porcentagem 6 11 2 3" xfId="10373" xr:uid="{F537060E-0E32-4516-90A6-5942F26D3E78}"/>
    <cellStyle name="Porcentagem 6 11 3" xfId="10374" xr:uid="{AA5470BF-0135-4AC8-A6D2-2A9050D94E09}"/>
    <cellStyle name="Porcentagem 6 11 4" xfId="7665" xr:uid="{9753BB30-07A9-4178-9140-17A6287D874D}"/>
    <cellStyle name="Porcentagem 6 11 5" xfId="12876" xr:uid="{96CEFA4F-BD96-4109-BCC0-FF6D0343EE3D}"/>
    <cellStyle name="Porcentagem 6 11 6" xfId="5837" xr:uid="{1F0BDB3D-FA2F-4747-8DC4-4C2FE1F248A7}"/>
    <cellStyle name="Porcentagem 6 12" xfId="2318" xr:uid="{D27BB2E1-FE57-4AC0-B19C-22A63BD2D2F0}"/>
    <cellStyle name="Porcentagem 6 12 2" xfId="4162" xr:uid="{8EBE203A-94CD-48C6-B35C-F3482D44B9DC}"/>
    <cellStyle name="Porcentagem 6 12 2 2" xfId="14825" xr:uid="{DB3025AB-427F-47DE-84BF-60BD52130A49}"/>
    <cellStyle name="Porcentagem 6 12 2 3" xfId="10375" xr:uid="{55E84470-955A-4F63-96A7-7799112A3305}"/>
    <cellStyle name="Porcentagem 6 12 3" xfId="7801" xr:uid="{4B03C8B3-EC5D-474B-9545-5025EBEAC448}"/>
    <cellStyle name="Porcentagem 6 12 4" xfId="13012" xr:uid="{37B74A7F-6950-4BDC-BD9D-0ED0B116BEF7}"/>
    <cellStyle name="Porcentagem 6 12 5" xfId="5973" xr:uid="{78BA98F8-B740-4E17-96D8-D68E9A5E0D15}"/>
    <cellStyle name="Porcentagem 6 13" xfId="2503" xr:uid="{8B872424-FADB-4642-AB20-04B11F8547B8}"/>
    <cellStyle name="Porcentagem 6 13 2" xfId="10376" xr:uid="{AD166306-AE10-4794-835C-E67D8F6EDD28}"/>
    <cellStyle name="Porcentagem 6 13 3" xfId="13171" xr:uid="{8170654F-B71D-4938-818B-EAEB5156FA39}"/>
    <cellStyle name="Porcentagem 6 13 4" xfId="6089" xr:uid="{BF140BF1-F642-4112-8AFC-DABE86E3D4B4}"/>
    <cellStyle name="Porcentagem 6 14" xfId="10377" xr:uid="{2EF2A720-FD5B-4B00-9861-284257D7601D}"/>
    <cellStyle name="Porcentagem 6 15" xfId="6142" xr:uid="{0221AD94-D2CE-4AA8-BAAA-C3C7EC268C04}"/>
    <cellStyle name="Porcentagem 6 16" xfId="11358" xr:uid="{9F6AD5FF-4016-46E6-A689-A14E51C71FA6}"/>
    <cellStyle name="Porcentagem 6 17" xfId="4319" xr:uid="{1FE0A3F1-9766-4B6F-8389-17ED7C2B41C9}"/>
    <cellStyle name="Porcentagem 6 2" xfId="188" xr:uid="{345F1BFE-813F-4C30-A729-1F9F91C52B6E}"/>
    <cellStyle name="Porcentagem 6 2 10" xfId="2169" xr:uid="{2826A462-1E18-4669-AA11-6757371CB258}"/>
    <cellStyle name="Porcentagem 6 2 10 2" xfId="4027" xr:uid="{5F85E118-95B3-4F39-9C03-298F31D41887}"/>
    <cellStyle name="Porcentagem 6 2 10 2 2" xfId="14690" xr:uid="{0AA73658-20E5-4305-91F8-8BB29A72A763}"/>
    <cellStyle name="Porcentagem 6 2 10 2 3" xfId="10378" xr:uid="{9142B4D4-589B-4C79-9634-8FB862D90734}"/>
    <cellStyle name="Porcentagem 6 2 10 3" xfId="10379" xr:uid="{FF7D350A-11C8-4E18-AAB6-BCA165E22067}"/>
    <cellStyle name="Porcentagem 6 2 10 4" xfId="7666" xr:uid="{7A1E102D-E6D2-495B-8E09-A360C95E622F}"/>
    <cellStyle name="Porcentagem 6 2 10 5" xfId="12877" xr:uid="{5397EB1A-807D-47DD-8DF4-1B21F7921A5F}"/>
    <cellStyle name="Porcentagem 6 2 10 6" xfId="5838" xr:uid="{07B42230-FF33-4614-A44F-803132D85043}"/>
    <cellStyle name="Porcentagem 6 2 11" xfId="2319" xr:uid="{8FCCCEB7-A3B9-4400-86C4-7C7C5377660C}"/>
    <cellStyle name="Porcentagem 6 2 11 2" xfId="4163" xr:uid="{1C0CAFE0-EAEA-498E-895A-A6692D7FAF94}"/>
    <cellStyle name="Porcentagem 6 2 11 2 2" xfId="14826" xr:uid="{337C0045-F318-4172-A210-0712DF103E75}"/>
    <cellStyle name="Porcentagem 6 2 11 2 3" xfId="10380" xr:uid="{E5075052-E5F5-4B48-B216-3374D81EC04F}"/>
    <cellStyle name="Porcentagem 6 2 11 3" xfId="7802" xr:uid="{373C1DDD-8EBC-4266-93B7-E76C6D4C321D}"/>
    <cellStyle name="Porcentagem 6 2 11 4" xfId="13013" xr:uid="{AB51D45F-F6C2-4A7E-ACB1-3ED7C7937A1D}"/>
    <cellStyle name="Porcentagem 6 2 11 5" xfId="5974" xr:uid="{4565A922-ECDC-4752-82C3-086D7549F783}"/>
    <cellStyle name="Porcentagem 6 2 12" xfId="2519" xr:uid="{2DB9751B-123D-4C2A-A1C5-297B56B55E61}"/>
    <cellStyle name="Porcentagem 6 2 12 2" xfId="10381" xr:uid="{0CAEBB76-A102-4B54-87BD-D4627169A7ED}"/>
    <cellStyle name="Porcentagem 6 2 12 3" xfId="13187" xr:uid="{173D41AE-B1A1-425F-B8B3-F55BDAADDE1F}"/>
    <cellStyle name="Porcentagem 6 2 12 4" xfId="6112" xr:uid="{0B3C9F65-FAEB-4A67-93A9-834A19113C44}"/>
    <cellStyle name="Porcentagem 6 2 13" xfId="10382" xr:uid="{6ADE8DC1-7047-44FB-8C3D-19DC5A3F09B3}"/>
    <cellStyle name="Porcentagem 6 2 14" xfId="6158" xr:uid="{DBFA269D-7E98-42EF-8AAC-DA115E5D90A1}"/>
    <cellStyle name="Porcentagem 6 2 15" xfId="11374" xr:uid="{E1160968-AD59-4391-8F15-0DF570B10EF2}"/>
    <cellStyle name="Porcentagem 6 2 16" xfId="4335" xr:uid="{43231524-6B14-4BF0-A2AF-87FB0C23C86D}"/>
    <cellStyle name="Porcentagem 6 2 2" xfId="613" xr:uid="{5F14979F-527C-4703-92F4-FFCD1C6D7008}"/>
    <cellStyle name="Porcentagem 6 2 2 10" xfId="11547" xr:uid="{1854BC11-A3B3-4356-A325-94E673BB3D85}"/>
    <cellStyle name="Porcentagem 6 2 2 11" xfId="4508" xr:uid="{73A5F967-591C-42A8-8F2B-9175FB55B9B3}"/>
    <cellStyle name="Porcentagem 6 2 2 2" xfId="763" xr:uid="{3742EE72-E926-45BB-83DA-3A39CE65791B}"/>
    <cellStyle name="Porcentagem 6 2 2 2 2" xfId="1227" xr:uid="{AAB56F0C-C2FF-4E4A-80FA-658497CBF8AD}"/>
    <cellStyle name="Porcentagem 6 2 2 2 2 2" xfId="1840" xr:uid="{90205FF5-5E8E-4686-A96D-AA2913A529E1}"/>
    <cellStyle name="Porcentagem 6 2 2 2 2 2 2" xfId="3797" xr:uid="{FD5A4F2C-3848-455A-860D-2B7F6F0C6078}"/>
    <cellStyle name="Porcentagem 6 2 2 2 2 2 2 2" xfId="14463" xr:uid="{A61FE265-3A66-4939-A304-45E34CC48E15}"/>
    <cellStyle name="Porcentagem 6 2 2 2 2 2 2 3" xfId="10383" xr:uid="{99827159-989A-4BCB-AA49-DDC1900CDFAE}"/>
    <cellStyle name="Porcentagem 6 2 2 2 2 2 3" xfId="10384" xr:uid="{78B5266B-47E8-4987-817C-4B85A3994D2D}"/>
    <cellStyle name="Porcentagem 6 2 2 2 2 2 4" xfId="7436" xr:uid="{CA31CF78-BF91-4CCA-822B-6FB8D7E21D71}"/>
    <cellStyle name="Porcentagem 6 2 2 2 2 2 5" xfId="12650" xr:uid="{AAC6F14F-4C6E-4507-8ABF-21C6BA1BC866}"/>
    <cellStyle name="Porcentagem 6 2 2 2 2 2 6" xfId="5611" xr:uid="{5CFD507B-56F1-479A-89C3-96956F459D04}"/>
    <cellStyle name="Porcentagem 6 2 2 2 2 3" xfId="3196" xr:uid="{FAEFA6D8-861C-4AC3-8751-5202291A0ACA}"/>
    <cellStyle name="Porcentagem 6 2 2 2 2 3 2" xfId="13862" xr:uid="{9C3C150F-92EB-42BF-8CFE-48BB2AF1E257}"/>
    <cellStyle name="Porcentagem 6 2 2 2 2 3 3" xfId="10385" xr:uid="{404C60FC-848D-4CF1-86EB-125BC2E86999}"/>
    <cellStyle name="Porcentagem 6 2 2 2 2 4" xfId="10386" xr:uid="{C7690162-4377-4AC3-84DA-76DB461755EA}"/>
    <cellStyle name="Porcentagem 6 2 2 2 2 5" xfId="6835" xr:uid="{CC568177-36F2-465F-A9A9-F039E097B821}"/>
    <cellStyle name="Porcentagem 6 2 2 2 2 6" xfId="12049" xr:uid="{6C7820F7-8491-4084-A39A-29266C0F323E}"/>
    <cellStyle name="Porcentagem 6 2 2 2 2 7" xfId="5010" xr:uid="{3F1373CE-6D7D-4EF5-A114-C8553BF933DB}"/>
    <cellStyle name="Porcentagem 6 2 2 2 3" xfId="1839" xr:uid="{D2D73535-7B82-45A5-A01E-24F7B57F7C7F}"/>
    <cellStyle name="Porcentagem 6 2 2 2 3 2" xfId="3796" xr:uid="{4BC57848-6432-46B6-83B8-6415CC07EECE}"/>
    <cellStyle name="Porcentagem 6 2 2 2 3 2 2" xfId="14462" xr:uid="{7F58150F-FDEE-4ECE-8812-88EED7978590}"/>
    <cellStyle name="Porcentagem 6 2 2 2 3 2 3" xfId="10387" xr:uid="{DF90DFB4-9667-492E-9442-7CCFA6171B98}"/>
    <cellStyle name="Porcentagem 6 2 2 2 3 3" xfId="10388" xr:uid="{695D38D4-FEE3-4544-9AA3-66A6DD52E109}"/>
    <cellStyle name="Porcentagem 6 2 2 2 3 4" xfId="7435" xr:uid="{7F731DA9-7AB8-4698-9DFC-DF4A2D4BC9E2}"/>
    <cellStyle name="Porcentagem 6 2 2 2 3 5" xfId="12649" xr:uid="{2A87EF1C-2718-4B3D-8A2F-0AEFEED6C2C9}"/>
    <cellStyle name="Porcentagem 6 2 2 2 3 6" xfId="5610" xr:uid="{6B4FB014-B880-4531-949A-21F3E01FB451}"/>
    <cellStyle name="Porcentagem 6 2 2 2 4" xfId="2829" xr:uid="{129519E8-D576-4005-A0FA-0A52F8C2C323}"/>
    <cellStyle name="Porcentagem 6 2 2 2 4 2" xfId="13495" xr:uid="{A49B007F-2188-4081-8BE2-BF7AD4C3D680}"/>
    <cellStyle name="Porcentagem 6 2 2 2 4 3" xfId="10389" xr:uid="{625DDECF-A174-4A58-89F8-737F245B41B3}"/>
    <cellStyle name="Porcentagem 6 2 2 2 5" xfId="10390" xr:uid="{A2A5B365-C05D-4B73-8647-FD6D5EE69730}"/>
    <cellStyle name="Porcentagem 6 2 2 2 6" xfId="6468" xr:uid="{D77B71AD-7077-4182-BEC6-1B81C0BF0038}"/>
    <cellStyle name="Porcentagem 6 2 2 2 7" xfId="11682" xr:uid="{2747F59B-146C-45CB-B35A-C5C90D20D5FB}"/>
    <cellStyle name="Porcentagem 6 2 2 2 8" xfId="4643" xr:uid="{248FB8AA-DED7-4158-99AD-26C900A8A55F}"/>
    <cellStyle name="Porcentagem 6 2 2 3" xfId="915" xr:uid="{62408B97-E4B9-4EAE-A522-F03FDBDDD3C4}"/>
    <cellStyle name="Porcentagem 6 2 2 3 2" xfId="1841" xr:uid="{419FE6D9-377A-4DCF-823E-DCB57FB52318}"/>
    <cellStyle name="Porcentagem 6 2 2 3 2 2" xfId="3798" xr:uid="{A7A2421B-4BEF-4E5A-8833-1922CE89E7ED}"/>
    <cellStyle name="Porcentagem 6 2 2 3 2 2 2" xfId="14464" xr:uid="{7325112E-3FFC-4213-9297-16D7CCBD8641}"/>
    <cellStyle name="Porcentagem 6 2 2 3 2 2 3" xfId="10391" xr:uid="{864B04EC-C228-4BFD-92F9-F76B3DB23120}"/>
    <cellStyle name="Porcentagem 6 2 2 3 2 3" xfId="10392" xr:uid="{69EED5A0-AACC-4F63-924D-6689B5E3EE89}"/>
    <cellStyle name="Porcentagem 6 2 2 3 2 4" xfId="7437" xr:uid="{465CFB4D-77EC-4F79-9A19-310B6082D7E4}"/>
    <cellStyle name="Porcentagem 6 2 2 3 2 5" xfId="12651" xr:uid="{432BA909-2859-42EF-BFEA-45400DF429C3}"/>
    <cellStyle name="Porcentagem 6 2 2 3 2 6" xfId="5612" xr:uid="{1B21E8C7-B5D7-4A85-8FBD-A926F0DB34BE}"/>
    <cellStyle name="Porcentagem 6 2 2 3 3" xfId="2967" xr:uid="{FFDFA4D2-311C-4021-B68B-A94E715F1CF1}"/>
    <cellStyle name="Porcentagem 6 2 2 3 3 2" xfId="13633" xr:uid="{6E370E98-897F-422D-B445-2BA97D526EFF}"/>
    <cellStyle name="Porcentagem 6 2 2 3 3 3" xfId="10393" xr:uid="{83D7AC8E-3A99-4264-B77C-71712A13A4FC}"/>
    <cellStyle name="Porcentagem 6 2 2 3 4" xfId="10394" xr:uid="{D642A63C-6B1C-4A75-8BAA-745A33121D51}"/>
    <cellStyle name="Porcentagem 6 2 2 3 5" xfId="6606" xr:uid="{5F57C2E8-F42E-4B66-BDF7-888D895D979B}"/>
    <cellStyle name="Porcentagem 6 2 2 3 6" xfId="11820" xr:uid="{4ABCCBC8-FBBB-4F5C-834F-D7699F6F6565}"/>
    <cellStyle name="Porcentagem 6 2 2 3 7" xfId="4781" xr:uid="{FFBFC917-9B8A-419B-BC86-D8BA0510A11F}"/>
    <cellStyle name="Porcentagem 6 2 2 4" xfId="1838" xr:uid="{35590F1D-B11C-453C-854C-087617B51814}"/>
    <cellStyle name="Porcentagem 6 2 2 4 2" xfId="3795" xr:uid="{F96AE9E4-D754-45EC-9B19-1EBCED5111AB}"/>
    <cellStyle name="Porcentagem 6 2 2 4 2 2" xfId="14461" xr:uid="{44F4239B-C3D2-4FFD-8CC9-AD89FA600148}"/>
    <cellStyle name="Porcentagem 6 2 2 4 2 3" xfId="10395" xr:uid="{5D525864-38DD-4D77-B011-3A1C1DC864CD}"/>
    <cellStyle name="Porcentagem 6 2 2 4 3" xfId="10396" xr:uid="{062D8CC0-254D-41B4-9628-0C12A50DB377}"/>
    <cellStyle name="Porcentagem 6 2 2 4 4" xfId="7434" xr:uid="{B394B66F-F0B9-42D6-B503-82C2716FB288}"/>
    <cellStyle name="Porcentagem 6 2 2 4 5" xfId="12648" xr:uid="{FD772C86-DE35-48C5-8886-BB9637483C49}"/>
    <cellStyle name="Porcentagem 6 2 2 4 6" xfId="5609" xr:uid="{3665DABA-4E4B-42E2-91B6-46DE185516C2}"/>
    <cellStyle name="Porcentagem 6 2 2 5" xfId="2222" xr:uid="{1FD0A426-41FD-49DC-83AA-39DDC71C96E3}"/>
    <cellStyle name="Porcentagem 6 2 2 5 2" xfId="4075" xr:uid="{F3A45C00-0DF9-4920-B50C-CBD772D2954E}"/>
    <cellStyle name="Porcentagem 6 2 2 5 2 2" xfId="14738" xr:uid="{D875F716-B622-44ED-A63A-94CE74E71DA7}"/>
    <cellStyle name="Porcentagem 6 2 2 5 2 3" xfId="10397" xr:uid="{16359094-DCDA-4F25-96A9-A59C96D26D82}"/>
    <cellStyle name="Porcentagem 6 2 2 5 3" xfId="10398" xr:uid="{A48C23C9-60CF-4843-8BC1-30E23C1ED690}"/>
    <cellStyle name="Porcentagem 6 2 2 5 4" xfId="7714" xr:uid="{FB4BD46B-4430-41DF-B450-AB13C2A7C6ED}"/>
    <cellStyle name="Porcentagem 6 2 2 5 5" xfId="12925" xr:uid="{C080ED42-4C45-450E-9AEB-DA4E36A581B9}"/>
    <cellStyle name="Porcentagem 6 2 2 5 6" xfId="5886" xr:uid="{E87B3429-C5F3-4026-94D2-016E3F949B0A}"/>
    <cellStyle name="Porcentagem 6 2 2 6" xfId="2366" xr:uid="{F2CCD214-5AB9-4BC4-9F6D-F60E19A01829}"/>
    <cellStyle name="Porcentagem 6 2 2 6 2" xfId="4210" xr:uid="{C711C1B7-1E2D-417F-AFFE-9D1D7430125D}"/>
    <cellStyle name="Porcentagem 6 2 2 6 2 2" xfId="14873" xr:uid="{1424211F-5E2C-4BA1-89AD-199F6540FA6C}"/>
    <cellStyle name="Porcentagem 6 2 2 6 2 3" xfId="10399" xr:uid="{DC1E8CC2-4709-4451-AD44-F2067835CA1C}"/>
    <cellStyle name="Porcentagem 6 2 2 6 3" xfId="7849" xr:uid="{E2C5BF33-5B82-4B3D-99E2-F9C6D9A0E619}"/>
    <cellStyle name="Porcentagem 6 2 2 6 4" xfId="13060" xr:uid="{7B2E94B8-4DB6-46FD-9AE1-A919CE5B25CD}"/>
    <cellStyle name="Porcentagem 6 2 2 6 5" xfId="6021" xr:uid="{89D2D1EF-F76D-439B-9413-1F28B616AC22}"/>
    <cellStyle name="Porcentagem 6 2 2 7" xfId="2694" xr:uid="{777638A3-0129-4AC6-ACA1-DC5CAD5655C8}"/>
    <cellStyle name="Porcentagem 6 2 2 7 2" xfId="13360" xr:uid="{E53AE6E1-0F06-4767-B503-5AD14A1E872F}"/>
    <cellStyle name="Porcentagem 6 2 2 7 3" xfId="10400" xr:uid="{C26BFD73-1B9E-4C1B-AE38-1DC1F15825B6}"/>
    <cellStyle name="Porcentagem 6 2 2 8" xfId="10401" xr:uid="{45699148-0A3E-45CB-B5FD-93E191638687}"/>
    <cellStyle name="Porcentagem 6 2 2 9" xfId="6333" xr:uid="{96FB7E7B-D8D0-4714-9401-BC1F5F52F627}"/>
    <cellStyle name="Porcentagem 6 2 3" xfId="665" xr:uid="{BB7F292D-C91F-4615-9A6E-08DD4AFF58E2}"/>
    <cellStyle name="Porcentagem 6 2 3 10" xfId="11589" xr:uid="{DE60FD21-E9DD-40C4-8BAB-DCBE5441EA5C}"/>
    <cellStyle name="Porcentagem 6 2 3 11" xfId="4550" xr:uid="{1D8F12CC-2348-40FE-898E-DFACF5E4F069}"/>
    <cellStyle name="Porcentagem 6 2 3 2" xfId="806" xr:uid="{E261AA80-2BDC-4E5F-B691-C79E53D832E0}"/>
    <cellStyle name="Porcentagem 6 2 3 2 2" xfId="1269" xr:uid="{728399A1-BAC1-42FA-8639-717E59C31A4A}"/>
    <cellStyle name="Porcentagem 6 2 3 2 2 2" xfId="1844" xr:uid="{EF8AE5B7-2E7B-4B7B-846F-4D2704D0DABE}"/>
    <cellStyle name="Porcentagem 6 2 3 2 2 2 2" xfId="3801" xr:uid="{D70C872A-CC1F-464A-A56B-7166CB623480}"/>
    <cellStyle name="Porcentagem 6 2 3 2 2 2 2 2" xfId="14467" xr:uid="{1C5D6685-2162-4E3D-8C4A-757F21E5523D}"/>
    <cellStyle name="Porcentagem 6 2 3 2 2 2 2 3" xfId="10402" xr:uid="{145B0019-F837-4938-B262-D0659C839D3A}"/>
    <cellStyle name="Porcentagem 6 2 3 2 2 2 3" xfId="10403" xr:uid="{BAA591B3-0B0B-4614-898C-F72A847BB461}"/>
    <cellStyle name="Porcentagem 6 2 3 2 2 2 4" xfId="7440" xr:uid="{5DF66B3C-A77C-4E81-A7A6-DC5096F3FE7E}"/>
    <cellStyle name="Porcentagem 6 2 3 2 2 2 5" xfId="12654" xr:uid="{C156F63F-47CF-485C-BBC5-268202644945}"/>
    <cellStyle name="Porcentagem 6 2 3 2 2 2 6" xfId="5615" xr:uid="{FB91CB7E-E512-4969-B465-E26F20F707DC}"/>
    <cellStyle name="Porcentagem 6 2 3 2 2 3" xfId="3238" xr:uid="{2FB81686-CE5A-44FA-AB99-97648795D0CB}"/>
    <cellStyle name="Porcentagem 6 2 3 2 2 3 2" xfId="13904" xr:uid="{5592F213-0EB6-4C9C-8203-0D963C2364F9}"/>
    <cellStyle name="Porcentagem 6 2 3 2 2 3 3" xfId="10404" xr:uid="{5C5FBFD5-00FC-4509-A29F-D15A6FF4BD82}"/>
    <cellStyle name="Porcentagem 6 2 3 2 2 4" xfId="10405" xr:uid="{807CB5F5-DA4A-4837-9C2B-F07BE8171C2C}"/>
    <cellStyle name="Porcentagem 6 2 3 2 2 5" xfId="6877" xr:uid="{8BC0B3F7-0DE0-4C99-BFA0-1154713C4E97}"/>
    <cellStyle name="Porcentagem 6 2 3 2 2 6" xfId="12091" xr:uid="{1B780041-CE9E-4D40-9E85-4788C77692C7}"/>
    <cellStyle name="Porcentagem 6 2 3 2 2 7" xfId="5052" xr:uid="{5818D42F-C46C-421D-AD95-409FE0E22322}"/>
    <cellStyle name="Porcentagem 6 2 3 2 3" xfId="1843" xr:uid="{7C179BDF-5E12-4264-B85E-8180CC63C63D}"/>
    <cellStyle name="Porcentagem 6 2 3 2 3 2" xfId="3800" xr:uid="{0A1BE6E6-DB30-4BAF-8FA6-518A7AB5673B}"/>
    <cellStyle name="Porcentagem 6 2 3 2 3 2 2" xfId="14466" xr:uid="{A4ACF90E-2BE7-4980-901D-61C3184BF0F5}"/>
    <cellStyle name="Porcentagem 6 2 3 2 3 2 3" xfId="10406" xr:uid="{3CB4CB14-E095-4414-B46A-B182D0C22F64}"/>
    <cellStyle name="Porcentagem 6 2 3 2 3 3" xfId="10407" xr:uid="{538F7866-6793-4208-9F14-834064F615A8}"/>
    <cellStyle name="Porcentagem 6 2 3 2 3 4" xfId="7439" xr:uid="{14F3A7BB-75CF-4404-947A-97CD883E1960}"/>
    <cellStyle name="Porcentagem 6 2 3 2 3 5" xfId="12653" xr:uid="{AA23DBA1-B03C-4DEC-AD70-D33C8332DE98}"/>
    <cellStyle name="Porcentagem 6 2 3 2 3 6" xfId="5614" xr:uid="{6EE707F4-4DA4-4129-9DF1-09A748270680}"/>
    <cellStyle name="Porcentagem 6 2 3 2 4" xfId="2871" xr:uid="{7BFE9977-F306-4C2C-9738-DCD1368DE8C7}"/>
    <cellStyle name="Porcentagem 6 2 3 2 4 2" xfId="13537" xr:uid="{5C8D8317-F00D-46C8-B833-0F93C1081CC8}"/>
    <cellStyle name="Porcentagem 6 2 3 2 4 3" xfId="10408" xr:uid="{9F792719-C5E3-4482-B475-5C67DCEF35E5}"/>
    <cellStyle name="Porcentagem 6 2 3 2 5" xfId="10409" xr:uid="{FD1BCFF8-74B8-4CD6-B8AE-49270824A0DD}"/>
    <cellStyle name="Porcentagem 6 2 3 2 6" xfId="6510" xr:uid="{44C581EA-9459-4A87-BA6B-F79419770C6F}"/>
    <cellStyle name="Porcentagem 6 2 3 2 7" xfId="11724" xr:uid="{D5EFF06E-DA60-477E-8AEC-6140F3397E04}"/>
    <cellStyle name="Porcentagem 6 2 3 2 8" xfId="4685" xr:uid="{80566B23-CD01-4319-864A-2826E9083DA3}"/>
    <cellStyle name="Porcentagem 6 2 3 3" xfId="958" xr:uid="{21AA6536-DB23-4151-8DD4-EC77E3ED756E}"/>
    <cellStyle name="Porcentagem 6 2 3 3 2" xfId="1845" xr:uid="{4F712207-577A-4AA2-AE5C-699661B338C0}"/>
    <cellStyle name="Porcentagem 6 2 3 3 2 2" xfId="3802" xr:uid="{5209F91F-263C-4B7B-BDA0-E90F7A0744AF}"/>
    <cellStyle name="Porcentagem 6 2 3 3 2 2 2" xfId="14468" xr:uid="{87BF8374-96B2-48EB-9B56-5E843547E49B}"/>
    <cellStyle name="Porcentagem 6 2 3 3 2 2 3" xfId="10410" xr:uid="{7FA5086D-9972-4577-8A30-D0591CCC81BA}"/>
    <cellStyle name="Porcentagem 6 2 3 3 2 3" xfId="10411" xr:uid="{68618A75-623E-4D12-A8D7-57D754FA29C5}"/>
    <cellStyle name="Porcentagem 6 2 3 3 2 4" xfId="7441" xr:uid="{13F14484-FBBB-4795-9F53-4A81A94FC958}"/>
    <cellStyle name="Porcentagem 6 2 3 3 2 5" xfId="12655" xr:uid="{E1BF6DDD-4923-4705-9B42-D8E55787A5CA}"/>
    <cellStyle name="Porcentagem 6 2 3 3 2 6" xfId="5616" xr:uid="{492E1FE9-387F-429E-BC4D-57F0D3576285}"/>
    <cellStyle name="Porcentagem 6 2 3 3 3" xfId="3009" xr:uid="{0F5752C1-88CB-4CD1-9351-F0DB162703B6}"/>
    <cellStyle name="Porcentagem 6 2 3 3 3 2" xfId="13675" xr:uid="{71BD54B8-3B58-42AD-AD86-83419B2B82EB}"/>
    <cellStyle name="Porcentagem 6 2 3 3 3 3" xfId="10412" xr:uid="{EC724576-4755-4BD3-BD6C-DE8214DBBABA}"/>
    <cellStyle name="Porcentagem 6 2 3 3 4" xfId="10413" xr:uid="{E3E2DFE4-7EA0-4813-B09F-E94C861B820A}"/>
    <cellStyle name="Porcentagem 6 2 3 3 5" xfId="6648" xr:uid="{43549B8E-8822-4546-B792-5DCA426FF849}"/>
    <cellStyle name="Porcentagem 6 2 3 3 6" xfId="11862" xr:uid="{2A36B893-A8ED-4B96-8215-60A736BDFC5C}"/>
    <cellStyle name="Porcentagem 6 2 3 3 7" xfId="4823" xr:uid="{83614970-D9AD-42D9-B457-06903170DEA7}"/>
    <cellStyle name="Porcentagem 6 2 3 4" xfId="1842" xr:uid="{CB563882-E7D6-4E29-96DC-96728219FD78}"/>
    <cellStyle name="Porcentagem 6 2 3 4 2" xfId="3799" xr:uid="{9BF080F4-76B5-49F8-B17C-AC5BA2E8EA69}"/>
    <cellStyle name="Porcentagem 6 2 3 4 2 2" xfId="14465" xr:uid="{724EFED7-FC18-4648-B581-0A2E9E9016C9}"/>
    <cellStyle name="Porcentagem 6 2 3 4 2 3" xfId="10414" xr:uid="{4B8DD019-E1AC-4E56-B26D-206CAC473D07}"/>
    <cellStyle name="Porcentagem 6 2 3 4 3" xfId="10415" xr:uid="{507B1070-9F72-4811-B984-25EE8B00CC8E}"/>
    <cellStyle name="Porcentagem 6 2 3 4 4" xfId="7438" xr:uid="{07E05195-6E53-4C92-B94D-EF9E22E6ABF2}"/>
    <cellStyle name="Porcentagem 6 2 3 4 5" xfId="12652" xr:uid="{11829E53-0767-4792-8550-CD9FA26228E6}"/>
    <cellStyle name="Porcentagem 6 2 3 4 6" xfId="5613" xr:uid="{BB2A0209-54DD-40F2-9EEB-92289F577392}"/>
    <cellStyle name="Porcentagem 6 2 3 5" xfId="2264" xr:uid="{CAA99FBD-DE04-42D8-92B0-521D989118EB}"/>
    <cellStyle name="Porcentagem 6 2 3 5 2" xfId="4117" xr:uid="{06325760-72B3-405D-A7DB-C0FB19C8F61C}"/>
    <cellStyle name="Porcentagem 6 2 3 5 2 2" xfId="14780" xr:uid="{60B2991F-2451-4E0D-85E7-01288A0A994E}"/>
    <cellStyle name="Porcentagem 6 2 3 5 2 3" xfId="10416" xr:uid="{5A584DB7-E7CF-416B-931B-E4145A74760B}"/>
    <cellStyle name="Porcentagem 6 2 3 5 3" xfId="10417" xr:uid="{F3D12A32-B821-4EEE-BBD2-BE060C8A6270}"/>
    <cellStyle name="Porcentagem 6 2 3 5 4" xfId="7756" xr:uid="{5E3CB6ED-F7A6-41DF-9610-31A7F68066EE}"/>
    <cellStyle name="Porcentagem 6 2 3 5 5" xfId="12967" xr:uid="{337D07F8-453E-47EB-ADB7-275BEDE4505C}"/>
    <cellStyle name="Porcentagem 6 2 3 5 6" xfId="5928" xr:uid="{F5B21C1E-8BF1-4021-9C6D-6F9F9C81104A}"/>
    <cellStyle name="Porcentagem 6 2 3 6" xfId="2408" xr:uid="{4516CAFE-853B-4148-87A0-9CF5AA325E5E}"/>
    <cellStyle name="Porcentagem 6 2 3 6 2" xfId="4252" xr:uid="{8038C830-8D7D-423C-B856-3113071E7A99}"/>
    <cellStyle name="Porcentagem 6 2 3 6 2 2" xfId="14915" xr:uid="{71B628EC-19D9-4525-96C6-5A5767FD4CF7}"/>
    <cellStyle name="Porcentagem 6 2 3 6 2 3" xfId="10418" xr:uid="{4B931C1E-CE56-4670-BD27-7F65BD7AF2E0}"/>
    <cellStyle name="Porcentagem 6 2 3 6 3" xfId="7891" xr:uid="{0328C968-775A-4031-9930-57DCB9AEEA2D}"/>
    <cellStyle name="Porcentagem 6 2 3 6 4" xfId="13102" xr:uid="{F6F48F72-114E-47AC-9B99-718B25DCE050}"/>
    <cellStyle name="Porcentagem 6 2 3 6 5" xfId="6063" xr:uid="{AC28FEAA-269A-4B23-B737-17F62D966685}"/>
    <cellStyle name="Porcentagem 6 2 3 7" xfId="2736" xr:uid="{EDAF14D0-2283-43F2-B5DD-1E8E9C890715}"/>
    <cellStyle name="Porcentagem 6 2 3 7 2" xfId="13402" xr:uid="{394B1C0E-2A6E-404C-9813-557C3D401CB9}"/>
    <cellStyle name="Porcentagem 6 2 3 7 3" xfId="10419" xr:uid="{8D531233-56D3-4F1D-9C1E-C2A462B624DA}"/>
    <cellStyle name="Porcentagem 6 2 3 8" xfId="10420" xr:uid="{2FC32BEC-977C-4DA7-95CA-A4B66A44234A}"/>
    <cellStyle name="Porcentagem 6 2 3 9" xfId="6375" xr:uid="{F38C431E-DFC1-4096-A8D1-9C124A2F0D03}"/>
    <cellStyle name="Porcentagem 6 2 4" xfId="503" xr:uid="{500A52A0-F43A-419E-9BF0-211F8743D8A1}"/>
    <cellStyle name="Porcentagem 6 2 4 2" xfId="1067" xr:uid="{336F547F-34AF-42E4-A049-9B3C62709BBF}"/>
    <cellStyle name="Porcentagem 6 2 4 2 2" xfId="1847" xr:uid="{609D8E97-9241-401E-A0D5-CC385650AD53}"/>
    <cellStyle name="Porcentagem 6 2 4 2 2 2" xfId="3804" xr:uid="{0F455286-7A9A-408C-9C19-138F42D78AED}"/>
    <cellStyle name="Porcentagem 6 2 4 2 2 2 2" xfId="14470" xr:uid="{FF3859AE-8A28-4820-B3AA-8FF9ACDB70BA}"/>
    <cellStyle name="Porcentagem 6 2 4 2 2 2 3" xfId="10421" xr:uid="{F60396BE-F7C5-4E0F-864A-2739065C0E05}"/>
    <cellStyle name="Porcentagem 6 2 4 2 2 3" xfId="10422" xr:uid="{854EA486-8FEE-4070-BCD5-C839134C2CEC}"/>
    <cellStyle name="Porcentagem 6 2 4 2 2 4" xfId="7443" xr:uid="{7B14F475-B8EE-4C85-B258-DB37746C6F25}"/>
    <cellStyle name="Porcentagem 6 2 4 2 2 5" xfId="12657" xr:uid="{4F4AF299-3F8E-4EB6-B743-77271AD1DE4B}"/>
    <cellStyle name="Porcentagem 6 2 4 2 2 6" xfId="5618" xr:uid="{3F0D90FD-0BD2-42FA-A38F-EC5136FF7326}"/>
    <cellStyle name="Porcentagem 6 2 4 2 3" xfId="3099" xr:uid="{7CF57885-E125-47A5-B685-E0DA26828749}"/>
    <cellStyle name="Porcentagem 6 2 4 2 3 2" xfId="13765" xr:uid="{C64244D7-EA79-4F8E-A8AD-0A5FEC169992}"/>
    <cellStyle name="Porcentagem 6 2 4 2 3 3" xfId="10423" xr:uid="{70A3AEEE-6C84-446A-8BF0-59A505ACD86E}"/>
    <cellStyle name="Porcentagem 6 2 4 2 4" xfId="10424" xr:uid="{48F6C8A3-1B72-497D-828F-DB84B381E8CF}"/>
    <cellStyle name="Porcentagem 6 2 4 2 5" xfId="6738" xr:uid="{615D6467-AE00-4CBD-8723-C3623DB4CC1F}"/>
    <cellStyle name="Porcentagem 6 2 4 2 6" xfId="11952" xr:uid="{5214ABFF-04A8-4149-AC09-90964B3C5A78}"/>
    <cellStyle name="Porcentagem 6 2 4 2 7" xfId="4913" xr:uid="{ACFAFEFE-9A1C-482D-AA93-0827CE8CE4A4}"/>
    <cellStyle name="Porcentagem 6 2 4 3" xfId="1846" xr:uid="{CBA1ECDB-C39F-4F37-AA51-33292D7F5C9F}"/>
    <cellStyle name="Porcentagem 6 2 4 3 2" xfId="3803" xr:uid="{0156001A-0784-4749-A7E7-E312B98EFFEC}"/>
    <cellStyle name="Porcentagem 6 2 4 3 2 2" xfId="14469" xr:uid="{7C5B0E49-9D3B-4290-BFC5-79CFBFFA05ED}"/>
    <cellStyle name="Porcentagem 6 2 4 3 2 3" xfId="10425" xr:uid="{EB1CC9A8-33FA-445E-8B00-7D5DEC72BCBC}"/>
    <cellStyle name="Porcentagem 6 2 4 3 3" xfId="10426" xr:uid="{D4B66C09-827A-4C67-AB84-E95EF451EC94}"/>
    <cellStyle name="Porcentagem 6 2 4 3 4" xfId="7442" xr:uid="{D34C8B0E-2A57-4AFE-91D7-B4148707618A}"/>
    <cellStyle name="Porcentagem 6 2 4 3 5" xfId="12656" xr:uid="{B7462DFA-0D51-4D62-A19F-77CC250E3130}"/>
    <cellStyle name="Porcentagem 6 2 4 3 6" xfId="5617" xr:uid="{BF620369-65F3-4CF5-B83F-5F529CF0A8D3}"/>
    <cellStyle name="Porcentagem 6 2 4 4" xfId="2647" xr:uid="{B00D2C99-9902-47D3-8779-7689E892980A}"/>
    <cellStyle name="Porcentagem 6 2 4 4 2" xfId="13313" xr:uid="{1E5928D4-5CC6-4E5B-A484-B3F1744778C7}"/>
    <cellStyle name="Porcentagem 6 2 4 4 3" xfId="10427" xr:uid="{FC269654-11C4-4114-A70A-B4AF7D733D4E}"/>
    <cellStyle name="Porcentagem 6 2 4 5" xfId="10428" xr:uid="{5CFEF7ED-5251-4C6A-891A-1D38806BD732}"/>
    <cellStyle name="Porcentagem 6 2 4 6" xfId="6286" xr:uid="{3F2B7553-68C7-4228-BB6C-1DFF395621AE}"/>
    <cellStyle name="Porcentagem 6 2 4 7" xfId="11500" xr:uid="{9C84CAA1-77BB-492D-ADAE-D77C8602DCEF}"/>
    <cellStyle name="Porcentagem 6 2 4 8" xfId="4461" xr:uid="{ADC8FA36-379C-4462-97A9-A2E55B033EF1}"/>
    <cellStyle name="Porcentagem 6 2 5" xfId="716" xr:uid="{676AC181-A0AE-4522-883B-FC9B3CABFC8C}"/>
    <cellStyle name="Porcentagem 6 2 5 2" xfId="1180" xr:uid="{A7B56932-D601-4016-8F0A-B88C42AA290D}"/>
    <cellStyle name="Porcentagem 6 2 5 2 2" xfId="1849" xr:uid="{69E4C088-90FC-447B-BC45-721FC932B5D2}"/>
    <cellStyle name="Porcentagem 6 2 5 2 2 2" xfId="3806" xr:uid="{63998B36-2FD9-44B1-A7D2-8BD533C4BDA2}"/>
    <cellStyle name="Porcentagem 6 2 5 2 2 2 2" xfId="14472" xr:uid="{2184BC24-F527-4579-BF1B-2276D633DEC8}"/>
    <cellStyle name="Porcentagem 6 2 5 2 2 2 3" xfId="10429" xr:uid="{24716CE8-5F49-4B47-AA89-99D9BEA3DF7D}"/>
    <cellStyle name="Porcentagem 6 2 5 2 2 3" xfId="10430" xr:uid="{AF2E0D03-070F-4A85-9648-7BBF728A33B1}"/>
    <cellStyle name="Porcentagem 6 2 5 2 2 4" xfId="7445" xr:uid="{5D641327-B0E5-40B9-AD4A-CB1C3725CDD2}"/>
    <cellStyle name="Porcentagem 6 2 5 2 2 5" xfId="12659" xr:uid="{3C1EF566-F09F-437E-8615-636AC3792BBF}"/>
    <cellStyle name="Porcentagem 6 2 5 2 2 6" xfId="5620" xr:uid="{6E7DA6B9-4BCD-4C80-8582-6F101401CE7D}"/>
    <cellStyle name="Porcentagem 6 2 5 2 3" xfId="3149" xr:uid="{0C6BE1F9-844B-4BB2-8C8F-7FDFD0CC3F16}"/>
    <cellStyle name="Porcentagem 6 2 5 2 3 2" xfId="13815" xr:uid="{E800B1A2-63A6-4D22-9B2F-ED750E01A992}"/>
    <cellStyle name="Porcentagem 6 2 5 2 3 3" xfId="10431" xr:uid="{660128CE-C1C5-41A8-A323-7BB92C0CDEFF}"/>
    <cellStyle name="Porcentagem 6 2 5 2 4" xfId="10432" xr:uid="{0C722A4B-00FD-4E7B-8EAB-F05FED9628F9}"/>
    <cellStyle name="Porcentagem 6 2 5 2 5" xfId="6788" xr:uid="{E997BA1D-666E-4043-A924-26440BDAA4AF}"/>
    <cellStyle name="Porcentagem 6 2 5 2 6" xfId="12002" xr:uid="{A9D3CB9A-5D53-4BCE-9B0B-9CA4C99E309C}"/>
    <cellStyle name="Porcentagem 6 2 5 2 7" xfId="4963" xr:uid="{76D391C3-2D8D-4E36-BA1F-7335884557D1}"/>
    <cellStyle name="Porcentagem 6 2 5 3" xfId="1848" xr:uid="{CD5B5D0C-5389-4346-9905-3F9F338EFCF4}"/>
    <cellStyle name="Porcentagem 6 2 5 3 2" xfId="3805" xr:uid="{861A86F9-79BC-4FF2-A0DA-27BD094F2A7E}"/>
    <cellStyle name="Porcentagem 6 2 5 3 2 2" xfId="14471" xr:uid="{AB239A6C-CC28-41E9-A3A4-49784FE92ECF}"/>
    <cellStyle name="Porcentagem 6 2 5 3 2 3" xfId="10433" xr:uid="{1550E028-F4A0-4B74-AAD1-5B3A49F24C5A}"/>
    <cellStyle name="Porcentagem 6 2 5 3 3" xfId="10434" xr:uid="{FD9A5E44-8A3A-4736-AB0B-0B92793A9836}"/>
    <cellStyle name="Porcentagem 6 2 5 3 4" xfId="7444" xr:uid="{63CEFB80-7F61-47D5-898A-D3A9BD3572C8}"/>
    <cellStyle name="Porcentagem 6 2 5 3 5" xfId="12658" xr:uid="{7A8D4A24-C52F-4BCB-97A8-98A4EA61DEF8}"/>
    <cellStyle name="Porcentagem 6 2 5 3 6" xfId="5619" xr:uid="{AC4E0F6E-C3BF-4DC0-9504-3B315F51AA31}"/>
    <cellStyle name="Porcentagem 6 2 5 4" xfId="2782" xr:uid="{0A3B78E0-DDF2-43B4-BEB2-9EC0F1A7C955}"/>
    <cellStyle name="Porcentagem 6 2 5 4 2" xfId="13448" xr:uid="{AECF63CF-2849-4635-B6AE-EA351F6C129F}"/>
    <cellStyle name="Porcentagem 6 2 5 4 3" xfId="10435" xr:uid="{DC373B6A-9430-45CB-96EB-36FB9FAE1FD6}"/>
    <cellStyle name="Porcentagem 6 2 5 5" xfId="10436" xr:uid="{C7A39742-97BD-4488-9CC5-8BE531802CBC}"/>
    <cellStyle name="Porcentagem 6 2 5 6" xfId="6421" xr:uid="{22BD99C1-3B80-4BE8-8BF9-A4E920C024C7}"/>
    <cellStyle name="Porcentagem 6 2 5 7" xfId="11635" xr:uid="{4BA1E74D-A155-42D9-8C48-E45B29BC4D65}"/>
    <cellStyle name="Porcentagem 6 2 5 8" xfId="4596" xr:uid="{0AB670C4-7D51-411B-BD6F-F3F30E9C1D87}"/>
    <cellStyle name="Porcentagem 6 2 6" xfId="388" xr:uid="{DA5DEA30-CC2E-4BC3-9EEC-2FF15C2BDDEF}"/>
    <cellStyle name="Porcentagem 6 2 6 2" xfId="1011" xr:uid="{0C1F5489-2F28-46F4-AC61-2BE341C636D1}"/>
    <cellStyle name="Porcentagem 6 2 6 2 2" xfId="1851" xr:uid="{DC7557B2-6C0D-47C9-898A-FE614DE2A02C}"/>
    <cellStyle name="Porcentagem 6 2 6 2 2 2" xfId="3808" xr:uid="{848E9460-A3FC-4182-8FCA-D8D770EE7E30}"/>
    <cellStyle name="Porcentagem 6 2 6 2 2 2 2" xfId="14474" xr:uid="{3A4F4058-0DA3-4E14-821C-D01CA44BFB33}"/>
    <cellStyle name="Porcentagem 6 2 6 2 2 2 3" xfId="10437" xr:uid="{550E1065-12EB-480D-8FA2-FD4D50D10DAF}"/>
    <cellStyle name="Porcentagem 6 2 6 2 2 3" xfId="10438" xr:uid="{353E5723-2D9F-4ED6-8EC7-7DA72333537C}"/>
    <cellStyle name="Porcentagem 6 2 6 2 2 4" xfId="7447" xr:uid="{2B24C776-EB35-4064-A691-01A824E6C543}"/>
    <cellStyle name="Porcentagem 6 2 6 2 2 5" xfId="12661" xr:uid="{FE15AC10-96F8-4D88-8BA1-B7D8BF5B2AAA}"/>
    <cellStyle name="Porcentagem 6 2 6 2 2 6" xfId="5622" xr:uid="{AA4E6C7E-F88D-4C73-8BDC-2FF7DC16FBD0}"/>
    <cellStyle name="Porcentagem 6 2 6 2 3" xfId="3055" xr:uid="{877780A8-0782-4AC6-A981-F6526E9E4EA3}"/>
    <cellStyle name="Porcentagem 6 2 6 2 3 2" xfId="13721" xr:uid="{4618FBAE-82A4-475A-9222-EF0A0437B43E}"/>
    <cellStyle name="Porcentagem 6 2 6 2 3 3" xfId="10439" xr:uid="{2D3786A4-3B7F-4164-9B38-4BBB6EDCB36F}"/>
    <cellStyle name="Porcentagem 6 2 6 2 4" xfId="10440" xr:uid="{10496E7C-07F9-4DF8-823D-F9EA9F2F5FBA}"/>
    <cellStyle name="Porcentagem 6 2 6 2 5" xfId="6694" xr:uid="{59D2B335-FF65-4A42-BE30-A3939FA4748C}"/>
    <cellStyle name="Porcentagem 6 2 6 2 6" xfId="11908" xr:uid="{CAF985F9-746F-484A-93E8-EAC98BA4AA7B}"/>
    <cellStyle name="Porcentagem 6 2 6 2 7" xfId="4869" xr:uid="{5D7C619C-C171-4F7C-A551-A258B9FC7EA9}"/>
    <cellStyle name="Porcentagem 6 2 6 3" xfId="1850" xr:uid="{72B9BC6F-F46B-4A81-8FE6-556557232D24}"/>
    <cellStyle name="Porcentagem 6 2 6 3 2" xfId="3807" xr:uid="{63C312FD-1CB3-4340-B94A-D7A652A343D6}"/>
    <cellStyle name="Porcentagem 6 2 6 3 2 2" xfId="14473" xr:uid="{CA4CBA66-87D1-4181-8195-CDB9ED2B191C}"/>
    <cellStyle name="Porcentagem 6 2 6 3 2 3" xfId="10441" xr:uid="{36B0E547-9D83-4387-896B-4BDED67A9753}"/>
    <cellStyle name="Porcentagem 6 2 6 3 3" xfId="10442" xr:uid="{3CF36E0D-334F-448F-B975-F1B01F11CD44}"/>
    <cellStyle name="Porcentagem 6 2 6 3 4" xfId="7446" xr:uid="{5FCCDE09-3BB1-4828-9323-060A58F351C6}"/>
    <cellStyle name="Porcentagem 6 2 6 3 5" xfId="12660" xr:uid="{FBE8BA4E-1CE8-481D-803F-D5C4ED099EFC}"/>
    <cellStyle name="Porcentagem 6 2 6 3 6" xfId="5621" xr:uid="{64CF03DC-FD04-418D-8FED-1E611662CC82}"/>
    <cellStyle name="Porcentagem 6 2 6 4" xfId="2598" xr:uid="{49E58890-E46F-44A8-A849-72B41E20EC3C}"/>
    <cellStyle name="Porcentagem 6 2 6 4 2" xfId="13264" xr:uid="{B4C6BD63-0B63-4E4C-90B6-CBFD511DE063}"/>
    <cellStyle name="Porcentagem 6 2 6 4 3" xfId="10443" xr:uid="{62C09E6F-5D4C-49B7-9E93-9D5789FF9893}"/>
    <cellStyle name="Porcentagem 6 2 6 5" xfId="10444" xr:uid="{3F381320-7820-4BDA-A6BC-9C0D81602EDA}"/>
    <cellStyle name="Porcentagem 6 2 6 6" xfId="6237" xr:uid="{92E7849B-1A9F-4794-BBA5-5476B0E2D947}"/>
    <cellStyle name="Porcentagem 6 2 6 7" xfId="11451" xr:uid="{C66E3B09-D471-42EF-AF9E-5192594822B8}"/>
    <cellStyle name="Porcentagem 6 2 6 8" xfId="4412" xr:uid="{96238669-DF2A-4E92-8859-46DD0C87EF41}"/>
    <cellStyle name="Porcentagem 6 2 7" xfId="864" xr:uid="{52F379FB-83A1-4B38-845A-452A37027B67}"/>
    <cellStyle name="Porcentagem 6 2 7 2" xfId="1852" xr:uid="{E8CA4DCF-BC56-494F-B020-54D90A0E473B}"/>
    <cellStyle name="Porcentagem 6 2 7 2 2" xfId="3809" xr:uid="{51669D39-6C03-4674-8F10-C2B33D586525}"/>
    <cellStyle name="Porcentagem 6 2 7 2 2 2" xfId="14475" xr:uid="{D19EFA71-67ED-4545-8DF2-A38E68737BE1}"/>
    <cellStyle name="Porcentagem 6 2 7 2 2 3" xfId="10445" xr:uid="{C86F447C-833D-4B7A-8873-3A453B10D722}"/>
    <cellStyle name="Porcentagem 6 2 7 2 3" xfId="10446" xr:uid="{E1B99415-24E2-4C4E-9612-119074539A98}"/>
    <cellStyle name="Porcentagem 6 2 7 2 4" xfId="7448" xr:uid="{EEDDC2AC-1952-4A1D-9EC6-BEF2C3635514}"/>
    <cellStyle name="Porcentagem 6 2 7 2 5" xfId="12662" xr:uid="{1D935C5B-4A1A-406D-A3F9-2A7D0AC20A32}"/>
    <cellStyle name="Porcentagem 6 2 7 2 6" xfId="5623" xr:uid="{2351D5AE-313B-47F8-B7D6-16885B54E5F1}"/>
    <cellStyle name="Porcentagem 6 2 7 3" xfId="2920" xr:uid="{556ECAB8-76C1-4573-BAE2-03B6F1D75E2D}"/>
    <cellStyle name="Porcentagem 6 2 7 3 2" xfId="13586" xr:uid="{5C2B5F62-F233-4204-B7BA-1534AD16E63A}"/>
    <cellStyle name="Porcentagem 6 2 7 3 3" xfId="10447" xr:uid="{EFA88CBF-B77D-4F14-844C-2F709EAA957A}"/>
    <cellStyle name="Porcentagem 6 2 7 4" xfId="10448" xr:uid="{C5F40A5D-71C3-44D4-ABF1-B0B2CB7C13FC}"/>
    <cellStyle name="Porcentagem 6 2 7 5" xfId="6559" xr:uid="{D9A30F64-172B-4D6C-AFA8-0EA5B674AAFD}"/>
    <cellStyle name="Porcentagem 6 2 7 6" xfId="11773" xr:uid="{050E5E2D-EB1E-402E-9A8B-03795B300E96}"/>
    <cellStyle name="Porcentagem 6 2 7 7" xfId="4734" xr:uid="{D0F915D2-2803-49B6-A98E-CBC5E1406C8A}"/>
    <cellStyle name="Porcentagem 6 2 8" xfId="1330" xr:uid="{E7190387-3471-46F5-A00A-09DFAF4E62C2}"/>
    <cellStyle name="Porcentagem 6 2 8 2" xfId="3287" xr:uid="{061CF88D-9833-4AC0-9CE5-ABE2D48B614B}"/>
    <cellStyle name="Porcentagem 6 2 8 2 2" xfId="13953" xr:uid="{25FDF8E7-FDE4-403F-A46D-BEBF62CE5BE5}"/>
    <cellStyle name="Porcentagem 6 2 8 2 3" xfId="10449" xr:uid="{05713598-D39B-4204-875F-896780913FA0}"/>
    <cellStyle name="Porcentagem 6 2 8 3" xfId="10450" xr:uid="{ACD36B09-7B6A-46A6-89BD-1E1BCAC2E339}"/>
    <cellStyle name="Porcentagem 6 2 8 4" xfId="6926" xr:uid="{182FE9B0-6407-49A8-B1D5-446C6F01ADDA}"/>
    <cellStyle name="Porcentagem 6 2 8 5" xfId="12140" xr:uid="{8CCE4A29-0805-4A4E-8591-92BFF26D9CF8}"/>
    <cellStyle name="Porcentagem 6 2 8 6" xfId="5101" xr:uid="{691409B6-356D-49B3-AD19-0390AF4B3379}"/>
    <cellStyle name="Porcentagem 6 2 9" xfId="277" xr:uid="{12ADAAD1-D834-425C-93D1-9BB4E7455385}"/>
    <cellStyle name="Porcentagem 6 2 9 2" xfId="2553" xr:uid="{915DC5E6-A4EB-484E-83B6-9988112EC42B}"/>
    <cellStyle name="Porcentagem 6 2 9 2 2" xfId="13220" xr:uid="{42D0F1D2-430E-4753-8336-C2B5007CFA22}"/>
    <cellStyle name="Porcentagem 6 2 9 2 3" xfId="10451" xr:uid="{61307180-8AAD-4EF3-91F3-F774869175C1}"/>
    <cellStyle name="Porcentagem 6 2 9 3" xfId="10452" xr:uid="{4E5C1355-3B59-4C25-BE58-9F52F86069DD}"/>
    <cellStyle name="Porcentagem 6 2 9 4" xfId="6192" xr:uid="{D303DAED-13C4-46E3-87BE-EFA1FD7A4CC3}"/>
    <cellStyle name="Porcentagem 6 2 9 5" xfId="11407" xr:uid="{3FA28E27-9995-40E3-9014-F89FCF841F15}"/>
    <cellStyle name="Porcentagem 6 2 9 6" xfId="4368" xr:uid="{383D10AB-53E5-4D63-8CFE-94C37CC4032E}"/>
    <cellStyle name="Porcentagem 6 3" xfId="612" xr:uid="{E19458C2-CB84-4531-BF59-4174AF3D15EB}"/>
    <cellStyle name="Porcentagem 6 3 10" xfId="11546" xr:uid="{A2E631F3-047C-442B-BC22-253DC65670C5}"/>
    <cellStyle name="Porcentagem 6 3 11" xfId="4507" xr:uid="{7A98FE54-1F4C-4FB8-B05B-8359F4B02C74}"/>
    <cellStyle name="Porcentagem 6 3 2" xfId="762" xr:uid="{1ED5A0C7-CC6B-4CFF-86A0-46253B72329B}"/>
    <cellStyle name="Porcentagem 6 3 2 2" xfId="1226" xr:uid="{83AD9421-8D24-49C5-9143-8A8C3969FC44}"/>
    <cellStyle name="Porcentagem 6 3 2 2 2" xfId="1855" xr:uid="{C2AAB7A9-85B8-4997-97B0-080B9BED5078}"/>
    <cellStyle name="Porcentagem 6 3 2 2 2 2" xfId="3812" xr:uid="{519DEF82-6225-4969-9125-812DC0196DD8}"/>
    <cellStyle name="Porcentagem 6 3 2 2 2 2 2" xfId="14478" xr:uid="{141C45C4-2968-4204-8BF1-D3222E714841}"/>
    <cellStyle name="Porcentagem 6 3 2 2 2 2 3" xfId="10453" xr:uid="{73D67ED0-8DFC-4C08-AD08-77225C9A1A87}"/>
    <cellStyle name="Porcentagem 6 3 2 2 2 3" xfId="10454" xr:uid="{A09B8A8E-C239-44C5-AE7F-CBA89380FA3A}"/>
    <cellStyle name="Porcentagem 6 3 2 2 2 4" xfId="7451" xr:uid="{12BA9558-BDDD-46A2-938D-6EFB1E6F5E44}"/>
    <cellStyle name="Porcentagem 6 3 2 2 2 5" xfId="12665" xr:uid="{45C7CE3D-D41F-4EDC-BCA4-8DB88548EA05}"/>
    <cellStyle name="Porcentagem 6 3 2 2 2 6" xfId="5626" xr:uid="{39E22D24-6B1E-41EE-A8F6-878FEB107D3D}"/>
    <cellStyle name="Porcentagem 6 3 2 2 3" xfId="3195" xr:uid="{430CE07C-0AE9-4257-B831-CDA9E5572B77}"/>
    <cellStyle name="Porcentagem 6 3 2 2 3 2" xfId="13861" xr:uid="{2CFE7A89-E3A0-4625-BCF2-646EBA63010A}"/>
    <cellStyle name="Porcentagem 6 3 2 2 3 3" xfId="10455" xr:uid="{084ADB41-1522-4174-80FD-058BE1323C37}"/>
    <cellStyle name="Porcentagem 6 3 2 2 4" xfId="10456" xr:uid="{842F57E1-112C-4CDE-A74A-73E159BB2C52}"/>
    <cellStyle name="Porcentagem 6 3 2 2 5" xfId="6834" xr:uid="{008ECDED-6196-4EE0-B180-0E6E22824963}"/>
    <cellStyle name="Porcentagem 6 3 2 2 6" xfId="12048" xr:uid="{D34CF7AC-4141-4B91-ADC9-3CC70714362C}"/>
    <cellStyle name="Porcentagem 6 3 2 2 7" xfId="5009" xr:uid="{19E169C8-B1D3-43AE-B015-8BB55F358785}"/>
    <cellStyle name="Porcentagem 6 3 2 3" xfId="1854" xr:uid="{3EB4EB60-BE6E-4084-BA36-4019903BCEE5}"/>
    <cellStyle name="Porcentagem 6 3 2 3 2" xfId="3811" xr:uid="{41B33ECB-9DC4-4697-BFA0-683EB0BC1A02}"/>
    <cellStyle name="Porcentagem 6 3 2 3 2 2" xfId="14477" xr:uid="{D7861F9A-F400-4877-92EE-C8E72B19C1D8}"/>
    <cellStyle name="Porcentagem 6 3 2 3 2 3" xfId="10457" xr:uid="{E004ADD9-9E4B-468F-A2BF-9BE0A2F5EF2A}"/>
    <cellStyle name="Porcentagem 6 3 2 3 3" xfId="10458" xr:uid="{1EA12AEE-D39D-40A3-996C-989FAC451310}"/>
    <cellStyle name="Porcentagem 6 3 2 3 4" xfId="7450" xr:uid="{852E58BB-B4E0-4400-80FA-500816D279A8}"/>
    <cellStyle name="Porcentagem 6 3 2 3 5" xfId="12664" xr:uid="{017FA117-96F1-4818-BF9A-53B22F9F1BF8}"/>
    <cellStyle name="Porcentagem 6 3 2 3 6" xfId="5625" xr:uid="{96AF9807-2069-499C-9621-5F6924236BAA}"/>
    <cellStyle name="Porcentagem 6 3 2 4" xfId="2828" xr:uid="{FF31A334-9610-4597-8ACF-518E58C0D9C9}"/>
    <cellStyle name="Porcentagem 6 3 2 4 2" xfId="13494" xr:uid="{6F266C14-8C27-4CE1-ACC5-7227AE2E0D9A}"/>
    <cellStyle name="Porcentagem 6 3 2 4 3" xfId="10459" xr:uid="{ECD938A9-21FF-4D7B-BBBF-25C22C7B66B3}"/>
    <cellStyle name="Porcentagem 6 3 2 5" xfId="10460" xr:uid="{47974BCE-DFA1-4AEC-82B0-48DA12AC2822}"/>
    <cellStyle name="Porcentagem 6 3 2 6" xfId="6467" xr:uid="{02510C19-3F55-40A2-B6BF-1EF66E5648D9}"/>
    <cellStyle name="Porcentagem 6 3 2 7" xfId="11681" xr:uid="{067DE7AF-904F-49B3-B949-AF845D7B3F6D}"/>
    <cellStyle name="Porcentagem 6 3 2 8" xfId="4642" xr:uid="{E231C189-8FD6-456B-8134-2F22A2C98F24}"/>
    <cellStyle name="Porcentagem 6 3 3" xfId="914" xr:uid="{4A1DC8E0-0463-4FDB-A14E-29706B2B7C96}"/>
    <cellStyle name="Porcentagem 6 3 3 2" xfId="1856" xr:uid="{9080F545-8D93-4B72-8C95-B1717A228DBD}"/>
    <cellStyle name="Porcentagem 6 3 3 2 2" xfId="3813" xr:uid="{4D4599D8-1A52-461B-8B82-48398CC53EBC}"/>
    <cellStyle name="Porcentagem 6 3 3 2 2 2" xfId="14479" xr:uid="{EE7A7623-E6CE-404F-B972-C893F505F40E}"/>
    <cellStyle name="Porcentagem 6 3 3 2 2 3" xfId="10461" xr:uid="{FEFF4F17-9249-48ED-81CF-2D1D5DA05B55}"/>
    <cellStyle name="Porcentagem 6 3 3 2 3" xfId="10462" xr:uid="{D58A4DD4-298C-42B0-B75E-2CD6A4DF3760}"/>
    <cellStyle name="Porcentagem 6 3 3 2 4" xfId="7452" xr:uid="{B84BE58A-896B-434F-A454-7E5C1C7DAEDE}"/>
    <cellStyle name="Porcentagem 6 3 3 2 5" xfId="12666" xr:uid="{8D4CC856-0DCC-4135-8A67-B55901791E37}"/>
    <cellStyle name="Porcentagem 6 3 3 2 6" xfId="5627" xr:uid="{AA7EBC9D-766B-4FEA-B7F6-9543CF6E165F}"/>
    <cellStyle name="Porcentagem 6 3 3 3" xfId="2966" xr:uid="{0FD5680B-F99D-41EB-8FFC-E2A8345FABC0}"/>
    <cellStyle name="Porcentagem 6 3 3 3 2" xfId="13632" xr:uid="{E11A2B99-D35F-47E4-87F3-BE30D375EFC3}"/>
    <cellStyle name="Porcentagem 6 3 3 3 3" xfId="10463" xr:uid="{2DC0AE74-1333-4DB1-83D6-4624BE813D70}"/>
    <cellStyle name="Porcentagem 6 3 3 4" xfId="10464" xr:uid="{E4BA3B5D-5C87-41C8-A636-35C2B1AB18C5}"/>
    <cellStyle name="Porcentagem 6 3 3 5" xfId="6605" xr:uid="{CF8BA372-3FC4-4DEB-951E-2A85A899F69A}"/>
    <cellStyle name="Porcentagem 6 3 3 6" xfId="11819" xr:uid="{AD47660C-E017-411A-80AB-4E3701557088}"/>
    <cellStyle name="Porcentagem 6 3 3 7" xfId="4780" xr:uid="{F88517E3-0F61-499F-8D11-043884B9A94A}"/>
    <cellStyle name="Porcentagem 6 3 4" xfId="1853" xr:uid="{DC60A7BE-6838-414E-B22C-C1BD8E4164E4}"/>
    <cellStyle name="Porcentagem 6 3 4 2" xfId="3810" xr:uid="{69EFFF28-4BB0-4090-B10C-2A736A33F267}"/>
    <cellStyle name="Porcentagem 6 3 4 2 2" xfId="14476" xr:uid="{00B206AE-BD96-4354-A2A2-3957713C0AA1}"/>
    <cellStyle name="Porcentagem 6 3 4 2 3" xfId="10465" xr:uid="{442EDA65-5CC7-478D-A231-E177437006DE}"/>
    <cellStyle name="Porcentagem 6 3 4 3" xfId="10466" xr:uid="{2E433CED-4ACC-4E51-9DEA-EDCF8FA94033}"/>
    <cellStyle name="Porcentagem 6 3 4 4" xfId="7449" xr:uid="{C12B38A0-0D08-4ECA-8247-CD54B285B94A}"/>
    <cellStyle name="Porcentagem 6 3 4 5" xfId="12663" xr:uid="{A5365B19-A238-44E1-A6DD-625F23B9C672}"/>
    <cellStyle name="Porcentagem 6 3 4 6" xfId="5624" xr:uid="{6A0FC744-CED7-4CE8-938A-2E7F4F4ACA8F}"/>
    <cellStyle name="Porcentagem 6 3 5" xfId="2221" xr:uid="{E511A513-77B5-4087-8573-AD53B9BA9A69}"/>
    <cellStyle name="Porcentagem 6 3 5 2" xfId="4074" xr:uid="{6A625A45-4917-45C7-9505-34CFD12ABCEB}"/>
    <cellStyle name="Porcentagem 6 3 5 2 2" xfId="14737" xr:uid="{42B2A2F7-F26D-40D6-A359-C28F4033324B}"/>
    <cellStyle name="Porcentagem 6 3 5 2 3" xfId="10467" xr:uid="{D117C6EC-9EF1-47AE-B60F-137336192150}"/>
    <cellStyle name="Porcentagem 6 3 5 3" xfId="10468" xr:uid="{7DDA1ADF-4D87-49D1-A7D3-5B5121DE0D77}"/>
    <cellStyle name="Porcentagem 6 3 5 4" xfId="7713" xr:uid="{08D140EF-416A-42E7-A348-B5D1087E6A8E}"/>
    <cellStyle name="Porcentagem 6 3 5 5" xfId="12924" xr:uid="{E6A08661-C6BD-45EC-9059-C92A05FD757A}"/>
    <cellStyle name="Porcentagem 6 3 5 6" xfId="5885" xr:uid="{39606220-DA8A-4067-9702-E89BB2D4CEB1}"/>
    <cellStyle name="Porcentagem 6 3 6" xfId="2365" xr:uid="{99BE0BE6-85F5-4242-81D7-2D906DEC0331}"/>
    <cellStyle name="Porcentagem 6 3 6 2" xfId="4209" xr:uid="{199627C6-B1A2-4E59-BDC4-7A86B01D0AF7}"/>
    <cellStyle name="Porcentagem 6 3 6 2 2" xfId="14872" xr:uid="{DEAC3008-B7E2-4E28-868F-085DBFC766E1}"/>
    <cellStyle name="Porcentagem 6 3 6 2 3" xfId="10469" xr:uid="{9AF07D4B-8E7F-4CD6-98ED-673F9213429E}"/>
    <cellStyle name="Porcentagem 6 3 6 3" xfId="7848" xr:uid="{DE03D3FE-14C7-4235-AFD8-CCD67FC95FB4}"/>
    <cellStyle name="Porcentagem 6 3 6 4" xfId="13059" xr:uid="{855665E4-786F-4EA9-B222-6DC82DE6056B}"/>
    <cellStyle name="Porcentagem 6 3 6 5" xfId="6020" xr:uid="{DE1C44AB-4653-4DA5-8DE6-2CC0DAFA525D}"/>
    <cellStyle name="Porcentagem 6 3 7" xfId="2693" xr:uid="{9C621C6A-ADAD-45C2-B1A5-6620F1A7C4F3}"/>
    <cellStyle name="Porcentagem 6 3 7 2" xfId="13359" xr:uid="{3A46AA44-9CB2-49A2-A790-12E3E5CA35BF}"/>
    <cellStyle name="Porcentagem 6 3 7 3" xfId="10470" xr:uid="{B7258A96-4E8B-449E-898E-711D6886800F}"/>
    <cellStyle name="Porcentagem 6 3 8" xfId="10471" xr:uid="{6C1F83B8-D56B-417D-BA33-4C1743F7D25B}"/>
    <cellStyle name="Porcentagem 6 3 9" xfId="6332" xr:uid="{BAAD9A82-E272-48E2-B03A-4AD566871F65}"/>
    <cellStyle name="Porcentagem 6 4" xfId="664" xr:uid="{2BB330A0-5A7B-4FFE-B0DB-436B71F1FA3E}"/>
    <cellStyle name="Porcentagem 6 4 10" xfId="11588" xr:uid="{4C386AC3-3BA7-4353-85E6-D55960441F16}"/>
    <cellStyle name="Porcentagem 6 4 11" xfId="4549" xr:uid="{A5C2BF81-7D47-48AC-AC1C-A4794FBF3E89}"/>
    <cellStyle name="Porcentagem 6 4 2" xfId="805" xr:uid="{5EBF4F27-5DA6-497F-BF16-884470B7D5C3}"/>
    <cellStyle name="Porcentagem 6 4 2 2" xfId="1268" xr:uid="{6380BE0B-11AA-43BC-82A8-CF4A6D81B8DC}"/>
    <cellStyle name="Porcentagem 6 4 2 2 2" xfId="1859" xr:uid="{377F6448-9A53-4477-81F7-5A9D4EFDF6F4}"/>
    <cellStyle name="Porcentagem 6 4 2 2 2 2" xfId="3816" xr:uid="{CB304FC2-B4EC-4640-AF39-D1A4CF80C422}"/>
    <cellStyle name="Porcentagem 6 4 2 2 2 2 2" xfId="14482" xr:uid="{F590AE63-B487-4C84-B6B0-FB5F86C25B71}"/>
    <cellStyle name="Porcentagem 6 4 2 2 2 2 3" xfId="10472" xr:uid="{D6CF9A64-1AAE-4A47-8408-B94180CE4A56}"/>
    <cellStyle name="Porcentagem 6 4 2 2 2 3" xfId="10473" xr:uid="{16F695F7-D4B1-46AA-9806-11FAF878C5CA}"/>
    <cellStyle name="Porcentagem 6 4 2 2 2 4" xfId="7455" xr:uid="{E5F03BC1-41AF-4262-A17E-E16F3FFEAF9A}"/>
    <cellStyle name="Porcentagem 6 4 2 2 2 5" xfId="12669" xr:uid="{7E14C375-A6C5-40D9-9EF7-08353FD55A17}"/>
    <cellStyle name="Porcentagem 6 4 2 2 2 6" xfId="5630" xr:uid="{F042293F-63E7-4D61-BA9A-4312110CA281}"/>
    <cellStyle name="Porcentagem 6 4 2 2 3" xfId="3237" xr:uid="{52B9C393-7BA8-4795-8985-8F30520B947C}"/>
    <cellStyle name="Porcentagem 6 4 2 2 3 2" xfId="13903" xr:uid="{7B24C54C-B277-4E33-B56D-53242B7CAFAC}"/>
    <cellStyle name="Porcentagem 6 4 2 2 3 3" xfId="10474" xr:uid="{9D1664D0-ADA2-4AD6-8AB3-3DFFAABFF74E}"/>
    <cellStyle name="Porcentagem 6 4 2 2 4" xfId="10475" xr:uid="{6B94CD61-E40B-4EA4-AA4C-037584524C03}"/>
    <cellStyle name="Porcentagem 6 4 2 2 5" xfId="6876" xr:uid="{1F9D0C86-85F3-4507-A0BA-6853DA1D1AA8}"/>
    <cellStyle name="Porcentagem 6 4 2 2 6" xfId="12090" xr:uid="{5B8FBE45-5F69-4428-B94F-45CFDC6E6D34}"/>
    <cellStyle name="Porcentagem 6 4 2 2 7" xfId="5051" xr:uid="{FA88EBB3-BDAA-4A74-8478-4F2526F434AD}"/>
    <cellStyle name="Porcentagem 6 4 2 3" xfId="1858" xr:uid="{584FADD0-C758-449C-8543-18623E369384}"/>
    <cellStyle name="Porcentagem 6 4 2 3 2" xfId="3815" xr:uid="{846ABCC1-5D02-475D-B90D-62A953D4CE95}"/>
    <cellStyle name="Porcentagem 6 4 2 3 2 2" xfId="14481" xr:uid="{5F62499C-1FE9-41B2-963D-5A2BB2342D39}"/>
    <cellStyle name="Porcentagem 6 4 2 3 2 3" xfId="10476" xr:uid="{3B07DF18-1A05-482B-85AB-F42AFEAF348F}"/>
    <cellStyle name="Porcentagem 6 4 2 3 3" xfId="10477" xr:uid="{09CD1585-267D-44A5-BAB7-BCC76AEE1FFB}"/>
    <cellStyle name="Porcentagem 6 4 2 3 4" xfId="7454" xr:uid="{4ABF3527-D224-4FC8-A1B2-9166AF07BFF7}"/>
    <cellStyle name="Porcentagem 6 4 2 3 5" xfId="12668" xr:uid="{E76501C8-6058-4CA1-A2E2-EF1FFFB0BD13}"/>
    <cellStyle name="Porcentagem 6 4 2 3 6" xfId="5629" xr:uid="{0CFBDEB3-2D8F-49CA-BFCE-A9A4BA53E49C}"/>
    <cellStyle name="Porcentagem 6 4 2 4" xfId="2870" xr:uid="{2C1C725C-73A7-4DDE-AA47-4DD55E7CB396}"/>
    <cellStyle name="Porcentagem 6 4 2 4 2" xfId="13536" xr:uid="{C731E32C-DD4C-4F91-9011-47EE6F4EF920}"/>
    <cellStyle name="Porcentagem 6 4 2 4 3" xfId="10478" xr:uid="{F9FC7375-56D6-45DE-A098-56EE678010C9}"/>
    <cellStyle name="Porcentagem 6 4 2 5" xfId="10479" xr:uid="{9A5826C0-24C4-4D6B-B678-54AE3ECD31F0}"/>
    <cellStyle name="Porcentagem 6 4 2 6" xfId="6509" xr:uid="{609D7C32-A4C8-4E8C-954D-F27C589BC499}"/>
    <cellStyle name="Porcentagem 6 4 2 7" xfId="11723" xr:uid="{095F1DCD-5A21-4F16-9B02-2FC7D7831B61}"/>
    <cellStyle name="Porcentagem 6 4 2 8" xfId="4684" xr:uid="{2AD9ADAD-B85A-4332-ADA9-11B155DAC4A6}"/>
    <cellStyle name="Porcentagem 6 4 3" xfId="957" xr:uid="{3C769A96-18E6-4652-9EA0-66FB47739FA9}"/>
    <cellStyle name="Porcentagem 6 4 3 2" xfId="1860" xr:uid="{C0B4A34B-47A4-433F-94B6-800564A9E794}"/>
    <cellStyle name="Porcentagem 6 4 3 2 2" xfId="3817" xr:uid="{04CDB7B0-FFE4-435D-B741-4BEF4C17A55B}"/>
    <cellStyle name="Porcentagem 6 4 3 2 2 2" xfId="14483" xr:uid="{BE9B51CF-497A-45F7-8C69-1C63804D5E69}"/>
    <cellStyle name="Porcentagem 6 4 3 2 2 3" xfId="10480" xr:uid="{09C3F794-87B4-4ADD-9EB1-9D7562972884}"/>
    <cellStyle name="Porcentagem 6 4 3 2 3" xfId="10481" xr:uid="{A4D6C9B0-88FB-4A47-8B19-93FF6B78D9B0}"/>
    <cellStyle name="Porcentagem 6 4 3 2 4" xfId="7456" xr:uid="{8E9129F5-FD43-4C76-90FD-E4894036FE9E}"/>
    <cellStyle name="Porcentagem 6 4 3 2 5" xfId="12670" xr:uid="{202DCDE1-8935-408B-8788-4FAB02325ACD}"/>
    <cellStyle name="Porcentagem 6 4 3 2 6" xfId="5631" xr:uid="{C312D67D-066A-4194-AAAE-094CBC75835D}"/>
    <cellStyle name="Porcentagem 6 4 3 3" xfId="3008" xr:uid="{18A504B2-B94A-4272-88C2-B63DEBDFEDAD}"/>
    <cellStyle name="Porcentagem 6 4 3 3 2" xfId="13674" xr:uid="{C74DA8A2-8E9F-432B-B42F-FABE26516F88}"/>
    <cellStyle name="Porcentagem 6 4 3 3 3" xfId="10482" xr:uid="{0732786D-9C9C-4857-A32F-ABB8B33EA091}"/>
    <cellStyle name="Porcentagem 6 4 3 4" xfId="10483" xr:uid="{E1F9E2C6-15BC-4CD6-A35D-D3FF60A79B78}"/>
    <cellStyle name="Porcentagem 6 4 3 5" xfId="6647" xr:uid="{85C65694-99B0-490C-8240-F25CC65BC29C}"/>
    <cellStyle name="Porcentagem 6 4 3 6" xfId="11861" xr:uid="{A7D1568C-F5A6-4B97-9086-C3FF4437D25A}"/>
    <cellStyle name="Porcentagem 6 4 3 7" xfId="4822" xr:uid="{0CBF188F-3ABB-49FA-96E7-C084386BF117}"/>
    <cellStyle name="Porcentagem 6 4 4" xfId="1857" xr:uid="{3E7CB8AA-0B8A-418E-B672-B916C05BED28}"/>
    <cellStyle name="Porcentagem 6 4 4 2" xfId="3814" xr:uid="{F8F42E2C-ED1A-4819-AD3C-2D28B65BBBA2}"/>
    <cellStyle name="Porcentagem 6 4 4 2 2" xfId="14480" xr:uid="{5E36C5B0-DE12-4F4D-AFE2-AE490E05C182}"/>
    <cellStyle name="Porcentagem 6 4 4 2 3" xfId="10484" xr:uid="{7A318D12-CF88-433A-BE8F-CF436BF686B3}"/>
    <cellStyle name="Porcentagem 6 4 4 3" xfId="10485" xr:uid="{DCCC2185-DEEE-455D-95F8-4F67AEC1B69C}"/>
    <cellStyle name="Porcentagem 6 4 4 4" xfId="7453" xr:uid="{1ACFBEC0-F7AB-4C83-9AD0-19B7231B0596}"/>
    <cellStyle name="Porcentagem 6 4 4 5" xfId="12667" xr:uid="{F7BF3DDD-14A0-46B0-B414-FBBBD8A02068}"/>
    <cellStyle name="Porcentagem 6 4 4 6" xfId="5628" xr:uid="{92C630ED-316B-4513-9F93-8C5CC6872360}"/>
    <cellStyle name="Porcentagem 6 4 5" xfId="2263" xr:uid="{B9A4F214-E2B7-4C3C-B50E-8885DC51A291}"/>
    <cellStyle name="Porcentagem 6 4 5 2" xfId="4116" xr:uid="{ACE7CBA3-31C8-4AA3-854B-F2F4C8DC6633}"/>
    <cellStyle name="Porcentagem 6 4 5 2 2" xfId="14779" xr:uid="{2220070C-4FFB-4E0F-BA14-B82371EFF5CC}"/>
    <cellStyle name="Porcentagem 6 4 5 2 3" xfId="10486" xr:uid="{1B669297-5BBE-4B83-959F-E5D079F87D2A}"/>
    <cellStyle name="Porcentagem 6 4 5 3" xfId="10487" xr:uid="{34B0B908-70A6-4F01-B8DA-D93917A2F1F6}"/>
    <cellStyle name="Porcentagem 6 4 5 4" xfId="7755" xr:uid="{64121519-6F49-4D54-9FF7-0BB4B9E8DCD8}"/>
    <cellStyle name="Porcentagem 6 4 5 5" xfId="12966" xr:uid="{2B8E91C9-845B-4628-A9FC-35D139FD66F6}"/>
    <cellStyle name="Porcentagem 6 4 5 6" xfId="5927" xr:uid="{7F8DE36C-DFF1-459C-9965-FFABB2B2E8E3}"/>
    <cellStyle name="Porcentagem 6 4 6" xfId="2407" xr:uid="{6B43745E-6D03-4A16-931D-757252CCB526}"/>
    <cellStyle name="Porcentagem 6 4 6 2" xfId="4251" xr:uid="{25D2DF88-0129-417A-9CAA-9BCBBC77ABAB}"/>
    <cellStyle name="Porcentagem 6 4 6 2 2" xfId="14914" xr:uid="{F3D34485-4117-48EE-BE23-28E30AF3F40F}"/>
    <cellStyle name="Porcentagem 6 4 6 2 3" xfId="10488" xr:uid="{F5944C7B-1361-4E1F-8DF7-A1433F49D365}"/>
    <cellStyle name="Porcentagem 6 4 6 3" xfId="7890" xr:uid="{8FED76A1-A6DC-4DA8-9082-10F452084925}"/>
    <cellStyle name="Porcentagem 6 4 6 4" xfId="13101" xr:uid="{41B21575-F1AC-4BD5-978C-B6D0B752F564}"/>
    <cellStyle name="Porcentagem 6 4 6 5" xfId="6062" xr:uid="{C3E4A0A7-86EA-4B45-B007-C79F3DEA7709}"/>
    <cellStyle name="Porcentagem 6 4 7" xfId="2735" xr:uid="{18D89FFA-6331-4BC7-AE17-3AF1E93D08E1}"/>
    <cellStyle name="Porcentagem 6 4 7 2" xfId="13401" xr:uid="{7485007D-4399-46D1-980B-34F9CDE01A86}"/>
    <cellStyle name="Porcentagem 6 4 7 3" xfId="10489" xr:uid="{F8F09946-70D4-44AA-BE7A-F26C277DA88E}"/>
    <cellStyle name="Porcentagem 6 4 8" xfId="10490" xr:uid="{D6D38782-D615-418E-B729-BEE9C66801E7}"/>
    <cellStyle name="Porcentagem 6 4 9" xfId="6374" xr:uid="{8474026C-8BEC-4CA0-82BA-E94CFF5024F8}"/>
    <cellStyle name="Porcentagem 6 5" xfId="502" xr:uid="{42AA822A-AD99-4AA2-BE5F-1F2ECCE36486}"/>
    <cellStyle name="Porcentagem 6 5 2" xfId="1066" xr:uid="{19128AFA-D850-40AE-9FEC-B1CFC3484DC4}"/>
    <cellStyle name="Porcentagem 6 5 2 2" xfId="1862" xr:uid="{82E42E10-33BD-4BD6-B9A3-306DE628EAEC}"/>
    <cellStyle name="Porcentagem 6 5 2 2 2" xfId="3819" xr:uid="{63B541AB-32F8-4305-A6DA-1AF12886DE61}"/>
    <cellStyle name="Porcentagem 6 5 2 2 2 2" xfId="14485" xr:uid="{F872F453-47DB-4BF1-B53E-ECB720C6E449}"/>
    <cellStyle name="Porcentagem 6 5 2 2 2 3" xfId="10491" xr:uid="{6E7A3447-B7D4-44EF-AF69-346D14DEEABD}"/>
    <cellStyle name="Porcentagem 6 5 2 2 3" xfId="10492" xr:uid="{BE84B3F6-FCEC-4721-B820-8999D87930A7}"/>
    <cellStyle name="Porcentagem 6 5 2 2 4" xfId="7458" xr:uid="{5B9EE57C-67E2-4549-AAFB-822BCAE9C06F}"/>
    <cellStyle name="Porcentagem 6 5 2 2 5" xfId="12672" xr:uid="{C318D32F-46D1-481E-A90E-073A5B9AF1B9}"/>
    <cellStyle name="Porcentagem 6 5 2 2 6" xfId="5633" xr:uid="{2B1F9A00-FE53-4043-99AE-AB1A0F89D7A3}"/>
    <cellStyle name="Porcentagem 6 5 2 3" xfId="3098" xr:uid="{8D9491A2-760E-4891-A497-89E1DCFC94BE}"/>
    <cellStyle name="Porcentagem 6 5 2 3 2" xfId="13764" xr:uid="{CC137B83-54CB-42C5-A71A-7FD173072730}"/>
    <cellStyle name="Porcentagem 6 5 2 3 3" xfId="10493" xr:uid="{0678D582-F306-491C-97A6-112FFC4BACEB}"/>
    <cellStyle name="Porcentagem 6 5 2 4" xfId="10494" xr:uid="{6DECD65E-70F1-48C8-A8B0-0B42A40A1AB5}"/>
    <cellStyle name="Porcentagem 6 5 2 5" xfId="6737" xr:uid="{6DEB4DA3-0919-4638-8060-ACBA5785FC1D}"/>
    <cellStyle name="Porcentagem 6 5 2 6" xfId="11951" xr:uid="{F672D8B0-8901-46D6-80CA-3E82C571166C}"/>
    <cellStyle name="Porcentagem 6 5 2 7" xfId="4912" xr:uid="{6C2331B3-7F2B-4B9E-A768-EDC9DE3ED9AB}"/>
    <cellStyle name="Porcentagem 6 5 3" xfId="1861" xr:uid="{F95B4D26-BF6A-4F4C-AAE2-C389AC9F36C2}"/>
    <cellStyle name="Porcentagem 6 5 3 2" xfId="3818" xr:uid="{0274B2CD-67BB-4F72-B0A3-E782E30BF5EA}"/>
    <cellStyle name="Porcentagem 6 5 3 2 2" xfId="14484" xr:uid="{096336F1-6570-4BF0-BA1A-5EAA47BCDF6E}"/>
    <cellStyle name="Porcentagem 6 5 3 2 3" xfId="10495" xr:uid="{689C4455-D302-4F7B-B438-A339052BAA6E}"/>
    <cellStyle name="Porcentagem 6 5 3 3" xfId="10496" xr:uid="{6393F8C9-9665-4726-A9FF-CCF1EB8774B7}"/>
    <cellStyle name="Porcentagem 6 5 3 4" xfId="7457" xr:uid="{DA074D0C-3F45-4697-975B-B2C4EFF5E71C}"/>
    <cellStyle name="Porcentagem 6 5 3 5" xfId="12671" xr:uid="{0D556AA2-C457-4DA0-9E0A-2CC4B3C7F937}"/>
    <cellStyle name="Porcentagem 6 5 3 6" xfId="5632" xr:uid="{C51CE22E-10BD-4D75-97F9-90DD6AC09DB3}"/>
    <cellStyle name="Porcentagem 6 5 4" xfId="2646" xr:uid="{13951297-CDE2-4C2E-BD65-E416CC7C5588}"/>
    <cellStyle name="Porcentagem 6 5 4 2" xfId="13312" xr:uid="{1190DC75-3667-46E0-B4E0-6BCA4766F4B3}"/>
    <cellStyle name="Porcentagem 6 5 4 3" xfId="10497" xr:uid="{C431E2E3-4410-4E5D-BA22-929A2D8B442C}"/>
    <cellStyle name="Porcentagem 6 5 5" xfId="10498" xr:uid="{C0442E92-EC00-43DD-A5E7-EA1B13AD3630}"/>
    <cellStyle name="Porcentagem 6 5 6" xfId="6285" xr:uid="{539573E3-07ED-4C3A-9A00-EEB441CB3865}"/>
    <cellStyle name="Porcentagem 6 5 7" xfId="11499" xr:uid="{3BE93ED5-0B76-45E5-BD9C-1A87A6DDD569}"/>
    <cellStyle name="Porcentagem 6 5 8" xfId="4460" xr:uid="{40293122-8D92-4FF2-B297-D8F0D60D2B8D}"/>
    <cellStyle name="Porcentagem 6 6" xfId="715" xr:uid="{377B3EAB-8AC2-4A1E-8A48-96069E1EFA61}"/>
    <cellStyle name="Porcentagem 6 6 2" xfId="1179" xr:uid="{050E60E3-3EB3-43EF-8D8F-709D8B6667E5}"/>
    <cellStyle name="Porcentagem 6 6 2 2" xfId="1864" xr:uid="{D40E5A59-63DF-40DA-A8C7-1A98E20AA5EE}"/>
    <cellStyle name="Porcentagem 6 6 2 2 2" xfId="3821" xr:uid="{F51F5179-09EB-43C8-8A4A-7655BBC201F9}"/>
    <cellStyle name="Porcentagem 6 6 2 2 2 2" xfId="14487" xr:uid="{C6660F39-A140-4801-9F0E-CA670C4F4178}"/>
    <cellStyle name="Porcentagem 6 6 2 2 2 3" xfId="10499" xr:uid="{3C80BD52-011F-41C9-9276-4A340016B76A}"/>
    <cellStyle name="Porcentagem 6 6 2 2 3" xfId="10500" xr:uid="{B0512A35-2A2B-41B9-AC32-9F8EA4256D80}"/>
    <cellStyle name="Porcentagem 6 6 2 2 4" xfId="7460" xr:uid="{7E2B88E8-17A4-4760-ADC0-010FFEB81C67}"/>
    <cellStyle name="Porcentagem 6 6 2 2 5" xfId="12674" xr:uid="{45A76326-D580-4A80-A901-310288F3DF1E}"/>
    <cellStyle name="Porcentagem 6 6 2 2 6" xfId="5635" xr:uid="{6AC17ACD-7199-499D-B895-6CB2908C7F50}"/>
    <cellStyle name="Porcentagem 6 6 2 3" xfId="3148" xr:uid="{6A05C6EB-1C6F-4718-A54B-999710E269DC}"/>
    <cellStyle name="Porcentagem 6 6 2 3 2" xfId="13814" xr:uid="{B6E75F47-2620-4F99-8379-C3AA46F64201}"/>
    <cellStyle name="Porcentagem 6 6 2 3 3" xfId="10501" xr:uid="{795C9416-02B9-4364-B66E-14BCD305A106}"/>
    <cellStyle name="Porcentagem 6 6 2 4" xfId="10502" xr:uid="{646E21F2-98BE-48E6-B920-51CAEB895FA4}"/>
    <cellStyle name="Porcentagem 6 6 2 5" xfId="6787" xr:uid="{D3D0B41B-613A-4939-BD73-08A73047A21F}"/>
    <cellStyle name="Porcentagem 6 6 2 6" xfId="12001" xr:uid="{80923E3D-96B4-4E93-AD59-F641CDF8B810}"/>
    <cellStyle name="Porcentagem 6 6 2 7" xfId="4962" xr:uid="{9730622E-53FD-42EB-84FD-EB86384C1FA8}"/>
    <cellStyle name="Porcentagem 6 6 3" xfId="1863" xr:uid="{B963EB1D-34A5-479B-A848-F4EAFA23F4AF}"/>
    <cellStyle name="Porcentagem 6 6 3 2" xfId="3820" xr:uid="{9AFA7847-8434-4B8A-972D-A4A64D433F7E}"/>
    <cellStyle name="Porcentagem 6 6 3 2 2" xfId="14486" xr:uid="{AB44A9DD-98DD-47FC-B613-BE30C1A83845}"/>
    <cellStyle name="Porcentagem 6 6 3 2 3" xfId="10503" xr:uid="{C51C7CEF-7E51-4EEA-822F-1C2583C71B66}"/>
    <cellStyle name="Porcentagem 6 6 3 3" xfId="10504" xr:uid="{EDB836A3-0BE6-4287-B2B4-0622CC56F63A}"/>
    <cellStyle name="Porcentagem 6 6 3 4" xfId="7459" xr:uid="{57286E5D-6E5D-4F58-955C-FF0E4E19FD15}"/>
    <cellStyle name="Porcentagem 6 6 3 5" xfId="12673" xr:uid="{4F2F9A56-7B1C-4E4A-A424-B15679C42BA5}"/>
    <cellStyle name="Porcentagem 6 6 3 6" xfId="5634" xr:uid="{3AB80DB3-3193-481B-BE37-8AC3F74FC920}"/>
    <cellStyle name="Porcentagem 6 6 4" xfId="2781" xr:uid="{B6EFB979-9CDE-4FB2-9E81-77045B8F5DA1}"/>
    <cellStyle name="Porcentagem 6 6 4 2" xfId="13447" xr:uid="{23D8AEA1-6ED8-4B53-9462-F28022684A99}"/>
    <cellStyle name="Porcentagem 6 6 4 3" xfId="10505" xr:uid="{65E006D0-05C8-4975-9E55-A98C1AF60F21}"/>
    <cellStyle name="Porcentagem 6 6 5" xfId="10506" xr:uid="{F7C3DB4B-F98C-4E0D-B8B7-C6E7D95FB29F}"/>
    <cellStyle name="Porcentagem 6 6 6" xfId="6420" xr:uid="{54CFB133-43CE-415F-9EC5-F193E7BFC351}"/>
    <cellStyle name="Porcentagem 6 6 7" xfId="11634" xr:uid="{49C98A0B-A92E-4FC6-8BBC-0F916C0C46DF}"/>
    <cellStyle name="Porcentagem 6 6 8" xfId="4595" xr:uid="{FC1695D4-92C7-43F4-B603-FAFA22849C96}"/>
    <cellStyle name="Porcentagem 6 7" xfId="387" xr:uid="{FAFE9D7A-EF28-49BF-9216-F4C70B8A6AE9}"/>
    <cellStyle name="Porcentagem 6 7 2" xfId="1010" xr:uid="{5A959408-9C06-465D-9752-541B7DE9A8E6}"/>
    <cellStyle name="Porcentagem 6 7 2 2" xfId="1866" xr:uid="{E06B8461-B8B8-4F15-9FB0-56B6EA0709D9}"/>
    <cellStyle name="Porcentagem 6 7 2 2 2" xfId="3823" xr:uid="{EE855A67-E72D-40D6-BB42-FFD2D7F809CC}"/>
    <cellStyle name="Porcentagem 6 7 2 2 2 2" xfId="14489" xr:uid="{858B4447-DBA0-4312-B222-A2986A927668}"/>
    <cellStyle name="Porcentagem 6 7 2 2 2 3" xfId="10507" xr:uid="{EB6CE2F0-D1A8-4E02-BA15-4F6D9DFE326A}"/>
    <cellStyle name="Porcentagem 6 7 2 2 3" xfId="10508" xr:uid="{C925BFDB-8D77-424B-8213-64C7992B9FDD}"/>
    <cellStyle name="Porcentagem 6 7 2 2 4" xfId="7462" xr:uid="{F71465DD-36F3-477D-98C9-D3579FABA0F2}"/>
    <cellStyle name="Porcentagem 6 7 2 2 5" xfId="12676" xr:uid="{FC55D8C5-5E61-4B46-8062-345FFD94AC59}"/>
    <cellStyle name="Porcentagem 6 7 2 2 6" xfId="5637" xr:uid="{406462EA-1206-450C-8549-797DCBA04603}"/>
    <cellStyle name="Porcentagem 6 7 2 3" xfId="3054" xr:uid="{7EB59557-F2D3-4272-8AA1-5EF38248273C}"/>
    <cellStyle name="Porcentagem 6 7 2 3 2" xfId="13720" xr:uid="{D540794A-6D45-4AFC-9580-4DE848EC173D}"/>
    <cellStyle name="Porcentagem 6 7 2 3 3" xfId="10509" xr:uid="{15577312-6D9F-4C4B-8F9D-8AC553AE15BD}"/>
    <cellStyle name="Porcentagem 6 7 2 4" xfId="10510" xr:uid="{BB72C173-757A-45EA-B201-BF5D35DBE0FF}"/>
    <cellStyle name="Porcentagem 6 7 2 5" xfId="6693" xr:uid="{D062D8EA-22CE-4439-9BC7-E1AA528101BE}"/>
    <cellStyle name="Porcentagem 6 7 2 6" xfId="11907" xr:uid="{542AEF24-5230-4C2C-856C-927F912DE4A8}"/>
    <cellStyle name="Porcentagem 6 7 2 7" xfId="4868" xr:uid="{95B84C29-D23A-4EA4-9BF6-2198F19C27E3}"/>
    <cellStyle name="Porcentagem 6 7 3" xfId="1865" xr:uid="{8D1753FD-F5C1-4372-84E8-3D85ACCD8A2D}"/>
    <cellStyle name="Porcentagem 6 7 3 2" xfId="3822" xr:uid="{90E0D666-C130-483E-954B-F4CEB8BF7611}"/>
    <cellStyle name="Porcentagem 6 7 3 2 2" xfId="14488" xr:uid="{9ADE0B92-F8CB-4088-B3BA-231AB9249997}"/>
    <cellStyle name="Porcentagem 6 7 3 2 3" xfId="10511" xr:uid="{B2D8B702-3840-46AC-AFCC-A9ABEE752D9E}"/>
    <cellStyle name="Porcentagem 6 7 3 3" xfId="10512" xr:uid="{1640AD58-5730-4E48-874E-14106EE8A53B}"/>
    <cellStyle name="Porcentagem 6 7 3 4" xfId="7461" xr:uid="{7AB6D289-035C-41E9-A854-B89414EB6564}"/>
    <cellStyle name="Porcentagem 6 7 3 5" xfId="12675" xr:uid="{350B2A39-B5C0-403A-AADB-ADDA2D273FEC}"/>
    <cellStyle name="Porcentagem 6 7 3 6" xfId="5636" xr:uid="{D97EE622-8C1A-4918-8975-EE6D2855ED94}"/>
    <cellStyle name="Porcentagem 6 7 4" xfId="2597" xr:uid="{5079FEC1-869B-4B4B-8EAD-D7CDC888D054}"/>
    <cellStyle name="Porcentagem 6 7 4 2" xfId="13263" xr:uid="{7DFB3B18-BC03-451E-B38D-567294C7121E}"/>
    <cellStyle name="Porcentagem 6 7 4 3" xfId="10513" xr:uid="{CE506B8C-EF2A-47A0-9A1C-AFC57D0D31F2}"/>
    <cellStyle name="Porcentagem 6 7 5" xfId="10514" xr:uid="{99BF7808-EA26-43DF-BD80-FB00F0F2872F}"/>
    <cellStyle name="Porcentagem 6 7 6" xfId="6236" xr:uid="{A7BB6EED-4374-4B95-8851-492C7BDCD169}"/>
    <cellStyle name="Porcentagem 6 7 7" xfId="11450" xr:uid="{3A7D51E8-C650-47FC-AB81-B4F695842F1F}"/>
    <cellStyle name="Porcentagem 6 7 8" xfId="4411" xr:uid="{8E5D2B77-866B-4BAA-A66F-33E27E9EB055}"/>
    <cellStyle name="Porcentagem 6 8" xfId="863" xr:uid="{4C4E7EAD-9216-4C32-95B9-20464B8C2CFC}"/>
    <cellStyle name="Porcentagem 6 8 2" xfId="1867" xr:uid="{245F92DC-5B27-4E14-8909-426C9F2F5F7A}"/>
    <cellStyle name="Porcentagem 6 8 2 2" xfId="3824" xr:uid="{78A3BCC7-E20B-4DC2-A7BC-01805FD40B28}"/>
    <cellStyle name="Porcentagem 6 8 2 2 2" xfId="14490" xr:uid="{6C0D0E8B-A724-45CE-AF2C-760259EE5DE6}"/>
    <cellStyle name="Porcentagem 6 8 2 2 3" xfId="10515" xr:uid="{818B2806-3880-4F74-BD85-8ACD19CC0140}"/>
    <cellStyle name="Porcentagem 6 8 2 3" xfId="10516" xr:uid="{8DDCA8D7-EF00-4D63-AA1B-385D23630890}"/>
    <cellStyle name="Porcentagem 6 8 2 4" xfId="7463" xr:uid="{35FB3595-AF75-4E6F-9F86-08F601E96904}"/>
    <cellStyle name="Porcentagem 6 8 2 5" xfId="12677" xr:uid="{FB9C3834-A9C2-408C-AC8F-300917E0DC58}"/>
    <cellStyle name="Porcentagem 6 8 2 6" xfId="5638" xr:uid="{40826864-07F8-4770-A13D-9C04A64E2CF6}"/>
    <cellStyle name="Porcentagem 6 8 3" xfId="2919" xr:uid="{802E5953-44D0-46C0-B1A2-FA60FC741C1C}"/>
    <cellStyle name="Porcentagem 6 8 3 2" xfId="13585" xr:uid="{AF4F0F3B-F091-46F3-87CC-159F909D0F48}"/>
    <cellStyle name="Porcentagem 6 8 3 3" xfId="10517" xr:uid="{A7F51C34-5D43-41FB-B700-FC517BA09311}"/>
    <cellStyle name="Porcentagem 6 8 4" xfId="10518" xr:uid="{45AA05AE-BB78-4F02-9BA0-264E2FF3ABBA}"/>
    <cellStyle name="Porcentagem 6 8 5" xfId="6558" xr:uid="{4C44238F-74FD-4C80-A737-77E44736FB66}"/>
    <cellStyle name="Porcentagem 6 8 6" xfId="11772" xr:uid="{0C7E40D3-BBD2-462D-B112-BD61F373E629}"/>
    <cellStyle name="Porcentagem 6 8 7" xfId="4733" xr:uid="{DD4ACABA-295B-4D83-9232-47C072011845}"/>
    <cellStyle name="Porcentagem 6 9" xfId="1329" xr:uid="{116DB742-49CA-4188-9591-86BDE3CFBE51}"/>
    <cellStyle name="Porcentagem 6 9 2" xfId="3286" xr:uid="{FDB7CDCF-285E-4098-82FE-409901533640}"/>
    <cellStyle name="Porcentagem 6 9 2 2" xfId="13952" xr:uid="{3C496F22-3812-4324-91D0-04C96BB70B66}"/>
    <cellStyle name="Porcentagem 6 9 2 3" xfId="10519" xr:uid="{8BFB957B-BED0-4D4F-8B7B-00D579F8A65A}"/>
    <cellStyle name="Porcentagem 6 9 3" xfId="10520" xr:uid="{96A55C53-2FF1-4D7D-AB00-11D2715543E0}"/>
    <cellStyle name="Porcentagem 6 9 4" xfId="6925" xr:uid="{A8DB484B-3E0B-468B-8FA1-20C895174861}"/>
    <cellStyle name="Porcentagem 6 9 5" xfId="12139" xr:uid="{79ABEC5E-EA13-4FB4-B877-39E7B8E9C28F}"/>
    <cellStyle name="Porcentagem 6 9 6" xfId="5100" xr:uid="{8777ABA0-499B-480A-8EAE-597FD1A1A6B1}"/>
    <cellStyle name="Porcentagem 7" xfId="294" xr:uid="{0293EB29-AC81-4DBE-9D14-E74C49665BE2}"/>
    <cellStyle name="Porcentagem 7 2" xfId="1031" xr:uid="{2545D386-45F2-42F9-8EE5-0A534BEAE167}"/>
    <cellStyle name="Porcentagem 8" xfId="2279" xr:uid="{3607CFAA-8568-48A2-8781-C162290F95DB}"/>
    <cellStyle name="Porcentagem 9" xfId="14965" xr:uid="{9CAC87F4-EF1D-4742-AFDE-DF81BBB2F4FE}"/>
    <cellStyle name="Result" xfId="58" xr:uid="{E1C933E5-3B41-4FA1-852F-50420B55AE2B}"/>
    <cellStyle name="Result2" xfId="59" xr:uid="{E75BD1B4-61A1-4529-B4DE-6CE98FBE100B}"/>
    <cellStyle name="Saída 2" xfId="2127" xr:uid="{427AFB28-B459-4A87-B798-62F9996C926A}"/>
    <cellStyle name="Saída 2 2" xfId="2463" xr:uid="{DB4F342B-D44C-4604-9510-1F5081B94AFC}"/>
    <cellStyle name="Sep. milhar [0]" xfId="131" xr:uid="{6C077D77-170D-4B61-8166-AC956E9ECC1E}"/>
    <cellStyle name="Separador de m" xfId="132" xr:uid="{55FC7BC3-7CFA-47FF-987D-9D37DAE769F1}"/>
    <cellStyle name="Separador de milhares 2" xfId="8" xr:uid="{00000000-0005-0000-0000-00001B000000}"/>
    <cellStyle name="Separador de milhares 2 2" xfId="27" xr:uid="{00000000-0005-0000-0000-00001C000000}"/>
    <cellStyle name="Separador de milhares 2 2 2" xfId="28" xr:uid="{00000000-0005-0000-0000-00001D000000}"/>
    <cellStyle name="Separador de milhares 2 2 2 2" xfId="1139" xr:uid="{7E7B3359-2A00-469C-AE37-06CAA5717E84}"/>
    <cellStyle name="Separador de milhares 2 2 2 3" xfId="615" xr:uid="{B022C2A3-A364-48B9-9F74-F3A152DF404B}"/>
    <cellStyle name="Separador de milhares 2 2 3" xfId="504" xr:uid="{875D2EAF-ED55-4E39-A9C9-C81E6B789ACB}"/>
    <cellStyle name="Separador de milhares 2 2 4" xfId="389" xr:uid="{73738AD1-3F7C-44BE-B042-3C88FA4CFDDB}"/>
    <cellStyle name="Separador de milhares 2 2 5" xfId="65" xr:uid="{C248F5BF-3FB5-42C9-8DB1-E21D1C0F5AEB}"/>
    <cellStyle name="Separador de milhares 2 3" xfId="614" xr:uid="{12239A15-4A54-4498-8D3A-6F75C64C40AA}"/>
    <cellStyle name="Separador de milhares 2 3 2" xfId="1138" xr:uid="{A51B29CA-B993-4406-9167-0D981B979F11}"/>
    <cellStyle name="Separador de milhares 2 4" xfId="419" xr:uid="{569759E8-A81F-4FA7-965C-A137B328DFBB}"/>
    <cellStyle name="Separador de milhares 2 5" xfId="303" xr:uid="{0895C112-6888-4AA8-9C2A-DFB9F34E294C}"/>
    <cellStyle name="Separador de milhares 2 6" xfId="61" xr:uid="{9922E27A-01DD-408F-95A2-DD42388AA58A}"/>
    <cellStyle name="Separador de milhares 3" xfId="4" xr:uid="{00000000-0005-0000-0000-00001E000000}"/>
    <cellStyle name="Separador de milhares 3 2" xfId="35" xr:uid="{00000000-0005-0000-0000-00001F000000}"/>
    <cellStyle name="Separador de milhares 3 3" xfId="66" xr:uid="{B5238F68-62A8-4AC3-8914-C2C9498FC200}"/>
    <cellStyle name="Separador de milhares 4" xfId="29" xr:uid="{00000000-0005-0000-0000-000020000000}"/>
    <cellStyle name="Separador de milhares 4 2" xfId="30" xr:uid="{00000000-0005-0000-0000-000021000000}"/>
    <cellStyle name="Separador de milhares 4 3" xfId="31" xr:uid="{00000000-0005-0000-0000-000022000000}"/>
    <cellStyle name="Separador de milhares 4 4" xfId="37" xr:uid="{00000000-0005-0000-0000-000023000000}"/>
    <cellStyle name="Separador de milhares 4 5" xfId="62" xr:uid="{0E5E99F1-CDC5-4307-9314-EB8916470840}"/>
    <cellStyle name="Separador de milhares 5" xfId="32" xr:uid="{00000000-0005-0000-0000-000024000000}"/>
    <cellStyle name="Sepavador de milhares [0]_Pasta2" xfId="133" xr:uid="{594B1FD1-0BF4-445B-9358-1C0328F30E16}"/>
    <cellStyle name="Standard_RP100_01 (metr.)" xfId="134" xr:uid="{5AFA2DBC-516E-4669-B506-28175E1DF1AF}"/>
    <cellStyle name="Texto de Aviso 2" xfId="2128" xr:uid="{F6C9DF07-9F85-4058-9C12-C8D8CF7CCDFD}"/>
    <cellStyle name="Texto de Aviso 2 2" xfId="2464" xr:uid="{6B536BEB-5AF0-4CA3-AFE2-CE2224C20EA0}"/>
    <cellStyle name="Texto Explicativo 2" xfId="2129" xr:uid="{EEDE00DE-1C5C-4847-9279-EA7F6B61E50F}"/>
    <cellStyle name="Texto Explicativo 2 2" xfId="2465" xr:uid="{A33C7D6D-C282-4533-8554-A684FD70DFD7}"/>
    <cellStyle name="Título 1 2" xfId="2130" xr:uid="{53B9544C-2CE3-473B-B1FA-14550C1E3CE6}"/>
    <cellStyle name="Título 1 2 2" xfId="2466" xr:uid="{6C6DC7FA-D31E-445B-8EA7-56AB4EE52966}"/>
    <cellStyle name="Título 2 2" xfId="2131" xr:uid="{577E7B56-93DF-4273-B07D-0B28318AD6A8}"/>
    <cellStyle name="Título 2 2 2" xfId="2467" xr:uid="{116E6060-92BE-49C5-9994-989A0F302917}"/>
    <cellStyle name="Título 3 2" xfId="2132" xr:uid="{CC955125-9474-4CD1-BEF2-9F834377A92D}"/>
    <cellStyle name="Título 3 2 2" xfId="2468" xr:uid="{7A55E427-3E01-4630-84E2-ECD13FAA22BB}"/>
    <cellStyle name="Título 4 2" xfId="2133" xr:uid="{44B395E0-3E55-4F84-8DF0-67F27538228B}"/>
    <cellStyle name="Título 4 2 2" xfId="2469" xr:uid="{8F57B7A7-54CC-4F45-838E-25614C6C6502}"/>
    <cellStyle name="Titulo1" xfId="135" xr:uid="{D7282813-E6A2-44A4-BBD5-0C8241079897}"/>
    <cellStyle name="Titulo2" xfId="136" xr:uid="{9167C86B-B71B-44F7-B003-622566382C51}"/>
    <cellStyle name="Vírgula" xfId="12" builtinId="3"/>
    <cellStyle name="Vírgula 10" xfId="138" xr:uid="{DC9666F9-6970-45FA-96F6-448C71C24360}"/>
    <cellStyle name="Vírgula 10 10" xfId="279" xr:uid="{51D03DA1-F704-4D8C-B758-D6EF51F51390}"/>
    <cellStyle name="Vírgula 10 10 2" xfId="2555" xr:uid="{81052C28-557F-4B90-A39D-DE6D405FAD1B}"/>
    <cellStyle name="Vírgula 10 10 2 2" xfId="13221" xr:uid="{D7611FB5-DFAA-41A0-9157-AA6C66A3D14A}"/>
    <cellStyle name="Vírgula 10 10 2 3" xfId="10521" xr:uid="{722DA277-F777-4F5F-9F60-2F4EE164E718}"/>
    <cellStyle name="Vírgula 10 10 3" xfId="10522" xr:uid="{C2BFC02A-9CDB-4CBD-B9BE-C3F22AC368A1}"/>
    <cellStyle name="Vírgula 10 10 4" xfId="6194" xr:uid="{F937F098-9010-4593-BF49-8B8BCBFD623E}"/>
    <cellStyle name="Vírgula 10 10 5" xfId="11408" xr:uid="{FA77EE94-0806-4B14-8D8B-9AEBFD4AF8ED}"/>
    <cellStyle name="Vírgula 10 10 6" xfId="4369" xr:uid="{2304C93B-5CC3-4EE2-8EB3-1D282B58B393}"/>
    <cellStyle name="Vírgula 10 11" xfId="2171" xr:uid="{B097CA16-585F-4607-A3C7-D7730B5665C3}"/>
    <cellStyle name="Vírgula 10 11 2" xfId="4028" xr:uid="{74BEB6A2-0473-4792-A3EB-3A3C249392ED}"/>
    <cellStyle name="Vírgula 10 11 2 2" xfId="14691" xr:uid="{A16E2104-608C-4CE2-B6C2-FCDF3E628982}"/>
    <cellStyle name="Vírgula 10 11 2 3" xfId="10523" xr:uid="{7001942D-0EF5-4993-9214-C88A183D8482}"/>
    <cellStyle name="Vírgula 10 11 3" xfId="10524" xr:uid="{AFEE69CE-F71A-4E98-B004-D74A7BCA019B}"/>
    <cellStyle name="Vírgula 10 11 4" xfId="7667" xr:uid="{3092A602-5F2A-4A9A-A565-9833C7C1A8E3}"/>
    <cellStyle name="Vírgula 10 11 5" xfId="12878" xr:uid="{AA7BA9D0-FAA1-43D4-9F64-FAD4A5254C71}"/>
    <cellStyle name="Vírgula 10 11 6" xfId="5839" xr:uid="{4F2A2948-DE9C-4658-9D6C-74C6CC73E24E}"/>
    <cellStyle name="Vírgula 10 12" xfId="2320" xr:uid="{05F1C8D0-D0AB-4025-8DAA-7279544A71F1}"/>
    <cellStyle name="Vírgula 10 12 2" xfId="4164" xr:uid="{B9788DED-7860-46CA-8110-F65A96E417E9}"/>
    <cellStyle name="Vírgula 10 12 2 2" xfId="14827" xr:uid="{DFAE468E-CDDE-4362-A66D-F0D73B512AAD}"/>
    <cellStyle name="Vírgula 10 12 2 3" xfId="10525" xr:uid="{B75158CD-93A3-4424-9A3E-27DD1607918A}"/>
    <cellStyle name="Vírgula 10 12 3" xfId="7803" xr:uid="{44397891-D8D3-450E-8CFF-39F9E3F05074}"/>
    <cellStyle name="Vírgula 10 12 4" xfId="13014" xr:uid="{26F7841C-2BC5-464C-9036-6FCC5BD6E311}"/>
    <cellStyle name="Vírgula 10 12 5" xfId="5975" xr:uid="{6AFABBF0-E5BC-48FC-8F6D-F60F45A01322}"/>
    <cellStyle name="Vírgula 10 13" xfId="2491" xr:uid="{158C434F-4E88-4919-B823-5DF147C8CABA}"/>
    <cellStyle name="Vírgula 10 13 2" xfId="10526" xr:uid="{14816559-2315-4061-8617-0C2EBC0A0EB9}"/>
    <cellStyle name="Vírgula 10 13 3" xfId="13159" xr:uid="{D760A786-ED9F-4D8A-8205-6A9B081885A6}"/>
    <cellStyle name="Vírgula 10 13 4" xfId="6090" xr:uid="{E0D7F039-CABA-4076-B9C8-B2D2133C18AE}"/>
    <cellStyle name="Vírgula 10 14" xfId="10527" xr:uid="{5EA69425-9607-4F55-94E9-EF290F28252F}"/>
    <cellStyle name="Vírgula 10 15" xfId="6130" xr:uid="{CEB7678D-DCBD-4FE7-8AA7-307DE6FE6AAA}"/>
    <cellStyle name="Vírgula 10 16" xfId="11346" xr:uid="{9F4E3874-07B3-4F6C-892A-920828997CA5}"/>
    <cellStyle name="Vírgula 10 17" xfId="4307" xr:uid="{C65D0422-F346-48F6-B798-C41F49D6254C}"/>
    <cellStyle name="Vírgula 10 18" xfId="14997" xr:uid="{5305BCA2-6AF1-45C8-B985-AF6DB31EAF78}"/>
    <cellStyle name="Vírgula 10 2" xfId="187" xr:uid="{0B356F0F-059E-4F19-BD31-069D3427E70C}"/>
    <cellStyle name="Vírgula 10 2 10" xfId="2172" xr:uid="{4B9FEEB7-5F07-419F-90EF-8373A7021280}"/>
    <cellStyle name="Vírgula 10 2 10 2" xfId="4029" xr:uid="{6FACF739-96A4-4F98-B690-EFA0582047D4}"/>
    <cellStyle name="Vírgula 10 2 10 2 2" xfId="14692" xr:uid="{6BC52AA6-0262-4531-A649-567913D9FCBC}"/>
    <cellStyle name="Vírgula 10 2 10 2 3" xfId="10528" xr:uid="{280F844F-DFB2-49D7-A42D-4C45CABEE18E}"/>
    <cellStyle name="Vírgula 10 2 10 3" xfId="10529" xr:uid="{7BA8971F-6FE4-4D37-B86B-ECC99D241003}"/>
    <cellStyle name="Vírgula 10 2 10 4" xfId="7668" xr:uid="{29361949-2532-4281-A5F0-FD3A30DF3264}"/>
    <cellStyle name="Vírgula 10 2 10 5" xfId="12879" xr:uid="{C60DF2EF-C568-44E8-B01C-D6E0434133B9}"/>
    <cellStyle name="Vírgula 10 2 10 6" xfId="5840" xr:uid="{9E687D91-4033-45AA-BBE3-CC4B3D9AC873}"/>
    <cellStyle name="Vírgula 10 2 11" xfId="2321" xr:uid="{C2A46E08-6BB6-4DF8-9849-E3A2620D19E3}"/>
    <cellStyle name="Vírgula 10 2 11 2" xfId="4165" xr:uid="{33AAA42F-50ED-44CA-8CF5-842FA23E85B1}"/>
    <cellStyle name="Vírgula 10 2 11 2 2" xfId="14828" xr:uid="{2573C2B0-9DFF-4196-B9CC-85E7114A3CD0}"/>
    <cellStyle name="Vírgula 10 2 11 2 3" xfId="10530" xr:uid="{494A5E09-2ADE-4456-9E3B-75ABFEF3F4E7}"/>
    <cellStyle name="Vírgula 10 2 11 3" xfId="7804" xr:uid="{612F4934-8FE7-4763-8A38-2D871500C21E}"/>
    <cellStyle name="Vírgula 10 2 11 4" xfId="13015" xr:uid="{9DD6F8B5-055B-4FA0-8373-1CD4AE3C1F6E}"/>
    <cellStyle name="Vírgula 10 2 11 5" xfId="5976" xr:uid="{67F4ED34-2F04-4DE7-890C-EA6334FC3F77}"/>
    <cellStyle name="Vírgula 10 2 12" xfId="2518" xr:uid="{85132C94-D8B1-44B6-A20F-9BF5D634F13C}"/>
    <cellStyle name="Vírgula 10 2 12 2" xfId="10531" xr:uid="{3F4C6D63-2249-4840-AC74-17DDE4236F40}"/>
    <cellStyle name="Vírgula 10 2 12 3" xfId="13186" xr:uid="{06513C3B-5B8B-4439-B6B1-40FBCEB87AE2}"/>
    <cellStyle name="Vírgula 10 2 12 4" xfId="6113" xr:uid="{243B3984-97A7-4845-934D-4EF0D686BE4F}"/>
    <cellStyle name="Vírgula 10 2 13" xfId="10532" xr:uid="{FD5D81A4-FE8C-4228-96B7-222354090E0A}"/>
    <cellStyle name="Vírgula 10 2 14" xfId="6157" xr:uid="{5B1B8539-AF22-460D-9C87-4EF47E63B818}"/>
    <cellStyle name="Vírgula 10 2 15" xfId="11373" xr:uid="{A29C7DA4-7856-4A6A-8977-59B7BC2E0457}"/>
    <cellStyle name="Vírgula 10 2 16" xfId="4334" xr:uid="{F0C903E1-60DA-4946-BE7B-59EE40F136EC}"/>
    <cellStyle name="Vírgula 10 2 2" xfId="617" xr:uid="{705394DD-B61A-4EB9-9D8E-294A0E214F61}"/>
    <cellStyle name="Vírgula 10 2 2 10" xfId="11549" xr:uid="{E57146C1-49DB-4644-B392-E192716DDEFF}"/>
    <cellStyle name="Vírgula 10 2 2 11" xfId="4510" xr:uid="{B8596A50-5377-497A-A9BB-2C636B6499A2}"/>
    <cellStyle name="Vírgula 10 2 2 2" xfId="766" xr:uid="{CD849DA2-5784-47C7-9BBC-9BADC38E5B02}"/>
    <cellStyle name="Vírgula 10 2 2 2 2" xfId="1229" xr:uid="{B10C29D5-02FD-41FD-9B3C-E5909968CBCA}"/>
    <cellStyle name="Vírgula 10 2 2 2 2 2" xfId="1870" xr:uid="{412F3F99-A73F-438F-B23A-2CFC628F5AA0}"/>
    <cellStyle name="Vírgula 10 2 2 2 2 2 2" xfId="3827" xr:uid="{36DE6D62-A711-4D84-B41A-ABE860E0F179}"/>
    <cellStyle name="Vírgula 10 2 2 2 2 2 2 2" xfId="14493" xr:uid="{4237DFFF-BE08-4A84-9F98-BC43209B9DBB}"/>
    <cellStyle name="Vírgula 10 2 2 2 2 2 2 3" xfId="10533" xr:uid="{16527EE1-7A34-4148-88E2-18E66FE68896}"/>
    <cellStyle name="Vírgula 10 2 2 2 2 2 3" xfId="10534" xr:uid="{6218E7F3-604C-443B-9773-FD598DE06E7A}"/>
    <cellStyle name="Vírgula 10 2 2 2 2 2 4" xfId="7466" xr:uid="{4FEB78A4-A818-4427-8C3A-B7F14A4B7ADD}"/>
    <cellStyle name="Vírgula 10 2 2 2 2 2 5" xfId="12680" xr:uid="{01347B3F-CB09-4468-8449-0A47EE9A44CE}"/>
    <cellStyle name="Vírgula 10 2 2 2 2 2 6" xfId="5641" xr:uid="{229A54BC-9FC0-429D-8408-E6F09F1C3E9F}"/>
    <cellStyle name="Vírgula 10 2 2 2 2 3" xfId="3198" xr:uid="{1BDE92C2-A7C4-448E-81B4-52962E222B9F}"/>
    <cellStyle name="Vírgula 10 2 2 2 2 3 2" xfId="13864" xr:uid="{A6BA4F73-5CD0-42D3-8DC9-C17FB813FD0F}"/>
    <cellStyle name="Vírgula 10 2 2 2 2 3 3" xfId="10535" xr:uid="{6DD73FDD-1017-4198-8A92-1F7C82C86E86}"/>
    <cellStyle name="Vírgula 10 2 2 2 2 4" xfId="10536" xr:uid="{4928500E-9BE0-4AC2-9DDF-2D994DD42008}"/>
    <cellStyle name="Vírgula 10 2 2 2 2 5" xfId="6837" xr:uid="{055CDF77-AAF1-4A83-BCEF-34BCBCC090E2}"/>
    <cellStyle name="Vírgula 10 2 2 2 2 6" xfId="12051" xr:uid="{D995EF8E-8DE9-4A93-A30A-F4EF679FE245}"/>
    <cellStyle name="Vírgula 10 2 2 2 2 7" xfId="5012" xr:uid="{EC32EA06-6E4B-4B04-A725-3CAE9E0B4629}"/>
    <cellStyle name="Vírgula 10 2 2 2 3" xfId="1869" xr:uid="{96C48DF1-6A77-4854-8BC1-72DAD23B2615}"/>
    <cellStyle name="Vírgula 10 2 2 2 3 2" xfId="3826" xr:uid="{88305CAB-E7F2-40A9-A8D0-D29F4240D2AD}"/>
    <cellStyle name="Vírgula 10 2 2 2 3 2 2" xfId="14492" xr:uid="{FCFD7DC7-37A3-4192-AA07-E05216D5C09E}"/>
    <cellStyle name="Vírgula 10 2 2 2 3 2 3" xfId="10537" xr:uid="{850315A2-A077-429F-A8D4-26C9F4ABD0B8}"/>
    <cellStyle name="Vírgula 10 2 2 2 3 3" xfId="10538" xr:uid="{6C839C33-6A6C-42F2-9526-FD1ADC1800E8}"/>
    <cellStyle name="Vírgula 10 2 2 2 3 4" xfId="7465" xr:uid="{83A862CA-D6E2-4F66-8A73-B8DEC76D927D}"/>
    <cellStyle name="Vírgula 10 2 2 2 3 5" xfId="12679" xr:uid="{8F4AD1E5-A3A3-4012-A761-ACAB1D1D2048}"/>
    <cellStyle name="Vírgula 10 2 2 2 3 6" xfId="5640" xr:uid="{D9EFFDFE-5D58-459D-8365-F555B00B5773}"/>
    <cellStyle name="Vírgula 10 2 2 2 4" xfId="2831" xr:uid="{DEFA81EF-A09B-4DDC-8967-BCE6E4E91344}"/>
    <cellStyle name="Vírgula 10 2 2 2 4 2" xfId="13497" xr:uid="{995D57BF-285D-499B-8E6D-C2F617B143B8}"/>
    <cellStyle name="Vírgula 10 2 2 2 4 3" xfId="10539" xr:uid="{7D1542EF-6415-4A47-8863-1FEB52DFAEAE}"/>
    <cellStyle name="Vírgula 10 2 2 2 5" xfId="10540" xr:uid="{D29708FD-A0B4-462F-B131-D678C2CE0D02}"/>
    <cellStyle name="Vírgula 10 2 2 2 6" xfId="6470" xr:uid="{399393FA-CC0D-442B-8D0F-7E8DEA4683C3}"/>
    <cellStyle name="Vírgula 10 2 2 2 7" xfId="11684" xr:uid="{F772065B-CC9C-48CC-9104-2CB929B00BF1}"/>
    <cellStyle name="Vírgula 10 2 2 2 8" xfId="4645" xr:uid="{C2E7A102-AA27-40D8-8EE1-07648D1E65B4}"/>
    <cellStyle name="Vírgula 10 2 2 3" xfId="917" xr:uid="{B1E483C6-7CF6-42E7-A146-230756775F5B}"/>
    <cellStyle name="Vírgula 10 2 2 3 2" xfId="1871" xr:uid="{2F730FB8-259D-4436-AC8A-2DECF29462BA}"/>
    <cellStyle name="Vírgula 10 2 2 3 2 2" xfId="3828" xr:uid="{D76B484B-5339-4F3D-A18A-9964649399A1}"/>
    <cellStyle name="Vírgula 10 2 2 3 2 2 2" xfId="14494" xr:uid="{534F23D5-957F-4986-B4DE-4D6E8313E73C}"/>
    <cellStyle name="Vírgula 10 2 2 3 2 2 3" xfId="10541" xr:uid="{159239F3-5A92-4656-A10A-D126892AF9DB}"/>
    <cellStyle name="Vírgula 10 2 2 3 2 3" xfId="10542" xr:uid="{5813EF12-DC37-473C-8AF8-E151FFC5DCBA}"/>
    <cellStyle name="Vírgula 10 2 2 3 2 4" xfId="7467" xr:uid="{9A11C677-22D8-49FA-BC14-24288D1835D1}"/>
    <cellStyle name="Vírgula 10 2 2 3 2 5" xfId="12681" xr:uid="{CE9E75B8-1FBA-4EAE-A2D1-252745681903}"/>
    <cellStyle name="Vírgula 10 2 2 3 2 6" xfId="5642" xr:uid="{65C723B8-981F-4634-9AD2-DD130464F2DE}"/>
    <cellStyle name="Vírgula 10 2 2 3 3" xfId="2969" xr:uid="{3A8EE388-6E5E-4790-B370-28FE496AFC28}"/>
    <cellStyle name="Vírgula 10 2 2 3 3 2" xfId="13635" xr:uid="{102533E2-A848-494B-96D4-17586FBACF7D}"/>
    <cellStyle name="Vírgula 10 2 2 3 3 3" xfId="10543" xr:uid="{E385EF1A-7A4D-4BE3-8F89-FB1D18984267}"/>
    <cellStyle name="Vírgula 10 2 2 3 4" xfId="10544" xr:uid="{B998EE7B-1FDD-4356-87FF-0ACCAADD4B0D}"/>
    <cellStyle name="Vírgula 10 2 2 3 5" xfId="6608" xr:uid="{40C0AF88-D0AB-4E8B-BCF0-26D3E75DE0C1}"/>
    <cellStyle name="Vírgula 10 2 2 3 6" xfId="11822" xr:uid="{AE030F13-2392-43BF-A749-90A4DCC579E9}"/>
    <cellStyle name="Vírgula 10 2 2 3 7" xfId="4783" xr:uid="{0124DC3E-430D-4389-AC04-8AF5ED73A187}"/>
    <cellStyle name="Vírgula 10 2 2 4" xfId="1868" xr:uid="{A165F29F-81F7-4C74-B5C4-FF1E22AC5413}"/>
    <cellStyle name="Vírgula 10 2 2 4 2" xfId="3825" xr:uid="{CF1D76D2-EE61-4BD7-B483-AD367594DA8A}"/>
    <cellStyle name="Vírgula 10 2 2 4 2 2" xfId="14491" xr:uid="{0C16FF8E-998F-4ADB-A100-AAA13DC8C48F}"/>
    <cellStyle name="Vírgula 10 2 2 4 2 3" xfId="10545" xr:uid="{8C3DF8B4-A6C7-4F6B-874A-58ABC140D962}"/>
    <cellStyle name="Vírgula 10 2 2 4 3" xfId="10546" xr:uid="{F12FE61D-6EA0-4E06-80D6-32C7F35504C2}"/>
    <cellStyle name="Vírgula 10 2 2 4 4" xfId="7464" xr:uid="{3D2B768A-D108-49CA-B94B-ECF135604C0A}"/>
    <cellStyle name="Vírgula 10 2 2 4 5" xfId="12678" xr:uid="{8FBAC93B-A21E-4782-B304-5A7C4DBFA9A8}"/>
    <cellStyle name="Vírgula 10 2 2 4 6" xfId="5639" xr:uid="{1A5E73B1-6AA4-4202-AB51-14A4453F729E}"/>
    <cellStyle name="Vírgula 10 2 2 5" xfId="2224" xr:uid="{9DAD1CDF-71B3-4B0D-81DA-66AF00C97ECA}"/>
    <cellStyle name="Vírgula 10 2 2 5 2" xfId="4077" xr:uid="{E4EA4C9E-882F-492C-9650-10B35BFE418B}"/>
    <cellStyle name="Vírgula 10 2 2 5 2 2" xfId="14740" xr:uid="{6EEF82AD-88A9-483B-AAFB-C34AD3ABF4C7}"/>
    <cellStyle name="Vírgula 10 2 2 5 2 3" xfId="10547" xr:uid="{8A7FEC7B-5366-4872-804F-C93582993601}"/>
    <cellStyle name="Vírgula 10 2 2 5 3" xfId="10548" xr:uid="{10C0382A-CC72-45F3-B500-BD79EFD214DB}"/>
    <cellStyle name="Vírgula 10 2 2 5 4" xfId="7716" xr:uid="{F61FDAAF-26CE-4C08-A9FC-5B02F6C80687}"/>
    <cellStyle name="Vírgula 10 2 2 5 5" xfId="12927" xr:uid="{CA1CE5EB-104B-4F79-8A5A-B9AC7D9DE826}"/>
    <cellStyle name="Vírgula 10 2 2 5 6" xfId="5888" xr:uid="{B2128691-EEAD-4140-8833-6B7E9900BA86}"/>
    <cellStyle name="Vírgula 10 2 2 6" xfId="2368" xr:uid="{97739752-BC8C-4233-9B34-5FAF8567CA4D}"/>
    <cellStyle name="Vírgula 10 2 2 6 2" xfId="4212" xr:uid="{690DF937-35E1-4655-88AE-E3F2BAAE5957}"/>
    <cellStyle name="Vírgula 10 2 2 6 2 2" xfId="14875" xr:uid="{108979B8-6A29-43CB-B58E-435B4CB149F5}"/>
    <cellStyle name="Vírgula 10 2 2 6 2 3" xfId="10549" xr:uid="{48208E7A-4995-4090-8342-619467A2C1A9}"/>
    <cellStyle name="Vírgula 10 2 2 6 3" xfId="7851" xr:uid="{1746B7E1-76D8-4FF4-96AE-15B364E5FBC5}"/>
    <cellStyle name="Vírgula 10 2 2 6 4" xfId="13062" xr:uid="{7BD2F57D-D3BB-4AF4-8297-6F0DFBB08D47}"/>
    <cellStyle name="Vírgula 10 2 2 6 5" xfId="6023" xr:uid="{6D8D581D-45AE-4D69-959A-55B1FCF6EC50}"/>
    <cellStyle name="Vírgula 10 2 2 7" xfId="2696" xr:uid="{678B2329-E5D4-40DD-8C6D-6CE497EC6440}"/>
    <cellStyle name="Vírgula 10 2 2 7 2" xfId="13362" xr:uid="{8FD6D673-F772-4A24-954F-A6639E5B0825}"/>
    <cellStyle name="Vírgula 10 2 2 7 3" xfId="10550" xr:uid="{CCB24FB2-28A9-4AFC-B129-5C0795FD3CB2}"/>
    <cellStyle name="Vírgula 10 2 2 8" xfId="10551" xr:uid="{B9B5586B-66F7-4884-B976-34AE47ED432E}"/>
    <cellStyle name="Vírgula 10 2 2 9" xfId="6335" xr:uid="{FBDE35B2-9296-4F21-9565-F846BF7FD434}"/>
    <cellStyle name="Vírgula 10 2 3" xfId="667" xr:uid="{8AFBF5E3-84E0-480A-B3D6-0BC96C310F52}"/>
    <cellStyle name="Vírgula 10 2 3 10" xfId="11591" xr:uid="{11698ED0-F294-44F8-8638-44E9B2345D88}"/>
    <cellStyle name="Vírgula 10 2 3 11" xfId="4552" xr:uid="{BCF02823-304D-4844-B90E-6D64AE9B1DB7}"/>
    <cellStyle name="Vírgula 10 2 3 2" xfId="808" xr:uid="{B9E9CE95-AD2B-4B06-8DC1-2BA8F2015501}"/>
    <cellStyle name="Vírgula 10 2 3 2 2" xfId="1271" xr:uid="{3BB906C8-C9D2-4221-8430-17560B319958}"/>
    <cellStyle name="Vírgula 10 2 3 2 2 2" xfId="1874" xr:uid="{C09D66CB-4F82-4F26-9B87-3948322A3486}"/>
    <cellStyle name="Vírgula 10 2 3 2 2 2 2" xfId="3831" xr:uid="{6B15AC51-AED7-40A7-B627-EB99702B861E}"/>
    <cellStyle name="Vírgula 10 2 3 2 2 2 2 2" xfId="14497" xr:uid="{F9C1737F-7F6B-4235-B12D-9C51270721B5}"/>
    <cellStyle name="Vírgula 10 2 3 2 2 2 2 3" xfId="10552" xr:uid="{E2F957C0-8105-4083-B6D2-2589F5904408}"/>
    <cellStyle name="Vírgula 10 2 3 2 2 2 3" xfId="10553" xr:uid="{82884C66-B7A3-4D55-B453-D7C677E72209}"/>
    <cellStyle name="Vírgula 10 2 3 2 2 2 4" xfId="7470" xr:uid="{E787F1D8-9675-468A-81E6-4F920B4FF28C}"/>
    <cellStyle name="Vírgula 10 2 3 2 2 2 5" xfId="12684" xr:uid="{95CFB7C2-F987-485C-9882-75CC3D6DBE93}"/>
    <cellStyle name="Vírgula 10 2 3 2 2 2 6" xfId="5645" xr:uid="{3AAA4AB7-6DA8-4B0A-BE20-E5D276D8ACC0}"/>
    <cellStyle name="Vírgula 10 2 3 2 2 3" xfId="3240" xr:uid="{0A9D4D94-D8E2-4380-A082-7A726FD20AEC}"/>
    <cellStyle name="Vírgula 10 2 3 2 2 3 2" xfId="13906" xr:uid="{7D2F7987-394B-4E68-9C1C-D8023D681819}"/>
    <cellStyle name="Vírgula 10 2 3 2 2 3 3" xfId="10554" xr:uid="{D3FCF73E-A4D7-4D52-BD29-DC2F0C757A45}"/>
    <cellStyle name="Vírgula 10 2 3 2 2 4" xfId="10555" xr:uid="{C3364DFA-F668-4BCC-9ED8-04B7A28A2A2B}"/>
    <cellStyle name="Vírgula 10 2 3 2 2 5" xfId="6879" xr:uid="{48B93BE9-05E1-49DC-BD11-5D75038C7BC0}"/>
    <cellStyle name="Vírgula 10 2 3 2 2 6" xfId="12093" xr:uid="{4CFED5CA-5D82-4C5B-B653-F15D3B05E5AD}"/>
    <cellStyle name="Vírgula 10 2 3 2 2 7" xfId="5054" xr:uid="{7BBA6CC9-676B-4F80-89FA-F9B6C0971452}"/>
    <cellStyle name="Vírgula 10 2 3 2 3" xfId="1873" xr:uid="{D204FB84-337B-436D-9D0C-DC743DDC315C}"/>
    <cellStyle name="Vírgula 10 2 3 2 3 2" xfId="3830" xr:uid="{8F2C78AA-BA98-4E5D-AD78-A9B69C8167DB}"/>
    <cellStyle name="Vírgula 10 2 3 2 3 2 2" xfId="14496" xr:uid="{C33653A7-B1DD-4E10-A200-EBC1011B34D1}"/>
    <cellStyle name="Vírgula 10 2 3 2 3 2 3" xfId="10556" xr:uid="{FDF985C5-832D-4F00-A610-F3D189D23A40}"/>
    <cellStyle name="Vírgula 10 2 3 2 3 3" xfId="10557" xr:uid="{55496812-81F6-4767-A78A-3EBE4BE4BFCB}"/>
    <cellStyle name="Vírgula 10 2 3 2 3 4" xfId="7469" xr:uid="{97BB80A3-A7E6-4B1F-9FC5-626048BA481F}"/>
    <cellStyle name="Vírgula 10 2 3 2 3 5" xfId="12683" xr:uid="{0F01862B-3F0F-4487-890E-48D170756CBD}"/>
    <cellStyle name="Vírgula 10 2 3 2 3 6" xfId="5644" xr:uid="{5842DC6C-FEC7-4EAA-ACB1-9E7ED3028C6D}"/>
    <cellStyle name="Vírgula 10 2 3 2 4" xfId="2873" xr:uid="{8585A025-EDA2-4A3B-BB71-9633233B7025}"/>
    <cellStyle name="Vírgula 10 2 3 2 4 2" xfId="13539" xr:uid="{47C546D7-3FF5-4F8C-BE9C-E6D20E4A2A62}"/>
    <cellStyle name="Vírgula 10 2 3 2 4 3" xfId="10558" xr:uid="{F1364161-BAA2-435A-918D-07911BB77733}"/>
    <cellStyle name="Vírgula 10 2 3 2 5" xfId="10559" xr:uid="{FE7C38E6-CDD8-4166-B8D1-1AB76D63C195}"/>
    <cellStyle name="Vírgula 10 2 3 2 6" xfId="6512" xr:uid="{7C173E4E-FAF3-42B8-A0BF-02721CFB0384}"/>
    <cellStyle name="Vírgula 10 2 3 2 7" xfId="11726" xr:uid="{C5A1C874-4D40-4905-9727-1505EB01478D}"/>
    <cellStyle name="Vírgula 10 2 3 2 8" xfId="4687" xr:uid="{E3EFD1BA-AA96-4D61-985A-E985AF39C63F}"/>
    <cellStyle name="Vírgula 10 2 3 3" xfId="960" xr:uid="{35993F7A-6689-47D4-BB64-D136470B8F4C}"/>
    <cellStyle name="Vírgula 10 2 3 3 2" xfId="1875" xr:uid="{784DD913-72F4-49A9-B120-554A50922D1C}"/>
    <cellStyle name="Vírgula 10 2 3 3 2 2" xfId="3832" xr:uid="{074CE732-D494-43F8-8FFB-E4550EB854EA}"/>
    <cellStyle name="Vírgula 10 2 3 3 2 2 2" xfId="14498" xr:uid="{6969E654-BFC1-45BE-931D-1C8DC5C39C17}"/>
    <cellStyle name="Vírgula 10 2 3 3 2 2 3" xfId="10560" xr:uid="{14BD4906-D84F-44AA-889B-9C3240AAE152}"/>
    <cellStyle name="Vírgula 10 2 3 3 2 3" xfId="10561" xr:uid="{6EBE7523-012D-49E4-BC2D-15144FB1D59E}"/>
    <cellStyle name="Vírgula 10 2 3 3 2 4" xfId="7471" xr:uid="{25F51B6B-6C5C-4F81-8C57-C4A8FF002A66}"/>
    <cellStyle name="Vírgula 10 2 3 3 2 5" xfId="12685" xr:uid="{3B755CF3-A382-4A0F-9E56-229735538FC4}"/>
    <cellStyle name="Vírgula 10 2 3 3 2 6" xfId="5646" xr:uid="{F01C9A8C-7AD4-425D-AF61-7FA2BFA668D5}"/>
    <cellStyle name="Vírgula 10 2 3 3 3" xfId="3011" xr:uid="{889031A8-B757-4C08-8AF0-0673794E70BD}"/>
    <cellStyle name="Vírgula 10 2 3 3 3 2" xfId="13677" xr:uid="{F21D0B1C-E815-462D-86F9-D34402B1B3DD}"/>
    <cellStyle name="Vírgula 10 2 3 3 3 3" xfId="10562" xr:uid="{0D5C9974-17E7-43C6-AC9C-1B7FF5EC8F66}"/>
    <cellStyle name="Vírgula 10 2 3 3 4" xfId="10563" xr:uid="{596B0348-FA3E-4854-ACAB-0E2BE8C5B771}"/>
    <cellStyle name="Vírgula 10 2 3 3 5" xfId="6650" xr:uid="{2EAE41E7-2FB4-4C08-A7E2-73C63C95A3DD}"/>
    <cellStyle name="Vírgula 10 2 3 3 6" xfId="11864" xr:uid="{E7B73BB7-89F4-4E69-B606-D04AC8A3D584}"/>
    <cellStyle name="Vírgula 10 2 3 3 7" xfId="4825" xr:uid="{E33E9E6B-230C-4C30-9EA3-5ED0CE5DB689}"/>
    <cellStyle name="Vírgula 10 2 3 4" xfId="1872" xr:uid="{825920E6-71FB-4C1F-BDC7-7C131FD371F1}"/>
    <cellStyle name="Vírgula 10 2 3 4 2" xfId="3829" xr:uid="{9708FBFB-E4A4-490C-A11A-79EF85930D79}"/>
    <cellStyle name="Vírgula 10 2 3 4 2 2" xfId="14495" xr:uid="{595AC114-E042-4B3E-82CB-5BF5AAFA1236}"/>
    <cellStyle name="Vírgula 10 2 3 4 2 3" xfId="10564" xr:uid="{793177C9-7445-481C-A380-B99AE2FB060A}"/>
    <cellStyle name="Vírgula 10 2 3 4 3" xfId="10565" xr:uid="{265D5783-D00A-4BDA-9686-606EE1160267}"/>
    <cellStyle name="Vírgula 10 2 3 4 4" xfId="7468" xr:uid="{55400A31-B35A-481E-AEAC-23DA492AA9B7}"/>
    <cellStyle name="Vírgula 10 2 3 4 5" xfId="12682" xr:uid="{1EE0B5DE-D192-4928-8215-06052517C3D1}"/>
    <cellStyle name="Vírgula 10 2 3 4 6" xfId="5643" xr:uid="{35AF25DE-FF0A-4FDB-B83E-5AB36AF5C061}"/>
    <cellStyle name="Vírgula 10 2 3 5" xfId="2266" xr:uid="{1D326F92-7D40-4D19-8E67-2E5BAE82DFD6}"/>
    <cellStyle name="Vírgula 10 2 3 5 2" xfId="4119" xr:uid="{8470BCD5-BF7E-4E96-A160-3BD2E44F7CC6}"/>
    <cellStyle name="Vírgula 10 2 3 5 2 2" xfId="14782" xr:uid="{9A040317-9B0D-45FD-8659-0C02F97D784D}"/>
    <cellStyle name="Vírgula 10 2 3 5 2 3" xfId="10566" xr:uid="{FD871E1F-77C0-43EA-95BE-1EADE290C163}"/>
    <cellStyle name="Vírgula 10 2 3 5 3" xfId="10567" xr:uid="{CB06C5BF-4BC4-4EFB-A566-0D8D6A2A2F28}"/>
    <cellStyle name="Vírgula 10 2 3 5 4" xfId="7758" xr:uid="{42CEB60F-DDBC-436D-A843-BC3B4685C5A5}"/>
    <cellStyle name="Vírgula 10 2 3 5 5" xfId="12969" xr:uid="{06F4378C-F59E-4A82-9AF7-75E09DB2FA85}"/>
    <cellStyle name="Vírgula 10 2 3 5 6" xfId="5930" xr:uid="{1AA32F8F-216A-4661-A5A7-C0AF6128D99F}"/>
    <cellStyle name="Vírgula 10 2 3 6" xfId="2410" xr:uid="{37E3EEC6-488F-4A53-A441-1F60CF4E24C1}"/>
    <cellStyle name="Vírgula 10 2 3 6 2" xfId="4254" xr:uid="{67185777-4546-4A7B-8594-7FA1A320FBB2}"/>
    <cellStyle name="Vírgula 10 2 3 6 2 2" xfId="14917" xr:uid="{1EAFC93F-8929-4B2F-97CA-F1662BC949AE}"/>
    <cellStyle name="Vírgula 10 2 3 6 2 3" xfId="10568" xr:uid="{088CE04E-3495-4236-BCFF-55D23D474920}"/>
    <cellStyle name="Vírgula 10 2 3 6 3" xfId="7893" xr:uid="{B6D55F29-3545-4552-8BB3-5694DE60416A}"/>
    <cellStyle name="Vírgula 10 2 3 6 4" xfId="13104" xr:uid="{70FB7844-7341-4B10-B3EB-A97DC41414AB}"/>
    <cellStyle name="Vírgula 10 2 3 6 5" xfId="6065" xr:uid="{0ED97043-CDF0-49F5-9235-06B4888C607F}"/>
    <cellStyle name="Vírgula 10 2 3 7" xfId="2738" xr:uid="{9F12B4C8-0C86-4102-80A8-A60AA02A9743}"/>
    <cellStyle name="Vírgula 10 2 3 7 2" xfId="13404" xr:uid="{BE112F15-8FFE-4CF0-857D-E124D2FFF720}"/>
    <cellStyle name="Vírgula 10 2 3 7 3" xfId="10569" xr:uid="{6269AC6D-1D0A-4FE9-91DE-DC56500872DC}"/>
    <cellStyle name="Vírgula 10 2 3 8" xfId="10570" xr:uid="{66D505F8-09C9-4753-8263-DCB01E4ED037}"/>
    <cellStyle name="Vírgula 10 2 3 9" xfId="6377" xr:uid="{49A3E7BA-C234-4086-848B-5E5612E75F39}"/>
    <cellStyle name="Vírgula 10 2 4" xfId="506" xr:uid="{8FECBF42-5ED0-466E-AF4C-47AE10956FF5}"/>
    <cellStyle name="Vírgula 10 2 4 2" xfId="1069" xr:uid="{F1A56722-B375-49F1-82BD-016569BD8505}"/>
    <cellStyle name="Vírgula 10 2 4 2 2" xfId="1877" xr:uid="{DA466682-F8D4-460F-8B3D-18914F4EAC31}"/>
    <cellStyle name="Vírgula 10 2 4 2 2 2" xfId="3834" xr:uid="{B4E02DCC-40AB-4047-9A26-B4C5474752BE}"/>
    <cellStyle name="Vírgula 10 2 4 2 2 2 2" xfId="14500" xr:uid="{55B2A388-2316-4DA6-B214-056428F5986D}"/>
    <cellStyle name="Vírgula 10 2 4 2 2 2 3" xfId="10571" xr:uid="{9C8F519C-5A64-4A81-B3B9-C4C15DFE2A33}"/>
    <cellStyle name="Vírgula 10 2 4 2 2 3" xfId="10572" xr:uid="{2BD39FD1-060E-48AE-BF26-D56826C86E74}"/>
    <cellStyle name="Vírgula 10 2 4 2 2 4" xfId="7473" xr:uid="{D4D1769A-C0EC-4A83-A80B-307D4D84BB41}"/>
    <cellStyle name="Vírgula 10 2 4 2 2 5" xfId="12687" xr:uid="{1B43958C-75CD-4017-B8BB-36BAC1FCD05E}"/>
    <cellStyle name="Vírgula 10 2 4 2 2 6" xfId="5648" xr:uid="{C906267E-4A2B-459B-88D4-0F08BE6D9DCE}"/>
    <cellStyle name="Vírgula 10 2 4 2 3" xfId="3101" xr:uid="{90938F3A-6EB6-43BA-86D5-79E0EB427290}"/>
    <cellStyle name="Vírgula 10 2 4 2 3 2" xfId="13767" xr:uid="{3CB43FC5-5F8B-4F9E-98B4-CFBD28CAC7A7}"/>
    <cellStyle name="Vírgula 10 2 4 2 3 3" xfId="10573" xr:uid="{D03AA695-D334-4C6F-B5BB-A17FD3FF653A}"/>
    <cellStyle name="Vírgula 10 2 4 2 4" xfId="10574" xr:uid="{D20F5748-0942-4EFE-BB5B-04269CE64E7C}"/>
    <cellStyle name="Vírgula 10 2 4 2 5" xfId="6740" xr:uid="{593C018C-66F5-4DA7-B211-136E5BC980C0}"/>
    <cellStyle name="Vírgula 10 2 4 2 6" xfId="11954" xr:uid="{DE05EC41-7FF7-472A-9169-FD0C73FE970C}"/>
    <cellStyle name="Vírgula 10 2 4 2 7" xfId="4915" xr:uid="{4D5A05BA-B02C-4A84-B026-98527C15FF20}"/>
    <cellStyle name="Vírgula 10 2 4 3" xfId="1876" xr:uid="{1638EE59-5BCE-42A2-861E-36EF66CC6E39}"/>
    <cellStyle name="Vírgula 10 2 4 3 2" xfId="3833" xr:uid="{DB878F2B-A7DD-4945-A258-30FC6CF4E53D}"/>
    <cellStyle name="Vírgula 10 2 4 3 2 2" xfId="14499" xr:uid="{D0F87288-C8D4-4393-8B7C-42451206B9E7}"/>
    <cellStyle name="Vírgula 10 2 4 3 2 3" xfId="10575" xr:uid="{ABF805CC-A354-4CEA-BED3-1CCC3D29CE24}"/>
    <cellStyle name="Vírgula 10 2 4 3 3" xfId="10576" xr:uid="{47FCCD8C-7920-40B6-944E-E0023F445955}"/>
    <cellStyle name="Vírgula 10 2 4 3 4" xfId="7472" xr:uid="{7CFE81B7-09EC-48A9-AB57-D2E4344B6677}"/>
    <cellStyle name="Vírgula 10 2 4 3 5" xfId="12686" xr:uid="{A701E8BD-A13B-4F05-BA36-9622F3C1C699}"/>
    <cellStyle name="Vírgula 10 2 4 3 6" xfId="5647" xr:uid="{49DA138E-9B87-464F-A206-60A98EFFEE81}"/>
    <cellStyle name="Vírgula 10 2 4 4" xfId="2649" xr:uid="{C505834D-3D65-4779-BF95-12DD9A0C5637}"/>
    <cellStyle name="Vírgula 10 2 4 4 2" xfId="13315" xr:uid="{2D6615A1-B1AE-47BD-8B8B-7DBB2756CFAB}"/>
    <cellStyle name="Vírgula 10 2 4 4 3" xfId="10577" xr:uid="{419CF2D7-1E9B-41BE-B670-31BACA65AA08}"/>
    <cellStyle name="Vírgula 10 2 4 5" xfId="10578" xr:uid="{A26C9356-D7C6-4FEA-BBE9-F831A460BD84}"/>
    <cellStyle name="Vírgula 10 2 4 6" xfId="6288" xr:uid="{235C7607-34BE-403A-AD92-7332B882084D}"/>
    <cellStyle name="Vírgula 10 2 4 7" xfId="11502" xr:uid="{10CFBF58-0B0B-463A-B465-3CD74E92D754}"/>
    <cellStyle name="Vírgula 10 2 4 8" xfId="4463" xr:uid="{E27084F0-456A-4676-BDC9-F295BCEE9096}"/>
    <cellStyle name="Vírgula 10 2 5" xfId="718" xr:uid="{694A7606-4E97-447D-95D0-2A7E9C459DBF}"/>
    <cellStyle name="Vírgula 10 2 5 2" xfId="1182" xr:uid="{CB34D3D5-3BA1-4833-9FA0-4EB3ADF90155}"/>
    <cellStyle name="Vírgula 10 2 5 2 2" xfId="1879" xr:uid="{4B15C137-8C15-45C7-9018-88A5724AECD5}"/>
    <cellStyle name="Vírgula 10 2 5 2 2 2" xfId="3836" xr:uid="{A6C2B6D5-9F09-4479-BE05-019A4FAADADD}"/>
    <cellStyle name="Vírgula 10 2 5 2 2 2 2" xfId="14502" xr:uid="{FB7C3B5F-065D-47BB-8D6D-EBC1BA2182EF}"/>
    <cellStyle name="Vírgula 10 2 5 2 2 2 3" xfId="10579" xr:uid="{AF1270BC-D084-4BD5-83B5-87C124F370A5}"/>
    <cellStyle name="Vírgula 10 2 5 2 2 3" xfId="10580" xr:uid="{94DB0B99-2DDF-403C-8CF3-43AB61BCC24E}"/>
    <cellStyle name="Vírgula 10 2 5 2 2 4" xfId="7475" xr:uid="{CC6669AA-A4E6-4D13-9A43-8F0BE2D2332C}"/>
    <cellStyle name="Vírgula 10 2 5 2 2 5" xfId="12689" xr:uid="{3F858C4B-E5CF-4363-8A0C-B86AB63EAC39}"/>
    <cellStyle name="Vírgula 10 2 5 2 2 6" xfId="5650" xr:uid="{0F712DA3-1192-43A6-A18B-4B027B87B675}"/>
    <cellStyle name="Vírgula 10 2 5 2 3" xfId="3151" xr:uid="{45C99F84-9048-4637-97C6-93AC942C26A2}"/>
    <cellStyle name="Vírgula 10 2 5 2 3 2" xfId="13817" xr:uid="{D860A249-26D9-4197-8143-B30DA1214D74}"/>
    <cellStyle name="Vírgula 10 2 5 2 3 3" xfId="10581" xr:uid="{33CBC95A-6A3B-45AE-A0E8-57287B932ADA}"/>
    <cellStyle name="Vírgula 10 2 5 2 4" xfId="10582" xr:uid="{BCCDB09C-25B7-4B49-9693-D768D30486D6}"/>
    <cellStyle name="Vírgula 10 2 5 2 5" xfId="6790" xr:uid="{0E42C14A-E6F4-44AC-B780-DFF998B7E1B7}"/>
    <cellStyle name="Vírgula 10 2 5 2 6" xfId="12004" xr:uid="{362DBF5A-0949-4A67-843E-411B121D593D}"/>
    <cellStyle name="Vírgula 10 2 5 2 7" xfId="4965" xr:uid="{5D9D27D5-37BD-4BBA-959B-9305D7F3CDAB}"/>
    <cellStyle name="Vírgula 10 2 5 3" xfId="1878" xr:uid="{EF9BAEE5-3634-4CAA-8DDE-AEB6DCC68277}"/>
    <cellStyle name="Vírgula 10 2 5 3 2" xfId="3835" xr:uid="{B9A85F78-D89F-4C7E-97E0-2FDD90A29307}"/>
    <cellStyle name="Vírgula 10 2 5 3 2 2" xfId="14501" xr:uid="{A5B85513-961A-4A6C-BDCC-FF62C4B90C54}"/>
    <cellStyle name="Vírgula 10 2 5 3 2 3" xfId="10583" xr:uid="{B76752A9-578A-4916-8772-A7F770758A60}"/>
    <cellStyle name="Vírgula 10 2 5 3 3" xfId="10584" xr:uid="{EEFA5B39-24D9-49A9-89A7-C58FBD0C4CB0}"/>
    <cellStyle name="Vírgula 10 2 5 3 4" xfId="7474" xr:uid="{AADE1044-2CCA-4B40-87B3-5ECACE99FCCB}"/>
    <cellStyle name="Vírgula 10 2 5 3 5" xfId="12688" xr:uid="{E267DC61-5A0B-4B5B-BD0A-A6B24122FCAD}"/>
    <cellStyle name="Vírgula 10 2 5 3 6" xfId="5649" xr:uid="{66AD321D-589B-43E2-9E86-E4C64080F82B}"/>
    <cellStyle name="Vírgula 10 2 5 4" xfId="2784" xr:uid="{40BEB5D0-733F-45BE-9D39-928014C98A39}"/>
    <cellStyle name="Vírgula 10 2 5 4 2" xfId="13450" xr:uid="{B84F6790-A74D-429E-96D2-C49EDAA728AB}"/>
    <cellStyle name="Vírgula 10 2 5 4 3" xfId="10585" xr:uid="{8DF29BC8-0810-4041-8FA2-3DA0206B4632}"/>
    <cellStyle name="Vírgula 10 2 5 5" xfId="10586" xr:uid="{4D3AF2EF-7D07-4991-88D0-F540398B0531}"/>
    <cellStyle name="Vírgula 10 2 5 6" xfId="6423" xr:uid="{B6C0296F-0011-4FF1-91FC-BBB55F72A736}"/>
    <cellStyle name="Vírgula 10 2 5 7" xfId="11637" xr:uid="{D39E831A-A688-4B46-AC2D-255ED324880F}"/>
    <cellStyle name="Vírgula 10 2 5 8" xfId="4598" xr:uid="{EB7930C0-C8C4-44CE-B8CB-104A3E85A2A4}"/>
    <cellStyle name="Vírgula 10 2 6" xfId="391" xr:uid="{28F9AFE2-2E28-4F76-9D14-E7C7CCFF227A}"/>
    <cellStyle name="Vírgula 10 2 6 2" xfId="1013" xr:uid="{0F7ACD49-B795-4DCB-AAD2-8CE8F19DE4CA}"/>
    <cellStyle name="Vírgula 10 2 6 2 2" xfId="1881" xr:uid="{F7B75107-EC80-4014-A8FA-E1136C5C1BC4}"/>
    <cellStyle name="Vírgula 10 2 6 2 2 2" xfId="3838" xr:uid="{2452FC8F-E547-4B56-AF18-152342EE377E}"/>
    <cellStyle name="Vírgula 10 2 6 2 2 2 2" xfId="14504" xr:uid="{7C46F7A7-A012-48DB-B01F-11E1D06F766C}"/>
    <cellStyle name="Vírgula 10 2 6 2 2 2 3" xfId="10587" xr:uid="{2B8647AC-831C-47EC-A255-42DA79F9A89D}"/>
    <cellStyle name="Vírgula 10 2 6 2 2 3" xfId="10588" xr:uid="{9127B534-BB38-4BA7-988F-D447E6F2D517}"/>
    <cellStyle name="Vírgula 10 2 6 2 2 4" xfId="7477" xr:uid="{7F9880E4-536C-4E23-963E-D7A8DC10B6EC}"/>
    <cellStyle name="Vírgula 10 2 6 2 2 5" xfId="12691" xr:uid="{09A0E99B-538C-41A1-A293-56CE0D83ABF7}"/>
    <cellStyle name="Vírgula 10 2 6 2 2 6" xfId="5652" xr:uid="{A34D752D-EC6E-4B51-BB37-F075CECB585C}"/>
    <cellStyle name="Vírgula 10 2 6 2 3" xfId="3057" xr:uid="{E3B3695D-CF8C-4364-B6FA-263684C58D63}"/>
    <cellStyle name="Vírgula 10 2 6 2 3 2" xfId="13723" xr:uid="{6C859C48-4CBE-42AB-B187-8A0B49FE4799}"/>
    <cellStyle name="Vírgula 10 2 6 2 3 3" xfId="10589" xr:uid="{83F74679-EF6F-4B35-A643-07C874D0D4BD}"/>
    <cellStyle name="Vírgula 10 2 6 2 4" xfId="10590" xr:uid="{88C02BD3-4E35-4AFD-A8D0-5D1F04C93847}"/>
    <cellStyle name="Vírgula 10 2 6 2 5" xfId="6696" xr:uid="{B9D2CF18-8A79-499B-BB4F-29E1CF5A3651}"/>
    <cellStyle name="Vírgula 10 2 6 2 6" xfId="11910" xr:uid="{860DCDCF-E7F0-491D-926F-1B65E44FDDBF}"/>
    <cellStyle name="Vírgula 10 2 6 2 7" xfId="4871" xr:uid="{6AE404C5-7A14-4D75-B7B5-C31DD94FA2F5}"/>
    <cellStyle name="Vírgula 10 2 6 3" xfId="1880" xr:uid="{64D4A2CA-4651-44C4-9F32-D84518C5326E}"/>
    <cellStyle name="Vírgula 10 2 6 3 2" xfId="3837" xr:uid="{E5874BD5-605C-4283-9B19-8544AA430038}"/>
    <cellStyle name="Vírgula 10 2 6 3 2 2" xfId="14503" xr:uid="{6D1D61DD-C607-401B-BAB3-A144304F4468}"/>
    <cellStyle name="Vírgula 10 2 6 3 2 3" xfId="10591" xr:uid="{5168D294-10C5-43B4-9335-7972B9DFB5A2}"/>
    <cellStyle name="Vírgula 10 2 6 3 3" xfId="10592" xr:uid="{ABFBA82B-46DA-4718-9F10-4D722902D117}"/>
    <cellStyle name="Vírgula 10 2 6 3 4" xfId="7476" xr:uid="{9FFA8225-8178-4B08-B442-9E28289F1FE1}"/>
    <cellStyle name="Vírgula 10 2 6 3 5" xfId="12690" xr:uid="{CEB23858-3467-419B-A978-3874E8A6AA7F}"/>
    <cellStyle name="Vírgula 10 2 6 3 6" xfId="5651" xr:uid="{B7A4A047-A5DC-449B-83A7-49ECBFEE81D6}"/>
    <cellStyle name="Vírgula 10 2 6 4" xfId="2600" xr:uid="{9EFF891A-D11D-4F9B-A24B-0E6E1A11922C}"/>
    <cellStyle name="Vírgula 10 2 6 4 2" xfId="13266" xr:uid="{90190509-A343-4EBE-8175-504937EA1212}"/>
    <cellStyle name="Vírgula 10 2 6 4 3" xfId="10593" xr:uid="{82BB1185-F097-4796-8214-BCC0C61A1506}"/>
    <cellStyle name="Vírgula 10 2 6 5" xfId="10594" xr:uid="{3B9BF353-A79B-4828-AFE1-BFDC68927270}"/>
    <cellStyle name="Vírgula 10 2 6 6" xfId="6239" xr:uid="{EFB5BAF1-4787-4C8C-A3ED-E407DFE7DBA9}"/>
    <cellStyle name="Vírgula 10 2 6 7" xfId="11453" xr:uid="{B47AB87F-B30D-4B15-851D-BC69CE62E4FA}"/>
    <cellStyle name="Vírgula 10 2 6 8" xfId="4414" xr:uid="{485DDCCA-0247-4909-846B-C607D61888A7}"/>
    <cellStyle name="Vírgula 10 2 7" xfId="867" xr:uid="{5667FC49-8352-48A3-9BC5-84CEE82F33ED}"/>
    <cellStyle name="Vírgula 10 2 7 2" xfId="1882" xr:uid="{8E4B4697-226C-49CD-94B6-A9E2189AF10E}"/>
    <cellStyle name="Vírgula 10 2 7 2 2" xfId="3839" xr:uid="{BF162F6E-F8F4-40DA-B18E-9C77BDDFA4F3}"/>
    <cellStyle name="Vírgula 10 2 7 2 2 2" xfId="14505" xr:uid="{C448C2B9-6E1B-4808-BF97-352D70E88736}"/>
    <cellStyle name="Vírgula 10 2 7 2 2 3" xfId="10595" xr:uid="{12E00335-88DC-4409-A188-EB7E343DD831}"/>
    <cellStyle name="Vírgula 10 2 7 2 3" xfId="10596" xr:uid="{9B0F8D1A-8B9A-43D1-9F47-6D76C1B8B8B9}"/>
    <cellStyle name="Vírgula 10 2 7 2 4" xfId="7478" xr:uid="{5BAD04A1-1832-49B8-A462-75C8EF61FEF0}"/>
    <cellStyle name="Vírgula 10 2 7 2 5" xfId="12692" xr:uid="{D2789042-0C78-480B-9F48-5AB635C6DC0D}"/>
    <cellStyle name="Vírgula 10 2 7 2 6" xfId="5653" xr:uid="{0750F8EA-F5FE-440D-B4C2-9FC238475F7C}"/>
    <cellStyle name="Vírgula 10 2 7 3" xfId="2922" xr:uid="{A42F1BCC-3005-4398-AE25-B8608558F870}"/>
    <cellStyle name="Vírgula 10 2 7 3 2" xfId="13588" xr:uid="{00D6F12A-B0A6-4AD1-B7B4-4A4AEFC02BBC}"/>
    <cellStyle name="Vírgula 10 2 7 3 3" xfId="10597" xr:uid="{81784551-7995-4DAE-B48F-1F5C39B6EFA3}"/>
    <cellStyle name="Vírgula 10 2 7 4" xfId="10598" xr:uid="{1D510BDB-AB84-443D-9014-7B73E180F8E4}"/>
    <cellStyle name="Vírgula 10 2 7 5" xfId="6561" xr:uid="{8531F922-526D-4C0E-BA67-71CF802EA0D0}"/>
    <cellStyle name="Vírgula 10 2 7 6" xfId="11775" xr:uid="{A92FBB72-C771-42E5-8670-AC4E11348B81}"/>
    <cellStyle name="Vírgula 10 2 7 7" xfId="4736" xr:uid="{BC8C53A9-784B-4BAE-BDBB-404A5958EF99}"/>
    <cellStyle name="Vírgula 10 2 8" xfId="1332" xr:uid="{57E015BD-5ABF-4455-8732-AFEECEBE5953}"/>
    <cellStyle name="Vírgula 10 2 8 2" xfId="3289" xr:uid="{7AEA64D7-4EC7-402A-B77D-CCEA7CB1400B}"/>
    <cellStyle name="Vírgula 10 2 8 2 2" xfId="13955" xr:uid="{8163365A-3CAD-480C-A62D-D9270D330F17}"/>
    <cellStyle name="Vírgula 10 2 8 2 3" xfId="10599" xr:uid="{41D3AEFA-8E67-47BD-8277-718E4DA6DD15}"/>
    <cellStyle name="Vírgula 10 2 8 3" xfId="10600" xr:uid="{93413815-8178-45E6-8B67-D72302261C81}"/>
    <cellStyle name="Vírgula 10 2 8 4" xfId="6928" xr:uid="{2436D165-298E-4B84-B4D1-3FEDE0F5B752}"/>
    <cellStyle name="Vírgula 10 2 8 5" xfId="12142" xr:uid="{90ABA906-2D4D-4D83-B45C-5FAFE3C848EC}"/>
    <cellStyle name="Vírgula 10 2 8 6" xfId="5103" xr:uid="{90AB749D-3E41-422A-A867-54F28B62D41E}"/>
    <cellStyle name="Vírgula 10 2 9" xfId="280" xr:uid="{4BCF2461-8DBC-4444-BCCB-C6758C6E73B7}"/>
    <cellStyle name="Vírgula 10 2 9 2" xfId="2556" xr:uid="{F934B3B6-9E0E-45A9-81D5-ED7F6A8B3D72}"/>
    <cellStyle name="Vírgula 10 2 9 2 2" xfId="13222" xr:uid="{EAA9E0CF-ED97-45F7-AD8A-C00B3061B618}"/>
    <cellStyle name="Vírgula 10 2 9 2 3" xfId="10601" xr:uid="{AE5F7BA4-C48A-4F1E-8755-F6B16B170D2F}"/>
    <cellStyle name="Vírgula 10 2 9 3" xfId="10602" xr:uid="{F063E83B-5A3B-4BAE-90E4-CDAB4D094C22}"/>
    <cellStyle name="Vírgula 10 2 9 4" xfId="6195" xr:uid="{63F65E09-96D3-47C0-AEEF-62B47D40BB59}"/>
    <cellStyle name="Vírgula 10 2 9 5" xfId="11409" xr:uid="{991FD958-D2CF-4E67-9398-9E1DEA8F474D}"/>
    <cellStyle name="Vírgula 10 2 9 6" xfId="4370" xr:uid="{641308FF-D90C-421A-B35F-5C30ACC2BE69}"/>
    <cellStyle name="Vírgula 10 3" xfId="616" xr:uid="{231FA700-4B22-4451-B7D0-9D0EC66A59A0}"/>
    <cellStyle name="Vírgula 10 3 10" xfId="11548" xr:uid="{D1E5A06C-0751-4793-96F2-3971513B2DAA}"/>
    <cellStyle name="Vírgula 10 3 11" xfId="4509" xr:uid="{69035DD7-0A0D-42D6-9007-FBFAE9CCA25E}"/>
    <cellStyle name="Vírgula 10 3 2" xfId="765" xr:uid="{E9CE5657-AA5D-42EF-98C1-C6CA8ADEF769}"/>
    <cellStyle name="Vírgula 10 3 2 2" xfId="1228" xr:uid="{4572AE1F-AF03-4C93-8AB9-5DCE3820EB3E}"/>
    <cellStyle name="Vírgula 10 3 2 2 2" xfId="1885" xr:uid="{DD77F26F-418D-4D20-89C9-E0F243B4863D}"/>
    <cellStyle name="Vírgula 10 3 2 2 2 2" xfId="3842" xr:uid="{5FFEC0B6-6339-4B58-81B9-C733201958A8}"/>
    <cellStyle name="Vírgula 10 3 2 2 2 2 2" xfId="14508" xr:uid="{7CB44D7D-8221-428F-8BDC-C6E8EC770598}"/>
    <cellStyle name="Vírgula 10 3 2 2 2 2 3" xfId="10603" xr:uid="{3C45A825-ADB3-45D4-A25A-FBC0657B4AC7}"/>
    <cellStyle name="Vírgula 10 3 2 2 2 3" xfId="10604" xr:uid="{F50A25D3-38B5-42AF-81FE-6F83E41999AC}"/>
    <cellStyle name="Vírgula 10 3 2 2 2 4" xfId="7481" xr:uid="{8A385D13-1461-48B9-9128-5FC58C53846D}"/>
    <cellStyle name="Vírgula 10 3 2 2 2 5" xfId="12695" xr:uid="{3689FBF1-4EC0-4516-A5E3-19185C5CC562}"/>
    <cellStyle name="Vírgula 10 3 2 2 2 6" xfId="5656" xr:uid="{90B068AA-22FA-4DFE-AAFB-31F7F7897221}"/>
    <cellStyle name="Vírgula 10 3 2 2 3" xfId="3197" xr:uid="{0A40AE3B-5AEE-4FF2-819A-C546074BB96B}"/>
    <cellStyle name="Vírgula 10 3 2 2 3 2" xfId="13863" xr:uid="{CE17D251-D1CB-4F15-978E-CE613E567F81}"/>
    <cellStyle name="Vírgula 10 3 2 2 3 3" xfId="10605" xr:uid="{C58FAB0C-2736-4C75-8E73-244999AD119B}"/>
    <cellStyle name="Vírgula 10 3 2 2 4" xfId="10606" xr:uid="{F82DA959-9FB2-4F42-9CAD-F7F89D15F0F1}"/>
    <cellStyle name="Vírgula 10 3 2 2 5" xfId="6836" xr:uid="{603E9DBB-80AF-44C4-80C9-65DC1839DAE9}"/>
    <cellStyle name="Vírgula 10 3 2 2 6" xfId="12050" xr:uid="{F1271631-3875-4627-A45D-C48A856D32CD}"/>
    <cellStyle name="Vírgula 10 3 2 2 7" xfId="5011" xr:uid="{12720FE6-E857-4122-8B87-8F9190BD89CC}"/>
    <cellStyle name="Vírgula 10 3 2 3" xfId="1884" xr:uid="{71B3585F-0CA6-4C01-83D6-15345C72EB5C}"/>
    <cellStyle name="Vírgula 10 3 2 3 2" xfId="3841" xr:uid="{2CE2561F-B296-4BD1-8B02-F12B8A9466EA}"/>
    <cellStyle name="Vírgula 10 3 2 3 2 2" xfId="14507" xr:uid="{517E98B0-9785-4E09-9846-FF8F9E3A7BB8}"/>
    <cellStyle name="Vírgula 10 3 2 3 2 3" xfId="10607" xr:uid="{30C1859C-F096-481D-9117-116CB938A196}"/>
    <cellStyle name="Vírgula 10 3 2 3 3" xfId="10608" xr:uid="{E2AB972E-D16B-452A-9154-A873E95D9D9B}"/>
    <cellStyle name="Vírgula 10 3 2 3 4" xfId="7480" xr:uid="{03EA3FB4-0038-4A72-8A81-6AE7CC358658}"/>
    <cellStyle name="Vírgula 10 3 2 3 5" xfId="12694" xr:uid="{DE06A8D7-491D-4007-9E8B-0BA76B74C9F4}"/>
    <cellStyle name="Vírgula 10 3 2 3 6" xfId="5655" xr:uid="{EFF71432-929C-4B6B-A503-76C947BD06B6}"/>
    <cellStyle name="Vírgula 10 3 2 4" xfId="2830" xr:uid="{D2A58968-01ED-439D-8918-61CC7BA12482}"/>
    <cellStyle name="Vírgula 10 3 2 4 2" xfId="13496" xr:uid="{2120EB46-0910-435D-BB0B-FBBC59D13EBF}"/>
    <cellStyle name="Vírgula 10 3 2 4 3" xfId="10609" xr:uid="{5C472F07-82CB-4ACA-AC95-9DFCB18F3D97}"/>
    <cellStyle name="Vírgula 10 3 2 5" xfId="10610" xr:uid="{A9C27CBA-5666-4C35-A12A-4D4557E43351}"/>
    <cellStyle name="Vírgula 10 3 2 6" xfId="6469" xr:uid="{A08732BC-2DB6-4632-AFCF-C2276E4CC8F6}"/>
    <cellStyle name="Vírgula 10 3 2 7" xfId="11683" xr:uid="{F4A98E2F-4909-4705-903B-4699CE476681}"/>
    <cellStyle name="Vírgula 10 3 2 8" xfId="4644" xr:uid="{73026835-AA55-4A57-ADDF-633918391DC0}"/>
    <cellStyle name="Vírgula 10 3 3" xfId="916" xr:uid="{ADA835EF-B883-402E-8EFB-0F1A24DB9F8A}"/>
    <cellStyle name="Vírgula 10 3 3 2" xfId="1886" xr:uid="{417F329D-01B3-420A-8065-89A0D0BDBE0F}"/>
    <cellStyle name="Vírgula 10 3 3 2 2" xfId="3843" xr:uid="{C4615A8B-D5AF-43AF-865B-0E83AC46668F}"/>
    <cellStyle name="Vírgula 10 3 3 2 2 2" xfId="14509" xr:uid="{3B08B981-81BB-4010-8636-28C406F55E07}"/>
    <cellStyle name="Vírgula 10 3 3 2 2 3" xfId="10611" xr:uid="{BABAC376-3116-45A3-9EDC-91BA6F417FE9}"/>
    <cellStyle name="Vírgula 10 3 3 2 3" xfId="10612" xr:uid="{35E74A9E-45AC-4AC6-B484-B1B51BC5B708}"/>
    <cellStyle name="Vírgula 10 3 3 2 4" xfId="7482" xr:uid="{0D16B0DF-BEA5-485D-9E1A-7D949B5FE06F}"/>
    <cellStyle name="Vírgula 10 3 3 2 5" xfId="12696" xr:uid="{4CE1F6C9-8205-4C1C-9C42-9B7C866BE7C5}"/>
    <cellStyle name="Vírgula 10 3 3 2 6" xfId="5657" xr:uid="{C229287A-F3F8-4562-8CDE-30B63E4D3368}"/>
    <cellStyle name="Vírgula 10 3 3 3" xfId="2968" xr:uid="{06AB9BCC-43F6-4D44-A5B9-72799424181A}"/>
    <cellStyle name="Vírgula 10 3 3 3 2" xfId="13634" xr:uid="{EA5A38CC-4247-47F2-9734-5893A91DCB6F}"/>
    <cellStyle name="Vírgula 10 3 3 3 3" xfId="10613" xr:uid="{C2487E88-026B-409A-9754-C8D5FF7F3CB4}"/>
    <cellStyle name="Vírgula 10 3 3 4" xfId="10614" xr:uid="{D33CD6AF-BE9F-4409-9BDA-1A003B8B88A3}"/>
    <cellStyle name="Vírgula 10 3 3 5" xfId="6607" xr:uid="{A101A981-091E-4042-AA08-1FEE58CEB8FD}"/>
    <cellStyle name="Vírgula 10 3 3 6" xfId="11821" xr:uid="{82755327-22F2-4E0D-AAA5-8B6CF351E35E}"/>
    <cellStyle name="Vírgula 10 3 3 7" xfId="4782" xr:uid="{5DA03389-0205-401D-AEA4-E84B8EB91E29}"/>
    <cellStyle name="Vírgula 10 3 4" xfId="1883" xr:uid="{F7CF1DBE-EE04-4929-9202-B9B8D5B9B647}"/>
    <cellStyle name="Vírgula 10 3 4 2" xfId="3840" xr:uid="{67404519-6CEA-4372-95A2-3C2AA591E7FA}"/>
    <cellStyle name="Vírgula 10 3 4 2 2" xfId="14506" xr:uid="{7D5D94C1-90DB-45BC-90E0-687E3DFB932D}"/>
    <cellStyle name="Vírgula 10 3 4 2 3" xfId="10615" xr:uid="{FB6BA0F2-BD6F-4956-9B02-3317C5D3C014}"/>
    <cellStyle name="Vírgula 10 3 4 3" xfId="10616" xr:uid="{CEF222C6-316F-4D39-ADB7-6C08C619ED4C}"/>
    <cellStyle name="Vírgula 10 3 4 4" xfId="7479" xr:uid="{B6A0BBCA-CFB3-403E-9A1A-5FD36EB14062}"/>
    <cellStyle name="Vírgula 10 3 4 5" xfId="12693" xr:uid="{CCEAD05C-9B7D-4132-9218-00D5C46D9A3B}"/>
    <cellStyle name="Vírgula 10 3 4 6" xfId="5654" xr:uid="{0591755B-4B8A-445C-8AFD-BB3A492E9816}"/>
    <cellStyle name="Vírgula 10 3 5" xfId="2223" xr:uid="{69D9E7CA-F5B0-472F-A8FA-2F1585C5F3F6}"/>
    <cellStyle name="Vírgula 10 3 5 2" xfId="4076" xr:uid="{EFF8C704-55C1-41CC-BA07-CA6806699B7F}"/>
    <cellStyle name="Vírgula 10 3 5 2 2" xfId="14739" xr:uid="{BFF06860-6585-471A-9B92-DD6D9BFA50BE}"/>
    <cellStyle name="Vírgula 10 3 5 2 3" xfId="10617" xr:uid="{2276B17D-0B0D-4185-BEB4-6896022A055D}"/>
    <cellStyle name="Vírgula 10 3 5 3" xfId="10618" xr:uid="{EE83D503-2055-475E-A776-F7DB4B52F8D1}"/>
    <cellStyle name="Vírgula 10 3 5 4" xfId="7715" xr:uid="{C9F2BDB4-643E-4F64-8DEA-6ECB3FB8759A}"/>
    <cellStyle name="Vírgula 10 3 5 5" xfId="12926" xr:uid="{2C072613-E082-4069-B199-F83D37CF98B1}"/>
    <cellStyle name="Vírgula 10 3 5 6" xfId="5887" xr:uid="{B9A2B096-1936-4AE7-93C8-7A337B564733}"/>
    <cellStyle name="Vírgula 10 3 6" xfId="2367" xr:uid="{409E4384-5127-4D96-8E32-B2B2D8200803}"/>
    <cellStyle name="Vírgula 10 3 6 2" xfId="4211" xr:uid="{23501DBE-A75C-4A9C-AE55-D14EFFD783B7}"/>
    <cellStyle name="Vírgula 10 3 6 2 2" xfId="14874" xr:uid="{1E4C0C02-661B-46F4-B305-125F977AC5FA}"/>
    <cellStyle name="Vírgula 10 3 6 2 3" xfId="10619" xr:uid="{4FCE8AF1-BB0F-4DBC-908F-296C6FB8F9A5}"/>
    <cellStyle name="Vírgula 10 3 6 3" xfId="7850" xr:uid="{0DB6D651-F9ED-4F7F-B0BF-8BD33C00FBD1}"/>
    <cellStyle name="Vírgula 10 3 6 4" xfId="13061" xr:uid="{C690A12B-771F-4794-B6D3-91E84B349453}"/>
    <cellStyle name="Vírgula 10 3 6 5" xfId="6022" xr:uid="{01495EE6-6533-44B5-A49D-81968C63F0BD}"/>
    <cellStyle name="Vírgula 10 3 7" xfId="2695" xr:uid="{0E66C836-DC4C-4288-A217-98A1FA96CF3A}"/>
    <cellStyle name="Vírgula 10 3 7 2" xfId="13361" xr:uid="{4CAB2DF4-3BC0-41D8-BF7A-A4C110122113}"/>
    <cellStyle name="Vírgula 10 3 7 3" xfId="10620" xr:uid="{8E927AC7-2DA0-4E73-8706-D792C001F666}"/>
    <cellStyle name="Vírgula 10 3 8" xfId="10621" xr:uid="{00FB2793-22C9-44A0-A3FD-5B639643510C}"/>
    <cellStyle name="Vírgula 10 3 9" xfId="6334" xr:uid="{132BC8A2-10BF-413D-84E5-6611271C47FD}"/>
    <cellStyle name="Vírgula 10 4" xfId="666" xr:uid="{8F966911-6BD8-4604-A31A-78AB2ACED041}"/>
    <cellStyle name="Vírgula 10 4 10" xfId="11590" xr:uid="{C0218AC2-F19D-4BD8-8561-23A2A4B01C85}"/>
    <cellStyle name="Vírgula 10 4 11" xfId="4551" xr:uid="{4DA0010E-62FF-40D3-81A7-74E40BF4B6B0}"/>
    <cellStyle name="Vírgula 10 4 2" xfId="807" xr:uid="{34CD948C-876B-44F2-BBAC-0D355446ED59}"/>
    <cellStyle name="Vírgula 10 4 2 2" xfId="1270" xr:uid="{C79A9D87-40BB-4247-8333-444D8BBF057C}"/>
    <cellStyle name="Vírgula 10 4 2 2 2" xfId="1889" xr:uid="{0104F316-E1D7-47B7-B244-FC78E44AB4D0}"/>
    <cellStyle name="Vírgula 10 4 2 2 2 2" xfId="3846" xr:uid="{7BE1F697-B765-442F-A7B7-D312747D5903}"/>
    <cellStyle name="Vírgula 10 4 2 2 2 2 2" xfId="14512" xr:uid="{7BF92D38-8BBE-4FF4-8658-1F58060131BB}"/>
    <cellStyle name="Vírgula 10 4 2 2 2 2 3" xfId="10622" xr:uid="{8279DB12-4C65-44F4-A807-D67B4ACBC0B5}"/>
    <cellStyle name="Vírgula 10 4 2 2 2 3" xfId="10623" xr:uid="{C1D6CBFA-CDA6-4141-A82B-BCC100A5E69D}"/>
    <cellStyle name="Vírgula 10 4 2 2 2 4" xfId="7485" xr:uid="{314AC815-6038-4A25-9ECC-032CFDE520CD}"/>
    <cellStyle name="Vírgula 10 4 2 2 2 5" xfId="12699" xr:uid="{3DCB051E-2847-4B7B-9858-0FB26C76679A}"/>
    <cellStyle name="Vírgula 10 4 2 2 2 6" xfId="5660" xr:uid="{3C2B6BB9-F319-437C-93BE-6800766FEDDF}"/>
    <cellStyle name="Vírgula 10 4 2 2 3" xfId="3239" xr:uid="{45D6033A-FE21-44CF-9346-3CDF4A0AE30D}"/>
    <cellStyle name="Vírgula 10 4 2 2 3 2" xfId="13905" xr:uid="{9C7EBAAE-AD0C-4E9C-9455-DB04DA55FC47}"/>
    <cellStyle name="Vírgula 10 4 2 2 3 3" xfId="10624" xr:uid="{2B522466-7F99-47C7-B39C-7987FD98F01B}"/>
    <cellStyle name="Vírgula 10 4 2 2 4" xfId="10625" xr:uid="{8F8274DC-3E5F-4396-8B15-5D0631510839}"/>
    <cellStyle name="Vírgula 10 4 2 2 5" xfId="6878" xr:uid="{3B06F158-0715-4D1D-B566-03F34CA355FD}"/>
    <cellStyle name="Vírgula 10 4 2 2 6" xfId="12092" xr:uid="{5382779D-F5BE-4CE0-AF19-C1CB3DF3DBCD}"/>
    <cellStyle name="Vírgula 10 4 2 2 7" xfId="5053" xr:uid="{F454A18A-38B0-4578-AFD0-BC76B9D229F1}"/>
    <cellStyle name="Vírgula 10 4 2 3" xfId="1888" xr:uid="{F8E62A32-3F45-4B93-96CA-237499CD7506}"/>
    <cellStyle name="Vírgula 10 4 2 3 2" xfId="3845" xr:uid="{E1F7469E-E403-4A59-BB96-7760B932E586}"/>
    <cellStyle name="Vírgula 10 4 2 3 2 2" xfId="14511" xr:uid="{5E410E0C-90A7-4733-AB9B-E74A1BEC0D78}"/>
    <cellStyle name="Vírgula 10 4 2 3 2 3" xfId="10626" xr:uid="{76A29222-5293-4E98-9123-4A348DE8AEC4}"/>
    <cellStyle name="Vírgula 10 4 2 3 3" xfId="10627" xr:uid="{2FDC7FE7-913C-4300-B50B-11277C35B6BF}"/>
    <cellStyle name="Vírgula 10 4 2 3 4" xfId="7484" xr:uid="{F86E5881-1A53-4F20-A728-61FC3F45D423}"/>
    <cellStyle name="Vírgula 10 4 2 3 5" xfId="12698" xr:uid="{E8C2FA3D-EFAA-4E59-B073-6243DDD8B21F}"/>
    <cellStyle name="Vírgula 10 4 2 3 6" xfId="5659" xr:uid="{F420903B-7428-4F6B-88C3-165225D3CD9E}"/>
    <cellStyle name="Vírgula 10 4 2 4" xfId="2872" xr:uid="{D1CFB5AB-BE8D-498F-8CC2-C6ECFF541E09}"/>
    <cellStyle name="Vírgula 10 4 2 4 2" xfId="13538" xr:uid="{4946AF32-DBCA-484D-B022-09ADAD298144}"/>
    <cellStyle name="Vírgula 10 4 2 4 3" xfId="10628" xr:uid="{BBC620CA-4DAE-400B-9042-7EDE7113C93D}"/>
    <cellStyle name="Vírgula 10 4 2 5" xfId="10629" xr:uid="{AA9A101E-DAAA-4489-AEFB-9531F45D8C0E}"/>
    <cellStyle name="Vírgula 10 4 2 6" xfId="6511" xr:uid="{C84FBAC5-0AC1-464F-940C-A6C4AE5A6F02}"/>
    <cellStyle name="Vírgula 10 4 2 7" xfId="11725" xr:uid="{6D1C2C94-C326-40D0-8752-F4E9330E5BB5}"/>
    <cellStyle name="Vírgula 10 4 2 8" xfId="4686" xr:uid="{6241001A-3B3E-45D0-8E97-C41B40E9A290}"/>
    <cellStyle name="Vírgula 10 4 3" xfId="959" xr:uid="{DD56B037-74E2-4139-BD59-9F91626F85BE}"/>
    <cellStyle name="Vírgula 10 4 3 2" xfId="1890" xr:uid="{5667738E-5A98-41F9-950D-582340E435D5}"/>
    <cellStyle name="Vírgula 10 4 3 2 2" xfId="3847" xr:uid="{83DE0EED-F07A-4292-8D07-8BDE8BFC4096}"/>
    <cellStyle name="Vírgula 10 4 3 2 2 2" xfId="14513" xr:uid="{344A5765-EEAC-44AB-9943-BAC5F43D80EF}"/>
    <cellStyle name="Vírgula 10 4 3 2 2 3" xfId="10630" xr:uid="{39E67263-964B-4597-B784-8FC7DBEADF51}"/>
    <cellStyle name="Vírgula 10 4 3 2 3" xfId="10631" xr:uid="{5DBB7E30-EC07-482B-8ED6-60E031358EF0}"/>
    <cellStyle name="Vírgula 10 4 3 2 4" xfId="7486" xr:uid="{3E63BCEF-062C-4340-8408-63A102A3F956}"/>
    <cellStyle name="Vírgula 10 4 3 2 5" xfId="12700" xr:uid="{93067150-6F8A-4B29-B57A-E8162993CA62}"/>
    <cellStyle name="Vírgula 10 4 3 2 6" xfId="5661" xr:uid="{2CE12D02-780B-4D9E-8B29-3C60DA9C802E}"/>
    <cellStyle name="Vírgula 10 4 3 3" xfId="3010" xr:uid="{100DA440-CA56-48E3-8161-C2B801D68903}"/>
    <cellStyle name="Vírgula 10 4 3 3 2" xfId="13676" xr:uid="{86F6BE60-E29D-4495-BA1B-4932BB0DFC30}"/>
    <cellStyle name="Vírgula 10 4 3 3 3" xfId="10632" xr:uid="{B2A55E30-DBCB-4DB1-84D4-4334563BDED8}"/>
    <cellStyle name="Vírgula 10 4 3 4" xfId="10633" xr:uid="{3880A328-D48C-4C04-9AE4-EF512FC72E9A}"/>
    <cellStyle name="Vírgula 10 4 3 5" xfId="6649" xr:uid="{945AC844-3378-402B-B412-5126F12A96A0}"/>
    <cellStyle name="Vírgula 10 4 3 6" xfId="11863" xr:uid="{B2716236-E39D-46A2-977D-BE557EF110FA}"/>
    <cellStyle name="Vírgula 10 4 3 7" xfId="4824" xr:uid="{2A23A43B-EFE8-41E6-AC14-D4C272B3B1C6}"/>
    <cellStyle name="Vírgula 10 4 4" xfId="1887" xr:uid="{A8216C7A-8BB5-4CB8-9F81-05053E804FD9}"/>
    <cellStyle name="Vírgula 10 4 4 2" xfId="3844" xr:uid="{CCCB22E0-DF14-4EFD-926F-2ECF3A4BABEA}"/>
    <cellStyle name="Vírgula 10 4 4 2 2" xfId="14510" xr:uid="{750C16C3-29A1-4E8F-9499-9F8FED77511F}"/>
    <cellStyle name="Vírgula 10 4 4 2 3" xfId="10634" xr:uid="{85CEDEEF-2B09-4CA2-9228-0037F592ED80}"/>
    <cellStyle name="Vírgula 10 4 4 3" xfId="10635" xr:uid="{09B008E0-4F71-4590-B8DD-AFE03932D27F}"/>
    <cellStyle name="Vírgula 10 4 4 4" xfId="7483" xr:uid="{33741E28-437E-432D-8880-FD4118A802BB}"/>
    <cellStyle name="Vírgula 10 4 4 5" xfId="12697" xr:uid="{3B39FB40-FECD-45C7-877D-4F02A74B7C46}"/>
    <cellStyle name="Vírgula 10 4 4 6" xfId="5658" xr:uid="{20F70650-8460-4ECD-8E61-13D233D03C36}"/>
    <cellStyle name="Vírgula 10 4 5" xfId="2265" xr:uid="{A8E3AF9B-9AE7-4CD7-A52E-639828791069}"/>
    <cellStyle name="Vírgula 10 4 5 2" xfId="4118" xr:uid="{8E158AC4-2727-4847-9709-3CED73D58A94}"/>
    <cellStyle name="Vírgula 10 4 5 2 2" xfId="14781" xr:uid="{5A762217-4A65-42F1-A714-92BD146C10A9}"/>
    <cellStyle name="Vírgula 10 4 5 2 3" xfId="10636" xr:uid="{78F4FD7D-44B2-474B-8C1E-E8E244828DE8}"/>
    <cellStyle name="Vírgula 10 4 5 3" xfId="10637" xr:uid="{9D177C47-9636-468C-8D2A-5BD2D3DC7FCE}"/>
    <cellStyle name="Vírgula 10 4 5 4" xfId="7757" xr:uid="{51FC4755-3697-4C4E-A41F-90829989B23D}"/>
    <cellStyle name="Vírgula 10 4 5 5" xfId="12968" xr:uid="{66958469-D732-4055-B6CD-8B05C361587F}"/>
    <cellStyle name="Vírgula 10 4 5 6" xfId="5929" xr:uid="{DE0F3A9B-C4E9-451B-9FDE-73DA74329E2D}"/>
    <cellStyle name="Vírgula 10 4 6" xfId="2409" xr:uid="{51A2D76F-ACDC-423D-BB08-DB98298BFB7E}"/>
    <cellStyle name="Vírgula 10 4 6 2" xfId="4253" xr:uid="{A59A0139-7FB9-4480-8A4E-D6DC37B6EC14}"/>
    <cellStyle name="Vírgula 10 4 6 2 2" xfId="14916" xr:uid="{930023D3-D251-4C6F-B59D-B6669B880370}"/>
    <cellStyle name="Vírgula 10 4 6 2 3" xfId="10638" xr:uid="{1060EE59-2FEE-441F-A092-57ADEC51EEC7}"/>
    <cellStyle name="Vírgula 10 4 6 3" xfId="7892" xr:uid="{0C93AA03-48A7-4E95-92F6-F5746E9BAC52}"/>
    <cellStyle name="Vírgula 10 4 6 4" xfId="13103" xr:uid="{A78D16B2-D28B-4CDF-9CA2-F83A97437EAD}"/>
    <cellStyle name="Vírgula 10 4 6 5" xfId="6064" xr:uid="{0ECFF565-9A4B-4C07-9D1C-CF2385293C74}"/>
    <cellStyle name="Vírgula 10 4 7" xfId="2737" xr:uid="{9C45041C-4CB2-4B1F-9A6D-260B6ADEFF1B}"/>
    <cellStyle name="Vírgula 10 4 7 2" xfId="13403" xr:uid="{716F7981-EDB4-4C64-8FED-D571A3CDF889}"/>
    <cellStyle name="Vírgula 10 4 7 3" xfId="10639" xr:uid="{A9E58B8D-D3A9-4E6E-81A4-4224336CC9D0}"/>
    <cellStyle name="Vírgula 10 4 8" xfId="10640" xr:uid="{2C11A647-60CD-4C8A-B273-77D871C7A44F}"/>
    <cellStyle name="Vírgula 10 4 9" xfId="6376" xr:uid="{C2EC9AF7-F194-4E4F-AC50-92F963B5BC1E}"/>
    <cellStyle name="Vírgula 10 5" xfId="505" xr:uid="{F3714495-6DD4-48AC-9A86-E6D8F99344A8}"/>
    <cellStyle name="Vírgula 10 5 2" xfId="1068" xr:uid="{C866423A-BC0F-4E81-B3E2-0E0F087C41BB}"/>
    <cellStyle name="Vírgula 10 5 2 2" xfId="1892" xr:uid="{1B69C218-B6CC-4A2D-A4AC-5BB633264B97}"/>
    <cellStyle name="Vírgula 10 5 2 2 2" xfId="3849" xr:uid="{0B0D110E-B8D3-47EE-B646-F1CB25578DA7}"/>
    <cellStyle name="Vírgula 10 5 2 2 2 2" xfId="14515" xr:uid="{E29D6E11-CDC0-440B-BA6D-EC1FCFFEFE30}"/>
    <cellStyle name="Vírgula 10 5 2 2 2 3" xfId="10641" xr:uid="{442C1A15-EE27-4C0A-8BF9-3012C645E3ED}"/>
    <cellStyle name="Vírgula 10 5 2 2 3" xfId="10642" xr:uid="{C357E566-5378-4EC2-8B80-E86BBF3908E3}"/>
    <cellStyle name="Vírgula 10 5 2 2 4" xfId="7488" xr:uid="{5D6A8E06-FD80-44BC-944A-D74B988A6CC6}"/>
    <cellStyle name="Vírgula 10 5 2 2 5" xfId="12702" xr:uid="{17D4CC39-7178-4E49-A1F3-D2D5F280848A}"/>
    <cellStyle name="Vírgula 10 5 2 2 6" xfId="5663" xr:uid="{2448B75D-A309-411D-83EA-DE858037CF8D}"/>
    <cellStyle name="Vírgula 10 5 2 3" xfId="3100" xr:uid="{46B3EDFB-E168-4D56-90B4-F684A5E636E6}"/>
    <cellStyle name="Vírgula 10 5 2 3 2" xfId="13766" xr:uid="{4B366ADC-C211-42C9-9B1F-FDD70281F126}"/>
    <cellStyle name="Vírgula 10 5 2 3 3" xfId="10643" xr:uid="{17FD6E97-EA66-4332-B032-14A4EAB746EB}"/>
    <cellStyle name="Vírgula 10 5 2 4" xfId="10644" xr:uid="{32D8FED2-47C7-422C-85B7-ABD0DA68507C}"/>
    <cellStyle name="Vírgula 10 5 2 5" xfId="6739" xr:uid="{605703EA-D6E8-45FE-B3FB-A781942C54BB}"/>
    <cellStyle name="Vírgula 10 5 2 6" xfId="11953" xr:uid="{533CA094-1018-4611-AC4E-69AF6734A45B}"/>
    <cellStyle name="Vírgula 10 5 2 7" xfId="4914" xr:uid="{D4F4219C-BC3D-414C-84ED-4AE3AF8E48FB}"/>
    <cellStyle name="Vírgula 10 5 3" xfId="1891" xr:uid="{377949F4-10A3-41DD-BAE2-A0FD243FA78F}"/>
    <cellStyle name="Vírgula 10 5 3 2" xfId="3848" xr:uid="{BA37BBE1-5F95-4FDE-A6BA-0772FDB3A4E0}"/>
    <cellStyle name="Vírgula 10 5 3 2 2" xfId="14514" xr:uid="{D3A399EB-52B4-4BC2-A8CC-B4B3609F1E97}"/>
    <cellStyle name="Vírgula 10 5 3 2 3" xfId="10645" xr:uid="{5B11FCD1-8D8A-43BB-9EA5-ECE7EA226D8F}"/>
    <cellStyle name="Vírgula 10 5 3 3" xfId="10646" xr:uid="{40787AEC-7061-4980-8790-054B90821A36}"/>
    <cellStyle name="Vírgula 10 5 3 4" xfId="7487" xr:uid="{056D2604-DCC1-4DDF-81ED-6EE796E57B5B}"/>
    <cellStyle name="Vírgula 10 5 3 5" xfId="12701" xr:uid="{531A3C64-8D45-480E-A419-78FB36F86D25}"/>
    <cellStyle name="Vírgula 10 5 3 6" xfId="5662" xr:uid="{D7419B27-5179-44E2-BF72-15EB106F698D}"/>
    <cellStyle name="Vírgula 10 5 4" xfId="2648" xr:uid="{5F1B471C-9379-4AD0-9088-EA26CB5C28FA}"/>
    <cellStyle name="Vírgula 10 5 4 2" xfId="13314" xr:uid="{20C23ACF-452D-4410-9D91-79E1C05D8DBB}"/>
    <cellStyle name="Vírgula 10 5 4 3" xfId="10647" xr:uid="{BA5E8912-B6B1-4AA5-9258-7CA92A3DB44F}"/>
    <cellStyle name="Vírgula 10 5 5" xfId="10648" xr:uid="{A484D390-5BC9-488E-85D5-7A93208A22A6}"/>
    <cellStyle name="Vírgula 10 5 6" xfId="6287" xr:uid="{AB99BF0C-98E2-4B32-A33B-7BDBA0C0B075}"/>
    <cellStyle name="Vírgula 10 5 7" xfId="11501" xr:uid="{E2FD0007-E16A-4A35-81EB-5AB793DDFA05}"/>
    <cellStyle name="Vírgula 10 5 8" xfId="4462" xr:uid="{8861E24B-DE5D-463D-BA54-1FD320193364}"/>
    <cellStyle name="Vírgula 10 6" xfId="717" xr:uid="{D5333D15-328A-48BD-81C7-0874DB412896}"/>
    <cellStyle name="Vírgula 10 6 2" xfId="1181" xr:uid="{A1A233BD-F58F-42B0-9811-B73C4D83008D}"/>
    <cellStyle name="Vírgula 10 6 2 2" xfId="1894" xr:uid="{371370B2-22D3-401E-82E2-2C8D9FC958C5}"/>
    <cellStyle name="Vírgula 10 6 2 2 2" xfId="3851" xr:uid="{2D26811D-6349-4FF5-BF0F-3DDE10AD6413}"/>
    <cellStyle name="Vírgula 10 6 2 2 2 2" xfId="14517" xr:uid="{EC89F076-3962-443B-9DC1-7D0893F0D844}"/>
    <cellStyle name="Vírgula 10 6 2 2 2 3" xfId="10649" xr:uid="{7748065E-C0FC-41C9-96E0-19CACBCCA07B}"/>
    <cellStyle name="Vírgula 10 6 2 2 3" xfId="10650" xr:uid="{4FC65E8C-DA3F-463F-9A35-F3FE34E91026}"/>
    <cellStyle name="Vírgula 10 6 2 2 4" xfId="7490" xr:uid="{CC28D7F1-533B-4065-8712-AF9A2BC9C542}"/>
    <cellStyle name="Vírgula 10 6 2 2 5" xfId="12704" xr:uid="{B4E7E0F4-9843-4BEF-A17B-482FE3749AB6}"/>
    <cellStyle name="Vírgula 10 6 2 2 6" xfId="5665" xr:uid="{099B3F37-6480-4C5D-AC00-A381B0558CDA}"/>
    <cellStyle name="Vírgula 10 6 2 3" xfId="3150" xr:uid="{96AF98F6-1697-420B-AC19-AC2C014E3D96}"/>
    <cellStyle name="Vírgula 10 6 2 3 2" xfId="13816" xr:uid="{098C98D2-1405-4179-A582-1128ADF3CCB4}"/>
    <cellStyle name="Vírgula 10 6 2 3 3" xfId="10651" xr:uid="{52C60993-9E03-45FA-90BF-3DC65AAEDA4B}"/>
    <cellStyle name="Vírgula 10 6 2 4" xfId="10652" xr:uid="{940CCA9F-0928-487B-BFFB-3A7A98CED51B}"/>
    <cellStyle name="Vírgula 10 6 2 5" xfId="6789" xr:uid="{F10A9E0A-5F5E-41F7-A51A-B44E58E0AB10}"/>
    <cellStyle name="Vírgula 10 6 2 6" xfId="12003" xr:uid="{42204655-10A2-4671-BC09-E8B728638B1A}"/>
    <cellStyle name="Vírgula 10 6 2 7" xfId="4964" xr:uid="{E987523B-B7A8-4183-8065-8D35E2B8ACF7}"/>
    <cellStyle name="Vírgula 10 6 3" xfId="1893" xr:uid="{C27EA21F-2598-4530-8F9D-8CBAE6CA0D1C}"/>
    <cellStyle name="Vírgula 10 6 3 2" xfId="3850" xr:uid="{32FAE9F4-8856-4DD9-B0C7-E81F5026F0FA}"/>
    <cellStyle name="Vírgula 10 6 3 2 2" xfId="14516" xr:uid="{EF124243-984C-4030-8C62-6E9C9804F67D}"/>
    <cellStyle name="Vírgula 10 6 3 2 3" xfId="10653" xr:uid="{A9BAC856-964E-4BFD-8AE7-BFCEE5C12EC4}"/>
    <cellStyle name="Vírgula 10 6 3 3" xfId="10654" xr:uid="{AAC9AF9C-35C9-4740-8FEA-E4AB3438FBDB}"/>
    <cellStyle name="Vírgula 10 6 3 4" xfId="7489" xr:uid="{0F0F37AB-52B3-4FDD-8639-D60BB0875E4A}"/>
    <cellStyle name="Vírgula 10 6 3 5" xfId="12703" xr:uid="{ABFE6E4A-2357-4477-B082-A3E44E22CC5D}"/>
    <cellStyle name="Vírgula 10 6 3 6" xfId="5664" xr:uid="{5DECC3D5-7DC7-4D4D-BEA3-D58A73120D65}"/>
    <cellStyle name="Vírgula 10 6 4" xfId="2783" xr:uid="{0348C77D-EB2E-4D61-A86E-38D45FB62E5D}"/>
    <cellStyle name="Vírgula 10 6 4 2" xfId="13449" xr:uid="{9FABD183-B948-467B-B28C-6B7F5C03722C}"/>
    <cellStyle name="Vírgula 10 6 4 3" xfId="10655" xr:uid="{A679B00D-BD84-4BFA-9821-4B63144A486C}"/>
    <cellStyle name="Vírgula 10 6 5" xfId="10656" xr:uid="{F590DA19-8A72-438B-BAB7-21269B368BBA}"/>
    <cellStyle name="Vírgula 10 6 6" xfId="6422" xr:uid="{3E6B46A7-C38D-47C7-B88D-D08072293FE5}"/>
    <cellStyle name="Vírgula 10 6 7" xfId="11636" xr:uid="{149A0F4C-3D20-40DE-AEFD-EF64CC6063B5}"/>
    <cellStyle name="Vírgula 10 6 8" xfId="4597" xr:uid="{37F821ED-3DBE-49D8-B8AE-802B02BF9906}"/>
    <cellStyle name="Vírgula 10 7" xfId="390" xr:uid="{3B3C5F61-E58F-492E-821B-DCE19CB014FA}"/>
    <cellStyle name="Vírgula 10 7 2" xfId="1012" xr:uid="{52DE1E52-D36C-46EC-9AD2-A152BF6D499A}"/>
    <cellStyle name="Vírgula 10 7 2 2" xfId="1896" xr:uid="{A0A9C2C8-9FAF-4882-8FD5-EDCB07DD1A46}"/>
    <cellStyle name="Vírgula 10 7 2 2 2" xfId="3853" xr:uid="{B6F61F16-26B7-4350-9077-755C53FC8EC1}"/>
    <cellStyle name="Vírgula 10 7 2 2 2 2" xfId="14519" xr:uid="{A941C364-60F1-4E00-AA93-E4069178FFBA}"/>
    <cellStyle name="Vírgula 10 7 2 2 2 3" xfId="10657" xr:uid="{4CBACB29-7C7E-429C-B4BD-33061C3C6319}"/>
    <cellStyle name="Vírgula 10 7 2 2 3" xfId="10658" xr:uid="{87CB160F-2358-4E95-952E-5A713F6611EC}"/>
    <cellStyle name="Vírgula 10 7 2 2 4" xfId="7492" xr:uid="{36332755-BE1D-4F93-8C69-E470DCA08E7D}"/>
    <cellStyle name="Vírgula 10 7 2 2 5" xfId="12706" xr:uid="{25A1B3CE-0C45-4C41-BC86-C302316F6346}"/>
    <cellStyle name="Vírgula 10 7 2 2 6" xfId="5667" xr:uid="{53E9CBAE-DA2C-4E3E-A54A-DF48F575F2BE}"/>
    <cellStyle name="Vírgula 10 7 2 3" xfId="3056" xr:uid="{F233BDFE-BBB2-4FE8-9826-F34D82E780E2}"/>
    <cellStyle name="Vírgula 10 7 2 3 2" xfId="13722" xr:uid="{58E6697A-2C88-4BC6-A860-6DA87BB12C0B}"/>
    <cellStyle name="Vírgula 10 7 2 3 3" xfId="10659" xr:uid="{FA3AB1D4-9621-4706-A770-FCFDE716BEE0}"/>
    <cellStyle name="Vírgula 10 7 2 4" xfId="10660" xr:uid="{67B1C3E3-AB47-4A9F-8E2A-C4EB788CBB53}"/>
    <cellStyle name="Vírgula 10 7 2 5" xfId="6695" xr:uid="{E01B4609-6227-47DB-82AB-4380EB760ED1}"/>
    <cellStyle name="Vírgula 10 7 2 6" xfId="11909" xr:uid="{B37EC540-FCB3-4BF0-A3FA-5BDDF1CE03D4}"/>
    <cellStyle name="Vírgula 10 7 2 7" xfId="4870" xr:uid="{13EF9063-7468-42DE-9545-394386B92ED3}"/>
    <cellStyle name="Vírgula 10 7 3" xfId="1895" xr:uid="{8E71E7B8-0F8A-4C53-A6CC-5859259A2F67}"/>
    <cellStyle name="Vírgula 10 7 3 2" xfId="3852" xr:uid="{54F1A337-9B1F-4F6F-96F2-C726024C341A}"/>
    <cellStyle name="Vírgula 10 7 3 2 2" xfId="14518" xr:uid="{EE406930-95C8-49DC-A763-5510B9202DC0}"/>
    <cellStyle name="Vírgula 10 7 3 2 3" xfId="10661" xr:uid="{C257BA9F-6AB7-4A4B-A8C0-E85938E162C7}"/>
    <cellStyle name="Vírgula 10 7 3 3" xfId="10662" xr:uid="{68C946BC-D363-4789-8DAD-A9184FC56137}"/>
    <cellStyle name="Vírgula 10 7 3 4" xfId="7491" xr:uid="{9535E7B8-751D-4FDB-B58C-1FB89BF53F45}"/>
    <cellStyle name="Vírgula 10 7 3 5" xfId="12705" xr:uid="{998493F8-A9CE-4706-9807-86F160E130BC}"/>
    <cellStyle name="Vírgula 10 7 3 6" xfId="5666" xr:uid="{50392525-C0DB-4FEC-B34D-6D76B95B88FD}"/>
    <cellStyle name="Vírgula 10 7 4" xfId="2599" xr:uid="{4EF34613-76BC-4BF2-87C3-DAD1B910D88A}"/>
    <cellStyle name="Vírgula 10 7 4 2" xfId="13265" xr:uid="{C8F316DD-946D-4918-B18A-C7490FEF0F30}"/>
    <cellStyle name="Vírgula 10 7 4 3" xfId="10663" xr:uid="{AD2D2D77-95A2-4637-A033-A75F566F94A7}"/>
    <cellStyle name="Vírgula 10 7 5" xfId="10664" xr:uid="{85120129-0806-4BFD-BA98-F800CE21D8F4}"/>
    <cellStyle name="Vírgula 10 7 6" xfId="6238" xr:uid="{E788D89B-9A13-40EB-B8AA-AA8F85FC050E}"/>
    <cellStyle name="Vírgula 10 7 7" xfId="11452" xr:uid="{382B8985-F06E-4A07-80B8-B66CC9DCCD9F}"/>
    <cellStyle name="Vírgula 10 7 8" xfId="4413" xr:uid="{4559D04D-6865-4232-979F-528929B6DD7C}"/>
    <cellStyle name="Vírgula 10 8" xfId="866" xr:uid="{030B3C01-3F49-4758-82BE-7EFA809B1609}"/>
    <cellStyle name="Vírgula 10 8 2" xfId="1897" xr:uid="{1B25358A-DC00-4130-A79A-FDAB295C57CD}"/>
    <cellStyle name="Vírgula 10 8 2 2" xfId="3854" xr:uid="{EBDDB3B9-6EFB-4858-BC66-2478D0390098}"/>
    <cellStyle name="Vírgula 10 8 2 2 2" xfId="14520" xr:uid="{AEA43BF6-CD68-4EBA-95B1-43C2B945D0B6}"/>
    <cellStyle name="Vírgula 10 8 2 2 3" xfId="10665" xr:uid="{3DCEC978-00AE-4870-A0C0-00338A80F50C}"/>
    <cellStyle name="Vírgula 10 8 2 3" xfId="10666" xr:uid="{AB3E69EF-9859-4596-9A43-44E46D6224BD}"/>
    <cellStyle name="Vírgula 10 8 2 4" xfId="7493" xr:uid="{508B6490-0CFA-41BE-BAFB-13FD457203E9}"/>
    <cellStyle name="Vírgula 10 8 2 5" xfId="12707" xr:uid="{EF19B29D-5461-4C57-8A54-0672B0526C34}"/>
    <cellStyle name="Vírgula 10 8 2 6" xfId="5668" xr:uid="{CE978AB9-B616-43CE-B3E5-D1A3CA80C50D}"/>
    <cellStyle name="Vírgula 10 8 3" xfId="2921" xr:uid="{CE7D073B-4DBC-45CC-A478-9A7C6E4FEA09}"/>
    <cellStyle name="Vírgula 10 8 3 2" xfId="13587" xr:uid="{FEA99933-0FF4-4F18-A58D-FD87F2B90FB5}"/>
    <cellStyle name="Vírgula 10 8 3 3" xfId="10667" xr:uid="{C1A5C9C1-40B1-4536-8482-E72F5DC1442E}"/>
    <cellStyle name="Vírgula 10 8 4" xfId="10668" xr:uid="{4E6A2635-61E8-4DCE-B504-71A7EE155039}"/>
    <cellStyle name="Vírgula 10 8 5" xfId="6560" xr:uid="{9EA6F931-4165-4C3D-9F0B-0EB79FA750C8}"/>
    <cellStyle name="Vírgula 10 8 6" xfId="11774" xr:uid="{D7A1A9B3-C653-46C8-A9BD-DEEEA8EE416E}"/>
    <cellStyle name="Vírgula 10 8 7" xfId="4735" xr:uid="{B737F79A-0884-43E0-90F5-3AB9ECCF522E}"/>
    <cellStyle name="Vírgula 10 9" xfId="1331" xr:uid="{C74BA969-E60F-434C-A47F-C20C605EE6E3}"/>
    <cellStyle name="Vírgula 10 9 2" xfId="3288" xr:uid="{010B6BCB-2F5A-4292-BA35-497647A48F2A}"/>
    <cellStyle name="Vírgula 10 9 2 2" xfId="13954" xr:uid="{CE1CB89F-D454-40A0-A83F-D28AB785784F}"/>
    <cellStyle name="Vírgula 10 9 2 3" xfId="10669" xr:uid="{A58CBDAF-CD6E-4496-AD7C-51EB924F5FC3}"/>
    <cellStyle name="Vírgula 10 9 3" xfId="10670" xr:uid="{A157E712-D5E9-4FD0-A6CA-D7E9AF232A84}"/>
    <cellStyle name="Vírgula 10 9 4" xfId="6927" xr:uid="{E0AA68D3-7242-4A9C-B9DA-63A711550096}"/>
    <cellStyle name="Vírgula 10 9 5" xfId="12141" xr:uid="{B76FDEBB-B093-4715-82A9-EE3ACC9A6A99}"/>
    <cellStyle name="Vírgula 10 9 6" xfId="5102" xr:uid="{30E45078-FCFB-4524-80AC-CADC7ADD33E4}"/>
    <cellStyle name="Vírgula 11" xfId="172" xr:uid="{F9D30E14-A35B-4DAA-BFEA-86B21D862371}"/>
    <cellStyle name="Vírgula 11 2" xfId="618" xr:uid="{C233E511-099C-46CC-AC84-32C993158F94}"/>
    <cellStyle name="Vírgula 11 2 2" xfId="1140" xr:uid="{3098AA3D-A888-47E0-8C94-79A638513957}"/>
    <cellStyle name="Vírgula 11 3" xfId="507" xr:uid="{4BDE33CA-D362-4C58-A2FB-723EF4C55B9F}"/>
    <cellStyle name="Vírgula 11 4" xfId="392" xr:uid="{58CE3E9B-4A6A-4D46-BE19-7FFE81F40477}"/>
    <cellStyle name="Vírgula 12" xfId="175" xr:uid="{7BA94E87-9E4D-46C9-82D2-4D4AEE063AB4}"/>
    <cellStyle name="Vírgula 12 10" xfId="2173" xr:uid="{0F138B11-01AC-4F75-AAA7-57CE918863C2}"/>
    <cellStyle name="Vírgula 12 10 2" xfId="4030" xr:uid="{00140E95-B408-4FAC-BF55-8F25C51E9CB9}"/>
    <cellStyle name="Vírgula 12 10 2 2" xfId="14693" xr:uid="{E7264B53-D48D-45ED-8F67-83C444B14671}"/>
    <cellStyle name="Vírgula 12 10 2 3" xfId="10671" xr:uid="{F6668612-8AD3-4CCD-94A7-B3F32CEA1458}"/>
    <cellStyle name="Vírgula 12 10 3" xfId="10672" xr:uid="{EDD21198-B836-433D-9773-C33D20A7C197}"/>
    <cellStyle name="Vírgula 12 10 4" xfId="7669" xr:uid="{2081B2A6-D8D1-4000-BF95-BE68529945D4}"/>
    <cellStyle name="Vírgula 12 10 5" xfId="12880" xr:uid="{032423C8-78D3-4181-8D4A-A2832EBAE086}"/>
    <cellStyle name="Vírgula 12 10 6" xfId="5841" xr:uid="{D19499CC-C059-4685-91B5-259C46FE3614}"/>
    <cellStyle name="Vírgula 12 11" xfId="2322" xr:uid="{DEE9D7FD-0E27-4ED1-B82A-4A67F7A1D084}"/>
    <cellStyle name="Vírgula 12 11 2" xfId="4166" xr:uid="{9B046A0A-7D00-4D5B-B52A-1F299E8870BF}"/>
    <cellStyle name="Vírgula 12 11 2 2" xfId="14829" xr:uid="{BA0A9CB5-874D-4864-A7C3-3A43CBF2A5D7}"/>
    <cellStyle name="Vírgula 12 11 2 3" xfId="10673" xr:uid="{FCE58212-EBE1-49F2-924B-4A1BA07A1A92}"/>
    <cellStyle name="Vírgula 12 11 3" xfId="7805" xr:uid="{D3129A60-6D14-45D6-B70A-AF4760401189}"/>
    <cellStyle name="Vírgula 12 11 4" xfId="13016" xr:uid="{2B14E592-8D17-4E0B-909D-FBBEB2DAA9FB}"/>
    <cellStyle name="Vírgula 12 11 5" xfId="5977" xr:uid="{9113F9EE-7BF4-40D8-951B-D3AF4C476535}"/>
    <cellStyle name="Vírgula 12 12" xfId="2506" xr:uid="{0462C6A7-96BD-4F46-B5B8-2DF624A5C96B}"/>
    <cellStyle name="Vírgula 12 12 2" xfId="10674" xr:uid="{4AF8DF8F-1821-46A0-BAB4-701A38AA0CA8}"/>
    <cellStyle name="Vírgula 12 12 3" xfId="13174" xr:uid="{BD443AEC-2E2F-4415-9183-F357BC83FA7B}"/>
    <cellStyle name="Vírgula 12 12 4" xfId="6114" xr:uid="{7A2304F1-15FE-4DEC-807B-C26F9AC6AABA}"/>
    <cellStyle name="Vírgula 12 13" xfId="10675" xr:uid="{96393EFC-5D4D-42C5-BD8F-BDBB545C38A9}"/>
    <cellStyle name="Vírgula 12 14" xfId="6145" xr:uid="{E56FB673-46C1-4411-B14E-4E8D55166919}"/>
    <cellStyle name="Vírgula 12 15" xfId="11361" xr:uid="{FCEAFA82-4DFC-474B-A56D-0DAF8A650484}"/>
    <cellStyle name="Vírgula 12 16" xfId="4322" xr:uid="{1BC77FB5-FDE6-46D3-A808-BCE6AB62B53E}"/>
    <cellStyle name="Vírgula 12 2" xfId="619" xr:uid="{0F08D022-9C02-4268-ABFF-B13D8CC379A3}"/>
    <cellStyle name="Vírgula 12 2 10" xfId="11550" xr:uid="{F8848CDE-EF5C-4FFB-8762-9A95C1A89787}"/>
    <cellStyle name="Vírgula 12 2 11" xfId="4511" xr:uid="{69F1BA09-B5A3-4B7F-B024-F27BAA81957E}"/>
    <cellStyle name="Vírgula 12 2 2" xfId="767" xr:uid="{303399B2-7542-4249-BE98-1C3BDFCDE8FE}"/>
    <cellStyle name="Vírgula 12 2 2 2" xfId="1230" xr:uid="{22FCE31A-F646-401B-9909-63B2DA56200F}"/>
    <cellStyle name="Vírgula 12 2 2 2 2" xfId="1900" xr:uid="{3E95871B-4FD4-462E-8E7E-0E0175D2B8A6}"/>
    <cellStyle name="Vírgula 12 2 2 2 2 2" xfId="3857" xr:uid="{1619D483-14CA-47D0-B066-1A345E6691D6}"/>
    <cellStyle name="Vírgula 12 2 2 2 2 2 2" xfId="14523" xr:uid="{8A1E93D2-D2A5-4116-83ED-25FA4FC53222}"/>
    <cellStyle name="Vírgula 12 2 2 2 2 2 3" xfId="10676" xr:uid="{7D0F1922-8739-465A-8A4B-0772CE95C309}"/>
    <cellStyle name="Vírgula 12 2 2 2 2 3" xfId="10677" xr:uid="{02BD30CE-C9B6-43FE-8A54-12446BC3CFCA}"/>
    <cellStyle name="Vírgula 12 2 2 2 2 4" xfId="7496" xr:uid="{F850035D-70A9-46BE-98D5-089BE251C369}"/>
    <cellStyle name="Vírgula 12 2 2 2 2 5" xfId="12710" xr:uid="{BB6FE3E8-D019-4F90-87CD-FA2F57F0F8C0}"/>
    <cellStyle name="Vírgula 12 2 2 2 2 6" xfId="5671" xr:uid="{0906D4D6-2B6F-41B8-A968-52F6F13E3235}"/>
    <cellStyle name="Vírgula 12 2 2 2 3" xfId="3199" xr:uid="{8D93A6F0-4BC5-4A17-B7C1-2035869671D3}"/>
    <cellStyle name="Vírgula 12 2 2 2 3 2" xfId="13865" xr:uid="{A1C10BF3-DD86-4C91-AEC5-740DC55E6281}"/>
    <cellStyle name="Vírgula 12 2 2 2 3 3" xfId="10678" xr:uid="{015DDCB5-3675-435B-9A08-8090FD45D962}"/>
    <cellStyle name="Vírgula 12 2 2 2 4" xfId="10679" xr:uid="{77B76832-18CC-4BA2-AA6A-9C2B2FA2DA87}"/>
    <cellStyle name="Vírgula 12 2 2 2 5" xfId="6838" xr:uid="{D70F1181-6458-4CB7-821E-747B039AB8DA}"/>
    <cellStyle name="Vírgula 12 2 2 2 6" xfId="12052" xr:uid="{1479748D-2AC3-4B2C-B50E-9A07A0590145}"/>
    <cellStyle name="Vírgula 12 2 2 2 7" xfId="5013" xr:uid="{29C223AD-1CC9-4AD3-8FAE-37D1A701E119}"/>
    <cellStyle name="Vírgula 12 2 2 3" xfId="1899" xr:uid="{E173E98E-FCF2-4118-89E9-F0D85F3FB000}"/>
    <cellStyle name="Vírgula 12 2 2 3 2" xfId="3856" xr:uid="{9BAEB455-B7F8-469F-A41E-58A0135B6F08}"/>
    <cellStyle name="Vírgula 12 2 2 3 2 2" xfId="14522" xr:uid="{FC66DD14-3C0F-4995-9E02-604507D4E4DF}"/>
    <cellStyle name="Vírgula 12 2 2 3 2 3" xfId="10680" xr:uid="{B7211B81-B366-49D8-918E-0556BCCB14A8}"/>
    <cellStyle name="Vírgula 12 2 2 3 3" xfId="10681" xr:uid="{7C3155FB-BF52-4D7F-B702-A35E655B1AE0}"/>
    <cellStyle name="Vírgula 12 2 2 3 4" xfId="7495" xr:uid="{B7B75EA3-B9E5-47DD-83C5-277B19858EA1}"/>
    <cellStyle name="Vírgula 12 2 2 3 5" xfId="12709" xr:uid="{A20A8065-5DEC-4723-B2E3-811E76A06837}"/>
    <cellStyle name="Vírgula 12 2 2 3 6" xfId="5670" xr:uid="{2AB57894-10E1-452B-81C5-70734AACCA5D}"/>
    <cellStyle name="Vírgula 12 2 2 4" xfId="2832" xr:uid="{BBDB9665-DFBB-4B31-A59D-E47BEC6436EA}"/>
    <cellStyle name="Vírgula 12 2 2 4 2" xfId="13498" xr:uid="{E2ACAD3D-D291-4E8B-A4D7-A7A12DA7EE00}"/>
    <cellStyle name="Vírgula 12 2 2 4 3" xfId="10682" xr:uid="{FDF2E4DF-D312-4678-A0E4-B90DC1E3945D}"/>
    <cellStyle name="Vírgula 12 2 2 5" xfId="10683" xr:uid="{D1E4974C-A9FA-455E-B3F3-68DF9633085C}"/>
    <cellStyle name="Vírgula 12 2 2 6" xfId="6471" xr:uid="{C5B0CFB3-2F56-447F-A600-26DACAF303CA}"/>
    <cellStyle name="Vírgula 12 2 2 7" xfId="11685" xr:uid="{0E5226EA-6CE2-4427-99DB-3244A5214E71}"/>
    <cellStyle name="Vírgula 12 2 2 8" xfId="4646" xr:uid="{BA3941D7-5CEE-4F37-954F-36C25FE67DB7}"/>
    <cellStyle name="Vírgula 12 2 3" xfId="918" xr:uid="{72EFF1FF-A782-4BBE-98D7-2DB6EE0200E9}"/>
    <cellStyle name="Vírgula 12 2 3 2" xfId="1901" xr:uid="{E54E64CF-6E39-4097-B5A0-908022EC7B32}"/>
    <cellStyle name="Vírgula 12 2 3 2 2" xfId="3858" xr:uid="{361D0442-AB9C-4F31-9D8D-C1549AE41BC3}"/>
    <cellStyle name="Vírgula 12 2 3 2 2 2" xfId="14524" xr:uid="{C15757EC-66A8-4C4D-8740-B4E299E3020B}"/>
    <cellStyle name="Vírgula 12 2 3 2 2 3" xfId="10684" xr:uid="{9D42A627-F497-4764-8F00-CD79C9EF5F03}"/>
    <cellStyle name="Vírgula 12 2 3 2 3" xfId="10685" xr:uid="{495807A6-0532-4122-A985-D3349205A56E}"/>
    <cellStyle name="Vírgula 12 2 3 2 4" xfId="7497" xr:uid="{29D02913-6EE2-4428-80B8-9AB891EC168B}"/>
    <cellStyle name="Vírgula 12 2 3 2 5" xfId="12711" xr:uid="{9F2ADE17-60F5-4BEA-BB44-D6E26F2E0A23}"/>
    <cellStyle name="Vírgula 12 2 3 2 6" xfId="5672" xr:uid="{DC30CC7A-D66B-424E-B727-3E0136CB2ECC}"/>
    <cellStyle name="Vírgula 12 2 3 3" xfId="2970" xr:uid="{9E829A5A-8D39-497F-940E-2974611DA680}"/>
    <cellStyle name="Vírgula 12 2 3 3 2" xfId="13636" xr:uid="{C39D117E-973E-423F-B919-0D4695B3EF21}"/>
    <cellStyle name="Vírgula 12 2 3 3 3" xfId="10686" xr:uid="{68926BAC-3362-4430-B8B0-1487C17884A0}"/>
    <cellStyle name="Vírgula 12 2 3 4" xfId="10687" xr:uid="{35C44DC8-FC71-43AC-9793-4557FDE4B86D}"/>
    <cellStyle name="Vírgula 12 2 3 5" xfId="6609" xr:uid="{97AB01AE-4934-46D6-AB97-AFF5B62CE782}"/>
    <cellStyle name="Vírgula 12 2 3 6" xfId="11823" xr:uid="{419302CC-ACFE-45DD-A4AB-1FF03E3A6846}"/>
    <cellStyle name="Vírgula 12 2 3 7" xfId="4784" xr:uid="{E5E2B077-B200-46D9-A010-975719124DDA}"/>
    <cellStyle name="Vírgula 12 2 4" xfId="1898" xr:uid="{161725D2-DEE8-4DDD-A96E-B0C20A2266E8}"/>
    <cellStyle name="Vírgula 12 2 4 2" xfId="3855" xr:uid="{33CBCD22-1C96-48EB-9F38-B6C300468F02}"/>
    <cellStyle name="Vírgula 12 2 4 2 2" xfId="14521" xr:uid="{FBB8DB27-E0AB-43D9-8FA9-44F6C19772A1}"/>
    <cellStyle name="Vírgula 12 2 4 2 3" xfId="10688" xr:uid="{C8B37748-9F19-4250-91A9-23A19DE85FEC}"/>
    <cellStyle name="Vírgula 12 2 4 3" xfId="10689" xr:uid="{C1357443-0555-42E6-9305-1EC34E727B08}"/>
    <cellStyle name="Vírgula 12 2 4 4" xfId="7494" xr:uid="{4DC7E1CC-9250-440D-AE36-98DC7CA4865E}"/>
    <cellStyle name="Vírgula 12 2 4 5" xfId="12708" xr:uid="{234A2522-3676-4231-ACB6-6BADF6CB143B}"/>
    <cellStyle name="Vírgula 12 2 4 6" xfId="5669" xr:uid="{60AE4A8B-FF5E-4864-B45A-591A688F5DE5}"/>
    <cellStyle name="Vírgula 12 2 5" xfId="2225" xr:uid="{9DD067AD-1EB3-4DCD-9DD3-EC2D79FFD27B}"/>
    <cellStyle name="Vírgula 12 2 5 2" xfId="4078" xr:uid="{451ACDC1-149D-4AF8-91C2-9B1766F9BFFC}"/>
    <cellStyle name="Vírgula 12 2 5 2 2" xfId="14741" xr:uid="{F96C26AD-1CE0-48A0-B51E-B31BF76E1D86}"/>
    <cellStyle name="Vírgula 12 2 5 2 3" xfId="10690" xr:uid="{912E5A02-A566-4ECA-9DDB-95741BC3D6EA}"/>
    <cellStyle name="Vírgula 12 2 5 3" xfId="10691" xr:uid="{7EEB9511-810F-4C8D-93D0-FB2F32055104}"/>
    <cellStyle name="Vírgula 12 2 5 4" xfId="7717" xr:uid="{12FB5A6F-18D1-4C3A-9F24-C05D291E1E84}"/>
    <cellStyle name="Vírgula 12 2 5 5" xfId="12928" xr:uid="{887F48E3-D31F-409E-B86B-9898D7400765}"/>
    <cellStyle name="Vírgula 12 2 5 6" xfId="5889" xr:uid="{16025CF9-8AE3-4D3F-93F8-60EDCD4DE2EE}"/>
    <cellStyle name="Vírgula 12 2 6" xfId="2369" xr:uid="{F6A29A23-D40A-44A0-A989-3B156E9B22AB}"/>
    <cellStyle name="Vírgula 12 2 6 2" xfId="4213" xr:uid="{B61CC443-CEFC-4A47-B4F2-451B692A8724}"/>
    <cellStyle name="Vírgula 12 2 6 2 2" xfId="14876" xr:uid="{981BF21D-1DEC-4F8E-A8FA-0DB52AACE30D}"/>
    <cellStyle name="Vírgula 12 2 6 2 3" xfId="10692" xr:uid="{6E440D5B-1451-41D0-8C24-B1362C156215}"/>
    <cellStyle name="Vírgula 12 2 6 3" xfId="7852" xr:uid="{58262223-01DF-4737-98C2-CB460A9405A6}"/>
    <cellStyle name="Vírgula 12 2 6 4" xfId="13063" xr:uid="{D9710C86-7FD0-4BCE-849D-AC2951624F1E}"/>
    <cellStyle name="Vírgula 12 2 6 5" xfId="6024" xr:uid="{F37581A5-C153-493A-A35B-927C65CBBDD3}"/>
    <cellStyle name="Vírgula 12 2 7" xfId="2697" xr:uid="{73D6B0CA-AC14-486A-A146-7A37B156145E}"/>
    <cellStyle name="Vírgula 12 2 7 2" xfId="13363" xr:uid="{66758EE1-7089-4D32-A5A9-F57293DF7F80}"/>
    <cellStyle name="Vírgula 12 2 7 3" xfId="10693" xr:uid="{EBAC03D1-BEC4-492D-B729-1DE798BD1365}"/>
    <cellStyle name="Vírgula 12 2 8" xfId="10694" xr:uid="{285A7EDC-6A2F-4924-B8D7-5C1F2835DB3D}"/>
    <cellStyle name="Vírgula 12 2 9" xfId="6336" xr:uid="{EDAD357E-FB5B-4A9A-8337-222ECE79FE06}"/>
    <cellStyle name="Vírgula 12 3" xfId="668" xr:uid="{4B68ED1D-0772-4517-A8BE-033CBCF79496}"/>
    <cellStyle name="Vírgula 12 3 10" xfId="11592" xr:uid="{1E5E396D-1FBE-45A2-A768-B38C1A493084}"/>
    <cellStyle name="Vírgula 12 3 11" xfId="4553" xr:uid="{35E79D22-9D2F-4EDF-B1AA-4CFA3CB98E2B}"/>
    <cellStyle name="Vírgula 12 3 2" xfId="809" xr:uid="{C2478564-7B04-4FB0-9EF5-B0A67EBB5B09}"/>
    <cellStyle name="Vírgula 12 3 2 2" xfId="1272" xr:uid="{9CBEEAA4-5F1E-479E-9076-E7CB2CE4D12B}"/>
    <cellStyle name="Vírgula 12 3 2 2 2" xfId="1904" xr:uid="{3CA347E0-BAF2-4DA8-B168-EE69D7A543FF}"/>
    <cellStyle name="Vírgula 12 3 2 2 2 2" xfId="3861" xr:uid="{2BBC20B6-48C5-4EFB-9649-202D6E7A747B}"/>
    <cellStyle name="Vírgula 12 3 2 2 2 2 2" xfId="14527" xr:uid="{9A5499D4-AF1C-4948-9590-E8F8161C551A}"/>
    <cellStyle name="Vírgula 12 3 2 2 2 2 3" xfId="10695" xr:uid="{9D06AFC5-E60E-44F6-A7CA-AF008123F122}"/>
    <cellStyle name="Vírgula 12 3 2 2 2 3" xfId="10696" xr:uid="{27436328-178B-4B12-AAF2-FE9F009DBFE0}"/>
    <cellStyle name="Vírgula 12 3 2 2 2 4" xfId="7500" xr:uid="{684BB588-1142-4005-B9B6-B835B04A9B72}"/>
    <cellStyle name="Vírgula 12 3 2 2 2 5" xfId="12714" xr:uid="{D9BDC478-D8A5-4B23-93D4-8AEEBAF150DD}"/>
    <cellStyle name="Vírgula 12 3 2 2 2 6" xfId="5675" xr:uid="{247A5353-D2FE-4341-A27B-4B069C487E7B}"/>
    <cellStyle name="Vírgula 12 3 2 2 3" xfId="3241" xr:uid="{425C6A81-43F9-4494-8F16-BF425087A7EB}"/>
    <cellStyle name="Vírgula 12 3 2 2 3 2" xfId="13907" xr:uid="{85B82765-1B9E-434A-BCC0-FEED10101C06}"/>
    <cellStyle name="Vírgula 12 3 2 2 3 3" xfId="10697" xr:uid="{AA554369-30D5-47FE-AE8B-0A9063A9AFBC}"/>
    <cellStyle name="Vírgula 12 3 2 2 4" xfId="10698" xr:uid="{C7C7E816-46FB-4412-A389-413A9BC9D1F9}"/>
    <cellStyle name="Vírgula 12 3 2 2 5" xfId="6880" xr:uid="{E6597E60-6FD4-4EC4-9C69-48E16F9C1F99}"/>
    <cellStyle name="Vírgula 12 3 2 2 6" xfId="12094" xr:uid="{AC4F6067-172F-4778-8BA1-FAEDB2CE1541}"/>
    <cellStyle name="Vírgula 12 3 2 2 7" xfId="5055" xr:uid="{8151EE13-ADDF-4AF0-AA44-0942DB31B58A}"/>
    <cellStyle name="Vírgula 12 3 2 3" xfId="1903" xr:uid="{1772B34D-D6D0-4AD3-8F44-CE63C2DF6BF9}"/>
    <cellStyle name="Vírgula 12 3 2 3 2" xfId="3860" xr:uid="{8099381C-1A0B-4012-9F38-87D0077525B4}"/>
    <cellStyle name="Vírgula 12 3 2 3 2 2" xfId="14526" xr:uid="{3400D6C2-CA5F-4B3A-84EF-5803E88E20DE}"/>
    <cellStyle name="Vírgula 12 3 2 3 2 3" xfId="10699" xr:uid="{81BED353-8927-4B6A-A6FF-0B96A4E224BE}"/>
    <cellStyle name="Vírgula 12 3 2 3 3" xfId="10700" xr:uid="{14A37F57-B1D3-4E46-930F-9710F075EA57}"/>
    <cellStyle name="Vírgula 12 3 2 3 4" xfId="7499" xr:uid="{04433E95-4C47-4A5E-9630-03658F1F3C59}"/>
    <cellStyle name="Vírgula 12 3 2 3 5" xfId="12713" xr:uid="{7A8802F8-7F70-49D5-AF27-D511C03E2F1C}"/>
    <cellStyle name="Vírgula 12 3 2 3 6" xfId="5674" xr:uid="{3A2D4940-E37A-4F30-AD00-BC9A1EC372A7}"/>
    <cellStyle name="Vírgula 12 3 2 4" xfId="2874" xr:uid="{77B99867-62B6-495B-8E68-CA5E56759F0B}"/>
    <cellStyle name="Vírgula 12 3 2 4 2" xfId="13540" xr:uid="{34B0034C-F00B-44E4-AA55-EF38D4F25E25}"/>
    <cellStyle name="Vírgula 12 3 2 4 3" xfId="10701" xr:uid="{30C63BE3-33C2-4780-B6C4-3D9D7BB25223}"/>
    <cellStyle name="Vírgula 12 3 2 5" xfId="10702" xr:uid="{445D4582-A10C-4FDC-819D-637199B3CBFF}"/>
    <cellStyle name="Vírgula 12 3 2 6" xfId="6513" xr:uid="{00E2A710-93F9-4157-BC0B-685D6B676E53}"/>
    <cellStyle name="Vírgula 12 3 2 7" xfId="11727" xr:uid="{983B1503-5349-4C69-804B-E43CC74C77A8}"/>
    <cellStyle name="Vírgula 12 3 2 8" xfId="4688" xr:uid="{8FF66205-4457-4134-915F-84E485F7EC63}"/>
    <cellStyle name="Vírgula 12 3 3" xfId="961" xr:uid="{DA454B6D-528E-4A61-A5DB-0E8F3AEFC206}"/>
    <cellStyle name="Vírgula 12 3 3 2" xfId="1905" xr:uid="{F4F633D7-8E62-401B-BDB4-2C78B8D9B949}"/>
    <cellStyle name="Vírgula 12 3 3 2 2" xfId="3862" xr:uid="{C4CDBDE8-46FD-40FC-BA33-1196A034C221}"/>
    <cellStyle name="Vírgula 12 3 3 2 2 2" xfId="14528" xr:uid="{F6A01CB7-2DF9-40C2-B259-33DE2593BD4B}"/>
    <cellStyle name="Vírgula 12 3 3 2 2 3" xfId="10703" xr:uid="{C10F1D52-AD3B-4FD0-B756-8878B113323C}"/>
    <cellStyle name="Vírgula 12 3 3 2 3" xfId="10704" xr:uid="{176ED64D-19FF-4BE0-89A0-A6A8F77EB133}"/>
    <cellStyle name="Vírgula 12 3 3 2 4" xfId="7501" xr:uid="{55D9999F-5F1D-491C-A22F-E2DA8A25A359}"/>
    <cellStyle name="Vírgula 12 3 3 2 5" xfId="12715" xr:uid="{607E44B4-1672-4BE1-B009-6F94539F538B}"/>
    <cellStyle name="Vírgula 12 3 3 2 6" xfId="5676" xr:uid="{505D28A6-0CF3-4750-8A15-927003BCF914}"/>
    <cellStyle name="Vírgula 12 3 3 3" xfId="3012" xr:uid="{F8CC9011-361F-40EA-B0C7-50CBBBA0084D}"/>
    <cellStyle name="Vírgula 12 3 3 3 2" xfId="13678" xr:uid="{7CF5BD9B-023E-487B-955E-0406DB209B0C}"/>
    <cellStyle name="Vírgula 12 3 3 3 3" xfId="10705" xr:uid="{10AAE082-FAB8-487C-9F28-CF633776E7F6}"/>
    <cellStyle name="Vírgula 12 3 3 4" xfId="10706" xr:uid="{5B301DA8-9C15-460A-B6E3-19BFD2D53A72}"/>
    <cellStyle name="Vírgula 12 3 3 5" xfId="6651" xr:uid="{2C55230B-F0F3-4128-A692-4D7C7A09A711}"/>
    <cellStyle name="Vírgula 12 3 3 6" xfId="11865" xr:uid="{EBB072E6-31C1-462A-98E0-17468162EC23}"/>
    <cellStyle name="Vírgula 12 3 3 7" xfId="4826" xr:uid="{1B6D153D-81C0-477D-A0B5-DC9B5FE297ED}"/>
    <cellStyle name="Vírgula 12 3 4" xfId="1902" xr:uid="{EA154610-D0E2-4854-9505-CE8FF2F17638}"/>
    <cellStyle name="Vírgula 12 3 4 2" xfId="3859" xr:uid="{E45716BF-C8C1-4371-AA9C-FEFB8A19B8EF}"/>
    <cellStyle name="Vírgula 12 3 4 2 2" xfId="14525" xr:uid="{D83FC6C2-CA1B-4910-89C4-32E3E7B1CE1D}"/>
    <cellStyle name="Vírgula 12 3 4 2 3" xfId="10707" xr:uid="{648E3CE5-B5D2-406D-95AF-9A46CFE792F4}"/>
    <cellStyle name="Vírgula 12 3 4 3" xfId="10708" xr:uid="{43E95375-9A18-4B3B-9AC1-AF0DE5261312}"/>
    <cellStyle name="Vírgula 12 3 4 4" xfId="7498" xr:uid="{0C3417BF-E25A-4ED7-8399-041BA56EE132}"/>
    <cellStyle name="Vírgula 12 3 4 5" xfId="12712" xr:uid="{4E5964D3-4C09-4434-995C-5C013571EDC1}"/>
    <cellStyle name="Vírgula 12 3 4 6" xfId="5673" xr:uid="{E503798B-76DC-4B7F-B6F6-96787105CCBE}"/>
    <cellStyle name="Vírgula 12 3 5" xfId="2267" xr:uid="{AD3C4A68-378E-4E22-BF14-76996196A6EF}"/>
    <cellStyle name="Vírgula 12 3 5 2" xfId="4120" xr:uid="{8D7E961C-3792-44C2-B78B-3FB842E2FF14}"/>
    <cellStyle name="Vírgula 12 3 5 2 2" xfId="14783" xr:uid="{FE028020-4B5F-4B31-9C7C-3EF6657EA8CC}"/>
    <cellStyle name="Vírgula 12 3 5 2 3" xfId="10709" xr:uid="{7F8EF686-3345-4A24-88A3-31847AE47DFD}"/>
    <cellStyle name="Vírgula 12 3 5 3" xfId="10710" xr:uid="{018A071A-E32F-452F-9A72-B62CF2595A57}"/>
    <cellStyle name="Vírgula 12 3 5 4" xfId="7759" xr:uid="{A13E9B19-2321-4FFC-9241-D425879472F9}"/>
    <cellStyle name="Vírgula 12 3 5 5" xfId="12970" xr:uid="{0EC58625-9B1D-4171-A8F1-988ABA98320D}"/>
    <cellStyle name="Vírgula 12 3 5 6" xfId="5931" xr:uid="{080D8C8D-4C62-497A-9EAE-759C16898D9F}"/>
    <cellStyle name="Vírgula 12 3 6" xfId="2411" xr:uid="{98C11A5C-F49F-420F-96F1-37A9EE62899E}"/>
    <cellStyle name="Vírgula 12 3 6 2" xfId="4255" xr:uid="{D54405D8-C31E-4E67-AC69-BA63C74F1EC7}"/>
    <cellStyle name="Vírgula 12 3 6 2 2" xfId="14918" xr:uid="{FF484594-4530-45D2-9ED0-BE6DA0383AAD}"/>
    <cellStyle name="Vírgula 12 3 6 2 3" xfId="10711" xr:uid="{C84BB108-6643-4A2E-BE9E-9758ACB9FE6D}"/>
    <cellStyle name="Vírgula 12 3 6 3" xfId="7894" xr:uid="{FF539067-C8C7-4CB5-B5B3-AD1D2D9BBB44}"/>
    <cellStyle name="Vírgula 12 3 6 4" xfId="13105" xr:uid="{EEA54B79-4221-4BA5-90A0-5A1EBDC93DE4}"/>
    <cellStyle name="Vírgula 12 3 6 5" xfId="6066" xr:uid="{986283A7-CD6D-42C0-A619-D0E92745928C}"/>
    <cellStyle name="Vírgula 12 3 7" xfId="2739" xr:uid="{FAC0E055-A718-4CA6-AE21-E5978582B9CF}"/>
    <cellStyle name="Vírgula 12 3 7 2" xfId="13405" xr:uid="{41DB2F1F-FAEC-4FDC-852D-D4E014468A37}"/>
    <cellStyle name="Vírgula 12 3 7 3" xfId="10712" xr:uid="{9205D19B-AB17-4B10-B131-674F354D661D}"/>
    <cellStyle name="Vírgula 12 3 8" xfId="10713" xr:uid="{0B2838F6-CE05-4E5B-8137-2CF230B6742B}"/>
    <cellStyle name="Vírgula 12 3 9" xfId="6378" xr:uid="{F20C0C69-273C-4E65-8380-C09A00E60E65}"/>
    <cellStyle name="Vírgula 12 4" xfId="508" xr:uid="{A3139E14-159D-44E4-AD4E-114151F266F8}"/>
    <cellStyle name="Vírgula 12 4 2" xfId="1070" xr:uid="{5EE038B4-E5E3-441F-8A6C-BCF609962533}"/>
    <cellStyle name="Vírgula 12 4 2 2" xfId="1907" xr:uid="{E774554F-5C9D-4B2A-A959-43354AE313B5}"/>
    <cellStyle name="Vírgula 12 4 2 2 2" xfId="3864" xr:uid="{1B9511EB-2505-41B6-A1B2-886052E41423}"/>
    <cellStyle name="Vírgula 12 4 2 2 2 2" xfId="14530" xr:uid="{C5D5E2E3-15D3-43E0-89CD-473221940B9F}"/>
    <cellStyle name="Vírgula 12 4 2 2 2 3" xfId="10714" xr:uid="{D5924093-0AC7-4EB9-AEBD-A207CFAF94CF}"/>
    <cellStyle name="Vírgula 12 4 2 2 3" xfId="10715" xr:uid="{7DF9E079-8BEA-4A05-80CB-F7D565629D05}"/>
    <cellStyle name="Vírgula 12 4 2 2 4" xfId="7503" xr:uid="{33E8E24F-E472-4F01-BFB2-7066FFE9EFD1}"/>
    <cellStyle name="Vírgula 12 4 2 2 5" xfId="12717" xr:uid="{3F763CB1-687F-4D18-843A-330BA8E78DA1}"/>
    <cellStyle name="Vírgula 12 4 2 2 6" xfId="5678" xr:uid="{495A37A7-F55D-4191-97CE-083A1BDF1E43}"/>
    <cellStyle name="Vírgula 12 4 2 3" xfId="3102" xr:uid="{CFBDFBA5-0800-4D92-84F2-9B7F9C2E3930}"/>
    <cellStyle name="Vírgula 12 4 2 3 2" xfId="13768" xr:uid="{43A17710-4DED-4FE1-9BC8-00B920A0C434}"/>
    <cellStyle name="Vírgula 12 4 2 3 3" xfId="10716" xr:uid="{2537B204-78C2-4423-B04C-71B4E0EE36C6}"/>
    <cellStyle name="Vírgula 12 4 2 4" xfId="10717" xr:uid="{9A0950EA-74B2-4A00-ACAD-93F7628FF36D}"/>
    <cellStyle name="Vírgula 12 4 2 5" xfId="6741" xr:uid="{AC217376-9823-4B29-9332-2B1367915AFD}"/>
    <cellStyle name="Vírgula 12 4 2 6" xfId="11955" xr:uid="{30A4CEA0-D8A6-4448-B017-B07302FA38A8}"/>
    <cellStyle name="Vírgula 12 4 2 7" xfId="4916" xr:uid="{6BDF5BE1-16EE-424C-9995-32EF23824D27}"/>
    <cellStyle name="Vírgula 12 4 3" xfId="1906" xr:uid="{0F95F66B-3000-42EF-B8D6-8CD0D80958B1}"/>
    <cellStyle name="Vírgula 12 4 3 2" xfId="3863" xr:uid="{62E25115-2130-4657-960E-A47817715E58}"/>
    <cellStyle name="Vírgula 12 4 3 2 2" xfId="14529" xr:uid="{5CC68371-9A72-4D13-AE35-BA11BFC6333F}"/>
    <cellStyle name="Vírgula 12 4 3 2 3" xfId="10718" xr:uid="{B2DE25B5-F808-4567-AC9A-6BAF0D6622C5}"/>
    <cellStyle name="Vírgula 12 4 3 3" xfId="10719" xr:uid="{B9DBC04E-FC9C-4D11-93C4-254727313F19}"/>
    <cellStyle name="Vírgula 12 4 3 4" xfId="7502" xr:uid="{B89E2432-04A1-4758-813A-C374C613922B}"/>
    <cellStyle name="Vírgula 12 4 3 5" xfId="12716" xr:uid="{DD451777-D52C-4499-847E-1BB8BD2B8D83}"/>
    <cellStyle name="Vírgula 12 4 3 6" xfId="5677" xr:uid="{BD0E79BB-1E1A-4894-9CA2-D947700CE956}"/>
    <cellStyle name="Vírgula 12 4 4" xfId="2650" xr:uid="{65D6F955-B2E5-4374-9AB2-DF5005686125}"/>
    <cellStyle name="Vírgula 12 4 4 2" xfId="13316" xr:uid="{73FA50BA-0909-4811-80CC-FCA48D0CE0BD}"/>
    <cellStyle name="Vírgula 12 4 4 3" xfId="10720" xr:uid="{67D1D189-16C2-4DA7-BA5E-E6BB7D73E47D}"/>
    <cellStyle name="Vírgula 12 4 5" xfId="10721" xr:uid="{4EF0B4AB-B40E-485A-A791-49185B922F69}"/>
    <cellStyle name="Vírgula 12 4 6" xfId="6289" xr:uid="{0AF3C8E0-D500-4979-B7F2-8F2B070EB60D}"/>
    <cellStyle name="Vírgula 12 4 7" xfId="11503" xr:uid="{EC281E58-31A6-4429-8A4E-14336FBFBDAB}"/>
    <cellStyle name="Vírgula 12 4 8" xfId="4464" xr:uid="{D9FEE2B0-CA8C-4EB1-9775-893A98B51CF5}"/>
    <cellStyle name="Vírgula 12 5" xfId="719" xr:uid="{B5145E0B-9FB8-487A-9098-F2275A240F83}"/>
    <cellStyle name="Vírgula 12 5 2" xfId="1183" xr:uid="{ECFDE313-5263-4650-93CA-D9CB0BE1117C}"/>
    <cellStyle name="Vírgula 12 5 2 2" xfId="1909" xr:uid="{F389C1AC-E0AE-48BF-AC98-11BF2DDBB6D8}"/>
    <cellStyle name="Vírgula 12 5 2 2 2" xfId="3866" xr:uid="{1E7DE4A7-3732-40A7-82AA-13315A9A3BFC}"/>
    <cellStyle name="Vírgula 12 5 2 2 2 2" xfId="14532" xr:uid="{141E583E-6343-4C5F-9129-895BB8601F5D}"/>
    <cellStyle name="Vírgula 12 5 2 2 2 3" xfId="10722" xr:uid="{25C5EDE8-AEE6-42C6-AC7D-073E18008D51}"/>
    <cellStyle name="Vírgula 12 5 2 2 3" xfId="10723" xr:uid="{CCD3F2D6-A715-4732-94B7-90DF1C2428C8}"/>
    <cellStyle name="Vírgula 12 5 2 2 4" xfId="7505" xr:uid="{436920C8-0B47-4246-927B-319FFEBF739E}"/>
    <cellStyle name="Vírgula 12 5 2 2 5" xfId="12719" xr:uid="{1CC29F53-5A9B-4427-B744-5A96B82E827C}"/>
    <cellStyle name="Vírgula 12 5 2 2 6" xfId="5680" xr:uid="{9BCEE98F-EDED-4FEB-8576-D8467CC953D1}"/>
    <cellStyle name="Vírgula 12 5 2 3" xfId="3152" xr:uid="{63C61F47-AF94-4D58-93A4-2EA3FDEA8D13}"/>
    <cellStyle name="Vírgula 12 5 2 3 2" xfId="13818" xr:uid="{9A468575-AB39-40D9-874B-848830704B1E}"/>
    <cellStyle name="Vírgula 12 5 2 3 3" xfId="10724" xr:uid="{363872E1-C555-4B6A-8B7A-9201AB47EA4F}"/>
    <cellStyle name="Vírgula 12 5 2 4" xfId="10725" xr:uid="{A4F59DE8-689F-4A37-B79F-89101FD61365}"/>
    <cellStyle name="Vírgula 12 5 2 5" xfId="6791" xr:uid="{CAC771FA-0EA8-4671-9DCC-1B511C125440}"/>
    <cellStyle name="Vírgula 12 5 2 6" xfId="12005" xr:uid="{AF58EAE7-57A2-4EC4-9999-0A9AE62EC807}"/>
    <cellStyle name="Vírgula 12 5 2 7" xfId="4966" xr:uid="{DD737AD4-3A8A-4D0E-ADE2-6A619592B49C}"/>
    <cellStyle name="Vírgula 12 5 3" xfId="1908" xr:uid="{C81D0116-2FC3-447B-9EB2-EB66C4C17091}"/>
    <cellStyle name="Vírgula 12 5 3 2" xfId="3865" xr:uid="{1D2EA0B2-1E8C-4718-97CB-35E54EB7EC90}"/>
    <cellStyle name="Vírgula 12 5 3 2 2" xfId="14531" xr:uid="{EC523D30-5E86-4058-9140-836E10B53169}"/>
    <cellStyle name="Vírgula 12 5 3 2 3" xfId="10726" xr:uid="{1106156E-05D1-4AEF-B18C-DE5FE542255F}"/>
    <cellStyle name="Vírgula 12 5 3 3" xfId="10727" xr:uid="{81261609-7804-412D-8428-8E87499A538E}"/>
    <cellStyle name="Vírgula 12 5 3 4" xfId="7504" xr:uid="{3D01C18F-A2AC-4F6E-96C5-9DBF04C8AC7C}"/>
    <cellStyle name="Vírgula 12 5 3 5" xfId="12718" xr:uid="{B40F788C-C7CA-487F-9A22-EAF67CCAFB98}"/>
    <cellStyle name="Vírgula 12 5 3 6" xfId="5679" xr:uid="{AC8D06B5-6048-4AF5-8D73-12AE3836CB36}"/>
    <cellStyle name="Vírgula 12 5 4" xfId="2785" xr:uid="{2684C224-F260-4A60-A65B-62ACD33536C8}"/>
    <cellStyle name="Vírgula 12 5 4 2" xfId="13451" xr:uid="{01121208-D2A5-4921-91A7-DD6D9835E21D}"/>
    <cellStyle name="Vírgula 12 5 4 3" xfId="10728" xr:uid="{E35EB00F-3BE0-40AF-8D99-F554DB16DFE2}"/>
    <cellStyle name="Vírgula 12 5 5" xfId="10729" xr:uid="{35C311F8-C2AC-4104-AC09-C1E1E237E384}"/>
    <cellStyle name="Vírgula 12 5 6" xfId="6424" xr:uid="{EFA68AD1-00FE-4611-8BE2-F86356E0F88C}"/>
    <cellStyle name="Vírgula 12 5 7" xfId="11638" xr:uid="{0B083EF2-C3E1-4626-8DF5-8248B5E47440}"/>
    <cellStyle name="Vírgula 12 5 8" xfId="4599" xr:uid="{B329AA08-48F2-4366-9D43-750E6A54C74D}"/>
    <cellStyle name="Vírgula 12 6" xfId="393" xr:uid="{57C0B782-5E12-4FDD-AE2B-448C0EB81B48}"/>
    <cellStyle name="Vírgula 12 6 2" xfId="1014" xr:uid="{231C9D6F-D422-43B9-B30E-CD173EB81CDD}"/>
    <cellStyle name="Vírgula 12 6 2 2" xfId="1911" xr:uid="{AD245B1D-6DAD-4ED0-A845-F7C35A0BB247}"/>
    <cellStyle name="Vírgula 12 6 2 2 2" xfId="3868" xr:uid="{EAFA9FBC-E3F9-4105-8EC4-0115CFCA17E8}"/>
    <cellStyle name="Vírgula 12 6 2 2 2 2" xfId="14534" xr:uid="{DB6C49EE-927E-4146-9725-57B5CE5A9162}"/>
    <cellStyle name="Vírgula 12 6 2 2 2 3" xfId="10730" xr:uid="{6F907372-3F39-4B42-93BD-CC732821F877}"/>
    <cellStyle name="Vírgula 12 6 2 2 3" xfId="10731" xr:uid="{A0D8DCFE-5F66-4812-B709-0A8C7F671A77}"/>
    <cellStyle name="Vírgula 12 6 2 2 4" xfId="7507" xr:uid="{69E9EFAE-C348-4B1F-90E4-C229C6903087}"/>
    <cellStyle name="Vírgula 12 6 2 2 5" xfId="12721" xr:uid="{F1AD16FF-F063-4286-8BA6-9BE32FBB48B6}"/>
    <cellStyle name="Vírgula 12 6 2 2 6" xfId="5682" xr:uid="{B1DD97EB-005B-4C72-B514-40B80EF3A49E}"/>
    <cellStyle name="Vírgula 12 6 2 3" xfId="3058" xr:uid="{56ACE52A-00E8-468A-9069-C443A40C85FC}"/>
    <cellStyle name="Vírgula 12 6 2 3 2" xfId="13724" xr:uid="{E81B9C82-A050-48D2-BADD-88F6BCEB8610}"/>
    <cellStyle name="Vírgula 12 6 2 3 3" xfId="10732" xr:uid="{4B8B54BE-C52C-4188-B581-668770C54418}"/>
    <cellStyle name="Vírgula 12 6 2 4" xfId="10733" xr:uid="{FAB7FD3D-FAAA-4654-B815-29643904A4F8}"/>
    <cellStyle name="Vírgula 12 6 2 5" xfId="6697" xr:uid="{763C88BC-F5E7-4D27-8EBE-15B9B4BFBD7B}"/>
    <cellStyle name="Vírgula 12 6 2 6" xfId="11911" xr:uid="{5AB9C21C-0C42-453C-9A31-6825595AE0E1}"/>
    <cellStyle name="Vírgula 12 6 2 7" xfId="4872" xr:uid="{887492CA-3C36-4DD6-A347-6D7778B8130B}"/>
    <cellStyle name="Vírgula 12 6 3" xfId="1910" xr:uid="{FD10DEE8-A7C6-4E30-9BFB-861C3A58C62F}"/>
    <cellStyle name="Vírgula 12 6 3 2" xfId="3867" xr:uid="{9D4CDBED-6DC1-4C17-9D5B-00953C437A1B}"/>
    <cellStyle name="Vírgula 12 6 3 2 2" xfId="14533" xr:uid="{042F0309-9D98-4227-A978-6234BEA397B1}"/>
    <cellStyle name="Vírgula 12 6 3 2 3" xfId="10734" xr:uid="{AD7FB547-A080-4C56-B77D-187B3DBC8185}"/>
    <cellStyle name="Vírgula 12 6 3 3" xfId="10735" xr:uid="{FE4F0D72-6B4D-403E-B72A-846590B7F02D}"/>
    <cellStyle name="Vírgula 12 6 3 4" xfId="7506" xr:uid="{8B0EAB30-067B-4DB6-94D7-6EAB9BBDCB86}"/>
    <cellStyle name="Vírgula 12 6 3 5" xfId="12720" xr:uid="{54B46EA2-7EAE-4139-BA6E-4D692E15114C}"/>
    <cellStyle name="Vírgula 12 6 3 6" xfId="5681" xr:uid="{8A0961A2-DF10-486C-B3A1-120D0A9A02EB}"/>
    <cellStyle name="Vírgula 12 6 4" xfId="2601" xr:uid="{23AEA187-D76E-45F8-99DE-FA60C4486DAF}"/>
    <cellStyle name="Vírgula 12 6 4 2" xfId="13267" xr:uid="{419290CF-F911-41BF-8158-0A12CFDC7138}"/>
    <cellStyle name="Vírgula 12 6 4 3" xfId="10736" xr:uid="{A57697C0-2132-4155-A624-6E997AAFB900}"/>
    <cellStyle name="Vírgula 12 6 5" xfId="10737" xr:uid="{623D4A1A-D712-4C29-B501-9250C1B617CB}"/>
    <cellStyle name="Vírgula 12 6 6" xfId="6240" xr:uid="{EF213E72-1B37-4CE6-B2F8-F6FE59DCC3FD}"/>
    <cellStyle name="Vírgula 12 6 7" xfId="11454" xr:uid="{48EC659E-4090-4918-B37A-49929832558F}"/>
    <cellStyle name="Vírgula 12 6 8" xfId="4415" xr:uid="{B564A519-084D-4727-AC65-0DB9B2855E27}"/>
    <cellStyle name="Vírgula 12 7" xfId="868" xr:uid="{6F2D9DD5-933B-477F-8BFF-9CB904EF84C0}"/>
    <cellStyle name="Vírgula 12 7 2" xfId="1912" xr:uid="{8DF59948-76F0-4E33-85FE-E1218A4FBE5C}"/>
    <cellStyle name="Vírgula 12 7 2 2" xfId="3869" xr:uid="{69DF1EC7-E911-4EBB-AFA4-818AB71F2EA5}"/>
    <cellStyle name="Vírgula 12 7 2 2 2" xfId="14535" xr:uid="{E4279F62-8982-4C49-B0C8-9815ABC4AA5C}"/>
    <cellStyle name="Vírgula 12 7 2 2 3" xfId="10738" xr:uid="{528ABC81-E860-4BD4-AB4B-69DAB7EBB508}"/>
    <cellStyle name="Vírgula 12 7 2 3" xfId="10739" xr:uid="{142E4B5B-DF75-412D-889D-F02FC09E0596}"/>
    <cellStyle name="Vírgula 12 7 2 4" xfId="7508" xr:uid="{E05C3F46-5AD3-4727-BE89-B6ECE292B61B}"/>
    <cellStyle name="Vírgula 12 7 2 5" xfId="12722" xr:uid="{63377F51-4193-46EA-979B-EB2F0A0F761B}"/>
    <cellStyle name="Vírgula 12 7 2 6" xfId="5683" xr:uid="{E4DBF77B-C5E2-40DA-9DB1-E0A757460133}"/>
    <cellStyle name="Vírgula 12 7 3" xfId="2923" xr:uid="{14562DCF-85CB-4F54-9956-65812FE68588}"/>
    <cellStyle name="Vírgula 12 7 3 2" xfId="13589" xr:uid="{3743DBA3-7195-41C0-A0B7-7D736FF3B175}"/>
    <cellStyle name="Vírgula 12 7 3 3" xfId="10740" xr:uid="{732B5476-DF1A-4397-839C-944F78DE98E1}"/>
    <cellStyle name="Vírgula 12 7 4" xfId="10741" xr:uid="{8CB5BAFC-6EF7-4257-B4E2-CF039551031E}"/>
    <cellStyle name="Vírgula 12 7 5" xfId="6562" xr:uid="{8D77FB3E-4B20-4BF3-9BBC-CCC7A4B84FC7}"/>
    <cellStyle name="Vírgula 12 7 6" xfId="11776" xr:uid="{5F757477-D921-46E3-9B92-E4F97E460409}"/>
    <cellStyle name="Vírgula 12 7 7" xfId="4737" xr:uid="{78C44E0F-3CF3-41AB-B04F-7FE4AE49BFA7}"/>
    <cellStyle name="Vírgula 12 8" xfId="1333" xr:uid="{E0183B53-7B3B-4674-83C8-FB857E5D5FC7}"/>
    <cellStyle name="Vírgula 12 8 2" xfId="3290" xr:uid="{21099434-7A96-4E25-A930-8ACFB0960B24}"/>
    <cellStyle name="Vírgula 12 8 2 2" xfId="13956" xr:uid="{ABA74997-FA06-40C9-9CCD-5FDB41EE02C6}"/>
    <cellStyle name="Vírgula 12 8 2 3" xfId="10742" xr:uid="{89023C39-1408-4B39-B281-ECC1F0A55712}"/>
    <cellStyle name="Vírgula 12 8 3" xfId="10743" xr:uid="{F820962C-0FAA-498F-8A06-09903870ED75}"/>
    <cellStyle name="Vírgula 12 8 4" xfId="6929" xr:uid="{6DC02623-489E-46BB-8B44-45F9378B5FA8}"/>
    <cellStyle name="Vírgula 12 8 5" xfId="12143" xr:uid="{C7CF9AA0-8CA0-4682-B572-354F94749F7F}"/>
    <cellStyle name="Vírgula 12 8 6" xfId="5104" xr:uid="{B87D8618-E6AA-4EFD-8DB0-B72DCA90CDB0}"/>
    <cellStyle name="Vírgula 12 9" xfId="281" xr:uid="{291E881C-37B7-4621-9849-F3A98B03FBB9}"/>
    <cellStyle name="Vírgula 12 9 2" xfId="2557" xr:uid="{B6D3EDE9-2A45-4DEC-93E6-43F11F4B4DC8}"/>
    <cellStyle name="Vírgula 12 9 2 2" xfId="13223" xr:uid="{A61575BE-7817-4F09-A6F6-5314696DE7DC}"/>
    <cellStyle name="Vírgula 12 9 2 3" xfId="10744" xr:uid="{10E1581D-BB4E-41D7-851B-D6BDB65D638D}"/>
    <cellStyle name="Vírgula 12 9 3" xfId="10745" xr:uid="{CC4C5079-E1FD-4549-9009-D4EEA227EA4E}"/>
    <cellStyle name="Vírgula 12 9 4" xfId="6196" xr:uid="{DFAB714C-9BB1-4564-B5D5-BE2107E807AA}"/>
    <cellStyle name="Vírgula 12 9 5" xfId="11410" xr:uid="{26F15F06-87E7-42C4-9912-8904F8453B7D}"/>
    <cellStyle name="Vírgula 12 9 6" xfId="4371" xr:uid="{59C7FB80-AEB9-4888-9CB5-38340CF7053C}"/>
    <cellStyle name="Vírgula 13" xfId="295" xr:uid="{27EC557E-33D9-44CF-9A81-BC08418DCF5B}"/>
    <cellStyle name="Vírgula 13 2" xfId="1032" xr:uid="{0B01AF96-F697-4893-AEAA-25310D49BF40}"/>
    <cellStyle name="Vírgula 14" xfId="833" xr:uid="{BFEFB4B4-A3AD-4376-8B98-E4638D909C08}"/>
    <cellStyle name="Vírgula 14 2" xfId="2167" xr:uid="{E2C6BF3B-AB10-4FB8-87F4-7A2FDB39F4C6}"/>
    <cellStyle name="Vírgula 15" xfId="14964" xr:uid="{7A5918E9-A8E3-46AA-8C7F-8E6FB98605CE}"/>
    <cellStyle name="Vírgula 16" xfId="14979" xr:uid="{874FE7C4-6ECB-4454-A9DB-21A373DA6463}"/>
    <cellStyle name="Vírgula 17" xfId="14998" xr:uid="{77680B2B-9C33-4653-B2E7-EC476F1E72C5}"/>
    <cellStyle name="Vírgula 18" xfId="15005" xr:uid="{D512FD0C-B37D-4E1C-82DD-C716209D7088}"/>
    <cellStyle name="Vírgula 19" xfId="60" xr:uid="{04BDAF79-DB67-41C9-93A3-B98A530DC6B2}"/>
    <cellStyle name="Vírgula 2" xfId="9" xr:uid="{00000000-0005-0000-0000-000026000000}"/>
    <cellStyle name="Vírgula 2 10" xfId="14987" xr:uid="{1AA7B014-F647-473C-8004-EE21306A03A5}"/>
    <cellStyle name="Vírgula 2 11" xfId="69" xr:uid="{733E0FB2-9E0C-48EE-9499-DFCE6DDFC7DF}"/>
    <cellStyle name="Vírgula 2 2" xfId="33" xr:uid="{00000000-0005-0000-0000-000027000000}"/>
    <cellStyle name="Vírgula 2 2 2" xfId="47" xr:uid="{A5765494-7585-4EA2-9C40-9C11E5B941BA}"/>
    <cellStyle name="Vírgula 2 2 2 2" xfId="1035" xr:uid="{68565357-FDB3-4DD0-AF0C-532D4AFE4410}"/>
    <cellStyle name="Vírgula 2 2 2 3" xfId="2472" xr:uid="{3FF51B1F-2EAC-4EA7-812F-0B20B2AF1351}"/>
    <cellStyle name="Vírgula 2 2 2 3 2" xfId="4289" xr:uid="{4D28FCF0-94F1-4BF6-80BC-047C2D682BA3}"/>
    <cellStyle name="Vírgula 2 2 2 3 2 2" xfId="14952" xr:uid="{FD9EA0AC-A28D-4D6B-81EE-0F203AB9A458}"/>
    <cellStyle name="Vírgula 2 2 2 3 3" xfId="13140" xr:uid="{1608E535-48FC-4238-AAD1-D48C7F8088AA}"/>
    <cellStyle name="Vírgula 2 2 2 4" xfId="14968" xr:uid="{0D796ACF-21B7-426A-B6D6-A87999ACD74E}"/>
    <cellStyle name="Vírgula 2 2 2 5" xfId="298" xr:uid="{32A184C8-D5DA-4C4D-BFBB-938A3C34BF14}"/>
    <cellStyle name="Vírgula 2 2 3" xfId="39" xr:uid="{00000000-0005-0000-0000-000028000000}"/>
    <cellStyle name="Vírgula 2 2 3 2" xfId="1015" xr:uid="{8A29D30B-E176-40BD-BDAE-D04A3EB87CFA}"/>
    <cellStyle name="Vírgula 2 2 4" xfId="2135" xr:uid="{68DB8CAC-5981-4913-B8EB-DC389A0E4373}"/>
    <cellStyle name="Vírgula 2 2 4 2" xfId="3995" xr:uid="{60674957-D496-466A-8115-A048025B8ABD}"/>
    <cellStyle name="Vírgula 2 2 4 2 2" xfId="14658" xr:uid="{8D7C29E2-910D-402D-9996-D513DD742D7E}"/>
    <cellStyle name="Vírgula 2 2 4 2 3" xfId="10746" xr:uid="{FAA13538-6160-42DA-A255-F5A57F815E55}"/>
    <cellStyle name="Vírgula 2 2 4 3" xfId="10747" xr:uid="{6B782C65-1A0B-4046-9CD5-9B5E22676B27}"/>
    <cellStyle name="Vírgula 2 2 4 4" xfId="7634" xr:uid="{319197A1-45E4-4E54-8367-6EE79249CC12}"/>
    <cellStyle name="Vírgula 2 2 4 5" xfId="12845" xr:uid="{4A338B9C-C8CE-4960-BFB6-6FD636D1ECA7}"/>
    <cellStyle name="Vírgula 2 2 4 6" xfId="5806" xr:uid="{47DE3EF0-489D-4881-BEB5-6D6BFF021AE0}"/>
    <cellStyle name="Vírgula 2 2 5" xfId="2471" xr:uid="{56FBE45C-F2EF-4D2E-8753-1164E48269EB}"/>
    <cellStyle name="Vírgula 2 2 5 2" xfId="4288" xr:uid="{108F9AE0-6762-45EF-B9AD-CF2908204174}"/>
    <cellStyle name="Vírgula 2 2 5 2 2" xfId="14951" xr:uid="{FD29BD03-8164-49EB-88FA-A6DD02F6B6BA}"/>
    <cellStyle name="Vírgula 2 2 5 3" xfId="13139" xr:uid="{4300E1E6-1EE8-4946-81AA-39DE9ED7C9CE}"/>
    <cellStyle name="Vírgula 2 2 6" xfId="14988" xr:uid="{21F22415-AFE6-47F3-B403-894958FD1D06}"/>
    <cellStyle name="Vírgula 2 2 7" xfId="14978" xr:uid="{1A6ED8ED-0117-40C3-8B5F-B2EFCF44FB42}"/>
    <cellStyle name="Vírgula 2 2 8" xfId="88" xr:uid="{C42839B7-2929-4EB0-BA1A-09816934FD26}"/>
    <cellStyle name="Vírgula 2 3" xfId="288" xr:uid="{395E2C7C-AAF8-468B-853B-67D1DC96DEB9}"/>
    <cellStyle name="Vírgula 2 3 2" xfId="1025" xr:uid="{5A937A07-8C5B-4203-B8C5-3C507C35F6FC}"/>
    <cellStyle name="Vírgula 2 3 3" xfId="2473" xr:uid="{B42364CF-DB2B-4209-8FB2-D990FEC40136}"/>
    <cellStyle name="Vírgula 2 3 3 2" xfId="4290" xr:uid="{FC325CC1-2784-4DC6-BF77-383A4E8D20C9}"/>
    <cellStyle name="Vírgula 2 3 3 2 2" xfId="14953" xr:uid="{5BB991EA-BDBB-4CE5-83C3-BE7C43197563}"/>
    <cellStyle name="Vírgula 2 3 3 3" xfId="13141" xr:uid="{C66F77CC-80E3-4895-96E3-10DACED08DA4}"/>
    <cellStyle name="Vírgula 2 3 4" xfId="14967" xr:uid="{8BD84A9C-1440-48CF-88EF-7EC5C0CF51CF}"/>
    <cellStyle name="Vírgula 2 4" xfId="411" xr:uid="{9C097AA5-E262-4C2F-862F-2CA214CC6D96}"/>
    <cellStyle name="Vírgula 2 4 2" xfId="2474" xr:uid="{6E14A437-E2F8-45B2-9DA3-26CA9D83E635}"/>
    <cellStyle name="Vírgula 2 4 2 2" xfId="4291" xr:uid="{DF51CAD4-74C0-4209-AB65-F95E72C28EAC}"/>
    <cellStyle name="Vírgula 2 4 2 2 2" xfId="14954" xr:uid="{531A7747-0E3B-412F-8717-D4C3C4537E15}"/>
    <cellStyle name="Vírgula 2 4 2 3" xfId="13142" xr:uid="{804401CB-709D-4371-BAD4-7E174880ABEE}"/>
    <cellStyle name="Vírgula 2 5" xfId="895" xr:uid="{51D8CCD8-0C45-46CB-B4C2-9C166067891C}"/>
    <cellStyle name="Vírgula 2 6" xfId="2091" xr:uid="{D61BD649-BB58-4FFC-8959-18163D9B790A}"/>
    <cellStyle name="Vírgula 2 6 2" xfId="3993" xr:uid="{B03EEBE6-9437-471D-88EF-B50B5210D367}"/>
    <cellStyle name="Vírgula 2 6 2 2" xfId="14656" xr:uid="{8065FE11-07FF-443C-9FF4-65303C55C9F4}"/>
    <cellStyle name="Vírgula 2 6 2 3" xfId="10748" xr:uid="{C51D0F75-D0B7-4428-A36C-1FFC099C2743}"/>
    <cellStyle name="Vírgula 2 6 3" xfId="10749" xr:uid="{7F0CDD62-012E-49E6-8DE1-C97064094AA7}"/>
    <cellStyle name="Vírgula 2 6 4" xfId="7632" xr:uid="{289FD60A-ECE2-42C4-9CB0-BB4FFE6D3B3E}"/>
    <cellStyle name="Vírgula 2 6 5" xfId="12843" xr:uid="{8757BB72-E2F6-444A-8592-5EE9AB3FF91D}"/>
    <cellStyle name="Vírgula 2 6 6" xfId="5804" xr:uid="{000FDE6C-25B8-4A8E-A232-2B9B5BEA1950}"/>
    <cellStyle name="Vírgula 2 7" xfId="2470" xr:uid="{D861DB30-262C-44ED-92C1-070D6FAB7A27}"/>
    <cellStyle name="Vírgula 2 7 2" xfId="4287" xr:uid="{31632889-2814-486B-98B2-BFF9753D0B52}"/>
    <cellStyle name="Vírgula 2 7 2 2" xfId="14950" xr:uid="{7F7D46D3-F6F9-4945-A4E7-3AD891745D6A}"/>
    <cellStyle name="Vírgula 2 7 3" xfId="13138" xr:uid="{8C9C6993-6CB7-4EA0-8490-027D9FBF4213}"/>
    <cellStyle name="Vírgula 2 8" xfId="14966" xr:uid="{D8D1B05E-CDD7-469F-878D-60120DC4AA4F}"/>
    <cellStyle name="Vírgula 2 9" xfId="14980" xr:uid="{EE1D100C-E87A-4E30-8355-30A6AC287237}"/>
    <cellStyle name="Vírgula 3" xfId="34" xr:uid="{00000000-0005-0000-0000-000029000000}"/>
    <cellStyle name="Vírgula 3 2" xfId="79" xr:uid="{A197C680-93A7-4494-A578-2B71AE4DF199}"/>
    <cellStyle name="Vírgula 3 2 2" xfId="621" xr:uid="{A1C8DD93-DC49-4097-A69B-0495BF5A891F}"/>
    <cellStyle name="Vírgula 3 2 2 2" xfId="1142" xr:uid="{1FD6B509-66EF-417D-9575-C29E3A48337D}"/>
    <cellStyle name="Vírgula 3 2 3" xfId="421" xr:uid="{7FF74471-D281-43E5-9766-6B5292743F89}"/>
    <cellStyle name="Vírgula 3 2 4" xfId="305" xr:uid="{5E841082-E489-43D2-81CB-1460688A6F9F}"/>
    <cellStyle name="Vírgula 3 3" xfId="620" xr:uid="{1E42E6B8-F5B5-4902-B87A-13F164F22922}"/>
    <cellStyle name="Vírgula 3 3 2" xfId="1141" xr:uid="{1EB965A2-165E-4AFC-8D71-D508B0E4068F}"/>
    <cellStyle name="Vírgula 3 4" xfId="420" xr:uid="{0E5EF3E7-32B1-4BAF-AC3E-A5E686DD43AB}"/>
    <cellStyle name="Vírgula 3 5" xfId="304" xr:uid="{5D00B8EA-00CB-47D3-A5D6-C6AA87A901D8}"/>
    <cellStyle name="Vírgula 3 6" xfId="2134" xr:uid="{3A26409B-226B-480E-A0EE-7F96F3F2ACFB}"/>
    <cellStyle name="Vírgula 3 7" xfId="78" xr:uid="{6526880F-0AB7-42E9-9A7F-D2379B8AB7CD}"/>
    <cellStyle name="Vírgula 4" xfId="41" xr:uid="{00000000-0005-0000-0000-00002A000000}"/>
    <cellStyle name="Vírgula 4 2" xfId="14974" xr:uid="{83C3FD6F-C202-4EC2-9BF0-552FCF6416B6}"/>
    <cellStyle name="Vírgula 4 2 2" xfId="14976" xr:uid="{33D900D6-59A2-4C9D-8AEF-509A8ADC4F85}"/>
    <cellStyle name="Vírgula 4 3" xfId="14986" xr:uid="{E4260230-7A75-41E0-B529-EE6FBFD3A161}"/>
    <cellStyle name="Vírgula 4 4" xfId="80" xr:uid="{D6F12D17-3672-4E71-96FC-FB55242E73B4}"/>
    <cellStyle name="Vírgula 5" xfId="71" xr:uid="{CBE73FFF-F4C6-4848-B235-3E7162F860D7}"/>
    <cellStyle name="Vírgula 5 2" xfId="81" xr:uid="{6B0AFF22-4D23-4338-B954-0D46EA595FCB}"/>
    <cellStyle name="Vírgula 5 2 2" xfId="218" xr:uid="{8EE57EEE-AB50-4074-B81D-C3395054D239}"/>
    <cellStyle name="Vírgula 5 2 2 2" xfId="1023" xr:uid="{C1B67437-9FE4-43EF-9469-B1B45EB37F42}"/>
    <cellStyle name="Vírgula 5 2 3" xfId="973" xr:uid="{4E72F47D-3926-4717-B020-423D5BA6BE1C}"/>
    <cellStyle name="Vírgula 5 3" xfId="919" xr:uid="{A3FCB2AF-6B57-40B3-B5CE-76854388B964}"/>
    <cellStyle name="Vírgula 6" xfId="87" xr:uid="{E0026FB3-F7BC-43F9-9C56-C469AB898DEC}"/>
    <cellStyle name="Vírgula 6 2" xfId="100" xr:uid="{F28088A4-787E-444A-817E-CC5A23C25DFA}"/>
    <cellStyle name="Vírgula 6 2 2" xfId="623" xr:uid="{DAC04755-D2D1-4794-9319-4767C0DA98A4}"/>
    <cellStyle name="Vírgula 6 2 2 2" xfId="1144" xr:uid="{424598C3-B979-44B2-A62B-DA15B4EB3564}"/>
    <cellStyle name="Vírgula 6 2 3" xfId="510" xr:uid="{72B74852-C3A5-40BB-BF60-6482E9008598}"/>
    <cellStyle name="Vírgula 6 2 4" xfId="395" xr:uid="{90643205-3D0F-42D8-91DD-9C4322F6FC43}"/>
    <cellStyle name="Vírgula 6 3" xfId="219" xr:uid="{760D3713-812D-438D-9918-9AA0C36CB295}"/>
    <cellStyle name="Vírgula 6 3 2" xfId="624" xr:uid="{881C58E9-4A91-41E4-A5A2-988ADA001989}"/>
    <cellStyle name="Vírgula 6 3 2 2" xfId="1145" xr:uid="{0FFEA443-2CD0-4F8D-9F7C-9FF51BBEE3D5}"/>
    <cellStyle name="Vírgula 6 3 3" xfId="518" xr:uid="{1CF652A7-D687-48AC-B271-3D71FB2763F1}"/>
    <cellStyle name="Vírgula 6 3 4" xfId="403" xr:uid="{16DEDD22-BAC5-4F59-B01E-19DD448CD42A}"/>
    <cellStyle name="Vírgula 6 4" xfId="622" xr:uid="{900F01B3-7D24-4E0C-B669-9AAB610CC3DE}"/>
    <cellStyle name="Vírgula 6 4 2" xfId="1143" xr:uid="{2BB14B49-0527-46C3-9591-79D7B078FD1C}"/>
    <cellStyle name="Vírgula 6 5" xfId="509" xr:uid="{E7067339-D0AE-4DBA-BA7F-A01A282A31B6}"/>
    <cellStyle name="Vírgula 6 6" xfId="394" xr:uid="{132B2D2D-7DB1-43BF-A94B-9A5D428B2B66}"/>
    <cellStyle name="Vírgula 7" xfId="93" xr:uid="{667E52A2-54EC-4B12-BF0A-23C342B7C3A5}"/>
    <cellStyle name="Vírgula 7 10" xfId="869" xr:uid="{EDB18EC2-4EE4-47AA-9869-AFF3B6ACD1EC}"/>
    <cellStyle name="Vírgula 7 10 2" xfId="1913" xr:uid="{F76E7EB8-2297-4938-B3C4-050D4C45CAFA}"/>
    <cellStyle name="Vírgula 7 10 2 2" xfId="3870" xr:uid="{88E245B8-0D07-4FA7-8E62-E5F3207EF3C0}"/>
    <cellStyle name="Vírgula 7 10 2 2 2" xfId="14536" xr:uid="{7CFD641E-25B2-4E03-AAB2-83B6E1793123}"/>
    <cellStyle name="Vírgula 7 10 2 2 3" xfId="10750" xr:uid="{E1D8224A-9D99-4645-A8A6-CD6CEE2C8B7F}"/>
    <cellStyle name="Vírgula 7 10 2 3" xfId="10751" xr:uid="{E5F4BD69-A32A-479C-889B-B1192B3FE4D8}"/>
    <cellStyle name="Vírgula 7 10 2 4" xfId="7509" xr:uid="{E8F0FC92-0459-4D12-8D9E-C848ED868BE3}"/>
    <cellStyle name="Vírgula 7 10 2 5" xfId="12723" xr:uid="{8563FF4D-A5FC-49E1-8833-E4B546D7349E}"/>
    <cellStyle name="Vírgula 7 10 2 6" xfId="5684" xr:uid="{426D71AA-FA55-49B7-B4B7-CDE6D92FDCD7}"/>
    <cellStyle name="Vírgula 7 10 3" xfId="2924" xr:uid="{D31878C2-42A1-498B-AD9A-A10FBC24D21F}"/>
    <cellStyle name="Vírgula 7 10 3 2" xfId="13590" xr:uid="{946C74DD-5334-4891-846A-6AC94E4A9339}"/>
    <cellStyle name="Vírgula 7 10 3 3" xfId="10752" xr:uid="{D4D2EEF6-A05D-4A33-BAD4-14913BF1C48A}"/>
    <cellStyle name="Vírgula 7 10 4" xfId="10753" xr:uid="{5DD967A3-B9BC-4FD0-BD29-F51669973A19}"/>
    <cellStyle name="Vírgula 7 10 5" xfId="6563" xr:uid="{F0FCD863-2636-47B3-9E32-7E63F3BEFB1E}"/>
    <cellStyle name="Vírgula 7 10 6" xfId="11777" xr:uid="{6D5B4E39-0CD0-48F5-838F-5B72A82FB1E3}"/>
    <cellStyle name="Vírgula 7 10 7" xfId="4738" xr:uid="{82BB4DA8-04F2-4C58-8F51-47FE2217D43A}"/>
    <cellStyle name="Vírgula 7 11" xfId="1334" xr:uid="{CF6D4364-0B35-4320-8528-1FB6C6577D90}"/>
    <cellStyle name="Vírgula 7 11 2" xfId="3291" xr:uid="{4F2C0CC2-B9D0-441E-B047-47D8574D02FE}"/>
    <cellStyle name="Vírgula 7 11 2 2" xfId="13957" xr:uid="{A20EA239-742E-4230-9120-F5BFA6EE33BA}"/>
    <cellStyle name="Vírgula 7 11 2 3" xfId="10754" xr:uid="{1A71B476-F736-4E8D-8F14-8990DED3D030}"/>
    <cellStyle name="Vírgula 7 11 3" xfId="10755" xr:uid="{89BD7D31-E96A-491B-B966-8B88A1B8D09C}"/>
    <cellStyle name="Vírgula 7 11 4" xfId="6930" xr:uid="{F645B5B7-8FAF-4A5F-ADA5-ED31564B858F}"/>
    <cellStyle name="Vírgula 7 11 5" xfId="12144" xr:uid="{45828261-C508-4862-BE57-AC049E8D262E}"/>
    <cellStyle name="Vírgula 7 11 6" xfId="5105" xr:uid="{1EC45C72-BEF0-4A46-BC2E-5A18034E5D3E}"/>
    <cellStyle name="Vírgula 7 12" xfId="282" xr:uid="{1D64C887-8162-40FA-BEE9-5D268619F69B}"/>
    <cellStyle name="Vírgula 7 12 2" xfId="2558" xr:uid="{03E264D4-C1D9-4F08-AD40-001EE14662E1}"/>
    <cellStyle name="Vírgula 7 12 2 2" xfId="13224" xr:uid="{5EDE8A0A-CCE7-499A-ACC7-0AAF7CF54FB4}"/>
    <cellStyle name="Vírgula 7 12 2 3" xfId="10756" xr:uid="{A8291FB2-DB16-4F62-AB89-3AEE631FCC8C}"/>
    <cellStyle name="Vírgula 7 12 3" xfId="10757" xr:uid="{6A0FA554-D681-4477-944D-4F19DF240517}"/>
    <cellStyle name="Vírgula 7 12 4" xfId="6197" xr:uid="{EF78293A-B0A9-491D-8F32-96E1DBF4D3FE}"/>
    <cellStyle name="Vírgula 7 12 5" xfId="11411" xr:uid="{70FA436C-3EF2-4FB1-9994-3156A9821F7A}"/>
    <cellStyle name="Vírgula 7 12 6" xfId="4372" xr:uid="{C145A1FE-4EED-4445-9788-486B81769292}"/>
    <cellStyle name="Vírgula 7 13" xfId="2174" xr:uid="{750AD9A0-C2B6-4152-B836-C9A9AC8ABD82}"/>
    <cellStyle name="Vírgula 7 13 2" xfId="4031" xr:uid="{5506140E-8F6F-402A-AEB5-1103B63EFC0F}"/>
    <cellStyle name="Vírgula 7 13 2 2" xfId="14694" xr:uid="{546D708C-A922-4E05-A55D-C5F4B1BE55C5}"/>
    <cellStyle name="Vírgula 7 13 2 3" xfId="10758" xr:uid="{9ACBE0E8-377C-4D56-AB89-7573FA477881}"/>
    <cellStyle name="Vírgula 7 13 3" xfId="10759" xr:uid="{A83C55F6-B841-4481-ABA6-EDC3A2EC91A4}"/>
    <cellStyle name="Vírgula 7 13 4" xfId="7670" xr:uid="{B773AA7E-EBE6-4078-A672-9CE26A90F987}"/>
    <cellStyle name="Vírgula 7 13 5" xfId="12881" xr:uid="{3C034831-832B-44E4-B691-D2BE47887F81}"/>
    <cellStyle name="Vírgula 7 13 6" xfId="5842" xr:uid="{370C7C40-BD4E-4923-A9E6-A87C512D95F9}"/>
    <cellStyle name="Vírgula 7 14" xfId="2323" xr:uid="{FA3781C4-E973-4591-9C62-91B3425F7728}"/>
    <cellStyle name="Vírgula 7 14 2" xfId="4167" xr:uid="{0B534A83-07C5-4624-AF4F-434571A73FB7}"/>
    <cellStyle name="Vírgula 7 14 2 2" xfId="14830" xr:uid="{658CA0A3-3F41-469C-AB5C-E7C3D9EF585A}"/>
    <cellStyle name="Vírgula 7 14 2 3" xfId="10760" xr:uid="{209AB12B-8FC8-4D78-895B-0999EBC2AAC5}"/>
    <cellStyle name="Vírgula 7 14 3" xfId="7806" xr:uid="{13D7967B-0BE2-40DF-94B0-B1EDFA841C5E}"/>
    <cellStyle name="Vírgula 7 14 4" xfId="13017" xr:uid="{0541E49C-8B3D-4585-9ADD-8E707693C9DA}"/>
    <cellStyle name="Vírgula 7 14 5" xfId="5978" xr:uid="{E0CF6620-6256-42BD-B17C-7604DDC30D0B}"/>
    <cellStyle name="Vírgula 7 15" xfId="2484" xr:uid="{8FAFA0FC-E344-4DEA-853F-CA98BBBF1BCB}"/>
    <cellStyle name="Vírgula 7 15 2" xfId="10761" xr:uid="{B6A88629-FACD-4172-929C-EC9207987D82}"/>
    <cellStyle name="Vírgula 7 15 3" xfId="13152" xr:uid="{11BCAEBE-1527-416F-AE34-2EBB55A2E0BC}"/>
    <cellStyle name="Vírgula 7 15 4" xfId="6082" xr:uid="{7D44E860-1635-4ACF-A511-12A99035AEE1}"/>
    <cellStyle name="Vírgula 7 16" xfId="10762" xr:uid="{4F558D45-9028-49AB-AF52-CE752F37E542}"/>
    <cellStyle name="Vírgula 7 17" xfId="6123" xr:uid="{3202686E-4D16-4723-893B-E2F5BB484235}"/>
    <cellStyle name="Vírgula 7 18" xfId="11339" xr:uid="{CC7EB02B-0503-49B7-B758-F5B935A160EE}"/>
    <cellStyle name="Vírgula 7 19" xfId="4300" xr:uid="{164595FE-A2EF-411E-8660-02FD528CF8A8}"/>
    <cellStyle name="Vírgula 7 2" xfId="146" xr:uid="{E08027BA-F06E-49A7-8313-B3634213DC95}"/>
    <cellStyle name="Vírgula 7 2 10" xfId="2175" xr:uid="{C81861B0-C835-4E64-9D99-41DAD6533CEF}"/>
    <cellStyle name="Vírgula 7 2 10 2" xfId="4032" xr:uid="{1939A41D-B2EC-4403-A341-09A944A0EA2B}"/>
    <cellStyle name="Vírgula 7 2 10 2 2" xfId="14695" xr:uid="{F4AA3669-150F-43FE-90F6-4A666492D18D}"/>
    <cellStyle name="Vírgula 7 2 10 2 3" xfId="10763" xr:uid="{F62FE43B-673F-4879-A9FA-A04535BF5ECC}"/>
    <cellStyle name="Vírgula 7 2 10 3" xfId="10764" xr:uid="{510FB5E7-7B53-478E-9D05-40E0519E7993}"/>
    <cellStyle name="Vírgula 7 2 10 4" xfId="7671" xr:uid="{B8AAC4BA-034E-484D-96D3-0AC9FE5B1727}"/>
    <cellStyle name="Vírgula 7 2 10 5" xfId="12882" xr:uid="{F2AC2BEA-A270-4F9C-A69D-544648B99FD8}"/>
    <cellStyle name="Vírgula 7 2 10 6" xfId="5843" xr:uid="{4E9E857E-3DA1-4381-B137-629D2E831DA1}"/>
    <cellStyle name="Vírgula 7 2 11" xfId="2324" xr:uid="{5E990128-FA67-4845-A677-070E1BFBC56C}"/>
    <cellStyle name="Vírgula 7 2 11 2" xfId="4168" xr:uid="{D4507F60-04D5-44DC-8737-3A34EEA89FCB}"/>
    <cellStyle name="Vírgula 7 2 11 2 2" xfId="14831" xr:uid="{5FD53808-95E9-482E-8F3D-8C5C5975236E}"/>
    <cellStyle name="Vírgula 7 2 11 2 3" xfId="10765" xr:uid="{13D6DF98-3DB3-45F0-BF95-91C7504D7F3D}"/>
    <cellStyle name="Vírgula 7 2 11 3" xfId="7807" xr:uid="{B066C2F1-B495-46B8-B8FB-ED825F0ED3F9}"/>
    <cellStyle name="Vírgula 7 2 11 4" xfId="13018" xr:uid="{37D2FF25-D808-4E9F-B234-42038595E8CB}"/>
    <cellStyle name="Vírgula 7 2 11 5" xfId="5979" xr:uid="{57B3CF3D-D8B1-4729-99D2-137F5C7F0890}"/>
    <cellStyle name="Vírgula 7 2 12" xfId="2499" xr:uid="{9CC0E3C4-1F72-40AF-A7D0-8C3F9947E751}"/>
    <cellStyle name="Vírgula 7 2 12 2" xfId="10766" xr:uid="{3C331651-2C83-4AA8-97F6-FF2834B18F3A}"/>
    <cellStyle name="Vírgula 7 2 12 3" xfId="13167" xr:uid="{959962B1-E1DF-4FAA-A5BC-D41EB9EFE83F}"/>
    <cellStyle name="Vírgula 7 2 12 4" xfId="6115" xr:uid="{29737CF6-B67F-4FD3-9B0E-EC8247116EEC}"/>
    <cellStyle name="Vírgula 7 2 13" xfId="10767" xr:uid="{2D3BE6F1-3453-417B-A5B0-67609CA66DAB}"/>
    <cellStyle name="Vírgula 7 2 14" xfId="6138" xr:uid="{B426B1F2-525F-4648-9A84-C00D1342DE76}"/>
    <cellStyle name="Vírgula 7 2 15" xfId="11354" xr:uid="{41144897-C1DC-4BF0-BE5D-E0430A4F87F8}"/>
    <cellStyle name="Vírgula 7 2 16" xfId="4315" xr:uid="{565C6885-114A-4DBC-B772-DFEA24E78E81}"/>
    <cellStyle name="Vírgula 7 2 2" xfId="626" xr:uid="{8679A65C-F674-4CF4-B5E5-28EAEFE0705A}"/>
    <cellStyle name="Vírgula 7 2 2 10" xfId="11552" xr:uid="{1B12F906-7F93-4E22-BA18-EDA1CE13BE01}"/>
    <cellStyle name="Vírgula 7 2 2 11" xfId="4513" xr:uid="{A3E20A36-39F0-438E-B108-6A0C22E6C729}"/>
    <cellStyle name="Vírgula 7 2 2 2" xfId="769" xr:uid="{800C880F-AE5C-4A1F-8E37-7725AC1C443E}"/>
    <cellStyle name="Vírgula 7 2 2 2 2" xfId="1232" xr:uid="{6E7ACFCB-85B8-4A81-B63F-35D99CE68260}"/>
    <cellStyle name="Vírgula 7 2 2 2 2 2" xfId="1916" xr:uid="{50BA2784-6677-430D-9AE6-ABB992273830}"/>
    <cellStyle name="Vírgula 7 2 2 2 2 2 2" xfId="3873" xr:uid="{F31167B7-521D-4EA6-9334-FA23BD1688B7}"/>
    <cellStyle name="Vírgula 7 2 2 2 2 2 2 2" xfId="14539" xr:uid="{1C053709-67BA-4983-A261-F85BE2C21BCA}"/>
    <cellStyle name="Vírgula 7 2 2 2 2 2 2 3" xfId="10768" xr:uid="{195A4927-5C49-406B-BBD0-64DEA77E0F65}"/>
    <cellStyle name="Vírgula 7 2 2 2 2 2 3" xfId="10769" xr:uid="{755C972F-49E3-49FE-BFEE-BE3729BB48F7}"/>
    <cellStyle name="Vírgula 7 2 2 2 2 2 4" xfId="7512" xr:uid="{8FE7B9BB-4453-4A40-B413-D6B7F28189B8}"/>
    <cellStyle name="Vírgula 7 2 2 2 2 2 5" xfId="12726" xr:uid="{D53AB17C-9E6D-47EF-A187-3C1E58195B2D}"/>
    <cellStyle name="Vírgula 7 2 2 2 2 2 6" xfId="5687" xr:uid="{B050382E-56BE-45AF-B215-DDB524BD86F4}"/>
    <cellStyle name="Vírgula 7 2 2 2 2 3" xfId="3201" xr:uid="{32AA4DDD-2829-471C-94A9-59D522F0F53F}"/>
    <cellStyle name="Vírgula 7 2 2 2 2 3 2" xfId="13867" xr:uid="{257EE62B-9E68-4D87-99A9-44C6CF1C95EC}"/>
    <cellStyle name="Vírgula 7 2 2 2 2 3 3" xfId="10770" xr:uid="{8C29E2FE-C556-4FD6-9EE7-A948E3584094}"/>
    <cellStyle name="Vírgula 7 2 2 2 2 4" xfId="10771" xr:uid="{AB367D0C-D22E-42F8-97D2-A47198BE7B83}"/>
    <cellStyle name="Vírgula 7 2 2 2 2 5" xfId="6840" xr:uid="{869008F4-C4A7-4899-856C-71BC8249E017}"/>
    <cellStyle name="Vírgula 7 2 2 2 2 6" xfId="12054" xr:uid="{696EAAAA-DB1D-4523-89E0-E6A214D3C1F0}"/>
    <cellStyle name="Vírgula 7 2 2 2 2 7" xfId="5015" xr:uid="{79F26414-C7D0-4571-A7D0-7B0DB2CDC2C8}"/>
    <cellStyle name="Vírgula 7 2 2 2 3" xfId="1915" xr:uid="{EF6FA354-EDA2-4D25-BA3B-90F3ADC633F1}"/>
    <cellStyle name="Vírgula 7 2 2 2 3 2" xfId="3872" xr:uid="{AEAC240B-5072-4CD0-AA71-71FFC333686B}"/>
    <cellStyle name="Vírgula 7 2 2 2 3 2 2" xfId="14538" xr:uid="{C526D6CD-2449-4AF4-8AD5-958AD484C6E6}"/>
    <cellStyle name="Vírgula 7 2 2 2 3 2 3" xfId="10772" xr:uid="{3EDC3755-525E-41F7-8B8B-E5D7923C9908}"/>
    <cellStyle name="Vírgula 7 2 2 2 3 3" xfId="10773" xr:uid="{BF2FD471-9BB0-4E78-91FF-C358A435BBAD}"/>
    <cellStyle name="Vírgula 7 2 2 2 3 4" xfId="7511" xr:uid="{5817503D-7DF2-45DF-BC07-7D381D00E7DC}"/>
    <cellStyle name="Vírgula 7 2 2 2 3 5" xfId="12725" xr:uid="{4C5C70D9-BFCA-4848-8AA7-1E6899C308F8}"/>
    <cellStyle name="Vírgula 7 2 2 2 3 6" xfId="5686" xr:uid="{BD20B494-1727-4A8F-9451-9BA30BD823AA}"/>
    <cellStyle name="Vírgula 7 2 2 2 4" xfId="2834" xr:uid="{E07DBBC8-0E19-4070-A565-1F2166AAEA62}"/>
    <cellStyle name="Vírgula 7 2 2 2 4 2" xfId="13500" xr:uid="{B2B2FED3-16C7-4845-BB5B-33FF31277E20}"/>
    <cellStyle name="Vírgula 7 2 2 2 4 3" xfId="10774" xr:uid="{963C41AD-697B-4850-89E9-19D4276C66DE}"/>
    <cellStyle name="Vírgula 7 2 2 2 5" xfId="10775" xr:uid="{11A3BDBE-3470-43C7-8DEE-ABE53BFC3FE8}"/>
    <cellStyle name="Vírgula 7 2 2 2 6" xfId="6473" xr:uid="{800791B8-47F3-47E9-B1A5-8FB4BC552DC2}"/>
    <cellStyle name="Vírgula 7 2 2 2 7" xfId="11687" xr:uid="{D034307F-31A7-4695-A37E-5B89802ECBA1}"/>
    <cellStyle name="Vírgula 7 2 2 2 8" xfId="4648" xr:uid="{0A091609-9FD9-4171-9F6A-62DD89CF2243}"/>
    <cellStyle name="Vírgula 7 2 2 3" xfId="921" xr:uid="{44429597-6247-4339-BE56-757B56CD20D1}"/>
    <cellStyle name="Vírgula 7 2 2 3 2" xfId="1917" xr:uid="{AD663513-4085-4553-B7DF-81D68B74194D}"/>
    <cellStyle name="Vírgula 7 2 2 3 2 2" xfId="3874" xr:uid="{F4B1E064-B994-46C3-B132-F31DA2C571C5}"/>
    <cellStyle name="Vírgula 7 2 2 3 2 2 2" xfId="14540" xr:uid="{28B30100-D21D-4F1E-AD5A-AFFEA1153C5E}"/>
    <cellStyle name="Vírgula 7 2 2 3 2 2 3" xfId="10776" xr:uid="{EA8BF843-BCD2-439C-A417-490F02BE2CD0}"/>
    <cellStyle name="Vírgula 7 2 2 3 2 3" xfId="10777" xr:uid="{190F25CF-B8B6-4727-A96E-7CF2B324C2BB}"/>
    <cellStyle name="Vírgula 7 2 2 3 2 4" xfId="7513" xr:uid="{6A13AADA-5BE5-4BEC-8C9A-E26BC4DCE125}"/>
    <cellStyle name="Vírgula 7 2 2 3 2 5" xfId="12727" xr:uid="{B7DBEDB7-1A99-4995-BFF0-D76A3A6E1CC1}"/>
    <cellStyle name="Vírgula 7 2 2 3 2 6" xfId="5688" xr:uid="{5EF0784C-27BD-4C80-A3C4-0DC8465A409C}"/>
    <cellStyle name="Vírgula 7 2 2 3 3" xfId="2972" xr:uid="{CE7274F3-2BC2-4B16-BA3E-FE2B8F60BB03}"/>
    <cellStyle name="Vírgula 7 2 2 3 3 2" xfId="13638" xr:uid="{A48587EC-B1D9-406F-A112-1F4849D1CD9D}"/>
    <cellStyle name="Vírgula 7 2 2 3 3 3" xfId="10778" xr:uid="{6DE3B2DE-59FB-49C0-AC6E-1325F86FF00C}"/>
    <cellStyle name="Vírgula 7 2 2 3 4" xfId="10779" xr:uid="{FEC71E02-4090-4C83-958A-4CA025CD4261}"/>
    <cellStyle name="Vírgula 7 2 2 3 5" xfId="6611" xr:uid="{66E389FD-0039-44F4-8DDD-2DF0054D3826}"/>
    <cellStyle name="Vírgula 7 2 2 3 6" xfId="11825" xr:uid="{205D8D1E-EDFD-499F-A774-4C9295EEF367}"/>
    <cellStyle name="Vírgula 7 2 2 3 7" xfId="4786" xr:uid="{9F507745-E231-4175-8FF7-08FCC7C5ED2A}"/>
    <cellStyle name="Vírgula 7 2 2 4" xfId="1914" xr:uid="{0729FFB0-067C-4FE3-BD7B-DFA2607A6CC1}"/>
    <cellStyle name="Vírgula 7 2 2 4 2" xfId="3871" xr:uid="{58E15837-6598-4434-A768-7737635F8D2F}"/>
    <cellStyle name="Vírgula 7 2 2 4 2 2" xfId="14537" xr:uid="{F3EBBE20-C611-4F1A-9890-AB857E5C07EE}"/>
    <cellStyle name="Vírgula 7 2 2 4 2 3" xfId="10780" xr:uid="{7E810B29-B7DE-4950-9B81-C0CDCEF0FE1C}"/>
    <cellStyle name="Vírgula 7 2 2 4 3" xfId="10781" xr:uid="{05A2DC80-4548-4670-B300-9CE9CF224E89}"/>
    <cellStyle name="Vírgula 7 2 2 4 4" xfId="7510" xr:uid="{03059115-49BB-4834-AF96-9C45BF0D1EFF}"/>
    <cellStyle name="Vírgula 7 2 2 4 5" xfId="12724" xr:uid="{C2912D17-387E-4E95-9DED-8FA99262ADAB}"/>
    <cellStyle name="Vírgula 7 2 2 4 6" xfId="5685" xr:uid="{B4CCEC82-7DBE-4AAA-B139-2171EEBD6041}"/>
    <cellStyle name="Vírgula 7 2 2 5" xfId="2227" xr:uid="{542839DB-BDAA-4DA8-9D74-43645F6C5DCC}"/>
    <cellStyle name="Vírgula 7 2 2 5 2" xfId="4080" xr:uid="{EDC6E176-A7A6-4931-A7C6-A84265B98686}"/>
    <cellStyle name="Vírgula 7 2 2 5 2 2" xfId="14743" xr:uid="{1D5587BA-E451-4766-8218-76FDBB5322C6}"/>
    <cellStyle name="Vírgula 7 2 2 5 2 3" xfId="10782" xr:uid="{0EC55598-E1F3-4BA1-9703-A682A4B6050A}"/>
    <cellStyle name="Vírgula 7 2 2 5 3" xfId="10783" xr:uid="{BE95B648-E37A-41BE-A995-542B324DC46A}"/>
    <cellStyle name="Vírgula 7 2 2 5 4" xfId="7719" xr:uid="{BAF40659-F97B-4B84-9A9B-C701915E50D3}"/>
    <cellStyle name="Vírgula 7 2 2 5 5" xfId="12930" xr:uid="{D1EA5A31-60EF-4450-AD18-5C202114C3CC}"/>
    <cellStyle name="Vírgula 7 2 2 5 6" xfId="5891" xr:uid="{461B65ED-63F6-49F1-ABE7-D8CBAD0E04B9}"/>
    <cellStyle name="Vírgula 7 2 2 6" xfId="2371" xr:uid="{7E9911DD-7CA2-4024-979A-8F20F5DB9115}"/>
    <cellStyle name="Vírgula 7 2 2 6 2" xfId="4215" xr:uid="{53A5C845-C492-45BA-B432-EA67DF5D21F7}"/>
    <cellStyle name="Vírgula 7 2 2 6 2 2" xfId="14878" xr:uid="{5C8E8FA6-56A2-463C-B563-A59F2E044CA3}"/>
    <cellStyle name="Vírgula 7 2 2 6 2 3" xfId="10784" xr:uid="{FD213B13-311E-41D5-9167-51B95649378A}"/>
    <cellStyle name="Vírgula 7 2 2 6 3" xfId="7854" xr:uid="{EB4BA16E-8304-4D08-88C1-8FE53B9B70CE}"/>
    <cellStyle name="Vírgula 7 2 2 6 4" xfId="13065" xr:uid="{41DBE5E6-BC5B-419F-A6A4-6D97C8F359CE}"/>
    <cellStyle name="Vírgula 7 2 2 6 5" xfId="6026" xr:uid="{D86833DC-26BA-4C7F-A767-69647C33D93A}"/>
    <cellStyle name="Vírgula 7 2 2 7" xfId="2699" xr:uid="{FAC7B15C-D070-4E77-91F9-CF238BBFDB22}"/>
    <cellStyle name="Vírgula 7 2 2 7 2" xfId="13365" xr:uid="{3AB3E855-DFE6-450F-A420-8D32312A6F9F}"/>
    <cellStyle name="Vírgula 7 2 2 7 3" xfId="10785" xr:uid="{C3F4AE34-B97D-4ECC-BCCA-AFA695A25FD7}"/>
    <cellStyle name="Vírgula 7 2 2 8" xfId="10786" xr:uid="{4445445B-7E17-4F5B-8F31-824D0306552F}"/>
    <cellStyle name="Vírgula 7 2 2 9" xfId="6338" xr:uid="{3459A7B7-853D-421F-921C-6672EE9C24DD}"/>
    <cellStyle name="Vírgula 7 2 3" xfId="670" xr:uid="{C037F057-C8A9-47F8-B06E-4D98F7B2023A}"/>
    <cellStyle name="Vírgula 7 2 3 10" xfId="11594" xr:uid="{52958B05-E700-4226-B237-30E60CEB514F}"/>
    <cellStyle name="Vírgula 7 2 3 11" xfId="4555" xr:uid="{2E472002-298F-4D4F-8E64-E46DD90968AF}"/>
    <cellStyle name="Vírgula 7 2 3 2" xfId="811" xr:uid="{87F83AC2-32B6-4950-9FE0-DF10B9E7D246}"/>
    <cellStyle name="Vírgula 7 2 3 2 2" xfId="1274" xr:uid="{B81D0549-3236-421B-B5DF-62B186E6D61A}"/>
    <cellStyle name="Vírgula 7 2 3 2 2 2" xfId="1920" xr:uid="{AE349C8F-9E3D-4254-B054-8B5755C88C9C}"/>
    <cellStyle name="Vírgula 7 2 3 2 2 2 2" xfId="3877" xr:uid="{70D78648-6191-4AE4-A10E-D72D9FDE4ABA}"/>
    <cellStyle name="Vírgula 7 2 3 2 2 2 2 2" xfId="14543" xr:uid="{CD6D8DDD-940B-4275-936A-FA5768853802}"/>
    <cellStyle name="Vírgula 7 2 3 2 2 2 2 3" xfId="10787" xr:uid="{2F683DEB-1B42-4B23-B62B-B686E72E3F00}"/>
    <cellStyle name="Vírgula 7 2 3 2 2 2 3" xfId="10788" xr:uid="{D4E3E674-D0E0-47CD-B6DB-87BA757F4868}"/>
    <cellStyle name="Vírgula 7 2 3 2 2 2 4" xfId="7516" xr:uid="{420DE474-99F7-4F91-8925-82B8A1431ECD}"/>
    <cellStyle name="Vírgula 7 2 3 2 2 2 5" xfId="12730" xr:uid="{1CF7E0D9-582F-465C-B940-35E275FE0564}"/>
    <cellStyle name="Vírgula 7 2 3 2 2 2 6" xfId="5691" xr:uid="{1FB8D8D9-EC58-4BE4-ABF2-BF85C2A24057}"/>
    <cellStyle name="Vírgula 7 2 3 2 2 3" xfId="3243" xr:uid="{E1C61F04-D0D4-4BB5-BC4D-8A74F203B7CD}"/>
    <cellStyle name="Vírgula 7 2 3 2 2 3 2" xfId="13909" xr:uid="{CA688065-A02D-4591-B4AA-169DF7A220A0}"/>
    <cellStyle name="Vírgula 7 2 3 2 2 3 3" xfId="10789" xr:uid="{754DF0C7-548D-4E9B-A9D0-9C01BDEECEF4}"/>
    <cellStyle name="Vírgula 7 2 3 2 2 4" xfId="10790" xr:uid="{0FE5B3D7-B80B-47C5-8E6F-3C95246314DB}"/>
    <cellStyle name="Vírgula 7 2 3 2 2 5" xfId="6882" xr:uid="{91128E0E-645E-4F6C-B224-262F7AA74D2A}"/>
    <cellStyle name="Vírgula 7 2 3 2 2 6" xfId="12096" xr:uid="{059999F4-05AA-4D64-8545-675C8FB6A52E}"/>
    <cellStyle name="Vírgula 7 2 3 2 2 7" xfId="5057" xr:uid="{2CD0139E-6B20-4AF4-8DA1-EB08920C883E}"/>
    <cellStyle name="Vírgula 7 2 3 2 3" xfId="1919" xr:uid="{8D7960A1-E136-45FD-B893-8C6EC005A019}"/>
    <cellStyle name="Vírgula 7 2 3 2 3 2" xfId="3876" xr:uid="{DABA641B-416B-4D31-97DE-17D0EB958231}"/>
    <cellStyle name="Vírgula 7 2 3 2 3 2 2" xfId="14542" xr:uid="{01142473-F4B5-42D8-9040-D4B713A544F2}"/>
    <cellStyle name="Vírgula 7 2 3 2 3 2 3" xfId="10791" xr:uid="{16C8723D-2DC5-43AD-AD51-9E7FD8FB4899}"/>
    <cellStyle name="Vírgula 7 2 3 2 3 3" xfId="10792" xr:uid="{9811FAF3-638A-4CD3-8FB5-CDA8BFC9C929}"/>
    <cellStyle name="Vírgula 7 2 3 2 3 4" xfId="7515" xr:uid="{0D7FFB7A-4074-4627-843F-424BE773CD1A}"/>
    <cellStyle name="Vírgula 7 2 3 2 3 5" xfId="12729" xr:uid="{2742F8E2-A1DC-44C4-86D9-2C3A016584E3}"/>
    <cellStyle name="Vírgula 7 2 3 2 3 6" xfId="5690" xr:uid="{77EAFA14-5CDD-4913-83C8-C1F8277F5C75}"/>
    <cellStyle name="Vírgula 7 2 3 2 4" xfId="2876" xr:uid="{7203984E-02E7-44AB-8FAA-B1E01DE85EEC}"/>
    <cellStyle name="Vírgula 7 2 3 2 4 2" xfId="13542" xr:uid="{23024C0D-C1EA-4767-AEAE-FECD575E7B7C}"/>
    <cellStyle name="Vírgula 7 2 3 2 4 3" xfId="10793" xr:uid="{7EB558C3-F9CC-45CB-95A2-489B140A832A}"/>
    <cellStyle name="Vírgula 7 2 3 2 5" xfId="10794" xr:uid="{8A8A366A-653F-43F4-8E7E-B617BDFB7527}"/>
    <cellStyle name="Vírgula 7 2 3 2 6" xfId="6515" xr:uid="{3B0AD144-F43D-4AF9-90C1-5A94E36BE4A4}"/>
    <cellStyle name="Vírgula 7 2 3 2 7" xfId="11729" xr:uid="{CC3847D4-2504-4F38-9C94-27FAAF30CDF8}"/>
    <cellStyle name="Vírgula 7 2 3 2 8" xfId="4690" xr:uid="{9D6318EF-6DB8-4DAD-88A2-DDCA1F5E5186}"/>
    <cellStyle name="Vírgula 7 2 3 3" xfId="963" xr:uid="{CAF661F5-400C-4146-84CE-FA9041FC46CF}"/>
    <cellStyle name="Vírgula 7 2 3 3 2" xfId="1921" xr:uid="{2604F746-CEDA-4797-B5C1-1C060805934E}"/>
    <cellStyle name="Vírgula 7 2 3 3 2 2" xfId="3878" xr:uid="{F9709DB4-B5FB-42AA-A245-061F0DABAA6C}"/>
    <cellStyle name="Vírgula 7 2 3 3 2 2 2" xfId="14544" xr:uid="{0164EF72-009C-4C21-84EA-39943D39EA65}"/>
    <cellStyle name="Vírgula 7 2 3 3 2 2 3" xfId="10795" xr:uid="{C3471AAA-DA44-4ACB-B593-91AAEF056AB2}"/>
    <cellStyle name="Vírgula 7 2 3 3 2 3" xfId="10796" xr:uid="{BC36F779-0853-4476-A44A-CD4B196CC9A0}"/>
    <cellStyle name="Vírgula 7 2 3 3 2 4" xfId="7517" xr:uid="{82A702A5-8D89-44C6-9475-1BF266951F15}"/>
    <cellStyle name="Vírgula 7 2 3 3 2 5" xfId="12731" xr:uid="{F4B62367-D0AE-403D-8808-75B6B9C08A88}"/>
    <cellStyle name="Vírgula 7 2 3 3 2 6" xfId="5692" xr:uid="{D4C938EB-815F-4C33-8DFB-7F8FB004EF65}"/>
    <cellStyle name="Vírgula 7 2 3 3 3" xfId="3014" xr:uid="{3A94C943-5FBD-48A3-9C1C-936D040ECF16}"/>
    <cellStyle name="Vírgula 7 2 3 3 3 2" xfId="13680" xr:uid="{D6D2B1F0-85A6-417F-963E-B663F23D0AE1}"/>
    <cellStyle name="Vírgula 7 2 3 3 3 3" xfId="10797" xr:uid="{03D43708-C026-4D9A-AFE1-4E0C71913439}"/>
    <cellStyle name="Vírgula 7 2 3 3 4" xfId="10798" xr:uid="{C734DA0A-593C-4CCC-8D4A-F2F537C25DE0}"/>
    <cellStyle name="Vírgula 7 2 3 3 5" xfId="6653" xr:uid="{FE81A18E-3387-42AE-A3A4-5BFE1CD41DDD}"/>
    <cellStyle name="Vírgula 7 2 3 3 6" xfId="11867" xr:uid="{BAFEA685-91ED-40B9-9F00-72266218A1DB}"/>
    <cellStyle name="Vírgula 7 2 3 3 7" xfId="4828" xr:uid="{956CADFB-490D-4863-A843-FA75F15C455E}"/>
    <cellStyle name="Vírgula 7 2 3 4" xfId="1918" xr:uid="{F1EDFF8B-5B91-4C9D-81A8-9604BB10A358}"/>
    <cellStyle name="Vírgula 7 2 3 4 2" xfId="3875" xr:uid="{5A12E8DC-973C-4FB3-B565-485B7E736D3F}"/>
    <cellStyle name="Vírgula 7 2 3 4 2 2" xfId="14541" xr:uid="{C2F6A69F-D742-409F-AB0A-D0889551B3F6}"/>
    <cellStyle name="Vírgula 7 2 3 4 2 3" xfId="10799" xr:uid="{A0200940-7552-4762-8E62-CA33069FF702}"/>
    <cellStyle name="Vírgula 7 2 3 4 3" xfId="10800" xr:uid="{D291624F-655A-46FE-95B3-A86CE60533BB}"/>
    <cellStyle name="Vírgula 7 2 3 4 4" xfId="7514" xr:uid="{44C56171-AAF5-4366-ADA5-AF8E9C3451F0}"/>
    <cellStyle name="Vírgula 7 2 3 4 5" xfId="12728" xr:uid="{CFD59E62-184C-45D5-8016-15C558BE15F7}"/>
    <cellStyle name="Vírgula 7 2 3 4 6" xfId="5689" xr:uid="{A5D933D3-A5CC-480F-A8D2-29E1819F0D5F}"/>
    <cellStyle name="Vírgula 7 2 3 5" xfId="2269" xr:uid="{63A88DBC-6AAA-4333-BFFF-7C7E374C97F4}"/>
    <cellStyle name="Vírgula 7 2 3 5 2" xfId="4122" xr:uid="{3AA49B18-5821-4032-B07C-36F5654C9F57}"/>
    <cellStyle name="Vírgula 7 2 3 5 2 2" xfId="14785" xr:uid="{668936B7-8E68-468F-8D9B-726AFBF03BCD}"/>
    <cellStyle name="Vírgula 7 2 3 5 2 3" xfId="10801" xr:uid="{6F6ED814-D44B-47C0-83F1-6342D59B9918}"/>
    <cellStyle name="Vírgula 7 2 3 5 3" xfId="10802" xr:uid="{67622176-9D5C-4905-8172-AB2B88737699}"/>
    <cellStyle name="Vírgula 7 2 3 5 4" xfId="7761" xr:uid="{4908FC31-F7F4-4586-ADD6-4185815F0944}"/>
    <cellStyle name="Vírgula 7 2 3 5 5" xfId="12972" xr:uid="{725644D8-E996-4E48-9FE1-D896B762ECBC}"/>
    <cellStyle name="Vírgula 7 2 3 5 6" xfId="5933" xr:uid="{C8A8BC6C-3855-4A42-9253-49599E32DDDA}"/>
    <cellStyle name="Vírgula 7 2 3 6" xfId="2413" xr:uid="{A73C5007-FEA1-4D30-8F9C-B853F3FD08E1}"/>
    <cellStyle name="Vírgula 7 2 3 6 2" xfId="4257" xr:uid="{7AF54190-4D95-47DD-B659-11219EA47E19}"/>
    <cellStyle name="Vírgula 7 2 3 6 2 2" xfId="14920" xr:uid="{5C9A3A55-C04E-449C-BE6D-29A581B5B8BB}"/>
    <cellStyle name="Vírgula 7 2 3 6 2 3" xfId="10803" xr:uid="{FA714AF0-BD62-41E0-AE7D-626DA35CED72}"/>
    <cellStyle name="Vírgula 7 2 3 6 3" xfId="7896" xr:uid="{45E5C028-65C1-471B-9292-998E6A845D57}"/>
    <cellStyle name="Vírgula 7 2 3 6 4" xfId="13107" xr:uid="{B8B2412B-DC28-4ECA-955B-533E05E98C3E}"/>
    <cellStyle name="Vírgula 7 2 3 6 5" xfId="6068" xr:uid="{D4842240-A61A-4B14-8EF9-3A2365A4A336}"/>
    <cellStyle name="Vírgula 7 2 3 7" xfId="2741" xr:uid="{75CCFB50-CFB9-4522-8CB2-DB1A99940EA3}"/>
    <cellStyle name="Vírgula 7 2 3 7 2" xfId="13407" xr:uid="{572A6B8B-65F0-4D5C-9911-A7DFA4AD5BDD}"/>
    <cellStyle name="Vírgula 7 2 3 7 3" xfId="10804" xr:uid="{968659B8-207E-4730-9C9C-7F49F1C9068A}"/>
    <cellStyle name="Vírgula 7 2 3 8" xfId="10805" xr:uid="{C4C68BD7-2D80-4723-A596-DF48BB2A2831}"/>
    <cellStyle name="Vírgula 7 2 3 9" xfId="6380" xr:uid="{335045D2-4B09-41B3-819C-CA5965F2A8FB}"/>
    <cellStyle name="Vírgula 7 2 4" xfId="512" xr:uid="{6EBAEF3C-557D-44D4-B1C0-A915120B2D6E}"/>
    <cellStyle name="Vírgula 7 2 4 2" xfId="1072" xr:uid="{65DC823F-1F1B-43F5-970C-FCEECA5ECD48}"/>
    <cellStyle name="Vírgula 7 2 4 2 2" xfId="1923" xr:uid="{011495A9-A496-4795-B89F-E11BEF8E02D5}"/>
    <cellStyle name="Vírgula 7 2 4 2 2 2" xfId="3880" xr:uid="{D3883489-82E8-4FE7-B775-4A129D20A639}"/>
    <cellStyle name="Vírgula 7 2 4 2 2 2 2" xfId="14546" xr:uid="{2288F4E0-2E50-46DB-A3DC-2BBE55ED12A9}"/>
    <cellStyle name="Vírgula 7 2 4 2 2 2 3" xfId="10806" xr:uid="{FF6040D9-C463-4269-8F3F-61121C81C05F}"/>
    <cellStyle name="Vírgula 7 2 4 2 2 3" xfId="10807" xr:uid="{8146130F-6606-4C29-90AF-504F7F02168E}"/>
    <cellStyle name="Vírgula 7 2 4 2 2 4" xfId="7519" xr:uid="{34EEE7E3-7DAA-4EB6-A8DA-A7DFCA83DA3E}"/>
    <cellStyle name="Vírgula 7 2 4 2 2 5" xfId="12733" xr:uid="{0490B5E7-FE9F-4235-BFBE-B5A2E4EDEE24}"/>
    <cellStyle name="Vírgula 7 2 4 2 2 6" xfId="5694" xr:uid="{C8CFFE01-FA76-4550-B8B9-48D7B33CC061}"/>
    <cellStyle name="Vírgula 7 2 4 2 3" xfId="3104" xr:uid="{05A0900B-B38A-4316-9375-71E938B72477}"/>
    <cellStyle name="Vírgula 7 2 4 2 3 2" xfId="13770" xr:uid="{70565DE8-0533-40B6-BE07-7801AD38DA8D}"/>
    <cellStyle name="Vírgula 7 2 4 2 3 3" xfId="10808" xr:uid="{B6D799E8-2D98-467E-B824-91BB0E075EA6}"/>
    <cellStyle name="Vírgula 7 2 4 2 4" xfId="10809" xr:uid="{A8E419A4-6136-4972-B821-6A43F8EB6CF1}"/>
    <cellStyle name="Vírgula 7 2 4 2 5" xfId="6743" xr:uid="{013B6290-CF19-49EC-A23E-E9249A3A1D68}"/>
    <cellStyle name="Vírgula 7 2 4 2 6" xfId="11957" xr:uid="{77F6EC9E-A9DF-4176-BCBD-D199AE2DBE6F}"/>
    <cellStyle name="Vírgula 7 2 4 2 7" xfId="4918" xr:uid="{CC8D8DF0-0C5A-4503-84A1-2049DA386E58}"/>
    <cellStyle name="Vírgula 7 2 4 3" xfId="1922" xr:uid="{A25A34F0-73E1-434A-89B5-E113783BCF9C}"/>
    <cellStyle name="Vírgula 7 2 4 3 2" xfId="3879" xr:uid="{CC2EA702-6647-4AD6-BD7C-6BFC840BBFCE}"/>
    <cellStyle name="Vírgula 7 2 4 3 2 2" xfId="14545" xr:uid="{9D125212-2C09-4A73-9D07-BC6F081DABC8}"/>
    <cellStyle name="Vírgula 7 2 4 3 2 3" xfId="10810" xr:uid="{8DEB7C1A-9B5E-455E-8468-E48976E26DCA}"/>
    <cellStyle name="Vírgula 7 2 4 3 3" xfId="10811" xr:uid="{21A5C463-2AC5-41CB-AC7E-275568A44454}"/>
    <cellStyle name="Vírgula 7 2 4 3 4" xfId="7518" xr:uid="{EF2F44FC-E627-427C-BF9F-0FF5D356A816}"/>
    <cellStyle name="Vírgula 7 2 4 3 5" xfId="12732" xr:uid="{1D060AC4-4CC6-4C3D-8490-A26AD4450CA2}"/>
    <cellStyle name="Vírgula 7 2 4 3 6" xfId="5693" xr:uid="{CA917815-CA41-4BDE-8D44-6E3F4A284545}"/>
    <cellStyle name="Vírgula 7 2 4 4" xfId="2652" xr:uid="{9DF66D9E-FF7A-4FF3-983C-837BBBB1D9F7}"/>
    <cellStyle name="Vírgula 7 2 4 4 2" xfId="13318" xr:uid="{B150A2B3-1163-4C3C-BCB0-5F75962F83D7}"/>
    <cellStyle name="Vírgula 7 2 4 4 3" xfId="10812" xr:uid="{2DFC0859-96AC-4B8D-AC49-9A486278B2A4}"/>
    <cellStyle name="Vírgula 7 2 4 5" xfId="10813" xr:uid="{72DD16B1-F6DE-44FE-A7DA-D934490C338C}"/>
    <cellStyle name="Vírgula 7 2 4 6" xfId="6291" xr:uid="{B7063B57-B25F-4647-8678-898144A118B0}"/>
    <cellStyle name="Vírgula 7 2 4 7" xfId="11505" xr:uid="{6B0B162C-0F51-4B22-8B87-DCE26345D0E1}"/>
    <cellStyle name="Vírgula 7 2 4 8" xfId="4466" xr:uid="{F4C3D8AB-8F17-406E-8DDE-181FF01D727C}"/>
    <cellStyle name="Vírgula 7 2 5" xfId="721" xr:uid="{7E5C0F08-AF91-43D0-838D-BA312DE5D3C7}"/>
    <cellStyle name="Vírgula 7 2 5 2" xfId="1185" xr:uid="{BCA6BF2E-C722-4B3D-A856-26E5EA14E2AE}"/>
    <cellStyle name="Vírgula 7 2 5 2 2" xfId="1925" xr:uid="{5501E2AB-8911-483B-A1E8-BFEDA861A01E}"/>
    <cellStyle name="Vírgula 7 2 5 2 2 2" xfId="3882" xr:uid="{436B8FFB-4806-4398-9E60-CF3D0F6EA7EA}"/>
    <cellStyle name="Vírgula 7 2 5 2 2 2 2" xfId="14548" xr:uid="{57D6A20B-2C7F-48C0-8521-CD0FC6C56448}"/>
    <cellStyle name="Vírgula 7 2 5 2 2 2 3" xfId="10814" xr:uid="{5EC76E89-71D3-496E-9946-663F70686FF2}"/>
    <cellStyle name="Vírgula 7 2 5 2 2 3" xfId="10815" xr:uid="{B766DBE9-EE27-4055-820E-9FCB323263C4}"/>
    <cellStyle name="Vírgula 7 2 5 2 2 4" xfId="7521" xr:uid="{7D8B6C77-8B40-473D-8C4B-5CE991E3750D}"/>
    <cellStyle name="Vírgula 7 2 5 2 2 5" xfId="12735" xr:uid="{5BF5A253-567C-4923-A19A-412E3F48C6F3}"/>
    <cellStyle name="Vírgula 7 2 5 2 2 6" xfId="5696" xr:uid="{DE80E919-5673-4FB8-8A15-DDD8F4191C03}"/>
    <cellStyle name="Vírgula 7 2 5 2 3" xfId="3154" xr:uid="{27E426A2-5159-4D2F-AFD7-5D33513AE080}"/>
    <cellStyle name="Vírgula 7 2 5 2 3 2" xfId="13820" xr:uid="{1FDA7D73-9470-4A4A-9264-D2A9CF66572F}"/>
    <cellStyle name="Vírgula 7 2 5 2 3 3" xfId="10816" xr:uid="{93ED9AFB-2230-43FB-AF35-10E6CF820C15}"/>
    <cellStyle name="Vírgula 7 2 5 2 4" xfId="10817" xr:uid="{4AC64394-8CE3-4B1E-A4F1-203EF39BF21D}"/>
    <cellStyle name="Vírgula 7 2 5 2 5" xfId="6793" xr:uid="{A1CDFC5A-4255-4BA9-A79F-83FF19D95F80}"/>
    <cellStyle name="Vírgula 7 2 5 2 6" xfId="12007" xr:uid="{B6407A7F-C2AC-4A48-B828-DD5644F29535}"/>
    <cellStyle name="Vírgula 7 2 5 2 7" xfId="4968" xr:uid="{C729EF2D-8F1D-43D0-B4E6-C55569D3B498}"/>
    <cellStyle name="Vírgula 7 2 5 3" xfId="1924" xr:uid="{4B6E913D-B637-4739-AFC9-0FC580BB7C60}"/>
    <cellStyle name="Vírgula 7 2 5 3 2" xfId="3881" xr:uid="{D6DCC055-48A0-4941-A00E-B492C15AA496}"/>
    <cellStyle name="Vírgula 7 2 5 3 2 2" xfId="14547" xr:uid="{0F637B87-AF1D-4DAE-AFC3-8147EEC30BAC}"/>
    <cellStyle name="Vírgula 7 2 5 3 2 3" xfId="10818" xr:uid="{FF2CA873-AEBA-4966-B549-4E0F902E27B4}"/>
    <cellStyle name="Vírgula 7 2 5 3 3" xfId="10819" xr:uid="{6EC4E0C2-F94A-41FC-A118-7C080D5E7F7C}"/>
    <cellStyle name="Vírgula 7 2 5 3 4" xfId="7520" xr:uid="{AAC1308D-6BE3-454E-9068-21D6A3BFEAAA}"/>
    <cellStyle name="Vírgula 7 2 5 3 5" xfId="12734" xr:uid="{29B33570-6B84-416B-A2D2-E92B1670535C}"/>
    <cellStyle name="Vírgula 7 2 5 3 6" xfId="5695" xr:uid="{FCC8F001-F025-4C15-9BD3-C2946BEDC3FB}"/>
    <cellStyle name="Vírgula 7 2 5 4" xfId="2787" xr:uid="{DDA5D450-0058-4F14-A8EF-1B64C88D9212}"/>
    <cellStyle name="Vírgula 7 2 5 4 2" xfId="13453" xr:uid="{EB04AD4A-3355-4960-A165-05D1BF70E5BA}"/>
    <cellStyle name="Vírgula 7 2 5 4 3" xfId="10820" xr:uid="{5C9C82B5-C86E-4EB1-B1CB-D4805163B495}"/>
    <cellStyle name="Vírgula 7 2 5 5" xfId="10821" xr:uid="{69D2DA5F-0A13-4F24-9C9A-C1370F24AF7C}"/>
    <cellStyle name="Vírgula 7 2 5 6" xfId="6426" xr:uid="{7003BF73-7DC9-4F7D-AA64-5DBC18F0CA99}"/>
    <cellStyle name="Vírgula 7 2 5 7" xfId="11640" xr:uid="{ED8D4DFC-1E9D-49D0-B478-8F6DF64A75F4}"/>
    <cellStyle name="Vírgula 7 2 5 8" xfId="4601" xr:uid="{457439AE-4144-46F7-86AE-42054D620C9A}"/>
    <cellStyle name="Vírgula 7 2 6" xfId="397" xr:uid="{9A9FBBF5-2702-4483-9928-826E3E511A05}"/>
    <cellStyle name="Vírgula 7 2 6 2" xfId="1017" xr:uid="{259AF8DF-459D-4228-9329-03D11738E2FB}"/>
    <cellStyle name="Vírgula 7 2 6 2 2" xfId="1927" xr:uid="{DC459897-A0F4-4B9D-93DC-796101FA06C3}"/>
    <cellStyle name="Vírgula 7 2 6 2 2 2" xfId="3884" xr:uid="{0707F5DE-678D-4140-8269-6991ECD313A0}"/>
    <cellStyle name="Vírgula 7 2 6 2 2 2 2" xfId="14550" xr:uid="{ABCCA195-E103-46BD-807D-2E4608797483}"/>
    <cellStyle name="Vírgula 7 2 6 2 2 2 3" xfId="10822" xr:uid="{2EE8CB22-28EE-4FB2-B63C-1CEE070D03C8}"/>
    <cellStyle name="Vírgula 7 2 6 2 2 3" xfId="10823" xr:uid="{CDC070A2-5795-4D07-B3BF-2EC5B374DB46}"/>
    <cellStyle name="Vírgula 7 2 6 2 2 4" xfId="7523" xr:uid="{47857D56-8119-4BA7-991D-068BDF61956E}"/>
    <cellStyle name="Vírgula 7 2 6 2 2 5" xfId="12737" xr:uid="{4D786A47-73C5-41E3-90F3-8FB968A15657}"/>
    <cellStyle name="Vírgula 7 2 6 2 2 6" xfId="5698" xr:uid="{FA0B9C52-884F-4CE9-B110-23DE91CC6279}"/>
    <cellStyle name="Vírgula 7 2 6 2 3" xfId="3060" xr:uid="{5AF1C10A-69FC-4995-B9E1-5380F80DF383}"/>
    <cellStyle name="Vírgula 7 2 6 2 3 2" xfId="13726" xr:uid="{B4ECB24D-50BD-4152-81D1-F069544693F2}"/>
    <cellStyle name="Vírgula 7 2 6 2 3 3" xfId="10824" xr:uid="{207CCF8E-6D7E-499E-A1DD-8F105FE066E3}"/>
    <cellStyle name="Vírgula 7 2 6 2 4" xfId="10825" xr:uid="{82E99412-315C-4FA6-AC7A-CD3A7E381402}"/>
    <cellStyle name="Vírgula 7 2 6 2 5" xfId="6699" xr:uid="{175E9F5F-340A-4BCE-962D-4F01C8D4DBB2}"/>
    <cellStyle name="Vírgula 7 2 6 2 6" xfId="11913" xr:uid="{847DB165-2168-4AC0-B5E5-0216F09D7347}"/>
    <cellStyle name="Vírgula 7 2 6 2 7" xfId="4874" xr:uid="{251D7EC2-CD34-4A7F-BD06-F6D40D10DD66}"/>
    <cellStyle name="Vírgula 7 2 6 3" xfId="1926" xr:uid="{4F7C409F-88F5-43D6-9DB2-48BB81ECA327}"/>
    <cellStyle name="Vírgula 7 2 6 3 2" xfId="3883" xr:uid="{00A6C05C-1B4B-4BC2-A9B4-7BAADDE5D3AA}"/>
    <cellStyle name="Vírgula 7 2 6 3 2 2" xfId="14549" xr:uid="{FE7A08D7-EF6F-44B2-8AFB-D7FAE8341226}"/>
    <cellStyle name="Vírgula 7 2 6 3 2 3" xfId="10826" xr:uid="{BBAFA1D9-568A-47DC-B749-2C28C02758D7}"/>
    <cellStyle name="Vírgula 7 2 6 3 3" xfId="10827" xr:uid="{69DB26D2-CFC0-498A-9911-BA39F49F269E}"/>
    <cellStyle name="Vírgula 7 2 6 3 4" xfId="7522" xr:uid="{A7FB6322-DF3C-424B-9CA7-3C3E1A68264F}"/>
    <cellStyle name="Vírgula 7 2 6 3 5" xfId="12736" xr:uid="{0DAF4C71-BCB2-457E-9DE2-5CC91DA99A5A}"/>
    <cellStyle name="Vírgula 7 2 6 3 6" xfId="5697" xr:uid="{2A747DBE-5E91-41FE-9888-32309CC73172}"/>
    <cellStyle name="Vírgula 7 2 6 4" xfId="2603" xr:uid="{1989B89D-5C5C-4B42-AA02-1EE2439FF924}"/>
    <cellStyle name="Vírgula 7 2 6 4 2" xfId="13269" xr:uid="{C711CEC1-EF03-49AD-BD70-7E706821BE76}"/>
    <cellStyle name="Vírgula 7 2 6 4 3" xfId="10828" xr:uid="{DE60EA96-7FD4-426D-8D0C-8ACA1FA363BD}"/>
    <cellStyle name="Vírgula 7 2 6 5" xfId="10829" xr:uid="{CF147D8D-91C8-4CEC-896B-EDCED41CEC83}"/>
    <cellStyle name="Vírgula 7 2 6 6" xfId="6242" xr:uid="{A188C821-7B35-4059-B31A-2D79EBACF6D6}"/>
    <cellStyle name="Vírgula 7 2 6 7" xfId="11456" xr:uid="{0C3FE0F3-8445-4999-99EB-12B5A873D355}"/>
    <cellStyle name="Vírgula 7 2 6 8" xfId="4417" xr:uid="{B7FD7E2D-5168-4CF7-B233-179AFFAC5627}"/>
    <cellStyle name="Vírgula 7 2 7" xfId="870" xr:uid="{DB56D11F-8F4E-42F9-BA36-411C569B5E49}"/>
    <cellStyle name="Vírgula 7 2 7 2" xfId="1928" xr:uid="{99ADDFE5-0C38-43F6-8E44-714856E0532B}"/>
    <cellStyle name="Vírgula 7 2 7 2 2" xfId="3885" xr:uid="{911B9E4D-40F9-4E83-B8E6-94F864A181C5}"/>
    <cellStyle name="Vírgula 7 2 7 2 2 2" xfId="14551" xr:uid="{F5B1B94C-D55A-4FFC-8D3D-8AEF2F1FFCD1}"/>
    <cellStyle name="Vírgula 7 2 7 2 2 3" xfId="10830" xr:uid="{7B8076AA-220B-485A-B0CF-688C28AD5071}"/>
    <cellStyle name="Vírgula 7 2 7 2 3" xfId="10831" xr:uid="{EECD1F22-7178-480C-9DB6-CCC14188E2A1}"/>
    <cellStyle name="Vírgula 7 2 7 2 4" xfId="7524" xr:uid="{6C7ED46D-2721-4BDB-A819-97C950D4AED3}"/>
    <cellStyle name="Vírgula 7 2 7 2 5" xfId="12738" xr:uid="{AD6D7650-2DFD-4898-BB49-94D67DCACD14}"/>
    <cellStyle name="Vírgula 7 2 7 2 6" xfId="5699" xr:uid="{DE760098-9472-4DD7-B264-5871AE3F736E}"/>
    <cellStyle name="Vírgula 7 2 7 3" xfId="2925" xr:uid="{C928EC55-615B-4C33-89C7-CC270C4DE8EC}"/>
    <cellStyle name="Vírgula 7 2 7 3 2" xfId="13591" xr:uid="{25C7C977-3A81-4CC5-8BAE-EC0D0C0EF772}"/>
    <cellStyle name="Vírgula 7 2 7 3 3" xfId="10832" xr:uid="{EBD07C01-2251-4B54-8429-E82CB7B0A119}"/>
    <cellStyle name="Vírgula 7 2 7 4" xfId="10833" xr:uid="{AE3A09FA-FE2F-42ED-A64C-A7B20279AE4C}"/>
    <cellStyle name="Vírgula 7 2 7 5" xfId="6564" xr:uid="{955563DF-1C77-48F0-88B3-CEA1D3E281FE}"/>
    <cellStyle name="Vírgula 7 2 7 6" xfId="11778" xr:uid="{8DB43287-95A5-47EA-B0D7-8C05CD984809}"/>
    <cellStyle name="Vírgula 7 2 7 7" xfId="4739" xr:uid="{C4FFC600-27D7-4F63-A9EE-F6C4AE10FE0E}"/>
    <cellStyle name="Vírgula 7 2 8" xfId="1335" xr:uid="{8545F031-8960-4BFF-8CAD-B7D495D68B43}"/>
    <cellStyle name="Vírgula 7 2 8 2" xfId="3292" xr:uid="{03D4FE63-CD7F-4D48-AC2E-7C6EB76A17DF}"/>
    <cellStyle name="Vírgula 7 2 8 2 2" xfId="13958" xr:uid="{4D995977-98C1-4465-BC70-39E3CEB08769}"/>
    <cellStyle name="Vírgula 7 2 8 2 3" xfId="10834" xr:uid="{600ADE2A-7A1F-4E58-9EA8-801CBDB0648F}"/>
    <cellStyle name="Vírgula 7 2 8 3" xfId="10835" xr:uid="{CCF2DF65-B601-42C1-90A0-6B15F7013A8B}"/>
    <cellStyle name="Vírgula 7 2 8 4" xfId="6931" xr:uid="{A4E7D040-E6BB-483A-9F4A-EB542D801549}"/>
    <cellStyle name="Vírgula 7 2 8 5" xfId="12145" xr:uid="{C9C1B33B-E3BB-4394-BB56-F6474A067138}"/>
    <cellStyle name="Vírgula 7 2 8 6" xfId="5106" xr:uid="{B08BD065-4998-4ED0-AAFE-EEE535579B79}"/>
    <cellStyle name="Vírgula 7 2 9" xfId="283" xr:uid="{274F9CD2-560F-42AA-A9BA-E486B4CA44C5}"/>
    <cellStyle name="Vírgula 7 2 9 2" xfId="2559" xr:uid="{08654C15-5E2B-440A-97D9-FF992654AF95}"/>
    <cellStyle name="Vírgula 7 2 9 2 2" xfId="13225" xr:uid="{DCFD5FBD-160E-4EC7-BBFD-85E78FFBC571}"/>
    <cellStyle name="Vírgula 7 2 9 2 3" xfId="10836" xr:uid="{67C5EC67-0EAC-4C65-B018-980142E4193E}"/>
    <cellStyle name="Vírgula 7 2 9 3" xfId="10837" xr:uid="{51B48897-37BA-4EED-B699-7C0DED07D086}"/>
    <cellStyle name="Vírgula 7 2 9 4" xfId="6198" xr:uid="{CDD043BF-8FBC-461C-9BEF-BC21AE60D5D2}"/>
    <cellStyle name="Vírgula 7 2 9 5" xfId="11412" xr:uid="{F719AB12-8F9B-464C-BABD-6809589099CD}"/>
    <cellStyle name="Vírgula 7 2 9 6" xfId="4373" xr:uid="{88A6FE6E-F19C-48B1-834B-3606881A64E1}"/>
    <cellStyle name="Vírgula 7 3" xfId="183" xr:uid="{5A9AF873-5D2C-42A1-8AA4-E03560C69187}"/>
    <cellStyle name="Vírgula 7 3 10" xfId="2176" xr:uid="{B136BB34-BCD6-462A-AA3A-1D77D96AF19E}"/>
    <cellStyle name="Vírgula 7 3 10 2" xfId="4033" xr:uid="{D6509C52-5522-421F-94A6-B26E620AFA4A}"/>
    <cellStyle name="Vírgula 7 3 10 2 2" xfId="14696" xr:uid="{A099EF55-4725-49B6-8F75-E1CD27985CB5}"/>
    <cellStyle name="Vírgula 7 3 10 2 3" xfId="10838" xr:uid="{929F9700-CDB4-4490-A114-0470A04E6B71}"/>
    <cellStyle name="Vírgula 7 3 10 3" xfId="10839" xr:uid="{EF1481FD-0085-42FC-812A-3E0A6082E499}"/>
    <cellStyle name="Vírgula 7 3 10 4" xfId="7672" xr:uid="{738B84A1-9B0E-49F1-A73D-B4B9FD7DFA31}"/>
    <cellStyle name="Vírgula 7 3 10 5" xfId="12883" xr:uid="{AA5AD9AE-A390-42C5-8AAF-28CB5E791063}"/>
    <cellStyle name="Vírgula 7 3 10 6" xfId="5844" xr:uid="{024B700B-97C9-40BC-8FDC-6E5DE9B4F14F}"/>
    <cellStyle name="Vírgula 7 3 11" xfId="2325" xr:uid="{DCFD3CB9-6DFD-4939-88A9-94D4BB2ED037}"/>
    <cellStyle name="Vírgula 7 3 11 2" xfId="4169" xr:uid="{A791AA1F-7D4D-49DB-9E7A-F130AB144E13}"/>
    <cellStyle name="Vírgula 7 3 11 2 2" xfId="14832" xr:uid="{8AE81271-95FA-435C-9033-1562A09D75F0}"/>
    <cellStyle name="Vírgula 7 3 11 2 3" xfId="10840" xr:uid="{D3A62C6D-79DC-4124-8C4A-EEF792BDB6A4}"/>
    <cellStyle name="Vírgula 7 3 11 3" xfId="7808" xr:uid="{D74E3A7C-843A-4BEA-96D7-FD4DE9DE92F6}"/>
    <cellStyle name="Vírgula 7 3 11 4" xfId="13019" xr:uid="{2CED5D94-EDF5-4FCB-806B-3B39E685A9B7}"/>
    <cellStyle name="Vírgula 7 3 11 5" xfId="5980" xr:uid="{F2D8B565-0D6E-4AFA-8133-66C9305AEB82}"/>
    <cellStyle name="Vírgula 7 3 12" xfId="2514" xr:uid="{44DC15A1-E08A-4A1E-9BA6-90DF93CC2C47}"/>
    <cellStyle name="Vírgula 7 3 12 2" xfId="10841" xr:uid="{D76AC9F4-59C9-4E5D-9E67-FAEDA1F9BA5E}"/>
    <cellStyle name="Vírgula 7 3 12 3" xfId="13182" xr:uid="{79FF442E-BBA5-467C-A6AA-5F7115D0D95B}"/>
    <cellStyle name="Vírgula 7 3 12 4" xfId="6116" xr:uid="{8EBE7507-F45B-4DF9-8860-9AB4DA1EAFF7}"/>
    <cellStyle name="Vírgula 7 3 13" xfId="10842" xr:uid="{1BC603A6-7761-4746-B4FE-562C1D4E0ED0}"/>
    <cellStyle name="Vírgula 7 3 14" xfId="6153" xr:uid="{4BD5252A-DADA-4BAA-8BF5-AAAE75C308AA}"/>
    <cellStyle name="Vírgula 7 3 15" xfId="11369" xr:uid="{188AFD4A-380D-4B0B-8626-B72F163A78BA}"/>
    <cellStyle name="Vírgula 7 3 16" xfId="4330" xr:uid="{969D2361-A768-42A9-B280-77B19031BB27}"/>
    <cellStyle name="Vírgula 7 3 2" xfId="627" xr:uid="{F633CC97-86A2-4087-8814-2DD4BCACC07E}"/>
    <cellStyle name="Vírgula 7 3 2 10" xfId="11553" xr:uid="{70C340DD-8BA3-4E9F-9CD0-D5E5D9A2806A}"/>
    <cellStyle name="Vírgula 7 3 2 11" xfId="4514" xr:uid="{FE0C44D3-BE74-4A17-A265-BFE6945AD3CA}"/>
    <cellStyle name="Vírgula 7 3 2 2" xfId="770" xr:uid="{EE9396E8-D73C-4F95-BE69-A74D4C39A816}"/>
    <cellStyle name="Vírgula 7 3 2 2 2" xfId="1233" xr:uid="{B9DF652F-443B-4002-8535-A8D4AACC06FE}"/>
    <cellStyle name="Vírgula 7 3 2 2 2 2" xfId="1931" xr:uid="{1895D8BD-376C-4FEA-BC61-559C3DFFCBFE}"/>
    <cellStyle name="Vírgula 7 3 2 2 2 2 2" xfId="3888" xr:uid="{B6DBEDA6-7975-4A85-A5BA-219BA2E09B8F}"/>
    <cellStyle name="Vírgula 7 3 2 2 2 2 2 2" xfId="14554" xr:uid="{9232201D-75F1-469F-93FA-003B12841B86}"/>
    <cellStyle name="Vírgula 7 3 2 2 2 2 2 3" xfId="10843" xr:uid="{39DD6CD1-43AB-4EC6-9ED8-3F2698B600E6}"/>
    <cellStyle name="Vírgula 7 3 2 2 2 2 3" xfId="10844" xr:uid="{D09265C6-CC8A-4ABC-AFA6-744F8040C752}"/>
    <cellStyle name="Vírgula 7 3 2 2 2 2 4" xfId="7527" xr:uid="{0F551B72-5282-4FD8-BE53-473C6C53AB6F}"/>
    <cellStyle name="Vírgula 7 3 2 2 2 2 5" xfId="12741" xr:uid="{147D89F9-AE3E-4F84-91F5-5CDAE9D6A1E6}"/>
    <cellStyle name="Vírgula 7 3 2 2 2 2 6" xfId="5702" xr:uid="{0AEEC148-3118-44EF-9C01-44282DE937B2}"/>
    <cellStyle name="Vírgula 7 3 2 2 2 3" xfId="3202" xr:uid="{3DDE8520-1F11-46B5-A7D2-9615DB268C22}"/>
    <cellStyle name="Vírgula 7 3 2 2 2 3 2" xfId="13868" xr:uid="{092905AC-0EA0-4E43-9722-6446C10AD62D}"/>
    <cellStyle name="Vírgula 7 3 2 2 2 3 3" xfId="10845" xr:uid="{9A731BF4-84E7-410E-9684-2023E4995124}"/>
    <cellStyle name="Vírgula 7 3 2 2 2 4" xfId="10846" xr:uid="{9480719F-3D0C-4736-99A5-8BB560819CF7}"/>
    <cellStyle name="Vírgula 7 3 2 2 2 5" xfId="6841" xr:uid="{F0922F0E-EE64-49E1-B2A0-184B948FD107}"/>
    <cellStyle name="Vírgula 7 3 2 2 2 6" xfId="12055" xr:uid="{B33CA14E-2961-4CC9-8851-DA7CF397C73E}"/>
    <cellStyle name="Vírgula 7 3 2 2 2 7" xfId="5016" xr:uid="{09F8349E-D877-456F-87A4-3EC9EB4E40C1}"/>
    <cellStyle name="Vírgula 7 3 2 2 3" xfId="1930" xr:uid="{78B07DB4-12E3-4956-975F-0C10F530EE01}"/>
    <cellStyle name="Vírgula 7 3 2 2 3 2" xfId="3887" xr:uid="{1E9C5DF7-8205-4D8D-A4B4-92A291750197}"/>
    <cellStyle name="Vírgula 7 3 2 2 3 2 2" xfId="14553" xr:uid="{7584034E-4E8D-4596-9942-AF280271B27E}"/>
    <cellStyle name="Vírgula 7 3 2 2 3 2 3" xfId="10847" xr:uid="{02AA0E30-F8C8-4351-8CCE-CEFDB2C7BEEE}"/>
    <cellStyle name="Vírgula 7 3 2 2 3 3" xfId="10848" xr:uid="{F25DC1C2-D7F1-4D2A-A16C-CF8AE4569B64}"/>
    <cellStyle name="Vírgula 7 3 2 2 3 4" xfId="7526" xr:uid="{6106A9D8-6E39-4634-A431-01E4B6094380}"/>
    <cellStyle name="Vírgula 7 3 2 2 3 5" xfId="12740" xr:uid="{AC7A068F-79F4-490A-9948-7E5F41950274}"/>
    <cellStyle name="Vírgula 7 3 2 2 3 6" xfId="5701" xr:uid="{27D9EED4-E705-4F4C-9CEB-96842F930897}"/>
    <cellStyle name="Vírgula 7 3 2 2 4" xfId="2835" xr:uid="{029AED95-C75B-4D1F-85AD-FE31677CB060}"/>
    <cellStyle name="Vírgula 7 3 2 2 4 2" xfId="13501" xr:uid="{E011F1D0-D592-44FA-8500-09BF9D0522B9}"/>
    <cellStyle name="Vírgula 7 3 2 2 4 3" xfId="10849" xr:uid="{6256E92E-45D3-45AF-8513-7C23091111BB}"/>
    <cellStyle name="Vírgula 7 3 2 2 5" xfId="10850" xr:uid="{4AECCA30-6176-4318-B66C-438690097FC6}"/>
    <cellStyle name="Vírgula 7 3 2 2 6" xfId="6474" xr:uid="{985EE7E6-7C64-43BF-93B7-B272DCFAB26F}"/>
    <cellStyle name="Vírgula 7 3 2 2 7" xfId="11688" xr:uid="{0F228334-B47B-41F2-AACC-05DC10134345}"/>
    <cellStyle name="Vírgula 7 3 2 2 8" xfId="4649" xr:uid="{ADBC1EBA-4824-440B-8F85-6ECFFBAAC165}"/>
    <cellStyle name="Vírgula 7 3 2 3" xfId="922" xr:uid="{C1F3AC55-7F59-44A4-9B92-83B9679429FC}"/>
    <cellStyle name="Vírgula 7 3 2 3 2" xfId="1932" xr:uid="{8681657B-26DE-4873-8D30-92018FF9346E}"/>
    <cellStyle name="Vírgula 7 3 2 3 2 2" xfId="3889" xr:uid="{F5077400-CEC4-43C3-A18B-240D8303A045}"/>
    <cellStyle name="Vírgula 7 3 2 3 2 2 2" xfId="14555" xr:uid="{DEA3A55C-1665-4193-808F-088824FE5A45}"/>
    <cellStyle name="Vírgula 7 3 2 3 2 2 3" xfId="10851" xr:uid="{DB3F7086-6B41-49DC-B0FF-7FEA10E64D51}"/>
    <cellStyle name="Vírgula 7 3 2 3 2 3" xfId="10852" xr:uid="{528E3125-C7BF-46CD-8F91-F50931B0BED4}"/>
    <cellStyle name="Vírgula 7 3 2 3 2 4" xfId="7528" xr:uid="{A83EF382-D4CC-4EDF-95EA-39CBBD17ECE1}"/>
    <cellStyle name="Vírgula 7 3 2 3 2 5" xfId="12742" xr:uid="{A1BFB62C-4DD5-494E-B538-9D27983736B0}"/>
    <cellStyle name="Vírgula 7 3 2 3 2 6" xfId="5703" xr:uid="{F2B357A4-1C8A-4AD3-B16C-A5DD00AC21F1}"/>
    <cellStyle name="Vírgula 7 3 2 3 3" xfId="2973" xr:uid="{11D4BE48-C5CB-4D37-835A-23362BBE682D}"/>
    <cellStyle name="Vírgula 7 3 2 3 3 2" xfId="13639" xr:uid="{0F3D2EEE-FACD-4039-9EAC-D7EA505B585C}"/>
    <cellStyle name="Vírgula 7 3 2 3 3 3" xfId="10853" xr:uid="{50A20726-A517-4125-86E0-3ACB565FE065}"/>
    <cellStyle name="Vírgula 7 3 2 3 4" xfId="10854" xr:uid="{C30EF40B-DCDF-457D-9D79-A8969B90C091}"/>
    <cellStyle name="Vírgula 7 3 2 3 5" xfId="6612" xr:uid="{B1C8158D-2B44-4B12-9CB5-555DC8C1FB39}"/>
    <cellStyle name="Vírgula 7 3 2 3 6" xfId="11826" xr:uid="{A84C8240-086E-4B43-B060-7BC70AFB9189}"/>
    <cellStyle name="Vírgula 7 3 2 3 7" xfId="4787" xr:uid="{30DBCC21-306B-4636-9EED-07999C4827FC}"/>
    <cellStyle name="Vírgula 7 3 2 4" xfId="1929" xr:uid="{F2D3548A-D79A-47FE-A568-F6C013C5BB89}"/>
    <cellStyle name="Vírgula 7 3 2 4 2" xfId="3886" xr:uid="{78408C5E-A445-4381-AC9B-37230460586D}"/>
    <cellStyle name="Vírgula 7 3 2 4 2 2" xfId="14552" xr:uid="{BC4A9F86-47E4-46D9-B6A3-D2E515848065}"/>
    <cellStyle name="Vírgula 7 3 2 4 2 3" xfId="10855" xr:uid="{424BD40D-6BCA-456C-9F01-0416663A4F3E}"/>
    <cellStyle name="Vírgula 7 3 2 4 3" xfId="10856" xr:uid="{29F19C11-399D-47D2-BF8E-4589D1101041}"/>
    <cellStyle name="Vírgula 7 3 2 4 4" xfId="7525" xr:uid="{1C25D3C5-A5B4-459A-9EAB-66C4F9578E81}"/>
    <cellStyle name="Vírgula 7 3 2 4 5" xfId="12739" xr:uid="{53C62511-966C-459F-9394-0D989DCEF130}"/>
    <cellStyle name="Vírgula 7 3 2 4 6" xfId="5700" xr:uid="{92B43203-1A1F-4B6D-BB8A-3BAFD6533265}"/>
    <cellStyle name="Vírgula 7 3 2 5" xfId="2228" xr:uid="{845E1BC2-B01B-47DA-8F79-C966F7F77E8D}"/>
    <cellStyle name="Vírgula 7 3 2 5 2" xfId="4081" xr:uid="{B09834D6-68E1-4081-A4DA-14229AB8413D}"/>
    <cellStyle name="Vírgula 7 3 2 5 2 2" xfId="14744" xr:uid="{E62F75F8-9F69-4954-8407-C218439F7B95}"/>
    <cellStyle name="Vírgula 7 3 2 5 2 3" xfId="10857" xr:uid="{B7B0791B-DA3C-42B1-B557-EF9A01B205D3}"/>
    <cellStyle name="Vírgula 7 3 2 5 3" xfId="10858" xr:uid="{66AE682B-14C0-4C34-B67A-0C74ED481F82}"/>
    <cellStyle name="Vírgula 7 3 2 5 4" xfId="7720" xr:uid="{DD73330D-38DF-486A-9E85-5A29C0134319}"/>
    <cellStyle name="Vírgula 7 3 2 5 5" xfId="12931" xr:uid="{7A86C0F3-6113-46DB-81D9-19E4783BDCDF}"/>
    <cellStyle name="Vírgula 7 3 2 5 6" xfId="5892" xr:uid="{9D60EE47-6169-4C1A-A65E-A833C31545EF}"/>
    <cellStyle name="Vírgula 7 3 2 6" xfId="2372" xr:uid="{4327305C-EEB6-4504-A9AC-CA7279870B00}"/>
    <cellStyle name="Vírgula 7 3 2 6 2" xfId="4216" xr:uid="{ABEF4143-48C7-4098-BB03-1639C09510CE}"/>
    <cellStyle name="Vírgula 7 3 2 6 2 2" xfId="14879" xr:uid="{07C1F649-6029-463F-94DC-B1F340453F27}"/>
    <cellStyle name="Vírgula 7 3 2 6 2 3" xfId="10859" xr:uid="{F914FE68-1126-490D-9201-38FD62DDE6AF}"/>
    <cellStyle name="Vírgula 7 3 2 6 3" xfId="7855" xr:uid="{76D284B7-EC4F-4105-B372-23742A3FC379}"/>
    <cellStyle name="Vírgula 7 3 2 6 4" xfId="13066" xr:uid="{6DEEB7A4-89BF-4188-9C1D-B416AB6B4E62}"/>
    <cellStyle name="Vírgula 7 3 2 6 5" xfId="6027" xr:uid="{8619C8D9-6DD5-47A1-AC7D-D69A8785FEF0}"/>
    <cellStyle name="Vírgula 7 3 2 7" xfId="2700" xr:uid="{DE50F78F-ABEB-434F-95FE-D040174E1EE4}"/>
    <cellStyle name="Vírgula 7 3 2 7 2" xfId="13366" xr:uid="{4FB1DDC8-D6F3-4491-B3F8-BB8A393C1BC6}"/>
    <cellStyle name="Vírgula 7 3 2 7 3" xfId="10860" xr:uid="{4C2A7A7B-15D0-4D27-8FB2-50D2D4B7A8A6}"/>
    <cellStyle name="Vírgula 7 3 2 8" xfId="10861" xr:uid="{4129E8BD-59D2-420A-B5AE-436D5DB81A6A}"/>
    <cellStyle name="Vírgula 7 3 2 9" xfId="6339" xr:uid="{26EA6417-D27C-417A-AA6B-132240487BFD}"/>
    <cellStyle name="Vírgula 7 3 3" xfId="671" xr:uid="{8D131427-D802-4446-84A5-87601D3D79EC}"/>
    <cellStyle name="Vírgula 7 3 3 10" xfId="11595" xr:uid="{BE5CD758-A696-44A9-82D7-BE6D1EE0236C}"/>
    <cellStyle name="Vírgula 7 3 3 11" xfId="4556" xr:uid="{7D9D7A30-40CD-4587-8F48-D4277780698C}"/>
    <cellStyle name="Vírgula 7 3 3 2" xfId="812" xr:uid="{63C71274-17F1-4E2B-9FFF-70DB4888EF9F}"/>
    <cellStyle name="Vírgula 7 3 3 2 2" xfId="1275" xr:uid="{A9F6A0E6-4E75-4BB0-A459-655938F438B7}"/>
    <cellStyle name="Vírgula 7 3 3 2 2 2" xfId="1935" xr:uid="{8206AB04-8E75-4A51-B242-F6243228979D}"/>
    <cellStyle name="Vírgula 7 3 3 2 2 2 2" xfId="3892" xr:uid="{0EADC683-B067-4E45-A0EB-D55BB8499DE7}"/>
    <cellStyle name="Vírgula 7 3 3 2 2 2 2 2" xfId="14558" xr:uid="{63ED5021-C7DA-4CE3-9946-4E7A613EC927}"/>
    <cellStyle name="Vírgula 7 3 3 2 2 2 2 3" xfId="10862" xr:uid="{BBF813A2-E209-4313-A1CA-BA88C098404B}"/>
    <cellStyle name="Vírgula 7 3 3 2 2 2 3" xfId="10863" xr:uid="{1A3A2F05-4642-43BD-B00C-940F1B3A4413}"/>
    <cellStyle name="Vírgula 7 3 3 2 2 2 4" xfId="7531" xr:uid="{0335FDF9-ED31-4E8F-8E3E-6680208BD9A5}"/>
    <cellStyle name="Vírgula 7 3 3 2 2 2 5" xfId="12745" xr:uid="{F2276540-64B7-45D7-8DA6-9DCFDDF9D3E7}"/>
    <cellStyle name="Vírgula 7 3 3 2 2 2 6" xfId="5706" xr:uid="{66E8C081-55EF-4412-9FDD-E78F543B19D0}"/>
    <cellStyle name="Vírgula 7 3 3 2 2 3" xfId="3244" xr:uid="{70F09648-8F4E-4271-BF04-EDF7ABDF14DB}"/>
    <cellStyle name="Vírgula 7 3 3 2 2 3 2" xfId="13910" xr:uid="{E35439C8-88DA-4C0C-B981-E08946EE92EE}"/>
    <cellStyle name="Vírgula 7 3 3 2 2 3 3" xfId="10864" xr:uid="{D8F69654-B72F-4622-A17A-7AEC366540A6}"/>
    <cellStyle name="Vírgula 7 3 3 2 2 4" xfId="10865" xr:uid="{77D3C7E8-C591-4B96-954C-24415EA82071}"/>
    <cellStyle name="Vírgula 7 3 3 2 2 5" xfId="6883" xr:uid="{9D6F57DF-428B-4D0B-9794-6D00220BFE82}"/>
    <cellStyle name="Vírgula 7 3 3 2 2 6" xfId="12097" xr:uid="{EB1BF4F4-8DDE-472C-BB13-7CF0E8FA81F8}"/>
    <cellStyle name="Vírgula 7 3 3 2 2 7" xfId="5058" xr:uid="{C4550D15-4C28-45F1-880C-F93D3CA5D3F2}"/>
    <cellStyle name="Vírgula 7 3 3 2 3" xfId="1934" xr:uid="{45E4D156-0C4A-45AD-8EE1-B7265A8F8ABF}"/>
    <cellStyle name="Vírgula 7 3 3 2 3 2" xfId="3891" xr:uid="{9E589322-CF94-4A99-8348-1145D966F3D5}"/>
    <cellStyle name="Vírgula 7 3 3 2 3 2 2" xfId="14557" xr:uid="{D2D3ACAE-599F-4ADF-AB13-E88FE87903FC}"/>
    <cellStyle name="Vírgula 7 3 3 2 3 2 3" xfId="10866" xr:uid="{2CB3177B-875F-4A88-9E2A-50BD576B641E}"/>
    <cellStyle name="Vírgula 7 3 3 2 3 3" xfId="10867" xr:uid="{E8246E4D-A350-4918-8880-C26758784B78}"/>
    <cellStyle name="Vírgula 7 3 3 2 3 4" xfId="7530" xr:uid="{FC5904FE-95A6-4C82-898E-78B082A590B3}"/>
    <cellStyle name="Vírgula 7 3 3 2 3 5" xfId="12744" xr:uid="{20D7F27B-9804-4118-95A9-3581D261E423}"/>
    <cellStyle name="Vírgula 7 3 3 2 3 6" xfId="5705" xr:uid="{43313DB1-DB9E-4DF6-9717-818B62ADA951}"/>
    <cellStyle name="Vírgula 7 3 3 2 4" xfId="2877" xr:uid="{7733ED23-3C98-4C39-BFED-35C1DD8CE4C5}"/>
    <cellStyle name="Vírgula 7 3 3 2 4 2" xfId="13543" xr:uid="{3F2A2CC9-55CD-4047-9512-BBD524294CFA}"/>
    <cellStyle name="Vírgula 7 3 3 2 4 3" xfId="10868" xr:uid="{5323ACA8-8FE7-40EF-9CE1-6D331EFE335F}"/>
    <cellStyle name="Vírgula 7 3 3 2 5" xfId="10869" xr:uid="{FBFA9E49-E0FD-4A57-8B06-D1F2077EAEFB}"/>
    <cellStyle name="Vírgula 7 3 3 2 6" xfId="6516" xr:uid="{038A029B-719A-4EA1-A5A6-D279E40AEB4C}"/>
    <cellStyle name="Vírgula 7 3 3 2 7" xfId="11730" xr:uid="{870E4AC7-AC9D-4FA9-BD3C-6FEE81666A26}"/>
    <cellStyle name="Vírgula 7 3 3 2 8" xfId="4691" xr:uid="{B3C12F7D-FD90-4AD3-97B0-F49314E33A2B}"/>
    <cellStyle name="Vírgula 7 3 3 3" xfId="964" xr:uid="{46375F85-BD0C-47DE-9B88-979440F1212C}"/>
    <cellStyle name="Vírgula 7 3 3 3 2" xfId="1936" xr:uid="{79D14891-9216-4C7B-94C5-420F1A98B41A}"/>
    <cellStyle name="Vírgula 7 3 3 3 2 2" xfId="3893" xr:uid="{4DAD9F6A-57BB-41E9-92C9-F82FF29AA27C}"/>
    <cellStyle name="Vírgula 7 3 3 3 2 2 2" xfId="14559" xr:uid="{7DB4D3CE-A0B2-462F-966B-23FF645E5147}"/>
    <cellStyle name="Vírgula 7 3 3 3 2 2 3" xfId="10870" xr:uid="{6BAC6DAE-810B-4E5E-8F2E-640C5814ADA1}"/>
    <cellStyle name="Vírgula 7 3 3 3 2 3" xfId="10871" xr:uid="{09DE09BC-88A5-4199-AFFA-0D408314A111}"/>
    <cellStyle name="Vírgula 7 3 3 3 2 4" xfId="7532" xr:uid="{E93EDDD7-53FA-4848-8A05-B8D8C727AFDD}"/>
    <cellStyle name="Vírgula 7 3 3 3 2 5" xfId="12746" xr:uid="{B7C926BD-0619-40A9-8F00-6E040BFFC983}"/>
    <cellStyle name="Vírgula 7 3 3 3 2 6" xfId="5707" xr:uid="{E31DCF69-C097-47D5-887E-3E2B1286397A}"/>
    <cellStyle name="Vírgula 7 3 3 3 3" xfId="3015" xr:uid="{DD453874-9EFE-4F66-B0C8-BABD7491DE91}"/>
    <cellStyle name="Vírgula 7 3 3 3 3 2" xfId="13681" xr:uid="{363EE058-C440-4778-84AE-C42DCB96B4F1}"/>
    <cellStyle name="Vírgula 7 3 3 3 3 3" xfId="10872" xr:uid="{10F2C248-B104-414D-B88F-13BD1256D2EE}"/>
    <cellStyle name="Vírgula 7 3 3 3 4" xfId="10873" xr:uid="{51DF4552-E7E8-4A4E-8FBB-4F15E4280D8B}"/>
    <cellStyle name="Vírgula 7 3 3 3 5" xfId="6654" xr:uid="{606FBF8B-1E82-4A94-A202-3811545B7C26}"/>
    <cellStyle name="Vírgula 7 3 3 3 6" xfId="11868" xr:uid="{3DCA4CA3-89CF-4F0C-862E-C4FD7124CE8F}"/>
    <cellStyle name="Vírgula 7 3 3 3 7" xfId="4829" xr:uid="{8ACA5244-1671-4949-9D6C-85F7C2FA85D3}"/>
    <cellStyle name="Vírgula 7 3 3 4" xfId="1933" xr:uid="{6A844127-C81D-4FFE-9D30-AB062C6AA453}"/>
    <cellStyle name="Vírgula 7 3 3 4 2" xfId="3890" xr:uid="{53D3AE1D-3CF9-41B4-9590-F168DA615018}"/>
    <cellStyle name="Vírgula 7 3 3 4 2 2" xfId="14556" xr:uid="{FB0DCB4D-F3E6-4963-AC19-8548504BBACC}"/>
    <cellStyle name="Vírgula 7 3 3 4 2 3" xfId="10874" xr:uid="{CBC8376D-E057-4567-BD09-0F8BEAC762A6}"/>
    <cellStyle name="Vírgula 7 3 3 4 3" xfId="10875" xr:uid="{016BA0D0-6B81-4DA1-B91A-C024D10F3A93}"/>
    <cellStyle name="Vírgula 7 3 3 4 4" xfId="7529" xr:uid="{8C7A15BE-D77A-4614-869D-01A1284E7E6F}"/>
    <cellStyle name="Vírgula 7 3 3 4 5" xfId="12743" xr:uid="{8D91573E-86F8-4E02-9878-9927E8DB7131}"/>
    <cellStyle name="Vírgula 7 3 3 4 6" xfId="5704" xr:uid="{9384A9E1-9FA1-48D3-A8E3-E6E90F86AA4A}"/>
    <cellStyle name="Vírgula 7 3 3 5" xfId="2270" xr:uid="{1B17012F-A532-4FDF-8B5F-E13848C7CE7E}"/>
    <cellStyle name="Vírgula 7 3 3 5 2" xfId="4123" xr:uid="{6DB6EC56-B5F8-4987-840E-0A49648F2D9D}"/>
    <cellStyle name="Vírgula 7 3 3 5 2 2" xfId="14786" xr:uid="{A9AE090F-8A52-42DC-870A-4536D781CD9C}"/>
    <cellStyle name="Vírgula 7 3 3 5 2 3" xfId="10876" xr:uid="{EEC0CCEB-297B-45BC-9610-81DA64BFB5F0}"/>
    <cellStyle name="Vírgula 7 3 3 5 3" xfId="10877" xr:uid="{990106CC-5C9D-4F6D-B101-64C589707C0D}"/>
    <cellStyle name="Vírgula 7 3 3 5 4" xfId="7762" xr:uid="{A44CC6D7-C020-48B1-B7C2-C00660B757C5}"/>
    <cellStyle name="Vírgula 7 3 3 5 5" xfId="12973" xr:uid="{2486CC4B-E463-4FB0-93A5-0688FD42228B}"/>
    <cellStyle name="Vírgula 7 3 3 5 6" xfId="5934" xr:uid="{6C676065-06B1-421C-A279-4D7329717531}"/>
    <cellStyle name="Vírgula 7 3 3 6" xfId="2414" xr:uid="{AD9274CA-6E8E-464A-9D71-155D3BA607B5}"/>
    <cellStyle name="Vírgula 7 3 3 6 2" xfId="4258" xr:uid="{CF59A3B2-59E4-48E2-975A-C9240D0D3010}"/>
    <cellStyle name="Vírgula 7 3 3 6 2 2" xfId="14921" xr:uid="{2399D0EE-706D-43C6-8B1F-E560572E6D58}"/>
    <cellStyle name="Vírgula 7 3 3 6 2 3" xfId="10878" xr:uid="{06C7E16E-7967-4EEA-8CB4-A2FB7A871C18}"/>
    <cellStyle name="Vírgula 7 3 3 6 3" xfId="7897" xr:uid="{AD957DF0-D0DB-4CC6-A5FD-D62E5507B37C}"/>
    <cellStyle name="Vírgula 7 3 3 6 4" xfId="13108" xr:uid="{927DC9D1-3AE7-4E27-AD0D-9526CC877C3E}"/>
    <cellStyle name="Vírgula 7 3 3 6 5" xfId="6069" xr:uid="{ED45202D-6AB7-4395-A24A-236065AE168C}"/>
    <cellStyle name="Vírgula 7 3 3 7" xfId="2742" xr:uid="{EBE5C60C-7A5C-4232-969C-D1CA18EF3612}"/>
    <cellStyle name="Vírgula 7 3 3 7 2" xfId="13408" xr:uid="{C5BC079F-3C01-4554-9EC1-B39C3E6068DF}"/>
    <cellStyle name="Vírgula 7 3 3 7 3" xfId="10879" xr:uid="{5D6438FB-A9AF-4A0C-ADD0-0B79756BACEA}"/>
    <cellStyle name="Vírgula 7 3 3 8" xfId="10880" xr:uid="{2C5C6014-6C89-459E-8117-1A7D21BB77F7}"/>
    <cellStyle name="Vírgula 7 3 3 9" xfId="6381" xr:uid="{BE2689B9-48A4-4BD7-9B01-01571A3327D2}"/>
    <cellStyle name="Vírgula 7 3 4" xfId="513" xr:uid="{D104444A-53FD-44EB-87C0-F7390BF6F44E}"/>
    <cellStyle name="Vírgula 7 3 4 2" xfId="1073" xr:uid="{77DBCED4-6A0D-489F-A831-39DD165477EE}"/>
    <cellStyle name="Vírgula 7 3 4 2 2" xfId="1938" xr:uid="{FE2B1F55-68D5-4C0E-B1C0-3E40A1610C92}"/>
    <cellStyle name="Vírgula 7 3 4 2 2 2" xfId="3895" xr:uid="{AF96D8C0-FFDC-4454-B8E6-77C97726E591}"/>
    <cellStyle name="Vírgula 7 3 4 2 2 2 2" xfId="14561" xr:uid="{D4A31E31-4CA7-4B0C-A003-644A68122964}"/>
    <cellStyle name="Vírgula 7 3 4 2 2 2 3" xfId="10881" xr:uid="{35DF5C49-41DD-4160-B70E-AEED71EF0208}"/>
    <cellStyle name="Vírgula 7 3 4 2 2 3" xfId="10882" xr:uid="{86EA5FA3-FA68-4F02-9735-DDEEF4088DBF}"/>
    <cellStyle name="Vírgula 7 3 4 2 2 4" xfId="7534" xr:uid="{55CA2C69-9F7F-4B65-A55B-A878AE7CD00D}"/>
    <cellStyle name="Vírgula 7 3 4 2 2 5" xfId="12748" xr:uid="{CA7B4035-F840-4470-A7FB-C8336EC17682}"/>
    <cellStyle name="Vírgula 7 3 4 2 2 6" xfId="5709" xr:uid="{CB61F923-757D-426C-935A-6B2C076FE37C}"/>
    <cellStyle name="Vírgula 7 3 4 2 3" xfId="3105" xr:uid="{295342AA-F6F4-4997-9204-F0106E553D9E}"/>
    <cellStyle name="Vírgula 7 3 4 2 3 2" xfId="13771" xr:uid="{DFE7D2BA-66FB-4C13-B999-EFCEB6C051EF}"/>
    <cellStyle name="Vírgula 7 3 4 2 3 3" xfId="10883" xr:uid="{47EB5BD0-21B4-465E-88BB-6621D5CC8A2D}"/>
    <cellStyle name="Vírgula 7 3 4 2 4" xfId="10884" xr:uid="{5B1A88E2-B31F-4A35-96DE-3ACBE0BE096D}"/>
    <cellStyle name="Vírgula 7 3 4 2 5" xfId="6744" xr:uid="{63C2DCDC-2F05-40FE-84D4-6D3801C8D970}"/>
    <cellStyle name="Vírgula 7 3 4 2 6" xfId="11958" xr:uid="{6CA7A49D-D550-403E-B604-46D0E79629A0}"/>
    <cellStyle name="Vírgula 7 3 4 2 7" xfId="4919" xr:uid="{05B480C8-7905-47CC-9922-0C6610A90287}"/>
    <cellStyle name="Vírgula 7 3 4 3" xfId="1937" xr:uid="{240DB315-3943-4D00-92E6-C599AFAF0D03}"/>
    <cellStyle name="Vírgula 7 3 4 3 2" xfId="3894" xr:uid="{ECCE3F7A-590D-4FA0-8966-854D8F9ACCB3}"/>
    <cellStyle name="Vírgula 7 3 4 3 2 2" xfId="14560" xr:uid="{C9084941-B92D-485C-940D-D261B82ED709}"/>
    <cellStyle name="Vírgula 7 3 4 3 2 3" xfId="10885" xr:uid="{04D39A6D-EE51-4FFB-803F-6742134E17C9}"/>
    <cellStyle name="Vírgula 7 3 4 3 3" xfId="10886" xr:uid="{D25F6BC7-D363-44CA-815B-053B13D02625}"/>
    <cellStyle name="Vírgula 7 3 4 3 4" xfId="7533" xr:uid="{03E124A2-5672-4EC8-8507-A87A7FA4CB5B}"/>
    <cellStyle name="Vírgula 7 3 4 3 5" xfId="12747" xr:uid="{6D87CA71-C7E4-4C9E-8CA4-33A7F6F30EDA}"/>
    <cellStyle name="Vírgula 7 3 4 3 6" xfId="5708" xr:uid="{5C543C5D-07A7-4AB2-BE08-96DC8F9073C2}"/>
    <cellStyle name="Vírgula 7 3 4 4" xfId="2653" xr:uid="{94672143-6BDC-4EC6-B5CD-8FDEB68E8E26}"/>
    <cellStyle name="Vírgula 7 3 4 4 2" xfId="13319" xr:uid="{475D1D97-B289-4F4D-AD1C-B17855B17185}"/>
    <cellStyle name="Vírgula 7 3 4 4 3" xfId="10887" xr:uid="{D6D1D1F3-742F-4812-872F-85ACF8082550}"/>
    <cellStyle name="Vírgula 7 3 4 5" xfId="10888" xr:uid="{A13BB2DC-4DDE-4F88-891B-4179D3F01CDE}"/>
    <cellStyle name="Vírgula 7 3 4 6" xfId="6292" xr:uid="{F63391DB-FED3-4010-8B46-72C7BFF61720}"/>
    <cellStyle name="Vírgula 7 3 4 7" xfId="11506" xr:uid="{1E43966A-0F1E-4B9F-ABD8-B1FD43916EFA}"/>
    <cellStyle name="Vírgula 7 3 4 8" xfId="4467" xr:uid="{BE5218DA-7477-407A-8380-2DDA7182A9C3}"/>
    <cellStyle name="Vírgula 7 3 5" xfId="722" xr:uid="{7D3AE350-B831-4C6D-900A-A8F543352779}"/>
    <cellStyle name="Vírgula 7 3 5 2" xfId="1186" xr:uid="{BC68CC6D-7E21-48D1-9349-2B3F66097AE7}"/>
    <cellStyle name="Vírgula 7 3 5 2 2" xfId="1940" xr:uid="{BC8665D6-7BAD-41A5-9898-DB0B512BF5D4}"/>
    <cellStyle name="Vírgula 7 3 5 2 2 2" xfId="3897" xr:uid="{EC4E89DE-14CE-4A84-9960-389AEFC61397}"/>
    <cellStyle name="Vírgula 7 3 5 2 2 2 2" xfId="14563" xr:uid="{454D3609-372D-4CBF-A28D-94FD0738B01B}"/>
    <cellStyle name="Vírgula 7 3 5 2 2 2 3" xfId="10889" xr:uid="{E305DAC8-6505-4C8E-833C-5297ACECC35D}"/>
    <cellStyle name="Vírgula 7 3 5 2 2 3" xfId="10890" xr:uid="{D7A4CB99-0492-41B9-A8D1-0EEE08AA5291}"/>
    <cellStyle name="Vírgula 7 3 5 2 2 4" xfId="7536" xr:uid="{5F5E7EB7-9D7B-4C4D-8FCC-EF7561A878B7}"/>
    <cellStyle name="Vírgula 7 3 5 2 2 5" xfId="12750" xr:uid="{5B5C0B1E-230A-4757-85A2-AD422047A312}"/>
    <cellStyle name="Vírgula 7 3 5 2 2 6" xfId="5711" xr:uid="{7BAC0D16-479E-4A87-A121-44466207515A}"/>
    <cellStyle name="Vírgula 7 3 5 2 3" xfId="3155" xr:uid="{F1A3DCB9-DAC5-473C-8EB1-52DF72E5BCE6}"/>
    <cellStyle name="Vírgula 7 3 5 2 3 2" xfId="13821" xr:uid="{F6752BE9-F2BD-45AD-A78E-2420DE0C9C40}"/>
    <cellStyle name="Vírgula 7 3 5 2 3 3" xfId="10891" xr:uid="{3EA128A8-2770-467F-B4B2-E8AEBD4228C9}"/>
    <cellStyle name="Vírgula 7 3 5 2 4" xfId="10892" xr:uid="{5A3F5B54-FC82-4F86-8CE6-B853F9D7DAAB}"/>
    <cellStyle name="Vírgula 7 3 5 2 5" xfId="6794" xr:uid="{D2CD6B4F-42E4-456A-9FBE-9193F6442A8F}"/>
    <cellStyle name="Vírgula 7 3 5 2 6" xfId="12008" xr:uid="{BDB074AD-1D81-4CB3-9A65-863D16CB6256}"/>
    <cellStyle name="Vírgula 7 3 5 2 7" xfId="4969" xr:uid="{5D57C653-6CAE-426F-B774-61E43F25C04C}"/>
    <cellStyle name="Vírgula 7 3 5 3" xfId="1939" xr:uid="{EF06CAD1-1B38-43FB-81E2-EC2DEE87C9C3}"/>
    <cellStyle name="Vírgula 7 3 5 3 2" xfId="3896" xr:uid="{A49ED2A6-E000-4A70-B000-655192E403A8}"/>
    <cellStyle name="Vírgula 7 3 5 3 2 2" xfId="14562" xr:uid="{CA028D23-E317-4199-A50D-940833FE5B01}"/>
    <cellStyle name="Vírgula 7 3 5 3 2 3" xfId="10893" xr:uid="{50FA4640-9784-4D2C-9912-E04015DA68A0}"/>
    <cellStyle name="Vírgula 7 3 5 3 3" xfId="10894" xr:uid="{52CEA9C6-4734-4CAC-B233-5DBE660A4102}"/>
    <cellStyle name="Vírgula 7 3 5 3 4" xfId="7535" xr:uid="{58E6B180-87BF-414F-910C-46A0C384B102}"/>
    <cellStyle name="Vírgula 7 3 5 3 5" xfId="12749" xr:uid="{CDBD71CA-96C2-4472-8D37-D4AE5B66862C}"/>
    <cellStyle name="Vírgula 7 3 5 3 6" xfId="5710" xr:uid="{1986C0D4-11B3-4DB7-B454-BF22FB384E5B}"/>
    <cellStyle name="Vírgula 7 3 5 4" xfId="2788" xr:uid="{5B67A3B4-A89F-4E88-99FA-9B27B13EDA8E}"/>
    <cellStyle name="Vírgula 7 3 5 4 2" xfId="13454" xr:uid="{30EC55CB-2F29-42E4-826C-2EFD66692923}"/>
    <cellStyle name="Vírgula 7 3 5 4 3" xfId="10895" xr:uid="{33B0B705-EA11-4426-8F83-21EC6737AB8C}"/>
    <cellStyle name="Vírgula 7 3 5 5" xfId="10896" xr:uid="{D39EB3B4-3A26-4E78-B182-710144F36673}"/>
    <cellStyle name="Vírgula 7 3 5 6" xfId="6427" xr:uid="{9D2FCE97-F7A6-4F4A-8D96-B6E6CD660DDA}"/>
    <cellStyle name="Vírgula 7 3 5 7" xfId="11641" xr:uid="{3C5E7DED-D5FF-4354-9DE3-A61F0060B234}"/>
    <cellStyle name="Vírgula 7 3 5 8" xfId="4602" xr:uid="{67141ABD-8886-44A4-8821-872F03401E2E}"/>
    <cellStyle name="Vírgula 7 3 6" xfId="398" xr:uid="{EB330204-95D0-459D-B65F-6729386F9D2A}"/>
    <cellStyle name="Vírgula 7 3 6 2" xfId="1018" xr:uid="{DC63E5E2-463D-4964-B706-E56EB7BA8057}"/>
    <cellStyle name="Vírgula 7 3 6 2 2" xfId="1942" xr:uid="{CE74DB4D-DFE7-4D62-8792-D5448FAFD464}"/>
    <cellStyle name="Vírgula 7 3 6 2 2 2" xfId="3899" xr:uid="{EDBFAFDC-1463-4FA0-BAA3-D04FF05763DC}"/>
    <cellStyle name="Vírgula 7 3 6 2 2 2 2" xfId="14565" xr:uid="{323742B9-88F3-4828-9A7F-A4CFF02865E7}"/>
    <cellStyle name="Vírgula 7 3 6 2 2 2 3" xfId="10897" xr:uid="{E74AEA0D-6457-4BA8-9B30-19A5B1B0056A}"/>
    <cellStyle name="Vírgula 7 3 6 2 2 3" xfId="10898" xr:uid="{FFBB3AEE-AC03-46E2-A352-85155010AC58}"/>
    <cellStyle name="Vírgula 7 3 6 2 2 4" xfId="7538" xr:uid="{69B29DFD-3829-46FE-A097-9DCA3ED8EEC9}"/>
    <cellStyle name="Vírgula 7 3 6 2 2 5" xfId="12752" xr:uid="{AF298200-8432-4EAC-8431-6F14144C5EDC}"/>
    <cellStyle name="Vírgula 7 3 6 2 2 6" xfId="5713" xr:uid="{A648FB90-6B85-4FC9-BCD4-09DCFC74384B}"/>
    <cellStyle name="Vírgula 7 3 6 2 3" xfId="3061" xr:uid="{BD4E7480-27B1-4913-AB56-5431123B3820}"/>
    <cellStyle name="Vírgula 7 3 6 2 3 2" xfId="13727" xr:uid="{4174891C-3ABD-414D-9684-1B5F333771D7}"/>
    <cellStyle name="Vírgula 7 3 6 2 3 3" xfId="10899" xr:uid="{4CD810DD-7BDC-40E1-8F2B-4C695E396D08}"/>
    <cellStyle name="Vírgula 7 3 6 2 4" xfId="10900" xr:uid="{761CD139-E1D2-424D-A3A2-A409C2C91B91}"/>
    <cellStyle name="Vírgula 7 3 6 2 5" xfId="6700" xr:uid="{9D5C30FF-A25E-49CC-88B4-3C1B9795A231}"/>
    <cellStyle name="Vírgula 7 3 6 2 6" xfId="11914" xr:uid="{314FCB5F-9968-4BEE-AD1B-3BFC255B9AB6}"/>
    <cellStyle name="Vírgula 7 3 6 2 7" xfId="4875" xr:uid="{3B79B054-CAB0-404C-82F5-C4332C3FBAE1}"/>
    <cellStyle name="Vírgula 7 3 6 3" xfId="1941" xr:uid="{83EF4647-54D3-4BDA-940E-A617B3C5A059}"/>
    <cellStyle name="Vírgula 7 3 6 3 2" xfId="3898" xr:uid="{5A62911D-CDF9-45E9-A813-019CE638E8D1}"/>
    <cellStyle name="Vírgula 7 3 6 3 2 2" xfId="14564" xr:uid="{DC550B9B-C0D8-4149-9169-838B232C1036}"/>
    <cellStyle name="Vírgula 7 3 6 3 2 3" xfId="10901" xr:uid="{9909149F-3EBC-4216-8030-26038C6E09AB}"/>
    <cellStyle name="Vírgula 7 3 6 3 3" xfId="10902" xr:uid="{6C45C98A-3299-4BAE-A421-1EFAAF2335E4}"/>
    <cellStyle name="Vírgula 7 3 6 3 4" xfId="7537" xr:uid="{1AB50F3C-73A5-49A8-9FA4-74E3E2E9A1DC}"/>
    <cellStyle name="Vírgula 7 3 6 3 5" xfId="12751" xr:uid="{5EE27E94-C8E3-4EB4-8661-0D15AE9717BD}"/>
    <cellStyle name="Vírgula 7 3 6 3 6" xfId="5712" xr:uid="{934B4A42-EB7C-4E81-93A6-48F7E7FD9149}"/>
    <cellStyle name="Vírgula 7 3 6 4" xfId="2604" xr:uid="{D9ED7695-EA23-46D3-8EA3-BECD21D5B81C}"/>
    <cellStyle name="Vírgula 7 3 6 4 2" xfId="13270" xr:uid="{6104CEBE-EA6A-4FC2-AFB0-C2F4A940063A}"/>
    <cellStyle name="Vírgula 7 3 6 4 3" xfId="10903" xr:uid="{A351142F-52DE-4DE9-B2AD-9655F33C48D6}"/>
    <cellStyle name="Vírgula 7 3 6 5" xfId="10904" xr:uid="{9B7F3D2E-9FB6-41F2-8966-DB4508D593B2}"/>
    <cellStyle name="Vírgula 7 3 6 6" xfId="6243" xr:uid="{A1CBEE05-47BB-4E02-8B18-4104630CE34A}"/>
    <cellStyle name="Vírgula 7 3 6 7" xfId="11457" xr:uid="{902FD926-22CC-4BA3-8963-AE1D64A3B22A}"/>
    <cellStyle name="Vírgula 7 3 6 8" xfId="4418" xr:uid="{C48C1D69-1E35-40C9-B99C-905F58A898BD}"/>
    <cellStyle name="Vírgula 7 3 7" xfId="871" xr:uid="{0DC49EEF-55F8-4951-A97F-86024E2C6F05}"/>
    <cellStyle name="Vírgula 7 3 7 2" xfId="1943" xr:uid="{AC5F847A-4344-4FDE-8A22-D4249E1FC0DA}"/>
    <cellStyle name="Vírgula 7 3 7 2 2" xfId="3900" xr:uid="{681088F8-F01F-44A5-9DC2-102DBC441550}"/>
    <cellStyle name="Vírgula 7 3 7 2 2 2" xfId="14566" xr:uid="{EF5E968D-3168-40BA-A7D5-F6AE188595D2}"/>
    <cellStyle name="Vírgula 7 3 7 2 2 3" xfId="10905" xr:uid="{2331E366-966B-4D06-BFF8-1E901B3D78F2}"/>
    <cellStyle name="Vírgula 7 3 7 2 3" xfId="10906" xr:uid="{7D100337-82C9-4690-9BCC-81236AFAEB29}"/>
    <cellStyle name="Vírgula 7 3 7 2 4" xfId="7539" xr:uid="{58F0E58E-B384-49F7-B36C-0F4D07EA89A7}"/>
    <cellStyle name="Vírgula 7 3 7 2 5" xfId="12753" xr:uid="{B4DED08E-8598-44A1-9F59-707BFCED9F4B}"/>
    <cellStyle name="Vírgula 7 3 7 2 6" xfId="5714" xr:uid="{37E893BA-6F38-483B-B71C-FF72165D0E34}"/>
    <cellStyle name="Vírgula 7 3 7 3" xfId="2926" xr:uid="{326310E6-6EA7-47F2-8AEA-DE8409D11936}"/>
    <cellStyle name="Vírgula 7 3 7 3 2" xfId="13592" xr:uid="{06F057F5-BE00-4974-A8FC-E276A6EDD5C6}"/>
    <cellStyle name="Vírgula 7 3 7 3 3" xfId="10907" xr:uid="{2C6239C5-0720-4D88-8478-1AF57813AAF7}"/>
    <cellStyle name="Vírgula 7 3 7 4" xfId="10908" xr:uid="{9C4DD0E3-3E75-465A-A9EA-C849578E03E1}"/>
    <cellStyle name="Vírgula 7 3 7 5" xfId="6565" xr:uid="{FC75D0DD-10E6-4E58-A107-9F12DCE85172}"/>
    <cellStyle name="Vírgula 7 3 7 6" xfId="11779" xr:uid="{4AB3B732-9274-4879-BB81-028CF2DB958D}"/>
    <cellStyle name="Vírgula 7 3 7 7" xfId="4740" xr:uid="{EFA95021-88DE-4B60-A4E9-7DC6FE2593B4}"/>
    <cellStyle name="Vírgula 7 3 8" xfId="1336" xr:uid="{B34C787A-464E-468E-A40D-EDAA708959F0}"/>
    <cellStyle name="Vírgula 7 3 8 2" xfId="3293" xr:uid="{701A395B-482D-495D-AC31-2405FD5C8428}"/>
    <cellStyle name="Vírgula 7 3 8 2 2" xfId="13959" xr:uid="{97045911-8803-42DF-B566-3E699E9E2B84}"/>
    <cellStyle name="Vírgula 7 3 8 2 3" xfId="10909" xr:uid="{5843FA83-563D-4D01-A63B-8467D7518873}"/>
    <cellStyle name="Vírgula 7 3 8 3" xfId="10910" xr:uid="{F824B1B7-4EC5-4557-AE3F-67E42999EBC0}"/>
    <cellStyle name="Vírgula 7 3 8 4" xfId="6932" xr:uid="{E72FD28E-1CFD-411C-B5F3-0ED441C61F6C}"/>
    <cellStyle name="Vírgula 7 3 8 5" xfId="12146" xr:uid="{20D20CF4-43DA-4FDF-806A-244C41BE28FB}"/>
    <cellStyle name="Vírgula 7 3 8 6" xfId="5107" xr:uid="{1DD74273-7794-43A4-BCB1-5D0382F6D91D}"/>
    <cellStyle name="Vírgula 7 3 9" xfId="284" xr:uid="{CC08E464-85DD-471A-8293-F2B48DF8CC0C}"/>
    <cellStyle name="Vírgula 7 3 9 2" xfId="2560" xr:uid="{AF37D4ED-474D-465C-978E-0F8A3B03305D}"/>
    <cellStyle name="Vírgula 7 3 9 2 2" xfId="13226" xr:uid="{E496640E-1496-408D-8065-F34784E4A203}"/>
    <cellStyle name="Vírgula 7 3 9 2 3" xfId="10911" xr:uid="{68E606EE-20BB-43FD-992D-57D8E7D7C8A9}"/>
    <cellStyle name="Vírgula 7 3 9 3" xfId="10912" xr:uid="{4911D74C-1630-4917-80D1-9B853DA2D4DC}"/>
    <cellStyle name="Vírgula 7 3 9 4" xfId="6199" xr:uid="{AE7007A9-90C1-4F41-AB5D-283993C4FE4D}"/>
    <cellStyle name="Vírgula 7 3 9 5" xfId="11413" xr:uid="{555A2A06-85CC-40B3-84E6-326CD8216A18}"/>
    <cellStyle name="Vírgula 7 3 9 6" xfId="4374" xr:uid="{A15A86E9-2B57-4EA6-9DE2-180B61B7D19E}"/>
    <cellStyle name="Vírgula 7 4" xfId="290" xr:uid="{D89615DF-2B6A-4196-8866-CC5B8EDDAB8B}"/>
    <cellStyle name="Vírgula 7 4 10" xfId="2330" xr:uid="{958E3AC1-9888-456B-B852-47082F7159FC}"/>
    <cellStyle name="Vírgula 7 4 10 2" xfId="4174" xr:uid="{84737103-CC4C-40D5-9B7E-F2C30D6718B1}"/>
    <cellStyle name="Vírgula 7 4 10 2 2" xfId="14837" xr:uid="{3AE60A94-3159-4A90-9196-038E8FFEC8C2}"/>
    <cellStyle name="Vírgula 7 4 10 2 3" xfId="10913" xr:uid="{3ADF00B2-A7A0-4A1F-B69F-7C85EABAAECE}"/>
    <cellStyle name="Vírgula 7 4 10 3" xfId="7813" xr:uid="{66AF90CD-E87D-491F-91BD-426369B7384D}"/>
    <cellStyle name="Vírgula 7 4 10 4" xfId="13024" xr:uid="{C8B6EC00-5019-4AE5-971B-F749F650AC95}"/>
    <cellStyle name="Vírgula 7 4 10 5" xfId="5985" xr:uid="{F8A3AD09-FDA6-422A-9E85-D8AFF10861AF}"/>
    <cellStyle name="Vírgula 7 4 11" xfId="2565" xr:uid="{4C7A1F12-B191-4C9E-B38D-F034FF487B9B}"/>
    <cellStyle name="Vírgula 7 4 11 2" xfId="13231" xr:uid="{C6467FE8-F091-4D8C-9B60-0745F1AFE74B}"/>
    <cellStyle name="Vírgula 7 4 11 3" xfId="10914" xr:uid="{C6342B9A-61EB-4D03-AC40-D6806333FDB9}"/>
    <cellStyle name="Vírgula 7 4 12" xfId="10915" xr:uid="{30E0147F-ACA6-4948-9F93-FB63564DF33D}"/>
    <cellStyle name="Vírgula 7 4 13" xfId="6204" xr:uid="{09C873A9-5E95-408A-995C-B9202502A5C5}"/>
    <cellStyle name="Vírgula 7 4 14" xfId="11418" xr:uid="{7ABAFD24-0CC9-4B97-8341-4F85DD1F0777}"/>
    <cellStyle name="Vírgula 7 4 15" xfId="4379" xr:uid="{F8585E0B-9BC1-4EE9-B935-5A532E3C3574}"/>
    <cellStyle name="Vírgula 7 4 2" xfId="412" xr:uid="{30F78257-BDAA-4D12-9CE9-5DEFDC3AF305}"/>
    <cellStyle name="Vírgula 7 4 2 10" xfId="10916" xr:uid="{DF0C40A8-5C49-4E6D-B202-DEDE53B86A2E}"/>
    <cellStyle name="Vírgula 7 4 2 11" xfId="6253" xr:uid="{C9A9BDEB-C530-4DFC-9BD1-C1D1E02FAB9F}"/>
    <cellStyle name="Vírgula 7 4 2 12" xfId="11467" xr:uid="{9C91F5AC-B3C5-4285-AA1B-607379620524}"/>
    <cellStyle name="Vírgula 7 4 2 13" xfId="4428" xr:uid="{E531CA3D-8095-4809-99D6-50AC52825BBA}"/>
    <cellStyle name="Vírgula 7 4 2 2" xfId="678" xr:uid="{FED03578-B9EA-4908-82A7-27EFDC2FE384}"/>
    <cellStyle name="Vírgula 7 4 2 2 10" xfId="6388" xr:uid="{284F4602-F5F9-4825-8D06-ABF5C4EA1563}"/>
    <cellStyle name="Vírgula 7 4 2 2 11" xfId="11602" xr:uid="{86DFC300-CD83-43BA-A186-1D50E0521BB7}"/>
    <cellStyle name="Vírgula 7 4 2 2 12" xfId="4563" xr:uid="{9EAF68B4-45A7-4F49-85BD-056B3B3E3067}"/>
    <cellStyle name="Vírgula 7 4 2 2 2" xfId="819" xr:uid="{EA31F58D-08EB-4213-8C2F-1D02031E4B26}"/>
    <cellStyle name="Vírgula 7 4 2 2 2 2" xfId="1282" xr:uid="{C83ED26A-D011-4317-BBE2-7E255206B372}"/>
    <cellStyle name="Vírgula 7 4 2 2 2 2 2" xfId="1947" xr:uid="{BAA293E9-15C5-4B20-B177-3CC443BA87FA}"/>
    <cellStyle name="Vírgula 7 4 2 2 2 2 2 2" xfId="3904" xr:uid="{C5BE99D6-300F-4317-B725-4023FA57A4FB}"/>
    <cellStyle name="Vírgula 7 4 2 2 2 2 2 2 2" xfId="14570" xr:uid="{6C7756F9-E5F5-4D5F-83A0-066308DA0154}"/>
    <cellStyle name="Vírgula 7 4 2 2 2 2 2 2 3" xfId="10917" xr:uid="{BC571E23-647A-4130-95DF-B7FC3E889DE4}"/>
    <cellStyle name="Vírgula 7 4 2 2 2 2 2 3" xfId="10918" xr:uid="{A80634AC-4D87-4650-9703-309350CDD8BA}"/>
    <cellStyle name="Vírgula 7 4 2 2 2 2 2 4" xfId="7543" xr:uid="{E555F356-6C24-409E-A338-86AB18F18570}"/>
    <cellStyle name="Vírgula 7 4 2 2 2 2 2 5" xfId="12757" xr:uid="{50ED31E1-87AE-4500-ABFE-A741118A3F8F}"/>
    <cellStyle name="Vírgula 7 4 2 2 2 2 2 6" xfId="5718" xr:uid="{AD6CCD90-9EC7-4CAA-8F4C-12D00F81E8E9}"/>
    <cellStyle name="Vírgula 7 4 2 2 2 2 3" xfId="3251" xr:uid="{9FA139B7-B690-4F90-8A48-1B533AB93F4D}"/>
    <cellStyle name="Vírgula 7 4 2 2 2 2 3 2" xfId="13917" xr:uid="{626C6F2E-8E51-4709-9129-7595BE61375E}"/>
    <cellStyle name="Vírgula 7 4 2 2 2 2 3 3" xfId="10919" xr:uid="{1613B3FE-598E-45F8-BD24-C53D57112246}"/>
    <cellStyle name="Vírgula 7 4 2 2 2 2 4" xfId="10920" xr:uid="{49C10009-01EA-413C-9F30-10D233376C6D}"/>
    <cellStyle name="Vírgula 7 4 2 2 2 2 5" xfId="6890" xr:uid="{634446A3-4A52-43B8-A38A-1FACD40FCAA0}"/>
    <cellStyle name="Vírgula 7 4 2 2 2 2 6" xfId="12104" xr:uid="{D3080F05-0EE6-4BD2-8383-F9A9F4E2CCB0}"/>
    <cellStyle name="Vírgula 7 4 2 2 2 2 7" xfId="5065" xr:uid="{12D801B4-E4DD-49C9-949F-B55A9DE57E3A}"/>
    <cellStyle name="Vírgula 7 4 2 2 2 3" xfId="1946" xr:uid="{32FFFD8C-6959-40B1-ADB3-D2C24B29BF35}"/>
    <cellStyle name="Vírgula 7 4 2 2 2 3 2" xfId="3903" xr:uid="{48632AAD-1F33-488D-889E-1F61B7BE9818}"/>
    <cellStyle name="Vírgula 7 4 2 2 2 3 2 2" xfId="14569" xr:uid="{C14AA156-CE44-4EFC-BF7F-50913A7BCA4B}"/>
    <cellStyle name="Vírgula 7 4 2 2 2 3 2 3" xfId="10921" xr:uid="{85540A63-A4FF-4882-8EA9-B14BA283A63E}"/>
    <cellStyle name="Vírgula 7 4 2 2 2 3 3" xfId="10922" xr:uid="{80D7545F-FBFB-4582-AE50-827D1A4AFC58}"/>
    <cellStyle name="Vírgula 7 4 2 2 2 3 4" xfId="7542" xr:uid="{D25942C5-51AB-423F-BF13-8A2820EDC20C}"/>
    <cellStyle name="Vírgula 7 4 2 2 2 3 5" xfId="12756" xr:uid="{350F97A7-DEFD-4A3C-A877-90911D49CEAF}"/>
    <cellStyle name="Vírgula 7 4 2 2 2 3 6" xfId="5717" xr:uid="{D191D1AF-BA80-4371-9466-C396C94B5D89}"/>
    <cellStyle name="Vírgula 7 4 2 2 2 4" xfId="2884" xr:uid="{D36B6CD6-6B9D-4C35-9379-B1AFF5A9B1C0}"/>
    <cellStyle name="Vírgula 7 4 2 2 2 4 2" xfId="13550" xr:uid="{FA9EDF78-6059-4F5B-88E1-FB071BE6421A}"/>
    <cellStyle name="Vírgula 7 4 2 2 2 4 3" xfId="10923" xr:uid="{54237371-FE6C-4F9B-80FA-72D37D8F8C1C}"/>
    <cellStyle name="Vírgula 7 4 2 2 2 5" xfId="10924" xr:uid="{17FFBB2D-10BC-4A03-9F9A-603CACF7F94F}"/>
    <cellStyle name="Vírgula 7 4 2 2 2 6" xfId="6523" xr:uid="{EAC1D056-634E-48B4-95FA-4A08329257D6}"/>
    <cellStyle name="Vírgula 7 4 2 2 2 7" xfId="11737" xr:uid="{34F0442B-A427-458B-BE30-747FA47BE6D9}"/>
    <cellStyle name="Vírgula 7 4 2 2 2 8" xfId="4698" xr:uid="{3BC1693B-C49D-407D-8C7A-5F9AE8962603}"/>
    <cellStyle name="Vírgula 7 4 2 2 3" xfId="825" xr:uid="{973BF94F-BC31-4ABC-BECC-46A60A4ED1F5}"/>
    <cellStyle name="Vírgula 7 4 2 2 3 2" xfId="1286" xr:uid="{E383D17B-58EF-444C-89D1-8B97EEDC8F1B}"/>
    <cellStyle name="Vírgula 7 4 2 2 3 2 2" xfId="1949" xr:uid="{5CD1C92C-6F4E-4D1F-9FF2-E9F1D67B2C50}"/>
    <cellStyle name="Vírgula 7 4 2 2 3 2 2 2" xfId="3906" xr:uid="{BD763009-73BB-4206-985B-9940FED5ACFE}"/>
    <cellStyle name="Vírgula 7 4 2 2 3 2 2 2 2" xfId="14572" xr:uid="{577D998C-273F-4EA9-A5F1-DF06169B0A21}"/>
    <cellStyle name="Vírgula 7 4 2 2 3 2 2 2 3" xfId="10925" xr:uid="{AC5EACEE-5A25-42B0-A7AF-F0D461BC82FA}"/>
    <cellStyle name="Vírgula 7 4 2 2 3 2 2 3" xfId="10926" xr:uid="{84D17AD2-DC79-4B22-8DFC-05D7C810942E}"/>
    <cellStyle name="Vírgula 7 4 2 2 3 2 2 4" xfId="7545" xr:uid="{05B79701-5C19-46C6-A488-81507A7A93CD}"/>
    <cellStyle name="Vírgula 7 4 2 2 3 2 2 5" xfId="12759" xr:uid="{A850E520-988B-4992-8992-DFF6B1C482CB}"/>
    <cellStyle name="Vírgula 7 4 2 2 3 2 2 6" xfId="5720" xr:uid="{246444FE-8293-4518-92DB-1254B42BC01C}"/>
    <cellStyle name="Vírgula 7 4 2 2 3 2 3" xfId="3255" xr:uid="{7E6C82ED-4D53-4BA1-B3AC-AA9AE5CE75E2}"/>
    <cellStyle name="Vírgula 7 4 2 2 3 2 3 2" xfId="13921" xr:uid="{2155FFB7-CDA1-4FCA-AE85-6D4841F33E97}"/>
    <cellStyle name="Vírgula 7 4 2 2 3 2 3 3" xfId="10927" xr:uid="{B580FA1B-FE1D-4584-94CD-2D09BF107970}"/>
    <cellStyle name="Vírgula 7 4 2 2 3 2 4" xfId="10928" xr:uid="{72D6E2D5-4E94-4C3C-9118-37BC83F90823}"/>
    <cellStyle name="Vírgula 7 4 2 2 3 2 5" xfId="6894" xr:uid="{E2D31A3F-36D7-44D3-A1D1-39372F846A5B}"/>
    <cellStyle name="Vírgula 7 4 2 2 3 2 6" xfId="12108" xr:uid="{E6024CBA-0CEE-4E23-82F2-C251C2720148}"/>
    <cellStyle name="Vírgula 7 4 2 2 3 2 7" xfId="5069" xr:uid="{FA51D9EC-6510-4A64-99F9-CA260ABEC800}"/>
    <cellStyle name="Vírgula 7 4 2 2 3 3" xfId="1948" xr:uid="{3AD25061-2460-4595-9746-D63DD5BBF302}"/>
    <cellStyle name="Vírgula 7 4 2 2 3 3 2" xfId="3905" xr:uid="{5A9332DC-C803-47BB-B6CF-E7719C2446D0}"/>
    <cellStyle name="Vírgula 7 4 2 2 3 3 2 2" xfId="14571" xr:uid="{46F0A384-069B-4D97-86A9-33281E147034}"/>
    <cellStyle name="Vírgula 7 4 2 2 3 3 2 3" xfId="10929" xr:uid="{3FA3ECAD-5DEC-4100-BEA8-3C1B17260BCB}"/>
    <cellStyle name="Vírgula 7 4 2 2 3 3 3" xfId="10930" xr:uid="{28EF1691-9B21-4395-A6A7-3C8D9CCDD125}"/>
    <cellStyle name="Vírgula 7 4 2 2 3 3 4" xfId="7544" xr:uid="{83F86BC8-8C2D-4FBF-A83A-04CA4C1CAD9C}"/>
    <cellStyle name="Vírgula 7 4 2 2 3 3 5" xfId="12758" xr:uid="{F45864B2-CA01-4943-9574-93CB578EA393}"/>
    <cellStyle name="Vírgula 7 4 2 2 3 3 6" xfId="5719" xr:uid="{4112312F-B8D4-43E1-9443-609C8E5570AA}"/>
    <cellStyle name="Vírgula 7 4 2 2 3 4" xfId="2888" xr:uid="{468C339F-0915-4CB6-8314-1D95E596B8D8}"/>
    <cellStyle name="Vírgula 7 4 2 2 3 4 2" xfId="13554" xr:uid="{0F786788-5996-4F2C-9248-89C8B6B18AD5}"/>
    <cellStyle name="Vírgula 7 4 2 2 3 4 3" xfId="10931" xr:uid="{D496C42C-75AB-4A0D-9002-EAA6D4A4F822}"/>
    <cellStyle name="Vírgula 7 4 2 2 3 5" xfId="10932" xr:uid="{668817B2-2338-47A8-B84D-6BD03F91B6F6}"/>
    <cellStyle name="Vírgula 7 4 2 2 3 6" xfId="6527" xr:uid="{7CEA01FB-62A2-47F6-BB2B-E10025FE976C}"/>
    <cellStyle name="Vírgula 7 4 2 2 3 7" xfId="11741" xr:uid="{7ADD67A6-B830-4818-9083-4785A360B425}"/>
    <cellStyle name="Vírgula 7 4 2 2 3 8" xfId="4702" xr:uid="{2774B508-6906-4E48-8F81-81A1AE453671}"/>
    <cellStyle name="Vírgula 7 4 2 2 4" xfId="971" xr:uid="{C13572C3-F995-4993-9BC6-35AF58226186}"/>
    <cellStyle name="Vírgula 7 4 2 2 4 2" xfId="1950" xr:uid="{3F6500C3-80E3-434E-B697-846285B54041}"/>
    <cellStyle name="Vírgula 7 4 2 2 4 2 2" xfId="3907" xr:uid="{78388816-7544-47A5-9D0A-D1FE8D7CECD0}"/>
    <cellStyle name="Vírgula 7 4 2 2 4 2 2 2" xfId="14573" xr:uid="{0B0D02CD-5EAD-421E-9F48-B0AF165130BC}"/>
    <cellStyle name="Vírgula 7 4 2 2 4 2 2 3" xfId="10933" xr:uid="{115508AC-D6F4-41C4-B03A-CC820F0EEED3}"/>
    <cellStyle name="Vírgula 7 4 2 2 4 2 3" xfId="10934" xr:uid="{4760E3C5-466A-4082-8303-5EF6564B28E2}"/>
    <cellStyle name="Vírgula 7 4 2 2 4 2 4" xfId="7546" xr:uid="{0EC71180-E044-4C65-BA3D-E44FFCD93AA5}"/>
    <cellStyle name="Vírgula 7 4 2 2 4 2 5" xfId="12760" xr:uid="{467A505F-BF62-420E-AC1B-484300AF9243}"/>
    <cellStyle name="Vírgula 7 4 2 2 4 2 6" xfId="5721" xr:uid="{AE6349EF-73A3-4DED-A4C0-0877291C20E0}"/>
    <cellStyle name="Vírgula 7 4 2 2 4 3" xfId="3022" xr:uid="{D5731FC7-AA66-4C6B-B697-ED42927068DA}"/>
    <cellStyle name="Vírgula 7 4 2 2 4 3 2" xfId="13688" xr:uid="{2A58FD76-4F28-4D91-AE03-0831D417FF2E}"/>
    <cellStyle name="Vírgula 7 4 2 2 4 3 3" xfId="10935" xr:uid="{8AE1F616-DAD4-406B-A0C2-E13E727BBD06}"/>
    <cellStyle name="Vírgula 7 4 2 2 4 4" xfId="10936" xr:uid="{216AC692-81FE-4B7F-BBCE-C005F9DCAA39}"/>
    <cellStyle name="Vírgula 7 4 2 2 4 5" xfId="6661" xr:uid="{9C1FE3B7-9FD4-4612-930F-768198427AF5}"/>
    <cellStyle name="Vírgula 7 4 2 2 4 6" xfId="11875" xr:uid="{97799CD4-86C6-4BE7-B723-0FBE8530844C}"/>
    <cellStyle name="Vírgula 7 4 2 2 4 7" xfId="4836" xr:uid="{820FA98A-E666-43F0-A860-74492F343743}"/>
    <cellStyle name="Vírgula 7 4 2 2 5" xfId="1945" xr:uid="{58826CD6-345B-4CF4-BFD9-8EC1C6B837E9}"/>
    <cellStyle name="Vírgula 7 4 2 2 5 2" xfId="3902" xr:uid="{DC25B29F-64E7-46FE-A552-A1FCE841BEC7}"/>
    <cellStyle name="Vírgula 7 4 2 2 5 2 2" xfId="14568" xr:uid="{018FAAEF-0824-4A66-80BF-8CCC0D0F2099}"/>
    <cellStyle name="Vírgula 7 4 2 2 5 2 3" xfId="10937" xr:uid="{68E86D22-6E02-4543-954C-F48D28B3F28F}"/>
    <cellStyle name="Vírgula 7 4 2 2 5 3" xfId="10938" xr:uid="{7DEEF66F-2BD4-47F8-BE92-A32A91B60224}"/>
    <cellStyle name="Vírgula 7 4 2 2 5 4" xfId="7541" xr:uid="{B3D0761B-745E-4A7A-8336-293830D2422D}"/>
    <cellStyle name="Vírgula 7 4 2 2 5 5" xfId="12755" xr:uid="{70503AB9-E4D8-45C2-9260-E992498AFCD2}"/>
    <cellStyle name="Vírgula 7 4 2 2 5 6" xfId="5716" xr:uid="{4F49F428-5DD3-4D8D-A520-B4E3DF3B7884}"/>
    <cellStyle name="Vírgula 7 4 2 2 6" xfId="2277" xr:uid="{5F48E170-61FE-4C62-BAB4-87A0388AB5AC}"/>
    <cellStyle name="Vírgula 7 4 2 2 6 2" xfId="4130" xr:uid="{F9D85449-4751-46B2-BC8B-CF6E7E044061}"/>
    <cellStyle name="Vírgula 7 4 2 2 6 2 2" xfId="14793" xr:uid="{D200B4FC-DC4B-43A9-943B-652FB3CC1756}"/>
    <cellStyle name="Vírgula 7 4 2 2 6 2 3" xfId="10939" xr:uid="{ABFEFD54-DE30-4A98-A2F8-532F3AE41192}"/>
    <cellStyle name="Vírgula 7 4 2 2 6 3" xfId="10940" xr:uid="{CA6FE201-55DA-47D5-BE99-ACED2D1BD71E}"/>
    <cellStyle name="Vírgula 7 4 2 2 6 4" xfId="7769" xr:uid="{871BF87A-6089-4563-B135-01447C36CC70}"/>
    <cellStyle name="Vírgula 7 4 2 2 6 5" xfId="12980" xr:uid="{500333F9-577E-4672-9DA7-9F36A903B960}"/>
    <cellStyle name="Vírgula 7 4 2 2 6 6" xfId="5941" xr:uid="{627FFC73-3C1F-43F7-A661-317C50574CD0}"/>
    <cellStyle name="Vírgula 7 4 2 2 7" xfId="2421" xr:uid="{EC890C77-01F8-417F-A083-211A0AD663C7}"/>
    <cellStyle name="Vírgula 7 4 2 2 7 2" xfId="4265" xr:uid="{C8D87D12-22E3-428E-B466-07D58975E862}"/>
    <cellStyle name="Vírgula 7 4 2 2 7 2 2" xfId="14928" xr:uid="{AB29D239-38CA-4980-AD6A-FD8A4E96913C}"/>
    <cellStyle name="Vírgula 7 4 2 2 7 2 3" xfId="10941" xr:uid="{E8BCA708-71F1-443C-9EE4-5ABC4DAB586D}"/>
    <cellStyle name="Vírgula 7 4 2 2 7 3" xfId="7904" xr:uid="{FA8A71EF-F3CB-4D74-AC18-04B4E5C8D6F4}"/>
    <cellStyle name="Vírgula 7 4 2 2 7 4" xfId="13115" xr:uid="{E1082364-85D6-4B09-B402-5874778C2664}"/>
    <cellStyle name="Vírgula 7 4 2 2 7 5" xfId="6076" xr:uid="{01F89F4A-38FA-4007-8496-851FA0491ADC}"/>
    <cellStyle name="Vírgula 7 4 2 2 8" xfId="2749" xr:uid="{941CA81D-3473-4653-AE04-9B06CC6B5F5B}"/>
    <cellStyle name="Vírgula 7 4 2 2 8 2" xfId="13415" xr:uid="{30CB2FB8-FE2E-44DD-97E9-4B364B72441D}"/>
    <cellStyle name="Vírgula 7 4 2 2 8 3" xfId="10942" xr:uid="{BEA9EFEC-46F3-4FA2-9A92-55FC1A4A2D31}"/>
    <cellStyle name="Vírgula 7 4 2 2 9" xfId="10943" xr:uid="{6702A57E-5672-4F48-9EC9-65A88F946D3A}"/>
    <cellStyle name="Vírgula 7 4 2 3" xfId="522" xr:uid="{3DEE146D-F40C-46F0-9EAE-79E608F59B72}"/>
    <cellStyle name="Vírgula 7 4 2 3 2" xfId="1080" xr:uid="{95755E7B-9E2C-4CA3-808D-34BBF4B7500C}"/>
    <cellStyle name="Vírgula 7 4 2 3 2 2" xfId="1952" xr:uid="{C09F94F5-A3D7-4602-89FA-8280C01336B8}"/>
    <cellStyle name="Vírgula 7 4 2 3 2 2 2" xfId="3909" xr:uid="{7E0D270F-0B17-430D-A6E2-2A02BB6408D6}"/>
    <cellStyle name="Vírgula 7 4 2 3 2 2 2 2" xfId="14575" xr:uid="{E2FD3C17-79D7-4B94-B4F2-AFF983C991DC}"/>
    <cellStyle name="Vírgula 7 4 2 3 2 2 2 3" xfId="10944" xr:uid="{E44C6B73-5FFB-4DAA-9020-3B9B13B938D1}"/>
    <cellStyle name="Vírgula 7 4 2 3 2 2 3" xfId="10945" xr:uid="{16328E0D-E215-4B26-8059-92A13E86F090}"/>
    <cellStyle name="Vírgula 7 4 2 3 2 2 4" xfId="7548" xr:uid="{DA502A46-483C-448D-AFED-073083CFA9BA}"/>
    <cellStyle name="Vírgula 7 4 2 3 2 2 5" xfId="12762" xr:uid="{BF43E0AE-B577-4DE2-B284-770D513C07BD}"/>
    <cellStyle name="Vírgula 7 4 2 3 2 2 6" xfId="5723" xr:uid="{25C2FC78-7DBF-4E5B-BC6E-D18878E61A9A}"/>
    <cellStyle name="Vírgula 7 4 2 3 2 3" xfId="3112" xr:uid="{EE8E731A-4626-4EAE-B69F-C63F12F36F4D}"/>
    <cellStyle name="Vírgula 7 4 2 3 2 3 2" xfId="13778" xr:uid="{92D10797-4295-4B71-9660-955A34C68FB3}"/>
    <cellStyle name="Vírgula 7 4 2 3 2 3 3" xfId="10946" xr:uid="{C96DCF73-79A7-4C7F-BBB1-A97527C99EAA}"/>
    <cellStyle name="Vírgula 7 4 2 3 2 4" xfId="10947" xr:uid="{2F67CC68-CD63-4E3F-8D18-861C840BDF90}"/>
    <cellStyle name="Vírgula 7 4 2 3 2 5" xfId="6751" xr:uid="{15C67BEC-7ABA-4335-AA0D-208E795DED87}"/>
    <cellStyle name="Vírgula 7 4 2 3 2 6" xfId="11965" xr:uid="{162EF71B-94F7-46C9-8FEF-B55342ED1267}"/>
    <cellStyle name="Vírgula 7 4 2 3 2 7" xfId="4926" xr:uid="{4F6D4806-8F5D-49E0-86C9-B39DC595AA61}"/>
    <cellStyle name="Vírgula 7 4 2 3 3" xfId="1951" xr:uid="{02A918FC-EE2E-4FFA-BD1B-7ED3C79BCDA3}"/>
    <cellStyle name="Vírgula 7 4 2 3 3 2" xfId="3908" xr:uid="{A83A0ECF-8054-4260-A53B-E7FE516EB7E5}"/>
    <cellStyle name="Vírgula 7 4 2 3 3 2 2" xfId="14574" xr:uid="{F1FAA39B-0055-4617-AA58-FD1D18A4F8FE}"/>
    <cellStyle name="Vírgula 7 4 2 3 3 2 3" xfId="10948" xr:uid="{FF94C7C0-3888-4B96-AEFA-60AE2D531AEA}"/>
    <cellStyle name="Vírgula 7 4 2 3 3 3" xfId="10949" xr:uid="{493DF39A-A7EA-49E4-AD35-A93A4CA1502A}"/>
    <cellStyle name="Vírgula 7 4 2 3 3 4" xfId="7547" xr:uid="{46C94BBF-1E62-431C-A5F1-2D6939FA67BF}"/>
    <cellStyle name="Vírgula 7 4 2 3 3 5" xfId="12761" xr:uid="{7239C95D-7311-4B20-BE5B-F78ED9C7CDB5}"/>
    <cellStyle name="Vírgula 7 4 2 3 3 6" xfId="5722" xr:uid="{345D9BDE-4241-473E-97D5-8D1259ED1475}"/>
    <cellStyle name="Vírgula 7 4 2 3 4" xfId="2660" xr:uid="{2044F997-E823-4AF1-AAB7-D8A5F1D97D19}"/>
    <cellStyle name="Vírgula 7 4 2 3 4 2" xfId="13326" xr:uid="{FDAF891D-B3C0-4F6F-A1E5-B2E95DB42A15}"/>
    <cellStyle name="Vírgula 7 4 2 3 4 3" xfId="10950" xr:uid="{6F49277E-B738-48BB-9421-D5733683FAB5}"/>
    <cellStyle name="Vírgula 7 4 2 3 5" xfId="10951" xr:uid="{0774A90F-7767-4A69-B150-595672DA450D}"/>
    <cellStyle name="Vírgula 7 4 2 3 6" xfId="6299" xr:uid="{30E21D29-684B-4338-BC08-B7F302464B3D}"/>
    <cellStyle name="Vírgula 7 4 2 3 7" xfId="11513" xr:uid="{AC076B70-061B-4BE4-AB3E-4CF740EBE392}"/>
    <cellStyle name="Vírgula 7 4 2 3 8" xfId="4474" xr:uid="{A0DFB732-1343-4B6B-AD13-D1DADF8D3035}"/>
    <cellStyle name="Vírgula 7 4 2 4" xfId="729" xr:uid="{A0169D51-00F2-43F7-8113-73B988F1F7AD}"/>
    <cellStyle name="Vírgula 7 4 2 4 2" xfId="1193" xr:uid="{D7847234-A349-4689-8DEB-A64AC956E6FC}"/>
    <cellStyle name="Vírgula 7 4 2 4 2 2" xfId="1954" xr:uid="{C39F42D1-E315-4DCC-80FE-8E8BFE44A850}"/>
    <cellStyle name="Vírgula 7 4 2 4 2 2 2" xfId="3911" xr:uid="{A46E440E-803D-4E09-B1CD-F50D72569C64}"/>
    <cellStyle name="Vírgula 7 4 2 4 2 2 2 2" xfId="14577" xr:uid="{7215F37E-63A9-48CF-A54B-66F7318B4DEF}"/>
    <cellStyle name="Vírgula 7 4 2 4 2 2 2 3" xfId="10952" xr:uid="{CEB3D398-8E8F-4303-A113-517BD56A5373}"/>
    <cellStyle name="Vírgula 7 4 2 4 2 2 3" xfId="10953" xr:uid="{9886A150-371A-4445-868B-0175537926C5}"/>
    <cellStyle name="Vírgula 7 4 2 4 2 2 4" xfId="7550" xr:uid="{195B0125-DEF4-4BDF-BEDA-E1ADFD0BD274}"/>
    <cellStyle name="Vírgula 7 4 2 4 2 2 5" xfId="12764" xr:uid="{AA86253D-3663-476D-B39B-DB1C29F847EF}"/>
    <cellStyle name="Vírgula 7 4 2 4 2 2 6" xfId="5725" xr:uid="{71A04D07-FEF6-4F51-923C-FF7A62E94E47}"/>
    <cellStyle name="Vírgula 7 4 2 4 2 3" xfId="3162" xr:uid="{D2468D7B-2971-4295-B6C1-83C28A40DDD1}"/>
    <cellStyle name="Vírgula 7 4 2 4 2 3 2" xfId="13828" xr:uid="{374BD265-EC97-4122-B31D-4361F1FCB523}"/>
    <cellStyle name="Vírgula 7 4 2 4 2 3 3" xfId="10954" xr:uid="{09B4783E-C3DD-4346-8F1D-4EB51F19992F}"/>
    <cellStyle name="Vírgula 7 4 2 4 2 4" xfId="10955" xr:uid="{81FEB09E-6101-41DA-9386-1DD27354C04E}"/>
    <cellStyle name="Vírgula 7 4 2 4 2 5" xfId="6801" xr:uid="{F75D07B2-45A7-488C-9A6C-B828DDFB469A}"/>
    <cellStyle name="Vírgula 7 4 2 4 2 6" xfId="12015" xr:uid="{9B6FB729-0C79-4F93-8E80-9657CC790796}"/>
    <cellStyle name="Vírgula 7 4 2 4 2 7" xfId="4976" xr:uid="{7E27B6C2-EB11-44E2-8EB8-A593529EC6DB}"/>
    <cellStyle name="Vírgula 7 4 2 4 3" xfId="1953" xr:uid="{DEE44DCD-BD0E-475D-9238-7962E879C4F0}"/>
    <cellStyle name="Vírgula 7 4 2 4 3 2" xfId="3910" xr:uid="{444B8166-D5D3-4996-A9ED-7084737AA7F2}"/>
    <cellStyle name="Vírgula 7 4 2 4 3 2 2" xfId="14576" xr:uid="{6913EB49-C224-4502-A129-E783649EF907}"/>
    <cellStyle name="Vírgula 7 4 2 4 3 2 3" xfId="10956" xr:uid="{4C911471-AC0D-42BB-83AB-18345451A4B9}"/>
    <cellStyle name="Vírgula 7 4 2 4 3 3" xfId="10957" xr:uid="{FBBA5A9F-900D-425F-9493-6858F0751D13}"/>
    <cellStyle name="Vírgula 7 4 2 4 3 4" xfId="7549" xr:uid="{D8C4D251-A998-498B-A47B-221696826762}"/>
    <cellStyle name="Vírgula 7 4 2 4 3 5" xfId="12763" xr:uid="{042F58FB-C7E1-4AD9-882B-003359D6C980}"/>
    <cellStyle name="Vírgula 7 4 2 4 3 6" xfId="5724" xr:uid="{113A006A-9A66-4273-A900-69AFB8286445}"/>
    <cellStyle name="Vírgula 7 4 2 4 4" xfId="2795" xr:uid="{6022809F-9BAB-4AE3-BD89-BA35D37E5175}"/>
    <cellStyle name="Vírgula 7 4 2 4 4 2" xfId="13461" xr:uid="{BCBC41C5-43BF-4027-AC94-6787DB767204}"/>
    <cellStyle name="Vírgula 7 4 2 4 4 3" xfId="10958" xr:uid="{58E3A9B6-BF7D-4ABB-9AA3-1DEFD714A507}"/>
    <cellStyle name="Vírgula 7 4 2 4 5" xfId="10959" xr:uid="{E99F4ACF-0547-43E1-85D2-ACE39DCABBE6}"/>
    <cellStyle name="Vírgula 7 4 2 4 6" xfId="6434" xr:uid="{19A706A7-F9B4-4C5A-A94D-6F9B3F5A3D19}"/>
    <cellStyle name="Vírgula 7 4 2 4 7" xfId="11648" xr:uid="{702E28B8-AD90-4FE8-951B-4529B23EE759}"/>
    <cellStyle name="Vírgula 7 4 2 4 8" xfId="4609" xr:uid="{3CCEF657-904E-469E-AB3A-321D64B42C4A}"/>
    <cellStyle name="Vírgula 7 4 2 5" xfId="879" xr:uid="{8786BA58-351C-4346-8351-E3948154DB52}"/>
    <cellStyle name="Vírgula 7 4 2 5 2" xfId="1955" xr:uid="{70243D24-D3C4-4917-9250-47BD7C43112C}"/>
    <cellStyle name="Vírgula 7 4 2 5 2 2" xfId="3912" xr:uid="{A4EA3DC3-A4B8-4436-829B-69A2FA6A8822}"/>
    <cellStyle name="Vírgula 7 4 2 5 2 2 2" xfId="14578" xr:uid="{8C259B40-5EE8-40E7-8C1E-0A88FE00F808}"/>
    <cellStyle name="Vírgula 7 4 2 5 2 2 3" xfId="10960" xr:uid="{181D9C44-107D-420D-A7E4-B6F6D10021B6}"/>
    <cellStyle name="Vírgula 7 4 2 5 2 3" xfId="10961" xr:uid="{9018D504-D333-4A52-9560-2CA884FACA0C}"/>
    <cellStyle name="Vírgula 7 4 2 5 2 4" xfId="7551" xr:uid="{DAA5361D-1C47-4822-AAEE-376AAA161D19}"/>
    <cellStyle name="Vírgula 7 4 2 5 2 5" xfId="12765" xr:uid="{4188B94B-DD13-45F0-8186-FD86E3521B79}"/>
    <cellStyle name="Vírgula 7 4 2 5 2 6" xfId="5726" xr:uid="{574BC01B-996B-4263-9A2A-A7034A0096FB}"/>
    <cellStyle name="Vírgula 7 4 2 5 3" xfId="2933" xr:uid="{79AD0898-D9B0-4A04-A96C-0CD71718E924}"/>
    <cellStyle name="Vírgula 7 4 2 5 3 2" xfId="13599" xr:uid="{59C0A5C2-EE54-4A90-A2B4-DA0924A1FDC3}"/>
    <cellStyle name="Vírgula 7 4 2 5 3 3" xfId="10962" xr:uid="{76765CDA-5F49-4C38-B37C-4B80786B83DB}"/>
    <cellStyle name="Vírgula 7 4 2 5 4" xfId="10963" xr:uid="{F19FFDD7-EB01-4CB7-AB24-7FC03F11D7B5}"/>
    <cellStyle name="Vírgula 7 4 2 5 5" xfId="6572" xr:uid="{8F4089AC-BD0B-4F15-B090-9424A046E108}"/>
    <cellStyle name="Vírgula 7 4 2 5 6" xfId="11786" xr:uid="{419A61F4-A850-4BF4-B464-4418BBE332A2}"/>
    <cellStyle name="Vírgula 7 4 2 5 7" xfId="4747" xr:uid="{67A94AB7-0B2C-4C05-8354-13F60238C0A2}"/>
    <cellStyle name="Vírgula 7 4 2 6" xfId="1944" xr:uid="{F02CDAC3-B689-4CBA-A518-0B84819D5909}"/>
    <cellStyle name="Vírgula 7 4 2 6 2" xfId="3901" xr:uid="{E94E0257-0B9A-4BD0-A897-5807B59F57CC}"/>
    <cellStyle name="Vírgula 7 4 2 6 2 2" xfId="14567" xr:uid="{F2BAF217-54A0-4560-BBB4-E8F770FAC6C1}"/>
    <cellStyle name="Vírgula 7 4 2 6 2 3" xfId="10964" xr:uid="{A2D06255-9251-4F96-8A9F-C72722DA04B4}"/>
    <cellStyle name="Vírgula 7 4 2 6 3" xfId="10965" xr:uid="{53760687-0713-4FB4-A9C8-C8D505E6C51D}"/>
    <cellStyle name="Vírgula 7 4 2 6 4" xfId="7540" xr:uid="{06E4F301-9223-4D48-BFA2-A85AD436E4D9}"/>
    <cellStyle name="Vírgula 7 4 2 6 5" xfId="12754" xr:uid="{533DF43C-7C1E-495F-8FD0-082864AC5583}"/>
    <cellStyle name="Vírgula 7 4 2 6 6" xfId="5715" xr:uid="{034A2637-A800-4737-BDC2-33D0DF51194A}"/>
    <cellStyle name="Vírgula 7 4 2 7" xfId="2184" xr:uid="{AC520094-92F1-4D88-BFBB-6175032B8494}"/>
    <cellStyle name="Vírgula 7 4 2 7 2" xfId="4040" xr:uid="{8DA5CA44-6C15-4043-AD44-E99494508E17}"/>
    <cellStyle name="Vírgula 7 4 2 7 2 2" xfId="14703" xr:uid="{B3E07243-54DE-4BDD-A821-0C1D8F7CE965}"/>
    <cellStyle name="Vírgula 7 4 2 7 2 3" xfId="10966" xr:uid="{97295B13-ED1C-4A8F-BF0A-DAE673747B19}"/>
    <cellStyle name="Vírgula 7 4 2 7 3" xfId="10967" xr:uid="{4D9FA318-AF05-49C3-B8EF-2EC5405260E7}"/>
    <cellStyle name="Vírgula 7 4 2 7 4" xfId="7679" xr:uid="{11B42E06-83A9-479E-BDEE-D3DCCA6A4E0C}"/>
    <cellStyle name="Vírgula 7 4 2 7 5" xfId="12890" xr:uid="{4CE7951A-F0FB-4996-ACFC-65C641DDE019}"/>
    <cellStyle name="Vírgula 7 4 2 7 6" xfId="5851" xr:uid="{42F693E6-F590-4AFC-B9FE-E657116FFCFE}"/>
    <cellStyle name="Vírgula 7 4 2 8" xfId="2332" xr:uid="{AB33A1F9-F6CC-462F-B3BE-5F7C20BB775A}"/>
    <cellStyle name="Vírgula 7 4 2 8 2" xfId="4176" xr:uid="{9E12AB7B-75C1-44A0-A9F3-46C46365772C}"/>
    <cellStyle name="Vírgula 7 4 2 8 2 2" xfId="14839" xr:uid="{47105940-4ADC-49CD-BC88-71090697F694}"/>
    <cellStyle name="Vírgula 7 4 2 8 2 3" xfId="10968" xr:uid="{DF3CC80A-641C-4C73-B19E-7E1E9BF75B20}"/>
    <cellStyle name="Vírgula 7 4 2 8 3" xfId="7815" xr:uid="{6C7F3733-F6BE-4FCD-9033-E403EEED791F}"/>
    <cellStyle name="Vírgula 7 4 2 8 4" xfId="13026" xr:uid="{ED00DD8D-7CDD-4FDC-9A71-BAF9675E0258}"/>
    <cellStyle name="Vírgula 7 4 2 8 5" xfId="5987" xr:uid="{6F5FBA83-1989-4578-98C3-313D0D04880D}"/>
    <cellStyle name="Vírgula 7 4 2 9" xfId="2614" xr:uid="{1F25436E-E009-419A-A5FC-58877C0E09C4}"/>
    <cellStyle name="Vírgula 7 4 2 9 2" xfId="13280" xr:uid="{6B699E8C-A7FB-4900-BAC6-9FD0B470E3CE}"/>
    <cellStyle name="Vírgula 7 4 2 9 3" xfId="10969" xr:uid="{BA8A4216-531C-474C-982E-CFE491318E7C}"/>
    <cellStyle name="Vírgula 7 4 3" xfId="672" xr:uid="{7BBE567E-7D34-45E3-BAE1-C10D8D9A6F0B}"/>
    <cellStyle name="Vírgula 7 4 3 10" xfId="11596" xr:uid="{1090DDEB-B012-4F56-A44C-4F59A2A53ED6}"/>
    <cellStyle name="Vírgula 7 4 3 11" xfId="4557" xr:uid="{4E97D22A-4FD5-495A-9467-FB7DF2916B02}"/>
    <cellStyle name="Vírgula 7 4 3 2" xfId="813" xr:uid="{86ED1D2B-2272-44DF-8F74-78FCD8AFEAE3}"/>
    <cellStyle name="Vírgula 7 4 3 2 2" xfId="1276" xr:uid="{82F244AF-A517-4036-8647-E7F29301BA10}"/>
    <cellStyle name="Vírgula 7 4 3 2 2 2" xfId="1958" xr:uid="{10A85E62-2DB8-45F5-BCBD-DF5888CBAC75}"/>
    <cellStyle name="Vírgula 7 4 3 2 2 2 2" xfId="3915" xr:uid="{DDAE6554-811E-4B83-99B8-B66CF4A4ED11}"/>
    <cellStyle name="Vírgula 7 4 3 2 2 2 2 2" xfId="14581" xr:uid="{04C040C9-7993-494B-B43B-C59B6CE6835A}"/>
    <cellStyle name="Vírgula 7 4 3 2 2 2 2 3" xfId="10970" xr:uid="{D1202BF4-C566-4A61-B6B1-BCB69588EB51}"/>
    <cellStyle name="Vírgula 7 4 3 2 2 2 3" xfId="10971" xr:uid="{EDE660E7-8076-45E7-91B3-21D58E6B6561}"/>
    <cellStyle name="Vírgula 7 4 3 2 2 2 4" xfId="7554" xr:uid="{430AFF8C-1D8F-462A-99E5-0A830EBE37DC}"/>
    <cellStyle name="Vírgula 7 4 3 2 2 2 5" xfId="12768" xr:uid="{56F45A72-D66E-4D30-A19D-D352B3B93F20}"/>
    <cellStyle name="Vírgula 7 4 3 2 2 2 6" xfId="5729" xr:uid="{1DD46003-D667-46CE-A4C4-F9FDB507B422}"/>
    <cellStyle name="Vírgula 7 4 3 2 2 3" xfId="3245" xr:uid="{A208A53C-64F3-40E2-8A79-278E22EA2C7E}"/>
    <cellStyle name="Vírgula 7 4 3 2 2 3 2" xfId="13911" xr:uid="{E02DB4CA-60C7-41C8-ADAF-2F8E2F20DF96}"/>
    <cellStyle name="Vírgula 7 4 3 2 2 3 3" xfId="10972" xr:uid="{FACE31CD-CCF2-42DF-8FB9-F30D91B04A48}"/>
    <cellStyle name="Vírgula 7 4 3 2 2 4" xfId="10973" xr:uid="{5E0A2680-3948-4081-B485-DCF7A6C93519}"/>
    <cellStyle name="Vírgula 7 4 3 2 2 5" xfId="6884" xr:uid="{D5D6F75E-228A-48DA-AE3E-A567387AC0FD}"/>
    <cellStyle name="Vírgula 7 4 3 2 2 6" xfId="12098" xr:uid="{9935BD69-FE20-4236-90C4-BD23611A884D}"/>
    <cellStyle name="Vírgula 7 4 3 2 2 7" xfId="5059" xr:uid="{C71401BC-DBD2-45F5-8C4F-555CE5FE8791}"/>
    <cellStyle name="Vírgula 7 4 3 2 3" xfId="1957" xr:uid="{522875B4-B488-4688-85B0-A26934FF0182}"/>
    <cellStyle name="Vírgula 7 4 3 2 3 2" xfId="3914" xr:uid="{7514EB2B-9902-49E5-BDD5-65F3D5FE99A2}"/>
    <cellStyle name="Vírgula 7 4 3 2 3 2 2" xfId="14580" xr:uid="{4F78C68B-C934-45FF-A7BA-D21394A34238}"/>
    <cellStyle name="Vírgula 7 4 3 2 3 2 3" xfId="10974" xr:uid="{C7E7B594-2F50-4A5B-ABB3-A05863DAFF72}"/>
    <cellStyle name="Vírgula 7 4 3 2 3 3" xfId="10975" xr:uid="{075FEA73-D7EB-43FE-8CFC-E4BC9E9EFA37}"/>
    <cellStyle name="Vírgula 7 4 3 2 3 4" xfId="7553" xr:uid="{65237504-8B86-49DF-A036-55DB634B3D45}"/>
    <cellStyle name="Vírgula 7 4 3 2 3 5" xfId="12767" xr:uid="{FE90C639-913F-4E1A-B8AF-EAFD0FB44FEA}"/>
    <cellStyle name="Vírgula 7 4 3 2 3 6" xfId="5728" xr:uid="{D836C88D-37B9-49A5-8D95-366B0934AE6B}"/>
    <cellStyle name="Vírgula 7 4 3 2 4" xfId="2878" xr:uid="{B4A75F1E-5B86-43E7-9006-5097B4182F51}"/>
    <cellStyle name="Vírgula 7 4 3 2 4 2" xfId="13544" xr:uid="{9A3B2338-79A1-4A3A-A086-EB1FCF332742}"/>
    <cellStyle name="Vírgula 7 4 3 2 4 3" xfId="10976" xr:uid="{7A0B8525-E210-4B51-945A-7D2A507C02F3}"/>
    <cellStyle name="Vírgula 7 4 3 2 5" xfId="10977" xr:uid="{DE291D25-4747-43C1-94E4-990F954433F8}"/>
    <cellStyle name="Vírgula 7 4 3 2 6" xfId="6517" xr:uid="{40D2CCC6-4987-4EFC-8C94-50A0BCC9AD3E}"/>
    <cellStyle name="Vírgula 7 4 3 2 7" xfId="11731" xr:uid="{A3AD4BC1-5660-47FF-B91B-71E47C42BA2D}"/>
    <cellStyle name="Vírgula 7 4 3 2 8" xfId="4692" xr:uid="{E8B96C3B-2D5E-4689-86C1-F0DEACD07846}"/>
    <cellStyle name="Vírgula 7 4 3 3" xfId="965" xr:uid="{C3FBC661-5E0F-42E9-B19F-AB4E7AEEF2B5}"/>
    <cellStyle name="Vírgula 7 4 3 3 2" xfId="1959" xr:uid="{5A4BA194-4E24-44E4-B24F-CB052F2E9C23}"/>
    <cellStyle name="Vírgula 7 4 3 3 2 2" xfId="3916" xr:uid="{83A0D396-2CFD-4F94-AC6F-A25A803ACDAE}"/>
    <cellStyle name="Vírgula 7 4 3 3 2 2 2" xfId="14582" xr:uid="{9D453731-9906-4A73-B7E7-A1F00161DD6D}"/>
    <cellStyle name="Vírgula 7 4 3 3 2 2 3" xfId="10978" xr:uid="{1E07F61C-877E-4569-B0BD-C761A2BF5818}"/>
    <cellStyle name="Vírgula 7 4 3 3 2 3" xfId="10979" xr:uid="{1C390902-C6DF-4AC7-ADB8-27D9132CA87A}"/>
    <cellStyle name="Vírgula 7 4 3 3 2 4" xfId="7555" xr:uid="{77329974-90F2-45A8-B81B-D2234E795F86}"/>
    <cellStyle name="Vírgula 7 4 3 3 2 5" xfId="12769" xr:uid="{72B3FA85-2C58-4028-BABD-26B5835D6849}"/>
    <cellStyle name="Vírgula 7 4 3 3 2 6" xfId="5730" xr:uid="{0EC1F366-524C-4C23-912B-A5514472A679}"/>
    <cellStyle name="Vírgula 7 4 3 3 3" xfId="3016" xr:uid="{629B95CC-291E-4BA2-84E9-4CBA25CE2A2E}"/>
    <cellStyle name="Vírgula 7 4 3 3 3 2" xfId="13682" xr:uid="{B71904DA-C322-4D57-9C09-1F153E766D88}"/>
    <cellStyle name="Vírgula 7 4 3 3 3 3" xfId="10980" xr:uid="{403F1ABD-741C-477C-AE9C-F952356E4589}"/>
    <cellStyle name="Vírgula 7 4 3 3 4" xfId="10981" xr:uid="{8A5905F6-C579-46E6-8D9B-A20373EE1387}"/>
    <cellStyle name="Vírgula 7 4 3 3 5" xfId="6655" xr:uid="{F8C8ED55-A7DB-400C-AA0F-33C04B00AB4D}"/>
    <cellStyle name="Vírgula 7 4 3 3 6" xfId="11869" xr:uid="{FDADA42D-8EB2-4EA6-B0DA-25928DFA1EC9}"/>
    <cellStyle name="Vírgula 7 4 3 3 7" xfId="4830" xr:uid="{AF5F1ED6-9CA3-430B-B897-0EEA6844D2CE}"/>
    <cellStyle name="Vírgula 7 4 3 4" xfId="1956" xr:uid="{E47870AC-F553-4478-BB3D-89EDACFD5B32}"/>
    <cellStyle name="Vírgula 7 4 3 4 2" xfId="3913" xr:uid="{FA720AA1-4AAB-4E45-9A2A-B4AB756BFEFD}"/>
    <cellStyle name="Vírgula 7 4 3 4 2 2" xfId="14579" xr:uid="{C1EFE37C-2D89-4FAA-AD18-121E22F1D8E0}"/>
    <cellStyle name="Vírgula 7 4 3 4 2 3" xfId="10982" xr:uid="{447154E2-760D-450D-93B3-BF433A1DA97C}"/>
    <cellStyle name="Vírgula 7 4 3 4 3" xfId="10983" xr:uid="{B4A4780C-184A-47AC-9119-C17E5B6EDE1F}"/>
    <cellStyle name="Vírgula 7 4 3 4 4" xfId="7552" xr:uid="{39DACED8-C2A9-4061-BA6D-C66AFB0C3706}"/>
    <cellStyle name="Vírgula 7 4 3 4 5" xfId="12766" xr:uid="{C56CFB7F-4396-4E5A-90AE-289973292C51}"/>
    <cellStyle name="Vírgula 7 4 3 4 6" xfId="5727" xr:uid="{00B3AA4E-D58D-41E3-959B-B53B570BC9F1}"/>
    <cellStyle name="Vírgula 7 4 3 5" xfId="2271" xr:uid="{53CEEBCB-FC22-446B-B76A-CC1CE79BFF64}"/>
    <cellStyle name="Vírgula 7 4 3 5 2" xfId="4124" xr:uid="{5DDF941D-ACAA-4800-82F9-6C4E1A9B67EC}"/>
    <cellStyle name="Vírgula 7 4 3 5 2 2" xfId="14787" xr:uid="{A7AE16DE-DD53-4773-94FD-F2DD1EF9A144}"/>
    <cellStyle name="Vírgula 7 4 3 5 2 3" xfId="10984" xr:uid="{E9CA15A6-4377-49B4-A7EE-769AB0C6A4FB}"/>
    <cellStyle name="Vírgula 7 4 3 5 3" xfId="10985" xr:uid="{23041307-EFBA-4CAE-81D6-842FE3656F01}"/>
    <cellStyle name="Vírgula 7 4 3 5 4" xfId="7763" xr:uid="{20D04BA4-6E4B-4A24-ABF4-F40C2263E4D9}"/>
    <cellStyle name="Vírgula 7 4 3 5 5" xfId="12974" xr:uid="{DBC65A06-1A9E-4032-AAD7-A5194FAF6637}"/>
    <cellStyle name="Vírgula 7 4 3 5 6" xfId="5935" xr:uid="{08EE5FF7-88C0-4D8C-9FC5-D542C81B7DA7}"/>
    <cellStyle name="Vírgula 7 4 3 6" xfId="2415" xr:uid="{A6798FF6-3509-474B-8E3C-D320063D23A5}"/>
    <cellStyle name="Vírgula 7 4 3 6 2" xfId="4259" xr:uid="{40EB4B57-EEEE-4CC7-9B3B-8F3FBA363474}"/>
    <cellStyle name="Vírgula 7 4 3 6 2 2" xfId="14922" xr:uid="{67F9D3ED-6703-4DE9-98BE-BEC8B3A19028}"/>
    <cellStyle name="Vírgula 7 4 3 6 2 3" xfId="10986" xr:uid="{7D8344C5-5309-4343-B9F6-0F7180C07E50}"/>
    <cellStyle name="Vírgula 7 4 3 6 3" xfId="7898" xr:uid="{D04D94BC-2F88-4C67-8951-7218798FC742}"/>
    <cellStyle name="Vírgula 7 4 3 6 4" xfId="13109" xr:uid="{2FAD7D78-8FEF-47A4-9393-8169BC51FC0A}"/>
    <cellStyle name="Vírgula 7 4 3 6 5" xfId="6070" xr:uid="{DBC0CD72-4810-4EBB-B284-A06AB1F74A20}"/>
    <cellStyle name="Vírgula 7 4 3 7" xfId="2743" xr:uid="{6ECE8A5B-061F-4AD1-871B-83FFDB0C3C75}"/>
    <cellStyle name="Vírgula 7 4 3 7 2" xfId="13409" xr:uid="{D7060704-249E-4FF8-BB9D-532B61FE486D}"/>
    <cellStyle name="Vírgula 7 4 3 7 3" xfId="10987" xr:uid="{A836D5A4-3134-481C-A897-154C475067A5}"/>
    <cellStyle name="Vírgula 7 4 3 8" xfId="10988" xr:uid="{BF28E04A-7FB9-4606-8633-D561400A4C04}"/>
    <cellStyle name="Vírgula 7 4 3 9" xfId="6382" xr:uid="{391D021F-2CB5-4D7C-976B-6CB95506F55C}"/>
    <cellStyle name="Vírgula 7 4 4" xfId="520" xr:uid="{A0CF873C-2A8F-4E06-879D-50C0F1D2C507}"/>
    <cellStyle name="Vírgula 7 4 4 2" xfId="1078" xr:uid="{168B3A80-A7B2-4DE5-978D-DE414787C947}"/>
    <cellStyle name="Vírgula 7 4 4 2 2" xfId="1961" xr:uid="{E3CC35BC-50F1-4FCF-8222-6F837BD2DEDA}"/>
    <cellStyle name="Vírgula 7 4 4 2 2 2" xfId="3918" xr:uid="{09ED10F3-7782-40F7-81A3-C6381925B12D}"/>
    <cellStyle name="Vírgula 7 4 4 2 2 2 2" xfId="14584" xr:uid="{E3FD04E3-9FED-43EF-84C4-5B470A922C0A}"/>
    <cellStyle name="Vírgula 7 4 4 2 2 2 3" xfId="10989" xr:uid="{7C46EB2D-ACD9-4E5F-A581-3822241BD33A}"/>
    <cellStyle name="Vírgula 7 4 4 2 2 3" xfId="10990" xr:uid="{9FE0FE00-2F4B-44DD-A363-A6FFA111719D}"/>
    <cellStyle name="Vírgula 7 4 4 2 2 4" xfId="7557" xr:uid="{AC0DAA85-675A-486C-9D4A-FE7BEF528616}"/>
    <cellStyle name="Vírgula 7 4 4 2 2 5" xfId="12771" xr:uid="{34CE1B16-ACC7-44D8-9D2E-085565E02243}"/>
    <cellStyle name="Vírgula 7 4 4 2 2 6" xfId="5732" xr:uid="{55C298EC-E458-4F80-A403-748E5EFCA210}"/>
    <cellStyle name="Vírgula 7 4 4 2 3" xfId="3110" xr:uid="{B32B768D-BD24-4132-AF20-A352BE185D8A}"/>
    <cellStyle name="Vírgula 7 4 4 2 3 2" xfId="13776" xr:uid="{BB052794-F764-4374-8BBD-E4BF1314C82C}"/>
    <cellStyle name="Vírgula 7 4 4 2 3 3" xfId="10991" xr:uid="{F1203E47-1BA9-489E-8118-6C44D304B061}"/>
    <cellStyle name="Vírgula 7 4 4 2 4" xfId="10992" xr:uid="{03FE141E-EBD0-4D10-A286-EA5944DEE081}"/>
    <cellStyle name="Vírgula 7 4 4 2 5" xfId="6749" xr:uid="{2C4503AC-C04C-463A-9AAA-8E9C7D7A117C}"/>
    <cellStyle name="Vírgula 7 4 4 2 6" xfId="11963" xr:uid="{105121E9-268E-4193-9DE2-98BE9416D91B}"/>
    <cellStyle name="Vírgula 7 4 4 2 7" xfId="4924" xr:uid="{EFA274C3-99CC-4F14-850E-46D128099C54}"/>
    <cellStyle name="Vírgula 7 4 4 3" xfId="1960" xr:uid="{F90233AE-9319-4E36-8CDF-014943BB5237}"/>
    <cellStyle name="Vírgula 7 4 4 3 2" xfId="3917" xr:uid="{6A07EBFC-AB0D-405F-92E0-A7FB0D76AFFD}"/>
    <cellStyle name="Vírgula 7 4 4 3 2 2" xfId="14583" xr:uid="{1AEFB613-7957-4B43-ADA3-19E2861AC02B}"/>
    <cellStyle name="Vírgula 7 4 4 3 2 3" xfId="10993" xr:uid="{217EE263-6E92-49A6-AF6F-4E5265BE9F06}"/>
    <cellStyle name="Vírgula 7 4 4 3 3" xfId="10994" xr:uid="{DB3392B4-3598-4A24-9692-FF37F8D23F92}"/>
    <cellStyle name="Vírgula 7 4 4 3 4" xfId="7556" xr:uid="{F56D4796-5E02-4912-B946-CAA78E3AA633}"/>
    <cellStyle name="Vírgula 7 4 4 3 5" xfId="12770" xr:uid="{C92ED6C4-0C51-49F8-BC1F-161B2D8D01EE}"/>
    <cellStyle name="Vírgula 7 4 4 3 6" xfId="5731" xr:uid="{808BB99B-79F1-4931-A90A-4FC50FE11A81}"/>
    <cellStyle name="Vírgula 7 4 4 4" xfId="2658" xr:uid="{7436A438-3F16-4AFE-8032-3819D3ABCF58}"/>
    <cellStyle name="Vírgula 7 4 4 4 2" xfId="13324" xr:uid="{163E8E37-8104-42F3-AB89-126950109357}"/>
    <cellStyle name="Vírgula 7 4 4 4 3" xfId="10995" xr:uid="{A64EB489-C5EE-42E0-A47B-B9BB31A912B3}"/>
    <cellStyle name="Vírgula 7 4 4 5" xfId="10996" xr:uid="{A9D00CD3-E95B-4C3C-8DD2-B3B930D34E7A}"/>
    <cellStyle name="Vírgula 7 4 4 6" xfId="6297" xr:uid="{B6385408-5E7D-4483-8A3D-09A6E21F4FB2}"/>
    <cellStyle name="Vírgula 7 4 4 7" xfId="11511" xr:uid="{1EBBB78B-828F-46DD-BF49-D3EC57C64412}"/>
    <cellStyle name="Vírgula 7 4 4 8" xfId="4472" xr:uid="{C5896EA6-ACE0-4B73-B0A9-4FC488D42B18}"/>
    <cellStyle name="Vírgula 7 4 5" xfId="727" xr:uid="{B444142F-B820-47D7-B9E4-70C76236B27B}"/>
    <cellStyle name="Vírgula 7 4 5 2" xfId="1191" xr:uid="{FAABE73E-7A1C-4051-BCDA-2B2FD15F4DD3}"/>
    <cellStyle name="Vírgula 7 4 5 2 2" xfId="1963" xr:uid="{5426B7ED-125A-4C23-AF78-61A3471B5DCB}"/>
    <cellStyle name="Vírgula 7 4 5 2 2 2" xfId="3920" xr:uid="{A38E6BAF-983C-45FB-9B47-273413F37818}"/>
    <cellStyle name="Vírgula 7 4 5 2 2 2 2" xfId="14586" xr:uid="{3D9E9522-DFC2-486B-BF57-24A0572F44C2}"/>
    <cellStyle name="Vírgula 7 4 5 2 2 2 3" xfId="10997" xr:uid="{57B303D0-BFC2-429E-A2BD-959233F32DFD}"/>
    <cellStyle name="Vírgula 7 4 5 2 2 3" xfId="10998" xr:uid="{B7A1E769-8213-4A31-AEEA-75C582499DFB}"/>
    <cellStyle name="Vírgula 7 4 5 2 2 4" xfId="7559" xr:uid="{C445334D-F103-4AF4-AAEA-5DC32BDAC6EA}"/>
    <cellStyle name="Vírgula 7 4 5 2 2 5" xfId="12773" xr:uid="{282E134B-4FA4-45A7-8227-975244269F2D}"/>
    <cellStyle name="Vírgula 7 4 5 2 2 6" xfId="5734" xr:uid="{2FFC9753-D09F-4E23-A03C-B3DED8ACC0ED}"/>
    <cellStyle name="Vírgula 7 4 5 2 3" xfId="3160" xr:uid="{CC0DC478-F0DD-4743-AA65-DF506AD244BD}"/>
    <cellStyle name="Vírgula 7 4 5 2 3 2" xfId="13826" xr:uid="{C8781AD8-F0AA-42AE-AA88-6A42D7B53DC7}"/>
    <cellStyle name="Vírgula 7 4 5 2 3 3" xfId="10999" xr:uid="{03DAB962-DED5-4585-9607-5E844FC88477}"/>
    <cellStyle name="Vírgula 7 4 5 2 4" xfId="11000" xr:uid="{876D7C01-3880-40B4-8F2C-82E8223A000D}"/>
    <cellStyle name="Vírgula 7 4 5 2 5" xfId="6799" xr:uid="{8D4173E6-9530-458C-A4C3-357818AD0BA7}"/>
    <cellStyle name="Vírgula 7 4 5 2 6" xfId="12013" xr:uid="{171BF206-DD8D-4A44-A133-D04E8EBE7A39}"/>
    <cellStyle name="Vírgula 7 4 5 2 7" xfId="4974" xr:uid="{D0509DF5-5548-440F-9742-B6360413EB31}"/>
    <cellStyle name="Vírgula 7 4 5 3" xfId="1962" xr:uid="{9D88260B-3B96-4E5E-8EB7-7BE4B1A55D5C}"/>
    <cellStyle name="Vírgula 7 4 5 3 2" xfId="3919" xr:uid="{3D7AA376-47B7-49D1-8928-75FFC02FF79A}"/>
    <cellStyle name="Vírgula 7 4 5 3 2 2" xfId="14585" xr:uid="{AF9C49A7-F72E-45F5-9D00-1C6D34C37CF1}"/>
    <cellStyle name="Vírgula 7 4 5 3 2 3" xfId="11001" xr:uid="{14C550D8-4021-44BF-BF43-622D3501DDCE}"/>
    <cellStyle name="Vírgula 7 4 5 3 3" xfId="11002" xr:uid="{329F2F74-2FED-4C28-8AC2-7B06AD1B230A}"/>
    <cellStyle name="Vírgula 7 4 5 3 4" xfId="7558" xr:uid="{FFBF84B4-05B4-49EB-92CB-BD7CB82382BF}"/>
    <cellStyle name="Vírgula 7 4 5 3 5" xfId="12772" xr:uid="{7DF8E5DE-A0FB-43F4-858B-271F45D56DAB}"/>
    <cellStyle name="Vírgula 7 4 5 3 6" xfId="5733" xr:uid="{58B223A3-2708-4088-8A00-8B3B6E375F64}"/>
    <cellStyle name="Vírgula 7 4 5 4" xfId="2793" xr:uid="{7113B690-F924-49FC-B8E5-A469D5D86FE5}"/>
    <cellStyle name="Vírgula 7 4 5 4 2" xfId="13459" xr:uid="{1B91A5C0-8402-482F-BB4C-16183107230E}"/>
    <cellStyle name="Vírgula 7 4 5 4 3" xfId="11003" xr:uid="{26AF2259-0C2F-4FE2-80FE-8FB2F56CE088}"/>
    <cellStyle name="Vírgula 7 4 5 5" xfId="11004" xr:uid="{9A541512-0CDE-427B-AF13-791DEE6AF4E2}"/>
    <cellStyle name="Vírgula 7 4 5 6" xfId="6432" xr:uid="{E8026000-6346-4064-8B30-1F7E4FDC7F4F}"/>
    <cellStyle name="Vírgula 7 4 5 7" xfId="11646" xr:uid="{874C948D-8CF6-45B4-91A5-78E2C4090D63}"/>
    <cellStyle name="Vírgula 7 4 5 8" xfId="4607" xr:uid="{DE0D56DB-F4C6-4B84-AC72-4A92CB723EFE}"/>
    <cellStyle name="Vírgula 7 4 6" xfId="405" xr:uid="{AFF02147-47C3-44B8-96D8-D9A10ED1A88C}"/>
    <cellStyle name="Vírgula 7 4 6 2" xfId="1027" xr:uid="{8282046C-EB6F-4D4D-AC9B-83D8A7E07D33}"/>
    <cellStyle name="Vírgula 7 4 6 2 2" xfId="1965" xr:uid="{80A39B29-D8FB-4B26-848F-F56AD2EC8243}"/>
    <cellStyle name="Vírgula 7 4 6 2 2 2" xfId="3922" xr:uid="{3EF4C6C0-4370-43D5-8D9B-40736DE326C5}"/>
    <cellStyle name="Vírgula 7 4 6 2 2 2 2" xfId="14588" xr:uid="{A74F1942-5C5B-438C-89C2-7A27A8DB2069}"/>
    <cellStyle name="Vírgula 7 4 6 2 2 2 3" xfId="11005" xr:uid="{7E8EBF1D-48EE-48B2-B095-3CCA609C7BAC}"/>
    <cellStyle name="Vírgula 7 4 6 2 2 3" xfId="11006" xr:uid="{4C8441D2-D985-433F-8ED7-9CC9ACD8D1FC}"/>
    <cellStyle name="Vírgula 7 4 6 2 2 4" xfId="7561" xr:uid="{3F565055-7032-4A13-9362-0AD3C96ABEA4}"/>
    <cellStyle name="Vírgula 7 4 6 2 2 5" xfId="12775" xr:uid="{4B315C63-09DA-45B4-BA41-BA9AF29AECD2}"/>
    <cellStyle name="Vírgula 7 4 6 2 2 6" xfId="5736" xr:uid="{582A0B3D-1E1A-43B8-BB5D-6E695843E6ED}"/>
    <cellStyle name="Vírgula 7 4 6 2 3" xfId="3066" xr:uid="{57ACA709-9254-472B-8F96-5ACF0FA630EC}"/>
    <cellStyle name="Vírgula 7 4 6 2 3 2" xfId="13732" xr:uid="{FDAB61C3-3FED-4179-A060-625C54A6E28C}"/>
    <cellStyle name="Vírgula 7 4 6 2 3 3" xfId="11007" xr:uid="{52359AF9-D6A3-460E-A5FD-10EDCC944C77}"/>
    <cellStyle name="Vírgula 7 4 6 2 4" xfId="11008" xr:uid="{AF2F4189-1B4A-4D8B-9D3A-90BA9763CBA0}"/>
    <cellStyle name="Vírgula 7 4 6 2 5" xfId="6705" xr:uid="{7C4F602C-2B30-4B23-8AF8-3E52DFB3BBA5}"/>
    <cellStyle name="Vírgula 7 4 6 2 6" xfId="11919" xr:uid="{696C6487-5A1D-4346-90F2-A1968A1D0AC5}"/>
    <cellStyle name="Vírgula 7 4 6 2 7" xfId="4880" xr:uid="{28682A80-C9DB-4C15-919B-476089075D54}"/>
    <cellStyle name="Vírgula 7 4 6 3" xfId="1964" xr:uid="{AE92DBCF-02F4-415C-B25E-EAC7C673A67A}"/>
    <cellStyle name="Vírgula 7 4 6 3 2" xfId="3921" xr:uid="{1F7084F5-E06F-480E-904A-12000143AE1A}"/>
    <cellStyle name="Vírgula 7 4 6 3 2 2" xfId="14587" xr:uid="{2B8BB0DD-CAF2-49DE-9725-CB85DE00B641}"/>
    <cellStyle name="Vírgula 7 4 6 3 2 3" xfId="11009" xr:uid="{9B0D3693-2896-4B9D-A55B-AF27C81CABD0}"/>
    <cellStyle name="Vírgula 7 4 6 3 3" xfId="11010" xr:uid="{7231C340-E9E9-46AF-A91A-E2384DCCEFE8}"/>
    <cellStyle name="Vírgula 7 4 6 3 4" xfId="7560" xr:uid="{37F9A953-8FFE-4F4D-8B9E-5E65C39218E7}"/>
    <cellStyle name="Vírgula 7 4 6 3 5" xfId="12774" xr:uid="{6BBAB7C3-898A-4C51-A3BE-0F69CEE9633E}"/>
    <cellStyle name="Vírgula 7 4 6 3 6" xfId="5735" xr:uid="{CB7F505D-1FE5-48B6-A9FA-6D3679FA64E2}"/>
    <cellStyle name="Vírgula 7 4 6 4" xfId="2609" xr:uid="{54737420-58A4-4722-B4E6-BC4ABFDF29D3}"/>
    <cellStyle name="Vírgula 7 4 6 4 2" xfId="13275" xr:uid="{A883EF0A-2CDB-4F56-B57D-1C6051D6C48F}"/>
    <cellStyle name="Vírgula 7 4 6 4 3" xfId="11011" xr:uid="{220BBA3A-9089-4751-A010-99FF3A0E0C1D}"/>
    <cellStyle name="Vírgula 7 4 6 5" xfId="11012" xr:uid="{54AB06D0-6FAB-47F7-A071-FC2EC5D2B743}"/>
    <cellStyle name="Vírgula 7 4 6 6" xfId="6248" xr:uid="{95790646-108C-4198-841F-957375D2392E}"/>
    <cellStyle name="Vírgula 7 4 6 7" xfId="11462" xr:uid="{57CB9697-05DF-40B6-B5B2-59B2EE03DD4C}"/>
    <cellStyle name="Vírgula 7 4 6 8" xfId="4423" xr:uid="{37EE4CDD-CD21-4CCD-A2DA-96F1C71D34D8}"/>
    <cellStyle name="Vírgula 7 4 7" xfId="877" xr:uid="{FA07014B-EAD7-4398-8C8C-9ABDA0A8E677}"/>
    <cellStyle name="Vírgula 7 4 7 2" xfId="1966" xr:uid="{95FFBDB5-58B4-4425-B7DD-CCB5B9142F77}"/>
    <cellStyle name="Vírgula 7 4 7 2 2" xfId="3923" xr:uid="{1BAA834A-99E8-46CB-93D9-4D9A7B28D78D}"/>
    <cellStyle name="Vírgula 7 4 7 2 2 2" xfId="14589" xr:uid="{68EA27B0-C5CA-40CD-A41F-E65FA79777F1}"/>
    <cellStyle name="Vírgula 7 4 7 2 2 3" xfId="11013" xr:uid="{589FB174-9805-4CBF-A1A2-A513F16C0E1B}"/>
    <cellStyle name="Vírgula 7 4 7 2 3" xfId="11014" xr:uid="{B660AE92-6FA0-4922-A30B-847A8EB0D3E3}"/>
    <cellStyle name="Vírgula 7 4 7 2 4" xfId="7562" xr:uid="{5666E916-F68A-4957-B594-7819729006D5}"/>
    <cellStyle name="Vírgula 7 4 7 2 5" xfId="12776" xr:uid="{FDEE0FE7-42EC-40B1-9F3D-17587353FDFC}"/>
    <cellStyle name="Vírgula 7 4 7 2 6" xfId="5737" xr:uid="{1D8DFCA5-0766-40A2-AE57-55735FF3CFBE}"/>
    <cellStyle name="Vírgula 7 4 7 3" xfId="2931" xr:uid="{85AE81EF-945B-4FC5-99CF-963909FC10EE}"/>
    <cellStyle name="Vírgula 7 4 7 3 2" xfId="13597" xr:uid="{929503B8-51F4-4A33-805B-810FBA33F4E3}"/>
    <cellStyle name="Vírgula 7 4 7 3 3" xfId="11015" xr:uid="{3DEA4A43-9BDE-41DE-A91E-D08CFB798EAA}"/>
    <cellStyle name="Vírgula 7 4 7 4" xfId="11016" xr:uid="{5312D246-1840-4627-B341-F599CB12D08C}"/>
    <cellStyle name="Vírgula 7 4 7 5" xfId="6570" xr:uid="{7B2E44CC-E48F-4FFC-ACBD-B407ABF903BC}"/>
    <cellStyle name="Vírgula 7 4 7 6" xfId="11784" xr:uid="{F747A6EF-5548-4D3E-A0D9-F607725ED6F8}"/>
    <cellStyle name="Vírgula 7 4 7 7" xfId="4745" xr:uid="{891B6EF8-F28C-4A0C-9D4B-09F4E0ECA620}"/>
    <cellStyle name="Vírgula 7 4 8" xfId="1341" xr:uid="{437F62D1-DD9F-4227-8588-BFF11645BB02}"/>
    <cellStyle name="Vírgula 7 4 8 2" xfId="3298" xr:uid="{1949448A-07FC-47CD-A4C1-46FBE17C8000}"/>
    <cellStyle name="Vírgula 7 4 8 2 2" xfId="13964" xr:uid="{0D8A3AF8-698C-4CB8-8BC0-FF57457A6415}"/>
    <cellStyle name="Vírgula 7 4 8 2 3" xfId="11017" xr:uid="{80A3E397-DE24-4068-B01E-0C7DE58DEA27}"/>
    <cellStyle name="Vírgula 7 4 8 3" xfId="11018" xr:uid="{8A1FB6B5-D393-4FD3-B61C-9C849F4F9DF3}"/>
    <cellStyle name="Vírgula 7 4 8 4" xfId="6937" xr:uid="{79384AA7-0270-41B1-AFD9-2408A5D87F8B}"/>
    <cellStyle name="Vírgula 7 4 8 5" xfId="12151" xr:uid="{D19A6962-5606-4DCB-9887-55F269697C1E}"/>
    <cellStyle name="Vírgula 7 4 8 6" xfId="5112" xr:uid="{C92CB085-A0C9-4098-9898-FFE8A866145E}"/>
    <cellStyle name="Vírgula 7 4 9" xfId="2182" xr:uid="{34536CC7-E716-482A-9667-EE06B40F39CB}"/>
    <cellStyle name="Vírgula 7 4 9 2" xfId="4038" xr:uid="{6C2D17B9-BE24-4601-A5A4-CEBDBEAACFC3}"/>
    <cellStyle name="Vírgula 7 4 9 2 2" xfId="14701" xr:uid="{A5035663-3E82-4659-94DB-D79F59C5588C}"/>
    <cellStyle name="Vírgula 7 4 9 2 3" xfId="11019" xr:uid="{81DCA860-C8E2-41D4-853E-B124DA182119}"/>
    <cellStyle name="Vírgula 7 4 9 3" xfId="11020" xr:uid="{91DBA68C-6682-4043-981E-A3789EF494C2}"/>
    <cellStyle name="Vírgula 7 4 9 4" xfId="7677" xr:uid="{82C40EDE-7237-4B99-BA2C-8D37CA5799D1}"/>
    <cellStyle name="Vírgula 7 4 9 5" xfId="12888" xr:uid="{FB0713CE-6A64-4263-A1B0-32B26493AC97}"/>
    <cellStyle name="Vírgula 7 4 9 6" xfId="5849" xr:uid="{28E82D0F-52C5-474A-951E-E80A3DE0F5BE}"/>
    <cellStyle name="Vírgula 7 5" xfId="413" xr:uid="{41F937DD-AFFF-4D8D-86DA-F28EE792F3EA}"/>
    <cellStyle name="Vírgula 7 5 10" xfId="11021" xr:uid="{6EB17964-23EF-4263-8884-DF07F22B4230}"/>
    <cellStyle name="Vírgula 7 5 11" xfId="6254" xr:uid="{18090FB6-1DCB-4EED-B082-78051C6D7947}"/>
    <cellStyle name="Vírgula 7 5 12" xfId="11468" xr:uid="{AC343E12-88BE-4885-BAF9-25903DAB8CC2}"/>
    <cellStyle name="Vírgula 7 5 13" xfId="4429" xr:uid="{FF369E2C-EC9D-4479-A6DA-F746C5B1D1B3}"/>
    <cellStyle name="Vírgula 7 5 2" xfId="677" xr:uid="{1F7AA0B8-80EE-4634-B578-F958F7F16A8A}"/>
    <cellStyle name="Vírgula 7 5 2 10" xfId="11601" xr:uid="{3A9A45E6-FDF1-4DD4-8313-C4E41828A9AA}"/>
    <cellStyle name="Vírgula 7 5 2 11" xfId="4562" xr:uid="{4C4206ED-AA6F-4258-BB88-97A0D443F18C}"/>
    <cellStyle name="Vírgula 7 5 2 2" xfId="818" xr:uid="{A4C24A07-9892-4FC4-8915-AA7FD3DAAD51}"/>
    <cellStyle name="Vírgula 7 5 2 2 2" xfId="1281" xr:uid="{D0322C3C-CA45-4D46-9DDB-0ABB99F70817}"/>
    <cellStyle name="Vírgula 7 5 2 2 2 2" xfId="1970" xr:uid="{197436CE-8485-414B-A45E-46844C4A98E8}"/>
    <cellStyle name="Vírgula 7 5 2 2 2 2 2" xfId="3927" xr:uid="{0EAF6097-AE5A-4117-A4BC-E32631F3F78E}"/>
    <cellStyle name="Vírgula 7 5 2 2 2 2 2 2" xfId="14593" xr:uid="{9EA6FE99-16F0-4BB8-B346-D864A3EE332E}"/>
    <cellStyle name="Vírgula 7 5 2 2 2 2 2 3" xfId="11022" xr:uid="{D72BCA8E-ECA2-4692-AD87-2FCA86068206}"/>
    <cellStyle name="Vírgula 7 5 2 2 2 2 3" xfId="11023" xr:uid="{F3C13AB7-A014-42AC-A079-B9A75873F85C}"/>
    <cellStyle name="Vírgula 7 5 2 2 2 2 4" xfId="7566" xr:uid="{887212BA-056C-491C-987D-885A1993C586}"/>
    <cellStyle name="Vírgula 7 5 2 2 2 2 5" xfId="12780" xr:uid="{F393EC3A-C74E-4554-9886-80683ABD17BA}"/>
    <cellStyle name="Vírgula 7 5 2 2 2 2 6" xfId="5741" xr:uid="{8AFAD776-84F1-4190-82A3-CA60F426B653}"/>
    <cellStyle name="Vírgula 7 5 2 2 2 3" xfId="3250" xr:uid="{F4645C57-9A41-463E-BCBE-C386080DC32A}"/>
    <cellStyle name="Vírgula 7 5 2 2 2 3 2" xfId="13916" xr:uid="{F8245FC8-F76F-4FEB-A8DB-BFA3A04C1C4F}"/>
    <cellStyle name="Vírgula 7 5 2 2 2 3 3" xfId="11024" xr:uid="{288D0644-0D08-4199-8E9D-FC5DF7E1F47E}"/>
    <cellStyle name="Vírgula 7 5 2 2 2 4" xfId="11025" xr:uid="{4735086D-228D-4A6D-B526-6E490963CBAF}"/>
    <cellStyle name="Vírgula 7 5 2 2 2 5" xfId="6889" xr:uid="{1FA02AB1-2851-4E22-9394-301D9AA5ADB3}"/>
    <cellStyle name="Vírgula 7 5 2 2 2 6" xfId="12103" xr:uid="{5DE76D76-83D5-4F29-B821-7B8DAE4ACB95}"/>
    <cellStyle name="Vírgula 7 5 2 2 2 7" xfId="5064" xr:uid="{635CFE89-1D4D-407B-88A1-660D435584F0}"/>
    <cellStyle name="Vírgula 7 5 2 2 3" xfId="1969" xr:uid="{D4758F42-0674-45EA-BCBB-F98B617EA496}"/>
    <cellStyle name="Vírgula 7 5 2 2 3 2" xfId="3926" xr:uid="{71897D5A-D031-4FB9-9D4B-86093C201415}"/>
    <cellStyle name="Vírgula 7 5 2 2 3 2 2" xfId="14592" xr:uid="{F31E8696-2E51-4554-9FC5-A0D59685D1EC}"/>
    <cellStyle name="Vírgula 7 5 2 2 3 2 3" xfId="11026" xr:uid="{3ED2F558-6D35-4C16-A76F-A5B44F144280}"/>
    <cellStyle name="Vírgula 7 5 2 2 3 3" xfId="11027" xr:uid="{7208A3F7-B104-46B2-887C-54DDD663BC20}"/>
    <cellStyle name="Vírgula 7 5 2 2 3 4" xfId="7565" xr:uid="{625CA17D-D8C0-4959-980F-0FB0BB628AB3}"/>
    <cellStyle name="Vírgula 7 5 2 2 3 5" xfId="12779" xr:uid="{3AB5350F-F95A-40CD-8002-191D27A8F877}"/>
    <cellStyle name="Vírgula 7 5 2 2 3 6" xfId="5740" xr:uid="{5CD0883C-51F3-404E-BFD1-BA5827E16D1F}"/>
    <cellStyle name="Vírgula 7 5 2 2 4" xfId="2883" xr:uid="{31499D23-E6C0-44A6-B21D-ED2E2F06CDF3}"/>
    <cellStyle name="Vírgula 7 5 2 2 4 2" xfId="13549" xr:uid="{9C714F7A-353A-49DA-9BE2-F1A1884F5446}"/>
    <cellStyle name="Vírgula 7 5 2 2 4 3" xfId="11028" xr:uid="{437FD83C-B4E3-483D-955A-FBF81C0A97E2}"/>
    <cellStyle name="Vírgula 7 5 2 2 5" xfId="11029" xr:uid="{17492DF0-35A3-4CC9-800B-91A664C8457B}"/>
    <cellStyle name="Vírgula 7 5 2 2 6" xfId="6522" xr:uid="{3D6138EE-BC75-490A-8DF0-F58B567FAA9B}"/>
    <cellStyle name="Vírgula 7 5 2 2 7" xfId="11736" xr:uid="{368F0C54-D652-43E1-A87C-7920F7009C6F}"/>
    <cellStyle name="Vírgula 7 5 2 2 8" xfId="4697" xr:uid="{3FD4732F-342A-4E55-944E-AADAE7BF671B}"/>
    <cellStyle name="Vírgula 7 5 2 3" xfId="970" xr:uid="{AEF72902-861A-412F-B24D-EFE31BC3A661}"/>
    <cellStyle name="Vírgula 7 5 2 3 2" xfId="1971" xr:uid="{3FF8C47D-26C0-4AF3-9939-7B9F126CAE8B}"/>
    <cellStyle name="Vírgula 7 5 2 3 2 2" xfId="3928" xr:uid="{370AB2F8-AED4-4ABF-9C5E-3FB8C7891A37}"/>
    <cellStyle name="Vírgula 7 5 2 3 2 2 2" xfId="14594" xr:uid="{E3AEAF13-ECA6-48AB-950A-DE0EA6F80501}"/>
    <cellStyle name="Vírgula 7 5 2 3 2 2 3" xfId="11030" xr:uid="{D5994220-A6CF-41DF-9A5C-7024AB2871F5}"/>
    <cellStyle name="Vírgula 7 5 2 3 2 3" xfId="11031" xr:uid="{9E1A9093-E399-46F4-9B54-7CE4905FC9E5}"/>
    <cellStyle name="Vírgula 7 5 2 3 2 4" xfId="7567" xr:uid="{CF05E9BD-E37C-4F15-8AAF-DFB1646E5786}"/>
    <cellStyle name="Vírgula 7 5 2 3 2 5" xfId="12781" xr:uid="{91C1F7AB-BF50-423E-B519-DB10156CE724}"/>
    <cellStyle name="Vírgula 7 5 2 3 2 6" xfId="5742" xr:uid="{A3D4C6DC-8B5D-4181-928B-3F61C93F2E33}"/>
    <cellStyle name="Vírgula 7 5 2 3 3" xfId="3021" xr:uid="{F4374E60-CC04-43EA-8852-2985A6226BBF}"/>
    <cellStyle name="Vírgula 7 5 2 3 3 2" xfId="13687" xr:uid="{2BA5AFD1-78E0-4A8E-A553-B62D9CAC7220}"/>
    <cellStyle name="Vírgula 7 5 2 3 3 3" xfId="11032" xr:uid="{96473C85-7F57-45A8-9E71-9109D5A3D410}"/>
    <cellStyle name="Vírgula 7 5 2 3 4" xfId="11033" xr:uid="{AF5D43BD-2F79-49E2-87E1-DA22EA93C208}"/>
    <cellStyle name="Vírgula 7 5 2 3 5" xfId="6660" xr:uid="{7EDB623C-F4C8-4A5F-873E-1FAEF99D2CC8}"/>
    <cellStyle name="Vírgula 7 5 2 3 6" xfId="11874" xr:uid="{16F07A80-402A-4C0E-B31E-3A4A2EF92F7F}"/>
    <cellStyle name="Vírgula 7 5 2 3 7" xfId="4835" xr:uid="{D30B889D-8714-4BDB-89C3-54F5DA32C5F1}"/>
    <cellStyle name="Vírgula 7 5 2 4" xfId="1968" xr:uid="{BBCB8AE4-2B77-423B-A76F-0A9039357134}"/>
    <cellStyle name="Vírgula 7 5 2 4 2" xfId="3925" xr:uid="{BBDA1357-6783-4BC5-AA98-CC9881CE2080}"/>
    <cellStyle name="Vírgula 7 5 2 4 2 2" xfId="14591" xr:uid="{AA9DF108-DA0F-4123-A219-6AECF2290DAB}"/>
    <cellStyle name="Vírgula 7 5 2 4 2 3" xfId="11034" xr:uid="{161113D2-1417-448C-B9C8-97D7CE45B29C}"/>
    <cellStyle name="Vírgula 7 5 2 4 3" xfId="11035" xr:uid="{E20DA8C5-A387-4B39-B720-42FBE3EDCCB8}"/>
    <cellStyle name="Vírgula 7 5 2 4 4" xfId="7564" xr:uid="{96AF1A4E-AD95-4620-B95D-AA7089B29FF7}"/>
    <cellStyle name="Vírgula 7 5 2 4 5" xfId="12778" xr:uid="{4FAA626B-FCD6-4FC5-9AE5-8E22448C8124}"/>
    <cellStyle name="Vírgula 7 5 2 4 6" xfId="5739" xr:uid="{D340611F-79A6-48DD-AD72-222CFBD73E24}"/>
    <cellStyle name="Vírgula 7 5 2 5" xfId="2276" xr:uid="{28100B7E-D091-4AB1-BAA0-9A825EA9CDAB}"/>
    <cellStyle name="Vírgula 7 5 2 5 2" xfId="4129" xr:uid="{42DDE0BB-0B3F-428B-88DA-C3E21BBD69B9}"/>
    <cellStyle name="Vírgula 7 5 2 5 2 2" xfId="14792" xr:uid="{B827919F-5EFB-47C6-A102-51C3A1427EE7}"/>
    <cellStyle name="Vírgula 7 5 2 5 2 3" xfId="11036" xr:uid="{B776A4FA-EAA6-427D-839A-2A0393A4B02A}"/>
    <cellStyle name="Vírgula 7 5 2 5 3" xfId="11037" xr:uid="{C65CFB67-4D0E-4381-AAAA-E6426EFE6216}"/>
    <cellStyle name="Vírgula 7 5 2 5 4" xfId="7768" xr:uid="{AA027966-2C31-475E-A991-C4634DE813CF}"/>
    <cellStyle name="Vírgula 7 5 2 5 5" xfId="12979" xr:uid="{330E7646-FB9A-4B09-9931-DF97B0B89160}"/>
    <cellStyle name="Vírgula 7 5 2 5 6" xfId="5940" xr:uid="{8BBBE003-BD2F-4456-AD5C-EC32937270CC}"/>
    <cellStyle name="Vírgula 7 5 2 6" xfId="2420" xr:uid="{267F30BA-931D-471A-91A8-53CC4CAB684E}"/>
    <cellStyle name="Vírgula 7 5 2 6 2" xfId="4264" xr:uid="{40F776B0-3EE8-4FF8-9182-5A3580F04E3B}"/>
    <cellStyle name="Vírgula 7 5 2 6 2 2" xfId="14927" xr:uid="{75C48C27-18C8-4907-A080-19C54B62207A}"/>
    <cellStyle name="Vírgula 7 5 2 6 2 3" xfId="11038" xr:uid="{58DDFE6C-AABF-4611-9F41-6FB6E2060985}"/>
    <cellStyle name="Vírgula 7 5 2 6 3" xfId="7903" xr:uid="{67013783-9BA8-4E75-8A2D-381038DC7D5D}"/>
    <cellStyle name="Vírgula 7 5 2 6 4" xfId="13114" xr:uid="{9B2CC13B-43C8-46B8-8704-07633065607B}"/>
    <cellStyle name="Vírgula 7 5 2 6 5" xfId="6075" xr:uid="{DF425B81-5F4F-4D9B-868F-4F59AB0BEE6D}"/>
    <cellStyle name="Vírgula 7 5 2 7" xfId="2748" xr:uid="{B1A7FDF5-C470-4DAC-974B-E019F506F1B7}"/>
    <cellStyle name="Vírgula 7 5 2 7 2" xfId="13414" xr:uid="{91821947-F48E-465A-88A3-29CF97EC8969}"/>
    <cellStyle name="Vírgula 7 5 2 7 3" xfId="11039" xr:uid="{C4330D70-DF15-47AD-B040-4ABD36C4FE5D}"/>
    <cellStyle name="Vírgula 7 5 2 8" xfId="11040" xr:uid="{1C9C2509-2599-4AC6-BFEE-73536FB7119E}"/>
    <cellStyle name="Vírgula 7 5 2 9" xfId="6387" xr:uid="{CBF7F17F-3506-425C-BCA6-F6D44720C671}"/>
    <cellStyle name="Vírgula 7 5 3" xfId="625" xr:uid="{A518F5B9-9494-4AD6-A2B3-A36623672D16}"/>
    <cellStyle name="Vírgula 7 5 3 2" xfId="1146" xr:uid="{AC618C44-F4D7-44CB-B12F-4691D8D1A778}"/>
    <cellStyle name="Vírgula 7 5 3 2 2" xfId="1973" xr:uid="{2ED29939-81BE-4056-93E5-E6BAAB1A5026}"/>
    <cellStyle name="Vírgula 7 5 3 2 2 2" xfId="3930" xr:uid="{C5A64AAC-1B1F-4C89-BAC1-A3A4A723EB7C}"/>
    <cellStyle name="Vírgula 7 5 3 2 2 2 2" xfId="14596" xr:uid="{CAFCA71B-EB91-4F27-AD4D-65958DB14B17}"/>
    <cellStyle name="Vírgula 7 5 3 2 2 2 3" xfId="11041" xr:uid="{0377B0FE-CB64-4D69-9378-FF25ED5BB598}"/>
    <cellStyle name="Vírgula 7 5 3 2 2 3" xfId="11042" xr:uid="{619B3964-95B7-4B01-A4BF-6B0634F1C913}"/>
    <cellStyle name="Vírgula 7 5 3 2 2 4" xfId="7569" xr:uid="{3A81F164-1998-4FAF-879D-980ED2EEB2CE}"/>
    <cellStyle name="Vírgula 7 5 3 2 2 5" xfId="12783" xr:uid="{F7D192D1-6ED8-4F66-9403-F0CBD464DADC}"/>
    <cellStyle name="Vírgula 7 5 3 2 2 6" xfId="5744" xr:uid="{09B385BD-E0A0-4273-BEF4-C3861AF308A7}"/>
    <cellStyle name="Vírgula 7 5 3 2 3" xfId="3115" xr:uid="{4E3A88EE-79F9-4899-98B5-944BD49ACB26}"/>
    <cellStyle name="Vírgula 7 5 3 2 3 2" xfId="13781" xr:uid="{01320E0D-1C8C-41D7-89FE-3D95C8753527}"/>
    <cellStyle name="Vírgula 7 5 3 2 3 3" xfId="11043" xr:uid="{4AA56C87-1A74-49EA-8D2C-4E85FB42F66D}"/>
    <cellStyle name="Vírgula 7 5 3 2 4" xfId="11044" xr:uid="{86458D62-39B4-4260-87B1-4007440F7AFF}"/>
    <cellStyle name="Vírgula 7 5 3 2 5" xfId="6754" xr:uid="{EE2EFC37-948A-4E21-9674-93314BA83962}"/>
    <cellStyle name="Vírgula 7 5 3 2 6" xfId="11968" xr:uid="{1D62B477-822B-46FD-B593-0CDBA2FA6B91}"/>
    <cellStyle name="Vírgula 7 5 3 2 7" xfId="4929" xr:uid="{A10C028E-8EB2-4731-B027-93A70E3C8B16}"/>
    <cellStyle name="Vírgula 7 5 3 3" xfId="1972" xr:uid="{11FDA936-604A-4790-88ED-C91BDED1A0BB}"/>
    <cellStyle name="Vírgula 7 5 3 3 2" xfId="3929" xr:uid="{F0F88D36-FD3D-40B0-8339-CE38343C963C}"/>
    <cellStyle name="Vírgula 7 5 3 3 2 2" xfId="14595" xr:uid="{783CE5E5-556B-49D4-8560-23BBB2B92F17}"/>
    <cellStyle name="Vírgula 7 5 3 3 2 3" xfId="11045" xr:uid="{1712C8C6-D33A-45E7-BDAA-5D9C540A0EE7}"/>
    <cellStyle name="Vírgula 7 5 3 3 3" xfId="11046" xr:uid="{E0F0B4F4-D160-47B3-A223-2CF1FCE29D90}"/>
    <cellStyle name="Vírgula 7 5 3 3 4" xfId="7568" xr:uid="{B218D789-6AFB-48FF-ABF5-2600DA3084F2}"/>
    <cellStyle name="Vírgula 7 5 3 3 5" xfId="12782" xr:uid="{352EE84B-97DF-404C-AB31-EF44727863DD}"/>
    <cellStyle name="Vírgula 7 5 3 3 6" xfId="5743" xr:uid="{84166420-6890-4308-80B1-EB58E7DA2F7F}"/>
    <cellStyle name="Vírgula 7 5 3 4" xfId="2698" xr:uid="{8DB45473-A078-43BF-961F-DDE118130E65}"/>
    <cellStyle name="Vírgula 7 5 3 4 2" xfId="13364" xr:uid="{039D8F5B-A1D8-452D-A0EF-DC20AD5D9049}"/>
    <cellStyle name="Vírgula 7 5 3 4 3" xfId="11047" xr:uid="{5E5095DE-40E5-4F61-B87E-F65D3408729A}"/>
    <cellStyle name="Vírgula 7 5 3 5" xfId="11048" xr:uid="{45FFE034-13BC-4F29-945A-57B8C8E8B7C8}"/>
    <cellStyle name="Vírgula 7 5 3 6" xfId="6337" xr:uid="{23B3BCE0-AE40-4B20-A905-1D40AEA49FC2}"/>
    <cellStyle name="Vírgula 7 5 3 7" xfId="11551" xr:uid="{1B42A02A-55EE-4084-A9F0-919A7DEB2F47}"/>
    <cellStyle name="Vírgula 7 5 3 8" xfId="4512" xr:uid="{E13C90D3-3C08-4CF4-B897-7E4E0A198CA9}"/>
    <cellStyle name="Vírgula 7 5 4" xfId="768" xr:uid="{368CBBD2-4C03-47D4-A226-CD673C196B9A}"/>
    <cellStyle name="Vírgula 7 5 4 2" xfId="1231" xr:uid="{BF356B04-17A2-466C-AE17-AC98D6416BBD}"/>
    <cellStyle name="Vírgula 7 5 4 2 2" xfId="1975" xr:uid="{EEC2B701-497C-4148-A112-AC9C9B1CEC5F}"/>
    <cellStyle name="Vírgula 7 5 4 2 2 2" xfId="3932" xr:uid="{6F88404D-A8AE-4608-B64B-7153123971E3}"/>
    <cellStyle name="Vírgula 7 5 4 2 2 2 2" xfId="14598" xr:uid="{D3D3C55F-0D4D-43DC-8049-DAA52A5CAAEC}"/>
    <cellStyle name="Vírgula 7 5 4 2 2 2 3" xfId="11049" xr:uid="{8D06A207-ACC3-4B9D-BA12-A472987B1F02}"/>
    <cellStyle name="Vírgula 7 5 4 2 2 3" xfId="11050" xr:uid="{5D9435F5-7E9C-4A15-B5B9-430C1862FB03}"/>
    <cellStyle name="Vírgula 7 5 4 2 2 4" xfId="7571" xr:uid="{B310DF1C-6445-43B7-AD71-1D1CB533EF3E}"/>
    <cellStyle name="Vírgula 7 5 4 2 2 5" xfId="12785" xr:uid="{6BB35D3C-57FB-4D4D-9D79-96605A8060CF}"/>
    <cellStyle name="Vírgula 7 5 4 2 2 6" xfId="5746" xr:uid="{9E8849B2-181C-4602-8CF5-C5AEC9EC09E9}"/>
    <cellStyle name="Vírgula 7 5 4 2 3" xfId="3200" xr:uid="{5EBB74B3-89FE-4F51-A0A2-BB271F91B6B9}"/>
    <cellStyle name="Vírgula 7 5 4 2 3 2" xfId="13866" xr:uid="{8430B04E-9ECD-4C4A-90E1-2BEDC1899FED}"/>
    <cellStyle name="Vírgula 7 5 4 2 3 3" xfId="11051" xr:uid="{7BB3249D-D6C4-4F7E-9DF9-A35014ECDE31}"/>
    <cellStyle name="Vírgula 7 5 4 2 4" xfId="11052" xr:uid="{343932AE-EE3A-4D8D-847C-F5C1059A22BA}"/>
    <cellStyle name="Vírgula 7 5 4 2 5" xfId="6839" xr:uid="{89297766-AF75-4A6D-A599-D6AAFB150A58}"/>
    <cellStyle name="Vírgula 7 5 4 2 6" xfId="12053" xr:uid="{BFF67EE5-D958-420E-ACC6-018847D2C8FA}"/>
    <cellStyle name="Vírgula 7 5 4 2 7" xfId="5014" xr:uid="{16C73307-8390-4E71-B633-2C0123ED8717}"/>
    <cellStyle name="Vírgula 7 5 4 3" xfId="1974" xr:uid="{DD5842B7-4817-41B8-AE41-6C94396644F0}"/>
    <cellStyle name="Vírgula 7 5 4 3 2" xfId="3931" xr:uid="{18D3311D-5DB4-467E-9D2D-E62CCC968C6D}"/>
    <cellStyle name="Vírgula 7 5 4 3 2 2" xfId="14597" xr:uid="{A084DBCF-4206-48A1-873F-882C60B189DE}"/>
    <cellStyle name="Vírgula 7 5 4 3 2 3" xfId="11053" xr:uid="{73273705-1D7A-429E-9F1E-D65BC8119E8F}"/>
    <cellStyle name="Vírgula 7 5 4 3 3" xfId="11054" xr:uid="{211352E1-F9B6-4B1A-BF54-418E74398848}"/>
    <cellStyle name="Vírgula 7 5 4 3 4" xfId="7570" xr:uid="{F3D66264-3033-446B-B4E0-A100FDA5FC85}"/>
    <cellStyle name="Vírgula 7 5 4 3 5" xfId="12784" xr:uid="{A807F1BA-B269-4DCE-B819-B09DA479C6F7}"/>
    <cellStyle name="Vírgula 7 5 4 3 6" xfId="5745" xr:uid="{F3772810-FCB6-48D3-8653-188EE116650F}"/>
    <cellStyle name="Vírgula 7 5 4 4" xfId="2833" xr:uid="{9B077F19-114A-433D-8CA9-957C6E4EC51E}"/>
    <cellStyle name="Vírgula 7 5 4 4 2" xfId="13499" xr:uid="{58D6C81B-9D90-42AE-B5FB-A2ACB6593A3C}"/>
    <cellStyle name="Vírgula 7 5 4 4 3" xfId="11055" xr:uid="{453B1CA2-9A94-4FDB-98D0-D0656739FD1B}"/>
    <cellStyle name="Vírgula 7 5 4 5" xfId="11056" xr:uid="{2D68AE1C-DB86-4569-8FF8-0DF343F0C52D}"/>
    <cellStyle name="Vírgula 7 5 4 6" xfId="6472" xr:uid="{EF31CEC7-ABBE-4B16-A9E7-75DDD633CD38}"/>
    <cellStyle name="Vírgula 7 5 4 7" xfId="11686" xr:uid="{4E2B2365-D383-4F6C-AA93-802D97E45061}"/>
    <cellStyle name="Vírgula 7 5 4 8" xfId="4647" xr:uid="{626990A0-CAD1-45AF-8BD4-B4A6447137CA}"/>
    <cellStyle name="Vírgula 7 5 5" xfId="920" xr:uid="{B0E0AC67-49C8-406B-BFB1-FAF5C854A326}"/>
    <cellStyle name="Vírgula 7 5 5 2" xfId="1976" xr:uid="{C7ACBC81-B8B7-4425-9D9F-68C5F671F7A2}"/>
    <cellStyle name="Vírgula 7 5 5 2 2" xfId="3933" xr:uid="{7A9ADF8C-2E8F-4EBA-92B0-E588A5A86BF1}"/>
    <cellStyle name="Vírgula 7 5 5 2 2 2" xfId="14599" xr:uid="{822DEEF1-6F8D-4A17-8194-8DC0206B13E6}"/>
    <cellStyle name="Vírgula 7 5 5 2 2 3" xfId="11057" xr:uid="{50135AB6-7B67-40DF-B878-58E355CFAC44}"/>
    <cellStyle name="Vírgula 7 5 5 2 3" xfId="11058" xr:uid="{6B5EA562-433F-4542-9EDF-325D81C1E97C}"/>
    <cellStyle name="Vírgula 7 5 5 2 4" xfId="7572" xr:uid="{31A61F62-EA8D-46C0-95E9-2CEB9F0BE8EB}"/>
    <cellStyle name="Vírgula 7 5 5 2 5" xfId="12786" xr:uid="{4ECDDEB4-E289-4391-955D-EB6A588E5F42}"/>
    <cellStyle name="Vírgula 7 5 5 2 6" xfId="5747" xr:uid="{E685A221-98D6-4AD9-B564-67050788F86A}"/>
    <cellStyle name="Vírgula 7 5 5 3" xfId="2971" xr:uid="{78D9C467-F6BE-437B-96E5-45823D94046D}"/>
    <cellStyle name="Vírgula 7 5 5 3 2" xfId="13637" xr:uid="{3C0EC4A2-7050-483E-BF0D-CAEDAE6C1060}"/>
    <cellStyle name="Vírgula 7 5 5 3 3" xfId="11059" xr:uid="{29447976-6938-481C-9897-7A16B6000ABF}"/>
    <cellStyle name="Vírgula 7 5 5 4" xfId="11060" xr:uid="{4658F2B6-A54D-422F-8A89-411A27693085}"/>
    <cellStyle name="Vírgula 7 5 5 5" xfId="6610" xr:uid="{C5C7BD08-4589-4DDF-BB8E-540CD5CE882F}"/>
    <cellStyle name="Vírgula 7 5 5 6" xfId="11824" xr:uid="{D49892CB-40CE-4BDA-AC7B-D26DC09D4F6A}"/>
    <cellStyle name="Vírgula 7 5 5 7" xfId="4785" xr:uid="{FC4D695A-F602-4448-839B-921B55818619}"/>
    <cellStyle name="Vírgula 7 5 6" xfId="1967" xr:uid="{374B1823-08D2-4FBC-9781-AA926AC055BC}"/>
    <cellStyle name="Vírgula 7 5 6 2" xfId="3924" xr:uid="{DC8D9E55-3C42-4A11-A7A7-F6BD04047E8C}"/>
    <cellStyle name="Vírgula 7 5 6 2 2" xfId="14590" xr:uid="{09A8BBC7-8677-41C3-805D-DA55FC8A04DB}"/>
    <cellStyle name="Vírgula 7 5 6 2 3" xfId="11061" xr:uid="{339F8FF3-ECF0-4AD3-929B-787139CF3DC9}"/>
    <cellStyle name="Vírgula 7 5 6 3" xfId="11062" xr:uid="{1A751FAA-E391-485B-AD6F-0E71FD99C782}"/>
    <cellStyle name="Vírgula 7 5 6 4" xfId="7563" xr:uid="{39E4CF75-E605-4031-88C5-0EE9548BD236}"/>
    <cellStyle name="Vírgula 7 5 6 5" xfId="12777" xr:uid="{B873503C-C5CD-4144-8A1F-A437053591BE}"/>
    <cellStyle name="Vírgula 7 5 6 6" xfId="5738" xr:uid="{28425CE5-81C5-42BC-9780-DBE67E2DE475}"/>
    <cellStyle name="Vírgula 7 5 7" xfId="2226" xr:uid="{E5BB52D8-D975-4313-ABF8-12FD976203BF}"/>
    <cellStyle name="Vírgula 7 5 7 2" xfId="4079" xr:uid="{A6E595C6-8991-4572-A41C-74B3424F9597}"/>
    <cellStyle name="Vírgula 7 5 7 2 2" xfId="14742" xr:uid="{EDC4C101-0387-474A-A5DA-BCBE81EE824A}"/>
    <cellStyle name="Vírgula 7 5 7 2 3" xfId="11063" xr:uid="{18A2CA66-535C-473A-A138-EDE1459F76BC}"/>
    <cellStyle name="Vírgula 7 5 7 3" xfId="11064" xr:uid="{0D2ADA9B-EF89-403F-B771-D70B725E88A7}"/>
    <cellStyle name="Vírgula 7 5 7 4" xfId="7718" xr:uid="{ADBC80E6-12A7-48D0-A188-A6F3182E2EB6}"/>
    <cellStyle name="Vírgula 7 5 7 5" xfId="12929" xr:uid="{0C53D1B5-A9BE-4501-9A06-4FB5D4416F3D}"/>
    <cellStyle name="Vírgula 7 5 7 6" xfId="5890" xr:uid="{C3492C92-40B4-423A-94CD-264A36874FA9}"/>
    <cellStyle name="Vírgula 7 5 8" xfId="2370" xr:uid="{20A17DC7-899B-4072-AD62-36F44DF2965F}"/>
    <cellStyle name="Vírgula 7 5 8 2" xfId="4214" xr:uid="{6AE2D46C-584E-4CD7-9541-F5E17FF93229}"/>
    <cellStyle name="Vírgula 7 5 8 2 2" xfId="14877" xr:uid="{A537A6CA-2F63-4396-B8C3-A280FF57B77A}"/>
    <cellStyle name="Vírgula 7 5 8 2 3" xfId="11065" xr:uid="{55AB3A7D-D603-47F3-A250-EE1D3AC2311D}"/>
    <cellStyle name="Vírgula 7 5 8 3" xfId="7853" xr:uid="{D948B8A6-A831-4C7B-9485-B8D7814BCFF5}"/>
    <cellStyle name="Vírgula 7 5 8 4" xfId="13064" xr:uid="{3EB926FB-B828-4BF7-9481-D4F6A870A9E8}"/>
    <cellStyle name="Vírgula 7 5 8 5" xfId="6025" xr:uid="{5A527F08-CBC8-4E6B-B124-0FDD7A178F9A}"/>
    <cellStyle name="Vírgula 7 5 9" xfId="2615" xr:uid="{51015510-2918-4A8B-8840-A3DCEE964335}"/>
    <cellStyle name="Vírgula 7 5 9 2" xfId="13281" xr:uid="{F88AFE41-C5E7-434A-A35A-1AAB87F0915D}"/>
    <cellStyle name="Vírgula 7 5 9 3" xfId="11066" xr:uid="{06D24F3F-E38A-4AFB-8805-0467C6AF7EE0}"/>
    <cellStyle name="Vírgula 7 6" xfId="669" xr:uid="{B8C6364C-3AED-4856-950F-636919D5D833}"/>
    <cellStyle name="Vírgula 7 6 10" xfId="11593" xr:uid="{E6E71687-9CBC-4F91-B959-1253ED36375C}"/>
    <cellStyle name="Vírgula 7 6 11" xfId="4554" xr:uid="{D1748B4B-4A7D-47F6-995A-9FFBC5670E7E}"/>
    <cellStyle name="Vírgula 7 6 2" xfId="810" xr:uid="{AA7C5BA5-2AB7-4BF6-9E82-AD232D47276F}"/>
    <cellStyle name="Vírgula 7 6 2 2" xfId="1273" xr:uid="{822F2D2E-DD9B-4BF7-920B-7B31A0B40106}"/>
    <cellStyle name="Vírgula 7 6 2 2 2" xfId="1979" xr:uid="{84241C4A-0AE9-4A1A-990F-2D0531AF8D36}"/>
    <cellStyle name="Vírgula 7 6 2 2 2 2" xfId="3936" xr:uid="{2AE84568-F7B3-4418-BAF3-68E81144DCBA}"/>
    <cellStyle name="Vírgula 7 6 2 2 2 2 2" xfId="14602" xr:uid="{FDB9D374-5164-4C18-9374-15B0BF1FCCF6}"/>
    <cellStyle name="Vírgula 7 6 2 2 2 2 3" xfId="11067" xr:uid="{5DE05550-130B-4CE9-8D84-1F27942D5E9F}"/>
    <cellStyle name="Vírgula 7 6 2 2 2 3" xfId="11068" xr:uid="{16464F7B-173A-4D55-81FD-6B74FCE50483}"/>
    <cellStyle name="Vírgula 7 6 2 2 2 4" xfId="7575" xr:uid="{01820720-A388-4A9B-B01B-A6D91C866B90}"/>
    <cellStyle name="Vírgula 7 6 2 2 2 5" xfId="12789" xr:uid="{8D6B2F1E-54C8-4275-A483-E92E30760BEA}"/>
    <cellStyle name="Vírgula 7 6 2 2 2 6" xfId="5750" xr:uid="{6D3F1D0B-4DEE-4885-8947-DC69895B7AF3}"/>
    <cellStyle name="Vírgula 7 6 2 2 3" xfId="3242" xr:uid="{B4DD473D-E1E3-46B9-AD13-89FB4C864009}"/>
    <cellStyle name="Vírgula 7 6 2 2 3 2" xfId="13908" xr:uid="{84E89A29-607A-4053-8B12-B1BE9B75FBEF}"/>
    <cellStyle name="Vírgula 7 6 2 2 3 3" xfId="11069" xr:uid="{A512F7C9-8125-41DF-B0D1-04CB11460641}"/>
    <cellStyle name="Vírgula 7 6 2 2 4" xfId="11070" xr:uid="{2D4E8A32-552B-462D-AAFB-954AFFC46C9A}"/>
    <cellStyle name="Vírgula 7 6 2 2 5" xfId="6881" xr:uid="{CBDD0522-C9A3-4E06-8764-80B5F61DB9C0}"/>
    <cellStyle name="Vírgula 7 6 2 2 6" xfId="12095" xr:uid="{68C6757A-531E-4389-8E15-CFD833568FD5}"/>
    <cellStyle name="Vírgula 7 6 2 2 7" xfId="5056" xr:uid="{0FCB8073-AF26-4EBB-B226-A853BF841ED3}"/>
    <cellStyle name="Vírgula 7 6 2 3" xfId="1978" xr:uid="{39FFE705-A311-4288-B07E-1DECC6105FB5}"/>
    <cellStyle name="Vírgula 7 6 2 3 2" xfId="3935" xr:uid="{6508D1E9-41C3-4437-85BE-75CA86316320}"/>
    <cellStyle name="Vírgula 7 6 2 3 2 2" xfId="14601" xr:uid="{5C106E65-9D55-4343-9087-04443A3BD7E6}"/>
    <cellStyle name="Vírgula 7 6 2 3 2 3" xfId="11071" xr:uid="{AD4F0FE0-B300-4D7D-9533-A936E366DFFE}"/>
    <cellStyle name="Vírgula 7 6 2 3 3" xfId="11072" xr:uid="{0F04D6F9-ED4F-455F-BE3E-4C9B96E08A8D}"/>
    <cellStyle name="Vírgula 7 6 2 3 4" xfId="7574" xr:uid="{618216C5-C188-4DA6-9709-3F29C756DA73}"/>
    <cellStyle name="Vírgula 7 6 2 3 5" xfId="12788" xr:uid="{B3C9F7FD-4160-4D23-BEEB-D327B6EDDC54}"/>
    <cellStyle name="Vírgula 7 6 2 3 6" xfId="5749" xr:uid="{209F0BF7-4672-42A1-8CB5-71CBB654BB51}"/>
    <cellStyle name="Vírgula 7 6 2 4" xfId="2875" xr:uid="{2F0B736B-C9E0-4441-A45C-B3D5A5B5A900}"/>
    <cellStyle name="Vírgula 7 6 2 4 2" xfId="13541" xr:uid="{22880A21-287C-48C8-AACF-D7895B0E28D0}"/>
    <cellStyle name="Vírgula 7 6 2 4 3" xfId="11073" xr:uid="{EEC9C30C-9CAF-4D89-B952-84D3E5BE025A}"/>
    <cellStyle name="Vírgula 7 6 2 5" xfId="11074" xr:uid="{C2FE861E-5C46-4D4B-B01C-5C019FB40E69}"/>
    <cellStyle name="Vírgula 7 6 2 6" xfId="6514" xr:uid="{63E5E571-7415-4998-905F-37135363D35C}"/>
    <cellStyle name="Vírgula 7 6 2 7" xfId="11728" xr:uid="{946504BA-712D-419C-92BC-7C3979733539}"/>
    <cellStyle name="Vírgula 7 6 2 8" xfId="4689" xr:uid="{C9C86B1C-265D-4736-AC3B-FAB870BEC5AB}"/>
    <cellStyle name="Vírgula 7 6 3" xfId="962" xr:uid="{2620FA60-D360-44F6-98E4-9327607F4D19}"/>
    <cellStyle name="Vírgula 7 6 3 2" xfId="1980" xr:uid="{56B4E51B-4B83-473D-945A-5B2EE51FA3D8}"/>
    <cellStyle name="Vírgula 7 6 3 2 2" xfId="3937" xr:uid="{D58803BE-E004-4FC7-A98D-0075C178E8E5}"/>
    <cellStyle name="Vírgula 7 6 3 2 2 2" xfId="14603" xr:uid="{E94202D9-1B72-405F-BBC8-F6FECCB0EF6F}"/>
    <cellStyle name="Vírgula 7 6 3 2 2 3" xfId="11075" xr:uid="{65F5D301-BB3E-443A-966B-7267E4BB35F0}"/>
    <cellStyle name="Vírgula 7 6 3 2 3" xfId="11076" xr:uid="{A2F0507B-AC27-4EED-ACAE-28B0EC68E98B}"/>
    <cellStyle name="Vírgula 7 6 3 2 4" xfId="7576" xr:uid="{970AC08E-A78A-49C0-8DF1-46A6CBB7CC59}"/>
    <cellStyle name="Vírgula 7 6 3 2 5" xfId="12790" xr:uid="{20D810DE-0555-4CAA-BDC4-8FF903B6A37E}"/>
    <cellStyle name="Vírgula 7 6 3 2 6" xfId="5751" xr:uid="{726B3A1B-00BB-449A-894B-3D9DE167A2C1}"/>
    <cellStyle name="Vírgula 7 6 3 3" xfId="3013" xr:uid="{DDA01CF1-7A6D-4B6A-BB11-D8542E86C125}"/>
    <cellStyle name="Vírgula 7 6 3 3 2" xfId="13679" xr:uid="{92204884-19CE-4C9E-92EF-A0613B8F754C}"/>
    <cellStyle name="Vírgula 7 6 3 3 3" xfId="11077" xr:uid="{68C29850-45A8-4D57-BD72-E8610660B5ED}"/>
    <cellStyle name="Vírgula 7 6 3 4" xfId="11078" xr:uid="{43E2E213-ACCA-455D-AC62-21DE88426409}"/>
    <cellStyle name="Vírgula 7 6 3 5" xfId="6652" xr:uid="{3B72C417-A9DE-4506-BDD1-15A1362BE80A}"/>
    <cellStyle name="Vírgula 7 6 3 6" xfId="11866" xr:uid="{DC554D63-09D8-4764-868B-D2419D5DD790}"/>
    <cellStyle name="Vírgula 7 6 3 7" xfId="4827" xr:uid="{7BCFA292-628E-4DE9-88B1-BFAE0A240561}"/>
    <cellStyle name="Vírgula 7 6 4" xfId="1977" xr:uid="{B0E88984-AFF7-4E45-86D6-8196798334B9}"/>
    <cellStyle name="Vírgula 7 6 4 2" xfId="3934" xr:uid="{0188BC78-991A-41A5-8841-3664CB8332A6}"/>
    <cellStyle name="Vírgula 7 6 4 2 2" xfId="14600" xr:uid="{4A91BBD6-DC35-4E1A-BEC9-6258B6ED5414}"/>
    <cellStyle name="Vírgula 7 6 4 2 3" xfId="11079" xr:uid="{36C1F529-3997-4254-BCFE-309EF1BBB119}"/>
    <cellStyle name="Vírgula 7 6 4 3" xfId="11080" xr:uid="{4961B4D4-E431-4845-AB7A-D0C844C62F57}"/>
    <cellStyle name="Vírgula 7 6 4 4" xfId="7573" xr:uid="{CE300FAB-8A27-4D4C-A5BF-0300926CB96D}"/>
    <cellStyle name="Vírgula 7 6 4 5" xfId="12787" xr:uid="{A2ADAEFB-BD62-4902-AF9B-CC2C1927221E}"/>
    <cellStyle name="Vírgula 7 6 4 6" xfId="5748" xr:uid="{0BA6CD56-9972-4F78-BA73-257F80C86C32}"/>
    <cellStyle name="Vírgula 7 6 5" xfId="2268" xr:uid="{D51F9AD7-A180-4039-B890-D5805BA0C8FD}"/>
    <cellStyle name="Vírgula 7 6 5 2" xfId="4121" xr:uid="{A2B7FAB7-F250-448E-B5B5-E79D4BC65B2B}"/>
    <cellStyle name="Vírgula 7 6 5 2 2" xfId="14784" xr:uid="{5E18AA44-A895-4ED4-8AE6-00323AD3BFC5}"/>
    <cellStyle name="Vírgula 7 6 5 2 3" xfId="11081" xr:uid="{48D66946-3C71-4E0F-9274-45A88B72D8FC}"/>
    <cellStyle name="Vírgula 7 6 5 3" xfId="11082" xr:uid="{9375CFBE-A55C-4D34-9D7B-6E77447817A6}"/>
    <cellStyle name="Vírgula 7 6 5 4" xfId="7760" xr:uid="{220A31EC-E466-43A0-A597-BDB7656F8711}"/>
    <cellStyle name="Vírgula 7 6 5 5" xfId="12971" xr:uid="{389C2B3A-5C69-4233-9A43-E10B2EDC1665}"/>
    <cellStyle name="Vírgula 7 6 5 6" xfId="5932" xr:uid="{C5693245-C32B-4655-A3F0-3B4101BA087F}"/>
    <cellStyle name="Vírgula 7 6 6" xfId="2412" xr:uid="{44A8F568-B295-4A75-90A1-BBEE26FE027A}"/>
    <cellStyle name="Vírgula 7 6 6 2" xfId="4256" xr:uid="{D9CC25D5-24CA-4BB0-8C31-C57E548DA027}"/>
    <cellStyle name="Vírgula 7 6 6 2 2" xfId="14919" xr:uid="{BE1E6DC3-6797-4122-A9DE-6F53A316C09E}"/>
    <cellStyle name="Vírgula 7 6 6 2 3" xfId="11083" xr:uid="{3B2969F2-F909-47DD-A058-20901CD87153}"/>
    <cellStyle name="Vírgula 7 6 6 3" xfId="7895" xr:uid="{E17F4C12-88EB-4ADD-8FDE-49C2C60DFC48}"/>
    <cellStyle name="Vírgula 7 6 6 4" xfId="13106" xr:uid="{E25F8601-10F3-4159-A58B-CE3AA7F9F330}"/>
    <cellStyle name="Vírgula 7 6 6 5" xfId="6067" xr:uid="{BC6CAACF-CE0A-4DAB-8DCB-B099ABF70DBE}"/>
    <cellStyle name="Vírgula 7 6 7" xfId="2740" xr:uid="{D13B1E22-170D-4E70-8DEC-D4376A628945}"/>
    <cellStyle name="Vírgula 7 6 7 2" xfId="13406" xr:uid="{F3C7FC8D-DE03-4FEA-AB86-D0A8BFB0D598}"/>
    <cellStyle name="Vírgula 7 6 7 3" xfId="11084" xr:uid="{37EF13E0-3ACD-4DB8-9AB1-B551C4DA6EB7}"/>
    <cellStyle name="Vírgula 7 6 8" xfId="11085" xr:uid="{F0BF3F71-DC83-467B-831C-9DE8CB839DDC}"/>
    <cellStyle name="Vírgula 7 6 9" xfId="6379" xr:uid="{9DF5E062-631A-4B84-9A5A-0E856FCB4FC7}"/>
    <cellStyle name="Vírgula 7 7" xfId="511" xr:uid="{E1AD1B10-11DD-48A5-B883-265DD0F9B676}"/>
    <cellStyle name="Vírgula 7 7 2" xfId="1071" xr:uid="{5F37B746-AA9F-4E1F-941B-4757DCFCEA6C}"/>
    <cellStyle name="Vírgula 7 7 2 2" xfId="1982" xr:uid="{7263E9FF-88FC-40C3-8704-9235D4D41610}"/>
    <cellStyle name="Vírgula 7 7 2 2 2" xfId="3939" xr:uid="{8C8E183F-80A7-4197-821D-F37EC36E95A1}"/>
    <cellStyle name="Vírgula 7 7 2 2 2 2" xfId="14605" xr:uid="{05ED5F74-590E-4430-AFCB-125E407A5742}"/>
    <cellStyle name="Vírgula 7 7 2 2 2 3" xfId="11086" xr:uid="{64B4C8FA-DDCA-47A1-BAD2-40035076A979}"/>
    <cellStyle name="Vírgula 7 7 2 2 3" xfId="11087" xr:uid="{46F3D4B7-7BF2-498E-9B5A-49CB5FCBAA94}"/>
    <cellStyle name="Vírgula 7 7 2 2 4" xfId="7578" xr:uid="{CE9CE8A9-3FBD-4052-B7A1-B4685E810967}"/>
    <cellStyle name="Vírgula 7 7 2 2 5" xfId="12792" xr:uid="{062538E2-6566-4A63-8C3A-A037C2DE8D67}"/>
    <cellStyle name="Vírgula 7 7 2 2 6" xfId="5753" xr:uid="{42BC0DD7-D8F4-4CA0-B4A7-E0F4688D60B7}"/>
    <cellStyle name="Vírgula 7 7 2 3" xfId="3103" xr:uid="{5A049D70-0712-4754-BD85-1BEE3282B7D7}"/>
    <cellStyle name="Vírgula 7 7 2 3 2" xfId="13769" xr:uid="{4F85DB34-F5EF-41DF-95D7-AD7D3B3E7548}"/>
    <cellStyle name="Vírgula 7 7 2 3 3" xfId="11088" xr:uid="{A6A4C1E0-4C4D-4AAF-B09C-C4273FC5A170}"/>
    <cellStyle name="Vírgula 7 7 2 4" xfId="11089" xr:uid="{72C5A19C-E920-4D8F-8610-A552128A968A}"/>
    <cellStyle name="Vírgula 7 7 2 5" xfId="6742" xr:uid="{890B730E-4441-448F-9EC7-D335E3EB2534}"/>
    <cellStyle name="Vírgula 7 7 2 6" xfId="11956" xr:uid="{343150FA-4FE8-4A3C-8318-8FC33C2BF062}"/>
    <cellStyle name="Vírgula 7 7 2 7" xfId="4917" xr:uid="{A73E6D17-4458-43C6-8B2A-5DBF1D17BC88}"/>
    <cellStyle name="Vírgula 7 7 3" xfId="1981" xr:uid="{EACCDDDD-28BC-43FE-8343-BB65729443C3}"/>
    <cellStyle name="Vírgula 7 7 3 2" xfId="3938" xr:uid="{B6DA2BDE-C98C-415D-8255-397C9BC22B77}"/>
    <cellStyle name="Vírgula 7 7 3 2 2" xfId="14604" xr:uid="{1940DC73-DC5C-4B7D-B736-0CBC01BF5E28}"/>
    <cellStyle name="Vírgula 7 7 3 2 3" xfId="11090" xr:uid="{7F883246-A129-4424-BEEC-1E2C34AC5A7F}"/>
    <cellStyle name="Vírgula 7 7 3 3" xfId="11091" xr:uid="{31F73730-B20C-4BE2-8F52-FA5F24CC86ED}"/>
    <cellStyle name="Vírgula 7 7 3 4" xfId="7577" xr:uid="{3E43D3F9-A8B5-4E0C-B33B-B4CBB5B7CA7F}"/>
    <cellStyle name="Vírgula 7 7 3 5" xfId="12791" xr:uid="{46BA999D-16D3-4A5C-A7D9-B9DF10502F90}"/>
    <cellStyle name="Vírgula 7 7 3 6" xfId="5752" xr:uid="{A5D8E1EC-B37C-4C7F-B271-A10344403CA3}"/>
    <cellStyle name="Vírgula 7 7 4" xfId="2651" xr:uid="{4FCA1F13-BB34-49FD-A53D-B6EC0A9CF101}"/>
    <cellStyle name="Vírgula 7 7 4 2" xfId="13317" xr:uid="{40EF0AC4-F517-4883-960B-F4CA77DC49FD}"/>
    <cellStyle name="Vírgula 7 7 4 3" xfId="11092" xr:uid="{40939C8F-0AC7-4D43-AAF0-AF9AB6C7DFF4}"/>
    <cellStyle name="Vírgula 7 7 5" xfId="11093" xr:uid="{E1B470E1-F62A-47E6-9846-3A5A78F5CE76}"/>
    <cellStyle name="Vírgula 7 7 6" xfId="6290" xr:uid="{C382807E-3CB9-49D8-9782-67DC113F7419}"/>
    <cellStyle name="Vírgula 7 7 7" xfId="11504" xr:uid="{485129A3-A429-4D34-978C-B251A846EDD5}"/>
    <cellStyle name="Vírgula 7 7 8" xfId="4465" xr:uid="{AFFE33D9-3613-47D5-B424-AA396D9A100D}"/>
    <cellStyle name="Vírgula 7 8" xfId="720" xr:uid="{A9669511-6C37-46D9-ADA6-7E205800A41E}"/>
    <cellStyle name="Vírgula 7 8 2" xfId="1184" xr:uid="{98378943-F9FA-4427-9AC4-F82B7EE28588}"/>
    <cellStyle name="Vírgula 7 8 2 2" xfId="1984" xr:uid="{11CBDC35-ED9A-443A-8297-1324391FD59F}"/>
    <cellStyle name="Vírgula 7 8 2 2 2" xfId="3941" xr:uid="{BD57CCFA-C956-4A84-943E-0710868195B2}"/>
    <cellStyle name="Vírgula 7 8 2 2 2 2" xfId="14607" xr:uid="{920CC46C-8C88-439A-ADBA-08E7DF6E1906}"/>
    <cellStyle name="Vírgula 7 8 2 2 2 3" xfId="11094" xr:uid="{E5331165-7680-47C9-822C-1E95CA15052F}"/>
    <cellStyle name="Vírgula 7 8 2 2 3" xfId="11095" xr:uid="{2BEA029A-6353-4F3F-BB15-976085BA37DC}"/>
    <cellStyle name="Vírgula 7 8 2 2 4" xfId="7580" xr:uid="{8E65B0B5-29AD-49C8-8056-D1700737A25D}"/>
    <cellStyle name="Vírgula 7 8 2 2 5" xfId="12794" xr:uid="{FE50F7B1-8037-4FB7-B550-FD63E1965CA7}"/>
    <cellStyle name="Vírgula 7 8 2 2 6" xfId="5755" xr:uid="{157B85CA-26CA-4187-8C4F-9EF356E60806}"/>
    <cellStyle name="Vírgula 7 8 2 3" xfId="3153" xr:uid="{2DCE3D29-AD58-439F-A4B8-BF21E2604B42}"/>
    <cellStyle name="Vírgula 7 8 2 3 2" xfId="13819" xr:uid="{FD97B9A9-8647-4FA7-9C70-F48A9BBFD77A}"/>
    <cellStyle name="Vírgula 7 8 2 3 3" xfId="11096" xr:uid="{A9062B28-F7F4-4770-82C6-6679CE370F10}"/>
    <cellStyle name="Vírgula 7 8 2 4" xfId="11097" xr:uid="{7CC6EF00-D5E8-4633-8C17-6CFE05CFF81F}"/>
    <cellStyle name="Vírgula 7 8 2 5" xfId="6792" xr:uid="{EBE3F412-8850-40AE-80E4-9C7D91F45220}"/>
    <cellStyle name="Vírgula 7 8 2 6" xfId="12006" xr:uid="{8B384E88-8CFE-4DC8-B38F-9B713FDEBBAC}"/>
    <cellStyle name="Vírgula 7 8 2 7" xfId="4967" xr:uid="{BBC30506-BBEB-4DB9-B5E7-E9F14515A1D1}"/>
    <cellStyle name="Vírgula 7 8 3" xfId="1983" xr:uid="{705EA1BB-CB13-41AF-B71A-8AD549678446}"/>
    <cellStyle name="Vírgula 7 8 3 2" xfId="3940" xr:uid="{7F320406-490A-46AD-946C-DDB0CD13364A}"/>
    <cellStyle name="Vírgula 7 8 3 2 2" xfId="14606" xr:uid="{6E9BC582-5F92-4062-A910-D14A377F8CF9}"/>
    <cellStyle name="Vírgula 7 8 3 2 3" xfId="11098" xr:uid="{F83C4A59-7D5F-44F6-909F-FF994FFDE472}"/>
    <cellStyle name="Vírgula 7 8 3 3" xfId="11099" xr:uid="{FA4BC838-3778-4A05-8077-2FC0F68EFA1D}"/>
    <cellStyle name="Vírgula 7 8 3 4" xfId="7579" xr:uid="{67077A40-A1FA-4934-9C55-4E2C5340A7D7}"/>
    <cellStyle name="Vírgula 7 8 3 5" xfId="12793" xr:uid="{E9EDED52-B7C8-41BC-BD32-5A1BF889C416}"/>
    <cellStyle name="Vírgula 7 8 3 6" xfId="5754" xr:uid="{B3E4E0A3-2F70-4B3D-AA8A-9E0D8D683E5A}"/>
    <cellStyle name="Vírgula 7 8 4" xfId="2786" xr:uid="{BC4A18C8-430D-4E49-A3B9-48E107EC2291}"/>
    <cellStyle name="Vírgula 7 8 4 2" xfId="13452" xr:uid="{C104C98B-71A5-432C-8F88-0DB2D36FEB61}"/>
    <cellStyle name="Vírgula 7 8 4 3" xfId="11100" xr:uid="{19CBAD38-E635-47F9-8317-5036E7A4545E}"/>
    <cellStyle name="Vírgula 7 8 5" xfId="11101" xr:uid="{D2BA073A-B576-45FD-B13E-6F8107AB54ED}"/>
    <cellStyle name="Vírgula 7 8 6" xfId="6425" xr:uid="{0F11FC47-FD63-437F-9ABE-C1E7B59D955D}"/>
    <cellStyle name="Vírgula 7 8 7" xfId="11639" xr:uid="{FAE3E3FE-107E-4087-9189-D2676E1C48CE}"/>
    <cellStyle name="Vírgula 7 8 8" xfId="4600" xr:uid="{568FBFD4-6087-4DE7-B27B-9310483C406E}"/>
    <cellStyle name="Vírgula 7 9" xfId="396" xr:uid="{EC86DE0C-0B30-4618-BD38-42286D5FF9B0}"/>
    <cellStyle name="Vírgula 7 9 2" xfId="1016" xr:uid="{537143E9-4371-4AB8-815B-0E19EB2D75B0}"/>
    <cellStyle name="Vírgula 7 9 2 2" xfId="1986" xr:uid="{4BD46CBF-2295-404F-ACB6-5B9E97540A52}"/>
    <cellStyle name="Vírgula 7 9 2 2 2" xfId="3943" xr:uid="{807F7D9A-579D-4672-AF91-68174A96D389}"/>
    <cellStyle name="Vírgula 7 9 2 2 2 2" xfId="14609" xr:uid="{D22B2C91-F7E5-41F9-9748-122903B4A83D}"/>
    <cellStyle name="Vírgula 7 9 2 2 2 3" xfId="11102" xr:uid="{5A5FA173-DDD5-44B4-B243-11ACC74C6E2B}"/>
    <cellStyle name="Vírgula 7 9 2 2 3" xfId="11103" xr:uid="{3E1CBC49-5A94-4DC9-9C3F-1E47766AC796}"/>
    <cellStyle name="Vírgula 7 9 2 2 4" xfId="7582" xr:uid="{F6E933BD-47A3-43E3-889A-173C4ABFAE1B}"/>
    <cellStyle name="Vírgula 7 9 2 2 5" xfId="12796" xr:uid="{4A191656-06A7-41B2-9DBA-A966CD77D426}"/>
    <cellStyle name="Vírgula 7 9 2 2 6" xfId="5757" xr:uid="{4540A070-B9F2-4FC0-B1AD-419AF5900843}"/>
    <cellStyle name="Vírgula 7 9 2 3" xfId="3059" xr:uid="{22039A97-E161-46A7-9725-36E9045C1A03}"/>
    <cellStyle name="Vírgula 7 9 2 3 2" xfId="13725" xr:uid="{811FC641-BB81-468A-8167-8445D0548C59}"/>
    <cellStyle name="Vírgula 7 9 2 3 3" xfId="11104" xr:uid="{27948DE5-5CEC-450C-9236-341142466058}"/>
    <cellStyle name="Vírgula 7 9 2 4" xfId="11105" xr:uid="{532E0351-CD4F-4B80-8B9B-6232B1FB5B64}"/>
    <cellStyle name="Vírgula 7 9 2 5" xfId="6698" xr:uid="{90E439B4-344E-4EF4-9B03-EF8102662CB3}"/>
    <cellStyle name="Vírgula 7 9 2 6" xfId="11912" xr:uid="{CF6DF12C-7220-4726-8268-7868D54DB840}"/>
    <cellStyle name="Vírgula 7 9 2 7" xfId="4873" xr:uid="{8E458CE3-BB94-4DA6-866E-7D6AF1289D1E}"/>
    <cellStyle name="Vírgula 7 9 3" xfId="1985" xr:uid="{7B070532-6266-4393-834E-0DDC3BDD2C53}"/>
    <cellStyle name="Vírgula 7 9 3 2" xfId="3942" xr:uid="{CD1885BC-F031-4396-94E9-99B12000C0CC}"/>
    <cellStyle name="Vírgula 7 9 3 2 2" xfId="14608" xr:uid="{E4312D0A-E040-4C36-924F-AF048F7202B3}"/>
    <cellStyle name="Vírgula 7 9 3 2 3" xfId="11106" xr:uid="{EF37FBF4-B9BC-40C6-9FDA-D93850C75211}"/>
    <cellStyle name="Vírgula 7 9 3 3" xfId="11107" xr:uid="{2C4D11E1-B886-4174-B322-CE83F8840E8C}"/>
    <cellStyle name="Vírgula 7 9 3 4" xfId="7581" xr:uid="{A9C63837-A9F0-4BC1-BA24-BA2CED44120E}"/>
    <cellStyle name="Vírgula 7 9 3 5" xfId="12795" xr:uid="{D81A3628-DC0C-45AF-9FAC-D2AC4FC99EA6}"/>
    <cellStyle name="Vírgula 7 9 3 6" xfId="5756" xr:uid="{56D3F005-D66E-41FC-8FF4-9EF508DCC0A5}"/>
    <cellStyle name="Vírgula 7 9 4" xfId="2602" xr:uid="{8AF1A586-5428-4ECE-BF26-4ADD063D968E}"/>
    <cellStyle name="Vírgula 7 9 4 2" xfId="13268" xr:uid="{3478D9DE-6BFD-4E2F-8EAE-34229D84A0B0}"/>
    <cellStyle name="Vírgula 7 9 4 3" xfId="11108" xr:uid="{E28A5889-7D93-4CD5-A0CC-531AFDBD4D6E}"/>
    <cellStyle name="Vírgula 7 9 5" xfId="11109" xr:uid="{A17377DC-AED3-4A11-8C7A-0268D25E10D7}"/>
    <cellStyle name="Vírgula 7 9 6" xfId="6241" xr:uid="{0C529385-E544-4C85-B5EC-0A8063767B1D}"/>
    <cellStyle name="Vírgula 7 9 7" xfId="11455" xr:uid="{01DC80BC-D35A-4823-8E3D-8140AC2F5F49}"/>
    <cellStyle name="Vírgula 7 9 8" xfId="4416" xr:uid="{CAAD232C-EB66-4FB0-BA45-54E763BF57C4}"/>
    <cellStyle name="Vírgula 8" xfId="101" xr:uid="{9AEB3C11-47DA-4B2E-A43C-0DF51D1C6CD3}"/>
    <cellStyle name="Vírgula 8 10" xfId="1337" xr:uid="{FAAE8073-CDFD-4F95-B08B-B7C5797BD3D0}"/>
    <cellStyle name="Vírgula 8 10 2" xfId="3294" xr:uid="{06EBA9A1-6EEA-40D0-B089-7AA8F28973A0}"/>
    <cellStyle name="Vírgula 8 10 2 2" xfId="13960" xr:uid="{F70BF8C5-FB84-4528-8706-A1F5315194FC}"/>
    <cellStyle name="Vírgula 8 10 2 3" xfId="11110" xr:uid="{D2E2E026-1D7F-4E71-91C0-FF85257DA409}"/>
    <cellStyle name="Vírgula 8 10 3" xfId="11111" xr:uid="{AA940F46-5FAC-4C8C-B4B7-31122A9CE63C}"/>
    <cellStyle name="Vírgula 8 10 4" xfId="6933" xr:uid="{160072FA-5366-469B-972F-2970B7A58909}"/>
    <cellStyle name="Vírgula 8 10 5" xfId="12147" xr:uid="{B7717FA4-4710-42F3-B583-855B19BC17FB}"/>
    <cellStyle name="Vírgula 8 10 6" xfId="5108" xr:uid="{C2C2770B-F52C-4159-AE1D-DA13CBA189F5}"/>
    <cellStyle name="Vírgula 8 11" xfId="285" xr:uid="{AFB115F4-6320-4FB8-9C90-51F0F30D5A87}"/>
    <cellStyle name="Vírgula 8 11 2" xfId="2561" xr:uid="{7C4FE423-DF7E-477C-9396-F5178FCE21AE}"/>
    <cellStyle name="Vírgula 8 11 2 2" xfId="13227" xr:uid="{19EBA1AF-C181-456D-BA1C-C599344472CE}"/>
    <cellStyle name="Vírgula 8 11 2 3" xfId="11112" xr:uid="{7D2FE518-1512-47CC-8BDC-EF5481C346E8}"/>
    <cellStyle name="Vírgula 8 11 3" xfId="11113" xr:uid="{D9DC0BF4-10AB-4AE4-AB57-BFE836E58171}"/>
    <cellStyle name="Vírgula 8 11 4" xfId="6200" xr:uid="{175A28BA-640F-4FBA-BFF2-218D86807AB1}"/>
    <cellStyle name="Vírgula 8 11 5" xfId="11414" xr:uid="{DB22B4F5-18EB-4C46-B508-CF005D7F56A2}"/>
    <cellStyle name="Vírgula 8 11 6" xfId="4375" xr:uid="{CBAB33E8-19B5-4BD2-8CE0-01F84065FE3E}"/>
    <cellStyle name="Vírgula 8 12" xfId="2177" xr:uid="{DAAA6549-40DF-43EC-B734-5F122609E714}"/>
    <cellStyle name="Vírgula 8 12 2" xfId="4034" xr:uid="{A54C4A4F-CF6B-42AA-A35F-6C28C4E591EF}"/>
    <cellStyle name="Vírgula 8 12 2 2" xfId="14697" xr:uid="{5661F295-7864-4DBD-9A96-948E12E35DDC}"/>
    <cellStyle name="Vírgula 8 12 2 3" xfId="11114" xr:uid="{D610E660-7EA0-4D8D-B629-EF3A96CCF08C}"/>
    <cellStyle name="Vírgula 8 12 3" xfId="11115" xr:uid="{30C893DE-9A15-4A6A-93BA-391990283A2D}"/>
    <cellStyle name="Vírgula 8 12 4" xfId="7673" xr:uid="{F2813817-2F54-47AA-B75D-AF765032D618}"/>
    <cellStyle name="Vírgula 8 12 5" xfId="12884" xr:uid="{E1154CE0-5928-490D-938E-135912DB0876}"/>
    <cellStyle name="Vírgula 8 12 6" xfId="5845" xr:uid="{7D241C64-8998-4303-A627-CB4FC6367970}"/>
    <cellStyle name="Vírgula 8 13" xfId="2326" xr:uid="{F97B9909-5B78-483D-9EEE-1777CF98A4C0}"/>
    <cellStyle name="Vírgula 8 13 2" xfId="4170" xr:uid="{84D39733-BCF6-4076-B41C-4E7F89967536}"/>
    <cellStyle name="Vírgula 8 13 2 2" xfId="14833" xr:uid="{6F480D1B-67FA-4783-AE15-9A1992F5ED84}"/>
    <cellStyle name="Vírgula 8 13 2 3" xfId="11116" xr:uid="{FEAC48BB-F64D-47CD-A672-9B2E0BAE1066}"/>
    <cellStyle name="Vírgula 8 13 3" xfId="7809" xr:uid="{50EA905C-8169-4FD2-BDD8-626746632BE9}"/>
    <cellStyle name="Vírgula 8 13 4" xfId="13020" xr:uid="{BD63F700-C941-4085-A2C9-6BF07C83D162}"/>
    <cellStyle name="Vírgula 8 13 5" xfId="5981" xr:uid="{95054F97-FAC5-40C6-8EE8-655072EB71F9}"/>
    <cellStyle name="Vírgula 8 14" xfId="2489" xr:uid="{2678903B-5252-4CB2-B580-9DF1811E21E8}"/>
    <cellStyle name="Vírgula 8 14 2" xfId="11117" xr:uid="{AB35721D-E5B6-4FA5-A742-C169F1EEC013}"/>
    <cellStyle name="Vírgula 8 14 3" xfId="13157" xr:uid="{16C4F906-5776-42F6-AF78-55BBFFAD96D7}"/>
    <cellStyle name="Vírgula 8 14 4" xfId="6087" xr:uid="{FC7BC426-F23F-4CA4-B05B-BECB4E45BE75}"/>
    <cellStyle name="Vírgula 8 15" xfId="11118" xr:uid="{C77BDE67-A3A6-46B5-A197-429E574DF39B}"/>
    <cellStyle name="Vírgula 8 16" xfId="6128" xr:uid="{94DE8499-5757-4CFB-8964-97C1AD8092F1}"/>
    <cellStyle name="Vírgula 8 17" xfId="11344" xr:uid="{E3F10982-013E-43F5-B04E-FA809203585D}"/>
    <cellStyle name="Vírgula 8 18" xfId="4305" xr:uid="{E1EADC02-4941-41D4-8C77-CA48424A404F}"/>
    <cellStyle name="Vírgula 8 2" xfId="148" xr:uid="{504FE995-3816-4D54-AA95-2C57DFABFD79}"/>
    <cellStyle name="Vírgula 8 2 10" xfId="2178" xr:uid="{2DA3758E-CD84-4A0C-9855-1932FDF06F69}"/>
    <cellStyle name="Vírgula 8 2 10 2" xfId="4035" xr:uid="{0ACEA0BE-923B-47D6-B7AA-ED564F7F631F}"/>
    <cellStyle name="Vírgula 8 2 10 2 2" xfId="14698" xr:uid="{FC5B833A-338E-4C42-9759-B81B4BBFCDE3}"/>
    <cellStyle name="Vírgula 8 2 10 2 3" xfId="11119" xr:uid="{C857E8FE-FE6B-4BA8-97AC-7933CED2202F}"/>
    <cellStyle name="Vírgula 8 2 10 3" xfId="11120" xr:uid="{2E9D674D-5A8D-4782-AB15-633C61B17C84}"/>
    <cellStyle name="Vírgula 8 2 10 4" xfId="7674" xr:uid="{09BFE765-5C69-4B50-BAFA-22B1DBD30A7B}"/>
    <cellStyle name="Vírgula 8 2 10 5" xfId="12885" xr:uid="{D93EE1C4-0A43-49E3-9D31-0E340EDEFDC9}"/>
    <cellStyle name="Vírgula 8 2 10 6" xfId="5846" xr:uid="{8C775A59-EF94-4A9A-BB34-2D6B98C944FF}"/>
    <cellStyle name="Vírgula 8 2 11" xfId="2327" xr:uid="{D67C8F69-D921-4EA2-89F7-13399FB0E107}"/>
    <cellStyle name="Vírgula 8 2 11 2" xfId="4171" xr:uid="{47D32525-57B8-452A-83C2-B4FA8D14AE70}"/>
    <cellStyle name="Vírgula 8 2 11 2 2" xfId="14834" xr:uid="{AE192819-00D5-4E71-B78A-44E54087D4B7}"/>
    <cellStyle name="Vírgula 8 2 11 2 3" xfId="11121" xr:uid="{F4D1F0FD-C179-4049-A694-B7F135346BE6}"/>
    <cellStyle name="Vírgula 8 2 11 3" xfId="7810" xr:uid="{28643589-F277-460D-BCF9-9DE0A3399A1E}"/>
    <cellStyle name="Vírgula 8 2 11 4" xfId="13021" xr:uid="{C1FF55AB-3417-4084-85D1-07A16EA035E3}"/>
    <cellStyle name="Vírgula 8 2 11 5" xfId="5982" xr:uid="{1B48EB92-84E6-4EA0-BE74-3A1ECB7DF7C0}"/>
    <cellStyle name="Vírgula 8 2 12" xfId="2501" xr:uid="{E024F018-C7D4-4FBC-8FB2-F753550E55C0}"/>
    <cellStyle name="Vírgula 8 2 12 2" xfId="11122" xr:uid="{1173B9FC-604F-43E4-AD69-26C7A5237D7C}"/>
    <cellStyle name="Vírgula 8 2 12 3" xfId="13169" xr:uid="{76EEEA30-46D0-4C36-B4A5-EB1233A2476D}"/>
    <cellStyle name="Vírgula 8 2 12 4" xfId="6117" xr:uid="{2B45C832-95B9-481D-8565-B5CF937AFD27}"/>
    <cellStyle name="Vírgula 8 2 13" xfId="11123" xr:uid="{DA0F10B7-A061-4890-86E7-A02312139D66}"/>
    <cellStyle name="Vírgula 8 2 14" xfId="6140" xr:uid="{A98420F5-296F-4234-945B-23DF0938736C}"/>
    <cellStyle name="Vírgula 8 2 15" xfId="11356" xr:uid="{53F5E8CF-BC2D-4391-BE10-435F59E6A61A}"/>
    <cellStyle name="Vírgula 8 2 16" xfId="4317" xr:uid="{6A77C181-C0E8-40BB-8168-FC7A16DAB731}"/>
    <cellStyle name="Vírgula 8 2 2" xfId="629" xr:uid="{7721135B-F080-4B52-A161-392B3FD9ECA4}"/>
    <cellStyle name="Vírgula 8 2 2 10" xfId="11555" xr:uid="{F96CDC15-3F87-48C2-9F69-C1B9D808B912}"/>
    <cellStyle name="Vírgula 8 2 2 11" xfId="4516" xr:uid="{BC07168B-FD24-4E1F-9C29-44ED80AB03CD}"/>
    <cellStyle name="Vírgula 8 2 2 2" xfId="772" xr:uid="{288A33C2-4A0D-4EA0-84B8-2F9E44BE7553}"/>
    <cellStyle name="Vírgula 8 2 2 2 2" xfId="1235" xr:uid="{CD2A94B1-30F2-436D-A475-91563E582822}"/>
    <cellStyle name="Vírgula 8 2 2 2 2 2" xfId="1989" xr:uid="{9F19B10A-9E61-418A-9C0C-D9838EFB1F66}"/>
    <cellStyle name="Vírgula 8 2 2 2 2 2 2" xfId="3946" xr:uid="{6D689D07-5B56-4C9C-9F60-A638BCADD2E0}"/>
    <cellStyle name="Vírgula 8 2 2 2 2 2 2 2" xfId="14612" xr:uid="{F9D5C5C5-55D1-4FC7-9114-88E1637C0DD4}"/>
    <cellStyle name="Vírgula 8 2 2 2 2 2 2 3" xfId="11124" xr:uid="{7045BC3A-1822-4114-B9C0-ECB5B788DE3B}"/>
    <cellStyle name="Vírgula 8 2 2 2 2 2 3" xfId="11125" xr:uid="{930B6FAB-2BEC-4D04-A3B4-14D4B7CD77C7}"/>
    <cellStyle name="Vírgula 8 2 2 2 2 2 4" xfId="7585" xr:uid="{88C1D355-6BC4-4BE6-BF4E-9B36FC11DDB1}"/>
    <cellStyle name="Vírgula 8 2 2 2 2 2 5" xfId="12799" xr:uid="{6B01D0DB-C3B4-46DF-B9D5-16AC4D032773}"/>
    <cellStyle name="Vírgula 8 2 2 2 2 2 6" xfId="5760" xr:uid="{B84D7759-FA7C-4A31-83AF-22ABB02946A0}"/>
    <cellStyle name="Vírgula 8 2 2 2 2 3" xfId="3204" xr:uid="{B9C31F46-A209-4101-BAC9-A85CFA85913A}"/>
    <cellStyle name="Vírgula 8 2 2 2 2 3 2" xfId="13870" xr:uid="{49504200-72AD-4D87-B94D-E122B5F2E1A4}"/>
    <cellStyle name="Vírgula 8 2 2 2 2 3 3" xfId="11126" xr:uid="{9408FE4F-9611-47FA-81EE-CFEAADE9270F}"/>
    <cellStyle name="Vírgula 8 2 2 2 2 4" xfId="11127" xr:uid="{579B0947-520A-446D-8B07-7978016388F9}"/>
    <cellStyle name="Vírgula 8 2 2 2 2 5" xfId="6843" xr:uid="{BB2EF2D0-F42F-4E14-BE3C-D29FBD42DC73}"/>
    <cellStyle name="Vírgula 8 2 2 2 2 6" xfId="12057" xr:uid="{27760E4B-DDFD-4347-A667-BCAD2718FD86}"/>
    <cellStyle name="Vírgula 8 2 2 2 2 7" xfId="5018" xr:uid="{087D5541-E10C-4DC7-83DF-7B29B8DFDF08}"/>
    <cellStyle name="Vírgula 8 2 2 2 3" xfId="1988" xr:uid="{1B6CE0F4-605D-4EDE-A3B3-C6D376E5EE59}"/>
    <cellStyle name="Vírgula 8 2 2 2 3 2" xfId="3945" xr:uid="{9A27A0E4-1CF3-49B6-9DFC-8C6999D50BDD}"/>
    <cellStyle name="Vírgula 8 2 2 2 3 2 2" xfId="14611" xr:uid="{2B86CEA1-C50A-40A9-9E75-9C598C41D3BC}"/>
    <cellStyle name="Vírgula 8 2 2 2 3 2 3" xfId="11128" xr:uid="{AAA3D8F4-5810-4CC4-BEFC-3A861E5F1EC1}"/>
    <cellStyle name="Vírgula 8 2 2 2 3 3" xfId="11129" xr:uid="{9FFE77B3-30A0-4831-8AA8-E0CEBB22A68A}"/>
    <cellStyle name="Vírgula 8 2 2 2 3 4" xfId="7584" xr:uid="{5E5DC9E8-0433-4F7C-A691-86B27B89DEDE}"/>
    <cellStyle name="Vírgula 8 2 2 2 3 5" xfId="12798" xr:uid="{DA37AE48-10D5-42E3-BCE8-2F7A0EB4578F}"/>
    <cellStyle name="Vírgula 8 2 2 2 3 6" xfId="5759" xr:uid="{A67E8823-5FC4-470E-95D8-AC3297F94D01}"/>
    <cellStyle name="Vírgula 8 2 2 2 4" xfId="2837" xr:uid="{A5493AE5-F2AE-4E7B-AFCC-48DEA49068F0}"/>
    <cellStyle name="Vírgula 8 2 2 2 4 2" xfId="13503" xr:uid="{46CEB90C-FD62-4F1B-ACE0-EDB376C5162B}"/>
    <cellStyle name="Vírgula 8 2 2 2 4 3" xfId="11130" xr:uid="{BB916BC1-D39C-43B2-8740-C7AB7CCAC93B}"/>
    <cellStyle name="Vírgula 8 2 2 2 5" xfId="11131" xr:uid="{EB2CC3F3-02C1-4470-974F-8612715043A1}"/>
    <cellStyle name="Vírgula 8 2 2 2 6" xfId="6476" xr:uid="{A4943AE9-9CF4-4FD9-8F1A-433899B3100E}"/>
    <cellStyle name="Vírgula 8 2 2 2 7" xfId="11690" xr:uid="{49C8DA98-FDE4-46E7-8A8E-6AAF51615B12}"/>
    <cellStyle name="Vírgula 8 2 2 2 8" xfId="4651" xr:uid="{FC6FD2A8-60DD-4CB5-8D1F-DAD93502D3CD}"/>
    <cellStyle name="Vírgula 8 2 2 3" xfId="924" xr:uid="{13621185-59FE-4A29-B9B2-78E80DC4950D}"/>
    <cellStyle name="Vírgula 8 2 2 3 2" xfId="1990" xr:uid="{130F581D-3A2C-40C9-85C5-D1D1E7445F94}"/>
    <cellStyle name="Vírgula 8 2 2 3 2 2" xfId="3947" xr:uid="{9768F24D-D19A-4A0F-B847-4175EC5E850F}"/>
    <cellStyle name="Vírgula 8 2 2 3 2 2 2" xfId="14613" xr:uid="{5C491074-B812-45C5-896E-67B0A164A1FB}"/>
    <cellStyle name="Vírgula 8 2 2 3 2 2 3" xfId="11132" xr:uid="{21382D3C-617B-46AB-9DCF-A258A4AED74A}"/>
    <cellStyle name="Vírgula 8 2 2 3 2 3" xfId="11133" xr:uid="{06294BC3-D55C-4799-AD54-18EDA830CD7B}"/>
    <cellStyle name="Vírgula 8 2 2 3 2 4" xfId="7586" xr:uid="{9DA1BC14-2D30-47A1-9FD2-CAF4AE158CF4}"/>
    <cellStyle name="Vírgula 8 2 2 3 2 5" xfId="12800" xr:uid="{563B85A9-E9D5-46A9-8F27-F0AF9AF8DCC6}"/>
    <cellStyle name="Vírgula 8 2 2 3 2 6" xfId="5761" xr:uid="{A23CC163-BEFF-471B-A20E-CFE18AF44C4E}"/>
    <cellStyle name="Vírgula 8 2 2 3 3" xfId="2975" xr:uid="{2F258C2A-DE8F-4F53-93FA-D415C94F9906}"/>
    <cellStyle name="Vírgula 8 2 2 3 3 2" xfId="13641" xr:uid="{E2662FE2-2708-458F-980D-2AD506A20156}"/>
    <cellStyle name="Vírgula 8 2 2 3 3 3" xfId="11134" xr:uid="{04E458A2-95DF-4001-BFE0-64229B1C8D97}"/>
    <cellStyle name="Vírgula 8 2 2 3 4" xfId="11135" xr:uid="{103C4602-F5AA-4B5F-8CCF-F1C9867F22DA}"/>
    <cellStyle name="Vírgula 8 2 2 3 5" xfId="6614" xr:uid="{9ECEE923-71E7-4753-83DD-4CD98EA7FE3F}"/>
    <cellStyle name="Vírgula 8 2 2 3 6" xfId="11828" xr:uid="{21B90C15-7104-4AA2-9497-88B21F821616}"/>
    <cellStyle name="Vírgula 8 2 2 3 7" xfId="4789" xr:uid="{DD124C71-02D7-4A84-96D9-81F5BEAB9400}"/>
    <cellStyle name="Vírgula 8 2 2 4" xfId="1987" xr:uid="{CD8F24F0-F380-4A79-98EE-66A5F57C91FC}"/>
    <cellStyle name="Vírgula 8 2 2 4 2" xfId="3944" xr:uid="{453F0EC9-52D7-482A-80A7-A42AAA551B15}"/>
    <cellStyle name="Vírgula 8 2 2 4 2 2" xfId="14610" xr:uid="{D8785A17-0AFD-4773-B4C3-60BA6A8CC8C6}"/>
    <cellStyle name="Vírgula 8 2 2 4 2 3" xfId="11136" xr:uid="{AEA9D913-E870-40AC-AFBA-1DECFB50789A}"/>
    <cellStyle name="Vírgula 8 2 2 4 3" xfId="11137" xr:uid="{D599E658-DB4B-4254-B59B-572775818728}"/>
    <cellStyle name="Vírgula 8 2 2 4 4" xfId="7583" xr:uid="{F2925F5D-2C4A-4DFC-BE78-BBE3FCF6086B}"/>
    <cellStyle name="Vírgula 8 2 2 4 5" xfId="12797" xr:uid="{CC111E1D-F566-41D6-8DB2-73C4D08B390D}"/>
    <cellStyle name="Vírgula 8 2 2 4 6" xfId="5758" xr:uid="{7F36566A-684B-464C-9328-B41EDB523D8A}"/>
    <cellStyle name="Vírgula 8 2 2 5" xfId="2230" xr:uid="{FA4B7882-F959-4396-A26C-E2488DD3C3C4}"/>
    <cellStyle name="Vírgula 8 2 2 5 2" xfId="4083" xr:uid="{0573C905-7C9B-4675-9FD5-08D17E70327A}"/>
    <cellStyle name="Vírgula 8 2 2 5 2 2" xfId="14746" xr:uid="{3F335A14-D7F9-42E0-8695-2F0CA10A1F84}"/>
    <cellStyle name="Vírgula 8 2 2 5 2 3" xfId="11138" xr:uid="{1221FE5A-A3FC-40F2-BF1A-ED88E40FBE2D}"/>
    <cellStyle name="Vírgula 8 2 2 5 3" xfId="11139" xr:uid="{69896189-FF9E-4D9A-B739-F76C4CDA0E12}"/>
    <cellStyle name="Vírgula 8 2 2 5 4" xfId="7722" xr:uid="{1163C879-4F75-43F6-9398-2136D58CA560}"/>
    <cellStyle name="Vírgula 8 2 2 5 5" xfId="12933" xr:uid="{78859747-7CBE-4F37-8736-354D044BA662}"/>
    <cellStyle name="Vírgula 8 2 2 5 6" xfId="5894" xr:uid="{4587EF41-00C5-43C9-85CD-9382616605AF}"/>
    <cellStyle name="Vírgula 8 2 2 6" xfId="2374" xr:uid="{89C0D609-3D24-4AA2-A16C-9D4C3B09B538}"/>
    <cellStyle name="Vírgula 8 2 2 6 2" xfId="4218" xr:uid="{336AC97C-02B3-4620-B457-F024BD0ECD5A}"/>
    <cellStyle name="Vírgula 8 2 2 6 2 2" xfId="14881" xr:uid="{7771A388-24C9-4464-BC54-E17D2B22BC28}"/>
    <cellStyle name="Vírgula 8 2 2 6 2 3" xfId="11140" xr:uid="{6867E0AB-EEE4-4387-97C0-37863AB4069B}"/>
    <cellStyle name="Vírgula 8 2 2 6 3" xfId="7857" xr:uid="{1E93612F-3473-44D0-9840-0DF850E20FDD}"/>
    <cellStyle name="Vírgula 8 2 2 6 4" xfId="13068" xr:uid="{84492A35-0AC5-4B57-8584-A489BB8E1E46}"/>
    <cellStyle name="Vírgula 8 2 2 6 5" xfId="6029" xr:uid="{9E4832FF-1547-4C67-B3C4-C0B33B1A98BE}"/>
    <cellStyle name="Vírgula 8 2 2 7" xfId="2702" xr:uid="{36698FBF-5AC1-438E-8AB9-352F2A817700}"/>
    <cellStyle name="Vírgula 8 2 2 7 2" xfId="13368" xr:uid="{FA0B137E-EB48-4146-AC8E-C9B5FCC53798}"/>
    <cellStyle name="Vírgula 8 2 2 7 3" xfId="11141" xr:uid="{7381C4A4-E04B-4AD4-92C3-C32E3B649483}"/>
    <cellStyle name="Vírgula 8 2 2 8" xfId="11142" xr:uid="{1370B6E6-5B85-4BE7-AB16-032EAF49A161}"/>
    <cellStyle name="Vírgula 8 2 2 9" xfId="6341" xr:uid="{22CEB178-C20D-4FD0-B350-B2695BC30864}"/>
    <cellStyle name="Vírgula 8 2 3" xfId="674" xr:uid="{5F500D7C-7BB5-455C-91E9-356A136D4680}"/>
    <cellStyle name="Vírgula 8 2 3 10" xfId="11598" xr:uid="{3A2EF345-24E2-4424-9931-836B817CA751}"/>
    <cellStyle name="Vírgula 8 2 3 11" xfId="4559" xr:uid="{A9AD88A0-8256-4783-90FF-CAD2D9934A2A}"/>
    <cellStyle name="Vírgula 8 2 3 2" xfId="815" xr:uid="{AA4800E2-C61B-44AB-BB16-70236069ACEC}"/>
    <cellStyle name="Vírgula 8 2 3 2 2" xfId="1278" xr:uid="{CC15771F-42FC-4DDF-92FC-7BC999BDE358}"/>
    <cellStyle name="Vírgula 8 2 3 2 2 2" xfId="1993" xr:uid="{56479A78-0E48-4775-A994-65DF5DDF71F4}"/>
    <cellStyle name="Vírgula 8 2 3 2 2 2 2" xfId="3950" xr:uid="{901B7F56-AD24-41A3-B18B-859033660A7C}"/>
    <cellStyle name="Vírgula 8 2 3 2 2 2 2 2" xfId="14616" xr:uid="{F8040920-8C04-4B95-A26A-5717AEADDDEF}"/>
    <cellStyle name="Vírgula 8 2 3 2 2 2 2 3" xfId="11143" xr:uid="{25158641-0204-4E77-A789-C6F1745C09CD}"/>
    <cellStyle name="Vírgula 8 2 3 2 2 2 3" xfId="11144" xr:uid="{B4583D39-C57D-4B36-8460-75E88E17F962}"/>
    <cellStyle name="Vírgula 8 2 3 2 2 2 4" xfId="7589" xr:uid="{55577ED9-752B-4179-B8A3-F765CCB94171}"/>
    <cellStyle name="Vírgula 8 2 3 2 2 2 5" xfId="12803" xr:uid="{4FCAB64F-324C-449C-A494-8B14DA53BE8A}"/>
    <cellStyle name="Vírgula 8 2 3 2 2 2 6" xfId="5764" xr:uid="{11239CCF-E54F-494B-9295-34456ACD8BE5}"/>
    <cellStyle name="Vírgula 8 2 3 2 2 3" xfId="3247" xr:uid="{25B3678B-DD53-4565-9005-B1CC839E3941}"/>
    <cellStyle name="Vírgula 8 2 3 2 2 3 2" xfId="13913" xr:uid="{C5A66D06-764E-44D1-87B8-F1985C5D3DC9}"/>
    <cellStyle name="Vírgula 8 2 3 2 2 3 3" xfId="11145" xr:uid="{236CA15E-F4B7-4C06-8C5E-AA337BBA920B}"/>
    <cellStyle name="Vírgula 8 2 3 2 2 4" xfId="11146" xr:uid="{3C7442A1-BF7A-4025-BC85-DE83A7AAC5E8}"/>
    <cellStyle name="Vírgula 8 2 3 2 2 5" xfId="6886" xr:uid="{0D8505A3-3AF8-4638-BE0B-7BCE9654B518}"/>
    <cellStyle name="Vírgula 8 2 3 2 2 6" xfId="12100" xr:uid="{50EAD220-492A-4527-AF2F-EE3D9D3345A9}"/>
    <cellStyle name="Vírgula 8 2 3 2 2 7" xfId="5061" xr:uid="{D5C3D1A3-493A-450F-982A-8CACE4F94DFD}"/>
    <cellStyle name="Vírgula 8 2 3 2 3" xfId="1992" xr:uid="{5C587832-1113-48EA-9D4C-7C7E873B353F}"/>
    <cellStyle name="Vírgula 8 2 3 2 3 2" xfId="3949" xr:uid="{D0A874AF-D266-435F-B525-9F8993377807}"/>
    <cellStyle name="Vírgula 8 2 3 2 3 2 2" xfId="14615" xr:uid="{5E5B24D2-0494-43FD-8626-D00126511615}"/>
    <cellStyle name="Vírgula 8 2 3 2 3 2 3" xfId="11147" xr:uid="{F512BBC0-1A12-44F1-97BA-1AFB2A40CDFC}"/>
    <cellStyle name="Vírgula 8 2 3 2 3 3" xfId="11148" xr:uid="{EAB7FCA2-F305-49B8-BB29-9F927D51AC80}"/>
    <cellStyle name="Vírgula 8 2 3 2 3 4" xfId="7588" xr:uid="{ED978297-B552-4F65-A962-334C72816ADB}"/>
    <cellStyle name="Vírgula 8 2 3 2 3 5" xfId="12802" xr:uid="{8935DF25-8D99-41EE-AFDA-2A9AEA262938}"/>
    <cellStyle name="Vírgula 8 2 3 2 3 6" xfId="5763" xr:uid="{4A3B4640-881A-4456-A648-0B81171B37C5}"/>
    <cellStyle name="Vírgula 8 2 3 2 4" xfId="2880" xr:uid="{4392929B-F357-43BD-98C8-F2D4352A4EA2}"/>
    <cellStyle name="Vírgula 8 2 3 2 4 2" xfId="13546" xr:uid="{92DCD8FB-C425-44F7-A30E-113BBEFF587E}"/>
    <cellStyle name="Vírgula 8 2 3 2 4 3" xfId="11149" xr:uid="{D2CBD52D-7EED-4D44-B374-0331C03169CF}"/>
    <cellStyle name="Vírgula 8 2 3 2 5" xfId="11150" xr:uid="{28A1A1B8-0DB7-4E84-B6B8-01F95B862CC0}"/>
    <cellStyle name="Vírgula 8 2 3 2 6" xfId="6519" xr:uid="{994BD0AE-A2D4-402C-B8E9-0EED466BA02E}"/>
    <cellStyle name="Vírgula 8 2 3 2 7" xfId="11733" xr:uid="{A49D4EDB-191B-40C4-ACA0-586781D1AB2F}"/>
    <cellStyle name="Vírgula 8 2 3 2 8" xfId="4694" xr:uid="{40739365-89D8-4A6B-8908-117969B008E3}"/>
    <cellStyle name="Vírgula 8 2 3 3" xfId="967" xr:uid="{FDF3877E-380B-45DD-B437-F4513BDAFA94}"/>
    <cellStyle name="Vírgula 8 2 3 3 2" xfId="1994" xr:uid="{6D122CE1-9A2D-4EA4-9740-247B44081EF6}"/>
    <cellStyle name="Vírgula 8 2 3 3 2 2" xfId="3951" xr:uid="{D8EB4694-FEDD-45F4-9C8B-CF5FE680422B}"/>
    <cellStyle name="Vírgula 8 2 3 3 2 2 2" xfId="14617" xr:uid="{D273C13E-6A76-4FB3-838F-1BEC0233AF47}"/>
    <cellStyle name="Vírgula 8 2 3 3 2 2 3" xfId="11151" xr:uid="{00A83657-AE5F-4A9C-9B5F-5F05287CDEC8}"/>
    <cellStyle name="Vírgula 8 2 3 3 2 3" xfId="11152" xr:uid="{008A9141-9022-4A21-B174-D8E2932DD27C}"/>
    <cellStyle name="Vírgula 8 2 3 3 2 4" xfId="7590" xr:uid="{16C69D81-73FE-4AD2-BB3B-AAC6CEF73ECF}"/>
    <cellStyle name="Vírgula 8 2 3 3 2 5" xfId="12804" xr:uid="{41F1BEFB-82DA-46C1-8B17-B747C546AE04}"/>
    <cellStyle name="Vírgula 8 2 3 3 2 6" xfId="5765" xr:uid="{6E370EFE-C8F2-4126-9D3D-2D9A5FB89DF5}"/>
    <cellStyle name="Vírgula 8 2 3 3 3" xfId="3018" xr:uid="{1524F727-BF22-4B72-88B0-434C5ACACEBD}"/>
    <cellStyle name="Vírgula 8 2 3 3 3 2" xfId="13684" xr:uid="{A87ECAF3-16E4-4C14-BEBA-9F597A4DBE57}"/>
    <cellStyle name="Vírgula 8 2 3 3 3 3" xfId="11153" xr:uid="{F78F3884-FC26-4074-A09F-3662D2886EAF}"/>
    <cellStyle name="Vírgula 8 2 3 3 4" xfId="11154" xr:uid="{DF8F75B2-35F1-45FD-B4B1-AEAB860500C5}"/>
    <cellStyle name="Vírgula 8 2 3 3 5" xfId="6657" xr:uid="{EF644B53-5143-4C72-8AD5-7FBDEE6C1A6F}"/>
    <cellStyle name="Vírgula 8 2 3 3 6" xfId="11871" xr:uid="{19FEE054-7A47-4AD5-A670-84CA51611889}"/>
    <cellStyle name="Vírgula 8 2 3 3 7" xfId="4832" xr:uid="{B5EC1B1C-1DC1-49B7-86C0-3C2C211D9939}"/>
    <cellStyle name="Vírgula 8 2 3 4" xfId="1991" xr:uid="{3D1A8ABC-72A6-4582-B672-807436F5BC36}"/>
    <cellStyle name="Vírgula 8 2 3 4 2" xfId="3948" xr:uid="{DDEE9062-83AD-4135-9BC0-D46358900712}"/>
    <cellStyle name="Vírgula 8 2 3 4 2 2" xfId="14614" xr:uid="{BC32C824-F381-414F-912E-C61D70E00404}"/>
    <cellStyle name="Vírgula 8 2 3 4 2 3" xfId="11155" xr:uid="{08257C83-5C01-4B14-9ED2-3BB10B4B44F2}"/>
    <cellStyle name="Vírgula 8 2 3 4 3" xfId="11156" xr:uid="{D3666D49-C4B4-4A87-B9FA-A7FCE1808C42}"/>
    <cellStyle name="Vírgula 8 2 3 4 4" xfId="7587" xr:uid="{63526C71-15A4-447E-8FB0-94A0CD658DB9}"/>
    <cellStyle name="Vírgula 8 2 3 4 5" xfId="12801" xr:uid="{FA400853-CA4F-4512-99B8-E390889FBE9B}"/>
    <cellStyle name="Vírgula 8 2 3 4 6" xfId="5762" xr:uid="{2BF9AC4E-020A-429C-9D0E-9CAFEEC2D349}"/>
    <cellStyle name="Vírgula 8 2 3 5" xfId="2273" xr:uid="{ABEA3BF0-8FB8-4F86-A1E5-78259919DA01}"/>
    <cellStyle name="Vírgula 8 2 3 5 2" xfId="4126" xr:uid="{0F0C66B0-C22F-4077-BEC9-360AE6B7B2D0}"/>
    <cellStyle name="Vírgula 8 2 3 5 2 2" xfId="14789" xr:uid="{8F3FCAA9-1D94-4E0D-A3E6-933F33D36911}"/>
    <cellStyle name="Vírgula 8 2 3 5 2 3" xfId="11157" xr:uid="{A7EE521D-C35E-41B6-9BC3-E1C2EA6CE46A}"/>
    <cellStyle name="Vírgula 8 2 3 5 3" xfId="11158" xr:uid="{7B66D162-2AEF-4C62-9F5F-2F34E81E53DA}"/>
    <cellStyle name="Vírgula 8 2 3 5 4" xfId="7765" xr:uid="{41E5730E-D6E7-4E43-BAA0-031847CDB1FA}"/>
    <cellStyle name="Vírgula 8 2 3 5 5" xfId="12976" xr:uid="{1D06A8B5-7F45-40EB-9B79-1D8ED696875E}"/>
    <cellStyle name="Vírgula 8 2 3 5 6" xfId="5937" xr:uid="{467F5081-FC50-449B-81EA-4B87C716350F}"/>
    <cellStyle name="Vírgula 8 2 3 6" xfId="2417" xr:uid="{22A158ED-9A3A-432F-BE60-3AEF979212DC}"/>
    <cellStyle name="Vírgula 8 2 3 6 2" xfId="4261" xr:uid="{EAB2C096-2C8E-4FF0-865C-3FDCE839FD5C}"/>
    <cellStyle name="Vírgula 8 2 3 6 2 2" xfId="14924" xr:uid="{4D78F671-647B-459F-B868-B5CD77C735A6}"/>
    <cellStyle name="Vírgula 8 2 3 6 2 3" xfId="11159" xr:uid="{5C5FDAD2-DF41-4CFF-9F27-E7EF4A292002}"/>
    <cellStyle name="Vírgula 8 2 3 6 3" xfId="7900" xr:uid="{E439BCE3-DB5E-49E8-9EA4-A2B8A65C6095}"/>
    <cellStyle name="Vírgula 8 2 3 6 4" xfId="13111" xr:uid="{EABB2250-ECFD-4446-86EB-089B581CD463}"/>
    <cellStyle name="Vírgula 8 2 3 6 5" xfId="6072" xr:uid="{C76BE68C-7AC4-46B2-B752-4B7EC04CFD79}"/>
    <cellStyle name="Vírgula 8 2 3 7" xfId="2745" xr:uid="{B6272147-0CE4-4B80-85E5-208ACE012A76}"/>
    <cellStyle name="Vírgula 8 2 3 7 2" xfId="13411" xr:uid="{B8AA3FA6-E357-4600-B256-F92E72A46DD0}"/>
    <cellStyle name="Vírgula 8 2 3 7 3" xfId="11160" xr:uid="{13219E36-EAD1-4979-8288-FCDC40A1F809}"/>
    <cellStyle name="Vírgula 8 2 3 8" xfId="11161" xr:uid="{FD8F4F16-84B6-4028-8D03-18EC99DB3A33}"/>
    <cellStyle name="Vírgula 8 2 3 9" xfId="6384" xr:uid="{FD7DD23E-0F7A-4506-A5EF-79A4C4651FCE}"/>
    <cellStyle name="Vírgula 8 2 4" xfId="515" xr:uid="{6F194993-5C6D-4610-8232-8C9CBEB93C72}"/>
    <cellStyle name="Vírgula 8 2 4 2" xfId="1075" xr:uid="{149E8DB4-5DF4-42FB-B762-96795405A1ED}"/>
    <cellStyle name="Vírgula 8 2 4 2 2" xfId="1996" xr:uid="{6B448402-C468-4AF9-A592-0E2398FA1480}"/>
    <cellStyle name="Vírgula 8 2 4 2 2 2" xfId="3953" xr:uid="{DEFED32B-3430-44C8-B643-A03190AF13BE}"/>
    <cellStyle name="Vírgula 8 2 4 2 2 2 2" xfId="14619" xr:uid="{A7DB4DDA-CEA8-4466-8F0C-7E6EB4F184E2}"/>
    <cellStyle name="Vírgula 8 2 4 2 2 2 3" xfId="11162" xr:uid="{F33BD030-7384-4B15-A728-B755AFAD7052}"/>
    <cellStyle name="Vírgula 8 2 4 2 2 3" xfId="11163" xr:uid="{3063AE69-DE22-4F96-8F8E-8CA20DCA5A1C}"/>
    <cellStyle name="Vírgula 8 2 4 2 2 4" xfId="7592" xr:uid="{44B70324-3A92-49AB-B142-6061FCB333EF}"/>
    <cellStyle name="Vírgula 8 2 4 2 2 5" xfId="12806" xr:uid="{53B31D6E-5A3F-4BF3-967D-24F76F96B1B5}"/>
    <cellStyle name="Vírgula 8 2 4 2 2 6" xfId="5767" xr:uid="{D59432C8-4E84-4644-8F6E-F4FE93814EB0}"/>
    <cellStyle name="Vírgula 8 2 4 2 3" xfId="3107" xr:uid="{AC467B46-30AE-4BD4-8892-03E19D839100}"/>
    <cellStyle name="Vírgula 8 2 4 2 3 2" xfId="13773" xr:uid="{801F4C3E-3E1F-43AC-ACBD-B161B4211921}"/>
    <cellStyle name="Vírgula 8 2 4 2 3 3" xfId="11164" xr:uid="{60436C9B-6DC4-4E31-9C0A-F4896439C036}"/>
    <cellStyle name="Vírgula 8 2 4 2 4" xfId="11165" xr:uid="{4F0F2E9B-B4D6-4F53-A171-FAB112F05817}"/>
    <cellStyle name="Vírgula 8 2 4 2 5" xfId="6746" xr:uid="{1E87E21C-2211-4C86-AD17-632077C08AA7}"/>
    <cellStyle name="Vírgula 8 2 4 2 6" xfId="11960" xr:uid="{DF7CB0DE-04F4-44AB-9234-4EC36091E941}"/>
    <cellStyle name="Vírgula 8 2 4 2 7" xfId="4921" xr:uid="{D8177D67-B49B-46ED-BAF4-4E28E9D6A64B}"/>
    <cellStyle name="Vírgula 8 2 4 3" xfId="1995" xr:uid="{DAB20B13-6C97-40F5-8325-CFC7758E7172}"/>
    <cellStyle name="Vírgula 8 2 4 3 2" xfId="3952" xr:uid="{F7A0ED38-57F2-4255-B392-85F5800421C8}"/>
    <cellStyle name="Vírgula 8 2 4 3 2 2" xfId="14618" xr:uid="{DB6B2B08-622C-4D88-8352-723D04A97FF7}"/>
    <cellStyle name="Vírgula 8 2 4 3 2 3" xfId="11166" xr:uid="{A339CB17-6F51-42D3-B172-1AC30A708A88}"/>
    <cellStyle name="Vírgula 8 2 4 3 3" xfId="11167" xr:uid="{894FD853-888B-41A0-B0AF-340CCCC368D8}"/>
    <cellStyle name="Vírgula 8 2 4 3 4" xfId="7591" xr:uid="{498CDF74-BB56-4A6D-8F09-98556F2E0422}"/>
    <cellStyle name="Vírgula 8 2 4 3 5" xfId="12805" xr:uid="{140722EE-3401-4BDF-9672-B271AE5A6306}"/>
    <cellStyle name="Vírgula 8 2 4 3 6" xfId="5766" xr:uid="{488F51D2-B2A1-4F1D-ACF2-8E6358C8050C}"/>
    <cellStyle name="Vírgula 8 2 4 4" xfId="2655" xr:uid="{BA793C63-540B-4179-BC14-F41BB91D34CD}"/>
    <cellStyle name="Vírgula 8 2 4 4 2" xfId="13321" xr:uid="{9645AB46-EE0F-404A-83DE-D06383CEADDE}"/>
    <cellStyle name="Vírgula 8 2 4 4 3" xfId="11168" xr:uid="{A59FF7B6-1D6F-4736-9150-61059324F82C}"/>
    <cellStyle name="Vírgula 8 2 4 5" xfId="11169" xr:uid="{91CB96A3-1B28-4076-A291-666FD52B63E1}"/>
    <cellStyle name="Vírgula 8 2 4 6" xfId="6294" xr:uid="{65E9C9C7-9ECF-4F71-B3CC-2528D2EEA699}"/>
    <cellStyle name="Vírgula 8 2 4 7" xfId="11508" xr:uid="{F46E0B9C-17AF-4117-A6CD-8FAA5F796FDD}"/>
    <cellStyle name="Vírgula 8 2 4 8" xfId="4469" xr:uid="{E3926060-8D5F-4D3C-9E05-286753DB0959}"/>
    <cellStyle name="Vírgula 8 2 5" xfId="724" xr:uid="{33A11931-9B77-4FD7-B8BC-043061419FE7}"/>
    <cellStyle name="Vírgula 8 2 5 2" xfId="1188" xr:uid="{23BB8E9E-CEB7-4071-9D1B-9C5204C41DDD}"/>
    <cellStyle name="Vírgula 8 2 5 2 2" xfId="1998" xr:uid="{722D1236-DD20-40DA-9C8C-DF14932439F2}"/>
    <cellStyle name="Vírgula 8 2 5 2 2 2" xfId="3955" xr:uid="{9E95F31A-70ED-426B-980C-B9CA04125E8A}"/>
    <cellStyle name="Vírgula 8 2 5 2 2 2 2" xfId="14621" xr:uid="{62CBD2C0-A460-4A7C-B2DC-C632D5F55AF7}"/>
    <cellStyle name="Vírgula 8 2 5 2 2 2 3" xfId="11170" xr:uid="{2585EE8F-C266-4D84-8921-A470AFF31219}"/>
    <cellStyle name="Vírgula 8 2 5 2 2 3" xfId="11171" xr:uid="{C70EB9AE-68E9-431D-BA5C-BCCF16746561}"/>
    <cellStyle name="Vírgula 8 2 5 2 2 4" xfId="7594" xr:uid="{4C9BD65A-DAA4-4C9B-8D9F-7916B9856C92}"/>
    <cellStyle name="Vírgula 8 2 5 2 2 5" xfId="12808" xr:uid="{B3F71484-DBA1-4E71-8901-9C24964C5AD4}"/>
    <cellStyle name="Vírgula 8 2 5 2 2 6" xfId="5769" xr:uid="{1BCD06C0-8764-4C67-92CD-ED32CFA3CA52}"/>
    <cellStyle name="Vírgula 8 2 5 2 3" xfId="3157" xr:uid="{F70E3D86-1AB8-4C48-91B4-9CEE03D7DB73}"/>
    <cellStyle name="Vírgula 8 2 5 2 3 2" xfId="13823" xr:uid="{E77E9EE3-16A3-47FF-97BB-792AB154087D}"/>
    <cellStyle name="Vírgula 8 2 5 2 3 3" xfId="11172" xr:uid="{B50C1D4D-5BDF-4ADD-83D4-590485A1BC73}"/>
    <cellStyle name="Vírgula 8 2 5 2 4" xfId="11173" xr:uid="{496AB683-E95B-46B1-9732-7F38FD6BB2AA}"/>
    <cellStyle name="Vírgula 8 2 5 2 5" xfId="6796" xr:uid="{B7DF91A4-FDE3-4DD1-9A92-15EDF5E20A1B}"/>
    <cellStyle name="Vírgula 8 2 5 2 6" xfId="12010" xr:uid="{99B75475-89FD-4549-A0A7-D7E98BDE8BB4}"/>
    <cellStyle name="Vírgula 8 2 5 2 7" xfId="4971" xr:uid="{AE59FFA8-3128-4B7B-81D0-31B2CB3B3E3E}"/>
    <cellStyle name="Vírgula 8 2 5 3" xfId="1997" xr:uid="{A85CF085-1DAC-423C-B71B-2D31347A4AA0}"/>
    <cellStyle name="Vírgula 8 2 5 3 2" xfId="3954" xr:uid="{0E6D4D47-CA9A-4851-BD34-1A96AE161F65}"/>
    <cellStyle name="Vírgula 8 2 5 3 2 2" xfId="14620" xr:uid="{2F01CD9B-FB9B-4F5B-8D94-CCB226A4A2AE}"/>
    <cellStyle name="Vírgula 8 2 5 3 2 3" xfId="11174" xr:uid="{5233FAC1-DD39-4F42-B376-B847CB183C7B}"/>
    <cellStyle name="Vírgula 8 2 5 3 3" xfId="11175" xr:uid="{6EDF7ADC-1075-4F22-A61F-B1A810B7BE6C}"/>
    <cellStyle name="Vírgula 8 2 5 3 4" xfId="7593" xr:uid="{CBE638AD-7E4D-44DB-87B8-A2589F92377D}"/>
    <cellStyle name="Vírgula 8 2 5 3 5" xfId="12807" xr:uid="{5C475A00-1B32-43B2-BE84-981BBDB21B4C}"/>
    <cellStyle name="Vírgula 8 2 5 3 6" xfId="5768" xr:uid="{02CC0473-8CDE-452E-82A9-6757E70043AD}"/>
    <cellStyle name="Vírgula 8 2 5 4" xfId="2790" xr:uid="{E3FD3D99-61F9-4771-A0C6-844EA7834318}"/>
    <cellStyle name="Vírgula 8 2 5 4 2" xfId="13456" xr:uid="{1C60A230-931A-4479-9BCC-5BA383D15D62}"/>
    <cellStyle name="Vírgula 8 2 5 4 3" xfId="11176" xr:uid="{132E0F01-63AC-4129-AB80-E0BB99875FB7}"/>
    <cellStyle name="Vírgula 8 2 5 5" xfId="11177" xr:uid="{8C11E080-E6C8-4EEB-BAB7-C37F3C52B374}"/>
    <cellStyle name="Vírgula 8 2 5 6" xfId="6429" xr:uid="{CC93FC14-30EC-44DA-A6D5-DAF986D60AA1}"/>
    <cellStyle name="Vírgula 8 2 5 7" xfId="11643" xr:uid="{47F240A1-14AB-466A-8BDB-939EE56FDDF7}"/>
    <cellStyle name="Vírgula 8 2 5 8" xfId="4604" xr:uid="{6111D880-B3CC-4E39-B8B2-650E5BBC93FA}"/>
    <cellStyle name="Vírgula 8 2 6" xfId="400" xr:uid="{29E1812E-BD6E-4E4B-8E9E-1452E5B02C07}"/>
    <cellStyle name="Vírgula 8 2 6 2" xfId="1020" xr:uid="{997555FE-0136-4430-B72D-246D9EB6FE11}"/>
    <cellStyle name="Vírgula 8 2 6 2 2" xfId="2000" xr:uid="{27A45861-E898-4235-A58F-2BFEE4676F02}"/>
    <cellStyle name="Vírgula 8 2 6 2 2 2" xfId="3957" xr:uid="{5FC5802F-84E7-46AF-9A7A-E4E77C322D35}"/>
    <cellStyle name="Vírgula 8 2 6 2 2 2 2" xfId="14623" xr:uid="{C8CDA571-FCAE-4A4F-8899-A550D0249B4D}"/>
    <cellStyle name="Vírgula 8 2 6 2 2 2 3" xfId="11178" xr:uid="{8916AC28-0896-425F-B03F-0C53492217A2}"/>
    <cellStyle name="Vírgula 8 2 6 2 2 3" xfId="11179" xr:uid="{B80EBF9B-8BAB-4219-8B65-095FB4498726}"/>
    <cellStyle name="Vírgula 8 2 6 2 2 4" xfId="7596" xr:uid="{ECA75BC8-7C94-4A5A-B247-170520D4AD05}"/>
    <cellStyle name="Vírgula 8 2 6 2 2 5" xfId="12810" xr:uid="{5FCE754C-F41F-44F2-84F3-D0C00AD4B440}"/>
    <cellStyle name="Vírgula 8 2 6 2 2 6" xfId="5771" xr:uid="{882CCFBC-F1DB-4848-8F23-7057068C8EB7}"/>
    <cellStyle name="Vírgula 8 2 6 2 3" xfId="3063" xr:uid="{9DBACF0F-B8D3-4BDD-9183-5366B775371D}"/>
    <cellStyle name="Vírgula 8 2 6 2 3 2" xfId="13729" xr:uid="{A6FE06E4-BE43-491A-9BF4-01067325A397}"/>
    <cellStyle name="Vírgula 8 2 6 2 3 3" xfId="11180" xr:uid="{F224D30C-4A51-424B-86BA-2A4A75BE3133}"/>
    <cellStyle name="Vírgula 8 2 6 2 4" xfId="11181" xr:uid="{A81EC0DF-7453-495C-B45F-98057798C3BA}"/>
    <cellStyle name="Vírgula 8 2 6 2 5" xfId="6702" xr:uid="{1E1B79FA-7DC5-4299-B669-470CE4057A1A}"/>
    <cellStyle name="Vírgula 8 2 6 2 6" xfId="11916" xr:uid="{1574CE13-9E28-468C-8872-BEDD36837162}"/>
    <cellStyle name="Vírgula 8 2 6 2 7" xfId="4877" xr:uid="{20F7724C-2BF1-4D08-AFA1-87D8DEBB5612}"/>
    <cellStyle name="Vírgula 8 2 6 3" xfId="1999" xr:uid="{27BCB578-76C4-4BAA-BA89-E34E16FF155F}"/>
    <cellStyle name="Vírgula 8 2 6 3 2" xfId="3956" xr:uid="{FA8FA19D-275E-4E7C-A0EF-5F16657FC5A6}"/>
    <cellStyle name="Vírgula 8 2 6 3 2 2" xfId="14622" xr:uid="{A5749824-1A69-4FB8-8EC1-1E6189700B7F}"/>
    <cellStyle name="Vírgula 8 2 6 3 2 3" xfId="11182" xr:uid="{C4A573B8-C033-4E75-B24C-0FF3C19C6A9B}"/>
    <cellStyle name="Vírgula 8 2 6 3 3" xfId="11183" xr:uid="{75571F5C-38BC-41EC-882A-DC03B547927C}"/>
    <cellStyle name="Vírgula 8 2 6 3 4" xfId="7595" xr:uid="{850F8E64-34F3-45DF-8FED-CEB505852E2D}"/>
    <cellStyle name="Vírgula 8 2 6 3 5" xfId="12809" xr:uid="{F6D865DF-8C89-48CA-A909-B9B8254573A1}"/>
    <cellStyle name="Vírgula 8 2 6 3 6" xfId="5770" xr:uid="{DE0ABC49-0F2E-4D28-9710-07B37AC7DE9B}"/>
    <cellStyle name="Vírgula 8 2 6 4" xfId="2606" xr:uid="{F0B34855-FAC8-4258-9B91-F7191371A8E6}"/>
    <cellStyle name="Vírgula 8 2 6 4 2" xfId="13272" xr:uid="{F19D133F-7B55-42B3-B5C6-14FE829727FA}"/>
    <cellStyle name="Vírgula 8 2 6 4 3" xfId="11184" xr:uid="{C7F38DA6-6327-4E1F-9425-570B42E5838C}"/>
    <cellStyle name="Vírgula 8 2 6 5" xfId="11185" xr:uid="{DE9E2748-609F-4184-B331-A9E5681D2093}"/>
    <cellStyle name="Vírgula 8 2 6 6" xfId="6245" xr:uid="{A9F91241-7A00-41AF-AAB3-A4A73CC35999}"/>
    <cellStyle name="Vírgula 8 2 6 7" xfId="11459" xr:uid="{3F1BE71C-C319-4A12-B25F-6CC1AA71EDE9}"/>
    <cellStyle name="Vírgula 8 2 6 8" xfId="4420" xr:uid="{61987135-CF6E-4177-A55E-9AB4BF951E57}"/>
    <cellStyle name="Vírgula 8 2 7" xfId="873" xr:uid="{1C9CB12B-13BC-42FA-8D0A-13E20E0F8F7B}"/>
    <cellStyle name="Vírgula 8 2 7 2" xfId="2001" xr:uid="{B39FB368-AB6E-4B95-8F47-D69E8FBFB772}"/>
    <cellStyle name="Vírgula 8 2 7 2 2" xfId="3958" xr:uid="{200155D2-24FC-4EC2-9A6D-30B038301253}"/>
    <cellStyle name="Vírgula 8 2 7 2 2 2" xfId="14624" xr:uid="{EC29D551-6DC7-4271-A58A-A1A4E449054A}"/>
    <cellStyle name="Vírgula 8 2 7 2 2 3" xfId="11186" xr:uid="{5E19E326-A071-43DA-B0AA-A91378AD84B6}"/>
    <cellStyle name="Vírgula 8 2 7 2 3" xfId="11187" xr:uid="{AE305AAA-600C-4AB6-B954-B901393A8B9D}"/>
    <cellStyle name="Vírgula 8 2 7 2 4" xfId="7597" xr:uid="{3687B3BD-2F09-4BE6-B511-43539F1E0DD1}"/>
    <cellStyle name="Vírgula 8 2 7 2 5" xfId="12811" xr:uid="{092195E7-6F16-48CE-879E-D4F079DBB89C}"/>
    <cellStyle name="Vírgula 8 2 7 2 6" xfId="5772" xr:uid="{05916B60-87D8-46AC-95E7-C8B0D9F85285}"/>
    <cellStyle name="Vírgula 8 2 7 3" xfId="2928" xr:uid="{949DD6AD-01E9-4F3F-8B34-246A35A71650}"/>
    <cellStyle name="Vírgula 8 2 7 3 2" xfId="13594" xr:uid="{1D65D2E5-5123-4F9A-B99A-03AF825DB541}"/>
    <cellStyle name="Vírgula 8 2 7 3 3" xfId="11188" xr:uid="{94252F1C-9ABD-471C-ACEC-0A1A422DC69C}"/>
    <cellStyle name="Vírgula 8 2 7 4" xfId="11189" xr:uid="{66936DBB-F916-4090-96E4-10EB2D4919EC}"/>
    <cellStyle name="Vírgula 8 2 7 5" xfId="6567" xr:uid="{85F8BDD6-C79E-40D0-86C0-56235C2CF77A}"/>
    <cellStyle name="Vírgula 8 2 7 6" xfId="11781" xr:uid="{88A4633A-44BF-4799-AB89-ECBEC217AE85}"/>
    <cellStyle name="Vírgula 8 2 7 7" xfId="4742" xr:uid="{83307CAC-53E7-4386-AAC5-7564A20041FD}"/>
    <cellStyle name="Vírgula 8 2 8" xfId="1338" xr:uid="{F7CB3E7E-783E-46A7-9E2B-BBFF071C25CD}"/>
    <cellStyle name="Vírgula 8 2 8 2" xfId="3295" xr:uid="{0EB0AED5-8783-4F43-9AE5-2B472C391DFC}"/>
    <cellStyle name="Vírgula 8 2 8 2 2" xfId="13961" xr:uid="{3C7C69DF-A58C-441B-AB6B-113311409EC6}"/>
    <cellStyle name="Vírgula 8 2 8 2 3" xfId="11190" xr:uid="{2C5111F5-6800-453E-8FAF-0B298E059073}"/>
    <cellStyle name="Vírgula 8 2 8 3" xfId="11191" xr:uid="{CB9DA199-35C0-4119-AF13-0A37ACA537FF}"/>
    <cellStyle name="Vírgula 8 2 8 4" xfId="6934" xr:uid="{E0B359C7-3564-40DE-815B-B7B755333D9E}"/>
    <cellStyle name="Vírgula 8 2 8 5" xfId="12148" xr:uid="{8F452EFF-205F-48EA-88E7-94B0B819EBEC}"/>
    <cellStyle name="Vírgula 8 2 8 6" xfId="5109" xr:uid="{A956192F-2658-4E66-B79E-BC2AAAB57D0F}"/>
    <cellStyle name="Vírgula 8 2 9" xfId="286" xr:uid="{E616ADA0-1AEB-4BB1-967A-121FDD56682C}"/>
    <cellStyle name="Vírgula 8 2 9 2" xfId="2562" xr:uid="{93BB4A8D-D497-45D8-9FEC-4A002EAA54B2}"/>
    <cellStyle name="Vírgula 8 2 9 2 2" xfId="13228" xr:uid="{9711B6BE-702F-4B00-A6BA-831B8DC5D698}"/>
    <cellStyle name="Vírgula 8 2 9 2 3" xfId="11192" xr:uid="{5A2775EC-A9B5-4CBD-BEF1-B8FFFBC8FE33}"/>
    <cellStyle name="Vírgula 8 2 9 3" xfId="11193" xr:uid="{39C7CEB5-5921-4323-B2C7-AF66CE1C25C2}"/>
    <cellStyle name="Vírgula 8 2 9 4" xfId="6201" xr:uid="{79548329-53E5-4582-88EF-F83B95B562AE}"/>
    <cellStyle name="Vírgula 8 2 9 5" xfId="11415" xr:uid="{61395614-8072-4C1A-A634-40E007A0C366}"/>
    <cellStyle name="Vírgula 8 2 9 6" xfId="4376" xr:uid="{F4A2E4FA-12D8-4DB3-A0CA-CBADB3EDD677}"/>
    <cellStyle name="Vírgula 8 3" xfId="185" xr:uid="{DE3BCD56-F928-448A-847B-2F94A06BB14A}"/>
    <cellStyle name="Vírgula 8 3 10" xfId="2179" xr:uid="{6758F8EE-C12F-4662-8BB4-33D0259C01B2}"/>
    <cellStyle name="Vírgula 8 3 10 2" xfId="4036" xr:uid="{484DBC00-AC6D-4CEC-A5E7-49DD8280277E}"/>
    <cellStyle name="Vírgula 8 3 10 2 2" xfId="14699" xr:uid="{AE628046-3F74-4655-8145-1F1C6F576D17}"/>
    <cellStyle name="Vírgula 8 3 10 2 3" xfId="11194" xr:uid="{69A3264D-BDD7-474A-A593-1BC54B846AB7}"/>
    <cellStyle name="Vírgula 8 3 10 3" xfId="11195" xr:uid="{A5EDD17F-B277-4A9F-9223-29E6F2DE9B88}"/>
    <cellStyle name="Vírgula 8 3 10 4" xfId="7675" xr:uid="{3D938B70-E53C-406D-909B-C407DF8BCCF5}"/>
    <cellStyle name="Vírgula 8 3 10 5" xfId="12886" xr:uid="{DADFE1CE-E3E5-4FBA-ACE1-9D555FD9C70F}"/>
    <cellStyle name="Vírgula 8 3 10 6" xfId="5847" xr:uid="{0BF2F06A-50B6-4B49-AEFB-3559A10DDD3A}"/>
    <cellStyle name="Vírgula 8 3 11" xfId="2328" xr:uid="{B9A367F9-38D4-4A1A-AE8E-B32BAEF8F002}"/>
    <cellStyle name="Vírgula 8 3 11 2" xfId="4172" xr:uid="{56D6555A-87FD-4896-9E4D-F379701069AD}"/>
    <cellStyle name="Vírgula 8 3 11 2 2" xfId="14835" xr:uid="{A92E8EE9-29DC-4D1D-8B96-F2FF000CB835}"/>
    <cellStyle name="Vírgula 8 3 11 2 3" xfId="11196" xr:uid="{671E2EC1-DB84-4608-8013-14311AFD2427}"/>
    <cellStyle name="Vírgula 8 3 11 3" xfId="7811" xr:uid="{0A461D01-D398-4585-933F-91A8ABA4B6A2}"/>
    <cellStyle name="Vírgula 8 3 11 4" xfId="13022" xr:uid="{56170BB3-7C32-4DEC-957E-212CC40B2ED7}"/>
    <cellStyle name="Vírgula 8 3 11 5" xfId="5983" xr:uid="{8CEF3DA4-D509-4246-AD74-D5C8DBB01451}"/>
    <cellStyle name="Vírgula 8 3 12" xfId="2516" xr:uid="{6777A6C4-B47A-43A2-9D75-73FA663EBE07}"/>
    <cellStyle name="Vírgula 8 3 12 2" xfId="11197" xr:uid="{AA13CA03-750A-4299-BBFA-572DC7B67548}"/>
    <cellStyle name="Vírgula 8 3 12 3" xfId="13184" xr:uid="{1C456ABD-E93D-4EB7-808A-3B592933A47F}"/>
    <cellStyle name="Vírgula 8 3 12 4" xfId="6118" xr:uid="{D88EC76F-BEB4-4E35-BB20-6D69BBDB291D}"/>
    <cellStyle name="Vírgula 8 3 13" xfId="11198" xr:uid="{9E06660E-B436-44BA-A49B-696F687DCDE4}"/>
    <cellStyle name="Vírgula 8 3 14" xfId="6155" xr:uid="{FEE57194-99BB-4646-BB6A-C984CBE2DE45}"/>
    <cellStyle name="Vírgula 8 3 15" xfId="11371" xr:uid="{360D9193-3344-4466-B32D-D1794FD3059F}"/>
    <cellStyle name="Vírgula 8 3 16" xfId="4332" xr:uid="{34D25B9D-8569-4EF0-B534-48E39B68720A}"/>
    <cellStyle name="Vírgula 8 3 2" xfId="630" xr:uid="{BEEBC4E5-63F3-4AE8-B80E-B5CF8859DADD}"/>
    <cellStyle name="Vírgula 8 3 2 10" xfId="11556" xr:uid="{1556F12E-7399-4D49-A776-749280ABC111}"/>
    <cellStyle name="Vírgula 8 3 2 11" xfId="4517" xr:uid="{2C680931-B4B6-40E4-9894-D14DE9EB6A61}"/>
    <cellStyle name="Vírgula 8 3 2 2" xfId="773" xr:uid="{EA13ABDE-3438-40E9-B2B2-68FB0312FE99}"/>
    <cellStyle name="Vírgula 8 3 2 2 2" xfId="1236" xr:uid="{033BD2D2-3F42-4632-AFF4-B734FF2E83EC}"/>
    <cellStyle name="Vírgula 8 3 2 2 2 2" xfId="2004" xr:uid="{E973EDC5-71C4-4131-9814-8279048839A9}"/>
    <cellStyle name="Vírgula 8 3 2 2 2 2 2" xfId="3961" xr:uid="{7631B456-3B6E-4554-A4E1-D6B299D8AE4A}"/>
    <cellStyle name="Vírgula 8 3 2 2 2 2 2 2" xfId="14627" xr:uid="{DFF1832E-D286-4BD5-BA42-25D6EED67F24}"/>
    <cellStyle name="Vírgula 8 3 2 2 2 2 2 3" xfId="11199" xr:uid="{57915B0F-57FC-4BF4-8CD8-6E1592535FE1}"/>
    <cellStyle name="Vírgula 8 3 2 2 2 2 3" xfId="11200" xr:uid="{E515AB8F-55AA-4FB0-895D-19ADCEB5DB71}"/>
    <cellStyle name="Vírgula 8 3 2 2 2 2 4" xfId="7600" xr:uid="{5E0DCD96-BC55-43BD-9D1C-4B8DA09F5E5C}"/>
    <cellStyle name="Vírgula 8 3 2 2 2 2 5" xfId="12814" xr:uid="{CE7397FF-7F9A-4E82-8960-E9410DB70425}"/>
    <cellStyle name="Vírgula 8 3 2 2 2 2 6" xfId="5775" xr:uid="{FADCBCA3-FC3E-436B-B6CB-1A6883DA33DE}"/>
    <cellStyle name="Vírgula 8 3 2 2 2 3" xfId="3205" xr:uid="{83E17CBB-20C5-4A56-89EE-7B72DE0BABA5}"/>
    <cellStyle name="Vírgula 8 3 2 2 2 3 2" xfId="13871" xr:uid="{4A0B8365-E194-4D0F-B1CB-99EFA450E0A9}"/>
    <cellStyle name="Vírgula 8 3 2 2 2 3 3" xfId="11201" xr:uid="{94074C42-14D4-457C-AD0D-0BD1EAECC270}"/>
    <cellStyle name="Vírgula 8 3 2 2 2 4" xfId="11202" xr:uid="{278885B3-9417-4159-A084-6BAB33CE3132}"/>
    <cellStyle name="Vírgula 8 3 2 2 2 5" xfId="6844" xr:uid="{D0976B7C-9837-4611-BED4-01D9D7ACCA5B}"/>
    <cellStyle name="Vírgula 8 3 2 2 2 6" xfId="12058" xr:uid="{27C419E1-8E48-49BC-890C-1D722B99629C}"/>
    <cellStyle name="Vírgula 8 3 2 2 2 7" xfId="5019" xr:uid="{3B1226C1-E1A0-48AA-8CAA-9FA66E2A243D}"/>
    <cellStyle name="Vírgula 8 3 2 2 3" xfId="2003" xr:uid="{CA0BB974-A270-4F35-B7C1-F3DE45ADCA69}"/>
    <cellStyle name="Vírgula 8 3 2 2 3 2" xfId="3960" xr:uid="{232E0D20-D894-4A58-9FA4-6679B550EA01}"/>
    <cellStyle name="Vírgula 8 3 2 2 3 2 2" xfId="14626" xr:uid="{A2BC43C4-BB93-4B49-824F-E45DDFC794D0}"/>
    <cellStyle name="Vírgula 8 3 2 2 3 2 3" xfId="11203" xr:uid="{3959DC77-992B-4E9A-8E91-115B9CDA197B}"/>
    <cellStyle name="Vírgula 8 3 2 2 3 3" xfId="11204" xr:uid="{52C9CAF3-1A5C-4FD3-B14D-3B89532D4826}"/>
    <cellStyle name="Vírgula 8 3 2 2 3 4" xfId="7599" xr:uid="{F9F654EA-E810-49B1-9046-93C2127F48B6}"/>
    <cellStyle name="Vírgula 8 3 2 2 3 5" xfId="12813" xr:uid="{808E9F1E-D9B6-46E5-8B33-C8FBA53B483A}"/>
    <cellStyle name="Vírgula 8 3 2 2 3 6" xfId="5774" xr:uid="{F06CBDAF-3950-41A0-9E17-7AB66DEB5941}"/>
    <cellStyle name="Vírgula 8 3 2 2 4" xfId="2838" xr:uid="{E125162B-D8B9-4A92-8D1E-14B2418363AC}"/>
    <cellStyle name="Vírgula 8 3 2 2 4 2" xfId="13504" xr:uid="{D0994A6C-C7FC-4B5D-8EA7-14383DF8F93E}"/>
    <cellStyle name="Vírgula 8 3 2 2 4 3" xfId="11205" xr:uid="{6E0D2BF1-8981-4437-9743-254E95E81AA0}"/>
    <cellStyle name="Vírgula 8 3 2 2 5" xfId="11206" xr:uid="{DB4BA456-C207-4E1D-BD87-A7AEAA1D3F50}"/>
    <cellStyle name="Vírgula 8 3 2 2 6" xfId="6477" xr:uid="{D980D9E0-D1EF-4BD5-944B-37FF19BD5F90}"/>
    <cellStyle name="Vírgula 8 3 2 2 7" xfId="11691" xr:uid="{7F797CC2-5E22-401A-8306-7E5FE4540D4E}"/>
    <cellStyle name="Vírgula 8 3 2 2 8" xfId="4652" xr:uid="{270135D3-9CA4-45B4-8FE1-F4A079B4C39E}"/>
    <cellStyle name="Vírgula 8 3 2 3" xfId="925" xr:uid="{445102C7-7260-40A4-A8F6-2598CD5A1EBD}"/>
    <cellStyle name="Vírgula 8 3 2 3 2" xfId="2005" xr:uid="{D3A1FCA7-9523-411E-AABD-B75EAD572A22}"/>
    <cellStyle name="Vírgula 8 3 2 3 2 2" xfId="3962" xr:uid="{43B2BA7F-5579-43F4-8890-61493F51586D}"/>
    <cellStyle name="Vírgula 8 3 2 3 2 2 2" xfId="14628" xr:uid="{DEA359F2-8603-483F-A6A8-0A2C60E03774}"/>
    <cellStyle name="Vírgula 8 3 2 3 2 2 3" xfId="11207" xr:uid="{1C8BDBBE-F0F7-4BD4-96E9-0D7E6ED0A187}"/>
    <cellStyle name="Vírgula 8 3 2 3 2 3" xfId="11208" xr:uid="{7CBFA942-D796-4372-8E38-652346060E68}"/>
    <cellStyle name="Vírgula 8 3 2 3 2 4" xfId="7601" xr:uid="{C12B6D26-0B9F-4111-A5F6-0D60252604C1}"/>
    <cellStyle name="Vírgula 8 3 2 3 2 5" xfId="12815" xr:uid="{721526D4-1FB2-44D4-ACF6-B5B7BE7EC648}"/>
    <cellStyle name="Vírgula 8 3 2 3 2 6" xfId="5776" xr:uid="{4BACACB5-8CCC-47DB-85A6-952F9D384CA9}"/>
    <cellStyle name="Vírgula 8 3 2 3 3" xfId="2976" xr:uid="{90384061-1CEA-4641-B55F-95D89D338448}"/>
    <cellStyle name="Vírgula 8 3 2 3 3 2" xfId="13642" xr:uid="{6381E02A-8148-4C38-8550-C50820483DDA}"/>
    <cellStyle name="Vírgula 8 3 2 3 3 3" xfId="11209" xr:uid="{86A54EE9-1246-4F26-AA49-C3B209C9A8B4}"/>
    <cellStyle name="Vírgula 8 3 2 3 4" xfId="11210" xr:uid="{E1FC389D-23D2-4068-A401-F7A830B7C29E}"/>
    <cellStyle name="Vírgula 8 3 2 3 5" xfId="6615" xr:uid="{2A17B4FD-D6DD-487B-8A5F-E1DB331F6C99}"/>
    <cellStyle name="Vírgula 8 3 2 3 6" xfId="11829" xr:uid="{92724085-9FC0-4207-A44F-56BEAA14A6B3}"/>
    <cellStyle name="Vírgula 8 3 2 3 7" xfId="4790" xr:uid="{43414480-DCE1-4CB4-990A-C4C3F6509A6C}"/>
    <cellStyle name="Vírgula 8 3 2 4" xfId="2002" xr:uid="{149A4492-2F47-4C5D-84F7-4F4788A000AB}"/>
    <cellStyle name="Vírgula 8 3 2 4 2" xfId="3959" xr:uid="{092DC7C0-0AB3-4918-9E6F-05CBCC60F6D7}"/>
    <cellStyle name="Vírgula 8 3 2 4 2 2" xfId="14625" xr:uid="{7D86E08E-7DAB-482E-AF5E-83DCB96A4099}"/>
    <cellStyle name="Vírgula 8 3 2 4 2 3" xfId="11211" xr:uid="{48C4C566-48DA-4839-9DFA-DD4E15C84C73}"/>
    <cellStyle name="Vírgula 8 3 2 4 3" xfId="11212" xr:uid="{03523140-A0A4-42EA-9D4F-4127373E0BF9}"/>
    <cellStyle name="Vírgula 8 3 2 4 4" xfId="7598" xr:uid="{9D73327B-CC65-4B14-93A7-45F068660EC8}"/>
    <cellStyle name="Vírgula 8 3 2 4 5" xfId="12812" xr:uid="{DDD4472D-4D43-468E-8E32-4C5D3B429E43}"/>
    <cellStyle name="Vírgula 8 3 2 4 6" xfId="5773" xr:uid="{EA3BAD71-1E68-43EE-9835-53E10CFF5A62}"/>
    <cellStyle name="Vírgula 8 3 2 5" xfId="2231" xr:uid="{5F9AC5F3-ABD1-45D0-BEA4-4BA7B3F68E92}"/>
    <cellStyle name="Vírgula 8 3 2 5 2" xfId="4084" xr:uid="{04AA8875-344B-4F40-B7C7-A8F9A98A0D17}"/>
    <cellStyle name="Vírgula 8 3 2 5 2 2" xfId="14747" xr:uid="{6CB2E062-58DF-40FA-BF8C-066B170B68B4}"/>
    <cellStyle name="Vírgula 8 3 2 5 2 3" xfId="11213" xr:uid="{1D54C183-6C17-4F09-B5B4-05AFE0DF7C80}"/>
    <cellStyle name="Vírgula 8 3 2 5 3" xfId="11214" xr:uid="{DAB4C347-F1D2-4A9A-97A4-BE967B0A1F5B}"/>
    <cellStyle name="Vírgula 8 3 2 5 4" xfId="7723" xr:uid="{2BFA7C4B-C5BC-4B7A-AF55-F858BE224B60}"/>
    <cellStyle name="Vírgula 8 3 2 5 5" xfId="12934" xr:uid="{C53952B9-F42F-445B-B11F-2F5D4869E02B}"/>
    <cellStyle name="Vírgula 8 3 2 5 6" xfId="5895" xr:uid="{1CA3D6FE-88B4-44A9-BBC8-D7A9FB97D348}"/>
    <cellStyle name="Vírgula 8 3 2 6" xfId="2375" xr:uid="{B38B456C-2948-4F95-9EB1-98EC450586B3}"/>
    <cellStyle name="Vírgula 8 3 2 6 2" xfId="4219" xr:uid="{2CB6E20B-23DC-453B-9E74-A9DE4244FDEC}"/>
    <cellStyle name="Vírgula 8 3 2 6 2 2" xfId="14882" xr:uid="{90881B7B-09FB-4EE7-BDF3-7C21FD4E943E}"/>
    <cellStyle name="Vírgula 8 3 2 6 2 3" xfId="11215" xr:uid="{F0808CFE-BE99-4026-9556-CCE78CBE060D}"/>
    <cellStyle name="Vírgula 8 3 2 6 3" xfId="7858" xr:uid="{916328AE-36AC-49E6-A19A-6F4E476980C5}"/>
    <cellStyle name="Vírgula 8 3 2 6 4" xfId="13069" xr:uid="{3DB0BEF1-74DD-43E7-8CC1-F2857DA7F4F2}"/>
    <cellStyle name="Vírgula 8 3 2 6 5" xfId="6030" xr:uid="{0BCDF3FD-33FA-4FA5-BA3C-14A836D296DC}"/>
    <cellStyle name="Vírgula 8 3 2 7" xfId="2703" xr:uid="{67DB42F1-4C3F-4688-8593-2090CC66B1C9}"/>
    <cellStyle name="Vírgula 8 3 2 7 2" xfId="13369" xr:uid="{ECC5E5AA-84D2-49E9-8220-431F568DBC28}"/>
    <cellStyle name="Vírgula 8 3 2 7 3" xfId="11216" xr:uid="{F2D7E1B9-0F5E-4E9D-A1C6-FE2374E30D01}"/>
    <cellStyle name="Vírgula 8 3 2 8" xfId="11217" xr:uid="{46B879E7-8238-4BBA-8F4D-578B0000DE4A}"/>
    <cellStyle name="Vírgula 8 3 2 9" xfId="6342" xr:uid="{558CA984-28EF-49D4-8AEC-95214F6F63E8}"/>
    <cellStyle name="Vírgula 8 3 3" xfId="675" xr:uid="{0FAED84C-E5C7-4EEA-B152-7D0B89DA69A7}"/>
    <cellStyle name="Vírgula 8 3 3 10" xfId="11599" xr:uid="{C952A287-D930-4BB6-B4F1-7B615C5EE826}"/>
    <cellStyle name="Vírgula 8 3 3 11" xfId="4560" xr:uid="{530CE92E-AE68-49D6-B144-23CA9E44CAED}"/>
    <cellStyle name="Vírgula 8 3 3 2" xfId="816" xr:uid="{D79A4F46-FA9D-45F7-9D68-927A8AF3C4B5}"/>
    <cellStyle name="Vírgula 8 3 3 2 2" xfId="1279" xr:uid="{C61D9DCE-AA08-4B1A-A918-943D3CC038F9}"/>
    <cellStyle name="Vírgula 8 3 3 2 2 2" xfId="2008" xr:uid="{89D8E607-6C49-44F5-A31D-DECF8E9E8AC6}"/>
    <cellStyle name="Vírgula 8 3 3 2 2 2 2" xfId="3965" xr:uid="{7BD9B164-FC90-454C-9A6E-9DC392EE97DC}"/>
    <cellStyle name="Vírgula 8 3 3 2 2 2 2 2" xfId="14631" xr:uid="{C60E35EA-213C-4DAC-B82C-ADA67871C59E}"/>
    <cellStyle name="Vírgula 8 3 3 2 2 2 2 3" xfId="11218" xr:uid="{ADDB14E4-4774-4765-8998-28BBE5D8A48D}"/>
    <cellStyle name="Vírgula 8 3 3 2 2 2 3" xfId="11219" xr:uid="{F7A4A510-95BE-4B6E-861E-768EBB3DD146}"/>
    <cellStyle name="Vírgula 8 3 3 2 2 2 4" xfId="7604" xr:uid="{F56640D7-1897-4956-895D-B0F4FA3BE8DD}"/>
    <cellStyle name="Vírgula 8 3 3 2 2 2 5" xfId="12818" xr:uid="{BB1D5C6B-D3A5-48EA-8D12-257845B00840}"/>
    <cellStyle name="Vírgula 8 3 3 2 2 2 6" xfId="5779" xr:uid="{9E4CDC59-F48D-4A79-93FB-E44FBAF56DB9}"/>
    <cellStyle name="Vírgula 8 3 3 2 2 3" xfId="3248" xr:uid="{8583CB0D-D726-4151-AD5C-E3130FA2B91A}"/>
    <cellStyle name="Vírgula 8 3 3 2 2 3 2" xfId="13914" xr:uid="{3E9485A6-AD20-4AE0-AF65-E3F6F075CB5F}"/>
    <cellStyle name="Vírgula 8 3 3 2 2 3 3" xfId="11220" xr:uid="{B91550F2-04CD-4B03-A836-B104DFDB1580}"/>
    <cellStyle name="Vírgula 8 3 3 2 2 4" xfId="11221" xr:uid="{9D34EEF1-824D-47C5-80D6-F6595B54A272}"/>
    <cellStyle name="Vírgula 8 3 3 2 2 5" xfId="6887" xr:uid="{C7296C72-3ADD-4106-A987-DA586803B08E}"/>
    <cellStyle name="Vírgula 8 3 3 2 2 6" xfId="12101" xr:uid="{BF471FA3-8914-4EB0-A54F-82456D96BA9F}"/>
    <cellStyle name="Vírgula 8 3 3 2 2 7" xfId="5062" xr:uid="{0F108D63-D460-4229-9985-F834C390D0CC}"/>
    <cellStyle name="Vírgula 8 3 3 2 3" xfId="2007" xr:uid="{F7A4901F-9C6B-4DE4-8B3F-810CC1727E07}"/>
    <cellStyle name="Vírgula 8 3 3 2 3 2" xfId="3964" xr:uid="{437DD4A1-5E06-4C9E-A828-051698F752A1}"/>
    <cellStyle name="Vírgula 8 3 3 2 3 2 2" xfId="14630" xr:uid="{91CAE5E2-CEB3-4FFC-8047-55CB645BD448}"/>
    <cellStyle name="Vírgula 8 3 3 2 3 2 3" xfId="11222" xr:uid="{29FDAC99-D9F0-4BCC-9E56-DC85B8B61005}"/>
    <cellStyle name="Vírgula 8 3 3 2 3 3" xfId="11223" xr:uid="{9A08CB3F-BC0D-4176-B8EE-E9337744E11F}"/>
    <cellStyle name="Vírgula 8 3 3 2 3 4" xfId="7603" xr:uid="{2D724086-F427-4B1D-8976-9AFF4D8D75C1}"/>
    <cellStyle name="Vírgula 8 3 3 2 3 5" xfId="12817" xr:uid="{F3BEA805-73DB-4A7A-8564-D0B2BBFD0C99}"/>
    <cellStyle name="Vírgula 8 3 3 2 3 6" xfId="5778" xr:uid="{A71CEF5B-1735-417D-89AE-F0763CF1A45D}"/>
    <cellStyle name="Vírgula 8 3 3 2 4" xfId="2881" xr:uid="{CC9418E7-28A1-4AD0-9108-59C2C5BD0442}"/>
    <cellStyle name="Vírgula 8 3 3 2 4 2" xfId="13547" xr:uid="{346231A7-FA1B-4B65-AC23-0305A4AF2EF8}"/>
    <cellStyle name="Vírgula 8 3 3 2 4 3" xfId="11224" xr:uid="{B85C41E9-11FC-41B6-8A5F-5B47C1C77071}"/>
    <cellStyle name="Vírgula 8 3 3 2 5" xfId="11225" xr:uid="{21EED51F-6AAA-4048-9AA3-9AC73E182F86}"/>
    <cellStyle name="Vírgula 8 3 3 2 6" xfId="6520" xr:uid="{0A06A293-CEBE-4057-A41B-A48F2D6D4E35}"/>
    <cellStyle name="Vírgula 8 3 3 2 7" xfId="11734" xr:uid="{1123C660-94AC-45E9-8933-AA4A0C9FE6F7}"/>
    <cellStyle name="Vírgula 8 3 3 2 8" xfId="4695" xr:uid="{73D5F75A-387B-4B53-8421-CD54AE1B67E5}"/>
    <cellStyle name="Vírgula 8 3 3 3" xfId="968" xr:uid="{B590CF64-4892-4BAB-A429-CC96E9D7A558}"/>
    <cellStyle name="Vírgula 8 3 3 3 2" xfId="2009" xr:uid="{25B55C8E-0868-4B7E-A519-073092D455F6}"/>
    <cellStyle name="Vírgula 8 3 3 3 2 2" xfId="3966" xr:uid="{96B28E62-5EF0-4131-98F5-44392D2AEC91}"/>
    <cellStyle name="Vírgula 8 3 3 3 2 2 2" xfId="14632" xr:uid="{14C4328C-8B90-4090-A618-4562AF8809C1}"/>
    <cellStyle name="Vírgula 8 3 3 3 2 2 3" xfId="11226" xr:uid="{2510141E-96C2-48C9-A99B-68F0B824EA29}"/>
    <cellStyle name="Vírgula 8 3 3 3 2 3" xfId="11227" xr:uid="{62374416-48B8-4139-88D4-06981EA320F3}"/>
    <cellStyle name="Vírgula 8 3 3 3 2 4" xfId="7605" xr:uid="{3E490552-EE8B-4924-924E-36C14928848E}"/>
    <cellStyle name="Vírgula 8 3 3 3 2 5" xfId="12819" xr:uid="{ECDFD39E-257F-434C-9876-8D4712C44329}"/>
    <cellStyle name="Vírgula 8 3 3 3 2 6" xfId="5780" xr:uid="{5727554B-A162-41DB-AF6D-DC200AB9C936}"/>
    <cellStyle name="Vírgula 8 3 3 3 3" xfId="3019" xr:uid="{C78DBFC7-D2B5-4151-B0CD-FB45D7272F77}"/>
    <cellStyle name="Vírgula 8 3 3 3 3 2" xfId="13685" xr:uid="{96E3C038-481E-4261-901F-1AE7962BE609}"/>
    <cellStyle name="Vírgula 8 3 3 3 3 3" xfId="11228" xr:uid="{D3A7B414-B0C4-442B-9DDB-4150033EF5BB}"/>
    <cellStyle name="Vírgula 8 3 3 3 4" xfId="11229" xr:uid="{41FB7816-CBC3-410B-ADDB-CD641955BDAB}"/>
    <cellStyle name="Vírgula 8 3 3 3 5" xfId="6658" xr:uid="{BDD5B77E-120D-49AC-AC5F-CEB56D6F5242}"/>
    <cellStyle name="Vírgula 8 3 3 3 6" xfId="11872" xr:uid="{7995D8E0-26E3-453D-AE27-DE30487980B8}"/>
    <cellStyle name="Vírgula 8 3 3 3 7" xfId="4833" xr:uid="{F1EBE529-84D5-4388-9B4A-3865471D6894}"/>
    <cellStyle name="Vírgula 8 3 3 4" xfId="2006" xr:uid="{57FDB861-6981-4763-A45E-F7B771051F75}"/>
    <cellStyle name="Vírgula 8 3 3 4 2" xfId="3963" xr:uid="{4D6031E8-5C29-4F79-90A0-DEEC9E8F2D4D}"/>
    <cellStyle name="Vírgula 8 3 3 4 2 2" xfId="14629" xr:uid="{F7330993-914E-4AA8-A12F-23C4E8CBB1A4}"/>
    <cellStyle name="Vírgula 8 3 3 4 2 3" xfId="11230" xr:uid="{1857079F-CB0F-4095-99B6-610BC4C6C008}"/>
    <cellStyle name="Vírgula 8 3 3 4 3" xfId="11231" xr:uid="{8069E8CB-1620-4F7D-BAD9-21C76EEE1867}"/>
    <cellStyle name="Vírgula 8 3 3 4 4" xfId="7602" xr:uid="{51359733-AC02-43B4-B705-737E74545830}"/>
    <cellStyle name="Vírgula 8 3 3 4 5" xfId="12816" xr:uid="{C2B6B498-87B4-4FFA-BE69-BC97BB309EC2}"/>
    <cellStyle name="Vírgula 8 3 3 4 6" xfId="5777" xr:uid="{C0D3E1E5-74CE-4AB8-AEEB-C33F56019F37}"/>
    <cellStyle name="Vírgula 8 3 3 5" xfId="2274" xr:uid="{9A2D0ED6-3D7B-4B17-8239-5CD7A1A512DB}"/>
    <cellStyle name="Vírgula 8 3 3 5 2" xfId="4127" xr:uid="{51618F1E-B544-4ED2-89A8-7F682C127138}"/>
    <cellStyle name="Vírgula 8 3 3 5 2 2" xfId="14790" xr:uid="{D3170C5F-5978-47E6-818B-FA1CEF4F0DE2}"/>
    <cellStyle name="Vírgula 8 3 3 5 2 3" xfId="11232" xr:uid="{7C85A89D-89F5-40E1-BF74-7F063FC09332}"/>
    <cellStyle name="Vírgula 8 3 3 5 3" xfId="11233" xr:uid="{7F3CE917-E4FC-47DE-83C6-03E819420930}"/>
    <cellStyle name="Vírgula 8 3 3 5 4" xfId="7766" xr:uid="{F0A90C23-94C9-4DA6-B29E-95E7FDC94785}"/>
    <cellStyle name="Vírgula 8 3 3 5 5" xfId="12977" xr:uid="{5E3AFB84-F979-4431-8E14-61E9DC91C55B}"/>
    <cellStyle name="Vírgula 8 3 3 5 6" xfId="5938" xr:uid="{0C6DCB37-066B-4A75-A900-8BC4E9155B84}"/>
    <cellStyle name="Vírgula 8 3 3 6" xfId="2418" xr:uid="{3CFD69A1-7631-4BD0-A608-C4AE92CE6C49}"/>
    <cellStyle name="Vírgula 8 3 3 6 2" xfId="4262" xr:uid="{7C5B92E1-6B4A-4C69-A2CF-3E459ADAB3FF}"/>
    <cellStyle name="Vírgula 8 3 3 6 2 2" xfId="14925" xr:uid="{80100D92-F395-42CA-86D6-25609D4B7BF2}"/>
    <cellStyle name="Vírgula 8 3 3 6 2 3" xfId="11234" xr:uid="{80CD0C61-892E-4E9C-895B-37EC8D0BA971}"/>
    <cellStyle name="Vírgula 8 3 3 6 3" xfId="7901" xr:uid="{F9E8D677-1C5A-40B1-94BF-D39D4B6E19AA}"/>
    <cellStyle name="Vírgula 8 3 3 6 4" xfId="13112" xr:uid="{5BACBD34-115A-45DA-8B66-6539DF530A0C}"/>
    <cellStyle name="Vírgula 8 3 3 6 5" xfId="6073" xr:uid="{44563857-CB84-446B-9E72-9D1E34B93954}"/>
    <cellStyle name="Vírgula 8 3 3 7" xfId="2746" xr:uid="{109C702E-6A9C-42FD-B82A-8A44E33E8DC3}"/>
    <cellStyle name="Vírgula 8 3 3 7 2" xfId="13412" xr:uid="{A1BEC6A3-AB22-494E-9A94-1DAADF480B72}"/>
    <cellStyle name="Vírgula 8 3 3 7 3" xfId="11235" xr:uid="{0BE324DE-44FD-43A3-AD21-0472C26DD021}"/>
    <cellStyle name="Vírgula 8 3 3 8" xfId="11236" xr:uid="{788B8ED9-5A51-4732-843A-E907433F0075}"/>
    <cellStyle name="Vírgula 8 3 3 9" xfId="6385" xr:uid="{A9B1414D-43C5-4C57-9E02-485980FA711E}"/>
    <cellStyle name="Vírgula 8 3 4" xfId="516" xr:uid="{003BD198-3A01-412C-9EFA-2321631B9E79}"/>
    <cellStyle name="Vírgula 8 3 4 2" xfId="1076" xr:uid="{0DD268D7-7E2D-4910-A726-C096F7DD6854}"/>
    <cellStyle name="Vírgula 8 3 4 2 2" xfId="2011" xr:uid="{8260DBA9-0F77-46DE-9FF8-411B40CD066F}"/>
    <cellStyle name="Vírgula 8 3 4 2 2 2" xfId="3968" xr:uid="{C37D0311-CC7B-4198-B4CD-6CE2DEA571A1}"/>
    <cellStyle name="Vírgula 8 3 4 2 2 2 2" xfId="14634" xr:uid="{355CA2E0-13BE-4A47-83EF-C024D44E14D2}"/>
    <cellStyle name="Vírgula 8 3 4 2 2 2 3" xfId="11237" xr:uid="{8089F11A-8E88-4399-865F-F166BD9FD49D}"/>
    <cellStyle name="Vírgula 8 3 4 2 2 3" xfId="11238" xr:uid="{ED69180F-93CA-4E83-ABC5-814B88A1E330}"/>
    <cellStyle name="Vírgula 8 3 4 2 2 4" xfId="7607" xr:uid="{2A95A90D-33EB-4AE6-9504-37DABF824513}"/>
    <cellStyle name="Vírgula 8 3 4 2 2 5" xfId="12821" xr:uid="{7B238856-3B86-4F19-AF15-C43D362986CD}"/>
    <cellStyle name="Vírgula 8 3 4 2 2 6" xfId="5782" xr:uid="{AE821BD7-4171-416A-9376-11598234782B}"/>
    <cellStyle name="Vírgula 8 3 4 2 3" xfId="3108" xr:uid="{A1F18E57-B028-48D0-AD47-FE40206C3139}"/>
    <cellStyle name="Vírgula 8 3 4 2 3 2" xfId="13774" xr:uid="{6E495279-9181-4767-9754-E3DB3C97FF9B}"/>
    <cellStyle name="Vírgula 8 3 4 2 3 3" xfId="11239" xr:uid="{FA644567-A3B8-48A8-B14C-985640BE8323}"/>
    <cellStyle name="Vírgula 8 3 4 2 4" xfId="11240" xr:uid="{17C1A025-5D33-4E6C-98AA-42C55FE20687}"/>
    <cellStyle name="Vírgula 8 3 4 2 5" xfId="6747" xr:uid="{D684BE81-E9E1-4FE1-9829-8C71F9047A0A}"/>
    <cellStyle name="Vírgula 8 3 4 2 6" xfId="11961" xr:uid="{E2772C7D-F280-4438-BC2A-1B9AAA916F81}"/>
    <cellStyle name="Vírgula 8 3 4 2 7" xfId="4922" xr:uid="{A5210F92-E8B0-4FC0-8081-3E8694FE4E6E}"/>
    <cellStyle name="Vírgula 8 3 4 3" xfId="2010" xr:uid="{60880D45-77B3-4CB0-9246-F561A4CA861C}"/>
    <cellStyle name="Vírgula 8 3 4 3 2" xfId="3967" xr:uid="{2FAE3445-AF9F-484B-853F-552A4E75257D}"/>
    <cellStyle name="Vírgula 8 3 4 3 2 2" xfId="14633" xr:uid="{FEE9216D-4803-478D-9A16-D209DE5FD51C}"/>
    <cellStyle name="Vírgula 8 3 4 3 2 3" xfId="11241" xr:uid="{11681AAF-9FA2-4195-B7E3-5FCF0B1F9B93}"/>
    <cellStyle name="Vírgula 8 3 4 3 3" xfId="11242" xr:uid="{8F579C69-31FA-4484-98FF-16A2FA5B9333}"/>
    <cellStyle name="Vírgula 8 3 4 3 4" xfId="7606" xr:uid="{774C2BED-810A-484E-80DE-752C42DBBE88}"/>
    <cellStyle name="Vírgula 8 3 4 3 5" xfId="12820" xr:uid="{B898D8AA-F9D5-484C-B060-6962886A5B13}"/>
    <cellStyle name="Vírgula 8 3 4 3 6" xfId="5781" xr:uid="{67D708DE-C21F-47C1-B2FD-F23917F14A09}"/>
    <cellStyle name="Vírgula 8 3 4 4" xfId="2656" xr:uid="{AB623AB9-F160-4DA5-8FFE-67E4F11F3279}"/>
    <cellStyle name="Vírgula 8 3 4 4 2" xfId="13322" xr:uid="{B562AEC7-8A42-4EF6-BE6F-6C6062D0BDEA}"/>
    <cellStyle name="Vírgula 8 3 4 4 3" xfId="11243" xr:uid="{672D214F-2C3E-487F-88C9-1677D7EFF658}"/>
    <cellStyle name="Vírgula 8 3 4 5" xfId="11244" xr:uid="{1A078C08-C9D2-4604-8F82-B35AD1DB3F7B}"/>
    <cellStyle name="Vírgula 8 3 4 6" xfId="6295" xr:uid="{08E7A206-6290-4E7F-B0BF-7BBEAD596809}"/>
    <cellStyle name="Vírgula 8 3 4 7" xfId="11509" xr:uid="{62B1918F-E3FA-4202-BA3E-7054463A0D2E}"/>
    <cellStyle name="Vírgula 8 3 4 8" xfId="4470" xr:uid="{A151EEC4-1C7E-438A-B86D-1E9BF99C9E56}"/>
    <cellStyle name="Vírgula 8 3 5" xfId="725" xr:uid="{52E30251-645D-482F-A0C0-0C1A599F48F0}"/>
    <cellStyle name="Vírgula 8 3 5 2" xfId="1189" xr:uid="{D586AEF2-F031-4D06-A274-9E2EA3736FC3}"/>
    <cellStyle name="Vírgula 8 3 5 2 2" xfId="2013" xr:uid="{DDFB1DEF-7AEA-4264-BF9A-2038BDAF36B0}"/>
    <cellStyle name="Vírgula 8 3 5 2 2 2" xfId="3970" xr:uid="{D0C3A2B1-FBC7-42A7-8E58-F9E4B10A1803}"/>
    <cellStyle name="Vírgula 8 3 5 2 2 2 2" xfId="14636" xr:uid="{A0B1D9AE-B4C4-4C15-889C-3883D4C61B9E}"/>
    <cellStyle name="Vírgula 8 3 5 2 2 2 3" xfId="11245" xr:uid="{D1F6DC3C-A07C-43FE-A616-764841ABE8F4}"/>
    <cellStyle name="Vírgula 8 3 5 2 2 3" xfId="11246" xr:uid="{61D28FA8-E98D-41FB-8508-799A4614A318}"/>
    <cellStyle name="Vírgula 8 3 5 2 2 4" xfId="7609" xr:uid="{498A0575-6D8D-41C3-9620-7805994CA4EC}"/>
    <cellStyle name="Vírgula 8 3 5 2 2 5" xfId="12823" xr:uid="{81F34AEF-57F2-4905-9A37-74C6E4FA5495}"/>
    <cellStyle name="Vírgula 8 3 5 2 2 6" xfId="5784" xr:uid="{AF2DC649-8DC2-47F3-A5BD-D607D04090EA}"/>
    <cellStyle name="Vírgula 8 3 5 2 3" xfId="3158" xr:uid="{3005E588-4A3E-4A11-9F55-9E5F2C98A9D0}"/>
    <cellStyle name="Vírgula 8 3 5 2 3 2" xfId="13824" xr:uid="{5C499CCB-3BB6-4024-BB3F-5BC1016B56E1}"/>
    <cellStyle name="Vírgula 8 3 5 2 3 3" xfId="11247" xr:uid="{0132E8DB-8017-4E5F-B763-E35ADF689ED6}"/>
    <cellStyle name="Vírgula 8 3 5 2 4" xfId="11248" xr:uid="{F16092F0-675E-42A5-A971-CFD08FCACBA3}"/>
    <cellStyle name="Vírgula 8 3 5 2 5" xfId="6797" xr:uid="{533E442C-C1DA-466C-B896-0BE77FE867AF}"/>
    <cellStyle name="Vírgula 8 3 5 2 6" xfId="12011" xr:uid="{43747A9B-B291-467E-9D18-08E3A0CB4B70}"/>
    <cellStyle name="Vírgula 8 3 5 2 7" xfId="4972" xr:uid="{09A0601C-E8CA-4ED4-AC34-12BDF98DC2F0}"/>
    <cellStyle name="Vírgula 8 3 5 3" xfId="2012" xr:uid="{DF3FAE5B-04D3-4604-867E-5D80188E1CCA}"/>
    <cellStyle name="Vírgula 8 3 5 3 2" xfId="3969" xr:uid="{1B87A068-73D6-47B5-AEC5-A7EB8D9D9267}"/>
    <cellStyle name="Vírgula 8 3 5 3 2 2" xfId="14635" xr:uid="{49EA47EB-D3D0-469F-B1EB-B8BF0104FB18}"/>
    <cellStyle name="Vírgula 8 3 5 3 2 3" xfId="11249" xr:uid="{4BA7581C-3FAA-4FC5-B7DF-86D87FF8D817}"/>
    <cellStyle name="Vírgula 8 3 5 3 3" xfId="11250" xr:uid="{96CB8EB5-60F6-497F-A6C0-6EE1DA58A68E}"/>
    <cellStyle name="Vírgula 8 3 5 3 4" xfId="7608" xr:uid="{3ECDB14C-39AA-4AC7-95B9-CA13E2414F6B}"/>
    <cellStyle name="Vírgula 8 3 5 3 5" xfId="12822" xr:uid="{AC7F90C4-EA3E-4446-A31F-EED4168E64B2}"/>
    <cellStyle name="Vírgula 8 3 5 3 6" xfId="5783" xr:uid="{15A647CA-2DE1-4C90-9765-3EC0D6515E66}"/>
    <cellStyle name="Vírgula 8 3 5 4" xfId="2791" xr:uid="{09B165E7-4E60-4290-9B72-05A2797A9B09}"/>
    <cellStyle name="Vírgula 8 3 5 4 2" xfId="13457" xr:uid="{6640C245-FE12-44AF-A01A-8B6B60DC7FA9}"/>
    <cellStyle name="Vírgula 8 3 5 4 3" xfId="11251" xr:uid="{B9C31C92-78CE-43CF-94DC-94DFAF372D22}"/>
    <cellStyle name="Vírgula 8 3 5 5" xfId="11252" xr:uid="{240C566A-D96C-4A76-963F-7120FCF78544}"/>
    <cellStyle name="Vírgula 8 3 5 6" xfId="6430" xr:uid="{797C11B7-7AC4-4C53-BFC0-B8122989A809}"/>
    <cellStyle name="Vírgula 8 3 5 7" xfId="11644" xr:uid="{15F1A352-D406-4474-BFE7-761FDED1D998}"/>
    <cellStyle name="Vírgula 8 3 5 8" xfId="4605" xr:uid="{0221673E-5E3D-434B-90A5-462F37C6F3B7}"/>
    <cellStyle name="Vírgula 8 3 6" xfId="401" xr:uid="{E152507D-68FD-49BC-ADFE-2B0C12F76074}"/>
    <cellStyle name="Vírgula 8 3 6 2" xfId="1021" xr:uid="{2A9E2CCC-ADC4-41EF-9254-C1B2EB76EAA4}"/>
    <cellStyle name="Vírgula 8 3 6 2 2" xfId="2015" xr:uid="{ED052B25-6B38-4709-B110-7E1B3CBA60E6}"/>
    <cellStyle name="Vírgula 8 3 6 2 2 2" xfId="3972" xr:uid="{CE2584C6-D8DD-4E84-8816-DB7B8765585C}"/>
    <cellStyle name="Vírgula 8 3 6 2 2 2 2" xfId="14638" xr:uid="{DA3ACB2A-3192-47C0-AAE2-C26D0F14E261}"/>
    <cellStyle name="Vírgula 8 3 6 2 2 2 3" xfId="11253" xr:uid="{5F5C17E4-3708-40E6-8F20-043E054DF477}"/>
    <cellStyle name="Vírgula 8 3 6 2 2 3" xfId="11254" xr:uid="{8692A591-6A68-4DF7-A981-97D9FFB1D270}"/>
    <cellStyle name="Vírgula 8 3 6 2 2 4" xfId="7611" xr:uid="{E1102330-90E8-4BD0-B8D6-00164D39748C}"/>
    <cellStyle name="Vírgula 8 3 6 2 2 5" xfId="12825" xr:uid="{4D91906D-1DF4-4B2C-A73E-A02E6E8255CE}"/>
    <cellStyle name="Vírgula 8 3 6 2 2 6" xfId="5786" xr:uid="{993EE8C5-9F6B-46FD-B41B-9A41C36FD5F5}"/>
    <cellStyle name="Vírgula 8 3 6 2 3" xfId="3064" xr:uid="{FACDD570-6226-4181-A0F0-E6ABEBB9B9E0}"/>
    <cellStyle name="Vírgula 8 3 6 2 3 2" xfId="13730" xr:uid="{3A793059-A2C0-4E52-ABBF-BF1CFE1FBB0C}"/>
    <cellStyle name="Vírgula 8 3 6 2 3 3" xfId="11255" xr:uid="{BC18688C-972A-4305-BDBB-71A5A9E37E1E}"/>
    <cellStyle name="Vírgula 8 3 6 2 4" xfId="11256" xr:uid="{5CAA34EF-657D-4CBB-BAB0-B9A267F5E53B}"/>
    <cellStyle name="Vírgula 8 3 6 2 5" xfId="6703" xr:uid="{75F921D2-4BCC-4F67-BFE3-2A1A9E5F160B}"/>
    <cellStyle name="Vírgula 8 3 6 2 6" xfId="11917" xr:uid="{10946647-9378-4380-8E42-EEDDB45C11BD}"/>
    <cellStyle name="Vírgula 8 3 6 2 7" xfId="4878" xr:uid="{FF0DD39B-9749-45D7-87E6-0053BDD9F46C}"/>
    <cellStyle name="Vírgula 8 3 6 3" xfId="2014" xr:uid="{14FB3777-1646-48D1-9643-B5646169E649}"/>
    <cellStyle name="Vírgula 8 3 6 3 2" xfId="3971" xr:uid="{5C1FDDE3-EFA7-450C-A8E0-83EA34330008}"/>
    <cellStyle name="Vírgula 8 3 6 3 2 2" xfId="14637" xr:uid="{39D6F575-A3DD-4B0F-AB04-D68B781B759A}"/>
    <cellStyle name="Vírgula 8 3 6 3 2 3" xfId="11257" xr:uid="{5DADE586-C189-4391-9EC8-9A51417A159E}"/>
    <cellStyle name="Vírgula 8 3 6 3 3" xfId="11258" xr:uid="{B9044AD6-2564-49CC-AC2C-60BC4927CFC3}"/>
    <cellStyle name="Vírgula 8 3 6 3 4" xfId="7610" xr:uid="{BBCC084D-5D1E-43E9-B7E9-2979F024B55B}"/>
    <cellStyle name="Vírgula 8 3 6 3 5" xfId="12824" xr:uid="{D2C81F32-2828-47CE-BB95-D0F39EFDC75D}"/>
    <cellStyle name="Vírgula 8 3 6 3 6" xfId="5785" xr:uid="{C8957D22-BBC6-4D06-9092-539C4957C045}"/>
    <cellStyle name="Vírgula 8 3 6 4" xfId="2607" xr:uid="{3F591F45-C155-4EC7-B122-D43CB15CAB6B}"/>
    <cellStyle name="Vírgula 8 3 6 4 2" xfId="13273" xr:uid="{169283C8-5446-4F05-81A9-8AE7F7E7ED32}"/>
    <cellStyle name="Vírgula 8 3 6 4 3" xfId="11259" xr:uid="{85CAD279-E938-445B-9FCD-34DE688C2234}"/>
    <cellStyle name="Vírgula 8 3 6 5" xfId="11260" xr:uid="{2CBC75EA-DA3B-429A-B87B-8A1B72DEE1CC}"/>
    <cellStyle name="Vírgula 8 3 6 6" xfId="6246" xr:uid="{B947D1F8-1B9D-478D-BB73-834B528E8FA9}"/>
    <cellStyle name="Vírgula 8 3 6 7" xfId="11460" xr:uid="{FA32C1F5-6412-43F8-B344-887D1D8CAACD}"/>
    <cellStyle name="Vírgula 8 3 6 8" xfId="4421" xr:uid="{632BCF3C-5F11-47C3-ACE2-B01010A55A74}"/>
    <cellStyle name="Vírgula 8 3 7" xfId="874" xr:uid="{3861948F-4006-4D4E-BFFE-A4A2049AEA51}"/>
    <cellStyle name="Vírgula 8 3 7 2" xfId="2016" xr:uid="{338A4970-F227-45D3-9082-A0C90DF41ACF}"/>
    <cellStyle name="Vírgula 8 3 7 2 2" xfId="3973" xr:uid="{55206112-A9D5-43F1-91BD-5F8ACEBE6194}"/>
    <cellStyle name="Vírgula 8 3 7 2 2 2" xfId="14639" xr:uid="{FF3331A6-FF39-4F70-9E51-C385D1F24206}"/>
    <cellStyle name="Vírgula 8 3 7 2 2 3" xfId="11261" xr:uid="{E2E8FF13-CDFB-47C2-A824-E6E2F7E210EC}"/>
    <cellStyle name="Vírgula 8 3 7 2 3" xfId="11262" xr:uid="{8F831AB6-8ED4-4810-8E5C-849BFE4FBF26}"/>
    <cellStyle name="Vírgula 8 3 7 2 4" xfId="7612" xr:uid="{7D28A705-55FD-4C24-B468-D9F0D432E36A}"/>
    <cellStyle name="Vírgula 8 3 7 2 5" xfId="12826" xr:uid="{F03387A7-7A05-491B-A16B-7A9C07A067B4}"/>
    <cellStyle name="Vírgula 8 3 7 2 6" xfId="5787" xr:uid="{A2E173AE-220B-4248-A794-942940D9DAE7}"/>
    <cellStyle name="Vírgula 8 3 7 3" xfId="2929" xr:uid="{F20E6DCA-D648-49BD-9900-4D7A870F735D}"/>
    <cellStyle name="Vírgula 8 3 7 3 2" xfId="13595" xr:uid="{5374802C-AE83-4BF8-9475-86A3F552CCC1}"/>
    <cellStyle name="Vírgula 8 3 7 3 3" xfId="11263" xr:uid="{C6611F84-3633-4EF8-85FF-850029364FF8}"/>
    <cellStyle name="Vírgula 8 3 7 4" xfId="11264" xr:uid="{FC869E3D-6580-4FEE-8A8E-70C31E680966}"/>
    <cellStyle name="Vírgula 8 3 7 5" xfId="6568" xr:uid="{9374819A-AB9F-4744-BED2-0870EB21033C}"/>
    <cellStyle name="Vírgula 8 3 7 6" xfId="11782" xr:uid="{6748B3AD-38D1-4289-9022-848CD646BD1B}"/>
    <cellStyle name="Vírgula 8 3 7 7" xfId="4743" xr:uid="{CA48BCAE-7D5E-4688-A3B0-D7F6E2B6C585}"/>
    <cellStyle name="Vírgula 8 3 8" xfId="1339" xr:uid="{96DACE92-8AA7-4C13-ABB5-4514A5867777}"/>
    <cellStyle name="Vírgula 8 3 8 2" xfId="3296" xr:uid="{6C1E52EB-6E43-4972-B0CC-3E7BCD5A4118}"/>
    <cellStyle name="Vírgula 8 3 8 2 2" xfId="13962" xr:uid="{16B9389F-2F14-4078-BD57-AF05B624A926}"/>
    <cellStyle name="Vírgula 8 3 8 2 3" xfId="11265" xr:uid="{380D7C62-BD1C-445F-A7A3-0EB51E9F8408}"/>
    <cellStyle name="Vírgula 8 3 8 3" xfId="11266" xr:uid="{91B79308-94A9-411C-AEFC-418029700DC4}"/>
    <cellStyle name="Vírgula 8 3 8 4" xfId="6935" xr:uid="{275BED5C-1473-4A96-8E02-5CD6A8887D10}"/>
    <cellStyle name="Vírgula 8 3 8 5" xfId="12149" xr:uid="{277687CF-B611-4EC4-BAC4-DCBEAF130EA5}"/>
    <cellStyle name="Vírgula 8 3 8 6" xfId="5110" xr:uid="{18AF30CC-0112-4139-BC6A-3767D4844FC5}"/>
    <cellStyle name="Vírgula 8 3 9" xfId="287" xr:uid="{2E6F821F-262F-45B4-82A9-1392BC31EC44}"/>
    <cellStyle name="Vírgula 8 3 9 2" xfId="2563" xr:uid="{5DF7A860-811D-4507-9EF6-DA82040761C0}"/>
    <cellStyle name="Vírgula 8 3 9 2 2" xfId="13229" xr:uid="{37CFA598-7F83-49DD-BBEF-A922B0D7CAA7}"/>
    <cellStyle name="Vírgula 8 3 9 2 3" xfId="11267" xr:uid="{48D9FBDE-4F55-4030-90D6-E77EEA1D737B}"/>
    <cellStyle name="Vírgula 8 3 9 3" xfId="11268" xr:uid="{3C7E48C7-D82B-40D2-98BD-A994F0ED88E1}"/>
    <cellStyle name="Vírgula 8 3 9 4" xfId="6202" xr:uid="{854FC51D-FE7A-4F73-9DFD-DBDFE48C5E89}"/>
    <cellStyle name="Vírgula 8 3 9 5" xfId="11416" xr:uid="{0F94F4A6-4353-43CF-AB68-D2D0DE76098B}"/>
    <cellStyle name="Vírgula 8 3 9 6" xfId="4377" xr:uid="{596A7D6D-49C3-4EDF-A129-739EF8812600}"/>
    <cellStyle name="Vírgula 8 4" xfId="628" xr:uid="{CBDC08F7-D79D-44DD-BC21-F5D3EC57D0EE}"/>
    <cellStyle name="Vírgula 8 4 10" xfId="11554" xr:uid="{5203E71F-4DB6-46FE-A1E2-16561F807CA6}"/>
    <cellStyle name="Vírgula 8 4 11" xfId="4515" xr:uid="{610F2878-8412-4E9F-94E0-07286044AA5D}"/>
    <cellStyle name="Vírgula 8 4 2" xfId="771" xr:uid="{6E8399D8-E0E8-4254-B34E-76A3C0899036}"/>
    <cellStyle name="Vírgula 8 4 2 2" xfId="1234" xr:uid="{CBDC8A63-6550-4829-8079-3C4488633DBC}"/>
    <cellStyle name="Vírgula 8 4 2 2 2" xfId="2019" xr:uid="{6FA034AF-379B-4E95-8659-0742A1A76E11}"/>
    <cellStyle name="Vírgula 8 4 2 2 2 2" xfId="3976" xr:uid="{CA27E68B-6CBE-4331-9325-68C2CB447F84}"/>
    <cellStyle name="Vírgula 8 4 2 2 2 2 2" xfId="14642" xr:uid="{B2E783B7-64DE-45CF-A857-1240348993CF}"/>
    <cellStyle name="Vírgula 8 4 2 2 2 2 3" xfId="11269" xr:uid="{763F8971-E4E8-4008-9E5F-CC9DE8FC656C}"/>
    <cellStyle name="Vírgula 8 4 2 2 2 3" xfId="11270" xr:uid="{BC944711-BEAA-4C68-893D-96CACA269EE3}"/>
    <cellStyle name="Vírgula 8 4 2 2 2 4" xfId="7615" xr:uid="{87D2AAED-014A-4013-8B37-2F90D6E55422}"/>
    <cellStyle name="Vírgula 8 4 2 2 2 5" xfId="12829" xr:uid="{2837FAC6-B6A2-4D75-B994-C177904397B5}"/>
    <cellStyle name="Vírgula 8 4 2 2 2 6" xfId="5790" xr:uid="{11FF6975-FF99-4C5E-9CA9-DB86705F1324}"/>
    <cellStyle name="Vírgula 8 4 2 2 3" xfId="3203" xr:uid="{4C772E54-F8F3-49AD-BB86-E21746E46FE9}"/>
    <cellStyle name="Vírgula 8 4 2 2 3 2" xfId="13869" xr:uid="{5D6EF46C-2FE0-4AE1-9C8F-E1000A777F7B}"/>
    <cellStyle name="Vírgula 8 4 2 2 3 3" xfId="11271" xr:uid="{0D649118-6928-4BBC-A73F-A14793907A1C}"/>
    <cellStyle name="Vírgula 8 4 2 2 4" xfId="11272" xr:uid="{6C9ECB5B-EE55-40DA-B352-117339D8953D}"/>
    <cellStyle name="Vírgula 8 4 2 2 5" xfId="6842" xr:uid="{AA97B8F4-3AD4-4C65-8361-6C861C5D083D}"/>
    <cellStyle name="Vírgula 8 4 2 2 6" xfId="12056" xr:uid="{B4D81564-64AA-4318-8DD4-CD7129C4F6F6}"/>
    <cellStyle name="Vírgula 8 4 2 2 7" xfId="5017" xr:uid="{661236B3-3915-4580-81EC-CCC0D0F36E55}"/>
    <cellStyle name="Vírgula 8 4 2 3" xfId="2018" xr:uid="{84741FDD-E0A9-4821-AF84-6B7FD410BA8B}"/>
    <cellStyle name="Vírgula 8 4 2 3 2" xfId="3975" xr:uid="{14E83D1E-3A6E-489A-8595-0E2EC5AD6BA2}"/>
    <cellStyle name="Vírgula 8 4 2 3 2 2" xfId="14641" xr:uid="{34741D72-185F-41EC-B922-2841D5D36862}"/>
    <cellStyle name="Vírgula 8 4 2 3 2 3" xfId="11273" xr:uid="{3FB18344-23D8-4382-9263-9C3E71D856D9}"/>
    <cellStyle name="Vírgula 8 4 2 3 3" xfId="11274" xr:uid="{3F1900FA-A684-4D4E-8FAE-FD09973F8397}"/>
    <cellStyle name="Vírgula 8 4 2 3 4" xfId="7614" xr:uid="{9A448D71-CFAB-4AC1-8E51-4A261498BC8B}"/>
    <cellStyle name="Vírgula 8 4 2 3 5" xfId="12828" xr:uid="{B5860E82-C8AC-4345-AAA6-93A9FF05E13E}"/>
    <cellStyle name="Vírgula 8 4 2 3 6" xfId="5789" xr:uid="{3AAEECB1-521D-4D96-A9E1-AB00B8AF9638}"/>
    <cellStyle name="Vírgula 8 4 2 4" xfId="2836" xr:uid="{833BFB2F-BED0-4950-A5CE-2F8FB11DD957}"/>
    <cellStyle name="Vírgula 8 4 2 4 2" xfId="13502" xr:uid="{28F41828-C9F2-4C6C-98E9-5DA4D0F44A4B}"/>
    <cellStyle name="Vírgula 8 4 2 4 3" xfId="11275" xr:uid="{20C5EFDB-027C-4AE7-8C33-3F818F00334A}"/>
    <cellStyle name="Vírgula 8 4 2 5" xfId="11276" xr:uid="{448FAC93-9DB0-485D-AF43-C0B4E6977912}"/>
    <cellStyle name="Vírgula 8 4 2 6" xfId="6475" xr:uid="{D4A2A3FE-205A-4BB9-89EE-353964E22558}"/>
    <cellStyle name="Vírgula 8 4 2 7" xfId="11689" xr:uid="{69A068C0-03E5-48AE-A6ED-0EE6A2698795}"/>
    <cellStyle name="Vírgula 8 4 2 8" xfId="4650" xr:uid="{084BE2F4-25E3-4A49-B952-8779C14F544D}"/>
    <cellStyle name="Vírgula 8 4 3" xfId="923" xr:uid="{55D47488-8533-40C8-B295-35E1ABB5F29C}"/>
    <cellStyle name="Vírgula 8 4 3 2" xfId="2020" xr:uid="{11FEF0D0-BAB4-48BC-9DC6-BDC44ECEE887}"/>
    <cellStyle name="Vírgula 8 4 3 2 2" xfId="3977" xr:uid="{22EB0BF3-AFC6-40C0-8747-0F9B6AD4F22F}"/>
    <cellStyle name="Vírgula 8 4 3 2 2 2" xfId="14643" xr:uid="{F1A02EB0-BD89-4BA9-9E93-F961200FBA36}"/>
    <cellStyle name="Vírgula 8 4 3 2 2 3" xfId="11277" xr:uid="{71D18681-F70E-4F3F-BBAB-EAD110B0C926}"/>
    <cellStyle name="Vírgula 8 4 3 2 3" xfId="11278" xr:uid="{0A4F9B19-8509-4053-B734-92ADE72302D9}"/>
    <cellStyle name="Vírgula 8 4 3 2 4" xfId="7616" xr:uid="{45BBF546-6C75-40C5-9EFE-C19D0EEF685B}"/>
    <cellStyle name="Vírgula 8 4 3 2 5" xfId="12830" xr:uid="{5FCEA3DC-01D2-4D0D-AA17-A6F1D3062FD4}"/>
    <cellStyle name="Vírgula 8 4 3 2 6" xfId="5791" xr:uid="{1AFA6278-7E8A-4359-B738-00748B780F9B}"/>
    <cellStyle name="Vírgula 8 4 3 3" xfId="2974" xr:uid="{DB1BACAB-37AA-4F8A-AFEB-61177E621EC0}"/>
    <cellStyle name="Vírgula 8 4 3 3 2" xfId="13640" xr:uid="{1AAB9044-1901-431F-8183-6617063251EA}"/>
    <cellStyle name="Vírgula 8 4 3 3 3" xfId="11279" xr:uid="{0E83640C-C843-4C1A-9432-423B7A8CA341}"/>
    <cellStyle name="Vírgula 8 4 3 4" xfId="11280" xr:uid="{6DB73219-7591-4EA7-A6A7-5DB51AF17416}"/>
    <cellStyle name="Vírgula 8 4 3 5" xfId="6613" xr:uid="{49477038-B0E1-49AA-A4C6-420A2437557C}"/>
    <cellStyle name="Vírgula 8 4 3 6" xfId="11827" xr:uid="{218FDD49-0869-428D-B0EE-0E45D7A2640F}"/>
    <cellStyle name="Vírgula 8 4 3 7" xfId="4788" xr:uid="{D6F4BEBF-649C-4A97-9D63-0AC7FF529716}"/>
    <cellStyle name="Vírgula 8 4 4" xfId="2017" xr:uid="{87105941-D99B-41F9-8ED2-00724709A3E3}"/>
    <cellStyle name="Vírgula 8 4 4 2" xfId="3974" xr:uid="{9368E947-F6C7-4E02-995D-21B5EDE2D1F9}"/>
    <cellStyle name="Vírgula 8 4 4 2 2" xfId="14640" xr:uid="{5105564E-608D-4FC8-B3BB-23DC28C9ADA9}"/>
    <cellStyle name="Vírgula 8 4 4 2 3" xfId="11281" xr:uid="{ADBC11F7-FB7C-489F-AB3C-72340A386F43}"/>
    <cellStyle name="Vírgula 8 4 4 3" xfId="11282" xr:uid="{B688B9A4-68C1-45E5-95CE-F5049B0B7BE2}"/>
    <cellStyle name="Vírgula 8 4 4 4" xfId="7613" xr:uid="{43867D1A-57C3-49DF-AEDF-08B298D0CB27}"/>
    <cellStyle name="Vírgula 8 4 4 5" xfId="12827" xr:uid="{D0C73D21-FE83-45B6-9544-E039E9E613E0}"/>
    <cellStyle name="Vírgula 8 4 4 6" xfId="5788" xr:uid="{A1CDBB20-F311-4E37-8028-0FB6D686F5D2}"/>
    <cellStyle name="Vírgula 8 4 5" xfId="2229" xr:uid="{08E6DAF9-F5B0-49A7-AC6A-521E67BB83A7}"/>
    <cellStyle name="Vírgula 8 4 5 2" xfId="4082" xr:uid="{C1390B56-569A-4226-B636-8DFDB2C0370F}"/>
    <cellStyle name="Vírgula 8 4 5 2 2" xfId="14745" xr:uid="{E891D591-19FE-4E14-9F07-D1B6CC52F4C3}"/>
    <cellStyle name="Vírgula 8 4 5 2 3" xfId="11283" xr:uid="{750AD31C-6E5D-4314-98E3-B96A78135417}"/>
    <cellStyle name="Vírgula 8 4 5 3" xfId="11284" xr:uid="{89006D1E-6B35-4837-A33F-210A5E3EB6E4}"/>
    <cellStyle name="Vírgula 8 4 5 4" xfId="7721" xr:uid="{5FB28675-C01F-4AE2-8199-1B07C6F50EB9}"/>
    <cellStyle name="Vírgula 8 4 5 5" xfId="12932" xr:uid="{7D08B86E-94DF-4142-B2B3-18C32C9109DA}"/>
    <cellStyle name="Vírgula 8 4 5 6" xfId="5893" xr:uid="{10D09864-2733-4843-A760-A4C053969CE7}"/>
    <cellStyle name="Vírgula 8 4 6" xfId="2373" xr:uid="{EDB3F774-755A-4AB9-BEB6-281447449E5A}"/>
    <cellStyle name="Vírgula 8 4 6 2" xfId="4217" xr:uid="{3564808B-DB3D-4A5F-899C-CBBD920DFA51}"/>
    <cellStyle name="Vírgula 8 4 6 2 2" xfId="14880" xr:uid="{380CF5BE-84B2-4149-9D98-E258D332E492}"/>
    <cellStyle name="Vírgula 8 4 6 2 3" xfId="11285" xr:uid="{2BA74B2D-24B2-44E8-8239-21D46522E03B}"/>
    <cellStyle name="Vírgula 8 4 6 3" xfId="7856" xr:uid="{DA6EA0BD-8DF8-4FAD-A362-2267EEE5C300}"/>
    <cellStyle name="Vírgula 8 4 6 4" xfId="13067" xr:uid="{F72CE63E-B937-440B-BA37-586076A15BE9}"/>
    <cellStyle name="Vírgula 8 4 6 5" xfId="6028" xr:uid="{0341844F-84D4-4C1C-9CF2-5DA8508BE750}"/>
    <cellStyle name="Vírgula 8 4 7" xfId="2701" xr:uid="{BC7DBF73-6CDC-42FB-AB34-0537AAD24BD2}"/>
    <cellStyle name="Vírgula 8 4 7 2" xfId="13367" xr:uid="{25C1DA9E-2242-4FB4-BFB5-78A813C414E4}"/>
    <cellStyle name="Vírgula 8 4 7 3" xfId="11286" xr:uid="{BA17BDC4-E41C-44B3-B39D-809E0D86E2C1}"/>
    <cellStyle name="Vírgula 8 4 8" xfId="11287" xr:uid="{38C2E556-28A6-41D5-8346-CE0E810C7CBB}"/>
    <cellStyle name="Vírgula 8 4 9" xfId="6340" xr:uid="{DD431652-8F9F-4FEF-AD1C-5EF1A24F9BC0}"/>
    <cellStyle name="Vírgula 8 5" xfId="673" xr:uid="{E99D20E9-BD31-462C-9162-E280127BCDCA}"/>
    <cellStyle name="Vírgula 8 5 10" xfId="11597" xr:uid="{FE9AEEC2-A3DE-4930-828E-19588603C69E}"/>
    <cellStyle name="Vírgula 8 5 11" xfId="4558" xr:uid="{3D7B48ED-99B2-4927-BCEA-366566A39BF1}"/>
    <cellStyle name="Vírgula 8 5 2" xfId="814" xr:uid="{CEFE0BA0-A682-4971-9EF2-E0266A3DE8E7}"/>
    <cellStyle name="Vírgula 8 5 2 2" xfId="1277" xr:uid="{DCD25EC8-9FB4-4860-8D66-7776B9508144}"/>
    <cellStyle name="Vírgula 8 5 2 2 2" xfId="2023" xr:uid="{94A9F63D-1437-45D1-A126-1F6C8308E7B0}"/>
    <cellStyle name="Vírgula 8 5 2 2 2 2" xfId="3980" xr:uid="{68F9398A-8F39-4374-BFCD-7E292B690198}"/>
    <cellStyle name="Vírgula 8 5 2 2 2 2 2" xfId="14646" xr:uid="{C7D50BB3-FC9B-4C37-99D9-E246A6897123}"/>
    <cellStyle name="Vírgula 8 5 2 2 2 2 3" xfId="11288" xr:uid="{AFDC4ABF-E5AE-4F08-A353-079F636D243A}"/>
    <cellStyle name="Vírgula 8 5 2 2 2 3" xfId="11289" xr:uid="{3CB08148-269A-4790-9048-5A020ECB94A1}"/>
    <cellStyle name="Vírgula 8 5 2 2 2 4" xfId="7619" xr:uid="{BFE2C948-2296-4C8F-B7A1-80EC4612DF3B}"/>
    <cellStyle name="Vírgula 8 5 2 2 2 5" xfId="12833" xr:uid="{E91E2E2C-E456-4978-A90A-AE64BE92ABDD}"/>
    <cellStyle name="Vírgula 8 5 2 2 2 6" xfId="5794" xr:uid="{A56D13FB-2121-46CE-BDFA-F2C05C48A206}"/>
    <cellStyle name="Vírgula 8 5 2 2 3" xfId="3246" xr:uid="{D3F773CE-66B3-4EDE-B0CF-D12E7B566EAE}"/>
    <cellStyle name="Vírgula 8 5 2 2 3 2" xfId="13912" xr:uid="{BC33EEA6-942D-423E-9AC6-38E8FA1BFF55}"/>
    <cellStyle name="Vírgula 8 5 2 2 3 3" xfId="11290" xr:uid="{62016FE9-9771-49D5-820B-A459E21E12DC}"/>
    <cellStyle name="Vírgula 8 5 2 2 4" xfId="11291" xr:uid="{782FD578-1BB2-41D7-A7AB-CAC215A2ECC3}"/>
    <cellStyle name="Vírgula 8 5 2 2 5" xfId="6885" xr:uid="{4F13A9B6-E59E-4AEE-BB90-FDDBDCCDA6E9}"/>
    <cellStyle name="Vírgula 8 5 2 2 6" xfId="12099" xr:uid="{45FAD240-4195-4FB1-AC57-62B4015C09DA}"/>
    <cellStyle name="Vírgula 8 5 2 2 7" xfId="5060" xr:uid="{5AC7EB8C-AE17-4B6B-A15C-DF2CA71B3A76}"/>
    <cellStyle name="Vírgula 8 5 2 3" xfId="2022" xr:uid="{4560AC4F-14E4-481C-827B-01A7751C48E6}"/>
    <cellStyle name="Vírgula 8 5 2 3 2" xfId="3979" xr:uid="{F016E1E1-01C0-4ACE-98AA-AB5A82C082A9}"/>
    <cellStyle name="Vírgula 8 5 2 3 2 2" xfId="14645" xr:uid="{FBCAC7B6-C411-45D9-BFB0-34B5E5991600}"/>
    <cellStyle name="Vírgula 8 5 2 3 2 3" xfId="11292" xr:uid="{84AB9500-5125-4AFB-BDF4-694F93D7FF92}"/>
    <cellStyle name="Vírgula 8 5 2 3 3" xfId="11293" xr:uid="{08249D22-8F26-4322-BBF4-DDD231737199}"/>
    <cellStyle name="Vírgula 8 5 2 3 4" xfId="7618" xr:uid="{F3F40E4E-3EA3-486F-87D9-717F7D4C8491}"/>
    <cellStyle name="Vírgula 8 5 2 3 5" xfId="12832" xr:uid="{7D6A90CB-7665-42B6-A352-EA371B134AF2}"/>
    <cellStyle name="Vírgula 8 5 2 3 6" xfId="5793" xr:uid="{BD66901B-F70F-4937-8329-1CD8075CA5F0}"/>
    <cellStyle name="Vírgula 8 5 2 4" xfId="2879" xr:uid="{7FEAAFE2-A741-4B1B-99B5-BCA68EEC69CD}"/>
    <cellStyle name="Vírgula 8 5 2 4 2" xfId="13545" xr:uid="{80289CD6-EE5B-4162-B627-9250E79A9942}"/>
    <cellStyle name="Vírgula 8 5 2 4 3" xfId="11294" xr:uid="{4A2D7B2C-22F6-4FDA-8395-912C8EE8865D}"/>
    <cellStyle name="Vírgula 8 5 2 5" xfId="11295" xr:uid="{FE1A3E2E-FBEA-4B29-9786-942BFAB06A6E}"/>
    <cellStyle name="Vírgula 8 5 2 6" xfId="6518" xr:uid="{515C4FE4-299F-4EDC-8C97-E55E22E73168}"/>
    <cellStyle name="Vírgula 8 5 2 7" xfId="11732" xr:uid="{524779D2-34E6-4941-BDAC-87E58D87AC30}"/>
    <cellStyle name="Vírgula 8 5 2 8" xfId="4693" xr:uid="{737979CB-C809-45DB-AAB4-E29CB9105EA3}"/>
    <cellStyle name="Vírgula 8 5 3" xfId="966" xr:uid="{F8C8F633-B89B-4280-AF38-0F0547F57AB2}"/>
    <cellStyle name="Vírgula 8 5 3 2" xfId="2024" xr:uid="{F440CBCB-4EEE-4B1D-9709-B52F3C818760}"/>
    <cellStyle name="Vírgula 8 5 3 2 2" xfId="3981" xr:uid="{7225D055-B4CA-4EAA-A33C-03878373CBB7}"/>
    <cellStyle name="Vírgula 8 5 3 2 2 2" xfId="14647" xr:uid="{6B395B28-400F-412C-94DC-23808AE2594B}"/>
    <cellStyle name="Vírgula 8 5 3 2 2 3" xfId="11296" xr:uid="{CB578654-AB7C-4D66-9F83-D44919A73EFB}"/>
    <cellStyle name="Vírgula 8 5 3 2 3" xfId="11297" xr:uid="{82E0F721-14C2-40E2-A471-02BBD79844E5}"/>
    <cellStyle name="Vírgula 8 5 3 2 4" xfId="7620" xr:uid="{9C678EDC-3947-4921-B844-26B9833C8674}"/>
    <cellStyle name="Vírgula 8 5 3 2 5" xfId="12834" xr:uid="{9789195F-7714-45DD-9666-F7DA293C9C62}"/>
    <cellStyle name="Vírgula 8 5 3 2 6" xfId="5795" xr:uid="{B95DFDBD-FB47-46E6-BD58-2455572157C9}"/>
    <cellStyle name="Vírgula 8 5 3 3" xfId="3017" xr:uid="{F8DB2847-07AC-4D5C-A1C5-3493911C6435}"/>
    <cellStyle name="Vírgula 8 5 3 3 2" xfId="13683" xr:uid="{0F9728EF-84DA-4979-B2DE-44E7C15373BA}"/>
    <cellStyle name="Vírgula 8 5 3 3 3" xfId="11298" xr:uid="{1B79B6CC-6A45-4B08-9F76-FFC378D58F7A}"/>
    <cellStyle name="Vírgula 8 5 3 4" xfId="11299" xr:uid="{444C62DC-8FFC-4746-B57F-0B74B83F36F0}"/>
    <cellStyle name="Vírgula 8 5 3 5" xfId="6656" xr:uid="{A9FC843B-2CFE-4F73-B1F9-65E80EE946E9}"/>
    <cellStyle name="Vírgula 8 5 3 6" xfId="11870" xr:uid="{1A1AFDC9-556D-4124-BB7F-903BA45B04A5}"/>
    <cellStyle name="Vírgula 8 5 3 7" xfId="4831" xr:uid="{E631F670-BD44-449B-93A9-9E2C8572738C}"/>
    <cellStyle name="Vírgula 8 5 4" xfId="2021" xr:uid="{D068F1FE-D071-437B-A926-C14CF36BACE8}"/>
    <cellStyle name="Vírgula 8 5 4 2" xfId="3978" xr:uid="{F2FDB49C-9D63-43E9-83D5-83E4B7F17BEB}"/>
    <cellStyle name="Vírgula 8 5 4 2 2" xfId="14644" xr:uid="{CEF4B83F-D1AC-4D87-9EF6-5753ADBD378C}"/>
    <cellStyle name="Vírgula 8 5 4 2 3" xfId="11300" xr:uid="{D93F35D0-B387-46AF-8D7B-E3D7A9ED74E1}"/>
    <cellStyle name="Vírgula 8 5 4 3" xfId="11301" xr:uid="{A03C66F0-FAA8-400C-8237-E345580438E3}"/>
    <cellStyle name="Vírgula 8 5 4 4" xfId="7617" xr:uid="{D39C82F9-9546-4CBA-85B4-46F472CE269F}"/>
    <cellStyle name="Vírgula 8 5 4 5" xfId="12831" xr:uid="{AD55059D-7E57-4CE6-AE91-E7E657B0FDC4}"/>
    <cellStyle name="Vírgula 8 5 4 6" xfId="5792" xr:uid="{4A30A3C8-771F-431D-A7EE-4AC195771F08}"/>
    <cellStyle name="Vírgula 8 5 5" xfId="2272" xr:uid="{F3AF1C85-A6FC-48F8-AE22-E5677F37D3DA}"/>
    <cellStyle name="Vírgula 8 5 5 2" xfId="4125" xr:uid="{1C0ABE5B-6925-43B7-BDA7-63A3C0677C76}"/>
    <cellStyle name="Vírgula 8 5 5 2 2" xfId="14788" xr:uid="{F746AC93-8D59-47D3-8522-6E6B89BCEBD8}"/>
    <cellStyle name="Vírgula 8 5 5 2 3" xfId="11302" xr:uid="{350AD66B-711F-4818-AE5D-12BA6E2524A3}"/>
    <cellStyle name="Vírgula 8 5 5 3" xfId="11303" xr:uid="{D16B91B3-E8B2-44B3-8AA3-42230132891D}"/>
    <cellStyle name="Vírgula 8 5 5 4" xfId="7764" xr:uid="{A489EE44-7226-477D-813B-D34FAE73D409}"/>
    <cellStyle name="Vírgula 8 5 5 5" xfId="12975" xr:uid="{0CCF0D77-8AC1-45A0-B34E-FCD8C9965168}"/>
    <cellStyle name="Vírgula 8 5 5 6" xfId="5936" xr:uid="{B59555EE-71E7-445A-8982-B45C266D5F63}"/>
    <cellStyle name="Vírgula 8 5 6" xfId="2416" xr:uid="{554374C5-8BFF-4DB1-9C34-0E5887112A9E}"/>
    <cellStyle name="Vírgula 8 5 6 2" xfId="4260" xr:uid="{E91E1BDA-831F-4B6D-9BB5-3ACE119877E0}"/>
    <cellStyle name="Vírgula 8 5 6 2 2" xfId="14923" xr:uid="{94152303-B15A-4F86-AF74-D29F4DE50159}"/>
    <cellStyle name="Vírgula 8 5 6 2 3" xfId="11304" xr:uid="{28372695-4E9F-4FE4-95C6-FB259CCEF3C8}"/>
    <cellStyle name="Vírgula 8 5 6 3" xfId="7899" xr:uid="{0B33D423-92F0-4D20-ACE5-BE7F88402E2B}"/>
    <cellStyle name="Vírgula 8 5 6 4" xfId="13110" xr:uid="{D06D43E8-8781-4F1A-8581-F15FD9A38034}"/>
    <cellStyle name="Vírgula 8 5 6 5" xfId="6071" xr:uid="{A195107A-AFA4-44EA-8F31-84706E269448}"/>
    <cellStyle name="Vírgula 8 5 7" xfId="2744" xr:uid="{C3335DF5-245C-4736-814A-1D82A7B91D45}"/>
    <cellStyle name="Vírgula 8 5 7 2" xfId="13410" xr:uid="{4E0718C6-FF40-40AB-81A2-594E0BCAE845}"/>
    <cellStyle name="Vírgula 8 5 7 3" xfId="11305" xr:uid="{CCE0C84D-0DF8-4CE4-BD44-F5FE87EC5C17}"/>
    <cellStyle name="Vírgula 8 5 8" xfId="11306" xr:uid="{44FC3D0F-5D8A-4DA8-84DB-27B2FC2F6B6A}"/>
    <cellStyle name="Vírgula 8 5 9" xfId="6383" xr:uid="{41FC7378-0EFB-44A9-86D0-0320789E4CE3}"/>
    <cellStyle name="Vírgula 8 6" xfId="514" xr:uid="{D38F518F-86D6-485F-9BCC-2D93914A2D0E}"/>
    <cellStyle name="Vírgula 8 6 2" xfId="1074" xr:uid="{8160D2D6-3653-4C01-93E7-341BD791915B}"/>
    <cellStyle name="Vírgula 8 6 2 2" xfId="2026" xr:uid="{D81B09EE-7177-4362-AE60-D80099793B8E}"/>
    <cellStyle name="Vírgula 8 6 2 2 2" xfId="3983" xr:uid="{37901BB2-6E20-429F-952B-74B1A2B08412}"/>
    <cellStyle name="Vírgula 8 6 2 2 2 2" xfId="14649" xr:uid="{C58BD953-4D14-4C2F-A479-8B909F47DF63}"/>
    <cellStyle name="Vírgula 8 6 2 2 2 3" xfId="11307" xr:uid="{EC49792E-B6B8-4A59-A2BC-47C4C53E719F}"/>
    <cellStyle name="Vírgula 8 6 2 2 3" xfId="11308" xr:uid="{5BC27FF6-DE37-44C3-A2CF-D06076EC096A}"/>
    <cellStyle name="Vírgula 8 6 2 2 4" xfId="7622" xr:uid="{A9B6E6C6-5FF9-4164-84A3-08F5CF873858}"/>
    <cellStyle name="Vírgula 8 6 2 2 5" xfId="12836" xr:uid="{34BD29A9-13E9-4B8B-95D2-530F2F90B71D}"/>
    <cellStyle name="Vírgula 8 6 2 2 6" xfId="5797" xr:uid="{545BAA8B-E648-444E-A815-48463B8EF81B}"/>
    <cellStyle name="Vírgula 8 6 2 3" xfId="3106" xr:uid="{51BB5AC9-43F5-422E-B2B8-EB989275C0E5}"/>
    <cellStyle name="Vírgula 8 6 2 3 2" xfId="13772" xr:uid="{E30BAED7-B884-4ECA-8AC2-24987A0F7C34}"/>
    <cellStyle name="Vírgula 8 6 2 3 3" xfId="11309" xr:uid="{F5E4E573-3D3F-450E-BEA3-CBC670104469}"/>
    <cellStyle name="Vírgula 8 6 2 4" xfId="11310" xr:uid="{0E35F51B-8E00-4303-AC5B-67D62B7F9114}"/>
    <cellStyle name="Vírgula 8 6 2 5" xfId="6745" xr:uid="{26A9B72A-604C-44EF-882C-A65B755EF746}"/>
    <cellStyle name="Vírgula 8 6 2 6" xfId="11959" xr:uid="{4EEC038F-BDE7-453A-835B-F6531F5D4448}"/>
    <cellStyle name="Vírgula 8 6 2 7" xfId="4920" xr:uid="{8BCC1F66-1FFA-42B0-B03C-941FE9231DF5}"/>
    <cellStyle name="Vírgula 8 6 3" xfId="2025" xr:uid="{9032ABFA-1F6E-4696-A394-651B02DAE5C0}"/>
    <cellStyle name="Vírgula 8 6 3 2" xfId="3982" xr:uid="{18CE3304-B63F-49A3-A52E-1A16B9C24B30}"/>
    <cellStyle name="Vírgula 8 6 3 2 2" xfId="14648" xr:uid="{9C21188F-9D40-4092-B2CD-2EF00EB12197}"/>
    <cellStyle name="Vírgula 8 6 3 2 3" xfId="11311" xr:uid="{260612A8-64DA-42A6-AB8D-DE82FDBB1561}"/>
    <cellStyle name="Vírgula 8 6 3 3" xfId="11312" xr:uid="{F6840D98-E399-435D-863E-BCF8FADFB85F}"/>
    <cellStyle name="Vírgula 8 6 3 4" xfId="7621" xr:uid="{878A2686-B746-45BD-B67E-02B67A5B9F6D}"/>
    <cellStyle name="Vírgula 8 6 3 5" xfId="12835" xr:uid="{E625EF1C-AEAB-4C0F-A9F1-6A3E4AB28C4A}"/>
    <cellStyle name="Vírgula 8 6 3 6" xfId="5796" xr:uid="{F9F2D56E-DE3F-4B54-8240-204261EB4C94}"/>
    <cellStyle name="Vírgula 8 6 4" xfId="2654" xr:uid="{CC1DC4F6-8026-44CF-B2A6-B0CA035D5185}"/>
    <cellStyle name="Vírgula 8 6 4 2" xfId="13320" xr:uid="{3D0E4224-C823-4042-A2E1-0E2B50EF2217}"/>
    <cellStyle name="Vírgula 8 6 4 3" xfId="11313" xr:uid="{A5F769B6-1843-4849-8EF1-F82A00F8EC52}"/>
    <cellStyle name="Vírgula 8 6 5" xfId="11314" xr:uid="{424E1C12-BF87-4979-AE09-CDF71A37C15F}"/>
    <cellStyle name="Vírgula 8 6 6" xfId="6293" xr:uid="{5B3B24D8-CCFE-4C9C-BFBD-2682EDA46546}"/>
    <cellStyle name="Vírgula 8 6 7" xfId="11507" xr:uid="{1D05713B-A1CE-4537-8D35-36427F73FBD4}"/>
    <cellStyle name="Vírgula 8 6 8" xfId="4468" xr:uid="{B76FF7CB-7CFF-4E99-8CEE-1B916017055A}"/>
    <cellStyle name="Vírgula 8 7" xfId="723" xr:uid="{24FBC70E-6BFB-4157-9114-7E1A27B25527}"/>
    <cellStyle name="Vírgula 8 7 2" xfId="1187" xr:uid="{821FAF22-468C-4567-98EF-BC55E1384D93}"/>
    <cellStyle name="Vírgula 8 7 2 2" xfId="2028" xr:uid="{D567C36F-64DF-4F5C-83F7-EEB60DEB6258}"/>
    <cellStyle name="Vírgula 8 7 2 2 2" xfId="3985" xr:uid="{EAE6EA91-2C3E-4882-B4F8-A1FC4CF73DFD}"/>
    <cellStyle name="Vírgula 8 7 2 2 2 2" xfId="14651" xr:uid="{6B20A838-2CED-4D1D-B209-6C1C99F347D9}"/>
    <cellStyle name="Vírgula 8 7 2 2 2 3" xfId="11315" xr:uid="{8D39A50E-A235-4C22-9ECB-F53B3FB5261F}"/>
    <cellStyle name="Vírgula 8 7 2 2 3" xfId="11316" xr:uid="{2AF55CAE-FBE7-4273-842C-3EB7CBDB3117}"/>
    <cellStyle name="Vírgula 8 7 2 2 4" xfId="7624" xr:uid="{F7B0D103-17A0-4687-AB1A-D0B0A592ABEC}"/>
    <cellStyle name="Vírgula 8 7 2 2 5" xfId="12838" xr:uid="{3EA19A1F-AF3B-4DF5-BE61-4FA0EF3EDE60}"/>
    <cellStyle name="Vírgula 8 7 2 2 6" xfId="5799" xr:uid="{710C27BC-968C-44DC-8259-2E22A7D1CA3A}"/>
    <cellStyle name="Vírgula 8 7 2 3" xfId="3156" xr:uid="{A0A275FC-BC9F-436C-8021-C1D5A27B13CB}"/>
    <cellStyle name="Vírgula 8 7 2 3 2" xfId="13822" xr:uid="{E454BC05-B204-4165-806A-013643F5B470}"/>
    <cellStyle name="Vírgula 8 7 2 3 3" xfId="11317" xr:uid="{A8EDD6C3-33B8-4CED-BBF2-FCAAC8584518}"/>
    <cellStyle name="Vírgula 8 7 2 4" xfId="11318" xr:uid="{0E65C9B4-29EA-4816-ACEC-04615286F0D6}"/>
    <cellStyle name="Vírgula 8 7 2 5" xfId="6795" xr:uid="{E6055E04-0E25-49AF-840B-194D27689180}"/>
    <cellStyle name="Vírgula 8 7 2 6" xfId="12009" xr:uid="{8DB175C5-A8AE-405F-B548-A3CB5B9CEF0F}"/>
    <cellStyle name="Vírgula 8 7 2 7" xfId="4970" xr:uid="{4141F3F4-5360-414D-9878-FDB4B062A76D}"/>
    <cellStyle name="Vírgula 8 7 3" xfId="2027" xr:uid="{9D08E115-98FA-416E-AA89-7FC65CE83B9C}"/>
    <cellStyle name="Vírgula 8 7 3 2" xfId="3984" xr:uid="{127B578E-4B08-4517-9854-821FC4EA1D6A}"/>
    <cellStyle name="Vírgula 8 7 3 2 2" xfId="14650" xr:uid="{388BF8C1-3784-4066-B990-8BCE670810E9}"/>
    <cellStyle name="Vírgula 8 7 3 2 3" xfId="11319" xr:uid="{D015B319-2027-4748-A162-173C5BE98F33}"/>
    <cellStyle name="Vírgula 8 7 3 3" xfId="11320" xr:uid="{710E1E50-5B3B-459F-8337-078224791D0E}"/>
    <cellStyle name="Vírgula 8 7 3 4" xfId="7623" xr:uid="{0E18EA21-52D7-48A0-B0E7-4D452FE4F946}"/>
    <cellStyle name="Vírgula 8 7 3 5" xfId="12837" xr:uid="{260C5BBB-8468-4E6D-84CF-3B47F631B234}"/>
    <cellStyle name="Vírgula 8 7 3 6" xfId="5798" xr:uid="{8A152987-696E-40D6-8260-12867326BBE4}"/>
    <cellStyle name="Vírgula 8 7 4" xfId="2789" xr:uid="{65000307-5C9E-4109-B8C0-3A3AA96F26F2}"/>
    <cellStyle name="Vírgula 8 7 4 2" xfId="13455" xr:uid="{2C0931F4-3E6E-475A-9887-7DE8AD9D4EFC}"/>
    <cellStyle name="Vírgula 8 7 4 3" xfId="11321" xr:uid="{911377A6-4BDE-46C1-9EAF-6F09370CC4D7}"/>
    <cellStyle name="Vírgula 8 7 5" xfId="11322" xr:uid="{A6AA6ADE-5126-47E5-B55B-8504519A37AA}"/>
    <cellStyle name="Vírgula 8 7 6" xfId="6428" xr:uid="{06310502-9102-4F48-9F14-78F5A9183173}"/>
    <cellStyle name="Vírgula 8 7 7" xfId="11642" xr:uid="{4BA14240-D824-41FD-BB85-E8BE7FFCE980}"/>
    <cellStyle name="Vírgula 8 7 8" xfId="4603" xr:uid="{02EF3637-1DE4-4AF0-89D6-8A7DC25EC676}"/>
    <cellStyle name="Vírgula 8 8" xfId="399" xr:uid="{8F9DDD9A-4381-4BF4-8555-390EFF1A7E78}"/>
    <cellStyle name="Vírgula 8 8 2" xfId="1019" xr:uid="{A5293FF6-3DB1-491B-A076-2C7A4A8D6CFD}"/>
    <cellStyle name="Vírgula 8 8 2 2" xfId="2030" xr:uid="{B89F0A1B-EC34-4FC1-B3DA-C77190C2754A}"/>
    <cellStyle name="Vírgula 8 8 2 2 2" xfId="3987" xr:uid="{A39963CA-6E89-4193-948B-0BABCBA94F56}"/>
    <cellStyle name="Vírgula 8 8 2 2 2 2" xfId="14653" xr:uid="{EA636871-797E-4D56-AC05-A15BBAADE33D}"/>
    <cellStyle name="Vírgula 8 8 2 2 2 3" xfId="11323" xr:uid="{E2E8BF97-5858-4B0F-9188-50354BAF90BE}"/>
    <cellStyle name="Vírgula 8 8 2 2 3" xfId="11324" xr:uid="{EE247D28-3935-4A85-85D2-5544DE52498C}"/>
    <cellStyle name="Vírgula 8 8 2 2 4" xfId="7626" xr:uid="{3101C24D-BD1E-4522-AA62-9E05AB5F454A}"/>
    <cellStyle name="Vírgula 8 8 2 2 5" xfId="12840" xr:uid="{230D2BDC-8336-4EA0-A060-943B5A65D656}"/>
    <cellStyle name="Vírgula 8 8 2 2 6" xfId="5801" xr:uid="{AB43B675-584B-419E-A339-FCC844CE10F2}"/>
    <cellStyle name="Vírgula 8 8 2 3" xfId="3062" xr:uid="{63241077-61AD-4123-A9BA-1E0B6C77CA33}"/>
    <cellStyle name="Vírgula 8 8 2 3 2" xfId="13728" xr:uid="{CC93688F-4BA2-4CF1-AFDE-E8AD0F9FF876}"/>
    <cellStyle name="Vírgula 8 8 2 3 3" xfId="11325" xr:uid="{1B354684-D1F4-4510-A26F-8E47C552A679}"/>
    <cellStyle name="Vírgula 8 8 2 4" xfId="11326" xr:uid="{7BB544B1-8875-48F1-81A5-B5DE4CB7B1E4}"/>
    <cellStyle name="Vírgula 8 8 2 5" xfId="6701" xr:uid="{D4F51F33-7E01-45B7-BC2D-D6E34E194EAA}"/>
    <cellStyle name="Vírgula 8 8 2 6" xfId="11915" xr:uid="{98A96967-4CF2-4013-BDB3-4833DB62CC03}"/>
    <cellStyle name="Vírgula 8 8 2 7" xfId="4876" xr:uid="{2ED675A0-6FF0-4FAF-BC44-B2ACF931D56B}"/>
    <cellStyle name="Vírgula 8 8 3" xfId="2029" xr:uid="{58329233-CB1C-48F1-93E9-91378C0D4836}"/>
    <cellStyle name="Vírgula 8 8 3 2" xfId="3986" xr:uid="{46B49542-40DA-4871-9FEF-D1E86CCB5F3F}"/>
    <cellStyle name="Vírgula 8 8 3 2 2" xfId="14652" xr:uid="{B0BE3517-16BE-42B4-8EF9-3FB730A1DC05}"/>
    <cellStyle name="Vírgula 8 8 3 2 3" xfId="11327" xr:uid="{A8517874-94F5-4017-8B91-E2A1EAE6A7B8}"/>
    <cellStyle name="Vírgula 8 8 3 3" xfId="11328" xr:uid="{B871CE31-F323-48C2-9E63-6F6819B35519}"/>
    <cellStyle name="Vírgula 8 8 3 4" xfId="7625" xr:uid="{2DD5C011-83C0-4B46-9F2E-A0202E8C8A4F}"/>
    <cellStyle name="Vírgula 8 8 3 5" xfId="12839" xr:uid="{02FF9DFE-1A69-4FEB-AA9B-D883152E3DA0}"/>
    <cellStyle name="Vírgula 8 8 3 6" xfId="5800" xr:uid="{8A185859-18C7-4AF0-9F82-3DFC124FC81F}"/>
    <cellStyle name="Vírgula 8 8 4" xfId="2605" xr:uid="{50C8D8B0-3E1A-411C-AD8B-23D3E88BB71E}"/>
    <cellStyle name="Vírgula 8 8 4 2" xfId="13271" xr:uid="{52A7E8D1-3459-4313-8CE7-063338739DDD}"/>
    <cellStyle name="Vírgula 8 8 4 3" xfId="11329" xr:uid="{E47F4FC1-316B-439C-9A5A-0B6FFF1B3DC1}"/>
    <cellStyle name="Vírgula 8 8 5" xfId="11330" xr:uid="{5AD20696-B154-4AB1-BB23-56BE87D35E68}"/>
    <cellStyle name="Vírgula 8 8 6" xfId="6244" xr:uid="{A9D05CE5-C728-4F28-BC50-53D912F8362D}"/>
    <cellStyle name="Vírgula 8 8 7" xfId="11458" xr:uid="{41EE09F9-60E2-444E-B514-FFDA1E61FEEE}"/>
    <cellStyle name="Vírgula 8 8 8" xfId="4419" xr:uid="{8B3368F6-1614-4E34-91B4-B0FEA4DC59FD}"/>
    <cellStyle name="Vírgula 8 9" xfId="872" xr:uid="{F72D34F4-C72E-4F4B-9B39-D2F9F0C60D5B}"/>
    <cellStyle name="Vírgula 8 9 2" xfId="2031" xr:uid="{7640C7E0-AB32-41E2-8B09-A441BC6D41CD}"/>
    <cellStyle name="Vírgula 8 9 2 2" xfId="3988" xr:uid="{6E74431B-69EF-4BB7-9D9B-DF2149CD5B33}"/>
    <cellStyle name="Vírgula 8 9 2 2 2" xfId="14654" xr:uid="{DCA8A5CB-C901-4B6E-A4D4-7DB28EE86168}"/>
    <cellStyle name="Vírgula 8 9 2 2 3" xfId="11331" xr:uid="{C0BDA009-71E7-469F-AC19-F1D120F592AC}"/>
    <cellStyle name="Vírgula 8 9 2 3" xfId="11332" xr:uid="{6C7D99DF-BFA5-4A52-BBE2-B8C1AA3DB58C}"/>
    <cellStyle name="Vírgula 8 9 2 4" xfId="7627" xr:uid="{56552B46-084B-48FE-964C-27C3DC67DFA7}"/>
    <cellStyle name="Vírgula 8 9 2 5" xfId="12841" xr:uid="{B6D1CBEB-F026-450A-B46F-AD1696F785CA}"/>
    <cellStyle name="Vírgula 8 9 2 6" xfId="5802" xr:uid="{871A2D02-39A4-4F73-B561-CD478C0F5EF5}"/>
    <cellStyle name="Vírgula 8 9 3" xfId="2927" xr:uid="{24C64AFD-DC7D-4FCB-8DFC-4FF81318290E}"/>
    <cellStyle name="Vírgula 8 9 3 2" xfId="13593" xr:uid="{5D224B1C-7FD6-46B7-8679-81E1FBDA94B9}"/>
    <cellStyle name="Vírgula 8 9 3 3" xfId="11333" xr:uid="{8E7BA45B-C8B0-440A-AD44-216DCC5CDED2}"/>
    <cellStyle name="Vírgula 8 9 4" xfId="11334" xr:uid="{F45F3CCA-D102-4C37-B62E-81DF8A12369C}"/>
    <cellStyle name="Vírgula 8 9 5" xfId="6566" xr:uid="{E6746A51-0070-441C-843C-B855A1C982C2}"/>
    <cellStyle name="Vírgula 8 9 6" xfId="11780" xr:uid="{4FA1E8BF-F122-48C2-9251-AB96FC6A284A}"/>
    <cellStyle name="Vírgula 8 9 7" xfId="4741" xr:uid="{0FA8D25E-74DF-4786-8EDC-9A4F15D28C4C}"/>
    <cellStyle name="Vírgula 9" xfId="102" xr:uid="{877B8EFB-B2DB-4667-BC89-F0BFCAA7B5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sharedStrings" Target="sharedStrings.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57151</xdr:colOff>
      <xdr:row>61</xdr:row>
      <xdr:rowOff>11301</xdr:rowOff>
    </xdr:from>
    <xdr:to>
      <xdr:col>1</xdr:col>
      <xdr:colOff>4000501</xdr:colOff>
      <xdr:row>64</xdr:row>
      <xdr:rowOff>152401</xdr:rowOff>
    </xdr:to>
    <xdr:sp macro="" textlink="">
      <xdr:nvSpPr>
        <xdr:cNvPr id="2" name="CaixaDeTexto 1">
          <a:extLst>
            <a:ext uri="{FF2B5EF4-FFF2-40B4-BE49-F238E27FC236}">
              <a16:creationId xmlns:a16="http://schemas.microsoft.com/office/drawing/2014/main" id="{00000000-0008-0000-0800-000002000000}"/>
            </a:ext>
          </a:extLst>
        </xdr:cNvPr>
        <xdr:cNvSpPr txBox="1"/>
      </xdr:nvSpPr>
      <xdr:spPr>
        <a:xfrm>
          <a:off x="139701" y="10965051"/>
          <a:ext cx="3943350" cy="693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a:t>BDI =     (</a:t>
          </a:r>
          <a:r>
            <a:rPr lang="pt-BR" sz="1100" u="sng"/>
            <a:t>1+AC/100)x(1+DF/100)x(1+R/100)x(1+l/100</a:t>
          </a:r>
          <a:r>
            <a:rPr lang="pt-BR" sz="1100"/>
            <a:t>)  </a:t>
          </a:r>
          <a:r>
            <a:rPr lang="pt-BR" sz="1100" baseline="0"/>
            <a:t> -1        x100</a:t>
          </a:r>
        </a:p>
        <a:p>
          <a:r>
            <a:rPr lang="pt-BR" sz="1100" baseline="0"/>
            <a:t>                                                1-      </a:t>
          </a:r>
          <a:r>
            <a:rPr lang="pt-BR" sz="1100" u="sng" baseline="0"/>
            <a:t>    l   .           </a:t>
          </a:r>
        </a:p>
        <a:p>
          <a:r>
            <a:rPr lang="pt-BR" sz="1100" baseline="0"/>
            <a:t>                                                           100</a:t>
          </a:r>
          <a:endParaRPr lang="pt-BR" sz="1100"/>
        </a:p>
      </xdr:txBody>
    </xdr:sp>
    <xdr:clientData/>
  </xdr:twoCellAnchor>
  <xdr:twoCellAnchor>
    <xdr:from>
      <xdr:col>1</xdr:col>
      <xdr:colOff>581025</xdr:colOff>
      <xdr:row>61</xdr:row>
      <xdr:rowOff>19050</xdr:rowOff>
    </xdr:from>
    <xdr:to>
      <xdr:col>1</xdr:col>
      <xdr:colOff>3190875</xdr:colOff>
      <xdr:row>64</xdr:row>
      <xdr:rowOff>95250</xdr:rowOff>
    </xdr:to>
    <xdr:sp macro="" textlink="">
      <xdr:nvSpPr>
        <xdr:cNvPr id="3" name="Colchete duplo 2">
          <a:extLst>
            <a:ext uri="{FF2B5EF4-FFF2-40B4-BE49-F238E27FC236}">
              <a16:creationId xmlns:a16="http://schemas.microsoft.com/office/drawing/2014/main" id="{00000000-0008-0000-0800-000003000000}"/>
            </a:ext>
          </a:extLst>
        </xdr:cNvPr>
        <xdr:cNvSpPr/>
      </xdr:nvSpPr>
      <xdr:spPr>
        <a:xfrm>
          <a:off x="663575" y="10972800"/>
          <a:ext cx="2609850" cy="62865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457200</xdr:colOff>
      <xdr:row>61</xdr:row>
      <xdr:rowOff>0</xdr:rowOff>
    </xdr:from>
    <xdr:to>
      <xdr:col>1</xdr:col>
      <xdr:colOff>3415393</xdr:colOff>
      <xdr:row>64</xdr:row>
      <xdr:rowOff>142874</xdr:rowOff>
    </xdr:to>
    <xdr:sp macro="" textlink="">
      <xdr:nvSpPr>
        <xdr:cNvPr id="4" name="Chave dupla 3">
          <a:extLst>
            <a:ext uri="{FF2B5EF4-FFF2-40B4-BE49-F238E27FC236}">
              <a16:creationId xmlns:a16="http://schemas.microsoft.com/office/drawing/2014/main" id="{00000000-0008-0000-0800-000004000000}"/>
            </a:ext>
          </a:extLst>
        </xdr:cNvPr>
        <xdr:cNvSpPr/>
      </xdr:nvSpPr>
      <xdr:spPr>
        <a:xfrm>
          <a:off x="539750" y="10953750"/>
          <a:ext cx="2958193" cy="695324"/>
        </a:xfrm>
        <a:prstGeom prst="brace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1876425</xdr:colOff>
      <xdr:row>62</xdr:row>
      <xdr:rowOff>95250</xdr:rowOff>
    </xdr:from>
    <xdr:to>
      <xdr:col>1</xdr:col>
      <xdr:colOff>2333625</xdr:colOff>
      <xdr:row>64</xdr:row>
      <xdr:rowOff>57149</xdr:rowOff>
    </xdr:to>
    <xdr:sp macro="" textlink="">
      <xdr:nvSpPr>
        <xdr:cNvPr id="5" name="Colchete duplo 4">
          <a:extLst>
            <a:ext uri="{FF2B5EF4-FFF2-40B4-BE49-F238E27FC236}">
              <a16:creationId xmlns:a16="http://schemas.microsoft.com/office/drawing/2014/main" id="{00000000-0008-0000-0800-000005000000}"/>
            </a:ext>
          </a:extLst>
        </xdr:cNvPr>
        <xdr:cNvSpPr/>
      </xdr:nvSpPr>
      <xdr:spPr>
        <a:xfrm>
          <a:off x="1958975" y="11233150"/>
          <a:ext cx="457200" cy="330199"/>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1571624</xdr:colOff>
      <xdr:row>62</xdr:row>
      <xdr:rowOff>57150</xdr:rowOff>
    </xdr:from>
    <xdr:to>
      <xdr:col>1</xdr:col>
      <xdr:colOff>2419349</xdr:colOff>
      <xdr:row>64</xdr:row>
      <xdr:rowOff>142875</xdr:rowOff>
    </xdr:to>
    <xdr:sp macro="" textlink="">
      <xdr:nvSpPr>
        <xdr:cNvPr id="6" name="Colchete duplo 5">
          <a:extLst>
            <a:ext uri="{FF2B5EF4-FFF2-40B4-BE49-F238E27FC236}">
              <a16:creationId xmlns:a16="http://schemas.microsoft.com/office/drawing/2014/main" id="{00000000-0008-0000-0800-000006000000}"/>
            </a:ext>
          </a:extLst>
        </xdr:cNvPr>
        <xdr:cNvSpPr/>
      </xdr:nvSpPr>
      <xdr:spPr>
        <a:xfrm>
          <a:off x="1654174" y="11195050"/>
          <a:ext cx="847725" cy="45402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xdr:from>
          <xdr:col>1</xdr:col>
          <xdr:colOff>975360</xdr:colOff>
          <xdr:row>33</xdr:row>
          <xdr:rowOff>0</xdr:rowOff>
        </xdr:from>
        <xdr:to>
          <xdr:col>2</xdr:col>
          <xdr:colOff>419100</xdr:colOff>
          <xdr:row>37</xdr:row>
          <xdr:rowOff>15240</xdr:rowOff>
        </xdr:to>
        <xdr:sp macro="" textlink="">
          <xdr:nvSpPr>
            <xdr:cNvPr id="27649" name="Object 1" hidden="1">
              <a:extLst>
                <a:ext uri="{63B3BB69-23CF-44E3-9099-C40C66FF867C}">
                  <a14:compatExt spid="_x0000_s27649"/>
                </a:ext>
                <a:ext uri="{FF2B5EF4-FFF2-40B4-BE49-F238E27FC236}">
                  <a16:creationId xmlns:a16="http://schemas.microsoft.com/office/drawing/2014/main" id="{00000000-0008-0000-0700-0000016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CORC\Usuarios\Marcus\SAA%20NovoHorizonte%20REV%20O1%20-%20280611.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Jose%20Carlos/Desktop/ORCAMENTO%20AMPLIACAO%20CEMITERIO%20LAGOA%20DE%20PEDRA%201A%20ETAPA.xlsx" TargetMode="External"/><Relationship Id="rId1" Type="http://schemas.openxmlformats.org/officeDocument/2006/relationships/externalLinkPath" Target="/Users/Jose%20Carlos/Desktop/ORCAMENTO%20AMPLIACAO%20CEMITERIO%20LAGOA%20DE%20PEDRA%201A%20ETAP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CORC\OrcamentoLicitacao\2011\PAC%202%20-GRUPO%203\SAA%20INHAMBUPE\SIAA%20INHAMBUPE%20-FINAL%2020061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9.xml.rels><?xml version="1.0" encoding="UTF-8" standalone="yes"?>
<Relationships xmlns="http://schemas.openxmlformats.org/package/2006/relationships"><Relationship Id="rId3" Type="http://schemas.openxmlformats.org/officeDocument/2006/relationships/externalLinkPath" Target="../../../../../Informatica/Desktop/Engenharia%202025/Projetos/2025/Constru&#231;&#227;o%20de%20Escola%20e%20Refoma%20de%20Quadra%20em%20Furnas%20(Gov%20Estado)/_Projeto%20SEAM/Or&#231;amento%20-%20Escola%20de%20Furnas%20_SEAM_rev4.xlsx" TargetMode="External"/><Relationship Id="rId2" Type="http://schemas.openxmlformats.org/officeDocument/2006/relationships/externalLinkPath" Target="file:///C:\Users\Informatica\Desktop\Engenharia%202025\Projetos\2025\Constru&#231;&#227;o%20de%20Escola%20e%20Refoma%20de%20Quadra%20em%20Furnas%20(Gov%20Estado)\_Projeto%20SEAM\Or&#231;amento%20-%20Escola%20de%20Furnas%20_SEAM_rev4.xlsx" TargetMode="External"/><Relationship Id="rId1" Type="http://schemas.openxmlformats.org/officeDocument/2006/relationships/externalLinkPath" Target="/Users/Informatica/Desktop/Engenharia%202025/Projetos/2025/Constru&#231;&#227;o%20de%20Escola%20e%20Refoma%20de%20Quadra%20em%20Furnas%20(Gov%20Estado)/_Projeto%20SEAM/Or&#231;amento%20-%20Escola%20de%20Furnas%20_SEAM_rev4.xlsx"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FERNANDO/Downloads/Sec.%20Direitos%20Humanos/Ger&#234;ncia%20de%20Projetos/UFRPE/44.003%20-%20Pr&#233;dio%20de%206%20pavimentos/CD%20-%20VERS&#195;O%20FINAL25-09-07/PR&#201;DIO%20DE%206%20PAVIMENTOS/OR&#199;AMENTOS/orca-elet-refinaria%20por%20bloco.xls" TargetMode="External"/><Relationship Id="rId1" Type="http://schemas.openxmlformats.org/officeDocument/2006/relationships/externalLinkPath" Target="/Users/FERNANDO/Downloads/Sec.%20Direitos%20Humanos/Ger&#234;ncia%20de%20Projetos/UFRPE/44.003%20-%20Pr&#233;dio%20de%206%20pavimentos/CD%20-%20VERS&#195;O%20FINAL25-09-07/PR&#201;DIO%20DE%206%20PAVIMENTOS/OR&#199;AMENTOS/orca-elet-refinaria%20por%20bloco.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ghsj1/OneDrive/&#193;rea%20de%20Trabalho/ATUALIZA&#199;&#195;O%20M&#218;LTIPLA%20-%20GIN&#193;SIO%20LIMOEIRO%20rev01/ATUALIZA&#199;&#195;O%20M&#218;LTIPLA%20-%20GIN&#193;SIO%20LIMOEIRO%20rev01/final/PLANILHA%20M&#218;LTIPLA%20V3%20-%20ginasio.xls" TargetMode="External"/><Relationship Id="rId1" Type="http://schemas.openxmlformats.org/officeDocument/2006/relationships/externalLinkPath" Target="/Users/ghsj1/OneDrive/&#193;rea%20de%20Trabalho/ATUALIZA&#199;&#195;O%20M&#218;LTIPLA%20-%20GIN&#193;SIO%20LIMOEIRO%20rev01/ATUALIZA&#199;&#195;O%20M&#218;LTIPLA%20-%20GIN&#193;SIO%20LIMOEIRO%20rev01/final/PLANILHA%20M&#218;LTIPLA%20V3%20-%20ginasi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 val="Caracteristicas 1"/>
      <sheetName val="06.05"/>
      <sheetName val="Serviços"/>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 val="Programações"/>
      <sheetName val="TOTAL"/>
    </sheetNames>
    <sheetDataSet>
      <sheetData sheetId="0"/>
      <sheetData sheetId="1"/>
      <sheetData sheetId="2"/>
      <sheetData sheetId="3"/>
      <sheetData sheetId="4"/>
      <sheetData sheetId="5"/>
      <sheetData sheetId="6">
        <row r="13">
          <cell r="K13">
            <v>1.3</v>
          </cell>
        </row>
      </sheetData>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
      <sheetName val="Mat"/>
      <sheetName val="Resumo"/>
      <sheetName val="CRONOGRAMA"/>
      <sheetName val="QCI"/>
      <sheetName val="Poço"/>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MPOSIÇÕES GERAL)"/>
      <sheetName val="(ORÇAMENTO GERAL)"/>
      <sheetName val="MEMORIA"/>
      <sheetName val="ORÇAMENTO"/>
      <sheetName val="CRONOGRAMA"/>
      <sheetName val="BDI_EDIFICACOES_26,53%_COM"/>
      <sheetName val="BDI_EDIFICACOES_20,50%_SEM"/>
      <sheetName val="_RESUMO COMPARATIVO_"/>
    </sheetNames>
    <sheetDataSet>
      <sheetData sheetId="0" refreshError="1"/>
      <sheetData sheetId="1">
        <row r="14">
          <cell r="A14" t="str">
            <v>1.0</v>
          </cell>
          <cell r="D14" t="str">
            <v>SERVIÇOS PRELIMINARES</v>
          </cell>
          <cell r="N14">
            <v>21999.15</v>
          </cell>
          <cell r="Q14">
            <v>21709.9</v>
          </cell>
        </row>
        <row r="16">
          <cell r="A16" t="str">
            <v>1.1</v>
          </cell>
          <cell r="B16" t="str">
            <v>SINAPI</v>
          </cell>
          <cell r="C16" t="str">
            <v>4813</v>
          </cell>
          <cell r="D16" t="str">
            <v>PLACA DE OBRA (PARA CONSTRUCAO CIVIL) EM CHAPA GALVANIZADA *N. 22*, ADESIVADA, DE *2,0 X 1,125* M - INCLUSVE INSTALAÇÃO</v>
          </cell>
          <cell r="E16" t="str">
            <v>M2</v>
          </cell>
          <cell r="K16">
            <v>2</v>
          </cell>
          <cell r="L16">
            <v>200</v>
          </cell>
          <cell r="M16">
            <v>253.06</v>
          </cell>
          <cell r="N16">
            <v>506.12</v>
          </cell>
          <cell r="O16">
            <v>200</v>
          </cell>
          <cell r="P16">
            <v>241</v>
          </cell>
          <cell r="Q16">
            <v>482</v>
          </cell>
        </row>
        <row r="17">
          <cell r="D17" t="str">
            <v>Placa da obra padrão municipal</v>
          </cell>
        </row>
        <row r="18">
          <cell r="G18">
            <v>2</v>
          </cell>
          <cell r="H18">
            <v>1</v>
          </cell>
          <cell r="J18">
            <v>2</v>
          </cell>
        </row>
        <row r="20">
          <cell r="D20" t="str">
            <v>Total item 1.1</v>
          </cell>
          <cell r="J20">
            <v>2</v>
          </cell>
        </row>
        <row r="22">
          <cell r="A22" t="str">
            <v>1.2</v>
          </cell>
          <cell r="B22" t="str">
            <v>SINAPI</v>
          </cell>
          <cell r="C22" t="str">
            <v>98459</v>
          </cell>
          <cell r="D22" t="str">
            <v>TAPUME COM TELHA METÁLICA. AF_05/2018</v>
          </cell>
          <cell r="E22" t="str">
            <v>M2</v>
          </cell>
          <cell r="K22">
            <v>120</v>
          </cell>
          <cell r="L22">
            <v>76.64</v>
          </cell>
          <cell r="M22">
            <v>96.97</v>
          </cell>
          <cell r="N22">
            <v>11636.4</v>
          </cell>
          <cell r="O22">
            <v>78.28</v>
          </cell>
          <cell r="P22">
            <v>94.33</v>
          </cell>
          <cell r="Q22">
            <v>11319.6</v>
          </cell>
        </row>
        <row r="23">
          <cell r="D23" t="str">
            <v>Isolamento do Pátio frente ao Cemitério</v>
          </cell>
        </row>
        <row r="24">
          <cell r="D24" t="str">
            <v>frente</v>
          </cell>
          <cell r="G24">
            <v>40</v>
          </cell>
          <cell r="I24">
            <v>2</v>
          </cell>
          <cell r="J24">
            <v>80</v>
          </cell>
        </row>
        <row r="25">
          <cell r="D25" t="str">
            <v>lateral direita</v>
          </cell>
          <cell r="G25">
            <v>20</v>
          </cell>
          <cell r="I25">
            <v>2</v>
          </cell>
          <cell r="J25">
            <v>40</v>
          </cell>
        </row>
        <row r="26">
          <cell r="D26" t="str">
            <v>Total item 1.2</v>
          </cell>
          <cell r="J26">
            <v>120</v>
          </cell>
        </row>
        <row r="28">
          <cell r="A28" t="str">
            <v>1.3</v>
          </cell>
          <cell r="B28" t="str">
            <v>SINAPI</v>
          </cell>
          <cell r="C28" t="str">
            <v>93583</v>
          </cell>
          <cell r="D28" t="str">
            <v>EXECUÇÃO DE DEPÓSITO, CENTRAL DE FÔRMAS, PRODUÇÃO DE ARGAMASSA E/OU CONCRETO EM CANTEIRO DE OBRA, COM PAREDES DE MADEIRA COMPENSADA 10MM, NÃO INCLUSO MOBILIÁRIO E EQUIPAMENTOS. AF_04/2016</v>
          </cell>
          <cell r="E28" t="str">
            <v>M2</v>
          </cell>
          <cell r="K28">
            <v>12</v>
          </cell>
          <cell r="L28">
            <v>348.58</v>
          </cell>
          <cell r="M28">
            <v>441.06</v>
          </cell>
          <cell r="N28">
            <v>5292.72</v>
          </cell>
          <cell r="O28">
            <v>358.03</v>
          </cell>
          <cell r="P28">
            <v>431.43</v>
          </cell>
          <cell r="Q28">
            <v>5177.16</v>
          </cell>
        </row>
        <row r="29">
          <cell r="D29" t="str">
            <v>Depósito do canteiro de obra</v>
          </cell>
          <cell r="G29">
            <v>6</v>
          </cell>
          <cell r="H29">
            <v>2</v>
          </cell>
          <cell r="J29">
            <v>12</v>
          </cell>
        </row>
        <row r="31">
          <cell r="D31" t="str">
            <v>Total item 1.3</v>
          </cell>
          <cell r="J31">
            <v>12</v>
          </cell>
        </row>
        <row r="33">
          <cell r="A33" t="str">
            <v>1.4</v>
          </cell>
          <cell r="B33" t="str">
            <v>EMLURB</v>
          </cell>
          <cell r="C33" t="str">
            <v>03.01.050</v>
          </cell>
          <cell r="D33" t="str">
            <v>RETIRADA DE ESQUADRIAS DE MADEIRA OU METALICAS</v>
          </cell>
          <cell r="E33" t="str">
            <v>M2</v>
          </cell>
          <cell r="K33">
            <v>4.76</v>
          </cell>
          <cell r="L33">
            <v>7.25</v>
          </cell>
          <cell r="M33">
            <v>9.17</v>
          </cell>
          <cell r="N33">
            <v>43.64</v>
          </cell>
          <cell r="O33">
            <v>8.3699999999999992</v>
          </cell>
          <cell r="P33">
            <v>10.09</v>
          </cell>
          <cell r="Q33">
            <v>48.02</v>
          </cell>
        </row>
        <row r="34">
          <cell r="D34" t="str">
            <v>Portão velho do cemitério</v>
          </cell>
          <cell r="G34">
            <v>2.8</v>
          </cell>
          <cell r="I34">
            <v>1.7</v>
          </cell>
          <cell r="J34">
            <v>4.76</v>
          </cell>
        </row>
        <row r="36">
          <cell r="D36" t="str">
            <v>Total item 1.4</v>
          </cell>
          <cell r="J36">
            <v>4.76</v>
          </cell>
        </row>
        <row r="39">
          <cell r="A39" t="str">
            <v>1.5</v>
          </cell>
          <cell r="B39" t="str">
            <v>EMLURB</v>
          </cell>
          <cell r="C39" t="str">
            <v xml:space="preserve">03.01.150 </v>
          </cell>
          <cell r="D39" t="str">
            <v>DEMOLICAO DE ALVENARIA DE 1/2 VEZ COM PREPARO PARA REMOCAO</v>
          </cell>
          <cell r="E39" t="str">
            <v>M2</v>
          </cell>
          <cell r="K39">
            <v>110.25999999999999</v>
          </cell>
          <cell r="L39">
            <v>10.039999999999999</v>
          </cell>
          <cell r="M39">
            <v>12.7</v>
          </cell>
          <cell r="N39">
            <v>1400.3</v>
          </cell>
          <cell r="O39">
            <v>11.58</v>
          </cell>
          <cell r="P39">
            <v>13.95</v>
          </cell>
          <cell r="Q39">
            <v>1538.12</v>
          </cell>
        </row>
        <row r="40">
          <cell r="D40" t="str">
            <v>Muros de vedação existentes</v>
          </cell>
        </row>
        <row r="41">
          <cell r="D41" t="str">
            <v>Muro frontal, trecho esquerdo</v>
          </cell>
          <cell r="G41">
            <v>18.75</v>
          </cell>
          <cell r="I41">
            <v>1.7</v>
          </cell>
          <cell r="J41">
            <v>31.88</v>
          </cell>
        </row>
        <row r="42">
          <cell r="D42" t="str">
            <v>Muro frontal, trecho direito</v>
          </cell>
          <cell r="G42">
            <v>18.25</v>
          </cell>
          <cell r="I42">
            <v>1.7</v>
          </cell>
          <cell r="J42">
            <v>31.03</v>
          </cell>
        </row>
        <row r="43">
          <cell r="D43" t="str">
            <v>Muro lateral direito, trecho frontal</v>
          </cell>
          <cell r="G43">
            <v>27.85</v>
          </cell>
          <cell r="I43">
            <v>1.7</v>
          </cell>
          <cell r="J43">
            <v>47.35</v>
          </cell>
        </row>
        <row r="45">
          <cell r="D45" t="str">
            <v>Total item 1.5</v>
          </cell>
          <cell r="J45">
            <v>110.25999999999999</v>
          </cell>
        </row>
        <row r="47">
          <cell r="A47" t="str">
            <v>1.6</v>
          </cell>
          <cell r="B47" t="str">
            <v>EMLURB</v>
          </cell>
          <cell r="C47" t="str">
            <v xml:space="preserve">05.03.020 </v>
          </cell>
          <cell r="D47" t="str">
            <v xml:space="preserve">REGULARIZACAO MECANICA DE TERRENO NATURAL,  CORTE OU ATERRO ATE 20 CM DE ESPESSURA.   </v>
          </cell>
          <cell r="E47" t="str">
            <v>M2</v>
          </cell>
          <cell r="K47">
            <v>809.35</v>
          </cell>
          <cell r="L47">
            <v>0.69</v>
          </cell>
          <cell r="M47">
            <v>0.87</v>
          </cell>
          <cell r="N47">
            <v>704.13</v>
          </cell>
          <cell r="O47">
            <v>0.71</v>
          </cell>
          <cell r="P47">
            <v>0.86</v>
          </cell>
          <cell r="Q47">
            <v>696.04</v>
          </cell>
        </row>
        <row r="49">
          <cell r="D49" t="str">
            <v>Preparo do terreno - área de ampliação</v>
          </cell>
          <cell r="G49">
            <v>28.67</v>
          </cell>
          <cell r="H49">
            <v>28.23</v>
          </cell>
          <cell r="J49">
            <v>809.35</v>
          </cell>
        </row>
        <row r="51">
          <cell r="D51" t="str">
            <v>Total item 1.6</v>
          </cell>
          <cell r="J51">
            <v>809.35</v>
          </cell>
        </row>
        <row r="53">
          <cell r="A53" t="str">
            <v>1.7</v>
          </cell>
          <cell r="B53" t="str">
            <v>SINAPI</v>
          </cell>
          <cell r="C53" t="str">
            <v>99059</v>
          </cell>
          <cell r="D53" t="str">
            <v>LOCACAO CONVENCIONAL DE OBRA, UTILIZANDO GABARITO DE TÁBUAS CORRIDAS PONTALETADAS A CADA 2,00M -  2 UTILIZAÇÕES. AF_10/2018</v>
          </cell>
          <cell r="E53" t="str">
            <v>M</v>
          </cell>
          <cell r="K53">
            <v>48</v>
          </cell>
          <cell r="L53">
            <v>39.78</v>
          </cell>
          <cell r="M53">
            <v>50.33</v>
          </cell>
          <cell r="N53">
            <v>2415.84</v>
          </cell>
          <cell r="O53">
            <v>42.34</v>
          </cell>
          <cell r="P53">
            <v>51.02</v>
          </cell>
          <cell r="Q53">
            <v>2448.96</v>
          </cell>
        </row>
        <row r="54">
          <cell r="D54" t="str">
            <v>Muros novos (somente os cantos)</v>
          </cell>
        </row>
        <row r="55">
          <cell r="D55" t="str">
            <v>muro frontal do cemitério existente</v>
          </cell>
          <cell r="F55">
            <v>2</v>
          </cell>
          <cell r="G55">
            <v>5</v>
          </cell>
          <cell r="J55">
            <v>10</v>
          </cell>
        </row>
        <row r="56">
          <cell r="D56" t="str">
            <v>muros frontal e posterior da área ampliada (incl. jazigos)</v>
          </cell>
          <cell r="F56">
            <v>2</v>
          </cell>
          <cell r="G56">
            <v>5</v>
          </cell>
          <cell r="J56">
            <v>10</v>
          </cell>
        </row>
        <row r="57">
          <cell r="D57" t="str">
            <v>muro lateral direito da área ampliada (incl. jazigos)</v>
          </cell>
          <cell r="F57">
            <v>2</v>
          </cell>
          <cell r="G57">
            <v>5</v>
          </cell>
          <cell r="J57">
            <v>10</v>
          </cell>
        </row>
        <row r="58">
          <cell r="D58" t="str">
            <v>Edificações (somente nos bordos livres)</v>
          </cell>
          <cell r="G58" t="str">
            <v>compr.c/folgas</v>
          </cell>
        </row>
        <row r="59">
          <cell r="D59" t="str">
            <v>Capela/Velatório</v>
          </cell>
          <cell r="G59">
            <v>10.5</v>
          </cell>
          <cell r="J59">
            <v>10.5</v>
          </cell>
        </row>
        <row r="60">
          <cell r="G60">
            <v>7.5</v>
          </cell>
          <cell r="J60">
            <v>7.5</v>
          </cell>
        </row>
        <row r="62">
          <cell r="D62" t="str">
            <v>Total item 1.7</v>
          </cell>
          <cell r="J62">
            <v>48</v>
          </cell>
        </row>
        <row r="64">
          <cell r="A64" t="str">
            <v>2.0</v>
          </cell>
          <cell r="D64" t="str">
            <v>TRABALHOS EM TERRA</v>
          </cell>
          <cell r="N64">
            <v>8497.07</v>
          </cell>
          <cell r="Q64">
            <v>8957.6200000000008</v>
          </cell>
        </row>
        <row r="66">
          <cell r="A66" t="str">
            <v>2.1</v>
          </cell>
          <cell r="B66" t="str">
            <v>SINAPI</v>
          </cell>
          <cell r="C66" t="str">
            <v>93358</v>
          </cell>
          <cell r="D66" t="str">
            <v>ESCAVAÇÃO MANUAL DE VALA COM PROFUNDIDADE MENOR OU IGUAL A 1,30 M. AF_03/2016</v>
          </cell>
          <cell r="E66" t="str">
            <v>M3</v>
          </cell>
          <cell r="K66">
            <v>80.3</v>
          </cell>
          <cell r="L66">
            <v>58.54</v>
          </cell>
          <cell r="M66">
            <v>74.069999999999993</v>
          </cell>
          <cell r="N66">
            <v>5947.82</v>
          </cell>
          <cell r="O66">
            <v>64.95</v>
          </cell>
          <cell r="P66">
            <v>78.260000000000005</v>
          </cell>
          <cell r="Q66">
            <v>6284.27</v>
          </cell>
        </row>
        <row r="67">
          <cell r="D67" t="str">
            <v>Fundação dos muros novos</v>
          </cell>
        </row>
        <row r="68">
          <cell r="D68" t="str">
            <v>Sapatas</v>
          </cell>
          <cell r="F68">
            <v>44</v>
          </cell>
          <cell r="G68">
            <v>1</v>
          </cell>
          <cell r="H68">
            <v>1</v>
          </cell>
          <cell r="I68">
            <v>0.83000000000000007</v>
          </cell>
          <cell r="J68">
            <v>36.520000000000003</v>
          </cell>
        </row>
        <row r="69">
          <cell r="D69" t="str">
            <v>alv.embasamento - muro frontal do cemitério existente</v>
          </cell>
          <cell r="G69">
            <v>40</v>
          </cell>
          <cell r="H69">
            <v>0.4</v>
          </cell>
          <cell r="I69">
            <v>0.43000000000000005</v>
          </cell>
          <cell r="J69">
            <v>6.88</v>
          </cell>
        </row>
        <row r="70">
          <cell r="G70">
            <v>2.5</v>
          </cell>
          <cell r="H70">
            <v>0.4</v>
          </cell>
          <cell r="I70">
            <v>0.43000000000000005</v>
          </cell>
          <cell r="J70">
            <v>0.43</v>
          </cell>
        </row>
        <row r="71">
          <cell r="D71" t="str">
            <v>alv.embasamento - muros frontal e posterior da área ampliada</v>
          </cell>
          <cell r="F71">
            <v>2</v>
          </cell>
          <cell r="G71">
            <v>28.67</v>
          </cell>
          <cell r="H71">
            <v>0.4</v>
          </cell>
          <cell r="I71">
            <v>0.43000000000000005</v>
          </cell>
          <cell r="J71">
            <v>9.86</v>
          </cell>
        </row>
        <row r="72">
          <cell r="D72" t="str">
            <v>alv.embasamento - muro lateral direito da área ampliada</v>
          </cell>
          <cell r="G72">
            <v>28.23</v>
          </cell>
          <cell r="H72">
            <v>0.4</v>
          </cell>
          <cell r="I72">
            <v>0.43000000000000005</v>
          </cell>
          <cell r="J72">
            <v>4.8600000000000003</v>
          </cell>
        </row>
        <row r="73">
          <cell r="D73" t="str">
            <v>dedução interseção com valas das sapatas</v>
          </cell>
          <cell r="F73">
            <v>-44</v>
          </cell>
          <cell r="G73">
            <v>1</v>
          </cell>
          <cell r="H73">
            <v>0.4</v>
          </cell>
          <cell r="I73">
            <v>0.43000000000000005</v>
          </cell>
          <cell r="J73">
            <v>-7.57</v>
          </cell>
        </row>
        <row r="75">
          <cell r="D75" t="str">
            <v>Fundação dos jazigos - 1ª Etapa (módulo 01 a módulo 24)</v>
          </cell>
        </row>
        <row r="76">
          <cell r="D76" t="str">
            <v>base dos jazigos</v>
          </cell>
          <cell r="G76">
            <v>22.8</v>
          </cell>
          <cell r="H76">
            <v>0.4</v>
          </cell>
          <cell r="I76">
            <v>0.53</v>
          </cell>
          <cell r="J76">
            <v>4.83</v>
          </cell>
        </row>
        <row r="77">
          <cell r="F77">
            <v>24</v>
          </cell>
          <cell r="G77">
            <v>2.5</v>
          </cell>
          <cell r="H77">
            <v>0.4</v>
          </cell>
          <cell r="I77">
            <v>0.53</v>
          </cell>
          <cell r="J77">
            <v>12.72</v>
          </cell>
        </row>
        <row r="79">
          <cell r="D79" t="str">
            <v>Fundação do Velatório</v>
          </cell>
        </row>
        <row r="80">
          <cell r="D80" t="str">
            <v>Sapatas</v>
          </cell>
          <cell r="F80">
            <v>8</v>
          </cell>
          <cell r="G80">
            <v>1</v>
          </cell>
          <cell r="H80">
            <v>1</v>
          </cell>
          <cell r="I80">
            <v>0.83000000000000007</v>
          </cell>
          <cell r="J80">
            <v>6.64</v>
          </cell>
        </row>
        <row r="81">
          <cell r="D81" t="str">
            <v>alv.embasamento</v>
          </cell>
          <cell r="F81">
            <v>2</v>
          </cell>
          <cell r="G81">
            <v>10</v>
          </cell>
          <cell r="H81">
            <v>0.4</v>
          </cell>
          <cell r="I81">
            <v>0.43000000000000005</v>
          </cell>
          <cell r="J81">
            <v>3.44</v>
          </cell>
        </row>
        <row r="82">
          <cell r="F82">
            <v>2</v>
          </cell>
          <cell r="G82">
            <v>6.6</v>
          </cell>
          <cell r="H82">
            <v>0.4</v>
          </cell>
          <cell r="I82">
            <v>0.43000000000000005</v>
          </cell>
          <cell r="J82">
            <v>2.27</v>
          </cell>
        </row>
        <row r="83">
          <cell r="G83">
            <v>1.5499999999999998</v>
          </cell>
          <cell r="H83">
            <v>0.4</v>
          </cell>
          <cell r="I83">
            <v>0.43000000000000005</v>
          </cell>
          <cell r="J83">
            <v>0.27</v>
          </cell>
        </row>
        <row r="84">
          <cell r="G84">
            <v>1.3</v>
          </cell>
          <cell r="H84">
            <v>0.4</v>
          </cell>
          <cell r="I84">
            <v>0.43000000000000005</v>
          </cell>
          <cell r="J84">
            <v>0.22</v>
          </cell>
        </row>
        <row r="85">
          <cell r="G85">
            <v>1.2</v>
          </cell>
          <cell r="H85">
            <v>0.60000000000000009</v>
          </cell>
          <cell r="I85">
            <v>0.43000000000000005</v>
          </cell>
          <cell r="J85">
            <v>0.31</v>
          </cell>
        </row>
        <row r="86">
          <cell r="D86" t="str">
            <v>dedução interseção com valas das sapatas</v>
          </cell>
          <cell r="F86">
            <v>-8</v>
          </cell>
          <cell r="G86">
            <v>1</v>
          </cell>
          <cell r="H86">
            <v>0.4</v>
          </cell>
          <cell r="I86">
            <v>0.43000000000000005</v>
          </cell>
          <cell r="J86">
            <v>-1.38</v>
          </cell>
        </row>
        <row r="88">
          <cell r="D88" t="str">
            <v>Total item 2.1</v>
          </cell>
          <cell r="J88">
            <v>80.3</v>
          </cell>
        </row>
        <row r="90">
          <cell r="A90" t="str">
            <v>2.2</v>
          </cell>
          <cell r="B90" t="str">
            <v>SINAPI</v>
          </cell>
          <cell r="C90" t="str">
            <v>93382</v>
          </cell>
          <cell r="D90" t="str">
            <v>REATERRO MANUAL DE VALAS COM COMPACTAÇÃO MECANIZADA. AF_04/2016</v>
          </cell>
          <cell r="E90" t="str">
            <v>M3</v>
          </cell>
          <cell r="K90">
            <v>51.14</v>
          </cell>
          <cell r="L90">
            <v>27.92</v>
          </cell>
          <cell r="M90">
            <v>35.33</v>
          </cell>
          <cell r="N90">
            <v>1806.77</v>
          </cell>
          <cell r="O90">
            <v>31.02</v>
          </cell>
          <cell r="P90">
            <v>37.380000000000003</v>
          </cell>
          <cell r="Q90">
            <v>1911.61</v>
          </cell>
        </row>
        <row r="91">
          <cell r="D91" t="str">
            <v>Fundação dos muros novos</v>
          </cell>
          <cell r="G91" t="str">
            <v>Volume</v>
          </cell>
        </row>
        <row r="92">
          <cell r="D92" t="str">
            <v xml:space="preserve">Sapatas - escavação </v>
          </cell>
          <cell r="G92">
            <v>36.520000000000003</v>
          </cell>
          <cell r="J92">
            <v>36.520000000000003</v>
          </cell>
        </row>
        <row r="93">
          <cell r="D93" t="str">
            <v>menos concreto magro</v>
          </cell>
          <cell r="F93">
            <v>-1</v>
          </cell>
          <cell r="G93">
            <v>1.3199999999999998</v>
          </cell>
          <cell r="J93">
            <v>-1.32</v>
          </cell>
        </row>
        <row r="94">
          <cell r="D94" t="str">
            <v>menos concreto fundação</v>
          </cell>
          <cell r="F94">
            <v>-1</v>
          </cell>
          <cell r="G94">
            <v>6.68</v>
          </cell>
          <cell r="J94">
            <v>-6.68</v>
          </cell>
        </row>
        <row r="96">
          <cell r="D96" t="str">
            <v>alv.embasamento - muro frontal do cemitério existente</v>
          </cell>
          <cell r="G96">
            <v>40</v>
          </cell>
          <cell r="H96">
            <v>0.2</v>
          </cell>
          <cell r="I96">
            <v>0.4</v>
          </cell>
          <cell r="J96">
            <v>3.2</v>
          </cell>
        </row>
        <row r="97">
          <cell r="G97">
            <v>2.5</v>
          </cell>
          <cell r="H97">
            <v>0.2</v>
          </cell>
          <cell r="I97">
            <v>0.4</v>
          </cell>
          <cell r="J97">
            <v>0.2</v>
          </cell>
        </row>
        <row r="98">
          <cell r="D98" t="str">
            <v>alv.embasamento - muros frontal e posterior da área ampliada</v>
          </cell>
          <cell r="F98">
            <v>2</v>
          </cell>
          <cell r="G98">
            <v>28.67</v>
          </cell>
          <cell r="H98">
            <v>0.2</v>
          </cell>
          <cell r="I98">
            <v>0.4</v>
          </cell>
          <cell r="J98">
            <v>4.59</v>
          </cell>
        </row>
        <row r="99">
          <cell r="D99" t="str">
            <v>alv.embasamento - muro lateral direito da área ampliada</v>
          </cell>
          <cell r="G99">
            <v>28.23</v>
          </cell>
          <cell r="H99">
            <v>0.2</v>
          </cell>
          <cell r="I99">
            <v>0.4</v>
          </cell>
          <cell r="J99">
            <v>2.2599999999999998</v>
          </cell>
        </row>
        <row r="100">
          <cell r="D100" t="str">
            <v>dedução interseção com valas das sapatas</v>
          </cell>
          <cell r="F100">
            <v>-44</v>
          </cell>
          <cell r="G100">
            <v>1</v>
          </cell>
          <cell r="H100">
            <v>0.2</v>
          </cell>
          <cell r="I100">
            <v>0.4</v>
          </cell>
          <cell r="J100">
            <v>-3.52</v>
          </cell>
        </row>
        <row r="102">
          <cell r="D102" t="str">
            <v>Fundação dos jazigos - 1ª Etapa (módulo 01 a módulo 24)</v>
          </cell>
        </row>
        <row r="103">
          <cell r="D103" t="str">
            <v>base dos jazigos</v>
          </cell>
          <cell r="G103">
            <v>22.8</v>
          </cell>
          <cell r="H103">
            <v>0.2</v>
          </cell>
          <cell r="I103">
            <v>0.5</v>
          </cell>
          <cell r="J103">
            <v>2.2799999999999998</v>
          </cell>
        </row>
        <row r="104">
          <cell r="F104">
            <v>24</v>
          </cell>
          <cell r="G104">
            <v>2.5</v>
          </cell>
          <cell r="H104">
            <v>0.2</v>
          </cell>
          <cell r="I104">
            <v>0.5</v>
          </cell>
          <cell r="J104">
            <v>6</v>
          </cell>
        </row>
        <row r="106">
          <cell r="D106" t="str">
            <v>Fundação do Velatório</v>
          </cell>
          <cell r="G106" t="str">
            <v>Volume</v>
          </cell>
        </row>
        <row r="107">
          <cell r="D107" t="str">
            <v xml:space="preserve">Sapatas - escavação </v>
          </cell>
          <cell r="G107">
            <v>6.64</v>
          </cell>
          <cell r="J107">
            <v>6.64</v>
          </cell>
        </row>
        <row r="108">
          <cell r="D108" t="str">
            <v>menos concreto magro</v>
          </cell>
          <cell r="F108">
            <v>-1</v>
          </cell>
          <cell r="G108">
            <v>0.24</v>
          </cell>
          <cell r="J108">
            <v>-0.24</v>
          </cell>
        </row>
        <row r="109">
          <cell r="D109" t="str">
            <v>menos concreto fundação</v>
          </cell>
          <cell r="F109">
            <v>-1</v>
          </cell>
          <cell r="G109">
            <v>1.22</v>
          </cell>
          <cell r="J109">
            <v>-1.22</v>
          </cell>
        </row>
        <row r="111">
          <cell r="D111" t="str">
            <v>alv.embasamento</v>
          </cell>
          <cell r="F111">
            <v>2</v>
          </cell>
          <cell r="G111">
            <v>10</v>
          </cell>
          <cell r="H111">
            <v>0.2</v>
          </cell>
          <cell r="I111">
            <v>0.4</v>
          </cell>
          <cell r="J111">
            <v>1.6</v>
          </cell>
        </row>
        <row r="112">
          <cell r="F112">
            <v>2</v>
          </cell>
          <cell r="G112">
            <v>6.6</v>
          </cell>
          <cell r="H112">
            <v>0.2</v>
          </cell>
          <cell r="I112">
            <v>0.4</v>
          </cell>
          <cell r="J112">
            <v>1.06</v>
          </cell>
        </row>
        <row r="113">
          <cell r="G113">
            <v>1.5499999999999998</v>
          </cell>
          <cell r="H113">
            <v>0.2</v>
          </cell>
          <cell r="I113">
            <v>0.4</v>
          </cell>
          <cell r="J113">
            <v>0.12</v>
          </cell>
        </row>
        <row r="114">
          <cell r="G114">
            <v>1.3</v>
          </cell>
          <cell r="H114">
            <v>0.2</v>
          </cell>
          <cell r="I114">
            <v>0.4</v>
          </cell>
          <cell r="J114">
            <v>0.1</v>
          </cell>
        </row>
        <row r="115">
          <cell r="G115">
            <v>1.2</v>
          </cell>
          <cell r="H115">
            <v>0.40000000000000008</v>
          </cell>
          <cell r="I115">
            <v>0.4</v>
          </cell>
          <cell r="J115">
            <v>0.19</v>
          </cell>
        </row>
        <row r="116">
          <cell r="D116" t="str">
            <v>dedução interseção com valas das sapatas</v>
          </cell>
          <cell r="F116">
            <v>-8</v>
          </cell>
          <cell r="G116">
            <v>1</v>
          </cell>
          <cell r="H116">
            <v>0.2</v>
          </cell>
          <cell r="I116">
            <v>0.4</v>
          </cell>
          <cell r="J116">
            <v>-0.64</v>
          </cell>
        </row>
        <row r="118">
          <cell r="D118" t="str">
            <v>Total item 2.2</v>
          </cell>
          <cell r="J118">
            <v>51.14</v>
          </cell>
        </row>
        <row r="120">
          <cell r="A120" t="str">
            <v>2.3</v>
          </cell>
          <cell r="B120" t="str">
            <v>SINAPI</v>
          </cell>
          <cell r="C120" t="str">
            <v>94319</v>
          </cell>
          <cell r="D120" t="str">
            <v>ATERRO MANUAL DE VALAS COM SOLO ARGILO-ARENOSO E COMPACTAÇÃO MECANIZADA. AF_05/2016</v>
          </cell>
          <cell r="E120" t="str">
            <v>M3</v>
          </cell>
          <cell r="K120">
            <v>14.59</v>
          </cell>
          <cell r="L120">
            <v>40.22</v>
          </cell>
          <cell r="M120">
            <v>50.89</v>
          </cell>
          <cell r="N120">
            <v>742.48</v>
          </cell>
          <cell r="O120">
            <v>43.33</v>
          </cell>
          <cell r="P120">
            <v>52.21</v>
          </cell>
          <cell r="Q120">
            <v>761.74</v>
          </cell>
        </row>
        <row r="121">
          <cell r="D121" t="str">
            <v>Aterro interno dos pisos</v>
          </cell>
          <cell r="I121" t="str">
            <v>Esp. Aterro</v>
          </cell>
        </row>
        <row r="122">
          <cell r="D122" t="str">
            <v>Jazigos 1 a 24</v>
          </cell>
          <cell r="F122">
            <v>24</v>
          </cell>
          <cell r="G122">
            <v>2.65</v>
          </cell>
          <cell r="H122">
            <v>0.8</v>
          </cell>
          <cell r="I122">
            <v>0.1</v>
          </cell>
          <cell r="J122">
            <v>5.09</v>
          </cell>
        </row>
        <row r="123">
          <cell r="D123" t="str">
            <v>Velatório</v>
          </cell>
          <cell r="G123">
            <v>9.6</v>
          </cell>
          <cell r="H123">
            <v>6.6</v>
          </cell>
          <cell r="I123">
            <v>0.15</v>
          </cell>
          <cell r="J123">
            <v>9.5</v>
          </cell>
        </row>
        <row r="125">
          <cell r="D125" t="str">
            <v>Total item 2.3</v>
          </cell>
          <cell r="J125">
            <v>14.59</v>
          </cell>
        </row>
        <row r="127">
          <cell r="A127" t="str">
            <v>3.0</v>
          </cell>
          <cell r="D127" t="str">
            <v>FUNDAÇÕES</v>
          </cell>
          <cell r="N127">
            <v>39416.449999999997</v>
          </cell>
          <cell r="Q127">
            <v>38665.509999999995</v>
          </cell>
        </row>
        <row r="129">
          <cell r="A129" t="str">
            <v>3.1</v>
          </cell>
          <cell r="B129" t="str">
            <v>SINAPI</v>
          </cell>
          <cell r="C129" t="str">
            <v>96617</v>
          </cell>
          <cell r="D129" t="str">
            <v>LASTRO DE CONCRETO MAGRO, APLICADO EM BLOCOS DE COROAMENTO OU SAPATAS, ESPESSURA DE 3 CM. AF_08/2017</v>
          </cell>
          <cell r="E129" t="str">
            <v>M2</v>
          </cell>
          <cell r="K129">
            <v>130.69000000000003</v>
          </cell>
          <cell r="L129">
            <v>14.72</v>
          </cell>
          <cell r="M129">
            <v>18.63</v>
          </cell>
          <cell r="N129">
            <v>2434.75</v>
          </cell>
          <cell r="O129">
            <v>15.46</v>
          </cell>
          <cell r="P129">
            <v>18.63</v>
          </cell>
          <cell r="Q129">
            <v>2434.75</v>
          </cell>
        </row>
        <row r="130">
          <cell r="D130" t="str">
            <v>Fundação dos muros novos</v>
          </cell>
          <cell r="G130" t="str">
            <v>incl.folgas</v>
          </cell>
        </row>
        <row r="131">
          <cell r="D131" t="str">
            <v>Sapatas</v>
          </cell>
          <cell r="F131">
            <v>44</v>
          </cell>
          <cell r="G131">
            <v>1</v>
          </cell>
          <cell r="H131">
            <v>1</v>
          </cell>
          <cell r="J131">
            <v>44</v>
          </cell>
        </row>
        <row r="132">
          <cell r="D132" t="str">
            <v>alv.embasamento - muro frontal do cemitério existente</v>
          </cell>
          <cell r="G132">
            <v>40</v>
          </cell>
          <cell r="H132">
            <v>0.4</v>
          </cell>
          <cell r="J132">
            <v>16</v>
          </cell>
        </row>
        <row r="133">
          <cell r="G133">
            <v>2.5</v>
          </cell>
          <cell r="H133">
            <v>0.4</v>
          </cell>
          <cell r="J133">
            <v>1</v>
          </cell>
        </row>
        <row r="134">
          <cell r="D134" t="str">
            <v>alv.embasamento - muros frontal e posterior da área ampliada</v>
          </cell>
          <cell r="F134">
            <v>2</v>
          </cell>
          <cell r="G134">
            <v>28.67</v>
          </cell>
          <cell r="H134">
            <v>0.4</v>
          </cell>
          <cell r="J134">
            <v>22.94</v>
          </cell>
        </row>
        <row r="135">
          <cell r="D135" t="str">
            <v>alv.embasamento - muro lateral direito da área ampliada</v>
          </cell>
          <cell r="G135">
            <v>28.23</v>
          </cell>
          <cell r="H135">
            <v>0.4</v>
          </cell>
          <cell r="J135">
            <v>11.29</v>
          </cell>
        </row>
        <row r="136">
          <cell r="D136" t="str">
            <v>dedução interseção com valas das sapatas</v>
          </cell>
          <cell r="F136">
            <v>-44</v>
          </cell>
          <cell r="G136">
            <v>1</v>
          </cell>
          <cell r="H136">
            <v>0.4</v>
          </cell>
          <cell r="J136">
            <v>-17.600000000000001</v>
          </cell>
        </row>
        <row r="138">
          <cell r="D138" t="str">
            <v>Fundação dos jazigos - 1ª Etapa (módulo 01 a módulo 24)</v>
          </cell>
          <cell r="G138" t="str">
            <v>incl.folgas</v>
          </cell>
        </row>
        <row r="139">
          <cell r="D139" t="str">
            <v>base dos jazigos</v>
          </cell>
          <cell r="G139">
            <v>22.8</v>
          </cell>
          <cell r="H139">
            <v>0.4</v>
          </cell>
          <cell r="J139">
            <v>9.1199999999999992</v>
          </cell>
        </row>
        <row r="140">
          <cell r="F140">
            <v>24</v>
          </cell>
          <cell r="G140">
            <v>2.5</v>
          </cell>
          <cell r="H140">
            <v>0.4</v>
          </cell>
          <cell r="J140">
            <v>24</v>
          </cell>
        </row>
        <row r="142">
          <cell r="D142" t="str">
            <v>Fundação do Velatório</v>
          </cell>
          <cell r="G142" t="str">
            <v>incl.folgas</v>
          </cell>
        </row>
        <row r="143">
          <cell r="D143" t="str">
            <v>Sapatas</v>
          </cell>
          <cell r="F143">
            <v>8</v>
          </cell>
          <cell r="G143">
            <v>1</v>
          </cell>
          <cell r="H143">
            <v>1</v>
          </cell>
          <cell r="J143">
            <v>8</v>
          </cell>
        </row>
        <row r="144">
          <cell r="D144" t="str">
            <v>alv.embasamento</v>
          </cell>
          <cell r="F144">
            <v>2</v>
          </cell>
          <cell r="G144">
            <v>10</v>
          </cell>
          <cell r="H144">
            <v>0.4</v>
          </cell>
          <cell r="J144">
            <v>8</v>
          </cell>
        </row>
        <row r="145">
          <cell r="F145">
            <v>2</v>
          </cell>
          <cell r="G145">
            <v>6.6</v>
          </cell>
          <cell r="H145">
            <v>0.4</v>
          </cell>
          <cell r="J145">
            <v>5.28</v>
          </cell>
        </row>
        <row r="146">
          <cell r="G146">
            <v>1.5499999999999998</v>
          </cell>
          <cell r="H146">
            <v>0.4</v>
          </cell>
          <cell r="J146">
            <v>0.62</v>
          </cell>
        </row>
        <row r="147">
          <cell r="G147">
            <v>1.3</v>
          </cell>
          <cell r="H147">
            <v>0.4</v>
          </cell>
          <cell r="J147">
            <v>0.52</v>
          </cell>
        </row>
        <row r="148">
          <cell r="G148">
            <v>1.2</v>
          </cell>
          <cell r="H148">
            <v>0.60000000000000009</v>
          </cell>
          <cell r="J148">
            <v>0.72</v>
          </cell>
        </row>
        <row r="149">
          <cell r="D149" t="str">
            <v>dedução interseção com valas das sapatas</v>
          </cell>
          <cell r="F149">
            <v>-8</v>
          </cell>
          <cell r="G149">
            <v>1</v>
          </cell>
          <cell r="H149">
            <v>0.4</v>
          </cell>
          <cell r="J149">
            <v>-3.2</v>
          </cell>
        </row>
        <row r="151">
          <cell r="D151" t="str">
            <v>Total item 3.1</v>
          </cell>
          <cell r="J151">
            <v>130.69000000000003</v>
          </cell>
        </row>
        <row r="153">
          <cell r="A153" t="str">
            <v>3.2</v>
          </cell>
          <cell r="B153" t="str">
            <v>SINAPI</v>
          </cell>
          <cell r="C153" t="str">
            <v>95952</v>
          </cell>
          <cell r="D153" t="str">
            <v>ESTRUTURAS DE CONCRETO ARMADO CONVENCIONAL, PARA EDIFICAÇÕES, FCK=25 MPA. (INCL FORMAS, ESCORAMENTOS, ARMAÇÕES, CONCRETO, LANÇAMENTO E ADENSAMENTO)</v>
          </cell>
          <cell r="E153" t="str">
            <v>M3</v>
          </cell>
          <cell r="K153">
            <v>12.350000000000001</v>
          </cell>
          <cell r="L153">
            <v>1840.27</v>
          </cell>
          <cell r="M153">
            <v>2328.4899999999998</v>
          </cell>
          <cell r="N153">
            <v>28756.85</v>
          </cell>
          <cell r="O153">
            <v>1883.41</v>
          </cell>
          <cell r="P153">
            <v>2269.5100000000002</v>
          </cell>
          <cell r="Q153">
            <v>28028.44</v>
          </cell>
        </row>
        <row r="154">
          <cell r="D154" t="str">
            <v>Fundação dos muros novos</v>
          </cell>
        </row>
        <row r="155">
          <cell r="D155" t="str">
            <v>Bases das sapatas</v>
          </cell>
          <cell r="F155">
            <v>44</v>
          </cell>
          <cell r="G155">
            <v>0.8</v>
          </cell>
          <cell r="H155">
            <v>0.8</v>
          </cell>
          <cell r="I155">
            <v>0.15</v>
          </cell>
          <cell r="J155">
            <v>4.22</v>
          </cell>
        </row>
        <row r="156">
          <cell r="D156" t="str">
            <v>Volume dos troncos de pirâmide</v>
          </cell>
          <cell r="F156">
            <v>44</v>
          </cell>
          <cell r="G156">
            <v>2.774731112827656E-2</v>
          </cell>
          <cell r="J156">
            <v>1.22</v>
          </cell>
        </row>
        <row r="157">
          <cell r="D157" t="str">
            <v>Pescoços dos pilares</v>
          </cell>
          <cell r="F157">
            <v>44</v>
          </cell>
          <cell r="G157">
            <v>0.15</v>
          </cell>
          <cell r="H157">
            <v>0.25</v>
          </cell>
          <cell r="I157">
            <v>0.75</v>
          </cell>
          <cell r="J157">
            <v>1.24</v>
          </cell>
        </row>
        <row r="158">
          <cell r="D158" t="str">
            <v>cinta fundação - muro frontal do cemitério existente</v>
          </cell>
          <cell r="G158">
            <v>40</v>
          </cell>
          <cell r="H158">
            <v>0.19</v>
          </cell>
          <cell r="I158">
            <v>0.15</v>
          </cell>
          <cell r="J158">
            <v>1.1399999999999999</v>
          </cell>
        </row>
        <row r="159">
          <cell r="G159">
            <v>2.5</v>
          </cell>
          <cell r="H159">
            <v>0.19</v>
          </cell>
          <cell r="I159">
            <v>0.15</v>
          </cell>
          <cell r="J159">
            <v>7.0000000000000007E-2</v>
          </cell>
        </row>
        <row r="160">
          <cell r="D160" t="str">
            <v>cintas fundação - muros frontal e posterior da área ampliada</v>
          </cell>
          <cell r="F160">
            <v>2</v>
          </cell>
          <cell r="G160">
            <v>28.67</v>
          </cell>
          <cell r="H160">
            <v>0.19</v>
          </cell>
          <cell r="I160">
            <v>0.15</v>
          </cell>
          <cell r="J160">
            <v>1.63</v>
          </cell>
        </row>
        <row r="161">
          <cell r="D161" t="str">
            <v>cinta fundação - muro lateral direito da área ampliada</v>
          </cell>
          <cell r="G161">
            <v>28.23</v>
          </cell>
          <cell r="H161">
            <v>0.19</v>
          </cell>
          <cell r="I161">
            <v>0.15</v>
          </cell>
          <cell r="J161">
            <v>0.8</v>
          </cell>
        </row>
        <row r="162">
          <cell r="D162" t="str">
            <v>dedução interseção com pescoços dos pilares</v>
          </cell>
          <cell r="F162">
            <v>-44</v>
          </cell>
          <cell r="G162">
            <v>0.15</v>
          </cell>
          <cell r="H162">
            <v>0.19</v>
          </cell>
          <cell r="I162">
            <v>0.15</v>
          </cell>
          <cell r="J162">
            <v>-0.19</v>
          </cell>
        </row>
        <row r="163">
          <cell r="D163" t="str">
            <v>Fundação do velatório</v>
          </cell>
        </row>
        <row r="164">
          <cell r="D164" t="str">
            <v>Bases das sapatas</v>
          </cell>
          <cell r="F164">
            <v>8</v>
          </cell>
          <cell r="G164">
            <v>0.8</v>
          </cell>
          <cell r="H164">
            <v>0.8</v>
          </cell>
          <cell r="I164">
            <v>0.15</v>
          </cell>
          <cell r="J164">
            <v>0.77</v>
          </cell>
        </row>
        <row r="165">
          <cell r="D165" t="str">
            <v>Volume dos troncos de pirâmide</v>
          </cell>
          <cell r="F165">
            <v>8</v>
          </cell>
          <cell r="G165">
            <v>2.774731112827656E-2</v>
          </cell>
          <cell r="J165">
            <v>0.22</v>
          </cell>
        </row>
        <row r="166">
          <cell r="D166" t="str">
            <v>Pescoços dos pilares</v>
          </cell>
          <cell r="F166">
            <v>8</v>
          </cell>
          <cell r="G166">
            <v>0.15</v>
          </cell>
          <cell r="H166">
            <v>0.25</v>
          </cell>
          <cell r="I166">
            <v>0.75</v>
          </cell>
          <cell r="J166">
            <v>0.23</v>
          </cell>
        </row>
        <row r="167">
          <cell r="D167" t="str">
            <v>cintas fundação</v>
          </cell>
          <cell r="F167">
            <v>2</v>
          </cell>
          <cell r="G167">
            <v>10</v>
          </cell>
          <cell r="H167">
            <v>0.19</v>
          </cell>
          <cell r="I167">
            <v>0.15</v>
          </cell>
          <cell r="J167">
            <v>0.56999999999999995</v>
          </cell>
        </row>
        <row r="168">
          <cell r="F168">
            <v>2</v>
          </cell>
          <cell r="G168">
            <v>6.6</v>
          </cell>
          <cell r="H168">
            <v>0.19</v>
          </cell>
          <cell r="I168">
            <v>0.15</v>
          </cell>
          <cell r="J168">
            <v>0.38</v>
          </cell>
        </row>
        <row r="169">
          <cell r="G169">
            <v>1.5499999999999998</v>
          </cell>
          <cell r="H169">
            <v>0.19</v>
          </cell>
          <cell r="I169">
            <v>0.15</v>
          </cell>
          <cell r="J169">
            <v>0.04</v>
          </cell>
        </row>
        <row r="170">
          <cell r="G170">
            <v>1.3</v>
          </cell>
          <cell r="H170">
            <v>0.19</v>
          </cell>
          <cell r="I170">
            <v>0.15</v>
          </cell>
          <cell r="J170">
            <v>0.04</v>
          </cell>
        </row>
        <row r="171">
          <cell r="D171" t="str">
            <v>dedução interseção com pescoços dos pilares</v>
          </cell>
          <cell r="F171">
            <v>-8</v>
          </cell>
          <cell r="G171">
            <v>0.15</v>
          </cell>
          <cell r="H171">
            <v>0.19</v>
          </cell>
          <cell r="I171">
            <v>0.15</v>
          </cell>
          <cell r="J171">
            <v>-0.03</v>
          </cell>
        </row>
        <row r="173">
          <cell r="D173" t="str">
            <v>Total item 3.2</v>
          </cell>
          <cell r="J173">
            <v>12.350000000000001</v>
          </cell>
        </row>
        <row r="175">
          <cell r="A175" t="str">
            <v>3.3</v>
          </cell>
          <cell r="B175" t="str">
            <v>SINAPI</v>
          </cell>
          <cell r="C175" t="str">
            <v>87482</v>
          </cell>
          <cell r="D175" t="str">
            <v>ALVENARIA DE BLOCOS CERÂMICOS, ESPESSURA 19CM, DE PAREDES COM ÁREA LÍQUIDA MAIOR OU IGUAL A 6M² SEM VÃOS E ARGAMASSA DE ASSENTAMENTO COM PREPARO MANUAL. AF_06/2014</v>
          </cell>
          <cell r="E175" t="str">
            <v>M2</v>
          </cell>
          <cell r="K175">
            <v>107.28999999999999</v>
          </cell>
          <cell r="L175">
            <v>60.59</v>
          </cell>
          <cell r="M175">
            <v>76.66</v>
          </cell>
          <cell r="N175">
            <v>8224.85</v>
          </cell>
          <cell r="O175">
            <v>63.44</v>
          </cell>
          <cell r="P175">
            <v>76.45</v>
          </cell>
          <cell r="Q175">
            <v>8202.32</v>
          </cell>
        </row>
        <row r="176">
          <cell r="D176" t="str">
            <v>Fundação dos muros novos</v>
          </cell>
        </row>
        <row r="177">
          <cell r="D177" t="str">
            <v>alv.embasamento - muro frontal do cemitério existente</v>
          </cell>
          <cell r="G177">
            <v>40</v>
          </cell>
          <cell r="I177">
            <v>0.4</v>
          </cell>
          <cell r="J177">
            <v>16</v>
          </cell>
        </row>
        <row r="178">
          <cell r="G178">
            <v>2.5</v>
          </cell>
          <cell r="I178">
            <v>0.4</v>
          </cell>
          <cell r="J178">
            <v>1</v>
          </cell>
        </row>
        <row r="179">
          <cell r="D179" t="str">
            <v>alv.embasamento - muros frontal e posterior da área ampliada</v>
          </cell>
          <cell r="F179">
            <v>2</v>
          </cell>
          <cell r="G179">
            <v>28.67</v>
          </cell>
          <cell r="I179">
            <v>0.4</v>
          </cell>
          <cell r="J179">
            <v>22.94</v>
          </cell>
        </row>
        <row r="180">
          <cell r="D180" t="str">
            <v>alv.embasamento - muro lateral direito da área ampliada</v>
          </cell>
          <cell r="G180">
            <v>28.23</v>
          </cell>
          <cell r="I180">
            <v>0.4</v>
          </cell>
          <cell r="J180">
            <v>11.29</v>
          </cell>
        </row>
        <row r="181">
          <cell r="D181" t="str">
            <v>dedução interseção com valas das sapatas</v>
          </cell>
          <cell r="F181">
            <v>-44</v>
          </cell>
          <cell r="G181">
            <v>0.15</v>
          </cell>
          <cell r="I181">
            <v>0.4</v>
          </cell>
          <cell r="J181">
            <v>-2.64</v>
          </cell>
        </row>
        <row r="183">
          <cell r="D183" t="str">
            <v>Fundação dos jazigos - 1ª Etapa (módulo 01 a módulo 24)</v>
          </cell>
        </row>
        <row r="184">
          <cell r="D184" t="str">
            <v>base dos jazigos</v>
          </cell>
          <cell r="G184">
            <v>22.8</v>
          </cell>
          <cell r="I184">
            <v>0.5</v>
          </cell>
          <cell r="J184">
            <v>11.4</v>
          </cell>
        </row>
        <row r="185">
          <cell r="F185">
            <v>24</v>
          </cell>
          <cell r="G185">
            <v>2.5</v>
          </cell>
          <cell r="I185">
            <v>0.5</v>
          </cell>
          <cell r="J185">
            <v>30</v>
          </cell>
        </row>
        <row r="187">
          <cell r="D187" t="str">
            <v>Fundação do Velatório</v>
          </cell>
        </row>
        <row r="188">
          <cell r="D188" t="str">
            <v>alv.embasamento</v>
          </cell>
          <cell r="F188">
            <v>2</v>
          </cell>
          <cell r="G188">
            <v>10</v>
          </cell>
          <cell r="I188">
            <v>0.4</v>
          </cell>
          <cell r="J188">
            <v>8</v>
          </cell>
        </row>
        <row r="189">
          <cell r="F189">
            <v>2</v>
          </cell>
          <cell r="G189">
            <v>6.6</v>
          </cell>
          <cell r="I189">
            <v>0.4</v>
          </cell>
          <cell r="J189">
            <v>5.28</v>
          </cell>
        </row>
        <row r="190">
          <cell r="G190">
            <v>1.5499999999999998</v>
          </cell>
          <cell r="I190">
            <v>0.4</v>
          </cell>
          <cell r="J190">
            <v>0.62</v>
          </cell>
        </row>
        <row r="191">
          <cell r="G191">
            <v>1.3</v>
          </cell>
          <cell r="I191">
            <v>0.4</v>
          </cell>
          <cell r="J191">
            <v>0.52</v>
          </cell>
        </row>
        <row r="192">
          <cell r="D192" t="str">
            <v>alv.embasamento+elevação</v>
          </cell>
          <cell r="F192">
            <v>2</v>
          </cell>
          <cell r="G192">
            <v>1.2</v>
          </cell>
          <cell r="I192">
            <v>1.4</v>
          </cell>
          <cell r="J192">
            <v>3.36</v>
          </cell>
        </row>
        <row r="193">
          <cell r="D193" t="str">
            <v>dedução interseção com valas das sapatas</v>
          </cell>
          <cell r="F193">
            <v>-8</v>
          </cell>
          <cell r="G193">
            <v>0.15</v>
          </cell>
          <cell r="I193">
            <v>0.4</v>
          </cell>
          <cell r="J193">
            <v>-0.48</v>
          </cell>
        </row>
        <row r="195">
          <cell r="D195" t="str">
            <v>Total item 3.3</v>
          </cell>
          <cell r="J195">
            <v>107.28999999999999</v>
          </cell>
        </row>
        <row r="197">
          <cell r="A197" t="str">
            <v>4.0</v>
          </cell>
          <cell r="D197" t="str">
            <v>ESTRUTURAS</v>
          </cell>
          <cell r="N197">
            <v>55664.04</v>
          </cell>
          <cell r="Q197">
            <v>54248.810000000005</v>
          </cell>
        </row>
        <row r="199">
          <cell r="A199" t="str">
            <v>4.1</v>
          </cell>
          <cell r="B199" t="str">
            <v>SINAPI</v>
          </cell>
          <cell r="C199" t="str">
            <v>95952</v>
          </cell>
          <cell r="D199" t="str">
            <v>ESTRUTURAS DE CONCRETO ARMADO CONVENCIONAL, PARA EDIFICAÇÕES, FCK=25 MPA. (INCL FORMAS, ESCORAMENTOS, ARMAÇÕES, CONCRETO, LANÇAMENTO E ADENSAMENTO)</v>
          </cell>
          <cell r="E199" t="str">
            <v>M3</v>
          </cell>
          <cell r="K199">
            <v>10.809999999999997</v>
          </cell>
          <cell r="L199">
            <v>1840.27</v>
          </cell>
          <cell r="M199">
            <v>2328.4899999999998</v>
          </cell>
          <cell r="N199">
            <v>25170.97</v>
          </cell>
          <cell r="O199">
            <v>1883.41</v>
          </cell>
          <cell r="P199">
            <v>2269.5100000000002</v>
          </cell>
          <cell r="Q199">
            <v>24533.4</v>
          </cell>
        </row>
        <row r="200">
          <cell r="D200" t="str">
            <v>Estrutura dos muros novos</v>
          </cell>
        </row>
        <row r="201">
          <cell r="D201" t="str">
            <v>pilares - acima da cinta inferior</v>
          </cell>
          <cell r="F201">
            <v>44</v>
          </cell>
          <cell r="G201">
            <v>0.15</v>
          </cell>
          <cell r="H201">
            <v>0.25</v>
          </cell>
          <cell r="I201">
            <v>1.95</v>
          </cell>
          <cell r="J201">
            <v>3.22</v>
          </cell>
        </row>
        <row r="202">
          <cell r="D202" t="str">
            <v>complemento pilares da maraquise frontal</v>
          </cell>
          <cell r="F202">
            <v>2</v>
          </cell>
          <cell r="G202">
            <v>0.15</v>
          </cell>
          <cell r="H202">
            <v>0.25</v>
          </cell>
          <cell r="I202">
            <v>0.7</v>
          </cell>
          <cell r="J202">
            <v>0.05</v>
          </cell>
        </row>
        <row r="203">
          <cell r="D203" t="str">
            <v>cinta superior - muro frontal do cemitério existente</v>
          </cell>
          <cell r="G203">
            <v>40</v>
          </cell>
          <cell r="H203">
            <v>0.09</v>
          </cell>
          <cell r="I203">
            <v>0.2</v>
          </cell>
          <cell r="J203">
            <v>0.72</v>
          </cell>
        </row>
        <row r="204">
          <cell r="G204">
            <v>2.5</v>
          </cell>
          <cell r="H204">
            <v>0.09</v>
          </cell>
          <cell r="I204">
            <v>0.2</v>
          </cell>
          <cell r="J204">
            <v>0.05</v>
          </cell>
        </row>
        <row r="205">
          <cell r="D205" t="str">
            <v>dedução portão frontal</v>
          </cell>
          <cell r="F205">
            <v>-1</v>
          </cell>
          <cell r="G205">
            <v>4</v>
          </cell>
          <cell r="H205">
            <v>0.09</v>
          </cell>
          <cell r="I205">
            <v>0.2</v>
          </cell>
          <cell r="J205">
            <v>-7.0000000000000007E-2</v>
          </cell>
        </row>
        <row r="206">
          <cell r="D206" t="str">
            <v>cintas superiores - muros frontal e posterior da área ampliada</v>
          </cell>
          <cell r="F206">
            <v>2</v>
          </cell>
          <cell r="G206">
            <v>28.67</v>
          </cell>
          <cell r="H206">
            <v>0.09</v>
          </cell>
          <cell r="I206">
            <v>0.2</v>
          </cell>
          <cell r="J206">
            <v>1.03</v>
          </cell>
        </row>
        <row r="207">
          <cell r="D207" t="str">
            <v>cinta superior - muro lateral direito da área ampliada</v>
          </cell>
          <cell r="G207">
            <v>28.23</v>
          </cell>
          <cell r="H207">
            <v>0.09</v>
          </cell>
          <cell r="I207">
            <v>0.2</v>
          </cell>
          <cell r="J207">
            <v>0.51</v>
          </cell>
        </row>
        <row r="208">
          <cell r="D208" t="str">
            <v>dedução interseção com pilares</v>
          </cell>
          <cell r="F208">
            <v>-44</v>
          </cell>
          <cell r="G208">
            <v>0.15</v>
          </cell>
          <cell r="H208">
            <v>0.09</v>
          </cell>
          <cell r="I208">
            <v>0.2</v>
          </cell>
          <cell r="J208">
            <v>-0.12</v>
          </cell>
        </row>
        <row r="209">
          <cell r="D209" t="str">
            <v>Viga central da marquise frontal</v>
          </cell>
          <cell r="G209">
            <v>4.3</v>
          </cell>
          <cell r="H209">
            <v>0.15</v>
          </cell>
          <cell r="I209">
            <v>0.4</v>
          </cell>
          <cell r="J209">
            <v>0.26</v>
          </cell>
        </row>
        <row r="210">
          <cell r="D210" t="str">
            <v>Laje da marquise frontal</v>
          </cell>
          <cell r="G210">
            <v>4.5999999999999996</v>
          </cell>
          <cell r="H210">
            <v>1.3</v>
          </cell>
          <cell r="I210">
            <v>0.1</v>
          </cell>
          <cell r="J210">
            <v>0.6</v>
          </cell>
        </row>
        <row r="212">
          <cell r="D212" t="str">
            <v>Estrutura do Velatório</v>
          </cell>
        </row>
        <row r="213">
          <cell r="D213" t="str">
            <v>pilares laterais - acima da cinta inferior</v>
          </cell>
          <cell r="F213">
            <v>6</v>
          </cell>
          <cell r="G213">
            <v>0.15</v>
          </cell>
          <cell r="H213">
            <v>0.25</v>
          </cell>
          <cell r="I213">
            <v>3</v>
          </cell>
          <cell r="J213">
            <v>0.68</v>
          </cell>
        </row>
        <row r="214">
          <cell r="D214" t="str">
            <v>pilares centrais - acima da cinta inferior</v>
          </cell>
          <cell r="F214">
            <v>2</v>
          </cell>
          <cell r="G214">
            <v>0.15</v>
          </cell>
          <cell r="H214">
            <v>0.25</v>
          </cell>
          <cell r="I214">
            <v>4.25</v>
          </cell>
          <cell r="J214">
            <v>0.32</v>
          </cell>
        </row>
        <row r="215">
          <cell r="D215" t="str">
            <v>cintas superiores</v>
          </cell>
          <cell r="F215">
            <v>2</v>
          </cell>
          <cell r="G215">
            <v>10</v>
          </cell>
          <cell r="H215">
            <v>0.09</v>
          </cell>
          <cell r="I215">
            <v>0.4</v>
          </cell>
          <cell r="J215">
            <v>0.72</v>
          </cell>
        </row>
        <row r="216">
          <cell r="F216">
            <v>2</v>
          </cell>
          <cell r="G216">
            <v>6.7</v>
          </cell>
          <cell r="H216">
            <v>0.09</v>
          </cell>
          <cell r="I216">
            <v>0.4</v>
          </cell>
          <cell r="J216">
            <v>0.48</v>
          </cell>
        </row>
        <row r="217">
          <cell r="G217">
            <v>1.5499999999999998</v>
          </cell>
          <cell r="H217">
            <v>0.09</v>
          </cell>
          <cell r="I217">
            <v>0.3</v>
          </cell>
          <cell r="J217">
            <v>0.04</v>
          </cell>
        </row>
        <row r="218">
          <cell r="G218">
            <v>1.3</v>
          </cell>
          <cell r="H218">
            <v>0.09</v>
          </cell>
          <cell r="I218">
            <v>0.3</v>
          </cell>
          <cell r="J218">
            <v>0.04</v>
          </cell>
        </row>
        <row r="219">
          <cell r="D219" t="str">
            <v>dedução interseção com pilares</v>
          </cell>
          <cell r="F219">
            <v>-8</v>
          </cell>
          <cell r="G219">
            <v>0.15</v>
          </cell>
          <cell r="H219">
            <v>0.09</v>
          </cell>
          <cell r="I219">
            <v>0.4</v>
          </cell>
          <cell r="J219">
            <v>-0.04</v>
          </cell>
        </row>
        <row r="221">
          <cell r="D221" t="str">
            <v>Bancos do velatório</v>
          </cell>
          <cell r="H221" t="str">
            <v>L incl.engaste</v>
          </cell>
        </row>
        <row r="222">
          <cell r="D222" t="str">
            <v>banco lateral esquerdo</v>
          </cell>
          <cell r="G222">
            <v>9.6999999999999993</v>
          </cell>
          <cell r="H222">
            <v>0.45</v>
          </cell>
          <cell r="I222">
            <v>0.1</v>
          </cell>
          <cell r="J222">
            <v>0.44</v>
          </cell>
        </row>
        <row r="223">
          <cell r="D223" t="str">
            <v>banco lateral direito</v>
          </cell>
          <cell r="G223">
            <v>8.25</v>
          </cell>
          <cell r="H223">
            <v>0.45</v>
          </cell>
          <cell r="I223">
            <v>0.1</v>
          </cell>
          <cell r="J223">
            <v>0.37</v>
          </cell>
        </row>
        <row r="224">
          <cell r="D224" t="str">
            <v>banco posterior</v>
          </cell>
          <cell r="G224">
            <v>3.25</v>
          </cell>
          <cell r="H224">
            <v>0.45</v>
          </cell>
          <cell r="I224">
            <v>0.1</v>
          </cell>
          <cell r="J224">
            <v>0.15</v>
          </cell>
        </row>
        <row r="226">
          <cell r="D226" t="str">
            <v>Elementos de concreto pré-moldado dos jazigos</v>
          </cell>
        </row>
        <row r="227">
          <cell r="D227" t="str">
            <v>Cruzes de concreto</v>
          </cell>
          <cell r="F227">
            <v>24</v>
          </cell>
          <cell r="G227">
            <v>0.04</v>
          </cell>
          <cell r="H227">
            <v>0.04</v>
          </cell>
          <cell r="I227">
            <v>0.34</v>
          </cell>
          <cell r="J227">
            <v>0.01</v>
          </cell>
        </row>
        <row r="228">
          <cell r="F228">
            <v>24</v>
          </cell>
          <cell r="G228">
            <v>0.2</v>
          </cell>
          <cell r="H228">
            <v>0.04</v>
          </cell>
          <cell r="I228">
            <v>0.04</v>
          </cell>
          <cell r="J228">
            <v>0.01</v>
          </cell>
        </row>
        <row r="229">
          <cell r="D229" t="str">
            <v>Placas das tampas das gavetas</v>
          </cell>
          <cell r="F229">
            <v>96</v>
          </cell>
          <cell r="G229">
            <v>0.7</v>
          </cell>
          <cell r="H229">
            <v>0.5</v>
          </cell>
          <cell r="I229">
            <v>0.04</v>
          </cell>
          <cell r="J229">
            <v>1.34</v>
          </cell>
        </row>
        <row r="231">
          <cell r="D231" t="str">
            <v>Total item 4.1</v>
          </cell>
          <cell r="J231">
            <v>10.809999999999997</v>
          </cell>
        </row>
        <row r="233">
          <cell r="A233" t="str">
            <v>4.2</v>
          </cell>
          <cell r="B233" t="str">
            <v>SINAPI</v>
          </cell>
          <cell r="C233" t="str">
            <v>101964</v>
          </cell>
          <cell r="D233" t="str">
            <v>LAJE PRÉ-MOLDADA UNIDIRECIONAL, BIAPOIADA, PARA FORRO, ENCHIMENTO EM CERÂMICA, VIGOTA CONVENCIONAL, ALTURA TOTAL DA LAJE (ENCHIMENTO+CAPA) = (8+3). AF_11/2020</v>
          </cell>
          <cell r="E233" t="str">
            <v>M2</v>
          </cell>
          <cell r="K233">
            <v>195.5</v>
          </cell>
          <cell r="L233">
            <v>120.48</v>
          </cell>
          <cell r="M233">
            <v>152.44</v>
          </cell>
          <cell r="N233">
            <v>29802.02</v>
          </cell>
          <cell r="O233">
            <v>123.26</v>
          </cell>
          <cell r="P233">
            <v>148.53</v>
          </cell>
          <cell r="Q233">
            <v>29037.61</v>
          </cell>
        </row>
        <row r="234">
          <cell r="D234" t="str">
            <v>Jazigos nessa 1ª etapa - 3 lances de lajes por módulo</v>
          </cell>
          <cell r="F234">
            <v>3</v>
          </cell>
          <cell r="G234">
            <v>22.95</v>
          </cell>
          <cell r="H234">
            <v>2.8</v>
          </cell>
          <cell r="J234">
            <v>192.78</v>
          </cell>
        </row>
        <row r="236">
          <cell r="D236" t="str">
            <v>Sobre WC do Velatório, para apoio do reservatório</v>
          </cell>
          <cell r="G236">
            <v>1.7</v>
          </cell>
          <cell r="H236">
            <v>1.6</v>
          </cell>
          <cell r="J236">
            <v>2.72</v>
          </cell>
        </row>
        <row r="238">
          <cell r="D238" t="str">
            <v>Total item 4.2</v>
          </cell>
          <cell r="J238">
            <v>195.5</v>
          </cell>
        </row>
        <row r="240">
          <cell r="A240" t="str">
            <v>4.3</v>
          </cell>
          <cell r="B240" t="str">
            <v>SINAPI</v>
          </cell>
          <cell r="C240" t="str">
            <v>93184</v>
          </cell>
          <cell r="D240" t="str">
            <v>VERGA PRÉ-MOLDADA PARA PORTAS. AF_03/2016</v>
          </cell>
          <cell r="E240" t="str">
            <v>M</v>
          </cell>
          <cell r="K240">
            <v>3.6</v>
          </cell>
          <cell r="L240">
            <v>26.35</v>
          </cell>
          <cell r="M240">
            <v>33.340000000000003</v>
          </cell>
          <cell r="N240">
            <v>120.02</v>
          </cell>
          <cell r="O240">
            <v>27.23</v>
          </cell>
          <cell r="P240">
            <v>32.81</v>
          </cell>
          <cell r="Q240">
            <v>118.11</v>
          </cell>
        </row>
        <row r="241">
          <cell r="D241" t="str">
            <v>Porta de entrada do velatório</v>
          </cell>
          <cell r="G241">
            <v>2.2000000000000002</v>
          </cell>
          <cell r="J241">
            <v>2.2000000000000002</v>
          </cell>
        </row>
        <row r="242">
          <cell r="D242" t="str">
            <v>Porta do WC do velatório</v>
          </cell>
          <cell r="G242">
            <v>1.4</v>
          </cell>
          <cell r="J242">
            <v>1.4</v>
          </cell>
        </row>
        <row r="244">
          <cell r="D244" t="str">
            <v>Total item 4.3</v>
          </cell>
          <cell r="J244">
            <v>3.6</v>
          </cell>
        </row>
        <row r="246">
          <cell r="A246" t="str">
            <v>4.4</v>
          </cell>
          <cell r="B246" t="str">
            <v>SINAPI</v>
          </cell>
          <cell r="C246" t="str">
            <v>93182</v>
          </cell>
          <cell r="D246" t="str">
            <v>VERGA PRÉ-MOLDADA PARA JANELAS. AF_03/2016</v>
          </cell>
          <cell r="E246" t="str">
            <v>M</v>
          </cell>
          <cell r="K246">
            <v>12.6</v>
          </cell>
          <cell r="L246">
            <v>35.82</v>
          </cell>
          <cell r="M246">
            <v>45.32</v>
          </cell>
          <cell r="N246">
            <v>571.03</v>
          </cell>
          <cell r="O246">
            <v>36.86</v>
          </cell>
          <cell r="P246">
            <v>44.42</v>
          </cell>
          <cell r="Q246">
            <v>559.69000000000005</v>
          </cell>
        </row>
        <row r="247">
          <cell r="D247" t="str">
            <v>Janela do velatório - vergas e contra-vergas</v>
          </cell>
          <cell r="F247">
            <v>6</v>
          </cell>
          <cell r="G247">
            <v>2.1</v>
          </cell>
          <cell r="J247">
            <v>12.6</v>
          </cell>
        </row>
        <row r="249">
          <cell r="D249" t="str">
            <v>Total item 4.4</v>
          </cell>
          <cell r="J249">
            <v>12.6</v>
          </cell>
        </row>
        <row r="251">
          <cell r="A251" t="str">
            <v>5.0</v>
          </cell>
          <cell r="D251" t="str">
            <v>PAREDES E REVESTIMENTOS</v>
          </cell>
          <cell r="N251">
            <v>75522.100000000006</v>
          </cell>
          <cell r="Q251">
            <v>76660.62999999999</v>
          </cell>
        </row>
        <row r="253">
          <cell r="A253" t="str">
            <v>5.1</v>
          </cell>
          <cell r="B253" t="str">
            <v>SINAPI</v>
          </cell>
          <cell r="C253" t="str">
            <v>87503</v>
          </cell>
          <cell r="D253" t="str">
            <v>ALVENARIA DE VEDAÇÃO DE BLOCOS CERÂMICOS FURADOS NA HORIZONTAL DE 9X19X19CM (ESPESSURA 9CM) DE PAREDES COM ÁREA LÍQUIDA MAIOR OU IGUAL A 6M² SEM VÃOS E ARGAMASSA DE ASSENTAMENTO COM PREPARO EM BETONEIRA. AF_06/2014</v>
          </cell>
          <cell r="E253" t="str">
            <v>M2</v>
          </cell>
          <cell r="K253">
            <v>410.54999999999995</v>
          </cell>
          <cell r="L253">
            <v>55.34</v>
          </cell>
          <cell r="M253">
            <v>70.02</v>
          </cell>
          <cell r="N253">
            <v>28746.71</v>
          </cell>
          <cell r="O253">
            <v>59.53</v>
          </cell>
          <cell r="P253">
            <v>71.73</v>
          </cell>
          <cell r="Q253">
            <v>29448.75</v>
          </cell>
        </row>
        <row r="254">
          <cell r="D254" t="str">
            <v>Painéis dos novos muros</v>
          </cell>
        </row>
        <row r="255">
          <cell r="D255" t="str">
            <v>muro frontal do cemitério existente</v>
          </cell>
          <cell r="G255">
            <v>40</v>
          </cell>
          <cell r="I255">
            <v>1.6</v>
          </cell>
          <cell r="J255">
            <v>64</v>
          </cell>
        </row>
        <row r="256">
          <cell r="F256">
            <v>-1</v>
          </cell>
          <cell r="G256">
            <v>4</v>
          </cell>
          <cell r="I256">
            <v>1.6</v>
          </cell>
          <cell r="J256">
            <v>-6.4</v>
          </cell>
        </row>
        <row r="257">
          <cell r="G257">
            <v>2.5</v>
          </cell>
          <cell r="I257">
            <v>1.6</v>
          </cell>
          <cell r="J257">
            <v>4</v>
          </cell>
        </row>
        <row r="258">
          <cell r="D258" t="str">
            <v>muros frontal e posterior da área ampliada</v>
          </cell>
          <cell r="F258">
            <v>2</v>
          </cell>
          <cell r="G258">
            <v>28.67</v>
          </cell>
          <cell r="I258">
            <v>1.6</v>
          </cell>
          <cell r="J258">
            <v>91.74</v>
          </cell>
        </row>
        <row r="259">
          <cell r="D259" t="str">
            <v>muro lateral direito da área ampliada</v>
          </cell>
          <cell r="G259">
            <v>28.23</v>
          </cell>
          <cell r="I259">
            <v>1.6</v>
          </cell>
          <cell r="J259">
            <v>45.17</v>
          </cell>
        </row>
        <row r="260">
          <cell r="D260" t="str">
            <v>dedução interseção com pilares</v>
          </cell>
          <cell r="F260">
            <v>-44</v>
          </cell>
          <cell r="G260">
            <v>0.15</v>
          </cell>
          <cell r="I260">
            <v>1.6</v>
          </cell>
          <cell r="J260">
            <v>-10.56</v>
          </cell>
        </row>
        <row r="262">
          <cell r="D262" t="str">
            <v>Jazigos - 1ª Etapa (módulo 01 a módulo 24)</v>
          </cell>
        </row>
        <row r="263">
          <cell r="D263" t="str">
            <v>somente paredes transversais (porque frontal é vazada e posterior já é o muro) - entre lajes</v>
          </cell>
          <cell r="F263">
            <v>72</v>
          </cell>
          <cell r="G263">
            <v>2.5</v>
          </cell>
          <cell r="I263">
            <v>0.6</v>
          </cell>
          <cell r="J263">
            <v>108</v>
          </cell>
        </row>
        <row r="264">
          <cell r="D264" t="str">
            <v>empenas frontais (onde são fixadas as cruzes)</v>
          </cell>
          <cell r="F264">
            <v>24</v>
          </cell>
          <cell r="G264">
            <v>0.95</v>
          </cell>
          <cell r="I264">
            <v>0.32500000000000001</v>
          </cell>
          <cell r="J264">
            <v>7.41</v>
          </cell>
        </row>
        <row r="266">
          <cell r="D266" t="str">
            <v>Velatório</v>
          </cell>
        </row>
        <row r="267">
          <cell r="D267" t="str">
            <v>paredes longitudinais</v>
          </cell>
          <cell r="F267">
            <v>2</v>
          </cell>
          <cell r="G267">
            <v>9.6999999999999993</v>
          </cell>
          <cell r="I267">
            <v>3</v>
          </cell>
          <cell r="J267">
            <v>58.2</v>
          </cell>
        </row>
        <row r="268">
          <cell r="G268">
            <v>1.3</v>
          </cell>
          <cell r="I268">
            <v>3.58</v>
          </cell>
          <cell r="J268">
            <v>4.6500000000000004</v>
          </cell>
        </row>
        <row r="269">
          <cell r="D269" t="str">
            <v>paredes transversais</v>
          </cell>
          <cell r="F269">
            <v>2</v>
          </cell>
          <cell r="G269">
            <v>6.7</v>
          </cell>
          <cell r="I269">
            <v>3</v>
          </cell>
          <cell r="J269">
            <v>40.200000000000003</v>
          </cell>
        </row>
        <row r="270">
          <cell r="F270">
            <v>2</v>
          </cell>
          <cell r="G270">
            <v>6.7</v>
          </cell>
          <cell r="I270">
            <v>0.625</v>
          </cell>
          <cell r="J270">
            <v>8.3800000000000008</v>
          </cell>
        </row>
        <row r="271">
          <cell r="G271">
            <v>1.5499999999999998</v>
          </cell>
          <cell r="I271">
            <v>3.29</v>
          </cell>
          <cell r="J271">
            <v>5.0999999999999996</v>
          </cell>
        </row>
        <row r="272">
          <cell r="F272">
            <v>-1</v>
          </cell>
          <cell r="G272">
            <v>1.6</v>
          </cell>
          <cell r="I272">
            <v>2.6</v>
          </cell>
          <cell r="J272">
            <v>-4.16</v>
          </cell>
        </row>
        <row r="273">
          <cell r="F273">
            <v>-1</v>
          </cell>
          <cell r="G273">
            <v>0.8</v>
          </cell>
          <cell r="I273">
            <v>2.1</v>
          </cell>
          <cell r="J273">
            <v>-1.68</v>
          </cell>
        </row>
        <row r="274">
          <cell r="F274">
            <v>-3</v>
          </cell>
          <cell r="G274">
            <v>1.5</v>
          </cell>
          <cell r="I274">
            <v>1</v>
          </cell>
          <cell r="J274">
            <v>-4.5</v>
          </cell>
        </row>
        <row r="275">
          <cell r="F275">
            <v>-1</v>
          </cell>
          <cell r="G275">
            <v>0.4</v>
          </cell>
          <cell r="I275">
            <v>0.4</v>
          </cell>
          <cell r="J275">
            <v>-0.16</v>
          </cell>
        </row>
        <row r="276">
          <cell r="D276" t="str">
            <v>Suportes para bancos de concreto</v>
          </cell>
          <cell r="F276">
            <v>14</v>
          </cell>
          <cell r="G276">
            <v>0.25</v>
          </cell>
          <cell r="I276">
            <v>0.32999999999999996</v>
          </cell>
          <cell r="J276">
            <v>1.1599999999999999</v>
          </cell>
        </row>
        <row r="278">
          <cell r="D278" t="str">
            <v>Total item 5.1</v>
          </cell>
          <cell r="J278">
            <v>410.54999999999995</v>
          </cell>
        </row>
        <row r="280">
          <cell r="A280" t="str">
            <v>5.2</v>
          </cell>
          <cell r="B280" t="str">
            <v>SINAPI</v>
          </cell>
          <cell r="C280" t="str">
            <v>87879</v>
          </cell>
          <cell r="D280" t="str">
            <v>CHAPISCO APLICADO EM ALVENARIAS E ESTRUTURAS DE CONCRETO INTERNAS, COM COLHER DE PEDREIRO.  ARGAMASSA TRAÇO 1:3 COM PREPARO EM BETONEIRA 400L. AF_06/2014</v>
          </cell>
          <cell r="E280" t="str">
            <v>M2</v>
          </cell>
          <cell r="K280">
            <v>975.95999999999981</v>
          </cell>
          <cell r="L280">
            <v>3.32</v>
          </cell>
          <cell r="M280">
            <v>4.2</v>
          </cell>
          <cell r="N280">
            <v>4099.03</v>
          </cell>
          <cell r="O280">
            <v>3.54</v>
          </cell>
          <cell r="P280">
            <v>4.2699999999999996</v>
          </cell>
          <cell r="Q280">
            <v>4167.34</v>
          </cell>
        </row>
        <row r="281">
          <cell r="D281" t="str">
            <v>Painéis dos novos muros</v>
          </cell>
        </row>
        <row r="282">
          <cell r="D282" t="str">
            <v>muro frontal do cemitério existente</v>
          </cell>
          <cell r="F282">
            <v>2</v>
          </cell>
          <cell r="G282">
            <v>40</v>
          </cell>
          <cell r="I282">
            <v>2</v>
          </cell>
          <cell r="J282">
            <v>160</v>
          </cell>
        </row>
        <row r="283">
          <cell r="F283">
            <v>-2</v>
          </cell>
          <cell r="G283">
            <v>4</v>
          </cell>
          <cell r="I283">
            <v>2</v>
          </cell>
          <cell r="J283">
            <v>-16</v>
          </cell>
        </row>
        <row r="284">
          <cell r="F284">
            <v>2</v>
          </cell>
          <cell r="G284">
            <v>2.5</v>
          </cell>
          <cell r="I284">
            <v>2</v>
          </cell>
          <cell r="J284">
            <v>10</v>
          </cell>
        </row>
        <row r="285">
          <cell r="D285" t="str">
            <v>muros frontal e posterior da área ampliada</v>
          </cell>
          <cell r="F285">
            <v>4</v>
          </cell>
          <cell r="G285">
            <v>28.67</v>
          </cell>
          <cell r="I285">
            <v>2</v>
          </cell>
          <cell r="J285">
            <v>229.36</v>
          </cell>
        </row>
        <row r="286">
          <cell r="D286" t="str">
            <v>muro lateral direito da área ampliada</v>
          </cell>
          <cell r="F286">
            <v>2</v>
          </cell>
          <cell r="G286">
            <v>28.23</v>
          </cell>
          <cell r="I286">
            <v>2</v>
          </cell>
          <cell r="J286">
            <v>112.92</v>
          </cell>
        </row>
        <row r="287">
          <cell r="D287" t="str">
            <v>ressaltos dos pilares para fora das paredes</v>
          </cell>
          <cell r="F287">
            <v>88</v>
          </cell>
          <cell r="G287">
            <v>0.1</v>
          </cell>
          <cell r="I287">
            <v>2</v>
          </cell>
          <cell r="J287">
            <v>17.600000000000001</v>
          </cell>
        </row>
        <row r="288">
          <cell r="D288" t="str">
            <v>complemento pilares da maraquise frontal</v>
          </cell>
          <cell r="F288">
            <v>4</v>
          </cell>
          <cell r="G288">
            <v>0.15</v>
          </cell>
          <cell r="I288">
            <v>0.64999999999999991</v>
          </cell>
          <cell r="J288">
            <v>0.39</v>
          </cell>
        </row>
        <row r="289">
          <cell r="F289">
            <v>4</v>
          </cell>
          <cell r="G289">
            <v>0.25</v>
          </cell>
          <cell r="I289">
            <v>0.64999999999999991</v>
          </cell>
          <cell r="J289">
            <v>0.65</v>
          </cell>
        </row>
        <row r="290">
          <cell r="D290" t="str">
            <v>Viga central da marquise frontal</v>
          </cell>
          <cell r="F290">
            <v>2</v>
          </cell>
          <cell r="G290">
            <v>4.3</v>
          </cell>
          <cell r="I290">
            <v>0.4</v>
          </cell>
          <cell r="J290">
            <v>3.44</v>
          </cell>
        </row>
        <row r="291">
          <cell r="D291" t="str">
            <v>Laje da marquise frontal</v>
          </cell>
          <cell r="G291">
            <v>4.5999999999999996</v>
          </cell>
          <cell r="H291">
            <v>1.3</v>
          </cell>
          <cell r="J291">
            <v>5.98</v>
          </cell>
        </row>
        <row r="293">
          <cell r="D293" t="str">
            <v>Jazigos - 1ª Etapa (módulo 01 a módulo 24)</v>
          </cell>
        </row>
        <row r="294">
          <cell r="D294" t="str">
            <v>somente paredes transversais (porque frontal é vazada e posterior já é o muro) - entre lajes</v>
          </cell>
          <cell r="F294">
            <v>144</v>
          </cell>
          <cell r="G294">
            <v>2.5</v>
          </cell>
          <cell r="I294">
            <v>0.6</v>
          </cell>
          <cell r="J294">
            <v>216</v>
          </cell>
        </row>
        <row r="295">
          <cell r="D295" t="str">
            <v>empenas frontais (onde são fixadas as cruzes)</v>
          </cell>
          <cell r="F295">
            <v>48</v>
          </cell>
          <cell r="G295">
            <v>0.95</v>
          </cell>
          <cell r="I295">
            <v>0.32500000000000001</v>
          </cell>
          <cell r="J295">
            <v>14.82</v>
          </cell>
        </row>
        <row r="297">
          <cell r="D297" t="str">
            <v>Velatório</v>
          </cell>
        </row>
        <row r="298">
          <cell r="D298" t="str">
            <v>paredes longitudinais</v>
          </cell>
          <cell r="F298">
            <v>4</v>
          </cell>
          <cell r="G298">
            <v>10</v>
          </cell>
          <cell r="I298">
            <v>3</v>
          </cell>
          <cell r="J298">
            <v>120</v>
          </cell>
        </row>
        <row r="299">
          <cell r="F299">
            <v>2</v>
          </cell>
          <cell r="G299">
            <v>1.3</v>
          </cell>
          <cell r="I299">
            <v>3.58</v>
          </cell>
          <cell r="J299">
            <v>9.31</v>
          </cell>
        </row>
        <row r="300">
          <cell r="D300" t="str">
            <v>paredes transversais</v>
          </cell>
          <cell r="F300">
            <v>4</v>
          </cell>
          <cell r="G300">
            <v>6.7</v>
          </cell>
          <cell r="I300">
            <v>3</v>
          </cell>
          <cell r="J300">
            <v>80.400000000000006</v>
          </cell>
        </row>
        <row r="301">
          <cell r="F301">
            <v>2</v>
          </cell>
          <cell r="G301">
            <v>6.7</v>
          </cell>
          <cell r="I301">
            <v>0.625</v>
          </cell>
          <cell r="J301">
            <v>8.3800000000000008</v>
          </cell>
        </row>
        <row r="302">
          <cell r="F302">
            <v>2</v>
          </cell>
          <cell r="G302">
            <v>1.5499999999999998</v>
          </cell>
          <cell r="I302">
            <v>3.29</v>
          </cell>
          <cell r="J302">
            <v>10.199999999999999</v>
          </cell>
        </row>
        <row r="303">
          <cell r="F303">
            <v>-2</v>
          </cell>
          <cell r="G303">
            <v>1.6</v>
          </cell>
          <cell r="I303">
            <v>2.6</v>
          </cell>
          <cell r="J303">
            <v>-8.32</v>
          </cell>
        </row>
        <row r="304">
          <cell r="F304">
            <v>-2</v>
          </cell>
          <cell r="G304">
            <v>0.8</v>
          </cell>
          <cell r="I304">
            <v>2.1</v>
          </cell>
          <cell r="J304">
            <v>-3.36</v>
          </cell>
        </row>
        <row r="305">
          <cell r="F305">
            <v>-6</v>
          </cell>
          <cell r="G305">
            <v>1.5</v>
          </cell>
          <cell r="I305">
            <v>1</v>
          </cell>
          <cell r="J305">
            <v>-9</v>
          </cell>
        </row>
        <row r="306">
          <cell r="F306">
            <v>-2</v>
          </cell>
          <cell r="G306">
            <v>0.4</v>
          </cell>
          <cell r="I306">
            <v>0.4</v>
          </cell>
          <cell r="J306">
            <v>-0.32</v>
          </cell>
        </row>
        <row r="307">
          <cell r="D307" t="str">
            <v>Laje do WC do Velatório, para apoio do reservatório</v>
          </cell>
          <cell r="G307">
            <v>1.7</v>
          </cell>
          <cell r="H307">
            <v>1.6</v>
          </cell>
          <cell r="J307">
            <v>2.72</v>
          </cell>
        </row>
        <row r="308">
          <cell r="D308" t="str">
            <v>Suportes para bancos de concreto</v>
          </cell>
          <cell r="F308">
            <v>28</v>
          </cell>
          <cell r="G308">
            <v>0.25</v>
          </cell>
          <cell r="I308">
            <v>0.32999999999999996</v>
          </cell>
          <cell r="J308">
            <v>2.31</v>
          </cell>
        </row>
        <row r="309">
          <cell r="D309" t="str">
            <v>banco lateral esquerdo - fundo</v>
          </cell>
          <cell r="G309">
            <v>9.6999999999999993</v>
          </cell>
          <cell r="H309">
            <v>0.4</v>
          </cell>
          <cell r="J309">
            <v>3.88</v>
          </cell>
        </row>
        <row r="310">
          <cell r="D310" t="str">
            <v>banco lateral direito - fundo</v>
          </cell>
          <cell r="G310">
            <v>8.25</v>
          </cell>
          <cell r="H310">
            <v>0.4</v>
          </cell>
          <cell r="J310">
            <v>3.3</v>
          </cell>
        </row>
        <row r="311">
          <cell r="D311" t="str">
            <v>banco posterior - fundo</v>
          </cell>
          <cell r="G311">
            <v>3.25</v>
          </cell>
          <cell r="H311">
            <v>0.4</v>
          </cell>
          <cell r="J311">
            <v>1.3</v>
          </cell>
        </row>
        <row r="313">
          <cell r="D313" t="str">
            <v>Total item 5.2</v>
          </cell>
          <cell r="J313">
            <v>975.95999999999981</v>
          </cell>
        </row>
        <row r="315">
          <cell r="A315" t="str">
            <v>5.3</v>
          </cell>
          <cell r="B315" t="str">
            <v>SINAPI</v>
          </cell>
          <cell r="C315" t="str">
            <v>89173</v>
          </cell>
          <cell r="D315" t="str">
            <v>EMBOÇO/MASSA ÚNICA, APLICADO MANUALMENTE, TRAÇO 1:2:8, EM BETONEIRA DE 400L, PAREDES INTERNAS, COM EXECUÇÃO DE TALISCAS, EDIFICAÇÃO HABITACIONAL UNIFAMILIAR (CASAS) E EDIFICAÇÃO PÚBLICA PADRÃO. AF_12/2014</v>
          </cell>
          <cell r="E315" t="str">
            <v>M2</v>
          </cell>
          <cell r="K315">
            <v>1006.7299999999999</v>
          </cell>
          <cell r="L315">
            <v>28.91</v>
          </cell>
          <cell r="M315">
            <v>36.58</v>
          </cell>
          <cell r="N315">
            <v>36826.18</v>
          </cell>
          <cell r="O315">
            <v>30.75</v>
          </cell>
          <cell r="P315">
            <v>37.049999999999997</v>
          </cell>
          <cell r="Q315">
            <v>37299.339999999997</v>
          </cell>
        </row>
        <row r="316">
          <cell r="D316" t="str">
            <v>Painéis dos novos muros</v>
          </cell>
        </row>
        <row r="317">
          <cell r="D317" t="str">
            <v>muro frontal do cemitério existente</v>
          </cell>
          <cell r="F317">
            <v>2</v>
          </cell>
          <cell r="G317">
            <v>40</v>
          </cell>
          <cell r="I317">
            <v>2</v>
          </cell>
          <cell r="J317">
            <v>160</v>
          </cell>
        </row>
        <row r="318">
          <cell r="F318">
            <v>-2</v>
          </cell>
          <cell r="G318">
            <v>4</v>
          </cell>
          <cell r="I318">
            <v>2</v>
          </cell>
          <cell r="J318">
            <v>-16</v>
          </cell>
        </row>
        <row r="319">
          <cell r="F319">
            <v>2</v>
          </cell>
          <cell r="G319">
            <v>2.5</v>
          </cell>
          <cell r="I319">
            <v>2</v>
          </cell>
          <cell r="J319">
            <v>10</v>
          </cell>
        </row>
        <row r="320">
          <cell r="D320" t="str">
            <v>muros frontal e posterior da área ampliada</v>
          </cell>
          <cell r="F320">
            <v>4</v>
          </cell>
          <cell r="G320">
            <v>28.67</v>
          </cell>
          <cell r="I320">
            <v>2</v>
          </cell>
          <cell r="J320">
            <v>229.36</v>
          </cell>
        </row>
        <row r="321">
          <cell r="D321" t="str">
            <v>muro lateral direito da área ampliada</v>
          </cell>
          <cell r="F321">
            <v>2</v>
          </cell>
          <cell r="G321">
            <v>28.23</v>
          </cell>
          <cell r="I321">
            <v>2</v>
          </cell>
          <cell r="J321">
            <v>112.92</v>
          </cell>
        </row>
        <row r="322">
          <cell r="D322" t="str">
            <v>ressaltos dos pilares para fora das paredes</v>
          </cell>
          <cell r="F322">
            <v>88</v>
          </cell>
          <cell r="G322">
            <v>0.1</v>
          </cell>
          <cell r="I322">
            <v>2</v>
          </cell>
          <cell r="J322">
            <v>17.600000000000001</v>
          </cell>
        </row>
        <row r="323">
          <cell r="D323" t="str">
            <v>complemento pilares da maraquise frontal</v>
          </cell>
          <cell r="F323">
            <v>4</v>
          </cell>
          <cell r="G323">
            <v>0.15</v>
          </cell>
          <cell r="I323">
            <v>0.64999999999999991</v>
          </cell>
          <cell r="J323">
            <v>0.39</v>
          </cell>
        </row>
        <row r="324">
          <cell r="F324">
            <v>4</v>
          </cell>
          <cell r="G324">
            <v>0.25</v>
          </cell>
          <cell r="I324">
            <v>0.64999999999999991</v>
          </cell>
          <cell r="J324">
            <v>0.65</v>
          </cell>
        </row>
        <row r="325">
          <cell r="D325" t="str">
            <v>Viga central da marquise frontal</v>
          </cell>
          <cell r="F325">
            <v>2</v>
          </cell>
          <cell r="G325">
            <v>4.3</v>
          </cell>
          <cell r="I325">
            <v>0.4</v>
          </cell>
          <cell r="J325">
            <v>3.44</v>
          </cell>
        </row>
        <row r="326">
          <cell r="D326" t="str">
            <v>Laje da marquise frontal</v>
          </cell>
          <cell r="G326">
            <v>4.5999999999999996</v>
          </cell>
          <cell r="H326">
            <v>1.3</v>
          </cell>
          <cell r="J326">
            <v>5.98</v>
          </cell>
        </row>
        <row r="327">
          <cell r="D327" t="str">
            <v>muro frontal do cemitério existente - capeaço superior</v>
          </cell>
          <cell r="G327">
            <v>40</v>
          </cell>
          <cell r="H327">
            <v>0.15</v>
          </cell>
          <cell r="J327">
            <v>6</v>
          </cell>
        </row>
        <row r="328">
          <cell r="F328">
            <v>-1</v>
          </cell>
          <cell r="G328">
            <v>4</v>
          </cell>
          <cell r="H328">
            <v>0.15</v>
          </cell>
          <cell r="J328">
            <v>-0.6</v>
          </cell>
        </row>
        <row r="329">
          <cell r="G329">
            <v>2.5</v>
          </cell>
          <cell r="H329">
            <v>0.15</v>
          </cell>
          <cell r="J329">
            <v>0.38</v>
          </cell>
        </row>
        <row r="330">
          <cell r="D330" t="str">
            <v>muros frontal e posterior da área ampliada - capeaço superior</v>
          </cell>
          <cell r="F330">
            <v>2</v>
          </cell>
          <cell r="G330">
            <v>28.67</v>
          </cell>
          <cell r="H330">
            <v>0.15</v>
          </cell>
          <cell r="J330">
            <v>8.6</v>
          </cell>
        </row>
        <row r="331">
          <cell r="D331" t="str">
            <v>muro lateral direito da área ampliada - capeaço superior</v>
          </cell>
          <cell r="G331">
            <v>28.23</v>
          </cell>
          <cell r="H331">
            <v>0.15</v>
          </cell>
          <cell r="J331">
            <v>4.2300000000000004</v>
          </cell>
        </row>
        <row r="333">
          <cell r="D333" t="str">
            <v>Jazigos - 1ª Etapa (módulo 01 a módulo 24)</v>
          </cell>
        </row>
        <row r="334">
          <cell r="D334" t="str">
            <v>somente paredes transversais (porque frontal é vazada e posterior já é o muro) - entre lajes</v>
          </cell>
          <cell r="F334">
            <v>144</v>
          </cell>
          <cell r="G334">
            <v>2.5</v>
          </cell>
          <cell r="I334">
            <v>0.6</v>
          </cell>
          <cell r="J334">
            <v>216</v>
          </cell>
        </row>
        <row r="335">
          <cell r="D335" t="str">
            <v>empenas frontais (onde são fixadas as cruzes)</v>
          </cell>
          <cell r="F335">
            <v>48</v>
          </cell>
          <cell r="G335">
            <v>0.95</v>
          </cell>
          <cell r="I335">
            <v>0.32500000000000001</v>
          </cell>
          <cell r="J335">
            <v>14.82</v>
          </cell>
        </row>
        <row r="337">
          <cell r="D337" t="str">
            <v>Velatório</v>
          </cell>
        </row>
        <row r="338">
          <cell r="D338" t="str">
            <v>paredes longitudinais</v>
          </cell>
          <cell r="F338">
            <v>4</v>
          </cell>
          <cell r="G338">
            <v>10</v>
          </cell>
          <cell r="I338">
            <v>3</v>
          </cell>
          <cell r="J338">
            <v>120</v>
          </cell>
        </row>
        <row r="339">
          <cell r="F339">
            <v>2</v>
          </cell>
          <cell r="G339">
            <v>1.3</v>
          </cell>
          <cell r="I339">
            <v>3.58</v>
          </cell>
          <cell r="J339">
            <v>9.31</v>
          </cell>
        </row>
        <row r="340">
          <cell r="D340" t="str">
            <v>paredes transversais</v>
          </cell>
          <cell r="F340">
            <v>4</v>
          </cell>
          <cell r="G340">
            <v>6.7</v>
          </cell>
          <cell r="I340">
            <v>3</v>
          </cell>
          <cell r="J340">
            <v>80.400000000000006</v>
          </cell>
        </row>
        <row r="341">
          <cell r="F341">
            <v>2</v>
          </cell>
          <cell r="G341">
            <v>6.7</v>
          </cell>
          <cell r="I341">
            <v>0.625</v>
          </cell>
          <cell r="J341">
            <v>8.3800000000000008</v>
          </cell>
        </row>
        <row r="342">
          <cell r="F342">
            <v>2</v>
          </cell>
          <cell r="G342">
            <v>1.5499999999999998</v>
          </cell>
          <cell r="I342">
            <v>3.29</v>
          </cell>
          <cell r="J342">
            <v>10.199999999999999</v>
          </cell>
        </row>
        <row r="343">
          <cell r="F343">
            <v>-2</v>
          </cell>
          <cell r="G343">
            <v>1.6</v>
          </cell>
          <cell r="I343">
            <v>2.6</v>
          </cell>
          <cell r="J343">
            <v>-8.32</v>
          </cell>
        </row>
        <row r="344">
          <cell r="F344">
            <v>-2</v>
          </cell>
          <cell r="G344">
            <v>0.8</v>
          </cell>
          <cell r="I344">
            <v>2.1</v>
          </cell>
          <cell r="J344">
            <v>-3.36</v>
          </cell>
        </row>
        <row r="345">
          <cell r="F345">
            <v>-6</v>
          </cell>
          <cell r="G345">
            <v>1.5</v>
          </cell>
          <cell r="I345">
            <v>1</v>
          </cell>
          <cell r="J345">
            <v>-9</v>
          </cell>
        </row>
        <row r="346">
          <cell r="F346">
            <v>-2</v>
          </cell>
          <cell r="G346">
            <v>0.4</v>
          </cell>
          <cell r="I346">
            <v>0.4</v>
          </cell>
          <cell r="J346">
            <v>-0.32</v>
          </cell>
        </row>
        <row r="347">
          <cell r="D347" t="str">
            <v>Laje do WC do Velatório, para apoio do reservatório</v>
          </cell>
          <cell r="G347">
            <v>1.7</v>
          </cell>
          <cell r="H347">
            <v>1.6</v>
          </cell>
          <cell r="J347">
            <v>2.72</v>
          </cell>
        </row>
        <row r="348">
          <cell r="D348" t="str">
            <v>Suportes para bancos de concreto</v>
          </cell>
          <cell r="F348">
            <v>28</v>
          </cell>
          <cell r="G348">
            <v>0.25</v>
          </cell>
          <cell r="I348">
            <v>0.32999999999999996</v>
          </cell>
          <cell r="J348">
            <v>2.31</v>
          </cell>
        </row>
        <row r="349">
          <cell r="D349" t="str">
            <v>banco lateral esquerdo - tampo/fundo</v>
          </cell>
          <cell r="F349">
            <v>2</v>
          </cell>
          <cell r="G349">
            <v>9.6999999999999993</v>
          </cell>
          <cell r="H349">
            <v>0.4</v>
          </cell>
          <cell r="J349">
            <v>7.76</v>
          </cell>
        </row>
        <row r="350">
          <cell r="D350" t="str">
            <v>banco lateral direito - tampo/fundo</v>
          </cell>
          <cell r="F350">
            <v>2</v>
          </cell>
          <cell r="G350">
            <v>8.25</v>
          </cell>
          <cell r="H350">
            <v>0.4</v>
          </cell>
          <cell r="J350">
            <v>6.6</v>
          </cell>
        </row>
        <row r="351">
          <cell r="D351" t="str">
            <v>banco posterior - tampo/fundo</v>
          </cell>
          <cell r="F351">
            <v>2</v>
          </cell>
          <cell r="G351">
            <v>3.25</v>
          </cell>
          <cell r="H351">
            <v>0.4</v>
          </cell>
          <cell r="J351">
            <v>2.6</v>
          </cell>
        </row>
        <row r="352">
          <cell r="D352" t="str">
            <v>suporte dos caixões - tampo</v>
          </cell>
          <cell r="G352">
            <v>1.2</v>
          </cell>
          <cell r="H352">
            <v>0.4</v>
          </cell>
          <cell r="J352">
            <v>0.48</v>
          </cell>
        </row>
        <row r="353">
          <cell r="D353" t="str">
            <v>suporte dos caixões - espelhos</v>
          </cell>
          <cell r="F353">
            <v>2</v>
          </cell>
          <cell r="G353">
            <v>1.2</v>
          </cell>
          <cell r="I353">
            <v>1</v>
          </cell>
          <cell r="J353">
            <v>2.4</v>
          </cell>
        </row>
        <row r="354">
          <cell r="F354">
            <v>2</v>
          </cell>
          <cell r="G354">
            <v>0.4</v>
          </cell>
          <cell r="I354">
            <v>1</v>
          </cell>
          <cell r="J354">
            <v>0.8</v>
          </cell>
        </row>
        <row r="356">
          <cell r="D356" t="str">
            <v>Total item 5.3</v>
          </cell>
          <cell r="J356">
            <v>1006.7299999999999</v>
          </cell>
        </row>
        <row r="358">
          <cell r="A358" t="str">
            <v>5.4</v>
          </cell>
          <cell r="B358" t="str">
            <v>SINAPI</v>
          </cell>
          <cell r="C358" t="str">
            <v>89170</v>
          </cell>
          <cell r="D358" t="str">
            <v>REVESTIMENTO CERÂMICO PARA PAREDES INTERNAS, MEIA PAREDE, OU PAREDE INTEIRA, PLACAS GRÊS OU SEMI-GRÊS DE 60X60 CM, PARA EDIFICAÇÕES HABITACIONAIS UNIFAMILIAR (CASAS) E EDIFICAÇÕES PÚBLICAS PADRÃO.</v>
          </cell>
          <cell r="E358" t="str">
            <v>M2</v>
          </cell>
          <cell r="K358">
            <v>22.569999999999997</v>
          </cell>
          <cell r="L358">
            <v>54.97</v>
          </cell>
          <cell r="M358">
            <v>69.55</v>
          </cell>
          <cell r="N358">
            <v>1569.74</v>
          </cell>
          <cell r="O358">
            <v>57.22</v>
          </cell>
          <cell r="P358">
            <v>68.95</v>
          </cell>
          <cell r="Q358">
            <v>1556.2</v>
          </cell>
        </row>
        <row r="359">
          <cell r="D359" t="str">
            <v>WC do Velatório - até 1,80m</v>
          </cell>
        </row>
        <row r="360">
          <cell r="F360">
            <v>2</v>
          </cell>
          <cell r="G360">
            <v>1.4</v>
          </cell>
          <cell r="I360">
            <v>1.8</v>
          </cell>
          <cell r="J360">
            <v>5.04</v>
          </cell>
        </row>
        <row r="361">
          <cell r="F361">
            <v>2</v>
          </cell>
          <cell r="G361">
            <v>1.3</v>
          </cell>
          <cell r="I361">
            <v>1.8</v>
          </cell>
          <cell r="J361">
            <v>4.68</v>
          </cell>
        </row>
        <row r="362">
          <cell r="F362">
            <v>-1</v>
          </cell>
          <cell r="G362">
            <v>0.8</v>
          </cell>
          <cell r="I362">
            <v>1.8</v>
          </cell>
          <cell r="J362">
            <v>-1.44</v>
          </cell>
        </row>
        <row r="363">
          <cell r="D363" t="str">
            <v>Tampos dos bancos</v>
          </cell>
        </row>
        <row r="364">
          <cell r="D364" t="str">
            <v>banco lateral esquerdo - tampo</v>
          </cell>
          <cell r="G364">
            <v>9.6999999999999993</v>
          </cell>
          <cell r="H364">
            <v>0.4</v>
          </cell>
          <cell r="J364">
            <v>3.88</v>
          </cell>
        </row>
        <row r="365">
          <cell r="D365" t="str">
            <v>banco lateral direito - tampo</v>
          </cell>
          <cell r="G365">
            <v>8.25</v>
          </cell>
          <cell r="H365">
            <v>0.4</v>
          </cell>
          <cell r="J365">
            <v>3.3</v>
          </cell>
        </row>
        <row r="366">
          <cell r="D366" t="str">
            <v>banco posterior - tampo</v>
          </cell>
          <cell r="G366">
            <v>3.25</v>
          </cell>
          <cell r="H366">
            <v>0.4</v>
          </cell>
          <cell r="J366">
            <v>1.3</v>
          </cell>
        </row>
        <row r="367">
          <cell r="D367" t="str">
            <v>banco lateral esquerdo - espelho</v>
          </cell>
          <cell r="G367">
            <v>9.6999999999999993</v>
          </cell>
          <cell r="I367">
            <v>0.1</v>
          </cell>
          <cell r="J367">
            <v>0.97</v>
          </cell>
        </row>
        <row r="368">
          <cell r="D368" t="str">
            <v>banco lateral direito - espelho</v>
          </cell>
          <cell r="G368">
            <v>8.25</v>
          </cell>
          <cell r="I368">
            <v>0.1</v>
          </cell>
          <cell r="J368">
            <v>0.83</v>
          </cell>
        </row>
        <row r="369">
          <cell r="D369" t="str">
            <v>banco posterior - espelho</v>
          </cell>
          <cell r="G369">
            <v>3.25</v>
          </cell>
          <cell r="I369">
            <v>0.1</v>
          </cell>
          <cell r="J369">
            <v>0.33</v>
          </cell>
        </row>
        <row r="370">
          <cell r="D370" t="str">
            <v>Suporte dos caixões</v>
          </cell>
        </row>
        <row r="371">
          <cell r="D371" t="str">
            <v>tampo</v>
          </cell>
          <cell r="G371">
            <v>1.2</v>
          </cell>
          <cell r="H371">
            <v>0.4</v>
          </cell>
          <cell r="J371">
            <v>0.48</v>
          </cell>
        </row>
        <row r="372">
          <cell r="D372" t="str">
            <v>espelhos</v>
          </cell>
          <cell r="F372">
            <v>2</v>
          </cell>
          <cell r="G372">
            <v>1.2</v>
          </cell>
          <cell r="I372">
            <v>1</v>
          </cell>
          <cell r="J372">
            <v>2.4</v>
          </cell>
        </row>
        <row r="373">
          <cell r="F373">
            <v>2</v>
          </cell>
          <cell r="G373">
            <v>0.4</v>
          </cell>
          <cell r="I373">
            <v>1</v>
          </cell>
          <cell r="J373">
            <v>0.8</v>
          </cell>
        </row>
        <row r="375">
          <cell r="D375" t="str">
            <v>Total item 5.4</v>
          </cell>
          <cell r="J375">
            <v>22.569999999999997</v>
          </cell>
        </row>
        <row r="377">
          <cell r="A377" t="str">
            <v>5.5</v>
          </cell>
          <cell r="B377" t="str">
            <v>EMLURB</v>
          </cell>
          <cell r="C377" t="str">
            <v>11.06.056</v>
          </cell>
          <cell r="D377" t="str">
            <v>REVESTIMENTO EM FACHADA C/ CERAMICA ESMALTADA  10X10CM, TIPO A,EM CORES,ELIANE,PORTO RICO, SAMARSA, ELIZABETH OU SIMILAR, ASSENTADO COM ARGAMASSA PRE FABRICADA E REJUNTE DA QUARTZOLIT OU SIMILAR (ESPESSURA DA JUNTA DE 6MM)  SOBRE EMBOCO PRONTO.</v>
          </cell>
          <cell r="E377" t="str">
            <v>M2</v>
          </cell>
          <cell r="K377">
            <v>56.8</v>
          </cell>
          <cell r="L377">
            <v>59.56</v>
          </cell>
          <cell r="M377">
            <v>75.36</v>
          </cell>
          <cell r="N377">
            <v>4280.4399999999996</v>
          </cell>
          <cell r="O377">
            <v>61.2</v>
          </cell>
          <cell r="P377">
            <v>73.75</v>
          </cell>
          <cell r="Q377">
            <v>4189</v>
          </cell>
        </row>
        <row r="378">
          <cell r="D378" t="str">
            <v>Fachada do velatório - até 1,00m de altura</v>
          </cell>
        </row>
        <row r="379">
          <cell r="G379">
            <v>10</v>
          </cell>
          <cell r="I379">
            <v>1</v>
          </cell>
          <cell r="J379">
            <v>10</v>
          </cell>
        </row>
        <row r="380">
          <cell r="G380">
            <v>7</v>
          </cell>
          <cell r="I380">
            <v>1</v>
          </cell>
          <cell r="J380">
            <v>7</v>
          </cell>
        </row>
        <row r="381">
          <cell r="F381">
            <v>-1</v>
          </cell>
          <cell r="G381">
            <v>1.6</v>
          </cell>
          <cell r="I381">
            <v>1</v>
          </cell>
          <cell r="J381">
            <v>-1.6</v>
          </cell>
        </row>
        <row r="382">
          <cell r="D382" t="str">
            <v>Fachada do muro frontal - até 1,00m de altura</v>
          </cell>
        </row>
        <row r="383">
          <cell r="G383">
            <v>8.6</v>
          </cell>
          <cell r="I383">
            <v>1</v>
          </cell>
          <cell r="J383">
            <v>8.6</v>
          </cell>
        </row>
        <row r="384">
          <cell r="G384">
            <v>17.399999999999999</v>
          </cell>
          <cell r="I384">
            <v>1</v>
          </cell>
          <cell r="J384">
            <v>17.399999999999999</v>
          </cell>
        </row>
        <row r="385">
          <cell r="D385" t="str">
            <v>Marquise de entrada - todas as faces</v>
          </cell>
        </row>
        <row r="386">
          <cell r="D386" t="str">
            <v>tampo/fundo</v>
          </cell>
          <cell r="F386">
            <v>2</v>
          </cell>
          <cell r="G386">
            <v>4.5999999999999996</v>
          </cell>
          <cell r="H386">
            <v>1.3</v>
          </cell>
          <cell r="J386">
            <v>11.96</v>
          </cell>
        </row>
        <row r="387">
          <cell r="D387" t="str">
            <v>viga central</v>
          </cell>
          <cell r="F387">
            <v>2</v>
          </cell>
          <cell r="G387">
            <v>4.3</v>
          </cell>
          <cell r="I387">
            <v>0.4</v>
          </cell>
          <cell r="J387">
            <v>3.44</v>
          </cell>
        </row>
        <row r="389">
          <cell r="D389" t="str">
            <v>Total item 5.5</v>
          </cell>
          <cell r="J389">
            <v>56.8</v>
          </cell>
        </row>
        <row r="391">
          <cell r="A391" t="str">
            <v>6.0</v>
          </cell>
          <cell r="D391" t="str">
            <v>PISOS/ PAVIMENTAÇÕES</v>
          </cell>
          <cell r="N391">
            <v>145977.34</v>
          </cell>
          <cell r="Q391">
            <v>144292.82999999999</v>
          </cell>
        </row>
        <row r="393">
          <cell r="A393" t="str">
            <v>6.1</v>
          </cell>
          <cell r="B393" t="str">
            <v>SINAPI</v>
          </cell>
          <cell r="C393" t="str">
            <v>96620</v>
          </cell>
          <cell r="D393" t="str">
            <v>LASTRO DE CONCRETO MAGRO, APLICADO EM PISOS OU RADIERS. AF_08/2017</v>
          </cell>
          <cell r="E393" t="str">
            <v>M3</v>
          </cell>
          <cell r="K393">
            <v>5.6099999999999994</v>
          </cell>
          <cell r="L393">
            <v>474.08</v>
          </cell>
          <cell r="M393">
            <v>599.85</v>
          </cell>
          <cell r="N393">
            <v>3365.15</v>
          </cell>
          <cell r="O393">
            <v>496.77</v>
          </cell>
          <cell r="P393">
            <v>598.61</v>
          </cell>
          <cell r="Q393">
            <v>3358.2</v>
          </cell>
        </row>
        <row r="394">
          <cell r="D394" t="str">
            <v>Velatório</v>
          </cell>
        </row>
        <row r="395">
          <cell r="D395" t="str">
            <v>Piso salão interno</v>
          </cell>
          <cell r="G395">
            <v>9.6999999999999993</v>
          </cell>
          <cell r="H395">
            <v>6.7</v>
          </cell>
          <cell r="I395">
            <v>0.05</v>
          </cell>
          <cell r="J395">
            <v>3.25</v>
          </cell>
        </row>
        <row r="396">
          <cell r="F396">
            <v>-1</v>
          </cell>
          <cell r="G396">
            <v>1.45</v>
          </cell>
          <cell r="H396">
            <v>1.55</v>
          </cell>
          <cell r="I396">
            <v>0.05</v>
          </cell>
          <cell r="J396">
            <v>-0.11</v>
          </cell>
        </row>
        <row r="397">
          <cell r="F397">
            <v>-1</v>
          </cell>
          <cell r="G397">
            <v>1.2</v>
          </cell>
          <cell r="H397">
            <v>0.4</v>
          </cell>
          <cell r="I397">
            <v>0.05</v>
          </cell>
          <cell r="J397">
            <v>-0.02</v>
          </cell>
        </row>
        <row r="398">
          <cell r="D398" t="str">
            <v>WC do velatório</v>
          </cell>
          <cell r="G398">
            <v>1.4</v>
          </cell>
          <cell r="H398">
            <v>1.3</v>
          </cell>
          <cell r="I398">
            <v>0.05</v>
          </cell>
          <cell r="J398">
            <v>0.09</v>
          </cell>
        </row>
        <row r="399">
          <cell r="D399" t="str">
            <v>Jazigos - 1ª Etapa (módulo 01 a módulo 24)</v>
          </cell>
        </row>
        <row r="400">
          <cell r="D400" t="str">
            <v>Piso dos jazigos inferiores</v>
          </cell>
          <cell r="F400">
            <v>24</v>
          </cell>
          <cell r="G400">
            <v>2.5</v>
          </cell>
          <cell r="H400">
            <v>0.8</v>
          </cell>
          <cell r="I400">
            <v>0.05</v>
          </cell>
          <cell r="J400">
            <v>2.4</v>
          </cell>
        </row>
        <row r="402">
          <cell r="D402" t="str">
            <v>Total item 6.1</v>
          </cell>
          <cell r="J402">
            <v>5.6099999999999994</v>
          </cell>
        </row>
        <row r="404">
          <cell r="A404" t="str">
            <v>6.2</v>
          </cell>
          <cell r="B404" t="str">
            <v>SINAPI</v>
          </cell>
          <cell r="C404" t="str">
            <v>87630</v>
          </cell>
          <cell r="D404" t="str">
            <v>CONTRAPISO EM ARGAMASSA TRAÇO 1:4 (CIMENTO E AREIA), PREPARO MECÂNICO COM BETONEIRA 400 L, APLICADO EM ÁREAS SECAS SOBRE LAJE, ADERIDO, ESPESSURA 3CM. AF_06/2014</v>
          </cell>
          <cell r="E404" t="str">
            <v>M2</v>
          </cell>
          <cell r="K404">
            <v>64.08</v>
          </cell>
          <cell r="L404">
            <v>38.06</v>
          </cell>
          <cell r="M404">
            <v>48.16</v>
          </cell>
          <cell r="N404">
            <v>3086.09</v>
          </cell>
          <cell r="O404">
            <v>39.68</v>
          </cell>
          <cell r="P404">
            <v>47.81</v>
          </cell>
          <cell r="Q404">
            <v>3063.66</v>
          </cell>
        </row>
        <row r="405">
          <cell r="D405" t="str">
            <v>Velatório</v>
          </cell>
        </row>
        <row r="406">
          <cell r="D406" t="str">
            <v>Piso salão interno</v>
          </cell>
          <cell r="G406">
            <v>9.6999999999999993</v>
          </cell>
          <cell r="H406">
            <v>6.7</v>
          </cell>
          <cell r="J406">
            <v>64.989999999999995</v>
          </cell>
        </row>
        <row r="407">
          <cell r="F407">
            <v>-1</v>
          </cell>
          <cell r="G407">
            <v>1.45</v>
          </cell>
          <cell r="H407">
            <v>1.55</v>
          </cell>
          <cell r="J407">
            <v>-2.25</v>
          </cell>
        </row>
        <row r="408">
          <cell r="F408">
            <v>-1</v>
          </cell>
          <cell r="G408">
            <v>1.2</v>
          </cell>
          <cell r="H408">
            <v>0.4</v>
          </cell>
          <cell r="J408">
            <v>-0.48</v>
          </cell>
        </row>
        <row r="409">
          <cell r="D409" t="str">
            <v>WC do velatório</v>
          </cell>
          <cell r="G409">
            <v>1.4</v>
          </cell>
          <cell r="H409">
            <v>1.3</v>
          </cell>
          <cell r="J409">
            <v>1.82</v>
          </cell>
        </row>
        <row r="411">
          <cell r="D411" t="str">
            <v>Total item 6.2</v>
          </cell>
          <cell r="J411">
            <v>64.08</v>
          </cell>
        </row>
        <row r="413">
          <cell r="A413" t="str">
            <v>6.3</v>
          </cell>
          <cell r="B413" t="str">
            <v>SINAPI</v>
          </cell>
          <cell r="C413" t="str">
            <v>87263</v>
          </cell>
          <cell r="D413" t="str">
            <v>REVESTIMENTO COM PORCELANATO RETIFICADO EXTRA (GRÊS), DE ALTA QUALIDADE, DIMENSÕES 60X60CM, NAS CORES INDICADAS EM PROJETO, INCLUINDO ARGAMASSA COLANTE DE ASSENTAMENTO E REJUNTE FLEXÍVEL</v>
          </cell>
          <cell r="E413" t="str">
            <v>M2</v>
          </cell>
          <cell r="K413">
            <v>64.08</v>
          </cell>
          <cell r="L413">
            <v>102.77</v>
          </cell>
          <cell r="M413">
            <v>130.03</v>
          </cell>
          <cell r="N413">
            <v>8332.32</v>
          </cell>
          <cell r="O413">
            <v>104.22</v>
          </cell>
          <cell r="P413">
            <v>125.59</v>
          </cell>
          <cell r="Q413">
            <v>8047.8</v>
          </cell>
        </row>
        <row r="414">
          <cell r="D414" t="str">
            <v>Velatório</v>
          </cell>
        </row>
        <row r="415">
          <cell r="D415" t="str">
            <v>Piso salão interno</v>
          </cell>
          <cell r="G415">
            <v>9.6999999999999993</v>
          </cell>
          <cell r="H415">
            <v>6.7</v>
          </cell>
          <cell r="J415">
            <v>64.989999999999995</v>
          </cell>
        </row>
        <row r="416">
          <cell r="F416">
            <v>-1</v>
          </cell>
          <cell r="G416">
            <v>1.45</v>
          </cell>
          <cell r="H416">
            <v>1.55</v>
          </cell>
          <cell r="J416">
            <v>-2.25</v>
          </cell>
        </row>
        <row r="417">
          <cell r="F417">
            <v>-1</v>
          </cell>
          <cell r="G417">
            <v>1.2</v>
          </cell>
          <cell r="H417">
            <v>0.4</v>
          </cell>
          <cell r="J417">
            <v>-0.48</v>
          </cell>
        </row>
        <row r="418">
          <cell r="D418" t="str">
            <v>WC do velatório</v>
          </cell>
          <cell r="G418">
            <v>1.4</v>
          </cell>
          <cell r="H418">
            <v>1.3</v>
          </cell>
          <cell r="J418">
            <v>1.82</v>
          </cell>
        </row>
        <row r="420">
          <cell r="D420" t="str">
            <v>Total item 6.3</v>
          </cell>
          <cell r="J420">
            <v>64.08</v>
          </cell>
        </row>
        <row r="422">
          <cell r="A422" t="str">
            <v>6.4</v>
          </cell>
          <cell r="B422" t="str">
            <v>SINAPI</v>
          </cell>
          <cell r="C422" t="str">
            <v>94273</v>
          </cell>
          <cell r="D422" t="str">
            <v>ASSENTAMENTO DE GUIA (MEIO-FIO) EM TRECHO RETO, CONFECCIONADA EM CONCRETO PRÉ-FABRICADO, DIMENSÕES 100X15X13X30 CM (COMPRIMENTO X BASE INFERIOR X BASE SUPERIOR X ALTURA), PARA VIAS URBANAS (USO VIÁRIO). AF_06/2016</v>
          </cell>
          <cell r="E422" t="str">
            <v>M</v>
          </cell>
          <cell r="K422">
            <v>219.79999999999998</v>
          </cell>
          <cell r="L422">
            <v>36.11</v>
          </cell>
          <cell r="M422">
            <v>45.69</v>
          </cell>
          <cell r="N422">
            <v>10042.66</v>
          </cell>
          <cell r="O422">
            <v>37.61</v>
          </cell>
          <cell r="P422">
            <v>45.32</v>
          </cell>
          <cell r="Q422">
            <v>9961.33</v>
          </cell>
        </row>
        <row r="423">
          <cell r="D423" t="str">
            <v>Áreas externas</v>
          </cell>
        </row>
        <row r="424">
          <cell r="D424" t="str">
            <v>Rua frontal - prolongamento do pavimento existente</v>
          </cell>
          <cell r="F424">
            <v>2</v>
          </cell>
          <cell r="G424">
            <v>94.1</v>
          </cell>
          <cell r="J424">
            <v>188.2</v>
          </cell>
        </row>
        <row r="425">
          <cell r="D425" t="str">
            <v>recrava final</v>
          </cell>
          <cell r="G425">
            <v>6</v>
          </cell>
          <cell r="J425">
            <v>6</v>
          </cell>
        </row>
        <row r="426">
          <cell r="D426" t="str">
            <v>Pátio frontal - lateral esquerda</v>
          </cell>
          <cell r="G426">
            <v>9.1999999999999993</v>
          </cell>
          <cell r="J426">
            <v>9.1999999999999993</v>
          </cell>
        </row>
        <row r="427">
          <cell r="D427" t="str">
            <v>Pátio frontal - lateral direita</v>
          </cell>
          <cell r="G427">
            <v>16.399999999999999</v>
          </cell>
          <cell r="J427">
            <v>16.399999999999999</v>
          </cell>
        </row>
        <row r="429">
          <cell r="D429" t="str">
            <v>Total item 6.4</v>
          </cell>
          <cell r="J429">
            <v>219.79999999999998</v>
          </cell>
        </row>
        <row r="431">
          <cell r="A431" t="str">
            <v>6.5</v>
          </cell>
          <cell r="B431" t="str">
            <v>SINAPI</v>
          </cell>
          <cell r="C431" t="str">
            <v>101169</v>
          </cell>
          <cell r="D431" t="str">
            <v>EXECUÇÃO DE PAVIMENTO EM PARALELEPÍPEDOS, REJUNTAMENTO COM ARGAMASSA TRAÇO 1:3 (CIMENTO E AREIA). AF_05/2020</v>
          </cell>
          <cell r="E431" t="str">
            <v>M2</v>
          </cell>
          <cell r="K431">
            <v>1146.5999999999999</v>
          </cell>
          <cell r="L431">
            <v>58.75</v>
          </cell>
          <cell r="M431">
            <v>74.34</v>
          </cell>
          <cell r="N431">
            <v>85238.24</v>
          </cell>
          <cell r="O431">
            <v>61.06</v>
          </cell>
          <cell r="P431">
            <v>73.58</v>
          </cell>
          <cell r="Q431">
            <v>84366.82</v>
          </cell>
        </row>
        <row r="432">
          <cell r="D432" t="str">
            <v>Áreas externas</v>
          </cell>
          <cell r="H432" t="str">
            <v>Lmed</v>
          </cell>
        </row>
        <row r="433">
          <cell r="D433" t="str">
            <v>Rua frontal - prolongamento do pavimento existente</v>
          </cell>
          <cell r="G433">
            <v>94.1</v>
          </cell>
          <cell r="H433">
            <v>6</v>
          </cell>
          <cell r="J433">
            <v>564.6</v>
          </cell>
        </row>
        <row r="434">
          <cell r="D434" t="str">
            <v>Pátio frontal do cemitério</v>
          </cell>
          <cell r="G434">
            <v>40</v>
          </cell>
          <cell r="H434">
            <v>16.299999999999997</v>
          </cell>
          <cell r="J434">
            <v>652</v>
          </cell>
        </row>
        <row r="435">
          <cell r="F435">
            <v>-1</v>
          </cell>
          <cell r="G435">
            <v>10</v>
          </cell>
          <cell r="H435">
            <v>7</v>
          </cell>
          <cell r="J435">
            <v>-70</v>
          </cell>
        </row>
        <row r="437">
          <cell r="D437" t="str">
            <v>Total item 6.5</v>
          </cell>
          <cell r="J437">
            <v>1146.5999999999999</v>
          </cell>
        </row>
        <row r="439">
          <cell r="A439" t="str">
            <v>6.6</v>
          </cell>
          <cell r="B439" t="str">
            <v>SEINFRA</v>
          </cell>
          <cell r="C439" t="str">
            <v xml:space="preserve">C3449 </v>
          </cell>
          <cell r="D439" t="str">
            <v xml:space="preserve">MEIO FIO PRÉ MOLDADO (0,07x0,30x1,00)M C/REJUNTAMENTO </v>
          </cell>
          <cell r="E439" t="str">
            <v>M</v>
          </cell>
          <cell r="K439">
            <v>221.5</v>
          </cell>
          <cell r="L439">
            <v>19.649999999999999</v>
          </cell>
          <cell r="M439">
            <v>24.86</v>
          </cell>
          <cell r="N439">
            <v>5506.49</v>
          </cell>
          <cell r="O439">
            <v>20.63</v>
          </cell>
          <cell r="P439">
            <v>24.86</v>
          </cell>
          <cell r="Q439">
            <v>5506.49</v>
          </cell>
        </row>
        <row r="440">
          <cell r="D440" t="str">
            <v>Áreas internas</v>
          </cell>
        </row>
        <row r="441">
          <cell r="D441" t="str">
            <v>Rua central do cemitério existente</v>
          </cell>
          <cell r="F441">
            <v>2</v>
          </cell>
          <cell r="G441">
            <v>69.8</v>
          </cell>
          <cell r="J441">
            <v>139.6</v>
          </cell>
        </row>
        <row r="442">
          <cell r="D442" t="str">
            <v>Rua frontal do cemitério existente</v>
          </cell>
          <cell r="G442">
            <v>37</v>
          </cell>
          <cell r="J442">
            <v>37</v>
          </cell>
        </row>
        <row r="443">
          <cell r="F443">
            <v>-1</v>
          </cell>
          <cell r="G443">
            <v>4</v>
          </cell>
          <cell r="J443">
            <v>-4</v>
          </cell>
        </row>
        <row r="444">
          <cell r="D444" t="str">
            <v>Ruas da área de ampliação</v>
          </cell>
          <cell r="G444">
            <v>26</v>
          </cell>
          <cell r="J444">
            <v>26</v>
          </cell>
        </row>
        <row r="445">
          <cell r="G445">
            <v>20.3</v>
          </cell>
          <cell r="J445">
            <v>20.3</v>
          </cell>
        </row>
        <row r="446">
          <cell r="G446">
            <v>2.6</v>
          </cell>
          <cell r="J446">
            <v>2.6</v>
          </cell>
        </row>
        <row r="448">
          <cell r="D448" t="str">
            <v>Total item 6.6</v>
          </cell>
          <cell r="J448">
            <v>221.5</v>
          </cell>
        </row>
        <row r="450">
          <cell r="A450" t="str">
            <v>6.7</v>
          </cell>
          <cell r="B450" t="str">
            <v>SINAPI</v>
          </cell>
          <cell r="C450" t="str">
            <v>97113</v>
          </cell>
          <cell r="D450" t="str">
            <v>APLICAÇÃO DE LONA PLÁSTICA PARA EXECUÇÃO DE PAVIMENTOS DE CONCRETO. AF_11/2017</v>
          </cell>
          <cell r="E450" t="str">
            <v>M2</v>
          </cell>
          <cell r="K450">
            <v>519.02</v>
          </cell>
          <cell r="L450">
            <v>1.9</v>
          </cell>
          <cell r="M450">
            <v>2.4</v>
          </cell>
          <cell r="N450">
            <v>1245.6400000000001</v>
          </cell>
          <cell r="O450">
            <v>1.92</v>
          </cell>
          <cell r="P450">
            <v>2.31</v>
          </cell>
          <cell r="Q450">
            <v>1198.93</v>
          </cell>
        </row>
        <row r="451">
          <cell r="D451" t="str">
            <v>Áreas internas</v>
          </cell>
          <cell r="H451" t="str">
            <v>Lmed</v>
          </cell>
        </row>
        <row r="452">
          <cell r="D452" t="str">
            <v>Cemitério existente - rua frontal transversal</v>
          </cell>
          <cell r="G452">
            <v>40</v>
          </cell>
          <cell r="H452">
            <v>2.95</v>
          </cell>
          <cell r="J452">
            <v>118</v>
          </cell>
        </row>
        <row r="453">
          <cell r="D453" t="str">
            <v>Cemitério existente - rua central longitudinal</v>
          </cell>
          <cell r="G453">
            <v>20.13</v>
          </cell>
          <cell r="H453">
            <v>3.915</v>
          </cell>
          <cell r="J453">
            <v>78.81</v>
          </cell>
        </row>
        <row r="454">
          <cell r="G454">
            <v>13.11</v>
          </cell>
          <cell r="H454">
            <v>3.75</v>
          </cell>
          <cell r="J454">
            <v>49.16</v>
          </cell>
        </row>
        <row r="455">
          <cell r="G455">
            <v>2.04</v>
          </cell>
          <cell r="H455">
            <v>1.7050000000000001</v>
          </cell>
          <cell r="J455">
            <v>3.48</v>
          </cell>
        </row>
        <row r="456">
          <cell r="G456">
            <v>17.559999999999999</v>
          </cell>
          <cell r="H456">
            <v>4.6150000000000002</v>
          </cell>
          <cell r="J456">
            <v>81.040000000000006</v>
          </cell>
        </row>
        <row r="457">
          <cell r="G457">
            <v>16.91</v>
          </cell>
          <cell r="H457">
            <v>3.6150000000000002</v>
          </cell>
          <cell r="J457">
            <v>61.13</v>
          </cell>
        </row>
        <row r="458">
          <cell r="D458" t="str">
            <v>Rua fontal da área de ampliação</v>
          </cell>
          <cell r="G458">
            <v>28.7</v>
          </cell>
          <cell r="H458">
            <v>2.6</v>
          </cell>
          <cell r="J458">
            <v>74.62</v>
          </cell>
        </row>
        <row r="459">
          <cell r="D459" t="str">
            <v>Ruas longitudinal em frente aos módulos dessa 1ª etapa</v>
          </cell>
          <cell r="G459">
            <v>20.3</v>
          </cell>
          <cell r="H459">
            <v>2.6</v>
          </cell>
          <cell r="J459">
            <v>52.78</v>
          </cell>
        </row>
        <row r="461">
          <cell r="D461" t="str">
            <v>Total item 6.7</v>
          </cell>
          <cell r="J461">
            <v>519.02</v>
          </cell>
        </row>
        <row r="463">
          <cell r="A463" t="str">
            <v>6.8</v>
          </cell>
          <cell r="B463" t="str">
            <v>SINAPI</v>
          </cell>
          <cell r="C463" t="str">
            <v>10917</v>
          </cell>
          <cell r="D463" t="str">
            <v>TELA DE ACO SOLDADA NERVURADA, CA-60, Q-61, (0,97 KG/M2), DIAMETRO DO FIO = 3,4 MM, LARGURA = 2,45 M, ESPACAMENTO DA MALHA = 15 X 15 CM, FORNECIMENTO E INSTALAÇÃO</v>
          </cell>
          <cell r="E463" t="str">
            <v>M2</v>
          </cell>
          <cell r="K463">
            <v>519.02</v>
          </cell>
          <cell r="L463">
            <v>6.76</v>
          </cell>
          <cell r="M463">
            <v>8.5500000000000007</v>
          </cell>
          <cell r="N463">
            <v>4437.62</v>
          </cell>
          <cell r="O463">
            <v>6.76</v>
          </cell>
          <cell r="P463">
            <v>8.15</v>
          </cell>
          <cell r="Q463">
            <v>4230.01</v>
          </cell>
        </row>
        <row r="464">
          <cell r="D464" t="str">
            <v>Áreas internas</v>
          </cell>
          <cell r="H464" t="str">
            <v>Lmed</v>
          </cell>
        </row>
        <row r="465">
          <cell r="D465" t="str">
            <v>Cemitério existente - rua frontal transversal</v>
          </cell>
          <cell r="G465">
            <v>40</v>
          </cell>
          <cell r="H465">
            <v>2.95</v>
          </cell>
          <cell r="J465">
            <v>118</v>
          </cell>
        </row>
        <row r="466">
          <cell r="D466" t="str">
            <v>Cemitério existente - rua central longitudinal</v>
          </cell>
          <cell r="G466">
            <v>20.13</v>
          </cell>
          <cell r="H466">
            <v>3.915</v>
          </cell>
          <cell r="J466">
            <v>78.81</v>
          </cell>
        </row>
        <row r="467">
          <cell r="G467">
            <v>13.11</v>
          </cell>
          <cell r="H467">
            <v>3.75</v>
          </cell>
          <cell r="J467">
            <v>49.16</v>
          </cell>
        </row>
        <row r="468">
          <cell r="G468">
            <v>2.04</v>
          </cell>
          <cell r="H468">
            <v>1.7050000000000001</v>
          </cell>
          <cell r="J468">
            <v>3.48</v>
          </cell>
        </row>
        <row r="469">
          <cell r="G469">
            <v>17.559999999999999</v>
          </cell>
          <cell r="H469">
            <v>4.6150000000000002</v>
          </cell>
          <cell r="J469">
            <v>81.040000000000006</v>
          </cell>
        </row>
        <row r="470">
          <cell r="G470">
            <v>16.91</v>
          </cell>
          <cell r="H470">
            <v>3.6150000000000002</v>
          </cell>
          <cell r="J470">
            <v>61.13</v>
          </cell>
        </row>
        <row r="471">
          <cell r="D471" t="str">
            <v>Rua fontal da área de ampliação</v>
          </cell>
          <cell r="G471">
            <v>28.7</v>
          </cell>
          <cell r="H471">
            <v>2.6</v>
          </cell>
          <cell r="J471">
            <v>74.62</v>
          </cell>
        </row>
        <row r="472">
          <cell r="D472" t="str">
            <v>Ruas longitudinal em frente aos módulos dessa 1ª etapa</v>
          </cell>
          <cell r="G472">
            <v>20.3</v>
          </cell>
          <cell r="H472">
            <v>2.6</v>
          </cell>
          <cell r="J472">
            <v>52.78</v>
          </cell>
        </row>
        <row r="474">
          <cell r="D474" t="str">
            <v>Total item 6.8</v>
          </cell>
          <cell r="J474">
            <v>519.02</v>
          </cell>
        </row>
        <row r="476">
          <cell r="A476" t="str">
            <v>6.9</v>
          </cell>
          <cell r="B476" t="str">
            <v>SINAPI</v>
          </cell>
          <cell r="C476" t="str">
            <v>94990</v>
          </cell>
          <cell r="D476" t="str">
            <v>EXECUÇÃO DE PASSEIO (CALÇADA) OU PISO DE CONCRETO COM CONCRETO MOLDADO IN LOCO, FEITO EM OBRA, ACABAMENTO CONVENCIONAL, NÃO ARMADO. AF_07/2016 (INCLUI JUNTAS DE RETRAÇÃO)</v>
          </cell>
          <cell r="E476" t="str">
            <v>M3</v>
          </cell>
          <cell r="K476">
            <v>31.15</v>
          </cell>
          <cell r="L476">
            <v>627.27</v>
          </cell>
          <cell r="M476">
            <v>793.68</v>
          </cell>
          <cell r="N476">
            <v>24723.13</v>
          </cell>
          <cell r="O476">
            <v>654.29999999999995</v>
          </cell>
          <cell r="P476">
            <v>788.43</v>
          </cell>
          <cell r="Q476">
            <v>24559.59</v>
          </cell>
        </row>
        <row r="477">
          <cell r="D477" t="str">
            <v>Áreas internas</v>
          </cell>
          <cell r="H477" t="str">
            <v>Lmed</v>
          </cell>
          <cell r="I477" t="str">
            <v>esp=6cm</v>
          </cell>
        </row>
        <row r="478">
          <cell r="D478" t="str">
            <v>Cemitério existente - rua frontal transversal</v>
          </cell>
          <cell r="G478">
            <v>40</v>
          </cell>
          <cell r="H478">
            <v>2.95</v>
          </cell>
          <cell r="I478">
            <v>0.06</v>
          </cell>
          <cell r="J478">
            <v>7.08</v>
          </cell>
        </row>
        <row r="479">
          <cell r="D479" t="str">
            <v>Cemitério existente - rua central longitudinal</v>
          </cell>
          <cell r="G479">
            <v>20.13</v>
          </cell>
          <cell r="H479">
            <v>3.915</v>
          </cell>
          <cell r="I479">
            <v>0.06</v>
          </cell>
          <cell r="J479">
            <v>4.7300000000000004</v>
          </cell>
        </row>
        <row r="480">
          <cell r="G480">
            <v>13.11</v>
          </cell>
          <cell r="H480">
            <v>3.75</v>
          </cell>
          <cell r="I480">
            <v>0.06</v>
          </cell>
          <cell r="J480">
            <v>2.95</v>
          </cell>
        </row>
        <row r="481">
          <cell r="G481">
            <v>2.04</v>
          </cell>
          <cell r="H481">
            <v>1.7050000000000001</v>
          </cell>
          <cell r="I481">
            <v>0.06</v>
          </cell>
          <cell r="J481">
            <v>0.21</v>
          </cell>
        </row>
        <row r="482">
          <cell r="G482">
            <v>17.559999999999999</v>
          </cell>
          <cell r="H482">
            <v>4.6150000000000002</v>
          </cell>
          <cell r="I482">
            <v>0.06</v>
          </cell>
          <cell r="J482">
            <v>4.8600000000000003</v>
          </cell>
        </row>
        <row r="483">
          <cell r="G483">
            <v>16.91</v>
          </cell>
          <cell r="H483">
            <v>3.6150000000000002</v>
          </cell>
          <cell r="I483">
            <v>0.06</v>
          </cell>
          <cell r="J483">
            <v>3.67</v>
          </cell>
        </row>
        <row r="484">
          <cell r="D484" t="str">
            <v>Rua fontal da área de ampliação</v>
          </cell>
          <cell r="G484">
            <v>28.7</v>
          </cell>
          <cell r="H484">
            <v>2.6</v>
          </cell>
          <cell r="I484">
            <v>0.06</v>
          </cell>
          <cell r="J484">
            <v>4.4800000000000004</v>
          </cell>
        </row>
        <row r="485">
          <cell r="D485" t="str">
            <v>Rua longitudinal em frente aos módulos dessa 1ª etapa</v>
          </cell>
          <cell r="G485">
            <v>20.3</v>
          </cell>
          <cell r="H485">
            <v>2.6</v>
          </cell>
          <cell r="I485">
            <v>0.06</v>
          </cell>
          <cell r="J485">
            <v>3.17</v>
          </cell>
        </row>
        <row r="487">
          <cell r="D487" t="str">
            <v>Total item 6.9</v>
          </cell>
          <cell r="J487">
            <v>31.15</v>
          </cell>
        </row>
        <row r="489">
          <cell r="A489" t="str">
            <v>7.0</v>
          </cell>
          <cell r="D489" t="str">
            <v>COBERTAS</v>
          </cell>
          <cell r="N489">
            <v>16426.189999999999</v>
          </cell>
          <cell r="Q489">
            <v>16219.69</v>
          </cell>
        </row>
        <row r="491">
          <cell r="A491" t="str">
            <v>7.1</v>
          </cell>
          <cell r="B491" t="str">
            <v>SINAPI</v>
          </cell>
          <cell r="C491" t="str">
            <v>92549</v>
          </cell>
          <cell r="D491" t="str">
            <v>FABRICAÇÃO E INSTALAÇÃO DE TESOURA INTEIRA EM MADEIRA NÃO APARELHADA, VÃO DE 7 M, PARA TELHA CERÂMICA OU DE CONCRETO, INCLUSO IÇAMENTO. AF_07/2019</v>
          </cell>
          <cell r="E491" t="str">
            <v>UN</v>
          </cell>
          <cell r="K491">
            <v>3</v>
          </cell>
          <cell r="L491">
            <v>1172.6500000000001</v>
          </cell>
          <cell r="M491">
            <v>1483.75</v>
          </cell>
          <cell r="N491">
            <v>4451.25</v>
          </cell>
          <cell r="O491">
            <v>1235.53</v>
          </cell>
          <cell r="P491">
            <v>1488.81</v>
          </cell>
          <cell r="Q491">
            <v>4466.43</v>
          </cell>
        </row>
        <row r="492">
          <cell r="D492" t="str">
            <v>Velatório</v>
          </cell>
        </row>
        <row r="493">
          <cell r="D493" t="str">
            <v>Tesouras internas do telhado</v>
          </cell>
          <cell r="F493">
            <v>3</v>
          </cell>
          <cell r="J493">
            <v>3</v>
          </cell>
        </row>
        <row r="495">
          <cell r="D495" t="str">
            <v>Total item 7.1</v>
          </cell>
          <cell r="J495">
            <v>3</v>
          </cell>
        </row>
        <row r="497">
          <cell r="A497" t="str">
            <v>7.2</v>
          </cell>
          <cell r="B497" t="str">
            <v>SINAPI</v>
          </cell>
          <cell r="C497" t="str">
            <v>92539</v>
          </cell>
          <cell r="D497" t="str">
            <v>TRAMA DE MADEIRA COMPOSTA POR RIPAS, CAIBROS E TERÇAS PARA TELHADOS DE ATÉ 2 ÁGUAS PARA TELHA DE ENCAIXE DE CERÂMICA OU DE CONCRETO, INCLUSO TRANSPORTE VERTICAL. AF_07/2019</v>
          </cell>
          <cell r="E497" t="str">
            <v>M2</v>
          </cell>
          <cell r="K497">
            <v>88</v>
          </cell>
          <cell r="L497">
            <v>47.65</v>
          </cell>
          <cell r="M497">
            <v>60.29</v>
          </cell>
          <cell r="N497">
            <v>5305.52</v>
          </cell>
          <cell r="O497">
            <v>49.46</v>
          </cell>
          <cell r="P497">
            <v>59.6</v>
          </cell>
          <cell r="Q497">
            <v>5244.8</v>
          </cell>
        </row>
        <row r="498">
          <cell r="D498" t="str">
            <v>Velatório</v>
          </cell>
        </row>
        <row r="499">
          <cell r="D499" t="str">
            <v>Trama de madeira do telhado</v>
          </cell>
          <cell r="G499">
            <v>11</v>
          </cell>
          <cell r="H499">
            <v>8</v>
          </cell>
          <cell r="J499">
            <v>88</v>
          </cell>
        </row>
        <row r="501">
          <cell r="D501" t="str">
            <v>Total item 7.2</v>
          </cell>
          <cell r="J501">
            <v>88</v>
          </cell>
        </row>
        <row r="503">
          <cell r="A503" t="str">
            <v>7.3</v>
          </cell>
          <cell r="B503" t="str">
            <v>SINAPI</v>
          </cell>
          <cell r="C503" t="str">
            <v>94442</v>
          </cell>
          <cell r="D503" t="str">
            <v>TELHAMENTO COM TELHA CERÂMICA DE ENCAIXE, TIPO ROMANA, COM ATÉ 2 ÁGUAS, INCLUSO TRANSPORTE VERTICAL. AF_07/2019</v>
          </cell>
          <cell r="E503" t="str">
            <v>M2</v>
          </cell>
          <cell r="K503">
            <v>88</v>
          </cell>
          <cell r="L503">
            <v>29.97</v>
          </cell>
          <cell r="M503">
            <v>37.92</v>
          </cell>
          <cell r="N503">
            <v>3336.96</v>
          </cell>
          <cell r="O503">
            <v>30.78</v>
          </cell>
          <cell r="P503">
            <v>37.090000000000003</v>
          </cell>
          <cell r="Q503">
            <v>3263.92</v>
          </cell>
        </row>
        <row r="504">
          <cell r="D504" t="str">
            <v>Velatório</v>
          </cell>
        </row>
        <row r="505">
          <cell r="D505" t="str">
            <v>Telhamento</v>
          </cell>
          <cell r="G505">
            <v>11</v>
          </cell>
          <cell r="H505">
            <v>8</v>
          </cell>
          <cell r="J505">
            <v>88</v>
          </cell>
        </row>
        <row r="507">
          <cell r="D507" t="str">
            <v>Total item 7.3</v>
          </cell>
          <cell r="J507">
            <v>88</v>
          </cell>
        </row>
        <row r="509">
          <cell r="A509" t="str">
            <v>7.4</v>
          </cell>
          <cell r="B509" t="str">
            <v>SINAPI</v>
          </cell>
          <cell r="C509" t="str">
            <v>94221</v>
          </cell>
          <cell r="D509" t="str">
            <v>CUMEEIRA PARA TELHA CERÂMICA EMBOÇADA COM ARGAMASSA TRAÇO 1:2:9 (CIMENTO, CAL E AREIA) PARA TELHADOS COM ATÉ 2 ÁGUAS, INCLUSO TRANSPORTE VERTICAL. AF_07/2019</v>
          </cell>
          <cell r="E509" t="str">
            <v>M</v>
          </cell>
          <cell r="K509">
            <v>11</v>
          </cell>
          <cell r="L509">
            <v>21.08</v>
          </cell>
          <cell r="M509">
            <v>26.67</v>
          </cell>
          <cell r="N509">
            <v>293.37</v>
          </cell>
          <cell r="O509">
            <v>22.06</v>
          </cell>
          <cell r="P509">
            <v>26.58</v>
          </cell>
          <cell r="Q509">
            <v>292.38</v>
          </cell>
        </row>
        <row r="510">
          <cell r="D510" t="str">
            <v>Velatório</v>
          </cell>
        </row>
        <row r="511">
          <cell r="D511" t="str">
            <v>Cumeeira</v>
          </cell>
          <cell r="G511">
            <v>11</v>
          </cell>
          <cell r="J511">
            <v>11</v>
          </cell>
        </row>
        <row r="513">
          <cell r="D513" t="str">
            <v>Total item 7.4</v>
          </cell>
          <cell r="J513">
            <v>11</v>
          </cell>
        </row>
        <row r="515">
          <cell r="A515" t="str">
            <v>7.5</v>
          </cell>
          <cell r="B515" t="str">
            <v>SINAPI</v>
          </cell>
          <cell r="C515" t="str">
            <v>94228</v>
          </cell>
          <cell r="D515" t="str">
            <v>CALHA EM CHAPA DE AÇO GALVANIZADO NÚMERO 24, DESENVOLVIMENTO DE 50 CM, INCLUSO TRANSPORTE VERTICAL. AF_07/2019</v>
          </cell>
          <cell r="E515" t="str">
            <v>M</v>
          </cell>
          <cell r="K515">
            <v>22</v>
          </cell>
          <cell r="L515">
            <v>78.73</v>
          </cell>
          <cell r="M515">
            <v>99.62</v>
          </cell>
          <cell r="N515">
            <v>2191.64</v>
          </cell>
          <cell r="O515">
            <v>80.14</v>
          </cell>
          <cell r="P515">
            <v>96.57</v>
          </cell>
          <cell r="Q515">
            <v>2124.54</v>
          </cell>
        </row>
        <row r="516">
          <cell r="D516" t="str">
            <v>Velatório</v>
          </cell>
        </row>
        <row r="517">
          <cell r="D517" t="str">
            <v>Calhas</v>
          </cell>
          <cell r="F517">
            <v>2</v>
          </cell>
          <cell r="G517">
            <v>11</v>
          </cell>
          <cell r="J517">
            <v>22</v>
          </cell>
        </row>
        <row r="519">
          <cell r="D519" t="str">
            <v>Total item 7.5</v>
          </cell>
          <cell r="J519">
            <v>22</v>
          </cell>
        </row>
        <row r="521">
          <cell r="A521" t="str">
            <v>7.6</v>
          </cell>
          <cell r="B521" t="str">
            <v>SINAPI</v>
          </cell>
          <cell r="C521" t="str">
            <v>89578</v>
          </cell>
          <cell r="D521" t="str">
            <v>TUBO PVC, SÉRIE R, ÁGUA PLUVIAL, DN 100 MM, FORNECIDO E INSTALADO EM CONDUTORES VERTICAIS DE ÁGUAS PLUVIAIS. AF_12/2014</v>
          </cell>
          <cell r="E521" t="str">
            <v>M</v>
          </cell>
          <cell r="K521">
            <v>6</v>
          </cell>
          <cell r="L521">
            <v>39.1</v>
          </cell>
          <cell r="M521">
            <v>49.47</v>
          </cell>
          <cell r="N521">
            <v>296.82</v>
          </cell>
          <cell r="O521">
            <v>39.5</v>
          </cell>
          <cell r="P521">
            <v>47.6</v>
          </cell>
          <cell r="Q521">
            <v>285.60000000000002</v>
          </cell>
        </row>
        <row r="522">
          <cell r="D522" t="str">
            <v>Velatório</v>
          </cell>
        </row>
        <row r="523">
          <cell r="D523" t="str">
            <v>Descidas d'água</v>
          </cell>
          <cell r="F523">
            <v>2</v>
          </cell>
          <cell r="I523">
            <v>3</v>
          </cell>
          <cell r="J523">
            <v>6</v>
          </cell>
        </row>
        <row r="525">
          <cell r="D525" t="str">
            <v>Total item 7.6</v>
          </cell>
          <cell r="J525">
            <v>6</v>
          </cell>
        </row>
        <row r="527">
          <cell r="A527" t="str">
            <v>7.7</v>
          </cell>
          <cell r="B527" t="str">
            <v>SINAPI</v>
          </cell>
          <cell r="C527" t="str">
            <v>98546</v>
          </cell>
          <cell r="D527" t="str">
            <v>IMPERMEABILIZAÇÃO DE SUPERFÍCIE COM MANTA ASFÁLTICA, UMA CAMADA, INCLUSIVE APLICAÇÃO DE PRIMER ASFÁLTICO, E=3MM, COM PROTEÇÃO MECÂNICA DE ARGAMASSA DE CIMENTO E AREIA. AF_06/2018</v>
          </cell>
          <cell r="E527" t="str">
            <v>M2</v>
          </cell>
          <cell r="K527">
            <v>5.98</v>
          </cell>
          <cell r="L527">
            <v>72.77</v>
          </cell>
          <cell r="M527">
            <v>92.08</v>
          </cell>
          <cell r="N527">
            <v>550.63</v>
          </cell>
          <cell r="O527">
            <v>75.22</v>
          </cell>
          <cell r="P527">
            <v>90.64</v>
          </cell>
          <cell r="Q527">
            <v>542.02</v>
          </cell>
        </row>
        <row r="528">
          <cell r="D528" t="str">
            <v>Marquise de entrada</v>
          </cell>
        </row>
        <row r="529">
          <cell r="D529" t="str">
            <v>Impermeabilização da face superior</v>
          </cell>
          <cell r="G529">
            <v>4.5999999999999996</v>
          </cell>
          <cell r="H529">
            <v>1.3</v>
          </cell>
          <cell r="J529">
            <v>5.98</v>
          </cell>
        </row>
        <row r="531">
          <cell r="D531" t="str">
            <v>Total item 7.7</v>
          </cell>
          <cell r="J531">
            <v>5.98</v>
          </cell>
        </row>
        <row r="533">
          <cell r="A533" t="str">
            <v>8.0</v>
          </cell>
          <cell r="D533" t="str">
            <v>ESQUADRIAS</v>
          </cell>
          <cell r="N533">
            <v>11313.279999999999</v>
          </cell>
          <cell r="Q533">
            <v>10899.04</v>
          </cell>
        </row>
        <row r="535">
          <cell r="A535" t="str">
            <v>8.1</v>
          </cell>
          <cell r="B535" t="str">
            <v>EMLURB</v>
          </cell>
          <cell r="C535" t="str">
            <v>09.01.020</v>
          </cell>
          <cell r="D535" t="str">
            <v>ESQUADRIA DE MADEIRA COM GRADE E FOLHA EM MADEIRA DE LEI PARA PORTAS EXTERNAS INCLUSIVE ASSENTAMENTO E FERRAGENS (DOBRADIÇAS, PARAFUSOS, FECHADURA, ETC).</v>
          </cell>
          <cell r="E535" t="str">
            <v>M2</v>
          </cell>
          <cell r="K535">
            <v>11.19</v>
          </cell>
          <cell r="L535">
            <v>467.64</v>
          </cell>
          <cell r="M535">
            <v>591.70000000000005</v>
          </cell>
          <cell r="N535">
            <v>6621.12</v>
          </cell>
          <cell r="O535">
            <v>476.88</v>
          </cell>
          <cell r="P535">
            <v>574.64</v>
          </cell>
          <cell r="Q535">
            <v>6430.22</v>
          </cell>
        </row>
        <row r="536">
          <cell r="D536" t="str">
            <v>Velatório</v>
          </cell>
        </row>
        <row r="537">
          <cell r="D537" t="str">
            <v>Portas de madeira maciça</v>
          </cell>
        </row>
        <row r="538">
          <cell r="D538" t="str">
            <v>Porta de entrada</v>
          </cell>
          <cell r="G538">
            <v>1.6</v>
          </cell>
          <cell r="I538">
            <v>3</v>
          </cell>
          <cell r="J538">
            <v>4.8</v>
          </cell>
        </row>
        <row r="539">
          <cell r="D539" t="str">
            <v>Porta do WC</v>
          </cell>
          <cell r="G539">
            <v>0.9</v>
          </cell>
          <cell r="I539">
            <v>2.1</v>
          </cell>
          <cell r="J539">
            <v>1.89</v>
          </cell>
        </row>
        <row r="540">
          <cell r="D540" t="str">
            <v>Janelas de madeira maciça</v>
          </cell>
        </row>
        <row r="541">
          <cell r="D541" t="str">
            <v>Janelas laterais esquerdas</v>
          </cell>
          <cell r="F541">
            <v>3</v>
          </cell>
          <cell r="G541">
            <v>1.5</v>
          </cell>
          <cell r="I541">
            <v>1</v>
          </cell>
          <cell r="J541">
            <v>4.5</v>
          </cell>
        </row>
        <row r="543">
          <cell r="D543" t="str">
            <v>Total item 8.1</v>
          </cell>
          <cell r="J543">
            <v>11.19</v>
          </cell>
        </row>
        <row r="546">
          <cell r="A546" t="str">
            <v>8.2</v>
          </cell>
          <cell r="B546" t="str">
            <v>SINAPI</v>
          </cell>
          <cell r="C546" t="str">
            <v>94570</v>
          </cell>
          <cell r="D546" t="str">
            <v>JANELA DE ALUMÍNIO DE CORRER COM 2 FOLHAS PARA VIDROS, COM VIDROS, BATENTE, ACABAMENTO COM ACETATO OU BRILHANTE E FERRAGENS. EXCLUSIVE ALIZAR E CONTRAMARCO. FORNECIMENTO E INSTALAÇÃO. AF_12/2019</v>
          </cell>
          <cell r="E546" t="str">
            <v>M2</v>
          </cell>
          <cell r="K546">
            <v>0.16</v>
          </cell>
          <cell r="L546">
            <v>311.02999999999997</v>
          </cell>
          <cell r="M546">
            <v>393.55</v>
          </cell>
          <cell r="N546">
            <v>62.96</v>
          </cell>
          <cell r="O546">
            <v>312.57</v>
          </cell>
          <cell r="P546">
            <v>376.65</v>
          </cell>
          <cell r="Q546">
            <v>60.26</v>
          </cell>
        </row>
        <row r="547">
          <cell r="D547" t="str">
            <v>Velatório</v>
          </cell>
        </row>
        <row r="548">
          <cell r="D548" t="str">
            <v>Janela do WC</v>
          </cell>
          <cell r="G548">
            <v>0.4</v>
          </cell>
          <cell r="I548">
            <v>0.4</v>
          </cell>
          <cell r="J548">
            <v>0.16</v>
          </cell>
        </row>
        <row r="550">
          <cell r="D550" t="str">
            <v>Total item 8.2</v>
          </cell>
          <cell r="J550">
            <v>0.16</v>
          </cell>
        </row>
        <row r="552">
          <cell r="A552" t="str">
            <v>8.3</v>
          </cell>
          <cell r="B552" t="str">
            <v>SINAPI</v>
          </cell>
          <cell r="C552" t="str">
            <v>37562</v>
          </cell>
          <cell r="D552" t="str">
            <v>PORTAO DE CORRER EM GRADIL FIXO DE BARRA DE FERRO CHATA DE 3 X 1/4" NA VERTICAL, SEM REQUADRO, ACABAMENTO NATURAL, COM TRILHOS E ROLDANAS - FORNECIMENTO E INSTALAÇÃO</v>
          </cell>
          <cell r="E552" t="str">
            <v>M2</v>
          </cell>
          <cell r="K552">
            <v>8</v>
          </cell>
          <cell r="L552">
            <v>457.32</v>
          </cell>
          <cell r="M552">
            <v>578.65</v>
          </cell>
          <cell r="N552">
            <v>4629.2</v>
          </cell>
          <cell r="O552">
            <v>457.32</v>
          </cell>
          <cell r="P552">
            <v>551.07000000000005</v>
          </cell>
          <cell r="Q552">
            <v>4408.5600000000004</v>
          </cell>
        </row>
        <row r="553">
          <cell r="D553" t="str">
            <v>Cemitério</v>
          </cell>
        </row>
        <row r="554">
          <cell r="D554" t="str">
            <v>Novo portão de entrada</v>
          </cell>
          <cell r="G554">
            <v>4</v>
          </cell>
          <cell r="I554">
            <v>2</v>
          </cell>
          <cell r="J554">
            <v>8</v>
          </cell>
        </row>
        <row r="556">
          <cell r="D556" t="str">
            <v>Total item 8.3</v>
          </cell>
          <cell r="J556">
            <v>8</v>
          </cell>
        </row>
        <row r="558">
          <cell r="A558" t="str">
            <v>9.0</v>
          </cell>
          <cell r="D558" t="str">
            <v>PINTURAS</v>
          </cell>
          <cell r="N558">
            <v>22513.869999999995</v>
          </cell>
          <cell r="Q558">
            <v>23229.729999999996</v>
          </cell>
        </row>
        <row r="560">
          <cell r="A560" t="str">
            <v>9.1</v>
          </cell>
          <cell r="B560" t="str">
            <v>SINAPI</v>
          </cell>
          <cell r="C560" t="str">
            <v>88485</v>
          </cell>
          <cell r="D560" t="str">
            <v>APLICAÇÃO DE FUNDO SELADOR ACRÍLICO EM PAREDES, UMA DEMÃO. AF_06/2014</v>
          </cell>
          <cell r="E560" t="str">
            <v>M2</v>
          </cell>
          <cell r="K560">
            <v>674.11</v>
          </cell>
          <cell r="L560">
            <v>2.0499999999999998</v>
          </cell>
          <cell r="M560">
            <v>2.59</v>
          </cell>
          <cell r="N560">
            <v>1745.94</v>
          </cell>
          <cell r="O560">
            <v>2.15</v>
          </cell>
          <cell r="P560">
            <v>2.59</v>
          </cell>
          <cell r="Q560">
            <v>1745.94</v>
          </cell>
        </row>
        <row r="561">
          <cell r="D561" t="str">
            <v>Painéis dos novos muros</v>
          </cell>
        </row>
        <row r="562">
          <cell r="D562" t="str">
            <v>muro frontal do cemitério existente</v>
          </cell>
          <cell r="F562">
            <v>2</v>
          </cell>
          <cell r="G562">
            <v>30</v>
          </cell>
          <cell r="I562">
            <v>2</v>
          </cell>
          <cell r="J562">
            <v>120</v>
          </cell>
        </row>
        <row r="563">
          <cell r="F563">
            <v>-1</v>
          </cell>
          <cell r="G563">
            <v>30</v>
          </cell>
          <cell r="I563">
            <v>1</v>
          </cell>
          <cell r="J563">
            <v>-30</v>
          </cell>
        </row>
        <row r="564">
          <cell r="F564">
            <v>-2</v>
          </cell>
          <cell r="G564">
            <v>4</v>
          </cell>
          <cell r="I564">
            <v>2</v>
          </cell>
          <cell r="J564">
            <v>-16</v>
          </cell>
        </row>
        <row r="565">
          <cell r="F565">
            <v>2</v>
          </cell>
          <cell r="G565">
            <v>2.5</v>
          </cell>
          <cell r="I565">
            <v>2</v>
          </cell>
          <cell r="J565">
            <v>10</v>
          </cell>
        </row>
        <row r="566">
          <cell r="D566" t="str">
            <v>muros frontal e posterior da área ampliada</v>
          </cell>
          <cell r="F566">
            <v>4</v>
          </cell>
          <cell r="G566">
            <v>28.67</v>
          </cell>
          <cell r="I566">
            <v>2</v>
          </cell>
          <cell r="J566">
            <v>229.36</v>
          </cell>
        </row>
        <row r="567">
          <cell r="D567" t="str">
            <v>muro lateral direito da área ampliada</v>
          </cell>
          <cell r="F567">
            <v>2</v>
          </cell>
          <cell r="G567">
            <v>28.23</v>
          </cell>
          <cell r="I567">
            <v>2</v>
          </cell>
          <cell r="J567">
            <v>112.92</v>
          </cell>
        </row>
        <row r="568">
          <cell r="D568" t="str">
            <v>ressaltos dos pilares para fora das paredes</v>
          </cell>
          <cell r="F568">
            <v>88</v>
          </cell>
          <cell r="G568">
            <v>0.1</v>
          </cell>
          <cell r="I568">
            <v>2</v>
          </cell>
          <cell r="J568">
            <v>17.600000000000001</v>
          </cell>
        </row>
        <row r="569">
          <cell r="D569" t="str">
            <v>complemento pilares da maraquise frontal</v>
          </cell>
          <cell r="F569">
            <v>4</v>
          </cell>
          <cell r="G569">
            <v>0.15</v>
          </cell>
          <cell r="I569">
            <v>0.64999999999999991</v>
          </cell>
          <cell r="J569">
            <v>0.39</v>
          </cell>
        </row>
        <row r="570">
          <cell r="F570">
            <v>4</v>
          </cell>
          <cell r="G570">
            <v>0.25</v>
          </cell>
          <cell r="I570">
            <v>0.64999999999999991</v>
          </cell>
          <cell r="J570">
            <v>0.65</v>
          </cell>
        </row>
        <row r="571">
          <cell r="D571" t="str">
            <v>Viga central da marquise frontal</v>
          </cell>
          <cell r="F571">
            <v>2</v>
          </cell>
          <cell r="G571">
            <v>4.3</v>
          </cell>
          <cell r="I571">
            <v>0.4</v>
          </cell>
          <cell r="J571">
            <v>3.44</v>
          </cell>
        </row>
        <row r="572">
          <cell r="D572" t="str">
            <v>Laje da marquise frontal</v>
          </cell>
          <cell r="G572">
            <v>4.5999999999999996</v>
          </cell>
          <cell r="H572">
            <v>1.3</v>
          </cell>
          <cell r="J572">
            <v>5.98</v>
          </cell>
        </row>
        <row r="573">
          <cell r="D573" t="str">
            <v>muro frontal do cemitério existente - capeaço superior</v>
          </cell>
          <cell r="G573">
            <v>40</v>
          </cell>
          <cell r="H573">
            <v>0.15</v>
          </cell>
          <cell r="J573">
            <v>6</v>
          </cell>
        </row>
        <row r="574">
          <cell r="F574">
            <v>-1</v>
          </cell>
          <cell r="G574">
            <v>4</v>
          </cell>
          <cell r="H574">
            <v>0.15</v>
          </cell>
          <cell r="J574">
            <v>-0.6</v>
          </cell>
        </row>
        <row r="575">
          <cell r="G575">
            <v>2.5</v>
          </cell>
          <cell r="H575">
            <v>0.15</v>
          </cell>
          <cell r="J575">
            <v>0.38</v>
          </cell>
        </row>
        <row r="576">
          <cell r="D576" t="str">
            <v>muros frontal e posterior da área ampliada - capeaço superior</v>
          </cell>
          <cell r="F576">
            <v>2</v>
          </cell>
          <cell r="G576">
            <v>28.67</v>
          </cell>
          <cell r="H576">
            <v>0.15</v>
          </cell>
          <cell r="J576">
            <v>8.6</v>
          </cell>
        </row>
        <row r="577">
          <cell r="D577" t="str">
            <v>muro lateral direito da área ampliada - capeaço superior</v>
          </cell>
          <cell r="G577">
            <v>28.23</v>
          </cell>
          <cell r="H577">
            <v>0.15</v>
          </cell>
          <cell r="J577">
            <v>4.2300000000000004</v>
          </cell>
        </row>
        <row r="579">
          <cell r="D579" t="str">
            <v>Jazigos - 1ª Etapa (módulo 01 a módulo 24)</v>
          </cell>
          <cell r="I579" t="str">
            <v>Hmed</v>
          </cell>
        </row>
        <row r="580">
          <cell r="D580" t="str">
            <v>empenas frontais (onde são fixadas as cruzes)</v>
          </cell>
          <cell r="F580">
            <v>48</v>
          </cell>
          <cell r="G580">
            <v>0.95</v>
          </cell>
          <cell r="I580">
            <v>0.32500000000000001</v>
          </cell>
          <cell r="J580">
            <v>14.82</v>
          </cell>
        </row>
        <row r="582">
          <cell r="D582" t="str">
            <v>Velatório</v>
          </cell>
          <cell r="I582" t="str">
            <v>Hmed</v>
          </cell>
        </row>
        <row r="583">
          <cell r="D583" t="str">
            <v>Fachadas - acima da cerâmica</v>
          </cell>
          <cell r="F583">
            <v>2</v>
          </cell>
          <cell r="G583">
            <v>7</v>
          </cell>
          <cell r="I583">
            <v>3.625</v>
          </cell>
          <cell r="J583">
            <v>50.75</v>
          </cell>
        </row>
        <row r="584">
          <cell r="F584">
            <v>2</v>
          </cell>
          <cell r="G584">
            <v>10</v>
          </cell>
          <cell r="I584">
            <v>3</v>
          </cell>
          <cell r="J584">
            <v>60</v>
          </cell>
        </row>
        <row r="585">
          <cell r="F585">
            <v>-1</v>
          </cell>
          <cell r="G585">
            <v>7</v>
          </cell>
          <cell r="I585">
            <v>1</v>
          </cell>
          <cell r="J585">
            <v>-7</v>
          </cell>
        </row>
        <row r="586">
          <cell r="F586">
            <v>-1</v>
          </cell>
          <cell r="G586">
            <v>10</v>
          </cell>
          <cell r="I586">
            <v>1</v>
          </cell>
          <cell r="J586">
            <v>-10</v>
          </cell>
        </row>
        <row r="587">
          <cell r="F587">
            <v>-1</v>
          </cell>
          <cell r="G587">
            <v>1.6</v>
          </cell>
          <cell r="I587">
            <v>2</v>
          </cell>
          <cell r="J587">
            <v>-3.2</v>
          </cell>
        </row>
        <row r="588">
          <cell r="F588">
            <v>-3</v>
          </cell>
          <cell r="G588">
            <v>1.5</v>
          </cell>
          <cell r="I588">
            <v>1</v>
          </cell>
          <cell r="J588">
            <v>-4.5</v>
          </cell>
        </row>
        <row r="589">
          <cell r="D589" t="str">
            <v>Paredes internas, exceto WC</v>
          </cell>
          <cell r="F589">
            <v>2</v>
          </cell>
          <cell r="G589">
            <v>6.7</v>
          </cell>
          <cell r="I589">
            <v>3.625</v>
          </cell>
          <cell r="J589">
            <v>48.58</v>
          </cell>
        </row>
        <row r="590">
          <cell r="F590">
            <v>2</v>
          </cell>
          <cell r="G590">
            <v>9.6999999999999993</v>
          </cell>
          <cell r="I590">
            <v>3</v>
          </cell>
          <cell r="J590">
            <v>58.2</v>
          </cell>
        </row>
        <row r="591">
          <cell r="F591">
            <v>-1</v>
          </cell>
          <cell r="G591">
            <v>1.6</v>
          </cell>
          <cell r="I591">
            <v>3</v>
          </cell>
          <cell r="J591">
            <v>-4.8</v>
          </cell>
        </row>
        <row r="592">
          <cell r="F592">
            <v>-3</v>
          </cell>
          <cell r="G592">
            <v>1.5</v>
          </cell>
          <cell r="I592">
            <v>1</v>
          </cell>
          <cell r="J592">
            <v>-4.5</v>
          </cell>
        </row>
        <row r="593">
          <cell r="D593" t="str">
            <v>Interior do WC - acima da cerâmica</v>
          </cell>
          <cell r="G593">
            <v>1.4</v>
          </cell>
          <cell r="I593">
            <v>1.2</v>
          </cell>
          <cell r="J593">
            <v>1.68</v>
          </cell>
        </row>
        <row r="594">
          <cell r="G594">
            <v>1.3</v>
          </cell>
          <cell r="I594">
            <v>1.2</v>
          </cell>
          <cell r="J594">
            <v>1.56</v>
          </cell>
        </row>
        <row r="595">
          <cell r="F595">
            <v>-1</v>
          </cell>
          <cell r="G595">
            <v>0.9</v>
          </cell>
          <cell r="I595">
            <v>0.30000000000000004</v>
          </cell>
          <cell r="J595">
            <v>-0.27</v>
          </cell>
        </row>
        <row r="596">
          <cell r="F596">
            <v>-1</v>
          </cell>
          <cell r="G596">
            <v>0.4</v>
          </cell>
          <cell r="I596">
            <v>0.4</v>
          </cell>
          <cell r="J596">
            <v>-0.16</v>
          </cell>
        </row>
        <row r="598">
          <cell r="D598" t="str">
            <v>Total item 9.1</v>
          </cell>
          <cell r="J598">
            <v>674.11</v>
          </cell>
        </row>
        <row r="600">
          <cell r="A600" t="str">
            <v>9.2</v>
          </cell>
          <cell r="B600" t="str">
            <v>SINAPI</v>
          </cell>
          <cell r="C600" t="str">
            <v>96135</v>
          </cell>
          <cell r="D600" t="str">
            <v>APLICAÇÃO MANUAL DE MASSA ACRÍLICA EM PAREDES EXTERNAS DE CASAS, DUAS DEMÃOS. AF_05/2017</v>
          </cell>
          <cell r="E600" t="str">
            <v>M2</v>
          </cell>
          <cell r="K600">
            <v>130.96999999999997</v>
          </cell>
          <cell r="L600">
            <v>18.54</v>
          </cell>
          <cell r="M600">
            <v>23.46</v>
          </cell>
          <cell r="N600">
            <v>3072.55</v>
          </cell>
          <cell r="O600">
            <v>19.989999999999998</v>
          </cell>
          <cell r="P600">
            <v>24.09</v>
          </cell>
          <cell r="Q600">
            <v>3155.06</v>
          </cell>
        </row>
        <row r="601">
          <cell r="D601" t="str">
            <v>Velatório</v>
          </cell>
          <cell r="I601" t="str">
            <v>Hmed</v>
          </cell>
        </row>
        <row r="602">
          <cell r="D602" t="str">
            <v>Fachadas frontal e lateral esquerda - acima da cerâmica</v>
          </cell>
          <cell r="G602">
            <v>7</v>
          </cell>
          <cell r="I602">
            <v>3.625</v>
          </cell>
          <cell r="J602">
            <v>25.38</v>
          </cell>
        </row>
        <row r="603">
          <cell r="G603">
            <v>10</v>
          </cell>
          <cell r="I603">
            <v>3</v>
          </cell>
          <cell r="J603">
            <v>30</v>
          </cell>
        </row>
        <row r="604">
          <cell r="F604">
            <v>-1</v>
          </cell>
          <cell r="G604">
            <v>7</v>
          </cell>
          <cell r="I604">
            <v>1</v>
          </cell>
          <cell r="J604">
            <v>-7</v>
          </cell>
        </row>
        <row r="605">
          <cell r="F605">
            <v>-1</v>
          </cell>
          <cell r="G605">
            <v>10</v>
          </cell>
          <cell r="I605">
            <v>1</v>
          </cell>
          <cell r="J605">
            <v>-10</v>
          </cell>
        </row>
        <row r="606">
          <cell r="F606">
            <v>-1</v>
          </cell>
          <cell r="G606">
            <v>1.6</v>
          </cell>
          <cell r="I606">
            <v>2</v>
          </cell>
          <cell r="J606">
            <v>-3.2</v>
          </cell>
        </row>
        <row r="607">
          <cell r="F607">
            <v>-3</v>
          </cell>
          <cell r="G607">
            <v>1.5</v>
          </cell>
          <cell r="I607">
            <v>1</v>
          </cell>
          <cell r="J607">
            <v>-4.5</v>
          </cell>
        </row>
        <row r="608">
          <cell r="D608" t="str">
            <v>Paredes internas, exceto WC</v>
          </cell>
          <cell r="F608">
            <v>2</v>
          </cell>
          <cell r="G608">
            <v>6.7</v>
          </cell>
          <cell r="I608">
            <v>3.625</v>
          </cell>
          <cell r="J608">
            <v>48.58</v>
          </cell>
        </row>
        <row r="609">
          <cell r="F609">
            <v>2</v>
          </cell>
          <cell r="G609">
            <v>9.6999999999999993</v>
          </cell>
          <cell r="I609">
            <v>3</v>
          </cell>
          <cell r="J609">
            <v>58.2</v>
          </cell>
        </row>
        <row r="610">
          <cell r="F610">
            <v>-1</v>
          </cell>
          <cell r="G610">
            <v>1.6</v>
          </cell>
          <cell r="I610">
            <v>3</v>
          </cell>
          <cell r="J610">
            <v>-4.8</v>
          </cell>
        </row>
        <row r="611">
          <cell r="F611">
            <v>-3</v>
          </cell>
          <cell r="G611">
            <v>1.5</v>
          </cell>
          <cell r="I611">
            <v>1</v>
          </cell>
          <cell r="J611">
            <v>-4.5</v>
          </cell>
        </row>
        <row r="612">
          <cell r="D612" t="str">
            <v>Interior do WC - acima da cerâmica</v>
          </cell>
          <cell r="G612">
            <v>1.4</v>
          </cell>
          <cell r="I612">
            <v>1.2</v>
          </cell>
          <cell r="J612">
            <v>1.68</v>
          </cell>
        </row>
        <row r="613">
          <cell r="G613">
            <v>1.3</v>
          </cell>
          <cell r="I613">
            <v>1.2</v>
          </cell>
          <cell r="J613">
            <v>1.56</v>
          </cell>
        </row>
        <row r="614">
          <cell r="F614">
            <v>-1</v>
          </cell>
          <cell r="G614">
            <v>0.9</v>
          </cell>
          <cell r="I614">
            <v>0.30000000000000004</v>
          </cell>
          <cell r="J614">
            <v>-0.27</v>
          </cell>
        </row>
        <row r="615">
          <cell r="F615">
            <v>-1</v>
          </cell>
          <cell r="G615">
            <v>0.4</v>
          </cell>
          <cell r="I615">
            <v>0.4</v>
          </cell>
          <cell r="J615">
            <v>-0.16</v>
          </cell>
        </row>
        <row r="617">
          <cell r="D617" t="str">
            <v>Total item 9.2</v>
          </cell>
          <cell r="J617">
            <v>130.96999999999997</v>
          </cell>
        </row>
        <row r="619">
          <cell r="A619" t="str">
            <v>9.3</v>
          </cell>
          <cell r="B619" t="str">
            <v>SINAPI</v>
          </cell>
          <cell r="C619" t="str">
            <v>88489</v>
          </cell>
          <cell r="D619" t="str">
            <v>APLICAÇÃO MANUAL DE PINTURA COM TINTA LÁTEX ACRÍLICA EM PAREDES, DUAS DEMÃOS. AF_06/2014</v>
          </cell>
          <cell r="E619" t="str">
            <v>M2</v>
          </cell>
          <cell r="K619">
            <v>1190.47</v>
          </cell>
          <cell r="L619">
            <v>11.15</v>
          </cell>
          <cell r="M619">
            <v>14.11</v>
          </cell>
          <cell r="N619">
            <v>16797.53</v>
          </cell>
          <cell r="O619">
            <v>12.13</v>
          </cell>
          <cell r="P619">
            <v>14.62</v>
          </cell>
          <cell r="Q619">
            <v>17404.669999999998</v>
          </cell>
        </row>
        <row r="620">
          <cell r="D620" t="str">
            <v>Painéis dos muros antigos</v>
          </cell>
        </row>
        <row r="621">
          <cell r="D621" t="str">
            <v>Muro lateral esquerdo - existente</v>
          </cell>
          <cell r="F621">
            <v>2</v>
          </cell>
          <cell r="G621">
            <v>70.27</v>
          </cell>
          <cell r="I621">
            <v>1.7</v>
          </cell>
          <cell r="J621">
            <v>238.92</v>
          </cell>
        </row>
        <row r="622">
          <cell r="D622" t="str">
            <v>Muro posterior - existente</v>
          </cell>
          <cell r="F622">
            <v>2</v>
          </cell>
          <cell r="G622">
            <v>39.6</v>
          </cell>
          <cell r="I622">
            <v>1.7</v>
          </cell>
          <cell r="J622">
            <v>134.63999999999999</v>
          </cell>
        </row>
        <row r="623">
          <cell r="D623" t="str">
            <v>Muro lateral direito - existente</v>
          </cell>
          <cell r="F623">
            <v>2</v>
          </cell>
          <cell r="G623">
            <v>42</v>
          </cell>
          <cell r="I623">
            <v>1.7</v>
          </cell>
          <cell r="J623">
            <v>142.80000000000001</v>
          </cell>
        </row>
        <row r="625">
          <cell r="D625" t="str">
            <v>Painéis dos novos muros</v>
          </cell>
        </row>
        <row r="626">
          <cell r="D626" t="str">
            <v>muro frontal do cemitério existente</v>
          </cell>
          <cell r="F626">
            <v>2</v>
          </cell>
          <cell r="G626">
            <v>30</v>
          </cell>
          <cell r="I626">
            <v>2</v>
          </cell>
          <cell r="J626">
            <v>120</v>
          </cell>
        </row>
        <row r="627">
          <cell r="F627">
            <v>-1</v>
          </cell>
          <cell r="G627">
            <v>30</v>
          </cell>
          <cell r="I627">
            <v>1</v>
          </cell>
          <cell r="J627">
            <v>-30</v>
          </cell>
        </row>
        <row r="628">
          <cell r="F628">
            <v>-2</v>
          </cell>
          <cell r="G628">
            <v>4</v>
          </cell>
          <cell r="I628">
            <v>2</v>
          </cell>
          <cell r="J628">
            <v>-16</v>
          </cell>
        </row>
        <row r="629">
          <cell r="F629">
            <v>2</v>
          </cell>
          <cell r="G629">
            <v>2.5</v>
          </cell>
          <cell r="I629">
            <v>2</v>
          </cell>
          <cell r="J629">
            <v>10</v>
          </cell>
        </row>
        <row r="630">
          <cell r="D630" t="str">
            <v>muros frontal e posterior da área ampliada</v>
          </cell>
          <cell r="F630">
            <v>4</v>
          </cell>
          <cell r="G630">
            <v>28.67</v>
          </cell>
          <cell r="I630">
            <v>2</v>
          </cell>
          <cell r="J630">
            <v>229.36</v>
          </cell>
        </row>
        <row r="631">
          <cell r="D631" t="str">
            <v>muro lateral direito da área ampliada</v>
          </cell>
          <cell r="F631">
            <v>2</v>
          </cell>
          <cell r="G631">
            <v>28.23</v>
          </cell>
          <cell r="I631">
            <v>2</v>
          </cell>
          <cell r="J631">
            <v>112.92</v>
          </cell>
        </row>
        <row r="632">
          <cell r="D632" t="str">
            <v>ressaltos dos pilares para fora das paredes</v>
          </cell>
          <cell r="F632">
            <v>88</v>
          </cell>
          <cell r="G632">
            <v>0.1</v>
          </cell>
          <cell r="I632">
            <v>2</v>
          </cell>
          <cell r="J632">
            <v>17.600000000000001</v>
          </cell>
        </row>
        <row r="633">
          <cell r="D633" t="str">
            <v>complemento pilares da maraquise frontal</v>
          </cell>
          <cell r="F633">
            <v>4</v>
          </cell>
          <cell r="G633">
            <v>0.15</v>
          </cell>
          <cell r="I633">
            <v>0.64999999999999991</v>
          </cell>
          <cell r="J633">
            <v>0.39</v>
          </cell>
        </row>
        <row r="634">
          <cell r="F634">
            <v>4</v>
          </cell>
          <cell r="G634">
            <v>0.25</v>
          </cell>
          <cell r="I634">
            <v>0.64999999999999991</v>
          </cell>
          <cell r="J634">
            <v>0.65</v>
          </cell>
        </row>
        <row r="635">
          <cell r="D635" t="str">
            <v>Viga central da marquise frontal</v>
          </cell>
          <cell r="F635">
            <v>2</v>
          </cell>
          <cell r="G635">
            <v>4.3</v>
          </cell>
          <cell r="I635">
            <v>0.4</v>
          </cell>
          <cell r="J635">
            <v>3.44</v>
          </cell>
        </row>
        <row r="636">
          <cell r="D636" t="str">
            <v>Laje da marquise frontal</v>
          </cell>
          <cell r="G636">
            <v>4.5999999999999996</v>
          </cell>
          <cell r="H636">
            <v>1.3</v>
          </cell>
          <cell r="J636">
            <v>5.98</v>
          </cell>
        </row>
        <row r="637">
          <cell r="D637" t="str">
            <v>muro frontal do cemitério existente - capeaço superior</v>
          </cell>
          <cell r="G637">
            <v>40</v>
          </cell>
          <cell r="H637">
            <v>0.15</v>
          </cell>
          <cell r="J637">
            <v>6</v>
          </cell>
        </row>
        <row r="638">
          <cell r="F638">
            <v>-1</v>
          </cell>
          <cell r="G638">
            <v>4</v>
          </cell>
          <cell r="H638">
            <v>0.15</v>
          </cell>
          <cell r="J638">
            <v>-0.6</v>
          </cell>
        </row>
        <row r="639">
          <cell r="G639">
            <v>2.5</v>
          </cell>
          <cell r="H639">
            <v>0.15</v>
          </cell>
          <cell r="J639">
            <v>0.38</v>
          </cell>
        </row>
        <row r="640">
          <cell r="D640" t="str">
            <v>muros frontal e posterior da área ampliada - capeaço superior</v>
          </cell>
          <cell r="F640">
            <v>2</v>
          </cell>
          <cell r="G640">
            <v>28.67</v>
          </cell>
          <cell r="H640">
            <v>0.15</v>
          </cell>
          <cell r="J640">
            <v>8.6</v>
          </cell>
        </row>
        <row r="641">
          <cell r="D641" t="str">
            <v>muro lateral direito da área ampliada - capeaço superior</v>
          </cell>
          <cell r="G641">
            <v>28.23</v>
          </cell>
          <cell r="H641">
            <v>0.15</v>
          </cell>
          <cell r="J641">
            <v>4.2300000000000004</v>
          </cell>
        </row>
        <row r="643">
          <cell r="D643" t="str">
            <v>Jazigos - 1ª Etapa (módulo 01 a módulo 24)</v>
          </cell>
          <cell r="I643" t="str">
            <v>Hmed</v>
          </cell>
        </row>
        <row r="644">
          <cell r="D644" t="str">
            <v>empenas frontais (onde são fixadas as cruzes)</v>
          </cell>
          <cell r="F644">
            <v>48</v>
          </cell>
          <cell r="G644">
            <v>0.95</v>
          </cell>
          <cell r="I644">
            <v>0.32500000000000001</v>
          </cell>
          <cell r="J644">
            <v>14.82</v>
          </cell>
        </row>
        <row r="646">
          <cell r="D646" t="str">
            <v>Velatório</v>
          </cell>
          <cell r="I646" t="str">
            <v>Hmed</v>
          </cell>
        </row>
        <row r="647">
          <cell r="D647" t="str">
            <v>Fachadas - acima da cerâmica</v>
          </cell>
          <cell r="F647">
            <v>2</v>
          </cell>
          <cell r="G647">
            <v>7</v>
          </cell>
          <cell r="I647">
            <v>3.625</v>
          </cell>
          <cell r="J647">
            <v>50.75</v>
          </cell>
        </row>
        <row r="648">
          <cell r="F648">
            <v>2</v>
          </cell>
          <cell r="G648">
            <v>10</v>
          </cell>
          <cell r="I648">
            <v>3</v>
          </cell>
          <cell r="J648">
            <v>60</v>
          </cell>
        </row>
        <row r="649">
          <cell r="F649">
            <v>-1</v>
          </cell>
          <cell r="G649">
            <v>7</v>
          </cell>
          <cell r="I649">
            <v>1</v>
          </cell>
          <cell r="J649">
            <v>-7</v>
          </cell>
        </row>
        <row r="650">
          <cell r="F650">
            <v>-1</v>
          </cell>
          <cell r="G650">
            <v>10</v>
          </cell>
          <cell r="I650">
            <v>1</v>
          </cell>
          <cell r="J650">
            <v>-10</v>
          </cell>
        </row>
        <row r="651">
          <cell r="F651">
            <v>-1</v>
          </cell>
          <cell r="G651">
            <v>1.6</v>
          </cell>
          <cell r="I651">
            <v>2</v>
          </cell>
          <cell r="J651">
            <v>-3.2</v>
          </cell>
        </row>
        <row r="652">
          <cell r="F652">
            <v>-3</v>
          </cell>
          <cell r="G652">
            <v>1.5</v>
          </cell>
          <cell r="I652">
            <v>1</v>
          </cell>
          <cell r="J652">
            <v>-4.5</v>
          </cell>
        </row>
        <row r="653">
          <cell r="D653" t="str">
            <v>Paredes internas, exceto WC</v>
          </cell>
          <cell r="F653">
            <v>2</v>
          </cell>
          <cell r="G653">
            <v>6.7</v>
          </cell>
          <cell r="I653">
            <v>3.625</v>
          </cell>
          <cell r="J653">
            <v>48.58</v>
          </cell>
        </row>
        <row r="654">
          <cell r="F654">
            <v>2</v>
          </cell>
          <cell r="G654">
            <v>9.6999999999999993</v>
          </cell>
          <cell r="I654">
            <v>3</v>
          </cell>
          <cell r="J654">
            <v>58.2</v>
          </cell>
        </row>
        <row r="655">
          <cell r="F655">
            <v>-1</v>
          </cell>
          <cell r="G655">
            <v>1.6</v>
          </cell>
          <cell r="I655">
            <v>3</v>
          </cell>
          <cell r="J655">
            <v>-4.8</v>
          </cell>
        </row>
        <row r="656">
          <cell r="F656">
            <v>-3</v>
          </cell>
          <cell r="G656">
            <v>1.5</v>
          </cell>
          <cell r="I656">
            <v>1</v>
          </cell>
          <cell r="J656">
            <v>-4.5</v>
          </cell>
        </row>
        <row r="657">
          <cell r="D657" t="str">
            <v>Interior do WC - acima da cerâmica</v>
          </cell>
          <cell r="G657">
            <v>1.4</v>
          </cell>
          <cell r="I657">
            <v>1.2</v>
          </cell>
          <cell r="J657">
            <v>1.68</v>
          </cell>
        </row>
        <row r="658">
          <cell r="G658">
            <v>1.3</v>
          </cell>
          <cell r="I658">
            <v>1.2</v>
          </cell>
          <cell r="J658">
            <v>1.56</v>
          </cell>
        </row>
        <row r="659">
          <cell r="F659">
            <v>-1</v>
          </cell>
          <cell r="G659">
            <v>0.9</v>
          </cell>
          <cell r="I659">
            <v>0.30000000000000004</v>
          </cell>
          <cell r="J659">
            <v>-0.27</v>
          </cell>
        </row>
        <row r="660">
          <cell r="F660">
            <v>-1</v>
          </cell>
          <cell r="G660">
            <v>0.4</v>
          </cell>
          <cell r="I660">
            <v>0.4</v>
          </cell>
          <cell r="J660">
            <v>-0.16</v>
          </cell>
        </row>
        <row r="662">
          <cell r="D662" t="str">
            <v>Total item 9.3</v>
          </cell>
          <cell r="J662">
            <v>1190.47</v>
          </cell>
        </row>
        <row r="664">
          <cell r="A664" t="str">
            <v>9.4</v>
          </cell>
          <cell r="B664" t="str">
            <v>SINAPI</v>
          </cell>
          <cell r="C664" t="str">
            <v>102213</v>
          </cell>
          <cell r="D664" t="str">
            <v>PINTURA VERNIZ (INCOLOR) ALQUÍDICO EM MADEIRA, USO INTERNO E EXTERNO, 2 DEMÃOS. AF_01/2021</v>
          </cell>
          <cell r="E664" t="str">
            <v>M2</v>
          </cell>
          <cell r="K664">
            <v>22.38</v>
          </cell>
          <cell r="L664">
            <v>14.12</v>
          </cell>
          <cell r="M664">
            <v>17.87</v>
          </cell>
          <cell r="N664">
            <v>399.93</v>
          </cell>
          <cell r="O664">
            <v>15.13</v>
          </cell>
          <cell r="P664">
            <v>18.23</v>
          </cell>
          <cell r="Q664">
            <v>407.98</v>
          </cell>
        </row>
        <row r="665">
          <cell r="D665" t="str">
            <v>Pintura das portas de madeira</v>
          </cell>
          <cell r="F665" t="str">
            <v xml:space="preserve">2x </v>
          </cell>
          <cell r="G665" t="str">
            <v>Área</v>
          </cell>
        </row>
        <row r="666">
          <cell r="D666" t="str">
            <v>2x área das portas de madeira</v>
          </cell>
          <cell r="F666">
            <v>2</v>
          </cell>
          <cell r="G666">
            <v>11.19</v>
          </cell>
          <cell r="J666">
            <v>22.38</v>
          </cell>
        </row>
        <row r="668">
          <cell r="D668" t="str">
            <v>Total item 9.4</v>
          </cell>
          <cell r="J668">
            <v>22.38</v>
          </cell>
        </row>
        <row r="670">
          <cell r="A670" t="str">
            <v>9.5</v>
          </cell>
          <cell r="B670" t="str">
            <v>SINAPI</v>
          </cell>
          <cell r="C670" t="str">
            <v>100722</v>
          </cell>
          <cell r="D670" t="str">
            <v>PINTURA COM TINTA ALQUÍDICA DE FUNDO (TIPO ZARCÃO) APLICADA A ROLO OU PINCEL SOBRE SUPERFÍCIES METÁLICAS (EXCETO PERFIL) EXECUTADO EM OBRA (POR DEMÃO). AF_01/2020</v>
          </cell>
          <cell r="E670" t="str">
            <v>M2</v>
          </cell>
          <cell r="K670">
            <v>8</v>
          </cell>
          <cell r="L670">
            <v>16.46</v>
          </cell>
          <cell r="M670">
            <v>20.83</v>
          </cell>
          <cell r="N670">
            <v>166.64</v>
          </cell>
          <cell r="O670">
            <v>17.91</v>
          </cell>
          <cell r="P670">
            <v>21.58</v>
          </cell>
          <cell r="Q670">
            <v>172.64</v>
          </cell>
        </row>
        <row r="671">
          <cell r="D671" t="str">
            <v>Pintura das portas de madeira</v>
          </cell>
          <cell r="G671" t="str">
            <v>Área</v>
          </cell>
        </row>
        <row r="672">
          <cell r="D672" t="str">
            <v>1x área das grades de ferro</v>
          </cell>
          <cell r="G672">
            <v>8</v>
          </cell>
          <cell r="J672">
            <v>8</v>
          </cell>
        </row>
        <row r="674">
          <cell r="D674" t="str">
            <v>Total item 9.5</v>
          </cell>
          <cell r="J674">
            <v>8</v>
          </cell>
        </row>
        <row r="676">
          <cell r="A676" t="str">
            <v>9.6</v>
          </cell>
          <cell r="B676" t="str">
            <v>SINAPI</v>
          </cell>
          <cell r="C676" t="str">
            <v>100760</v>
          </cell>
          <cell r="D676" t="str">
            <v>PINTURA COM TINTA ALQUÍDICA DE ACABAMENTO (ESMALTE SINTÉTICO BRILHANTE) APLICADA A ROLO OU PINCEL SOBRE SUPERFÍCIES METÁLICAS (EXCETO PERFIL) EXECUTADO EM OBRA (02 DEMÃOS). AF_01/2020</v>
          </cell>
          <cell r="E676" t="str">
            <v>M2</v>
          </cell>
          <cell r="K676">
            <v>8</v>
          </cell>
          <cell r="L676">
            <v>32.729999999999997</v>
          </cell>
          <cell r="M676">
            <v>41.41</v>
          </cell>
          <cell r="N676">
            <v>331.28</v>
          </cell>
          <cell r="O676">
            <v>35.630000000000003</v>
          </cell>
          <cell r="P676">
            <v>42.93</v>
          </cell>
          <cell r="Q676">
            <v>343.44</v>
          </cell>
        </row>
        <row r="677">
          <cell r="D677" t="str">
            <v>Pintura das portas de madeira</v>
          </cell>
          <cell r="G677" t="str">
            <v>Área</v>
          </cell>
        </row>
        <row r="678">
          <cell r="D678" t="str">
            <v>1x área das grades de ferro</v>
          </cell>
          <cell r="G678">
            <v>8</v>
          </cell>
          <cell r="J678">
            <v>8</v>
          </cell>
        </row>
        <row r="680">
          <cell r="D680" t="str">
            <v>Total item 9.6</v>
          </cell>
          <cell r="J680">
            <v>8</v>
          </cell>
        </row>
        <row r="682">
          <cell r="A682" t="str">
            <v>10.0</v>
          </cell>
          <cell r="D682" t="str">
            <v>INSTALAÇÕES ELÉTRICAS</v>
          </cell>
          <cell r="N682">
            <v>35679.899999999994</v>
          </cell>
          <cell r="Q682">
            <v>34282.370000000003</v>
          </cell>
        </row>
        <row r="684">
          <cell r="A684" t="str">
            <v>10.1</v>
          </cell>
          <cell r="B684" t="str">
            <v>SINAPI</v>
          </cell>
          <cell r="C684" t="str">
            <v>93128</v>
          </cell>
          <cell r="D684" t="str">
            <v>PONTO DE ILUMINAÇÃO RESIDENCIAL INCLUINDO INTERRUPTOR SIMPLES, CAIXA ELÉTRICA, ELETRODUTO, CABO, RASGO, QUEBRA E CHUMBAMENTO (EXCLUINDO LUMINÁRIA E LÂMPADA). AF_01/2016</v>
          </cell>
          <cell r="E684" t="str">
            <v>UN</v>
          </cell>
          <cell r="K684">
            <v>4</v>
          </cell>
          <cell r="L684">
            <v>110.74</v>
          </cell>
          <cell r="M684">
            <v>140.12</v>
          </cell>
          <cell r="N684">
            <v>560.48</v>
          </cell>
          <cell r="O684">
            <v>118.93</v>
          </cell>
          <cell r="P684">
            <v>143.31</v>
          </cell>
          <cell r="Q684">
            <v>573.24</v>
          </cell>
        </row>
        <row r="685">
          <cell r="D685" t="str">
            <v>Velatório</v>
          </cell>
        </row>
        <row r="686">
          <cell r="D686" t="str">
            <v>Salão do velatório</v>
          </cell>
          <cell r="F686">
            <v>2</v>
          </cell>
          <cell r="J686">
            <v>2</v>
          </cell>
        </row>
        <row r="687">
          <cell r="D687" t="str">
            <v>WC do velatório</v>
          </cell>
          <cell r="F687">
            <v>1</v>
          </cell>
          <cell r="J687">
            <v>1</v>
          </cell>
        </row>
        <row r="688">
          <cell r="D688" t="str">
            <v>Cemitério</v>
          </cell>
        </row>
        <row r="689">
          <cell r="D689" t="str">
            <v>Marquise frontal</v>
          </cell>
          <cell r="F689">
            <v>1</v>
          </cell>
          <cell r="J689">
            <v>1</v>
          </cell>
        </row>
        <row r="691">
          <cell r="D691" t="str">
            <v>Total item 10.1</v>
          </cell>
          <cell r="J691">
            <v>4</v>
          </cell>
        </row>
        <row r="693">
          <cell r="A693" t="str">
            <v>10.2</v>
          </cell>
          <cell r="B693" t="str">
            <v>SINAPI</v>
          </cell>
          <cell r="C693" t="str">
            <v>97592</v>
          </cell>
          <cell r="D693" t="str">
            <v>LUMINÁRIA TIPO PLAFON, DE SOBREPOR, COM 1 LÂMPADA LED DE 15 W, SEM REATOR - FORNECIMENTO E INSTALAÇÃO. AF_02/2020</v>
          </cell>
          <cell r="E693" t="str">
            <v>UN</v>
          </cell>
          <cell r="K693">
            <v>4</v>
          </cell>
          <cell r="L693">
            <v>40.99</v>
          </cell>
          <cell r="M693">
            <v>51.86</v>
          </cell>
          <cell r="N693">
            <v>207.44</v>
          </cell>
          <cell r="O693">
            <v>42.5</v>
          </cell>
          <cell r="P693">
            <v>51.21</v>
          </cell>
          <cell r="Q693">
            <v>204.84</v>
          </cell>
        </row>
        <row r="694">
          <cell r="D694" t="str">
            <v>Velatório</v>
          </cell>
        </row>
        <row r="695">
          <cell r="D695" t="str">
            <v>Salão do velatório</v>
          </cell>
          <cell r="F695">
            <v>2</v>
          </cell>
          <cell r="J695">
            <v>2</v>
          </cell>
        </row>
        <row r="696">
          <cell r="D696" t="str">
            <v>WC do velatório</v>
          </cell>
          <cell r="F696">
            <v>1</v>
          </cell>
          <cell r="J696">
            <v>1</v>
          </cell>
        </row>
        <row r="697">
          <cell r="D697" t="str">
            <v>Cemitério</v>
          </cell>
        </row>
        <row r="698">
          <cell r="D698" t="str">
            <v>Marquise frontal</v>
          </cell>
          <cell r="F698">
            <v>1</v>
          </cell>
          <cell r="J698">
            <v>1</v>
          </cell>
        </row>
        <row r="700">
          <cell r="D700" t="str">
            <v>Total item 10.2</v>
          </cell>
          <cell r="J700">
            <v>4</v>
          </cell>
        </row>
        <row r="702">
          <cell r="A702" t="str">
            <v>10.3</v>
          </cell>
          <cell r="B702" t="str">
            <v>SINAPI</v>
          </cell>
          <cell r="C702" t="str">
            <v>93142</v>
          </cell>
          <cell r="D702" t="str">
            <v>PONTO DE TOMADA RESIDENCIAL INCLUINDO TOMADA (2 MÓDULOS) 10A/250V, CAIXA ELÉTRICA, ELETRODUTO, CABO, RASGO, QUEBRA E CHUMBAMENTO. AF_01/2016</v>
          </cell>
          <cell r="E702" t="str">
            <v>UN</v>
          </cell>
          <cell r="K702">
            <v>3</v>
          </cell>
          <cell r="L702">
            <v>153.09</v>
          </cell>
          <cell r="M702">
            <v>193.7</v>
          </cell>
          <cell r="N702">
            <v>581.1</v>
          </cell>
          <cell r="O702">
            <v>163</v>
          </cell>
          <cell r="P702">
            <v>196.42</v>
          </cell>
          <cell r="Q702">
            <v>589.26</v>
          </cell>
        </row>
        <row r="703">
          <cell r="D703" t="str">
            <v>Velatório</v>
          </cell>
        </row>
        <row r="704">
          <cell r="D704" t="str">
            <v>Salão do velatório</v>
          </cell>
          <cell r="F704">
            <v>3</v>
          </cell>
          <cell r="J704">
            <v>3</v>
          </cell>
        </row>
        <row r="706">
          <cell r="D706" t="str">
            <v>Total item 10.3</v>
          </cell>
          <cell r="J706">
            <v>3</v>
          </cell>
        </row>
        <row r="708">
          <cell r="A708" t="str">
            <v>10.4</v>
          </cell>
          <cell r="B708" t="str">
            <v>SINAPI</v>
          </cell>
          <cell r="C708" t="str">
            <v>91868</v>
          </cell>
          <cell r="D708" t="str">
            <v>ELETRODUTO RÍGIDO ROSCÁVEL, PVC, DN 32 MM (1"), PARA CIRCUITOS TERMINAIS, INSTALADO EM PISOS/LAJES - FORNECIMENTO E INSTALAÇÃO. AF_12/2015</v>
          </cell>
          <cell r="E708" t="str">
            <v>M</v>
          </cell>
          <cell r="K708">
            <v>107</v>
          </cell>
          <cell r="L708">
            <v>10.82</v>
          </cell>
          <cell r="M708">
            <v>13.69</v>
          </cell>
          <cell r="N708">
            <v>1464.83</v>
          </cell>
          <cell r="O708">
            <v>11.29</v>
          </cell>
          <cell r="P708">
            <v>13.6</v>
          </cell>
          <cell r="Q708">
            <v>1455.2</v>
          </cell>
        </row>
        <row r="709">
          <cell r="D709" t="str">
            <v>Iluminação</v>
          </cell>
        </row>
        <row r="710">
          <cell r="D710" t="str">
            <v>Velatório ao poste 1</v>
          </cell>
          <cell r="G710">
            <v>14</v>
          </cell>
          <cell r="J710">
            <v>14</v>
          </cell>
        </row>
        <row r="711">
          <cell r="D711" t="str">
            <v>Poste 1 ao poste 2</v>
          </cell>
          <cell r="G711">
            <v>22</v>
          </cell>
          <cell r="J711">
            <v>22</v>
          </cell>
        </row>
        <row r="712">
          <cell r="D712" t="str">
            <v>Poste 2 ao poste 3</v>
          </cell>
          <cell r="G712">
            <v>35</v>
          </cell>
          <cell r="J712">
            <v>35</v>
          </cell>
        </row>
        <row r="713">
          <cell r="D713" t="str">
            <v>Poste 2 ao poste 4</v>
          </cell>
          <cell r="G713">
            <v>19</v>
          </cell>
          <cell r="J713">
            <v>19</v>
          </cell>
        </row>
        <row r="714">
          <cell r="D714" t="str">
            <v>Poste 4 ao poste 5</v>
          </cell>
          <cell r="G714">
            <v>17</v>
          </cell>
          <cell r="J714">
            <v>17</v>
          </cell>
        </row>
        <row r="716">
          <cell r="D716" t="str">
            <v>Total item 10.4</v>
          </cell>
          <cell r="J716">
            <v>107</v>
          </cell>
        </row>
        <row r="718">
          <cell r="A718" t="str">
            <v>10.5</v>
          </cell>
          <cell r="B718" t="str">
            <v>SINAPI</v>
          </cell>
          <cell r="C718" t="str">
            <v>91928</v>
          </cell>
          <cell r="D718" t="str">
            <v>CABO DE COBRE FLEXÍVEL ISOLADO, 4 MM², ANTI-CHAMA 450/750 V, PARA CIRCUITOS TERMINAIS - FORNECIMENTO E INSTALAÇÃO. AF_12/2015</v>
          </cell>
          <cell r="E718" t="str">
            <v>M</v>
          </cell>
          <cell r="K718">
            <v>274</v>
          </cell>
          <cell r="L718">
            <v>5.37</v>
          </cell>
          <cell r="M718">
            <v>6.79</v>
          </cell>
          <cell r="N718">
            <v>1860.46</v>
          </cell>
          <cell r="O718">
            <v>5.52</v>
          </cell>
          <cell r="P718">
            <v>6.65</v>
          </cell>
          <cell r="Q718">
            <v>1822.1</v>
          </cell>
        </row>
        <row r="719">
          <cell r="D719" t="str">
            <v>Iluminação</v>
          </cell>
          <cell r="F719" t="str">
            <v>F+N</v>
          </cell>
        </row>
        <row r="720">
          <cell r="D720" t="str">
            <v>Ligação do velatório aos postes de iluminação</v>
          </cell>
          <cell r="F720">
            <v>2</v>
          </cell>
          <cell r="G720">
            <v>107</v>
          </cell>
          <cell r="J720">
            <v>214</v>
          </cell>
        </row>
        <row r="721">
          <cell r="D721" t="str">
            <v>Subidas dos postes de iluminação</v>
          </cell>
          <cell r="E721">
            <v>5</v>
          </cell>
          <cell r="F721">
            <v>2</v>
          </cell>
          <cell r="I721">
            <v>6</v>
          </cell>
          <cell r="J721">
            <v>60</v>
          </cell>
        </row>
        <row r="723">
          <cell r="D723" t="str">
            <v>Total item 10.5</v>
          </cell>
          <cell r="J723">
            <v>274</v>
          </cell>
        </row>
        <row r="725">
          <cell r="A725" t="str">
            <v>10.6</v>
          </cell>
          <cell r="B725" t="str">
            <v>SINAPI</v>
          </cell>
          <cell r="C725" t="str">
            <v>39746</v>
          </cell>
          <cell r="D725" t="str">
            <v>CHUMBADOR DE ACO, 1" X 600 MM, PARA POSTES DE ACO COM BASE, INCLUSO PORCA E ARRUELA - FORNECIMENTO E INSTALAÇÃO</v>
          </cell>
          <cell r="E725" t="str">
            <v>UN</v>
          </cell>
          <cell r="K725">
            <v>5</v>
          </cell>
          <cell r="L725">
            <v>192.14</v>
          </cell>
          <cell r="M725">
            <v>243.11</v>
          </cell>
          <cell r="N725">
            <v>1215.55</v>
          </cell>
          <cell r="O725">
            <v>192.14</v>
          </cell>
          <cell r="P725">
            <v>231.53</v>
          </cell>
          <cell r="Q725">
            <v>1157.6500000000001</v>
          </cell>
        </row>
        <row r="726">
          <cell r="D726" t="str">
            <v>Iluminação</v>
          </cell>
        </row>
        <row r="727">
          <cell r="D727" t="str">
            <v>1 por torre de iluminação</v>
          </cell>
          <cell r="F727">
            <v>5</v>
          </cell>
          <cell r="J727">
            <v>5</v>
          </cell>
        </row>
        <row r="729">
          <cell r="D729" t="str">
            <v>Total item 10.6</v>
          </cell>
          <cell r="J729">
            <v>5</v>
          </cell>
        </row>
        <row r="731">
          <cell r="A731" t="str">
            <v>10.7</v>
          </cell>
          <cell r="B731" t="str">
            <v>SINAPI</v>
          </cell>
          <cell r="C731" t="str">
            <v>12378</v>
          </cell>
          <cell r="D731" t="str">
            <v>POSTE CONICO CONTINUO EM ACO GALVANIZADO, RETO, FLANGEADO, H = 6 M, DIAMETRO INFERIOR = *90* MM - FORNECIMENTO E INSTALAÇÃO</v>
          </cell>
          <cell r="E731" t="str">
            <v>UN</v>
          </cell>
          <cell r="K731">
            <v>5</v>
          </cell>
          <cell r="L731">
            <v>947.65</v>
          </cell>
          <cell r="M731">
            <v>1199.06</v>
          </cell>
          <cell r="N731">
            <v>5995.3</v>
          </cell>
          <cell r="O731">
            <v>947.65</v>
          </cell>
          <cell r="P731">
            <v>1141.92</v>
          </cell>
          <cell r="Q731">
            <v>5709.6</v>
          </cell>
        </row>
        <row r="732">
          <cell r="D732" t="str">
            <v>Iluminação</v>
          </cell>
        </row>
        <row r="733">
          <cell r="D733" t="str">
            <v>torres de iluminação</v>
          </cell>
          <cell r="F733">
            <v>5</v>
          </cell>
          <cell r="J733">
            <v>5</v>
          </cell>
        </row>
        <row r="735">
          <cell r="D735" t="str">
            <v>Total item 10.7</v>
          </cell>
          <cell r="J735">
            <v>5</v>
          </cell>
        </row>
        <row r="737">
          <cell r="A737" t="str">
            <v>10.8</v>
          </cell>
          <cell r="B737" t="str">
            <v>EMLURB</v>
          </cell>
          <cell r="C737" t="str">
            <v>18.02.302</v>
          </cell>
          <cell r="D737" t="str">
            <v>FORNECIMENTO DE SUPORTE EM ACO GALVANIZADO  A FOGO, PARA ENCAIXE EM POSTE DE ACO E  FIXACAO P/ QUATRO LUMINARIAS, INCLUSIVE INSTALACAO</v>
          </cell>
          <cell r="E737" t="str">
            <v>UN</v>
          </cell>
          <cell r="K737">
            <v>5</v>
          </cell>
          <cell r="L737">
            <v>337.97</v>
          </cell>
          <cell r="M737">
            <v>427.63</v>
          </cell>
          <cell r="N737">
            <v>2138.15</v>
          </cell>
          <cell r="O737">
            <v>340.58</v>
          </cell>
          <cell r="P737">
            <v>410.4</v>
          </cell>
          <cell r="Q737">
            <v>2052</v>
          </cell>
        </row>
        <row r="738">
          <cell r="D738" t="str">
            <v>Iluminação</v>
          </cell>
        </row>
        <row r="739">
          <cell r="D739" t="str">
            <v>1 por torre de iluminação</v>
          </cell>
          <cell r="F739">
            <v>5</v>
          </cell>
          <cell r="J739">
            <v>5</v>
          </cell>
        </row>
        <row r="741">
          <cell r="D741" t="str">
            <v>Total item 10.8</v>
          </cell>
          <cell r="J741">
            <v>5</v>
          </cell>
        </row>
        <row r="743">
          <cell r="A743" t="str">
            <v>10.9</v>
          </cell>
          <cell r="B743" t="str">
            <v>SINAPI</v>
          </cell>
          <cell r="C743" t="str">
            <v>42243</v>
          </cell>
          <cell r="D743" t="str">
            <v>LUMINARIA DE LED PARA ILUMINACAO PUBLICA, DE 98 W ATE 137 W, INVOLUCRO EM ALUMINIO OU ACO INOX - FORNECIMENTO E INSTALAÇÃO</v>
          </cell>
          <cell r="E743" t="str">
            <v xml:space="preserve">UN    </v>
          </cell>
          <cell r="K743">
            <v>20</v>
          </cell>
          <cell r="L743">
            <v>771.18</v>
          </cell>
          <cell r="M743">
            <v>975.77</v>
          </cell>
          <cell r="N743">
            <v>19515.400000000001</v>
          </cell>
          <cell r="O743">
            <v>771.18</v>
          </cell>
          <cell r="P743">
            <v>929.27</v>
          </cell>
          <cell r="Q743">
            <v>18585.400000000001</v>
          </cell>
        </row>
        <row r="744">
          <cell r="D744" t="str">
            <v>Iluminação</v>
          </cell>
          <cell r="F744" t="str">
            <v>5x4</v>
          </cell>
        </row>
        <row r="745">
          <cell r="D745" t="str">
            <v>torres de iluminação - 4 luminárias por torre</v>
          </cell>
          <cell r="F745">
            <v>20</v>
          </cell>
          <cell r="J745">
            <v>20</v>
          </cell>
        </row>
        <row r="747">
          <cell r="D747" t="str">
            <v>Total item 10.9</v>
          </cell>
          <cell r="J747">
            <v>20</v>
          </cell>
        </row>
        <row r="749">
          <cell r="A749" t="str">
            <v>10.10</v>
          </cell>
          <cell r="B749" t="str">
            <v>SINAPI</v>
          </cell>
          <cell r="C749" t="str">
            <v>101632</v>
          </cell>
          <cell r="D749" t="str">
            <v>RELÉ FOTOELÉTRICO PARA COMANDO DE ILUMINAÇÃO EXTERNA 1000 W - FORNECIMENTO E INSTALAÇÃO. AF_08/2020</v>
          </cell>
          <cell r="E749" t="str">
            <v>UN</v>
          </cell>
          <cell r="K749">
            <v>5</v>
          </cell>
          <cell r="L749">
            <v>25.09</v>
          </cell>
          <cell r="M749">
            <v>31.75</v>
          </cell>
          <cell r="N749">
            <v>158.75</v>
          </cell>
          <cell r="O749">
            <v>25.15</v>
          </cell>
          <cell r="P749">
            <v>30.31</v>
          </cell>
          <cell r="Q749">
            <v>151.55000000000001</v>
          </cell>
        </row>
        <row r="750">
          <cell r="D750" t="str">
            <v>Iluminação</v>
          </cell>
        </row>
        <row r="751">
          <cell r="D751" t="str">
            <v>1 por torre de iluminação</v>
          </cell>
          <cell r="F751">
            <v>5</v>
          </cell>
          <cell r="J751">
            <v>5</v>
          </cell>
        </row>
        <row r="753">
          <cell r="D753" t="str">
            <v>Total item 10.10</v>
          </cell>
          <cell r="J753">
            <v>5</v>
          </cell>
        </row>
        <row r="755">
          <cell r="A755" t="str">
            <v>10.11</v>
          </cell>
          <cell r="B755" t="str">
            <v>SINAPI</v>
          </cell>
          <cell r="C755" t="str">
            <v>101876</v>
          </cell>
          <cell r="D755" t="str">
            <v>QUADRO DE DISTRIBUIÇÃO DE ENERGIA EM PVC, DE EMBUTIR, SEM BARRAMENTO, PARA 6 DISJUNTORES - FORNECIMENTO E INSTALAÇÃO. AF_10/2020</v>
          </cell>
          <cell r="E755" t="str">
            <v>UN</v>
          </cell>
          <cell r="K755">
            <v>1</v>
          </cell>
          <cell r="L755">
            <v>56.75</v>
          </cell>
          <cell r="M755">
            <v>71.81</v>
          </cell>
          <cell r="N755">
            <v>71.81</v>
          </cell>
          <cell r="O755">
            <v>58.04</v>
          </cell>
          <cell r="P755">
            <v>69.94</v>
          </cell>
          <cell r="Q755">
            <v>69.94</v>
          </cell>
        </row>
        <row r="756">
          <cell r="D756" t="str">
            <v>Velatório</v>
          </cell>
          <cell r="F756">
            <v>1</v>
          </cell>
          <cell r="J756">
            <v>1</v>
          </cell>
        </row>
        <row r="758">
          <cell r="D758" t="str">
            <v>Total item 10.11</v>
          </cell>
          <cell r="J758">
            <v>1</v>
          </cell>
        </row>
        <row r="760">
          <cell r="A760" t="str">
            <v>10.12</v>
          </cell>
          <cell r="B760" t="str">
            <v>SINAPI</v>
          </cell>
          <cell r="C760" t="str">
            <v>93653</v>
          </cell>
          <cell r="D760" t="str">
            <v>DISJUNTOR MONOPOLAR TIPO DIN, CORRENTE NOMINAL DE 10A - FORNECIMENTO E INSTALAÇÃO. AF_10/2020</v>
          </cell>
          <cell r="E760" t="str">
            <v>UN</v>
          </cell>
          <cell r="K760">
            <v>6</v>
          </cell>
          <cell r="L760">
            <v>10.61</v>
          </cell>
          <cell r="M760">
            <v>13.42</v>
          </cell>
          <cell r="N760">
            <v>80.52</v>
          </cell>
          <cell r="O760">
            <v>10.74</v>
          </cell>
          <cell r="P760">
            <v>12.94</v>
          </cell>
          <cell r="Q760">
            <v>77.64</v>
          </cell>
        </row>
        <row r="761">
          <cell r="D761" t="str">
            <v>Quadro de distribuição no Velatório</v>
          </cell>
          <cell r="F761">
            <v>6</v>
          </cell>
          <cell r="J761">
            <v>6</v>
          </cell>
        </row>
        <row r="763">
          <cell r="D763" t="str">
            <v>Total item 10.12</v>
          </cell>
          <cell r="J763">
            <v>6</v>
          </cell>
        </row>
        <row r="765">
          <cell r="A765" t="str">
            <v>10.13</v>
          </cell>
          <cell r="B765" t="str">
            <v>SEINFRA</v>
          </cell>
          <cell r="C765" t="str">
            <v>C4530</v>
          </cell>
          <cell r="D765" t="str">
            <v xml:space="preserve">DISJUNTOR DIFERENCIAL DR - 16A ATÉ 40A, 30MA - FORNECIMENTO E INSTALAÇÃO </v>
          </cell>
          <cell r="E765" t="str">
            <v>UN</v>
          </cell>
          <cell r="K765">
            <v>1</v>
          </cell>
          <cell r="L765">
            <v>138.97999999999999</v>
          </cell>
          <cell r="M765">
            <v>175.85</v>
          </cell>
          <cell r="N765">
            <v>175.85</v>
          </cell>
          <cell r="O765">
            <v>141.4</v>
          </cell>
          <cell r="P765">
            <v>170.39</v>
          </cell>
          <cell r="Q765">
            <v>170.39</v>
          </cell>
        </row>
        <row r="766">
          <cell r="D766" t="str">
            <v>Quadro de distribuição no Velatório</v>
          </cell>
          <cell r="F766">
            <v>1</v>
          </cell>
          <cell r="J766">
            <v>1</v>
          </cell>
        </row>
        <row r="768">
          <cell r="D768" t="str">
            <v>Total item 10.13</v>
          </cell>
          <cell r="J768">
            <v>1</v>
          </cell>
        </row>
        <row r="770">
          <cell r="A770" t="str">
            <v>10.14</v>
          </cell>
          <cell r="B770" t="str">
            <v>SINAPI</v>
          </cell>
          <cell r="C770" t="str">
            <v>96985</v>
          </cell>
          <cell r="D770" t="str">
            <v>HASTE DE ATERRAMENTO 5/8  PARA SPDA - FORNECIMENTO E INSTALAÇÃO. AF_12/2017</v>
          </cell>
          <cell r="E770" t="str">
            <v>UN</v>
          </cell>
          <cell r="K770">
            <v>6</v>
          </cell>
          <cell r="L770">
            <v>61.39</v>
          </cell>
          <cell r="M770">
            <v>77.680000000000007</v>
          </cell>
          <cell r="N770">
            <v>466.08</v>
          </cell>
          <cell r="O770">
            <v>62.33</v>
          </cell>
          <cell r="P770">
            <v>75.11</v>
          </cell>
          <cell r="Q770">
            <v>450.66</v>
          </cell>
        </row>
        <row r="771">
          <cell r="D771" t="str">
            <v>1 haste junto ao velatório</v>
          </cell>
          <cell r="F771">
            <v>1</v>
          </cell>
          <cell r="J771">
            <v>1</v>
          </cell>
        </row>
        <row r="772">
          <cell r="D772" t="str">
            <v>1 haste por torre de iluminação</v>
          </cell>
          <cell r="F772">
            <v>5</v>
          </cell>
          <cell r="J772">
            <v>5</v>
          </cell>
        </row>
        <row r="774">
          <cell r="D774" t="str">
            <v>Total item 10.14</v>
          </cell>
          <cell r="J774">
            <v>6</v>
          </cell>
        </row>
        <row r="776">
          <cell r="A776" t="str">
            <v>10.15</v>
          </cell>
          <cell r="B776" t="str">
            <v>SINAPI</v>
          </cell>
          <cell r="C776" t="str">
            <v>97891</v>
          </cell>
          <cell r="D776" t="str">
            <v>CAIXA ENTERRADA ELÉTRICA RETANGULAR, EM ALVENARIA COM BLOCOS DE CONCRETO, FUNDO COM BRITA, DIMENSÕES INTERNAS: 0,4X0,4X0,4 M. AF_12/2020</v>
          </cell>
          <cell r="E776" t="str">
            <v>UN</v>
          </cell>
          <cell r="K776">
            <v>6</v>
          </cell>
          <cell r="L776">
            <v>156.51</v>
          </cell>
          <cell r="M776">
            <v>198.03</v>
          </cell>
          <cell r="N776">
            <v>1188.18</v>
          </cell>
          <cell r="O776">
            <v>167.76</v>
          </cell>
          <cell r="P776">
            <v>202.15</v>
          </cell>
          <cell r="Q776">
            <v>1212.9000000000001</v>
          </cell>
        </row>
        <row r="777">
          <cell r="D777" t="str">
            <v>1 CX junto ao velatório</v>
          </cell>
          <cell r="F777">
            <v>1</v>
          </cell>
          <cell r="J777">
            <v>1</v>
          </cell>
        </row>
        <row r="778">
          <cell r="D778" t="str">
            <v>1 CX por torre de iluminação</v>
          </cell>
          <cell r="F778">
            <v>5</v>
          </cell>
          <cell r="J778">
            <v>5</v>
          </cell>
        </row>
        <row r="780">
          <cell r="D780" t="str">
            <v>Total item 10.15</v>
          </cell>
          <cell r="J780">
            <v>6</v>
          </cell>
        </row>
        <row r="782">
          <cell r="A782" t="str">
            <v>11.0</v>
          </cell>
          <cell r="D782" t="str">
            <v>INSTALAÇÕES HIDROSSANITÁRIAS</v>
          </cell>
          <cell r="N782">
            <v>13339.18</v>
          </cell>
          <cell r="Q782">
            <v>13352.31</v>
          </cell>
        </row>
        <row r="784">
          <cell r="A784" t="str">
            <v>11.1</v>
          </cell>
          <cell r="B784" t="str">
            <v>SINAPI</v>
          </cell>
          <cell r="C784" t="str">
            <v>89957</v>
          </cell>
          <cell r="D784" t="str">
            <v>PONTO DE CONSUMO TERMINAL DE ÁGUA FRIA (SUBRAMAL) COM TUBULAÇÃO DE PVC, DN 25 MM, INSTALADO EM RAMAL DE ÁGUA, INCLUSOS RASGO E CHUMBAMENTO EM ALVENARIA. AF_12/2014</v>
          </cell>
          <cell r="E784" t="str">
            <v>UN</v>
          </cell>
          <cell r="K784">
            <v>3</v>
          </cell>
          <cell r="L784">
            <v>101.83</v>
          </cell>
          <cell r="M784">
            <v>128.85</v>
          </cell>
          <cell r="N784">
            <v>386.55</v>
          </cell>
          <cell r="O784">
            <v>110.94</v>
          </cell>
          <cell r="P784">
            <v>133.68</v>
          </cell>
          <cell r="Q784">
            <v>401.04</v>
          </cell>
        </row>
        <row r="785">
          <cell r="D785" t="str">
            <v>Velatório</v>
          </cell>
        </row>
        <row r="786">
          <cell r="D786" t="str">
            <v>WC do Velatório</v>
          </cell>
          <cell r="F786">
            <v>3</v>
          </cell>
          <cell r="J786">
            <v>3</v>
          </cell>
        </row>
        <row r="788">
          <cell r="D788" t="str">
            <v>Total item 11.1</v>
          </cell>
          <cell r="J788">
            <v>3</v>
          </cell>
        </row>
        <row r="790">
          <cell r="A790" t="str">
            <v>11.2</v>
          </cell>
          <cell r="B790" t="str">
            <v>EMLURB</v>
          </cell>
          <cell r="C790" t="str">
            <v>19.01.010</v>
          </cell>
          <cell r="D790" t="str">
            <v>PONTO DE ESGOTO PARA BACIA SANITARIA, INCLUSIVE TUBULACOES E CONEXOES EM PVC RIGIDO SOLDAVEIS, ATE A COLUNA OU O SUB-COLETOR</v>
          </cell>
          <cell r="E790" t="str">
            <v>PT</v>
          </cell>
          <cell r="K790">
            <v>1</v>
          </cell>
          <cell r="L790">
            <v>73.67</v>
          </cell>
          <cell r="M790">
            <v>93.21</v>
          </cell>
          <cell r="N790">
            <v>93.21</v>
          </cell>
          <cell r="O790">
            <v>77.56</v>
          </cell>
          <cell r="P790">
            <v>93.46</v>
          </cell>
          <cell r="Q790">
            <v>93.46</v>
          </cell>
        </row>
        <row r="791">
          <cell r="D791" t="str">
            <v>Velatório</v>
          </cell>
        </row>
        <row r="792">
          <cell r="D792" t="str">
            <v>WC do Velatório</v>
          </cell>
          <cell r="F792">
            <v>1</v>
          </cell>
          <cell r="J792">
            <v>1</v>
          </cell>
        </row>
        <row r="794">
          <cell r="D794" t="str">
            <v>Total item 11.2</v>
          </cell>
          <cell r="J794">
            <v>1</v>
          </cell>
        </row>
        <row r="796">
          <cell r="A796" t="str">
            <v>11.3</v>
          </cell>
          <cell r="B796" t="str">
            <v>EMLURB</v>
          </cell>
          <cell r="C796" t="str">
            <v>19.01.030</v>
          </cell>
          <cell r="D796" t="str">
            <v>PONTO DE ESGOTO PARA LAVATÓRIO OU MICTÓRIO , INCLUSIVE TUBULACOES E CONEXOES EM PVC RIGIDO SOLDAVEIS , ATE A COLUNA OU O SUB-COLETOR</v>
          </cell>
          <cell r="E796" t="str">
            <v>PT</v>
          </cell>
          <cell r="K796">
            <v>1</v>
          </cell>
          <cell r="L796">
            <v>62.2</v>
          </cell>
          <cell r="M796">
            <v>78.7</v>
          </cell>
          <cell r="N796">
            <v>78.7</v>
          </cell>
          <cell r="O796">
            <v>67.099999999999994</v>
          </cell>
          <cell r="P796">
            <v>80.86</v>
          </cell>
          <cell r="Q796">
            <v>80.86</v>
          </cell>
        </row>
        <row r="797">
          <cell r="D797" t="str">
            <v>Velatório</v>
          </cell>
        </row>
        <row r="798">
          <cell r="D798" t="str">
            <v>WC do Velatório</v>
          </cell>
          <cell r="F798">
            <v>1</v>
          </cell>
          <cell r="J798">
            <v>1</v>
          </cell>
        </row>
        <row r="800">
          <cell r="D800" t="str">
            <v>Total item 11.3</v>
          </cell>
          <cell r="J800">
            <v>1</v>
          </cell>
        </row>
        <row r="802">
          <cell r="A802" t="str">
            <v>11.4</v>
          </cell>
          <cell r="B802" t="str">
            <v>EMLURB</v>
          </cell>
          <cell r="C802" t="str">
            <v>19.01.040</v>
          </cell>
          <cell r="D802" t="str">
            <v>PONTO DE ESGOTO PARA RALO SIFONADO, INCLUSIVE RALO, TUBULACOES E CONEXOES EM PVC RIGIDO SOLDAVEIS , ATE A COLUNA OU O SUBCOLETOR</v>
          </cell>
          <cell r="E802" t="str">
            <v>PT</v>
          </cell>
          <cell r="K802">
            <v>1</v>
          </cell>
          <cell r="L802">
            <v>64.06</v>
          </cell>
          <cell r="M802">
            <v>81.06</v>
          </cell>
          <cell r="N802">
            <v>81.06</v>
          </cell>
          <cell r="O802">
            <v>67.95</v>
          </cell>
          <cell r="P802">
            <v>81.88</v>
          </cell>
          <cell r="Q802">
            <v>81.88</v>
          </cell>
        </row>
        <row r="803">
          <cell r="D803" t="str">
            <v>Velatório</v>
          </cell>
        </row>
        <row r="804">
          <cell r="D804" t="str">
            <v>WC do Velatório</v>
          </cell>
          <cell r="F804">
            <v>1</v>
          </cell>
          <cell r="J804">
            <v>1</v>
          </cell>
        </row>
        <row r="806">
          <cell r="D806" t="str">
            <v>Total item 11.4</v>
          </cell>
          <cell r="J806">
            <v>1</v>
          </cell>
        </row>
        <row r="808">
          <cell r="A808" t="str">
            <v>11.5</v>
          </cell>
          <cell r="B808" t="str">
            <v>SINAPI</v>
          </cell>
          <cell r="C808" t="str">
            <v>86932</v>
          </cell>
          <cell r="D808" t="str">
            <v>VASO SANITÁRIO SIFONADO COM CAIXA ACOPLADA LOUÇA BRANCA - PADRÃO MÉDIO, INCLUSO ENGATE FLEXÍVEL EM METAL CROMADO, 1/2  X 40CM - FORNECIMENTO E INSTALAÇÃO. AF_01/2020</v>
          </cell>
          <cell r="E808" t="str">
            <v>UN</v>
          </cell>
          <cell r="K808">
            <v>1</v>
          </cell>
          <cell r="L808">
            <v>409.84</v>
          </cell>
          <cell r="M808">
            <v>518.57000000000005</v>
          </cell>
          <cell r="N808">
            <v>518.57000000000005</v>
          </cell>
          <cell r="O808">
            <v>412.62</v>
          </cell>
          <cell r="P808">
            <v>497.21</v>
          </cell>
          <cell r="Q808">
            <v>497.21</v>
          </cell>
        </row>
        <row r="809">
          <cell r="D809" t="str">
            <v>Velatório</v>
          </cell>
        </row>
        <row r="810">
          <cell r="D810" t="str">
            <v>WC do Velatório</v>
          </cell>
          <cell r="F810">
            <v>1</v>
          </cell>
          <cell r="J810">
            <v>1</v>
          </cell>
        </row>
        <row r="812">
          <cell r="D812" t="str">
            <v>Total item 11.5</v>
          </cell>
          <cell r="J812">
            <v>1</v>
          </cell>
        </row>
        <row r="814">
          <cell r="A814" t="str">
            <v>11.6</v>
          </cell>
          <cell r="B814" t="str">
            <v>SINAPI</v>
          </cell>
          <cell r="C814" t="str">
            <v>86943</v>
          </cell>
          <cell r="D814" t="str">
            <v>LAVATÓRIO LOUÇA BRANCA SUSPENSO, 29,5 X 39CM OU EQUIVALENTE, PADRÃO POPULAR, INCLUSO SIFÃO FLEXÍVEL EM PVC, VÁLVULA E ENGATE FLEXÍVEL 30CM EM PLÁSTICO E TORNEIRA CROMADA DE MESA, PADRÃO POPULAR - FORNECIMENTO E INSTALAÇÃO. AF_01/2020</v>
          </cell>
          <cell r="E814" t="str">
            <v>UN</v>
          </cell>
          <cell r="K814">
            <v>1</v>
          </cell>
          <cell r="L814">
            <v>186.69</v>
          </cell>
          <cell r="M814">
            <v>236.22</v>
          </cell>
          <cell r="N814">
            <v>236.22</v>
          </cell>
          <cell r="O814">
            <v>189.01</v>
          </cell>
          <cell r="P814">
            <v>227.76</v>
          </cell>
          <cell r="Q814">
            <v>227.76</v>
          </cell>
        </row>
        <row r="815">
          <cell r="D815" t="str">
            <v>Velatório</v>
          </cell>
        </row>
        <row r="816">
          <cell r="D816" t="str">
            <v>WC do Velatório</v>
          </cell>
          <cell r="F816">
            <v>1</v>
          </cell>
          <cell r="J816">
            <v>1</v>
          </cell>
        </row>
        <row r="818">
          <cell r="D818" t="str">
            <v>Total item 11.6</v>
          </cell>
          <cell r="J818">
            <v>1</v>
          </cell>
        </row>
        <row r="820">
          <cell r="A820" t="str">
            <v>11.7</v>
          </cell>
          <cell r="B820" t="str">
            <v>SINAPI</v>
          </cell>
          <cell r="C820" t="str">
            <v>89353</v>
          </cell>
          <cell r="D820" t="str">
            <v>REGISTRO DE GAVETA BRUTO, LATÃO, ROSCÁVEL, 3/4", FORNECIDO E INSTALADO EM RAMAL DE ÁGUA. AF_12/2014</v>
          </cell>
          <cell r="E820" t="str">
            <v>UN</v>
          </cell>
          <cell r="K820">
            <v>1</v>
          </cell>
          <cell r="L820">
            <v>30.67</v>
          </cell>
          <cell r="M820">
            <v>38.81</v>
          </cell>
          <cell r="N820">
            <v>38.81</v>
          </cell>
          <cell r="O820">
            <v>31.41</v>
          </cell>
          <cell r="P820">
            <v>37.85</v>
          </cell>
          <cell r="Q820">
            <v>37.85</v>
          </cell>
        </row>
        <row r="821">
          <cell r="D821" t="str">
            <v>Velatório</v>
          </cell>
        </row>
        <row r="822">
          <cell r="D822" t="str">
            <v>WC do Velatório</v>
          </cell>
          <cell r="F822">
            <v>1</v>
          </cell>
          <cell r="J822">
            <v>1</v>
          </cell>
        </row>
        <row r="824">
          <cell r="D824" t="str">
            <v>Total item 11.7</v>
          </cell>
          <cell r="J824">
            <v>1</v>
          </cell>
        </row>
        <row r="826">
          <cell r="A826" t="str">
            <v>11.8</v>
          </cell>
          <cell r="B826" t="str">
            <v>SINAPI</v>
          </cell>
          <cell r="C826" t="str">
            <v>95544</v>
          </cell>
          <cell r="D826" t="str">
            <v>PAPELEIRA DE PAREDE EM METAL CROMADO SEM TAMPA, INCLUSO FIXAÇÃO. AF_01/2020</v>
          </cell>
          <cell r="E826" t="str">
            <v>UN</v>
          </cell>
          <cell r="K826">
            <v>1</v>
          </cell>
          <cell r="L826">
            <v>55.77</v>
          </cell>
          <cell r="M826">
            <v>70.569999999999993</v>
          </cell>
          <cell r="N826">
            <v>70.569999999999993</v>
          </cell>
          <cell r="O826">
            <v>56.61</v>
          </cell>
          <cell r="P826">
            <v>68.22</v>
          </cell>
          <cell r="Q826">
            <v>68.22</v>
          </cell>
        </row>
        <row r="827">
          <cell r="D827" t="str">
            <v>Velatório</v>
          </cell>
        </row>
        <row r="828">
          <cell r="D828" t="str">
            <v>WC do Velatório</v>
          </cell>
          <cell r="F828">
            <v>1</v>
          </cell>
          <cell r="J828">
            <v>1</v>
          </cell>
        </row>
        <row r="830">
          <cell r="D830" t="str">
            <v>Total item 11.8</v>
          </cell>
          <cell r="J830">
            <v>1</v>
          </cell>
        </row>
        <row r="832">
          <cell r="A832" t="str">
            <v>11.9</v>
          </cell>
          <cell r="B832" t="str">
            <v>SINAPI</v>
          </cell>
          <cell r="C832" t="str">
            <v>95547</v>
          </cell>
          <cell r="D832" t="str">
            <v>SABONETEIRA PLASTICA TIPO DISPENSER PARA SABONETE LIQUIDO COM RESERVATORIO 800 A 1500 ML, INCLUSO FIXAÇÃO. AF_01/2020</v>
          </cell>
          <cell r="E832" t="str">
            <v>UN</v>
          </cell>
          <cell r="K832">
            <v>1</v>
          </cell>
          <cell r="L832">
            <v>66.91</v>
          </cell>
          <cell r="M832">
            <v>84.66</v>
          </cell>
          <cell r="N832">
            <v>84.66</v>
          </cell>
          <cell r="O832">
            <v>67.75</v>
          </cell>
          <cell r="P832">
            <v>81.64</v>
          </cell>
          <cell r="Q832">
            <v>81.64</v>
          </cell>
        </row>
        <row r="833">
          <cell r="D833" t="str">
            <v>Velatório</v>
          </cell>
        </row>
        <row r="834">
          <cell r="D834" t="str">
            <v>WC do Velatório</v>
          </cell>
          <cell r="F834">
            <v>1</v>
          </cell>
          <cell r="J834">
            <v>1</v>
          </cell>
        </row>
        <row r="836">
          <cell r="D836" t="str">
            <v>Total item 11.9</v>
          </cell>
          <cell r="J836">
            <v>1</v>
          </cell>
        </row>
        <row r="838">
          <cell r="A838" t="str">
            <v>11.10</v>
          </cell>
          <cell r="B838" t="str">
            <v>SINAPI</v>
          </cell>
          <cell r="C838" t="str">
            <v>88504</v>
          </cell>
          <cell r="D838" t="str">
            <v>CAIXA D´AGUA EM POLIETILENO, 500 LITROS, COM ACESSÓRIOS</v>
          </cell>
          <cell r="E838" t="str">
            <v>UN</v>
          </cell>
          <cell r="K838">
            <v>1</v>
          </cell>
          <cell r="L838">
            <v>613.33000000000004</v>
          </cell>
          <cell r="M838">
            <v>776.05</v>
          </cell>
          <cell r="N838">
            <v>776.05</v>
          </cell>
          <cell r="O838">
            <v>641.59</v>
          </cell>
          <cell r="P838">
            <v>773.12</v>
          </cell>
          <cell r="Q838">
            <v>773.12</v>
          </cell>
        </row>
        <row r="839">
          <cell r="D839" t="str">
            <v>Velatório</v>
          </cell>
        </row>
        <row r="840">
          <cell r="D840" t="str">
            <v>Caixa sobre WC do Velatório</v>
          </cell>
          <cell r="F840">
            <v>1</v>
          </cell>
          <cell r="J840">
            <v>1</v>
          </cell>
        </row>
        <row r="842">
          <cell r="D842" t="str">
            <v>Total item 11.10</v>
          </cell>
          <cell r="J842">
            <v>1</v>
          </cell>
        </row>
        <row r="844">
          <cell r="A844" t="str">
            <v>11.11</v>
          </cell>
          <cell r="B844" t="str">
            <v>SINAPI</v>
          </cell>
          <cell r="C844" t="str">
            <v>98066</v>
          </cell>
          <cell r="D844" t="str">
            <v>TANQUE SÉPTICO RETANGULAR, EM ALVENARIA COM TIJOLOS CERÂMICOS MACIÇOS, DIMENSÕES INTERNAS: 1,0 X 2,0 X 1,4 M, VOLUME ÚTIL: 2000 L (PARA 5 CONTRIBUINTES). AF_12/2020</v>
          </cell>
          <cell r="E844" t="str">
            <v>UN</v>
          </cell>
          <cell r="K844">
            <v>1</v>
          </cell>
          <cell r="L844">
            <v>4263.6899999999996</v>
          </cell>
          <cell r="M844">
            <v>5394.85</v>
          </cell>
          <cell r="N844">
            <v>5394.85</v>
          </cell>
          <cell r="O844">
            <v>4478.88</v>
          </cell>
          <cell r="P844">
            <v>5397.05</v>
          </cell>
          <cell r="Q844">
            <v>5397.05</v>
          </cell>
        </row>
        <row r="845">
          <cell r="D845" t="str">
            <v>Velatório</v>
          </cell>
        </row>
        <row r="846">
          <cell r="D846" t="str">
            <v>Fossa para WC do Velatório</v>
          </cell>
          <cell r="F846">
            <v>1</v>
          </cell>
          <cell r="J846">
            <v>1</v>
          </cell>
        </row>
        <row r="848">
          <cell r="D848" t="str">
            <v>Total item 11.11</v>
          </cell>
          <cell r="J848">
            <v>1</v>
          </cell>
        </row>
        <row r="850">
          <cell r="A850" t="str">
            <v>11.12</v>
          </cell>
          <cell r="B850" t="str">
            <v>SINAPI</v>
          </cell>
          <cell r="C850" t="str">
            <v>98078</v>
          </cell>
          <cell r="D850" t="str">
            <v>SUMIDOURO RETANGULAR, EM ALVENARIA COM TIJOLOS CERÂMICOS MACIÇOS, DIMENSÕES INTERNAS: 0,8 X 1,4 X 3,0 M, ÁREA DE INFILTRAÇÃO: 13,2 M² (PARA 5 CONTRIBUINTES). AF_12/2020</v>
          </cell>
          <cell r="E850" t="str">
            <v>UN</v>
          </cell>
          <cell r="K850">
            <v>1</v>
          </cell>
          <cell r="L850">
            <v>3462.4</v>
          </cell>
          <cell r="M850">
            <v>4380.97</v>
          </cell>
          <cell r="N850">
            <v>4380.97</v>
          </cell>
          <cell r="O850">
            <v>3647.86</v>
          </cell>
          <cell r="P850">
            <v>4395.67</v>
          </cell>
          <cell r="Q850">
            <v>4395.67</v>
          </cell>
        </row>
        <row r="851">
          <cell r="D851" t="str">
            <v>Velatório</v>
          </cell>
        </row>
        <row r="852">
          <cell r="D852" t="str">
            <v>Sumidouro para WC do Velatório</v>
          </cell>
          <cell r="F852">
            <v>1</v>
          </cell>
          <cell r="J852">
            <v>1</v>
          </cell>
        </row>
        <row r="854">
          <cell r="D854" t="str">
            <v>Total item 11.12</v>
          </cell>
          <cell r="J854">
            <v>1</v>
          </cell>
        </row>
        <row r="856">
          <cell r="A856" t="str">
            <v>x</v>
          </cell>
          <cell r="D856" t="str">
            <v>DESTINO FINAL DE ESGOTO</v>
          </cell>
        </row>
        <row r="858">
          <cell r="A858" t="str">
            <v>x</v>
          </cell>
          <cell r="B858" t="str">
            <v>SINAPI</v>
          </cell>
          <cell r="C858" t="str">
            <v>93358</v>
          </cell>
          <cell r="D858" t="str">
            <v>ESCAVAÇÃO MANUAL DE VALA COM PROFUNDIDADE MENOR OU IGUAL A 1,30 M. AF_03/2016</v>
          </cell>
          <cell r="E858" t="str">
            <v>M3</v>
          </cell>
          <cell r="L858">
            <v>58.54</v>
          </cell>
          <cell r="M858">
            <v>74.069999999999993</v>
          </cell>
          <cell r="N858">
            <v>0</v>
          </cell>
          <cell r="O858">
            <v>64.95</v>
          </cell>
          <cell r="P858">
            <v>78.260000000000005</v>
          </cell>
          <cell r="Q858">
            <v>0</v>
          </cell>
        </row>
        <row r="859">
          <cell r="D859" t="str">
            <v>Fossa</v>
          </cell>
        </row>
        <row r="860">
          <cell r="G860">
            <v>3</v>
          </cell>
          <cell r="H860">
            <v>1.7999999999999998</v>
          </cell>
          <cell r="I860">
            <v>1.75</v>
          </cell>
          <cell r="J860">
            <v>9.4499999999999993</v>
          </cell>
        </row>
        <row r="862">
          <cell r="D862" t="str">
            <v>Sumidouro</v>
          </cell>
        </row>
        <row r="863">
          <cell r="G863">
            <v>4.2</v>
          </cell>
          <cell r="H863">
            <v>2.2000000000000002</v>
          </cell>
          <cell r="I863">
            <v>2.4</v>
          </cell>
          <cell r="J863">
            <v>22.18</v>
          </cell>
        </row>
        <row r="865">
          <cell r="D865" t="str">
            <v>Total item x</v>
          </cell>
          <cell r="J865">
            <v>31.63</v>
          </cell>
        </row>
        <row r="867">
          <cell r="A867" t="str">
            <v>x</v>
          </cell>
          <cell r="B867" t="str">
            <v>SINAPI</v>
          </cell>
          <cell r="C867" t="str">
            <v>93382</v>
          </cell>
          <cell r="D867" t="str">
            <v>REATERRO MANUAL DE VALAS COM COMPACTAÇÃO MECANIZADA. AF_04/2016</v>
          </cell>
          <cell r="E867" t="str">
            <v>M3</v>
          </cell>
          <cell r="L867">
            <v>27.92</v>
          </cell>
          <cell r="M867">
            <v>35.33</v>
          </cell>
          <cell r="N867">
            <v>0</v>
          </cell>
          <cell r="O867">
            <v>31.02</v>
          </cell>
          <cell r="P867">
            <v>37.380000000000003</v>
          </cell>
          <cell r="Q867">
            <v>0</v>
          </cell>
        </row>
        <row r="868">
          <cell r="D868" t="str">
            <v>Fossa</v>
          </cell>
        </row>
        <row r="869">
          <cell r="D869" t="str">
            <v>vala escavada</v>
          </cell>
          <cell r="G869">
            <v>3</v>
          </cell>
          <cell r="H869">
            <v>1.7999999999999998</v>
          </cell>
          <cell r="I869">
            <v>1.79</v>
          </cell>
          <cell r="J869">
            <v>9.67</v>
          </cell>
        </row>
        <row r="870">
          <cell r="D870" t="str">
            <v>menos prisma edificado</v>
          </cell>
          <cell r="F870">
            <v>-1</v>
          </cell>
          <cell r="G870">
            <v>2.6</v>
          </cell>
          <cell r="H870">
            <v>1.4</v>
          </cell>
          <cell r="I870">
            <v>1.79</v>
          </cell>
          <cell r="J870">
            <v>-6.52</v>
          </cell>
        </row>
        <row r="872">
          <cell r="D872" t="str">
            <v>Total item x</v>
          </cell>
          <cell r="J872">
            <v>3.1500000000000004</v>
          </cell>
        </row>
        <row r="874">
          <cell r="A874" t="str">
            <v>x</v>
          </cell>
          <cell r="B874" t="str">
            <v>SINAPI</v>
          </cell>
          <cell r="C874" t="str">
            <v>96617</v>
          </cell>
          <cell r="D874" t="str">
            <v>LASTRO DE CONCRETO MAGRO, APLICADO EM BLOCOS DE COROAMENTO OU SAPATAS, ESPESSURA DE 3 CM. AF_08/2017</v>
          </cell>
          <cell r="E874" t="str">
            <v>M2</v>
          </cell>
          <cell r="L874">
            <v>14.72</v>
          </cell>
          <cell r="M874">
            <v>18.63</v>
          </cell>
          <cell r="N874">
            <v>0</v>
          </cell>
          <cell r="O874">
            <v>15.46</v>
          </cell>
          <cell r="P874">
            <v>18.63</v>
          </cell>
          <cell r="Q874">
            <v>0</v>
          </cell>
        </row>
        <row r="875">
          <cell r="D875" t="str">
            <v>Fossa</v>
          </cell>
        </row>
        <row r="876">
          <cell r="D876" t="str">
            <v>fundo da vala da fossa</v>
          </cell>
          <cell r="G876">
            <v>3</v>
          </cell>
          <cell r="H876">
            <v>1.7999999999999998</v>
          </cell>
          <cell r="J876">
            <v>5.4</v>
          </cell>
        </row>
        <row r="878">
          <cell r="D878" t="str">
            <v>Total item x</v>
          </cell>
          <cell r="J878">
            <v>5.4</v>
          </cell>
        </row>
        <row r="880">
          <cell r="A880" t="str">
            <v>x</v>
          </cell>
          <cell r="B880" t="str">
            <v>SINAPI</v>
          </cell>
          <cell r="C880" t="str">
            <v>95952</v>
          </cell>
          <cell r="D880" t="str">
            <v>ESTRUTURAS DE CONCRETO ARMADO CONVENCIONAL, PARA EDIFICAÇÕES, FCK=25 MPA. (INCL FORMAS, ESCORAMENTOS, ARMAÇÕES, CONCRETO, LANÇAMENTO E ADENSAMENTO)</v>
          </cell>
          <cell r="E880" t="str">
            <v>M3</v>
          </cell>
          <cell r="L880">
            <v>1840.27</v>
          </cell>
          <cell r="M880">
            <v>2328.4899999999998</v>
          </cell>
          <cell r="N880">
            <v>0</v>
          </cell>
          <cell r="O880">
            <v>1883.41</v>
          </cell>
          <cell r="P880">
            <v>2269.5100000000002</v>
          </cell>
          <cell r="Q880">
            <v>0</v>
          </cell>
        </row>
        <row r="881">
          <cell r="D881" t="str">
            <v>Fossa</v>
          </cell>
        </row>
        <row r="882">
          <cell r="D882" t="str">
            <v>laje de fundo</v>
          </cell>
          <cell r="G882">
            <v>2.8000000000000003</v>
          </cell>
          <cell r="H882">
            <v>1.5999999999999999</v>
          </cell>
          <cell r="I882">
            <v>0.1</v>
          </cell>
          <cell r="J882">
            <v>0.45</v>
          </cell>
        </row>
        <row r="883">
          <cell r="D883" t="str">
            <v>pilaretes</v>
          </cell>
          <cell r="F883">
            <v>4</v>
          </cell>
          <cell r="G883">
            <v>0.19</v>
          </cell>
          <cell r="H883">
            <v>0.19</v>
          </cell>
          <cell r="I883">
            <v>1.6</v>
          </cell>
          <cell r="J883">
            <v>0.23</v>
          </cell>
        </row>
        <row r="884">
          <cell r="D884" t="str">
            <v>laje de superior</v>
          </cell>
          <cell r="G884">
            <v>2.6</v>
          </cell>
          <cell r="H884">
            <v>1.4</v>
          </cell>
          <cell r="I884">
            <v>0.1</v>
          </cell>
          <cell r="J884">
            <v>0.36</v>
          </cell>
        </row>
        <row r="886">
          <cell r="D886" t="str">
            <v>Sumidouro</v>
          </cell>
        </row>
        <row r="887">
          <cell r="D887" t="str">
            <v>pilaretes</v>
          </cell>
          <cell r="F887">
            <v>4</v>
          </cell>
          <cell r="G887">
            <v>0.19</v>
          </cell>
          <cell r="H887">
            <v>0.19</v>
          </cell>
          <cell r="I887">
            <v>2.4</v>
          </cell>
          <cell r="J887">
            <v>0.35</v>
          </cell>
        </row>
        <row r="888">
          <cell r="D888" t="str">
            <v>laje superior</v>
          </cell>
          <cell r="G888">
            <v>4</v>
          </cell>
          <cell r="H888">
            <v>1.9</v>
          </cell>
          <cell r="I888">
            <v>0.1</v>
          </cell>
          <cell r="J888">
            <v>0.76</v>
          </cell>
        </row>
        <row r="890">
          <cell r="D890" t="str">
            <v>Total item x</v>
          </cell>
          <cell r="J890">
            <v>2.1500000000000004</v>
          </cell>
        </row>
        <row r="892">
          <cell r="A892" t="str">
            <v>x</v>
          </cell>
          <cell r="B892" t="str">
            <v>SINAPI</v>
          </cell>
          <cell r="C892" t="str">
            <v>87482</v>
          </cell>
          <cell r="D892" t="str">
            <v>ALVENARIA DE BLOCOS CERÂMICOS, ESPESSURA 19CM, DE PAREDES COM ÁREA LÍQUIDA MAIOR OU IGUAL A 6M² SEM VÃOS E ARGAMASSA DE ASSENTAMENTO COM PREPARO MANUAL. AF_06/2014</v>
          </cell>
          <cell r="E892" t="str">
            <v>M2</v>
          </cell>
          <cell r="L892">
            <v>60.59</v>
          </cell>
          <cell r="M892">
            <v>76.66</v>
          </cell>
          <cell r="N892">
            <v>0</v>
          </cell>
          <cell r="O892">
            <v>63.44</v>
          </cell>
          <cell r="P892">
            <v>76.45</v>
          </cell>
          <cell r="Q892">
            <v>0</v>
          </cell>
        </row>
        <row r="893">
          <cell r="D893" t="str">
            <v>Fossa</v>
          </cell>
        </row>
        <row r="894">
          <cell r="F894">
            <v>2</v>
          </cell>
          <cell r="G894">
            <v>2.2000000000000002</v>
          </cell>
          <cell r="I894">
            <v>1.6</v>
          </cell>
          <cell r="J894">
            <v>7.04</v>
          </cell>
        </row>
        <row r="895">
          <cell r="F895">
            <v>2</v>
          </cell>
          <cell r="G895">
            <v>1</v>
          </cell>
          <cell r="I895">
            <v>1.6</v>
          </cell>
          <cell r="J895">
            <v>3.2</v>
          </cell>
        </row>
        <row r="897">
          <cell r="D897" t="str">
            <v>Sumidouro</v>
          </cell>
        </row>
        <row r="898">
          <cell r="F898">
            <v>2</v>
          </cell>
          <cell r="G898">
            <v>3.5</v>
          </cell>
          <cell r="I898">
            <v>2.4</v>
          </cell>
          <cell r="J898">
            <v>16.8</v>
          </cell>
        </row>
        <row r="899">
          <cell r="F899">
            <v>2</v>
          </cell>
          <cell r="G899">
            <v>1.5</v>
          </cell>
          <cell r="I899">
            <v>2.4</v>
          </cell>
          <cell r="J899">
            <v>7.2</v>
          </cell>
        </row>
        <row r="901">
          <cell r="D901" t="str">
            <v>Total item x</v>
          </cell>
          <cell r="J901">
            <v>34.24</v>
          </cell>
        </row>
        <row r="903">
          <cell r="A903" t="str">
            <v>x</v>
          </cell>
          <cell r="B903" t="str">
            <v>SINAPI</v>
          </cell>
          <cell r="C903" t="str">
            <v>98561</v>
          </cell>
          <cell r="D903" t="str">
            <v>IMPERMEABILIZAÇÃO DE PAREDES/PISO COM ARGAMASSA DE CIMENTO E AREIA, COM ADITIVO IMPERMEABILIZANTE, E = 2CM. AF_06/2018</v>
          </cell>
          <cell r="E903" t="str">
            <v>M2</v>
          </cell>
          <cell r="L903">
            <v>33.299999999999997</v>
          </cell>
          <cell r="M903">
            <v>42.13</v>
          </cell>
          <cell r="N903">
            <v>0</v>
          </cell>
          <cell r="O903">
            <v>35.85</v>
          </cell>
          <cell r="P903">
            <v>43.2</v>
          </cell>
          <cell r="Q903">
            <v>0</v>
          </cell>
        </row>
        <row r="904">
          <cell r="D904" t="str">
            <v>Fossa</v>
          </cell>
        </row>
        <row r="905">
          <cell r="D905" t="str">
            <v>fundo</v>
          </cell>
          <cell r="G905">
            <v>2.2000000000000002</v>
          </cell>
          <cell r="H905">
            <v>1</v>
          </cell>
          <cell r="J905">
            <v>2.2000000000000002</v>
          </cell>
        </row>
        <row r="906">
          <cell r="D906" t="str">
            <v>paredes internas</v>
          </cell>
          <cell r="F906">
            <v>2</v>
          </cell>
          <cell r="G906">
            <v>2.2000000000000002</v>
          </cell>
          <cell r="I906">
            <v>1.6</v>
          </cell>
          <cell r="J906">
            <v>7.04</v>
          </cell>
        </row>
        <row r="907">
          <cell r="F907">
            <v>2</v>
          </cell>
          <cell r="G907">
            <v>1</v>
          </cell>
          <cell r="I907">
            <v>1.6</v>
          </cell>
          <cell r="J907">
            <v>3.2</v>
          </cell>
        </row>
        <row r="909">
          <cell r="D909" t="str">
            <v>Total item x</v>
          </cell>
          <cell r="J909">
            <v>12.440000000000001</v>
          </cell>
        </row>
        <row r="911">
          <cell r="A911" t="str">
            <v>x</v>
          </cell>
          <cell r="B911" t="str">
            <v>SINAPI</v>
          </cell>
          <cell r="C911" t="str">
            <v>4723</v>
          </cell>
          <cell r="D911" t="str">
            <v>CAMADA DRENANTE DE PEDRA BRITADA N. 4 (50 A 76 MM)</v>
          </cell>
          <cell r="E911" t="str">
            <v>M3</v>
          </cell>
          <cell r="L911">
            <v>55.08</v>
          </cell>
          <cell r="M911">
            <v>69.69</v>
          </cell>
          <cell r="N911">
            <v>0</v>
          </cell>
          <cell r="O911">
            <v>55.08</v>
          </cell>
          <cell r="P911">
            <v>66.37</v>
          </cell>
          <cell r="Q911">
            <v>0</v>
          </cell>
        </row>
        <row r="912">
          <cell r="D912" t="str">
            <v>Sumidouro</v>
          </cell>
        </row>
        <row r="913">
          <cell r="D913" t="str">
            <v>fundo</v>
          </cell>
          <cell r="G913">
            <v>4.2</v>
          </cell>
          <cell r="H913">
            <v>2.2000000000000002</v>
          </cell>
          <cell r="I913">
            <v>0.5</v>
          </cell>
          <cell r="J913">
            <v>4.62</v>
          </cell>
        </row>
        <row r="914">
          <cell r="D914" t="str">
            <v>laterais</v>
          </cell>
          <cell r="F914">
            <v>2</v>
          </cell>
          <cell r="G914">
            <v>4.2</v>
          </cell>
          <cell r="H914">
            <v>0.15</v>
          </cell>
          <cell r="I914">
            <v>1.5</v>
          </cell>
          <cell r="J914">
            <v>1.89</v>
          </cell>
        </row>
        <row r="915">
          <cell r="F915">
            <v>2</v>
          </cell>
          <cell r="G915">
            <v>1.9000000000000001</v>
          </cell>
          <cell r="H915">
            <v>0.15</v>
          </cell>
          <cell r="I915">
            <v>1.5</v>
          </cell>
          <cell r="J915">
            <v>0.86</v>
          </cell>
        </row>
        <row r="917">
          <cell r="D917" t="str">
            <v>Total item x</v>
          </cell>
          <cell r="J917">
            <v>7.37</v>
          </cell>
        </row>
        <row r="919">
          <cell r="A919" t="str">
            <v>11.13</v>
          </cell>
          <cell r="B919" t="str">
            <v>SINAPI</v>
          </cell>
          <cell r="C919" t="str">
            <v>97901</v>
          </cell>
          <cell r="D919" t="str">
            <v>CAIXA ENTERRADA HIDRÁULICA RETANGULAR EM ALVENARIA COM TIJOLOS CERÂMICOS MACIÇOS, DIMENSÕES INTERNAS: 0,4X0,4X0,4 M PARA REDE DE ESGOTO. AF_12/2020</v>
          </cell>
          <cell r="E919" t="str">
            <v>UN</v>
          </cell>
          <cell r="K919">
            <v>2</v>
          </cell>
          <cell r="L919">
            <v>235.84</v>
          </cell>
          <cell r="M919">
            <v>298.41000000000003</v>
          </cell>
          <cell r="N919">
            <v>596.82000000000005</v>
          </cell>
          <cell r="O919">
            <v>251.88</v>
          </cell>
          <cell r="P919">
            <v>303.52</v>
          </cell>
          <cell r="Q919">
            <v>607.04</v>
          </cell>
        </row>
        <row r="920">
          <cell r="D920" t="str">
            <v>Ligação da fossa e sumidouro</v>
          </cell>
          <cell r="F920">
            <v>2</v>
          </cell>
          <cell r="J920">
            <v>2</v>
          </cell>
        </row>
        <row r="922">
          <cell r="D922" t="str">
            <v>Total item 11.13</v>
          </cell>
          <cell r="J922">
            <v>2</v>
          </cell>
        </row>
        <row r="924">
          <cell r="A924" t="str">
            <v>11.14</v>
          </cell>
          <cell r="B924" t="str">
            <v>SINAPI</v>
          </cell>
          <cell r="C924" t="str">
            <v>89714</v>
          </cell>
          <cell r="D924" t="str">
            <v>TUBO PVC, SERIE NORMAL, ESGOTO PREDIAL, DN 100 MM, FORNECIDO E INSTALADO EM RAMAL DE DESCARGA OU RAMAL DE ESGOTO SANITÁRIO. AF_12/2014</v>
          </cell>
          <cell r="E924" t="str">
            <v>M</v>
          </cell>
          <cell r="K924">
            <v>11</v>
          </cell>
          <cell r="L924">
            <v>43.26</v>
          </cell>
          <cell r="M924">
            <v>54.74</v>
          </cell>
          <cell r="N924">
            <v>602.14</v>
          </cell>
          <cell r="O924">
            <v>45.98</v>
          </cell>
          <cell r="P924">
            <v>55.41</v>
          </cell>
          <cell r="Q924">
            <v>609.51</v>
          </cell>
        </row>
        <row r="925">
          <cell r="D925" t="str">
            <v>do banheiro até fossa</v>
          </cell>
          <cell r="G925">
            <v>8</v>
          </cell>
          <cell r="J925">
            <v>8</v>
          </cell>
        </row>
        <row r="926">
          <cell r="D926" t="str">
            <v>da fossa até sumidouro</v>
          </cell>
          <cell r="G926">
            <v>1.9</v>
          </cell>
          <cell r="J926">
            <v>1.9</v>
          </cell>
        </row>
        <row r="927">
          <cell r="D927" t="str">
            <v>Interior da fossa</v>
          </cell>
          <cell r="G927">
            <v>0.5</v>
          </cell>
          <cell r="J927">
            <v>0.5</v>
          </cell>
        </row>
        <row r="928">
          <cell r="G928">
            <v>0.6</v>
          </cell>
          <cell r="J928">
            <v>0.6</v>
          </cell>
        </row>
        <row r="930">
          <cell r="D930" t="str">
            <v>Total item 11.14</v>
          </cell>
          <cell r="J930">
            <v>11</v>
          </cell>
        </row>
        <row r="932">
          <cell r="A932" t="str">
            <v>12.0</v>
          </cell>
          <cell r="D932" t="str">
            <v>SERVIÇOS COMPLEMENTARES</v>
          </cell>
          <cell r="N932">
            <v>232.63</v>
          </cell>
          <cell r="Q932">
            <v>223.55</v>
          </cell>
        </row>
        <row r="934">
          <cell r="A934" t="str">
            <v>12.1</v>
          </cell>
          <cell r="B934" t="str">
            <v>SINAPI</v>
          </cell>
          <cell r="C934" t="str">
            <v>101905</v>
          </cell>
          <cell r="D934" t="str">
            <v>EXTINTOR DE INCÊNDIO PORTÁTIL COM CARGA DE ÁGUA PRESSURIZADA DE 10 L, CLASSE A - FORNECIMENTO E INSTALAÇÃO. AF_10/2020_P</v>
          </cell>
          <cell r="E934" t="str">
            <v>UN</v>
          </cell>
          <cell r="K934">
            <v>1</v>
          </cell>
          <cell r="L934">
            <v>183.85</v>
          </cell>
          <cell r="M934">
            <v>232.63</v>
          </cell>
          <cell r="N934">
            <v>232.63</v>
          </cell>
          <cell r="O934">
            <v>185.52</v>
          </cell>
          <cell r="P934">
            <v>223.55</v>
          </cell>
          <cell r="Q934">
            <v>223.55</v>
          </cell>
        </row>
        <row r="935">
          <cell r="D935" t="str">
            <v>Velatório</v>
          </cell>
          <cell r="F935">
            <v>1</v>
          </cell>
          <cell r="J935">
            <v>1</v>
          </cell>
        </row>
        <row r="937">
          <cell r="D937" t="str">
            <v>Total item 12.1</v>
          </cell>
          <cell r="J937">
            <v>1</v>
          </cell>
        </row>
        <row r="939">
          <cell r="A939" t="str">
            <v>TOTAL GERAL (R$)</v>
          </cell>
          <cell r="L939" t="str">
            <v xml:space="preserve">    DESONERADO</v>
          </cell>
          <cell r="N939">
            <v>446581.2</v>
          </cell>
          <cell r="O939" t="str">
            <v xml:space="preserve">        ONERADO</v>
          </cell>
          <cell r="Q939">
            <v>442741.98999999987</v>
          </cell>
        </row>
      </sheetData>
      <sheetData sheetId="2" refreshError="1"/>
      <sheetData sheetId="3" refreshError="1"/>
      <sheetData sheetId="4" refreshError="1"/>
      <sheetData sheetId="5"/>
      <sheetData sheetId="6"/>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espesas"/>
      <sheetName val="equipe"/>
      <sheetName val="Serv.Geo"/>
      <sheetName val="Serv.graf."/>
      <sheetName val="Serv.top"/>
      <sheetName val="INSUMOS"/>
      <sheetName val="caracteristicas 1"/>
    </sheetNames>
    <sheetDataSet>
      <sheetData sheetId="0">
        <row r="2">
          <cell r="D2">
            <v>1.06</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GERAL"/>
      <sheetName val="RESUMO CERB"/>
      <sheetName val="SERVIÇOS "/>
      <sheetName val="MATERIAIS"/>
      <sheetName val="RESUMO"/>
      <sheetName val="CRONOGRAMA"/>
      <sheetName val="QCI"/>
      <sheetName val="Mat"/>
      <sheetName val="Serv"/>
    </sheetNames>
    <sheetDataSet>
      <sheetData sheetId="0"/>
      <sheetData sheetId="1"/>
      <sheetData sheetId="2">
        <row r="10">
          <cell r="G10">
            <v>1</v>
          </cell>
        </row>
      </sheetData>
      <sheetData sheetId="3"/>
      <sheetData sheetId="4"/>
      <sheetData sheetId="5"/>
      <sheetData sheetId="6"/>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Materiais"/>
      <sheetName val="Resumo"/>
      <sheetName val="Cronograma"/>
      <sheetName val="Plan1"/>
      <sheetName val="Toposolo+Schahin"/>
      <sheetName val="Toposolo"/>
      <sheetName val="Toposolo-Resumo"/>
    </sheetNames>
    <sheetDataSet>
      <sheetData sheetId="0" refreshError="1">
        <row r="5">
          <cell r="H5">
            <v>1.2694000000000001</v>
          </cell>
        </row>
        <row r="7">
          <cell r="E7">
            <v>1</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SINAPI-03-2025"/>
      <sheetName val="SINAPI-04-2025"/>
      <sheetName val="COMPOSIÇÕES GERAL"/>
      <sheetName val="MEMÓRIA"/>
      <sheetName val="COMPOSIÇÕES"/>
      <sheetName val="ORÇAMENTO"/>
      <sheetName val="CRONOGRAMA"/>
      <sheetName val="BDI_EDIFICACOES_20,50%_SEM"/>
      <sheetName val="_RESUMO COMPARATIVO_"/>
      <sheetName val="ENCARGOS_SOCIAIS"/>
      <sheetName val="BDI_EDIFICACOES_25,30%_COM"/>
    </sheetNames>
    <sheetDataSet>
      <sheetData sheetId="0"/>
      <sheetData sheetId="1">
        <row r="1">
          <cell r="B1" t="str">
            <v>Código do
Insumo</v>
          </cell>
          <cell r="C1" t="str">
            <v>Descrição do Insumo</v>
          </cell>
          <cell r="D1" t="str">
            <v>Unid</v>
          </cell>
          <cell r="E1" t="str">
            <v>desonerado</v>
          </cell>
          <cell r="F1" t="str">
            <v>onerado</v>
          </cell>
        </row>
        <row r="2">
          <cell r="B2">
            <v>45333</v>
          </cell>
          <cell r="C2" t="str">
            <v>ABERTURA PARA ENCAIXE DE CUBA OU LAVATORIO EM BANCADA DE MARMORE/ GRANITO OU OUTRO TIPO DE PEDRA NATURAL</v>
          </cell>
          <cell r="D2" t="str">
            <v>UN</v>
          </cell>
          <cell r="E2">
            <v>177.69</v>
          </cell>
          <cell r="F2">
            <v>177.69</v>
          </cell>
        </row>
        <row r="3">
          <cell r="B3">
            <v>11270</v>
          </cell>
          <cell r="C3" t="str">
            <v>ABRACADEIRA DE LATAO PARA FIXACAO DE CABO PARA-RAIO, DIMENSOES 32 X 24 X 24 MM</v>
          </cell>
          <cell r="D3" t="str">
            <v>UN</v>
          </cell>
          <cell r="E3">
            <v>3.57</v>
          </cell>
          <cell r="F3">
            <v>3.57</v>
          </cell>
        </row>
        <row r="4">
          <cell r="B4">
            <v>412</v>
          </cell>
          <cell r="C4" t="str">
            <v>ABRACADEIRA DE NYLON PARA AMARRACAO DE CABOS, COMPRIMENTO DE *230* X *7,6* MM</v>
          </cell>
          <cell r="D4" t="str">
            <v>UN</v>
          </cell>
          <cell r="E4">
            <v>1.18</v>
          </cell>
          <cell r="F4">
            <v>1.18</v>
          </cell>
        </row>
        <row r="5">
          <cell r="B5">
            <v>414</v>
          </cell>
          <cell r="C5" t="str">
            <v>ABRACADEIRA DE NYLON PARA AMARRACAO DE CABOS, COMPRIMENTO DE 100 X 2,5 MM</v>
          </cell>
          <cell r="D5" t="str">
            <v>UN</v>
          </cell>
          <cell r="E5">
            <v>7.0000000000000007E-2</v>
          </cell>
          <cell r="F5">
            <v>7.0000000000000007E-2</v>
          </cell>
        </row>
        <row r="6">
          <cell r="B6">
            <v>410</v>
          </cell>
          <cell r="C6" t="str">
            <v>ABRACADEIRA DE NYLON PARA AMARRACAO DE CABOS, COMPRIMENTO DE 150 X *3,6* MM</v>
          </cell>
          <cell r="D6" t="str">
            <v>UN</v>
          </cell>
          <cell r="E6">
            <v>0.18</v>
          </cell>
          <cell r="F6">
            <v>0.18</v>
          </cell>
        </row>
        <row r="7">
          <cell r="B7">
            <v>411</v>
          </cell>
          <cell r="C7" t="str">
            <v>ABRACADEIRA DE NYLON PARA AMARRACAO DE CABOS, COMPRIMENTO DE 200 X *4,6* MM</v>
          </cell>
          <cell r="D7" t="str">
            <v>UN</v>
          </cell>
          <cell r="E7">
            <v>0.23</v>
          </cell>
          <cell r="F7">
            <v>0.23</v>
          </cell>
        </row>
        <row r="8">
          <cell r="B8">
            <v>408</v>
          </cell>
          <cell r="C8" t="str">
            <v>ABRACADEIRA DE NYLON PARA AMARRACAO DE CABOS, COMPRIMENTO DE 390 X *4,6* MM</v>
          </cell>
          <cell r="D8" t="str">
            <v>UN</v>
          </cell>
          <cell r="E8">
            <v>1.1399999999999999</v>
          </cell>
          <cell r="F8">
            <v>1.1399999999999999</v>
          </cell>
        </row>
        <row r="9">
          <cell r="B9">
            <v>39131</v>
          </cell>
          <cell r="C9" t="str">
            <v>ABRACADEIRA EM ACO PARA AMARRACAO DE ELETRODUTOS, TIPO D, COM 1 1/2" E CUNHA DE FIXACAO</v>
          </cell>
          <cell r="D9" t="str">
            <v>UN</v>
          </cell>
          <cell r="E9">
            <v>4.93</v>
          </cell>
          <cell r="F9">
            <v>4.93</v>
          </cell>
        </row>
        <row r="10">
          <cell r="B10">
            <v>394</v>
          </cell>
          <cell r="C10" t="str">
            <v>ABRACADEIRA EM ACO PARA AMARRACAO DE ELETRODUTOS, TIPO D, COM 1 1/2" E PARAFUSO DE FIXACAO</v>
          </cell>
          <cell r="D10" t="str">
            <v>UN</v>
          </cell>
          <cell r="E10">
            <v>4.99</v>
          </cell>
          <cell r="F10">
            <v>4.99</v>
          </cell>
        </row>
        <row r="11">
          <cell r="B11">
            <v>39130</v>
          </cell>
          <cell r="C11" t="str">
            <v>ABRACADEIRA EM ACO PARA AMARRACAO DE ELETRODUTOS, TIPO D, COM 1 1/4" E CUNHA DE FIXACAO</v>
          </cell>
          <cell r="D11" t="str">
            <v>UN</v>
          </cell>
          <cell r="E11">
            <v>4.5</v>
          </cell>
          <cell r="F11">
            <v>4.5</v>
          </cell>
        </row>
        <row r="12">
          <cell r="B12">
            <v>395</v>
          </cell>
          <cell r="C12" t="str">
            <v>ABRACADEIRA EM ACO PARA AMARRACAO DE ELETRODUTOS, TIPO D, COM 1 1/4" E PARAFUSO DE FIXACAO</v>
          </cell>
          <cell r="D12" t="str">
            <v>UN</v>
          </cell>
          <cell r="E12">
            <v>4.8099999999999996</v>
          </cell>
          <cell r="F12">
            <v>4.8099999999999996</v>
          </cell>
        </row>
        <row r="13">
          <cell r="B13">
            <v>39129</v>
          </cell>
          <cell r="C13" t="str">
            <v>ABRACADEIRA EM ACO PARA AMARRACAO DE ELETRODUTOS, TIPO D, COM 1" E CUNHA DE FIXACAO</v>
          </cell>
          <cell r="D13" t="str">
            <v>UN</v>
          </cell>
          <cell r="E13">
            <v>2.77</v>
          </cell>
          <cell r="F13">
            <v>2.77</v>
          </cell>
        </row>
        <row r="14">
          <cell r="B14">
            <v>393</v>
          </cell>
          <cell r="C14" t="str">
            <v>ABRACADEIRA EM ACO PARA AMARRACAO DE ELETRODUTOS, TIPO D, COM 1" E PARAFUSO DE FIXACAO</v>
          </cell>
          <cell r="D14" t="str">
            <v>UN</v>
          </cell>
          <cell r="E14">
            <v>2.9</v>
          </cell>
          <cell r="F14">
            <v>2.9</v>
          </cell>
        </row>
        <row r="15">
          <cell r="B15">
            <v>39127</v>
          </cell>
          <cell r="C15" t="str">
            <v>ABRACADEIRA EM ACO PARA AMARRACAO DE ELETRODUTOS, TIPO D, COM 1/2" E CUNHA DE FIXACAO</v>
          </cell>
          <cell r="D15" t="str">
            <v>UN</v>
          </cell>
          <cell r="E15">
            <v>2.37</v>
          </cell>
          <cell r="F15">
            <v>2.37</v>
          </cell>
        </row>
        <row r="16">
          <cell r="B16">
            <v>392</v>
          </cell>
          <cell r="C16" t="str">
            <v>ABRACADEIRA EM ACO PARA AMARRACAO DE ELETRODUTOS, TIPO D, COM 1/2" E PARAFUSO DE FIXACAO</v>
          </cell>
          <cell r="D16" t="str">
            <v>UN</v>
          </cell>
          <cell r="E16">
            <v>2.4300000000000002</v>
          </cell>
          <cell r="F16">
            <v>2.4300000000000002</v>
          </cell>
        </row>
        <row r="17">
          <cell r="B17">
            <v>39133</v>
          </cell>
          <cell r="C17" t="str">
            <v>ABRACADEIRA EM ACO PARA AMARRACAO DE ELETRODUTOS, TIPO D, COM 2 1/2" E CUNHA DE FIXACAO</v>
          </cell>
          <cell r="D17" t="str">
            <v>UN</v>
          </cell>
          <cell r="E17">
            <v>6.47</v>
          </cell>
          <cell r="F17">
            <v>6.47</v>
          </cell>
        </row>
        <row r="18">
          <cell r="B18">
            <v>397</v>
          </cell>
          <cell r="C18" t="str">
            <v>ABRACADEIRA EM ACO PARA AMARRACAO DE ELETRODUTOS, TIPO D, COM 2 1/2" E PARAFUSO DE FIXACAO</v>
          </cell>
          <cell r="D18" t="str">
            <v>UN</v>
          </cell>
          <cell r="E18">
            <v>7.15</v>
          </cell>
          <cell r="F18">
            <v>7.15</v>
          </cell>
        </row>
        <row r="19">
          <cell r="B19">
            <v>39132</v>
          </cell>
          <cell r="C19" t="str">
            <v>ABRACADEIRA EM ACO PARA AMARRACAO DE ELETRODUTOS, TIPO D, COM 2" E CUNHA DE FIXACAO</v>
          </cell>
          <cell r="D19" t="str">
            <v>UN</v>
          </cell>
          <cell r="E19">
            <v>5.18</v>
          </cell>
          <cell r="F19">
            <v>5.18</v>
          </cell>
        </row>
        <row r="20">
          <cell r="B20">
            <v>396</v>
          </cell>
          <cell r="C20" t="str">
            <v>ABRACADEIRA EM ACO PARA AMARRACAO DE ELETRODUTOS, TIPO D, COM 2" E PARAFUSO DE FIXACAO</v>
          </cell>
          <cell r="D20" t="str">
            <v>UN</v>
          </cell>
          <cell r="E20">
            <v>5.55</v>
          </cell>
          <cell r="F20">
            <v>5.55</v>
          </cell>
        </row>
        <row r="21">
          <cell r="B21">
            <v>39135</v>
          </cell>
          <cell r="C21" t="str">
            <v>ABRACADEIRA EM ACO PARA AMARRACAO DE ELETRODUTOS, TIPO D, COM 3 1/2" E CUNHA DE FIXACAO</v>
          </cell>
          <cell r="D21" t="str">
            <v>UN</v>
          </cell>
          <cell r="E21">
            <v>10.36</v>
          </cell>
          <cell r="F21">
            <v>10.36</v>
          </cell>
        </row>
        <row r="22">
          <cell r="B22">
            <v>39134</v>
          </cell>
          <cell r="C22" t="str">
            <v>ABRACADEIRA EM ACO PARA AMARRACAO DE ELETRODUTOS, TIPO D, COM 3" E CUNHA DE FIXACAO</v>
          </cell>
          <cell r="D22" t="str">
            <v>UN</v>
          </cell>
          <cell r="E22">
            <v>8.6300000000000008</v>
          </cell>
          <cell r="F22">
            <v>8.6300000000000008</v>
          </cell>
        </row>
        <row r="23">
          <cell r="B23">
            <v>398</v>
          </cell>
          <cell r="C23" t="str">
            <v>ABRACADEIRA EM ACO PARA AMARRACAO DE ELETRODUTOS, TIPO D, COM 3" E PARAFUSO DE FIXACAO</v>
          </cell>
          <cell r="D23" t="str">
            <v>UN</v>
          </cell>
          <cell r="E23">
            <v>7.95</v>
          </cell>
          <cell r="F23">
            <v>7.95</v>
          </cell>
        </row>
        <row r="24">
          <cell r="B24">
            <v>39128</v>
          </cell>
          <cell r="C24" t="str">
            <v>ABRACADEIRA EM ACO PARA AMARRACAO DE ELETRODUTOS, TIPO D, COM 3/4" E CUNHA DE FIXACAO</v>
          </cell>
          <cell r="D24" t="str">
            <v>UN</v>
          </cell>
          <cell r="E24">
            <v>2.59</v>
          </cell>
          <cell r="F24">
            <v>2.59</v>
          </cell>
        </row>
        <row r="25">
          <cell r="B25">
            <v>400</v>
          </cell>
          <cell r="C25" t="str">
            <v>ABRACADEIRA EM ACO PARA AMARRACAO DE ELETRODUTOS, TIPO D, COM 3/4" E PARAFUSO DE FIXACAO</v>
          </cell>
          <cell r="D25" t="str">
            <v>UN</v>
          </cell>
          <cell r="E25">
            <v>2.52</v>
          </cell>
          <cell r="F25">
            <v>2.52</v>
          </cell>
        </row>
        <row r="26">
          <cell r="B26">
            <v>39125</v>
          </cell>
          <cell r="C26" t="str">
            <v>ABRACADEIRA EM ACO PARA AMARRACAO DE ELETRODUTOS, TIPO D, COM 3/8" E PARAFUSO DE FIXACAO</v>
          </cell>
          <cell r="D26" t="str">
            <v>UN</v>
          </cell>
          <cell r="E26">
            <v>2.59</v>
          </cell>
          <cell r="F26">
            <v>2.59</v>
          </cell>
        </row>
        <row r="27">
          <cell r="B27">
            <v>39126</v>
          </cell>
          <cell r="C27" t="str">
            <v>ABRACADEIRA EM ACO PARA AMARRACAO DE ELETRODUTOS, TIPO D, COM 4" E CUNHA DE FIXACAO</v>
          </cell>
          <cell r="D27" t="str">
            <v>UN</v>
          </cell>
          <cell r="E27">
            <v>11.66</v>
          </cell>
          <cell r="F27">
            <v>11.66</v>
          </cell>
        </row>
        <row r="28">
          <cell r="B28">
            <v>399</v>
          </cell>
          <cell r="C28" t="str">
            <v>ABRACADEIRA EM ACO PARA AMARRACAO DE ELETRODUTOS, TIPO D, COM 4" E PARAFUSO DE FIXACAO</v>
          </cell>
          <cell r="D28" t="str">
            <v>UN</v>
          </cell>
          <cell r="E28">
            <v>10.27</v>
          </cell>
          <cell r="F28">
            <v>10.27</v>
          </cell>
        </row>
        <row r="29">
          <cell r="B29">
            <v>39158</v>
          </cell>
          <cell r="C29" t="str">
            <v>ABRACADEIRA EM ACO PARA AMARRACAO DE ELETRODUTOS, TIPO ECONOMICA (GOTA), COM 8"</v>
          </cell>
          <cell r="D29" t="str">
            <v>UN</v>
          </cell>
          <cell r="E29">
            <v>27.58</v>
          </cell>
          <cell r="F29">
            <v>27.58</v>
          </cell>
        </row>
        <row r="30">
          <cell r="B30">
            <v>39141</v>
          </cell>
          <cell r="C30" t="str">
            <v>ABRACADEIRA EM ACO PARA AMARRACAO DE ELETRODUTOS, TIPO U SIMPLES, COM 1 1/2"</v>
          </cell>
          <cell r="D30" t="str">
            <v>UN</v>
          </cell>
          <cell r="E30">
            <v>2</v>
          </cell>
          <cell r="F30">
            <v>2</v>
          </cell>
        </row>
        <row r="31">
          <cell r="B31">
            <v>39140</v>
          </cell>
          <cell r="C31" t="str">
            <v>ABRACADEIRA EM ACO PARA AMARRACAO DE ELETRODUTOS, TIPO U SIMPLES, COM 1 1/4"</v>
          </cell>
          <cell r="D31" t="str">
            <v>UN</v>
          </cell>
          <cell r="E31">
            <v>1.82</v>
          </cell>
          <cell r="F31">
            <v>1.82</v>
          </cell>
        </row>
        <row r="32">
          <cell r="B32">
            <v>39139</v>
          </cell>
          <cell r="C32" t="str">
            <v>ABRACADEIRA EM ACO PARA AMARRACAO DE ELETRODUTOS, TIPO U SIMPLES, COM 1"</v>
          </cell>
          <cell r="D32" t="str">
            <v>UN</v>
          </cell>
          <cell r="E32">
            <v>1.51</v>
          </cell>
          <cell r="F32">
            <v>1.51</v>
          </cell>
        </row>
        <row r="33">
          <cell r="B33">
            <v>39137</v>
          </cell>
          <cell r="C33" t="str">
            <v>ABRACADEIRA EM ACO PARA AMARRACAO DE ELETRODUTOS, TIPO U SIMPLES, COM 1/2"</v>
          </cell>
          <cell r="D33" t="str">
            <v>UN</v>
          </cell>
          <cell r="E33">
            <v>1.04</v>
          </cell>
          <cell r="F33">
            <v>1.04</v>
          </cell>
        </row>
        <row r="34">
          <cell r="B34">
            <v>39143</v>
          </cell>
          <cell r="C34" t="str">
            <v>ABRACADEIRA EM ACO PARA AMARRACAO DE ELETRODUTOS, TIPO U SIMPLES, COM 2 1/2"</v>
          </cell>
          <cell r="D34" t="str">
            <v>UN</v>
          </cell>
          <cell r="E34">
            <v>4.13</v>
          </cell>
          <cell r="F34">
            <v>4.13</v>
          </cell>
        </row>
        <row r="35">
          <cell r="B35">
            <v>39142</v>
          </cell>
          <cell r="C35" t="str">
            <v>ABRACADEIRA EM ACO PARA AMARRACAO DE ELETRODUTOS, TIPO U SIMPLES, COM 2"</v>
          </cell>
          <cell r="D35" t="str">
            <v>UN</v>
          </cell>
          <cell r="E35">
            <v>2.96</v>
          </cell>
          <cell r="F35">
            <v>2.96</v>
          </cell>
        </row>
        <row r="36">
          <cell r="B36">
            <v>39144</v>
          </cell>
          <cell r="C36" t="str">
            <v>ABRACADEIRA EM ACO PARA AMARRACAO DE ELETRODUTOS, TIPO U SIMPLES, COM 3"</v>
          </cell>
          <cell r="D36" t="str">
            <v>UN</v>
          </cell>
          <cell r="E36">
            <v>4.8099999999999996</v>
          </cell>
          <cell r="F36">
            <v>4.8099999999999996</v>
          </cell>
        </row>
        <row r="37">
          <cell r="B37">
            <v>39138</v>
          </cell>
          <cell r="C37" t="str">
            <v>ABRACADEIRA EM ACO PARA AMARRACAO DE ELETRODUTOS, TIPO U SIMPLES, COM 3/4"</v>
          </cell>
          <cell r="D37" t="str">
            <v>UN</v>
          </cell>
          <cell r="E37">
            <v>1.1100000000000001</v>
          </cell>
          <cell r="F37">
            <v>1.1100000000000001</v>
          </cell>
        </row>
        <row r="38">
          <cell r="B38">
            <v>39136</v>
          </cell>
          <cell r="C38" t="str">
            <v>ABRACADEIRA EM ACO PARA AMARRACAO DE ELETRODUTOS, TIPO U SIMPLES, COM 3/8"</v>
          </cell>
          <cell r="D38" t="str">
            <v>UN</v>
          </cell>
          <cell r="E38">
            <v>0.74</v>
          </cell>
          <cell r="F38">
            <v>0.74</v>
          </cell>
        </row>
        <row r="39">
          <cell r="B39">
            <v>39145</v>
          </cell>
          <cell r="C39" t="str">
            <v>ABRACADEIRA EM ACO PARA AMARRACAO DE ELETRODUTOS, TIPO U SIMPLES, COM 4"</v>
          </cell>
          <cell r="D39" t="str">
            <v>UN</v>
          </cell>
          <cell r="E39">
            <v>7.92</v>
          </cell>
          <cell r="F39">
            <v>7.92</v>
          </cell>
        </row>
        <row r="40">
          <cell r="B40">
            <v>12615</v>
          </cell>
          <cell r="C40" t="str">
            <v>ABRACADEIRA PVC, PARA CALHA PLUVIAL, DIAMETRO ENTRE *80 E 100* MM, PARA DRENAGEM PLUVIAL PREDIAL</v>
          </cell>
          <cell r="D40" t="str">
            <v>UN</v>
          </cell>
          <cell r="E40">
            <v>11.22</v>
          </cell>
          <cell r="F40">
            <v>11.22</v>
          </cell>
        </row>
        <row r="41">
          <cell r="B41">
            <v>11927</v>
          </cell>
          <cell r="C41" t="str">
            <v>ABRACADEIRA, GALVANIZADA/ZINCADA, ROSCA SEM FIM, PARAFUSO INOX, LARGURA FITA *12,6 A *14 MM, D = 2" A 2 1/2"</v>
          </cell>
          <cell r="D41" t="str">
            <v>UN</v>
          </cell>
          <cell r="E41">
            <v>10.67</v>
          </cell>
          <cell r="F41">
            <v>10.67</v>
          </cell>
        </row>
        <row r="42">
          <cell r="B42">
            <v>11928</v>
          </cell>
          <cell r="C42" t="str">
            <v>ABRACADEIRA, GALVANIZADA/ZINCADA, ROSCA SEM FIM, PARAFUSO INOX, LARGURA FITA *12,6 A *14 MM, D = 3" A 3 3/4"</v>
          </cell>
          <cell r="D42" t="str">
            <v>UN</v>
          </cell>
          <cell r="E42">
            <v>12.23</v>
          </cell>
          <cell r="F42">
            <v>12.23</v>
          </cell>
        </row>
        <row r="43">
          <cell r="B43">
            <v>11929</v>
          </cell>
          <cell r="C43" t="str">
            <v>ABRACADEIRA, GALVANIZADA/ZINCADA, ROSCA SEM FIM, PARAFUSO INOX, LARGURA FITA *12,6 A *14 MM, D = 4" A 4 3/4"</v>
          </cell>
          <cell r="D43" t="str">
            <v>UN</v>
          </cell>
          <cell r="E43">
            <v>18.91</v>
          </cell>
          <cell r="F43">
            <v>18.91</v>
          </cell>
        </row>
        <row r="44">
          <cell r="B44">
            <v>36801</v>
          </cell>
          <cell r="C44" t="str">
            <v>ACABAMENTO DE METAL CROMADO PARA REGISTRO PEQUENO, DE PAREDE, 1/2" OU 3/4"</v>
          </cell>
          <cell r="D44" t="str">
            <v>UN</v>
          </cell>
          <cell r="E44">
            <v>41.07</v>
          </cell>
          <cell r="F44">
            <v>41.07</v>
          </cell>
        </row>
        <row r="45">
          <cell r="B45">
            <v>36246</v>
          </cell>
          <cell r="C45" t="str">
            <v>ACABAMENTO SIMPLES/CONVENCIONAL PARA FORRO PVC, TIPO "U" OU "C", COR BRANCA, COMPRIMENTO 6 M</v>
          </cell>
          <cell r="D45" t="str">
            <v>M</v>
          </cell>
          <cell r="E45">
            <v>3.99</v>
          </cell>
          <cell r="F45">
            <v>3.99</v>
          </cell>
        </row>
        <row r="46">
          <cell r="B46">
            <v>37600</v>
          </cell>
          <cell r="C46" t="str">
            <v>ACESSORIO DE LIGACAO NAO ELETRICO PARA CARGAS EXPLOSIVAS, TUBO DE 6 M</v>
          </cell>
          <cell r="D46" t="str">
            <v>UN</v>
          </cell>
        </row>
        <row r="47">
          <cell r="B47">
            <v>37599</v>
          </cell>
          <cell r="C47" t="str">
            <v>ACESSORIO INICIADOR NAO ELETRICO, TUBO DE 6 M, TEMPO DE RETARDO DE *160* MS</v>
          </cell>
          <cell r="D47" t="str">
            <v>UN</v>
          </cell>
        </row>
        <row r="48">
          <cell r="B48">
            <v>1</v>
          </cell>
          <cell r="C48" t="str">
            <v>ACETILENO - RECARGA DE GAS PARA CILINDRO (NAO INCLUI TROCA/MANUTENCAO DO CILINDRO)</v>
          </cell>
          <cell r="D48" t="str">
            <v>KG</v>
          </cell>
        </row>
        <row r="49">
          <cell r="B49">
            <v>3</v>
          </cell>
          <cell r="C49" t="str">
            <v>ACIDO CLORIDRICO / ACIDO MURIATICO, DILUICAO 10% A 12% PARA USO EM LIMPEZA</v>
          </cell>
          <cell r="D49" t="str">
            <v>L</v>
          </cell>
          <cell r="E49">
            <v>22.63</v>
          </cell>
          <cell r="F49">
            <v>22.63</v>
          </cell>
        </row>
        <row r="50">
          <cell r="B50">
            <v>43054</v>
          </cell>
          <cell r="C50" t="str">
            <v>ACO CA-25, 10,0 MM, OU 12,5 MM, OU 16,0 MM, OU 20,0 MM, OU 25,0 MM, VERGALHAO</v>
          </cell>
          <cell r="D50" t="str">
            <v>KG</v>
          </cell>
          <cell r="E50">
            <v>8.89</v>
          </cell>
          <cell r="F50">
            <v>8.89</v>
          </cell>
        </row>
        <row r="51">
          <cell r="B51">
            <v>42402</v>
          </cell>
          <cell r="C51" t="str">
            <v>ACO CA-25, 16,0 MM, BARRA DE TRANSFERENCIA</v>
          </cell>
          <cell r="D51" t="str">
            <v>KG</v>
          </cell>
          <cell r="E51">
            <v>8.5</v>
          </cell>
          <cell r="F51">
            <v>8.5</v>
          </cell>
        </row>
        <row r="52">
          <cell r="B52">
            <v>42403</v>
          </cell>
          <cell r="C52" t="str">
            <v>ACO CA-25, 20,0 MM, BARRA DE TRANSFERENCIA</v>
          </cell>
          <cell r="D52" t="str">
            <v>KG</v>
          </cell>
          <cell r="E52">
            <v>10.9</v>
          </cell>
          <cell r="F52">
            <v>10.9</v>
          </cell>
        </row>
        <row r="53">
          <cell r="B53">
            <v>42404</v>
          </cell>
          <cell r="C53" t="str">
            <v>ACO CA-25, 25,0 MM, BARRA DE TRANSFERENCIA</v>
          </cell>
          <cell r="D53" t="str">
            <v>KG</v>
          </cell>
          <cell r="E53">
            <v>10.84</v>
          </cell>
          <cell r="F53">
            <v>10.84</v>
          </cell>
        </row>
        <row r="54">
          <cell r="B54">
            <v>42405</v>
          </cell>
          <cell r="C54" t="str">
            <v>ACO CA-25, 32,0 MM, BARRA DE TRANSFERENCIA</v>
          </cell>
          <cell r="D54" t="str">
            <v>KG</v>
          </cell>
          <cell r="E54">
            <v>11.55</v>
          </cell>
          <cell r="F54">
            <v>11.55</v>
          </cell>
        </row>
        <row r="55">
          <cell r="B55">
            <v>34341</v>
          </cell>
          <cell r="C55" t="str">
            <v>ACO CA-25, 32,0 MM, VERGALHAO</v>
          </cell>
          <cell r="D55" t="str">
            <v>KG</v>
          </cell>
          <cell r="E55">
            <v>10.02</v>
          </cell>
          <cell r="F55">
            <v>10.02</v>
          </cell>
        </row>
        <row r="56">
          <cell r="B56">
            <v>43053</v>
          </cell>
          <cell r="C56" t="str">
            <v>ACO CA-25, 6,3 MM OU 8,0 MM, VERGALHAO</v>
          </cell>
          <cell r="D56" t="str">
            <v>KG</v>
          </cell>
          <cell r="E56">
            <v>7.94</v>
          </cell>
          <cell r="F56">
            <v>7.94</v>
          </cell>
        </row>
        <row r="57">
          <cell r="B57">
            <v>43058</v>
          </cell>
          <cell r="C57" t="str">
            <v>ACO CA-50, 10,0 MM, OU 12,5 MM, OU 16,0 MM, OU 20,0 MM, DOBRADO E CORTADO</v>
          </cell>
          <cell r="D57" t="str">
            <v>KG</v>
          </cell>
          <cell r="E57">
            <v>8.24</v>
          </cell>
          <cell r="F57">
            <v>8.24</v>
          </cell>
        </row>
        <row r="58">
          <cell r="B58">
            <v>34</v>
          </cell>
          <cell r="C58" t="str">
            <v>ACO CA-50, 10,0 MM, VERGALHAO</v>
          </cell>
          <cell r="D58" t="str">
            <v>KG</v>
          </cell>
          <cell r="E58">
            <v>8.2799999999999994</v>
          </cell>
          <cell r="F58">
            <v>8.2799999999999994</v>
          </cell>
        </row>
        <row r="59">
          <cell r="B59">
            <v>43055</v>
          </cell>
          <cell r="C59" t="str">
            <v>ACO CA-50, 12,5 MM OU 16,0 MM, VERGALHAO</v>
          </cell>
          <cell r="D59" t="str">
            <v>KG</v>
          </cell>
          <cell r="E59">
            <v>7.17</v>
          </cell>
          <cell r="F59">
            <v>7.17</v>
          </cell>
        </row>
        <row r="60">
          <cell r="B60">
            <v>43056</v>
          </cell>
          <cell r="C60" t="str">
            <v>ACO CA-50, 20,0 MM OU 25,0 MM, VERGALHAO</v>
          </cell>
          <cell r="D60" t="str">
            <v>KG</v>
          </cell>
          <cell r="E60">
            <v>8.27</v>
          </cell>
          <cell r="F60">
            <v>8.27</v>
          </cell>
        </row>
        <row r="61">
          <cell r="B61">
            <v>43057</v>
          </cell>
          <cell r="C61" t="str">
            <v>ACO CA-50, 32,0 MM, VERGALHAO</v>
          </cell>
          <cell r="D61" t="str">
            <v>KG</v>
          </cell>
          <cell r="E61">
            <v>9.08</v>
          </cell>
          <cell r="F61">
            <v>9.08</v>
          </cell>
        </row>
        <row r="62">
          <cell r="B62">
            <v>34449</v>
          </cell>
          <cell r="C62" t="str">
            <v>ACO CA-50, 6,3 MM, DOBRADO E CORTADO</v>
          </cell>
          <cell r="D62" t="str">
            <v>KG</v>
          </cell>
          <cell r="E62">
            <v>9.7100000000000009</v>
          </cell>
          <cell r="F62">
            <v>9.7100000000000009</v>
          </cell>
        </row>
        <row r="63">
          <cell r="B63">
            <v>32</v>
          </cell>
          <cell r="C63" t="str">
            <v>ACO CA-50, 6,3 MM, VERGALHAO</v>
          </cell>
          <cell r="D63" t="str">
            <v>KG</v>
          </cell>
          <cell r="E63">
            <v>8.73</v>
          </cell>
          <cell r="F63">
            <v>8.73</v>
          </cell>
        </row>
        <row r="64">
          <cell r="B64">
            <v>33</v>
          </cell>
          <cell r="C64" t="str">
            <v>ACO CA-50, 8,0 MM, VERGALHAO</v>
          </cell>
          <cell r="D64" t="str">
            <v>KG</v>
          </cell>
          <cell r="E64">
            <v>8.7799999999999994</v>
          </cell>
          <cell r="F64">
            <v>8.7799999999999994</v>
          </cell>
        </row>
        <row r="65">
          <cell r="B65">
            <v>43061</v>
          </cell>
          <cell r="C65" t="str">
            <v>ACO CA-60, 4,2 MM OU 5,0 MM, DOBRADO E CORTADO</v>
          </cell>
          <cell r="D65" t="str">
            <v>KG</v>
          </cell>
          <cell r="E65">
            <v>8.2100000000000009</v>
          </cell>
          <cell r="F65">
            <v>8.2100000000000009</v>
          </cell>
        </row>
        <row r="66">
          <cell r="B66">
            <v>43059</v>
          </cell>
          <cell r="C66" t="str">
            <v>ACO CA-60, 4,2 MM, OU 5,0 MM, OU 6,0 MM, OU 7,0 MM, VERGALHAO</v>
          </cell>
          <cell r="D66" t="str">
            <v>KG</v>
          </cell>
          <cell r="E66">
            <v>7.83</v>
          </cell>
          <cell r="F66">
            <v>7.83</v>
          </cell>
        </row>
        <row r="67">
          <cell r="B67">
            <v>43062</v>
          </cell>
          <cell r="C67" t="str">
            <v>ACO CA-60, 6,0 MM OU 7,0 MM, DOBRADO E CORTADO</v>
          </cell>
          <cell r="D67" t="str">
            <v>KG</v>
          </cell>
          <cell r="E67">
            <v>8.68</v>
          </cell>
          <cell r="F67">
            <v>8.68</v>
          </cell>
        </row>
        <row r="68">
          <cell r="B68">
            <v>43060</v>
          </cell>
          <cell r="C68" t="str">
            <v>ACO CA-60, 8,0 MM OU 9,5 MM, VERGALHAO</v>
          </cell>
          <cell r="D68" t="str">
            <v>KG</v>
          </cell>
          <cell r="E68">
            <v>6.82</v>
          </cell>
          <cell r="F68">
            <v>6.82</v>
          </cell>
        </row>
        <row r="69">
          <cell r="B69">
            <v>40410</v>
          </cell>
          <cell r="C69" t="str">
            <v>ACOPLAMENTO RIGIDO EM FERRO FUNDIDO PARA SISTEMA DE TUBULACAO RANHURADA, DN 50 MM (2")</v>
          </cell>
          <cell r="D69" t="str">
            <v>UN</v>
          </cell>
        </row>
        <row r="70">
          <cell r="B70">
            <v>40411</v>
          </cell>
          <cell r="C70" t="str">
            <v>ACOPLAMENTO RIGIDO EM FERRO FUNDIDO PARA SISTEMA DE TUBULACAO RANHURADA, DN 65 MM (2 1/2")</v>
          </cell>
          <cell r="D70" t="str">
            <v>UN</v>
          </cell>
        </row>
        <row r="71">
          <cell r="B71">
            <v>40412</v>
          </cell>
          <cell r="C71" t="str">
            <v>ACOPLAMENTO RIGIDO EM FERRO FUNDIDO PARA SISTEMA DE TUBULACAO RANHURADA, DN 80 MM (3")</v>
          </cell>
          <cell r="D71" t="str">
            <v>UN</v>
          </cell>
        </row>
        <row r="72">
          <cell r="B72">
            <v>44254</v>
          </cell>
          <cell r="C72" t="str">
            <v>ADAPTADOR CPVC, ROSCAVEL, COM FLANGES E ANEL DE VEDACAO, 15 MM, CAIXA D'AGUA PARA AGUA QUENTE</v>
          </cell>
          <cell r="D72" t="str">
            <v>UN</v>
          </cell>
          <cell r="E72">
            <v>28.93</v>
          </cell>
          <cell r="F72">
            <v>28.93</v>
          </cell>
        </row>
        <row r="73">
          <cell r="B73">
            <v>44255</v>
          </cell>
          <cell r="C73" t="str">
            <v>ADAPTADOR CPVC, ROSCAVEL, COM FLANGES E ANEL DE VEDACAO, 22 MM, CAIXA D'AGUA PARA AGUA QUENTE</v>
          </cell>
          <cell r="D73" t="str">
            <v>UN</v>
          </cell>
          <cell r="E73">
            <v>32.06</v>
          </cell>
          <cell r="F73">
            <v>32.06</v>
          </cell>
        </row>
        <row r="74">
          <cell r="B74">
            <v>44256</v>
          </cell>
          <cell r="C74" t="str">
            <v>ADAPTADOR CPVC, ROSCAVEL, COM FLANGES E ANEL DE VEDACAO, 28 MM, CAIXA D'AGUA PARA AGUA QUENTE</v>
          </cell>
          <cell r="D74" t="str">
            <v>UN</v>
          </cell>
          <cell r="E74">
            <v>36.21</v>
          </cell>
          <cell r="F74">
            <v>36.21</v>
          </cell>
        </row>
        <row r="75">
          <cell r="B75">
            <v>44257</v>
          </cell>
          <cell r="C75" t="str">
            <v>ADAPTADOR CPVC, ROSCAVEL, COM FLANGES E ANEL DE VEDACAO, 35 MM, CAIXA D'AGUA PARA AGUA QUENTE</v>
          </cell>
          <cell r="D75" t="str">
            <v>UN</v>
          </cell>
          <cell r="E75">
            <v>57.29</v>
          </cell>
          <cell r="F75">
            <v>57.29</v>
          </cell>
        </row>
        <row r="76">
          <cell r="B76">
            <v>44258</v>
          </cell>
          <cell r="C76" t="str">
            <v>ADAPTADOR CPVC, ROSCAVEL, COM FLANGES E ANEL DE VEDACAO, 42 MM, CAIXA D'AGUA PARA AGUA QUENTE</v>
          </cell>
          <cell r="D76" t="str">
            <v>UN</v>
          </cell>
          <cell r="E76">
            <v>65.47</v>
          </cell>
          <cell r="F76">
            <v>65.47</v>
          </cell>
        </row>
        <row r="77">
          <cell r="B77">
            <v>44259</v>
          </cell>
          <cell r="C77" t="str">
            <v>ADAPTADOR CPVC, ROSCAVEL, COM FLANGES E ANEL DE VEDACAO, 54 MM, CAIXA D'AGUA PARA AGUA QUENTE</v>
          </cell>
          <cell r="D77" t="str">
            <v>UN</v>
          </cell>
          <cell r="E77">
            <v>89.87</v>
          </cell>
          <cell r="F77">
            <v>89.87</v>
          </cell>
        </row>
        <row r="78">
          <cell r="B78">
            <v>37997</v>
          </cell>
          <cell r="C78" t="str">
            <v>ADAPTADOR CPVC, SOLDAVEL, 15 MM, PARA AGUA QUENTE</v>
          </cell>
          <cell r="D78" t="str">
            <v>UN</v>
          </cell>
          <cell r="E78">
            <v>17.239999999999998</v>
          </cell>
          <cell r="F78">
            <v>17.239999999999998</v>
          </cell>
        </row>
        <row r="79">
          <cell r="B79">
            <v>37998</v>
          </cell>
          <cell r="C79" t="str">
            <v>ADAPTADOR CPVC, SOLDAVEL, 22 MM, PARA AGUA QUENTE</v>
          </cell>
          <cell r="D79" t="str">
            <v>UN</v>
          </cell>
          <cell r="E79">
            <v>23.07</v>
          </cell>
          <cell r="F79">
            <v>23.07</v>
          </cell>
        </row>
        <row r="80">
          <cell r="B80">
            <v>55</v>
          </cell>
          <cell r="C80" t="str">
            <v>ADAPTADOR DE COMPRESSAO EM POLIPROPILENO (PP), PARA TUBO EM PEAD, 20 MM X 1/2", PARA LIGACAO PREDIAL DE AGUA (NTS 179)</v>
          </cell>
          <cell r="D80" t="str">
            <v>UN</v>
          </cell>
        </row>
        <row r="81">
          <cell r="B81">
            <v>61</v>
          </cell>
          <cell r="C81" t="str">
            <v>ADAPTADOR DE COMPRESSAO EM POLIPROPILENO (PP), PARA TUBO EM PEAD, 20 MM X 3/4", PARA LIGACAO PREDIAL DE AGUA (NTS 179)</v>
          </cell>
          <cell r="D81" t="str">
            <v>UN</v>
          </cell>
        </row>
        <row r="82">
          <cell r="B82">
            <v>62</v>
          </cell>
          <cell r="C82" t="str">
            <v>ADAPTADOR DE COMPRESSAO EM POLIPROPILENO (PP), PARA TUBO EM PEAD, 32 MM X 1", PARA LIGACAO PREDIAL DE AGUA (NTS 179)</v>
          </cell>
          <cell r="D82" t="str">
            <v>UN</v>
          </cell>
        </row>
        <row r="83">
          <cell r="B83">
            <v>10899</v>
          </cell>
          <cell r="C83" t="str">
            <v>ADAPTADOR EM LATAO, ENGATE RAPIDO 2 1/2" X ROSCA INTERNA 5 FIOS 2 1/2", PARA INSTALACAO PREDIAL DE COMBATE A INCENDIO</v>
          </cell>
          <cell r="D83" t="str">
            <v>UN</v>
          </cell>
          <cell r="E83">
            <v>100.76</v>
          </cell>
          <cell r="F83">
            <v>100.76</v>
          </cell>
        </row>
        <row r="84">
          <cell r="B84">
            <v>10900</v>
          </cell>
          <cell r="C84" t="str">
            <v>ADAPTADOR EM LATAO, ENGATE RAPIDO1 1/2" X ROSCA INTERNA 5 FIOS 2 1/2", PARA INSTALACAO PREDIAL DE COMBATE A INCENDIO</v>
          </cell>
          <cell r="D84" t="str">
            <v>UN</v>
          </cell>
          <cell r="E84">
            <v>78.849999999999994</v>
          </cell>
          <cell r="F84">
            <v>78.849999999999994</v>
          </cell>
        </row>
        <row r="85">
          <cell r="B85">
            <v>47</v>
          </cell>
          <cell r="C85" t="str">
            <v>ADAPTADOR PVC PBA, BOLSA/ROSCA, JE, DN 100 / DE 110 MM</v>
          </cell>
          <cell r="D85" t="str">
            <v>UN</v>
          </cell>
        </row>
        <row r="86">
          <cell r="B86">
            <v>48</v>
          </cell>
          <cell r="C86" t="str">
            <v>ADAPTADOR PVC PBA, BOLSA/ROSCA, JE, DN 50 / DE 60 MM</v>
          </cell>
          <cell r="D86" t="str">
            <v>UN</v>
          </cell>
        </row>
        <row r="87">
          <cell r="B87">
            <v>46</v>
          </cell>
          <cell r="C87" t="str">
            <v>ADAPTADOR PVC PBA, BOLSA/ROSCA, JE, DN 75 / DE 85 MM</v>
          </cell>
          <cell r="D87" t="str">
            <v>UN</v>
          </cell>
        </row>
        <row r="88">
          <cell r="B88">
            <v>52</v>
          </cell>
          <cell r="C88" t="str">
            <v>ADAPTADOR PVC PBA, PONTA/ROSCA, JE, DN 50 / DE 60 MM</v>
          </cell>
          <cell r="D88" t="str">
            <v>UN</v>
          </cell>
        </row>
        <row r="89">
          <cell r="B89">
            <v>43</v>
          </cell>
          <cell r="C89" t="str">
            <v>ADAPTADOR PVC PBA, PONTA/ROSCA, JE, DN 75 / DE 85 MM</v>
          </cell>
          <cell r="D89" t="str">
            <v>UN</v>
          </cell>
        </row>
        <row r="90">
          <cell r="B90">
            <v>103</v>
          </cell>
          <cell r="C90" t="str">
            <v>ADAPTADOR PVC SOLDAVEL CURTO COM BOLSA E ROSCA, 110 MM X 4", PARA AGUA FRIA</v>
          </cell>
          <cell r="D90" t="str">
            <v>UN</v>
          </cell>
          <cell r="E90">
            <v>42.6</v>
          </cell>
          <cell r="F90">
            <v>42.6</v>
          </cell>
        </row>
        <row r="91">
          <cell r="B91">
            <v>107</v>
          </cell>
          <cell r="C91" t="str">
            <v>ADAPTADOR PVC SOLDAVEL CURTO COM BOLSA E ROSCA, 20 MM X 1/2", PARA AGUA FRIA</v>
          </cell>
          <cell r="D91" t="str">
            <v>UN</v>
          </cell>
          <cell r="E91">
            <v>0.8</v>
          </cell>
          <cell r="F91">
            <v>0.8</v>
          </cell>
        </row>
        <row r="92">
          <cell r="B92">
            <v>65</v>
          </cell>
          <cell r="C92" t="str">
            <v>ADAPTADOR PVC SOLDAVEL CURTO COM BOLSA E ROSCA, 25 MM X 3/4", PARA AGUA FRIA</v>
          </cell>
          <cell r="D92" t="str">
            <v>UN</v>
          </cell>
          <cell r="E92">
            <v>0.88</v>
          </cell>
          <cell r="F92">
            <v>0.88</v>
          </cell>
        </row>
        <row r="93">
          <cell r="B93">
            <v>108</v>
          </cell>
          <cell r="C93" t="str">
            <v>ADAPTADOR PVC SOLDAVEL CURTO COM BOLSA E ROSCA, 32 MM X 1", PARA AGUA FRIA</v>
          </cell>
          <cell r="D93" t="str">
            <v>UN</v>
          </cell>
          <cell r="E93">
            <v>1.76</v>
          </cell>
          <cell r="F93">
            <v>1.76</v>
          </cell>
        </row>
        <row r="94">
          <cell r="B94">
            <v>110</v>
          </cell>
          <cell r="C94" t="str">
            <v>ADAPTADOR PVC SOLDAVEL CURTO COM BOLSA E ROSCA, 40 MM X 1 1/2", PARA AGUA FRIA</v>
          </cell>
          <cell r="D94" t="str">
            <v>UN</v>
          </cell>
          <cell r="E94">
            <v>6.13</v>
          </cell>
          <cell r="F94">
            <v>6.13</v>
          </cell>
        </row>
        <row r="95">
          <cell r="B95">
            <v>109</v>
          </cell>
          <cell r="C95" t="str">
            <v>ADAPTADOR PVC SOLDAVEL CURTO COM BOLSA E ROSCA, 40 MM X 1 1/4", PARA AGUA FRIA</v>
          </cell>
          <cell r="D95" t="str">
            <v>UN</v>
          </cell>
          <cell r="E95">
            <v>3.65</v>
          </cell>
          <cell r="F95">
            <v>3.65</v>
          </cell>
        </row>
        <row r="96">
          <cell r="B96">
            <v>111</v>
          </cell>
          <cell r="C96" t="str">
            <v>ADAPTADOR PVC SOLDAVEL CURTO COM BOLSA E ROSCA, 50 MM X 1 1/4", PARA AGUA FRIA</v>
          </cell>
          <cell r="D96" t="str">
            <v>UN</v>
          </cell>
          <cell r="E96">
            <v>8.2899999999999991</v>
          </cell>
          <cell r="F96">
            <v>8.2899999999999991</v>
          </cell>
        </row>
        <row r="97">
          <cell r="B97">
            <v>112</v>
          </cell>
          <cell r="C97" t="str">
            <v>ADAPTADOR PVC SOLDAVEL CURTO COM BOLSA E ROSCA, 50 MM X1 1/2", PARA AGUA FRIA</v>
          </cell>
          <cell r="D97" t="str">
            <v>UN</v>
          </cell>
          <cell r="E97">
            <v>4.3899999999999997</v>
          </cell>
          <cell r="F97">
            <v>4.3899999999999997</v>
          </cell>
        </row>
        <row r="98">
          <cell r="B98">
            <v>113</v>
          </cell>
          <cell r="C98" t="str">
            <v>ADAPTADOR PVC SOLDAVEL CURTO COM BOLSA E ROSCA, 60 MM X 2", PARA AGUA FRIA</v>
          </cell>
          <cell r="D98" t="str">
            <v>UN</v>
          </cell>
          <cell r="E98">
            <v>11</v>
          </cell>
          <cell r="F98">
            <v>11</v>
          </cell>
        </row>
        <row r="99">
          <cell r="B99">
            <v>104</v>
          </cell>
          <cell r="C99" t="str">
            <v>ADAPTADOR PVC SOLDAVEL CURTO COM BOLSA E ROSCA, 75 MM X 2 1/2", PARA AGUA FRIA</v>
          </cell>
          <cell r="D99" t="str">
            <v>UN</v>
          </cell>
          <cell r="E99">
            <v>19.14</v>
          </cell>
          <cell r="F99">
            <v>19.14</v>
          </cell>
        </row>
        <row r="100">
          <cell r="B100">
            <v>102</v>
          </cell>
          <cell r="C100" t="str">
            <v>ADAPTADOR PVC SOLDAVEL CURTO COM BOLSA E ROSCA, 85 MM X 3", PARA AGUA FRIA</v>
          </cell>
          <cell r="D100" t="str">
            <v>UN</v>
          </cell>
          <cell r="E100">
            <v>26.39</v>
          </cell>
          <cell r="F100">
            <v>26.39</v>
          </cell>
        </row>
        <row r="101">
          <cell r="B101">
            <v>95</v>
          </cell>
          <cell r="C101" t="str">
            <v>ADAPTADOR PVC SOLDAVEL, COM FLANGE E ANEL DE VEDACAO, 20 MM X 1/2", PARA CAIXA D'AGUA</v>
          </cell>
          <cell r="D101" t="str">
            <v>UN</v>
          </cell>
          <cell r="E101">
            <v>11.15</v>
          </cell>
          <cell r="F101">
            <v>11.15</v>
          </cell>
        </row>
        <row r="102">
          <cell r="B102">
            <v>96</v>
          </cell>
          <cell r="C102" t="str">
            <v>ADAPTADOR PVC SOLDAVEL, COM FLANGE E ANEL DE VEDACAO, 25 MM X 3/4", PARA CAIXA D'AGUA</v>
          </cell>
          <cell r="D102" t="str">
            <v>UN</v>
          </cell>
          <cell r="E102">
            <v>12.13</v>
          </cell>
          <cell r="F102">
            <v>12.13</v>
          </cell>
        </row>
        <row r="103">
          <cell r="B103">
            <v>97</v>
          </cell>
          <cell r="C103" t="str">
            <v>ADAPTADOR PVC SOLDAVEL, COM FLANGE E ANEL DE VEDACAO, 32 MM X 1", PARA CAIXA D'AGUA</v>
          </cell>
          <cell r="D103" t="str">
            <v>UN</v>
          </cell>
          <cell r="E103">
            <v>18.25</v>
          </cell>
          <cell r="F103">
            <v>18.25</v>
          </cell>
        </row>
        <row r="104">
          <cell r="B104">
            <v>98</v>
          </cell>
          <cell r="C104" t="str">
            <v>ADAPTADOR PVC SOLDAVEL, COM FLANGE E ANEL DE VEDACAO, 40 MM X 1 1/4", PARA CAIXA D'AGUA</v>
          </cell>
          <cell r="D104" t="str">
            <v>UN</v>
          </cell>
          <cell r="E104">
            <v>27.32</v>
          </cell>
          <cell r="F104">
            <v>27.32</v>
          </cell>
        </row>
        <row r="105">
          <cell r="B105">
            <v>99</v>
          </cell>
          <cell r="C105" t="str">
            <v>ADAPTADOR PVC SOLDAVEL, COM FLANGE E ANEL DE VEDACAO, 50 MM X 1 1/2", PARA CAIXA D'AGUA</v>
          </cell>
          <cell r="D105" t="str">
            <v>UN</v>
          </cell>
          <cell r="E105">
            <v>25.82</v>
          </cell>
          <cell r="F105">
            <v>25.82</v>
          </cell>
        </row>
        <row r="106">
          <cell r="B106">
            <v>60</v>
          </cell>
          <cell r="C106" t="str">
            <v>ADAPTADOR PVC, COM REGISTRO, PARA PEAD, 20 MM X 3/4", PARA LIGACAO PREDIAL DE AGUA</v>
          </cell>
          <cell r="D106" t="str">
            <v>UN</v>
          </cell>
        </row>
        <row r="107">
          <cell r="B107">
            <v>72</v>
          </cell>
          <cell r="C107" t="str">
            <v>ADAPTADOR PVC, ROSCAVEL, COM FLANGES E ANEL DE VEDACAO, 1 1/2", PARA CAIXA D'AGUA</v>
          </cell>
          <cell r="D107" t="str">
            <v>UN</v>
          </cell>
          <cell r="E107">
            <v>49.53</v>
          </cell>
          <cell r="F107">
            <v>49.53</v>
          </cell>
        </row>
        <row r="108">
          <cell r="B108">
            <v>71</v>
          </cell>
          <cell r="C108" t="str">
            <v>ADAPTADOR PVC, ROSCAVEL, COM FLANGES E ANEL DE VEDACAO, 1", PARA CAIXA D'AGUA</v>
          </cell>
          <cell r="D108" t="str">
            <v>UN</v>
          </cell>
          <cell r="E108">
            <v>30.59</v>
          </cell>
          <cell r="F108">
            <v>30.59</v>
          </cell>
        </row>
        <row r="109">
          <cell r="B109">
            <v>67</v>
          </cell>
          <cell r="C109" t="str">
            <v>ADAPTADOR PVC, ROSCAVEL, COM FLANGES E ANEL DE VEDACAO, 1/2", PARA CAIXA D'AGUA</v>
          </cell>
          <cell r="D109" t="str">
            <v>UN</v>
          </cell>
          <cell r="E109">
            <v>16.010000000000002</v>
          </cell>
          <cell r="F109">
            <v>16.010000000000002</v>
          </cell>
        </row>
        <row r="110">
          <cell r="B110">
            <v>73</v>
          </cell>
          <cell r="C110" t="str">
            <v>ADAPTADOR PVC, ROSCAVEL, COM FLANGES E ANEL DE VEDACAO, 3/4", PARA CAIXA D'AGUA</v>
          </cell>
          <cell r="D110" t="str">
            <v>UN</v>
          </cell>
          <cell r="E110">
            <v>15.32</v>
          </cell>
          <cell r="F110">
            <v>15.32</v>
          </cell>
        </row>
        <row r="111">
          <cell r="B111">
            <v>100</v>
          </cell>
          <cell r="C111" t="str">
            <v>ADAPTADOR PVC, SOLDAVEL, COM FLANGES E ANEL DE VEDACAO, 60 MM X 2", PARA CAIXA D'AGUA</v>
          </cell>
          <cell r="D111" t="str">
            <v>UN</v>
          </cell>
          <cell r="E111">
            <v>45.12</v>
          </cell>
          <cell r="F111">
            <v>45.12</v>
          </cell>
        </row>
        <row r="112">
          <cell r="B112">
            <v>75</v>
          </cell>
          <cell r="C112" t="str">
            <v>ADAPTADOR PVC, SOLDAVEL, COM FLANGES LIVRES, 110 MM X 4", PARA CAIXA D'AGUA</v>
          </cell>
          <cell r="D112" t="str">
            <v>UN</v>
          </cell>
          <cell r="E112">
            <v>263.07</v>
          </cell>
          <cell r="F112">
            <v>263.07</v>
          </cell>
        </row>
        <row r="113">
          <cell r="B113">
            <v>83</v>
          </cell>
          <cell r="C113" t="str">
            <v>ADAPTADOR PVC, SOLDAVEL, COM FLANGES LIVRES, 75 MM X 2 1/2", PARA CAIXA D'AGUA</v>
          </cell>
          <cell r="D113" t="str">
            <v>UN</v>
          </cell>
          <cell r="E113">
            <v>210.32</v>
          </cell>
          <cell r="F113">
            <v>210.32</v>
          </cell>
        </row>
        <row r="114">
          <cell r="B114">
            <v>74</v>
          </cell>
          <cell r="C114" t="str">
            <v>ADAPTADOR PVC, SOLDAVEL, COM FLANGES LIVRES, 85 MM X 3", PARA CAIXA D'AGUA</v>
          </cell>
          <cell r="D114" t="str">
            <v>UN</v>
          </cell>
          <cell r="E114">
            <v>300.69</v>
          </cell>
          <cell r="F114">
            <v>300.69</v>
          </cell>
        </row>
        <row r="115">
          <cell r="B115">
            <v>106</v>
          </cell>
          <cell r="C115" t="str">
            <v>ADAPTADOR PVC, SOLDAVEL, LONGO, COM FLANGE LIVRE, 110 MM X 4", PARA CAIXA D'AGUA</v>
          </cell>
          <cell r="D115" t="str">
            <v>UN</v>
          </cell>
          <cell r="E115">
            <v>380.24</v>
          </cell>
          <cell r="F115">
            <v>380.24</v>
          </cell>
        </row>
        <row r="116">
          <cell r="B116">
            <v>88</v>
          </cell>
          <cell r="C116" t="str">
            <v>ADAPTADOR PVC, SOLDAVEL, LONGO, COM FLANGE LIVRE, 32 MM X 1", PARA CAIXA D'AGUA</v>
          </cell>
          <cell r="D116" t="str">
            <v>UN</v>
          </cell>
          <cell r="E116">
            <v>10.68</v>
          </cell>
          <cell r="F116">
            <v>10.68</v>
          </cell>
        </row>
        <row r="117">
          <cell r="B117">
            <v>82</v>
          </cell>
          <cell r="C117" t="str">
            <v>ADAPTADOR PVC, SOLDAVEL, LONGO, COM FLANGE LIVRE, 75 MM X 2 1/2", PARA CAIXA D'AGUA</v>
          </cell>
          <cell r="D117" t="str">
            <v>UN</v>
          </cell>
          <cell r="E117">
            <v>200.1</v>
          </cell>
          <cell r="F117">
            <v>200.1</v>
          </cell>
        </row>
        <row r="118">
          <cell r="B118">
            <v>105</v>
          </cell>
          <cell r="C118" t="str">
            <v>ADAPTADOR PVC, SOLDAVEL, LONGO, COM FLANGE LIVRE, 85 MM X 3", PARA CAIXA D'AGUA</v>
          </cell>
          <cell r="D118" t="str">
            <v>UN</v>
          </cell>
          <cell r="E118">
            <v>283.54000000000002</v>
          </cell>
          <cell r="F118">
            <v>283.54000000000002</v>
          </cell>
        </row>
        <row r="119">
          <cell r="B119">
            <v>39719</v>
          </cell>
          <cell r="C119" t="str">
            <v>ADESIVO / COLA DE CONTATO LIQUIDO, A BASE DE RESINAS, PARA COLAGEM DE ESPUMA PARA ISOLAMENTO TERMICO FLEXIVEL</v>
          </cell>
          <cell r="D119" t="str">
            <v>L</v>
          </cell>
          <cell r="E119">
            <v>170.13</v>
          </cell>
          <cell r="F119">
            <v>170.13</v>
          </cell>
        </row>
        <row r="120">
          <cell r="B120">
            <v>3410</v>
          </cell>
          <cell r="C120" t="str">
            <v>ADESIVO / COLA PARA EPS (ISOPOR) E OUTROS MATERIAIS</v>
          </cell>
          <cell r="D120" t="str">
            <v>KG</v>
          </cell>
          <cell r="E120">
            <v>38.270000000000003</v>
          </cell>
          <cell r="F120">
            <v>38.270000000000003</v>
          </cell>
        </row>
        <row r="121">
          <cell r="B121">
            <v>4791</v>
          </cell>
          <cell r="C121" t="str">
            <v>ADESIVO ACRILICO DE BASE AQUOSA / COLA DE CONTATO</v>
          </cell>
          <cell r="D121" t="str">
            <v>KG</v>
          </cell>
          <cell r="E121">
            <v>45.49</v>
          </cell>
          <cell r="F121">
            <v>45.49</v>
          </cell>
        </row>
        <row r="122">
          <cell r="B122">
            <v>157</v>
          </cell>
          <cell r="C122" t="str">
            <v>ADESIVO ESTRUTURAL A BASE DE RESINA EPOXI PARA INJECAO EM TRINCAS, BICOMPONENTE, BAIXA VISCOSIDADE</v>
          </cell>
          <cell r="D122" t="str">
            <v>KG</v>
          </cell>
          <cell r="E122">
            <v>155.69999999999999</v>
          </cell>
          <cell r="F122">
            <v>155.69999999999999</v>
          </cell>
        </row>
        <row r="123">
          <cell r="B123">
            <v>156</v>
          </cell>
          <cell r="C123" t="str">
            <v>ADESIVO ESTRUTURAL A BASE DE RESINA EPOXI, BICOMPONENTE, FLUIDO</v>
          </cell>
          <cell r="D123" t="str">
            <v>KG</v>
          </cell>
          <cell r="E123">
            <v>55.44</v>
          </cell>
          <cell r="F123">
            <v>55.44</v>
          </cell>
        </row>
        <row r="124">
          <cell r="B124">
            <v>131</v>
          </cell>
          <cell r="C124" t="str">
            <v>ADESIVO ESTRUTURAL A BASE DE RESINA EPOXI, BICOMPONENTE, PASTOSO (TIXOTROPICO)</v>
          </cell>
          <cell r="D124" t="str">
            <v>KG</v>
          </cell>
          <cell r="E124">
            <v>47.41</v>
          </cell>
          <cell r="F124">
            <v>47.41</v>
          </cell>
        </row>
        <row r="125">
          <cell r="B125">
            <v>21114</v>
          </cell>
          <cell r="C125" t="str">
            <v>ADESIVO PARA TUBOS CPVC, *75* G</v>
          </cell>
          <cell r="D125" t="str">
            <v>UN</v>
          </cell>
          <cell r="E125">
            <v>33.53</v>
          </cell>
          <cell r="F125">
            <v>33.53</v>
          </cell>
        </row>
        <row r="126">
          <cell r="B126">
            <v>119</v>
          </cell>
          <cell r="C126" t="str">
            <v>ADESIVO PLASTICO PARA PVC, BISNAGA COM 75 GR</v>
          </cell>
          <cell r="D126" t="str">
            <v>UN</v>
          </cell>
          <cell r="E126">
            <v>8.5</v>
          </cell>
          <cell r="F126">
            <v>8.5</v>
          </cell>
        </row>
        <row r="127">
          <cell r="B127">
            <v>122</v>
          </cell>
          <cell r="C127" t="str">
            <v>ADESIVO PLASTICO PARA PVC, FRASCO COM *850* GR</v>
          </cell>
          <cell r="D127" t="str">
            <v>UN</v>
          </cell>
          <cell r="E127">
            <v>65.400000000000006</v>
          </cell>
          <cell r="F127">
            <v>65.400000000000006</v>
          </cell>
        </row>
        <row r="128">
          <cell r="B128">
            <v>20080</v>
          </cell>
          <cell r="C128" t="str">
            <v>ADESIVO PLASTICO PARA PVC, FRASCO COM 175 GR</v>
          </cell>
          <cell r="D128" t="str">
            <v>UN</v>
          </cell>
          <cell r="E128">
            <v>21.34</v>
          </cell>
          <cell r="F128">
            <v>21.34</v>
          </cell>
        </row>
        <row r="129">
          <cell r="B129">
            <v>124</v>
          </cell>
          <cell r="C129" t="str">
            <v>ADITIVO ACELERADOR DE PEGA E ENDURECIMENTO PARA ARGAMASSAS E CONCRETOS, LIQUIDO E ISENTO DE CLORETOS</v>
          </cell>
          <cell r="D129" t="str">
            <v>L</v>
          </cell>
          <cell r="E129">
            <v>18.28</v>
          </cell>
          <cell r="F129">
            <v>18.28</v>
          </cell>
        </row>
        <row r="130">
          <cell r="B130">
            <v>7334</v>
          </cell>
          <cell r="C130" t="str">
            <v>ADITIVO ADESIVO LIQUIDO PARA ARGAMASSAS DE REVESTIMENTOS CIMENTICIOS</v>
          </cell>
          <cell r="D130" t="str">
            <v>L</v>
          </cell>
          <cell r="E130">
            <v>17.079999999999998</v>
          </cell>
          <cell r="F130">
            <v>17.079999999999998</v>
          </cell>
        </row>
        <row r="131">
          <cell r="B131">
            <v>45146</v>
          </cell>
          <cell r="C131" t="str">
            <v>ADITIVO IMPERMEABILIZANTE CRISTALIZANTE PARA CONCRETO</v>
          </cell>
          <cell r="D131" t="str">
            <v>KG</v>
          </cell>
          <cell r="E131">
            <v>35.06</v>
          </cell>
          <cell r="F131">
            <v>35.06</v>
          </cell>
        </row>
        <row r="132">
          <cell r="B132">
            <v>123</v>
          </cell>
          <cell r="C132" t="str">
            <v>ADITIVO IMPERMEABILIZANTE DE PEGA NORMAL PARA ARGAMASSAS E CONCRETOS SEM ARMACAO, LIQUIDO E ISENTO DE CLORETOS</v>
          </cell>
          <cell r="D132" t="str">
            <v>L</v>
          </cell>
          <cell r="E132">
            <v>7.48</v>
          </cell>
          <cell r="F132">
            <v>7.48</v>
          </cell>
        </row>
        <row r="133">
          <cell r="B133">
            <v>127</v>
          </cell>
          <cell r="C133" t="str">
            <v>ADITIVO IMPERMEABILIZANTE DE PEGA ULTRARRAPIDA, LIQUIDO E ISENTO DE CLORETOS</v>
          </cell>
          <cell r="D133" t="str">
            <v>L</v>
          </cell>
          <cell r="E133">
            <v>17.86</v>
          </cell>
          <cell r="F133">
            <v>17.86</v>
          </cell>
        </row>
        <row r="134">
          <cell r="B134">
            <v>133</v>
          </cell>
          <cell r="C134" t="str">
            <v>ADITIVO LIQUIDO INCORPORADOR DE AR PARA CONCRETO E ARGAMASSA, LIQUIDO E ISENTO DE CLORETOS</v>
          </cell>
          <cell r="D134" t="str">
            <v>L</v>
          </cell>
          <cell r="E134">
            <v>7.41</v>
          </cell>
          <cell r="F134">
            <v>7.41</v>
          </cell>
        </row>
        <row r="135">
          <cell r="B135">
            <v>43617</v>
          </cell>
          <cell r="C135" t="str">
            <v>ADITIVO PLASTIFICANTE E ESTABILIZADOR PARA ARGAMASSAS DE ASSENTAMENTO E REBOCO, LIQUIDO E ISENTO DE CLORETOS</v>
          </cell>
          <cell r="D135" t="str">
            <v>L</v>
          </cell>
          <cell r="E135">
            <v>8.2799999999999994</v>
          </cell>
          <cell r="F135">
            <v>8.2799999999999994</v>
          </cell>
        </row>
        <row r="136">
          <cell r="B136">
            <v>132</v>
          </cell>
          <cell r="C136" t="str">
            <v>ADITIVO PLASTIFICANTE RETARDADOR DE PEGA E REDUTOR DE AGUA PARA CONCRETO, LIQUIDO E ISENTO DE CLORETOS</v>
          </cell>
          <cell r="D136" t="str">
            <v>L</v>
          </cell>
          <cell r="E136">
            <v>7.69</v>
          </cell>
          <cell r="F136">
            <v>7.69</v>
          </cell>
        </row>
        <row r="137">
          <cell r="B137">
            <v>43618</v>
          </cell>
          <cell r="C137" t="str">
            <v>ADITIVO SUPERPLASTIFICANTE DE PEGA NORMAL PARA CONCRETO, LIQUIDO E ISENTO DE CLORETOS</v>
          </cell>
          <cell r="D137" t="str">
            <v>KG</v>
          </cell>
          <cell r="E137">
            <v>19.36</v>
          </cell>
          <cell r="F137">
            <v>19.36</v>
          </cell>
        </row>
        <row r="138">
          <cell r="B138">
            <v>37476</v>
          </cell>
          <cell r="C138" t="str">
            <v>ADUELA/ GALERIA PRE-MOLDADA DE CONCRETO ARMADO, SECAO QUADRADA INTERNA DE 1,50 X 1,50 M (L X A), MISULA DE 20 X 20 CM, C = 1,00 M, ESPESSURA MIN = 15 CM, TB-45 E FCK DO CONCRETO = 30 MPA</v>
          </cell>
          <cell r="D138" t="str">
            <v>UN</v>
          </cell>
          <cell r="E138">
            <v>2828.57</v>
          </cell>
          <cell r="F138">
            <v>2828.57</v>
          </cell>
        </row>
        <row r="139">
          <cell r="B139">
            <v>37478</v>
          </cell>
          <cell r="C139" t="str">
            <v>ADUELA/ GALERIA PRE-MOLDADA DE CONCRETO ARMADO, SECAO RETANGULAR INTERNA DE 2,00 X 2,00 M (L X A), MISULA DE 20 X 20 CM, C = 1,00 M, ESPESSURA MIN = 15 CM, TB-45 E FCK DO CONCRETO = 30 MPA</v>
          </cell>
          <cell r="D139" t="str">
            <v>UN</v>
          </cell>
          <cell r="E139">
            <v>3542.85</v>
          </cell>
          <cell r="F139">
            <v>3542.85</v>
          </cell>
        </row>
        <row r="140">
          <cell r="B140">
            <v>37477</v>
          </cell>
          <cell r="C140" t="str">
            <v>ADUELA/ GALERIA PRE-MOLDADA DE CONCRETO ARMADO, SECAO RETANGULAR INTERNA DE 2,50 X 2,50 M (L X A), MISULA DE 20 X 20 CM, C = 1,00 M, ESPESSURA MIN = 15 CM, TB-45 E FCK DO CONCRETO = 30 MPA</v>
          </cell>
          <cell r="D140" t="str">
            <v>UN</v>
          </cell>
          <cell r="E140">
            <v>4799.99</v>
          </cell>
          <cell r="F140">
            <v>4799.99</v>
          </cell>
        </row>
        <row r="141">
          <cell r="B141">
            <v>37479</v>
          </cell>
          <cell r="C141" t="str">
            <v>ADUELA/ GALERIA PRE-MOLDADA DE CONCRETO ARMADO, SECAO RETANGULAR INTERNA DE 3,00 X 3,00 M (L X A), MISULA DE 20 X 20 CM, C = 1.00 M, ESPESSURA MIN = 20 CM, TB-45 E FCK DO CONCRETO = 30 MPA</v>
          </cell>
          <cell r="D141" t="str">
            <v>UN</v>
          </cell>
          <cell r="E141">
            <v>5692.85</v>
          </cell>
          <cell r="F141">
            <v>5692.85</v>
          </cell>
        </row>
        <row r="142">
          <cell r="B142">
            <v>4319</v>
          </cell>
          <cell r="C142" t="str">
            <v>AFASTADOR PARA TELHA DE FIBROCIMENTO CANALETE 90 OU KALHETAO</v>
          </cell>
          <cell r="D142" t="str">
            <v>UN</v>
          </cell>
          <cell r="E142">
            <v>1.17</v>
          </cell>
          <cell r="F142">
            <v>1.17</v>
          </cell>
        </row>
        <row r="143">
          <cell r="B143">
            <v>42409</v>
          </cell>
          <cell r="C143" t="str">
            <v>AGENTE DE CURA, PROTETOR DA EVAPORACAO DA AGUA DE HIDRATACAO DO CONCRETO</v>
          </cell>
          <cell r="D143" t="str">
            <v>KG</v>
          </cell>
          <cell r="E143">
            <v>12.19</v>
          </cell>
          <cell r="F143">
            <v>12.19</v>
          </cell>
        </row>
        <row r="144">
          <cell r="B144">
            <v>40553</v>
          </cell>
          <cell r="C144" t="str">
            <v>AGREGADO RECICLADO, TIPO RACHAO RECICLADO CINZA, CLASSE A</v>
          </cell>
          <cell r="D144" t="str">
            <v>M3</v>
          </cell>
        </row>
        <row r="145">
          <cell r="B145">
            <v>6114</v>
          </cell>
          <cell r="C145" t="str">
            <v>AJUDANTE DE ARMADOR (HORISTA)</v>
          </cell>
          <cell r="D145" t="str">
            <v>H</v>
          </cell>
          <cell r="E145">
            <v>14.97</v>
          </cell>
          <cell r="F145">
            <v>16.739999999999998</v>
          </cell>
        </row>
        <row r="146">
          <cell r="B146">
            <v>40912</v>
          </cell>
          <cell r="C146" t="str">
            <v>AJUDANTE DE ARMADOR (MENSALISTA)</v>
          </cell>
          <cell r="D146" t="str">
            <v>MES</v>
          </cell>
          <cell r="E146">
            <v>2620.69</v>
          </cell>
          <cell r="F146">
            <v>2931.19</v>
          </cell>
        </row>
        <row r="147">
          <cell r="B147">
            <v>247</v>
          </cell>
          <cell r="C147" t="str">
            <v>AJUDANTE DE ELETRICISTA (HORISTA)</v>
          </cell>
          <cell r="D147" t="str">
            <v>H</v>
          </cell>
          <cell r="E147">
            <v>14.97</v>
          </cell>
          <cell r="F147">
            <v>16.739999999999998</v>
          </cell>
        </row>
        <row r="148">
          <cell r="B148">
            <v>40919</v>
          </cell>
          <cell r="C148" t="str">
            <v>AJUDANTE DE ELETRICISTA (MENSALISTA)</v>
          </cell>
          <cell r="D148" t="str">
            <v>MES</v>
          </cell>
          <cell r="E148">
            <v>2620.69</v>
          </cell>
          <cell r="F148">
            <v>2931.19</v>
          </cell>
        </row>
        <row r="149">
          <cell r="B149">
            <v>44499</v>
          </cell>
          <cell r="C149" t="str">
            <v>AJUDANTE DE ESTRUTURAS METALICAS (HORISTA)</v>
          </cell>
          <cell r="D149" t="str">
            <v>H</v>
          </cell>
          <cell r="E149">
            <v>14.97</v>
          </cell>
          <cell r="F149">
            <v>16.739999999999998</v>
          </cell>
        </row>
        <row r="150">
          <cell r="B150">
            <v>40984</v>
          </cell>
          <cell r="C150" t="str">
            <v>AJUDANTE DE ESTRUTURAS METALICAS (MENSALISTA)</v>
          </cell>
          <cell r="D150" t="str">
            <v>MES</v>
          </cell>
          <cell r="E150">
            <v>2620.69</v>
          </cell>
          <cell r="F150">
            <v>2931.19</v>
          </cell>
        </row>
        <row r="151">
          <cell r="B151">
            <v>248</v>
          </cell>
          <cell r="C151" t="str">
            <v>AJUDANTE DE OPERACAO EM GERAL (HORISTA)</v>
          </cell>
          <cell r="D151" t="str">
            <v>H</v>
          </cell>
          <cell r="E151">
            <v>15.1</v>
          </cell>
          <cell r="F151">
            <v>16.89</v>
          </cell>
        </row>
        <row r="152">
          <cell r="B152">
            <v>41086</v>
          </cell>
          <cell r="C152" t="str">
            <v>AJUDANTE DE OPERACAO EM GERAL (MENSALISTA)</v>
          </cell>
          <cell r="D152" t="str">
            <v>MES</v>
          </cell>
          <cell r="E152">
            <v>2643.91</v>
          </cell>
          <cell r="F152">
            <v>2957.17</v>
          </cell>
        </row>
        <row r="153">
          <cell r="B153">
            <v>34466</v>
          </cell>
          <cell r="C153" t="str">
            <v>AJUDANTE DE PINTOR (HORISTA)</v>
          </cell>
          <cell r="D153" t="str">
            <v>H</v>
          </cell>
          <cell r="E153">
            <v>14.97</v>
          </cell>
          <cell r="F153">
            <v>16.739999999999998</v>
          </cell>
        </row>
        <row r="154">
          <cell r="B154">
            <v>41083</v>
          </cell>
          <cell r="C154" t="str">
            <v>AJUDANTE DE PINTOR (MENSALISTA)</v>
          </cell>
          <cell r="D154" t="str">
            <v>MES</v>
          </cell>
          <cell r="E154">
            <v>2620.69</v>
          </cell>
          <cell r="F154">
            <v>2931.19</v>
          </cell>
        </row>
        <row r="155">
          <cell r="B155">
            <v>252</v>
          </cell>
          <cell r="C155" t="str">
            <v>AJUDANTE DE SERRALHEIRO (HORISTA)</v>
          </cell>
          <cell r="D155" t="str">
            <v>H</v>
          </cell>
          <cell r="E155">
            <v>14.97</v>
          </cell>
          <cell r="F155">
            <v>16.739999999999998</v>
          </cell>
        </row>
        <row r="156">
          <cell r="B156">
            <v>40909</v>
          </cell>
          <cell r="C156" t="str">
            <v>AJUDANTE DE SERRALHEIRO (MENSALISTA)</v>
          </cell>
          <cell r="D156" t="str">
            <v>MES</v>
          </cell>
          <cell r="E156">
            <v>2620.69</v>
          </cell>
          <cell r="F156">
            <v>2931.19</v>
          </cell>
        </row>
        <row r="157">
          <cell r="B157">
            <v>242</v>
          </cell>
          <cell r="C157" t="str">
            <v>AJUDANTE ESPECIALIZADO (HORISTA)</v>
          </cell>
          <cell r="D157" t="str">
            <v>H</v>
          </cell>
          <cell r="E157">
            <v>15.1</v>
          </cell>
          <cell r="F157">
            <v>16.89</v>
          </cell>
        </row>
        <row r="158">
          <cell r="B158">
            <v>41085</v>
          </cell>
          <cell r="C158" t="str">
            <v>AJUDANTE ESPECIALIZADO (MENSALISTA)</v>
          </cell>
          <cell r="D158" t="str">
            <v>MES</v>
          </cell>
          <cell r="E158">
            <v>2643.91</v>
          </cell>
          <cell r="F158">
            <v>2957.17</v>
          </cell>
        </row>
        <row r="159">
          <cell r="B159">
            <v>427</v>
          </cell>
          <cell r="C159" t="str">
            <v>ALCA PREFORMADA DE CONTRA POSTE, EM ACO GALVANIZADO, PARA CABO 3/16", COMPRIMENTO *860* MM</v>
          </cell>
          <cell r="D159" t="str">
            <v>UN</v>
          </cell>
        </row>
        <row r="160">
          <cell r="B160">
            <v>417</v>
          </cell>
          <cell r="C160" t="str">
            <v>ALCA PREFORMADA DE DISTRIBUICAO, EM ACO GALVANIZADO, PARA CABO DE ALUMINIO DIAMETRO 16 A 25 MM</v>
          </cell>
          <cell r="D160" t="str">
            <v>UN</v>
          </cell>
        </row>
        <row r="161">
          <cell r="B161">
            <v>11273</v>
          </cell>
          <cell r="C161" t="str">
            <v>ALCA PREFORMADA DE DISTRIBUICAO, EM ACO GALVANIZADO, PARA CONDUTORES DE ALUMINIO AWG 1/0 (CAA 6/1 OU CA 7 FIOS)</v>
          </cell>
          <cell r="D161" t="str">
            <v>UN</v>
          </cell>
        </row>
        <row r="162">
          <cell r="B162">
            <v>11272</v>
          </cell>
          <cell r="C162" t="str">
            <v>ALCA PREFORMADA DE DISTRIBUICAO, EM ACO GALVANIZADO, PARA CONDUTORES DE ALUMINIO AWG 2 (CAA 6/1 OU CA 7 FIOS)</v>
          </cell>
          <cell r="D162" t="str">
            <v>UN</v>
          </cell>
        </row>
        <row r="163">
          <cell r="B163">
            <v>11275</v>
          </cell>
          <cell r="C163" t="str">
            <v>ALCA PREFORMADA DE SERVICO, EM ACO GALVANIZADO, PARA CONDUTORES DE ALUMINIO AWG 4 (CAA 6/1)</v>
          </cell>
          <cell r="D163" t="str">
            <v>UN</v>
          </cell>
        </row>
        <row r="164">
          <cell r="B164">
            <v>11274</v>
          </cell>
          <cell r="C164" t="str">
            <v>ALCA PREFORMADA DE SERVICO, EM ACO GALVANIZADO, PARA CONDUTORES DE ALUMINIO AWG 6 (CAA 6/1)</v>
          </cell>
          <cell r="D164" t="str">
            <v>UN</v>
          </cell>
        </row>
        <row r="165">
          <cell r="B165">
            <v>38470</v>
          </cell>
          <cell r="C165" t="str">
            <v>ALICATE DE CORTE DIAGONAL 6" COM ISOLAMENTO</v>
          </cell>
          <cell r="D165" t="str">
            <v>UN</v>
          </cell>
          <cell r="E165">
            <v>43.23</v>
          </cell>
          <cell r="F165">
            <v>43.23</v>
          </cell>
        </row>
        <row r="166">
          <cell r="B166">
            <v>38547</v>
          </cell>
          <cell r="C166" t="str">
            <v>ALICATE DE CRIMPAR RJ11, RJ12 E RJ45, COM CATRACA</v>
          </cell>
          <cell r="D166" t="str">
            <v>UN</v>
          </cell>
          <cell r="E166">
            <v>117.97</v>
          </cell>
          <cell r="F166">
            <v>117.97</v>
          </cell>
        </row>
        <row r="167">
          <cell r="B167">
            <v>38467</v>
          </cell>
          <cell r="C167" t="str">
            <v>ALICATE DE PRESSAO 11" PARA SOLDA, TIPO C</v>
          </cell>
          <cell r="D167" t="str">
            <v>UN</v>
          </cell>
          <cell r="E167">
            <v>71.37</v>
          </cell>
          <cell r="F167">
            <v>71.37</v>
          </cell>
        </row>
        <row r="168">
          <cell r="B168">
            <v>38468</v>
          </cell>
          <cell r="C168" t="str">
            <v>ALICATE DE PRESSAO 11" PARA SOLDA, TIPO U</v>
          </cell>
          <cell r="D168" t="str">
            <v>UN</v>
          </cell>
          <cell r="E168">
            <v>78.540000000000006</v>
          </cell>
          <cell r="F168">
            <v>78.540000000000006</v>
          </cell>
        </row>
        <row r="169">
          <cell r="B169">
            <v>38469</v>
          </cell>
          <cell r="C169" t="str">
            <v>ALICATE DE PRESSAO PARA SOLDA DE CHAPA 18"</v>
          </cell>
          <cell r="D169" t="str">
            <v>UN</v>
          </cell>
          <cell r="E169">
            <v>126.84</v>
          </cell>
          <cell r="F169">
            <v>126.84</v>
          </cell>
        </row>
        <row r="170">
          <cell r="B170">
            <v>38471</v>
          </cell>
          <cell r="C170" t="str">
            <v>ALICATE PARA ANEIS DE PISTAO, CAPACIDADE *50* A 100 MM</v>
          </cell>
          <cell r="D170" t="str">
            <v>UN</v>
          </cell>
          <cell r="E170">
            <v>101.99</v>
          </cell>
          <cell r="F170">
            <v>101.99</v>
          </cell>
        </row>
        <row r="171">
          <cell r="B171">
            <v>37370</v>
          </cell>
          <cell r="C171" t="str">
            <v>ALIMENTACAO - HORISTA (COLETADO CAIXA - ENCARGOS COMPLEMENTARES)</v>
          </cell>
          <cell r="D171" t="str">
            <v>H</v>
          </cell>
          <cell r="E171">
            <v>2.79</v>
          </cell>
          <cell r="F171">
            <v>2.79</v>
          </cell>
        </row>
        <row r="172">
          <cell r="B172">
            <v>40862</v>
          </cell>
          <cell r="C172" t="str">
            <v>ALIMENTACAO - MENSALISTA (COLETADO CAIXA - ENCARGOS COMPLEMENTARES)</v>
          </cell>
          <cell r="D172" t="str">
            <v>MES</v>
          </cell>
          <cell r="E172">
            <v>526.86</v>
          </cell>
          <cell r="F172">
            <v>526.86</v>
          </cell>
        </row>
        <row r="173">
          <cell r="B173">
            <v>10658</v>
          </cell>
          <cell r="C173" t="str">
            <v>ALISADORA DE CONCRETO COM MOTOR A GASOLINA DE 5,5 HP, PESO COM MOTOR DE 78 KG, 4 PAS</v>
          </cell>
          <cell r="D173" t="str">
            <v>UN</v>
          </cell>
        </row>
        <row r="174">
          <cell r="B174">
            <v>253</v>
          </cell>
          <cell r="C174" t="str">
            <v>ALMOXARIFE (HORISTA)</v>
          </cell>
          <cell r="D174" t="str">
            <v>H</v>
          </cell>
          <cell r="E174">
            <v>18.75</v>
          </cell>
          <cell r="F174">
            <v>20.97</v>
          </cell>
        </row>
        <row r="175">
          <cell r="B175">
            <v>40809</v>
          </cell>
          <cell r="C175" t="str">
            <v>ALMOXARIFE (MENSALISTA)</v>
          </cell>
          <cell r="D175" t="str">
            <v>MES</v>
          </cell>
          <cell r="E175">
            <v>3282.4</v>
          </cell>
          <cell r="F175">
            <v>3671.31</v>
          </cell>
        </row>
        <row r="176">
          <cell r="B176">
            <v>42428</v>
          </cell>
          <cell r="C176" t="str">
            <v>ALONGADOR COM TRES ALTURAS, EM TUBO DE ACO CARBONO, PINTURA NO PROCESSO ELETROSTATICO - EQUIPAMENTO DE GINASTICA PARA ACADEMIA AO AR LIVRE / ACADEMIA DA TERCEIRA IDADE - ATI</v>
          </cell>
          <cell r="D176" t="str">
            <v>UN</v>
          </cell>
        </row>
        <row r="177">
          <cell r="B177">
            <v>301</v>
          </cell>
          <cell r="C177" t="str">
            <v>ANEL BORRACHA PARA TUBO ESGOTO PREDIAL, DN 100 MM (NBR 5688)</v>
          </cell>
          <cell r="D177" t="str">
            <v>UN</v>
          </cell>
          <cell r="E177">
            <v>3.8</v>
          </cell>
          <cell r="F177">
            <v>3.8</v>
          </cell>
        </row>
        <row r="178">
          <cell r="B178">
            <v>296</v>
          </cell>
          <cell r="C178" t="str">
            <v>ANEL BORRACHA PARA TUBO ESGOTO PREDIAL, DN 50 MM (NBR 5688)</v>
          </cell>
          <cell r="D178" t="str">
            <v>UN</v>
          </cell>
          <cell r="E178">
            <v>2.14</v>
          </cell>
          <cell r="F178">
            <v>2.14</v>
          </cell>
        </row>
        <row r="179">
          <cell r="B179">
            <v>297</v>
          </cell>
          <cell r="C179" t="str">
            <v>ANEL BORRACHA PARA TUBO ESGOTO PREDIAL, DN 75 MM (NBR 5688)</v>
          </cell>
          <cell r="D179" t="str">
            <v>UN</v>
          </cell>
          <cell r="E179">
            <v>3.15</v>
          </cell>
          <cell r="F179">
            <v>3.15</v>
          </cell>
        </row>
        <row r="180">
          <cell r="B180">
            <v>299</v>
          </cell>
          <cell r="C180" t="str">
            <v>ANEL BORRACHA, DN 100 MM, PARA TUBO SERIE REFORCADA ESGOTO PREDIAL</v>
          </cell>
          <cell r="D180" t="str">
            <v>UN</v>
          </cell>
          <cell r="E180">
            <v>4.46</v>
          </cell>
          <cell r="F180">
            <v>4.46</v>
          </cell>
        </row>
        <row r="181">
          <cell r="B181">
            <v>300</v>
          </cell>
          <cell r="C181" t="str">
            <v>ANEL BORRACHA, DN 150 MM, PARA TUBO SERIE REFORCADA ESGOTO PREDIAL</v>
          </cell>
          <cell r="D181" t="str">
            <v>UN</v>
          </cell>
          <cell r="E181">
            <v>15.42</v>
          </cell>
          <cell r="F181">
            <v>15.42</v>
          </cell>
        </row>
        <row r="182">
          <cell r="B182">
            <v>20085</v>
          </cell>
          <cell r="C182" t="str">
            <v>ANEL BORRACHA, DN 50 MM, PARA TUBO SERIE REFORCADA ESGOTO PREDIAL</v>
          </cell>
          <cell r="D182" t="str">
            <v>UN</v>
          </cell>
          <cell r="E182">
            <v>2.82</v>
          </cell>
          <cell r="F182">
            <v>2.82</v>
          </cell>
        </row>
        <row r="183">
          <cell r="B183">
            <v>298</v>
          </cell>
          <cell r="C183" t="str">
            <v>ANEL BORRACHA, DN 75 MM, PARA TUBO SERIE REFORCADA ESGOTO PREDIAL</v>
          </cell>
          <cell r="D183" t="str">
            <v>UN</v>
          </cell>
          <cell r="E183">
            <v>3.43</v>
          </cell>
          <cell r="F183">
            <v>3.43</v>
          </cell>
        </row>
        <row r="184">
          <cell r="B184">
            <v>311</v>
          </cell>
          <cell r="C184" t="str">
            <v>ANEL BORRACHA, PARA TUBO PVC DEFOFO, DN 100 MM (NBR 7665)</v>
          </cell>
          <cell r="D184" t="str">
            <v>UN</v>
          </cell>
          <cell r="E184">
            <v>12.72</v>
          </cell>
          <cell r="F184">
            <v>12.72</v>
          </cell>
        </row>
        <row r="185">
          <cell r="B185">
            <v>318</v>
          </cell>
          <cell r="C185" t="str">
            <v>ANEL BORRACHA, PARA TUBO PVC DEFOFO, DN 150 MM (NBR 7665)</v>
          </cell>
          <cell r="D185" t="str">
            <v>UN</v>
          </cell>
          <cell r="E185">
            <v>25.62</v>
          </cell>
          <cell r="F185">
            <v>25.62</v>
          </cell>
        </row>
        <row r="186">
          <cell r="B186">
            <v>319</v>
          </cell>
          <cell r="C186" t="str">
            <v>ANEL BORRACHA, PARA TUBO PVC DEFOFO, DN 200 MM (NBR 7665)</v>
          </cell>
          <cell r="D186" t="str">
            <v>UN</v>
          </cell>
          <cell r="E186">
            <v>40.17</v>
          </cell>
          <cell r="F186">
            <v>40.17</v>
          </cell>
        </row>
        <row r="187">
          <cell r="B187">
            <v>303</v>
          </cell>
          <cell r="C187" t="str">
            <v>ANEL BORRACHA, PARA TUBO PVC, REDE COLETOR ESGOTO, DN 100 MM (NBR 7362)</v>
          </cell>
          <cell r="D187" t="str">
            <v>UN</v>
          </cell>
          <cell r="E187">
            <v>4.21</v>
          </cell>
          <cell r="F187">
            <v>4.21</v>
          </cell>
        </row>
        <row r="188">
          <cell r="B188">
            <v>305</v>
          </cell>
          <cell r="C188" t="str">
            <v>ANEL BORRACHA, PARA TUBO PVC, REDE COLETOR ESGOTO, DN 150 MM (NBR 7362)</v>
          </cell>
          <cell r="D188" t="str">
            <v>UN</v>
          </cell>
          <cell r="E188">
            <v>13.24</v>
          </cell>
          <cell r="F188">
            <v>13.24</v>
          </cell>
        </row>
        <row r="189">
          <cell r="B189">
            <v>306</v>
          </cell>
          <cell r="C189" t="str">
            <v>ANEL BORRACHA, PARA TUBO PVC, REDE COLETOR ESGOTO, DN 200 MM (NBR 7362)</v>
          </cell>
          <cell r="D189" t="str">
            <v>UN</v>
          </cell>
          <cell r="E189">
            <v>20.079999999999998</v>
          </cell>
          <cell r="F189">
            <v>20.079999999999998</v>
          </cell>
        </row>
        <row r="190">
          <cell r="B190">
            <v>307</v>
          </cell>
          <cell r="C190" t="str">
            <v>ANEL BORRACHA, PARA TUBO PVC, REDE COLETOR ESGOTO, DN 250 MM (NBR 7362)</v>
          </cell>
          <cell r="D190" t="str">
            <v>UN</v>
          </cell>
          <cell r="E190">
            <v>50.74</v>
          </cell>
          <cell r="F190">
            <v>50.74</v>
          </cell>
        </row>
        <row r="191">
          <cell r="B191">
            <v>309</v>
          </cell>
          <cell r="C191" t="str">
            <v>ANEL BORRACHA, PARA TUBO PVC, REDE COLETOR ESGOTO, DN 350 MM (NBR 7362)</v>
          </cell>
          <cell r="D191" t="str">
            <v>UN</v>
          </cell>
          <cell r="E191">
            <v>83.12</v>
          </cell>
          <cell r="F191">
            <v>83.12</v>
          </cell>
        </row>
        <row r="192">
          <cell r="B192">
            <v>310</v>
          </cell>
          <cell r="C192" t="str">
            <v>ANEL BORRACHA, PARA TUBO PVC, REDE COLETOR ESGOTO, DN 400 MM (NBR 7362)</v>
          </cell>
          <cell r="D192" t="str">
            <v>UN</v>
          </cell>
          <cell r="E192">
            <v>115.2</v>
          </cell>
          <cell r="F192">
            <v>115.2</v>
          </cell>
        </row>
        <row r="193">
          <cell r="B193">
            <v>308</v>
          </cell>
          <cell r="C193" t="str">
            <v>ANEL BORRACHA, PARA TUBO, PVC REDE COLETOR ESGOTO, DN 300 MM (NBR 7362)</v>
          </cell>
          <cell r="D193" t="str">
            <v>UN</v>
          </cell>
          <cell r="E193">
            <v>113.25</v>
          </cell>
          <cell r="F193">
            <v>113.25</v>
          </cell>
        </row>
        <row r="194">
          <cell r="B194">
            <v>328</v>
          </cell>
          <cell r="C194" t="str">
            <v>ANEL BORRACHA, PARA TUBO/CONEXAO PVC PBA, DN 100 MM, PARA REDE AGUA</v>
          </cell>
          <cell r="D194" t="str">
            <v>UN</v>
          </cell>
          <cell r="E194">
            <v>10.07</v>
          </cell>
          <cell r="F194">
            <v>10.07</v>
          </cell>
        </row>
        <row r="195">
          <cell r="B195">
            <v>325</v>
          </cell>
          <cell r="C195" t="str">
            <v>ANEL BORRACHA, PARA TUBO/CONEXAO PVC PBA, DN 50 MM, PARA REDE AGUA</v>
          </cell>
          <cell r="D195" t="str">
            <v>UN</v>
          </cell>
          <cell r="E195">
            <v>2.97</v>
          </cell>
          <cell r="F195">
            <v>2.97</v>
          </cell>
        </row>
        <row r="196">
          <cell r="B196">
            <v>20326</v>
          </cell>
          <cell r="C196" t="str">
            <v>ANEL BORRACHA, PARA TUBO/CONEXAO PVC PBA, DN 60 MM, PARA REDE AGUA</v>
          </cell>
          <cell r="D196" t="str">
            <v>UN</v>
          </cell>
          <cell r="E196">
            <v>5.43</v>
          </cell>
          <cell r="F196">
            <v>5.43</v>
          </cell>
        </row>
        <row r="197">
          <cell r="B197">
            <v>329</v>
          </cell>
          <cell r="C197" t="str">
            <v>ANEL BORRACHA, PARA TUBO/CONEXAO PVC PBA, DN 75 MM, PARA REDE AGUA</v>
          </cell>
          <cell r="D197" t="str">
            <v>UN</v>
          </cell>
          <cell r="E197">
            <v>8.42</v>
          </cell>
          <cell r="F197">
            <v>8.42</v>
          </cell>
        </row>
        <row r="198">
          <cell r="B198">
            <v>39642</v>
          </cell>
          <cell r="C198" t="str">
            <v>ANEL DE BORRACHA PARA VEDACAO DE DUTO PEAD CORRUGADO PARA ELETRICA, DN 1 1/2" (NBR 15715)</v>
          </cell>
          <cell r="D198" t="str">
            <v>UN</v>
          </cell>
          <cell r="E198">
            <v>3.73</v>
          </cell>
          <cell r="F198">
            <v>3.73</v>
          </cell>
        </row>
        <row r="199">
          <cell r="B199">
            <v>39641</v>
          </cell>
          <cell r="C199" t="str">
            <v>ANEL DE BORRACHA PARA VEDACAO DE DUTO PEAD CORRUGADO PARA ELETRICA, DN 1 1/4" (NBR 15715)</v>
          </cell>
          <cell r="D199" t="str">
            <v>UN</v>
          </cell>
          <cell r="E199">
            <v>3.27</v>
          </cell>
          <cell r="F199">
            <v>3.27</v>
          </cell>
        </row>
        <row r="200">
          <cell r="B200">
            <v>39643</v>
          </cell>
          <cell r="C200" t="str">
            <v>ANEL DE BORRACHA PARA VEDACAO DE DUTO PEAD CORRUGADO PARA ELETRICA, DN 2" (NBR 15715)</v>
          </cell>
          <cell r="D200" t="str">
            <v>UN</v>
          </cell>
          <cell r="E200">
            <v>4.38</v>
          </cell>
          <cell r="F200">
            <v>4.38</v>
          </cell>
        </row>
        <row r="201">
          <cell r="B201">
            <v>39644</v>
          </cell>
          <cell r="C201" t="str">
            <v>ANEL DE BORRACHA PARA VEDACAO DE DUTO PEAD CORRUGADO PARA ELETRICA, DN 3" (NBR 15715)</v>
          </cell>
          <cell r="D201" t="str">
            <v>UN</v>
          </cell>
          <cell r="E201">
            <v>6.79</v>
          </cell>
          <cell r="F201">
            <v>6.79</v>
          </cell>
        </row>
        <row r="202">
          <cell r="B202">
            <v>39645</v>
          </cell>
          <cell r="C202" t="str">
            <v>ANEL DE BORRACHA PARA VEDACAO DE DUTO PEAD CORRUGADO PARA ELETRICA, DN 4" (NBR 15715)</v>
          </cell>
          <cell r="D202" t="str">
            <v>UN</v>
          </cell>
          <cell r="E202">
            <v>7.44</v>
          </cell>
          <cell r="F202">
            <v>7.44</v>
          </cell>
        </row>
        <row r="203">
          <cell r="B203">
            <v>41610</v>
          </cell>
          <cell r="C203" t="str">
            <v>ANEL DE CONCRETO ARMADO COM FUNDO, PARA FOSSA E POCO 1,50 X *0,50* M</v>
          </cell>
          <cell r="D203" t="str">
            <v>UN</v>
          </cell>
          <cell r="E203">
            <v>524.77</v>
          </cell>
          <cell r="F203">
            <v>524.77</v>
          </cell>
        </row>
        <row r="204">
          <cell r="B204">
            <v>41611</v>
          </cell>
          <cell r="C204" t="str">
            <v>ANEL DE CONCRETO ARMADO COM FUNDO, PARA FOSSA E POCO 2,00 X *0,50* M</v>
          </cell>
          <cell r="D204" t="str">
            <v>UN</v>
          </cell>
          <cell r="E204">
            <v>827.14</v>
          </cell>
          <cell r="F204">
            <v>827.14</v>
          </cell>
        </row>
        <row r="205">
          <cell r="B205">
            <v>41612</v>
          </cell>
          <cell r="C205" t="str">
            <v>ANEL DE CONCRETO ARMADO COM FUNDO, PARA FOSSA E POCO 2,50 X *0,50* M</v>
          </cell>
          <cell r="D205" t="str">
            <v>UN</v>
          </cell>
          <cell r="E205">
            <v>1161.42</v>
          </cell>
          <cell r="F205">
            <v>1161.42</v>
          </cell>
        </row>
        <row r="206">
          <cell r="B206">
            <v>41637</v>
          </cell>
          <cell r="C206" t="str">
            <v>ANEL DE CONCRETO ARMADO, COM FUROS/DRENO PARA SUMIDOURO, D = 0,80 M, H = 0,50 M</v>
          </cell>
          <cell r="D206" t="str">
            <v>UN</v>
          </cell>
          <cell r="E206">
            <v>108.57</v>
          </cell>
          <cell r="F206">
            <v>108.57</v>
          </cell>
        </row>
        <row r="207">
          <cell r="B207">
            <v>41638</v>
          </cell>
          <cell r="C207" t="str">
            <v>ANEL DE CONCRETO ARMADO, COM FUROS/DRENO PARA SUMIDOURO, D = 1,00 M, H = 0,50M</v>
          </cell>
          <cell r="D207" t="str">
            <v>UN</v>
          </cell>
          <cell r="E207">
            <v>141.41999999999999</v>
          </cell>
          <cell r="F207">
            <v>141.41999999999999</v>
          </cell>
        </row>
        <row r="208">
          <cell r="B208">
            <v>41639</v>
          </cell>
          <cell r="C208" t="str">
            <v>ANEL DE CONCRETO ARMADO, COM FUROS/DRENO PARA SUMIDOURO, D = 1,50 M, H = 0,50 M</v>
          </cell>
          <cell r="D208" t="str">
            <v>UN</v>
          </cell>
          <cell r="E208">
            <v>342.14</v>
          </cell>
          <cell r="F208">
            <v>342.14</v>
          </cell>
        </row>
        <row r="209">
          <cell r="B209">
            <v>11789</v>
          </cell>
          <cell r="C209" t="str">
            <v>ANEL DE DISTRIBUICAO EM ACO GALVANIZADO PARA FIO FE-160</v>
          </cell>
          <cell r="D209" t="str">
            <v>UN</v>
          </cell>
        </row>
        <row r="210">
          <cell r="B210">
            <v>20975</v>
          </cell>
          <cell r="C210" t="str">
            <v>ANEL DE EXPANSAO EM COBRE, ENGATE RAPIDO 1 1/2", PARA EMPATACAO MANGUEIRA DE COMBATE A INCENDIO PREDIAL</v>
          </cell>
          <cell r="D210" t="str">
            <v>UN</v>
          </cell>
          <cell r="E210">
            <v>15.8</v>
          </cell>
          <cell r="F210">
            <v>15.8</v>
          </cell>
        </row>
        <row r="211">
          <cell r="B211">
            <v>20976</v>
          </cell>
          <cell r="C211" t="str">
            <v>ANEL DE EXPANSAO EM COBRE, ENGATE RAPIDO 2 1/2", PARA EMPATACAO MANGUEIRA DE COMBATE A INCENDIO PREDIAL</v>
          </cell>
          <cell r="D211" t="str">
            <v>UN</v>
          </cell>
          <cell r="E211">
            <v>23.87</v>
          </cell>
          <cell r="F211">
            <v>23.87</v>
          </cell>
        </row>
        <row r="212">
          <cell r="B212">
            <v>6138</v>
          </cell>
          <cell r="C212" t="str">
            <v>ANEL DE VEDACAO, PVC FLEXIVEL, 100 MM, PARA SAIDA DE BACIA / VASO SANITARIO</v>
          </cell>
          <cell r="D212" t="str">
            <v>UN</v>
          </cell>
          <cell r="E212">
            <v>8.7200000000000006</v>
          </cell>
          <cell r="F212">
            <v>8.7200000000000006</v>
          </cell>
        </row>
        <row r="213">
          <cell r="B213">
            <v>40340</v>
          </cell>
          <cell r="C213" t="str">
            <v>ANEL DE VEDACAO/JUNTA ELASTICA, H = *16* MM, PARA TUBO DE CONCRETO, DN 300 MM</v>
          </cell>
          <cell r="D213" t="str">
            <v>UN</v>
          </cell>
          <cell r="E213">
            <v>27.95</v>
          </cell>
          <cell r="F213">
            <v>27.95</v>
          </cell>
        </row>
        <row r="214">
          <cell r="B214">
            <v>40341</v>
          </cell>
          <cell r="C214" t="str">
            <v>ANEL DE VEDACAO/JUNTA ELASTICA, H = *16* MM, PARA TUBO DE CONCRETO, DN 400 MM</v>
          </cell>
          <cell r="D214" t="str">
            <v>UN</v>
          </cell>
          <cell r="E214">
            <v>33.36</v>
          </cell>
          <cell r="F214">
            <v>33.36</v>
          </cell>
        </row>
        <row r="215">
          <cell r="B215">
            <v>40342</v>
          </cell>
          <cell r="C215" t="str">
            <v>ANEL DE VEDACAO/JUNTA ELASTICA, H = *16* MM, PARA TUBO DE CONCRETO, DN 500 MM</v>
          </cell>
          <cell r="D215" t="str">
            <v>UN</v>
          </cell>
          <cell r="E215">
            <v>39.79</v>
          </cell>
          <cell r="F215">
            <v>39.79</v>
          </cell>
        </row>
        <row r="216">
          <cell r="B216">
            <v>40343</v>
          </cell>
          <cell r="C216" t="str">
            <v>ANEL DE VEDACAO/JUNTA ELASTICA, H = *16* MM, PARA TUBO DE CONCRETO, DN 600 MM</v>
          </cell>
          <cell r="D216" t="str">
            <v>UN</v>
          </cell>
          <cell r="E216">
            <v>47.19</v>
          </cell>
          <cell r="F216">
            <v>47.19</v>
          </cell>
        </row>
        <row r="217">
          <cell r="B217">
            <v>40344</v>
          </cell>
          <cell r="C217" t="str">
            <v>ANEL DE VEDACAO/JUNTA ELASTICA, H = *18* MM, PARA TUBO DE CONCRETO, DN 700 MM</v>
          </cell>
          <cell r="D217" t="str">
            <v>UN</v>
          </cell>
          <cell r="E217">
            <v>64.33</v>
          </cell>
          <cell r="F217">
            <v>64.33</v>
          </cell>
        </row>
        <row r="218">
          <cell r="B218">
            <v>40345</v>
          </cell>
          <cell r="C218" t="str">
            <v>ANEL DE VEDACAO/JUNTA ELASTICA, H = *19* MM, PARA TUBO DE CONCRETO, DN 800 MM</v>
          </cell>
          <cell r="D218" t="str">
            <v>UN</v>
          </cell>
          <cell r="E218">
            <v>79.27</v>
          </cell>
          <cell r="F218">
            <v>79.27</v>
          </cell>
        </row>
        <row r="219">
          <cell r="B219">
            <v>40346</v>
          </cell>
          <cell r="C219" t="str">
            <v>ANEL DE VEDACAO/JUNTA ELASTICA, H = *19* MM, PARA TUBO DE CONCRETO, DN 900 MM</v>
          </cell>
          <cell r="D219" t="str">
            <v>UN</v>
          </cell>
          <cell r="E219">
            <v>91.96</v>
          </cell>
          <cell r="F219">
            <v>91.96</v>
          </cell>
        </row>
        <row r="220">
          <cell r="B220">
            <v>40347</v>
          </cell>
          <cell r="C220" t="str">
            <v>ANEL DE VEDACAO/JUNTA ELASTICA, H = *21* MM, PARA TUBO DE CONCRETO, DN 1000 MM</v>
          </cell>
          <cell r="D220" t="str">
            <v>UN</v>
          </cell>
          <cell r="E220">
            <v>115.54</v>
          </cell>
          <cell r="F220">
            <v>115.54</v>
          </cell>
        </row>
        <row r="221">
          <cell r="B221">
            <v>43424</v>
          </cell>
          <cell r="C221" t="str">
            <v>ANEL EM CONCRETO ARMADO, LISO, PARA FOSSAS SEPTICAS E SUMIDOUROS, COM FUNDO, DIAMETRO INTERNO DE 1,20 M E ALTURA DE 0,50 M</v>
          </cell>
          <cell r="D221" t="str">
            <v>UN</v>
          </cell>
          <cell r="E221">
            <v>439.67</v>
          </cell>
          <cell r="F221">
            <v>439.67</v>
          </cell>
        </row>
        <row r="222">
          <cell r="B222">
            <v>43426</v>
          </cell>
          <cell r="C222" t="str">
            <v>ANEL EM CONCRETO ARMADO, LISO, PARA FOSSAS SEPTICAS E SUMIDOUROS, COM FUNDO, DIAMETRO INTERNO DE 3,00 M E ALTURA DE 0,50 M</v>
          </cell>
          <cell r="D222" t="str">
            <v>UN</v>
          </cell>
          <cell r="E222">
            <v>1516.42</v>
          </cell>
          <cell r="F222">
            <v>1516.42</v>
          </cell>
        </row>
        <row r="223">
          <cell r="B223">
            <v>12565</v>
          </cell>
          <cell r="C223" t="str">
            <v>ANEL EM CONCRETO ARMADO, LISO, PARA FOSSAS SEPTICAS E SUMIDOUROS, SEM FUNDO, DIAMETRO INTERNO DE 2,00 M E ALTURA DE 0,50 M</v>
          </cell>
          <cell r="D223" t="str">
            <v>UN</v>
          </cell>
          <cell r="E223">
            <v>531.79</v>
          </cell>
          <cell r="F223">
            <v>531.79</v>
          </cell>
        </row>
        <row r="224">
          <cell r="B224">
            <v>12567</v>
          </cell>
          <cell r="C224" t="str">
            <v>ANEL EM CONCRETO ARMADO, LISO, PARA FOSSAS SEPTICAS E SUMIDOUROS, SEM FUNDO, DIAMETRO INTERNO DE 2,50 M E ALTURA DE 0,50 M</v>
          </cell>
          <cell r="D224" t="str">
            <v>UN</v>
          </cell>
          <cell r="E224">
            <v>714.28</v>
          </cell>
          <cell r="F224">
            <v>714.28</v>
          </cell>
        </row>
        <row r="225">
          <cell r="B225">
            <v>12568</v>
          </cell>
          <cell r="C225" t="str">
            <v>ANEL EM CONCRETO ARMADO, LISO, PARA FOSSAS SEPTICAS E SUMIDOUROS, SEM FUNDO, DIAMETRO INTERNO DE 3,00 M E ALTURA DE 0,50 M</v>
          </cell>
          <cell r="D225" t="str">
            <v>UN</v>
          </cell>
          <cell r="E225">
            <v>999.99</v>
          </cell>
          <cell r="F225">
            <v>999.99</v>
          </cell>
        </row>
        <row r="226">
          <cell r="B226">
            <v>43441</v>
          </cell>
          <cell r="C226" t="str">
            <v>ANEL EM CONCRETO ARMADO, LISO, PARA POCOS DE INSPECAO, COM FUNDO, DIAMETRO INTERNO DE 0,60 M E ALTURA DE 0,50 M</v>
          </cell>
          <cell r="D226" t="str">
            <v>UN</v>
          </cell>
          <cell r="E226">
            <v>128.57</v>
          </cell>
          <cell r="F226">
            <v>128.57</v>
          </cell>
        </row>
        <row r="227">
          <cell r="B227">
            <v>43423</v>
          </cell>
          <cell r="C227" t="str">
            <v>ANEL EM CONCRETO ARMADO, LISO, PARA POCOS DE INSPECAO, SEM FUNDO, DIAMETRO INTERNO DE 0,60 M E ALTURA DE 0,20 M</v>
          </cell>
          <cell r="D227" t="str">
            <v>UN</v>
          </cell>
          <cell r="E227">
            <v>60</v>
          </cell>
          <cell r="F227">
            <v>60</v>
          </cell>
        </row>
        <row r="228">
          <cell r="B228">
            <v>12532</v>
          </cell>
          <cell r="C228" t="str">
            <v>ANEL EM CONCRETO ARMADO, LISO, PARA POCOS DE INSPECAO, SEM FUNDO, DIAMETRO INTERNO DE 0,60 M E ALTURA DE 0,50 M</v>
          </cell>
          <cell r="D228" t="str">
            <v>UN</v>
          </cell>
          <cell r="E228">
            <v>92.53</v>
          </cell>
          <cell r="F228">
            <v>92.53</v>
          </cell>
        </row>
        <row r="229">
          <cell r="B229">
            <v>43444</v>
          </cell>
          <cell r="C229" t="str">
            <v>ANEL EM CONCRETO ARMADO, LISO, PARA POCOS DE VISITA, POCOS DE INSPECAO, FOSSAS SEPTICAS E SUMIDOUROS, COM FUNDO, DIAMETRO INTERNO DE 1,20 M E ALTURA DE 0,75 M</v>
          </cell>
          <cell r="D229" t="str">
            <v>UN</v>
          </cell>
          <cell r="E229">
            <v>310.70999999999998</v>
          </cell>
          <cell r="F229">
            <v>310.70999999999998</v>
          </cell>
        </row>
        <row r="230">
          <cell r="B230">
            <v>12551</v>
          </cell>
          <cell r="C230" t="str">
            <v>ANEL EM CONCRETO ARMADO, LISO, PARA POCOS DE VISITA, POCOS DE INSPECAO, FOSSAS SEPTICAS E SUMIDOUROS, SEM FUNDO, DIAMETRO INTERNO DE 1,20 M E ALTURA DE 0,50 M</v>
          </cell>
          <cell r="D230" t="str">
            <v>UN</v>
          </cell>
          <cell r="E230">
            <v>221.68</v>
          </cell>
          <cell r="F230">
            <v>221.68</v>
          </cell>
        </row>
        <row r="231">
          <cell r="B231">
            <v>43442</v>
          </cell>
          <cell r="C231" t="str">
            <v>ANEL EM CONCRETO ARMADO, LISO, PARA POCOS DE VISITAS, POCOS DE INSPECAO, FOSSAS SEPTICAS E SUMIDOUROS, COM FUNDO, DIAMETRO INTERNO DE 0,80 M E ALTURA DE 0,50 M</v>
          </cell>
          <cell r="D231" t="str">
            <v>UN</v>
          </cell>
          <cell r="E231">
            <v>171.42</v>
          </cell>
          <cell r="F231">
            <v>171.42</v>
          </cell>
        </row>
        <row r="232">
          <cell r="B232">
            <v>43443</v>
          </cell>
          <cell r="C232" t="str">
            <v>ANEL EM CONCRETO ARMADO, LISO, PARA POCOS DE VISITAS, POCOS DE INSPECAO, FOSSAS SEPTICAS E SUMIDOUROS, COM FUNDO, DIAMETRO INTERNO DE 1,00 M E ALTURA DE 0,50 M</v>
          </cell>
          <cell r="D232" t="str">
            <v>UN</v>
          </cell>
          <cell r="E232">
            <v>224.99</v>
          </cell>
          <cell r="F232">
            <v>224.99</v>
          </cell>
        </row>
        <row r="233">
          <cell r="B233">
            <v>12544</v>
          </cell>
          <cell r="C233" t="str">
            <v>ANEL EM CONCRETO ARMADO, LISO, PARA POCOS DE VISITAS, POCOS DE INSPECAO, FOSSAS SEPTICAS E SUMIDOUROS, SEM FUNDO, DIAMETRO INTERNO DE 0,80 M E ALTURA DE 0,50 M</v>
          </cell>
          <cell r="D233" t="str">
            <v>UN</v>
          </cell>
          <cell r="E233">
            <v>121.42</v>
          </cell>
          <cell r="F233">
            <v>121.42</v>
          </cell>
        </row>
        <row r="234">
          <cell r="B234">
            <v>12547</v>
          </cell>
          <cell r="C234" t="str">
            <v>ANEL EM CONCRETO ARMADO, LISO, PARA POCOS DE VISITAS, POCOS DE INSPECAO, FOSSAS SEPTICAS E SUMIDOUROS, SEM FUNDO, DIAMETRO INTERNO DE 1,00 M E ALTURA DE 0,50 M</v>
          </cell>
          <cell r="D234" t="str">
            <v>UN</v>
          </cell>
          <cell r="E234">
            <v>163.31</v>
          </cell>
          <cell r="F234">
            <v>163.31</v>
          </cell>
        </row>
        <row r="235">
          <cell r="B235">
            <v>43445</v>
          </cell>
          <cell r="C235" t="str">
            <v>ANEL EM CONCRETO ARMADO, LISO, PARA, POCOS DE VISITA, POCOS DE INSPECAO, FOSSAS SEPTICAS E SUMIDOUROS, COM FUNDO, DIAMETRO INTERNO DE 1,50 M E ALTURA DE 1,00 M</v>
          </cell>
          <cell r="D235" t="str">
            <v>UN</v>
          </cell>
          <cell r="E235">
            <v>428.57</v>
          </cell>
          <cell r="F235">
            <v>428.57</v>
          </cell>
        </row>
        <row r="236">
          <cell r="B236">
            <v>12563</v>
          </cell>
          <cell r="C236" t="str">
            <v>ANEL EM CONCRETO ARMADO, LISO, PARA, POCOS DE VISITA, POCOS DE INSPECAO, FOSSAS SEPTICAS E SUMIDOUROS, SEM FUNDO, DIAMETRO INTERNO DE 1,50 M E ALTURA DE 0,50 M</v>
          </cell>
          <cell r="D236" t="str">
            <v>UN</v>
          </cell>
          <cell r="E236">
            <v>306.62</v>
          </cell>
          <cell r="F236">
            <v>306.62</v>
          </cell>
        </row>
        <row r="237">
          <cell r="B237">
            <v>43425</v>
          </cell>
          <cell r="C237" t="str">
            <v>ANEL EM CONCRETO ARMADO, PERFURADO, PARA FOSSAS SEPTICAS E SUMIDOUROS, SEM FUNDO, DIAMETRO INTERNO DE 1,20 M E ALTURA DE 0,50 M</v>
          </cell>
          <cell r="D237" t="str">
            <v>UN</v>
          </cell>
          <cell r="E237">
            <v>192.85</v>
          </cell>
          <cell r="F237">
            <v>192.85</v>
          </cell>
        </row>
        <row r="238">
          <cell r="B238">
            <v>43446</v>
          </cell>
          <cell r="C238" t="str">
            <v>ANEL EM CONCRETO ARMADO, PERFURADO, PARA FOSSAS SEPTICAS E SUMIDOUROS, SEM FUNDO, DIAMETRO INTERNO DE 2,00 M E ALTURA DE 0,50 M</v>
          </cell>
          <cell r="D238" t="str">
            <v>UN</v>
          </cell>
          <cell r="E238">
            <v>407.14</v>
          </cell>
          <cell r="F238">
            <v>407.14</v>
          </cell>
        </row>
        <row r="239">
          <cell r="B239">
            <v>43447</v>
          </cell>
          <cell r="C239" t="str">
            <v>ANEL EM CONCRETO ARMADO, PERFURADO, PARA FOSSAS SEPTICAS E SUMIDOUROS, SEM FUNDO, DIAMETRO INTERNO DE 2,50 M E ALTURA DE 0,50 M</v>
          </cell>
          <cell r="D239" t="str">
            <v>UN</v>
          </cell>
          <cell r="E239">
            <v>500</v>
          </cell>
          <cell r="F239">
            <v>500</v>
          </cell>
        </row>
        <row r="240">
          <cell r="B240">
            <v>43448</v>
          </cell>
          <cell r="C240" t="str">
            <v>ANEL EM CONCRETO ARMADO, PERFURADO, PARA FOSSAS SEPTICAS E SUMIDOUROS, SEM FUNDO, DIAMETRO INTERNO DE 3,00 M E ALTURA DE 0,50 M</v>
          </cell>
          <cell r="D240" t="str">
            <v>UN</v>
          </cell>
          <cell r="E240">
            <v>700</v>
          </cell>
          <cell r="F240">
            <v>700</v>
          </cell>
        </row>
        <row r="241">
          <cell r="B241">
            <v>13761</v>
          </cell>
          <cell r="C241" t="str">
            <v>APARELHO CORTE OXI-ACETILENO PARA SOLDA E CORTE CONTENDO MACARICO SOLDA, BICO DE CORTE, CILINDROS, REGULADORES, MANGUEIRAS E CARRINHO</v>
          </cell>
          <cell r="D241" t="str">
            <v>UN</v>
          </cell>
          <cell r="E241">
            <v>2170.9299999999998</v>
          </cell>
          <cell r="F241">
            <v>2170.9299999999998</v>
          </cell>
        </row>
        <row r="242">
          <cell r="B242">
            <v>4814</v>
          </cell>
          <cell r="C242" t="str">
            <v>APARELHO SINALIZADOR LUMINOSO COM LED, PARA SAIDA GARAGEM, COM 2 LENTES EM POLICARBONATO, BIVOLT (INCLUI SUPORTE DE FIXACAO)</v>
          </cell>
          <cell r="D242" t="str">
            <v>UN</v>
          </cell>
          <cell r="E242">
            <v>76.28</v>
          </cell>
          <cell r="F242">
            <v>76.28</v>
          </cell>
        </row>
        <row r="243">
          <cell r="B243">
            <v>44473</v>
          </cell>
          <cell r="C243" t="str">
            <v>APOIO DO PORTA DENTE PARA FRESADORA DE  ASFALTO</v>
          </cell>
          <cell r="D243" t="str">
            <v>UN</v>
          </cell>
        </row>
        <row r="244">
          <cell r="B244">
            <v>6122</v>
          </cell>
          <cell r="C244" t="str">
            <v>APONTADOR OU APROPRIADOR DE MAO DE OBRA (HORISTA)</v>
          </cell>
          <cell r="D244" t="str">
            <v>H</v>
          </cell>
          <cell r="E244">
            <v>18.75</v>
          </cell>
          <cell r="F244">
            <v>20.97</v>
          </cell>
        </row>
        <row r="245">
          <cell r="B245">
            <v>40810</v>
          </cell>
          <cell r="C245" t="str">
            <v>APONTADOR OU APROPRIADOR DE MAO DE OBRA (MENSALISTA)</v>
          </cell>
          <cell r="D245" t="str">
            <v>MES</v>
          </cell>
          <cell r="E245">
            <v>3282.4</v>
          </cell>
          <cell r="F245">
            <v>3671.31</v>
          </cell>
        </row>
        <row r="246">
          <cell r="B246">
            <v>21100</v>
          </cell>
          <cell r="C246" t="str">
            <v>AQUECEDOR DE AGUA A GAS GLP/GN COM CAPACIDADE DE ARMAZENAMENTO DE 50 A 80 L</v>
          </cell>
          <cell r="D246" t="str">
            <v>UN</v>
          </cell>
        </row>
        <row r="247">
          <cell r="B247">
            <v>11811</v>
          </cell>
          <cell r="C247" t="str">
            <v>AQUECEDOR DE AGUA ELETRICO HORIZONTAL, RESERVATORIO DE 200 L CILINDRICO EM COBRE, REFORCADO COM ACO CARBONO, MONOFASICO, TENSAO NOMINAL 220 V</v>
          </cell>
          <cell r="D247" t="str">
            <v>UN</v>
          </cell>
        </row>
        <row r="248">
          <cell r="B248">
            <v>11816</v>
          </cell>
          <cell r="C248" t="str">
            <v>AQUECEDOR DE AGUA ELETRICO RESERVATORIO DE 100 L CILINDRICO EM COBRE, REFORCADO COM ACO CARBONO, MONOFASICO, TENSAO NOMINAL 220 V</v>
          </cell>
          <cell r="D248" t="str">
            <v>UN</v>
          </cell>
        </row>
        <row r="249">
          <cell r="B249">
            <v>11814</v>
          </cell>
          <cell r="C249" t="str">
            <v>AQUECEDOR DE AGUA ELETRICO RESERVATORIO DE 500 L CILINDRICO EM COBRE, REFORCADO COM ACO CARBONO, MONOFASICO, TENSAO NOMINAL 220 V</v>
          </cell>
          <cell r="D249" t="str">
            <v>UN</v>
          </cell>
        </row>
        <row r="250">
          <cell r="B250">
            <v>14186</v>
          </cell>
          <cell r="C250" t="str">
            <v>AQUECEDOR DE AGUA ELETRICO RESERVATORIO DE 500 L CILINDRICO EM COBRE, REFORCADO COM ACO CARBONO, TRIFASICO, TENSAO NOMINAL 220/380/400 V, POTENCIA 24 KW</v>
          </cell>
          <cell r="D250" t="str">
            <v>UN</v>
          </cell>
        </row>
        <row r="251">
          <cell r="B251">
            <v>14185</v>
          </cell>
          <cell r="C251" t="str">
            <v>AQUECEDOR DE AGUA ELETRICO RESERVATORIO DE 700 L CILINDRICO EM COBRE, REFORCADO COM ACO CARBONO, MONOFASICO, TENSAO NOMINAL 220 V</v>
          </cell>
          <cell r="D251" t="str">
            <v>UN</v>
          </cell>
        </row>
        <row r="252">
          <cell r="B252">
            <v>44498</v>
          </cell>
          <cell r="C252" t="str">
            <v>AQUECEDOR DE OLEO BPF (FLUIDO) TERMICO, CAPACIDADE DE 300.000  KCAL/H</v>
          </cell>
          <cell r="D252" t="str">
            <v>UN</v>
          </cell>
        </row>
        <row r="253">
          <cell r="B253">
            <v>34469</v>
          </cell>
          <cell r="C253" t="str">
            <v>AQUECEDOR SOLAR COM RESERVATORIO TERMICO DE 1000 L E *5* PLACAS COLETORAS DE *2,0* M2 (NAO INCLUI ACESSORIOS) (SEM INSTALACAO)</v>
          </cell>
          <cell r="D253" t="str">
            <v>UN</v>
          </cell>
        </row>
        <row r="254">
          <cell r="B254">
            <v>34476</v>
          </cell>
          <cell r="C254" t="str">
            <v>AQUECEDOR SOLAR COM RESERVATORIO TERMICO DE 400 L E *2* PLACAS COLETORAS DE *2,0* M2 (NAO INCLUI ACESSORIOS) (SEM INSTALACAO)</v>
          </cell>
          <cell r="D254" t="str">
            <v>UN</v>
          </cell>
        </row>
        <row r="255">
          <cell r="B255">
            <v>34477</v>
          </cell>
          <cell r="C255" t="str">
            <v>AQUECEDOR SOLAR COM RESERVATORIO TERMICO DE 600 L E *3* PLACAS COLETORAS DE *2,0* M2 (NAO INCLUI ACESSORIOS) (SEM INSTALACAO)</v>
          </cell>
          <cell r="D255" t="str">
            <v>UN</v>
          </cell>
        </row>
        <row r="256">
          <cell r="B256">
            <v>34482</v>
          </cell>
          <cell r="C256" t="str">
            <v>AQUECEDOR SOLAR COM RESERVATORIO TERMICO DE 800 L E *4* PLACAS COLETORAS DE *2,0* M2 (NAO INCLUI ACESSORIOS) (SEM INSTALACAO)</v>
          </cell>
          <cell r="D256" t="str">
            <v>UN</v>
          </cell>
        </row>
        <row r="257">
          <cell r="B257">
            <v>34472</v>
          </cell>
          <cell r="C257" t="str">
            <v>AQUECEDOR SOLAR DE INSTALACAO EXTERNA, KIT COMPACTO, CONJUNTO COM RESERVATORIO TERMICO DE 200 L, PLACA COLETORA DE *2,0* M2 E INCLUSO ACESSORIOS (RESIDENCIAS ATE 120,00 M2 E DE 4 A 5 BANHOS POR DIA) (SEM INSTALACAO)</v>
          </cell>
          <cell r="D257" t="str">
            <v>UN</v>
          </cell>
        </row>
        <row r="258">
          <cell r="B258">
            <v>42425</v>
          </cell>
          <cell r="C258" t="str">
            <v>AR CONDICIONADO SPLIT INVERTER, HI-WALL (PAREDE), 12000 BTU/H, CICLO FRIO, 60HZ, CLASSIFICACAO A (SELO PROCEL), GAS HFC, CONTROLE S/FIO</v>
          </cell>
          <cell r="D258" t="str">
            <v>UN</v>
          </cell>
          <cell r="E258">
            <v>2694.38</v>
          </cell>
          <cell r="F258">
            <v>2694.38</v>
          </cell>
        </row>
        <row r="259">
          <cell r="B259">
            <v>42422</v>
          </cell>
          <cell r="C259" t="str">
            <v>AR CONDICIONADO SPLIT INVERTER, HI-WALL (PAREDE), 18000 BTU/H, CICLO FRIO, 60HZ, CLASSIFICACAO A (SELO PROCEL), GAS HFC, CONTROLE S/FIO</v>
          </cell>
          <cell r="D259" t="str">
            <v>UN</v>
          </cell>
          <cell r="E259">
            <v>3999.9</v>
          </cell>
          <cell r="F259">
            <v>3999.9</v>
          </cell>
        </row>
        <row r="260">
          <cell r="B260">
            <v>43184</v>
          </cell>
          <cell r="C260" t="str">
            <v>AR CONDICIONADO SPLIT INVERTER, HI-WALL (PAREDE), 24000 BTU/H, CICLO FRIO, 60HZ, CLASSIFICACAO A (SELO PROCEL), GAS HFC, CONTROLE S/FIO</v>
          </cell>
          <cell r="D260" t="str">
            <v>UN</v>
          </cell>
          <cell r="E260">
            <v>5528.24</v>
          </cell>
          <cell r="F260">
            <v>5528.24</v>
          </cell>
        </row>
        <row r="261">
          <cell r="B261">
            <v>42424</v>
          </cell>
          <cell r="C261" t="str">
            <v>AR CONDICIONADO SPLIT INVERTER, HI-WALL (PAREDE), 9000 BTU/H, CICLO FRIO, 60HZ, CLASSIFICACAO A (SELO PROCEL), GAS HFC, CONTROLE S/FIO</v>
          </cell>
          <cell r="D261" t="str">
            <v>UN</v>
          </cell>
          <cell r="E261">
            <v>2406.3200000000002</v>
          </cell>
          <cell r="F261">
            <v>2406.3200000000002</v>
          </cell>
        </row>
        <row r="262">
          <cell r="B262">
            <v>42416</v>
          </cell>
          <cell r="C262" t="str">
            <v>AR CONDICIONADO SPLIT INVERTER, PISO TETO, 18000 BTU/H, CICLO FRIO, 60HZ, CLASSIFICACAO ENERGETICA A OU B (SELO PROCEL), GAS HFC, CONTROLE S/FIO</v>
          </cell>
          <cell r="D262" t="str">
            <v>UN</v>
          </cell>
          <cell r="E262">
            <v>10373.36</v>
          </cell>
          <cell r="F262">
            <v>10373.36</v>
          </cell>
        </row>
        <row r="263">
          <cell r="B263">
            <v>42417</v>
          </cell>
          <cell r="C263" t="str">
            <v>AR CONDICIONADO SPLIT INVERTER, PISO TETO, 24000 BTU/H, CICLO FRIO, 60HZ, CLASSIFICACAO ENERGETICA A OU B (SELO PROCEL), GAS HFC, CONTROLE S/FIO</v>
          </cell>
          <cell r="D263" t="str">
            <v>UN</v>
          </cell>
          <cell r="E263">
            <v>11629.38</v>
          </cell>
          <cell r="F263">
            <v>11629.38</v>
          </cell>
        </row>
        <row r="264">
          <cell r="B264">
            <v>42419</v>
          </cell>
          <cell r="C264" t="str">
            <v>AR CONDICIONADO SPLIT INVERTER, PISO TETO, 36000 BTU/H, CICLO FRIO, 60HZ, CLASSIFICACAO ENERGETICA A OU B (SELO PROCEL), GAS HFC, CONTROLE S/FIO</v>
          </cell>
          <cell r="D264" t="str">
            <v>UN</v>
          </cell>
          <cell r="E264">
            <v>13138.73</v>
          </cell>
          <cell r="F264">
            <v>13138.73</v>
          </cell>
        </row>
        <row r="265">
          <cell r="B265">
            <v>42420</v>
          </cell>
          <cell r="C265" t="str">
            <v>AR CONDICIONADO SPLIT INVERTER, PISO TETO, 48000 BTU/H, CICLO FRIO, 60HZ, CLASSIFICACAO ENERGETICA A OU B (SELO PROCEL), GAS HFC, CONTROLE S/FIO</v>
          </cell>
          <cell r="D265" t="str">
            <v>UN</v>
          </cell>
          <cell r="E265">
            <v>18058.22</v>
          </cell>
          <cell r="F265">
            <v>18058.22</v>
          </cell>
        </row>
        <row r="266">
          <cell r="B266">
            <v>42421</v>
          </cell>
          <cell r="C266" t="str">
            <v>AR CONDICIONADO SPLIT INVERTER, PISO TETO, APRESENTANDO ENTRE 54000 E 58000 BTU/H, CICLO FRIO, 60HZ, CLASSIFICACAO ENERGETICA A OU B (SELO PROCEL), GAS HFC, CONTROLE S/FIO</v>
          </cell>
          <cell r="D266" t="str">
            <v>UN</v>
          </cell>
          <cell r="E266">
            <v>21909.26</v>
          </cell>
          <cell r="F266">
            <v>21909.26</v>
          </cell>
        </row>
        <row r="267">
          <cell r="B267">
            <v>39556</v>
          </cell>
          <cell r="C267" t="str">
            <v>AR CONDICIONADO SPLIT ON/OFF, CASSETE (TETO), 18000 BTUS/H, CICLO QUENTE/FRIO, 60 HZ, CLASSIFICACAO ENERGETICA C - SELO PROCEL, GAS HFC, CONTROLE S/ FIO</v>
          </cell>
          <cell r="D267" t="str">
            <v>UN</v>
          </cell>
          <cell r="E267">
            <v>7608.59</v>
          </cell>
          <cell r="F267">
            <v>7608.59</v>
          </cell>
        </row>
        <row r="268">
          <cell r="B268">
            <v>39557</v>
          </cell>
          <cell r="C268" t="str">
            <v>AR CONDICIONADO SPLIT ON/OFF, CASSETE (TETO), 24000 BTUS/H, CICLO QUENTE/FRIO, 60 HZ, CLASSIFICACAO ENERGETICA C - SELO PROCEL, GAS HFC, CONTROLE S/ FIO</v>
          </cell>
          <cell r="D268" t="str">
            <v>UN</v>
          </cell>
          <cell r="E268">
            <v>8192.7999999999993</v>
          </cell>
          <cell r="F268">
            <v>8192.7999999999993</v>
          </cell>
        </row>
        <row r="269">
          <cell r="B269">
            <v>39559</v>
          </cell>
          <cell r="C269" t="str">
            <v>AR CONDICIONADO SPLIT ON/OFF, CASSETE (TETO), 36000 BTUS/H, CICLO QUENTE/FRIO, 60 HZ, CLASSIFICACAO ENERGETICA A - SELO PROCEL, GAS HFC, CONTROLE S/ FIO</v>
          </cell>
          <cell r="D269" t="str">
            <v>UN</v>
          </cell>
          <cell r="E269">
            <v>12107.37</v>
          </cell>
          <cell r="F269">
            <v>12107.37</v>
          </cell>
        </row>
        <row r="270">
          <cell r="B270">
            <v>39560</v>
          </cell>
          <cell r="C270" t="str">
            <v>AR CONDICIONADO SPLIT ON/OFF, CASSETE (TETO), 48000 BTUS/H, CICLO QUENTE/FRIO, 60 HZ, CLASSIFICACAO ENERGETICA A - SELO PROCEL, GAS HFC, CONTROLE S/ FIO</v>
          </cell>
          <cell r="D270" t="str">
            <v>UN</v>
          </cell>
          <cell r="E270">
            <v>14007.05</v>
          </cell>
          <cell r="F270">
            <v>14007.05</v>
          </cell>
        </row>
        <row r="271">
          <cell r="B271">
            <v>39561</v>
          </cell>
          <cell r="C271" t="str">
            <v>AR CONDICIONADO SPLIT ON/OFF, CASSETE (TETO), 60000 BTUS/H, CICLO QUENTE/FRIO, 60 HZ, CLASSIFICACAO ENERGETICA A - SELO PROCEL, GAS HFC, CONTROLE S/ FIO</v>
          </cell>
          <cell r="D271" t="str">
            <v>UN</v>
          </cell>
          <cell r="E271">
            <v>14653.16</v>
          </cell>
          <cell r="F271">
            <v>14653.16</v>
          </cell>
        </row>
        <row r="272">
          <cell r="B272">
            <v>43195</v>
          </cell>
          <cell r="C272" t="str">
            <v>AR CONDICIONADO SPLIT ON/OFF, CASSETE (TETO), FRIO 4 VIAS 18000 BTUS/H, CLASSIFICACAO ENERGETICA C - SELO PROCEL, GAS HFC, CONTROLE S/ FIO</v>
          </cell>
          <cell r="D272" t="str">
            <v>UN</v>
          </cell>
          <cell r="E272">
            <v>6358.55</v>
          </cell>
          <cell r="F272">
            <v>6358.55</v>
          </cell>
        </row>
        <row r="273">
          <cell r="B273">
            <v>43196</v>
          </cell>
          <cell r="C273" t="str">
            <v>AR CONDICIONADO SPLIT ON/OFF, CASSETE (TETO), FRIO 4 VIAS 24000 BTUS/H, CLASSIFICACAO ENERGETICA C - SELO PROCEL, GAS HFC, CONTROLE S/ FIO</v>
          </cell>
          <cell r="D273" t="str">
            <v>UN</v>
          </cell>
          <cell r="E273">
            <v>7880.51</v>
          </cell>
          <cell r="F273">
            <v>7880.51</v>
          </cell>
        </row>
        <row r="274">
          <cell r="B274">
            <v>43198</v>
          </cell>
          <cell r="C274" t="str">
            <v>AR CONDICIONADO SPLIT ON/OFF, CASSETE (TETO), FRIO 4 VIAS 36000 BTUS/H, CLASSIFICACAO ENERGETICA C - SELO PROCEL, GAS HFC, CONTROLE S/ FIO</v>
          </cell>
          <cell r="D274" t="str">
            <v>UN</v>
          </cell>
          <cell r="E274">
            <v>11710.26</v>
          </cell>
          <cell r="F274">
            <v>11710.26</v>
          </cell>
        </row>
        <row r="275">
          <cell r="B275">
            <v>43199</v>
          </cell>
          <cell r="C275" t="str">
            <v>AR CONDICIONADO SPLIT ON/OFF, CASSETE (TETO), FRIO 4 VIAS 48000 BTUS/H, CLASSIFICACAO ENERGETICA C - SELO PROCEL, GAS HFC, CONTROLE S/ FIO</v>
          </cell>
          <cell r="D275" t="str">
            <v>UN</v>
          </cell>
          <cell r="E275">
            <v>12139.36</v>
          </cell>
          <cell r="F275">
            <v>12139.36</v>
          </cell>
        </row>
        <row r="276">
          <cell r="B276">
            <v>43200</v>
          </cell>
          <cell r="C276" t="str">
            <v>AR CONDICIONADO SPLIT ON/OFF, CASSETE (TETO), FRIO 4 VIAS 60000 BTUS/H, CLASSIFICACAO ENERGETICA C - SELO PROCEL, GAS HFC, CONTROLE S/ FIO</v>
          </cell>
          <cell r="D276" t="str">
            <v>UN</v>
          </cell>
          <cell r="E276">
            <v>13930.8</v>
          </cell>
          <cell r="F276">
            <v>13930.8</v>
          </cell>
        </row>
        <row r="277">
          <cell r="B277">
            <v>43190</v>
          </cell>
          <cell r="C277" t="str">
            <v>AR CONDICIONADO SPLIT ON/OFF, HI-WALL (PAREDE), 12000 BTUS/H, CICLO FRIO, 60 HZ, CLASSIFICACAO ENERGETICA A - SELO PROCEL, GAS HFC, CONTROLE S/ FIO</v>
          </cell>
          <cell r="D277" t="str">
            <v>UN</v>
          </cell>
          <cell r="E277">
            <v>2162.42</v>
          </cell>
          <cell r="F277">
            <v>2162.42</v>
          </cell>
        </row>
        <row r="278">
          <cell r="B278">
            <v>39555</v>
          </cell>
          <cell r="C278" t="str">
            <v>AR CONDICIONADO SPLIT ON/OFF, HI-WALL (PAREDE), 12000 BTUS/H, CICLO QUENTE/FRIO, 60 HZ, CLASSIFICACAO ENERGETICA A - SELO PROCEL, GAS HFC, CONTROLE S/ FIO</v>
          </cell>
          <cell r="D278" t="str">
            <v>UN</v>
          </cell>
          <cell r="E278">
            <v>2339.1799999999998</v>
          </cell>
          <cell r="F278">
            <v>2339.1799999999998</v>
          </cell>
        </row>
        <row r="279">
          <cell r="B279">
            <v>43191</v>
          </cell>
          <cell r="C279" t="str">
            <v>AR CONDICIONADO SPLIT ON/OFF, HI-WALL (PAREDE), 18000 BTUS/H, CICLO FRIO, 60 HZ, CLASSIFICACAO ENERGETICA A - SELO PROCEL, GAS HFC, CONTROLE S/ FIO</v>
          </cell>
          <cell r="D279" t="str">
            <v>UN</v>
          </cell>
          <cell r="E279">
            <v>3111.43</v>
          </cell>
          <cell r="F279">
            <v>3111.43</v>
          </cell>
        </row>
        <row r="280">
          <cell r="B280">
            <v>39548</v>
          </cell>
          <cell r="C280" t="str">
            <v>AR CONDICIONADO SPLIT ON/OFF, HI-WALL (PAREDE), 18000 BTUS/H, CICLO QUENTE/FRIO, 60 HZ, CLASSIFICACAO ENERGETICA A - SELO PROCEL, GAS HFC, CONTROLE S/ FIO</v>
          </cell>
          <cell r="D280" t="str">
            <v>UN</v>
          </cell>
          <cell r="E280">
            <v>3469.73</v>
          </cell>
          <cell r="F280">
            <v>3469.73</v>
          </cell>
        </row>
        <row r="281">
          <cell r="B281">
            <v>43192</v>
          </cell>
          <cell r="C281" t="str">
            <v>AR CONDICIONADO SPLIT ON/OFF, HI-WALL (PAREDE), 24000 BTUS/H, CICLO FRIO, 60 HZ, CLASSIFICACAO ENERGETICA A - SELO PROCEL, GAS HFC, CONTROLE S/ FIO</v>
          </cell>
          <cell r="D281" t="str">
            <v>UN</v>
          </cell>
          <cell r="E281">
            <v>4075.7</v>
          </cell>
          <cell r="F281">
            <v>4075.7</v>
          </cell>
        </row>
        <row r="282">
          <cell r="B282">
            <v>39554</v>
          </cell>
          <cell r="C282" t="str">
            <v>AR CONDICIONADO SPLIT ON/OFF, HI-WALL (PAREDE), 24000 BTUS/H, CICLO QUENTE/FRIO, 60 HZ, CLASSIFICACAO ENERGETICA A - SELO PROCEL, GAS HFC, CONTROLE S/ FIO</v>
          </cell>
          <cell r="D282" t="str">
            <v>UN</v>
          </cell>
          <cell r="E282">
            <v>4588.1899999999996</v>
          </cell>
          <cell r="F282">
            <v>4588.1899999999996</v>
          </cell>
        </row>
        <row r="283">
          <cell r="B283">
            <v>43194</v>
          </cell>
          <cell r="C283" t="str">
            <v>AR CONDICIONADO SPLIT ON/OFF, HI-WALL (PAREDE), 9000 BTUS/H, CICLO FRIO, 60 HZ, CLASSIFICACAO ENERGETICA A - SELO PROCEL, GAS HFC, CONTROLE S/ FIO</v>
          </cell>
          <cell r="D283" t="str">
            <v>UN</v>
          </cell>
          <cell r="E283">
            <v>1852.48</v>
          </cell>
          <cell r="F283">
            <v>1852.48</v>
          </cell>
        </row>
        <row r="284">
          <cell r="B284">
            <v>39551</v>
          </cell>
          <cell r="C284" t="str">
            <v>AR CONDICIONADO SPLIT ON/OFF, HI-WALL (PAREDE), 9000 BTUS/H, CICLO QUENTE/FRIO, 60 HZ, CLASSIFICACAO ENERGETICA A - SELO PROCEL, GAS HFC, CONTROLE S/ FIO</v>
          </cell>
          <cell r="D284" t="str">
            <v>UN</v>
          </cell>
          <cell r="E284">
            <v>2039.78</v>
          </cell>
          <cell r="F284">
            <v>2039.78</v>
          </cell>
        </row>
        <row r="285">
          <cell r="B285">
            <v>43185</v>
          </cell>
          <cell r="C285" t="str">
            <v>AR CONDICIONADO SPLIT ON/OFF, PISO TETO, 18.000 BTU/H, CICLO FRIO, 60HZ, CLASSIFICACAO ENERGETICA C - SELO PROCEL, GAS HFC, CONTROLE S/FIO</v>
          </cell>
          <cell r="D285" t="str">
            <v>UN</v>
          </cell>
          <cell r="E285">
            <v>5796.68</v>
          </cell>
          <cell r="F285">
            <v>5796.68</v>
          </cell>
        </row>
        <row r="286">
          <cell r="B286">
            <v>43186</v>
          </cell>
          <cell r="C286" t="str">
            <v>AR CONDICIONADO SPLIT ON/OFF, PISO TETO, 24.000 BTU/H, CICLO FRIO, 60HZ, CLASSIFICACAO ENERGETICA C - SELO PROCEL, GAS HFC, CONTROLE S/FIO</v>
          </cell>
          <cell r="D286" t="str">
            <v>UN</v>
          </cell>
          <cell r="E286">
            <v>6114.33</v>
          </cell>
          <cell r="F286">
            <v>6114.33</v>
          </cell>
        </row>
        <row r="287">
          <cell r="B287">
            <v>43187</v>
          </cell>
          <cell r="C287" t="str">
            <v>AR CONDICIONADO SPLIT ON/OFF, PISO TETO, 36.000 BTU/H, CICLO FRIO, 60HZ, CLASSIFICACAO ENERGETICA C - SELO PROCEL, GAS HFC, CONTROLE S/FIO</v>
          </cell>
          <cell r="D287" t="str">
            <v>UN</v>
          </cell>
          <cell r="E287">
            <v>8113.78</v>
          </cell>
          <cell r="F287">
            <v>8113.78</v>
          </cell>
        </row>
        <row r="288">
          <cell r="B288">
            <v>43188</v>
          </cell>
          <cell r="C288" t="str">
            <v>AR CONDICIONADO SPLIT ON/OFF, PISO TETO, 48.000 BTU/H, CICLO FRIO, 60HZ, CLASSIFICACAO ENERGETICA C - SELO PROCEL, GAS HFC, CONTROLE S/FIO</v>
          </cell>
          <cell r="D288" t="str">
            <v>UN</v>
          </cell>
          <cell r="E288">
            <v>9830.92</v>
          </cell>
          <cell r="F288">
            <v>9830.92</v>
          </cell>
        </row>
        <row r="289">
          <cell r="B289">
            <v>43189</v>
          </cell>
          <cell r="C289" t="str">
            <v>AR CONDICIONADO SPLIT ON/OFF, PISO TETO, 60.000 BTU/H, CICLO FRIO, 60HZ, CLASSIFICACAO ENERGETICA C - SELO PROCEL, GAS HFC, CONTROLE S/FIO</v>
          </cell>
          <cell r="D289" t="str">
            <v>UN</v>
          </cell>
          <cell r="E289">
            <v>11058.14</v>
          </cell>
          <cell r="F289">
            <v>11058.14</v>
          </cell>
        </row>
        <row r="290">
          <cell r="B290">
            <v>39580</v>
          </cell>
          <cell r="C290" t="str">
            <v>AR-CONDICIONADO FRIO SPLITAO INVERTER 30 TR</v>
          </cell>
          <cell r="D290" t="str">
            <v>UN</v>
          </cell>
          <cell r="E290">
            <v>87142.7</v>
          </cell>
          <cell r="F290">
            <v>87142.7</v>
          </cell>
        </row>
        <row r="291">
          <cell r="B291">
            <v>39577</v>
          </cell>
          <cell r="C291" t="str">
            <v>AR-CONDICIONADO FRIO SPLITAO MODULAR 10 TR</v>
          </cell>
          <cell r="D291" t="str">
            <v>UN</v>
          </cell>
          <cell r="E291">
            <v>27275.48</v>
          </cell>
          <cell r="F291">
            <v>27275.48</v>
          </cell>
        </row>
        <row r="292">
          <cell r="B292">
            <v>39578</v>
          </cell>
          <cell r="C292" t="str">
            <v>AR-CONDICIONADO FRIO SPLITAO MODULAR 15 TR</v>
          </cell>
          <cell r="D292" t="str">
            <v>UN</v>
          </cell>
          <cell r="E292">
            <v>35199.54</v>
          </cell>
          <cell r="F292">
            <v>35199.54</v>
          </cell>
        </row>
        <row r="293">
          <cell r="B293">
            <v>39579</v>
          </cell>
          <cell r="C293" t="str">
            <v>AR-CONDICIONADO FRIO SPLITAO MODULAR 20 TR</v>
          </cell>
          <cell r="D293" t="str">
            <v>UN</v>
          </cell>
          <cell r="E293">
            <v>51212.58</v>
          </cell>
          <cell r="F293">
            <v>51212.58</v>
          </cell>
        </row>
        <row r="294">
          <cell r="B294">
            <v>39826</v>
          </cell>
          <cell r="C294" t="str">
            <v>AR-CONDICIONADO SPLIT INVERTER, PISO TETO, 24000 BTU/H, QUENTE/FRIO, 60HZ, CLASSIFICACAO ENERGETICA A - SELO PROCEL, GAS HFC, CONTROLE S/FIO</v>
          </cell>
          <cell r="D294" t="str">
            <v>UN</v>
          </cell>
          <cell r="E294">
            <v>6289.84</v>
          </cell>
          <cell r="F294">
            <v>6289.84</v>
          </cell>
        </row>
        <row r="295">
          <cell r="B295">
            <v>10700</v>
          </cell>
          <cell r="C295" t="str">
            <v>ARADO REVERSIVEL COM 3 DISCOS DE 26" X 6MM REBOCAVEL</v>
          </cell>
          <cell r="D295" t="str">
            <v>UN</v>
          </cell>
        </row>
        <row r="296">
          <cell r="B296">
            <v>346</v>
          </cell>
          <cell r="C296" t="str">
            <v>ARAME DE ACO OVALADO 15 X 17 (45,7 KG, 700 KGF), ROLO 1000 M</v>
          </cell>
          <cell r="D296" t="str">
            <v>KG</v>
          </cell>
          <cell r="E296">
            <v>19.54</v>
          </cell>
          <cell r="F296">
            <v>19.54</v>
          </cell>
        </row>
        <row r="297">
          <cell r="B297">
            <v>3312</v>
          </cell>
          <cell r="C297" t="str">
            <v>ARAME DE AMARRACAO PARA GABIAO GALVANIZADO, DIAMETRO 2,2 MM</v>
          </cell>
          <cell r="D297" t="str">
            <v>KG</v>
          </cell>
          <cell r="E297">
            <v>17.309999999999999</v>
          </cell>
          <cell r="F297">
            <v>17.309999999999999</v>
          </cell>
        </row>
        <row r="298">
          <cell r="B298">
            <v>339</v>
          </cell>
          <cell r="C298" t="str">
            <v>ARAME FARPADO GALVANIZADO, 14 BWG (2,11 MM), CLASSE 250</v>
          </cell>
          <cell r="D298" t="str">
            <v>M</v>
          </cell>
          <cell r="E298">
            <v>1</v>
          </cell>
          <cell r="F298">
            <v>1</v>
          </cell>
        </row>
        <row r="299">
          <cell r="B299">
            <v>340</v>
          </cell>
          <cell r="C299" t="str">
            <v>ARAME FARPADO GALVANIZADO, 16 BWG (1,65 MM), CLASSE 250</v>
          </cell>
          <cell r="D299" t="str">
            <v>M</v>
          </cell>
          <cell r="E299">
            <v>0.91</v>
          </cell>
          <cell r="F299">
            <v>0.91</v>
          </cell>
        </row>
        <row r="300">
          <cell r="B300">
            <v>43130</v>
          </cell>
          <cell r="C300" t="str">
            <v>ARAME GALVANIZADO 12 BWG, D = 2,76 MM (0,048 KG/M) OU 14 BWG, D = 2,11 MM (0,026 KG/M)</v>
          </cell>
          <cell r="D300" t="str">
            <v>KG</v>
          </cell>
          <cell r="E300">
            <v>16.5</v>
          </cell>
          <cell r="F300">
            <v>16.5</v>
          </cell>
        </row>
        <row r="301">
          <cell r="B301">
            <v>344</v>
          </cell>
          <cell r="C301" t="str">
            <v>ARAME GALVANIZADO 16 BWG, D = 1,65MM (0,0166 KG/M)</v>
          </cell>
          <cell r="D301" t="str">
            <v>KG</v>
          </cell>
          <cell r="E301">
            <v>21.69</v>
          </cell>
          <cell r="F301">
            <v>21.69</v>
          </cell>
        </row>
        <row r="302">
          <cell r="B302">
            <v>345</v>
          </cell>
          <cell r="C302" t="str">
            <v>ARAME GALVANIZADO 18 BWG, D = 1,24MM (0,009 KG/M)</v>
          </cell>
          <cell r="D302" t="str">
            <v>KG</v>
          </cell>
          <cell r="E302">
            <v>23.53</v>
          </cell>
          <cell r="F302">
            <v>23.53</v>
          </cell>
        </row>
        <row r="303">
          <cell r="B303">
            <v>43131</v>
          </cell>
          <cell r="C303" t="str">
            <v>ARAME GALVANIZADO 6 BWG, D = 5,16 MM (0,157 KG/M), OU 8 BWG, D = 4,19 MM (0,101 KG/M), OU 10 BWG, D = 3,40 MM (0,0713 KG/M)</v>
          </cell>
          <cell r="D303" t="str">
            <v>KG</v>
          </cell>
          <cell r="E303">
            <v>19.16</v>
          </cell>
          <cell r="F303">
            <v>19.16</v>
          </cell>
        </row>
        <row r="304">
          <cell r="B304">
            <v>3313</v>
          </cell>
          <cell r="C304" t="str">
            <v>ARAME PROTEGIDO COM POLIMERO PARA GABIAO, DIAMETRO 2,2 MM</v>
          </cell>
          <cell r="D304" t="str">
            <v>KG</v>
          </cell>
          <cell r="E304">
            <v>22.27</v>
          </cell>
          <cell r="F304">
            <v>22.27</v>
          </cell>
        </row>
        <row r="305">
          <cell r="B305">
            <v>43132</v>
          </cell>
          <cell r="C305" t="str">
            <v>ARAME RECOZIDO 16 BWG, D = 1,65 MM (0,016 KG/M) OU 18 BWG, D = 1,25 MM (0,01 KG/M)</v>
          </cell>
          <cell r="D305" t="str">
            <v>KG</v>
          </cell>
          <cell r="E305">
            <v>16.5</v>
          </cell>
          <cell r="F305">
            <v>16.5</v>
          </cell>
        </row>
        <row r="306">
          <cell r="B306">
            <v>366</v>
          </cell>
          <cell r="C306" t="str">
            <v>AREIA FINA - POSTO JAZIDA/FORNECEDOR (RETIRADO NA JAZIDA, SEM TRANSPORTE)</v>
          </cell>
          <cell r="D306" t="str">
            <v>M3</v>
          </cell>
          <cell r="E306">
            <v>135</v>
          </cell>
          <cell r="F306">
            <v>135</v>
          </cell>
        </row>
        <row r="307">
          <cell r="B307">
            <v>367</v>
          </cell>
          <cell r="C307" t="str">
            <v>AREIA GROSSA - POSTO JAZIDA/FORNECEDOR (RETIRADO NA JAZIDA, SEM TRANSPORTE)</v>
          </cell>
          <cell r="D307" t="str">
            <v>M3</v>
          </cell>
          <cell r="E307">
            <v>136.76</v>
          </cell>
          <cell r="F307">
            <v>136.76</v>
          </cell>
        </row>
        <row r="308">
          <cell r="B308">
            <v>370</v>
          </cell>
          <cell r="C308" t="str">
            <v>AREIA MEDIA - POSTO JAZIDA/FORNECEDOR (RETIRADO NA JAZIDA, SEM TRANSPORTE)</v>
          </cell>
          <cell r="D308" t="str">
            <v>M3</v>
          </cell>
          <cell r="E308">
            <v>135</v>
          </cell>
          <cell r="F308">
            <v>135</v>
          </cell>
        </row>
        <row r="309">
          <cell r="B309">
            <v>368</v>
          </cell>
          <cell r="C309" t="str">
            <v>AREIA PARA ATERRO - POSTO JAZIDA/FORNECEDOR (RETIRADO NA JAZIDA, SEM TRANSPORTE)</v>
          </cell>
          <cell r="D309" t="str">
            <v>M3</v>
          </cell>
          <cell r="E309">
            <v>67.5</v>
          </cell>
          <cell r="F309">
            <v>67.5</v>
          </cell>
        </row>
        <row r="310">
          <cell r="B310">
            <v>11075</v>
          </cell>
          <cell r="C310" t="str">
            <v>AREIA PARA LEITO FILTRANTE (0,42 A 1,68 MM) - POSTO JAZIDA/FORNECEDOR (RETIRADO NA JAZIDA, SEM TRANSPORTE)</v>
          </cell>
          <cell r="D310" t="str">
            <v>M3</v>
          </cell>
          <cell r="E310">
            <v>1549.38</v>
          </cell>
          <cell r="F310">
            <v>1549.38</v>
          </cell>
        </row>
        <row r="311">
          <cell r="B311">
            <v>1381</v>
          </cell>
          <cell r="C311" t="str">
            <v>ARGAMASSA COLANTE AC I PARA CERAMICAS</v>
          </cell>
          <cell r="D311" t="str">
            <v>KG</v>
          </cell>
          <cell r="E311">
            <v>1</v>
          </cell>
          <cell r="F311">
            <v>1</v>
          </cell>
        </row>
        <row r="312">
          <cell r="B312">
            <v>34353</v>
          </cell>
          <cell r="C312" t="str">
            <v>ARGAMASSA COLANTE AC II</v>
          </cell>
          <cell r="D312" t="str">
            <v>KG</v>
          </cell>
          <cell r="E312">
            <v>1.86</v>
          </cell>
          <cell r="F312">
            <v>1.86</v>
          </cell>
        </row>
        <row r="313">
          <cell r="B313">
            <v>37595</v>
          </cell>
          <cell r="C313" t="str">
            <v>ARGAMASSA COLANTE TIPO AC III</v>
          </cell>
          <cell r="D313" t="str">
            <v>KG</v>
          </cell>
          <cell r="E313">
            <v>3.07</v>
          </cell>
          <cell r="F313">
            <v>3.07</v>
          </cell>
        </row>
        <row r="314">
          <cell r="B314">
            <v>37596</v>
          </cell>
          <cell r="C314" t="str">
            <v>ARGAMASSA COLANTE TIPO AC III E</v>
          </cell>
          <cell r="D314" t="str">
            <v>KG</v>
          </cell>
          <cell r="E314">
            <v>3.52</v>
          </cell>
          <cell r="F314">
            <v>3.52</v>
          </cell>
        </row>
        <row r="315">
          <cell r="B315">
            <v>371</v>
          </cell>
          <cell r="C315" t="str">
            <v>ARGAMASSA INDUSTRIALIZADA MULTIUSO, PARA REVESTIMENTO INTERNO E EXTERNO E ASSENTAMENTO DE BLOCOS DIVERSOS</v>
          </cell>
          <cell r="D315" t="str">
            <v>KG</v>
          </cell>
          <cell r="E315">
            <v>1.0900000000000001</v>
          </cell>
          <cell r="F315">
            <v>1.0900000000000001</v>
          </cell>
        </row>
        <row r="316">
          <cell r="B316">
            <v>37553</v>
          </cell>
          <cell r="C316" t="str">
            <v>ARGAMASSA INDUSTRIALIZADA PARA CHAPISCO COLANTE</v>
          </cell>
          <cell r="D316" t="str">
            <v>KG</v>
          </cell>
          <cell r="E316">
            <v>2.04</v>
          </cell>
          <cell r="F316">
            <v>2.04</v>
          </cell>
        </row>
        <row r="317">
          <cell r="B317">
            <v>37552</v>
          </cell>
          <cell r="C317" t="str">
            <v>ARGAMASSA INDUSTRIALIZADA PARA CHAPISCO ROLADO</v>
          </cell>
          <cell r="D317" t="str">
            <v>KG</v>
          </cell>
          <cell r="E317">
            <v>3.28</v>
          </cell>
          <cell r="F317">
            <v>3.28</v>
          </cell>
        </row>
        <row r="318">
          <cell r="B318">
            <v>36880</v>
          </cell>
          <cell r="C318" t="str">
            <v>ARGAMASSA PARA REVESTIMENTO DECORATIVO MONOCAMADA</v>
          </cell>
          <cell r="D318" t="str">
            <v>KG</v>
          </cell>
          <cell r="E318">
            <v>3.33</v>
          </cell>
          <cell r="F318">
            <v>3.33</v>
          </cell>
        </row>
        <row r="319">
          <cell r="B319">
            <v>34355</v>
          </cell>
          <cell r="C319" t="str">
            <v>ARGAMASSA PISO SOBRE PISO</v>
          </cell>
          <cell r="D319" t="str">
            <v>KG</v>
          </cell>
          <cell r="E319">
            <v>2.87</v>
          </cell>
          <cell r="F319">
            <v>2.87</v>
          </cell>
        </row>
        <row r="320">
          <cell r="B320">
            <v>130</v>
          </cell>
          <cell r="C320" t="str">
            <v>ARGAMASSA POLIMERICA DE REPARO ESTRUTURAL, BICOMPONENTE</v>
          </cell>
          <cell r="D320" t="str">
            <v>KG</v>
          </cell>
          <cell r="E320">
            <v>4.26</v>
          </cell>
          <cell r="F320">
            <v>4.26</v>
          </cell>
        </row>
        <row r="321">
          <cell r="B321">
            <v>135</v>
          </cell>
          <cell r="C321" t="str">
            <v>ARGAMASSA POLIMERICA IMPERMEABILIZANTE SEMIFLEXIVEL, BICOMPONENTE, A BASE DE CIMENTO E ADITIVOS</v>
          </cell>
          <cell r="D321" t="str">
            <v>KG</v>
          </cell>
          <cell r="E321">
            <v>3.43</v>
          </cell>
          <cell r="F321">
            <v>3.43</v>
          </cell>
        </row>
        <row r="322">
          <cell r="B322">
            <v>36886</v>
          </cell>
          <cell r="C322" t="str">
            <v>ARGAMASSA PRONTA PARA CONTRAPISO</v>
          </cell>
          <cell r="D322" t="str">
            <v>KG</v>
          </cell>
          <cell r="E322">
            <v>1.03</v>
          </cell>
          <cell r="F322">
            <v>1.03</v>
          </cell>
        </row>
        <row r="323">
          <cell r="B323">
            <v>38546</v>
          </cell>
          <cell r="C323" t="str">
            <v>ARGAMASSA USINADA AUTOADENSAVEL E AUTONIVELANTE PARA CONTRAPISO, COM BOMBEAMENTO (DISPONIBILIZACAO DE BOMBA), SEM O LANCAMENTO</v>
          </cell>
          <cell r="D323" t="str">
            <v>M3</v>
          </cell>
          <cell r="E323">
            <v>501.92</v>
          </cell>
          <cell r="F323">
            <v>501.92</v>
          </cell>
        </row>
        <row r="324">
          <cell r="B324">
            <v>34549</v>
          </cell>
          <cell r="C324" t="str">
            <v>ARGILA EXPANDIDA, GRANULOMETRIA 2215</v>
          </cell>
          <cell r="D324" t="str">
            <v>M3</v>
          </cell>
        </row>
        <row r="325">
          <cell r="B325">
            <v>6081</v>
          </cell>
          <cell r="C325" t="str">
            <v>ARGILA OU BARRO PARA ATERRO/REATERRO (COM TRANSPORTE ATE 10 KM)</v>
          </cell>
          <cell r="D325" t="str">
            <v>M3</v>
          </cell>
        </row>
        <row r="326">
          <cell r="B326">
            <v>6077</v>
          </cell>
          <cell r="C326" t="str">
            <v>ARGILA OU BARRO PARA ATERRO/REATERRO (RETIRADO NA JAZIDA, SEM TRANSPORTE)</v>
          </cell>
          <cell r="D326" t="str">
            <v>M3</v>
          </cell>
        </row>
        <row r="327">
          <cell r="B327">
            <v>6079</v>
          </cell>
          <cell r="C327" t="str">
            <v>ARGILA, ARGILA VERMELHA OU ARGILA ARENOSA (RETIRADA NA JAZIDA, SEM TRANSPORTE)</v>
          </cell>
          <cell r="D327" t="str">
            <v>M3</v>
          </cell>
        </row>
        <row r="328">
          <cell r="B328">
            <v>1091</v>
          </cell>
          <cell r="C328" t="str">
            <v>ARMACAO VERTICAL COM HASTE E CONTRA-PINO, EM CHAPA DE ACO GALVANIZADO 3/16", COM 1 ESTRIBO E 1 ISOLADOR</v>
          </cell>
          <cell r="D328" t="str">
            <v>UN</v>
          </cell>
        </row>
        <row r="329">
          <cell r="B329">
            <v>1094</v>
          </cell>
          <cell r="C329" t="str">
            <v>ARMACAO VERTICAL COM HASTE E CONTRA-PINO, EM CHAPA DE ACO GALVANIZADO 3/16", COM 1 ESTRIBO, SEM ISOLADOR</v>
          </cell>
          <cell r="D329" t="str">
            <v>UN</v>
          </cell>
        </row>
        <row r="330">
          <cell r="B330">
            <v>1095</v>
          </cell>
          <cell r="C330" t="str">
            <v>ARMACAO VERTICAL COM HASTE E CONTRA-PINO, EM CHAPA DE ACO GALVANIZADO 3/16", COM 2 ESTRIBOS, E 2 ISOLADORES</v>
          </cell>
          <cell r="D330" t="str">
            <v>UN</v>
          </cell>
        </row>
        <row r="331">
          <cell r="B331">
            <v>1092</v>
          </cell>
          <cell r="C331" t="str">
            <v>ARMACAO VERTICAL COM HASTE E CONTRA-PINO, EM CHAPA DE ACO GALVANIZADO 3/16", COM 2 ESTRIBOS, SEM ISOLADOR</v>
          </cell>
          <cell r="D331" t="str">
            <v>UN</v>
          </cell>
        </row>
        <row r="332">
          <cell r="B332">
            <v>1093</v>
          </cell>
          <cell r="C332" t="str">
            <v>ARMACAO VERTICAL COM HASTE E CONTRA-PINO, EM CHAPA DE ACO GALVANIZADO 3/16", COM 3 ESTRIBOS E 3 ISOLADORES</v>
          </cell>
          <cell r="D332" t="str">
            <v>UN</v>
          </cell>
        </row>
        <row r="333">
          <cell r="B333">
            <v>1090</v>
          </cell>
          <cell r="C333" t="str">
            <v>ARMACAO VERTICAL COM HASTE E CONTRA-PINO, EM CHAPA DE ACO GALVANIZADO 3/16", COM 3 ESTRIBOS, SEM ISOLADOR</v>
          </cell>
          <cell r="D333" t="str">
            <v>UN</v>
          </cell>
        </row>
        <row r="334">
          <cell r="B334">
            <v>1096</v>
          </cell>
          <cell r="C334" t="str">
            <v>ARMACAO VERTICAL COM HASTE E CONTRA-PINO, EM CHAPA DE ACO GALVANIZADO 3/16", COM 4 ESTRIBOS E 4 ISOLADORES</v>
          </cell>
          <cell r="D334" t="str">
            <v>UN</v>
          </cell>
        </row>
        <row r="335">
          <cell r="B335">
            <v>1097</v>
          </cell>
          <cell r="C335" t="str">
            <v>ARMACAO VERTICAL COM HASTE E CONTRA-PINO, EM CHAPA DE ACO GALVANIZADO 3/16", COM 4 ESTRIBOS, SEM ISOLADOR</v>
          </cell>
          <cell r="D335" t="str">
            <v>UN</v>
          </cell>
        </row>
        <row r="336">
          <cell r="B336">
            <v>378</v>
          </cell>
          <cell r="C336" t="str">
            <v>ARMADOR (HORISTA)</v>
          </cell>
          <cell r="D336" t="str">
            <v>H</v>
          </cell>
          <cell r="E336">
            <v>18.75</v>
          </cell>
          <cell r="F336">
            <v>20.97</v>
          </cell>
        </row>
        <row r="337">
          <cell r="B337">
            <v>40911</v>
          </cell>
          <cell r="C337" t="str">
            <v>ARMADOR (MENSALISTA)</v>
          </cell>
          <cell r="D337" t="str">
            <v>MES</v>
          </cell>
          <cell r="E337">
            <v>3282.4</v>
          </cell>
          <cell r="F337">
            <v>3671.31</v>
          </cell>
        </row>
        <row r="338">
          <cell r="B338">
            <v>33939</v>
          </cell>
          <cell r="C338" t="str">
            <v>ARQUITETO JUNIOR (HORISTA)</v>
          </cell>
          <cell r="D338" t="str">
            <v>H</v>
          </cell>
          <cell r="E338">
            <v>110.07</v>
          </cell>
          <cell r="F338">
            <v>123.08</v>
          </cell>
        </row>
        <row r="339">
          <cell r="B339">
            <v>40815</v>
          </cell>
          <cell r="C339" t="str">
            <v>ARQUITETO JUNIOR (MENSALISTA)</v>
          </cell>
          <cell r="D339" t="str">
            <v>MES</v>
          </cell>
          <cell r="E339">
            <v>19261.46</v>
          </cell>
          <cell r="F339">
            <v>21543.61</v>
          </cell>
        </row>
        <row r="340">
          <cell r="B340">
            <v>33952</v>
          </cell>
          <cell r="C340" t="str">
            <v>ARQUITETO PLENO (HORISTA)</v>
          </cell>
          <cell r="D340" t="str">
            <v>H</v>
          </cell>
          <cell r="E340">
            <v>116.61</v>
          </cell>
          <cell r="F340">
            <v>130.38999999999999</v>
          </cell>
        </row>
        <row r="341">
          <cell r="B341">
            <v>40816</v>
          </cell>
          <cell r="C341" t="str">
            <v>ARQUITETO PLENO (MENSALISTA)</v>
          </cell>
          <cell r="D341" t="str">
            <v>MES</v>
          </cell>
          <cell r="E341">
            <v>20405.669999999998</v>
          </cell>
          <cell r="F341">
            <v>22823.38</v>
          </cell>
        </row>
        <row r="342">
          <cell r="B342">
            <v>33953</v>
          </cell>
          <cell r="C342" t="str">
            <v>ARQUITETO SENIOR (HORISTA)</v>
          </cell>
          <cell r="D342" t="str">
            <v>H</v>
          </cell>
          <cell r="E342">
            <v>122.21</v>
          </cell>
          <cell r="F342">
            <v>136.66</v>
          </cell>
        </row>
        <row r="343">
          <cell r="B343">
            <v>40817</v>
          </cell>
          <cell r="C343" t="str">
            <v>ARQUITETO SENIOR (MENSALISTA)</v>
          </cell>
          <cell r="D343" t="str">
            <v>MES</v>
          </cell>
          <cell r="E343">
            <v>21385.8</v>
          </cell>
          <cell r="F343">
            <v>23919.64</v>
          </cell>
        </row>
        <row r="344">
          <cell r="B344">
            <v>13348</v>
          </cell>
          <cell r="C344" t="str">
            <v>ARRUELA EM ACO GALVANIZADO, DIAMETRO EXTERNO = 35MM, ESPESSURA = 3MM, DIAMETRO DO FURO= 18MM</v>
          </cell>
          <cell r="D344" t="str">
            <v>UN</v>
          </cell>
        </row>
        <row r="345">
          <cell r="B345">
            <v>39212</v>
          </cell>
          <cell r="C345" t="str">
            <v>ARRUELA EM ALUMINIO, COM ROSCA, DE 1 1/2", PARA ELETRODUTO</v>
          </cell>
          <cell r="D345" t="str">
            <v>UN</v>
          </cell>
          <cell r="E345">
            <v>2.0699999999999998</v>
          </cell>
          <cell r="F345">
            <v>2.0699999999999998</v>
          </cell>
        </row>
        <row r="346">
          <cell r="B346">
            <v>39211</v>
          </cell>
          <cell r="C346" t="str">
            <v>ARRUELA EM ALUMINIO, COM ROSCA, DE 1 1/4", PARA ELETRODUTO</v>
          </cell>
          <cell r="D346" t="str">
            <v>UN</v>
          </cell>
          <cell r="E346">
            <v>1.86</v>
          </cell>
          <cell r="F346">
            <v>1.86</v>
          </cell>
        </row>
        <row r="347">
          <cell r="B347">
            <v>39210</v>
          </cell>
          <cell r="C347" t="str">
            <v>ARRUELA EM ALUMINIO, COM ROSCA, DE 1", PARA ELETRODUTO</v>
          </cell>
          <cell r="D347" t="str">
            <v>UN</v>
          </cell>
          <cell r="E347">
            <v>1.04</v>
          </cell>
          <cell r="F347">
            <v>1.04</v>
          </cell>
        </row>
        <row r="348">
          <cell r="B348">
            <v>39208</v>
          </cell>
          <cell r="C348" t="str">
            <v>ARRUELA EM ALUMINIO, COM ROSCA, DE 1/2", PARA ELETRODUTO</v>
          </cell>
          <cell r="D348" t="str">
            <v>UN</v>
          </cell>
          <cell r="E348">
            <v>0.56000000000000005</v>
          </cell>
          <cell r="F348">
            <v>0.56000000000000005</v>
          </cell>
        </row>
        <row r="349">
          <cell r="B349">
            <v>39214</v>
          </cell>
          <cell r="C349" t="str">
            <v>ARRUELA EM ALUMINIO, COM ROSCA, DE 2 1/2", PARA ELETRODUTO</v>
          </cell>
          <cell r="D349" t="str">
            <v>UN</v>
          </cell>
          <cell r="E349">
            <v>3.83</v>
          </cell>
          <cell r="F349">
            <v>3.83</v>
          </cell>
        </row>
        <row r="350">
          <cell r="B350">
            <v>39213</v>
          </cell>
          <cell r="C350" t="str">
            <v>ARRUELA EM ALUMINIO, COM ROSCA, DE 2", PARA ELETRODUTO</v>
          </cell>
          <cell r="D350" t="str">
            <v>UN</v>
          </cell>
          <cell r="E350">
            <v>2.71</v>
          </cell>
          <cell r="F350">
            <v>2.71</v>
          </cell>
        </row>
        <row r="351">
          <cell r="B351">
            <v>39215</v>
          </cell>
          <cell r="C351" t="str">
            <v>ARRUELA EM ALUMINIO, COM ROSCA, DE 3", PARA ELETRODUTO</v>
          </cell>
          <cell r="D351" t="str">
            <v>UN</v>
          </cell>
          <cell r="E351">
            <v>6.99</v>
          </cell>
          <cell r="F351">
            <v>6.99</v>
          </cell>
        </row>
        <row r="352">
          <cell r="B352">
            <v>39209</v>
          </cell>
          <cell r="C352" t="str">
            <v>ARRUELA EM ALUMINIO, COM ROSCA, DE 3/4", PARA ELETRODUTO</v>
          </cell>
          <cell r="D352" t="str">
            <v>UN</v>
          </cell>
          <cell r="E352">
            <v>0.67</v>
          </cell>
          <cell r="F352">
            <v>0.67</v>
          </cell>
        </row>
        <row r="353">
          <cell r="B353">
            <v>39207</v>
          </cell>
          <cell r="C353" t="str">
            <v>ARRUELA EM ALUMINIO, COM ROSCA, DE 3/8", PARA ELETRODUTO</v>
          </cell>
          <cell r="D353" t="str">
            <v>UN</v>
          </cell>
          <cell r="E353">
            <v>1.04</v>
          </cell>
          <cell r="F353">
            <v>1.04</v>
          </cell>
        </row>
        <row r="354">
          <cell r="B354">
            <v>39216</v>
          </cell>
          <cell r="C354" t="str">
            <v>ARRUELA EM ALUMINIO, COM ROSCA, DE 4", PARA ELETRODUTO</v>
          </cell>
          <cell r="D354" t="str">
            <v>UN</v>
          </cell>
          <cell r="E354">
            <v>9.75</v>
          </cell>
          <cell r="F354">
            <v>9.75</v>
          </cell>
        </row>
        <row r="355">
          <cell r="B355">
            <v>11267</v>
          </cell>
          <cell r="C355" t="str">
            <v>ARRUELA LISA, REDONDA, DE LATAO POLIDO, DIAMETRO NOMINAL 5/8", DIAMETRO EXTERNO = 34 MM, DIAMETRO DO FURO = 17 MM, ESPESSURA = *2,5* MM</v>
          </cell>
          <cell r="D355" t="str">
            <v>UN</v>
          </cell>
        </row>
        <row r="356">
          <cell r="B356">
            <v>379</v>
          </cell>
          <cell r="C356" t="str">
            <v>ARRUELA QUADRADA EM ACO GALVANIZADO, DIMENSAO = 38 MM, ESPESSURA = 3MM, DIAMETRO DO FURO= 18 MM</v>
          </cell>
          <cell r="D356" t="str">
            <v>UN</v>
          </cell>
        </row>
        <row r="357">
          <cell r="B357">
            <v>510</v>
          </cell>
          <cell r="C357" t="str">
            <v>ASFALTO MODIFICADO TIPO I - NBR 9910 (ASFALTO OXIDADO PARA IMPERMEABILIZACAO, COEFICIENTE DE PENETRACAO 25-40)</v>
          </cell>
          <cell r="D357" t="str">
            <v>KG</v>
          </cell>
          <cell r="E357">
            <v>17.170000000000002</v>
          </cell>
          <cell r="F357">
            <v>17.170000000000002</v>
          </cell>
        </row>
        <row r="358">
          <cell r="B358">
            <v>516</v>
          </cell>
          <cell r="C358" t="str">
            <v>ASFALTO MODIFICADO TIPO II - NBR 9910 (ASFALTO OXIDADO PARA IMPERMEABILIZACAO, COEFICIENTE DE PENETRACAO 20-35)</v>
          </cell>
          <cell r="D358" t="str">
            <v>KG</v>
          </cell>
          <cell r="E358">
            <v>20.350000000000001</v>
          </cell>
          <cell r="F358">
            <v>20.350000000000001</v>
          </cell>
        </row>
        <row r="359">
          <cell r="B359">
            <v>509</v>
          </cell>
          <cell r="C359" t="str">
            <v>ASFALTO MODIFICADO TIPO III - NBR 9910 (ASFALTO OXIDADO PARA IMPERMEABILIZACAO, COEFICIENTE DE PENETRACAO 15-25)</v>
          </cell>
          <cell r="D359" t="str">
            <v>KG</v>
          </cell>
          <cell r="E359">
            <v>22.83</v>
          </cell>
          <cell r="F359">
            <v>22.83</v>
          </cell>
        </row>
        <row r="360">
          <cell r="B360">
            <v>40331</v>
          </cell>
          <cell r="C360" t="str">
            <v>ASSENTADOR DE MANILHAS (HORISTA)</v>
          </cell>
          <cell r="D360" t="str">
            <v>H</v>
          </cell>
          <cell r="E360">
            <v>10.7</v>
          </cell>
          <cell r="F360">
            <v>11.97</v>
          </cell>
        </row>
        <row r="361">
          <cell r="B361">
            <v>40930</v>
          </cell>
          <cell r="C361" t="str">
            <v>ASSENTADOR DE MANILHAS (MENSALISTA)</v>
          </cell>
          <cell r="D361" t="str">
            <v>MES</v>
          </cell>
          <cell r="E361">
            <v>1873.96</v>
          </cell>
          <cell r="F361">
            <v>2095.9899999999998</v>
          </cell>
        </row>
        <row r="362">
          <cell r="B362">
            <v>377</v>
          </cell>
          <cell r="C362" t="str">
            <v>ASSENTO SANITARIO DE PLASTICO, TIPO CONVENCIONAL</v>
          </cell>
          <cell r="D362" t="str">
            <v>UN</v>
          </cell>
          <cell r="E362">
            <v>26.9</v>
          </cell>
          <cell r="F362">
            <v>26.9</v>
          </cell>
        </row>
        <row r="363">
          <cell r="B363">
            <v>11761</v>
          </cell>
          <cell r="C363" t="str">
            <v>ASSENTO VASO SANITARIO INFANTIL EM PLASTICO BRANCO</v>
          </cell>
          <cell r="D363" t="str">
            <v>UN</v>
          </cell>
          <cell r="E363">
            <v>57.24</v>
          </cell>
          <cell r="F363">
            <v>57.24</v>
          </cell>
        </row>
        <row r="364">
          <cell r="B364">
            <v>7588</v>
          </cell>
          <cell r="C364" t="str">
            <v>AUTOMATICO DE BOIA SUPERIOR / INFERIOR, *15* A / 250 V</v>
          </cell>
          <cell r="D364" t="str">
            <v>UN</v>
          </cell>
          <cell r="E364">
            <v>53.4</v>
          </cell>
          <cell r="F364">
            <v>53.4</v>
          </cell>
        </row>
        <row r="365">
          <cell r="B365">
            <v>34551</v>
          </cell>
          <cell r="C365" t="str">
            <v>AUXILIAR DE AZULEJISTA (HORISTA)</v>
          </cell>
          <cell r="D365" t="str">
            <v>H</v>
          </cell>
          <cell r="E365">
            <v>14.09</v>
          </cell>
          <cell r="F365">
            <v>15.76</v>
          </cell>
        </row>
        <row r="366">
          <cell r="B366">
            <v>41078</v>
          </cell>
          <cell r="C366" t="str">
            <v>AUXILIAR DE AZULEJISTA (MENSALISTA)</v>
          </cell>
          <cell r="D366" t="str">
            <v>MES</v>
          </cell>
          <cell r="E366">
            <v>2467.5500000000002</v>
          </cell>
          <cell r="F366">
            <v>2759.91</v>
          </cell>
        </row>
        <row r="367">
          <cell r="B367">
            <v>246</v>
          </cell>
          <cell r="C367" t="str">
            <v>AUXILIAR DE ENCANADOR OU BOMBEIRO HIDRAULICO (HORISTA)</v>
          </cell>
          <cell r="D367" t="str">
            <v>H</v>
          </cell>
          <cell r="E367">
            <v>14.97</v>
          </cell>
          <cell r="F367">
            <v>16.739999999999998</v>
          </cell>
        </row>
        <row r="368">
          <cell r="B368">
            <v>40927</v>
          </cell>
          <cell r="C368" t="str">
            <v>AUXILIAR DE ENCANADOR OU BOMBEIRO HIDRAULICO (MENSALISTA)</v>
          </cell>
          <cell r="D368" t="str">
            <v>MES</v>
          </cell>
          <cell r="E368">
            <v>2620.69</v>
          </cell>
          <cell r="F368">
            <v>2931.19</v>
          </cell>
        </row>
        <row r="369">
          <cell r="B369">
            <v>2350</v>
          </cell>
          <cell r="C369" t="str">
            <v>AUXILIAR DE ESCRITORIO (HORISTA)</v>
          </cell>
          <cell r="D369" t="str">
            <v>H</v>
          </cell>
          <cell r="E369">
            <v>14.91</v>
          </cell>
          <cell r="F369">
            <v>16.670000000000002</v>
          </cell>
        </row>
        <row r="370">
          <cell r="B370">
            <v>40812</v>
          </cell>
          <cell r="C370" t="str">
            <v>AUXILIAR DE ESCRITORIO (MENSALISTA)</v>
          </cell>
          <cell r="D370" t="str">
            <v>MES</v>
          </cell>
          <cell r="E370">
            <v>2611.09</v>
          </cell>
          <cell r="F370">
            <v>2920.46</v>
          </cell>
        </row>
        <row r="371">
          <cell r="B371">
            <v>245</v>
          </cell>
          <cell r="C371" t="str">
            <v>AUXILIAR DE LABORATORISTA DE SOLOS E DE CONCRETO (HORISTA)</v>
          </cell>
          <cell r="D371" t="str">
            <v>H</v>
          </cell>
          <cell r="E371">
            <v>16.920000000000002</v>
          </cell>
          <cell r="F371">
            <v>18.920000000000002</v>
          </cell>
        </row>
        <row r="372">
          <cell r="B372">
            <v>41090</v>
          </cell>
          <cell r="C372" t="str">
            <v>AUXILIAR DE LABORATORISTA DE SOLOS E DE CONCRETO (MENSALISTA)</v>
          </cell>
          <cell r="D372" t="str">
            <v>MES</v>
          </cell>
          <cell r="E372">
            <v>2963.07</v>
          </cell>
          <cell r="F372">
            <v>3314.15</v>
          </cell>
        </row>
        <row r="373">
          <cell r="B373">
            <v>251</v>
          </cell>
          <cell r="C373" t="str">
            <v>AUXILIAR DE MECANICO (HORISTA)</v>
          </cell>
          <cell r="D373" t="str">
            <v>H</v>
          </cell>
          <cell r="E373">
            <v>14.97</v>
          </cell>
          <cell r="F373">
            <v>16.739999999999998</v>
          </cell>
        </row>
        <row r="374">
          <cell r="B374">
            <v>40975</v>
          </cell>
          <cell r="C374" t="str">
            <v>AUXILIAR DE MECANICO (MENSALISTA)</v>
          </cell>
          <cell r="D374" t="str">
            <v>MES</v>
          </cell>
          <cell r="E374">
            <v>2620.69</v>
          </cell>
          <cell r="F374">
            <v>2931.19</v>
          </cell>
        </row>
        <row r="375">
          <cell r="B375">
            <v>6127</v>
          </cell>
          <cell r="C375" t="str">
            <v>AUXILIAR DE PEDREIRO (HORISTA)</v>
          </cell>
          <cell r="D375" t="str">
            <v>H</v>
          </cell>
          <cell r="E375">
            <v>14.97</v>
          </cell>
          <cell r="F375">
            <v>16.739999999999998</v>
          </cell>
        </row>
        <row r="376">
          <cell r="B376">
            <v>41072</v>
          </cell>
          <cell r="C376" t="str">
            <v>AUXILIAR DE PEDREIRO (MENSALISTA)</v>
          </cell>
          <cell r="D376" t="str">
            <v>MES</v>
          </cell>
          <cell r="E376">
            <v>2620.69</v>
          </cell>
          <cell r="F376">
            <v>2931.19</v>
          </cell>
        </row>
        <row r="377">
          <cell r="B377">
            <v>6121</v>
          </cell>
          <cell r="C377" t="str">
            <v>AUXILIAR DE SERVICOS GERAIS (HORISTA)</v>
          </cell>
          <cell r="D377" t="str">
            <v>H</v>
          </cell>
          <cell r="E377">
            <v>14.11</v>
          </cell>
          <cell r="F377">
            <v>15.78</v>
          </cell>
        </row>
        <row r="378">
          <cell r="B378">
            <v>41071</v>
          </cell>
          <cell r="C378" t="str">
            <v>AUXILIAR DE SERVICOS GERAIS (MENSALISTA)</v>
          </cell>
          <cell r="D378" t="str">
            <v>MES</v>
          </cell>
          <cell r="E378">
            <v>2469.33</v>
          </cell>
          <cell r="F378">
            <v>2761.9</v>
          </cell>
        </row>
        <row r="379">
          <cell r="B379">
            <v>244</v>
          </cell>
          <cell r="C379" t="str">
            <v>AUXILIAR DE TOPOGRAFO (HORISTA)</v>
          </cell>
          <cell r="D379" t="str">
            <v>H</v>
          </cell>
          <cell r="E379">
            <v>11.93</v>
          </cell>
          <cell r="F379">
            <v>13.34</v>
          </cell>
        </row>
        <row r="380">
          <cell r="B380">
            <v>41093</v>
          </cell>
          <cell r="C380" t="str">
            <v>AUXILIAR DE TOPOGRAFO (MENSALISTA)</v>
          </cell>
          <cell r="D380" t="str">
            <v>MES</v>
          </cell>
          <cell r="E380">
            <v>2090.0300000000002</v>
          </cell>
          <cell r="F380">
            <v>2337.66</v>
          </cell>
        </row>
        <row r="381">
          <cell r="B381">
            <v>532</v>
          </cell>
          <cell r="C381" t="str">
            <v>AUXILIAR TECNICO / ASSISTENTE DE ENGENHARIA (HORISTA)</v>
          </cell>
          <cell r="D381" t="str">
            <v>H</v>
          </cell>
          <cell r="E381">
            <v>25.81</v>
          </cell>
          <cell r="F381">
            <v>28.86</v>
          </cell>
        </row>
        <row r="382">
          <cell r="B382">
            <v>40931</v>
          </cell>
          <cell r="C382" t="str">
            <v>AUXILIAR TECNICO / ASSISTENTE DE ENGENHARIA (MENSALISTA)</v>
          </cell>
          <cell r="D382" t="str">
            <v>MES</v>
          </cell>
          <cell r="E382">
            <v>4517.5200000000004</v>
          </cell>
          <cell r="F382">
            <v>5052.7700000000004</v>
          </cell>
        </row>
        <row r="383">
          <cell r="B383">
            <v>36150</v>
          </cell>
          <cell r="C383" t="str">
            <v>AVENTAL DE SEGURANCA DE RASPA DE COURO 1,00 X 0,60 M</v>
          </cell>
          <cell r="D383" t="str">
            <v>UN</v>
          </cell>
          <cell r="E383">
            <v>49.89</v>
          </cell>
          <cell r="F383">
            <v>49.89</v>
          </cell>
        </row>
        <row r="384">
          <cell r="B384">
            <v>4760</v>
          </cell>
          <cell r="C384" t="str">
            <v>AZULEJISTA OU LADRILHEIRO (HORISTA)</v>
          </cell>
          <cell r="D384" t="str">
            <v>H</v>
          </cell>
          <cell r="E384">
            <v>18.75</v>
          </cell>
          <cell r="F384">
            <v>20.97</v>
          </cell>
        </row>
        <row r="385">
          <cell r="B385">
            <v>41069</v>
          </cell>
          <cell r="C385" t="str">
            <v>AZULEJISTA OU LADRILHEIRO (MENSALISTA)</v>
          </cell>
          <cell r="D385" t="str">
            <v>MES</v>
          </cell>
          <cell r="E385">
            <v>3282.4</v>
          </cell>
          <cell r="F385">
            <v>3671.31</v>
          </cell>
        </row>
        <row r="386">
          <cell r="B386">
            <v>10422</v>
          </cell>
          <cell r="C386" t="str">
            <v>BACIA SANITARIA (VASO) COM CAIXA ACOPLADA, SIFAO APARENTE, DE LOUCA BRANCA (SEM ASSENTO)</v>
          </cell>
          <cell r="D386" t="str">
            <v>UN</v>
          </cell>
          <cell r="E386">
            <v>373.75</v>
          </cell>
          <cell r="F386">
            <v>373.75</v>
          </cell>
        </row>
        <row r="387">
          <cell r="B387">
            <v>44019</v>
          </cell>
          <cell r="C387" t="str">
            <v>BACIA SANITARIA (VASO) COM CAIXA ACOPLADA, SIFAO OCULTO / CARENADO, DE LOUCA BRANCA (SEM ASSENTO) - PADRAO ALTO</v>
          </cell>
          <cell r="D387" t="str">
            <v>UN</v>
          </cell>
          <cell r="E387">
            <v>517.35</v>
          </cell>
          <cell r="F387">
            <v>517.35</v>
          </cell>
        </row>
        <row r="388">
          <cell r="B388">
            <v>36520</v>
          </cell>
          <cell r="C388" t="str">
            <v>BACIA SANITARIA (VASO) CONVENCIONAL PARA PCD, SEM FURO FRONTAL, DE LOUCA BRANCA (SEM ASSENTO)</v>
          </cell>
          <cell r="D388" t="str">
            <v>UN</v>
          </cell>
          <cell r="E388">
            <v>629.04999999999995</v>
          </cell>
          <cell r="F388">
            <v>629.04999999999995</v>
          </cell>
        </row>
        <row r="389">
          <cell r="B389">
            <v>42319</v>
          </cell>
          <cell r="C389" t="str">
            <v>BACIA SANITARIA (VASO) CONVENCIONAL PARA USO ESPECIFICO (HOSPITAIS, CLINICAS), COM FURO FRONTAL, DE LOUCA BRANCA, SEM ASSENTO</v>
          </cell>
          <cell r="D389" t="str">
            <v>UN</v>
          </cell>
          <cell r="E389">
            <v>563.66</v>
          </cell>
          <cell r="F389">
            <v>563.66</v>
          </cell>
        </row>
        <row r="390">
          <cell r="B390">
            <v>10420</v>
          </cell>
          <cell r="C390" t="str">
            <v>BACIA SANITARIA (VASO) CONVENCIONAL, DE LOUCA BRANCA, SIFAO APARENTE, SAIDA VERTICAL (SEM ASSENTO)</v>
          </cell>
          <cell r="D390" t="str">
            <v>UN</v>
          </cell>
          <cell r="E390">
            <v>199.95</v>
          </cell>
          <cell r="F390">
            <v>199.95</v>
          </cell>
        </row>
        <row r="391">
          <cell r="B391">
            <v>10421</v>
          </cell>
          <cell r="C391" t="str">
            <v>BACIA SANITARIA (VASO) CONVENCIONAL, DE LOUCA COLORIDA, SIFAO APARENTE, SAIDA VERTICAL (SEM ASSENTO)</v>
          </cell>
          <cell r="D391" t="str">
            <v>UN</v>
          </cell>
          <cell r="E391">
            <v>219.72</v>
          </cell>
          <cell r="F391">
            <v>219.72</v>
          </cell>
        </row>
        <row r="392">
          <cell r="B392">
            <v>11786</v>
          </cell>
          <cell r="C392" t="str">
            <v>BACIA SANITARIA (VASO) INFANTIL, SIFONADO, DE LOUCA BRANCA, (SEM ASSENTO)</v>
          </cell>
          <cell r="D392" t="str">
            <v>UN</v>
          </cell>
          <cell r="E392">
            <v>443.04</v>
          </cell>
          <cell r="F392">
            <v>443.04</v>
          </cell>
        </row>
        <row r="393">
          <cell r="B393">
            <v>4815</v>
          </cell>
          <cell r="C393" t="str">
            <v>BALDE VERMELHO PARA SINALIZACAO DE VIAS</v>
          </cell>
          <cell r="D393" t="str">
            <v>UN</v>
          </cell>
          <cell r="E393">
            <v>7.05</v>
          </cell>
          <cell r="F393">
            <v>7.05</v>
          </cell>
        </row>
        <row r="394">
          <cell r="B394">
            <v>541</v>
          </cell>
          <cell r="C394" t="str">
            <v>BANCADA DE MARMORE SINTETICO COM UMA CUBA, 120 X *60* CM</v>
          </cell>
          <cell r="D394" t="str">
            <v>UN</v>
          </cell>
          <cell r="E394">
            <v>226</v>
          </cell>
          <cell r="F394">
            <v>226</v>
          </cell>
        </row>
        <row r="395">
          <cell r="B395">
            <v>542</v>
          </cell>
          <cell r="C395" t="str">
            <v>BANCADA DE MARMORE SINTETICO COM UMA CUBA, 150 X *60* CM</v>
          </cell>
          <cell r="D395" t="str">
            <v>UN</v>
          </cell>
          <cell r="E395">
            <v>283.29000000000002</v>
          </cell>
          <cell r="F395">
            <v>283.29000000000002</v>
          </cell>
        </row>
        <row r="396">
          <cell r="B396">
            <v>540</v>
          </cell>
          <cell r="C396" t="str">
            <v>BANCADA DE MARMORE SINTETICO COM UMA CUBA, 200 X *60* CM</v>
          </cell>
          <cell r="D396" t="str">
            <v>UN</v>
          </cell>
          <cell r="E396">
            <v>638.4</v>
          </cell>
          <cell r="F396">
            <v>638.4</v>
          </cell>
        </row>
        <row r="397">
          <cell r="B397">
            <v>38364</v>
          </cell>
          <cell r="C397" t="str">
            <v>BANCADA/ BANCA EM GRANITO, POLIDO, TIPO ANDORINHA/ QUARTZ/ CASTELO/ CORUMBA OU OUTROS EQUIVALENTES DA REGIAO, COM CUBA INOX, FORMATO *120 X 60* CM, E= *2* CM</v>
          </cell>
          <cell r="D397" t="str">
            <v>UN</v>
          </cell>
          <cell r="E397">
            <v>1121.5899999999999</v>
          </cell>
          <cell r="F397">
            <v>1121.5899999999999</v>
          </cell>
        </row>
        <row r="398">
          <cell r="B398">
            <v>11692</v>
          </cell>
          <cell r="C398" t="str">
            <v>BANCADA/ BANCA/ BALCAO/ TAMPO EM MARMORE BRANCO COMUM, POLIDO, LISO, ACABAMENTO RETO, E= *3* CM (SEM FUROS)</v>
          </cell>
          <cell r="D398" t="str">
            <v>M2</v>
          </cell>
          <cell r="E398">
            <v>601.41999999999996</v>
          </cell>
          <cell r="F398">
            <v>601.41999999999996</v>
          </cell>
        </row>
        <row r="399">
          <cell r="B399">
            <v>1746</v>
          </cell>
          <cell r="C399" t="str">
            <v>BANCADA/BANCA/PIA DE ACO INOXIDAVEL (AISI 430) COM 1 CUBA CENTRAL, COM VALVULA, ESCORREDOR DUPLO, DE *0,55 X 1,20* M</v>
          </cell>
          <cell r="D399" t="str">
            <v>UN</v>
          </cell>
          <cell r="E399">
            <v>252.9</v>
          </cell>
          <cell r="F399">
            <v>252.9</v>
          </cell>
        </row>
        <row r="400">
          <cell r="B400">
            <v>1748</v>
          </cell>
          <cell r="C400" t="str">
            <v>BANCADA/BANCA/PIA DE ACO INOXIDAVEL (AISI 430) COM 1 CUBA CENTRAL, COM VALVULA, ESCORREDOR DUPLO, DE *0,55 X 1,40* M</v>
          </cell>
          <cell r="D400" t="str">
            <v>UN</v>
          </cell>
          <cell r="E400">
            <v>336.29</v>
          </cell>
          <cell r="F400">
            <v>336.29</v>
          </cell>
        </row>
        <row r="401">
          <cell r="B401">
            <v>1749</v>
          </cell>
          <cell r="C401" t="str">
            <v>BANCADA/BANCA/PIA DE ACO INOXIDAVEL (AISI 430) COM 1 CUBA CENTRAL, COM VALVULA, ESCORREDOR DUPLO, DE *0,55 X 1,80* M</v>
          </cell>
          <cell r="D401" t="str">
            <v>UN</v>
          </cell>
          <cell r="E401">
            <v>487.23</v>
          </cell>
          <cell r="F401">
            <v>487.23</v>
          </cell>
        </row>
        <row r="402">
          <cell r="B402">
            <v>37412</v>
          </cell>
          <cell r="C402" t="str">
            <v>BANCADA/BANCA/PIA DE ACO INOXIDAVEL (AISI 430) COM 1 CUBA CENTRAL, COM VALVULA, LISA (SEM ESCORREDOR), DE *0,55 X 1,20* M</v>
          </cell>
          <cell r="D402" t="str">
            <v>UN</v>
          </cell>
          <cell r="E402">
            <v>247.21</v>
          </cell>
          <cell r="F402">
            <v>247.21</v>
          </cell>
        </row>
        <row r="403">
          <cell r="B403">
            <v>1745</v>
          </cell>
          <cell r="C403" t="str">
            <v>BANCADA/BANCA/PIA DE ACO INOXIDAVEL (AISI 430) COM 1 CUBA CENTRAL, SEM VALVULA, ESCORREDOR DUPLO, DE *0,55 X 1,60* M</v>
          </cell>
          <cell r="D403" t="str">
            <v>UN</v>
          </cell>
          <cell r="E403">
            <v>293.95999999999998</v>
          </cell>
          <cell r="F403">
            <v>293.95999999999998</v>
          </cell>
        </row>
        <row r="404">
          <cell r="B404">
            <v>1750</v>
          </cell>
          <cell r="C404" t="str">
            <v>BANCADA/BANCA/PIA DE ACO INOXIDAVEL (AISI 430) COM 2 CUBAS, COM VALVULAS, ESCORREDOR DUPLO, DE *0,55 X 2,00* M</v>
          </cell>
          <cell r="D404" t="str">
            <v>UN</v>
          </cell>
          <cell r="E404">
            <v>686.95</v>
          </cell>
          <cell r="F404">
            <v>686.95</v>
          </cell>
        </row>
        <row r="405">
          <cell r="B405">
            <v>11687</v>
          </cell>
          <cell r="C405" t="str">
            <v>BANCADA/TAMPO ACO INOX (AISI 304), LARGURA 60 CM, COM RODABANCA (NAO INCLUI PES DE APOIO)</v>
          </cell>
          <cell r="D405" t="str">
            <v>M</v>
          </cell>
          <cell r="E405">
            <v>1094.52</v>
          </cell>
          <cell r="F405">
            <v>1094.52</v>
          </cell>
        </row>
        <row r="406">
          <cell r="B406">
            <v>11689</v>
          </cell>
          <cell r="C406" t="str">
            <v>BANCADA/TAMPO ACO INOX (AISI 304), LARGURA 70 CM, COM RODABANCA (NAO INCLUI PES DE APOIO)</v>
          </cell>
          <cell r="D406" t="str">
            <v>M</v>
          </cell>
          <cell r="E406">
            <v>1371.37</v>
          </cell>
          <cell r="F406">
            <v>1371.37</v>
          </cell>
        </row>
        <row r="407">
          <cell r="B407">
            <v>11693</v>
          </cell>
          <cell r="C407" t="str">
            <v>BANCADA/TAMPO LISO (SEM CUBA) EM MARMORE SINTETICO</v>
          </cell>
          <cell r="D407" t="str">
            <v>M2</v>
          </cell>
          <cell r="E407">
            <v>250.58</v>
          </cell>
          <cell r="F407">
            <v>250.58</v>
          </cell>
        </row>
        <row r="408">
          <cell r="B408">
            <v>36215</v>
          </cell>
          <cell r="C408" t="str">
            <v>BANCO ARTICULADO PARA BANHO, EM ACO INOX POLIDO, 70* CM X 45* CM</v>
          </cell>
          <cell r="D408" t="str">
            <v>UN</v>
          </cell>
          <cell r="E408">
            <v>798.75</v>
          </cell>
          <cell r="F408">
            <v>798.75</v>
          </cell>
        </row>
        <row r="409">
          <cell r="B409">
            <v>42439</v>
          </cell>
          <cell r="C409" t="str">
            <v>BANCO COM ENCOSTO, 1,60M* DE COMPRIMENTO, EM TUBO DE ACO CARBONO E PINTURA NO PROCESSO ELETROSTATICO - PARA ACADEMIA AO AR LIVRE / ACADEMIA DA TERCEIRA IDADE - ATI</v>
          </cell>
          <cell r="D409" t="str">
            <v>UN</v>
          </cell>
        </row>
        <row r="410">
          <cell r="B410">
            <v>38381</v>
          </cell>
          <cell r="C410" t="str">
            <v>BANDEJA DE PINTURA PARA ROLO 23 CM</v>
          </cell>
          <cell r="D410" t="str">
            <v>UN</v>
          </cell>
          <cell r="E410">
            <v>10.33</v>
          </cell>
          <cell r="F410">
            <v>10.33</v>
          </cell>
        </row>
        <row r="411">
          <cell r="B411">
            <v>39621</v>
          </cell>
          <cell r="C411" t="str">
            <v>BARRA ANTIPANICO DUPLA, CEGA EM LADO OPOSTO, COR CINZA</v>
          </cell>
          <cell r="D411" t="str">
            <v>PAR</v>
          </cell>
          <cell r="E411">
            <v>1332.4</v>
          </cell>
          <cell r="F411">
            <v>1332.4</v>
          </cell>
        </row>
        <row r="412">
          <cell r="B412">
            <v>39624</v>
          </cell>
          <cell r="C412" t="str">
            <v>BARRA ANTIPANICO DUPLA, PARA PORTA DE VIDRO, COR CINZA</v>
          </cell>
          <cell r="D412" t="str">
            <v>PAR</v>
          </cell>
          <cell r="E412">
            <v>1469.78</v>
          </cell>
          <cell r="F412">
            <v>1469.78</v>
          </cell>
        </row>
        <row r="413">
          <cell r="B413">
            <v>39615</v>
          </cell>
          <cell r="C413" t="str">
            <v>BARRA ANTIPANICO SIMPLES, CEGA EM LADO OPOSTO, COR CINZA</v>
          </cell>
          <cell r="D413" t="str">
            <v>UN</v>
          </cell>
          <cell r="E413">
            <v>593.92999999999995</v>
          </cell>
          <cell r="F413">
            <v>593.92999999999995</v>
          </cell>
        </row>
        <row r="414">
          <cell r="B414">
            <v>39620</v>
          </cell>
          <cell r="C414" t="str">
            <v>BARRA ANTIPANICO SIMPLES, COM FECHADURA LADO OPOSTO, COR CINZA</v>
          </cell>
          <cell r="D414" t="str">
            <v>UN</v>
          </cell>
          <cell r="E414">
            <v>907.09</v>
          </cell>
          <cell r="F414">
            <v>907.09</v>
          </cell>
        </row>
        <row r="415">
          <cell r="B415">
            <v>39623</v>
          </cell>
          <cell r="C415" t="str">
            <v>BARRA ANTIPANICO SIMPLES, PARA PORTA DE VIDRO, COR CINZA</v>
          </cell>
          <cell r="D415" t="str">
            <v>UN</v>
          </cell>
          <cell r="E415">
            <v>971.57</v>
          </cell>
          <cell r="F415">
            <v>971.57</v>
          </cell>
        </row>
        <row r="416">
          <cell r="B416">
            <v>546</v>
          </cell>
          <cell r="C416" t="str">
            <v>BARRA DE ACO CHATA, RETANGULAR (QUALQUER BITOLA)</v>
          </cell>
          <cell r="D416" t="str">
            <v>KG</v>
          </cell>
          <cell r="E416">
            <v>9.0299999999999994</v>
          </cell>
          <cell r="F416">
            <v>9.0299999999999994</v>
          </cell>
        </row>
        <row r="417">
          <cell r="B417">
            <v>566</v>
          </cell>
          <cell r="C417" t="str">
            <v>BARRA DE ACO CHATO, RETANGULAR, 19,05 MM X 3,17 MM (L X E), 0,47 KG/M</v>
          </cell>
          <cell r="D417" t="str">
            <v>M</v>
          </cell>
          <cell r="E417">
            <v>4.28</v>
          </cell>
          <cell r="F417">
            <v>4.28</v>
          </cell>
        </row>
        <row r="418">
          <cell r="B418">
            <v>565</v>
          </cell>
          <cell r="C418" t="str">
            <v>BARRA DE ACO CHATO, RETANGULAR, 25,4 MM X 4,76 MM (L X E), 0,94 KG/M</v>
          </cell>
          <cell r="D418" t="str">
            <v>M</v>
          </cell>
          <cell r="E418">
            <v>15.62</v>
          </cell>
          <cell r="F418">
            <v>15.62</v>
          </cell>
        </row>
        <row r="419">
          <cell r="B419">
            <v>555</v>
          </cell>
          <cell r="C419" t="str">
            <v>BARRA DE ACO CHATO, RETANGULAR, 25,4 MM X 6,35 MM (L X E), 1,2265 KG/M</v>
          </cell>
          <cell r="D419" t="str">
            <v>M</v>
          </cell>
          <cell r="E419">
            <v>11.07</v>
          </cell>
          <cell r="F419">
            <v>11.07</v>
          </cell>
        </row>
        <row r="420">
          <cell r="B420">
            <v>557</v>
          </cell>
          <cell r="C420" t="str">
            <v>BARRA DE ACO CHATO, RETANGULAR, 38,1 MM X 12,7 MM (L X E), 3,79 KG/M</v>
          </cell>
          <cell r="D420" t="str">
            <v>M</v>
          </cell>
          <cell r="E420">
            <v>34.74</v>
          </cell>
          <cell r="F420">
            <v>34.74</v>
          </cell>
        </row>
        <row r="421">
          <cell r="B421">
            <v>552</v>
          </cell>
          <cell r="C421" t="str">
            <v>BARRA DE ACO CHATO, RETANGULAR, 38,1 MM X 6,35 MM (L X E), 1,89 KG/M</v>
          </cell>
          <cell r="D421" t="str">
            <v>M</v>
          </cell>
          <cell r="E421">
            <v>17.239999999999998</v>
          </cell>
          <cell r="F421">
            <v>17.239999999999998</v>
          </cell>
        </row>
        <row r="422">
          <cell r="B422">
            <v>563</v>
          </cell>
          <cell r="C422" t="str">
            <v>BARRA DE ACO CHATO, RETANGULAR, 38,1 MM X 9,53 MM (L X E), 2,84 KG/M</v>
          </cell>
          <cell r="D422" t="str">
            <v>M</v>
          </cell>
          <cell r="E422">
            <v>25.9</v>
          </cell>
          <cell r="F422">
            <v>25.9</v>
          </cell>
        </row>
        <row r="423">
          <cell r="B423">
            <v>549</v>
          </cell>
          <cell r="C423" t="str">
            <v>BARRA DE ACO CHATO, RETANGULAR, 50,8 MM X 12,7 MM (L X E), 5,06 KG/M</v>
          </cell>
          <cell r="D423" t="str">
            <v>M</v>
          </cell>
          <cell r="E423">
            <v>46.62</v>
          </cell>
          <cell r="F423">
            <v>46.62</v>
          </cell>
        </row>
        <row r="424">
          <cell r="B424">
            <v>551</v>
          </cell>
          <cell r="C424" t="str">
            <v>BARRA DE ACO CHATO, RETANGULAR, 50,8 MM X 25,4 MM (L X E), 10,12 KG/M</v>
          </cell>
          <cell r="D424" t="str">
            <v>M</v>
          </cell>
          <cell r="E424">
            <v>92.31</v>
          </cell>
          <cell r="F424">
            <v>92.31</v>
          </cell>
        </row>
        <row r="425">
          <cell r="B425">
            <v>559</v>
          </cell>
          <cell r="C425" t="str">
            <v>BARRA DE ACO CHATO, RETANGULAR, 50,8 MM X 6,35 MM (L X E), 2,53 KG/M</v>
          </cell>
          <cell r="D425" t="str">
            <v>M</v>
          </cell>
          <cell r="E425">
            <v>23.07</v>
          </cell>
          <cell r="F425">
            <v>23.07</v>
          </cell>
        </row>
        <row r="426">
          <cell r="B426">
            <v>560</v>
          </cell>
          <cell r="C426" t="str">
            <v>BARRA DE ACO CHATO, RETANGULAR, 50,8 MM X 7,94 MM (L X E), 3,162 KG/M</v>
          </cell>
          <cell r="D426" t="str">
            <v>M</v>
          </cell>
          <cell r="E426">
            <v>28.87</v>
          </cell>
          <cell r="F426">
            <v>28.87</v>
          </cell>
        </row>
        <row r="427">
          <cell r="B427">
            <v>547</v>
          </cell>
          <cell r="C427" t="str">
            <v>BARRA DE ACO CHATO, RETANGULAR, 50,8 MM X 9,53 MM (L X E), 3,79KG/M</v>
          </cell>
          <cell r="D427" t="str">
            <v>M</v>
          </cell>
          <cell r="E427">
            <v>34.57</v>
          </cell>
          <cell r="F427">
            <v>34.57</v>
          </cell>
        </row>
        <row r="428">
          <cell r="B428">
            <v>36207</v>
          </cell>
          <cell r="C428" t="str">
            <v>BARRA DE APOIO EM "L", EM ACO INOX POLIDO 70 X 70 CM, DIAMETRO MINIMO 3 CM</v>
          </cell>
          <cell r="D428" t="str">
            <v>UN</v>
          </cell>
          <cell r="E428">
            <v>353.79</v>
          </cell>
          <cell r="F428">
            <v>353.79</v>
          </cell>
        </row>
        <row r="429">
          <cell r="B429">
            <v>36209</v>
          </cell>
          <cell r="C429" t="str">
            <v>BARRA DE APOIO EM "L", EM ACO INOX POLIDO 80 X 80 CM, DIAMETRO MINIMO 3 CM</v>
          </cell>
          <cell r="D429" t="str">
            <v>UN</v>
          </cell>
          <cell r="E429">
            <v>406.03</v>
          </cell>
          <cell r="F429">
            <v>406.03</v>
          </cell>
        </row>
        <row r="430">
          <cell r="B430">
            <v>36210</v>
          </cell>
          <cell r="C430" t="str">
            <v>BARRA DE APOIO LATERAL ARTICULADA, COM TRAVA, EM ACO INOX POLIDO, 70 CM, DIAMETRO MINIMO 3 CM</v>
          </cell>
          <cell r="D430" t="str">
            <v>UN</v>
          </cell>
          <cell r="E430">
            <v>439.31</v>
          </cell>
          <cell r="F430">
            <v>439.31</v>
          </cell>
        </row>
        <row r="431">
          <cell r="B431">
            <v>36204</v>
          </cell>
          <cell r="C431" t="str">
            <v>BARRA DE APOIO RETA, EM ACO INOX POLIDO, COMPRIMENTO 60CM, DIAMETRO MINIMO 3 CM</v>
          </cell>
          <cell r="D431" t="str">
            <v>UN</v>
          </cell>
          <cell r="E431">
            <v>155.76</v>
          </cell>
          <cell r="F431">
            <v>155.76</v>
          </cell>
        </row>
        <row r="432">
          <cell r="B432">
            <v>36205</v>
          </cell>
          <cell r="C432" t="str">
            <v>BARRA DE APOIO RETA, EM ACO INOX POLIDO, COMPRIMENTO 70CM, DIAMETRO MINIMO 3 CM</v>
          </cell>
          <cell r="D432" t="str">
            <v>UN</v>
          </cell>
          <cell r="E432">
            <v>172.99</v>
          </cell>
          <cell r="F432">
            <v>172.99</v>
          </cell>
        </row>
        <row r="433">
          <cell r="B433">
            <v>36081</v>
          </cell>
          <cell r="C433" t="str">
            <v>BARRA DE APOIO RETA, EM ACO INOX POLIDO, COMPRIMENTO 80CM, DIAMETRO MINIMO 3 CM</v>
          </cell>
          <cell r="D433" t="str">
            <v>UN</v>
          </cell>
          <cell r="E433">
            <v>184.45</v>
          </cell>
          <cell r="F433">
            <v>184.45</v>
          </cell>
        </row>
        <row r="434">
          <cell r="B434">
            <v>36206</v>
          </cell>
          <cell r="C434" t="str">
            <v>BARRA DE APOIO RETA, EM ACO INOX POLIDO, COMPRIMENTO 90 CM, DIAMETRO MINIMO 3 CM</v>
          </cell>
          <cell r="D434" t="str">
            <v>UN</v>
          </cell>
          <cell r="E434">
            <v>193.24</v>
          </cell>
          <cell r="F434">
            <v>193.24</v>
          </cell>
        </row>
        <row r="435">
          <cell r="B435">
            <v>36218</v>
          </cell>
          <cell r="C435" t="str">
            <v>BARRA DE APOIO RETA, EM ALUMINIO, COMPRIMENTO 60CM, DIAMETRO MINIMO 3 CM</v>
          </cell>
          <cell r="D435" t="str">
            <v>UN</v>
          </cell>
        </row>
        <row r="436">
          <cell r="B436">
            <v>36220</v>
          </cell>
          <cell r="C436" t="str">
            <v>BARRA DE APOIO RETA, EM ALUMINIO, COMPRIMENTO 70CM, DIAMETRO MINIMO 3 CM</v>
          </cell>
          <cell r="D436" t="str">
            <v>UN</v>
          </cell>
        </row>
        <row r="437">
          <cell r="B437">
            <v>36080</v>
          </cell>
          <cell r="C437" t="str">
            <v>BARRA DE APOIO RETA, EM ALUMINIO, COMPRIMENTO 80 CM, DIAMETRO MINIMO 3 CM</v>
          </cell>
          <cell r="D437" t="str">
            <v>UN</v>
          </cell>
        </row>
        <row r="438">
          <cell r="B438">
            <v>36223</v>
          </cell>
          <cell r="C438" t="str">
            <v>BARRA DE APOIO RETA, EM ALUMINIO, COMPRIMENTO 90 CM, DIAMETRO MINIMO 3 CM</v>
          </cell>
          <cell r="D438" t="str">
            <v>UN</v>
          </cell>
        </row>
        <row r="439">
          <cell r="B439">
            <v>38127</v>
          </cell>
          <cell r="C439" t="str">
            <v>BASE DE MISTURADOR MONOCOMANDO PARA CHUVEIRO, DE PAREDE (NAO INCLUI ACABAMENTOS)</v>
          </cell>
          <cell r="D439" t="str">
            <v>UN</v>
          </cell>
          <cell r="E439">
            <v>522.84</v>
          </cell>
          <cell r="F439">
            <v>522.84</v>
          </cell>
        </row>
        <row r="440">
          <cell r="B440">
            <v>38060</v>
          </cell>
          <cell r="C440" t="str">
            <v>BASE PARA MASTRO DE PARA-RAIOS DIAMETRO NOMINAL 1 1/2"</v>
          </cell>
          <cell r="D440" t="str">
            <v>UN</v>
          </cell>
        </row>
        <row r="441">
          <cell r="B441">
            <v>10956</v>
          </cell>
          <cell r="C441" t="str">
            <v>BASE PARA MASTRO DE PARA-RAIOS DIAMETRO NOMINAL 2"</v>
          </cell>
          <cell r="D441" t="str">
            <v>UN</v>
          </cell>
        </row>
        <row r="442">
          <cell r="B442">
            <v>39380</v>
          </cell>
          <cell r="C442" t="str">
            <v>BASE PARA RELE COM SUPORTE METALICO</v>
          </cell>
          <cell r="D442" t="str">
            <v>UN</v>
          </cell>
        </row>
        <row r="443">
          <cell r="B443">
            <v>44172</v>
          </cell>
          <cell r="C443" t="str">
            <v>BASTIDOR PARA BLOCO M10</v>
          </cell>
          <cell r="D443" t="str">
            <v>UN</v>
          </cell>
          <cell r="E443">
            <v>14.05</v>
          </cell>
          <cell r="F443">
            <v>14.05</v>
          </cell>
        </row>
        <row r="444">
          <cell r="B444">
            <v>37597</v>
          </cell>
          <cell r="C444" t="str">
            <v>BATE-ESTACAS POR GRAVIDADE, POTENCIA160 HP, PESO DO MARTELO ATE 3 TONELADAS</v>
          </cell>
          <cell r="D444" t="str">
            <v>UN</v>
          </cell>
        </row>
        <row r="445">
          <cell r="B445">
            <v>183</v>
          </cell>
          <cell r="C445" t="str">
            <v>BATENTE / PORTAL / ADUELA / MARCO EM MADEIRA MACICA COM REBAIXO, E = *3* CM, L = *14* CM, PARA PORTAS DE GIRO DE *60 CM A 120* CM X *210* CM, CEDRINHO / ANGELIM COMERCIAL / TAURI / CURUPIXA / PEROBA / CUMARU OU EQUIVALENTE DA REGIAO (NAO INCLUI ALIZARES)</v>
          </cell>
          <cell r="D445" t="str">
            <v>JG</v>
          </cell>
          <cell r="E445">
            <v>200</v>
          </cell>
          <cell r="F445">
            <v>200</v>
          </cell>
        </row>
        <row r="446">
          <cell r="B446">
            <v>184</v>
          </cell>
          <cell r="C446" t="str">
            <v>BATENTE / PORTAL / ADUELA / MARCO EM MADEIRA MACICA COM REBAIXO, E = *3* CM, L = *14* CM, PARA PORTAS DE GIRO DE *60 CM A 120* CM X *210* CM, PINUS / EUCALIPTO / VIROLA OU EQUIVALENTE DA REGIAO (NAO INCLUI ALIZARES)</v>
          </cell>
          <cell r="D446" t="str">
            <v>JG</v>
          </cell>
          <cell r="E446">
            <v>123.87</v>
          </cell>
          <cell r="F446">
            <v>123.87</v>
          </cell>
        </row>
        <row r="447">
          <cell r="B447">
            <v>181</v>
          </cell>
          <cell r="C447" t="str">
            <v>BATENTE / PORTAL / ADUELA / MARCO EM MADEIRA MACICA COM REBAIXO, E = *3* CM, L = *16* CM, PARA PORTAS DE GIRO DE *60 CM A 120* CM X *210* CM, CEDRINHO / ANGELIM COMERCIAL / TAURI / CURUPIXA / PEROBA / CUMARU OU EQUIVALENTE DA REGIAO (NAO INCLUI ALIZARES)</v>
          </cell>
          <cell r="D447" t="str">
            <v>JG</v>
          </cell>
          <cell r="E447">
            <v>267.08999999999997</v>
          </cell>
          <cell r="F447">
            <v>267.08999999999997</v>
          </cell>
        </row>
        <row r="448">
          <cell r="B448">
            <v>20001</v>
          </cell>
          <cell r="C448" t="str">
            <v>BATENTE / PORTAL / ADUELA / MARCO EM MADEIRA MACICA COM REBAIXO, E = *3* CM, L = *16* CM, PARA PORTAS DE GIRO DE *60 CM A 120* CM X *210* CM, PINUS / EUCALIPTO / VIROLA OU EQUIVALENTE DA REGIAO (NAO INCLUI ALIZARES)</v>
          </cell>
          <cell r="D448" t="str">
            <v>JG</v>
          </cell>
          <cell r="E448">
            <v>154.83000000000001</v>
          </cell>
          <cell r="F448">
            <v>154.83000000000001</v>
          </cell>
        </row>
        <row r="449">
          <cell r="B449">
            <v>39837</v>
          </cell>
          <cell r="C449" t="str">
            <v>BATENTE/PORTAL/ADUELA/MARCO, EM MDF/PVC WOOD/POLIESTIRENO OU MADEIRA LAMINADA, L = *9,0* CM COM GUARNICAO REGULAVEL 2 FACES = *35* MM, PRIMER</v>
          </cell>
          <cell r="D449" t="str">
            <v>JG</v>
          </cell>
        </row>
        <row r="450">
          <cell r="B450">
            <v>43366</v>
          </cell>
          <cell r="C450" t="str">
            <v>BENTONITA, ARGILA CONSTITUIDA POR  MONTMORILONITA</v>
          </cell>
          <cell r="D450" t="str">
            <v>KG</v>
          </cell>
        </row>
        <row r="451">
          <cell r="B451">
            <v>10535</v>
          </cell>
          <cell r="C451" t="str">
            <v>BETONEIRA CAPACIDADE NOMINAL 400 L, CAPACIDADE DE MISTURA 280 L, MOTOR ELETRICO TRIFASICO 220/380 V POTENCIA 2 CV, SEM CARREGADOR</v>
          </cell>
          <cell r="D451" t="str">
            <v>UN</v>
          </cell>
          <cell r="E451">
            <v>5450</v>
          </cell>
          <cell r="F451">
            <v>5450</v>
          </cell>
        </row>
        <row r="452">
          <cell r="B452">
            <v>10537</v>
          </cell>
          <cell r="C452" t="str">
            <v>BETONEIRA CAPACIDADE NOMINAL 400 L, CAPACIDADE DE MISTURA 310 L, MOTOR A DIESEL POTENCIA 5 CV, SEM CARREGADOR</v>
          </cell>
          <cell r="D452" t="str">
            <v>UN</v>
          </cell>
          <cell r="E452">
            <v>7432.32</v>
          </cell>
          <cell r="F452">
            <v>7432.32</v>
          </cell>
        </row>
        <row r="453">
          <cell r="B453">
            <v>13891</v>
          </cell>
          <cell r="C453" t="str">
            <v>BETONEIRA CAPACIDADE NOMINAL 400 L, CAPACIDADE DE MISTURA 310 L, MOTOR A GASOLINA POTENCIA 5,5 CV, SEM CARREGADOR</v>
          </cell>
          <cell r="D453" t="str">
            <v>UN</v>
          </cell>
          <cell r="E453">
            <v>6817.11</v>
          </cell>
          <cell r="F453">
            <v>6817.11</v>
          </cell>
        </row>
        <row r="454">
          <cell r="B454">
            <v>44492</v>
          </cell>
          <cell r="C454" t="str">
            <v>BETONEIRA CAPACIDADE NOMINAL 600 L, CAPACIDADE DE MISTURA 440 L, MOTOR A GASOLINA POTENCIA 10 HP, COM  CARREGADOR</v>
          </cell>
          <cell r="D454" t="str">
            <v>UN</v>
          </cell>
          <cell r="E454">
            <v>29651.69</v>
          </cell>
          <cell r="F454">
            <v>29651.69</v>
          </cell>
        </row>
        <row r="455">
          <cell r="B455">
            <v>36396</v>
          </cell>
          <cell r="C455" t="str">
            <v>BETONEIRA, CAPACIDADE NOMINAL 400 L, CAPACIDADE DE MISTURA 310L, MOTOR ELETRICO TRIFASICO 220/380V POTENCIA 2 CV, SEM CARREGADOR</v>
          </cell>
          <cell r="D455" t="str">
            <v>UN</v>
          </cell>
          <cell r="E455">
            <v>6235.16</v>
          </cell>
          <cell r="F455">
            <v>6235.16</v>
          </cell>
        </row>
        <row r="456">
          <cell r="B456">
            <v>36397</v>
          </cell>
          <cell r="C456" t="str">
            <v>BETONEIRA, CAPACIDADE NOMINAL 600 L, CAPACIDADE DE MISTURA 360L, MOTOR ELETRICO TRIFASICO 220/380V, POTENCIA 4CV, EXCLUSO CARREGADOR</v>
          </cell>
          <cell r="D456" t="str">
            <v>UN</v>
          </cell>
          <cell r="E456">
            <v>22169.49</v>
          </cell>
          <cell r="F456">
            <v>22169.49</v>
          </cell>
        </row>
        <row r="457">
          <cell r="B457">
            <v>36398</v>
          </cell>
          <cell r="C457" t="str">
            <v>BETONEIRA, CAPACIDADE NOMINAL 600 L, CAPACIDADE DE MISTURA 440 L, MOTOR A DIESEL POTENCIA 10 CV, COM CARREGADOR</v>
          </cell>
          <cell r="D457" t="str">
            <v>UN</v>
          </cell>
          <cell r="E457">
            <v>26945.16</v>
          </cell>
          <cell r="F457">
            <v>26945.16</v>
          </cell>
        </row>
        <row r="458">
          <cell r="B458">
            <v>647</v>
          </cell>
          <cell r="C458" t="str">
            <v>BLASTER, DINAMITADOR OU CABO DE FOGO (HORISTA)</v>
          </cell>
          <cell r="D458" t="str">
            <v>H</v>
          </cell>
          <cell r="E458">
            <v>14.34</v>
          </cell>
          <cell r="F458">
            <v>16.03</v>
          </cell>
        </row>
        <row r="459">
          <cell r="B459">
            <v>40920</v>
          </cell>
          <cell r="C459" t="str">
            <v>BLASTER, DINAMITADOR OU CABO DE FOGO (MENSALISTA)</v>
          </cell>
          <cell r="D459" t="str">
            <v>MES</v>
          </cell>
          <cell r="E459">
            <v>2512.54</v>
          </cell>
          <cell r="F459">
            <v>2810.23</v>
          </cell>
        </row>
        <row r="460">
          <cell r="B460">
            <v>715</v>
          </cell>
          <cell r="C460" t="str">
            <v>BLOCO / TIJOLO DE VIDRO INCOLOR, CANELADO / ONDULADO, *19 X 19 X 8* CM (A X L X E)</v>
          </cell>
          <cell r="D460" t="str">
            <v>UN</v>
          </cell>
        </row>
        <row r="461">
          <cell r="B461">
            <v>716</v>
          </cell>
          <cell r="C461" t="str">
            <v>BLOCO / TIJOLO DE VIDRO INCOLOR, XADREZ, *20 X 20 X 10* CM (A X L X E)</v>
          </cell>
          <cell r="D461" t="str">
            <v>UN</v>
          </cell>
        </row>
        <row r="462">
          <cell r="B462">
            <v>7270</v>
          </cell>
          <cell r="C462" t="str">
            <v>BLOCO CERAMICO / TIJOLO VAZADO PARA ALVENARIA DE VEDACAO, 4 FUROS NA HORIZONTAL DE 9 X 9 X 19 CM (L X A X C)</v>
          </cell>
          <cell r="D462" t="str">
            <v>UN</v>
          </cell>
          <cell r="E462">
            <v>0.65</v>
          </cell>
          <cell r="F462">
            <v>0.65</v>
          </cell>
        </row>
        <row r="463">
          <cell r="B463">
            <v>44460</v>
          </cell>
          <cell r="C463" t="str">
            <v>BLOCO CERAMICO / TIJOLO VAZADO PARA ALVENARIA DE VEDACAO, 6 FUROS NA HORIZONTAL DE 11,5 X 19 X 29 CM (L X A X C)</v>
          </cell>
          <cell r="D463" t="str">
            <v>UN</v>
          </cell>
          <cell r="E463">
            <v>1.1000000000000001</v>
          </cell>
          <cell r="F463">
            <v>1.1000000000000001</v>
          </cell>
        </row>
        <row r="464">
          <cell r="B464">
            <v>44461</v>
          </cell>
          <cell r="C464" t="str">
            <v>BLOCO CERAMICO / TIJOLO VAZADO PARA ALVENARIA DE VEDACAO, 6 FUROS NA HORIZONTAL DE 11,5 X 19 X 39 CM (L X A X C)</v>
          </cell>
          <cell r="D464" t="str">
            <v>UN</v>
          </cell>
          <cell r="E464">
            <v>1.5</v>
          </cell>
          <cell r="F464">
            <v>1.5</v>
          </cell>
        </row>
        <row r="465">
          <cell r="B465">
            <v>7267</v>
          </cell>
          <cell r="C465" t="str">
            <v>BLOCO CERAMICO / TIJOLO VAZADO PARA ALVENARIA DE VEDACAO, 6 FUROS NA HORIZONTAL DE 9 X 14 X 19 CM (L X A X C)</v>
          </cell>
          <cell r="D465" t="str">
            <v>UN</v>
          </cell>
          <cell r="E465">
            <v>0.55000000000000004</v>
          </cell>
          <cell r="F465">
            <v>0.55000000000000004</v>
          </cell>
        </row>
        <row r="466">
          <cell r="B466">
            <v>44458</v>
          </cell>
          <cell r="C466" t="str">
            <v>BLOCO CERAMICO / TIJOLO VAZADO PARA ALVENARIA DE VEDACAO, 6 FUROS NA HORIZONTAL DE 9 X 14 X 24 CM (L X A X C)</v>
          </cell>
          <cell r="D466" t="str">
            <v>UN</v>
          </cell>
          <cell r="E466">
            <v>0.67</v>
          </cell>
          <cell r="F466">
            <v>0.67</v>
          </cell>
        </row>
        <row r="467">
          <cell r="B467">
            <v>44457</v>
          </cell>
          <cell r="C467" t="str">
            <v>BLOCO CERAMICO / TIJOLO VAZADO PARA ALVENARIA DE VEDACAO, 6 FUROS NA HORIZONTAL DE 9 X 19 X 39 CM (L X A X C)</v>
          </cell>
          <cell r="D467" t="str">
            <v>UN</v>
          </cell>
          <cell r="E467">
            <v>1.29</v>
          </cell>
          <cell r="F467">
            <v>1.29</v>
          </cell>
        </row>
        <row r="468">
          <cell r="B468">
            <v>7271</v>
          </cell>
          <cell r="C468" t="str">
            <v>BLOCO CERAMICO / TIJOLO VAZADO PARA ALVENARIA DE VEDACAO, 8 FUROS NA HORIZONTAL DE 9 X 19 X 19 CM (L X A X C)</v>
          </cell>
          <cell r="D468" t="str">
            <v>UN</v>
          </cell>
          <cell r="E468">
            <v>0.7</v>
          </cell>
          <cell r="F468">
            <v>0.7</v>
          </cell>
        </row>
        <row r="469">
          <cell r="B469">
            <v>7268</v>
          </cell>
          <cell r="C469" t="str">
            <v>BLOCO CERAMICO / TIJOLO VAZADO PARA ALVENARIA DE VEDACAO, 8 FUROS NA HORIZONTAL DE 9 X 19 X 29 CM (L X A X C)</v>
          </cell>
          <cell r="D469" t="str">
            <v>UN</v>
          </cell>
          <cell r="E469">
            <v>1.0900000000000001</v>
          </cell>
          <cell r="F469">
            <v>1.0900000000000001</v>
          </cell>
        </row>
        <row r="470">
          <cell r="B470">
            <v>44459</v>
          </cell>
          <cell r="C470" t="str">
            <v>BLOCO CERAMICO / TIJOLO VAZADO PARA ALVENARIA DE VEDACAO, 9 FUROS NA HORIZONTAL DE 11,5 X 14 X 24 CM (L X A X C)</v>
          </cell>
          <cell r="D470" t="str">
            <v>UN</v>
          </cell>
          <cell r="E470">
            <v>0.7</v>
          </cell>
          <cell r="F470">
            <v>0.7</v>
          </cell>
        </row>
        <row r="471">
          <cell r="B471">
            <v>44462</v>
          </cell>
          <cell r="C471" t="str">
            <v>BLOCO CERAMICO / TIJOLO VAZADO PARA ALVENARIA DE VEDACAO, 9 FUROS NA HORIZONTAL DE 14 X 19 X 29 CM (L X A X C)</v>
          </cell>
          <cell r="D471" t="str">
            <v>UN</v>
          </cell>
          <cell r="E471">
            <v>1.25</v>
          </cell>
          <cell r="F471">
            <v>1.25</v>
          </cell>
        </row>
        <row r="472">
          <cell r="B472">
            <v>44463</v>
          </cell>
          <cell r="C472" t="str">
            <v>BLOCO CERAMICO / TIJOLO VAZADO PARA ALVENARIA DE VEDACAO, 9 FUROS NA HORIZONTAL DE 14 X 19 X 39 CM (L X A X C)</v>
          </cell>
          <cell r="D472" t="str">
            <v>UN</v>
          </cell>
          <cell r="E472">
            <v>1.61</v>
          </cell>
          <cell r="F472">
            <v>1.61</v>
          </cell>
        </row>
        <row r="473">
          <cell r="B473">
            <v>44464</v>
          </cell>
          <cell r="C473" t="str">
            <v>BLOCO CERAMICO / TIJOLO VAZADO PARA ALVENARIA DE VEDACAO, 9 FUROS NA HORIZONTAL DE 19 X 19 X 29 CM (L X A X C)</v>
          </cell>
          <cell r="D473" t="str">
            <v>UN</v>
          </cell>
          <cell r="E473">
            <v>1.66</v>
          </cell>
          <cell r="F473">
            <v>1.66</v>
          </cell>
        </row>
        <row r="474">
          <cell r="B474">
            <v>44465</v>
          </cell>
          <cell r="C474" t="str">
            <v>BLOCO CERAMICO / TIJOLO VAZADO PARA ALVENARIA DE VEDACAO, 9 FUROS NA HORIZONTAL DE 19 X 19 X 39 CM (L X A X C)</v>
          </cell>
          <cell r="D474" t="str">
            <v>UN</v>
          </cell>
          <cell r="E474">
            <v>2.2799999999999998</v>
          </cell>
          <cell r="F474">
            <v>2.2799999999999998</v>
          </cell>
        </row>
        <row r="475">
          <cell r="B475">
            <v>38783</v>
          </cell>
          <cell r="C475" t="str">
            <v>BLOCO CERAMICO / TIJOLO VAZADO PARA ALVENARIA DE VEDACAO, FUROS NA HORIZONTAL DE 11,5 X 19 X 19 CM (L X A X C)</v>
          </cell>
          <cell r="D475" t="str">
            <v>UN</v>
          </cell>
          <cell r="E475">
            <v>0.8</v>
          </cell>
          <cell r="F475">
            <v>0.8</v>
          </cell>
        </row>
        <row r="476">
          <cell r="B476">
            <v>44466</v>
          </cell>
          <cell r="C476" t="str">
            <v>BLOCO CERAMICO / TIJOLO VAZADO PARA ALVENARIA DE VEDACAO, FUROS NA VERTICAL DE 11,5 X 19 X 29 CM (L X A X C)</v>
          </cell>
          <cell r="D476" t="str">
            <v>UN</v>
          </cell>
          <cell r="E476">
            <v>1.62</v>
          </cell>
          <cell r="F476">
            <v>1.62</v>
          </cell>
        </row>
        <row r="477">
          <cell r="B477">
            <v>44467</v>
          </cell>
          <cell r="C477" t="str">
            <v>BLOCO CERAMICO / TIJOLO VAZADO PARA ALVENARIA DE VEDACAO, FUROS NA VERTICAL DE 11,5 X 19 X 39 CM (L X A X C)</v>
          </cell>
          <cell r="D477" t="str">
            <v>UN</v>
          </cell>
          <cell r="E477">
            <v>1.95</v>
          </cell>
          <cell r="F477">
            <v>1.95</v>
          </cell>
        </row>
        <row r="478">
          <cell r="B478">
            <v>44468</v>
          </cell>
          <cell r="C478" t="str">
            <v>BLOCO CERAMICO / TIJOLO VAZADO PARA ALVENARIA DE VEDACAO, FUROS NA VERTICAL DE 14 X 19 X 29 CM (L X A X C)</v>
          </cell>
          <cell r="D478" t="str">
            <v>UN</v>
          </cell>
          <cell r="E478">
            <v>1.69</v>
          </cell>
          <cell r="F478">
            <v>1.69</v>
          </cell>
        </row>
        <row r="479">
          <cell r="B479">
            <v>37593</v>
          </cell>
          <cell r="C479" t="str">
            <v>BLOCO CERAMICO / TIJOLO VAZADO PARA ALVENARIA DE VEDACAO, FUROS NA VERTICAL DE 14 X 19 X 39 CM (L X A X C)</v>
          </cell>
          <cell r="D479" t="str">
            <v>UN</v>
          </cell>
          <cell r="E479">
            <v>2.1800000000000002</v>
          </cell>
          <cell r="F479">
            <v>2.1800000000000002</v>
          </cell>
        </row>
        <row r="480">
          <cell r="B480">
            <v>37594</v>
          </cell>
          <cell r="C480" t="str">
            <v>BLOCO CERAMICO / TIJOLO VAZADO PARA ALVENARIA DE VEDACAO, FUROS NA VERTICAL DE 19 X 19 X 39 CM (L X A X C)</v>
          </cell>
          <cell r="D480" t="str">
            <v>UN</v>
          </cell>
          <cell r="E480">
            <v>2.59</v>
          </cell>
          <cell r="F480">
            <v>2.59</v>
          </cell>
        </row>
        <row r="481">
          <cell r="B481">
            <v>37592</v>
          </cell>
          <cell r="C481" t="str">
            <v>BLOCO CERAMICO / TIJOLO VAZADO PARA ALVENARIA DE VEDACAO, FUROS NA VERTICAL DE 9 X 19 X 39 CM (L X A X C)</v>
          </cell>
          <cell r="D481" t="str">
            <v>UN</v>
          </cell>
          <cell r="E481">
            <v>1.73</v>
          </cell>
          <cell r="F481">
            <v>1.73</v>
          </cell>
        </row>
        <row r="482">
          <cell r="B482">
            <v>41372</v>
          </cell>
          <cell r="C482" t="str">
            <v>BLOCO CONCRETO CELULAR AUTOCLAVADO 12,5 X 30 X 60 CM (E X A X C)</v>
          </cell>
          <cell r="D482" t="str">
            <v>M2</v>
          </cell>
        </row>
        <row r="483">
          <cell r="B483">
            <v>41371</v>
          </cell>
          <cell r="C483" t="str">
            <v>BLOCO CONCRETO CELULAR AUTOCLAVADO 7,5 X 30 X 60 CM (E X A X C)</v>
          </cell>
          <cell r="D483" t="str">
            <v>M2</v>
          </cell>
        </row>
        <row r="484">
          <cell r="B484">
            <v>34556</v>
          </cell>
          <cell r="C484" t="str">
            <v>BLOCO DE CONCRETO ESTRUTURAL 14 X 19 X 29 CM, FBK 10 MPA (NBR 6136)</v>
          </cell>
          <cell r="D484" t="str">
            <v>UN</v>
          </cell>
          <cell r="E484">
            <v>4.6500000000000004</v>
          </cell>
          <cell r="F484">
            <v>4.6500000000000004</v>
          </cell>
        </row>
        <row r="485">
          <cell r="B485">
            <v>37873</v>
          </cell>
          <cell r="C485" t="str">
            <v>BLOCO DE CONCRETO ESTRUTURAL 14 X 19 X 29 CM, FBK 12 MPA (NBR 6136)</v>
          </cell>
          <cell r="D485" t="str">
            <v>UN</v>
          </cell>
          <cell r="E485">
            <v>4.7300000000000004</v>
          </cell>
          <cell r="F485">
            <v>4.7300000000000004</v>
          </cell>
        </row>
        <row r="486">
          <cell r="B486">
            <v>34564</v>
          </cell>
          <cell r="C486" t="str">
            <v>BLOCO DE CONCRETO ESTRUTURAL 14 X 19 X 29 CM, FBK 14 MPA (NBR 6136)</v>
          </cell>
          <cell r="D486" t="str">
            <v>UN</v>
          </cell>
          <cell r="E486">
            <v>4.95</v>
          </cell>
          <cell r="F486">
            <v>4.95</v>
          </cell>
        </row>
        <row r="487">
          <cell r="B487">
            <v>34565</v>
          </cell>
          <cell r="C487" t="str">
            <v>BLOCO DE CONCRETO ESTRUTURAL 14 X 19 X 29 CM, FBK 16 MPA (NBR 6136)</v>
          </cell>
          <cell r="D487" t="str">
            <v>UN</v>
          </cell>
          <cell r="E487">
            <v>5.24</v>
          </cell>
          <cell r="F487">
            <v>5.24</v>
          </cell>
        </row>
        <row r="488">
          <cell r="B488">
            <v>38590</v>
          </cell>
          <cell r="C488" t="str">
            <v>BLOCO DE CONCRETO ESTRUTURAL 14 X 19 X 29 CM, FBK 4,5 MPA (NBR 6136)</v>
          </cell>
          <cell r="D488" t="str">
            <v>UN</v>
          </cell>
          <cell r="E488">
            <v>3.87</v>
          </cell>
          <cell r="F488">
            <v>3.87</v>
          </cell>
        </row>
        <row r="489">
          <cell r="B489">
            <v>34566</v>
          </cell>
          <cell r="C489" t="str">
            <v>BLOCO DE CONCRETO ESTRUTURAL 14 X 19 X 29 CM, FBK 6 MPA (NBR 6136)</v>
          </cell>
          <cell r="D489" t="str">
            <v>UN</v>
          </cell>
          <cell r="E489">
            <v>4.07</v>
          </cell>
          <cell r="F489">
            <v>4.07</v>
          </cell>
        </row>
        <row r="490">
          <cell r="B490">
            <v>34567</v>
          </cell>
          <cell r="C490" t="str">
            <v>BLOCO DE CONCRETO ESTRUTURAL 14 X 19 X 29 CM, FBK 8 MPA (NBR 6136)</v>
          </cell>
          <cell r="D490" t="str">
            <v>UN</v>
          </cell>
          <cell r="E490">
            <v>4.3099999999999996</v>
          </cell>
          <cell r="F490">
            <v>4.3099999999999996</v>
          </cell>
        </row>
        <row r="491">
          <cell r="B491">
            <v>38591</v>
          </cell>
          <cell r="C491" t="str">
            <v>BLOCO DE CONCRETO ESTRUTURAL 14 X 19 X 34 CM, FBK 4,5 MPA (NBR 6136)</v>
          </cell>
          <cell r="D491" t="str">
            <v>UN</v>
          </cell>
          <cell r="E491">
            <v>3.91</v>
          </cell>
          <cell r="F491">
            <v>3.91</v>
          </cell>
        </row>
        <row r="492">
          <cell r="B492">
            <v>34568</v>
          </cell>
          <cell r="C492" t="str">
            <v>BLOCO DE CONCRETO ESTRUTURAL 14 X 19 X 39 CM, FBK 10 MPA (NBR 6136)</v>
          </cell>
          <cell r="D492" t="str">
            <v>UN</v>
          </cell>
          <cell r="E492">
            <v>5.0999999999999996</v>
          </cell>
          <cell r="F492">
            <v>5.0999999999999996</v>
          </cell>
        </row>
        <row r="493">
          <cell r="B493">
            <v>34569</v>
          </cell>
          <cell r="C493" t="str">
            <v>BLOCO DE CONCRETO ESTRUTURAL 14 X 19 X 39 CM, FBK 12 MPA (NBR 6136)</v>
          </cell>
          <cell r="D493" t="str">
            <v>UN</v>
          </cell>
          <cell r="E493">
            <v>5.24</v>
          </cell>
          <cell r="F493">
            <v>5.24</v>
          </cell>
        </row>
        <row r="494">
          <cell r="B494">
            <v>34570</v>
          </cell>
          <cell r="C494" t="str">
            <v>BLOCO DE CONCRETO ESTRUTURAL 14 X 19 X 39 CM, FBK 14 MPA (NBR 6136)</v>
          </cell>
          <cell r="D494" t="str">
            <v>UN</v>
          </cell>
          <cell r="E494">
            <v>5.69</v>
          </cell>
          <cell r="F494">
            <v>5.69</v>
          </cell>
        </row>
        <row r="495">
          <cell r="B495">
            <v>25070</v>
          </cell>
          <cell r="C495" t="str">
            <v>BLOCO DE CONCRETO ESTRUTURAL 14 X 19 X 39 CM, FBK 4,5 MPA (NBR 6136)</v>
          </cell>
          <cell r="D495" t="str">
            <v>UN</v>
          </cell>
          <cell r="E495">
            <v>4.28</v>
          </cell>
          <cell r="F495">
            <v>4.28</v>
          </cell>
        </row>
        <row r="496">
          <cell r="B496">
            <v>34571</v>
          </cell>
          <cell r="C496" t="str">
            <v>BLOCO DE CONCRETO ESTRUTURAL 14 X 19 X 39 CM, FBK 6 MPA (NBR 6136)</v>
          </cell>
          <cell r="D496" t="str">
            <v>UN</v>
          </cell>
          <cell r="E496">
            <v>4.32</v>
          </cell>
          <cell r="F496">
            <v>4.32</v>
          </cell>
        </row>
        <row r="497">
          <cell r="B497">
            <v>34573</v>
          </cell>
          <cell r="C497" t="str">
            <v>BLOCO DE CONCRETO ESTRUTURAL 14 X 19 X 39 CM, FBK 8 MPA (NBR 6136)</v>
          </cell>
          <cell r="D497" t="str">
            <v>UN</v>
          </cell>
          <cell r="E497">
            <v>4.55</v>
          </cell>
          <cell r="F497">
            <v>4.55</v>
          </cell>
        </row>
        <row r="498">
          <cell r="B498">
            <v>37107</v>
          </cell>
          <cell r="C498" t="str">
            <v>BLOCO DE CONCRETO ESTRUTURAL 14 X 19 X 39, FCK 16 MPA (NBR 6136)</v>
          </cell>
          <cell r="D498" t="str">
            <v>UN</v>
          </cell>
          <cell r="E498">
            <v>6.01</v>
          </cell>
          <cell r="F498">
            <v>6.01</v>
          </cell>
        </row>
        <row r="499">
          <cell r="B499">
            <v>34576</v>
          </cell>
          <cell r="C499" t="str">
            <v>BLOCO DE CONCRETO ESTRUTURAL 19 X 19 X 39 CM, FBK 10 MPA (NBR 6136)</v>
          </cell>
          <cell r="D499" t="str">
            <v>UN</v>
          </cell>
          <cell r="E499">
            <v>6.63</v>
          </cell>
          <cell r="F499">
            <v>6.63</v>
          </cell>
        </row>
        <row r="500">
          <cell r="B500">
            <v>34577</v>
          </cell>
          <cell r="C500" t="str">
            <v>BLOCO DE CONCRETO ESTRUTURAL 19 X 19 X 39 CM, FBK 12 MPA (NBR 6136)</v>
          </cell>
          <cell r="D500" t="str">
            <v>UN</v>
          </cell>
          <cell r="E500">
            <v>6.91</v>
          </cell>
          <cell r="F500">
            <v>6.91</v>
          </cell>
        </row>
        <row r="501">
          <cell r="B501">
            <v>34578</v>
          </cell>
          <cell r="C501" t="str">
            <v>BLOCO DE CONCRETO ESTRUTURAL 19 X 19 X 39 CM, FBK 14 MPA (NBR 6136)</v>
          </cell>
          <cell r="D501" t="str">
            <v>UN</v>
          </cell>
          <cell r="E501">
            <v>7.5</v>
          </cell>
          <cell r="F501">
            <v>7.5</v>
          </cell>
        </row>
        <row r="502">
          <cell r="B502">
            <v>34579</v>
          </cell>
          <cell r="C502" t="str">
            <v>BLOCO DE CONCRETO ESTRUTURAL 19 X 19 X 39 CM, FBK 16 MPA (NBR 6136)</v>
          </cell>
          <cell r="D502" t="str">
            <v>UN</v>
          </cell>
          <cell r="E502">
            <v>8</v>
          </cell>
          <cell r="F502">
            <v>8</v>
          </cell>
        </row>
        <row r="503">
          <cell r="B503">
            <v>25067</v>
          </cell>
          <cell r="C503" t="str">
            <v>BLOCO DE CONCRETO ESTRUTURAL 19 X 19 X 39 CM, FBK 4,5 MPA (NBR 6136)</v>
          </cell>
          <cell r="D503" t="str">
            <v>UN</v>
          </cell>
          <cell r="E503">
            <v>5.35</v>
          </cell>
          <cell r="F503">
            <v>5.35</v>
          </cell>
        </row>
        <row r="504">
          <cell r="B504">
            <v>34580</v>
          </cell>
          <cell r="C504" t="str">
            <v>BLOCO DE CONCRETO ESTRUTURAL 19 X 19 X 39 CM, FBK 8 MPA (NBR 6136)</v>
          </cell>
          <cell r="D504" t="str">
            <v>UN</v>
          </cell>
          <cell r="E504">
            <v>5.97</v>
          </cell>
          <cell r="F504">
            <v>5.97</v>
          </cell>
        </row>
        <row r="505">
          <cell r="B505">
            <v>25071</v>
          </cell>
          <cell r="C505" t="str">
            <v>BLOCO DE CONCRETO ESTRUTURAL 9 X 19 X 39 CM, FBK 4,5 MPA (NBR 6136)</v>
          </cell>
          <cell r="D505" t="str">
            <v>UN</v>
          </cell>
          <cell r="E505">
            <v>2.97</v>
          </cell>
          <cell r="F505">
            <v>2.97</v>
          </cell>
        </row>
        <row r="506">
          <cell r="B506">
            <v>44171</v>
          </cell>
          <cell r="C506" t="str">
            <v>BLOCO DE ENGATE RAPIDO PARA BASTIDOR TIPO M10</v>
          </cell>
          <cell r="D506" t="str">
            <v>UN</v>
          </cell>
          <cell r="E506">
            <v>40.090000000000003</v>
          </cell>
          <cell r="F506">
            <v>40.090000000000003</v>
          </cell>
        </row>
        <row r="507">
          <cell r="B507">
            <v>38395</v>
          </cell>
          <cell r="C507" t="str">
            <v>BLOCO DE ESPUMA MULTIUSO *23X 13 X 8* CM</v>
          </cell>
          <cell r="D507" t="str">
            <v>UN</v>
          </cell>
          <cell r="E507">
            <v>8.6300000000000008</v>
          </cell>
          <cell r="F507">
            <v>8.6300000000000008</v>
          </cell>
        </row>
        <row r="508">
          <cell r="B508">
            <v>34583</v>
          </cell>
          <cell r="C508" t="str">
            <v>BLOCO DE GESSO COMPACTO / MACICO, BRANCO, E = 10 CM, DIMENSOES *67 X 50* CM</v>
          </cell>
          <cell r="D508" t="str">
            <v>M2</v>
          </cell>
          <cell r="E508">
            <v>52.67</v>
          </cell>
          <cell r="F508">
            <v>52.67</v>
          </cell>
        </row>
        <row r="509">
          <cell r="B509">
            <v>34584</v>
          </cell>
          <cell r="C509" t="str">
            <v>BLOCO DE GESSO VAZADO, BRANCO, E = *7* CM, DIMENSOES *67 X 50* CM</v>
          </cell>
          <cell r="D509" t="str">
            <v>M2</v>
          </cell>
          <cell r="E509">
            <v>38.619999999999997</v>
          </cell>
          <cell r="F509">
            <v>38.619999999999997</v>
          </cell>
        </row>
        <row r="510">
          <cell r="B510">
            <v>709</v>
          </cell>
          <cell r="C510" t="str">
            <v>BLOCO DE POLIETILENO ALTA DENSIDADE, *27* X *30* X *100* CM, ACOMPANHADOS PLACAS TERMINAIS E LONGARINAS, PARA FUNDO DE FILTRO</v>
          </cell>
          <cell r="D510" t="str">
            <v>M2</v>
          </cell>
        </row>
        <row r="511">
          <cell r="B511">
            <v>34592</v>
          </cell>
          <cell r="C511" t="str">
            <v>BLOCO DE VEDACAO CONCRETO 14 X 19 X 29 CM (CLASSE C - NBR 6136)</v>
          </cell>
          <cell r="D511" t="str">
            <v>UN</v>
          </cell>
          <cell r="E511">
            <v>3.4</v>
          </cell>
          <cell r="F511">
            <v>3.4</v>
          </cell>
        </row>
        <row r="512">
          <cell r="B512">
            <v>34599</v>
          </cell>
          <cell r="C512" t="str">
            <v>BLOCO DE VEDACAO CONCRETO APARENTE 9 X 19 X 39 CM (CLASSE C - NBR 6136)</v>
          </cell>
          <cell r="D512" t="str">
            <v>UN</v>
          </cell>
          <cell r="E512">
            <v>3.06</v>
          </cell>
          <cell r="F512">
            <v>3.06</v>
          </cell>
        </row>
        <row r="513">
          <cell r="B513">
            <v>651</v>
          </cell>
          <cell r="C513" t="str">
            <v>BLOCO DE VEDACAO DE CONCRETO 14 X 19 X 39 CM (CLASSE C - NBR 6136)</v>
          </cell>
          <cell r="D513" t="str">
            <v>UN</v>
          </cell>
          <cell r="E513">
            <v>3.75</v>
          </cell>
          <cell r="F513">
            <v>3.75</v>
          </cell>
        </row>
        <row r="514">
          <cell r="B514">
            <v>654</v>
          </cell>
          <cell r="C514" t="str">
            <v>BLOCO DE VEDACAO DE CONCRETO 19 X 19 X 39 CM (CLASSE C - NBR 6136)</v>
          </cell>
          <cell r="D514" t="str">
            <v>UN</v>
          </cell>
          <cell r="E514">
            <v>4.6500000000000004</v>
          </cell>
          <cell r="F514">
            <v>4.6500000000000004</v>
          </cell>
        </row>
        <row r="515">
          <cell r="B515">
            <v>37103</v>
          </cell>
          <cell r="C515" t="str">
            <v>BLOCO DE VEDACAO DE CONCRETO APARENTE 14 X 19 X 39 CM (CLASSE C - NBR 6136)</v>
          </cell>
          <cell r="D515" t="str">
            <v>UN</v>
          </cell>
          <cell r="E515">
            <v>3.89</v>
          </cell>
          <cell r="F515">
            <v>3.89</v>
          </cell>
        </row>
        <row r="516">
          <cell r="B516">
            <v>34555</v>
          </cell>
          <cell r="C516" t="str">
            <v>BLOCO DE VEDACAO DE CONCRETO APARENTE 19 X 19 X 39 CM (CLASSE C - NBR 6136)</v>
          </cell>
          <cell r="D516" t="str">
            <v>UN</v>
          </cell>
          <cell r="E516">
            <v>4.9400000000000004</v>
          </cell>
          <cell r="F516">
            <v>4.9400000000000004</v>
          </cell>
        </row>
        <row r="517">
          <cell r="B517">
            <v>674</v>
          </cell>
          <cell r="C517" t="str">
            <v>BLOCO DE VEDACAO DE CONCRETO CELULAR AUTOCLAVADO 10 X 30 X 60 CM (E X A X C)</v>
          </cell>
          <cell r="D517" t="str">
            <v>M2</v>
          </cell>
        </row>
        <row r="518">
          <cell r="B518">
            <v>34600</v>
          </cell>
          <cell r="C518" t="str">
            <v>BLOCO DE VEDACAO DE CONCRETO CELULAR AUTOCLAVADO 15 X 30 X 60 CM (E X A X C)</v>
          </cell>
          <cell r="D518" t="str">
            <v>M2</v>
          </cell>
        </row>
        <row r="519">
          <cell r="B519">
            <v>652</v>
          </cell>
          <cell r="C519" t="str">
            <v>BLOCO DE VEDACAO DE CONCRETO CELULAR AUTOCLAVADO 20 X 30 X 60 CM (E X A X C)</v>
          </cell>
          <cell r="D519" t="str">
            <v>M2</v>
          </cell>
        </row>
        <row r="520">
          <cell r="B520">
            <v>650</v>
          </cell>
          <cell r="C520" t="str">
            <v>BLOCO DE VEDACAO DE CONCRETO, 9 X 19 X 39 CM (CLASSE C - NBR 6136)</v>
          </cell>
          <cell r="D520" t="str">
            <v>UN</v>
          </cell>
          <cell r="E520">
            <v>3</v>
          </cell>
          <cell r="F520">
            <v>3</v>
          </cell>
        </row>
        <row r="521">
          <cell r="B521">
            <v>718</v>
          </cell>
          <cell r="C521" t="str">
            <v>BLOCO DE VIDRO / ELEMENTO VAZADO, INCOLOR, VENEZIANA, *20 X 20 X 6* CM (A X L X E)</v>
          </cell>
          <cell r="D521" t="str">
            <v>UN</v>
          </cell>
        </row>
        <row r="522">
          <cell r="B522">
            <v>11981</v>
          </cell>
          <cell r="C522" t="str">
            <v>BLOCO DE VIDRO / ELEMENTO VAZADO, INCOLOR, VENEZIANA, DE *20 X 10 X 8* CM (A X L X E)</v>
          </cell>
          <cell r="D522" t="str">
            <v>UN</v>
          </cell>
        </row>
        <row r="523">
          <cell r="B523">
            <v>34586</v>
          </cell>
          <cell r="C523" t="str">
            <v>BLOCO ESTRUTURAL CERAMICO DE 14 X 19 X 29 CM (L X A X C) E 6,0 MPA</v>
          </cell>
          <cell r="D523" t="str">
            <v>UN</v>
          </cell>
          <cell r="E523">
            <v>1.73</v>
          </cell>
          <cell r="F523">
            <v>1.73</v>
          </cell>
        </row>
        <row r="524">
          <cell r="B524">
            <v>38603</v>
          </cell>
          <cell r="C524" t="str">
            <v>BLOCO ESTRUTURAL CERAMICO DE 14 X 19 X 34 CM (L X A X C) E 6,0 MPA</v>
          </cell>
          <cell r="D524" t="str">
            <v>UN</v>
          </cell>
          <cell r="E524">
            <v>2.0499999999999998</v>
          </cell>
          <cell r="F524">
            <v>2.0499999999999998</v>
          </cell>
        </row>
        <row r="525">
          <cell r="B525">
            <v>34588</v>
          </cell>
          <cell r="C525" t="str">
            <v>BLOCO ESTRUTURAL CERAMICO DE 14 X 19 X 39 CM (L X A X C) E 6,0 MPA</v>
          </cell>
          <cell r="D525" t="str">
            <v>UN</v>
          </cell>
          <cell r="E525">
            <v>2.33</v>
          </cell>
          <cell r="F525">
            <v>2.33</v>
          </cell>
        </row>
        <row r="526">
          <cell r="B526">
            <v>34590</v>
          </cell>
          <cell r="C526" t="str">
            <v>BLOCO ESTRUTURAL CERAMICO DE 19 X 19 X 29 CM (L X A X C) E 6,0 MPA</v>
          </cell>
          <cell r="D526" t="str">
            <v>UN</v>
          </cell>
          <cell r="E526">
            <v>2.31</v>
          </cell>
          <cell r="F526">
            <v>2.31</v>
          </cell>
        </row>
        <row r="527">
          <cell r="B527">
            <v>34591</v>
          </cell>
          <cell r="C527" t="str">
            <v>BLOCO ESTRUTURAL CERAMICO DE 19 X 19 X 39 CM (L X A X C) E 6,0 MPA</v>
          </cell>
          <cell r="D527" t="str">
            <v>UN</v>
          </cell>
          <cell r="E527">
            <v>2.81</v>
          </cell>
          <cell r="F527">
            <v>2.81</v>
          </cell>
        </row>
        <row r="528">
          <cell r="B528">
            <v>40517</v>
          </cell>
          <cell r="C528" t="str">
            <v>BLOQUETE/PISO DE CONCRETO - MODELO PISOGRAMA/CONCREGRAMA 2 FUROS, DIMENSOES APROX. DE *35 X 15* CM E ESPESSURA DE 7 CM (+/- 1 CM), COR NATURAL</v>
          </cell>
          <cell r="D528" t="str">
            <v>M2</v>
          </cell>
          <cell r="E528">
            <v>50.3</v>
          </cell>
          <cell r="F528">
            <v>50.3</v>
          </cell>
        </row>
        <row r="529">
          <cell r="B529">
            <v>40515</v>
          </cell>
          <cell r="C529" t="str">
            <v>BLOQUETE/PISO DE CONCRETO - MODELO PISOGRAMA/CONCREGRAMA/PAVI-GRADE/GRAMEIRO, DIMENSOES APROXIMADAS DE *60 X 45* CM E ESPESSURA DE 8 CM (+/- 1 CM), COR NATURAL</v>
          </cell>
          <cell r="D529" t="str">
            <v>M2</v>
          </cell>
          <cell r="E529">
            <v>113.19</v>
          </cell>
          <cell r="F529">
            <v>113.19</v>
          </cell>
        </row>
        <row r="530">
          <cell r="B530">
            <v>40524</v>
          </cell>
          <cell r="C530" t="str">
            <v>BLOQUETE/PISO INTERTRAVADO DE CONCRETO - MODELO ONDA/16 FACES/RETANGULAR/TIJOLINHO/PAVER/HOLANDES/PARALELEPIPEDO, *20 X 10* CM, E = 10 CM, RESISTENCIA DE 35 MPA, COR NATURAL</v>
          </cell>
          <cell r="D530" t="str">
            <v>M2</v>
          </cell>
          <cell r="E530">
            <v>70.739999999999995</v>
          </cell>
          <cell r="F530">
            <v>70.739999999999995</v>
          </cell>
        </row>
        <row r="531">
          <cell r="B531">
            <v>40529</v>
          </cell>
          <cell r="C531" t="str">
            <v>BLOQUETE/PISO INTERTRAVADO DE CONCRETO - MODELO ONDA/16 FACES/RETANGULAR/TIJOLINHO/PAVER/HOLANDES/PARALELEPIPEDO, *20 X 10* CM, E = 10 CM, RESISTENCIA DE 50 MPA, COR NATURAL</v>
          </cell>
          <cell r="D531" t="str">
            <v>M2</v>
          </cell>
          <cell r="E531">
            <v>72.31</v>
          </cell>
          <cell r="F531">
            <v>72.31</v>
          </cell>
        </row>
        <row r="532">
          <cell r="B532">
            <v>36156</v>
          </cell>
          <cell r="C532" t="str">
            <v>BLOQUETE/PISO INTERTRAVADO DE CONCRETO - MODELO ONDA/16 FACES/RETANGULAR/TIJOLINHO/PAVER/HOLANDES/PARALELEPIPEDO, *20 X 10* CM, E = 6 CM, RESISTENCIA DE 35 MPA, COLORIDO</v>
          </cell>
          <cell r="D532" t="str">
            <v>M2</v>
          </cell>
          <cell r="E532">
            <v>55.02</v>
          </cell>
          <cell r="F532">
            <v>55.02</v>
          </cell>
        </row>
        <row r="533">
          <cell r="B533">
            <v>36155</v>
          </cell>
          <cell r="C533" t="str">
            <v>BLOQUETE/PISO INTERTRAVADO DE CONCRETO - MODELO ONDA/16 FACES/RETANGULAR/TIJOLINHO/PAVER/HOLANDES/PARALELEPIPEDO, *20 X 10* CM, E = 6 CM, RESISTENCIA DE 35 MPA, COR NATURAL</v>
          </cell>
          <cell r="D533" t="str">
            <v>M2</v>
          </cell>
          <cell r="E533">
            <v>47.5</v>
          </cell>
          <cell r="F533">
            <v>47.5</v>
          </cell>
        </row>
        <row r="534">
          <cell r="B534">
            <v>36154</v>
          </cell>
          <cell r="C534" t="str">
            <v>BLOQUETE/PISO INTERTRAVADO DE CONCRETO - MODELO ONDA/16 FACES/RETANGULAR/TIJOLINHO/PAVER/HOLANDES/PARALELEPIPEDO, *20 X 10* CM, E = 8 CM, RESISTENCIA DE 35 MPA, COLORIDO</v>
          </cell>
          <cell r="D534" t="str">
            <v>M2</v>
          </cell>
          <cell r="E534">
            <v>66.02</v>
          </cell>
          <cell r="F534">
            <v>66.02</v>
          </cell>
        </row>
        <row r="535">
          <cell r="B535">
            <v>36170</v>
          </cell>
          <cell r="C535" t="str">
            <v>BLOQUETE/PISO INTERTRAVADO DE CONCRETO - MODELO ONDA/16 FACES/RETANGULAR/TIJOLINHO/PAVER/HOLANDES/PARALELEPIPEDO, *20 X 10* CM, E = 8 CM, RESISTENCIA DE 35 MPA, COR NATURAL</v>
          </cell>
          <cell r="D535" t="str">
            <v>M2</v>
          </cell>
          <cell r="E535">
            <v>60</v>
          </cell>
          <cell r="F535">
            <v>60</v>
          </cell>
        </row>
        <row r="536">
          <cell r="B536">
            <v>695</v>
          </cell>
          <cell r="C536" t="str">
            <v>BLOQUETE/PISO INTERTRAVADO DE CONCRETO - MODELO RAQUETE, *22 X 13,5* CM, E = 6 CM, RESISTENCIA DE 35 MPA, COR NATURAL</v>
          </cell>
          <cell r="D536" t="str">
            <v>M2</v>
          </cell>
          <cell r="E536">
            <v>48.49</v>
          </cell>
          <cell r="F536">
            <v>48.49</v>
          </cell>
        </row>
        <row r="537">
          <cell r="B537">
            <v>679</v>
          </cell>
          <cell r="C537" t="str">
            <v>BLOQUETE/PISO INTERTRAVADO DE CONCRETO - MODELO SEXTAVADO / HEXAGONAL, *25 X 25* CM, E = 10 CM, RESISTENCIA DE 35 MPA, COR NATURAL</v>
          </cell>
          <cell r="D537" t="str">
            <v>M2</v>
          </cell>
          <cell r="E537">
            <v>72.31</v>
          </cell>
          <cell r="F537">
            <v>72.31</v>
          </cell>
        </row>
        <row r="538">
          <cell r="B538">
            <v>711</v>
          </cell>
          <cell r="C538" t="str">
            <v>BLOQUETE/PISO INTERTRAVADO DE CONCRETO - MODELO SEXTAVADO / HEXAGONAL, *25 X 25* CM, E = 6 CM, RESISTENCIA DE 35 MPA, COR NATURAL</v>
          </cell>
          <cell r="D538" t="str">
            <v>M2</v>
          </cell>
          <cell r="E538">
            <v>47.83</v>
          </cell>
          <cell r="F538">
            <v>47.83</v>
          </cell>
        </row>
        <row r="539">
          <cell r="B539">
            <v>712</v>
          </cell>
          <cell r="C539" t="str">
            <v>BLOQUETE/PISO INTERTRAVADO DE CONCRETO - MODELO SEXTAVADO / HEXAGONAL, *25 X 25* CM, E = 8 CM, RESISTENCIA DE 35 MPA, COR NATURAL</v>
          </cell>
          <cell r="D539" t="str">
            <v>M2</v>
          </cell>
          <cell r="E539">
            <v>60.25</v>
          </cell>
          <cell r="F539">
            <v>60.25</v>
          </cell>
        </row>
        <row r="540">
          <cell r="B540">
            <v>12614</v>
          </cell>
          <cell r="C540" t="str">
            <v>BOCAL PVC, PARA CALHA PLUVIAL, DIAMETRO DA SAIDA ENTRE *75 E 120* MM, PARA DRENAGEM PLUVIAL PREDIAL</v>
          </cell>
          <cell r="D540" t="str">
            <v>UN</v>
          </cell>
          <cell r="E540">
            <v>48.4</v>
          </cell>
          <cell r="F540">
            <v>48.4</v>
          </cell>
        </row>
        <row r="541">
          <cell r="B541">
            <v>6140</v>
          </cell>
          <cell r="C541" t="str">
            <v>BOLSA DE LIGACAO EM PVC FLEXIVEL PARA VASO SANITARIO 40 MM (1 1/2")</v>
          </cell>
          <cell r="D541" t="str">
            <v>UN</v>
          </cell>
          <cell r="E541">
            <v>3.73</v>
          </cell>
          <cell r="F541">
            <v>3.73</v>
          </cell>
        </row>
        <row r="542">
          <cell r="B542">
            <v>38399</v>
          </cell>
          <cell r="C542" t="str">
            <v>BOLSA DE LONA PARA FERRAMENTAS *50 X 35 X 25* CM</v>
          </cell>
          <cell r="D542" t="str">
            <v>UN</v>
          </cell>
          <cell r="E542">
            <v>222.3</v>
          </cell>
          <cell r="F542">
            <v>222.3</v>
          </cell>
        </row>
        <row r="543">
          <cell r="B543">
            <v>729</v>
          </cell>
          <cell r="C543" t="str">
            <v>BOMBA CENTRIFUGA COM MOTOR ELETRICO MONOFASICO, POTENCIA 0,33 HP, BOCAIS 1" X 3/4", DIAMETRO DO ROTOR 99 MM, HM/Q = 4 MCA / 8,5 M3/H A 18 MCA / 0,90 M3/H</v>
          </cell>
          <cell r="D543" t="str">
            <v>UN</v>
          </cell>
          <cell r="E543">
            <v>575.5</v>
          </cell>
          <cell r="F543">
            <v>575.5</v>
          </cell>
        </row>
        <row r="544">
          <cell r="B544">
            <v>39925</v>
          </cell>
          <cell r="C544" t="str">
            <v>BOMBA CENTRIFUGA MONOESTAGIO COM MOTOR ELETRICO MONOFASICO, POTENCIA 15 HP, DIAMETRO DO ROTOR *173* MM, HM/Q = *30* MCA / *90* M3/H A *45* MCA / *55* M3/H</v>
          </cell>
          <cell r="D544" t="str">
            <v>UN</v>
          </cell>
          <cell r="E544">
            <v>8315.92</v>
          </cell>
          <cell r="F544">
            <v>8315.92</v>
          </cell>
        </row>
        <row r="545">
          <cell r="B545">
            <v>731</v>
          </cell>
          <cell r="C545" t="str">
            <v>BOMBA CENTRIFUGA MOTOR ELETRICO MONOFASICO 0,49 HP BOCAIS 1" X 3/4", DIAMETRO DO ROTOR 110 MM, HM/Q: 6 M / 8,3 M3/H A 20 M / 1,2 M3/H</v>
          </cell>
          <cell r="D545" t="str">
            <v>UN</v>
          </cell>
          <cell r="E545">
            <v>560.1</v>
          </cell>
          <cell r="F545">
            <v>560.1</v>
          </cell>
        </row>
        <row r="546">
          <cell r="B546">
            <v>10575</v>
          </cell>
          <cell r="C546" t="str">
            <v>BOMBA CENTRIFUGA MOTOR ELETRICO MONOFASICO 0,50 CV DIAMETRO DE SUCCAO X ELEVACAO 3/4" X 3/4", MONOESTAGIO, DIAMETRO DOS ROTORES 114 MM, HM/Q: 2 M / 2,99 M3/H A 24 M / 0,71 M3/H</v>
          </cell>
          <cell r="D546" t="str">
            <v>UN</v>
          </cell>
          <cell r="E546">
            <v>874.08</v>
          </cell>
          <cell r="F546">
            <v>874.08</v>
          </cell>
        </row>
        <row r="547">
          <cell r="B547">
            <v>733</v>
          </cell>
          <cell r="C547" t="str">
            <v>BOMBA CENTRIFUGA MOTOR ELETRICO MONOFASICO 0,74HP DIAMETRO DE SUCCAO X ELEVACAO 1 1/4" X 1", DIAMETRO DO ROTOR 120 MM, HM/Q: 8 M / 7,70 M3/H A 24 M / 2,80 M3/H</v>
          </cell>
          <cell r="D547" t="str">
            <v>UN</v>
          </cell>
          <cell r="E547">
            <v>957.01</v>
          </cell>
          <cell r="F547">
            <v>957.01</v>
          </cell>
        </row>
        <row r="548">
          <cell r="B548">
            <v>732</v>
          </cell>
          <cell r="C548" t="str">
            <v>BOMBA CENTRIFUGA MOTOR ELETRICO TRIFASICO 0,99HP DIAMETRO DE SUCCAO X ELEVACAO 1" X 1", DIAMETRO DO ROTOR 145 MM, HM/Q: 14 M / 8,4 M3/H A 40 M / 0,60 M3/H</v>
          </cell>
          <cell r="D548" t="str">
            <v>UN</v>
          </cell>
          <cell r="E548">
            <v>944.15</v>
          </cell>
          <cell r="F548">
            <v>944.15</v>
          </cell>
        </row>
        <row r="549">
          <cell r="B549">
            <v>735</v>
          </cell>
          <cell r="C549" t="str">
            <v>BOMBA CENTRIFUGA MOTOR ELETRICO TRIFASICO 1,48HP DIAMETRO DE SUCCAO X ELEVACAO 1" X 1", 4 ESTAGIOS, DIAMETRO DOS ROTORES 3 X 107 MM + 1 X 100 MM, HM/Q: 10 M / 5,3 M3/H A 70 M / 1,8 M3/H</v>
          </cell>
          <cell r="D549" t="str">
            <v>UN</v>
          </cell>
          <cell r="E549">
            <v>1679.59</v>
          </cell>
          <cell r="F549">
            <v>1679.59</v>
          </cell>
        </row>
        <row r="550">
          <cell r="B550">
            <v>737</v>
          </cell>
          <cell r="C550" t="str">
            <v>BOMBA CENTRIFUGA MOTOR ELETRICO TRIFASICO 14,8 HP, DIAMETRO DE SUCCAO X ELEVACAO 2 1/2" X 2", DIAMETRO DO ROTOR 195 MM, HM/Q: 62 M / 55,5 M3/H A 80 M / 31,50 M3/H</v>
          </cell>
          <cell r="D550" t="str">
            <v>UN</v>
          </cell>
          <cell r="E550">
            <v>5294.5</v>
          </cell>
          <cell r="F550">
            <v>5294.5</v>
          </cell>
        </row>
        <row r="551">
          <cell r="B551">
            <v>736</v>
          </cell>
          <cell r="C551" t="str">
            <v>BOMBA CENTRIFUGA MOTOR ELETRICO TRIFASICO 2,96HP, DIAMETRO DE SUCCAO X ELEVACAO 1 1/2" X 1 1/4", DIAMETRO DO ROTOR 148 MM, HM/Q: 34 M / 14,80 M3/H A 40 M / 8,60 M3/H</v>
          </cell>
          <cell r="D551" t="str">
            <v>UN</v>
          </cell>
          <cell r="E551">
            <v>1412.23</v>
          </cell>
          <cell r="F551">
            <v>1412.23</v>
          </cell>
        </row>
        <row r="552">
          <cell r="B552">
            <v>738</v>
          </cell>
          <cell r="C552" t="str">
            <v>BOMBA CENTRIFUGA MOTOR ELETRICO TRIFASICO 5HP, DIAMETRO DE SUCCAO X ELEVACAO 2" X 1 1/2", DIAMETRO DO ROTOR 155 MM, HM/Q: 40 M / 20,40 M3/H A 46 M / 9,20 M3/H</v>
          </cell>
          <cell r="D552" t="str">
            <v>UN</v>
          </cell>
          <cell r="E552">
            <v>2455.02</v>
          </cell>
          <cell r="F552">
            <v>2455.02</v>
          </cell>
        </row>
        <row r="553">
          <cell r="B553">
            <v>740</v>
          </cell>
          <cell r="C553" t="str">
            <v>BOMBA CENTRIFUGA MOTOR ELETRICO TRIFASICO 9,86 DIAMETRO DE SUCCAO X ELEVACAO 1" X 1", 4 ESTAGIOS, DIAMETRO DOS ROTORES 4 X 146 MM, HM/Q: 85 M / 14,9 M3/H A 140 M / 4,2 M3/H</v>
          </cell>
          <cell r="D553" t="str">
            <v>UN</v>
          </cell>
          <cell r="E553">
            <v>4980.7299999999996</v>
          </cell>
          <cell r="F553">
            <v>4980.7299999999996</v>
          </cell>
        </row>
        <row r="554">
          <cell r="B554">
            <v>734</v>
          </cell>
          <cell r="C554" t="str">
            <v>BOMBA CENTRIFUGA, MOTOR ELETRICO TRIFASICO 1,48HP DIAMETRO DE SUCCAO X ELEVACAO 1 1/2" X 1", DIAMETRO DO ROTOR 117 MM, HM/Q: 10 M / 21,9 M3/H A 24 M / 6,1 M3/H</v>
          </cell>
          <cell r="D554" t="str">
            <v>UN</v>
          </cell>
          <cell r="E554">
            <v>1012.12</v>
          </cell>
          <cell r="F554">
            <v>1012.12</v>
          </cell>
        </row>
        <row r="555">
          <cell r="B555">
            <v>39008</v>
          </cell>
          <cell r="C555" t="str">
            <v>BOMBA DE PROJECAO DE CONCRETO SECO, POTENCIA 10 CV, VAZAO 3 M3/H</v>
          </cell>
          <cell r="D555" t="str">
            <v>UN</v>
          </cell>
          <cell r="E555">
            <v>66437.16</v>
          </cell>
          <cell r="F555">
            <v>66437.16</v>
          </cell>
        </row>
        <row r="556">
          <cell r="B556">
            <v>39009</v>
          </cell>
          <cell r="C556" t="str">
            <v>BOMBA DE PROJECAO DE CONCRETO SECO, POTENCIA 10 CV, VAZAO 6 M3/H</v>
          </cell>
          <cell r="D556" t="str">
            <v>UN</v>
          </cell>
          <cell r="E556">
            <v>71179.19</v>
          </cell>
          <cell r="F556">
            <v>71179.19</v>
          </cell>
        </row>
        <row r="557">
          <cell r="B557">
            <v>10587</v>
          </cell>
          <cell r="C557" t="str">
            <v>BOMBA SUBMERSA PARA POCOS TUBULARES PROFUNDOS DIAMETRO DE 4 POLEGADAS, ELETRICA, MONOFASICA, POTENCIA 0,49 HP, 13 ESTAGIOS, BOCAL DE DESCARGA DIAMETRO DE UMA POLEGADA E MEIA, HM/Q = 18 M / 1,90 M3/H A 85 M / 0,60 M3/H</v>
          </cell>
          <cell r="D557" t="str">
            <v>UN</v>
          </cell>
          <cell r="E557">
            <v>2803.21</v>
          </cell>
          <cell r="F557">
            <v>2803.21</v>
          </cell>
        </row>
        <row r="558">
          <cell r="B558">
            <v>759</v>
          </cell>
          <cell r="C558" t="str">
            <v>BOMBA SUBMERSA PARA POCOS TUBULARES PROFUNDOS DIAMETRO DE 4 POLEGADAS, ELETRICA, TRIFASICA, POTENCIA 1,97 HP, 20 ESTAGIOS, BOCAL DE DESCARGA DIAMETRO DE UMA POLEGADA E MEIA, HM/Q = 18 M / 5,40 M3/H A 164 M / 0,80 M3/H</v>
          </cell>
          <cell r="D558" t="str">
            <v>UN</v>
          </cell>
          <cell r="E558">
            <v>4030.46</v>
          </cell>
          <cell r="F558">
            <v>4030.46</v>
          </cell>
        </row>
        <row r="559">
          <cell r="B559">
            <v>761</v>
          </cell>
          <cell r="C559" t="str">
            <v>BOMBA SUBMERSA PARA POCOS TUBULARES PROFUNDOS DIAMETRO DE 4 POLEGADAS, ELETRICA, TRIFASICA, POTENCIA 5,42 HP, 15 ESTAGIOS, BOCAL DE DESCARGA DIAMETRO DE 2 POLEGADAS, HM/Q = 18 M / 18,10 M3/H A 121 M / 2,90 M3/H</v>
          </cell>
          <cell r="D559" t="str">
            <v>UN</v>
          </cell>
          <cell r="E559">
            <v>6831.97</v>
          </cell>
          <cell r="F559">
            <v>6831.97</v>
          </cell>
        </row>
        <row r="560">
          <cell r="B560">
            <v>750</v>
          </cell>
          <cell r="C560" t="str">
            <v>BOMBA SUBMERSA PARA POCOS TUBULARES PROFUNDOS DIAMETRO DE 4 POLEGADAS, ELETRICA, TRIFASICA, POTENCIA 5,42 HP, 29 ESTAGIOS, BOCAL DE DESCARGA DE UMA POLEGADA E MEIA, HM/Q = 18 M / 8,10 M3/H A 201 M / 3,2 M3/H</v>
          </cell>
          <cell r="D560" t="str">
            <v>UN</v>
          </cell>
          <cell r="E560">
            <v>6486.41</v>
          </cell>
          <cell r="F560">
            <v>6486.41</v>
          </cell>
        </row>
        <row r="561">
          <cell r="B561">
            <v>755</v>
          </cell>
          <cell r="C561" t="str">
            <v>BOMBA SUBMERSA PARA POCOS TUBULARES PROFUNDOS DIAMETRO DE 6 POLEGADAS, ELETRICA, TRIFASICA, POTENCIA 27,12 HP, 7 ESTAGIOS, BOCAL DE DESCARGA DIAMETRO DE 4 POLEGADAS, HM/Q = 13,9 M / 90 M3/H A 44,0 M / 25,0 M3/H</v>
          </cell>
          <cell r="D561" t="str">
            <v>UN</v>
          </cell>
          <cell r="E561">
            <v>26617.09</v>
          </cell>
          <cell r="F561">
            <v>26617.09</v>
          </cell>
        </row>
        <row r="562">
          <cell r="B562">
            <v>749</v>
          </cell>
          <cell r="C562" t="str">
            <v>BOMBA SUBMERSA PARA POCOS TUBULARES PROFUNDOS DIAMETRO DE 6 POLEGADAS, ELETRICA, TRIFASICA, POTENCIA 3,45 HP, 5 ESTAGIOS, BOCAL DE DESCARGA DIAMETRO DE 2 POLEGADAS, HM/Q = 68,5 M / 6,12 M3/H A 39,5 M / 14,04 M3/H</v>
          </cell>
          <cell r="D562" t="str">
            <v>UN</v>
          </cell>
          <cell r="E562">
            <v>9789.27</v>
          </cell>
          <cell r="F562">
            <v>9789.27</v>
          </cell>
        </row>
        <row r="563">
          <cell r="B563">
            <v>756</v>
          </cell>
          <cell r="C563" t="str">
            <v>BOMBA SUBMERSA PARA POCOS TUBULARES PROFUNDOS DIAMETRO DE 6 POLEGADAS, ELETRICA, TRIFASICA, POTENCIA 32 HP, 9 ESTAGIOS, BOCAL DE DESCARGA DIAMETRO DE 4 POLEGADAS, HM/Q = 114,0 M / 13,9 M3/H A 57,0 M / 25,0 M3/H</v>
          </cell>
          <cell r="D563" t="str">
            <v>UN</v>
          </cell>
          <cell r="E563">
            <v>29029.5</v>
          </cell>
          <cell r="F563">
            <v>29029.5</v>
          </cell>
        </row>
        <row r="564">
          <cell r="B564">
            <v>10588</v>
          </cell>
          <cell r="C564" t="str">
            <v>BOMBA SUBMERSIVEL, ELETRICA, TRIFASICA, POTENCIA 0,98 HP, DIAMETRO DO ROTOR 142 MM SEMIABERTO, BOCAL DE SAIDA DIAMETRO DE 2 POLEGADAS, HM/Q = 2 M / 32 M3/H A 8 M / 16 M3/H</v>
          </cell>
          <cell r="D564" t="str">
            <v>UN</v>
          </cell>
          <cell r="E564">
            <v>2910.09</v>
          </cell>
          <cell r="F564">
            <v>2910.09</v>
          </cell>
        </row>
        <row r="565">
          <cell r="B565">
            <v>10592</v>
          </cell>
          <cell r="C565" t="str">
            <v>BOMBA SUBMERSIVEL, ELETRICA, TRIFASICA, POTENCIA 0,99 HP, DIAMETRO ROTOR 98 MM SEMIABERTO, BOCAL DE SAIDA DIAMETRO 2 POLEGADAS, HM/Q = 2 M / 28,90 M3/H A 14 M / 7 M3/H</v>
          </cell>
          <cell r="D565" t="str">
            <v>UN</v>
          </cell>
          <cell r="E565">
            <v>3515</v>
          </cell>
          <cell r="F565">
            <v>3515</v>
          </cell>
        </row>
        <row r="566">
          <cell r="B566">
            <v>10589</v>
          </cell>
          <cell r="C566" t="str">
            <v>BOMBA SUBMERSIVEL, ELETRICA, TRIFASICA, POTENCIA 1,97 HP, DIAMETRO DO ROTOR 144 MM SEMIABERTO, BOCAL DE SAIDA DIAMETRO DE 2 POLEGADAS, HM/Q = 2 M / 26,8 M3/H A 28 M / 4,6 M3/H</v>
          </cell>
          <cell r="D566" t="str">
            <v>UN</v>
          </cell>
          <cell r="E566">
            <v>4722.18</v>
          </cell>
          <cell r="F566">
            <v>4722.18</v>
          </cell>
        </row>
        <row r="567">
          <cell r="B567">
            <v>760</v>
          </cell>
          <cell r="C567" t="str">
            <v>BOMBA SUBMERSIVEL, ELETRICA, TRIFASICA, POTENCIA 13 HP, DIAMETRO DO ROTOR 170 MM, BOCAL DE SAIDA DIAMETRO DE 3 POLEGADAS, HM/Q = 11 M / 68,40 M3/H A 72 M / 3,6 M3/H</v>
          </cell>
          <cell r="D567" t="str">
            <v>UN</v>
          </cell>
          <cell r="E567">
            <v>26362.5</v>
          </cell>
          <cell r="F567">
            <v>26362.5</v>
          </cell>
        </row>
        <row r="568">
          <cell r="B568">
            <v>751</v>
          </cell>
          <cell r="C568" t="str">
            <v>BOMBA SUBMERSIVEL, ELETRICA, TRIFASICA, POTENCIA 2,96 HP, DIAMETRO DO ROTOR 144 MM SEMIABERTO, BOCAL DE SAIDA DIAMETRO DE DUAS POLEGADAS, HM/Q = 2 M / 38,8 M3/H A 28 M / 5 M3/H</v>
          </cell>
          <cell r="D568" t="str">
            <v>UN</v>
          </cell>
          <cell r="E568">
            <v>4152.09</v>
          </cell>
          <cell r="F568">
            <v>4152.09</v>
          </cell>
        </row>
        <row r="569">
          <cell r="B569">
            <v>754</v>
          </cell>
          <cell r="C569" t="str">
            <v>BOMBA SUBMERSIVEL, ELETRICA, TRIFASICA, POTENCIA 3,75 HP, DIAMETRO DO ROTOR 90 MM SEMIABERTO, BOCAL DE SAIDA DIAMETRO DE 2 POLEGADAS, HM/Q = 5 M / 61,2 M3/H A 25,5 M / 3,6 M3/H</v>
          </cell>
          <cell r="D569" t="str">
            <v>UN</v>
          </cell>
          <cell r="E569">
            <v>6590.62</v>
          </cell>
          <cell r="F569">
            <v>6590.62</v>
          </cell>
        </row>
        <row r="570">
          <cell r="B570">
            <v>757</v>
          </cell>
          <cell r="C570" t="str">
            <v>BOMBA SUBMERSIVEL, ELETRICA, TRIFASICA, POTENCIA 6 HP, DIAMETRO DO ROTOR 127 MM, BOCAL DE SAIDA DIAMETRO DE 3 POLEGADAS, HM/Q = 7 M / 66,90 M3/H A 26 M / 2,88 M3/H</v>
          </cell>
          <cell r="D570" t="str">
            <v>UN</v>
          </cell>
          <cell r="E570">
            <v>13181.25</v>
          </cell>
          <cell r="F570">
            <v>13181.25</v>
          </cell>
        </row>
        <row r="571">
          <cell r="B571">
            <v>44489</v>
          </cell>
          <cell r="C571" t="str">
            <v>BOMBA TRIPLEX COM MOTOR A DIESEL, NACIONAL, DIAMETRO DE SUCCAO DE 2 1/2"</v>
          </cell>
          <cell r="D571" t="str">
            <v>UN</v>
          </cell>
          <cell r="E571">
            <v>143069.04</v>
          </cell>
          <cell r="F571">
            <v>143069.04</v>
          </cell>
        </row>
        <row r="572">
          <cell r="B572">
            <v>39917</v>
          </cell>
          <cell r="C572" t="str">
            <v>BOMBA TRIPLEX, PARA INJECAO DE CALDA DE CIMENTO, VAZAO MAXIMA DE *100* LITROS/MINUTO, PRESSAO MAXIMA DE *70* BAR, POTENCIA DE 15 CV</v>
          </cell>
          <cell r="D572" t="str">
            <v>UN</v>
          </cell>
          <cell r="E572">
            <v>102052.27</v>
          </cell>
          <cell r="F572">
            <v>102052.27</v>
          </cell>
        </row>
        <row r="573">
          <cell r="B573">
            <v>38167</v>
          </cell>
          <cell r="C573" t="str">
            <v>BORBOLETA PARA JANELA TIPO GUILHOTINA, EM ZAMAC CROMADO</v>
          </cell>
          <cell r="D573" t="str">
            <v>PAR</v>
          </cell>
          <cell r="E573">
            <v>30.52</v>
          </cell>
          <cell r="F573">
            <v>30.52</v>
          </cell>
        </row>
        <row r="574">
          <cell r="B574">
            <v>36145</v>
          </cell>
          <cell r="C574" t="str">
            <v>BOTA DE PVC PRETA, CANO MEDIO, SEM FORRO</v>
          </cell>
          <cell r="D574" t="str">
            <v>PAR</v>
          </cell>
          <cell r="E574">
            <v>48.38</v>
          </cell>
          <cell r="F574">
            <v>48.38</v>
          </cell>
        </row>
        <row r="575">
          <cell r="B575">
            <v>12893</v>
          </cell>
          <cell r="C575" t="str">
            <v>BOTA DE SEGURANCA COM BIQUEIRA DE ACO E COLARINHO ACOLCHOADO</v>
          </cell>
          <cell r="D575" t="str">
            <v>PAR</v>
          </cell>
          <cell r="E575">
            <v>80.64</v>
          </cell>
          <cell r="F575">
            <v>80.64</v>
          </cell>
        </row>
        <row r="576">
          <cell r="B576">
            <v>11685</v>
          </cell>
          <cell r="C576" t="str">
            <v>BRACO / CANO PARA CHUVEIRO ELETRICO, EM ALUMINIO, 30 CM X 1/2"</v>
          </cell>
          <cell r="D576" t="str">
            <v>UN</v>
          </cell>
          <cell r="E576">
            <v>35.89</v>
          </cell>
          <cell r="F576">
            <v>35.89</v>
          </cell>
        </row>
        <row r="577">
          <cell r="B577">
            <v>11680</v>
          </cell>
          <cell r="C577" t="str">
            <v>BRACO OU HASTE COM CANOPLA PLASTICA, 1/2 ", PARA CHUVEIRO SIMPLES</v>
          </cell>
          <cell r="D577" t="str">
            <v>UN</v>
          </cell>
          <cell r="E577">
            <v>13.34</v>
          </cell>
          <cell r="F577">
            <v>13.34</v>
          </cell>
        </row>
        <row r="578">
          <cell r="B578">
            <v>11679</v>
          </cell>
          <cell r="C578" t="str">
            <v>BRACO OU HASTE RETA COM CANOPLA PLASTICA, 1/2 ", PARA CHUVEIRO ELETRICO</v>
          </cell>
          <cell r="D578" t="str">
            <v>UN</v>
          </cell>
          <cell r="E578">
            <v>18.09</v>
          </cell>
          <cell r="F578">
            <v>18.09</v>
          </cell>
        </row>
        <row r="579">
          <cell r="B579">
            <v>2512</v>
          </cell>
          <cell r="C579" t="str">
            <v>BRACO P/ LUMINARIA PUBLICA 1 X 1,50M ROMAGNOLE OU EQUIV</v>
          </cell>
          <cell r="D579" t="str">
            <v>UN</v>
          </cell>
        </row>
        <row r="580">
          <cell r="B580">
            <v>4374</v>
          </cell>
          <cell r="C580" t="str">
            <v>BUCHA DE NYLON SEM ABA S10</v>
          </cell>
          <cell r="D580" t="str">
            <v>UN</v>
          </cell>
          <cell r="E580">
            <v>0.66</v>
          </cell>
          <cell r="F580">
            <v>0.66</v>
          </cell>
        </row>
        <row r="581">
          <cell r="B581">
            <v>7568</v>
          </cell>
          <cell r="C581" t="str">
            <v>BUCHA DE NYLON SEM ABA S10, COM PARAFUSO DE 6,10 X 65 MM EM ACO ZINCADO COM ROSCA SOBERBA, CABECA CHATA E FENDA PHILLIPS</v>
          </cell>
          <cell r="D581" t="str">
            <v>UN</v>
          </cell>
          <cell r="E581">
            <v>1.1000000000000001</v>
          </cell>
          <cell r="F581">
            <v>1.1000000000000001</v>
          </cell>
        </row>
        <row r="582">
          <cell r="B582">
            <v>7584</v>
          </cell>
          <cell r="C582" t="str">
            <v>BUCHA DE NYLON SEM ABA S12, COM PARAFUSO DE 5/16" X 80 MM EM ACO ZINCADO COM ROSCA SOBERBA E CABECA SEXTAVADA</v>
          </cell>
          <cell r="D582" t="str">
            <v>UN</v>
          </cell>
          <cell r="E582">
            <v>1.68</v>
          </cell>
          <cell r="F582">
            <v>1.68</v>
          </cell>
        </row>
        <row r="583">
          <cell r="B583">
            <v>11945</v>
          </cell>
          <cell r="C583" t="str">
            <v>BUCHA DE NYLON SEM ABA S4</v>
          </cell>
          <cell r="D583" t="str">
            <v>UN</v>
          </cell>
          <cell r="E583">
            <v>0.11</v>
          </cell>
          <cell r="F583">
            <v>0.11</v>
          </cell>
        </row>
        <row r="584">
          <cell r="B584">
            <v>11946</v>
          </cell>
          <cell r="C584" t="str">
            <v>BUCHA DE NYLON SEM ABA S5</v>
          </cell>
          <cell r="D584" t="str">
            <v>UN</v>
          </cell>
          <cell r="E584">
            <v>0.12</v>
          </cell>
          <cell r="F584">
            <v>0.12</v>
          </cell>
        </row>
        <row r="585">
          <cell r="B585">
            <v>4375</v>
          </cell>
          <cell r="C585" t="str">
            <v>BUCHA DE NYLON SEM ABA S6</v>
          </cell>
          <cell r="D585" t="str">
            <v>UN</v>
          </cell>
          <cell r="E585">
            <v>0.18</v>
          </cell>
          <cell r="F585">
            <v>0.18</v>
          </cell>
        </row>
        <row r="586">
          <cell r="B586">
            <v>11950</v>
          </cell>
          <cell r="C586" t="str">
            <v>BUCHA DE NYLON SEM ABA S6, COM PARAFUSO DE 4,20 X 40 MM EM ACO ZINCADO COM ROSCA SOBERBA, CABECA CHATA E FENDA PHILLIPS</v>
          </cell>
          <cell r="D586" t="str">
            <v>UN</v>
          </cell>
          <cell r="E586">
            <v>0.37</v>
          </cell>
          <cell r="F586">
            <v>0.37</v>
          </cell>
        </row>
        <row r="587">
          <cell r="B587">
            <v>4376</v>
          </cell>
          <cell r="C587" t="str">
            <v>BUCHA DE NYLON SEM ABA S8</v>
          </cell>
          <cell r="D587" t="str">
            <v>UN</v>
          </cell>
          <cell r="E587">
            <v>0.35</v>
          </cell>
          <cell r="F587">
            <v>0.35</v>
          </cell>
        </row>
        <row r="588">
          <cell r="B588">
            <v>7583</v>
          </cell>
          <cell r="C588" t="str">
            <v>BUCHA DE NYLON SEM ABA S8, COM PARAFUSO DE 4,80 X 50 MM EM ACO ZINCADO COM ROSCA SOBERBA, CABECA CHATA E FENDA PHILLIPS</v>
          </cell>
          <cell r="D588" t="str">
            <v>UN</v>
          </cell>
          <cell r="E588">
            <v>0.75</v>
          </cell>
          <cell r="F588">
            <v>0.75</v>
          </cell>
        </row>
        <row r="589">
          <cell r="B589">
            <v>4350</v>
          </cell>
          <cell r="C589" t="str">
            <v>BUCHA DE NYLON, DIAMETRO DO FURO 8 MM, COMPRIMENTO 40 MM, COM PARAFUSO DE ROSCA SOBERBA, CABECA CHATA, FENDA SIMPLES, 4,8 X 50 MM</v>
          </cell>
          <cell r="D589" t="str">
            <v>UN</v>
          </cell>
          <cell r="E589">
            <v>0.88</v>
          </cell>
          <cell r="F589">
            <v>0.88</v>
          </cell>
        </row>
        <row r="590">
          <cell r="B590">
            <v>44400</v>
          </cell>
          <cell r="C590" t="str">
            <v>BUCHA DE REDUCAO CPVC, SOLDAVEL, 54 X 28 MM, PARA AGUA QUENTE</v>
          </cell>
          <cell r="D590" t="str">
            <v>UN</v>
          </cell>
          <cell r="E590">
            <v>31.94</v>
          </cell>
          <cell r="F590">
            <v>31.94</v>
          </cell>
        </row>
        <row r="591">
          <cell r="B591">
            <v>39886</v>
          </cell>
          <cell r="C591" t="str">
            <v>BUCHA DE REDUCAO DE COBRE SEM ANEL DE SOLDA, PONTA X BOLSA, 22 X 15 MM</v>
          </cell>
          <cell r="D591" t="str">
            <v>UN</v>
          </cell>
        </row>
        <row r="592">
          <cell r="B592">
            <v>39887</v>
          </cell>
          <cell r="C592" t="str">
            <v>BUCHA DE REDUCAO DE COBRE SEM ANEL DE SOLDA, PONTA X BOLSA, 28 X 22 MM</v>
          </cell>
          <cell r="D592" t="str">
            <v>UN</v>
          </cell>
        </row>
        <row r="593">
          <cell r="B593">
            <v>39888</v>
          </cell>
          <cell r="C593" t="str">
            <v>BUCHA DE REDUCAO DE COBRE SEM ANEL DE SOLDA, PONTA X BOLSA, 35 X 28 MM</v>
          </cell>
          <cell r="D593" t="str">
            <v>UN</v>
          </cell>
        </row>
        <row r="594">
          <cell r="B594">
            <v>39890</v>
          </cell>
          <cell r="C594" t="str">
            <v>BUCHA DE REDUCAO DE COBRE SEM ANEL DE SOLDA, PONTA X BOLSA, 42 X 35 MM</v>
          </cell>
          <cell r="D594" t="str">
            <v>UN</v>
          </cell>
        </row>
        <row r="595">
          <cell r="B595">
            <v>39891</v>
          </cell>
          <cell r="C595" t="str">
            <v>BUCHA DE REDUCAO DE COBRE SEM ANEL DE SOLDA, PONTA X BOLSA, 54 X 42 MM</v>
          </cell>
          <cell r="D595" t="str">
            <v>UN</v>
          </cell>
        </row>
        <row r="596">
          <cell r="B596">
            <v>39892</v>
          </cell>
          <cell r="C596" t="str">
            <v>BUCHA DE REDUCAO DE COBRE SEM ANEL DE SOLDA, PONTA X BOLSA, 66 X 54 MM</v>
          </cell>
          <cell r="D596" t="str">
            <v>UN</v>
          </cell>
        </row>
        <row r="597">
          <cell r="B597">
            <v>790</v>
          </cell>
          <cell r="C597" t="str">
            <v>BUCHA DE REDUCAO DE FERRO GALVANIZADO, COM ROSCA BSP, DE 1 1/2" X 1 1/4"</v>
          </cell>
          <cell r="D597" t="str">
            <v>UN</v>
          </cell>
        </row>
        <row r="598">
          <cell r="B598">
            <v>791</v>
          </cell>
          <cell r="C598" t="str">
            <v>BUCHA DE REDUCAO DE FERRO GALVANIZADO, COM ROSCA BSP, DE 1 1/2" X 1"</v>
          </cell>
          <cell r="D598" t="str">
            <v>UN</v>
          </cell>
        </row>
        <row r="599">
          <cell r="B599">
            <v>766</v>
          </cell>
          <cell r="C599" t="str">
            <v>BUCHA DE REDUCAO DE FERRO GALVANIZADO, COM ROSCA BSP, DE 1 1/2" X 1/2"</v>
          </cell>
          <cell r="D599" t="str">
            <v>UN</v>
          </cell>
        </row>
        <row r="600">
          <cell r="B600">
            <v>767</v>
          </cell>
          <cell r="C600" t="str">
            <v>BUCHA DE REDUCAO DE FERRO GALVANIZADO, COM ROSCA BSP, DE 1 1/2" X 3/4"</v>
          </cell>
          <cell r="D600" t="str">
            <v>UN</v>
          </cell>
        </row>
        <row r="601">
          <cell r="B601">
            <v>789</v>
          </cell>
          <cell r="C601" t="str">
            <v>BUCHA DE REDUCAO DE FERRO GALVANIZADO, COM ROSCA BSP, DE 1 1/4" X 1"</v>
          </cell>
          <cell r="D601" t="str">
            <v>UN</v>
          </cell>
        </row>
        <row r="602">
          <cell r="B602">
            <v>768</v>
          </cell>
          <cell r="C602" t="str">
            <v>BUCHA DE REDUCAO DE FERRO GALVANIZADO, COM ROSCA BSP, DE 1 1/4" X 1/2"</v>
          </cell>
          <cell r="D602" t="str">
            <v>UN</v>
          </cell>
        </row>
        <row r="603">
          <cell r="B603">
            <v>769</v>
          </cell>
          <cell r="C603" t="str">
            <v>BUCHA DE REDUCAO DE FERRO GALVANIZADO, COM ROSCA BSP, DE 1 1/4" X 3/4"</v>
          </cell>
          <cell r="D603" t="str">
            <v>UN</v>
          </cell>
        </row>
        <row r="604">
          <cell r="B604">
            <v>764</v>
          </cell>
          <cell r="C604" t="str">
            <v>BUCHA DE REDUCAO DE FERRO GALVANIZADO, COM ROSCA BSP, DE 1" X 1/2"</v>
          </cell>
          <cell r="D604" t="str">
            <v>UN</v>
          </cell>
        </row>
        <row r="605">
          <cell r="B605">
            <v>765</v>
          </cell>
          <cell r="C605" t="str">
            <v>BUCHA DE REDUCAO DE FERRO GALVANIZADO, COM ROSCA BSP, DE 1" X 3/4"</v>
          </cell>
          <cell r="D605" t="str">
            <v>UN</v>
          </cell>
        </row>
        <row r="606">
          <cell r="B606">
            <v>770</v>
          </cell>
          <cell r="C606" t="str">
            <v>BUCHA DE REDUCAO DE FERRO GALVANIZADO, COM ROSCA BSP, DE 1/2" X 1/4"</v>
          </cell>
          <cell r="D606" t="str">
            <v>UN</v>
          </cell>
        </row>
        <row r="607">
          <cell r="B607">
            <v>12394</v>
          </cell>
          <cell r="C607" t="str">
            <v>BUCHA DE REDUCAO DE FERRO GALVANIZADO, COM ROSCA BSP, DE 1/2" X 3/8"</v>
          </cell>
          <cell r="D607" t="str">
            <v>UN</v>
          </cell>
        </row>
        <row r="608">
          <cell r="B608">
            <v>787</v>
          </cell>
          <cell r="C608" t="str">
            <v>BUCHA DE REDUCAO DE FERRO GALVANIZADO, COM ROSCA BSP, DE 2 1/2" X 1 1/2"</v>
          </cell>
          <cell r="D608" t="str">
            <v>UN</v>
          </cell>
        </row>
        <row r="609">
          <cell r="B609">
            <v>774</v>
          </cell>
          <cell r="C609" t="str">
            <v>BUCHA DE REDUCAO DE FERRO GALVANIZADO, COM ROSCA BSP, DE 2 1/2" X 1 1/4"</v>
          </cell>
          <cell r="D609" t="str">
            <v>UN</v>
          </cell>
        </row>
        <row r="610">
          <cell r="B610">
            <v>773</v>
          </cell>
          <cell r="C610" t="str">
            <v>BUCHA DE REDUCAO DE FERRO GALVANIZADO, COM ROSCA BSP, DE 2 1/2" X 1"</v>
          </cell>
          <cell r="D610" t="str">
            <v>UN</v>
          </cell>
        </row>
        <row r="611">
          <cell r="B611">
            <v>775</v>
          </cell>
          <cell r="C611" t="str">
            <v>BUCHA DE REDUCAO DE FERRO GALVANIZADO, COM ROSCA BSP, DE 2 1/2" X 2"</v>
          </cell>
          <cell r="D611" t="str">
            <v>UN</v>
          </cell>
        </row>
        <row r="612">
          <cell r="B612">
            <v>788</v>
          </cell>
          <cell r="C612" t="str">
            <v>BUCHA DE REDUCAO DE FERRO GALVANIZADO, COM ROSCA BSP, DE 2" X 1 1/2"</v>
          </cell>
          <cell r="D612" t="str">
            <v>UN</v>
          </cell>
        </row>
        <row r="613">
          <cell r="B613">
            <v>772</v>
          </cell>
          <cell r="C613" t="str">
            <v>BUCHA DE REDUCAO DE FERRO GALVANIZADO, COM ROSCA BSP, DE 2" X 1 1/4"</v>
          </cell>
          <cell r="D613" t="str">
            <v>UN</v>
          </cell>
        </row>
        <row r="614">
          <cell r="B614">
            <v>771</v>
          </cell>
          <cell r="C614" t="str">
            <v>BUCHA DE REDUCAO DE FERRO GALVANIZADO, COM ROSCA BSP, DE 2" X 1"</v>
          </cell>
          <cell r="D614" t="str">
            <v>UN</v>
          </cell>
        </row>
        <row r="615">
          <cell r="B615">
            <v>776</v>
          </cell>
          <cell r="C615" t="str">
            <v>BUCHA DE REDUCAO DE FERRO GALVANIZADO, COM ROSCA BSP, DE 3" X 1 1/2"</v>
          </cell>
          <cell r="D615" t="str">
            <v>UN</v>
          </cell>
        </row>
        <row r="616">
          <cell r="B616">
            <v>777</v>
          </cell>
          <cell r="C616" t="str">
            <v>BUCHA DE REDUCAO DE FERRO GALVANIZADO, COM ROSCA BSP, DE 3" X 1 1/4"</v>
          </cell>
          <cell r="D616" t="str">
            <v>UN</v>
          </cell>
        </row>
        <row r="617">
          <cell r="B617">
            <v>780</v>
          </cell>
          <cell r="C617" t="str">
            <v>BUCHA DE REDUCAO DE FERRO GALVANIZADO, COM ROSCA BSP, DE 3" X 2 1/2"</v>
          </cell>
          <cell r="D617" t="str">
            <v>UN</v>
          </cell>
        </row>
        <row r="618">
          <cell r="B618">
            <v>778</v>
          </cell>
          <cell r="C618" t="str">
            <v>BUCHA DE REDUCAO DE FERRO GALVANIZADO, COM ROSCA BSP, DE 3" X 2"</v>
          </cell>
          <cell r="D618" t="str">
            <v>UN</v>
          </cell>
        </row>
        <row r="619">
          <cell r="B619">
            <v>779</v>
          </cell>
          <cell r="C619" t="str">
            <v>BUCHA DE REDUCAO DE FERRO GALVANIZADO, COM ROSCA BSP, DE 3/4" X 1/2"</v>
          </cell>
          <cell r="D619" t="str">
            <v>UN</v>
          </cell>
        </row>
        <row r="620">
          <cell r="B620">
            <v>781</v>
          </cell>
          <cell r="C620" t="str">
            <v>BUCHA DE REDUCAO DE FERRO GALVANIZADO, COM ROSCA BSP, DE 4" X 2 1/2"</v>
          </cell>
          <cell r="D620" t="str">
            <v>UN</v>
          </cell>
        </row>
        <row r="621">
          <cell r="B621">
            <v>786</v>
          </cell>
          <cell r="C621" t="str">
            <v>BUCHA DE REDUCAO DE FERRO GALVANIZADO, COM ROSCA BSP, DE 4" X 2"</v>
          </cell>
          <cell r="D621" t="str">
            <v>UN</v>
          </cell>
        </row>
        <row r="622">
          <cell r="B622">
            <v>782</v>
          </cell>
          <cell r="C622" t="str">
            <v>BUCHA DE REDUCAO DE FERRO GALVANIZADO, COM ROSCA BSP, DE 4" X 3"</v>
          </cell>
          <cell r="D622" t="str">
            <v>UN</v>
          </cell>
        </row>
        <row r="623">
          <cell r="B623">
            <v>783</v>
          </cell>
          <cell r="C623" t="str">
            <v>BUCHA DE REDUCAO DE FERRO GALVANIZADO, COM ROSCA BSP, DE 5" X 4"</v>
          </cell>
          <cell r="D623" t="str">
            <v>UN</v>
          </cell>
        </row>
        <row r="624">
          <cell r="B624">
            <v>785</v>
          </cell>
          <cell r="C624" t="str">
            <v>BUCHA DE REDUCAO DE FERRO GALVANIZADO, COM ROSCA BSP, DE 6" X 4"</v>
          </cell>
          <cell r="D624" t="str">
            <v>UN</v>
          </cell>
        </row>
        <row r="625">
          <cell r="B625">
            <v>784</v>
          </cell>
          <cell r="C625" t="str">
            <v>BUCHA DE REDUCAO DE FERRO GALVANIZADO, COM ROSCA BSP, DE 6" X 5"</v>
          </cell>
          <cell r="D625" t="str">
            <v>UN</v>
          </cell>
        </row>
        <row r="626">
          <cell r="B626">
            <v>828</v>
          </cell>
          <cell r="C626" t="str">
            <v>BUCHA DE REDUCAO DE PVC, SOLDAVEL, CURTA, COM 25 X 20 MM, PARA AGUA FRIA PREDIAL</v>
          </cell>
          <cell r="D626" t="str">
            <v>UN</v>
          </cell>
          <cell r="E626">
            <v>0.57999999999999996</v>
          </cell>
          <cell r="F626">
            <v>0.57999999999999996</v>
          </cell>
        </row>
        <row r="627">
          <cell r="B627">
            <v>829</v>
          </cell>
          <cell r="C627" t="str">
            <v>BUCHA DE REDUCAO DE PVC, SOLDAVEL, CURTA, COM 32 X 25 MM, PARA AGUA FRIA PREDIAL</v>
          </cell>
          <cell r="D627" t="str">
            <v>UN</v>
          </cell>
          <cell r="E627">
            <v>0.94</v>
          </cell>
          <cell r="F627">
            <v>0.94</v>
          </cell>
        </row>
        <row r="628">
          <cell r="B628">
            <v>812</v>
          </cell>
          <cell r="C628" t="str">
            <v>BUCHA DE REDUCAO DE PVC, SOLDAVEL, CURTA, COM 40 X 32 MM, PARA AGUA FRIA PREDIAL</v>
          </cell>
          <cell r="D628" t="str">
            <v>UN</v>
          </cell>
          <cell r="E628">
            <v>2.0699999999999998</v>
          </cell>
          <cell r="F628">
            <v>2.0699999999999998</v>
          </cell>
        </row>
        <row r="629">
          <cell r="B629">
            <v>819</v>
          </cell>
          <cell r="C629" t="str">
            <v>BUCHA DE REDUCAO DE PVC, SOLDAVEL, CURTA, COM 50 X 40 MM, PARA AGUA FRIA PREDIAL</v>
          </cell>
          <cell r="D629" t="str">
            <v>UN</v>
          </cell>
          <cell r="E629">
            <v>3.6</v>
          </cell>
          <cell r="F629">
            <v>3.6</v>
          </cell>
        </row>
        <row r="630">
          <cell r="B630">
            <v>818</v>
          </cell>
          <cell r="C630" t="str">
            <v>BUCHA DE REDUCAO DE PVC, SOLDAVEL, CURTA, COM 60 X 50 MM, PARA AGUA FRIA PREDIAL</v>
          </cell>
          <cell r="D630" t="str">
            <v>UN</v>
          </cell>
          <cell r="E630">
            <v>6.71</v>
          </cell>
          <cell r="F630">
            <v>6.71</v>
          </cell>
        </row>
        <row r="631">
          <cell r="B631">
            <v>20086</v>
          </cell>
          <cell r="C631" t="str">
            <v>BUCHA DE REDUCAO DE PVC, SOLDAVEL, LONGA, 50 X 40 MM, PARA ESGOTO PREDIAL</v>
          </cell>
          <cell r="D631" t="str">
            <v>UN</v>
          </cell>
          <cell r="E631">
            <v>2.77</v>
          </cell>
          <cell r="F631">
            <v>2.77</v>
          </cell>
        </row>
        <row r="632">
          <cell r="B632">
            <v>832</v>
          </cell>
          <cell r="C632" t="str">
            <v>BUCHA DE REDUCAO DE PVC, SOLDAVEL, LONGA, COM 32 X 20 MM, PARA AGUA FRIA PREDIAL</v>
          </cell>
          <cell r="D632" t="str">
            <v>UN</v>
          </cell>
          <cell r="E632">
            <v>2.77</v>
          </cell>
          <cell r="F632">
            <v>2.77</v>
          </cell>
        </row>
        <row r="633">
          <cell r="B633">
            <v>834</v>
          </cell>
          <cell r="C633" t="str">
            <v>BUCHA DE REDUCAO DE PVC, SOLDAVEL, LONGA, COM 40 X 25 MM, PARA AGUA FRIA PREDIAL</v>
          </cell>
          <cell r="D633" t="str">
            <v>UN</v>
          </cell>
          <cell r="E633">
            <v>3.59</v>
          </cell>
          <cell r="F633">
            <v>3.59</v>
          </cell>
        </row>
        <row r="634">
          <cell r="B634">
            <v>813</v>
          </cell>
          <cell r="C634" t="str">
            <v>BUCHA DE REDUCAO DE PVC, SOLDAVEL, LONGA, COM 50 X 25 MM, PARA AGUA FRIA PREDIAL</v>
          </cell>
          <cell r="D634" t="str">
            <v>UN</v>
          </cell>
          <cell r="E634">
            <v>4.18</v>
          </cell>
          <cell r="F634">
            <v>4.18</v>
          </cell>
        </row>
        <row r="635">
          <cell r="B635">
            <v>820</v>
          </cell>
          <cell r="C635" t="str">
            <v>BUCHA DE REDUCAO DE PVC, SOLDAVEL, LONGA, COM 50 X 32 MM, PARA AGUA FRIA PREDIAL</v>
          </cell>
          <cell r="D635" t="str">
            <v>UN</v>
          </cell>
          <cell r="E635">
            <v>5.62</v>
          </cell>
          <cell r="F635">
            <v>5.62</v>
          </cell>
        </row>
        <row r="636">
          <cell r="B636">
            <v>816</v>
          </cell>
          <cell r="C636" t="str">
            <v>BUCHA DE REDUCAO DE PVC, SOLDAVEL, LONGA, COM 60 X 25 MM, PARA AGUA FRIA PREDIAL</v>
          </cell>
          <cell r="D636" t="str">
            <v>UN</v>
          </cell>
          <cell r="E636">
            <v>10.02</v>
          </cell>
          <cell r="F636">
            <v>10.02</v>
          </cell>
        </row>
        <row r="637">
          <cell r="B637">
            <v>814</v>
          </cell>
          <cell r="C637" t="str">
            <v>BUCHA DE REDUCAO DE PVC, SOLDAVEL, LONGA, COM 60 X 32 MM, PARA AGUA FRIA PREDIAL</v>
          </cell>
          <cell r="D637" t="str">
            <v>UN</v>
          </cell>
          <cell r="E637">
            <v>12.45</v>
          </cell>
          <cell r="F637">
            <v>12.45</v>
          </cell>
        </row>
        <row r="638">
          <cell r="B638">
            <v>822</v>
          </cell>
          <cell r="C638" t="str">
            <v>BUCHA DE REDUCAO DE PVC, SOLDAVEL, LONGA, COM 60 X 50 MM, PARA AGUA FRIA PREDIAL</v>
          </cell>
          <cell r="D638" t="str">
            <v>UN</v>
          </cell>
          <cell r="E638">
            <v>16.25</v>
          </cell>
          <cell r="F638">
            <v>16.25</v>
          </cell>
        </row>
        <row r="639">
          <cell r="B639">
            <v>821</v>
          </cell>
          <cell r="C639" t="str">
            <v>BUCHA DE REDUCAO DE PVC, SOLDAVEL, LONGA, COM 75 X 50 MM, PARA AGUA FRIA PREDIAL</v>
          </cell>
          <cell r="D639" t="str">
            <v>UN</v>
          </cell>
          <cell r="E639">
            <v>18.59</v>
          </cell>
          <cell r="F639">
            <v>18.59</v>
          </cell>
        </row>
        <row r="640">
          <cell r="B640">
            <v>39191</v>
          </cell>
          <cell r="C640" t="str">
            <v>BUCHA DE REDUCAO EM ALUMINIO, COM ROSCA, DE 1 1/2" X 1 1/4", PARA ELETRODUTO</v>
          </cell>
          <cell r="D640" t="str">
            <v>UN</v>
          </cell>
          <cell r="E640">
            <v>21.77</v>
          </cell>
          <cell r="F640">
            <v>21.77</v>
          </cell>
        </row>
        <row r="641">
          <cell r="B641">
            <v>39190</v>
          </cell>
          <cell r="C641" t="str">
            <v>BUCHA DE REDUCAO EM ALUMINIO, COM ROSCA, DE 1 1/2" X 1", PARA ELETRODUTO</v>
          </cell>
          <cell r="D641" t="str">
            <v>UN</v>
          </cell>
          <cell r="E641">
            <v>22.74</v>
          </cell>
          <cell r="F641">
            <v>22.74</v>
          </cell>
        </row>
        <row r="642">
          <cell r="B642">
            <v>39189</v>
          </cell>
          <cell r="C642" t="str">
            <v>BUCHA DE REDUCAO EM ALUMINIO, COM ROSCA, DE 1 1/2" X 3/4", PARA ELETRODUTO</v>
          </cell>
          <cell r="D642" t="str">
            <v>UN</v>
          </cell>
          <cell r="E642">
            <v>24.07</v>
          </cell>
          <cell r="F642">
            <v>24.07</v>
          </cell>
        </row>
        <row r="643">
          <cell r="B643">
            <v>39188</v>
          </cell>
          <cell r="C643" t="str">
            <v>BUCHA DE REDUCAO EM ALUMINIO, COM ROSCA, DE 1 1/4" X 1", PARA ELETRODUTO</v>
          </cell>
          <cell r="D643" t="str">
            <v>UN</v>
          </cell>
          <cell r="E643">
            <v>17.72</v>
          </cell>
          <cell r="F643">
            <v>17.72</v>
          </cell>
        </row>
        <row r="644">
          <cell r="B644">
            <v>39186</v>
          </cell>
          <cell r="C644" t="str">
            <v>BUCHA DE REDUCAO EM ALUMINIO, COM ROSCA, DE 1 1/4" X 1/2", PARA ELETRODUTO</v>
          </cell>
          <cell r="D644" t="str">
            <v>UN</v>
          </cell>
          <cell r="E644">
            <v>21.54</v>
          </cell>
          <cell r="F644">
            <v>21.54</v>
          </cell>
        </row>
        <row r="645">
          <cell r="B645">
            <v>39187</v>
          </cell>
          <cell r="C645" t="str">
            <v>BUCHA DE REDUCAO EM ALUMINIO, COM ROSCA, DE 1 1/4" X 3/4", PARA ELETRODUTO</v>
          </cell>
          <cell r="D645" t="str">
            <v>UN</v>
          </cell>
          <cell r="E645">
            <v>18.57</v>
          </cell>
          <cell r="F645">
            <v>18.57</v>
          </cell>
        </row>
        <row r="646">
          <cell r="B646">
            <v>39184</v>
          </cell>
          <cell r="C646" t="str">
            <v>BUCHA DE REDUCAO EM ALUMINIO, COM ROSCA, DE 1" X 1/2", PARA ELETRODUTO</v>
          </cell>
          <cell r="D646" t="str">
            <v>UN</v>
          </cell>
          <cell r="E646">
            <v>6.99</v>
          </cell>
          <cell r="F646">
            <v>6.99</v>
          </cell>
        </row>
        <row r="647">
          <cell r="B647">
            <v>39185</v>
          </cell>
          <cell r="C647" t="str">
            <v>BUCHA DE REDUCAO EM ALUMINIO, COM ROSCA, DE 1" X 3/4", PARA ELETRODUTO</v>
          </cell>
          <cell r="D647" t="str">
            <v>UN</v>
          </cell>
          <cell r="E647">
            <v>6.37</v>
          </cell>
          <cell r="F647">
            <v>6.37</v>
          </cell>
        </row>
        <row r="648">
          <cell r="B648">
            <v>39198</v>
          </cell>
          <cell r="C648" t="str">
            <v>BUCHA DE REDUCAO EM ALUMINIO, COM ROSCA, DE 2 1/2" X 1 1/2", PARA ELETRODUTO</v>
          </cell>
          <cell r="D648" t="str">
            <v>UN</v>
          </cell>
          <cell r="E648">
            <v>71.430000000000007</v>
          </cell>
          <cell r="F648">
            <v>71.430000000000007</v>
          </cell>
        </row>
        <row r="649">
          <cell r="B649">
            <v>39197</v>
          </cell>
          <cell r="C649" t="str">
            <v>BUCHA DE REDUCAO EM ALUMINIO, COM ROSCA, DE 2 1/2" X 1 1/4", PARA ELETRODUTO</v>
          </cell>
          <cell r="D649" t="str">
            <v>UN</v>
          </cell>
          <cell r="E649">
            <v>74.62</v>
          </cell>
          <cell r="F649">
            <v>74.62</v>
          </cell>
        </row>
        <row r="650">
          <cell r="B650">
            <v>39196</v>
          </cell>
          <cell r="C650" t="str">
            <v>BUCHA DE REDUCAO EM ALUMINIO, COM ROSCA, DE 2 1/2" X 1", PARA ELETRODUTO</v>
          </cell>
          <cell r="D650" t="str">
            <v>UN</v>
          </cell>
          <cell r="E650">
            <v>76.95</v>
          </cell>
          <cell r="F650">
            <v>76.95</v>
          </cell>
        </row>
        <row r="651">
          <cell r="B651">
            <v>39199</v>
          </cell>
          <cell r="C651" t="str">
            <v>BUCHA DE REDUCAO EM ALUMINIO, COM ROSCA, DE 2 1/2" X 2", PARA ELETRODUTO</v>
          </cell>
          <cell r="D651" t="str">
            <v>UN</v>
          </cell>
          <cell r="E651">
            <v>68.739999999999995</v>
          </cell>
          <cell r="F651">
            <v>68.739999999999995</v>
          </cell>
        </row>
        <row r="652">
          <cell r="B652">
            <v>39195</v>
          </cell>
          <cell r="C652" t="str">
            <v>BUCHA DE REDUCAO EM ALUMINIO, COM ROSCA, DE 2" X 1 1/2", PARA ELETRODUTO</v>
          </cell>
          <cell r="D652" t="str">
            <v>UN</v>
          </cell>
          <cell r="E652">
            <v>39.68</v>
          </cell>
          <cell r="F652">
            <v>39.68</v>
          </cell>
        </row>
        <row r="653">
          <cell r="B653">
            <v>39194</v>
          </cell>
          <cell r="C653" t="str">
            <v>BUCHA DE REDUCAO EM ALUMINIO, COM ROSCA, DE 2" X 1 1/4", PARA ELETRODUTO</v>
          </cell>
          <cell r="D653" t="str">
            <v>UN</v>
          </cell>
          <cell r="E653">
            <v>42.46</v>
          </cell>
          <cell r="F653">
            <v>42.46</v>
          </cell>
        </row>
        <row r="654">
          <cell r="B654">
            <v>39193</v>
          </cell>
          <cell r="C654" t="str">
            <v>BUCHA DE REDUCAO EM ALUMINIO, COM ROSCA, DE 2" X 1", PARA ELETRODUTO</v>
          </cell>
          <cell r="D654" t="str">
            <v>UN</v>
          </cell>
          <cell r="E654">
            <v>46.54</v>
          </cell>
          <cell r="F654">
            <v>46.54</v>
          </cell>
        </row>
        <row r="655">
          <cell r="B655">
            <v>39192</v>
          </cell>
          <cell r="C655" t="str">
            <v>BUCHA DE REDUCAO EM ALUMINIO, COM ROSCA, DE 2" X 3/4", PARA ELETRODUTO</v>
          </cell>
          <cell r="D655" t="str">
            <v>UN</v>
          </cell>
          <cell r="E655">
            <v>48.41</v>
          </cell>
          <cell r="F655">
            <v>48.41</v>
          </cell>
        </row>
        <row r="656">
          <cell r="B656">
            <v>39201</v>
          </cell>
          <cell r="C656" t="str">
            <v>BUCHA DE REDUCAO EM ALUMINIO, COM ROSCA, DE 3" X 1 1/2", PARA ELETRODUTO</v>
          </cell>
          <cell r="D656" t="str">
            <v>UN</v>
          </cell>
          <cell r="E656">
            <v>85.4</v>
          </cell>
          <cell r="F656">
            <v>85.4</v>
          </cell>
        </row>
        <row r="657">
          <cell r="B657">
            <v>39200</v>
          </cell>
          <cell r="C657" t="str">
            <v>BUCHA DE REDUCAO EM ALUMINIO, COM ROSCA, DE 3" X 1 1/4", PARA ELETRODUTO</v>
          </cell>
          <cell r="D657" t="str">
            <v>UN</v>
          </cell>
          <cell r="E657">
            <v>86.09</v>
          </cell>
          <cell r="F657">
            <v>86.09</v>
          </cell>
        </row>
        <row r="658">
          <cell r="B658">
            <v>39203</v>
          </cell>
          <cell r="C658" t="str">
            <v>BUCHA DE REDUCAO EM ALUMINIO, COM ROSCA, DE 3" X 2 1/2", PARA ELETRODUTO</v>
          </cell>
          <cell r="D658" t="str">
            <v>UN</v>
          </cell>
          <cell r="E658">
            <v>69.510000000000005</v>
          </cell>
          <cell r="F658">
            <v>69.510000000000005</v>
          </cell>
        </row>
        <row r="659">
          <cell r="B659">
            <v>39202</v>
          </cell>
          <cell r="C659" t="str">
            <v>BUCHA DE REDUCAO EM ALUMINIO, COM ROSCA, DE 3" X 2", PARA ELETRODUTO</v>
          </cell>
          <cell r="D659" t="str">
            <v>UN</v>
          </cell>
          <cell r="E659">
            <v>81.650000000000006</v>
          </cell>
          <cell r="F659">
            <v>81.650000000000006</v>
          </cell>
        </row>
        <row r="660">
          <cell r="B660">
            <v>39920</v>
          </cell>
          <cell r="C660" t="str">
            <v>BUCHA DE REDUCAO EM ALUMINIO, COM ROSCA, DE 3/4" X 1/2",  PARA ELETRODUTO</v>
          </cell>
          <cell r="D660" t="str">
            <v>UN</v>
          </cell>
          <cell r="E660">
            <v>5.86</v>
          </cell>
          <cell r="F660">
            <v>5.86</v>
          </cell>
        </row>
        <row r="661">
          <cell r="B661">
            <v>39205</v>
          </cell>
          <cell r="C661" t="str">
            <v>BUCHA DE REDUCAO EM ALUMINIO, COM ROSCA, DE 4" X 2 1/2", PARA ELETRODUTO</v>
          </cell>
          <cell r="D661" t="str">
            <v>UN</v>
          </cell>
          <cell r="E661">
            <v>136.22999999999999</v>
          </cell>
          <cell r="F661">
            <v>136.22999999999999</v>
          </cell>
        </row>
        <row r="662">
          <cell r="B662">
            <v>39204</v>
          </cell>
          <cell r="C662" t="str">
            <v>BUCHA DE REDUCAO EM ALUMINIO, COM ROSCA, DE 4" X 2", PARA ELETRODUTO</v>
          </cell>
          <cell r="D662" t="str">
            <v>UN</v>
          </cell>
          <cell r="E662">
            <v>139.52000000000001</v>
          </cell>
          <cell r="F662">
            <v>139.52000000000001</v>
          </cell>
        </row>
        <row r="663">
          <cell r="B663">
            <v>39206</v>
          </cell>
          <cell r="C663" t="str">
            <v>BUCHA DE REDUCAO EM ALUMINIO, COM ROSCA, DE 4" X 3", PARA ELETRODUTO</v>
          </cell>
          <cell r="D663" t="str">
            <v>UN</v>
          </cell>
          <cell r="E663">
            <v>132.36000000000001</v>
          </cell>
          <cell r="F663">
            <v>132.36000000000001</v>
          </cell>
        </row>
        <row r="664">
          <cell r="B664">
            <v>798</v>
          </cell>
          <cell r="C664" t="str">
            <v>BUCHA DE REDUCAO PVC ROSCAVEL 3/4" X 1/2"</v>
          </cell>
          <cell r="D664" t="str">
            <v>UN</v>
          </cell>
          <cell r="E664">
            <v>1.1599999999999999</v>
          </cell>
          <cell r="F664">
            <v>1.1599999999999999</v>
          </cell>
        </row>
        <row r="665">
          <cell r="B665">
            <v>797</v>
          </cell>
          <cell r="C665" t="str">
            <v>BUCHA DE REDUCAO PVC, ROSCAVEL 1 1/2" X 1"</v>
          </cell>
          <cell r="D665" t="str">
            <v>UN</v>
          </cell>
          <cell r="E665">
            <v>8.41</v>
          </cell>
          <cell r="F665">
            <v>8.41</v>
          </cell>
        </row>
        <row r="666">
          <cell r="B666">
            <v>796</v>
          </cell>
          <cell r="C666" t="str">
            <v>BUCHA DE REDUCAO PVC, ROSCAVEL, 1 1/2" X 3/4"</v>
          </cell>
          <cell r="D666" t="str">
            <v>UN</v>
          </cell>
          <cell r="E666">
            <v>7.15</v>
          </cell>
          <cell r="F666">
            <v>7.15</v>
          </cell>
        </row>
        <row r="667">
          <cell r="B667">
            <v>799</v>
          </cell>
          <cell r="C667" t="str">
            <v>BUCHA DE REDUCAO PVC, ROSCAVEL, 1" X 1/2"</v>
          </cell>
          <cell r="D667" t="str">
            <v>UN</v>
          </cell>
          <cell r="E667">
            <v>3.46</v>
          </cell>
          <cell r="F667">
            <v>3.46</v>
          </cell>
        </row>
        <row r="668">
          <cell r="B668">
            <v>792</v>
          </cell>
          <cell r="C668" t="str">
            <v>BUCHA DE REDUCAO PVC, ROSCAVEL, 1" X 3/4"</v>
          </cell>
          <cell r="D668" t="str">
            <v>UN</v>
          </cell>
          <cell r="E668">
            <v>3.35</v>
          </cell>
          <cell r="F668">
            <v>3.35</v>
          </cell>
        </row>
        <row r="669">
          <cell r="B669">
            <v>38001</v>
          </cell>
          <cell r="C669" t="str">
            <v>BUCHA DE REDUCAO, CPVC, SOLDAVEL, 22 X 15 MM, PARA AGUA QUENTE</v>
          </cell>
          <cell r="D669" t="str">
            <v>UN</v>
          </cell>
          <cell r="E669">
            <v>1.18</v>
          </cell>
          <cell r="F669">
            <v>1.18</v>
          </cell>
        </row>
        <row r="670">
          <cell r="B670">
            <v>38002</v>
          </cell>
          <cell r="C670" t="str">
            <v>BUCHA DE REDUCAO, CPVC, SOLDAVEL, 28 X 22 MM, PARA AGUA QUENTE</v>
          </cell>
          <cell r="D670" t="str">
            <v>UN</v>
          </cell>
          <cell r="E670">
            <v>4.12</v>
          </cell>
          <cell r="F670">
            <v>4.12</v>
          </cell>
        </row>
        <row r="671">
          <cell r="B671">
            <v>38003</v>
          </cell>
          <cell r="C671" t="str">
            <v>BUCHA DE REDUCAO, CPVC, SOLDAVEL, 35 X 28 MM, PARA AGUA QUENTE</v>
          </cell>
          <cell r="D671" t="str">
            <v>UN</v>
          </cell>
          <cell r="E671">
            <v>28.16</v>
          </cell>
          <cell r="F671">
            <v>28.16</v>
          </cell>
        </row>
        <row r="672">
          <cell r="B672">
            <v>38004</v>
          </cell>
          <cell r="C672" t="str">
            <v>BUCHA DE REDUCAO, CPVC, SOLDAVEL, 42 X 22 MM, PARA AGUA QUENTE</v>
          </cell>
          <cell r="D672" t="str">
            <v>UN</v>
          </cell>
          <cell r="E672">
            <v>32.39</v>
          </cell>
          <cell r="F672">
            <v>32.39</v>
          </cell>
        </row>
        <row r="673">
          <cell r="B673">
            <v>44263</v>
          </cell>
          <cell r="C673" t="str">
            <v>BUCHA DE REDUCAO, CPVC, SOLDAVEL, 54 X 35 MM, PARA AGUA QUENTE</v>
          </cell>
          <cell r="D673" t="str">
            <v>UN</v>
          </cell>
          <cell r="E673">
            <v>58.15</v>
          </cell>
          <cell r="F673">
            <v>58.15</v>
          </cell>
        </row>
        <row r="674">
          <cell r="B674">
            <v>36327</v>
          </cell>
          <cell r="C674" t="str">
            <v>BUCHA DE REDUCAO, PPR, DN 25 X 20 MM, PARA AGUA QUENTE PREDIAL</v>
          </cell>
          <cell r="D674" t="str">
            <v>UN</v>
          </cell>
        </row>
        <row r="675">
          <cell r="B675">
            <v>38992</v>
          </cell>
          <cell r="C675" t="str">
            <v>BUCHA DE REDUCAO, PPR, DN 32 X 25 MM, PARA AGUA QUENTE E FRIA PREDIAL</v>
          </cell>
          <cell r="D675" t="str">
            <v>UN</v>
          </cell>
        </row>
        <row r="676">
          <cell r="B676">
            <v>38993</v>
          </cell>
          <cell r="C676" t="str">
            <v>BUCHA DE REDUCAO, PPR, DN 40 X 25 MM, PARA AGUA QUENTE E FRIA PREDIAL</v>
          </cell>
          <cell r="D676" t="str">
            <v>UN</v>
          </cell>
        </row>
        <row r="677">
          <cell r="B677">
            <v>44175</v>
          </cell>
          <cell r="C677" t="str">
            <v>BUCHA DE REDUCAO, PPR, DN 50 X 25 MM, PARA AGUA QUENTE E FRIA PREDIAL</v>
          </cell>
          <cell r="D677" t="str">
            <v>UN</v>
          </cell>
        </row>
        <row r="678">
          <cell r="B678">
            <v>44177</v>
          </cell>
          <cell r="C678" t="str">
            <v>BUCHA DE REDUCAO, PPR, DN 50 X 32 MM, PARA AGUA QUENTE E FRIA PREDIAL</v>
          </cell>
          <cell r="D678" t="str">
            <v>UN</v>
          </cell>
        </row>
        <row r="679">
          <cell r="B679">
            <v>38418</v>
          </cell>
          <cell r="C679" t="str">
            <v>BUCHA DE REDUCAO, PVC, LONGA, SERIE R, DN 50 X 40 MM, PARA ESGOTO PREDIAL</v>
          </cell>
          <cell r="D679" t="str">
            <v>UN</v>
          </cell>
          <cell r="E679">
            <v>4.76</v>
          </cell>
          <cell r="F679">
            <v>4.76</v>
          </cell>
        </row>
        <row r="680">
          <cell r="B680">
            <v>39178</v>
          </cell>
          <cell r="C680" t="str">
            <v>BUCHA EM ALUMINIO, COM ROSCA, DE 1 1/2", PARA ELETRODUTO</v>
          </cell>
          <cell r="D680" t="str">
            <v>UN</v>
          </cell>
          <cell r="E680">
            <v>2.35</v>
          </cell>
          <cell r="F680">
            <v>2.35</v>
          </cell>
        </row>
        <row r="681">
          <cell r="B681">
            <v>39177</v>
          </cell>
          <cell r="C681" t="str">
            <v>BUCHA EM ALUMINIO, COM ROSCA, DE 1 1/4", PARA ELETRODUTO</v>
          </cell>
          <cell r="D681" t="str">
            <v>UN</v>
          </cell>
          <cell r="E681">
            <v>2.13</v>
          </cell>
          <cell r="F681">
            <v>2.13</v>
          </cell>
        </row>
        <row r="682">
          <cell r="B682">
            <v>39176</v>
          </cell>
          <cell r="C682" t="str">
            <v>BUCHA EM ALUMINIO, COM ROSCA, DE 1", PARA ELETRODUTO</v>
          </cell>
          <cell r="D682" t="str">
            <v>UN</v>
          </cell>
          <cell r="E682">
            <v>1.39</v>
          </cell>
          <cell r="F682">
            <v>1.39</v>
          </cell>
        </row>
        <row r="683">
          <cell r="B683">
            <v>39174</v>
          </cell>
          <cell r="C683" t="str">
            <v>BUCHA EM ALUMINIO, COM ROSCA, DE 1/2", PARA ELETRODUTO</v>
          </cell>
          <cell r="D683" t="str">
            <v>UN</v>
          </cell>
          <cell r="E683">
            <v>1.06</v>
          </cell>
          <cell r="F683">
            <v>1.06</v>
          </cell>
        </row>
        <row r="684">
          <cell r="B684">
            <v>39180</v>
          </cell>
          <cell r="C684" t="str">
            <v>BUCHA EM ALUMINIO, COM ROSCA, DE 2 1/2", PARA ELETRODUTO</v>
          </cell>
          <cell r="D684" t="str">
            <v>UN</v>
          </cell>
          <cell r="E684">
            <v>6.39</v>
          </cell>
          <cell r="F684">
            <v>6.39</v>
          </cell>
        </row>
        <row r="685">
          <cell r="B685">
            <v>39179</v>
          </cell>
          <cell r="C685" t="str">
            <v>BUCHA EM ALUMINIO, COM ROSCA, DE 2", PARA ELETRODUTO</v>
          </cell>
          <cell r="D685" t="str">
            <v>UN</v>
          </cell>
          <cell r="E685">
            <v>5.66</v>
          </cell>
          <cell r="F685">
            <v>5.66</v>
          </cell>
        </row>
        <row r="686">
          <cell r="B686">
            <v>39181</v>
          </cell>
          <cell r="C686" t="str">
            <v>BUCHA EM ALUMINIO, COM ROSCA, DE 3", PARA ELETRODUTO</v>
          </cell>
          <cell r="D686" t="str">
            <v>UN</v>
          </cell>
          <cell r="E686">
            <v>8.57</v>
          </cell>
          <cell r="F686">
            <v>8.57</v>
          </cell>
        </row>
        <row r="687">
          <cell r="B687">
            <v>39175</v>
          </cell>
          <cell r="C687" t="str">
            <v>BUCHA EM ALUMINIO, COM ROSCA, DE 3/4", PARA ELETRODUTO</v>
          </cell>
          <cell r="D687" t="str">
            <v>UN</v>
          </cell>
          <cell r="E687">
            <v>1.3</v>
          </cell>
          <cell r="F687">
            <v>1.3</v>
          </cell>
        </row>
        <row r="688">
          <cell r="B688">
            <v>39217</v>
          </cell>
          <cell r="C688" t="str">
            <v>BUCHA EM ALUMINIO, COM ROSCA, DE 3/8", PARA ELETRODUTO</v>
          </cell>
          <cell r="D688" t="str">
            <v>UN</v>
          </cell>
          <cell r="E688">
            <v>1</v>
          </cell>
          <cell r="F688">
            <v>1</v>
          </cell>
        </row>
        <row r="689">
          <cell r="B689">
            <v>39182</v>
          </cell>
          <cell r="C689" t="str">
            <v>BUCHA EM ALUMINIO, COM ROSCA, DE 4", PARA ELETRODUTO</v>
          </cell>
          <cell r="D689" t="str">
            <v>UN</v>
          </cell>
          <cell r="E689">
            <v>12.06</v>
          </cell>
          <cell r="F689">
            <v>12.06</v>
          </cell>
        </row>
        <row r="690">
          <cell r="B690">
            <v>12616</v>
          </cell>
          <cell r="C690" t="str">
            <v>CABECEIRA DIREITA OU ESQUERDA, PVC, PARA CALHA PLUVIAL, DIAMETRO ENTRE *119 E 170* MM, PARA DRENAGEM PLUVIAL PREDIAL</v>
          </cell>
          <cell r="D690" t="str">
            <v>UN</v>
          </cell>
          <cell r="E690">
            <v>14.68</v>
          </cell>
          <cell r="F690">
            <v>14.68</v>
          </cell>
        </row>
        <row r="691">
          <cell r="B691">
            <v>1049</v>
          </cell>
          <cell r="C691" t="str">
            <v>CABECOTE PARA ENTRADA DE LINHA DE ALIMENTACAO PARA ELETRODUTO, EM LIGA DE ALUMINIO COM ACABAMENTO ANTI CORROSIVO, COM FIXACAO POR ENCAIXE LISO DE 360 GRAUS, DE 1 1/2"</v>
          </cell>
          <cell r="D691" t="str">
            <v>UN</v>
          </cell>
          <cell r="E691">
            <v>10.09</v>
          </cell>
          <cell r="F691">
            <v>10.09</v>
          </cell>
        </row>
        <row r="692">
          <cell r="B692">
            <v>1099</v>
          </cell>
          <cell r="C692" t="str">
            <v>CABECOTE PARA ENTRADA DE LINHA DE ALIMENTACAO PARA ELETRODUTO, EM LIGA DE ALUMINIO COM ACABAMENTO ANTI CORROSIVO, COM FIXACAO POR ENCAIXE LISO DE 360 GRAUS, DE 1 1/4"</v>
          </cell>
          <cell r="D692" t="str">
            <v>UN</v>
          </cell>
          <cell r="E692">
            <v>7.72</v>
          </cell>
          <cell r="F692">
            <v>7.72</v>
          </cell>
        </row>
        <row r="693">
          <cell r="B693">
            <v>1050</v>
          </cell>
          <cell r="C693" t="str">
            <v>CABECOTE PARA ENTRADA DE LINHA DE ALIMENTACAO PARA ELETRODUTO, EM LIGA DE ALUMINIO COM ACABAMENTO ANTI CORROSIVO, COM FIXACAO POR ENCAIXE LISO DE 360 GRAUS, DE 1"</v>
          </cell>
          <cell r="D693" t="str">
            <v>UN</v>
          </cell>
          <cell r="E693">
            <v>5.28</v>
          </cell>
          <cell r="F693">
            <v>5.28</v>
          </cell>
        </row>
        <row r="694">
          <cell r="B694">
            <v>39678</v>
          </cell>
          <cell r="C694" t="str">
            <v>CABECOTE PARA ENTRADA DE LINHA DE ALIMENTACAO PARA ELETRODUTO, EM LIGA DE ALUMINIO COM ACABAMENTO ANTI CORROSIVO, COM FIXACAO POR ENCAIXE LISO DE 360 GRAUS, DE 1/2"</v>
          </cell>
          <cell r="D694" t="str">
            <v>UN</v>
          </cell>
          <cell r="E694">
            <v>3.11</v>
          </cell>
          <cell r="F694">
            <v>3.11</v>
          </cell>
        </row>
        <row r="695">
          <cell r="B695">
            <v>1101</v>
          </cell>
          <cell r="C695" t="str">
            <v>CABECOTE PARA ENTRADA DE LINHA DE ALIMENTACAO PARA ELETRODUTO, EM LIGA DE ALUMINIO COM ACABAMENTO ANTI CORROSIVO, COM FIXACAO POR ENCAIXE LISO DE 360 GRAUS, DE 2 1/2"</v>
          </cell>
          <cell r="D695" t="str">
            <v>UN</v>
          </cell>
          <cell r="E695">
            <v>33.29</v>
          </cell>
          <cell r="F695">
            <v>33.29</v>
          </cell>
        </row>
        <row r="696">
          <cell r="B696">
            <v>1100</v>
          </cell>
          <cell r="C696" t="str">
            <v>CABECOTE PARA ENTRADA DE LINHA DE ALIMENTACAO PARA ELETRODUTO, EM LIGA DE ALUMINIO COM ACABAMENTO ANTI CORROSIVO, COM FIXACAO POR ENCAIXE LISO DE 360 GRAUS, DE 2"</v>
          </cell>
          <cell r="D696" t="str">
            <v>UN</v>
          </cell>
          <cell r="E696">
            <v>17.18</v>
          </cell>
          <cell r="F696">
            <v>17.18</v>
          </cell>
        </row>
        <row r="697">
          <cell r="B697">
            <v>39679</v>
          </cell>
          <cell r="C697" t="str">
            <v>CABECOTE PARA ENTRADA DE LINHA DE ALIMENTACAO PARA ELETRODUTO, EM LIGA DE ALUMINIO COM ACABAMENTO ANTI CORROSIVO, COM FIXACAO POR ENCAIXE LISO DE 360 GRAUS, DE 3 1/2"</v>
          </cell>
          <cell r="D697" t="str">
            <v>UN</v>
          </cell>
          <cell r="E697">
            <v>66.349999999999994</v>
          </cell>
          <cell r="F697">
            <v>66.349999999999994</v>
          </cell>
        </row>
        <row r="698">
          <cell r="B698">
            <v>1102</v>
          </cell>
          <cell r="C698" t="str">
            <v>CABECOTE PARA ENTRADA DE LINHA DE ALIMENTACAO PARA ELETRODUTO, EM LIGA DE ALUMINIO COM ACABAMENTO ANTI CORROSIVO, COM FIXACAO POR ENCAIXE LISO DE 360 GRAUS, DE 3"</v>
          </cell>
          <cell r="D698" t="str">
            <v>UN</v>
          </cell>
          <cell r="E698">
            <v>49.64</v>
          </cell>
          <cell r="F698">
            <v>49.64</v>
          </cell>
        </row>
        <row r="699">
          <cell r="B699">
            <v>1098</v>
          </cell>
          <cell r="C699" t="str">
            <v>CABECOTE PARA ENTRADA DE LINHA DE ALIMENTACAO PARA ELETRODUTO, EM LIGA DE ALUMINIO COM ACABAMENTO ANTI CORROSIVO, COM FIXACAO POR ENCAIXE LISO DE 360 GRAUS, DE 3/4"</v>
          </cell>
          <cell r="D699" t="str">
            <v>UN</v>
          </cell>
          <cell r="E699">
            <v>4.12</v>
          </cell>
          <cell r="F699">
            <v>4.12</v>
          </cell>
        </row>
        <row r="700">
          <cell r="B700">
            <v>1051</v>
          </cell>
          <cell r="C700" t="str">
            <v>CABECOTE PARA ENTRADA DE LINHA DE ALIMENTACAO PARA ELETRODUTO, EM LIGA DE ALUMINIO COM ACABAMENTO ANTI CORROSIVO, COM FIXACAO POR ENCAIXE LISO DE 360 GRAUS, DE 4"</v>
          </cell>
          <cell r="D700" t="str">
            <v>UN</v>
          </cell>
          <cell r="E700">
            <v>72.150000000000006</v>
          </cell>
          <cell r="F700">
            <v>72.150000000000006</v>
          </cell>
        </row>
        <row r="701">
          <cell r="B701">
            <v>37399</v>
          </cell>
          <cell r="C701" t="str">
            <v>CABIDE/GANCHO DE BANHEIRO SIMPLES EM METAL CROMADO</v>
          </cell>
          <cell r="D701" t="str">
            <v>UN</v>
          </cell>
          <cell r="E701">
            <v>48.37</v>
          </cell>
          <cell r="F701">
            <v>48.37</v>
          </cell>
        </row>
        <row r="702">
          <cell r="B702">
            <v>43834</v>
          </cell>
          <cell r="C702" t="str">
            <v>CABO COAXIAL RG11 95% DE MALHA</v>
          </cell>
          <cell r="D702" t="str">
            <v>M</v>
          </cell>
          <cell r="E702">
            <v>17.899999999999999</v>
          </cell>
          <cell r="F702">
            <v>17.899999999999999</v>
          </cell>
        </row>
        <row r="703">
          <cell r="B703">
            <v>43835</v>
          </cell>
          <cell r="C703" t="str">
            <v>CABO COAXIAL RG59 95% DE MALHA</v>
          </cell>
          <cell r="D703" t="str">
            <v>M</v>
          </cell>
          <cell r="E703">
            <v>1.6</v>
          </cell>
          <cell r="F703">
            <v>1.6</v>
          </cell>
        </row>
        <row r="704">
          <cell r="B704">
            <v>43833</v>
          </cell>
          <cell r="C704" t="str">
            <v>CABO COAXIAL RG6 95% DE MALHA</v>
          </cell>
          <cell r="D704" t="str">
            <v>M</v>
          </cell>
          <cell r="E704">
            <v>1.66</v>
          </cell>
          <cell r="F704">
            <v>1.66</v>
          </cell>
        </row>
        <row r="705">
          <cell r="B705">
            <v>41955</v>
          </cell>
          <cell r="C705" t="str">
            <v>CABO DE ACO GALVANIZADO, DIAMETRO 12,7 MM (1/2"), COM ALMA DE ACO CABO INDEPENDENTE 6 X 25 F</v>
          </cell>
          <cell r="D705" t="str">
            <v>KG</v>
          </cell>
          <cell r="E705">
            <v>55.22</v>
          </cell>
          <cell r="F705">
            <v>55.22</v>
          </cell>
        </row>
        <row r="706">
          <cell r="B706">
            <v>41953</v>
          </cell>
          <cell r="C706" t="str">
            <v>CABO DE ACO GALVANIZADO, DIAMETRO 12,7 MM (1/2"), COM ALMA DE FIBRA 6 X 25 F</v>
          </cell>
          <cell r="D706" t="str">
            <v>KG</v>
          </cell>
          <cell r="E706">
            <v>52.7</v>
          </cell>
          <cell r="F706">
            <v>52.7</v>
          </cell>
        </row>
        <row r="707">
          <cell r="B707">
            <v>41954</v>
          </cell>
          <cell r="C707" t="str">
            <v>CABO DE ACO GALVANIZADO, DIAMETRO 9,53 MM (3/8"), COM ALMA DE FIBRA 6 X 25 F</v>
          </cell>
          <cell r="D707" t="str">
            <v>KG</v>
          </cell>
          <cell r="E707">
            <v>52.2</v>
          </cell>
          <cell r="F707">
            <v>52.2</v>
          </cell>
        </row>
        <row r="708">
          <cell r="B708">
            <v>25004</v>
          </cell>
          <cell r="C708" t="str">
            <v>CABO DE ALUMINIO NU COM ALMA DE ACO, BITOLA 1/0 AWG</v>
          </cell>
          <cell r="D708" t="str">
            <v>KG</v>
          </cell>
          <cell r="E708">
            <v>50.94</v>
          </cell>
          <cell r="F708">
            <v>50.94</v>
          </cell>
        </row>
        <row r="709">
          <cell r="B709">
            <v>25002</v>
          </cell>
          <cell r="C709" t="str">
            <v>CABO DE ALUMINIO NU COM ALMA DE ACO, BITOLA 2 AWG</v>
          </cell>
          <cell r="D709" t="str">
            <v>KG</v>
          </cell>
          <cell r="E709">
            <v>50.94</v>
          </cell>
          <cell r="F709">
            <v>50.94</v>
          </cell>
        </row>
        <row r="710">
          <cell r="B710">
            <v>37409</v>
          </cell>
          <cell r="C710" t="str">
            <v>CABO DE ALUMINIO NU COM ALMA DE ACO, BITOLA 2/0 AWG</v>
          </cell>
          <cell r="D710" t="str">
            <v>KG</v>
          </cell>
          <cell r="E710">
            <v>50.94</v>
          </cell>
          <cell r="F710">
            <v>50.94</v>
          </cell>
        </row>
        <row r="711">
          <cell r="B711">
            <v>841</v>
          </cell>
          <cell r="C711" t="str">
            <v>CABO DE ALUMINIO NU COM ALMA DE ACO, BITOLA 4 AWG</v>
          </cell>
          <cell r="D711" t="str">
            <v>KG</v>
          </cell>
          <cell r="E711">
            <v>51.57</v>
          </cell>
          <cell r="F711">
            <v>51.57</v>
          </cell>
        </row>
        <row r="712">
          <cell r="B712">
            <v>25005</v>
          </cell>
          <cell r="C712" t="str">
            <v>CABO DE ALUMINIO NU SEM ALMA DE ACO, BITOLA 1/0 AWG</v>
          </cell>
          <cell r="D712" t="str">
            <v>KG</v>
          </cell>
          <cell r="E712">
            <v>55.9</v>
          </cell>
          <cell r="F712">
            <v>55.9</v>
          </cell>
        </row>
        <row r="713">
          <cell r="B713">
            <v>25003</v>
          </cell>
          <cell r="C713" t="str">
            <v>CABO DE ALUMINIO NU SEM ALMA DE ACO, BITOLA 2 AWG</v>
          </cell>
          <cell r="D713" t="str">
            <v>KG</v>
          </cell>
          <cell r="E713">
            <v>56.74</v>
          </cell>
          <cell r="F713">
            <v>56.74</v>
          </cell>
        </row>
        <row r="714">
          <cell r="B714">
            <v>37410</v>
          </cell>
          <cell r="C714" t="str">
            <v>CABO DE ALUMINIO NU SEM ALMA DE ACO, BITOLA 2/0 AWG</v>
          </cell>
          <cell r="D714" t="str">
            <v>KG</v>
          </cell>
          <cell r="E714">
            <v>55.9</v>
          </cell>
          <cell r="F714">
            <v>55.9</v>
          </cell>
        </row>
        <row r="715">
          <cell r="B715">
            <v>842</v>
          </cell>
          <cell r="C715" t="str">
            <v>CABO DE ALUMINIO NU SEM ALMA DE ACO, BITOLA 4 AWG</v>
          </cell>
          <cell r="D715" t="str">
            <v>KG</v>
          </cell>
          <cell r="E715">
            <v>56.7</v>
          </cell>
          <cell r="F715">
            <v>56.7</v>
          </cell>
        </row>
        <row r="716">
          <cell r="B716">
            <v>44391</v>
          </cell>
          <cell r="C716" t="str">
            <v>CABO DE COBRE FLEXIVEL NAO HALOGENADO, SEM EMISSAO DE FUMACA, 750V, SECAO NOMINAL 120 MM</v>
          </cell>
          <cell r="D716" t="str">
            <v>M</v>
          </cell>
          <cell r="E716">
            <v>120.81</v>
          </cell>
          <cell r="F716">
            <v>120.81</v>
          </cell>
        </row>
        <row r="717">
          <cell r="B717">
            <v>44388</v>
          </cell>
          <cell r="C717" t="str">
            <v>CABO DE COBRE FLEXIVEL NAO HALOGENADO, SEM EMISSAO DE FUMACA, 750V, SECAO NOMINAL 2,5 MM</v>
          </cell>
          <cell r="D717" t="str">
            <v>M</v>
          </cell>
          <cell r="E717">
            <v>2.61</v>
          </cell>
          <cell r="F717">
            <v>2.61</v>
          </cell>
        </row>
        <row r="718">
          <cell r="B718">
            <v>44392</v>
          </cell>
          <cell r="C718" t="str">
            <v>CABO DE COBRE FLEXIVEL NAO HALOGENADO, SEM EMISSAO DE FUMACA, 750V, SECAO NOMINAL 240 MM</v>
          </cell>
          <cell r="D718" t="str">
            <v>M</v>
          </cell>
          <cell r="E718">
            <v>240.55</v>
          </cell>
          <cell r="F718">
            <v>240.55</v>
          </cell>
        </row>
        <row r="719">
          <cell r="B719">
            <v>44390</v>
          </cell>
          <cell r="C719" t="str">
            <v>CABO DE COBRE FLEXIVEL NAO HALOGENADO, SEM EMISSAO DE FUMACA, 750V, SECAO NOMINAL 50 MM</v>
          </cell>
          <cell r="D719" t="str">
            <v>M</v>
          </cell>
          <cell r="E719">
            <v>50.97</v>
          </cell>
          <cell r="F719">
            <v>50.97</v>
          </cell>
        </row>
        <row r="720">
          <cell r="B720">
            <v>44389</v>
          </cell>
          <cell r="C720" t="str">
            <v>CABO DE COBRE FLEXIVEL NAO HALOGENADO, SEM EMISSAO DE FUMACA, 750V, SECAO NOMINAL 6,0 MM</v>
          </cell>
          <cell r="D720" t="str">
            <v>M</v>
          </cell>
          <cell r="E720">
            <v>6.02</v>
          </cell>
          <cell r="F720">
            <v>6.02</v>
          </cell>
        </row>
        <row r="721">
          <cell r="B721">
            <v>862</v>
          </cell>
          <cell r="C721" t="str">
            <v>CABO DE COBRE NU 10 MM2 MEIO-DURO</v>
          </cell>
          <cell r="D721" t="str">
            <v>M</v>
          </cell>
          <cell r="E721">
            <v>11.02</v>
          </cell>
          <cell r="F721">
            <v>11.02</v>
          </cell>
        </row>
        <row r="722">
          <cell r="B722">
            <v>866</v>
          </cell>
          <cell r="C722" t="str">
            <v>CABO DE COBRE NU 120 MM2 MEIO-DURO</v>
          </cell>
          <cell r="D722" t="str">
            <v>M</v>
          </cell>
          <cell r="E722">
            <v>140.07</v>
          </cell>
          <cell r="F722">
            <v>140.07</v>
          </cell>
        </row>
        <row r="723">
          <cell r="B723">
            <v>892</v>
          </cell>
          <cell r="C723" t="str">
            <v>CABO DE COBRE NU 150 MM2 MEIO-DURO</v>
          </cell>
          <cell r="D723" t="str">
            <v>M</v>
          </cell>
          <cell r="E723">
            <v>169.56</v>
          </cell>
          <cell r="F723">
            <v>169.56</v>
          </cell>
        </row>
        <row r="724">
          <cell r="B724">
            <v>857</v>
          </cell>
          <cell r="C724" t="str">
            <v>CABO DE COBRE NU 16 MM2 MEIO-DURO</v>
          </cell>
          <cell r="D724" t="str">
            <v>M</v>
          </cell>
          <cell r="E724">
            <v>18.440000000000001</v>
          </cell>
          <cell r="F724">
            <v>18.440000000000001</v>
          </cell>
        </row>
        <row r="725">
          <cell r="B725">
            <v>37404</v>
          </cell>
          <cell r="C725" t="str">
            <v>CABO DE COBRE NU 185 MM2 MEIO-DURO</v>
          </cell>
          <cell r="D725" t="str">
            <v>M</v>
          </cell>
          <cell r="E725">
            <v>196.17</v>
          </cell>
          <cell r="F725">
            <v>196.17</v>
          </cell>
        </row>
        <row r="726">
          <cell r="B726">
            <v>868</v>
          </cell>
          <cell r="C726" t="str">
            <v>CABO DE COBRE NU 25 MM2 MEIO-DURO</v>
          </cell>
          <cell r="D726" t="str">
            <v>M</v>
          </cell>
          <cell r="E726">
            <v>26.28</v>
          </cell>
          <cell r="F726">
            <v>26.28</v>
          </cell>
        </row>
        <row r="727">
          <cell r="B727">
            <v>863</v>
          </cell>
          <cell r="C727" t="str">
            <v>CABO DE COBRE NU 35 MM2 MEIO-DURO</v>
          </cell>
          <cell r="D727" t="str">
            <v>M</v>
          </cell>
          <cell r="E727">
            <v>38.71</v>
          </cell>
          <cell r="F727">
            <v>38.71</v>
          </cell>
        </row>
        <row r="728">
          <cell r="B728">
            <v>867</v>
          </cell>
          <cell r="C728" t="str">
            <v>CABO DE COBRE NU 50 MM2 MEIO-DURO</v>
          </cell>
          <cell r="D728" t="str">
            <v>M</v>
          </cell>
          <cell r="E728">
            <v>55.14</v>
          </cell>
          <cell r="F728">
            <v>55.14</v>
          </cell>
        </row>
        <row r="729">
          <cell r="B729">
            <v>864</v>
          </cell>
          <cell r="C729" t="str">
            <v>CABO DE COBRE NU 70 MM2 MEIO-DURO</v>
          </cell>
          <cell r="D729" t="str">
            <v>M</v>
          </cell>
          <cell r="E729">
            <v>72.83</v>
          </cell>
          <cell r="F729">
            <v>72.83</v>
          </cell>
        </row>
        <row r="730">
          <cell r="B730">
            <v>865</v>
          </cell>
          <cell r="C730" t="str">
            <v>CABO DE COBRE NU 95 MM2 MEIO-DURO</v>
          </cell>
          <cell r="D730" t="str">
            <v>M</v>
          </cell>
          <cell r="E730">
            <v>104.76</v>
          </cell>
          <cell r="F730">
            <v>104.76</v>
          </cell>
        </row>
        <row r="731">
          <cell r="B731">
            <v>39251</v>
          </cell>
          <cell r="C731" t="str">
            <v>CABO DE COBRE, FLEXIVEL, CLASSE 4 OU 5, ISOLACAO EM PVC/A, ANTICHAMA BWF-B, 1 CONDUTOR, 450/750 V, SECAO NOMINAL 0,5 MM2</v>
          </cell>
          <cell r="D731" t="str">
            <v>M</v>
          </cell>
          <cell r="E731">
            <v>0.69</v>
          </cell>
          <cell r="F731">
            <v>0.69</v>
          </cell>
        </row>
        <row r="732">
          <cell r="B732">
            <v>1011</v>
          </cell>
          <cell r="C732" t="str">
            <v>CABO DE COBRE, FLEXIVEL, CLASSE 4 OU 5, ISOLACAO EM PVC/A, ANTICHAMA BWF-B, 1 CONDUTOR, 450/750 V, SECAO NOMINAL 0,75 MM2</v>
          </cell>
          <cell r="D732" t="str">
            <v>M</v>
          </cell>
          <cell r="E732">
            <v>0.94</v>
          </cell>
          <cell r="F732">
            <v>0.94</v>
          </cell>
        </row>
        <row r="733">
          <cell r="B733">
            <v>39252</v>
          </cell>
          <cell r="C733" t="str">
            <v>CABO DE COBRE, FLEXIVEL, CLASSE 4 OU 5, ISOLACAO EM PVC/A, ANTICHAMA BWF-B, 1 CONDUTOR, 450/750 V, SECAO NOMINAL 1,0 MM2</v>
          </cell>
          <cell r="D733" t="str">
            <v>M</v>
          </cell>
          <cell r="E733">
            <v>1.23</v>
          </cell>
          <cell r="F733">
            <v>1.23</v>
          </cell>
        </row>
        <row r="734">
          <cell r="B734">
            <v>1013</v>
          </cell>
          <cell r="C734" t="str">
            <v>CABO DE COBRE, FLEXIVEL, CLASSE 4 OU 5, ISOLACAO EM PVC/A, ANTICHAMA BWF-B, 1 CONDUTOR, 450/750 V, SECAO NOMINAL 1,5 MM2</v>
          </cell>
          <cell r="D734" t="str">
            <v>M</v>
          </cell>
          <cell r="E734">
            <v>1.48</v>
          </cell>
          <cell r="F734">
            <v>1.48</v>
          </cell>
        </row>
        <row r="735">
          <cell r="B735">
            <v>980</v>
          </cell>
          <cell r="C735" t="str">
            <v>CABO DE COBRE, FLEXIVEL, CLASSE 4 OU 5, ISOLACAO EM PVC/A, ANTICHAMA BWF-B, 1 CONDUTOR, 450/750 V, SECAO NOMINAL 10 MM2</v>
          </cell>
          <cell r="D735" t="str">
            <v>M</v>
          </cell>
          <cell r="E735">
            <v>10.66</v>
          </cell>
          <cell r="F735">
            <v>10.66</v>
          </cell>
        </row>
        <row r="736">
          <cell r="B736">
            <v>39237</v>
          </cell>
          <cell r="C736" t="str">
            <v>CABO DE COBRE, FLEXIVEL, CLASSE 4 OU 5, ISOLACAO EM PVC/A, ANTICHAMA BWF-B, 1 CONDUTOR, 450/750 V, SECAO NOMINAL 120 MM2</v>
          </cell>
          <cell r="D736" t="str">
            <v>M</v>
          </cell>
          <cell r="E736">
            <v>113.4</v>
          </cell>
          <cell r="F736">
            <v>113.4</v>
          </cell>
        </row>
        <row r="737">
          <cell r="B737">
            <v>39238</v>
          </cell>
          <cell r="C737" t="str">
            <v>CABO DE COBRE, FLEXIVEL, CLASSE 4 OU 5, ISOLACAO EM PVC/A, ANTICHAMA BWF-B, 1 CONDUTOR, 450/750 V, SECAO NOMINAL 150 MM2</v>
          </cell>
          <cell r="D737" t="str">
            <v>M</v>
          </cell>
          <cell r="E737">
            <v>143.02000000000001</v>
          </cell>
          <cell r="F737">
            <v>143.02000000000001</v>
          </cell>
        </row>
        <row r="738">
          <cell r="B738">
            <v>979</v>
          </cell>
          <cell r="C738" t="str">
            <v>CABO DE COBRE, FLEXIVEL, CLASSE 4 OU 5, ISOLACAO EM PVC/A, ANTICHAMA BWF-B, 1 CONDUTOR, 450/750 V, SECAO NOMINAL 16 MM2</v>
          </cell>
          <cell r="D738" t="str">
            <v>M</v>
          </cell>
          <cell r="E738">
            <v>15.23</v>
          </cell>
          <cell r="F738">
            <v>15.23</v>
          </cell>
        </row>
        <row r="739">
          <cell r="B739">
            <v>39239</v>
          </cell>
          <cell r="C739" t="str">
            <v>CABO DE COBRE, FLEXIVEL, CLASSE 4 OU 5, ISOLACAO EM PVC/A, ANTICHAMA BWF-B, 1 CONDUTOR, 450/750 V, SECAO NOMINAL 185 MM2</v>
          </cell>
          <cell r="D739" t="str">
            <v>M</v>
          </cell>
          <cell r="E739">
            <v>172.78</v>
          </cell>
          <cell r="F739">
            <v>172.78</v>
          </cell>
        </row>
        <row r="740">
          <cell r="B740">
            <v>1014</v>
          </cell>
          <cell r="C740" t="str">
            <v>CABO DE COBRE, FLEXIVEL, CLASSE 4 OU 5, ISOLACAO EM PVC/A, ANTICHAMA BWF-B, 1 CONDUTOR, 450/750 V, SECAO NOMINAL 2,5 MM2</v>
          </cell>
          <cell r="D740" t="str">
            <v>M</v>
          </cell>
          <cell r="E740">
            <v>2.34</v>
          </cell>
          <cell r="F740">
            <v>2.34</v>
          </cell>
        </row>
        <row r="741">
          <cell r="B741">
            <v>39240</v>
          </cell>
          <cell r="C741" t="str">
            <v>CABO DE COBRE, FLEXIVEL, CLASSE 4 OU 5, ISOLACAO EM PVC/A, ANTICHAMA BWF-B, 1 CONDUTOR, 450/750 V, SECAO NOMINAL 240 MM2</v>
          </cell>
          <cell r="D741" t="str">
            <v>M</v>
          </cell>
          <cell r="E741">
            <v>227.25</v>
          </cell>
          <cell r="F741">
            <v>227.25</v>
          </cell>
        </row>
        <row r="742">
          <cell r="B742">
            <v>39232</v>
          </cell>
          <cell r="C742" t="str">
            <v>CABO DE COBRE, FLEXIVEL, CLASSE 4 OU 5, ISOLACAO EM PVC/A, ANTICHAMA BWF-B, 1 CONDUTOR, 450/750 V, SECAO NOMINAL 25 MM2</v>
          </cell>
          <cell r="D742" t="str">
            <v>M</v>
          </cell>
          <cell r="E742">
            <v>23.85</v>
          </cell>
          <cell r="F742">
            <v>23.85</v>
          </cell>
        </row>
        <row r="743">
          <cell r="B743">
            <v>39233</v>
          </cell>
          <cell r="C743" t="str">
            <v>CABO DE COBRE, FLEXIVEL, CLASSE 4 OU 5, ISOLACAO EM PVC/A, ANTICHAMA BWF-B, 1 CONDUTOR, 450/750 V, SECAO NOMINAL 35 MM2</v>
          </cell>
          <cell r="D743" t="str">
            <v>M</v>
          </cell>
          <cell r="E743">
            <v>34.76</v>
          </cell>
          <cell r="F743">
            <v>34.76</v>
          </cell>
        </row>
        <row r="744">
          <cell r="B744">
            <v>981</v>
          </cell>
          <cell r="C744" t="str">
            <v>CABO DE COBRE, FLEXIVEL, CLASSE 4 OU 5, ISOLACAO EM PVC/A, ANTICHAMA BWF-B, 1 CONDUTOR, 450/750 V, SECAO NOMINAL 4 MM2</v>
          </cell>
          <cell r="D744" t="str">
            <v>M</v>
          </cell>
          <cell r="E744">
            <v>3.88</v>
          </cell>
          <cell r="F744">
            <v>3.88</v>
          </cell>
        </row>
        <row r="745">
          <cell r="B745">
            <v>39234</v>
          </cell>
          <cell r="C745" t="str">
            <v>CABO DE COBRE, FLEXIVEL, CLASSE 4 OU 5, ISOLACAO EM PVC/A, ANTICHAMA BWF-B, 1 CONDUTOR, 450/750 V, SECAO NOMINAL 50 MM2</v>
          </cell>
          <cell r="D745" t="str">
            <v>M</v>
          </cell>
          <cell r="E745">
            <v>48.39</v>
          </cell>
          <cell r="F745">
            <v>48.39</v>
          </cell>
        </row>
        <row r="746">
          <cell r="B746">
            <v>982</v>
          </cell>
          <cell r="C746" t="str">
            <v>CABO DE COBRE, FLEXIVEL, CLASSE 4 OU 5, ISOLACAO EM PVC/A, ANTICHAMA BWF-B, 1 CONDUTOR, 450/750 V, SECAO NOMINAL 6 MM2</v>
          </cell>
          <cell r="D746" t="str">
            <v>M</v>
          </cell>
          <cell r="E746">
            <v>5.58</v>
          </cell>
          <cell r="F746">
            <v>5.58</v>
          </cell>
        </row>
        <row r="747">
          <cell r="B747">
            <v>39235</v>
          </cell>
          <cell r="C747" t="str">
            <v>CABO DE COBRE, FLEXIVEL, CLASSE 4 OU 5, ISOLACAO EM PVC/A, ANTICHAMA BWF-B, 1 CONDUTOR, 450/750 V, SECAO NOMINAL 70 MM2</v>
          </cell>
          <cell r="D747" t="str">
            <v>M</v>
          </cell>
          <cell r="E747">
            <v>71.37</v>
          </cell>
          <cell r="F747">
            <v>71.37</v>
          </cell>
        </row>
        <row r="748">
          <cell r="B748">
            <v>39236</v>
          </cell>
          <cell r="C748" t="str">
            <v>CABO DE COBRE, FLEXIVEL, CLASSE 4 OU 5, ISOLACAO EM PVC/A, ANTICHAMA BWF-B, 1 CONDUTOR, 450/750 V, SECAO NOMINAL 95 MM2</v>
          </cell>
          <cell r="D748" t="str">
            <v>M</v>
          </cell>
          <cell r="E748">
            <v>94.58</v>
          </cell>
          <cell r="F748">
            <v>94.58</v>
          </cell>
        </row>
        <row r="749">
          <cell r="B749">
            <v>993</v>
          </cell>
          <cell r="C749" t="str">
            <v>CABO DE COBRE, FLEXIVEL, CLASSE 4 OU 5, ISOLACAO EM PVC/A, ANTICHAMA BWF-B, COBERTURA PVC-ST1, ANTICHAMA BWF-B, 1 CONDUTOR, 0,6/1 KV, SECAO NOMINAL 1,5 MM2</v>
          </cell>
          <cell r="D749" t="str">
            <v>M</v>
          </cell>
          <cell r="E749">
            <v>1.99</v>
          </cell>
          <cell r="F749">
            <v>1.99</v>
          </cell>
        </row>
        <row r="750">
          <cell r="B750">
            <v>1020</v>
          </cell>
          <cell r="C750" t="str">
            <v>CABO DE COBRE, FLEXIVEL, CLASSE 4 OU 5, ISOLACAO EM PVC/A, ANTICHAMA BWF-B, COBERTURA PVC-ST1, ANTICHAMA BWF-B, 1 CONDUTOR, 0,6/1 KV, SECAO NOMINAL 10 MM2</v>
          </cell>
          <cell r="D750" t="str">
            <v>M</v>
          </cell>
          <cell r="E750">
            <v>10.16</v>
          </cell>
          <cell r="F750">
            <v>10.16</v>
          </cell>
        </row>
        <row r="751">
          <cell r="B751">
            <v>1017</v>
          </cell>
          <cell r="C751" t="str">
            <v>CABO DE COBRE, FLEXIVEL, CLASSE 4 OU 5, ISOLACAO EM PVC/A, ANTICHAMA BWF-B, COBERTURA PVC-ST1, ANTICHAMA BWF-B, 1 CONDUTOR, 0,6/1 KV, SECAO NOMINAL 120 MM2</v>
          </cell>
          <cell r="D751" t="str">
            <v>M</v>
          </cell>
          <cell r="E751">
            <v>124.56</v>
          </cell>
          <cell r="F751">
            <v>124.56</v>
          </cell>
        </row>
        <row r="752">
          <cell r="B752">
            <v>999</v>
          </cell>
          <cell r="C752" t="str">
            <v>CABO DE COBRE, FLEXIVEL, CLASSE 4 OU 5, ISOLACAO EM PVC/A, ANTICHAMA BWF-B, COBERTURA PVC-ST1, ANTICHAMA BWF-B, 1 CONDUTOR, 0,6/1 KV, SECAO NOMINAL 150 MM2</v>
          </cell>
          <cell r="D752" t="str">
            <v>M</v>
          </cell>
          <cell r="E752">
            <v>150.91</v>
          </cell>
          <cell r="F752">
            <v>150.91</v>
          </cell>
        </row>
        <row r="753">
          <cell r="B753">
            <v>995</v>
          </cell>
          <cell r="C753" t="str">
            <v>CABO DE COBRE, FLEXIVEL, CLASSE 4 OU 5, ISOLACAO EM PVC/A, ANTICHAMA BWF-B, COBERTURA PVC-ST1, ANTICHAMA BWF-B, 1 CONDUTOR, 0,6/1 KV, SECAO NOMINAL 16 MM2</v>
          </cell>
          <cell r="D753" t="str">
            <v>M</v>
          </cell>
          <cell r="E753">
            <v>16.18</v>
          </cell>
          <cell r="F753">
            <v>16.18</v>
          </cell>
        </row>
        <row r="754">
          <cell r="B754">
            <v>1000</v>
          </cell>
          <cell r="C754" t="str">
            <v>CABO DE COBRE, FLEXIVEL, CLASSE 4 OU 5, ISOLACAO EM PVC/A, ANTICHAMA BWF-B, COBERTURA PVC-ST1, ANTICHAMA BWF-B, 1 CONDUTOR, 0,6/1 KV, SECAO NOMINAL 185 MM2</v>
          </cell>
          <cell r="D754" t="str">
            <v>M</v>
          </cell>
          <cell r="E754">
            <v>185.36</v>
          </cell>
          <cell r="F754">
            <v>185.36</v>
          </cell>
        </row>
        <row r="755">
          <cell r="B755">
            <v>1022</v>
          </cell>
          <cell r="C755" t="str">
            <v>CABO DE COBRE, FLEXIVEL, CLASSE 4 OU 5, ISOLACAO EM PVC/A, ANTICHAMA BWF-B, COBERTURA PVC-ST1, ANTICHAMA BWF-B, 1 CONDUTOR, 0,6/1 KV, SECAO NOMINAL 2,5 MM2</v>
          </cell>
          <cell r="D755" t="str">
            <v>M</v>
          </cell>
          <cell r="E755">
            <v>2.78</v>
          </cell>
          <cell r="F755">
            <v>2.78</v>
          </cell>
        </row>
        <row r="756">
          <cell r="B756">
            <v>1015</v>
          </cell>
          <cell r="C756" t="str">
            <v>CABO DE COBRE, FLEXIVEL, CLASSE 4 OU 5, ISOLACAO EM PVC/A, ANTICHAMA BWF-B, COBERTURA PVC-ST1, ANTICHAMA BWF-B, 1 CONDUTOR, 0,6/1 KV, SECAO NOMINAL 240 MM2</v>
          </cell>
          <cell r="D756" t="str">
            <v>M</v>
          </cell>
          <cell r="E756">
            <v>246.32</v>
          </cell>
          <cell r="F756">
            <v>246.32</v>
          </cell>
        </row>
        <row r="757">
          <cell r="B757">
            <v>996</v>
          </cell>
          <cell r="C757" t="str">
            <v>CABO DE COBRE, FLEXIVEL, CLASSE 4 OU 5, ISOLACAO EM PVC/A, ANTICHAMA BWF-B, COBERTURA PVC-ST1, ANTICHAMA BWF-B, 1 CONDUTOR, 0,6/1 KV, SECAO NOMINAL 25 MM2</v>
          </cell>
          <cell r="D757" t="str">
            <v>M</v>
          </cell>
          <cell r="E757">
            <v>25.1</v>
          </cell>
          <cell r="F757">
            <v>25.1</v>
          </cell>
        </row>
        <row r="758">
          <cell r="B758">
            <v>1001</v>
          </cell>
          <cell r="C758" t="str">
            <v>CABO DE COBRE, FLEXIVEL, CLASSE 4 OU 5, ISOLACAO EM PVC/A, ANTICHAMA BWF-B, COBERTURA PVC-ST1, ANTICHAMA BWF-B, 1 CONDUTOR, 0,6/1 KV, SECAO NOMINAL 300 MM2</v>
          </cell>
          <cell r="D758" t="str">
            <v>M</v>
          </cell>
          <cell r="E758">
            <v>319.58999999999997</v>
          </cell>
          <cell r="F758">
            <v>319.58999999999997</v>
          </cell>
        </row>
        <row r="759">
          <cell r="B759">
            <v>1019</v>
          </cell>
          <cell r="C759" t="str">
            <v>CABO DE COBRE, FLEXIVEL, CLASSE 4 OU 5, ISOLACAO EM PVC/A, ANTICHAMA BWF-B, COBERTURA PVC-ST1, ANTICHAMA BWF-B, 1 CONDUTOR, 0,6/1 KV, SECAO NOMINAL 35 MM2</v>
          </cell>
          <cell r="D759" t="str">
            <v>M</v>
          </cell>
          <cell r="E759">
            <v>35.46</v>
          </cell>
          <cell r="F759">
            <v>35.46</v>
          </cell>
        </row>
        <row r="760">
          <cell r="B760">
            <v>1021</v>
          </cell>
          <cell r="C760" t="str">
            <v>CABO DE COBRE, FLEXIVEL, CLASSE 4 OU 5, ISOLACAO EM PVC/A, ANTICHAMA BWF-B, COBERTURA PVC-ST1, ANTICHAMA BWF-B, 1 CONDUTOR, 0,6/1 KV, SECAO NOMINAL 4 MM2</v>
          </cell>
          <cell r="D760" t="str">
            <v>M</v>
          </cell>
          <cell r="E760">
            <v>4.26</v>
          </cell>
          <cell r="F760">
            <v>4.26</v>
          </cell>
        </row>
        <row r="761">
          <cell r="B761">
            <v>39249</v>
          </cell>
          <cell r="C761" t="str">
            <v>CABO DE COBRE, FLEXIVEL, CLASSE 4 OU 5, ISOLACAO EM PVC/A, ANTICHAMA BWF-B, COBERTURA PVC-ST1, ANTICHAMA BWF-B, 1 CONDUTOR, 0,6/1 KV, SECAO NOMINAL 400 MM2</v>
          </cell>
          <cell r="D761" t="str">
            <v>M</v>
          </cell>
          <cell r="E761">
            <v>429.71</v>
          </cell>
          <cell r="F761">
            <v>429.71</v>
          </cell>
        </row>
        <row r="762">
          <cell r="B762">
            <v>1018</v>
          </cell>
          <cell r="C762" t="str">
            <v>CABO DE COBRE, FLEXIVEL, CLASSE 4 OU 5, ISOLACAO EM PVC/A, ANTICHAMA BWF-B, COBERTURA PVC-ST1, ANTICHAMA BWF-B, 1 CONDUTOR, 0,6/1 KV, SECAO NOMINAL 50 MM2</v>
          </cell>
          <cell r="D762" t="str">
            <v>M</v>
          </cell>
          <cell r="E762">
            <v>52.44</v>
          </cell>
          <cell r="F762">
            <v>52.44</v>
          </cell>
        </row>
        <row r="763">
          <cell r="B763">
            <v>39250</v>
          </cell>
          <cell r="C763" t="str">
            <v>CABO DE COBRE, FLEXIVEL, CLASSE 4 OU 5, ISOLACAO EM PVC/A, ANTICHAMA BWF-B, COBERTURA PVC-ST1, ANTICHAMA BWF-B, 1 CONDUTOR, 0,6/1 KV, SECAO NOMINAL 500 MM2</v>
          </cell>
          <cell r="D763" t="str">
            <v>M</v>
          </cell>
          <cell r="E763">
            <v>514.03</v>
          </cell>
          <cell r="F763">
            <v>514.03</v>
          </cell>
        </row>
        <row r="764">
          <cell r="B764">
            <v>994</v>
          </cell>
          <cell r="C764" t="str">
            <v>CABO DE COBRE, FLEXIVEL, CLASSE 4 OU 5, ISOLACAO EM PVC/A, ANTICHAMA BWF-B, COBERTURA PVC-ST1, ANTICHAMA BWF-B, 1 CONDUTOR, 0,6/1 KV, SECAO NOMINAL 6 MM2</v>
          </cell>
          <cell r="D764" t="str">
            <v>M</v>
          </cell>
          <cell r="E764">
            <v>6.2</v>
          </cell>
          <cell r="F764">
            <v>6.2</v>
          </cell>
        </row>
        <row r="765">
          <cell r="B765">
            <v>977</v>
          </cell>
          <cell r="C765" t="str">
            <v>CABO DE COBRE, FLEXIVEL, CLASSE 4 OU 5, ISOLACAO EM PVC/A, ANTICHAMA BWF-B, COBERTURA PVC-ST1, ANTICHAMA BWF-B, 1 CONDUTOR, 0,6/1 KV, SECAO NOMINAL 70 MM2</v>
          </cell>
          <cell r="D765" t="str">
            <v>M</v>
          </cell>
          <cell r="E765">
            <v>73.36</v>
          </cell>
          <cell r="F765">
            <v>73.36</v>
          </cell>
        </row>
        <row r="766">
          <cell r="B766">
            <v>998</v>
          </cell>
          <cell r="C766" t="str">
            <v>CABO DE COBRE, FLEXIVEL, CLASSE 4 OU 5, ISOLACAO EM PVC/A, ANTICHAMA BWF-B, COBERTURA PVC-ST1, ANTICHAMA BWF-B, 1 CONDUTOR, 0,6/1 KV, SECAO NOMINAL 95 MM2</v>
          </cell>
          <cell r="D766" t="str">
            <v>M</v>
          </cell>
          <cell r="E766">
            <v>95.25</v>
          </cell>
          <cell r="F766">
            <v>95.25</v>
          </cell>
        </row>
        <row r="767">
          <cell r="B767">
            <v>1006</v>
          </cell>
          <cell r="C767" t="str">
            <v>CABO DE COBRE, RIGIDO, CLASSE 2, ISOLACAO EM PVC, ANTI-CHAMA BWF-B, 1 CONDUTOR, 450/750 V, DIAMETRO 120 MM2</v>
          </cell>
          <cell r="D767" t="str">
            <v>M</v>
          </cell>
          <cell r="E767">
            <v>126.21</v>
          </cell>
          <cell r="F767">
            <v>126.21</v>
          </cell>
        </row>
        <row r="768">
          <cell r="B768">
            <v>990</v>
          </cell>
          <cell r="C768" t="str">
            <v>CABO DE COBRE, RIGIDO, CLASSE 2, ISOLACAO EM PVC/A, ANTICHAMA BWF-B, 1 CONDUTOR, 450/750 V, SECAO NOMINAL 150 MM2</v>
          </cell>
          <cell r="D768" t="str">
            <v>M</v>
          </cell>
          <cell r="E768">
            <v>167.82</v>
          </cell>
          <cell r="F768">
            <v>167.82</v>
          </cell>
        </row>
        <row r="769">
          <cell r="B769">
            <v>39241</v>
          </cell>
          <cell r="C769" t="str">
            <v>CABO DE COBRE, RIGIDO, CLASSE 2, ISOLACAO EM PVC/A, ANTICHAMA BWF-B, 1 CONDUTOR, 450/750 V, SECAO NOMINAL 16 MM2</v>
          </cell>
          <cell r="D769" t="str">
            <v>M</v>
          </cell>
          <cell r="E769">
            <v>16.52</v>
          </cell>
          <cell r="F769">
            <v>16.52</v>
          </cell>
        </row>
        <row r="770">
          <cell r="B770">
            <v>1005</v>
          </cell>
          <cell r="C770" t="str">
            <v>CABO DE COBRE, RIGIDO, CLASSE 2, ISOLACAO EM PVC/A, ANTICHAMA BWF-B, 1 CONDUTOR, 450/750 V, SECAO NOMINAL 185 MM2</v>
          </cell>
          <cell r="D770" t="str">
            <v>M</v>
          </cell>
          <cell r="E770">
            <v>208.95</v>
          </cell>
          <cell r="F770">
            <v>208.95</v>
          </cell>
        </row>
        <row r="771">
          <cell r="B771">
            <v>991</v>
          </cell>
          <cell r="C771" t="str">
            <v>CABO DE COBRE, RIGIDO, CLASSE 2, ISOLACAO EM PVC/A, ANTICHAMA BWF-B, 1 CONDUTOR, 450/750 V, SECAO NOMINAL 240 MM2</v>
          </cell>
          <cell r="D771" t="str">
            <v>M</v>
          </cell>
          <cell r="E771">
            <v>273.68</v>
          </cell>
          <cell r="F771">
            <v>273.68</v>
          </cell>
        </row>
        <row r="772">
          <cell r="B772">
            <v>986</v>
          </cell>
          <cell r="C772" t="str">
            <v>CABO DE COBRE, RIGIDO, CLASSE 2, ISOLACAO EM PVC/A, ANTICHAMA BWF-B, 1 CONDUTOR, 450/750 V, SECAO NOMINAL 25 MM2</v>
          </cell>
          <cell r="D772" t="str">
            <v>M</v>
          </cell>
          <cell r="E772">
            <v>26.1</v>
          </cell>
          <cell r="F772">
            <v>26.1</v>
          </cell>
        </row>
        <row r="773">
          <cell r="B773">
            <v>987</v>
          </cell>
          <cell r="C773" t="str">
            <v>CABO DE COBRE, RIGIDO, CLASSE 2, ISOLACAO EM PVC/A, ANTICHAMA BWF-B, 1 CONDUTOR, 450/750 V, SECAO NOMINAL 35 MM2</v>
          </cell>
          <cell r="D773" t="str">
            <v>M</v>
          </cell>
          <cell r="E773">
            <v>35.729999999999997</v>
          </cell>
          <cell r="F773">
            <v>35.729999999999997</v>
          </cell>
        </row>
        <row r="774">
          <cell r="B774">
            <v>1007</v>
          </cell>
          <cell r="C774" t="str">
            <v>CABO DE COBRE, RIGIDO, CLASSE 2, ISOLACAO EM PVC/A, ANTICHAMA BWF-B, 1 CONDUTOR, 450/750 V, SECAO NOMINAL 50 MM2</v>
          </cell>
          <cell r="D774" t="str">
            <v>M</v>
          </cell>
          <cell r="E774">
            <v>49.46</v>
          </cell>
          <cell r="F774">
            <v>49.46</v>
          </cell>
        </row>
        <row r="775">
          <cell r="B775">
            <v>1008</v>
          </cell>
          <cell r="C775" t="str">
            <v>CABO DE COBRE, RIGIDO, CLASSE 2, ISOLACAO EM PVC/A, ANTICHAMA BWF-B, 1 CONDUTOR, 450/750 V, SECAO NOMINAL 6 MM2</v>
          </cell>
          <cell r="D775" t="str">
            <v>M</v>
          </cell>
          <cell r="E775">
            <v>6.28</v>
          </cell>
          <cell r="F775">
            <v>6.28</v>
          </cell>
        </row>
        <row r="776">
          <cell r="B776">
            <v>988</v>
          </cell>
          <cell r="C776" t="str">
            <v>CABO DE COBRE, RIGIDO, CLASSE 2, ISOLACAO EM PVC/A, ANTICHAMA BWF-B, 1 CONDUTOR, 450/750 V, SECAO NOMINAL 70 MM2</v>
          </cell>
          <cell r="D776" t="str">
            <v>M</v>
          </cell>
          <cell r="E776">
            <v>68.2</v>
          </cell>
          <cell r="F776">
            <v>68.2</v>
          </cell>
        </row>
        <row r="777">
          <cell r="B777">
            <v>989</v>
          </cell>
          <cell r="C777" t="str">
            <v>CABO DE COBRE, RIGIDO, CLASSE 2, ISOLACAO EM PVC/A, ANTICHAMA BWF-B, 1 CONDUTOR, 450/750 V, SECAO NOMINAL 95 MM2</v>
          </cell>
          <cell r="D777" t="str">
            <v>M</v>
          </cell>
          <cell r="E777">
            <v>94.14</v>
          </cell>
          <cell r="F777">
            <v>94.14</v>
          </cell>
        </row>
        <row r="778">
          <cell r="B778">
            <v>43972</v>
          </cell>
          <cell r="C778" t="str">
            <v>CABO DE REDE, PAR TRANCADO U/UTP, 4 PARES, CATEGORIA 5E (CAT 5E), ISOLAMENTO PVC (CM)</v>
          </cell>
          <cell r="D778" t="str">
            <v>M</v>
          </cell>
          <cell r="E778">
            <v>3.41</v>
          </cell>
          <cell r="F778">
            <v>3.41</v>
          </cell>
        </row>
        <row r="779">
          <cell r="B779">
            <v>43971</v>
          </cell>
          <cell r="C779" t="str">
            <v>CABO DE REDE, PAR TRANCADO U/UTP, 4 PARES, CATEGORIA 5E (CAT 5E), ISOLAMENTO PVC (CMX)</v>
          </cell>
          <cell r="D779" t="str">
            <v>M</v>
          </cell>
          <cell r="E779">
            <v>2.61</v>
          </cell>
          <cell r="F779">
            <v>2.61</v>
          </cell>
        </row>
        <row r="780">
          <cell r="B780">
            <v>39598</v>
          </cell>
          <cell r="C780" t="str">
            <v>CABO DE REDE, PAR TRANCADO U/UTP, 4 PARES, CATEGORIA 5E (CAT 5E), ISOLAMENTO PVC (LSZH)</v>
          </cell>
          <cell r="D780" t="str">
            <v>M</v>
          </cell>
          <cell r="E780">
            <v>4.84</v>
          </cell>
          <cell r="F780">
            <v>4.84</v>
          </cell>
        </row>
        <row r="781">
          <cell r="B781">
            <v>43973</v>
          </cell>
          <cell r="C781" t="str">
            <v>CABO DE REDE, PAR TRANCADO U/UTP, 4 PARES, CATEGORIA 6 (CAT 6), ISOLAMENTO PVC (CM)</v>
          </cell>
          <cell r="D781" t="str">
            <v>M</v>
          </cell>
          <cell r="E781">
            <v>3.57</v>
          </cell>
          <cell r="F781">
            <v>3.57</v>
          </cell>
        </row>
        <row r="782">
          <cell r="B782">
            <v>39599</v>
          </cell>
          <cell r="C782" t="str">
            <v>CABO DE REDE, PAR TRANCADO UTP, 4 PARES, CATEGORIA 6 (CAT 6), ISOLAMENTO PVC (LSZH)</v>
          </cell>
          <cell r="D782" t="str">
            <v>M</v>
          </cell>
          <cell r="E782">
            <v>6.96</v>
          </cell>
          <cell r="F782">
            <v>6.96</v>
          </cell>
        </row>
        <row r="783">
          <cell r="B783">
            <v>43832</v>
          </cell>
          <cell r="C783" t="str">
            <v>CABO ELETRONICO CATEGORIA 6A U/UTP 23AWG X 4P</v>
          </cell>
          <cell r="D783" t="str">
            <v>M</v>
          </cell>
          <cell r="E783">
            <v>18.34</v>
          </cell>
          <cell r="F783">
            <v>18.34</v>
          </cell>
        </row>
        <row r="784">
          <cell r="B784">
            <v>34602</v>
          </cell>
          <cell r="C784" t="str">
            <v>CABO FLEXIVEL PVC 750 V, 2 CONDUTORES DE 1,5 MM2</v>
          </cell>
          <cell r="D784" t="str">
            <v>M</v>
          </cell>
          <cell r="E784">
            <v>4.32</v>
          </cell>
          <cell r="F784">
            <v>4.32</v>
          </cell>
        </row>
        <row r="785">
          <cell r="B785">
            <v>34607</v>
          </cell>
          <cell r="C785" t="str">
            <v>CABO FLEXIVEL PVC 750 V, 2 CONDUTORES DE 4,0 MM2</v>
          </cell>
          <cell r="D785" t="str">
            <v>M</v>
          </cell>
          <cell r="E785">
            <v>10.58</v>
          </cell>
          <cell r="F785">
            <v>10.58</v>
          </cell>
        </row>
        <row r="786">
          <cell r="B786">
            <v>34609</v>
          </cell>
          <cell r="C786" t="str">
            <v>CABO FLEXIVEL PVC 750 V, 2 CONDUTORES DE 6,0 MM2</v>
          </cell>
          <cell r="D786" t="str">
            <v>M</v>
          </cell>
          <cell r="E786">
            <v>15.39</v>
          </cell>
          <cell r="F786">
            <v>15.39</v>
          </cell>
        </row>
        <row r="787">
          <cell r="B787">
            <v>34618</v>
          </cell>
          <cell r="C787" t="str">
            <v>CABO FLEXIVEL PVC 750 V, 3 CONDUTORES DE 1,5 MM2</v>
          </cell>
          <cell r="D787" t="str">
            <v>M</v>
          </cell>
          <cell r="E787">
            <v>5.89</v>
          </cell>
          <cell r="F787">
            <v>5.89</v>
          </cell>
        </row>
        <row r="788">
          <cell r="B788">
            <v>34621</v>
          </cell>
          <cell r="C788" t="str">
            <v>CABO FLEXIVEL PVC 750 V, 3 CONDUTORES DE 4,0 MM2</v>
          </cell>
          <cell r="D788" t="str">
            <v>M</v>
          </cell>
          <cell r="E788">
            <v>14.59</v>
          </cell>
          <cell r="F788">
            <v>14.59</v>
          </cell>
        </row>
        <row r="789">
          <cell r="B789">
            <v>34622</v>
          </cell>
          <cell r="C789" t="str">
            <v>CABO FLEXIVEL PVC 750 V, 3 CONDUTORES DE 6,0 MM2</v>
          </cell>
          <cell r="D789" t="str">
            <v>M</v>
          </cell>
          <cell r="E789">
            <v>21.67</v>
          </cell>
          <cell r="F789">
            <v>21.67</v>
          </cell>
        </row>
        <row r="790">
          <cell r="B790">
            <v>34624</v>
          </cell>
          <cell r="C790" t="str">
            <v>CABO FLEXIVEL PVC 750 V, 4 CONDUTORES DE 1,5 MM2</v>
          </cell>
          <cell r="D790" t="str">
            <v>M</v>
          </cell>
          <cell r="E790">
            <v>7.86</v>
          </cell>
          <cell r="F790">
            <v>7.86</v>
          </cell>
        </row>
        <row r="791">
          <cell r="B791">
            <v>34627</v>
          </cell>
          <cell r="C791" t="str">
            <v>CABO FLEXIVEL PVC 750 V, 4 CONDUTORES DE 4,0 MM2</v>
          </cell>
          <cell r="D791" t="str">
            <v>M</v>
          </cell>
          <cell r="E791">
            <v>18.95</v>
          </cell>
          <cell r="F791">
            <v>18.95</v>
          </cell>
        </row>
        <row r="792">
          <cell r="B792">
            <v>34629</v>
          </cell>
          <cell r="C792" t="str">
            <v>CABO FLEXIVEL PVC 750 V, 4 CONDUTORES DE 6,0 MM2</v>
          </cell>
          <cell r="D792" t="str">
            <v>M</v>
          </cell>
          <cell r="E792">
            <v>28.96</v>
          </cell>
          <cell r="F792">
            <v>28.96</v>
          </cell>
        </row>
        <row r="793">
          <cell r="B793">
            <v>39257</v>
          </cell>
          <cell r="C793" t="str">
            <v>CABO MULTIPOLAR DE COBRE, FLEXIVEL, CLASSE 4 OU 5, ISOLACAO EM HEPR, COBERTURA EM PVC-ST2, ANTICHAMA BWF-B, 0,6/1 KV, 3 CONDUTORES DE 1,5 MM2</v>
          </cell>
          <cell r="D793" t="str">
            <v>M</v>
          </cell>
          <cell r="E793">
            <v>5.89</v>
          </cell>
          <cell r="F793">
            <v>5.89</v>
          </cell>
        </row>
        <row r="794">
          <cell r="B794">
            <v>39261</v>
          </cell>
          <cell r="C794" t="str">
            <v>CABO MULTIPOLAR DE COBRE, FLEXIVEL, CLASSE 4 OU 5, ISOLACAO EM HEPR, COBERTURA EM PVC-ST2, ANTICHAMA BWF-B, 0,6/1 KV, 3 CONDUTORES DE 10 MM2</v>
          </cell>
          <cell r="D794" t="str">
            <v>M</v>
          </cell>
          <cell r="E794">
            <v>33.74</v>
          </cell>
          <cell r="F794">
            <v>33.74</v>
          </cell>
        </row>
        <row r="795">
          <cell r="B795">
            <v>39268</v>
          </cell>
          <cell r="C795" t="str">
            <v>CABO MULTIPOLAR DE COBRE, FLEXIVEL, CLASSE 4 OU 5, ISOLACAO EM HEPR, COBERTURA EM PVC-ST2, ANTICHAMA BWF-B, 0,6/1 KV, 3 CONDUTORES DE 120 MM2</v>
          </cell>
          <cell r="D795" t="str">
            <v>M</v>
          </cell>
          <cell r="E795">
            <v>527.37</v>
          </cell>
          <cell r="F795">
            <v>527.37</v>
          </cell>
        </row>
        <row r="796">
          <cell r="B796">
            <v>39262</v>
          </cell>
          <cell r="C796" t="str">
            <v>CABO MULTIPOLAR DE COBRE, FLEXIVEL, CLASSE 4 OU 5, ISOLACAO EM HEPR, COBERTURA EM PVC-ST2, ANTICHAMA BWF-B, 0,6/1 KV, 3 CONDUTORES DE 16 MM2</v>
          </cell>
          <cell r="D796" t="str">
            <v>M</v>
          </cell>
          <cell r="E796">
            <v>53.73</v>
          </cell>
          <cell r="F796">
            <v>53.73</v>
          </cell>
        </row>
        <row r="797">
          <cell r="B797">
            <v>39258</v>
          </cell>
          <cell r="C797" t="str">
            <v>CABO MULTIPOLAR DE COBRE, FLEXIVEL, CLASSE 4 OU 5, ISOLACAO EM HEPR, COBERTURA EM PVC-ST2, ANTICHAMA BWF-B, 0,6/1 KV, 3 CONDUTORES DE 2,5 MM2</v>
          </cell>
          <cell r="D797" t="str">
            <v>M</v>
          </cell>
          <cell r="E797">
            <v>8.8800000000000008</v>
          </cell>
          <cell r="F797">
            <v>8.8800000000000008</v>
          </cell>
        </row>
        <row r="798">
          <cell r="B798">
            <v>39263</v>
          </cell>
          <cell r="C798" t="str">
            <v>CABO MULTIPOLAR DE COBRE, FLEXIVEL, CLASSE 4 OU 5, ISOLACAO EM HEPR, COBERTURA EM PVC-ST2, ANTICHAMA BWF-B, 0,6/1 KV, 3 CONDUTORES DE 25 MM2</v>
          </cell>
          <cell r="D798" t="str">
            <v>M</v>
          </cell>
          <cell r="E798">
            <v>92.9</v>
          </cell>
          <cell r="F798">
            <v>92.9</v>
          </cell>
        </row>
        <row r="799">
          <cell r="B799">
            <v>39264</v>
          </cell>
          <cell r="C799" t="str">
            <v>CABO MULTIPOLAR DE COBRE, FLEXIVEL, CLASSE 4 OU 5, ISOLACAO EM HEPR, COBERTURA EM PVC-ST2, ANTICHAMA BWF-B, 0,6/1 KV, 3 CONDUTORES DE 35 MM2</v>
          </cell>
          <cell r="D799" t="str">
            <v>M</v>
          </cell>
          <cell r="E799">
            <v>128.69999999999999</v>
          </cell>
          <cell r="F799">
            <v>128.69999999999999</v>
          </cell>
        </row>
        <row r="800">
          <cell r="B800">
            <v>39259</v>
          </cell>
          <cell r="C800" t="str">
            <v>CABO MULTIPOLAR DE COBRE, FLEXIVEL, CLASSE 4 OU 5, ISOLACAO EM HEPR, COBERTURA EM PVC-ST2, ANTICHAMA BWF-B, 0,6/1 KV, 3 CONDUTORES DE 4 MM2</v>
          </cell>
          <cell r="D800" t="str">
            <v>M</v>
          </cell>
          <cell r="E800">
            <v>13.68</v>
          </cell>
          <cell r="F800">
            <v>13.68</v>
          </cell>
        </row>
        <row r="801">
          <cell r="B801">
            <v>39265</v>
          </cell>
          <cell r="C801" t="str">
            <v>CABO MULTIPOLAR DE COBRE, FLEXIVEL, CLASSE 4 OU 5, ISOLACAO EM HEPR, COBERTURA EM PVC-ST2, ANTICHAMA BWF-B, 0,6/1 KV, 3 CONDUTORES DE 50 MM2</v>
          </cell>
          <cell r="D801" t="str">
            <v>M</v>
          </cell>
          <cell r="E801">
            <v>174.73</v>
          </cell>
          <cell r="F801">
            <v>174.73</v>
          </cell>
        </row>
        <row r="802">
          <cell r="B802">
            <v>39260</v>
          </cell>
          <cell r="C802" t="str">
            <v>CABO MULTIPOLAR DE COBRE, FLEXIVEL, CLASSE 4 OU 5, ISOLACAO EM HEPR, COBERTURA EM PVC-ST2, ANTICHAMA BWF-B, 0,6/1 KV, 3 CONDUTORES DE 6 MM2</v>
          </cell>
          <cell r="D802" t="str">
            <v>M</v>
          </cell>
          <cell r="E802">
            <v>20.94</v>
          </cell>
          <cell r="F802">
            <v>20.94</v>
          </cell>
        </row>
        <row r="803">
          <cell r="B803">
            <v>39266</v>
          </cell>
          <cell r="C803" t="str">
            <v>CABO MULTIPOLAR DE COBRE, FLEXIVEL, CLASSE 4 OU 5, ISOLACAO EM HEPR, COBERTURA EM PVC-ST2, ANTICHAMA BWF-B, 0,6/1 KV, 3 CONDUTORES DE 70 MM2</v>
          </cell>
          <cell r="D803" t="str">
            <v>M</v>
          </cell>
          <cell r="E803">
            <v>263.66000000000003</v>
          </cell>
          <cell r="F803">
            <v>263.66000000000003</v>
          </cell>
        </row>
        <row r="804">
          <cell r="B804">
            <v>39267</v>
          </cell>
          <cell r="C804" t="str">
            <v>CABO MULTIPOLAR DE COBRE, FLEXIVEL, CLASSE 4 OU 5, ISOLACAO EM HEPR, COBERTURA EM PVC-ST2, ANTICHAMA BWF-B, 0,6/1 KV, 3 CONDUTORES DE 95 MM2</v>
          </cell>
          <cell r="D804" t="str">
            <v>M</v>
          </cell>
          <cell r="E804">
            <v>329.65</v>
          </cell>
          <cell r="F804">
            <v>329.65</v>
          </cell>
        </row>
        <row r="805">
          <cell r="B805">
            <v>11901</v>
          </cell>
          <cell r="C805" t="str">
            <v>CABO TELEFONICO CCI 50, 1 PAR, USO INTERNO, SEM BLINDAGEM</v>
          </cell>
          <cell r="D805" t="str">
            <v>M</v>
          </cell>
          <cell r="E805">
            <v>0.62</v>
          </cell>
          <cell r="F805">
            <v>0.62</v>
          </cell>
        </row>
        <row r="806">
          <cell r="B806">
            <v>11902</v>
          </cell>
          <cell r="C806" t="str">
            <v>CABO TELEFONICO CCI 50, 2 PARES, USO INTERNO, SEM BLINDAGEM</v>
          </cell>
          <cell r="D806" t="str">
            <v>M</v>
          </cell>
          <cell r="E806">
            <v>1.2</v>
          </cell>
          <cell r="F806">
            <v>1.2</v>
          </cell>
        </row>
        <row r="807">
          <cell r="B807">
            <v>11903</v>
          </cell>
          <cell r="C807" t="str">
            <v>CABO TELEFONICO CCI 50, 3 PARES, USO INTERNO, SEM BLINDAGEM</v>
          </cell>
          <cell r="D807" t="str">
            <v>M</v>
          </cell>
          <cell r="E807">
            <v>1.27</v>
          </cell>
          <cell r="F807">
            <v>1.27</v>
          </cell>
        </row>
        <row r="808">
          <cell r="B808">
            <v>11904</v>
          </cell>
          <cell r="C808" t="str">
            <v>CABO TELEFONICO CCI 50, 4 PARES, USO INTERNO, SEM BLINDAGEM</v>
          </cell>
          <cell r="D808" t="str">
            <v>M</v>
          </cell>
          <cell r="E808">
            <v>1.92</v>
          </cell>
          <cell r="F808">
            <v>1.92</v>
          </cell>
        </row>
        <row r="809">
          <cell r="B809">
            <v>11905</v>
          </cell>
          <cell r="C809" t="str">
            <v>CABO TELEFONICO CCI 50, 5 PARES, USO INTERNO, SEM BLINDAGEM</v>
          </cell>
          <cell r="D809" t="str">
            <v>M</v>
          </cell>
          <cell r="E809">
            <v>2.35</v>
          </cell>
          <cell r="F809">
            <v>2.35</v>
          </cell>
        </row>
        <row r="810">
          <cell r="B810">
            <v>11906</v>
          </cell>
          <cell r="C810" t="str">
            <v>CABO TELEFONICO CCI 50, 6 PARES, USO INTERNO, SEM BLINDAGEM</v>
          </cell>
          <cell r="D810" t="str">
            <v>M</v>
          </cell>
          <cell r="E810">
            <v>2.99</v>
          </cell>
          <cell r="F810">
            <v>2.99</v>
          </cell>
        </row>
        <row r="811">
          <cell r="B811">
            <v>11919</v>
          </cell>
          <cell r="C811" t="str">
            <v>CABO TELEFONICO CI 50, 10 PARES, USO INTERNO</v>
          </cell>
          <cell r="D811" t="str">
            <v>M</v>
          </cell>
          <cell r="E811">
            <v>5.47</v>
          </cell>
          <cell r="F811">
            <v>5.47</v>
          </cell>
        </row>
        <row r="812">
          <cell r="B812">
            <v>11920</v>
          </cell>
          <cell r="C812" t="str">
            <v>CABO TELEFONICO CI 50, 20 PARES, USO INTERNO</v>
          </cell>
          <cell r="D812" t="str">
            <v>M</v>
          </cell>
          <cell r="E812">
            <v>10.4</v>
          </cell>
          <cell r="F812">
            <v>10.4</v>
          </cell>
        </row>
        <row r="813">
          <cell r="B813">
            <v>11924</v>
          </cell>
          <cell r="C813" t="str">
            <v>CABO TELEFONICO CI 50, 200 PARES, USO INTERNO</v>
          </cell>
          <cell r="D813" t="str">
            <v>M</v>
          </cell>
          <cell r="E813">
            <v>87.32</v>
          </cell>
          <cell r="F813">
            <v>87.32</v>
          </cell>
        </row>
        <row r="814">
          <cell r="B814">
            <v>11921</v>
          </cell>
          <cell r="C814" t="str">
            <v>CABO TELEFONICO CI 50, 30 PARES, USO INTERNO</v>
          </cell>
          <cell r="D814" t="str">
            <v>M</v>
          </cell>
          <cell r="E814">
            <v>15.22</v>
          </cell>
          <cell r="F814">
            <v>15.22</v>
          </cell>
        </row>
        <row r="815">
          <cell r="B815">
            <v>11922</v>
          </cell>
          <cell r="C815" t="str">
            <v>CABO TELEFONICO CI 50, 50 PARES, USO INTERNO</v>
          </cell>
          <cell r="D815" t="str">
            <v>M</v>
          </cell>
          <cell r="E815">
            <v>24.61</v>
          </cell>
          <cell r="F815">
            <v>24.61</v>
          </cell>
        </row>
        <row r="816">
          <cell r="B816">
            <v>11923</v>
          </cell>
          <cell r="C816" t="str">
            <v>CABO TELEFONICO CI 50, 75 PARES, USO INTERNO</v>
          </cell>
          <cell r="D816" t="str">
            <v>M</v>
          </cell>
          <cell r="E816">
            <v>36.03</v>
          </cell>
          <cell r="F816">
            <v>36.03</v>
          </cell>
        </row>
        <row r="817">
          <cell r="B817">
            <v>11916</v>
          </cell>
          <cell r="C817" t="str">
            <v>CABO TELEFONICO CTP - APL - 50, 10 PARES, USO EXTERNO</v>
          </cell>
          <cell r="D817" t="str">
            <v>M</v>
          </cell>
          <cell r="E817">
            <v>7.49</v>
          </cell>
          <cell r="F817">
            <v>7.49</v>
          </cell>
        </row>
        <row r="818">
          <cell r="B818">
            <v>11914</v>
          </cell>
          <cell r="C818" t="str">
            <v>CABO TELEFONICO CTP - APL - 50, 100 PARES, USO EXTERNO</v>
          </cell>
          <cell r="D818" t="str">
            <v>M</v>
          </cell>
          <cell r="E818">
            <v>53.97</v>
          </cell>
          <cell r="F818">
            <v>53.97</v>
          </cell>
        </row>
        <row r="819">
          <cell r="B819">
            <v>11917</v>
          </cell>
          <cell r="C819" t="str">
            <v>CABO TELEFONICO CTP - APL - 50, 20 PARES, USO EXTERNO</v>
          </cell>
          <cell r="D819" t="str">
            <v>M</v>
          </cell>
          <cell r="E819">
            <v>13.19</v>
          </cell>
          <cell r="F819">
            <v>13.19</v>
          </cell>
        </row>
        <row r="820">
          <cell r="B820">
            <v>11918</v>
          </cell>
          <cell r="C820" t="str">
            <v>CABO TELEFONICO CTP - APL - 50, 30 PARES, USO EXTERNO</v>
          </cell>
          <cell r="D820" t="str">
            <v>M</v>
          </cell>
          <cell r="E820">
            <v>15.65</v>
          </cell>
          <cell r="F820">
            <v>15.65</v>
          </cell>
        </row>
        <row r="821">
          <cell r="B821">
            <v>37734</v>
          </cell>
          <cell r="C821" t="str">
            <v>CACAMBA METALICA BASCULANTE COM CAPACIDADE DE 10 M3 (INCLUI MONTAGEM, NAO INCLUI CAMINHAO)</v>
          </cell>
          <cell r="D821" t="str">
            <v>UN</v>
          </cell>
        </row>
        <row r="822">
          <cell r="B822">
            <v>42251</v>
          </cell>
          <cell r="C822" t="str">
            <v>CACAMBA METALICA BASCULANTE COM CAPACIDADE DE 12 M3 (INCLUI MONTAGEM, NAO INCLUI CAMINHAO)</v>
          </cell>
          <cell r="D822" t="str">
            <v>UN</v>
          </cell>
        </row>
        <row r="823">
          <cell r="B823">
            <v>37733</v>
          </cell>
          <cell r="C823" t="str">
            <v>CACAMBA METALICA BASCULANTE COM CAPACIDADE DE 6 M3 (INCLUI MONTAGEM, NAO INCLUI CAMINHAO)</v>
          </cell>
          <cell r="D823" t="str">
            <v>UN</v>
          </cell>
        </row>
        <row r="824">
          <cell r="B824">
            <v>37735</v>
          </cell>
          <cell r="C824" t="str">
            <v>CACAMBA METALICA BASCULANTE COM CAPACIDADE DE 8 M3 (INCLUI MONTAGEM, NAO INCLUI CAMINHAO)</v>
          </cell>
          <cell r="D824" t="str">
            <v>UN</v>
          </cell>
        </row>
        <row r="825">
          <cell r="B825">
            <v>5090</v>
          </cell>
          <cell r="C825" t="str">
            <v>CADEADO SIMPLES, CORPO EM LATAO MACICO, COM LARGURA DE 25 MM E ALTURA DE APROX 25 MM, HASTE CEMENTADA (NAO LONGA), EM ACO TEMPERADO COM DIAMETRO DE APROX 5,0 MM, INCLUINDO 2 CHAVES</v>
          </cell>
          <cell r="D825" t="str">
            <v>UN</v>
          </cell>
          <cell r="E825">
            <v>22.4</v>
          </cell>
          <cell r="F825">
            <v>22.4</v>
          </cell>
        </row>
        <row r="826">
          <cell r="B826">
            <v>5085</v>
          </cell>
          <cell r="C826" t="str">
            <v>CADEADO SIMPLES, CORPO EM LATAO MACICO, COM LARGURA DE 35 MM E ALTURA DE APROX 30 MM, HASTE CEMENTADA (NAO LONGA), EM ACO TEMPERADO COM DIAMETRO DE APROX 6,0 MM, INCLUINDO 2 CHAVES</v>
          </cell>
          <cell r="D826" t="str">
            <v>UN</v>
          </cell>
          <cell r="E826">
            <v>33.35</v>
          </cell>
          <cell r="F826">
            <v>33.35</v>
          </cell>
        </row>
        <row r="827">
          <cell r="B827">
            <v>43603</v>
          </cell>
          <cell r="C827" t="str">
            <v>CADEADO SIMPLES, CORPO EM LATAO MACICO, COM LARGURA DE 50 MM E ALTURA DE APROX 40 MM, HASTE CEMENTADA EM ACO TEMPERADO COM DIAMETRO DE APROX 8,0 MM, INCLUINDO 2 CHAVES</v>
          </cell>
          <cell r="D827" t="str">
            <v>UN</v>
          </cell>
          <cell r="E827">
            <v>47.64</v>
          </cell>
          <cell r="F827">
            <v>47.64</v>
          </cell>
        </row>
        <row r="828">
          <cell r="B828">
            <v>38374</v>
          </cell>
          <cell r="C828" t="str">
            <v>CADEIRA SUSPENSA MANUAL / BALANCIM INDIVIDUAL (NBR 14751)</v>
          </cell>
          <cell r="D828" t="str">
            <v>UN</v>
          </cell>
          <cell r="E828">
            <v>1212.8699999999999</v>
          </cell>
          <cell r="F828">
            <v>1212.8699999999999</v>
          </cell>
        </row>
        <row r="829">
          <cell r="B829">
            <v>4513</v>
          </cell>
          <cell r="C829" t="str">
            <v>CAIBRO 5 X 5 CM EM PINUS, MISTA OU EQUIVALENTE DA REGIAO - BRUTA</v>
          </cell>
          <cell r="D829" t="str">
            <v>M</v>
          </cell>
          <cell r="E829">
            <v>7.5</v>
          </cell>
          <cell r="F829">
            <v>7.5</v>
          </cell>
        </row>
        <row r="830">
          <cell r="B830">
            <v>20212</v>
          </cell>
          <cell r="C830" t="str">
            <v>CAIBRO APARELHADO *6 X 8* CM, EM MACARANDUBA/MASSARANDUBA, ANGELIM OU EQUIVALENTE DA REGIAO</v>
          </cell>
          <cell r="D830" t="str">
            <v>M</v>
          </cell>
          <cell r="E830">
            <v>24.86</v>
          </cell>
          <cell r="F830">
            <v>24.86</v>
          </cell>
        </row>
        <row r="831">
          <cell r="B831">
            <v>20209</v>
          </cell>
          <cell r="C831" t="str">
            <v>CAIBRO APARELHADO *7,5 X 7,5* CM, EM MACARANDUBA/MASSARANDUBA, ANGELIM OU EQUIVALENTE DA REGIAO</v>
          </cell>
          <cell r="D831" t="str">
            <v>M</v>
          </cell>
          <cell r="E831">
            <v>29.7</v>
          </cell>
          <cell r="F831">
            <v>29.7</v>
          </cell>
        </row>
        <row r="832">
          <cell r="B832">
            <v>4430</v>
          </cell>
          <cell r="C832" t="str">
            <v>CAIBRO NAO APARELHADO *5 X 6* CM, EM MACARANDUBA/MASSARANDUBA, ANGELIM OU EQUIVALENTE DA REGIAO - BRUTA</v>
          </cell>
          <cell r="D832" t="str">
            <v>M</v>
          </cell>
          <cell r="E832">
            <v>14.55</v>
          </cell>
          <cell r="F832">
            <v>14.55</v>
          </cell>
        </row>
        <row r="833">
          <cell r="B833">
            <v>4433</v>
          </cell>
          <cell r="C833" t="str">
            <v>CAIBRO NAO APARELHADO *6 X 6* CM, EM MACARANDUBA/MASSARANDUBA, ANGELIM OU EQUIVALENTE DA REGIAO - BRUTA</v>
          </cell>
          <cell r="D833" t="str">
            <v>M</v>
          </cell>
          <cell r="E833">
            <v>28.45</v>
          </cell>
          <cell r="F833">
            <v>28.45</v>
          </cell>
        </row>
        <row r="834">
          <cell r="B834">
            <v>4400</v>
          </cell>
          <cell r="C834" t="str">
            <v>CAIBRO NAO APARELHADO, *6 X 8* CM, EM MACARANDUBA/MASSARANDUBA, ANGELIM OU EQUIVALENTE DA REGIAO - BRUTA</v>
          </cell>
          <cell r="D834" t="str">
            <v>M</v>
          </cell>
          <cell r="E834">
            <v>23.15</v>
          </cell>
          <cell r="F834">
            <v>23.15</v>
          </cell>
        </row>
        <row r="835">
          <cell r="B835">
            <v>2729</v>
          </cell>
          <cell r="C835" t="str">
            <v>CAIBRO ROLICO DE MADEIRA TRATADA, D = 4 A 7 CM, H = 3,00 M, EM EUCALIPTO OU EQUIVALENTE DA REGIAO</v>
          </cell>
          <cell r="D835" t="str">
            <v>UN</v>
          </cell>
          <cell r="E835">
            <v>37.369999999999997</v>
          </cell>
          <cell r="F835">
            <v>37.369999999999997</v>
          </cell>
        </row>
        <row r="836">
          <cell r="B836">
            <v>37106</v>
          </cell>
          <cell r="C836" t="str">
            <v>CAIXA D'AGUA / RESERVATORIO EM POLIESTER REFORCADO COM FIBRA DE VIDRO, 10000 LITROS, COM TAMPA</v>
          </cell>
          <cell r="D836" t="str">
            <v>UN</v>
          </cell>
          <cell r="E836">
            <v>4740.3599999999997</v>
          </cell>
          <cell r="F836">
            <v>4740.3599999999997</v>
          </cell>
        </row>
        <row r="837">
          <cell r="B837">
            <v>11869</v>
          </cell>
          <cell r="C837" t="str">
            <v>CAIXA D'AGUA / RESERVATORIO EM POLIESTER REFORCADO COM FIBRA DE VIDRO, 1500 LITROS, COM TAMPA</v>
          </cell>
          <cell r="D837" t="str">
            <v>UN</v>
          </cell>
          <cell r="E837">
            <v>948.07</v>
          </cell>
          <cell r="F837">
            <v>948.07</v>
          </cell>
        </row>
        <row r="838">
          <cell r="B838">
            <v>43981</v>
          </cell>
          <cell r="C838" t="str">
            <v>CAIXA D'AGUA / RESERVATORIO EM POLIESTER REFORCADO COM FIBRA DE VIDRO, 15000 LITROS, COM TAMPA</v>
          </cell>
          <cell r="D838" t="str">
            <v>UN</v>
          </cell>
          <cell r="E838">
            <v>7143.68</v>
          </cell>
          <cell r="F838">
            <v>7143.68</v>
          </cell>
        </row>
        <row r="839">
          <cell r="B839">
            <v>37104</v>
          </cell>
          <cell r="C839" t="str">
            <v>CAIXA D'AGUA / RESERVATORIO EM POLIESTER REFORCADO COM FIBRA DE VIDRO, 2000 LITROS, COM TAMPA</v>
          </cell>
          <cell r="D839" t="str">
            <v>UN</v>
          </cell>
          <cell r="E839">
            <v>1189.8499999999999</v>
          </cell>
          <cell r="F839">
            <v>1189.8499999999999</v>
          </cell>
        </row>
        <row r="840">
          <cell r="B840">
            <v>43982</v>
          </cell>
          <cell r="C840" t="str">
            <v>CAIXA D'AGUA / RESERVATORIO EM POLIESTER REFORCADO COM FIBRA DE VIDRO, 20000 LITROS, COM TAMPA</v>
          </cell>
          <cell r="D840" t="str">
            <v>UN</v>
          </cell>
          <cell r="E840">
            <v>11285.23</v>
          </cell>
          <cell r="F840">
            <v>11285.23</v>
          </cell>
        </row>
        <row r="841">
          <cell r="B841">
            <v>43978</v>
          </cell>
          <cell r="C841" t="str">
            <v>CAIXA D'AGUA / RESERVATORIO EM POLIESTER REFORCADO COM FIBRA DE VIDRO, 3000 LITROS, COM TAMPA</v>
          </cell>
          <cell r="D841" t="str">
            <v>UN</v>
          </cell>
          <cell r="E841">
            <v>1763.33</v>
          </cell>
          <cell r="F841">
            <v>1763.33</v>
          </cell>
        </row>
        <row r="842">
          <cell r="B842">
            <v>11871</v>
          </cell>
          <cell r="C842" t="str">
            <v>CAIXA D'AGUA / RESERVATORIO EM POLIESTER REFORCADO COM FIBRA DE VIDRO, 500 LITROS, COM TAMPA</v>
          </cell>
          <cell r="D842" t="str">
            <v>UN</v>
          </cell>
          <cell r="E842">
            <v>441.94</v>
          </cell>
          <cell r="F842">
            <v>441.94</v>
          </cell>
        </row>
        <row r="843">
          <cell r="B843">
            <v>37105</v>
          </cell>
          <cell r="C843" t="str">
            <v>CAIXA D'AGUA / RESERVATORIO EM POLIESTER REFORCADO COM FIBRA DE VIDRO, 5000 LITROS, COM TAMPA</v>
          </cell>
          <cell r="D843" t="str">
            <v>UN</v>
          </cell>
          <cell r="E843">
            <v>2719.26</v>
          </cell>
          <cell r="F843">
            <v>2719.26</v>
          </cell>
        </row>
        <row r="844">
          <cell r="B844">
            <v>43980</v>
          </cell>
          <cell r="C844" t="str">
            <v>CAIXA D'AGUA / RESERVATORIO EM POLIESTER REFORCADO COM FIBRA DE VIDRO, 7000 LITROS, COM TAMPA</v>
          </cell>
          <cell r="D844" t="str">
            <v>UN</v>
          </cell>
          <cell r="E844">
            <v>3386.55</v>
          </cell>
          <cell r="F844">
            <v>3386.55</v>
          </cell>
        </row>
        <row r="845">
          <cell r="B845">
            <v>43979</v>
          </cell>
          <cell r="C845" t="str">
            <v>CAIXA D'AGUA / RESERVATORIO EM POLIESTER REFORCADO COM FIBRA DE VIDRO, 750 LITROS, COM TAMPA</v>
          </cell>
          <cell r="D845" t="str">
            <v>UN</v>
          </cell>
          <cell r="E845">
            <v>636.29999999999995</v>
          </cell>
          <cell r="F845">
            <v>636.29999999999995</v>
          </cell>
        </row>
        <row r="846">
          <cell r="B846">
            <v>11868</v>
          </cell>
          <cell r="C846" t="str">
            <v>CAIXA D'AGUA / RESERVATORIO EM POLIESTER REFORCADO COM FIBRA DE VIDRO,1000 LITROS, COM TAMPA</v>
          </cell>
          <cell r="D846" t="str">
            <v>UN</v>
          </cell>
          <cell r="E846">
            <v>615.36</v>
          </cell>
          <cell r="F846">
            <v>615.36</v>
          </cell>
        </row>
        <row r="847">
          <cell r="B847">
            <v>34636</v>
          </cell>
          <cell r="C847" t="str">
            <v>CAIXA D'AGUA / RESERVATORIO EM POLIETILENO, 1000 LITROS, COM TAMPA</v>
          </cell>
          <cell r="D847" t="str">
            <v>UN</v>
          </cell>
          <cell r="E847">
            <v>436.99</v>
          </cell>
          <cell r="F847">
            <v>436.99</v>
          </cell>
        </row>
        <row r="848">
          <cell r="B848">
            <v>34639</v>
          </cell>
          <cell r="C848" t="str">
            <v>CAIXA D'AGUA / RESERVATORIO EM POLIETILENO, 1500 LITROS, COM TAMPA</v>
          </cell>
          <cell r="D848" t="str">
            <v>UN</v>
          </cell>
          <cell r="E848">
            <v>1008.65</v>
          </cell>
          <cell r="F848">
            <v>1008.65</v>
          </cell>
        </row>
        <row r="849">
          <cell r="B849">
            <v>34640</v>
          </cell>
          <cell r="C849" t="str">
            <v>CAIXA D'AGUA / RESERVATORIO EM POLIETILENO, 2000 LITROS, COM TAMPA</v>
          </cell>
          <cell r="D849" t="str">
            <v>UN</v>
          </cell>
          <cell r="E849">
            <v>1144.1500000000001</v>
          </cell>
          <cell r="F849">
            <v>1144.1500000000001</v>
          </cell>
        </row>
        <row r="850">
          <cell r="B850">
            <v>43977</v>
          </cell>
          <cell r="C850" t="str">
            <v>CAIXA D'AGUA / RESERVATORIO EM POLIETILENO, 3000 LITROS, COM TAMPA</v>
          </cell>
          <cell r="D850" t="str">
            <v>UN</v>
          </cell>
          <cell r="E850">
            <v>1972.45</v>
          </cell>
          <cell r="F850">
            <v>1972.45</v>
          </cell>
        </row>
        <row r="851">
          <cell r="B851">
            <v>34637</v>
          </cell>
          <cell r="C851" t="str">
            <v>CAIXA D'AGUA / RESERVATORIO EM POLIETILENO, 500 LITROS, COM TAMPA</v>
          </cell>
          <cell r="D851" t="str">
            <v>UN</v>
          </cell>
          <cell r="E851">
            <v>264.27</v>
          </cell>
          <cell r="F851">
            <v>264.27</v>
          </cell>
        </row>
        <row r="852">
          <cell r="B852">
            <v>34638</v>
          </cell>
          <cell r="C852" t="str">
            <v>CAIXA D'AGUA / RESERVATORIO EM POLIETILENO, 750 LITROS, COM TAMPA</v>
          </cell>
          <cell r="D852" t="str">
            <v>UN</v>
          </cell>
          <cell r="E852">
            <v>408.77</v>
          </cell>
          <cell r="F852">
            <v>408.77</v>
          </cell>
        </row>
        <row r="853">
          <cell r="B853">
            <v>34641</v>
          </cell>
          <cell r="C853" t="str">
            <v>CAIXA DE ATERRAMENTO EM CONCRETO PRE-MOLDADO, DIAMETRO DE 0,30 M E ALTURA DE 0,35 M, SEM FUNDO E COM TAMPA</v>
          </cell>
          <cell r="D853" t="str">
            <v>UN</v>
          </cell>
          <cell r="E853">
            <v>79.27</v>
          </cell>
          <cell r="F853">
            <v>79.27</v>
          </cell>
        </row>
        <row r="854">
          <cell r="B854">
            <v>43434</v>
          </cell>
          <cell r="C854" t="str">
            <v>CAIXA DE CONCRETO ARMADO PRE-MOLDADO, COM FUNDO E SEM TAMPA, DIMENSOES DE 0,30 X 0,30 X 0,30 M</v>
          </cell>
          <cell r="D854" t="str">
            <v>UN</v>
          </cell>
          <cell r="E854">
            <v>85.71</v>
          </cell>
          <cell r="F854">
            <v>85.71</v>
          </cell>
        </row>
        <row r="855">
          <cell r="B855">
            <v>43435</v>
          </cell>
          <cell r="C855" t="str">
            <v>CAIXA DE CONCRETO ARMADO PRE-MOLDADO, COM FUNDO E SEM TAMPA, DIMENSOES DE 0,40 X 0,40 X 0,40 M</v>
          </cell>
          <cell r="D855" t="str">
            <v>UN</v>
          </cell>
          <cell r="E855">
            <v>157.13999999999999</v>
          </cell>
          <cell r="F855">
            <v>157.13999999999999</v>
          </cell>
        </row>
        <row r="856">
          <cell r="B856">
            <v>43436</v>
          </cell>
          <cell r="C856" t="str">
            <v>CAIXA DE CONCRETO ARMADO PRE-MOLDADO, COM FUNDO E SEM TAMPA, DIMENSOES DE 0,60 X 0,60 X 0,50 M</v>
          </cell>
          <cell r="D856" t="str">
            <v>UN</v>
          </cell>
          <cell r="E856">
            <v>275</v>
          </cell>
          <cell r="F856">
            <v>275</v>
          </cell>
        </row>
        <row r="857">
          <cell r="B857">
            <v>43437</v>
          </cell>
          <cell r="C857" t="str">
            <v>CAIXA DE CONCRETO ARMADO PRE-MOLDADO, COM FUNDO E SEM TAMPA, DIMENSOES DE 0,80 X 0,80 X 0,50 M</v>
          </cell>
          <cell r="D857" t="str">
            <v>UN</v>
          </cell>
          <cell r="E857">
            <v>498.57</v>
          </cell>
          <cell r="F857">
            <v>498.57</v>
          </cell>
        </row>
        <row r="858">
          <cell r="B858">
            <v>43438</v>
          </cell>
          <cell r="C858" t="str">
            <v>CAIXA DE CONCRETO ARMADO PRE-MOLDADO, COM FUNDO E SEM TAMPA, DIMENSOES DE 1,00 X 1,00 X 0,50 M</v>
          </cell>
          <cell r="D858" t="str">
            <v>UN</v>
          </cell>
          <cell r="E858">
            <v>892.85</v>
          </cell>
          <cell r="F858">
            <v>892.85</v>
          </cell>
        </row>
        <row r="859">
          <cell r="B859">
            <v>41627</v>
          </cell>
          <cell r="C859" t="str">
            <v>CAIXA DE CONCRETO ARMADO PRE-MOLDADO, COM FUNDO E TAMPA, DIMENSOES DE 0,30 X 0,30 X 0,30 M</v>
          </cell>
          <cell r="D859" t="str">
            <v>UN</v>
          </cell>
          <cell r="E859">
            <v>132.13999999999999</v>
          </cell>
          <cell r="F859">
            <v>132.13999999999999</v>
          </cell>
        </row>
        <row r="860">
          <cell r="B860">
            <v>41628</v>
          </cell>
          <cell r="C860" t="str">
            <v>CAIXA DE CONCRETO ARMADO PRE-MOLDADO, COM FUNDO E TAMPA, DIMENSOES DE 0,40 X 0,40 X 0,40 M</v>
          </cell>
          <cell r="D860" t="str">
            <v>UN</v>
          </cell>
          <cell r="E860">
            <v>242.85</v>
          </cell>
          <cell r="F860">
            <v>242.85</v>
          </cell>
        </row>
        <row r="861">
          <cell r="B861">
            <v>41629</v>
          </cell>
          <cell r="C861" t="str">
            <v>CAIXA DE CONCRETO ARMADO PRE-MOLDADO, COM FUNDO E TAMPA, DIMENSOES DE 0,60 X 0,60 X 0,50 M</v>
          </cell>
          <cell r="D861" t="str">
            <v>UN</v>
          </cell>
          <cell r="E861">
            <v>308.57</v>
          </cell>
          <cell r="F861">
            <v>308.57</v>
          </cell>
        </row>
        <row r="862">
          <cell r="B862">
            <v>43429</v>
          </cell>
          <cell r="C862" t="str">
            <v>CAIXA DE CONCRETO ARMADO PRE-MOLDADO, SEM FUNDO, QUADRADA, DIMENSOES DE 0,30 X 0,30 X 0,30 M</v>
          </cell>
          <cell r="D862" t="str">
            <v>UN</v>
          </cell>
          <cell r="E862">
            <v>68.37</v>
          </cell>
          <cell r="F862">
            <v>68.37</v>
          </cell>
        </row>
        <row r="863">
          <cell r="B863">
            <v>43430</v>
          </cell>
          <cell r="C863" t="str">
            <v>CAIXA DE CONCRETO ARMADO PRE-MOLDADO, SEM FUNDO, QUADRADA, DIMENSOES DE 0,40 X 0,40 X 0,40 M</v>
          </cell>
          <cell r="D863" t="str">
            <v>UN</v>
          </cell>
          <cell r="E863">
            <v>113.57</v>
          </cell>
          <cell r="F863">
            <v>113.57</v>
          </cell>
        </row>
        <row r="864">
          <cell r="B864">
            <v>43431</v>
          </cell>
          <cell r="C864" t="str">
            <v>CAIXA DE CONCRETO ARMADO PRE-MOLDADO, SEM FUNDO, QUADRADA, DIMENSOES DE 0,60 X 0,60 X 0,50 M</v>
          </cell>
          <cell r="D864" t="str">
            <v>UN</v>
          </cell>
          <cell r="E864">
            <v>219.99</v>
          </cell>
          <cell r="F864">
            <v>219.99</v>
          </cell>
        </row>
        <row r="865">
          <cell r="B865">
            <v>43432</v>
          </cell>
          <cell r="C865" t="str">
            <v>CAIXA DE CONCRETO ARMADO PRE-MOLDADO, SEM FUNDO, QUADRADA, DIMENSOES DE 0,80 X 0,80 X 0,50 M</v>
          </cell>
          <cell r="D865" t="str">
            <v>UN</v>
          </cell>
          <cell r="E865">
            <v>457.14</v>
          </cell>
          <cell r="F865">
            <v>457.14</v>
          </cell>
        </row>
        <row r="866">
          <cell r="B866">
            <v>43433</v>
          </cell>
          <cell r="C866" t="str">
            <v>CAIXA DE CONCRETO ARMADO PRE-MOLDADO, SEM FUNDO, QUADRADA, DIMENSOES DE 1,00 X 1,00 X 0,50 M</v>
          </cell>
          <cell r="D866" t="str">
            <v>UN</v>
          </cell>
          <cell r="E866">
            <v>720.71</v>
          </cell>
          <cell r="F866">
            <v>720.71</v>
          </cell>
        </row>
        <row r="867">
          <cell r="B867">
            <v>43094</v>
          </cell>
          <cell r="C867" t="str">
            <v>CAIXA DE DERIVACAO PARA MEDIDOR DE ENERGIA, COM BARRAMENTO MONOFASICO, EM POLICARBONATO / TERMOPLASTICO - MODULO (PADRAO CONCESSIONARIA LOCAL)</v>
          </cell>
          <cell r="D867" t="str">
            <v>UN</v>
          </cell>
          <cell r="E867">
            <v>371.68</v>
          </cell>
          <cell r="F867">
            <v>371.68</v>
          </cell>
        </row>
        <row r="868">
          <cell r="B868">
            <v>43093</v>
          </cell>
          <cell r="C868" t="str">
            <v>CAIXA DE DERIVACAO PARA MEDIDOR DE ENERGIA, COM BARRAMENTO POLIFASICO, EM POLICARBONATO / TERMOPLASTICO - MODULO (PADRAO CONCESSIONARIA LOCAL)</v>
          </cell>
          <cell r="D868" t="str">
            <v>UN</v>
          </cell>
          <cell r="E868">
            <v>394.99</v>
          </cell>
          <cell r="F868">
            <v>394.99</v>
          </cell>
        </row>
        <row r="869">
          <cell r="B869">
            <v>11694</v>
          </cell>
          <cell r="C869" t="str">
            <v>CAIXA DE DESCARGA PLASTICA PARA BACIA / VASO SANITARIO DE EMBUTIR, COM ESPELHO ACIONADOR EM PLASTICO, CAPACIDADE 6 A 10 LITROS, (COMPLETA - ACESSORIOS INCLUSOS)</v>
          </cell>
          <cell r="D869" t="str">
            <v>UN</v>
          </cell>
          <cell r="E869">
            <v>948.31</v>
          </cell>
          <cell r="F869">
            <v>948.31</v>
          </cell>
        </row>
        <row r="870">
          <cell r="B870">
            <v>1030</v>
          </cell>
          <cell r="C870" t="str">
            <v>CAIXA DE DESCARGA PLASTICA PARA BACIA / VASO SANITARIO, EXTERNA, CAPACIDADE 9 LITROS, PUXADOR FIO DE NYLON, NAO INCLUSO CANO, BOLSA, ENGATE</v>
          </cell>
          <cell r="D870" t="str">
            <v>UN</v>
          </cell>
          <cell r="E870">
            <v>42.9</v>
          </cell>
          <cell r="F870">
            <v>42.9</v>
          </cell>
        </row>
        <row r="871">
          <cell r="B871">
            <v>11881</v>
          </cell>
          <cell r="C871" t="str">
            <v>CAIXA DE GORDURA CILINDRICA EM CONCRETO SIMPLES, PRE-MOLDADA, COM DIAMETRO DE 40 CM E ALTURA DE 45 CM, COM TAMPA</v>
          </cell>
          <cell r="D871" t="str">
            <v>UN</v>
          </cell>
          <cell r="E871">
            <v>121.42</v>
          </cell>
          <cell r="F871">
            <v>121.42</v>
          </cell>
        </row>
        <row r="872">
          <cell r="B872">
            <v>35277</v>
          </cell>
          <cell r="C872" t="str">
            <v>CAIXA DE GORDURA EM PVC, DIAMETRO MINIMO 300 MM, DIAMETRO DE SAIDA 100 MM, CAPACIDADE APROXIMADA 18 LITROS, COM TAMPA E CESTO</v>
          </cell>
          <cell r="D872" t="str">
            <v>UN</v>
          </cell>
          <cell r="E872">
            <v>286.19</v>
          </cell>
          <cell r="F872">
            <v>286.19</v>
          </cell>
        </row>
        <row r="873">
          <cell r="B873">
            <v>10521</v>
          </cell>
          <cell r="C873" t="str">
            <v>CAIXA DE INCENDIO/ABRIGO PARA MANGUEIRA, DE EMBUTIR/INTERNA, COM 75 X 45 X 17 CM, EM CHAPA DE ACO, PORTA COM VENTILACAO, VISOR COM A INSCRICAO "INCENDIO", SUPORTE/CESTA INTERNA PARA A MANGUEIRA, PINTURA ELETROSTATICA VERMELHA</v>
          </cell>
          <cell r="D873" t="str">
            <v>UN</v>
          </cell>
          <cell r="E873">
            <v>477.26</v>
          </cell>
          <cell r="F873">
            <v>477.26</v>
          </cell>
        </row>
        <row r="874">
          <cell r="B874">
            <v>10885</v>
          </cell>
          <cell r="C874" t="str">
            <v>CAIXA DE INCENDIO/ABRIGO PARA MANGUEIRA, DE EMBUTIR/INTERNA, COM 90 X 60 X 17 CM, EM CHAPA DE ACO, PORTA COM VENTILACAO, VISOR COM A INSCRICAO "INCENDIO", SUPORTE/CESTA INTERNA PARA A MANGUEIRA, PINTURA ELETROSTATICA VERMELHA</v>
          </cell>
          <cell r="D874" t="str">
            <v>UN</v>
          </cell>
          <cell r="E874">
            <v>603.67999999999995</v>
          </cell>
          <cell r="F874">
            <v>603.67999999999995</v>
          </cell>
        </row>
        <row r="875">
          <cell r="B875">
            <v>20962</v>
          </cell>
          <cell r="C875" t="str">
            <v>CAIXA DE INCENDIO/ABRIGO PARA MANGUEIRA, DE SOBREPOR/EXTERNA, COM 75 X 45 X 17 CM, EM CHAPA DE ACO, PORTA COM VENTILACAO, VISOR COM A INSCRICAO "INCENDIO", SUPORTE/CESTA INTERNA PARA A MANGUEIRA, PINTURA ELETROSTATICA VERMELHA</v>
          </cell>
          <cell r="D875" t="str">
            <v>UN</v>
          </cell>
          <cell r="E875">
            <v>499.99</v>
          </cell>
          <cell r="F875">
            <v>499.99</v>
          </cell>
        </row>
        <row r="876">
          <cell r="B876">
            <v>20963</v>
          </cell>
          <cell r="C876" t="str">
            <v>CAIXA DE INCENDIO/ABRIGO PARA MANGUEIRA, DE SOBREPOR/EXTERNA, COM 90 X 60 X 17 CM, EM CHAPA DE ACO, PORTA COM VENTILACAO, VISOR COM A INSCRICAO "INCENDIO", SUPORTE/CESTA INTERNA PARA A MANGUEIRA, PINTURA ELETROSTATICA VERMELHA</v>
          </cell>
          <cell r="D876" t="str">
            <v>UN</v>
          </cell>
          <cell r="E876">
            <v>610.78</v>
          </cell>
          <cell r="F876">
            <v>610.78</v>
          </cell>
        </row>
        <row r="877">
          <cell r="B877">
            <v>34643</v>
          </cell>
          <cell r="C877" t="str">
            <v>CAIXA DE INSPECAO PARA ATERRAMENTO E PARA RAIOS, EM POLIPROPILENO, DIAMETRO = 300 MM X ALTURA = 400 MM (INCLUIDA TAMPA SEM ESCOTILHA)</v>
          </cell>
          <cell r="D877" t="str">
            <v>UN</v>
          </cell>
          <cell r="E877">
            <v>32.96</v>
          </cell>
          <cell r="F877">
            <v>32.96</v>
          </cell>
        </row>
        <row r="878">
          <cell r="B878">
            <v>41480</v>
          </cell>
          <cell r="C878" t="str">
            <v>CAIXA DE INSPECAO PARA ATERRAMENTO OU OUTRO USO, EM PVC, DN = 250 X 250 MM (INCLUIDA TAMPA EM FERRO FUNDIDO SEM ESCOTILHA)</v>
          </cell>
          <cell r="D878" t="str">
            <v>UN</v>
          </cell>
          <cell r="E878">
            <v>38.21</v>
          </cell>
          <cell r="F878">
            <v>38.21</v>
          </cell>
        </row>
        <row r="879">
          <cell r="B879">
            <v>41474</v>
          </cell>
          <cell r="C879" t="str">
            <v>CAIXA DE INSPECAO PARA ATERRAMENTO OU OUTRO USO, EM PVC, DN = 300 X *300* MM (INCLUIDA TAMPA EM FERRO FUNDIDO SEM ESCOTILHA)</v>
          </cell>
          <cell r="D879" t="str">
            <v>UN</v>
          </cell>
          <cell r="E879">
            <v>61.04</v>
          </cell>
          <cell r="F879">
            <v>61.04</v>
          </cell>
        </row>
        <row r="880">
          <cell r="B880">
            <v>41475</v>
          </cell>
          <cell r="C880" t="str">
            <v>CAIXA DE INSPECAO PARA ATERRAMENTO OU OUTRO USO, EM PVC, DN = 300 X 250 MM (INCLUIDA TAMPA EM FERRO FUNDIDO SEM ESCOTILHA)</v>
          </cell>
          <cell r="D880" t="str">
            <v>UN</v>
          </cell>
          <cell r="E880">
            <v>52.08</v>
          </cell>
          <cell r="F880">
            <v>52.08</v>
          </cell>
        </row>
        <row r="881">
          <cell r="B881">
            <v>41476</v>
          </cell>
          <cell r="C881" t="str">
            <v>CAIXA DE INSPECAO PARA ATERRAMENTO OU OUTRO USO, EM PVC, DN = 300 X 600 MM (INCLUIDA TAMPA EM FERRO FUNDIDO SEM ESCOTILHA)</v>
          </cell>
          <cell r="D881" t="str">
            <v>UN</v>
          </cell>
          <cell r="E881">
            <v>114.05</v>
          </cell>
          <cell r="F881">
            <v>114.05</v>
          </cell>
        </row>
        <row r="882">
          <cell r="B882">
            <v>2555</v>
          </cell>
          <cell r="C882" t="str">
            <v>CAIXA DE LUZ "3 X 3" EM ACO ESMALTADA</v>
          </cell>
          <cell r="D882" t="str">
            <v>UN</v>
          </cell>
          <cell r="E882">
            <v>1.32</v>
          </cell>
          <cell r="F882">
            <v>1.32</v>
          </cell>
        </row>
        <row r="883">
          <cell r="B883">
            <v>2556</v>
          </cell>
          <cell r="C883" t="str">
            <v>CAIXA DE LUZ "4 X 2" EM ACO ESMALTADA</v>
          </cell>
          <cell r="D883" t="str">
            <v>UN</v>
          </cell>
          <cell r="E883">
            <v>1.36</v>
          </cell>
          <cell r="F883">
            <v>1.36</v>
          </cell>
        </row>
        <row r="884">
          <cell r="B884">
            <v>2557</v>
          </cell>
          <cell r="C884" t="str">
            <v>CAIXA DE LUZ "4 X 4" EM ACO ESMALTADA</v>
          </cell>
          <cell r="D884" t="str">
            <v>UN</v>
          </cell>
          <cell r="E884">
            <v>2.89</v>
          </cell>
          <cell r="F884">
            <v>2.89</v>
          </cell>
        </row>
        <row r="885">
          <cell r="B885">
            <v>10569</v>
          </cell>
          <cell r="C885" t="str">
            <v>CAIXA DE PASSAGEM / DERIVACAO / LUZ, OCTOGONAL 4 X4, EM ACO ESMALTADA, COM FUNDO MOVEL SIMPLES (FMS)</v>
          </cell>
          <cell r="D885" t="str">
            <v>UN</v>
          </cell>
          <cell r="E885">
            <v>2.89</v>
          </cell>
          <cell r="F885">
            <v>2.89</v>
          </cell>
        </row>
        <row r="886">
          <cell r="B886">
            <v>39810</v>
          </cell>
          <cell r="C886" t="str">
            <v>CAIXA DE PASSAGEM ELETRICA DE PAREDE, DE EMBUTIR, EM PVC, COM TAMPA APARAFUSADA, DIMENSOES 120 X 120 X *75* MM</v>
          </cell>
          <cell r="D886" t="str">
            <v>UN</v>
          </cell>
          <cell r="E886">
            <v>50.16</v>
          </cell>
          <cell r="F886">
            <v>50.16</v>
          </cell>
        </row>
        <row r="887">
          <cell r="B887">
            <v>39811</v>
          </cell>
          <cell r="C887" t="str">
            <v>CAIXA DE PASSAGEM ELETRICA DE PAREDE, DE EMBUTIR, EM PVC, COM TAMPA APARAFUSADA, DIMENSOES 150 X 150 X *75* MM</v>
          </cell>
          <cell r="D887" t="str">
            <v>UN</v>
          </cell>
          <cell r="E887">
            <v>61.35</v>
          </cell>
          <cell r="F887">
            <v>61.35</v>
          </cell>
        </row>
        <row r="888">
          <cell r="B888">
            <v>39812</v>
          </cell>
          <cell r="C888" t="str">
            <v>CAIXA DE PASSAGEM ELETRICA DE PAREDE, DE EMBUTIR, EM PVC, COM TAMPA APARAFUSADA, DIMENSOES 200 X 200 X *90* MM</v>
          </cell>
          <cell r="D888" t="str">
            <v>UN</v>
          </cell>
          <cell r="E888">
            <v>100.88</v>
          </cell>
          <cell r="F888">
            <v>100.88</v>
          </cell>
        </row>
        <row r="889">
          <cell r="B889">
            <v>43096</v>
          </cell>
          <cell r="C889" t="str">
            <v>CAIXA DE PASSAGEM ELETRICA DE PAREDE, DE EMBUTIR, EM TERMOPLASTICO / PVC, COM TAMPA APARAFUSADA, DIMENSOES 400 X 400 X *120* MM</v>
          </cell>
          <cell r="D889" t="str">
            <v>UN</v>
          </cell>
          <cell r="E889">
            <v>334.4</v>
          </cell>
          <cell r="F889">
            <v>334.4</v>
          </cell>
        </row>
        <row r="890">
          <cell r="B890">
            <v>43102</v>
          </cell>
          <cell r="C890" t="str">
            <v>CAIXA DE PASSAGEM ELETRICA DE PAREDE, DE SOBREPOR, EM PVC, COM TAMPA APARAFUSADA, DIMENSOES 300 X 300 X *100* MM</v>
          </cell>
          <cell r="D890" t="str">
            <v>UN</v>
          </cell>
          <cell r="E890">
            <v>203.33</v>
          </cell>
          <cell r="F890">
            <v>203.33</v>
          </cell>
        </row>
        <row r="891">
          <cell r="B891">
            <v>43103</v>
          </cell>
          <cell r="C891" t="str">
            <v>CAIXA DE PASSAGEM ELETRICA DE PAREDE, DE SOBREPOR, EM PVC, COM TAMPA APARAFUSADA, DIMENSOES, 400 X 400 X *120* MM</v>
          </cell>
          <cell r="D891" t="str">
            <v>UN</v>
          </cell>
          <cell r="E891">
            <v>299.41000000000003</v>
          </cell>
          <cell r="F891">
            <v>299.41000000000003</v>
          </cell>
        </row>
        <row r="892">
          <cell r="B892">
            <v>43098</v>
          </cell>
          <cell r="C892" t="str">
            <v>CAIXA DE PASSAGEM ELETRICA DE PAREDE, DE SOBREPOR, EM TERMOPLASTICO / PVC, COM TAMPA APARAFUSADA, DIMENSOES 200 X 200 X *100* MM</v>
          </cell>
          <cell r="D892" t="str">
            <v>UN</v>
          </cell>
          <cell r="E892">
            <v>113.27</v>
          </cell>
          <cell r="F892">
            <v>113.27</v>
          </cell>
        </row>
        <row r="893">
          <cell r="B893">
            <v>43097</v>
          </cell>
          <cell r="C893" t="str">
            <v>CAIXA DE PASSAGEM ELETRICA DE PAREDE, DE SOBREPOR, EM TERMOPLASTICO / PVC, COM TAMPA APARAFUSADA, DIMENSOES, 150 X 150 X *100* MM</v>
          </cell>
          <cell r="D893" t="str">
            <v>UN</v>
          </cell>
          <cell r="E893">
            <v>67.11</v>
          </cell>
          <cell r="F893">
            <v>67.11</v>
          </cell>
        </row>
        <row r="894">
          <cell r="B894">
            <v>43104</v>
          </cell>
          <cell r="C894" t="str">
            <v>CAIXA DE PASSAGEM ELETRICA, PARA PISO, EM PVC, DIMENSOES DE 3/4" A 4"</v>
          </cell>
          <cell r="D894" t="str">
            <v>UN</v>
          </cell>
          <cell r="E894">
            <v>793.81</v>
          </cell>
          <cell r="F894">
            <v>793.81</v>
          </cell>
        </row>
        <row r="895">
          <cell r="B895">
            <v>39771</v>
          </cell>
          <cell r="C895" t="str">
            <v>CAIXA DE PASSAGEM METALICA DE SOBREPOR COM TAMPA PARAFUSADA, DIMENSOES 20 X 20 X 10 CM</v>
          </cell>
          <cell r="D895" t="str">
            <v>UN</v>
          </cell>
          <cell r="E895">
            <v>27.75</v>
          </cell>
          <cell r="F895">
            <v>27.75</v>
          </cell>
        </row>
        <row r="896">
          <cell r="B896">
            <v>39772</v>
          </cell>
          <cell r="C896" t="str">
            <v>CAIXA DE PASSAGEM METALICA DE SOBREPOR COM TAMPA PARAFUSADA, DIMENSOES 30 X 30 X 10 CM</v>
          </cell>
          <cell r="D896" t="str">
            <v>UN</v>
          </cell>
          <cell r="E896">
            <v>54.54</v>
          </cell>
          <cell r="F896">
            <v>54.54</v>
          </cell>
        </row>
        <row r="897">
          <cell r="B897">
            <v>39773</v>
          </cell>
          <cell r="C897" t="str">
            <v>CAIXA DE PASSAGEM METALICA DE SOBREPOR COM TAMPA PARAFUSADA, DIMENSOES 40 X 40 X 15 CM</v>
          </cell>
          <cell r="D897" t="str">
            <v>UN</v>
          </cell>
          <cell r="E897">
            <v>87.66</v>
          </cell>
          <cell r="F897">
            <v>87.66</v>
          </cell>
        </row>
        <row r="898">
          <cell r="B898">
            <v>39774</v>
          </cell>
          <cell r="C898" t="str">
            <v>CAIXA DE PASSAGEM METALICA DE SOBREPOR COM TAMPA PARAFUSADA, DIMENSOES 50 X 50 X 15 CM</v>
          </cell>
          <cell r="D898" t="str">
            <v>UN</v>
          </cell>
          <cell r="E898">
            <v>131.12</v>
          </cell>
          <cell r="F898">
            <v>131.12</v>
          </cell>
        </row>
        <row r="899">
          <cell r="B899">
            <v>39775</v>
          </cell>
          <cell r="C899" t="str">
            <v>CAIXA DE PASSAGEM METALICA DE SOBREPOR COM TAMPA PARAFUSADA, DIMENSOES 60 X 60 X 20 CM</v>
          </cell>
          <cell r="D899" t="str">
            <v>UN</v>
          </cell>
          <cell r="E899">
            <v>175</v>
          </cell>
          <cell r="F899">
            <v>175</v>
          </cell>
        </row>
        <row r="900">
          <cell r="B900">
            <v>39776</v>
          </cell>
          <cell r="C900" t="str">
            <v>CAIXA DE PASSAGEM METALICA DE SOBREPOR COM TAMPA PARAFUSADA, DIMENSOES 70 X 70 X 20 CM</v>
          </cell>
          <cell r="D900" t="str">
            <v>UN</v>
          </cell>
          <cell r="E900">
            <v>211.49</v>
          </cell>
          <cell r="F900">
            <v>211.49</v>
          </cell>
        </row>
        <row r="901">
          <cell r="B901">
            <v>39777</v>
          </cell>
          <cell r="C901" t="str">
            <v>CAIXA DE PASSAGEM METALICA DE SOBREPOR COM TAMPA PARAFUSADA, DIMENSOES 80 X 80 X 20 CM</v>
          </cell>
          <cell r="D901" t="str">
            <v>UN</v>
          </cell>
          <cell r="E901">
            <v>268.06</v>
          </cell>
          <cell r="F901">
            <v>268.06</v>
          </cell>
        </row>
        <row r="902">
          <cell r="B902">
            <v>20254</v>
          </cell>
          <cell r="C902" t="str">
            <v>CAIXA DE PASSAGEM METALICA, DE SOBREPOR, COM TAMPA APARAFUSADA, DIMENSOES 15 X 15 X *10* CM</v>
          </cell>
          <cell r="D902" t="str">
            <v>UN</v>
          </cell>
          <cell r="E902">
            <v>19.45</v>
          </cell>
          <cell r="F902">
            <v>19.45</v>
          </cell>
        </row>
        <row r="903">
          <cell r="B903">
            <v>20253</v>
          </cell>
          <cell r="C903" t="str">
            <v>CAIXA DE PASSAGEM METALICA, DE SOBREPOR, COM TAMPA APARAFUSADA, DIMENSOES 35 X 35 X *12* CM</v>
          </cell>
          <cell r="D903" t="str">
            <v>UN</v>
          </cell>
          <cell r="E903">
            <v>63.89</v>
          </cell>
          <cell r="F903">
            <v>63.89</v>
          </cell>
        </row>
        <row r="904">
          <cell r="B904">
            <v>1872</v>
          </cell>
          <cell r="C904" t="str">
            <v>CAIXA DE PASSAGEM, EM PVC, DE 4" X 2", PARA ELETRODUTO FLEXIVEL CORRUGADO</v>
          </cell>
          <cell r="D904" t="str">
            <v>UN</v>
          </cell>
          <cell r="E904">
            <v>3.5</v>
          </cell>
          <cell r="F904">
            <v>3.5</v>
          </cell>
        </row>
        <row r="905">
          <cell r="B905">
            <v>1873</v>
          </cell>
          <cell r="C905" t="str">
            <v>CAIXA DE PASSAGEM, EM PVC, DE 4" X 4", PARA ELETRODUTO FLEXIVEL CORRUGADO</v>
          </cell>
          <cell r="D905" t="str">
            <v>UN</v>
          </cell>
          <cell r="E905">
            <v>6.95</v>
          </cell>
          <cell r="F905">
            <v>6.95</v>
          </cell>
        </row>
        <row r="906">
          <cell r="B906">
            <v>14055</v>
          </cell>
          <cell r="C906" t="str">
            <v>CAIXA DE PASSAGEM/ LUZ / TELEFONIA, DE EMBUTIR, EM CHAPA DE ACO GALVANIZADO, DIMENSOES 120 X 120 X *12* CM (PADRAO CONCESSIONARIA LOCAL)</v>
          </cell>
          <cell r="D906" t="str">
            <v>UN</v>
          </cell>
          <cell r="E906">
            <v>583.83000000000004</v>
          </cell>
          <cell r="F906">
            <v>583.83000000000004</v>
          </cell>
        </row>
        <row r="907">
          <cell r="B907">
            <v>11247</v>
          </cell>
          <cell r="C907" t="str">
            <v>CAIXA DE PASSAGEM/ LUZ / TELEFONIA, DE EMBUTIR, EM CHAPA DE ACO GALVANIZADO, DIMENSOES 150 X 150 X 15 CM (PADRAO CONCESSIONARIA LOCAL)</v>
          </cell>
          <cell r="D907" t="str">
            <v>UN</v>
          </cell>
          <cell r="E907">
            <v>1228.5</v>
          </cell>
          <cell r="F907">
            <v>1228.5</v>
          </cell>
        </row>
        <row r="908">
          <cell r="B908">
            <v>11250</v>
          </cell>
          <cell r="C908" t="str">
            <v>CAIXA DE PASSAGEM/ LUZ / TELEFONIA, DE EMBUTIR, EM CHAPA DE ACO GALVANIZADO, DIMENSOES 20 X 20 X *12* CM (PADRAO CONCESSIONARIA LOCAL)</v>
          </cell>
          <cell r="D908" t="str">
            <v>UN</v>
          </cell>
          <cell r="E908">
            <v>52.89</v>
          </cell>
          <cell r="F908">
            <v>52.89</v>
          </cell>
        </row>
        <row r="909">
          <cell r="B909">
            <v>11249</v>
          </cell>
          <cell r="C909" t="str">
            <v>CAIXA DE PASSAGEM/ LUZ / TELEFONIA, DE EMBUTIR, EM CHAPA DE ACO GALVANIZADO, DIMENSOES 200 X 200 X 20 CM (PADRAO CONCESSIONARIA LOCAL)</v>
          </cell>
          <cell r="D909" t="str">
            <v>UN</v>
          </cell>
          <cell r="E909">
            <v>2399.6999999999998</v>
          </cell>
          <cell r="F909">
            <v>2399.6999999999998</v>
          </cell>
        </row>
        <row r="910">
          <cell r="B910">
            <v>11251</v>
          </cell>
          <cell r="C910" t="str">
            <v>CAIXA DE PASSAGEM/ LUZ / TELEFONIA, DE EMBUTIR, EM CHAPA DE ACO GALVANIZADO, DIMENSOES 40 X 40 X *12* CM (PADRAO CONCESSIONARIA LOCAL)</v>
          </cell>
          <cell r="D910" t="str">
            <v>UN</v>
          </cell>
          <cell r="E910">
            <v>117.15</v>
          </cell>
          <cell r="F910">
            <v>117.15</v>
          </cell>
        </row>
        <row r="911">
          <cell r="B911">
            <v>11253</v>
          </cell>
          <cell r="C911" t="str">
            <v>CAIXA DE PASSAGEM/ LUZ / TELEFONIA, DE EMBUTIR, EM CHAPA DE ACO GALVANIZADO, DIMENSOES 60 X 60 X *12* CM (PADRAO CONCESSIONARIA LOCAL)</v>
          </cell>
          <cell r="D911" t="str">
            <v>UN</v>
          </cell>
          <cell r="E911">
            <v>194.13</v>
          </cell>
          <cell r="F911">
            <v>194.13</v>
          </cell>
        </row>
        <row r="912">
          <cell r="B912">
            <v>11255</v>
          </cell>
          <cell r="C912" t="str">
            <v>CAIXA DE PASSAGEM/ LUZ / TELEFONIA, DE EMBUTIR, EM CHAPA DE ACO GALVANIZADO, DIMENSOES 80 X 80 X *12* CM (PADRAO CONCESSIONARIA LOCAL)</v>
          </cell>
          <cell r="D912" t="str">
            <v>UN</v>
          </cell>
          <cell r="E912">
            <v>290.22000000000003</v>
          </cell>
          <cell r="F912">
            <v>290.22000000000003</v>
          </cell>
        </row>
        <row r="913">
          <cell r="B913">
            <v>11256</v>
          </cell>
          <cell r="C913" t="str">
            <v>CAIXA DE PASSAGEM/ LUZ / TELEFONIA, DE SOBREPOR, EM CHAPA DE ACO GALVANIZADO, DIMENSOES 80 X 80 X *12* CM (PADRAO CONCESSIONARIA LOCAL)</v>
          </cell>
          <cell r="D913" t="str">
            <v>UN</v>
          </cell>
          <cell r="E913">
            <v>363.53</v>
          </cell>
          <cell r="F913">
            <v>363.53</v>
          </cell>
        </row>
        <row r="914">
          <cell r="B914">
            <v>39693</v>
          </cell>
          <cell r="C914" t="str">
            <v>CAIXA DE PROTECAO EXTERNA PARA MEDIDOR HOROSAZONAL, DE BAIXA TENSAO, COM MODULO, EM CHAPA DE ACO (PADRAO DA CONCESSIONARIA LOCAL)</v>
          </cell>
          <cell r="D914" t="str">
            <v>UN</v>
          </cell>
          <cell r="E914">
            <v>2283.17</v>
          </cell>
          <cell r="F914">
            <v>2283.17</v>
          </cell>
        </row>
        <row r="915">
          <cell r="B915">
            <v>39692</v>
          </cell>
          <cell r="C915" t="str">
            <v>CAIXA DE PROTECAO PARA TRANSFORMADOR CORRENTE, EM CHAPA DE ACO 18 USG (PADRAO DA CONCESSIONARIA LOCAL)</v>
          </cell>
          <cell r="D915" t="str">
            <v>UN</v>
          </cell>
          <cell r="E915">
            <v>730.56</v>
          </cell>
          <cell r="F915">
            <v>730.56</v>
          </cell>
        </row>
        <row r="916">
          <cell r="B916">
            <v>1062</v>
          </cell>
          <cell r="C916" t="str">
            <v>CAIXA INTERNA/EXTERNA DE MEDICAO PARA 1 MEDIDOR TRIFASICO, COM VISOR, EM CHAPA DE ACO 18 USG (PADRAO DA CONCESSIONARIA LOCAL)</v>
          </cell>
          <cell r="D916" t="str">
            <v>UN</v>
          </cell>
          <cell r="E916">
            <v>231.53</v>
          </cell>
          <cell r="F916">
            <v>231.53</v>
          </cell>
        </row>
        <row r="917">
          <cell r="B917">
            <v>39686</v>
          </cell>
          <cell r="C917" t="str">
            <v>CAIXA INTERNA/EXTERNA DE MEDICAO PARA 4 MEDIDORES MONOFASICOS, COM VISOR, EM CHAPA DE ACO 18 USG (PADRAO DA CONCESSIONARIA LOCAL)</v>
          </cell>
          <cell r="D917" t="str">
            <v>UN</v>
          </cell>
          <cell r="E917">
            <v>374.89</v>
          </cell>
          <cell r="F917">
            <v>374.89</v>
          </cell>
        </row>
        <row r="918">
          <cell r="B918">
            <v>43095</v>
          </cell>
          <cell r="C918" t="str">
            <v>CAIXA MODULAR PARA MEDIDOR DE ENERGIA AGRUPADA, EM POLICARBONATO / TERMOPLASTICO, COM SUPORTE PARA DISJUNTOR (PADRAO DA CONCESSIONARIA LOCAL)</v>
          </cell>
          <cell r="D918" t="str">
            <v>UN</v>
          </cell>
          <cell r="E918">
            <v>220.35</v>
          </cell>
          <cell r="F918">
            <v>220.35</v>
          </cell>
        </row>
        <row r="919">
          <cell r="B919">
            <v>1871</v>
          </cell>
          <cell r="C919" t="str">
            <v>CAIXA OCTOGONAL DE FUNDO MOVEL, EM PVC, DE 3" X 3", PARA ELETRODUTO FLEXIVEL CORRUGADO</v>
          </cell>
          <cell r="D919" t="str">
            <v>UN</v>
          </cell>
          <cell r="E919">
            <v>6.26</v>
          </cell>
          <cell r="F919">
            <v>6.26</v>
          </cell>
        </row>
        <row r="920">
          <cell r="B920">
            <v>12001</v>
          </cell>
          <cell r="C920" t="str">
            <v>CAIXA OCTOGONAL DE FUNDO MOVEL, EM PVC, DE 4" X 4", PARA ELETRODUTO FLEXIVEL CORRUGADO</v>
          </cell>
          <cell r="D920" t="str">
            <v>UN</v>
          </cell>
          <cell r="E920">
            <v>9.0399999999999991</v>
          </cell>
          <cell r="F920">
            <v>9.0399999999999991</v>
          </cell>
        </row>
        <row r="921">
          <cell r="B921">
            <v>11882</v>
          </cell>
          <cell r="C921" t="str">
            <v>CAIXA PARA HIDROMETRO CONCRETO PRE MOLDADO, *0,24 M X 0,45 M X 0,30* M (L X C X A)</v>
          </cell>
          <cell r="D921" t="str">
            <v>UN</v>
          </cell>
          <cell r="E921">
            <v>87.14</v>
          </cell>
          <cell r="F921">
            <v>87.14</v>
          </cell>
        </row>
        <row r="922">
          <cell r="B922">
            <v>1068</v>
          </cell>
          <cell r="C922" t="str">
            <v>CAIXA PARA MEDICAO COLETIVA TIPO L, PADRAO BIFASICO OU TRIFASICO, PARA ATE 4 MEDIDORES, SEM BARRAMENTO E COM PORTAS INFERIOR E SUPERIOR</v>
          </cell>
          <cell r="D922" t="str">
            <v>UN</v>
          </cell>
          <cell r="E922">
            <v>1527.17</v>
          </cell>
          <cell r="F922">
            <v>1527.17</v>
          </cell>
        </row>
        <row r="923">
          <cell r="B923">
            <v>39690</v>
          </cell>
          <cell r="C923" t="str">
            <v>CAIXA PARA MEDICAO COLETIVA TIPO M, PADRAO BIFASICO OU TRIFASICO, PARA ATE 8 MEDIDORES, SEM BARRAMENTO E COM PORTAS INFERIOR E SUPERIOR</v>
          </cell>
          <cell r="D923" t="str">
            <v>UN</v>
          </cell>
          <cell r="E923">
            <v>2562.08</v>
          </cell>
          <cell r="F923">
            <v>2562.08</v>
          </cell>
        </row>
        <row r="924">
          <cell r="B924">
            <v>39691</v>
          </cell>
          <cell r="C924" t="str">
            <v>CAIXA PARA MEDICAO COLETIVA TIPO N, PADRAO BIFASICO OU TRIFASICO, PARA ATE 12 MEDIDORES, SEM BARRAMENTO E COM PORTAS INFERIOR E SUPERIOR</v>
          </cell>
          <cell r="D924" t="str">
            <v>UN</v>
          </cell>
          <cell r="E924">
            <v>3222.38</v>
          </cell>
          <cell r="F924">
            <v>3222.38</v>
          </cell>
        </row>
        <row r="925">
          <cell r="B925">
            <v>39808</v>
          </cell>
          <cell r="C925" t="str">
            <v>CAIXA PARA MEDIDOR MONOFASICO, EM POLICARBONATO / TERMOPLASTICO, PARA ALOJAR 1 DISJUNTOR (PADRAO DA CONCESSIONARIA LOCAL)</v>
          </cell>
          <cell r="D925" t="str">
            <v>UN</v>
          </cell>
          <cell r="E925">
            <v>115.04</v>
          </cell>
          <cell r="F925">
            <v>115.04</v>
          </cell>
        </row>
        <row r="926">
          <cell r="B926">
            <v>39809</v>
          </cell>
          <cell r="C926" t="str">
            <v>CAIXA PARA MEDIDOR POLIFASICO, EM POLICARBONATO / TERMOPLASTICO, PARA ALOJAR 1 DISJUNTOR (PADRAO DA CONCESSIONARIA LOCAL)</v>
          </cell>
          <cell r="D926" t="str">
            <v>UN</v>
          </cell>
          <cell r="E926">
            <v>272.86</v>
          </cell>
          <cell r="F926">
            <v>272.86</v>
          </cell>
        </row>
        <row r="927">
          <cell r="B927">
            <v>43439</v>
          </cell>
          <cell r="C927" t="str">
            <v>CAIXA PRE-MOLDADA PARA BOCA DE LOBO, EM CONCRETO ARMADO, COM FCK DE 25 MPA, COM DIMENSOES 1,10 X 0,65 X 1,00 M (COMPRIMENTO X LARGURA X ALTURA)</v>
          </cell>
          <cell r="D927" t="str">
            <v>UN</v>
          </cell>
          <cell r="E927">
            <v>400</v>
          </cell>
          <cell r="F927">
            <v>400</v>
          </cell>
        </row>
        <row r="928">
          <cell r="B928">
            <v>5103</v>
          </cell>
          <cell r="C928" t="str">
            <v>CAIXA SIFONADA PVC, 100 X 100 X 50 MM, COM GRELHA REDONDA, BRANCA</v>
          </cell>
          <cell r="D928" t="str">
            <v>UN</v>
          </cell>
          <cell r="E928">
            <v>18.11</v>
          </cell>
          <cell r="F928">
            <v>18.11</v>
          </cell>
        </row>
        <row r="929">
          <cell r="B929">
            <v>11880</v>
          </cell>
          <cell r="C929" t="str">
            <v>CAIXA SIFONADA PVC, 250 X 230 X 75 MM, COM TAMPA CEGA QUADRADA, BRANCA</v>
          </cell>
          <cell r="D929" t="str">
            <v>UN</v>
          </cell>
          <cell r="E929">
            <v>76.2</v>
          </cell>
          <cell r="F929">
            <v>76.2</v>
          </cell>
        </row>
        <row r="930">
          <cell r="B930">
            <v>11714</v>
          </cell>
          <cell r="C930" t="str">
            <v>CAIXA SIFONADA, PVC, 150 X *185* X 75 MM, COM GRELHA QUADRADA, BRANCA</v>
          </cell>
          <cell r="D930" t="str">
            <v>UN</v>
          </cell>
          <cell r="E930">
            <v>51.91</v>
          </cell>
          <cell r="F930">
            <v>51.91</v>
          </cell>
        </row>
        <row r="931">
          <cell r="B931">
            <v>11712</v>
          </cell>
          <cell r="C931" t="str">
            <v>CAIXA SIFONADA, PVC, 150 X 150 X 50 MM, COM GRELHA QUADRADA, BRANCA (NBR 5688)</v>
          </cell>
          <cell r="D931" t="str">
            <v>UN</v>
          </cell>
          <cell r="E931">
            <v>33.9</v>
          </cell>
          <cell r="F931">
            <v>33.9</v>
          </cell>
        </row>
        <row r="932">
          <cell r="B932">
            <v>11717</v>
          </cell>
          <cell r="C932" t="str">
            <v>CAIXA SIFONADA, PVC, 150 X 150 X 50 MM, COM GRELHA REDONDA, BRANCA</v>
          </cell>
          <cell r="D932" t="str">
            <v>UN</v>
          </cell>
          <cell r="E932">
            <v>40.86</v>
          </cell>
          <cell r="F932">
            <v>40.86</v>
          </cell>
        </row>
        <row r="933">
          <cell r="B933">
            <v>1106</v>
          </cell>
          <cell r="C933" t="str">
            <v>CAL HIDRATADA CH-I PARA ARGAMASSAS</v>
          </cell>
          <cell r="D933" t="str">
            <v>KG</v>
          </cell>
          <cell r="E933">
            <v>1.75</v>
          </cell>
          <cell r="F933">
            <v>1.75</v>
          </cell>
        </row>
        <row r="934">
          <cell r="B934">
            <v>11161</v>
          </cell>
          <cell r="C934" t="str">
            <v>CAL HIDRATADA PARA PINTURA</v>
          </cell>
          <cell r="D934" t="str">
            <v>KG</v>
          </cell>
          <cell r="E934">
            <v>2.92</v>
          </cell>
          <cell r="F934">
            <v>2.92</v>
          </cell>
        </row>
        <row r="935">
          <cell r="B935">
            <v>1107</v>
          </cell>
          <cell r="C935" t="str">
            <v>CAL VIRGEM COMUM PARA ARGAMASSAS (NBR 6453)</v>
          </cell>
          <cell r="D935" t="str">
            <v>KG</v>
          </cell>
          <cell r="E935">
            <v>1.49</v>
          </cell>
          <cell r="F935">
            <v>1.49</v>
          </cell>
        </row>
        <row r="936">
          <cell r="B936">
            <v>44479</v>
          </cell>
          <cell r="C936" t="str">
            <v>CALCARIO DOLOMITICO A (POSTO PEDREIRA/FORNECEDOR,  SEM FRETE)</v>
          </cell>
          <cell r="D936" t="str">
            <v>KG</v>
          </cell>
          <cell r="E936">
            <v>0.16</v>
          </cell>
          <cell r="F936">
            <v>0.16</v>
          </cell>
        </row>
        <row r="937">
          <cell r="B937">
            <v>4759</v>
          </cell>
          <cell r="C937" t="str">
            <v>CALCETEIRO / RASTELEIRO (HORISTA)</v>
          </cell>
          <cell r="D937" t="str">
            <v>H</v>
          </cell>
          <cell r="E937">
            <v>18.75</v>
          </cell>
          <cell r="F937">
            <v>20.97</v>
          </cell>
        </row>
        <row r="938">
          <cell r="B938">
            <v>41068</v>
          </cell>
          <cell r="C938" t="str">
            <v>CALCETEIRO / RASTELEIRO (MENSALISTA)</v>
          </cell>
          <cell r="D938" t="str">
            <v>MES</v>
          </cell>
          <cell r="E938">
            <v>3284.53</v>
          </cell>
          <cell r="F938">
            <v>3673.69</v>
          </cell>
        </row>
        <row r="939">
          <cell r="B939">
            <v>12618</v>
          </cell>
          <cell r="C939" t="str">
            <v>CALHA / PERFIL PLUVIAL DE PVC, DIAMETRO ENTRE *119 E 170* MM, COMPRIMENTO DE 3 M, PARA DRENAGEM PLUVIAL PREDIAL</v>
          </cell>
          <cell r="D939" t="str">
            <v>UN</v>
          </cell>
          <cell r="E939">
            <v>149.79</v>
          </cell>
          <cell r="F939">
            <v>149.79</v>
          </cell>
        </row>
        <row r="940">
          <cell r="B940">
            <v>1108</v>
          </cell>
          <cell r="C940" t="str">
            <v>CALHA MOLDURA AMERICANA DE CHAPA DE ACO GALVANIZADA NUM 26, CORTE 33 CM</v>
          </cell>
          <cell r="D940" t="str">
            <v>M</v>
          </cell>
          <cell r="E940">
            <v>24.9</v>
          </cell>
          <cell r="F940">
            <v>24.9</v>
          </cell>
        </row>
        <row r="941">
          <cell r="B941">
            <v>1117</v>
          </cell>
          <cell r="C941" t="str">
            <v>CALHA PARA AGUA FURTADA DE CHAPA DE ACO GALVANIZADA NUM 26, CORTE 40 CM</v>
          </cell>
          <cell r="D941" t="str">
            <v>M</v>
          </cell>
          <cell r="E941">
            <v>25.1</v>
          </cell>
          <cell r="F941">
            <v>25.1</v>
          </cell>
        </row>
        <row r="942">
          <cell r="B942">
            <v>1118</v>
          </cell>
          <cell r="C942" t="str">
            <v>CALHA PARA AGUA FURTADA DE CHAPA DE ACO GALVANIZADA NUM 26, CORTE 50 CM</v>
          </cell>
          <cell r="D942" t="str">
            <v>M</v>
          </cell>
          <cell r="E942">
            <v>29.66</v>
          </cell>
          <cell r="F942">
            <v>29.66</v>
          </cell>
        </row>
        <row r="943">
          <cell r="B943">
            <v>1110</v>
          </cell>
          <cell r="C943" t="str">
            <v>CALHA PLATIBANDA DE CHAPA DE ACO GALVANIZADA NUM 26, CORTE 45 CM</v>
          </cell>
          <cell r="D943" t="str">
            <v>M</v>
          </cell>
          <cell r="E943">
            <v>29.66</v>
          </cell>
          <cell r="F943">
            <v>29.66</v>
          </cell>
        </row>
        <row r="944">
          <cell r="B944">
            <v>40784</v>
          </cell>
          <cell r="C944" t="str">
            <v>CALHA QUADRADA DE CHAPA DE ACO GALVANIZADA NUM 24, CORTE 100 CM</v>
          </cell>
          <cell r="D944" t="str">
            <v>M</v>
          </cell>
          <cell r="E944">
            <v>81.819999999999993</v>
          </cell>
          <cell r="F944">
            <v>81.819999999999993</v>
          </cell>
        </row>
        <row r="945">
          <cell r="B945">
            <v>40782</v>
          </cell>
          <cell r="C945" t="str">
            <v>CALHA QUADRADA DE CHAPA DE ACO GALVANIZADA NUM 24, CORTE 33 CM</v>
          </cell>
          <cell r="D945" t="str">
            <v>M</v>
          </cell>
          <cell r="E945">
            <v>32.11</v>
          </cell>
          <cell r="F945">
            <v>32.11</v>
          </cell>
        </row>
        <row r="946">
          <cell r="B946">
            <v>40783</v>
          </cell>
          <cell r="C946" t="str">
            <v>CALHA QUADRADA DE CHAPA DE ACO GALVANIZADA NUM 24, CORTE 50 CM</v>
          </cell>
          <cell r="D946" t="str">
            <v>M</v>
          </cell>
          <cell r="E946">
            <v>41.83</v>
          </cell>
          <cell r="F946">
            <v>41.83</v>
          </cell>
        </row>
        <row r="947">
          <cell r="B947">
            <v>1109</v>
          </cell>
          <cell r="C947" t="str">
            <v>CALHA QUADRADA DE CHAPA DE ACO GALVANIZADA NUM 26, CORTE 33 CM</v>
          </cell>
          <cell r="D947" t="str">
            <v>M</v>
          </cell>
          <cell r="E947">
            <v>24.9</v>
          </cell>
          <cell r="F947">
            <v>24.9</v>
          </cell>
        </row>
        <row r="948">
          <cell r="B948">
            <v>1119</v>
          </cell>
          <cell r="C948" t="str">
            <v>CALHA QUADRADA DE CHAPA DE ACO GALVANIZADA NUM 28, CORTE 25 CM</v>
          </cell>
          <cell r="D948" t="str">
            <v>M</v>
          </cell>
          <cell r="E948">
            <v>16.05</v>
          </cell>
          <cell r="F948">
            <v>16.05</v>
          </cell>
        </row>
        <row r="949">
          <cell r="B949">
            <v>13115</v>
          </cell>
          <cell r="C949" t="str">
            <v>CALHA/CANALETA DE CONCRETO SIMPLES, TIPO MEIA CANA, DIAMETRO DE 20 CM, PARA AGUA PLUVIAL</v>
          </cell>
          <cell r="D949" t="str">
            <v>M</v>
          </cell>
        </row>
        <row r="950">
          <cell r="B950">
            <v>10541</v>
          </cell>
          <cell r="C950" t="str">
            <v>CALHA/CANALETA DE CONCRETO SIMPLES, TIPO MEIA CANA, DIAMETRO DE 30 CM, PARA AGUA PLUVIAL</v>
          </cell>
          <cell r="D950" t="str">
            <v>M</v>
          </cell>
        </row>
        <row r="951">
          <cell r="B951">
            <v>10542</v>
          </cell>
          <cell r="C951" t="str">
            <v>CALHA/CANALETA DE CONCRETO SIMPLES, TIPO MEIA CANA, DIAMETRO DE 40 CM, PARA AGUA PLUVIAL</v>
          </cell>
          <cell r="D951" t="str">
            <v>M</v>
          </cell>
        </row>
        <row r="952">
          <cell r="B952">
            <v>10543</v>
          </cell>
          <cell r="C952" t="str">
            <v>CALHA/CANALETA DE CONCRETO SIMPLES, TIPO MEIA CANA, DIAMETRO DE 50 CM, PARA AGUA PLUVIAL</v>
          </cell>
          <cell r="D952" t="str">
            <v>M</v>
          </cell>
        </row>
        <row r="953">
          <cell r="B953">
            <v>10544</v>
          </cell>
          <cell r="C953" t="str">
            <v>CALHA/CANALETA DE CONCRETO SIMPLES, TIPO MEIA CANA, DIAMETRO DE 60 CM, PARA AGUA PLUVIAL</v>
          </cell>
          <cell r="D953" t="str">
            <v>M</v>
          </cell>
        </row>
        <row r="954">
          <cell r="B954">
            <v>10545</v>
          </cell>
          <cell r="C954" t="str">
            <v>CALHA/CANALETA DE CONCRETO SIMPLES, TIPO MEIA CANA, DIAMETRO DE 80 CM, PARA AGUA PLUVIAL</v>
          </cell>
          <cell r="D954" t="str">
            <v>M</v>
          </cell>
        </row>
        <row r="955">
          <cell r="B955">
            <v>38365</v>
          </cell>
          <cell r="C955" t="str">
            <v>CAMADA SEPARADORA DE FILME DE POLIETILENO 20 A 25 MICRA</v>
          </cell>
          <cell r="D955" t="str">
            <v>M2</v>
          </cell>
          <cell r="E955">
            <v>2.4700000000000002</v>
          </cell>
          <cell r="F955">
            <v>2.4700000000000002</v>
          </cell>
        </row>
        <row r="956">
          <cell r="B956">
            <v>44056</v>
          </cell>
          <cell r="C956" t="str">
            <v>CAMINHAO TOCO, PESO BRUTO TOTAL 10700 KG, CARGA UTIL MAXIMA 7400 KG, DISTANCIA ENTRE EIXOS 4,00 M, POTENCIA 175 CV (INCLUI CABINE E CHASSI, NAO INCLUI CARROCERIA)</v>
          </cell>
          <cell r="D956" t="str">
            <v>UN</v>
          </cell>
          <cell r="E956">
            <v>477837.81</v>
          </cell>
          <cell r="F956">
            <v>477837.81</v>
          </cell>
        </row>
        <row r="957">
          <cell r="B957">
            <v>44057</v>
          </cell>
          <cell r="C957" t="str">
            <v>CAMINHAO TOCO, PESO BRUTO TOTAL 13200 KG, CARGA UTIL MAXIMA 9200 KG, DISTANCIA ENTRE EIXOS 3,31 M, POTENCIA 175 CV (INCLUI CABINE E CHASSI, NAO INCLUI CARROCERIA)</v>
          </cell>
          <cell r="D957" t="str">
            <v>UN</v>
          </cell>
          <cell r="E957">
            <v>510000</v>
          </cell>
          <cell r="F957">
            <v>510000</v>
          </cell>
        </row>
        <row r="958">
          <cell r="B958">
            <v>37754</v>
          </cell>
          <cell r="C958" t="str">
            <v>CAMINHAO TOCO, PESO BRUTO TOTAL 14300 KG, CARGA UTIL MAXIMA 9480 KG, DISTANCIA ENTRE EIXOS 4,80 M, POTENCIA 185 CV (INCLUI CABINE E CHASSI, NAO INCLUI CARROCERIA)</v>
          </cell>
          <cell r="D958" t="str">
            <v>UN</v>
          </cell>
          <cell r="E958">
            <v>527275.68000000005</v>
          </cell>
          <cell r="F958">
            <v>527275.68000000005</v>
          </cell>
        </row>
        <row r="959">
          <cell r="B959">
            <v>37757</v>
          </cell>
          <cell r="C959" t="str">
            <v>CAMINHAO TOCO, PESO BRUTO TOTAL 16000 KG, CARGA UTIL MAXIMA 10600 KG, DISTANCIA ENTRE EIXOS 4,80 M, POTENCIA 277 CV (INCLUI CABINE E CHASSI, NAO INCLUI CARROCERIA)</v>
          </cell>
          <cell r="D959" t="str">
            <v>UN</v>
          </cell>
          <cell r="E959">
            <v>588108.13</v>
          </cell>
          <cell r="F959">
            <v>588108.13</v>
          </cell>
        </row>
        <row r="960">
          <cell r="B960">
            <v>44058</v>
          </cell>
          <cell r="C960" t="str">
            <v>CAMINHAO TOCO, PESO BRUTO TOTAL 16000 KG, CARGA UTIL MAXIMA 10830 KG, DISTANCIA ENTRE EIXOS 3,56 M, POTENCIA 226 CV (INCLUI CABINE E CHASSI, NAO INCLUI CARROCERIA)</v>
          </cell>
          <cell r="D960" t="str">
            <v>UN</v>
          </cell>
          <cell r="E960">
            <v>555945.94999999995</v>
          </cell>
          <cell r="F960">
            <v>555945.94999999995</v>
          </cell>
        </row>
        <row r="961">
          <cell r="B961">
            <v>37752</v>
          </cell>
          <cell r="C961" t="str">
            <v>CAMINHAO TOCO, PESO BRUTO TOTAL 16000 KG, CARGA UTIL MAXIMA 11030 KG, DISTANCIA ENTRE EIXOS 5,41 M, POTENCIA 185 CV (INCLUI CABINE E CHASSI, NAO INCLUI CARROCERIA)</v>
          </cell>
          <cell r="D961" t="str">
            <v>UN</v>
          </cell>
          <cell r="E961">
            <v>578918.9</v>
          </cell>
          <cell r="F961">
            <v>578918.9</v>
          </cell>
        </row>
        <row r="962">
          <cell r="B962">
            <v>44059</v>
          </cell>
          <cell r="C962" t="str">
            <v>CAMINHAO TOCO, PESO BRUTO TOTAL 8500 KG, CARGA UTIL MAXIMA 5600 KG, DISTANCIA ENTRE EIXOS 3,40 M, POTENCIA 167 CV (INCLUI CABINE E CHASSI, NAO INCLUI CARROCERIA)</v>
          </cell>
          <cell r="D962" t="str">
            <v>UN</v>
          </cell>
          <cell r="E962">
            <v>457621.62</v>
          </cell>
          <cell r="F962">
            <v>457621.62</v>
          </cell>
        </row>
        <row r="963">
          <cell r="B963">
            <v>37750</v>
          </cell>
          <cell r="C963" t="str">
            <v>CAMINHAO TOCO, PESO BRUTO TOTAL 9600 KG, CARGA UTIL MAXIMA 6190 KG, DISTANCIA ENTRE EIXOS 3,70 M, POTENCIA 156 CV (INCLUI CABINE E CHASSI, NAO INCLUI CARROCERIA)</v>
          </cell>
          <cell r="D963" t="str">
            <v>UN</v>
          </cell>
          <cell r="E963">
            <v>458540.54</v>
          </cell>
          <cell r="F963">
            <v>458540.54</v>
          </cell>
        </row>
        <row r="964">
          <cell r="B964">
            <v>37758</v>
          </cell>
          <cell r="C964" t="str">
            <v>CAMINHAO TRUCADO, PESO BRUTO TOTAL 23000 KG, CARGA UTIL MAXIMA 15285 KG, DISTANCIA ENTRE EIXOS 4,80 M, POTENCIA 326 CV (INCLUI CABINE E CHASSI, NAO INCLUI CARROCERIA)</v>
          </cell>
          <cell r="D964" t="str">
            <v>UN</v>
          </cell>
          <cell r="E964">
            <v>729621.6</v>
          </cell>
          <cell r="F964">
            <v>729621.6</v>
          </cell>
        </row>
        <row r="965">
          <cell r="B965">
            <v>44060</v>
          </cell>
          <cell r="C965" t="str">
            <v>CAMINHAO TRUCADO, PESO BRUTO TOTAL 23000 KG, CARGA UTIL MAXIMA 15460 KG, DISTANCIA ENTRE EIXOS 4,80 M, POTENCIA 286 CV (INCLUI CABINE E CHASSI, NAO INCLUI CARROCERIA)</v>
          </cell>
          <cell r="D965" t="str">
            <v>UN</v>
          </cell>
          <cell r="E965">
            <v>705729.73</v>
          </cell>
          <cell r="F965">
            <v>705729.73</v>
          </cell>
        </row>
        <row r="966">
          <cell r="B966">
            <v>37749</v>
          </cell>
          <cell r="C966" t="str">
            <v>CAMINHAO TRUCADO, PESO BRUTO TOTAL 23000 KG, CARGA UTIL MAXIMA 16360 KG, CABINE ESTENDIDA, DISTANCIA ENTRE EIXOS 3,56 M, POTENCIA 277 CV (INCLUI CABINE E CHASSI, NAO INCLUI CARROCERIA)</v>
          </cell>
          <cell r="D966" t="str">
            <v>UN</v>
          </cell>
          <cell r="E966">
            <v>753513.52</v>
          </cell>
          <cell r="F966">
            <v>753513.52</v>
          </cell>
        </row>
        <row r="967">
          <cell r="B967">
            <v>44061</v>
          </cell>
          <cell r="C967" t="str">
            <v>CAMINHAO TRUCADO, PESO BRUTO TOTAL 23000 KG, CARGA UTIL MAXIMA 16540 KG, DISTANCIA ENTRE EIXOS 4,80 M, POTENCIA 256 CV (INCLUI CABINE E CHASSI, NAO INCLUI CARROCERIA)</v>
          </cell>
          <cell r="D967" t="str">
            <v>UN</v>
          </cell>
          <cell r="E967">
            <v>691945.96</v>
          </cell>
          <cell r="F967">
            <v>691945.96</v>
          </cell>
        </row>
        <row r="968">
          <cell r="B968">
            <v>1159</v>
          </cell>
          <cell r="C968" t="str">
            <v>CAMINHONETE COM MOTOR A DIESEL, POTENCIA *160* CV, CABINE DUPLA, 4X4</v>
          </cell>
          <cell r="D968" t="str">
            <v>UN</v>
          </cell>
          <cell r="E968">
            <v>268797.17</v>
          </cell>
          <cell r="F968">
            <v>268797.17</v>
          </cell>
        </row>
        <row r="969">
          <cell r="B969">
            <v>12114</v>
          </cell>
          <cell r="C969" t="str">
            <v>CAMPAINHA ALTA POTENCIA 110V / 220V, DIAMETRO 150 MM</v>
          </cell>
          <cell r="D969" t="str">
            <v>UN</v>
          </cell>
          <cell r="E969">
            <v>131.24</v>
          </cell>
          <cell r="F969">
            <v>131.24</v>
          </cell>
        </row>
        <row r="970">
          <cell r="B970">
            <v>38106</v>
          </cell>
          <cell r="C970" t="str">
            <v>CAMPAINHA CIGARRA 127 V / 220 V (APENAS MODULO)</v>
          </cell>
          <cell r="D970" t="str">
            <v>UN</v>
          </cell>
          <cell r="E970">
            <v>17.829999999999998</v>
          </cell>
          <cell r="F970">
            <v>17.829999999999998</v>
          </cell>
        </row>
        <row r="971">
          <cell r="B971">
            <v>38085</v>
          </cell>
          <cell r="C971" t="str">
            <v>CAMPAINHA CIGARRA 127 V / 220 V, CONJUNTO MONTADO PARA EMBUTIR 4" X 2" (PLACA + SUPORTE + MODULO)</v>
          </cell>
          <cell r="D971" t="str">
            <v>UN</v>
          </cell>
          <cell r="E971">
            <v>21.07</v>
          </cell>
          <cell r="F971">
            <v>21.07</v>
          </cell>
        </row>
        <row r="972">
          <cell r="B972">
            <v>659</v>
          </cell>
          <cell r="C972" t="str">
            <v>CANALETA DE CONCRETO 14 X 19 X 19 CM (CLASSE C - NBR 6136)</v>
          </cell>
          <cell r="D972" t="str">
            <v>UN</v>
          </cell>
          <cell r="E972">
            <v>2.77</v>
          </cell>
          <cell r="F972">
            <v>2.77</v>
          </cell>
        </row>
        <row r="973">
          <cell r="B973">
            <v>660</v>
          </cell>
          <cell r="C973" t="str">
            <v>CANALETA DE CONCRETO 19 X 19 X 19 CM (CLASSE C - NBR 6136)</v>
          </cell>
          <cell r="D973" t="str">
            <v>UN</v>
          </cell>
          <cell r="E973">
            <v>3.32</v>
          </cell>
          <cell r="F973">
            <v>3.32</v>
          </cell>
        </row>
        <row r="974">
          <cell r="B974">
            <v>658</v>
          </cell>
          <cell r="C974" t="str">
            <v>CANALETA DE CONCRETO 9 X 19 X 19 CM (CLASSE C - NBR 6136)</v>
          </cell>
          <cell r="D974" t="str">
            <v>UN</v>
          </cell>
          <cell r="E974">
            <v>1.87</v>
          </cell>
          <cell r="F974">
            <v>1.87</v>
          </cell>
        </row>
        <row r="975">
          <cell r="B975">
            <v>38599</v>
          </cell>
          <cell r="C975" t="str">
            <v>CANALETA DE CONCRETO ESTRUTURAL 14 X 19 X 29 CM, FBK 14 MPA (NBR 6136)</v>
          </cell>
          <cell r="D975" t="str">
            <v>UN</v>
          </cell>
          <cell r="E975">
            <v>5.77</v>
          </cell>
          <cell r="F975">
            <v>5.77</v>
          </cell>
        </row>
        <row r="976">
          <cell r="B976">
            <v>38596</v>
          </cell>
          <cell r="C976" t="str">
            <v>CANALETA DE CONCRETO ESTRUTURAL 14 X 19 X 29 CM, FBK 4,5 MPA (NBR 6136)</v>
          </cell>
          <cell r="D976" t="str">
            <v>UN</v>
          </cell>
          <cell r="E976">
            <v>4.79</v>
          </cell>
          <cell r="F976">
            <v>4.79</v>
          </cell>
        </row>
        <row r="977">
          <cell r="B977">
            <v>38600</v>
          </cell>
          <cell r="C977" t="str">
            <v>CANALETA DE CONCRETO ESTRUTURAL 14 X 19 X 39 CM, FBK 14 MPA (NBR 6136)</v>
          </cell>
          <cell r="D977" t="str">
            <v>UN</v>
          </cell>
          <cell r="E977">
            <v>6.12</v>
          </cell>
          <cell r="F977">
            <v>6.12</v>
          </cell>
        </row>
        <row r="978">
          <cell r="B978">
            <v>38597</v>
          </cell>
          <cell r="C978" t="str">
            <v>CANALETA DE CONCRETO ESTRUTURAL 14 X 19 X 39 CM, FBK 4,5 MPA (NBR 6136)</v>
          </cell>
          <cell r="D978" t="str">
            <v>UN</v>
          </cell>
          <cell r="E978">
            <v>4.82</v>
          </cell>
          <cell r="F978">
            <v>4.82</v>
          </cell>
        </row>
        <row r="979">
          <cell r="B979">
            <v>38548</v>
          </cell>
          <cell r="C979" t="str">
            <v>CANALETA ESTRUTURAL CERAMICA DE 14 X 19 X 19 CM (L X A X C) E 6,0 MPA</v>
          </cell>
          <cell r="D979" t="str">
            <v>UN</v>
          </cell>
          <cell r="E979">
            <v>1.57</v>
          </cell>
          <cell r="F979">
            <v>1.57</v>
          </cell>
        </row>
        <row r="980">
          <cell r="B980">
            <v>34649</v>
          </cell>
          <cell r="C980" t="str">
            <v>CANALETA ESTRUTURAL CERAMICA DE 14 X 19 X 29 CM (L X A X C) E 6,0 MPA</v>
          </cell>
          <cell r="D980" t="str">
            <v>UN</v>
          </cell>
          <cell r="E980">
            <v>2.2999999999999998</v>
          </cell>
          <cell r="F980">
            <v>2.2999999999999998</v>
          </cell>
        </row>
        <row r="981">
          <cell r="B981">
            <v>34655</v>
          </cell>
          <cell r="C981" t="str">
            <v>CANALETA ESTRUTURAL CERAMICA DE 14 X 19 X 39 CM (L X A X C) E 6,0 MPA</v>
          </cell>
          <cell r="D981" t="str">
            <v>UN</v>
          </cell>
          <cell r="E981">
            <v>3.38</v>
          </cell>
          <cell r="F981">
            <v>3.38</v>
          </cell>
        </row>
        <row r="982">
          <cell r="B982">
            <v>40607</v>
          </cell>
          <cell r="C982" t="str">
            <v>CANOPLA ACABAMENTO CROMADO PARA INSTALACAO DE SPRINKLER, SOB FORRO, 15 MM</v>
          </cell>
          <cell r="D982" t="str">
            <v>UN</v>
          </cell>
        </row>
        <row r="983">
          <cell r="B983">
            <v>567</v>
          </cell>
          <cell r="C983" t="str">
            <v>CANTONEIRA (ABAS IGUAIS) EM ACO CARBONO, 25,4 MM X 3,17 MM (L X E), 1,27KG/M</v>
          </cell>
          <cell r="D983" t="str">
            <v>M</v>
          </cell>
          <cell r="E983">
            <v>11.45</v>
          </cell>
          <cell r="F983">
            <v>11.45</v>
          </cell>
        </row>
        <row r="984">
          <cell r="B984">
            <v>574</v>
          </cell>
          <cell r="C984" t="str">
            <v>CANTONEIRA (ABAS IGUAIS) EM ACO CARBONO, 38,1 MM X 3,17 MM (L X E), 3,48 KG/M</v>
          </cell>
          <cell r="D984" t="str">
            <v>M</v>
          </cell>
          <cell r="E984">
            <v>30.1</v>
          </cell>
          <cell r="F984">
            <v>30.1</v>
          </cell>
        </row>
        <row r="985">
          <cell r="B985">
            <v>568</v>
          </cell>
          <cell r="C985" t="str">
            <v>CANTONEIRA (ABAS IGUAIS) EM ACO CARBONO, 50,8 MM X 9,53 MM (L X E), 6,99 KG/M</v>
          </cell>
          <cell r="D985" t="str">
            <v>M</v>
          </cell>
          <cell r="E985">
            <v>63.44</v>
          </cell>
          <cell r="F985">
            <v>63.44</v>
          </cell>
        </row>
        <row r="986">
          <cell r="B986">
            <v>4777</v>
          </cell>
          <cell r="C986" t="str">
            <v>CANTONEIRA ACO ABAS IGUAIS (QUALQUER BITOLA), ESPESSURA ENTRE 1/8" E 1/4"</v>
          </cell>
          <cell r="D986" t="str">
            <v>KG</v>
          </cell>
        </row>
        <row r="987">
          <cell r="B987">
            <v>592</v>
          </cell>
          <cell r="C987" t="str">
            <v>CANTONEIRA EM ALUMINIO, ABAS IGUAIS, LARGURA DE 25,40 MM (1"), ESPESSURA DE 3,17 MM (1/8") E PESO LINEAR DE APROXIMADAMENTE 0,408 KG/M</v>
          </cell>
          <cell r="D987" t="str">
            <v>KG</v>
          </cell>
        </row>
        <row r="988">
          <cell r="B988">
            <v>586</v>
          </cell>
          <cell r="C988" t="str">
            <v>CANTONEIRA EM ALUMINIO, ABAS IGUAIS, LARGURA DE 25,40 MM (1"), ESPESSURA DE 4,76 MM (3/16") E PESO LINEAR DE APROXIMADAMENTE 0,593 KG/M</v>
          </cell>
          <cell r="D988" t="str">
            <v>M</v>
          </cell>
        </row>
        <row r="989">
          <cell r="B989">
            <v>588</v>
          </cell>
          <cell r="C989" t="str">
            <v>CANTONEIRA EM ALUMINIO, ABAS IGUAIS, LARGURA DE 31,75 MM (1 1/4"), ESPESSURA DE 4,76 MM (3/16") E PESO LINEAR DE APROXIMADAMENTE 0,755 KG/M</v>
          </cell>
          <cell r="D989" t="str">
            <v>M</v>
          </cell>
        </row>
        <row r="990">
          <cell r="B990">
            <v>591</v>
          </cell>
          <cell r="C990" t="str">
            <v>CANTONEIRA EM ALUMINIO, ABAS IGUAIS, LARGURA DE 38,10 MM (1 1/2"), ESPESSURA DE 4,76 MM (3/16") E PESO LINEAR DE APROXIMADAMENTE 0,915 KG/M</v>
          </cell>
          <cell r="D990" t="str">
            <v>KG</v>
          </cell>
        </row>
        <row r="991">
          <cell r="B991">
            <v>584</v>
          </cell>
          <cell r="C991" t="str">
            <v>CANTONEIRA EM ALUMINIO, ABAS IGUAIS, LARGURA DE 50,80 MM (2"), ESPESSURA DE 3,17 MM (1/8") E PESO LINEAR DE APROXIMADAMENTE 0,842 KG/M</v>
          </cell>
          <cell r="D991" t="str">
            <v>M</v>
          </cell>
        </row>
        <row r="992">
          <cell r="B992">
            <v>589</v>
          </cell>
          <cell r="C992" t="str">
            <v>CANTONEIRA EM ALUMINIO, ABAS IGUAIS, LARGURA DE 50,80 MM (2"), ESPESSURA DE 6,35 MM (1/4") E PESO LINEAR DE APROXIMADAMENTE 1,630 KG/M</v>
          </cell>
          <cell r="D992" t="str">
            <v>M</v>
          </cell>
        </row>
        <row r="993">
          <cell r="B993">
            <v>1165</v>
          </cell>
          <cell r="C993" t="str">
            <v>CAP OU TAMPAO DE FERRO GALVANIZADO, COM ROSCA BSP, DE 1 1/2"</v>
          </cell>
          <cell r="D993" t="str">
            <v>UN</v>
          </cell>
        </row>
        <row r="994">
          <cell r="B994">
            <v>1164</v>
          </cell>
          <cell r="C994" t="str">
            <v>CAP OU TAMPAO DE FERRO GALVANIZADO, COM ROSCA BSP, DE 1 1/4"</v>
          </cell>
          <cell r="D994" t="str">
            <v>UN</v>
          </cell>
        </row>
        <row r="995">
          <cell r="B995">
            <v>1170</v>
          </cell>
          <cell r="C995" t="str">
            <v>CAP OU TAMPAO DE FERRO GALVANIZADO, COM ROSCA BSP, DE 1"</v>
          </cell>
          <cell r="D995" t="str">
            <v>UN</v>
          </cell>
        </row>
        <row r="996">
          <cell r="B996">
            <v>1162</v>
          </cell>
          <cell r="C996" t="str">
            <v>CAP OU TAMPAO DE FERRO GALVANIZADO, COM ROSCA BSP, DE 1/2"</v>
          </cell>
          <cell r="D996" t="str">
            <v>UN</v>
          </cell>
        </row>
        <row r="997">
          <cell r="B997">
            <v>12395</v>
          </cell>
          <cell r="C997" t="str">
            <v>CAP OU TAMPAO DE FERRO GALVANIZADO, COM ROSCA BSP, DE 1/4"</v>
          </cell>
          <cell r="D997" t="str">
            <v>UN</v>
          </cell>
        </row>
        <row r="998">
          <cell r="B998">
            <v>1169</v>
          </cell>
          <cell r="C998" t="str">
            <v>CAP OU TAMPAO DE FERRO GALVANIZADO, COM ROSCA BSP, DE 2 1/2"</v>
          </cell>
          <cell r="D998" t="str">
            <v>UN</v>
          </cell>
        </row>
        <row r="999">
          <cell r="B999">
            <v>1166</v>
          </cell>
          <cell r="C999" t="str">
            <v>CAP OU TAMPAO DE FERRO GALVANIZADO, COM ROSCA BSP, DE 2"</v>
          </cell>
          <cell r="D999" t="str">
            <v>UN</v>
          </cell>
        </row>
        <row r="1000">
          <cell r="B1000">
            <v>1168</v>
          </cell>
          <cell r="C1000" t="str">
            <v>CAP OU TAMPAO DE FERRO GALVANIZADO, COM ROSCA BSP, DE 3"</v>
          </cell>
          <cell r="D1000" t="str">
            <v>UN</v>
          </cell>
        </row>
        <row r="1001">
          <cell r="B1001">
            <v>1163</v>
          </cell>
          <cell r="C1001" t="str">
            <v>CAP OU TAMPAO DE FERRO GALVANIZADO, COM ROSCA BSP, DE 3/4"</v>
          </cell>
          <cell r="D1001" t="str">
            <v>UN</v>
          </cell>
        </row>
        <row r="1002">
          <cell r="B1002">
            <v>12396</v>
          </cell>
          <cell r="C1002" t="str">
            <v>CAP OU TAMPAO DE FERRO GALVANIZADO, COM ROSCA BSP, DE 3/8"</v>
          </cell>
          <cell r="D1002" t="str">
            <v>UN</v>
          </cell>
        </row>
        <row r="1003">
          <cell r="B1003">
            <v>1167</v>
          </cell>
          <cell r="C1003" t="str">
            <v>CAP OU TAMPAO DE FERRO GALVANIZADO, COM ROSCA BSP, DE 4"</v>
          </cell>
          <cell r="D1003" t="str">
            <v>UN</v>
          </cell>
        </row>
        <row r="1004">
          <cell r="B1004">
            <v>36331</v>
          </cell>
          <cell r="C1004" t="str">
            <v>CAP PPR DN 20 MM, PARA AGUA QUENTE PREDIAL</v>
          </cell>
          <cell r="D1004" t="str">
            <v>UN</v>
          </cell>
        </row>
        <row r="1005">
          <cell r="B1005">
            <v>36346</v>
          </cell>
          <cell r="C1005" t="str">
            <v>CAP PPR DN 25 MM, PARA AGUA QUENTE PREDIAL</v>
          </cell>
          <cell r="D1005" t="str">
            <v>UN</v>
          </cell>
        </row>
        <row r="1006">
          <cell r="B1006">
            <v>1202</v>
          </cell>
          <cell r="C1006" t="str">
            <v>CAP PVC, ROSCAVEL, 1", PARA AGUA FRIA PREDIAL</v>
          </cell>
          <cell r="D1006" t="str">
            <v>UN</v>
          </cell>
          <cell r="E1006">
            <v>4.9000000000000004</v>
          </cell>
          <cell r="F1006">
            <v>4.9000000000000004</v>
          </cell>
        </row>
        <row r="1007">
          <cell r="B1007">
            <v>1197</v>
          </cell>
          <cell r="C1007" t="str">
            <v>CAP PVC, ROSCAVEL, 1/2", PARA AGUA FRIA PREDIAL</v>
          </cell>
          <cell r="D1007" t="str">
            <v>UN</v>
          </cell>
          <cell r="E1007">
            <v>1.73</v>
          </cell>
          <cell r="F1007">
            <v>1.73</v>
          </cell>
        </row>
        <row r="1008">
          <cell r="B1008">
            <v>1198</v>
          </cell>
          <cell r="C1008" t="str">
            <v>CAP PVC, ROSCAVEL, 3/4", PARA AGUA FRIA PREDIAL</v>
          </cell>
          <cell r="D1008" t="str">
            <v>UN</v>
          </cell>
          <cell r="E1008">
            <v>2.2599999999999998</v>
          </cell>
          <cell r="F1008">
            <v>2.2599999999999998</v>
          </cell>
        </row>
        <row r="1009">
          <cell r="B1009">
            <v>20088</v>
          </cell>
          <cell r="C1009" t="str">
            <v>CAP PVC, SERIE R, DN 100 MM, PARA ESGOTO PREDIAL</v>
          </cell>
          <cell r="D1009" t="str">
            <v>UN</v>
          </cell>
          <cell r="E1009">
            <v>11.52</v>
          </cell>
          <cell r="F1009">
            <v>11.52</v>
          </cell>
        </row>
        <row r="1010">
          <cell r="B1010">
            <v>20089</v>
          </cell>
          <cell r="C1010" t="str">
            <v>CAP PVC, SERIE R, DN 150 MM, PARA ESGOTO PREDIAL</v>
          </cell>
          <cell r="D1010" t="str">
            <v>UN</v>
          </cell>
          <cell r="E1010">
            <v>56.5</v>
          </cell>
          <cell r="F1010">
            <v>56.5</v>
          </cell>
        </row>
        <row r="1011">
          <cell r="B1011">
            <v>20087</v>
          </cell>
          <cell r="C1011" t="str">
            <v>CAP PVC, SERIE R, DN 75 MM, PARA ESGOTO PREDIAL</v>
          </cell>
          <cell r="D1011" t="str">
            <v>UN</v>
          </cell>
          <cell r="E1011">
            <v>9.5299999999999994</v>
          </cell>
          <cell r="F1011">
            <v>9.5299999999999994</v>
          </cell>
        </row>
        <row r="1012">
          <cell r="B1012">
            <v>1191</v>
          </cell>
          <cell r="C1012" t="str">
            <v>CAP PVC, SOLDAVEL, 20 MM, PARA AGUA FRIA PREDIAL</v>
          </cell>
          <cell r="D1012" t="str">
            <v>UN</v>
          </cell>
          <cell r="E1012">
            <v>1.23</v>
          </cell>
          <cell r="F1012">
            <v>1.23</v>
          </cell>
        </row>
        <row r="1013">
          <cell r="B1013">
            <v>1185</v>
          </cell>
          <cell r="C1013" t="str">
            <v>CAP PVC, SOLDAVEL, 25 MM, PARA AGUA FRIA PREDIAL</v>
          </cell>
          <cell r="D1013" t="str">
            <v>UN</v>
          </cell>
          <cell r="E1013">
            <v>1.23</v>
          </cell>
          <cell r="F1013">
            <v>1.23</v>
          </cell>
        </row>
        <row r="1014">
          <cell r="B1014">
            <v>1189</v>
          </cell>
          <cell r="C1014" t="str">
            <v>CAP PVC, SOLDAVEL, 32 MM, PARA AGUA FRIA PREDIAL</v>
          </cell>
          <cell r="D1014" t="str">
            <v>UN</v>
          </cell>
          <cell r="E1014">
            <v>2.0099999999999998</v>
          </cell>
          <cell r="F1014">
            <v>2.0099999999999998</v>
          </cell>
        </row>
        <row r="1015">
          <cell r="B1015">
            <v>1193</v>
          </cell>
          <cell r="C1015" t="str">
            <v>CAP PVC, SOLDAVEL, 40 MM, PARA AGUA FRIA PREDIAL</v>
          </cell>
          <cell r="D1015" t="str">
            <v>UN</v>
          </cell>
          <cell r="E1015">
            <v>3.87</v>
          </cell>
          <cell r="F1015">
            <v>3.87</v>
          </cell>
        </row>
        <row r="1016">
          <cell r="B1016">
            <v>1194</v>
          </cell>
          <cell r="C1016" t="str">
            <v>CAP PVC, SOLDAVEL, 50 MM, PARA AGUA FRIA PREDIAL</v>
          </cell>
          <cell r="D1016" t="str">
            <v>UN</v>
          </cell>
          <cell r="E1016">
            <v>6.99</v>
          </cell>
          <cell r="F1016">
            <v>6.99</v>
          </cell>
        </row>
        <row r="1017">
          <cell r="B1017">
            <v>1195</v>
          </cell>
          <cell r="C1017" t="str">
            <v>CAP PVC, SOLDAVEL, 60 MM, PARA AGUA FRIA PREDIAL</v>
          </cell>
          <cell r="D1017" t="str">
            <v>UN</v>
          </cell>
          <cell r="E1017">
            <v>11.76</v>
          </cell>
          <cell r="F1017">
            <v>11.76</v>
          </cell>
        </row>
        <row r="1018">
          <cell r="B1018">
            <v>1204</v>
          </cell>
          <cell r="C1018" t="str">
            <v>CAP PVC, SOLDAVEL, 75 MM, PARA AGUA FRIA PREDIAL</v>
          </cell>
          <cell r="D1018" t="str">
            <v>UN</v>
          </cell>
          <cell r="E1018">
            <v>20.57</v>
          </cell>
          <cell r="F1018">
            <v>20.57</v>
          </cell>
        </row>
        <row r="1019">
          <cell r="B1019">
            <v>1200</v>
          </cell>
          <cell r="C1019" t="str">
            <v>CAP PVC, SOLDAVEL, DN 100 MM, SERIE NORMAL, PARA ESGOTO PREDIAL</v>
          </cell>
          <cell r="D1019" t="str">
            <v>UN</v>
          </cell>
          <cell r="E1019">
            <v>8.66</v>
          </cell>
          <cell r="F1019">
            <v>8.66</v>
          </cell>
        </row>
        <row r="1020">
          <cell r="B1020">
            <v>12909</v>
          </cell>
          <cell r="C1020" t="str">
            <v>CAP PVC, SOLDAVEL, DN 50 MM, SERIE NORMAL, PARA ESGOTO PREDIAL</v>
          </cell>
          <cell r="D1020" t="str">
            <v>UN</v>
          </cell>
          <cell r="E1020">
            <v>4.0199999999999996</v>
          </cell>
          <cell r="F1020">
            <v>4.0199999999999996</v>
          </cell>
        </row>
        <row r="1021">
          <cell r="B1021">
            <v>12910</v>
          </cell>
          <cell r="C1021" t="str">
            <v>CAP PVC, SOLDAVEL, DN 75 MM, SERIE NORMAL, PARA ESGOTO PREDIAL</v>
          </cell>
          <cell r="D1021" t="str">
            <v>UN</v>
          </cell>
          <cell r="E1021">
            <v>7.22</v>
          </cell>
          <cell r="F1021">
            <v>7.22</v>
          </cell>
        </row>
        <row r="1022">
          <cell r="B1022">
            <v>1207</v>
          </cell>
          <cell r="C1022" t="str">
            <v>CAP, PVC PBA, JE, DN 100 / DE 110 MM, PARA REDE DE AGUA (NBR 10351)</v>
          </cell>
          <cell r="D1022" t="str">
            <v>UN</v>
          </cell>
        </row>
        <row r="1023">
          <cell r="B1023">
            <v>1206</v>
          </cell>
          <cell r="C1023" t="str">
            <v>CAP, PVC PBA, JE, DN 50 / DE 60 MM, PARA REDE DE AGUA (NBR 10351)</v>
          </cell>
          <cell r="D1023" t="str">
            <v>UN</v>
          </cell>
        </row>
        <row r="1024">
          <cell r="B1024">
            <v>1183</v>
          </cell>
          <cell r="C1024" t="str">
            <v>CAP, PVC PBA, JE, DN 75 / DE 85 MM, PARA REDE DE AGUA (NBR 10351)</v>
          </cell>
          <cell r="D1024" t="str">
            <v>UN</v>
          </cell>
        </row>
        <row r="1025">
          <cell r="B1025">
            <v>42685</v>
          </cell>
          <cell r="C1025" t="str">
            <v>CAP, PVC, JE, OCRE, DN 150 MM (CONEXAO PARA TUBO COLETOR DE ESGOTO)</v>
          </cell>
          <cell r="D1025" t="str">
            <v>UN</v>
          </cell>
          <cell r="E1025">
            <v>58.55</v>
          </cell>
          <cell r="F1025">
            <v>58.55</v>
          </cell>
        </row>
        <row r="1026">
          <cell r="B1026">
            <v>42686</v>
          </cell>
          <cell r="C1026" t="str">
            <v>CAP, PVC, JE, OCRE, DN 200 MM (CONEXAO PARA TUBO COLETOR DE ESGOTO)</v>
          </cell>
          <cell r="D1026" t="str">
            <v>UN</v>
          </cell>
          <cell r="E1026">
            <v>64.489999999999995</v>
          </cell>
          <cell r="F1026">
            <v>64.489999999999995</v>
          </cell>
        </row>
        <row r="1027">
          <cell r="B1027">
            <v>12894</v>
          </cell>
          <cell r="C1027" t="str">
            <v>CAPA PARA CHUVA EM PVC COM FORRO DE POLIESTER, COM CAPUZ (AMARELA OU AZUL)</v>
          </cell>
          <cell r="D1027" t="str">
            <v>UN</v>
          </cell>
          <cell r="E1027">
            <v>21.84</v>
          </cell>
          <cell r="F1027">
            <v>21.84</v>
          </cell>
        </row>
        <row r="1028">
          <cell r="B1028">
            <v>12895</v>
          </cell>
          <cell r="C1028" t="str">
            <v>CAPACETE DE SEGURANCA ABA FRONTAL COM SUSPENSAO DE POLIETILENO, SEM JUGULAR (CLASSE B)</v>
          </cell>
          <cell r="D1028" t="str">
            <v>UN</v>
          </cell>
          <cell r="E1028">
            <v>16.8</v>
          </cell>
          <cell r="F1028">
            <v>16.8</v>
          </cell>
        </row>
        <row r="1029">
          <cell r="B1029">
            <v>1631</v>
          </cell>
          <cell r="C1029" t="str">
            <v>CAPACITOR TRIFASICO, POTENCIA 2,5 KVAR, TENSAO 220 V, FORNECIDO COM CAPA PROTETORA, RESISTOR INTERNO A UNIDADE CAPACITIVA</v>
          </cell>
          <cell r="D1029" t="str">
            <v>UN</v>
          </cell>
        </row>
        <row r="1030">
          <cell r="B1030">
            <v>1633</v>
          </cell>
          <cell r="C1030" t="str">
            <v>CAPACITOR TRIFASICO, POTENCIA 5 KVAR, TENSAO 220 V, FORNECIDO COM CAPA PROTETORA, RESISTOR INTERNO A UNIDADE CAPACITIVA</v>
          </cell>
          <cell r="D1030" t="str">
            <v>UN</v>
          </cell>
        </row>
        <row r="1031">
          <cell r="B1031">
            <v>10818</v>
          </cell>
          <cell r="C1031" t="str">
            <v>CAPIM BRAQUIARIA DECUMBENS/ BRAQUIARINHA, VC *70*% MINIMO</v>
          </cell>
          <cell r="D1031" t="str">
            <v>KG</v>
          </cell>
          <cell r="E1031">
            <v>75.569999999999993</v>
          </cell>
          <cell r="F1031">
            <v>75.569999999999993</v>
          </cell>
        </row>
        <row r="1032">
          <cell r="B1032">
            <v>41410</v>
          </cell>
          <cell r="C1032" t="str">
            <v>CAPTOR FRANKLIN (4 PONTAS), EM LATAO CROMADO, H = 300 MM, DUAS DESCIDAS</v>
          </cell>
          <cell r="D1032" t="str">
            <v>UN</v>
          </cell>
        </row>
        <row r="1033">
          <cell r="B1033">
            <v>41411</v>
          </cell>
          <cell r="C1033" t="str">
            <v>CAPTOR FRANKLIN (4 PONTAS), EM LATAO CROMADO, H = 300 MM, UMA DESCIDA</v>
          </cell>
          <cell r="D1033" t="str">
            <v>UN</v>
          </cell>
        </row>
        <row r="1034">
          <cell r="B1034">
            <v>41412</v>
          </cell>
          <cell r="C1034" t="str">
            <v>CAPTOR FRANKLIN (4 PONTAS), EM LATAO CROMADO, H = 350 MM, DUAS DESCIDAS</v>
          </cell>
          <cell r="D1034" t="str">
            <v>UN</v>
          </cell>
        </row>
        <row r="1035">
          <cell r="B1035">
            <v>41413</v>
          </cell>
          <cell r="C1035" t="str">
            <v>CAPTOR FRANKLIN (4 PONTAS), EM LATAO CROMADO, H=350 MM, UMA DESCIDA</v>
          </cell>
          <cell r="D1035" t="str">
            <v>UN</v>
          </cell>
        </row>
        <row r="1036">
          <cell r="B1036">
            <v>39359</v>
          </cell>
          <cell r="C1036" t="str">
            <v>CARENAGEM /TAMPA, EM PLASTICO, COR BRANCA, UTILIZADO EM KIT CHASSI METALICO PARA INSTAL. HIDRAULICA DE CUBA SIMPLES SEM MAQUINA DE LAVAR ROUPA, *355* X *670* MM (L X H) (COM FUROS E DEMAIS ENCAIXES)</v>
          </cell>
          <cell r="D1036" t="str">
            <v>UN</v>
          </cell>
        </row>
        <row r="1037">
          <cell r="B1037">
            <v>39360</v>
          </cell>
          <cell r="C1037" t="str">
            <v>CARENAGEM /TAMPA, EM PLASTICO, COR BRANCA, UTILIZADO EM KIT CHASSI METALICO PARA INSTAL. HIDRAULICA DE TANQUE COM MAQUINA DE LAVAR ROUPA, *360* X *470* MM (L X H) (COM FUROS E DEMAIS ENCAIXES)</v>
          </cell>
          <cell r="D1037" t="str">
            <v>UN</v>
          </cell>
        </row>
        <row r="1038">
          <cell r="B1038">
            <v>10710</v>
          </cell>
          <cell r="C1038" t="str">
            <v>CARPETE DE NYLON EM MANTA PARA TRAFEGO COMERCIAL PESADO, E = 6 A 7 MM (INSTALADO)</v>
          </cell>
          <cell r="D1038" t="str">
            <v>M2</v>
          </cell>
        </row>
        <row r="1039">
          <cell r="B1039">
            <v>10709</v>
          </cell>
          <cell r="C1039" t="str">
            <v>CARPETE DE NYLON EM MANTA PARA TRAFEGO COMERCIAL PESADO, E = 9 A 10 MM (INSTALADO)</v>
          </cell>
          <cell r="D1039" t="str">
            <v>M2</v>
          </cell>
        </row>
        <row r="1040">
          <cell r="B1040">
            <v>39636</v>
          </cell>
          <cell r="C1040" t="str">
            <v>CARPETE DE NYLON EM PLACAS 50 X 50 CM PARA TRAFEGO COMERCIAL PESADO, E = 6,5 MM (INSTALADO)</v>
          </cell>
          <cell r="D1040" t="str">
            <v>M2</v>
          </cell>
        </row>
        <row r="1041">
          <cell r="B1041">
            <v>10708</v>
          </cell>
          <cell r="C1041" t="str">
            <v>CARPETE DE POLIESTER EM MANTA PARA TRAFEGO COMERCIAL PESADO, E = 4 A 5 MM (INSTALADO)</v>
          </cell>
          <cell r="D1041" t="str">
            <v>M2</v>
          </cell>
        </row>
        <row r="1042">
          <cell r="B1042">
            <v>39635</v>
          </cell>
          <cell r="C1042" t="str">
            <v>CARPETE DE POLIPROPILENO EM MANTA PARA TRAFEGO COMERCIAL MEDIO, E = 5 A 6 MM (INSTALADO)</v>
          </cell>
          <cell r="D1042" t="str">
            <v>M2</v>
          </cell>
        </row>
        <row r="1043">
          <cell r="B1043">
            <v>6117</v>
          </cell>
          <cell r="C1043" t="str">
            <v>CARPINTEIRO AUXILIAR (HORISTA)</v>
          </cell>
          <cell r="D1043" t="str">
            <v>H</v>
          </cell>
          <cell r="E1043">
            <v>14.97</v>
          </cell>
          <cell r="F1043">
            <v>16.739999999999998</v>
          </cell>
        </row>
        <row r="1044">
          <cell r="B1044">
            <v>40913</v>
          </cell>
          <cell r="C1044" t="str">
            <v>CARPINTEIRO AUXILIAR (MENSALISTA)</v>
          </cell>
          <cell r="D1044" t="str">
            <v>MES</v>
          </cell>
          <cell r="E1044">
            <v>2620.69</v>
          </cell>
          <cell r="F1044">
            <v>2931.19</v>
          </cell>
        </row>
        <row r="1045">
          <cell r="B1045">
            <v>1214</v>
          </cell>
          <cell r="C1045" t="str">
            <v>CARPINTEIRO DE ESQUADRIAS (HORISTA)</v>
          </cell>
          <cell r="D1045" t="str">
            <v>H</v>
          </cell>
          <cell r="E1045">
            <v>17.86</v>
          </cell>
          <cell r="F1045">
            <v>19.97</v>
          </cell>
        </row>
        <row r="1046">
          <cell r="B1046">
            <v>40915</v>
          </cell>
          <cell r="C1046" t="str">
            <v>CARPINTEIRO DE ESQUADRIAS (MENSALISTA)</v>
          </cell>
          <cell r="D1046" t="str">
            <v>MES</v>
          </cell>
          <cell r="E1046">
            <v>3127.27</v>
          </cell>
          <cell r="F1046">
            <v>3497.8</v>
          </cell>
        </row>
        <row r="1047">
          <cell r="B1047">
            <v>40914</v>
          </cell>
          <cell r="C1047" t="str">
            <v>CARPINTEIRO DE FORMAS OU OFICIAL (MENSALISTA)</v>
          </cell>
          <cell r="D1047" t="str">
            <v>MES</v>
          </cell>
          <cell r="E1047">
            <v>3282.4</v>
          </cell>
          <cell r="F1047">
            <v>3671.31</v>
          </cell>
        </row>
        <row r="1048">
          <cell r="B1048">
            <v>1213</v>
          </cell>
          <cell r="C1048" t="str">
            <v>CARPINTEIRO DE FORMAS PARA CONCRETO (HORISTA)</v>
          </cell>
          <cell r="D1048" t="str">
            <v>H</v>
          </cell>
          <cell r="E1048">
            <v>18.75</v>
          </cell>
          <cell r="F1048">
            <v>20.97</v>
          </cell>
        </row>
        <row r="1049">
          <cell r="B1049">
            <v>5091</v>
          </cell>
          <cell r="C1049" t="str">
            <v>CARRANCA PARA JANELA VENEZIANA DE ABRIR, EM LATAO CROMADO, SIMPLES, PARA APARAFUSAR NA PAREDE</v>
          </cell>
          <cell r="D1049" t="str">
            <v>UN</v>
          </cell>
          <cell r="E1049">
            <v>21.87</v>
          </cell>
          <cell r="F1049">
            <v>21.87</v>
          </cell>
        </row>
        <row r="1050">
          <cell r="B1050">
            <v>14615</v>
          </cell>
          <cell r="C1050" t="str">
            <v>CARRINHO COM 2 PNEUS PARA TRANSPORTAR TUBO CONCRETO, ALTURA ATE 1,0 M E DIAMETRO ATE 1000MM, COM ESTRUTURA EM PERFIL OU TUBO METALICO</v>
          </cell>
          <cell r="D1050" t="str">
            <v>UN</v>
          </cell>
          <cell r="E1050">
            <v>4174.8</v>
          </cell>
          <cell r="F1050">
            <v>4174.8</v>
          </cell>
        </row>
        <row r="1051">
          <cell r="B1051">
            <v>2711</v>
          </cell>
          <cell r="C1051" t="str">
            <v>CARRINHO DE MAO, EM ACO, COM CAPACIDADE DE *45 A 65* L / *100* KG, PNEU COM CAMARA</v>
          </cell>
          <cell r="D1051" t="str">
            <v>UN</v>
          </cell>
          <cell r="E1051">
            <v>179.9</v>
          </cell>
          <cell r="F1051">
            <v>179.9</v>
          </cell>
        </row>
        <row r="1052">
          <cell r="B1052">
            <v>37727</v>
          </cell>
          <cell r="C1052" t="str">
            <v>CARROCERIA FIXA ABERTA DE MADEIRA PARA TRANSPORTE GERAL DE CARGA SECA DIMENSOES APROXIMADAS 2,25 X 4,10 X 0,50 M (INCLUI MONTAGEM, NAO INCLUI CAMINHAO)</v>
          </cell>
          <cell r="D1052" t="str">
            <v>UN</v>
          </cell>
        </row>
        <row r="1053">
          <cell r="B1053">
            <v>37728</v>
          </cell>
          <cell r="C1053" t="str">
            <v>CARROCERIA FIXA ABERTA DE MADEIRA PARA TRANSPORTE GERAL DE CARGA SECA DIMENSOES APROXIMADAS 2,5 X 5,5 X 0,50 M (INCLUI MONTAGEM, NAO INCLUI CAMINHAO)</v>
          </cell>
          <cell r="D1053" t="str">
            <v>UN</v>
          </cell>
        </row>
        <row r="1054">
          <cell r="B1054">
            <v>37729</v>
          </cell>
          <cell r="C1054" t="str">
            <v>CARROCERIA FIXA ABERTA DE MADEIRA PARA TRANSPORTE GERAL DE CARGA SECA DIMENSOES APROXIMADAS 2,5 X 6,00 X 0,50 M (INCLUI MONTAGEM, NAO INCLUI CAMINHAO)</v>
          </cell>
          <cell r="D1054" t="str">
            <v>UN</v>
          </cell>
        </row>
        <row r="1055">
          <cell r="B1055">
            <v>37730</v>
          </cell>
          <cell r="C1055" t="str">
            <v>CARROCERIA FIXA ABERTA DE MADEIRA PARA TRANSPORTE GERAL DE CARGA SECA DIMENSOES APROXIMADAS 2,5 X 6,5 X 0,50 M (INCLUI MONTAGEM, NAO INCLUI CAMINHAO)</v>
          </cell>
          <cell r="D1055" t="str">
            <v>UN</v>
          </cell>
        </row>
        <row r="1056">
          <cell r="B1056">
            <v>37731</v>
          </cell>
          <cell r="C1056" t="str">
            <v>CARROCERIA FIXA ABERTA DE MADEIRA PARA TRANSPORTE GERAL DE CARGA SECA DIMENSOES APROXIMADAS 2,5 X 7,00 X 0,50 M (INCLUI MONTAGEM, NAO INCLUI CAMINHAO)</v>
          </cell>
          <cell r="D1056" t="str">
            <v>UN</v>
          </cell>
        </row>
        <row r="1057">
          <cell r="B1057">
            <v>37732</v>
          </cell>
          <cell r="C1057" t="str">
            <v>CARROCERIA FIXA ABERTA DE MADEIRA PARA TRANSPORTE GERAL DE CARGA SECA DIMENSOES APROXIMADAS 2,5 X 7,5 X 0,50 M (INCLUI MONTAGEM, NAO INCLUI CAMINHAO)</v>
          </cell>
          <cell r="D1057" t="str">
            <v>UN</v>
          </cell>
        </row>
        <row r="1058">
          <cell r="B1058">
            <v>36496</v>
          </cell>
          <cell r="C1058" t="str">
            <v>CAVALETE PARA TALHA COM ESTRUTURA EM TUBO METALICO ALTURA MINIMA 3,2 M EQUIPADO COM RODAS DE BORRACHA PARA MOVIMENTACAO DE TUBOS DE CONCRETO NA CENTRAL DE PREMOLDADOS COM CAPACIDADE DE CARGA DE 3 TONELADAS</v>
          </cell>
          <cell r="D1058" t="str">
            <v>UN</v>
          </cell>
          <cell r="E1058">
            <v>10599.73</v>
          </cell>
          <cell r="F1058">
            <v>10599.73</v>
          </cell>
        </row>
        <row r="1059">
          <cell r="B1059">
            <v>37762</v>
          </cell>
          <cell r="C1059" t="str">
            <v>CAVALO MECANICO TRACAO 4X2, PESO BRUTO TOTAL 16000 KG, CAPACIDADE MAXIMA DE TRACAO *36000* KG, DISTANCIA ENTRE EIXOS *3,56* M, POTENCIA *286* CV (INCLUI CABINE E CHASSI, NAO INCLUI SEMIRREBOQUE)</v>
          </cell>
          <cell r="D1059" t="str">
            <v>UN</v>
          </cell>
          <cell r="E1059">
            <v>647484.18999999994</v>
          </cell>
          <cell r="F1059">
            <v>647484.18999999994</v>
          </cell>
        </row>
        <row r="1060">
          <cell r="B1060">
            <v>37763</v>
          </cell>
          <cell r="C1060" t="str">
            <v>CAVALO MECANICO TRACAO 4X2, PESO BRUTO TOTAL 16000 KG, CAPACIDADE MAXIMA DE TRACAO *45000* KG, DISTANCIA ENTRE EIXOS *3,56* M, POTENCIA *330* CV (INCLUI CABINE E CHASSI, NAO INCLUI SEMIRREBOQUE)</v>
          </cell>
          <cell r="D1060" t="str">
            <v>UN</v>
          </cell>
          <cell r="E1060">
            <v>655348.26</v>
          </cell>
          <cell r="F1060">
            <v>655348.26</v>
          </cell>
        </row>
        <row r="1061">
          <cell r="B1061">
            <v>41992</v>
          </cell>
          <cell r="C1061" t="str">
            <v>CAVALO MECANICO TRACAO 4X2, PESO BRUTO TOTAL 16000 KG, CAPACIDADE MAXIMA DE TRACAO *80000* KG, POTENCIA *380* CV (INCLUI CABINE E CHASSI, NAO INCLUI SEMIRREBOQUE)</v>
          </cell>
          <cell r="D1061" t="str">
            <v>UN</v>
          </cell>
          <cell r="E1061">
            <v>745000</v>
          </cell>
          <cell r="F1061">
            <v>745000</v>
          </cell>
        </row>
        <row r="1062">
          <cell r="B1062">
            <v>10630</v>
          </cell>
          <cell r="C1062" t="str">
            <v>CAVALO MECANICO TRACAO 4X2, PESO BRUTO TOTAL COMBINADO 49000 KG, CAPACIDADE MAXIMA DE TRACAO *66000* KG, POTENCIA *360* CV (INCLUI CABINE E CHASSI, NAO INCLUI SEMIRREBOQUE)</v>
          </cell>
          <cell r="D1062" t="str">
            <v>UN</v>
          </cell>
          <cell r="E1062">
            <v>754961.17</v>
          </cell>
          <cell r="F1062">
            <v>754961.17</v>
          </cell>
        </row>
        <row r="1063">
          <cell r="B1063">
            <v>13215</v>
          </cell>
          <cell r="C1063" t="str">
            <v>CAVALO MECANICO TRACAO 6X2, PESO BRUTO TOTAL COMBINADO 56000 KG, CAPACIDADE MAXIMA DE TRACAO *66000* KG, POTENCIA *360* CV (INCLUI CABINE E CHASSI, NAO INCLUI SEMIRREBOQUE)</v>
          </cell>
          <cell r="D1063" t="str">
            <v>UN</v>
          </cell>
          <cell r="E1063">
            <v>913555.5</v>
          </cell>
          <cell r="F1063">
            <v>913555.5</v>
          </cell>
        </row>
        <row r="1064">
          <cell r="B1064">
            <v>4235</v>
          </cell>
          <cell r="C1064" t="str">
            <v>CAVOUQUEIRO OU OPERADOR DE PERFURATRIZ / ROMPEDOR (HORISTA)</v>
          </cell>
          <cell r="D1064" t="str">
            <v>H</v>
          </cell>
          <cell r="E1064">
            <v>15.6</v>
          </cell>
          <cell r="F1064">
            <v>17.440000000000001</v>
          </cell>
        </row>
        <row r="1065">
          <cell r="B1065">
            <v>40976</v>
          </cell>
          <cell r="C1065" t="str">
            <v>CAVOUQUEIRO OU OPERADOR DE PERFURATRIZ / ROMPEDOR (MENSALISTA)</v>
          </cell>
          <cell r="D1065" t="str">
            <v>MES</v>
          </cell>
          <cell r="E1065">
            <v>2732.58</v>
          </cell>
          <cell r="F1065">
            <v>3056.34</v>
          </cell>
        </row>
        <row r="1066">
          <cell r="B1066">
            <v>43091</v>
          </cell>
          <cell r="C1066" t="str">
            <v>CENTRO DE MEDICAO AGRUPADA, EM POLICARBONATO / PVC, COM 12 MEDIDORES E PROTECAO GERAL (INCLUI BARRAMENTO, DISJUNTORES E ACESSORIOS DE FIXACAO) (PADRAO CONCESSIONARIA LOCAL)</v>
          </cell>
          <cell r="D1066" t="str">
            <v>UN</v>
          </cell>
          <cell r="E1066">
            <v>9203.68</v>
          </cell>
          <cell r="F1066">
            <v>9203.68</v>
          </cell>
        </row>
        <row r="1067">
          <cell r="B1067">
            <v>43092</v>
          </cell>
          <cell r="C1067" t="str">
            <v>CENTRO DE MEDICAO AGRUPADA, EM POLICARBONATO / PVC, COM 16 MEDIDORES E PROTECAO GERAL (INCLUI BARRAMENTO, DISJUNTORES E ACESSORIOS DE FIXACAO) (PADRAO CONCESSIONARIA LOCAL)</v>
          </cell>
          <cell r="D1067" t="str">
            <v>UN</v>
          </cell>
          <cell r="E1067">
            <v>12271.58</v>
          </cell>
          <cell r="F1067">
            <v>12271.58</v>
          </cell>
        </row>
        <row r="1068">
          <cell r="B1068">
            <v>43089</v>
          </cell>
          <cell r="C1068" t="str">
            <v>CENTRO DE MEDICAO AGRUPADA, EM POLICARBONATO / PVC, COM 4 MEDIDORES E PROTECAO GERAL (INCLUI BARRAMENTO, DISJUNTORES E ACESSORIOS DE FIXACAO) (PADRAO CONCESSIONARIA LOCAL)</v>
          </cell>
          <cell r="D1068" t="str">
            <v>UN</v>
          </cell>
          <cell r="E1068">
            <v>2138.67</v>
          </cell>
          <cell r="F1068">
            <v>2138.67</v>
          </cell>
        </row>
        <row r="1069">
          <cell r="B1069">
            <v>43090</v>
          </cell>
          <cell r="C1069" t="str">
            <v>CENTRO DE MEDICAO AGRUPADA, EM POLICARBONATO / PVC, COM 8 MEDIDORES E PROTECAO GERAL (INCLUI BARRAMENTO, DISJUNTORES E ACESSORIOS DE FIXACAO) (PADRAO CONCESSIONARIA LOCAL)</v>
          </cell>
          <cell r="D1069" t="str">
            <v>UN</v>
          </cell>
          <cell r="E1069">
            <v>4719.84</v>
          </cell>
          <cell r="F1069">
            <v>4719.84</v>
          </cell>
        </row>
        <row r="1070">
          <cell r="B1070">
            <v>41967</v>
          </cell>
          <cell r="C1070" t="str">
            <v>CERA LIQUIDA INCOLOR MULTIPISO</v>
          </cell>
          <cell r="D1070" t="str">
            <v>L</v>
          </cell>
          <cell r="E1070">
            <v>31.1</v>
          </cell>
          <cell r="F1070">
            <v>31.1</v>
          </cell>
        </row>
        <row r="1071">
          <cell r="B1071">
            <v>12760</v>
          </cell>
          <cell r="C1071" t="str">
            <v>CHAPA ACO INOX AISI 304 NUMERO 4 (E = 6 MM), ACABAMENTO NUMERO 1 (LAMINADO A QUENTE, FOSCO)</v>
          </cell>
          <cell r="D1071" t="str">
            <v>M2</v>
          </cell>
          <cell r="E1071">
            <v>1470.61</v>
          </cell>
          <cell r="F1071">
            <v>1470.61</v>
          </cell>
        </row>
        <row r="1072">
          <cell r="B1072">
            <v>12759</v>
          </cell>
          <cell r="C1072" t="str">
            <v>CHAPA ACO INOX AISI 304 NUMERO 9 (E = 4 MM), ACABAMENTO NUMERO 1 (LAMINADO A QUENTE, FOSCO)</v>
          </cell>
          <cell r="D1072" t="str">
            <v>M2</v>
          </cell>
          <cell r="E1072">
            <v>980.39</v>
          </cell>
          <cell r="F1072">
            <v>980.39</v>
          </cell>
        </row>
        <row r="1073">
          <cell r="B1073">
            <v>43105</v>
          </cell>
          <cell r="C1073" t="str">
            <v>CHAPA DE ACO CARBONO GALVANIZADA, PERFURADA (GRADE FUROS) E = 1,5 MM, DIAMETRO DO FURO = 9,52 MM (FUROS ALTERNADOS HORIZ.)</v>
          </cell>
          <cell r="D1073" t="str">
            <v>KG</v>
          </cell>
          <cell r="E1073">
            <v>32.39</v>
          </cell>
          <cell r="F1073">
            <v>32.39</v>
          </cell>
        </row>
        <row r="1074">
          <cell r="B1074">
            <v>40424</v>
          </cell>
          <cell r="C1074" t="str">
            <v>CHAPA DE ACO CARBONO LAMINADO A QUENTE, QUALIDADE ESTRUTURAL, BITOLA 3/16", E =4,75 MM (37,29 KG/M2)</v>
          </cell>
          <cell r="D1074" t="str">
            <v>KG</v>
          </cell>
          <cell r="E1074">
            <v>8.23</v>
          </cell>
          <cell r="F1074">
            <v>8.23</v>
          </cell>
        </row>
        <row r="1075">
          <cell r="B1075">
            <v>1325</v>
          </cell>
          <cell r="C1075" t="str">
            <v>CHAPA DE ACO FINA A FRIO BITOLA MSG 20, E = 0,90 MM (7,20 KG/M2)</v>
          </cell>
          <cell r="D1075" t="str">
            <v>KG</v>
          </cell>
          <cell r="E1075">
            <v>9.01</v>
          </cell>
          <cell r="F1075">
            <v>9.01</v>
          </cell>
        </row>
        <row r="1076">
          <cell r="B1076">
            <v>1327</v>
          </cell>
          <cell r="C1076" t="str">
            <v>CHAPA DE ACO FINA A FRIO BITOLA MSG 24, E = 0,60 MM (4,80 KG/M2)</v>
          </cell>
          <cell r="D1076" t="str">
            <v>KG</v>
          </cell>
          <cell r="E1076">
            <v>9.6</v>
          </cell>
          <cell r="F1076">
            <v>9.6</v>
          </cell>
        </row>
        <row r="1077">
          <cell r="B1077">
            <v>1328</v>
          </cell>
          <cell r="C1077" t="str">
            <v>CHAPA DE ACO FINA A FRIO BITOLA MSG 26, E = 0,45 MM (3,60 KG/M2)</v>
          </cell>
          <cell r="D1077" t="str">
            <v>KG</v>
          </cell>
          <cell r="E1077">
            <v>9.0299999999999994</v>
          </cell>
          <cell r="F1077">
            <v>9.0299999999999994</v>
          </cell>
        </row>
        <row r="1078">
          <cell r="B1078">
            <v>1321</v>
          </cell>
          <cell r="C1078" t="str">
            <v>CHAPA DE ACO FINA A QUENTE BITOLA MSG 13, E = 2,25 MM (18,00 KG/M2)</v>
          </cell>
          <cell r="D1078" t="str">
            <v>KG</v>
          </cell>
          <cell r="E1078">
            <v>8.36</v>
          </cell>
          <cell r="F1078">
            <v>8.36</v>
          </cell>
        </row>
        <row r="1079">
          <cell r="B1079">
            <v>1318</v>
          </cell>
          <cell r="C1079" t="str">
            <v>CHAPA DE ACO FINA A QUENTE BITOLA MSG 14, E = 2,00 MM (16,0 KG/M2)</v>
          </cell>
          <cell r="D1079" t="str">
            <v>KG</v>
          </cell>
          <cell r="E1079">
            <v>8.3699999999999992</v>
          </cell>
          <cell r="F1079">
            <v>8.3699999999999992</v>
          </cell>
        </row>
        <row r="1080">
          <cell r="B1080">
            <v>1322</v>
          </cell>
          <cell r="C1080" t="str">
            <v>CHAPA DE ACO FINA A QUENTE BITOLA MSG 16, E = 1,50 MM (12,00 KG/M2)</v>
          </cell>
          <cell r="D1080" t="str">
            <v>KG</v>
          </cell>
          <cell r="E1080">
            <v>8.84</v>
          </cell>
          <cell r="F1080">
            <v>8.84</v>
          </cell>
        </row>
        <row r="1081">
          <cell r="B1081">
            <v>1323</v>
          </cell>
          <cell r="C1081" t="str">
            <v>CHAPA DE ACO FINA A QUENTE BITOLA MSG 18, E = 1,20 MM (9,60 KG/M2)</v>
          </cell>
          <cell r="D1081" t="str">
            <v>KG</v>
          </cell>
          <cell r="E1081">
            <v>8.84</v>
          </cell>
          <cell r="F1081">
            <v>8.84</v>
          </cell>
        </row>
        <row r="1082">
          <cell r="B1082">
            <v>1319</v>
          </cell>
          <cell r="C1082" t="str">
            <v>CHAPA DE ACO FINA A QUENTE BITOLA MSG 3/16", E = 4,75 MM (38,00 KG/M2)</v>
          </cell>
          <cell r="D1082" t="str">
            <v>KG</v>
          </cell>
          <cell r="E1082">
            <v>7.45</v>
          </cell>
          <cell r="F1082">
            <v>7.45</v>
          </cell>
        </row>
        <row r="1083">
          <cell r="B1083">
            <v>11026</v>
          </cell>
          <cell r="C1083" t="str">
            <v>CHAPA DE ACO GALVANIZADA BITOLA GSG 14, E = 1,95 MM (15,60 KG/M2)</v>
          </cell>
          <cell r="D1083" t="str">
            <v>KG</v>
          </cell>
          <cell r="E1083">
            <v>10.25</v>
          </cell>
          <cell r="F1083">
            <v>10.25</v>
          </cell>
        </row>
        <row r="1084">
          <cell r="B1084">
            <v>11027</v>
          </cell>
          <cell r="C1084" t="str">
            <v>CHAPA DE ACO GALVANIZADA BITOLA GSG 16, E = 1,55 MM (12,40 KG/M2)</v>
          </cell>
          <cell r="D1084" t="str">
            <v>KG</v>
          </cell>
          <cell r="E1084">
            <v>10.67</v>
          </cell>
          <cell r="F1084">
            <v>10.67</v>
          </cell>
        </row>
        <row r="1085">
          <cell r="B1085">
            <v>11046</v>
          </cell>
          <cell r="C1085" t="str">
            <v>CHAPA DE ACO GALVANIZADA BITOLA GSG 18, E = 1,25 MM (10,00 KG/M2)</v>
          </cell>
          <cell r="D1085" t="str">
            <v>KG</v>
          </cell>
          <cell r="E1085">
            <v>10.220000000000001</v>
          </cell>
          <cell r="F1085">
            <v>10.220000000000001</v>
          </cell>
        </row>
        <row r="1086">
          <cell r="B1086">
            <v>11047</v>
          </cell>
          <cell r="C1086" t="str">
            <v>CHAPA DE ACO GALVANIZADA BITOLA GSG 19, E = 1,11 MM (8,88 KG/M2)</v>
          </cell>
          <cell r="D1086" t="str">
            <v>KG</v>
          </cell>
          <cell r="E1086">
            <v>11.14</v>
          </cell>
          <cell r="F1086">
            <v>11.14</v>
          </cell>
        </row>
        <row r="1087">
          <cell r="B1087">
            <v>43668</v>
          </cell>
          <cell r="C1087" t="str">
            <v>CHAPA DE ACO GALVANIZADA BITOLA GSG 20, E = 0,95 MM (7,60 KG/M2)</v>
          </cell>
          <cell r="D1087" t="str">
            <v>KG</v>
          </cell>
          <cell r="E1087">
            <v>9.83</v>
          </cell>
          <cell r="F1087">
            <v>9.83</v>
          </cell>
        </row>
        <row r="1088">
          <cell r="B1088">
            <v>11049</v>
          </cell>
          <cell r="C1088" t="str">
            <v>CHAPA DE ACO GALVANIZADA BITOLA GSG 22, E = 0,80 MM (6,40 KG/M2)</v>
          </cell>
          <cell r="D1088" t="str">
            <v>KG</v>
          </cell>
          <cell r="E1088">
            <v>10.65</v>
          </cell>
          <cell r="F1088">
            <v>10.65</v>
          </cell>
        </row>
        <row r="1089">
          <cell r="B1089">
            <v>43106</v>
          </cell>
          <cell r="C1089" t="str">
            <v>CHAPA DE ACO GALVANIZADA BITOLA GSG 24, E = 0,64 (5,12 KG/M2)</v>
          </cell>
          <cell r="D1089" t="str">
            <v>KG</v>
          </cell>
          <cell r="E1089">
            <v>10.71</v>
          </cell>
          <cell r="F1089">
            <v>10.71</v>
          </cell>
        </row>
        <row r="1090">
          <cell r="B1090">
            <v>11051</v>
          </cell>
          <cell r="C1090" t="str">
            <v>CHAPA DE ACO GALVANIZADA BITOLA GSG 26, E = 0,50 MM (4,00 KG/M2)</v>
          </cell>
          <cell r="D1090" t="str">
            <v>KG</v>
          </cell>
          <cell r="E1090">
            <v>11.18</v>
          </cell>
          <cell r="F1090">
            <v>11.18</v>
          </cell>
        </row>
        <row r="1091">
          <cell r="B1091">
            <v>11061</v>
          </cell>
          <cell r="C1091" t="str">
            <v>CHAPA DE ACO GALVANIZADA BITOLA GSG 30, E = 0,35 MM (2,80 KG/M2)</v>
          </cell>
          <cell r="D1091" t="str">
            <v>KG</v>
          </cell>
          <cell r="E1091">
            <v>13.41</v>
          </cell>
          <cell r="F1091">
            <v>13.41</v>
          </cell>
        </row>
        <row r="1092">
          <cell r="B1092">
            <v>43667</v>
          </cell>
          <cell r="C1092" t="str">
            <v>CHAPA DE ACO GROSSA, ASTM A36, E = 1" (25,40 MM) 199,18 KG/M2</v>
          </cell>
          <cell r="D1092" t="str">
            <v>KG</v>
          </cell>
          <cell r="E1092">
            <v>9.75</v>
          </cell>
          <cell r="F1092">
            <v>9.75</v>
          </cell>
        </row>
        <row r="1093">
          <cell r="B1093">
            <v>1333</v>
          </cell>
          <cell r="C1093" t="str">
            <v>CHAPA DE ACO GROSSA, ASTM A36, E = 1/2" (12,70 MM) 99,59 KG/M2</v>
          </cell>
          <cell r="D1093" t="str">
            <v>KG</v>
          </cell>
          <cell r="E1093">
            <v>8.1199999999999992</v>
          </cell>
          <cell r="F1093">
            <v>8.1199999999999992</v>
          </cell>
        </row>
        <row r="1094">
          <cell r="B1094">
            <v>1330</v>
          </cell>
          <cell r="C1094" t="str">
            <v>CHAPA DE ACO GROSSA, ASTM A36, E = 1/4" (6,35 MM) 49,79 KG/M2</v>
          </cell>
          <cell r="D1094" t="str">
            <v>KG</v>
          </cell>
          <cell r="E1094">
            <v>8.0399999999999991</v>
          </cell>
          <cell r="F1094">
            <v>8.0399999999999991</v>
          </cell>
        </row>
        <row r="1095">
          <cell r="B1095">
            <v>10957</v>
          </cell>
          <cell r="C1095" t="str">
            <v>CHAPA DE ACO GROSSA, ASTM A36, E = 3/4" (19,05 MM) 149,39 KG/M2</v>
          </cell>
          <cell r="D1095" t="str">
            <v>KG</v>
          </cell>
          <cell r="E1095">
            <v>9.2799999999999994</v>
          </cell>
          <cell r="F1095">
            <v>9.2799999999999994</v>
          </cell>
        </row>
        <row r="1096">
          <cell r="B1096">
            <v>1332</v>
          </cell>
          <cell r="C1096" t="str">
            <v>CHAPA DE ACO GROSSA, ASTM A36, E = 3/8" (9,53 MM) 74,69 KG/M2</v>
          </cell>
          <cell r="D1096" t="str">
            <v>KG</v>
          </cell>
          <cell r="E1096">
            <v>8.25</v>
          </cell>
          <cell r="F1096">
            <v>8.25</v>
          </cell>
        </row>
        <row r="1097">
          <cell r="B1097">
            <v>1334</v>
          </cell>
          <cell r="C1097" t="str">
            <v>CHAPA DE ACO GROSSA, ASTM A36, E = 5/8" (15,88 MM) 124,49 KG/M2</v>
          </cell>
          <cell r="D1097" t="str">
            <v>KG</v>
          </cell>
          <cell r="E1097">
            <v>9.15</v>
          </cell>
          <cell r="F1097">
            <v>9.15</v>
          </cell>
        </row>
        <row r="1098">
          <cell r="B1098">
            <v>1335</v>
          </cell>
          <cell r="C1098" t="str">
            <v>CHAPA DE ACO GROSSA, ASTM A36, E = 7/8" (22,23 MM) 174,28 KG/M2</v>
          </cell>
          <cell r="D1098" t="str">
            <v>KG</v>
          </cell>
          <cell r="E1098">
            <v>9.4499999999999993</v>
          </cell>
          <cell r="F1098">
            <v>9.4499999999999993</v>
          </cell>
        </row>
        <row r="1099">
          <cell r="B1099">
            <v>40425</v>
          </cell>
          <cell r="C1099" t="str">
            <v>CHAPA DE ACO GROSSA, SAE 1020, BITOLA 1/4", E = 6,35 MM (49,85 KG/M2)</v>
          </cell>
          <cell r="D1099" t="str">
            <v>KG</v>
          </cell>
          <cell r="E1099">
            <v>8.09</v>
          </cell>
          <cell r="F1099">
            <v>8.09</v>
          </cell>
        </row>
        <row r="1100">
          <cell r="B1100">
            <v>1337</v>
          </cell>
          <cell r="C1100" t="str">
            <v>CHAPA DE ACO XADREZ PARA PISOS, E = 1/4" (6,30 MM) 54,53 KG/M2</v>
          </cell>
          <cell r="D1100" t="str">
            <v>KG</v>
          </cell>
          <cell r="E1100">
            <v>9.2799999999999994</v>
          </cell>
          <cell r="F1100">
            <v>9.2799999999999994</v>
          </cell>
        </row>
        <row r="1101">
          <cell r="B1101">
            <v>1338</v>
          </cell>
          <cell r="C1101" t="str">
            <v>CHAPA DE LAMINADO MELAMINICO, LISO BRILHANTE, DE 1,25 X 3,08 METROS, ESPESSURA = 0,8 MILIMETROS</v>
          </cell>
          <cell r="D1101" t="str">
            <v>M2</v>
          </cell>
          <cell r="E1101">
            <v>40.15</v>
          </cell>
          <cell r="F1101">
            <v>40.15</v>
          </cell>
        </row>
        <row r="1102">
          <cell r="B1102">
            <v>1340</v>
          </cell>
          <cell r="C1102" t="str">
            <v>CHAPA DE LAMINADO MELAMINICO, LISO FOSCO, DE 1,25 X 3,08 METROS, ESPESSURA = 0,8 MILIMETROS</v>
          </cell>
          <cell r="D1102" t="str">
            <v>M2</v>
          </cell>
          <cell r="E1102">
            <v>46.42</v>
          </cell>
          <cell r="F1102">
            <v>46.42</v>
          </cell>
        </row>
        <row r="1103">
          <cell r="B1103">
            <v>1341</v>
          </cell>
          <cell r="C1103" t="str">
            <v>CHAPA DE LAMINADO MELAMINICO, TEXTURIZADO, DE 1,25 X 3,08 METROS, ESPESSURA = 0,8 MILIMETROS</v>
          </cell>
          <cell r="D1103" t="str">
            <v>M2</v>
          </cell>
          <cell r="E1103">
            <v>44.71</v>
          </cell>
          <cell r="F1103">
            <v>44.71</v>
          </cell>
        </row>
        <row r="1104">
          <cell r="B1104">
            <v>34659</v>
          </cell>
          <cell r="C1104" t="str">
            <v>CHAPA DE MDF BRANCO LISO 1 FACE, E = 12 MM, DE *2,75 X 1,85* M</v>
          </cell>
          <cell r="D1104" t="str">
            <v>M2</v>
          </cell>
          <cell r="E1104">
            <v>42.87</v>
          </cell>
          <cell r="F1104">
            <v>42.87</v>
          </cell>
        </row>
        <row r="1105">
          <cell r="B1105">
            <v>34514</v>
          </cell>
          <cell r="C1105" t="str">
            <v>CHAPA DE MDF BRANCO LISO 1 FACE, E = 15 MM, DE *2,75 X 1,85* M</v>
          </cell>
          <cell r="D1105" t="str">
            <v>M2</v>
          </cell>
          <cell r="E1105">
            <v>47.49</v>
          </cell>
          <cell r="F1105">
            <v>47.49</v>
          </cell>
        </row>
        <row r="1106">
          <cell r="B1106">
            <v>34660</v>
          </cell>
          <cell r="C1106" t="str">
            <v>CHAPA DE MDF BRANCO LISO 1 FACE, E = 18 MM, DE *2,75 X 1,85* M</v>
          </cell>
          <cell r="D1106" t="str">
            <v>M2</v>
          </cell>
          <cell r="E1106">
            <v>60.27</v>
          </cell>
          <cell r="F1106">
            <v>60.27</v>
          </cell>
        </row>
        <row r="1107">
          <cell r="B1107">
            <v>34661</v>
          </cell>
          <cell r="C1107" t="str">
            <v>CHAPA DE MDF BRANCO LISO 1 FACE, E = 25 MM, DE *2,75 X 1,85* M</v>
          </cell>
          <cell r="D1107" t="str">
            <v>M2</v>
          </cell>
          <cell r="E1107">
            <v>86.56</v>
          </cell>
          <cell r="F1107">
            <v>86.56</v>
          </cell>
        </row>
        <row r="1108">
          <cell r="B1108">
            <v>34667</v>
          </cell>
          <cell r="C1108" t="str">
            <v>CHAPA DE MDF BRANCO LISO 1 FACE, E = 6 MM, DE *2,75 X 1,85* M</v>
          </cell>
          <cell r="D1108" t="str">
            <v>M2</v>
          </cell>
          <cell r="E1108">
            <v>31.34</v>
          </cell>
          <cell r="F1108">
            <v>31.34</v>
          </cell>
        </row>
        <row r="1109">
          <cell r="B1109">
            <v>34668</v>
          </cell>
          <cell r="C1109" t="str">
            <v>CHAPA DE MDF BRANCO LISO 1 FACE, E = 9 MM, DE *2,75 X 1,85* M</v>
          </cell>
          <cell r="D1109" t="str">
            <v>M2</v>
          </cell>
          <cell r="E1109">
            <v>40.96</v>
          </cell>
          <cell r="F1109">
            <v>40.96</v>
          </cell>
        </row>
        <row r="1110">
          <cell r="B1110">
            <v>34741</v>
          </cell>
          <cell r="C1110" t="str">
            <v>CHAPA DE MDF BRANCO LISO 2 FACES, E = 12 MM, DE *2,75 X 1,85* M</v>
          </cell>
          <cell r="D1110" t="str">
            <v>M2</v>
          </cell>
          <cell r="E1110">
            <v>45.07</v>
          </cell>
          <cell r="F1110">
            <v>45.07</v>
          </cell>
        </row>
        <row r="1111">
          <cell r="B1111">
            <v>34664</v>
          </cell>
          <cell r="C1111" t="str">
            <v>CHAPA DE MDF BRANCO LISO 2 FACES, E = 15 MM, DE *2,75 X 1,85* M</v>
          </cell>
          <cell r="D1111" t="str">
            <v>M2</v>
          </cell>
          <cell r="E1111">
            <v>49.18</v>
          </cell>
          <cell r="F1111">
            <v>49.18</v>
          </cell>
        </row>
        <row r="1112">
          <cell r="B1112">
            <v>34665</v>
          </cell>
          <cell r="C1112" t="str">
            <v>CHAPA DE MDF BRANCO LISO 2 FACES, E = 18 MM, DE *2,75 X 1,85* M</v>
          </cell>
          <cell r="D1112" t="str">
            <v>M2</v>
          </cell>
          <cell r="E1112">
            <v>61.06</v>
          </cell>
          <cell r="F1112">
            <v>61.06</v>
          </cell>
        </row>
        <row r="1113">
          <cell r="B1113">
            <v>34666</v>
          </cell>
          <cell r="C1113" t="str">
            <v>CHAPA DE MDF BRANCO LISO 2 FACES, E = 25 MM, DE *2,75 X 1,85* M</v>
          </cell>
          <cell r="D1113" t="str">
            <v>M2</v>
          </cell>
          <cell r="E1113">
            <v>92.22</v>
          </cell>
          <cell r="F1113">
            <v>92.22</v>
          </cell>
        </row>
        <row r="1114">
          <cell r="B1114">
            <v>34669</v>
          </cell>
          <cell r="C1114" t="str">
            <v>CHAPA DE MDF BRANCO LISO 2 FACES, E = 6 MM, DE *2,75 X 1,85* M</v>
          </cell>
          <cell r="D1114" t="str">
            <v>M2</v>
          </cell>
          <cell r="E1114">
            <v>33.81</v>
          </cell>
          <cell r="F1114">
            <v>33.81</v>
          </cell>
        </row>
        <row r="1115">
          <cell r="B1115">
            <v>34670</v>
          </cell>
          <cell r="C1115" t="str">
            <v>CHAPA DE MDF BRANCO LISO 2 FACES, E = 9 MM, DE *2,75 X 1,85* M</v>
          </cell>
          <cell r="D1115" t="str">
            <v>M2</v>
          </cell>
          <cell r="E1115">
            <v>41.36</v>
          </cell>
          <cell r="F1115">
            <v>41.36</v>
          </cell>
        </row>
        <row r="1116">
          <cell r="B1116">
            <v>34671</v>
          </cell>
          <cell r="C1116" t="str">
            <v>CHAPA DE MDF CRU, E = 12 MM, DE *2,75 X 1,85* M</v>
          </cell>
          <cell r="D1116" t="str">
            <v>M2</v>
          </cell>
          <cell r="E1116">
            <v>34.520000000000003</v>
          </cell>
          <cell r="F1116">
            <v>34.520000000000003</v>
          </cell>
        </row>
        <row r="1117">
          <cell r="B1117">
            <v>34672</v>
          </cell>
          <cell r="C1117" t="str">
            <v>CHAPA DE MDF CRU, E = 15 MM, DE *2,75 X 1,85* M</v>
          </cell>
          <cell r="D1117" t="str">
            <v>M2</v>
          </cell>
          <cell r="E1117">
            <v>36.4</v>
          </cell>
          <cell r="F1117">
            <v>36.4</v>
          </cell>
        </row>
        <row r="1118">
          <cell r="B1118">
            <v>34673</v>
          </cell>
          <cell r="C1118" t="str">
            <v>CHAPA DE MDF CRU, E = 18 MM, DE *2,75 X 1,85* M</v>
          </cell>
          <cell r="D1118" t="str">
            <v>M2</v>
          </cell>
          <cell r="E1118">
            <v>44.42</v>
          </cell>
          <cell r="F1118">
            <v>44.42</v>
          </cell>
        </row>
        <row r="1119">
          <cell r="B1119">
            <v>34674</v>
          </cell>
          <cell r="C1119" t="str">
            <v>CHAPA DE MDF CRU, E = 20 MM, DE *2,75 X 1,85* M</v>
          </cell>
          <cell r="D1119" t="str">
            <v>M2</v>
          </cell>
          <cell r="E1119">
            <v>59.05</v>
          </cell>
          <cell r="F1119">
            <v>59.05</v>
          </cell>
        </row>
        <row r="1120">
          <cell r="B1120">
            <v>34675</v>
          </cell>
          <cell r="C1120" t="str">
            <v>CHAPA DE MDF CRU, E = 25 MM, DE *2,75 X 1,85* M</v>
          </cell>
          <cell r="D1120" t="str">
            <v>M2</v>
          </cell>
          <cell r="E1120">
            <v>72</v>
          </cell>
          <cell r="F1120">
            <v>72</v>
          </cell>
        </row>
        <row r="1121">
          <cell r="B1121">
            <v>34676</v>
          </cell>
          <cell r="C1121" t="str">
            <v>CHAPA DE MDF CRU, E = 6 MM, DE *2,75 X 1,85* M</v>
          </cell>
          <cell r="D1121" t="str">
            <v>M2</v>
          </cell>
          <cell r="E1121">
            <v>20.73</v>
          </cell>
          <cell r="F1121">
            <v>20.73</v>
          </cell>
        </row>
        <row r="1122">
          <cell r="B1122">
            <v>34677</v>
          </cell>
          <cell r="C1122" t="str">
            <v>CHAPA DE MDF CRU, E = 9 MM, DE *2,75 X 1,85* M</v>
          </cell>
          <cell r="D1122" t="str">
            <v>M2</v>
          </cell>
          <cell r="E1122">
            <v>27.87</v>
          </cell>
          <cell r="F1122">
            <v>27.87</v>
          </cell>
        </row>
        <row r="1123">
          <cell r="B1123">
            <v>43126</v>
          </cell>
          <cell r="C1123" t="str">
            <v>CHAPA EM ACO GALVANIZADO PARA STEEL DECK, COM NERVURAS TRAPEZOIDAIS, LARGURA UTIL DE 915 MM E ESPESSURA DE 0,80 MM</v>
          </cell>
          <cell r="D1123" t="str">
            <v>M2</v>
          </cell>
        </row>
        <row r="1124">
          <cell r="B1124">
            <v>43124</v>
          </cell>
          <cell r="C1124" t="str">
            <v>CHAPA EM ACO GALVANIZADO PARA STEEL DECK, COM NERVURAS TRAPEZOIDAIS, LARGURA UTIL DE 915 MM E ESPESSURA DE 0,95 MM</v>
          </cell>
          <cell r="D1124" t="str">
            <v>M2</v>
          </cell>
        </row>
        <row r="1125">
          <cell r="B1125">
            <v>43125</v>
          </cell>
          <cell r="C1125" t="str">
            <v>CHAPA EM ACO GALVANIZADO PARA STEEL DECK, COM NERVURAS TRAPEZOIDAIS, LARGURA UTIL DE 915 MM E ESPESSURA DE 1,25 MM</v>
          </cell>
          <cell r="D1125" t="str">
            <v>M2</v>
          </cell>
        </row>
        <row r="1126">
          <cell r="B1126">
            <v>40623</v>
          </cell>
          <cell r="C1126" t="str">
            <v>CHAPA PARA EMENDA DE VIGA, EM ACO GROSSO, QUALIDADE ESTRUTURAL, BITOLA 3/16 ", E= 4,75 MM, 4 FUROS, LARGURA 45 MM, COMPRIMENTO 500 MM</v>
          </cell>
          <cell r="D1126" t="str">
            <v>PAR</v>
          </cell>
          <cell r="E1126">
            <v>90.33</v>
          </cell>
          <cell r="F1126">
            <v>90.33</v>
          </cell>
        </row>
        <row r="1127">
          <cell r="B1127">
            <v>43701</v>
          </cell>
          <cell r="C1127" t="str">
            <v>CHAPA/BOBINA LISA EM ALUMINIO, LIGA 1.200 - H14, QUALQUER ESPESSURA, QUALQUER LARGURA</v>
          </cell>
          <cell r="D1127" t="str">
            <v>KG</v>
          </cell>
          <cell r="E1127">
            <v>51.95</v>
          </cell>
          <cell r="F1127">
            <v>51.95</v>
          </cell>
        </row>
        <row r="1128">
          <cell r="B1128">
            <v>1345</v>
          </cell>
          <cell r="C1128" t="str">
            <v>CHAPA/PAINEL DE MADEIRA COMPENSADA PLASTIFICADA (MADEIRITE PLASTIFICADO) PARA FORMA DE CONCRETO, DE 2200 X 1100 MM, E = *17* MM</v>
          </cell>
          <cell r="D1128" t="str">
            <v>M2</v>
          </cell>
          <cell r="E1128">
            <v>75.47</v>
          </cell>
          <cell r="F1128">
            <v>75.47</v>
          </cell>
        </row>
        <row r="1129">
          <cell r="B1129">
            <v>1346</v>
          </cell>
          <cell r="C1129" t="str">
            <v>CHAPA/PAINEL DE MADEIRA COMPENSADA PLASTIFICADA (MADEIRITE PLASTIFICADO) PARA FORMA DE CONCRETO, DE 2200 X 1100 MM, E = 10 MM</v>
          </cell>
          <cell r="D1129" t="str">
            <v>M2</v>
          </cell>
          <cell r="E1129">
            <v>43.9</v>
          </cell>
          <cell r="F1129">
            <v>43.9</v>
          </cell>
        </row>
        <row r="1130">
          <cell r="B1130">
            <v>1347</v>
          </cell>
          <cell r="C1130" t="str">
            <v>CHAPA/PAINEL DE MADEIRA COMPENSADA PLASTIFICADA (MADEIRITE PLASTIFICADO) PARA FORMA DE CONCRETO, DE 2200 X 1100 MM, E = 12 MM</v>
          </cell>
          <cell r="D1130" t="str">
            <v>M2</v>
          </cell>
          <cell r="E1130">
            <v>54.4</v>
          </cell>
          <cell r="F1130">
            <v>54.4</v>
          </cell>
        </row>
        <row r="1131">
          <cell r="B1131">
            <v>43678</v>
          </cell>
          <cell r="C1131" t="str">
            <v>CHAPA/PAINEL DE MADEIRA COMPENSADA PLASTIFICADA (MADEIRITE PLASTIFICADO) PARA FORMA DE CONCRETO, DE 2200 X 1100 MM, E = 14 MM</v>
          </cell>
          <cell r="D1131" t="str">
            <v>M2</v>
          </cell>
          <cell r="E1131">
            <v>63.1</v>
          </cell>
          <cell r="F1131">
            <v>63.1</v>
          </cell>
        </row>
        <row r="1132">
          <cell r="B1132">
            <v>43680</v>
          </cell>
          <cell r="C1132" t="str">
            <v>CHAPA/PAINEL DE MADEIRA COMPENSADA PLASTIFICADA (MADEIRITE PLASTIFICADO) PARA FORMA DE CONCRETO, DE 2200 X 1100 MM, E = 20 MM</v>
          </cell>
          <cell r="D1132" t="str">
            <v>M2</v>
          </cell>
          <cell r="E1132">
            <v>90.9</v>
          </cell>
          <cell r="F1132">
            <v>90.9</v>
          </cell>
        </row>
        <row r="1133">
          <cell r="B1133">
            <v>43679</v>
          </cell>
          <cell r="C1133" t="str">
            <v>CHAPA/PAINEL DE MADEIRA COMPENSADA PLASTIFICADA (MADEIRITE PLASTIFICADO) PARA FORMA DE CONCRETO, DE 2200 X 1100 MM, E = 6 MM</v>
          </cell>
          <cell r="D1133" t="str">
            <v>M2</v>
          </cell>
          <cell r="E1133">
            <v>31.9</v>
          </cell>
          <cell r="F1133">
            <v>31.9</v>
          </cell>
        </row>
        <row r="1134">
          <cell r="B1134">
            <v>1355</v>
          </cell>
          <cell r="C1134" t="str">
            <v>CHAPA/PAINEL DE MADEIRA COMPENSADA RESINADA (MADEIRITE RESINADO ROSA) PARA FORMA DE CONCRETO, DE 2200 X 1100 MM, E = 14 MM</v>
          </cell>
          <cell r="D1134" t="str">
            <v>M2</v>
          </cell>
          <cell r="E1134">
            <v>36.299999999999997</v>
          </cell>
          <cell r="F1134">
            <v>36.299999999999997</v>
          </cell>
        </row>
        <row r="1135">
          <cell r="B1135">
            <v>1358</v>
          </cell>
          <cell r="C1135" t="str">
            <v>CHAPA/PAINEL DE MADEIRA COMPENSADA RESINADA (MADEIRITE RESINADO ROSA) PARA FORMA DE CONCRETO, DE 2200 X 1100 MM, E = 17 MM</v>
          </cell>
          <cell r="D1135" t="str">
            <v>M2</v>
          </cell>
          <cell r="E1135">
            <v>44.57</v>
          </cell>
          <cell r="F1135">
            <v>44.57</v>
          </cell>
        </row>
        <row r="1136">
          <cell r="B1136">
            <v>43677</v>
          </cell>
          <cell r="C1136" t="str">
            <v>CHAPA/PAINEL DE MADEIRA COMPENSADA RESINADA (MADEIRITE RESINADO ROSA) PARA FORMA DE CONCRETO, DE 2200 X 1100 MM, E = 20 MM</v>
          </cell>
          <cell r="D1136" t="str">
            <v>M2</v>
          </cell>
          <cell r="E1136">
            <v>55.29</v>
          </cell>
          <cell r="F1136">
            <v>55.29</v>
          </cell>
        </row>
        <row r="1137">
          <cell r="B1137">
            <v>43682</v>
          </cell>
          <cell r="C1137" t="str">
            <v>CHAPA/PAINEL DE MADEIRA COMPENSADA RESINADA (MADEIRITE RESINADO ROSA) PARA FORMA DE CONCRETO, DE 2200 X 1100 MM, E = 6 MM</v>
          </cell>
          <cell r="D1137" t="str">
            <v>M2</v>
          </cell>
          <cell r="E1137">
            <v>16.95</v>
          </cell>
          <cell r="F1137">
            <v>16.95</v>
          </cell>
        </row>
        <row r="1138">
          <cell r="B1138">
            <v>43681</v>
          </cell>
          <cell r="C1138" t="str">
            <v>CHAPA/PAINEL DE MADEIRA COMPENSADA RESINADA (MADEIRITE RESINADO ROSA) PARA FORMA DE CONCRETO, DE 2200 X 1100 MM, E = 8 A 12 MM</v>
          </cell>
          <cell r="D1138" t="str">
            <v>M2</v>
          </cell>
          <cell r="E1138">
            <v>28.08</v>
          </cell>
          <cell r="F1138">
            <v>28.08</v>
          </cell>
        </row>
        <row r="1139">
          <cell r="B1139">
            <v>20971</v>
          </cell>
          <cell r="C1139" t="str">
            <v>CHAVE DUPLA PARA CONEXOES TIPO STORZ, ENGATE RAPIDO 1 1/2" X 2 1/2", EM LATAO, PARA INSTALACAO PREDIAL COMBATE A INCENDIO</v>
          </cell>
          <cell r="D1139" t="str">
            <v>UN</v>
          </cell>
          <cell r="E1139">
            <v>21.9</v>
          </cell>
          <cell r="F1139">
            <v>21.9</v>
          </cell>
        </row>
        <row r="1140">
          <cell r="B1140">
            <v>39746</v>
          </cell>
          <cell r="C1140" t="str">
            <v>CHUMBADOR DE ACO GALVANIZADO, 1" X 600 MM, PARA POSTES DE ACO COM BASE, INCLUSO PORCA E ARRUELA</v>
          </cell>
          <cell r="D1140" t="str">
            <v>UN</v>
          </cell>
          <cell r="E1140">
            <v>112.57</v>
          </cell>
          <cell r="F1140">
            <v>112.57</v>
          </cell>
        </row>
        <row r="1141">
          <cell r="B1141">
            <v>13279</v>
          </cell>
          <cell r="C1141" t="str">
            <v>CHUMBADOR DE ACO TIPO PARABOLT, * 5/8" X 200* MM, COM PORCA E ARRUELA</v>
          </cell>
          <cell r="D1141" t="str">
            <v>KG</v>
          </cell>
          <cell r="E1141">
            <v>28.5</v>
          </cell>
          <cell r="F1141">
            <v>28.5</v>
          </cell>
        </row>
        <row r="1142">
          <cell r="B1142">
            <v>11977</v>
          </cell>
          <cell r="C1142" t="str">
            <v>CHUMBADOR DE ACO ZINCADO, DIAMETRO 1/2", COMPRIMENTO 75 MM</v>
          </cell>
          <cell r="D1142" t="str">
            <v>UN</v>
          </cell>
          <cell r="E1142">
            <v>14.77</v>
          </cell>
          <cell r="F1142">
            <v>14.77</v>
          </cell>
        </row>
        <row r="1143">
          <cell r="B1143">
            <v>11976</v>
          </cell>
          <cell r="C1143" t="str">
            <v>CHUMBADOR DE ACO ZINCADO, DIAMETRO 1/4" COM PARAFUSO 1/4" X 40 MM</v>
          </cell>
          <cell r="D1143" t="str">
            <v>UN</v>
          </cell>
          <cell r="E1143">
            <v>1.65</v>
          </cell>
          <cell r="F1143">
            <v>1.65</v>
          </cell>
        </row>
        <row r="1144">
          <cell r="B1144">
            <v>11975</v>
          </cell>
          <cell r="C1144" t="str">
            <v>CHUMBADOR DE ACO ZINCADO, DIAMETRO 5/8", COMPRIMENTO 6", COM PORCA</v>
          </cell>
          <cell r="D1144" t="str">
            <v>UN</v>
          </cell>
          <cell r="E1144">
            <v>32.36</v>
          </cell>
          <cell r="F1144">
            <v>32.36</v>
          </cell>
        </row>
        <row r="1145">
          <cell r="B1145">
            <v>1368</v>
          </cell>
          <cell r="C1145" t="str">
            <v>CHUVEIRO COMUM EM PLASTICO BRANCO, COM CANO, 3 TEMPERATURAS, 5500 W (110/220 V)</v>
          </cell>
          <cell r="D1145" t="str">
            <v>UN</v>
          </cell>
          <cell r="E1145">
            <v>106.4</v>
          </cell>
          <cell r="F1145">
            <v>106.4</v>
          </cell>
        </row>
        <row r="1146">
          <cell r="B1146">
            <v>1367</v>
          </cell>
          <cell r="C1146" t="str">
            <v>CHUVEIRO COMUM EM PLASTICO CROMADO, COM CANO, 4 TEMPERATURAS (110/220 V)</v>
          </cell>
          <cell r="D1146" t="str">
            <v>UN</v>
          </cell>
          <cell r="E1146">
            <v>344.17</v>
          </cell>
          <cell r="F1146">
            <v>344.17</v>
          </cell>
        </row>
        <row r="1147">
          <cell r="B1147">
            <v>1380</v>
          </cell>
          <cell r="C1147" t="str">
            <v>CIMENTO BRANCO NAO ESTRUTURAL (CPB - NAO ESTRUTURAL)</v>
          </cell>
          <cell r="D1147" t="str">
            <v>KG</v>
          </cell>
          <cell r="E1147">
            <v>4.68</v>
          </cell>
          <cell r="F1147">
            <v>4.68</v>
          </cell>
        </row>
        <row r="1148">
          <cell r="B1148">
            <v>1375</v>
          </cell>
          <cell r="C1148" t="str">
            <v>CIMENTO IMPERMEABILIZANTE DE PEGA ULTRARRAPIDA PARA TAMPONAMENTOS</v>
          </cell>
          <cell r="D1148" t="str">
            <v>KG</v>
          </cell>
          <cell r="E1148">
            <v>17.62</v>
          </cell>
          <cell r="F1148">
            <v>17.62</v>
          </cell>
        </row>
        <row r="1149">
          <cell r="B1149">
            <v>1379</v>
          </cell>
          <cell r="C1149" t="str">
            <v>CIMENTO PORTLAND COMPOSTO CP II-32</v>
          </cell>
          <cell r="D1149" t="str">
            <v>KG</v>
          </cell>
          <cell r="E1149">
            <v>0.7</v>
          </cell>
          <cell r="F1149">
            <v>0.7</v>
          </cell>
        </row>
        <row r="1150">
          <cell r="B1150">
            <v>13284</v>
          </cell>
          <cell r="C1150" t="str">
            <v>CIMENTO PORTLAND DE ALTO FORNO (AF) CP III-40</v>
          </cell>
          <cell r="D1150" t="str">
            <v>KG</v>
          </cell>
          <cell r="E1150">
            <v>0.63</v>
          </cell>
          <cell r="F1150">
            <v>0.63</v>
          </cell>
        </row>
        <row r="1151">
          <cell r="B1151">
            <v>44528</v>
          </cell>
          <cell r="C1151" t="str">
            <v>CIMENTO PORTLAND ESTRUTURAL BRANCO CPB - 32 OU CPB - 40</v>
          </cell>
          <cell r="D1151" t="str">
            <v>KG</v>
          </cell>
          <cell r="E1151">
            <v>3.73</v>
          </cell>
          <cell r="F1151">
            <v>3.73</v>
          </cell>
        </row>
        <row r="1152">
          <cell r="B1152">
            <v>34753</v>
          </cell>
          <cell r="C1152" t="str">
            <v>CIMENTO PORTLAND POZOLANICO CP IV-32</v>
          </cell>
          <cell r="D1152" t="str">
            <v>KG</v>
          </cell>
          <cell r="E1152">
            <v>0.68</v>
          </cell>
          <cell r="F1152">
            <v>0.68</v>
          </cell>
        </row>
        <row r="1153">
          <cell r="B1153">
            <v>420</v>
          </cell>
          <cell r="C1153" t="str">
            <v>CINTA CIRCULAR EM ACO GALVANIZADO DE 150 MM DE DIAMETRO PARA FIXACAO DE CAIXA MEDICAO, INCLUI PARAFUSOS E PORCAS</v>
          </cell>
          <cell r="D1153" t="str">
            <v>UN</v>
          </cell>
        </row>
        <row r="1154">
          <cell r="B1154">
            <v>12327</v>
          </cell>
          <cell r="C1154" t="str">
            <v>CINTA CIRCULAR EM ACO GALVANIZADO DE 210 MM DE DIAMETRO PARA INSTALACAO DE TRANSFORMADOR EM POSTE DE CONCRETO</v>
          </cell>
          <cell r="D1154" t="str">
            <v>UN</v>
          </cell>
        </row>
        <row r="1155">
          <cell r="B1155">
            <v>36148</v>
          </cell>
          <cell r="C1155" t="str">
            <v>CINTURAO DE SEGURANCA TIPO PARAQUEDISTA, FIVELA EM ACO, AJUSTE NO SUSPENSORIO, CINTURA E PERNAS</v>
          </cell>
          <cell r="D1155" t="str">
            <v>UN</v>
          </cell>
          <cell r="E1155">
            <v>80.64</v>
          </cell>
          <cell r="F1155">
            <v>80.64</v>
          </cell>
        </row>
        <row r="1156">
          <cell r="B1156">
            <v>12329</v>
          </cell>
          <cell r="C1156" t="str">
            <v>COBRE ELETROLITICO EM BARRA OU CHAPA</v>
          </cell>
          <cell r="D1156" t="str">
            <v>KG</v>
          </cell>
          <cell r="E1156">
            <v>133.29</v>
          </cell>
          <cell r="F1156">
            <v>133.29</v>
          </cell>
        </row>
        <row r="1157">
          <cell r="B1157">
            <v>1339</v>
          </cell>
          <cell r="C1157" t="str">
            <v>COLA A BASE DE RESINA SINTETICA PARA CHAPA DE LAMINADO MELAMINICO E OUTROS</v>
          </cell>
          <cell r="D1157" t="str">
            <v>KG</v>
          </cell>
          <cell r="E1157">
            <v>40.25</v>
          </cell>
          <cell r="F1157">
            <v>40.25</v>
          </cell>
        </row>
        <row r="1158">
          <cell r="B1158">
            <v>44396</v>
          </cell>
          <cell r="C1158" t="str">
            <v>COLA BRANCA BASE PVA</v>
          </cell>
          <cell r="D1158" t="str">
            <v>KG</v>
          </cell>
          <cell r="E1158">
            <v>41.12</v>
          </cell>
          <cell r="F1158">
            <v>41.12</v>
          </cell>
        </row>
        <row r="1159">
          <cell r="B1159">
            <v>44327</v>
          </cell>
          <cell r="C1159" t="str">
            <v>COLA PARA TUBOS E MANTAS ELASTOMERICAS, A BASE DE SOLVENTE</v>
          </cell>
          <cell r="D1159" t="str">
            <v>L</v>
          </cell>
          <cell r="E1159">
            <v>139.85</v>
          </cell>
          <cell r="F1159">
            <v>139.85</v>
          </cell>
        </row>
        <row r="1160">
          <cell r="B1160">
            <v>37418</v>
          </cell>
          <cell r="C1160" t="str">
            <v>COLAR DE TOMADA EM POLIPROPILENO, PP, COM PARAFUSOS, PARA PEAD, 63 X 1/2" - LIGACAO PREDIAL DE AGUA</v>
          </cell>
          <cell r="D1160" t="str">
            <v>UN</v>
          </cell>
        </row>
        <row r="1161">
          <cell r="B1161">
            <v>37419</v>
          </cell>
          <cell r="C1161" t="str">
            <v>COLAR DE TOMADA EM POLIPROPILENO, PP, COM PARAFUSOS, PARA PEAD, 63 X 3/4" - LIGACAO PREDIAL DE AGUA</v>
          </cell>
          <cell r="D1161" t="str">
            <v>UN</v>
          </cell>
        </row>
        <row r="1162">
          <cell r="B1162">
            <v>1427</v>
          </cell>
          <cell r="C1162" t="str">
            <v>COLAR TOMADA PVC, COM TRAVAS, SAIDA COM ROSCA, DE 110 MM X 1/2" OU 110 MM X 3/4", PARA LIGACAO PREDIAL DE AGUA</v>
          </cell>
          <cell r="D1162" t="str">
            <v>UN</v>
          </cell>
        </row>
        <row r="1163">
          <cell r="B1163">
            <v>1402</v>
          </cell>
          <cell r="C1163" t="str">
            <v>COLAR TOMADA PVC, COM TRAVAS, SAIDA COM ROSCA, DE 32 MM X 1/2" OU 32 MM X 3/4", PARA LIGACAO PREDIAL DE AGUA</v>
          </cell>
          <cell r="D1163" t="str">
            <v>UN</v>
          </cell>
        </row>
        <row r="1164">
          <cell r="B1164">
            <v>1420</v>
          </cell>
          <cell r="C1164" t="str">
            <v>COLAR TOMADA PVC, COM TRAVAS, SAIDA COM ROSCA, DE 40 MM X 1/2" OU 40 MM X 3/4", PARA LIGACAO PREDIAL DE AGUA</v>
          </cell>
          <cell r="D1164" t="str">
            <v>UN</v>
          </cell>
        </row>
        <row r="1165">
          <cell r="B1165">
            <v>1419</v>
          </cell>
          <cell r="C1165" t="str">
            <v>COLAR TOMADA PVC, COM TRAVAS, SAIDA COM ROSCA, DE 50 MM X 1/2" OU 50 MM X 3/4", PARA LIGACAO PREDIAL DE AGUA</v>
          </cell>
          <cell r="D1165" t="str">
            <v>UN</v>
          </cell>
        </row>
        <row r="1166">
          <cell r="B1166">
            <v>1414</v>
          </cell>
          <cell r="C1166" t="str">
            <v>COLAR TOMADA PVC, COM TRAVAS, SAIDA COM ROSCA, DE 60 MM X 1/2" OU 60 MM X 3/4", PARA LIGACAO PREDIAL DE AGUA</v>
          </cell>
          <cell r="D1166" t="str">
            <v>UN</v>
          </cell>
        </row>
        <row r="1167">
          <cell r="B1167">
            <v>1413</v>
          </cell>
          <cell r="C1167" t="str">
            <v>COLAR TOMADA PVC, COM TRAVAS, SAIDA COM ROSCA, DE 75 MM X 1/2" OU 75 MM X 3/4", PARA LIGACAO PREDIAL DE AGUA</v>
          </cell>
          <cell r="D1167" t="str">
            <v>UN</v>
          </cell>
        </row>
        <row r="1168">
          <cell r="B1168">
            <v>1412</v>
          </cell>
          <cell r="C1168" t="str">
            <v>COLAR TOMADA PVC, COM TRAVAS, SAIDA COM ROSCA, DE 85 MM X 1/2" OU 85 MM X 3/4", PARA LIGACAO PREDIAL DE AGUA</v>
          </cell>
          <cell r="D1168" t="str">
            <v>UN</v>
          </cell>
        </row>
        <row r="1169">
          <cell r="B1169">
            <v>1406</v>
          </cell>
          <cell r="C1169" t="str">
            <v>COLAR TOMADA PVC, COM TRAVAS, SAIDA ROSCAVEL COM BUCHA DE LATAO, DE 60 MM X 1/2" OU 60 MM X 3/4", PARA LIGACAO PREDIAL DE AGUA</v>
          </cell>
          <cell r="D1169" t="str">
            <v>UN</v>
          </cell>
        </row>
        <row r="1170">
          <cell r="B1170">
            <v>11281</v>
          </cell>
          <cell r="C1170" t="str">
            <v>COMPACTADOR DE SOLO A PERCUSSAO (SOQUETE), A GASOLINA 4 TEMPOS, PESO 55 A 65 KG, FORCA DE IMPACTO 1.000 A 1.500 KGF, FREQ. 600 A 700 GOLPES P/ MINUTO, VELOCIDADE TRABALHO DE 10 A 15 M/MIN, POT. DE 2,00 A 3,00 HP</v>
          </cell>
          <cell r="D1170" t="str">
            <v>UN</v>
          </cell>
        </row>
        <row r="1171">
          <cell r="B1171">
            <v>1442</v>
          </cell>
          <cell r="C1171" t="str">
            <v>COMPACTADOR DE SOLO TIPO PLACA VIBRATORIA REVERSIVEL, A GASOLINA 4 TEMPOS, PESO 125 A 150 KG, FORCA CENTRIF. 2500 A 2800 KGF, LARG. TRABALHO 400 A 450 MM, FREQ. VIBRACAO 4300 A 4500 RPM, VELOC. TRABALHO 15 A 20 M/MIN, POT. 5,5 A 6,0 HP</v>
          </cell>
          <cell r="D1171" t="str">
            <v>UN</v>
          </cell>
        </row>
        <row r="1172">
          <cell r="B1172">
            <v>13457</v>
          </cell>
          <cell r="C1172" t="str">
            <v>COMPACTADOR DE SOLO TIPO PLACA VIBRATORIA REVERSIVEL, A GASOLINA 4 TEMPOS, PESO 150 A 175 KG, FORCA CENTRIF. 2800 A 3100 KGF, LARG. TRABALHO DE 450 A 520 MM, FREQ. VIBRACAO 4000 A 4300 RPM, VELOC. TRABALHO DE 15 A 20 M/MIN, POT. DE 6,0 A 7,0 HP</v>
          </cell>
          <cell r="D1172" t="str">
            <v>UN</v>
          </cell>
        </row>
        <row r="1173">
          <cell r="B1173">
            <v>40699</v>
          </cell>
          <cell r="C1173" t="str">
            <v>COMPACTADOR DE SOLO, TIPO PLACA VIBRATORIA NAO REVERSIVEL, A GASOLINA 4 TEMPOS, PESO 80 A 120 KG, FORCA CENTRIF. DE 1300 A 2000 KGF, LARG. TRABALHO DE 400 A 500 MM, FREQ. VIBRACAO DE 4800 A 6000 RPM, VELOCIDADE TRABALHO DE 20 A 30 M/MIN, POT. DE 5,0 A 6,0 HP</v>
          </cell>
          <cell r="D1173" t="str">
            <v>UN</v>
          </cell>
        </row>
        <row r="1174">
          <cell r="B1174">
            <v>40701</v>
          </cell>
          <cell r="C1174" t="str">
            <v>COMPACTADOR DE SOLO, TIPO PLACA VIBRATORIA REVERSIVEL, A DIESEL, PESO 700 A 820 KG, FORCA CENTRIF. DE 6.200 A 10.000 KGF, LARG. TRABALHO DE 650 A 720 MM, FREQ. VIBRACAO DE 3.000 A 3.500 RPM, VELOCIDADE TRABALHO DE 25 A 30 M/MIN, POT. DE 13,0 A 15,0 HP</v>
          </cell>
          <cell r="D1174" t="str">
            <v>UN</v>
          </cell>
        </row>
        <row r="1175">
          <cell r="B1175">
            <v>40700</v>
          </cell>
          <cell r="C1175" t="str">
            <v>COMPACTADOR DE SOLO, TIPO PLACA VIBRATORIA REVERSIVEL, A GASOLINA 4 TEMPOS, PESO 160 A 265 KG, FORCA CENTRIF. DE 2750 A 4000 KGF, LARG. TRABALHO DE 430 A 550 MM, FREQ. VIBRACAO DE 4000 A 5500 RPM, VELOCIDADE TRABALHO DE 20 A 25 M/MIN, POT. DE 7,5 A 9,0 HP</v>
          </cell>
          <cell r="D1175" t="str">
            <v>UN</v>
          </cell>
        </row>
        <row r="1176">
          <cell r="B1176">
            <v>13458</v>
          </cell>
          <cell r="C1176" t="str">
            <v>COMPACTADOR DE SOLOS DE PERCURSAO (SOQUETE) COM MOTOR A GASOLINA 4 TEMPOS DE 4 HP (4 CV)</v>
          </cell>
          <cell r="D1176" t="str">
            <v>UN</v>
          </cell>
        </row>
        <row r="1177">
          <cell r="B1177">
            <v>11134</v>
          </cell>
          <cell r="C1177" t="str">
            <v>COMPENSADO NAVAL - CHAPA/PAINEL EM MADEIRA COMPENSADA PRENSADA, DE 2200 X 1600 MM, E = 10 MM</v>
          </cell>
          <cell r="D1177" t="str">
            <v>M2</v>
          </cell>
          <cell r="E1177">
            <v>62.54</v>
          </cell>
          <cell r="F1177">
            <v>62.54</v>
          </cell>
        </row>
        <row r="1178">
          <cell r="B1178">
            <v>11135</v>
          </cell>
          <cell r="C1178" t="str">
            <v>COMPENSADO NAVAL - CHAPA/PAINEL EM MADEIRA COMPENSADA PRENSADA, DE 2200 X 1600 MM, E = 12 MM</v>
          </cell>
          <cell r="D1178" t="str">
            <v>M2</v>
          </cell>
          <cell r="E1178">
            <v>67.52</v>
          </cell>
          <cell r="F1178">
            <v>67.52</v>
          </cell>
        </row>
        <row r="1179">
          <cell r="B1179">
            <v>11136</v>
          </cell>
          <cell r="C1179" t="str">
            <v>COMPENSADO NAVAL - CHAPA/PAINEL EM MADEIRA COMPENSADA PRENSADA, DE 2200 X 1600 MM, E = 15 MM</v>
          </cell>
          <cell r="D1179" t="str">
            <v>M2</v>
          </cell>
          <cell r="E1179">
            <v>77.319999999999993</v>
          </cell>
          <cell r="F1179">
            <v>77.319999999999993</v>
          </cell>
        </row>
        <row r="1180">
          <cell r="B1180">
            <v>34743</v>
          </cell>
          <cell r="C1180" t="str">
            <v>COMPENSADO NAVAL - CHAPA/PAINEL EM MADEIRA COMPENSADA PRENSADA, DE 2200 X 1600 MM, E = 18 MM</v>
          </cell>
          <cell r="D1180" t="str">
            <v>M2</v>
          </cell>
          <cell r="E1180">
            <v>93.29</v>
          </cell>
          <cell r="F1180">
            <v>93.29</v>
          </cell>
        </row>
        <row r="1181">
          <cell r="B1181">
            <v>11137</v>
          </cell>
          <cell r="C1181" t="str">
            <v>COMPENSADO NAVAL - CHAPA/PAINEL EM MADEIRA COMPENSADA PRENSADA, DE 2200 X 1600 MM, E = 20 MM</v>
          </cell>
          <cell r="D1181" t="str">
            <v>M2</v>
          </cell>
          <cell r="E1181">
            <v>105.96</v>
          </cell>
          <cell r="F1181">
            <v>105.96</v>
          </cell>
        </row>
        <row r="1182">
          <cell r="B1182">
            <v>34745</v>
          </cell>
          <cell r="C1182" t="str">
            <v>COMPENSADO NAVAL - CHAPA/PAINEL EM MADEIRA COMPENSADA PRENSADA, DE 2200 X 1600 MM, E = 25 MM</v>
          </cell>
          <cell r="D1182" t="str">
            <v>M2</v>
          </cell>
          <cell r="E1182">
            <v>126</v>
          </cell>
          <cell r="F1182">
            <v>126</v>
          </cell>
        </row>
        <row r="1183">
          <cell r="B1183">
            <v>34746</v>
          </cell>
          <cell r="C1183" t="str">
            <v>COMPENSADO NAVAL - CHAPA/PAINEL EM MADEIRA COMPENSADA PRENSADA, DE 2200 X 1600 MM, E = 4 MM</v>
          </cell>
          <cell r="D1183" t="str">
            <v>M2</v>
          </cell>
          <cell r="E1183">
            <v>34.36</v>
          </cell>
          <cell r="F1183">
            <v>34.36</v>
          </cell>
        </row>
        <row r="1184">
          <cell r="B1184">
            <v>1360</v>
          </cell>
          <cell r="C1184" t="str">
            <v>COMPENSADO NAVAL - CHAPA/PAINEL EM MADEIRA COMPENSADA PRENSADA, DE 2200 X 1600 MM, E = 6 MM</v>
          </cell>
          <cell r="D1184" t="str">
            <v>M2</v>
          </cell>
          <cell r="E1184">
            <v>40.090000000000003</v>
          </cell>
          <cell r="F1184">
            <v>40.090000000000003</v>
          </cell>
        </row>
        <row r="1185">
          <cell r="B1185">
            <v>36524</v>
          </cell>
          <cell r="C1185" t="str">
            <v>COMPRESSOR DE AR ESTACIONARIO, VAZAO 620 PCM, PRESSAO EFETIVA DE TRABALHO 109 PSI, MOTOR ELETRICO, POTENCIA 127 CV</v>
          </cell>
          <cell r="D1185" t="str">
            <v>UN</v>
          </cell>
        </row>
        <row r="1186">
          <cell r="B1186">
            <v>36526</v>
          </cell>
          <cell r="C1186" t="str">
            <v>COMPRESSOR DE AR REBOCAVEL VAZAO 400 PCM, PRESSAO EFETIVA DE TRABALHO 102 PSI, MOTOR DIESEL, POTENCIA 110 CV</v>
          </cell>
          <cell r="D1186" t="str">
            <v>UN</v>
          </cell>
        </row>
        <row r="1187">
          <cell r="B1187">
            <v>36523</v>
          </cell>
          <cell r="C1187" t="str">
            <v>COMPRESSOR DE AR REBOCAVEL VAZAO 748 PCM, PRESSAO EFETIVA DE TRABALHO 102 PSI, MOTOR DIESEL, POTENCIA 210 CV</v>
          </cell>
          <cell r="D1187" t="str">
            <v>UN</v>
          </cell>
        </row>
        <row r="1188">
          <cell r="B1188">
            <v>36527</v>
          </cell>
          <cell r="C1188" t="str">
            <v>COMPRESSOR DE AR REBOCAVEL VAZAO 860 PCM, PRESSAO EFETIVA DE TRABALHO 102 PSI, MOTOR DIESEL, POTENCIA 250 CV</v>
          </cell>
          <cell r="D1188" t="str">
            <v>UN</v>
          </cell>
        </row>
        <row r="1189">
          <cell r="B1189">
            <v>38642</v>
          </cell>
          <cell r="C1189" t="str">
            <v>COMPRESSOR DE AR REBOCAVEL, VAZAO 152 PCM, PRESSAO EFETIVA DE TRABALHO 102 PSI, MOTOR DIESEL, POTENCIA 31,5 KW</v>
          </cell>
          <cell r="D1189" t="str">
            <v>UN</v>
          </cell>
        </row>
        <row r="1190">
          <cell r="B1190">
            <v>36522</v>
          </cell>
          <cell r="C1190" t="str">
            <v>COMPRESSOR DE AR REBOCAVEL, VAZAO 189 PCM, PRESSAO EFETIVA DE TRABALHO 102 PSI, MOTOR DIESEL, POTENCIA 63 CV</v>
          </cell>
          <cell r="D1190" t="str">
            <v>UN</v>
          </cell>
        </row>
        <row r="1191">
          <cell r="B1191">
            <v>36525</v>
          </cell>
          <cell r="C1191" t="str">
            <v>COMPRESSOR DE AR REBOCAVEL, VAZAO 250 PCM, PRESSAO EFETIVA DE TRABALHO 102 PSI, MOTOR DIESEL, POTENCIA 81 CV</v>
          </cell>
          <cell r="D1191" t="str">
            <v>UN</v>
          </cell>
        </row>
        <row r="1192">
          <cell r="B1192">
            <v>13803</v>
          </cell>
          <cell r="C1192" t="str">
            <v>COMPRESSOR DE AR REBOCAVEL, VAZAO 89 PCM, PRESSAO EFETIVA DE TRABALHO *102* PSI, MOTOR DIESEL, POTENCIA *20* CV</v>
          </cell>
          <cell r="D1192" t="str">
            <v>UN</v>
          </cell>
        </row>
        <row r="1193">
          <cell r="B1193">
            <v>34348</v>
          </cell>
          <cell r="C1193" t="str">
            <v>CONCERTINA CLIPADA (DUPLA) EM ACO GALVANIZADO DE ALTA RESISTENCIA, COM ESPIRAL DE 300 MM, D = 2,76 MM</v>
          </cell>
          <cell r="D1193" t="str">
            <v>M</v>
          </cell>
          <cell r="E1193">
            <v>17.28</v>
          </cell>
          <cell r="F1193">
            <v>17.28</v>
          </cell>
        </row>
        <row r="1194">
          <cell r="B1194">
            <v>34347</v>
          </cell>
          <cell r="C1194" t="str">
            <v>CONCERTINA SIMPLES EM ACO GALVANIZADO DE ALTA RESISTENCIA, COM ESPIRAL DE 300 MM, D = 2,76 MM</v>
          </cell>
          <cell r="D1194" t="str">
            <v>M</v>
          </cell>
          <cell r="E1194">
            <v>12.35</v>
          </cell>
          <cell r="F1194">
            <v>12.35</v>
          </cell>
        </row>
        <row r="1195">
          <cell r="B1195">
            <v>11146</v>
          </cell>
          <cell r="C1195" t="str">
            <v>CONCRETO AUTOADENSAVEL (CAA) CLASSE DE RESISTENCIA C15, ESPALHAMENTO SF2, COM BOMBEAMENTO (DISPONIBILIZACAO DE BOMBA), SEM O LANCAMENTO (NBR 15823)</v>
          </cell>
          <cell r="D1195" t="str">
            <v>M3</v>
          </cell>
          <cell r="E1195">
            <v>517.61</v>
          </cell>
          <cell r="F1195">
            <v>517.61</v>
          </cell>
        </row>
        <row r="1196">
          <cell r="B1196">
            <v>11147</v>
          </cell>
          <cell r="C1196" t="str">
            <v>CONCRETO AUTOADENSAVEL (CAA) CLASSE DE RESISTENCIA C20, ESPALHAMENTO SF2, COM BOMBEAMENTO (DISPONIBILIZACAO DE BOMBA), SEM O LANCAMENTO (NBR 15823)</v>
          </cell>
          <cell r="D1196" t="str">
            <v>M3</v>
          </cell>
          <cell r="E1196">
            <v>537.87</v>
          </cell>
          <cell r="F1196">
            <v>537.87</v>
          </cell>
        </row>
        <row r="1197">
          <cell r="B1197">
            <v>34872</v>
          </cell>
          <cell r="C1197" t="str">
            <v>CONCRETO AUTOADENSAVEL (CAA) CLASSE DE RESISTENCIA C25, ESPALHAMENTO SF2, COM BOMBEAMENTO (DISPONIBILIZACAO DE BOMBA), SEM O LANCAMENTO (NBR 15823)</v>
          </cell>
          <cell r="D1197" t="str">
            <v>M3</v>
          </cell>
          <cell r="E1197">
            <v>543.91</v>
          </cell>
          <cell r="F1197">
            <v>543.91</v>
          </cell>
        </row>
        <row r="1198">
          <cell r="B1198">
            <v>34491</v>
          </cell>
          <cell r="C1198" t="str">
            <v>CONCRETO AUTOADENSAVEL (CAA) CLASSE DE RESISTENCIA C30, ESPALHAMENTO SF2, COM BOMBEAMENTO (DISPONIBILIZACAO DE BOMBA), SEM O LANCAMENTO (NBR 15823)</v>
          </cell>
          <cell r="D1198" t="str">
            <v>M3</v>
          </cell>
          <cell r="E1198">
            <v>559.66999999999996</v>
          </cell>
          <cell r="F1198">
            <v>559.66999999999996</v>
          </cell>
        </row>
        <row r="1199">
          <cell r="B1199">
            <v>34770</v>
          </cell>
          <cell r="C1199" t="str">
            <v>CONCRETO BETUMINOSO USINADO A QUENTE (CBUQ) PARA PAVIMENTACAO ASFALTICA, PADRAO DNIT, FAIXA C, COM CAP 30/45 - AQUISICAO POSTO USINA</v>
          </cell>
          <cell r="D1199" t="str">
            <v>T</v>
          </cell>
          <cell r="E1199">
            <v>811.19</v>
          </cell>
          <cell r="F1199">
            <v>811.19</v>
          </cell>
        </row>
        <row r="1200">
          <cell r="B1200">
            <v>1518</v>
          </cell>
          <cell r="C1200" t="str">
            <v>CONCRETO BETUMINOSO USINADO A QUENTE (CBUQ) PARA PAVIMENTACAO ASFALTICA, PADRAO DNIT, FAIXA C, COM CAP 50/70 - AQUISICAO POSTO USINA</v>
          </cell>
          <cell r="D1200" t="str">
            <v>T</v>
          </cell>
          <cell r="E1200">
            <v>827</v>
          </cell>
          <cell r="F1200">
            <v>827</v>
          </cell>
        </row>
        <row r="1201">
          <cell r="B1201">
            <v>41965</v>
          </cell>
          <cell r="C1201" t="str">
            <v>CONCRETO BETUMINOSO USINADO A QUENTE (CBUQ) PARA PAVIMENTACAO ASFALTICA, PADRAO DNIT, PARA BINDER, COM CAP 50/70 - AQUISICAO POSTO USINA</v>
          </cell>
          <cell r="D1201" t="str">
            <v>T</v>
          </cell>
          <cell r="E1201">
            <v>725.14</v>
          </cell>
          <cell r="F1201">
            <v>725.14</v>
          </cell>
        </row>
        <row r="1202">
          <cell r="B1202">
            <v>1524</v>
          </cell>
          <cell r="C1202" t="str">
            <v>CONCRETO USINADO BOMBEAVEL, CLASSE DE RESISTENCIA C20, BRITA 0 E 1, SLUMP = 100 +/- 20 MM, COM BOMBEAMENTO (DISPONIBILIZACAO DE BOMBA), SEM O LANCAMENTO (NBR 8953)</v>
          </cell>
          <cell r="D1202" t="str">
            <v>M3</v>
          </cell>
          <cell r="E1202">
            <v>496.61</v>
          </cell>
          <cell r="F1202">
            <v>496.61</v>
          </cell>
        </row>
        <row r="1203">
          <cell r="B1203">
            <v>34492</v>
          </cell>
          <cell r="C1203" t="str">
            <v>CONCRETO USINADO BOMBEAVEL, CLASSE DE RESISTENCIA C20, COM BRITA 0 E 1, SLUMP = 100 +/- 20 MM, EXCLUI SERVICO DE BOMBEAMENTO (NBR 8953)</v>
          </cell>
          <cell r="D1203" t="str">
            <v>M3</v>
          </cell>
          <cell r="E1203">
            <v>460</v>
          </cell>
          <cell r="F1203">
            <v>460</v>
          </cell>
        </row>
        <row r="1204">
          <cell r="B1204">
            <v>38404</v>
          </cell>
          <cell r="C1204" t="str">
            <v>CONCRETO USINADO BOMBEAVEL, CLASSE DE RESISTENCIA C20, COM BRITA 0 E 1, SLUMP = 130 +/- 20 MM, EXCLUI SERVICO DE BOMBEAMENTO (NBR 8953)</v>
          </cell>
          <cell r="D1204" t="str">
            <v>M3</v>
          </cell>
          <cell r="E1204">
            <v>476.47</v>
          </cell>
          <cell r="F1204">
            <v>476.47</v>
          </cell>
        </row>
        <row r="1205">
          <cell r="B1205">
            <v>39849</v>
          </cell>
          <cell r="C1205" t="str">
            <v>CONCRETO USINADO BOMBEAVEL, CLASSE DE RESISTENCIA C20, COM BRITA 0 E 1, SLUMP = 190 +/- 20 MM, COM BOMBEAMENTO (DISPONIBILIZACAO DE BOMBA), SEM O LANCAMENTO (NBR 8953)</v>
          </cell>
          <cell r="D1205" t="str">
            <v>M3</v>
          </cell>
          <cell r="E1205">
            <v>546.03</v>
          </cell>
          <cell r="F1205">
            <v>546.03</v>
          </cell>
        </row>
        <row r="1206">
          <cell r="B1206">
            <v>38464</v>
          </cell>
          <cell r="C1206" t="str">
            <v>CONCRETO USINADO BOMBEAVEL, CLASSE DE RESISTENCIA C20, COM BRITA 0, SLUMP = 220 +/- 20 MM, COM BOMBEAMENTO (DISPONIBILIZACAO DE BOMBA), SEM O LANCAMENTO (NBR 8953)</v>
          </cell>
          <cell r="D1206" t="str">
            <v>M3</v>
          </cell>
          <cell r="E1206">
            <v>553.96</v>
          </cell>
          <cell r="F1206">
            <v>553.96</v>
          </cell>
        </row>
        <row r="1207">
          <cell r="B1207">
            <v>1527</v>
          </cell>
          <cell r="C1207" t="str">
            <v>CONCRETO USINADO BOMBEAVEL, CLASSE DE RESISTENCIA C25, BRITA 0 E 1, SLUMP = 100 +/- 20 MM, COM BOMBEAMENTO (DISPONIBILIZACAO DE BOMBA), SEM O LANCAMENTO (NBR 8953)</v>
          </cell>
          <cell r="D1207" t="str">
            <v>M3</v>
          </cell>
          <cell r="E1207">
            <v>512.38</v>
          </cell>
          <cell r="F1207">
            <v>512.38</v>
          </cell>
        </row>
        <row r="1208">
          <cell r="B1208">
            <v>34493</v>
          </cell>
          <cell r="C1208" t="str">
            <v>CONCRETO USINADO BOMBEAVEL, CLASSE DE RESISTENCIA C25, COM BRITA 0 E 1, SLUMP = 100 +/- 20 MM, EXCLUI SERVICO DE BOMBEAMENTO (NBR 8953)</v>
          </cell>
          <cell r="D1208" t="str">
            <v>M3</v>
          </cell>
          <cell r="E1208">
            <v>472.96</v>
          </cell>
          <cell r="F1208">
            <v>472.96</v>
          </cell>
        </row>
        <row r="1209">
          <cell r="B1209">
            <v>38405</v>
          </cell>
          <cell r="C1209" t="str">
            <v>CONCRETO USINADO BOMBEAVEL, CLASSE DE RESISTENCIA C25, COM BRITA 0 E 1, SLUMP = 130 +/- 20 MM, EXCLUI SERVICO DE BOMBEAMENTO (NBR 8953)</v>
          </cell>
          <cell r="D1209" t="str">
            <v>M3</v>
          </cell>
          <cell r="E1209">
            <v>491.16</v>
          </cell>
          <cell r="F1209">
            <v>491.16</v>
          </cell>
        </row>
        <row r="1210">
          <cell r="B1210">
            <v>38408</v>
          </cell>
          <cell r="C1210" t="str">
            <v>CONCRETO USINADO BOMBEAVEL, CLASSE DE RESISTENCIA C25, COM BRITA 0 E 1, SLUMP = 190 +/- 20 MM, EXCLUI SERVICO DE BOMBEAMENTO (NBR 8953)</v>
          </cell>
          <cell r="D1210" t="str">
            <v>M3</v>
          </cell>
          <cell r="E1210">
            <v>543.66999999999996</v>
          </cell>
          <cell r="F1210">
            <v>543.66999999999996</v>
          </cell>
        </row>
        <row r="1211">
          <cell r="B1211">
            <v>1525</v>
          </cell>
          <cell r="C1211" t="str">
            <v>CONCRETO USINADO BOMBEAVEL, CLASSE DE RESISTENCIA C30, BRITA 0 E 1, SLUMP = 100 +/- 20 MM, COM BOMBEAMENTO (DISPONIBILIZACAO DE BOMBA), SEM O LANCAMENTO (NBR 8953)</v>
          </cell>
          <cell r="D1211" t="str">
            <v>M3</v>
          </cell>
          <cell r="E1211">
            <v>528.14</v>
          </cell>
          <cell r="F1211">
            <v>528.14</v>
          </cell>
        </row>
        <row r="1212">
          <cell r="B1212">
            <v>34494</v>
          </cell>
          <cell r="C1212" t="str">
            <v>CONCRETO USINADO BOMBEAVEL, CLASSE DE RESISTENCIA C30, COM BRITA 0 E 1, SLUMP = 100 +/- 20 MM, EXCLUI SERVICO DE BOMBEAMENTO (NBR 8953)</v>
          </cell>
          <cell r="D1212" t="str">
            <v>M3</v>
          </cell>
          <cell r="E1212">
            <v>488.73</v>
          </cell>
          <cell r="F1212">
            <v>488.73</v>
          </cell>
        </row>
        <row r="1213">
          <cell r="B1213">
            <v>38406</v>
          </cell>
          <cell r="C1213" t="str">
            <v>CONCRETO USINADO BOMBEAVEL, CLASSE DE RESISTENCIA C30, COM BRITA 0 E 1, SLUMP = 130 +/- 20 MM, EXCLUI SERVICO DE BOMBEAMENTO (NBR 8953)</v>
          </cell>
          <cell r="D1213" t="str">
            <v>M3</v>
          </cell>
          <cell r="E1213">
            <v>518.64</v>
          </cell>
          <cell r="F1213">
            <v>518.64</v>
          </cell>
        </row>
        <row r="1214">
          <cell r="B1214">
            <v>38409</v>
          </cell>
          <cell r="C1214" t="str">
            <v>CONCRETO USINADO BOMBEAVEL, CLASSE DE RESISTENCIA C30, COM BRITA 0 E 1, SLUMP = 190 +/- 20 MM, EXCLUI SERVICO DE BOMBEAMENTO (NBR 8953)</v>
          </cell>
          <cell r="D1214" t="str">
            <v>M3</v>
          </cell>
          <cell r="E1214">
            <v>547.37</v>
          </cell>
          <cell r="F1214">
            <v>547.37</v>
          </cell>
        </row>
        <row r="1215">
          <cell r="B1215">
            <v>43360</v>
          </cell>
          <cell r="C1215" t="str">
            <v>CONCRETO USINADO BOMBEAVEL, CLASSE DE RESISTENCIA C30, COM BRITA 0 E 1, SLUMP = 220 +/- 30 MM, EXCLUI SERVICO DE BOMBEAMENTO (NBR 8953)</v>
          </cell>
          <cell r="D1215" t="str">
            <v>M3</v>
          </cell>
          <cell r="E1215">
            <v>570.76</v>
          </cell>
          <cell r="F1215">
            <v>570.76</v>
          </cell>
        </row>
        <row r="1216">
          <cell r="B1216">
            <v>11145</v>
          </cell>
          <cell r="C1216" t="str">
            <v>CONCRETO USINADO BOMBEAVEL, CLASSE DE RESISTENCIA C35, BRITA 0 E 1, SLUMP = 100 +/- 20 MM, COM BOMBEAMENTO (DISPONIBILIZACAO DE BOMBA), SEM O LANCAMENTO (NBR 8953)</v>
          </cell>
          <cell r="D1216" t="str">
            <v>M3</v>
          </cell>
          <cell r="E1216">
            <v>543.91</v>
          </cell>
          <cell r="F1216">
            <v>543.91</v>
          </cell>
        </row>
        <row r="1217">
          <cell r="B1217">
            <v>34495</v>
          </cell>
          <cell r="C1217" t="str">
            <v>CONCRETO USINADO BOMBEAVEL, CLASSE DE RESISTENCIA C35, COM BRITA 0 E 1, SLUMP = 100 +/- 20 MM, EXCLUI SERVICO DE BOMBEAMENTO (NBR 8953)</v>
          </cell>
          <cell r="D1217" t="str">
            <v>M3</v>
          </cell>
          <cell r="E1217">
            <v>504.49</v>
          </cell>
          <cell r="F1217">
            <v>504.49</v>
          </cell>
        </row>
        <row r="1218">
          <cell r="B1218">
            <v>34479</v>
          </cell>
          <cell r="C1218" t="str">
            <v>CONCRETO USINADO BOMBEAVEL, CLASSE DE RESISTENCIA C40, BRITA 0 E 1, SLUMP = 100 +/- 20 MM, COM BOMBEAMENTO (DISPONIBILIZACAO DE BOMBA), SEM O LANCAMENTO (NBR 8953)</v>
          </cell>
          <cell r="D1218" t="str">
            <v>M3</v>
          </cell>
          <cell r="E1218">
            <v>559.66999999999996</v>
          </cell>
          <cell r="F1218">
            <v>559.66999999999996</v>
          </cell>
        </row>
        <row r="1219">
          <cell r="B1219">
            <v>34496</v>
          </cell>
          <cell r="C1219" t="str">
            <v>CONCRETO USINADO BOMBEAVEL, CLASSE DE RESISTENCIA C40, COM BRITA 0 E 1, SLUMP = 100 +/- 20 MM, EXCLUI SERVICO DE BOMBEAMENTO (NBR 8953)</v>
          </cell>
          <cell r="D1219" t="str">
            <v>M3</v>
          </cell>
          <cell r="E1219">
            <v>526.27</v>
          </cell>
          <cell r="F1219">
            <v>526.27</v>
          </cell>
        </row>
        <row r="1220">
          <cell r="B1220">
            <v>34481</v>
          </cell>
          <cell r="C1220" t="str">
            <v>CONCRETO USINADO BOMBEAVEL, CLASSE DE RESISTENCIA C45, BRITA 0 E 1, SLUMP = 100 +/- 20 MM, COM BOMBEAMENTO (DISPONIBILIZACAO DE BOMBA), SEM O LANCAMENTO (NBR 8953)</v>
          </cell>
          <cell r="D1220" t="str">
            <v>M3</v>
          </cell>
          <cell r="E1220">
            <v>584.79</v>
          </cell>
          <cell r="F1220">
            <v>584.79</v>
          </cell>
        </row>
        <row r="1221">
          <cell r="B1221">
            <v>34483</v>
          </cell>
          <cell r="C1221" t="str">
            <v>CONCRETO USINADO BOMBEAVEL, CLASSE DE RESISTENCIA C50, BRITA 0 E 1, SLUMP = 100 +/- 20 MM, COM BOMBEAMENTO (DISPONIBILIZACAO DE BOMBA), SEM O LANCAMENTO (NBR 8953)</v>
          </cell>
          <cell r="D1221" t="str">
            <v>M3</v>
          </cell>
          <cell r="E1221">
            <v>624.80999999999995</v>
          </cell>
          <cell r="F1221">
            <v>624.80999999999995</v>
          </cell>
        </row>
        <row r="1222">
          <cell r="B1222">
            <v>34485</v>
          </cell>
          <cell r="C1222" t="str">
            <v>CONCRETO USINADO BOMBEAVEL, CLASSE DE RESISTENCIA C60, COM BRITA 0 E 1, SLUMP = 100 +/- 20 MM, COM BOMBEAMENTO (DISPONIBILIZACAO DE BOMBA), SEM O LANCAMENTO (NBR 8953)</v>
          </cell>
          <cell r="D1222" t="str">
            <v>M3</v>
          </cell>
          <cell r="E1222">
            <v>668.16</v>
          </cell>
          <cell r="F1222">
            <v>668.16</v>
          </cell>
        </row>
        <row r="1223">
          <cell r="B1223">
            <v>14041</v>
          </cell>
          <cell r="C1223" t="str">
            <v>CONCRETO USINADO CONVENCIONAL (NAO BOMBEAVEL) CLASSE DE RESISTENCIA C10, COM BRITA 1 E 2, SLUMP = 80 MM +/- 10 MM (NBR 8953)</v>
          </cell>
          <cell r="D1223" t="str">
            <v>M3</v>
          </cell>
          <cell r="E1223">
            <v>434.33</v>
          </cell>
          <cell r="F1223">
            <v>434.33</v>
          </cell>
        </row>
        <row r="1224">
          <cell r="B1224">
            <v>1523</v>
          </cell>
          <cell r="C1224" t="str">
            <v>CONCRETO USINADO CONVENCIONAL (NAO BOMBEAVEL) CLASSE DE RESISTENCIA C15, COM BRITA 1 E 2, SLUMP = 80 MM +/- 10 MM (NBR 8953)</v>
          </cell>
          <cell r="D1224" t="str">
            <v>M3</v>
          </cell>
          <cell r="E1224">
            <v>441.43</v>
          </cell>
          <cell r="F1224">
            <v>441.43</v>
          </cell>
        </row>
        <row r="1225">
          <cell r="B1225">
            <v>14054</v>
          </cell>
          <cell r="C1225" t="str">
            <v>CONDULETE DE ALUMINIO TIPO B, PARA ELETRODUTO ROSCAVEL DE 1", COM TAMPA CEGA</v>
          </cell>
          <cell r="D1225" t="str">
            <v>UN</v>
          </cell>
          <cell r="E1225">
            <v>18.12</v>
          </cell>
          <cell r="F1225">
            <v>18.12</v>
          </cell>
        </row>
        <row r="1226">
          <cell r="B1226">
            <v>14052</v>
          </cell>
          <cell r="C1226" t="str">
            <v>CONDULETE DE ALUMINIO TIPO B, PARA ELETRODUTO ROSCAVEL DE 1/2", COM TAMPA CEGA</v>
          </cell>
          <cell r="D1226" t="str">
            <v>UN</v>
          </cell>
          <cell r="E1226">
            <v>13.94</v>
          </cell>
          <cell r="F1226">
            <v>13.94</v>
          </cell>
        </row>
        <row r="1227">
          <cell r="B1227">
            <v>14053</v>
          </cell>
          <cell r="C1227" t="str">
            <v>CONDULETE DE ALUMINIO TIPO B, PARA ELETRODUTO ROSCAVEL DE 3/4", COM TAMPA CEGA</v>
          </cell>
          <cell r="D1227" t="str">
            <v>UN</v>
          </cell>
          <cell r="E1227">
            <v>14.15</v>
          </cell>
          <cell r="F1227">
            <v>14.15</v>
          </cell>
        </row>
        <row r="1228">
          <cell r="B1228">
            <v>2560</v>
          </cell>
          <cell r="C1228" t="str">
            <v>CONDULETE DE ALUMINIO TIPO C, PARA ELETRODUTO ROSCAVEL DE 1", COM TAMPA CEGA</v>
          </cell>
          <cell r="D1228" t="str">
            <v>UN</v>
          </cell>
          <cell r="E1228">
            <v>18.760000000000002</v>
          </cell>
          <cell r="F1228">
            <v>18.760000000000002</v>
          </cell>
        </row>
        <row r="1229">
          <cell r="B1229">
            <v>2558</v>
          </cell>
          <cell r="C1229" t="str">
            <v>CONDULETE DE ALUMINIO TIPO C, PARA ELETRODUTO ROSCAVEL DE 1/2", COM TAMPA CEGA</v>
          </cell>
          <cell r="D1229" t="str">
            <v>UN</v>
          </cell>
          <cell r="E1229">
            <v>10.66</v>
          </cell>
          <cell r="F1229">
            <v>10.66</v>
          </cell>
        </row>
        <row r="1230">
          <cell r="B1230">
            <v>2559</v>
          </cell>
          <cell r="C1230" t="str">
            <v>CONDULETE DE ALUMINIO TIPO C, PARA ELETRODUTO ROSCAVEL DE 3/4", COM TAMPA CEGA</v>
          </cell>
          <cell r="D1230" t="str">
            <v>UN</v>
          </cell>
          <cell r="E1230">
            <v>15</v>
          </cell>
          <cell r="F1230">
            <v>15</v>
          </cell>
        </row>
        <row r="1231">
          <cell r="B1231">
            <v>2592</v>
          </cell>
          <cell r="C1231" t="str">
            <v>CONDULETE DE ALUMINIO TIPO C, PARA ELETRODUTO ROSCAVEL DE 4", COM TAMPA CEGA</v>
          </cell>
          <cell r="D1231" t="str">
            <v>UN</v>
          </cell>
          <cell r="E1231">
            <v>248.66</v>
          </cell>
          <cell r="F1231">
            <v>248.66</v>
          </cell>
        </row>
        <row r="1232">
          <cell r="B1232">
            <v>2589</v>
          </cell>
          <cell r="C1232" t="str">
            <v>CONDULETE DE ALUMINIO TIPO E, PARA ELETRODUTO ROSCAVEL DE 1 1/2", COM TAMPA CEGA</v>
          </cell>
          <cell r="D1232" t="str">
            <v>UN</v>
          </cell>
          <cell r="E1232">
            <v>33.26</v>
          </cell>
          <cell r="F1232">
            <v>33.26</v>
          </cell>
        </row>
        <row r="1233">
          <cell r="B1233">
            <v>2566</v>
          </cell>
          <cell r="C1233" t="str">
            <v>CONDULETE DE ALUMINIO TIPO E, PARA ELETRODUTO ROSCAVEL DE 1 1/4", COM TAMPA CEGA</v>
          </cell>
          <cell r="D1233" t="str">
            <v>UN</v>
          </cell>
          <cell r="E1233">
            <v>25.02</v>
          </cell>
          <cell r="F1233">
            <v>25.02</v>
          </cell>
        </row>
        <row r="1234">
          <cell r="B1234">
            <v>2590</v>
          </cell>
          <cell r="C1234" t="str">
            <v>CONDULETE DE ALUMINIO TIPO E, PARA ELETRODUTO ROSCAVEL DE 1", COM TAMPA CEGA</v>
          </cell>
          <cell r="D1234" t="str">
            <v>UN</v>
          </cell>
          <cell r="E1234">
            <v>20.41</v>
          </cell>
          <cell r="F1234">
            <v>20.41</v>
          </cell>
        </row>
        <row r="1235">
          <cell r="B1235">
            <v>2591</v>
          </cell>
          <cell r="C1235" t="str">
            <v>CONDULETE DE ALUMINIO TIPO E, PARA ELETRODUTO ROSCAVEL DE 1/2", COM TAMPA CEGA</v>
          </cell>
          <cell r="D1235" t="str">
            <v>UN</v>
          </cell>
          <cell r="E1235">
            <v>12.13</v>
          </cell>
          <cell r="F1235">
            <v>12.13</v>
          </cell>
        </row>
        <row r="1236">
          <cell r="B1236">
            <v>2567</v>
          </cell>
          <cell r="C1236" t="str">
            <v>CONDULETE DE ALUMINIO TIPO E, PARA ELETRODUTO ROSCAVEL DE 2", COM TAMPA CEGA</v>
          </cell>
          <cell r="D1236" t="str">
            <v>UN</v>
          </cell>
          <cell r="E1236">
            <v>48.79</v>
          </cell>
          <cell r="F1236">
            <v>48.79</v>
          </cell>
        </row>
        <row r="1237">
          <cell r="B1237">
            <v>2568</v>
          </cell>
          <cell r="C1237" t="str">
            <v>CONDULETE DE ALUMINIO TIPO E, PARA ELETRODUTO ROSCAVEL DE 3", COM TAMPA CEGA</v>
          </cell>
          <cell r="D1237" t="str">
            <v>UN</v>
          </cell>
          <cell r="E1237">
            <v>135.47999999999999</v>
          </cell>
          <cell r="F1237">
            <v>135.47999999999999</v>
          </cell>
        </row>
        <row r="1238">
          <cell r="B1238">
            <v>2565</v>
          </cell>
          <cell r="C1238" t="str">
            <v>CONDULETE DE ALUMINIO TIPO E, PARA ELETRODUTO ROSCAVEL DE 3/4", COM TAMPA CEGA</v>
          </cell>
          <cell r="D1238" t="str">
            <v>UN</v>
          </cell>
          <cell r="E1238">
            <v>12.15</v>
          </cell>
          <cell r="F1238">
            <v>12.15</v>
          </cell>
        </row>
        <row r="1239">
          <cell r="B1239">
            <v>2594</v>
          </cell>
          <cell r="C1239" t="str">
            <v>CONDULETE DE ALUMINIO TIPO E, PARA ELETRODUTO ROSCAVEL DE 4", COM TAMPA CEGA</v>
          </cell>
          <cell r="D1239" t="str">
            <v>UN</v>
          </cell>
          <cell r="E1239">
            <v>225.7</v>
          </cell>
          <cell r="F1239">
            <v>225.7</v>
          </cell>
        </row>
        <row r="1240">
          <cell r="B1240">
            <v>2587</v>
          </cell>
          <cell r="C1240" t="str">
            <v>CONDULETE DE ALUMINIO TIPO LR, PARA ELETRODUTO ROSCAVEL DE 1 1/2", COM TAMPA CEGA</v>
          </cell>
          <cell r="D1240" t="str">
            <v>UN</v>
          </cell>
          <cell r="E1240">
            <v>38.46</v>
          </cell>
          <cell r="F1240">
            <v>38.46</v>
          </cell>
        </row>
        <row r="1241">
          <cell r="B1241">
            <v>2588</v>
          </cell>
          <cell r="C1241" t="str">
            <v>CONDULETE DE ALUMINIO TIPO LR, PARA ELETRODUTO ROSCAVEL DE 1 1/4", COM TAMPA CEGA</v>
          </cell>
          <cell r="D1241" t="str">
            <v>UN</v>
          </cell>
          <cell r="E1241">
            <v>30.55</v>
          </cell>
          <cell r="F1241">
            <v>30.55</v>
          </cell>
        </row>
        <row r="1242">
          <cell r="B1242">
            <v>2570</v>
          </cell>
          <cell r="C1242" t="str">
            <v>CONDULETE DE ALUMINIO TIPO LR, PARA ELETRODUTO ROSCAVEL DE 1", COM TAMPA CEGA</v>
          </cell>
          <cell r="D1242" t="str">
            <v>UN</v>
          </cell>
          <cell r="E1242">
            <v>19.739999999999998</v>
          </cell>
          <cell r="F1242">
            <v>19.739999999999998</v>
          </cell>
        </row>
        <row r="1243">
          <cell r="B1243">
            <v>2569</v>
          </cell>
          <cell r="C1243" t="str">
            <v>CONDULETE DE ALUMINIO TIPO LR, PARA ELETRODUTO ROSCAVEL DE 1/2", COM TAMPA CEGA</v>
          </cell>
          <cell r="D1243" t="str">
            <v>UN</v>
          </cell>
          <cell r="E1243">
            <v>11.77</v>
          </cell>
          <cell r="F1243">
            <v>11.77</v>
          </cell>
        </row>
        <row r="1244">
          <cell r="B1244">
            <v>2571</v>
          </cell>
          <cell r="C1244" t="str">
            <v>CONDULETE DE ALUMINIO TIPO LR, PARA ELETRODUTO ROSCAVEL DE 2", COM TAMPA CEGA</v>
          </cell>
          <cell r="D1244" t="str">
            <v>UN</v>
          </cell>
          <cell r="E1244">
            <v>58.58</v>
          </cell>
          <cell r="F1244">
            <v>58.58</v>
          </cell>
        </row>
        <row r="1245">
          <cell r="B1245">
            <v>2572</v>
          </cell>
          <cell r="C1245" t="str">
            <v>CONDULETE DE ALUMINIO TIPO LR, PARA ELETRODUTO ROSCAVEL DE 3", COM TAMPA CEGA</v>
          </cell>
          <cell r="D1245" t="str">
            <v>UN</v>
          </cell>
          <cell r="E1245">
            <v>173.25</v>
          </cell>
          <cell r="F1245">
            <v>173.25</v>
          </cell>
        </row>
        <row r="1246">
          <cell r="B1246">
            <v>2593</v>
          </cell>
          <cell r="C1246" t="str">
            <v>CONDULETE DE ALUMINIO TIPO LR, PARA ELETRODUTO ROSCAVEL DE 3/4", COM TAMPA CEGA</v>
          </cell>
          <cell r="D1246" t="str">
            <v>UN</v>
          </cell>
          <cell r="E1246">
            <v>12.55</v>
          </cell>
          <cell r="F1246">
            <v>12.55</v>
          </cell>
        </row>
        <row r="1247">
          <cell r="B1247">
            <v>2595</v>
          </cell>
          <cell r="C1247" t="str">
            <v>CONDULETE DE ALUMINIO TIPO LR, PARA ELETRODUTO ROSCAVEL DE 4", COM TAMPA CEGA</v>
          </cell>
          <cell r="D1247" t="str">
            <v>UN</v>
          </cell>
          <cell r="E1247">
            <v>270.31</v>
          </cell>
          <cell r="F1247">
            <v>270.31</v>
          </cell>
        </row>
        <row r="1248">
          <cell r="B1248">
            <v>2576</v>
          </cell>
          <cell r="C1248" t="str">
            <v>CONDULETE DE ALUMINIO TIPO T, PARA ELETRODUTO ROSCAVEL DE 1 1/2", COM TAMPA CEGA</v>
          </cell>
          <cell r="D1248" t="str">
            <v>UN</v>
          </cell>
          <cell r="E1248">
            <v>46.08</v>
          </cell>
          <cell r="F1248">
            <v>46.08</v>
          </cell>
        </row>
        <row r="1249">
          <cell r="B1249">
            <v>2575</v>
          </cell>
          <cell r="C1249" t="str">
            <v>CONDULETE DE ALUMINIO TIPO T, PARA ELETRODUTO ROSCAVEL DE 1 1/4", COM TAMPA CEGA</v>
          </cell>
          <cell r="D1249" t="str">
            <v>UN</v>
          </cell>
          <cell r="E1249">
            <v>34.64</v>
          </cell>
          <cell r="F1249">
            <v>34.64</v>
          </cell>
        </row>
        <row r="1250">
          <cell r="B1250">
            <v>2586</v>
          </cell>
          <cell r="C1250" t="str">
            <v>CONDULETE DE ALUMINIO TIPO T, PARA ELETRODUTO ROSCAVEL DE 1", COM TAMPA CEGA</v>
          </cell>
          <cell r="D1250" t="str">
            <v>UN</v>
          </cell>
          <cell r="E1250">
            <v>23.32</v>
          </cell>
          <cell r="F1250">
            <v>23.32</v>
          </cell>
        </row>
        <row r="1251">
          <cell r="B1251">
            <v>2573</v>
          </cell>
          <cell r="C1251" t="str">
            <v>CONDULETE DE ALUMINIO TIPO T, PARA ELETRODUTO ROSCAVEL DE 1/2", COM TAMPA CEGA</v>
          </cell>
          <cell r="D1251" t="str">
            <v>UN</v>
          </cell>
          <cell r="E1251">
            <v>14.38</v>
          </cell>
          <cell r="F1251">
            <v>14.38</v>
          </cell>
        </row>
        <row r="1252">
          <cell r="B1252">
            <v>2577</v>
          </cell>
          <cell r="C1252" t="str">
            <v>CONDULETE DE ALUMINIO TIPO T, PARA ELETRODUTO ROSCAVEL DE 2", COM TAMPA CEGA</v>
          </cell>
          <cell r="D1252" t="str">
            <v>UN</v>
          </cell>
          <cell r="E1252">
            <v>62.44</v>
          </cell>
          <cell r="F1252">
            <v>62.44</v>
          </cell>
        </row>
        <row r="1253">
          <cell r="B1253">
            <v>2578</v>
          </cell>
          <cell r="C1253" t="str">
            <v>CONDULETE DE ALUMINIO TIPO T, PARA ELETRODUTO ROSCAVEL DE 3", COM TAMPA CEGA</v>
          </cell>
          <cell r="D1253" t="str">
            <v>UN</v>
          </cell>
          <cell r="E1253">
            <v>194.94</v>
          </cell>
          <cell r="F1253">
            <v>194.94</v>
          </cell>
        </row>
        <row r="1254">
          <cell r="B1254">
            <v>2574</v>
          </cell>
          <cell r="C1254" t="str">
            <v>CONDULETE DE ALUMINIO TIPO T, PARA ELETRODUTO ROSCAVEL DE 3/4", COM TAMPA CEGA</v>
          </cell>
          <cell r="D1254" t="str">
            <v>UN</v>
          </cell>
          <cell r="E1254">
            <v>14.48</v>
          </cell>
          <cell r="F1254">
            <v>14.48</v>
          </cell>
        </row>
        <row r="1255">
          <cell r="B1255">
            <v>2585</v>
          </cell>
          <cell r="C1255" t="str">
            <v>CONDULETE DE ALUMINIO TIPO T, PARA ELETRODUTO ROSCAVEL DE 4", COM TAMPA CEGA</v>
          </cell>
          <cell r="D1255" t="str">
            <v>UN</v>
          </cell>
          <cell r="E1255">
            <v>267.51</v>
          </cell>
          <cell r="F1255">
            <v>267.51</v>
          </cell>
        </row>
        <row r="1256">
          <cell r="B1256">
            <v>12008</v>
          </cell>
          <cell r="C1256" t="str">
            <v>CONDULETE DE ALUMINIO TIPO TB, PARA ELETRODUTO ROSCAVEL DE 3", COM TAMPA CEGA</v>
          </cell>
          <cell r="D1256" t="str">
            <v>UN</v>
          </cell>
          <cell r="E1256">
            <v>143.53</v>
          </cell>
          <cell r="F1256">
            <v>143.53</v>
          </cell>
        </row>
        <row r="1257">
          <cell r="B1257">
            <v>2582</v>
          </cell>
          <cell r="C1257" t="str">
            <v>CONDULETE DE ALUMINIO TIPO X, PARA ELETRODUTO ROSCAVEL DE 1 1/2", COM TAMPA CEGA</v>
          </cell>
          <cell r="D1257" t="str">
            <v>UN</v>
          </cell>
          <cell r="E1257">
            <v>42.74</v>
          </cell>
          <cell r="F1257">
            <v>42.74</v>
          </cell>
        </row>
        <row r="1258">
          <cell r="B1258">
            <v>2597</v>
          </cell>
          <cell r="C1258" t="str">
            <v>CONDULETE DE ALUMINIO TIPO X, PARA ELETRODUTO ROSCAVEL DE 1 1/4", COM TAMPA CEGA</v>
          </cell>
          <cell r="D1258" t="str">
            <v>UN</v>
          </cell>
          <cell r="E1258">
            <v>36.630000000000003</v>
          </cell>
          <cell r="F1258">
            <v>36.630000000000003</v>
          </cell>
        </row>
        <row r="1259">
          <cell r="B1259">
            <v>2581</v>
          </cell>
          <cell r="C1259" t="str">
            <v>CONDULETE DE ALUMINIO TIPO X, PARA ELETRODUTO ROSCAVEL DE 1", COM TAMPA CEGA</v>
          </cell>
          <cell r="D1259" t="str">
            <v>UN</v>
          </cell>
          <cell r="E1259">
            <v>22.32</v>
          </cell>
          <cell r="F1259">
            <v>22.32</v>
          </cell>
        </row>
        <row r="1260">
          <cell r="B1260">
            <v>2579</v>
          </cell>
          <cell r="C1260" t="str">
            <v>CONDULETE DE ALUMINIO TIPO X, PARA ELETRODUTO ROSCAVEL DE 1/2", COM TAMPA CEGA</v>
          </cell>
          <cell r="D1260" t="str">
            <v>UN</v>
          </cell>
          <cell r="E1260">
            <v>17.440000000000001</v>
          </cell>
          <cell r="F1260">
            <v>17.440000000000001</v>
          </cell>
        </row>
        <row r="1261">
          <cell r="B1261">
            <v>2596</v>
          </cell>
          <cell r="C1261" t="str">
            <v>CONDULETE DE ALUMINIO TIPO X, PARA ELETRODUTO ROSCAVEL DE 2", COM TAMPA CEGA</v>
          </cell>
          <cell r="D1261" t="str">
            <v>UN</v>
          </cell>
          <cell r="E1261">
            <v>66</v>
          </cell>
          <cell r="F1261">
            <v>66</v>
          </cell>
        </row>
        <row r="1262">
          <cell r="B1262">
            <v>2583</v>
          </cell>
          <cell r="C1262" t="str">
            <v>CONDULETE DE ALUMINIO TIPO X, PARA ELETRODUTO ROSCAVEL DE 3", COM TAMPA CEGA</v>
          </cell>
          <cell r="D1262" t="str">
            <v>UN</v>
          </cell>
          <cell r="E1262">
            <v>160.53</v>
          </cell>
          <cell r="F1262">
            <v>160.53</v>
          </cell>
        </row>
        <row r="1263">
          <cell r="B1263">
            <v>2580</v>
          </cell>
          <cell r="C1263" t="str">
            <v>CONDULETE DE ALUMINIO TIPO X, PARA ELETRODUTO ROSCAVEL DE 3/4", COM TAMPA CEGA</v>
          </cell>
          <cell r="D1263" t="str">
            <v>UN</v>
          </cell>
          <cell r="E1263">
            <v>19.11</v>
          </cell>
          <cell r="F1263">
            <v>19.11</v>
          </cell>
        </row>
        <row r="1264">
          <cell r="B1264">
            <v>2584</v>
          </cell>
          <cell r="C1264" t="str">
            <v>CONDULETE DE ALUMINIO TIPO X, PARA ELETRODUTO ROSCAVEL DE 4", COM TAMPA CEGA</v>
          </cell>
          <cell r="D1264" t="str">
            <v>UN</v>
          </cell>
          <cell r="E1264">
            <v>267.24</v>
          </cell>
          <cell r="F1264">
            <v>267.24</v>
          </cell>
        </row>
        <row r="1265">
          <cell r="B1265">
            <v>39329</v>
          </cell>
          <cell r="C1265" t="str">
            <v>CONDULETE EM PVC, TIPO "B", SEM TAMPA, DE 1"</v>
          </cell>
          <cell r="D1265" t="str">
            <v>UN</v>
          </cell>
          <cell r="E1265">
            <v>15.37</v>
          </cell>
          <cell r="F1265">
            <v>15.37</v>
          </cell>
        </row>
        <row r="1266">
          <cell r="B1266">
            <v>12010</v>
          </cell>
          <cell r="C1266" t="str">
            <v>CONDULETE EM PVC, TIPO "B", SEM TAMPA, DE 1/2" OU 3/4"</v>
          </cell>
          <cell r="D1266" t="str">
            <v>UN</v>
          </cell>
          <cell r="E1266">
            <v>14.7</v>
          </cell>
          <cell r="F1266">
            <v>14.7</v>
          </cell>
        </row>
        <row r="1267">
          <cell r="B1267">
            <v>39332</v>
          </cell>
          <cell r="C1267" t="str">
            <v>CONDULETE EM PVC, TIPO "C", SEM TAMPA, DE 1"</v>
          </cell>
          <cell r="D1267" t="str">
            <v>UN</v>
          </cell>
          <cell r="E1267">
            <v>18.07</v>
          </cell>
          <cell r="F1267">
            <v>18.07</v>
          </cell>
        </row>
        <row r="1268">
          <cell r="B1268">
            <v>39330</v>
          </cell>
          <cell r="C1268" t="str">
            <v>CONDULETE EM PVC, TIPO "C", SEM TAMPA, DE 1/2"</v>
          </cell>
          <cell r="D1268" t="str">
            <v>UN</v>
          </cell>
          <cell r="E1268">
            <v>16.170000000000002</v>
          </cell>
          <cell r="F1268">
            <v>16.170000000000002</v>
          </cell>
        </row>
        <row r="1269">
          <cell r="B1269">
            <v>39331</v>
          </cell>
          <cell r="C1269" t="str">
            <v>CONDULETE EM PVC, TIPO "C", SEM TAMPA, DE 3/4"</v>
          </cell>
          <cell r="D1269" t="str">
            <v>UN</v>
          </cell>
          <cell r="E1269">
            <v>14.38</v>
          </cell>
          <cell r="F1269">
            <v>14.38</v>
          </cell>
        </row>
        <row r="1270">
          <cell r="B1270">
            <v>39335</v>
          </cell>
          <cell r="C1270" t="str">
            <v>CONDULETE EM PVC, TIPO "E", SEM TAMPA, DE 1"</v>
          </cell>
          <cell r="D1270" t="str">
            <v>UN</v>
          </cell>
          <cell r="E1270">
            <v>16.23</v>
          </cell>
          <cell r="F1270">
            <v>16.23</v>
          </cell>
        </row>
        <row r="1271">
          <cell r="B1271">
            <v>39333</v>
          </cell>
          <cell r="C1271" t="str">
            <v>CONDULETE EM PVC, TIPO "E", SEM TAMPA, DE 1/2"</v>
          </cell>
          <cell r="D1271" t="str">
            <v>UN</v>
          </cell>
          <cell r="E1271">
            <v>14.02</v>
          </cell>
          <cell r="F1271">
            <v>14.02</v>
          </cell>
        </row>
        <row r="1272">
          <cell r="B1272">
            <v>39334</v>
          </cell>
          <cell r="C1272" t="str">
            <v>CONDULETE EM PVC, TIPO "E", SEM TAMPA, DE 3/4"</v>
          </cell>
          <cell r="D1272" t="str">
            <v>UN</v>
          </cell>
          <cell r="E1272">
            <v>12.9</v>
          </cell>
          <cell r="F1272">
            <v>12.9</v>
          </cell>
        </row>
        <row r="1273">
          <cell r="B1273">
            <v>12015</v>
          </cell>
          <cell r="C1273" t="str">
            <v>CONDULETE EM PVC, TIPO "LB", SEM TAMPA, DE 1"</v>
          </cell>
          <cell r="D1273" t="str">
            <v>UN</v>
          </cell>
          <cell r="E1273">
            <v>18.850000000000001</v>
          </cell>
          <cell r="F1273">
            <v>18.850000000000001</v>
          </cell>
        </row>
        <row r="1274">
          <cell r="B1274">
            <v>12016</v>
          </cell>
          <cell r="C1274" t="str">
            <v>CONDULETE EM PVC, TIPO "LB", SEM TAMPA, DE 1/2" OU 3/4"</v>
          </cell>
          <cell r="D1274" t="str">
            <v>UN</v>
          </cell>
          <cell r="E1274">
            <v>16.190000000000001</v>
          </cell>
          <cell r="F1274">
            <v>16.190000000000001</v>
          </cell>
        </row>
        <row r="1275">
          <cell r="B1275">
            <v>12019</v>
          </cell>
          <cell r="C1275" t="str">
            <v>CONDULETE EM PVC, TIPO "LL", SEM TAMPA, DE 1"</v>
          </cell>
          <cell r="D1275" t="str">
            <v>UN</v>
          </cell>
          <cell r="E1275">
            <v>18.850000000000001</v>
          </cell>
          <cell r="F1275">
            <v>18.850000000000001</v>
          </cell>
        </row>
        <row r="1276">
          <cell r="B1276">
            <v>12020</v>
          </cell>
          <cell r="C1276" t="str">
            <v>CONDULETE EM PVC, TIPO "LL", SEM TAMPA, DE 1/2" OU 3/4"</v>
          </cell>
          <cell r="D1276" t="str">
            <v>UN</v>
          </cell>
          <cell r="E1276">
            <v>16.190000000000001</v>
          </cell>
          <cell r="F1276">
            <v>16.190000000000001</v>
          </cell>
        </row>
        <row r="1277">
          <cell r="B1277">
            <v>39338</v>
          </cell>
          <cell r="C1277" t="str">
            <v>CONDULETE EM PVC, TIPO "LR", SEM TAMPA, DE 1"</v>
          </cell>
          <cell r="D1277" t="str">
            <v>UN</v>
          </cell>
          <cell r="E1277">
            <v>18.07</v>
          </cell>
          <cell r="F1277">
            <v>18.07</v>
          </cell>
        </row>
        <row r="1278">
          <cell r="B1278">
            <v>39336</v>
          </cell>
          <cell r="C1278" t="str">
            <v>CONDULETE EM PVC, TIPO "LR", SEM TAMPA, DE 1/2"</v>
          </cell>
          <cell r="D1278" t="str">
            <v>UN</v>
          </cell>
          <cell r="E1278">
            <v>16.170000000000002</v>
          </cell>
          <cell r="F1278">
            <v>16.170000000000002</v>
          </cell>
        </row>
        <row r="1279">
          <cell r="B1279">
            <v>39337</v>
          </cell>
          <cell r="C1279" t="str">
            <v>CONDULETE EM PVC, TIPO "LR", SEM TAMPA, DE 3/4"</v>
          </cell>
          <cell r="D1279" t="str">
            <v>UN</v>
          </cell>
          <cell r="E1279">
            <v>14.38</v>
          </cell>
          <cell r="F1279">
            <v>14.38</v>
          </cell>
        </row>
        <row r="1280">
          <cell r="B1280">
            <v>39341</v>
          </cell>
          <cell r="C1280" t="str">
            <v>CONDULETE EM PVC, TIPO "T", SEM TAMPA, DE 1"</v>
          </cell>
          <cell r="D1280" t="str">
            <v>UN</v>
          </cell>
          <cell r="E1280">
            <v>23.55</v>
          </cell>
          <cell r="F1280">
            <v>23.55</v>
          </cell>
        </row>
        <row r="1281">
          <cell r="B1281">
            <v>39340</v>
          </cell>
          <cell r="C1281" t="str">
            <v>CONDULETE EM PVC, TIPO "T", SEM TAMPA, DE 3/4"</v>
          </cell>
          <cell r="D1281" t="str">
            <v>UN</v>
          </cell>
          <cell r="E1281">
            <v>17.29</v>
          </cell>
          <cell r="F1281">
            <v>17.29</v>
          </cell>
        </row>
        <row r="1282">
          <cell r="B1282">
            <v>39342</v>
          </cell>
          <cell r="C1282" t="str">
            <v>CONDULETE EM PVC, TIPO "TB", SEM TAMPA, DE 1"</v>
          </cell>
          <cell r="D1282" t="str">
            <v>UN</v>
          </cell>
          <cell r="E1282">
            <v>23.55</v>
          </cell>
          <cell r="F1282">
            <v>23.55</v>
          </cell>
        </row>
        <row r="1283">
          <cell r="B1283">
            <v>12025</v>
          </cell>
          <cell r="C1283" t="str">
            <v>CONDULETE EM PVC, TIPO "TB", SEM TAMPA, DE 1/2" OU 3/4"</v>
          </cell>
          <cell r="D1283" t="str">
            <v>UN</v>
          </cell>
          <cell r="E1283">
            <v>17.86</v>
          </cell>
          <cell r="F1283">
            <v>17.86</v>
          </cell>
        </row>
        <row r="1284">
          <cell r="B1284">
            <v>39345</v>
          </cell>
          <cell r="C1284" t="str">
            <v>CONDULETE EM PVC, TIPO "X", SEM TAMPA, DE 1"</v>
          </cell>
          <cell r="D1284" t="str">
            <v>UN</v>
          </cell>
          <cell r="E1284">
            <v>26.92</v>
          </cell>
          <cell r="F1284">
            <v>26.92</v>
          </cell>
        </row>
        <row r="1285">
          <cell r="B1285">
            <v>39343</v>
          </cell>
          <cell r="C1285" t="str">
            <v>CONDULETE EM PVC, TIPO "X", SEM TAMPA, DE 1/2"</v>
          </cell>
          <cell r="D1285" t="str">
            <v>UN</v>
          </cell>
          <cell r="E1285">
            <v>19.89</v>
          </cell>
          <cell r="F1285">
            <v>19.89</v>
          </cell>
        </row>
        <row r="1286">
          <cell r="B1286">
            <v>39344</v>
          </cell>
          <cell r="C1286" t="str">
            <v>CONDULETE EM PVC, TIPO "X", SEM TAMPA, DE 3/4"</v>
          </cell>
          <cell r="D1286" t="str">
            <v>UN</v>
          </cell>
          <cell r="E1286">
            <v>19.23</v>
          </cell>
          <cell r="F1286">
            <v>19.23</v>
          </cell>
        </row>
        <row r="1287">
          <cell r="B1287">
            <v>12623</v>
          </cell>
          <cell r="C1287" t="str">
            <v>CONDUTOR PLUVIAL, PVC, CIRCULAR, DIAMETRO ENTRE 80 E 100 MM, PARA DRENAGEM PLUVIAL PREDIAL</v>
          </cell>
          <cell r="D1287" t="str">
            <v>M</v>
          </cell>
          <cell r="E1287">
            <v>39.49</v>
          </cell>
          <cell r="F1287">
            <v>39.49</v>
          </cell>
        </row>
        <row r="1288">
          <cell r="B1288">
            <v>34498</v>
          </cell>
          <cell r="C1288" t="str">
            <v>CONE DE SINALIZACAO EM PVC FLEXIVEL, H = 70 / 76 CM (NBR 15071)</v>
          </cell>
          <cell r="D1288" t="str">
            <v>UN</v>
          </cell>
          <cell r="E1288">
            <v>142.54</v>
          </cell>
          <cell r="F1288">
            <v>142.54</v>
          </cell>
        </row>
        <row r="1289">
          <cell r="B1289">
            <v>13244</v>
          </cell>
          <cell r="C1289" t="str">
            <v>CONE DE SINALIZACAO EM PVC RIGIDO COM FAIXA REFLETIVA, H = 70 / 76 CM</v>
          </cell>
          <cell r="D1289" t="str">
            <v>UN</v>
          </cell>
          <cell r="E1289">
            <v>60</v>
          </cell>
          <cell r="F1289">
            <v>60</v>
          </cell>
        </row>
        <row r="1290">
          <cell r="B1290">
            <v>38998</v>
          </cell>
          <cell r="C1290" t="str">
            <v>CONECTOR / ADAPTADOR F/F, COM INSERTO METALICO, PPR, DN 25 MM X 1/2", PARA AGUA QUENTE E FRIA PREDIAL</v>
          </cell>
          <cell r="D1290" t="str">
            <v>UN</v>
          </cell>
        </row>
        <row r="1291">
          <cell r="B1291">
            <v>38999</v>
          </cell>
          <cell r="C1291" t="str">
            <v>CONECTOR / ADAPTADOR F/F, COM INSERTO METALICO, PPR, DN 32 MM X 3/4", PARA AGUA QUENTE E FRIA PREDIAL</v>
          </cell>
          <cell r="D1291" t="str">
            <v>UN</v>
          </cell>
        </row>
        <row r="1292">
          <cell r="B1292">
            <v>38996</v>
          </cell>
          <cell r="C1292" t="str">
            <v>CONECTOR / ADAPTADOR F/M, COM INSERTO METALICO, PPR, DN 25 MM X 1/2", PARA AGUA QUENTE E FRIA PREDIAL</v>
          </cell>
          <cell r="D1292" t="str">
            <v>UN</v>
          </cell>
        </row>
        <row r="1293">
          <cell r="B1293">
            <v>44173</v>
          </cell>
          <cell r="C1293" t="str">
            <v>CONECTOR / ADAPTADOR F/M, COM INSERTO METALICO, PPR, DN 25 MM X 3/4", PARA AGUA QUENTE E FRIA PREDIAL</v>
          </cell>
          <cell r="D1293" t="str">
            <v>UN</v>
          </cell>
        </row>
        <row r="1294">
          <cell r="B1294">
            <v>44174</v>
          </cell>
          <cell r="C1294" t="str">
            <v>CONECTOR / ADAPTADOR F/M, COM INSERTO METALICO, PPR, DN 32 MM X 1", PARA AGUA QUENTE E FRIA PREDIAL</v>
          </cell>
          <cell r="D1294" t="str">
            <v>UN</v>
          </cell>
        </row>
        <row r="1295">
          <cell r="B1295">
            <v>38997</v>
          </cell>
          <cell r="C1295" t="str">
            <v>CONECTOR / ADAPTADOR F/M, COM INSERTO METALICO, PPR, DN 32 MM X 3/4", PARA AGUA QUENTE E FRIA PREDIAL</v>
          </cell>
          <cell r="D1295" t="str">
            <v>UN</v>
          </cell>
        </row>
        <row r="1296">
          <cell r="B1296">
            <v>39600</v>
          </cell>
          <cell r="C1296" t="str">
            <v>CONECTOR / TOMADA FEMEA RJ 45, CATEGORIA 5 E (CAT 5E) PARA CABOS</v>
          </cell>
          <cell r="D1296" t="str">
            <v>UN</v>
          </cell>
          <cell r="E1296">
            <v>13.68</v>
          </cell>
          <cell r="F1296">
            <v>13.68</v>
          </cell>
        </row>
        <row r="1297">
          <cell r="B1297">
            <v>39601</v>
          </cell>
          <cell r="C1297" t="str">
            <v>CONECTOR / TOMADA FEMEA RJ 45, CATEGORIA 6 (CAT 6) PARA CABOS</v>
          </cell>
          <cell r="D1297" t="str">
            <v>UN</v>
          </cell>
          <cell r="E1297">
            <v>29.03</v>
          </cell>
          <cell r="F1297">
            <v>29.03</v>
          </cell>
        </row>
        <row r="1298">
          <cell r="B1298">
            <v>39862</v>
          </cell>
          <cell r="C1298" t="str">
            <v>CONECTOR BRONZE/LATAO SEM ANEL DE SOLDA, BOLSA X ROSCA F, 15 MM X 1/2"</v>
          </cell>
          <cell r="D1298" t="str">
            <v>UN</v>
          </cell>
        </row>
        <row r="1299">
          <cell r="B1299">
            <v>39863</v>
          </cell>
          <cell r="C1299" t="str">
            <v>CONECTOR BRONZE/LATAO SEM ANEL DE SOLDA, BOLSA X ROSCA F, 22 MM X 1/2"</v>
          </cell>
          <cell r="D1299" t="str">
            <v>UN</v>
          </cell>
        </row>
        <row r="1300">
          <cell r="B1300">
            <v>39864</v>
          </cell>
          <cell r="C1300" t="str">
            <v>CONECTOR BRONZE/LATAO SEM ANEL DE SOLDA, BOLSA X ROSCA F, 22 MM X 3/4"</v>
          </cell>
          <cell r="D1300" t="str">
            <v>UN</v>
          </cell>
        </row>
        <row r="1301">
          <cell r="B1301">
            <v>39865</v>
          </cell>
          <cell r="C1301" t="str">
            <v>CONECTOR BRONZE/LATAO SEM ANEL DE SOLDA, BOLSA X ROSCA F, 28 MM X 1/2"</v>
          </cell>
          <cell r="D1301" t="str">
            <v>UN</v>
          </cell>
        </row>
        <row r="1302">
          <cell r="B1302">
            <v>2517</v>
          </cell>
          <cell r="C1302" t="str">
            <v>CONECTOR CURVO 90 GRAUS DE ALUMINIO, BITOLA 1 1/2", PARA ADAPTAR ENTRADA DE ELETRODUTO METALICO FLEXIVEL EM QUADROS</v>
          </cell>
          <cell r="D1302" t="str">
            <v>UN</v>
          </cell>
          <cell r="E1302">
            <v>26.62</v>
          </cell>
          <cell r="F1302">
            <v>26.62</v>
          </cell>
        </row>
        <row r="1303">
          <cell r="B1303">
            <v>2522</v>
          </cell>
          <cell r="C1303" t="str">
            <v>CONECTOR CURVO 90 GRAUS DE ALUMINIO, BITOLA 1 1/4", PARA ADAPTAR ENTRADA DE ELETRODUTO METALICO FLEXIVEL EM QUADROS</v>
          </cell>
          <cell r="D1303" t="str">
            <v>UN</v>
          </cell>
          <cell r="E1303">
            <v>17.21</v>
          </cell>
          <cell r="F1303">
            <v>17.21</v>
          </cell>
        </row>
        <row r="1304">
          <cell r="B1304">
            <v>2516</v>
          </cell>
          <cell r="C1304" t="str">
            <v>CONECTOR CURVO 90 GRAUS DE ALUMINIO, BITOLA 1", PARA ADAPTAR ENTRADA DE ELETRODUTO METALICO FLEXIVEL EM QUADROS</v>
          </cell>
          <cell r="D1304" t="str">
            <v>UN</v>
          </cell>
          <cell r="E1304">
            <v>13.82</v>
          </cell>
          <cell r="F1304">
            <v>13.82</v>
          </cell>
        </row>
        <row r="1305">
          <cell r="B1305">
            <v>2548</v>
          </cell>
          <cell r="C1305" t="str">
            <v>CONECTOR CURVO 90 GRAUS DE ALUMINIO, BITOLA 1/2", PARA ADAPTAR ENTRADA DE ELETRODUTO METALICO FLEXIVEL EM QUADROS</v>
          </cell>
          <cell r="D1305" t="str">
            <v>UN</v>
          </cell>
          <cell r="E1305">
            <v>10.58</v>
          </cell>
          <cell r="F1305">
            <v>10.58</v>
          </cell>
        </row>
        <row r="1306">
          <cell r="B1306">
            <v>2518</v>
          </cell>
          <cell r="C1306" t="str">
            <v>CONECTOR CURVO 90 GRAUS DE ALUMINIO, BITOLA 2 1/2", PARA ADAPTAR ENTRADA DE ELETRODUTO METALICO FLEXIVEL EM QUADROS</v>
          </cell>
          <cell r="D1306" t="str">
            <v>UN</v>
          </cell>
          <cell r="E1306">
            <v>126.74</v>
          </cell>
          <cell r="F1306">
            <v>126.74</v>
          </cell>
        </row>
        <row r="1307">
          <cell r="B1307">
            <v>2521</v>
          </cell>
          <cell r="C1307" t="str">
            <v>CONECTOR CURVO 90 GRAUS DE ALUMINIO, BITOLA 2", PARA ADAPTAR ENTRADA DE ELETRODUTO METALICO FLEXIVEL EM QUADROS</v>
          </cell>
          <cell r="D1307" t="str">
            <v>UN</v>
          </cell>
          <cell r="E1307">
            <v>53.95</v>
          </cell>
          <cell r="F1307">
            <v>53.95</v>
          </cell>
        </row>
        <row r="1308">
          <cell r="B1308">
            <v>2519</v>
          </cell>
          <cell r="C1308" t="str">
            <v>CONECTOR CURVO 90 GRAUS DE ALUMINIO, BITOLA 3", PARA ADAPTAR ENTRADA DE ELETRODUTO METALICO FLEXIVEL EM QUADROS</v>
          </cell>
          <cell r="D1308" t="str">
            <v>UN</v>
          </cell>
          <cell r="E1308">
            <v>152.82</v>
          </cell>
          <cell r="F1308">
            <v>152.82</v>
          </cell>
        </row>
        <row r="1309">
          <cell r="B1309">
            <v>2515</v>
          </cell>
          <cell r="C1309" t="str">
            <v>CONECTOR CURVO 90 GRAUS DE ALUMINIO, BITOLA 3/4", PARA ADAPTAR ENTRADA DE ELETRODUTO METALICO FLEXIVEL EM QUADROS</v>
          </cell>
          <cell r="D1309" t="str">
            <v>UN</v>
          </cell>
          <cell r="E1309">
            <v>11.5</v>
          </cell>
          <cell r="F1309">
            <v>11.5</v>
          </cell>
        </row>
        <row r="1310">
          <cell r="B1310">
            <v>2520</v>
          </cell>
          <cell r="C1310" t="str">
            <v>CONECTOR CURVO 90 GRAUS DE ALUMINIO, BITOLA 4", PARA ADAPTAR ENTRADA DE ELETRODUTO METALICO FLEXIVEL EM QUADROS</v>
          </cell>
          <cell r="D1310" t="str">
            <v>UN</v>
          </cell>
          <cell r="E1310">
            <v>281.27</v>
          </cell>
          <cell r="F1310">
            <v>281.27</v>
          </cell>
        </row>
        <row r="1311">
          <cell r="B1311">
            <v>1602</v>
          </cell>
          <cell r="C1311" t="str">
            <v>CONECTOR DE ALUMINIO TIPO PRENSA CABO, BITOLA 1 1/2", PARA CABOS DE DIAMETRO DE 37 A 40 MM</v>
          </cell>
          <cell r="D1311" t="str">
            <v>UN</v>
          </cell>
          <cell r="E1311">
            <v>56.2</v>
          </cell>
          <cell r="F1311">
            <v>56.2</v>
          </cell>
        </row>
        <row r="1312">
          <cell r="B1312">
            <v>1601</v>
          </cell>
          <cell r="C1312" t="str">
            <v>CONECTOR DE ALUMINIO TIPO PRENSA CABO, BITOLA 1 1/4", PARA CABOS DE DIAMETRO DE 31 A 34 MM</v>
          </cell>
          <cell r="D1312" t="str">
            <v>UN</v>
          </cell>
          <cell r="E1312">
            <v>50.09</v>
          </cell>
          <cell r="F1312">
            <v>50.09</v>
          </cell>
        </row>
        <row r="1313">
          <cell r="B1313">
            <v>1600</v>
          </cell>
          <cell r="C1313" t="str">
            <v>CONECTOR DE ALUMINIO TIPO PRENSA CABO, BITOLA 1", PARA CABOS DE DIAMETRO DE 22,5 A 25 MM</v>
          </cell>
          <cell r="D1313" t="str">
            <v>UN</v>
          </cell>
          <cell r="E1313">
            <v>21.88</v>
          </cell>
          <cell r="F1313">
            <v>21.88</v>
          </cell>
        </row>
        <row r="1314">
          <cell r="B1314">
            <v>1598</v>
          </cell>
          <cell r="C1314" t="str">
            <v>CONECTOR DE ALUMINIO TIPO PRENSA CABO, BITOLA 1/2", PARA CABOS DE DIAMETRO DE 12,5 A 15 MM</v>
          </cell>
          <cell r="D1314" t="str">
            <v>UN</v>
          </cell>
          <cell r="E1314">
            <v>14.82</v>
          </cell>
          <cell r="F1314">
            <v>14.82</v>
          </cell>
        </row>
        <row r="1315">
          <cell r="B1315">
            <v>1603</v>
          </cell>
          <cell r="C1315" t="str">
            <v>CONECTOR DE ALUMINIO TIPO PRENSA CABO, BITOLA 2", PARA CABOS DE DIAMETRO DE 47,5 A 50 MM</v>
          </cell>
          <cell r="D1315" t="str">
            <v>UN</v>
          </cell>
          <cell r="E1315">
            <v>84.86</v>
          </cell>
          <cell r="F1315">
            <v>84.86</v>
          </cell>
        </row>
        <row r="1316">
          <cell r="B1316">
            <v>1599</v>
          </cell>
          <cell r="C1316" t="str">
            <v>CONECTOR DE ALUMINIO TIPO PRENSA CABO, BITOLA 3/4", PARA CABOS DE DIAMETRO DE 17,5 A 20 MM</v>
          </cell>
          <cell r="D1316" t="str">
            <v>UN</v>
          </cell>
          <cell r="E1316">
            <v>17.2</v>
          </cell>
          <cell r="F1316">
            <v>17.2</v>
          </cell>
        </row>
        <row r="1317">
          <cell r="B1317">
            <v>1597</v>
          </cell>
          <cell r="C1317" t="str">
            <v>CONECTOR DE ALUMINIO TIPO PRENSA CABO, BITOLA 3/8", PARA CABOS DE DIAMETRO DE 9 A 10 MM</v>
          </cell>
          <cell r="D1317" t="str">
            <v>UN</v>
          </cell>
          <cell r="E1317">
            <v>13.94</v>
          </cell>
          <cell r="F1317">
            <v>13.94</v>
          </cell>
        </row>
        <row r="1318">
          <cell r="B1318">
            <v>39602</v>
          </cell>
          <cell r="C1318" t="str">
            <v>CONECTOR MACHO RJ 45, CATEGORIA 5 E (CAT 5E) PARA CABOS</v>
          </cell>
          <cell r="D1318" t="str">
            <v>UN</v>
          </cell>
          <cell r="E1318">
            <v>1.45</v>
          </cell>
          <cell r="F1318">
            <v>1.45</v>
          </cell>
        </row>
        <row r="1319">
          <cell r="B1319">
            <v>39603</v>
          </cell>
          <cell r="C1319" t="str">
            <v>CONECTOR MACHO RJ 45, CATEGORIA 6 (CAT 6) PARA CABOS</v>
          </cell>
          <cell r="D1319" t="str">
            <v>UN</v>
          </cell>
          <cell r="E1319">
            <v>3.09</v>
          </cell>
          <cell r="F1319">
            <v>3.09</v>
          </cell>
        </row>
        <row r="1320">
          <cell r="B1320">
            <v>11821</v>
          </cell>
          <cell r="C1320" t="str">
            <v>CONECTOR METALICO TIPO PARAFUSO FENDIDO (SPLIT BOLT), COM SEPARADOR DE CABOS BIMETALICOS, PARA CABOS ATE 25 MM2</v>
          </cell>
          <cell r="D1320" t="str">
            <v>UN</v>
          </cell>
          <cell r="E1320">
            <v>11.45</v>
          </cell>
          <cell r="F1320">
            <v>11.45</v>
          </cell>
        </row>
        <row r="1321">
          <cell r="B1321">
            <v>1562</v>
          </cell>
          <cell r="C1321" t="str">
            <v>CONECTOR METALICO TIPO PARAFUSO FENDIDO (SPLIT BOLT), COM SEPARADOR DE CABOS BIMETALICOS, PARA CABOS ATE 50 MM2</v>
          </cell>
          <cell r="D1321" t="str">
            <v>UN</v>
          </cell>
          <cell r="E1321">
            <v>18.75</v>
          </cell>
          <cell r="F1321">
            <v>18.75</v>
          </cell>
        </row>
        <row r="1322">
          <cell r="B1322">
            <v>1563</v>
          </cell>
          <cell r="C1322" t="str">
            <v>CONECTOR METALICO TIPO PARAFUSO FENDIDO (SPLIT BOLT), COM SEPARADOR DE CABOS BIMETALICOS, PARA CABOS ATE 70 MM2</v>
          </cell>
          <cell r="D1322" t="str">
            <v>UN</v>
          </cell>
          <cell r="E1322">
            <v>25.16</v>
          </cell>
          <cell r="F1322">
            <v>25.16</v>
          </cell>
        </row>
        <row r="1323">
          <cell r="B1323">
            <v>11856</v>
          </cell>
          <cell r="C1323" t="str">
            <v>CONECTOR METALICO TIPO PARAFUSO FENDIDO (SPLIT BOLT), PARA CABOS ATE 10 MM2</v>
          </cell>
          <cell r="D1323" t="str">
            <v>UN</v>
          </cell>
          <cell r="E1323">
            <v>7.5</v>
          </cell>
          <cell r="F1323">
            <v>7.5</v>
          </cell>
        </row>
        <row r="1324">
          <cell r="B1324">
            <v>11857</v>
          </cell>
          <cell r="C1324" t="str">
            <v>CONECTOR METALICO TIPO PARAFUSO FENDIDO (SPLIT BOLT), PARA CABOS ATE 120 MM2</v>
          </cell>
          <cell r="D1324" t="str">
            <v>UN</v>
          </cell>
          <cell r="E1324">
            <v>39.47</v>
          </cell>
          <cell r="F1324">
            <v>39.47</v>
          </cell>
        </row>
        <row r="1325">
          <cell r="B1325">
            <v>11858</v>
          </cell>
          <cell r="C1325" t="str">
            <v>CONECTOR METALICO TIPO PARAFUSO FENDIDO (SPLIT BOLT), PARA CABOS ATE 150 MM2</v>
          </cell>
          <cell r="D1325" t="str">
            <v>UN</v>
          </cell>
          <cell r="E1325">
            <v>48.99</v>
          </cell>
          <cell r="F1325">
            <v>48.99</v>
          </cell>
        </row>
        <row r="1326">
          <cell r="B1326">
            <v>1539</v>
          </cell>
          <cell r="C1326" t="str">
            <v>CONECTOR METALICO TIPO PARAFUSO FENDIDO (SPLIT BOLT), PARA CABOS ATE 16 MM2</v>
          </cell>
          <cell r="D1326" t="str">
            <v>UN</v>
          </cell>
          <cell r="E1326">
            <v>8.81</v>
          </cell>
          <cell r="F1326">
            <v>8.81</v>
          </cell>
        </row>
        <row r="1327">
          <cell r="B1327">
            <v>11859</v>
          </cell>
          <cell r="C1327" t="str">
            <v>CONECTOR METALICO TIPO PARAFUSO FENDIDO (SPLIT BOLT), PARA CABOS ATE 185 MM2</v>
          </cell>
          <cell r="D1327" t="str">
            <v>UN</v>
          </cell>
          <cell r="E1327">
            <v>66.650000000000006</v>
          </cell>
          <cell r="F1327">
            <v>66.650000000000006</v>
          </cell>
        </row>
        <row r="1328">
          <cell r="B1328">
            <v>1550</v>
          </cell>
          <cell r="C1328" t="str">
            <v>CONECTOR METALICO TIPO PARAFUSO FENDIDO (SPLIT BOLT), PARA CABOS ATE 25 MM2</v>
          </cell>
          <cell r="D1328" t="str">
            <v>UN</v>
          </cell>
          <cell r="E1328">
            <v>9.3000000000000007</v>
          </cell>
          <cell r="F1328">
            <v>9.3000000000000007</v>
          </cell>
        </row>
        <row r="1329">
          <cell r="B1329">
            <v>11854</v>
          </cell>
          <cell r="C1329" t="str">
            <v>CONECTOR METALICO TIPO PARAFUSO FENDIDO (SPLIT BOLT), PARA CABOS ATE 35 MM2</v>
          </cell>
          <cell r="D1329" t="str">
            <v>UN</v>
          </cell>
          <cell r="E1329">
            <v>11.62</v>
          </cell>
          <cell r="F1329">
            <v>11.62</v>
          </cell>
        </row>
        <row r="1330">
          <cell r="B1330">
            <v>11862</v>
          </cell>
          <cell r="C1330" t="str">
            <v>CONECTOR METALICO TIPO PARAFUSO FENDIDO (SPLIT BOLT), PARA CABOS ATE 50 MM2</v>
          </cell>
          <cell r="D1330" t="str">
            <v>UN</v>
          </cell>
          <cell r="E1330">
            <v>16.3</v>
          </cell>
          <cell r="F1330">
            <v>16.3</v>
          </cell>
        </row>
        <row r="1331">
          <cell r="B1331">
            <v>11863</v>
          </cell>
          <cell r="C1331" t="str">
            <v>CONECTOR METALICO TIPO PARAFUSO FENDIDO (SPLIT BOLT), PARA CABOS ATE 6 MM2</v>
          </cell>
          <cell r="D1331" t="str">
            <v>UN</v>
          </cell>
          <cell r="E1331">
            <v>6.58</v>
          </cell>
          <cell r="F1331">
            <v>6.58</v>
          </cell>
        </row>
        <row r="1332">
          <cell r="B1332">
            <v>11855</v>
          </cell>
          <cell r="C1332" t="str">
            <v>CONECTOR METALICO TIPO PARAFUSO FENDIDO (SPLIT BOLT), PARA CABOS ATE 70 MM2</v>
          </cell>
          <cell r="D1332" t="str">
            <v>UN</v>
          </cell>
          <cell r="E1332">
            <v>24.33</v>
          </cell>
          <cell r="F1332">
            <v>24.33</v>
          </cell>
        </row>
        <row r="1333">
          <cell r="B1333">
            <v>11864</v>
          </cell>
          <cell r="C1333" t="str">
            <v>CONECTOR METALICO TIPO PARAFUSO FENDIDO (SPLIT BOLT), PARA CABOS ATE 95 MM2</v>
          </cell>
          <cell r="D1333" t="str">
            <v>UN</v>
          </cell>
          <cell r="E1333">
            <v>36.78</v>
          </cell>
          <cell r="F1333">
            <v>36.78</v>
          </cell>
        </row>
        <row r="1334">
          <cell r="B1334">
            <v>2527</v>
          </cell>
          <cell r="C1334" t="str">
            <v>CONECTOR RETO DE ALUMINIO PARA ELETRODUTO DE 1 1/2", PARA ADAPTAR ENTRADA DE ELETRODUTO METALICO FLEXIVEL EM QUADROS</v>
          </cell>
          <cell r="D1334" t="str">
            <v>UN</v>
          </cell>
          <cell r="E1334">
            <v>9.5299999999999994</v>
          </cell>
          <cell r="F1334">
            <v>9.5299999999999994</v>
          </cell>
        </row>
        <row r="1335">
          <cell r="B1335">
            <v>2526</v>
          </cell>
          <cell r="C1335" t="str">
            <v>CONECTOR RETO DE ALUMINIO PARA ELETRODUTO DE 1 1/4", PARA ADAPTAR ENTRADA DE ELETRODUTO METALICO FLEXIVEL EM QUADROS</v>
          </cell>
          <cell r="D1335" t="str">
            <v>UN</v>
          </cell>
          <cell r="E1335">
            <v>6.1</v>
          </cell>
          <cell r="F1335">
            <v>6.1</v>
          </cell>
        </row>
        <row r="1336">
          <cell r="B1336">
            <v>2483</v>
          </cell>
          <cell r="C1336" t="str">
            <v>CONECTOR RETO DE ALUMINIO PARA ELETRODUTO DE 1", PARA ADAPTAR ENTRADA DE ELETRODUTO METALICO FLEXIVEL EM QUADROS</v>
          </cell>
          <cell r="D1336" t="str">
            <v>UN</v>
          </cell>
          <cell r="E1336">
            <v>4.3499999999999996</v>
          </cell>
          <cell r="F1336">
            <v>4.3499999999999996</v>
          </cell>
        </row>
        <row r="1337">
          <cell r="B1337">
            <v>2487</v>
          </cell>
          <cell r="C1337" t="str">
            <v>CONECTOR RETO DE ALUMINIO PARA ELETRODUTO DE 1/2", PARA ADAPTAR ENTRADA DE ELETRODUTO METALICO FLEXIVEL EM QUADROS</v>
          </cell>
          <cell r="D1337" t="str">
            <v>UN</v>
          </cell>
          <cell r="E1337">
            <v>2.08</v>
          </cell>
          <cell r="F1337">
            <v>2.08</v>
          </cell>
        </row>
        <row r="1338">
          <cell r="B1338">
            <v>2528</v>
          </cell>
          <cell r="C1338" t="str">
            <v>CONECTOR RETO DE ALUMINIO PARA ELETRODUTO DE 2 1/2", PARA ADAPTAR ENTRADA DE ELETRODUTO METALICO FLEXIVEL EM QUADROS</v>
          </cell>
          <cell r="D1338" t="str">
            <v>UN</v>
          </cell>
          <cell r="E1338">
            <v>23.98</v>
          </cell>
          <cell r="F1338">
            <v>23.98</v>
          </cell>
        </row>
        <row r="1339">
          <cell r="B1339">
            <v>2489</v>
          </cell>
          <cell r="C1339" t="str">
            <v>CONECTOR RETO DE ALUMINIO PARA ELETRODUTO DE 2", PARA ADAPTAR ENTRADA DE ELETRODUTO METALICO FLEXIVEL EM QUADROS</v>
          </cell>
          <cell r="D1339" t="str">
            <v>UN</v>
          </cell>
          <cell r="E1339">
            <v>10.56</v>
          </cell>
          <cell r="F1339">
            <v>10.56</v>
          </cell>
        </row>
        <row r="1340">
          <cell r="B1340">
            <v>2484</v>
          </cell>
          <cell r="C1340" t="str">
            <v>CONECTOR RETO DE ALUMINIO PARA ELETRODUTO DE 3", PARA ADAPTAR ENTRADA DE ELETRODUTO METALICO FLEXIVEL EM QUADROS</v>
          </cell>
          <cell r="D1340" t="str">
            <v>UN</v>
          </cell>
          <cell r="E1340">
            <v>34.83</v>
          </cell>
          <cell r="F1340">
            <v>34.83</v>
          </cell>
        </row>
        <row r="1341">
          <cell r="B1341">
            <v>2488</v>
          </cell>
          <cell r="C1341" t="str">
            <v>CONECTOR RETO DE ALUMINIO PARA ELETRODUTO DE 3/4", PARA ADAPTAR ENTRADA DE ELETRODUTO METALICO FLEXIVEL EM QUADROS</v>
          </cell>
          <cell r="D1341" t="str">
            <v>UN</v>
          </cell>
          <cell r="E1341">
            <v>2.44</v>
          </cell>
          <cell r="F1341">
            <v>2.44</v>
          </cell>
        </row>
        <row r="1342">
          <cell r="B1342">
            <v>2485</v>
          </cell>
          <cell r="C1342" t="str">
            <v>CONECTOR RETO DE ALUMINIO PARA ELETRODUTO DE 4", PARA ADAPTAR ENTRADA DE ELETRODUTO METALICO FLEXIVEL EM QUADROS</v>
          </cell>
          <cell r="D1342" t="str">
            <v>UN</v>
          </cell>
          <cell r="E1342">
            <v>54.59</v>
          </cell>
          <cell r="F1342">
            <v>54.59</v>
          </cell>
        </row>
        <row r="1343">
          <cell r="B1343">
            <v>44247</v>
          </cell>
          <cell r="C1343" t="str">
            <v>CONECTOR, CPVC, SOLDAVEL, 114 MM X 4", PARA AGUA QUENTE</v>
          </cell>
          <cell r="D1343" t="str">
            <v>UN</v>
          </cell>
          <cell r="E1343">
            <v>1588.73</v>
          </cell>
          <cell r="F1343">
            <v>1588.73</v>
          </cell>
        </row>
        <row r="1344">
          <cell r="B1344">
            <v>38005</v>
          </cell>
          <cell r="C1344" t="str">
            <v>CONECTOR, CPVC, SOLDAVEL, 15 MM X 1/2", PARA AGUA QUENTE</v>
          </cell>
          <cell r="D1344" t="str">
            <v>UN</v>
          </cell>
          <cell r="E1344">
            <v>18.89</v>
          </cell>
          <cell r="F1344">
            <v>18.89</v>
          </cell>
        </row>
        <row r="1345">
          <cell r="B1345">
            <v>38006</v>
          </cell>
          <cell r="C1345" t="str">
            <v>CONECTOR, CPVC, SOLDAVEL, 22 MM X 1/2", PARA AGUA QUENTE</v>
          </cell>
          <cell r="D1345" t="str">
            <v>UN</v>
          </cell>
          <cell r="E1345">
            <v>25.1</v>
          </cell>
          <cell r="F1345">
            <v>25.1</v>
          </cell>
        </row>
        <row r="1346">
          <cell r="B1346">
            <v>38428</v>
          </cell>
          <cell r="C1346" t="str">
            <v>CONECTOR, CPVC, SOLDAVEL, 22 MM X 3/4", PARA AGUA QUENTE</v>
          </cell>
          <cell r="D1346" t="str">
            <v>UN</v>
          </cell>
          <cell r="E1346">
            <v>22.48</v>
          </cell>
          <cell r="F1346">
            <v>22.48</v>
          </cell>
        </row>
        <row r="1347">
          <cell r="B1347">
            <v>38007</v>
          </cell>
          <cell r="C1347" t="str">
            <v>CONECTOR, CPVC, SOLDAVEL, 28 MM X 1", PARA AGUA QUENTE</v>
          </cell>
          <cell r="D1347" t="str">
            <v>UN</v>
          </cell>
          <cell r="E1347">
            <v>28.96</v>
          </cell>
          <cell r="F1347">
            <v>28.96</v>
          </cell>
        </row>
        <row r="1348">
          <cell r="B1348">
            <v>38008</v>
          </cell>
          <cell r="C1348" t="str">
            <v>CONECTOR, CPVC, SOLDAVEL, 35 MM X 1 1/4", PARA AGUA QUENTE</v>
          </cell>
          <cell r="D1348" t="str">
            <v>UN</v>
          </cell>
          <cell r="E1348">
            <v>46.34</v>
          </cell>
          <cell r="F1348">
            <v>46.34</v>
          </cell>
        </row>
        <row r="1349">
          <cell r="B1349">
            <v>38009</v>
          </cell>
          <cell r="C1349" t="str">
            <v>CONECTOR, CPVC, SOLDAVEL, 42 MM X 1 1/2", PARA AGUA QUENTE</v>
          </cell>
          <cell r="D1349" t="str">
            <v>UN</v>
          </cell>
          <cell r="E1349">
            <v>56.74</v>
          </cell>
          <cell r="F1349">
            <v>56.74</v>
          </cell>
        </row>
        <row r="1350">
          <cell r="B1350">
            <v>44248</v>
          </cell>
          <cell r="C1350" t="str">
            <v>CONECTOR, CPVC, SOLDAVEL, 54 MM X 2", PARA AGUA QUENTE</v>
          </cell>
          <cell r="D1350" t="str">
            <v>UN</v>
          </cell>
          <cell r="E1350">
            <v>92.48</v>
          </cell>
          <cell r="F1350">
            <v>92.48</v>
          </cell>
        </row>
        <row r="1351">
          <cell r="B1351">
            <v>44249</v>
          </cell>
          <cell r="C1351" t="str">
            <v>CONECTOR, CPVC, SOLDAVEL, 73 MM X 2 1/2", PARA AGUA QUENTE</v>
          </cell>
          <cell r="D1351" t="str">
            <v>UN</v>
          </cell>
          <cell r="E1351">
            <v>356.81</v>
          </cell>
          <cell r="F1351">
            <v>356.81</v>
          </cell>
        </row>
        <row r="1352">
          <cell r="B1352">
            <v>44250</v>
          </cell>
          <cell r="C1352" t="str">
            <v>CONECTOR, CPVC, SOLDAVEL, 89 MM X 3", PARA AGUA QUENTE</v>
          </cell>
          <cell r="D1352" t="str">
            <v>UN</v>
          </cell>
          <cell r="E1352">
            <v>518.16</v>
          </cell>
          <cell r="F1352">
            <v>518.16</v>
          </cell>
        </row>
        <row r="1353">
          <cell r="B1353">
            <v>39279</v>
          </cell>
          <cell r="C1353" t="str">
            <v>CONECTOR/ADAPTADOR FIXO, ROSCA FEMEA, EM PLASTICO, DN 16 MM X 1/2", PARA CONEXAO COM CRIMPAGEM, EM TUBO PEX PARA INST. AGUA QUENTE/FRIA</v>
          </cell>
          <cell r="D1353" t="str">
            <v>UN</v>
          </cell>
        </row>
        <row r="1354">
          <cell r="B1354">
            <v>39280</v>
          </cell>
          <cell r="C1354" t="str">
            <v>CONECTOR/ADAPTADOR FIXO, ROSCA FEMEA, EM PLASTICO, DN 20 MM X 1/2", PARA CONEXAO COM CRIMPAGEM, EM TUBO PEX PARA INST. AGUA QUENTE/FRIA</v>
          </cell>
          <cell r="D1354" t="str">
            <v>UN</v>
          </cell>
        </row>
        <row r="1355">
          <cell r="B1355">
            <v>39281</v>
          </cell>
          <cell r="C1355" t="str">
            <v>CONECTOR/ADAPTADOR FIXO, ROSCA FEMEA, EM PLASTICO, DN 20 MM X 3/4", PARA CONEXAO COM CRIMPAGEM, EM TUBO PEX PARA INST. AGUA QUENTE/FRIA</v>
          </cell>
          <cell r="D1355" t="str">
            <v>UN</v>
          </cell>
        </row>
        <row r="1356">
          <cell r="B1356">
            <v>39282</v>
          </cell>
          <cell r="C1356" t="str">
            <v>CONECTOR/ADAPTADOR FIXO, ROSCA FEMEA, EM PLASTICO, DN 25 MM X 3/4", PARA CONEXAO COM CRIMPAGEM, EM TUBO PEX PARA INST. AGUA QUENTE/FRIA</v>
          </cell>
          <cell r="D1356" t="str">
            <v>UN</v>
          </cell>
        </row>
        <row r="1357">
          <cell r="B1357">
            <v>38844</v>
          </cell>
          <cell r="C1357" t="str">
            <v>CONECTOR/ADAPTADOR FIXO, ROSCA FEMEA, METALICA, COM ANEL DESLIZANTE, DN 16 MM X 1/2", PARA TUBO PEX PARA INST. AGUA QUENTE/FRIA</v>
          </cell>
          <cell r="D1357" t="str">
            <v>UN</v>
          </cell>
        </row>
        <row r="1358">
          <cell r="B1358">
            <v>38846</v>
          </cell>
          <cell r="C1358" t="str">
            <v>CONECTOR/ADAPTADOR FIXO, ROSCA FEMEA, METALICA, COM ANEL DESLIZANTE, DN 20 MM X 1/2", PARA TUBO PEX PARA INST. AGUA QUENTE/FRIA</v>
          </cell>
          <cell r="D1358" t="str">
            <v>UN</v>
          </cell>
        </row>
        <row r="1359">
          <cell r="B1359">
            <v>38847</v>
          </cell>
          <cell r="C1359" t="str">
            <v>CONECTOR/ADAPTADOR FIXO, ROSCA FEMEA, METALICA, COM ANEL DESLIZANTE, DN 20 MM X 3/4", PARA TUBO PEX PARA INST. AGUA QUENTE/FRIA</v>
          </cell>
          <cell r="D1359" t="str">
            <v>UN</v>
          </cell>
        </row>
        <row r="1360">
          <cell r="B1360">
            <v>38850</v>
          </cell>
          <cell r="C1360" t="str">
            <v>CONECTOR/ADAPTADOR FIXO, ROSCA FEMEA, METALICA, COM ANEL DESLIZANTE, DN 25 MM X 1", PARA TUBO PEX PARA INST. AGUA QUENTE/FRIA</v>
          </cell>
          <cell r="D1360" t="str">
            <v>UN</v>
          </cell>
        </row>
        <row r="1361">
          <cell r="B1361">
            <v>38848</v>
          </cell>
          <cell r="C1361" t="str">
            <v>CONECTOR/ADAPTADOR FIXO, ROSCA FEMEA, METALICA, COM ANEL DESLIZANTE, DN 25 MM X 3/4", PARA TUBO PEX PARA INST. AGUA QUENTE/FRIA</v>
          </cell>
          <cell r="D1361" t="str">
            <v>UN</v>
          </cell>
        </row>
        <row r="1362">
          <cell r="B1362">
            <v>38851</v>
          </cell>
          <cell r="C1362" t="str">
            <v>CONECTOR/ADAPTADOR FIXO, ROSCA FEMEA, METALICA, COM ANEL DESLIZANTE, DN 32 MM X 1", PARA TUBO PEX PARA INST. AGUA QUENTE/FRIA</v>
          </cell>
          <cell r="D1362" t="str">
            <v>UN</v>
          </cell>
        </row>
        <row r="1363">
          <cell r="B1363">
            <v>38854</v>
          </cell>
          <cell r="C1363" t="str">
            <v>CONECTOR/ADAPTADOR MOVEL, ROSCA FEMEA, METALICA, COM ANEL DESLIZANTE, DN 16 MM X 3/4", PARA TUBO PEX PARA INST. AGUA QUENTE/FRIA</v>
          </cell>
          <cell r="D1363" t="str">
            <v>UN</v>
          </cell>
        </row>
        <row r="1364">
          <cell r="B1364">
            <v>3104</v>
          </cell>
          <cell r="C1364" t="str">
            <v>CONJ. DE FERRAGENS PARA PORTA DE VIDRO TEMPERADO, EM ZAMAC CROMADO, CONTEMPLANDO DOBRADICA INF., DOBRADICA SUP., PIVO PARA DOBRADICA INF., PIVO PARA DOBRADICA SUP., FECHADURA CENTRAL EM ZAMC. CROMADO, CONTRA FECHADURA DE PRESSAO</v>
          </cell>
          <cell r="D1364" t="str">
            <v>CJ</v>
          </cell>
          <cell r="E1364">
            <v>176.78</v>
          </cell>
          <cell r="F1364">
            <v>176.78</v>
          </cell>
        </row>
        <row r="1365">
          <cell r="B1365">
            <v>1607</v>
          </cell>
          <cell r="C1365" t="str">
            <v>CONJUNTO ARRUELAS DE VEDACAO 5/16" PARA TELHA FIBROCIMENTO (UMA ARRUELA METALICA E UMA ARRUELA PVC - CONICAS)</v>
          </cell>
          <cell r="D1365" t="str">
            <v>CJ</v>
          </cell>
          <cell r="E1365">
            <v>0.17</v>
          </cell>
          <cell r="F1365">
            <v>0.17</v>
          </cell>
        </row>
        <row r="1366">
          <cell r="B1366">
            <v>38169</v>
          </cell>
          <cell r="C1366" t="str">
            <v>CONJUNTO DE FERRAGENS PIVO, PARA PORTA PIVOTANTE DE ATE 100 KG, REGULAVEL COM ESFERA, CROMADO - SUPERIOR E INFERIOR - COMPLETO</v>
          </cell>
          <cell r="D1366" t="str">
            <v>CJ</v>
          </cell>
          <cell r="E1366">
            <v>88.53</v>
          </cell>
          <cell r="F1366">
            <v>88.53</v>
          </cell>
        </row>
        <row r="1367">
          <cell r="B1367">
            <v>6142</v>
          </cell>
          <cell r="C1367" t="str">
            <v>CONJUNTO DE LIGACAO AJUSTAVEL, PARA VASO / BACIA SANITARIA, EM PLASTICO BRANCO, COM TUBO, CANOPLA E ESPUDE</v>
          </cell>
          <cell r="D1367" t="str">
            <v>UN</v>
          </cell>
          <cell r="E1367">
            <v>8.11</v>
          </cell>
          <cell r="F1367">
            <v>8.11</v>
          </cell>
        </row>
        <row r="1368">
          <cell r="B1368">
            <v>11686</v>
          </cell>
          <cell r="C1368" t="str">
            <v>CONJUNTO DE LIGACAO PARA VASO / BACIA SANITARIA, EM PLASTICO BRANCO, COM TUBO, CANOPLA E ANEL DE EXPANSAO (TUBO 1.1/2" X 20 CM)</v>
          </cell>
          <cell r="D1368" t="str">
            <v>UN</v>
          </cell>
          <cell r="E1368">
            <v>11.26</v>
          </cell>
          <cell r="F1368">
            <v>11.26</v>
          </cell>
        </row>
        <row r="1369">
          <cell r="B1369">
            <v>37598</v>
          </cell>
          <cell r="C1369" t="str">
            <v>CONJUNTO MONTADO ESTOPIM COM ESPOLETA COMUM NUMERO 8, COM CABECA ACENDEDORA, 1,5 M</v>
          </cell>
          <cell r="D1369" t="str">
            <v>UN</v>
          </cell>
        </row>
        <row r="1370">
          <cell r="B1370">
            <v>25398</v>
          </cell>
          <cell r="C1370" t="str">
            <v>CONJUNTO PARA FUTSAL COM PAR DE TRAVES OFICIAIS DE 3,00 X 2,00 M EM TUBO DE ACO GALVANIZADO 3" COM REQUADROS EM TUBO DE 1", PINTURA EM PRIMER COM TINTA ESMALTE SINTETICO E REDES DE POLIETILENO FIO 4 MM</v>
          </cell>
          <cell r="D1370" t="str">
            <v>UN</v>
          </cell>
        </row>
        <row r="1371">
          <cell r="B1371">
            <v>25399</v>
          </cell>
          <cell r="C1371" t="str">
            <v>CONJUNTO PARA QUADRA DE VOLEI COM POSTES EM TUBO DE ACO GALVANIZADO 3", H = *255* CM, PINTURA EM TINTA ESMALTE SINTETICO, REDE DE NYLON COM 2 MM, MALHA 10 X 10 CM E ANTENAS OFICIAIS EM FIBRA DE VIDRO</v>
          </cell>
          <cell r="D1371" t="str">
            <v>UN</v>
          </cell>
        </row>
        <row r="1372">
          <cell r="B1372">
            <v>43440</v>
          </cell>
          <cell r="C1372" t="str">
            <v>CONJUNTO PRE-MOLDADO COMPOSTO POR GRELHA (0,99 X 0,45 M), QUADRO (1,10 X 0,52 M) E CANTONEIRA (1,10 X 0,35 M), EM CONCRETO ARMADO, COM FCK DE 21 MPA</v>
          </cell>
          <cell r="D1372" t="str">
            <v>UN</v>
          </cell>
          <cell r="E1372">
            <v>345</v>
          </cell>
          <cell r="F1372">
            <v>345</v>
          </cell>
        </row>
        <row r="1373">
          <cell r="B1373">
            <v>10667</v>
          </cell>
          <cell r="C1373" t="str">
            <v>CONTAINER ALMOXARIFADO, DE *2,40* X *6,00* M, PADRAO SIMPLES, SEM REVESTIMENTO E SEM DIVISORIAS INTERNOS E SEM SANITARIO, PARA USO EM CANTEIRO DE OBRAS</v>
          </cell>
          <cell r="D1373" t="str">
            <v>UN</v>
          </cell>
        </row>
        <row r="1374">
          <cell r="B1374">
            <v>1613</v>
          </cell>
          <cell r="C1374" t="str">
            <v>CONTATOR TRIPOLAR, CORRENTE DE *110* A, TENSAO NOMINAL DE *500* V, CATEGORIA AC-2 E AC-3</v>
          </cell>
          <cell r="D1374" t="str">
            <v>UN</v>
          </cell>
        </row>
        <row r="1375">
          <cell r="B1375">
            <v>1626</v>
          </cell>
          <cell r="C1375" t="str">
            <v>CONTATOR TRIPOLAR, CORRENTE DE *185* A, TENSAO NOMINAL DE *500* V, CATEGORIA AC-2 E AC-3</v>
          </cell>
          <cell r="D1375" t="str">
            <v>UN</v>
          </cell>
        </row>
        <row r="1376">
          <cell r="B1376">
            <v>1625</v>
          </cell>
          <cell r="C1376" t="str">
            <v>CONTATOR TRIPOLAR, CORRENTE DE *22* A, TENSAO NOMINAL DE *500* V, CATEGORIA AC-2 E AC-3</v>
          </cell>
          <cell r="D1376" t="str">
            <v>UN</v>
          </cell>
        </row>
        <row r="1377">
          <cell r="B1377">
            <v>1622</v>
          </cell>
          <cell r="C1377" t="str">
            <v>CONTATOR TRIPOLAR, CORRENTE DE *265* A, TENSAO NOMINAL DE *500* V, CATEGORIA AC-2 E AC-3</v>
          </cell>
          <cell r="D1377" t="str">
            <v>UN</v>
          </cell>
        </row>
        <row r="1378">
          <cell r="B1378">
            <v>1620</v>
          </cell>
          <cell r="C1378" t="str">
            <v>CONTATOR TRIPOLAR, CORRENTE DE *38* A, TENSAO NOMINAL DE *500* V, CATEGORIA AC-2 E AC-3</v>
          </cell>
          <cell r="D1378" t="str">
            <v>UN</v>
          </cell>
        </row>
        <row r="1379">
          <cell r="B1379">
            <v>1629</v>
          </cell>
          <cell r="C1379" t="str">
            <v>CONTATOR TRIPOLAR, CORRENTE DE *500* A, TENSAO NOMINAL DE *500* V, CATEGORIA AC-2 E AC-3</v>
          </cell>
          <cell r="D1379" t="str">
            <v>UN</v>
          </cell>
        </row>
        <row r="1380">
          <cell r="B1380">
            <v>1627</v>
          </cell>
          <cell r="C1380" t="str">
            <v>CONTATOR TRIPOLAR, CORRENTE DE *65* A, TENSAO NOMINAL DE *500* V, CATEGORIA AC-2 E AC-3</v>
          </cell>
          <cell r="D1380" t="str">
            <v>UN</v>
          </cell>
        </row>
        <row r="1381">
          <cell r="B1381">
            <v>1623</v>
          </cell>
          <cell r="C1381" t="str">
            <v>CONTATOR TRIPOLAR, CORRENTE DE 12 A, TENSAO NOMINAL DE *500* V, CATEGORIA AC-2 E AC-3</v>
          </cell>
          <cell r="D1381" t="str">
            <v>UN</v>
          </cell>
        </row>
        <row r="1382">
          <cell r="B1382">
            <v>1619</v>
          </cell>
          <cell r="C1382" t="str">
            <v>CONTATOR TRIPOLAR, CORRENTE DE 25 A, TENSAO NOMINAL DE *500* V, CATEGORIA AC-2 E AC-3</v>
          </cell>
          <cell r="D1382" t="str">
            <v>UN</v>
          </cell>
        </row>
        <row r="1383">
          <cell r="B1383">
            <v>1630</v>
          </cell>
          <cell r="C1383" t="str">
            <v>CONTATOR TRIPOLAR, CORRENTE DE 250 A, TENSAO NOMINAL DE *500* V, PARA ACIONAMENTO DE CAPACITORES</v>
          </cell>
          <cell r="D1383" t="str">
            <v>UN</v>
          </cell>
        </row>
        <row r="1384">
          <cell r="B1384">
            <v>1616</v>
          </cell>
          <cell r="C1384" t="str">
            <v>CONTATOR TRIPOLAR, CORRENTE DE 300 A, TENSAO NOMINAL DE *500* V, CATEGORIA AC-2 E AC-3</v>
          </cell>
          <cell r="D1384" t="str">
            <v>UN</v>
          </cell>
        </row>
        <row r="1385">
          <cell r="B1385">
            <v>1614</v>
          </cell>
          <cell r="C1385" t="str">
            <v>CONTATOR TRIPOLAR, CORRENTE DE 32 A, TENSAO NOMINAL DE *500* V, CATEGORIA AC-2 E AC-3</v>
          </cell>
          <cell r="D1385" t="str">
            <v>UN</v>
          </cell>
        </row>
        <row r="1386">
          <cell r="B1386">
            <v>1617</v>
          </cell>
          <cell r="C1386" t="str">
            <v>CONTATOR TRIPOLAR, CORRENTE DE 400 A, TENSAO NOMINAL DE *500* V, CATEGORIA AC-2 E AC-3</v>
          </cell>
          <cell r="D1386" t="str">
            <v>UN</v>
          </cell>
        </row>
        <row r="1387">
          <cell r="B1387">
            <v>1621</v>
          </cell>
          <cell r="C1387" t="str">
            <v>CONTATOR TRIPOLAR, CORRENTE DE 45 A, TENSAO NOMINAL DE *500* V, CATEGORIA AC-2 E AC-3</v>
          </cell>
          <cell r="D1387" t="str">
            <v>UN</v>
          </cell>
        </row>
        <row r="1388">
          <cell r="B1388">
            <v>1624</v>
          </cell>
          <cell r="C1388" t="str">
            <v>CONTATOR TRIPOLAR, CORRENTE DE 630 A, TENSAO NOMINAL DE *500* V, CATEGORIA AC-2 E AC-3</v>
          </cell>
          <cell r="D1388" t="str">
            <v>UN</v>
          </cell>
        </row>
        <row r="1389">
          <cell r="B1389">
            <v>1615</v>
          </cell>
          <cell r="C1389" t="str">
            <v>CONTATOR TRIPOLAR, CORRENTE DE 75 A, TENSAO NOMINAL DE *500* V, CATEGORIA AC-2 E AC-3</v>
          </cell>
          <cell r="D1389" t="str">
            <v>UN</v>
          </cell>
        </row>
        <row r="1390">
          <cell r="B1390">
            <v>1612</v>
          </cell>
          <cell r="C1390" t="str">
            <v>CONTATOR TRIPOLAR, CORRENTE DE 9 A, TENSAO NOMINAL DE *500* V, CATEGORIA AC-2 E AC-3</v>
          </cell>
          <cell r="D1390" t="str">
            <v>UN</v>
          </cell>
        </row>
        <row r="1391">
          <cell r="B1391">
            <v>1618</v>
          </cell>
          <cell r="C1391" t="str">
            <v>CONTATOR TRIPOLAR, CORRENTE DE 95 A, TENSAO NOMINAL DE *500* V, CATEGORIA AC-2 E AC-3</v>
          </cell>
          <cell r="D1391" t="str">
            <v>UN</v>
          </cell>
        </row>
        <row r="1392">
          <cell r="B1392">
            <v>14211</v>
          </cell>
          <cell r="C1392" t="str">
            <v>CONTRA-PORCA SEXTAVADA, DIAMETRO NOMINAL 1 3/8", ALTURA 35 MM</v>
          </cell>
          <cell r="D1392" t="str">
            <v>UN</v>
          </cell>
          <cell r="E1392">
            <v>61.67</v>
          </cell>
          <cell r="F1392">
            <v>61.67</v>
          </cell>
        </row>
        <row r="1393">
          <cell r="B1393">
            <v>43657</v>
          </cell>
          <cell r="C1393" t="str">
            <v>CONTRAMARCO DE ALUMINIO (PERFIL 25) PARA ESQUADRIAS, TIPO CONVENCIONAL / CADEIRINHA, 60 MM (CM-060), INCLUSO CONEXOES, GRAPAS E TRAVAMENTOS</v>
          </cell>
          <cell r="D1393" t="str">
            <v>M</v>
          </cell>
          <cell r="E1393">
            <v>5.0599999999999996</v>
          </cell>
          <cell r="F1393">
            <v>5.0599999999999996</v>
          </cell>
        </row>
        <row r="1394">
          <cell r="B1394">
            <v>38200</v>
          </cell>
          <cell r="C1394" t="str">
            <v>CORDA DE POLIAMIDA 12 MM TIPO BOMBEIRO, PARA TRABALHO EM ALTURA</v>
          </cell>
          <cell r="D1394" t="str">
            <v>100M</v>
          </cell>
          <cell r="E1394">
            <v>717.07</v>
          </cell>
          <cell r="F1394">
            <v>717.07</v>
          </cell>
        </row>
        <row r="1395">
          <cell r="B1395">
            <v>39269</v>
          </cell>
          <cell r="C1395" t="str">
            <v>CORDAO DE COBRE, FLEXIVEL, TORCIDO, CLASSE 4 OU 5, ISOLACAO EM PVC/D, 300 V, 2 CONDUTORES DE 0,5 MM2</v>
          </cell>
          <cell r="D1395" t="str">
            <v>M</v>
          </cell>
          <cell r="E1395">
            <v>1.4</v>
          </cell>
          <cell r="F1395">
            <v>1.4</v>
          </cell>
        </row>
        <row r="1396">
          <cell r="B1396">
            <v>11889</v>
          </cell>
          <cell r="C1396" t="str">
            <v>CORDAO DE COBRE, FLEXIVEL, TORCIDO, CLASSE 4 OU 5, ISOLACAO EM PVC/D, 300 V, 2 CONDUTORES DE 0,75 MM2</v>
          </cell>
          <cell r="D1396" t="str">
            <v>M</v>
          </cell>
          <cell r="E1396">
            <v>1.93</v>
          </cell>
          <cell r="F1396">
            <v>1.93</v>
          </cell>
        </row>
        <row r="1397">
          <cell r="B1397">
            <v>39270</v>
          </cell>
          <cell r="C1397" t="str">
            <v>CORDAO DE COBRE, FLEXIVEL, TORCIDO, CLASSE 4 OU 5, ISOLACAO EM PVC/D, 300 V, 2 CONDUTORES DE 1,0 MM2</v>
          </cell>
          <cell r="D1397" t="str">
            <v>M</v>
          </cell>
          <cell r="E1397">
            <v>2.5099999999999998</v>
          </cell>
          <cell r="F1397">
            <v>2.5099999999999998</v>
          </cell>
        </row>
        <row r="1398">
          <cell r="B1398">
            <v>11890</v>
          </cell>
          <cell r="C1398" t="str">
            <v>CORDAO DE COBRE, FLEXIVEL, TORCIDO, CLASSE 4 OU 5, ISOLACAO EM PVC/D, 300 V, 2 CONDUTORES DE 1,5 MM2</v>
          </cell>
          <cell r="D1398" t="str">
            <v>M</v>
          </cell>
          <cell r="E1398">
            <v>3.41</v>
          </cell>
          <cell r="F1398">
            <v>3.41</v>
          </cell>
        </row>
        <row r="1399">
          <cell r="B1399">
            <v>11891</v>
          </cell>
          <cell r="C1399" t="str">
            <v>CORDAO DE COBRE, FLEXIVEL, TORCIDO, CLASSE 4 OU 5, ISOLACAO EM PVC/D, 300 V, 2 CONDUTORES DE 2,5 MM2</v>
          </cell>
          <cell r="D1399" t="str">
            <v>M</v>
          </cell>
          <cell r="E1399">
            <v>5.53</v>
          </cell>
          <cell r="F1399">
            <v>5.53</v>
          </cell>
        </row>
        <row r="1400">
          <cell r="B1400">
            <v>11892</v>
          </cell>
          <cell r="C1400" t="str">
            <v>CORDAO DE COBRE, FLEXIVEL, TORCIDO, CLASSE 4 OU 5, ISOLACAO EM PVC/D, 300 V, 2 CONDUTORES DE 4 MM2</v>
          </cell>
          <cell r="D1400" t="str">
            <v>M</v>
          </cell>
          <cell r="E1400">
            <v>9.0399999999999991</v>
          </cell>
          <cell r="F1400">
            <v>9.0399999999999991</v>
          </cell>
        </row>
        <row r="1401">
          <cell r="B1401">
            <v>37601</v>
          </cell>
          <cell r="C1401" t="str">
            <v>CORDEL DETONANTE, NP 05 G/M</v>
          </cell>
          <cell r="D1401" t="str">
            <v>M</v>
          </cell>
        </row>
        <row r="1402">
          <cell r="B1402">
            <v>1634</v>
          </cell>
          <cell r="C1402" t="str">
            <v>CORDEL DETONANTE, NP 10 G/M</v>
          </cell>
          <cell r="D1402" t="str">
            <v>M</v>
          </cell>
        </row>
        <row r="1403">
          <cell r="B1403">
            <v>44274</v>
          </cell>
          <cell r="C1403" t="str">
            <v>COROA PARA PERFURATRIZ T38, D = 2 1/2", 6 X 4 BOTOES BALISTICOS, FACE PLANA</v>
          </cell>
          <cell r="D1403" t="str">
            <v>UN</v>
          </cell>
          <cell r="E1403">
            <v>735.22</v>
          </cell>
          <cell r="F1403">
            <v>735.22</v>
          </cell>
        </row>
        <row r="1404">
          <cell r="B1404">
            <v>5086</v>
          </cell>
          <cell r="C1404" t="str">
            <v>CORRENTE DE ELO CURTO COMUM, SOLDADA, GALVANIZADA, ESPESSURA DO ELO = 1/2" (12,5 MM)</v>
          </cell>
          <cell r="D1404" t="str">
            <v>KG</v>
          </cell>
          <cell r="E1404">
            <v>36.65</v>
          </cell>
          <cell r="F1404">
            <v>36.65</v>
          </cell>
        </row>
        <row r="1405">
          <cell r="B1405">
            <v>11280</v>
          </cell>
          <cell r="C1405" t="str">
            <v>CORTADEIRA DE PISO DE CONCRETO E ASFALTO, PARA DISCO PADRAO DE DIAMETRO 350 MM (14") OU 450 MM (18"), MOTOR A GASOLINA, POTENCIA 13 HP, SEM DISCO</v>
          </cell>
          <cell r="D1405" t="str">
            <v>UN</v>
          </cell>
          <cell r="E1405">
            <v>13754.77</v>
          </cell>
          <cell r="F1405">
            <v>13754.77</v>
          </cell>
        </row>
        <row r="1406">
          <cell r="B1406">
            <v>40519</v>
          </cell>
          <cell r="C1406" t="str">
            <v>CORTADEIRA HIDRAULICA DE VERGALHAO, PARA ACO DE DIAMETRO ATE 50 MM, MOTOR ELETRICO TRIFASICO, POTENCIA DE 5,5 HP A 7,5 HP</v>
          </cell>
          <cell r="D1406" t="str">
            <v>UN</v>
          </cell>
          <cell r="E1406">
            <v>113389.63</v>
          </cell>
          <cell r="F1406">
            <v>113389.63</v>
          </cell>
        </row>
        <row r="1407">
          <cell r="B1407">
            <v>3446</v>
          </cell>
          <cell r="C1407" t="str">
            <v>COTOVELO 45 GRAUS DE FERRO GALVANIZADO, COM ROSCA BSP, DE 1 1/2"</v>
          </cell>
          <cell r="D1407" t="str">
            <v>UN</v>
          </cell>
        </row>
        <row r="1408">
          <cell r="B1408">
            <v>3445</v>
          </cell>
          <cell r="C1408" t="str">
            <v>COTOVELO 45 GRAUS DE FERRO GALVANIZADO, COM ROSCA BSP, DE 1 1/4"</v>
          </cell>
          <cell r="D1408" t="str">
            <v>UN</v>
          </cell>
        </row>
        <row r="1409">
          <cell r="B1409">
            <v>3444</v>
          </cell>
          <cell r="C1409" t="str">
            <v>COTOVELO 45 GRAUS DE FERRO GALVANIZADO, COM ROSCA BSP, DE 1"</v>
          </cell>
          <cell r="D1409" t="str">
            <v>UN</v>
          </cell>
        </row>
        <row r="1410">
          <cell r="B1410">
            <v>3441</v>
          </cell>
          <cell r="C1410" t="str">
            <v>COTOVELO 45 GRAUS DE FERRO GALVANIZADO, COM ROSCA BSP, DE 1/2"</v>
          </cell>
          <cell r="D1410" t="str">
            <v>UN</v>
          </cell>
        </row>
        <row r="1411">
          <cell r="B1411">
            <v>12402</v>
          </cell>
          <cell r="C1411" t="str">
            <v>COTOVELO 45 GRAUS DE FERRO GALVANIZADO, COM ROSCA BSP, DE 2 1/2"</v>
          </cell>
          <cell r="D1411" t="str">
            <v>UN</v>
          </cell>
        </row>
        <row r="1412">
          <cell r="B1412">
            <v>3447</v>
          </cell>
          <cell r="C1412" t="str">
            <v>COTOVELO 45 GRAUS DE FERRO GALVANIZADO, COM ROSCA BSP, DE 2"</v>
          </cell>
          <cell r="D1412" t="str">
            <v>UN</v>
          </cell>
        </row>
        <row r="1413">
          <cell r="B1413">
            <v>3448</v>
          </cell>
          <cell r="C1413" t="str">
            <v>COTOVELO 45 GRAUS DE FERRO GALVANIZADO, COM ROSCA BSP, DE 3"</v>
          </cell>
          <cell r="D1413" t="str">
            <v>UN</v>
          </cell>
        </row>
        <row r="1414">
          <cell r="B1414">
            <v>3442</v>
          </cell>
          <cell r="C1414" t="str">
            <v>COTOVELO 45 GRAUS DE FERRO GALVANIZADO, COM ROSCA BSP, DE 3/4"</v>
          </cell>
          <cell r="D1414" t="str">
            <v>UN</v>
          </cell>
        </row>
        <row r="1415">
          <cell r="B1415">
            <v>3449</v>
          </cell>
          <cell r="C1415" t="str">
            <v>COTOVELO 45 GRAUS DE FERRO GALVANIZADO, COM ROSCA BSP, DE 4"</v>
          </cell>
          <cell r="D1415" t="str">
            <v>UN</v>
          </cell>
        </row>
        <row r="1416">
          <cell r="B1416">
            <v>37438</v>
          </cell>
          <cell r="C1416" t="str">
            <v>COTOVELO 45 GRAUS, PEAD PE 100, DE 125 MM, PARA ELETROFUSAO</v>
          </cell>
          <cell r="D1416" t="str">
            <v>UN</v>
          </cell>
        </row>
        <row r="1417">
          <cell r="B1417">
            <v>37439</v>
          </cell>
          <cell r="C1417" t="str">
            <v>COTOVELO 45 GRAUS, PEAD PE 100, DE 200 MM, PARA ELETROFUSAO</v>
          </cell>
          <cell r="D1417" t="str">
            <v>UN</v>
          </cell>
        </row>
        <row r="1418">
          <cell r="B1418">
            <v>37435</v>
          </cell>
          <cell r="C1418" t="str">
            <v>COTOVELO 45 GRAUS, PEAD PE 100, DE 32 MM, PARA ELETROFUSAO</v>
          </cell>
          <cell r="D1418" t="str">
            <v>UN</v>
          </cell>
        </row>
        <row r="1419">
          <cell r="B1419">
            <v>37436</v>
          </cell>
          <cell r="C1419" t="str">
            <v>COTOVELO 45 GRAUS, PEAD PE 100, DE 40 MM, PARA ELETROFUSAO</v>
          </cell>
          <cell r="D1419" t="str">
            <v>UN</v>
          </cell>
        </row>
        <row r="1420">
          <cell r="B1420">
            <v>37437</v>
          </cell>
          <cell r="C1420" t="str">
            <v>COTOVELO 45 GRAUS, PEAD PE 100, DE 63 MM, PARA ELETROFUSAO</v>
          </cell>
          <cell r="D1420" t="str">
            <v>UN</v>
          </cell>
        </row>
        <row r="1421">
          <cell r="B1421">
            <v>3473</v>
          </cell>
          <cell r="C1421" t="str">
            <v>COTOVELO 90 GRAUS DE FERRO GALVANIZADO, COM ROSCA BSP MACHO/FEMEA, DE 1 1/2"</v>
          </cell>
          <cell r="D1421" t="str">
            <v>UN</v>
          </cell>
        </row>
        <row r="1422">
          <cell r="B1422">
            <v>3474</v>
          </cell>
          <cell r="C1422" t="str">
            <v>COTOVELO 90 GRAUS DE FERRO GALVANIZADO, COM ROSCA BSP MACHO/FEMEA, DE 1 1/4"</v>
          </cell>
          <cell r="D1422" t="str">
            <v>UN</v>
          </cell>
        </row>
        <row r="1423">
          <cell r="B1423">
            <v>3443</v>
          </cell>
          <cell r="C1423" t="str">
            <v>COTOVELO 90 GRAUS DE FERRO GALVANIZADO, COM ROSCA BSP MACHO/FEMEA, DE 1"</v>
          </cell>
          <cell r="D1423" t="str">
            <v>UN</v>
          </cell>
        </row>
        <row r="1424">
          <cell r="B1424">
            <v>3450</v>
          </cell>
          <cell r="C1424" t="str">
            <v>COTOVELO 90 GRAUS DE FERRO GALVANIZADO, COM ROSCA BSP MACHO/FEMEA, DE 1/2"</v>
          </cell>
          <cell r="D1424" t="str">
            <v>UN</v>
          </cell>
        </row>
        <row r="1425">
          <cell r="B1425">
            <v>3453</v>
          </cell>
          <cell r="C1425" t="str">
            <v>COTOVELO 90 GRAUS DE FERRO GALVANIZADO, COM ROSCA BSP MACHO/FEMEA, DE 2 1/2"</v>
          </cell>
          <cell r="D1425" t="str">
            <v>UN</v>
          </cell>
        </row>
        <row r="1426">
          <cell r="B1426">
            <v>3452</v>
          </cell>
          <cell r="C1426" t="str">
            <v>COTOVELO 90 GRAUS DE FERRO GALVANIZADO, COM ROSCA BSP MACHO/FEMEA, DE 2"</v>
          </cell>
          <cell r="D1426" t="str">
            <v>UN</v>
          </cell>
        </row>
        <row r="1427">
          <cell r="B1427">
            <v>3454</v>
          </cell>
          <cell r="C1427" t="str">
            <v>COTOVELO 90 GRAUS DE FERRO GALVANIZADO, COM ROSCA BSP MACHO/FEMEA, DE 3"</v>
          </cell>
          <cell r="D1427" t="str">
            <v>UN</v>
          </cell>
        </row>
        <row r="1428">
          <cell r="B1428">
            <v>3451</v>
          </cell>
          <cell r="C1428" t="str">
            <v>COTOVELO 90 GRAUS DE FERRO GALVANIZADO, COM ROSCA BSP MACHO/FEMEA, DE 3/4"</v>
          </cell>
          <cell r="D1428" t="str">
            <v>UN</v>
          </cell>
        </row>
        <row r="1429">
          <cell r="B1429">
            <v>3458</v>
          </cell>
          <cell r="C1429" t="str">
            <v>COTOVELO 90 GRAUS DE FERRO GALVANIZADO, COM ROSCA BSP, DE 1 1/2"</v>
          </cell>
          <cell r="D1429" t="str">
            <v>UN</v>
          </cell>
        </row>
        <row r="1430">
          <cell r="B1430">
            <v>3457</v>
          </cell>
          <cell r="C1430" t="str">
            <v>COTOVELO 90 GRAUS DE FERRO GALVANIZADO, COM ROSCA BSP, DE 1 1/4"</v>
          </cell>
          <cell r="D1430" t="str">
            <v>UN</v>
          </cell>
        </row>
        <row r="1431">
          <cell r="B1431">
            <v>3472</v>
          </cell>
          <cell r="C1431" t="str">
            <v>COTOVELO 90 GRAUS DE FERRO GALVANIZADO, COM ROSCA BSP, DE 1"</v>
          </cell>
          <cell r="D1431" t="str">
            <v>UN</v>
          </cell>
        </row>
        <row r="1432">
          <cell r="B1432">
            <v>3455</v>
          </cell>
          <cell r="C1432" t="str">
            <v>COTOVELO 90 GRAUS DE FERRO GALVANIZADO, COM ROSCA BSP, DE 1/2"</v>
          </cell>
          <cell r="D1432" t="str">
            <v>UN</v>
          </cell>
        </row>
        <row r="1433">
          <cell r="B1433">
            <v>3470</v>
          </cell>
          <cell r="C1433" t="str">
            <v>COTOVELO 90 GRAUS DE FERRO GALVANIZADO, COM ROSCA BSP, DE 2 1/2"</v>
          </cell>
          <cell r="D1433" t="str">
            <v>UN</v>
          </cell>
        </row>
        <row r="1434">
          <cell r="B1434">
            <v>3471</v>
          </cell>
          <cell r="C1434" t="str">
            <v>COTOVELO 90 GRAUS DE FERRO GALVANIZADO, COM ROSCA BSP, DE 2"</v>
          </cell>
          <cell r="D1434" t="str">
            <v>UN</v>
          </cell>
        </row>
        <row r="1435">
          <cell r="B1435">
            <v>3459</v>
          </cell>
          <cell r="C1435" t="str">
            <v>COTOVELO 90 GRAUS DE FERRO GALVANIZADO, COM ROSCA BSP, DE 3"</v>
          </cell>
          <cell r="D1435" t="str">
            <v>UN</v>
          </cell>
        </row>
        <row r="1436">
          <cell r="B1436">
            <v>3456</v>
          </cell>
          <cell r="C1436" t="str">
            <v>COTOVELO 90 GRAUS DE FERRO GALVANIZADO, COM ROSCA BSP, DE 3/4"</v>
          </cell>
          <cell r="D1436" t="str">
            <v>UN</v>
          </cell>
        </row>
        <row r="1437">
          <cell r="B1437">
            <v>3469</v>
          </cell>
          <cell r="C1437" t="str">
            <v>COTOVELO 90 GRAUS DE FERRO GALVANIZADO, COM ROSCA BSP, DE 4"</v>
          </cell>
          <cell r="D1437" t="str">
            <v>UN</v>
          </cell>
        </row>
        <row r="1438">
          <cell r="B1438">
            <v>3460</v>
          </cell>
          <cell r="C1438" t="str">
            <v>COTOVELO 90 GRAUS DE FERRO GALVANIZADO, COM ROSCA BSP, DE 5"</v>
          </cell>
          <cell r="D1438" t="str">
            <v>UN</v>
          </cell>
        </row>
        <row r="1439">
          <cell r="B1439">
            <v>3461</v>
          </cell>
          <cell r="C1439" t="str">
            <v>COTOVELO 90 GRAUS DE FERRO GALVANIZADO, COM ROSCA BSP, DE 6"</v>
          </cell>
          <cell r="D1439" t="str">
            <v>UN</v>
          </cell>
        </row>
        <row r="1440">
          <cell r="B1440">
            <v>37433</v>
          </cell>
          <cell r="C1440" t="str">
            <v>COTOVELO 90 GRAUS, PEAD PE 100, DE 125 MM, PARA ELETROFUSAO</v>
          </cell>
          <cell r="D1440" t="str">
            <v>UN</v>
          </cell>
        </row>
        <row r="1441">
          <cell r="B1441">
            <v>37430</v>
          </cell>
          <cell r="C1441" t="str">
            <v>COTOVELO 90 GRAUS, PEAD PE 100, DE 20 MM, PARA ELETROFUSAO</v>
          </cell>
          <cell r="D1441" t="str">
            <v>UN</v>
          </cell>
        </row>
        <row r="1442">
          <cell r="B1442">
            <v>37434</v>
          </cell>
          <cell r="C1442" t="str">
            <v>COTOVELO 90 GRAUS, PEAD PE 100, DE 200 MM, PARA ELETROFUSAO</v>
          </cell>
          <cell r="D1442" t="str">
            <v>UN</v>
          </cell>
        </row>
        <row r="1443">
          <cell r="B1443">
            <v>37431</v>
          </cell>
          <cell r="C1443" t="str">
            <v>COTOVELO 90 GRAUS, PEAD PE 100, DE 32 MM, PARA ELETROFUSAO</v>
          </cell>
          <cell r="D1443" t="str">
            <v>UN</v>
          </cell>
        </row>
        <row r="1444">
          <cell r="B1444">
            <v>37432</v>
          </cell>
          <cell r="C1444" t="str">
            <v>COTOVELO 90 GRAUS, PEAD PE 100, DE 63 MM, PARA ELETROFUSAO</v>
          </cell>
          <cell r="D1444" t="str">
            <v>UN</v>
          </cell>
        </row>
        <row r="1445">
          <cell r="B1445">
            <v>39869</v>
          </cell>
          <cell r="C1445" t="str">
            <v>COTOVELO BRONZE/LATAO SEM ANEL DE SOLDA, BOLSA X ROSCA F, 15MM X 1/2"</v>
          </cell>
          <cell r="D1445" t="str">
            <v>UN</v>
          </cell>
        </row>
        <row r="1446">
          <cell r="B1446">
            <v>39870</v>
          </cell>
          <cell r="C1446" t="str">
            <v>COTOVELO BRONZE/LATAO SEM ANEL DE SOLDA, BOLSA X ROSCA F, 22MM X 1/2"</v>
          </cell>
          <cell r="D1446" t="str">
            <v>UN</v>
          </cell>
        </row>
        <row r="1447">
          <cell r="B1447">
            <v>39871</v>
          </cell>
          <cell r="C1447" t="str">
            <v>COTOVELO BRONZE/LATAO SEM ANEL DE SOLDA, BOLSA X ROSCA F, 22MM X 3/4"</v>
          </cell>
          <cell r="D1447" t="str">
            <v>UN</v>
          </cell>
        </row>
        <row r="1448">
          <cell r="B1448">
            <v>12722</v>
          </cell>
          <cell r="C1448" t="str">
            <v>COTOVELO DE COBRE 90 GRAUS SEM ANEL DE SOLDA, BOLSA X BOLSA, 104 MM</v>
          </cell>
          <cell r="D1448" t="str">
            <v>UN</v>
          </cell>
        </row>
        <row r="1449">
          <cell r="B1449">
            <v>12714</v>
          </cell>
          <cell r="C1449" t="str">
            <v>COTOVELO DE COBRE 90 GRAUS SEM ANEL DE SOLDA, BOLSA X BOLSA, 15 MM</v>
          </cell>
          <cell r="D1449" t="str">
            <v>UN</v>
          </cell>
        </row>
        <row r="1450">
          <cell r="B1450">
            <v>12715</v>
          </cell>
          <cell r="C1450" t="str">
            <v>COTOVELO DE COBRE 90 GRAUS SEM ANEL DE SOLDA, BOLSA X BOLSA, 22 MM</v>
          </cell>
          <cell r="D1450" t="str">
            <v>UN</v>
          </cell>
        </row>
        <row r="1451">
          <cell r="B1451">
            <v>12716</v>
          </cell>
          <cell r="C1451" t="str">
            <v>COTOVELO DE COBRE 90 GRAUS SEM ANEL DE SOLDA, BOLSA X BOLSA, 28 MM</v>
          </cell>
          <cell r="D1451" t="str">
            <v>UN</v>
          </cell>
        </row>
        <row r="1452">
          <cell r="B1452">
            <v>12717</v>
          </cell>
          <cell r="C1452" t="str">
            <v>COTOVELO DE COBRE 90 GRAUS SEM ANEL DE SOLDA, BOLSA X BOLSA, 35 MM</v>
          </cell>
          <cell r="D1452" t="str">
            <v>UN</v>
          </cell>
        </row>
        <row r="1453">
          <cell r="B1453">
            <v>12718</v>
          </cell>
          <cell r="C1453" t="str">
            <v>COTOVELO DE COBRE 90 GRAUS SEM ANEL DE SOLDA, BOLSA X BOLSA, 42 MM</v>
          </cell>
          <cell r="D1453" t="str">
            <v>UN</v>
          </cell>
        </row>
        <row r="1454">
          <cell r="B1454">
            <v>12719</v>
          </cell>
          <cell r="C1454" t="str">
            <v>COTOVELO DE COBRE 90 GRAUS SEM ANEL DE SOLDA, BOLSA X BOLSA, 54 MM</v>
          </cell>
          <cell r="D1454" t="str">
            <v>UN</v>
          </cell>
        </row>
        <row r="1455">
          <cell r="B1455">
            <v>12720</v>
          </cell>
          <cell r="C1455" t="str">
            <v>COTOVELO DE COBRE 90 GRAUS SEM ANEL DE SOLDA, BOLSA X BOLSA, 66 MM</v>
          </cell>
          <cell r="D1455" t="str">
            <v>UN</v>
          </cell>
        </row>
        <row r="1456">
          <cell r="B1456">
            <v>12721</v>
          </cell>
          <cell r="C1456" t="str">
            <v>COTOVELO DE COBRE 90 GRAUS SEM ANEL DE SOLDA, BOLSA X BOLSA, 79 MM</v>
          </cell>
          <cell r="D1456" t="str">
            <v>UN</v>
          </cell>
        </row>
        <row r="1457">
          <cell r="B1457">
            <v>3468</v>
          </cell>
          <cell r="C1457" t="str">
            <v>COTOVELO DE REDUCAO 90 GRAUS DE FERRO GALVANIZADO, COM ROSCA BSP, DE 1 1/2" X 1"</v>
          </cell>
          <cell r="D1457" t="str">
            <v>UN</v>
          </cell>
        </row>
        <row r="1458">
          <cell r="B1458">
            <v>3465</v>
          </cell>
          <cell r="C1458" t="str">
            <v>COTOVELO DE REDUCAO 90 GRAUS DE FERRO GALVANIZADO, COM ROSCA BSP, DE 1 1/2" X 3/4"</v>
          </cell>
          <cell r="D1458" t="str">
            <v>UN</v>
          </cell>
        </row>
        <row r="1459">
          <cell r="B1459">
            <v>12403</v>
          </cell>
          <cell r="C1459" t="str">
            <v>COTOVELO DE REDUCAO 90 GRAUS DE FERRO GALVANIZADO, COM ROSCA BSP, DE 1 1/4" X 1"</v>
          </cell>
          <cell r="D1459" t="str">
            <v>UN</v>
          </cell>
        </row>
        <row r="1460">
          <cell r="B1460">
            <v>3463</v>
          </cell>
          <cell r="C1460" t="str">
            <v>COTOVELO DE REDUCAO 90 GRAUS DE FERRO GALVANIZADO, COM ROSCA BSP, DE 1" X 1/2"</v>
          </cell>
          <cell r="D1460" t="str">
            <v>UN</v>
          </cell>
        </row>
        <row r="1461">
          <cell r="B1461">
            <v>3464</v>
          </cell>
          <cell r="C1461" t="str">
            <v>COTOVELO DE REDUCAO 90 GRAUS DE FERRO GALVANIZADO, COM ROSCA BSP, DE 1" X 3/4"</v>
          </cell>
          <cell r="D1461" t="str">
            <v>UN</v>
          </cell>
        </row>
        <row r="1462">
          <cell r="B1462">
            <v>3466</v>
          </cell>
          <cell r="C1462" t="str">
            <v>COTOVELO DE REDUCAO 90 GRAUS DE FERRO GALVANIZADO, COM ROSCA BSP, DE 2 1/2" X 2"</v>
          </cell>
          <cell r="D1462" t="str">
            <v>UN</v>
          </cell>
        </row>
        <row r="1463">
          <cell r="B1463">
            <v>3467</v>
          </cell>
          <cell r="C1463" t="str">
            <v>COTOVELO DE REDUCAO 90 GRAUS DE FERRO GALVANIZADO, COM ROSCA BSP, DE 2" X 1 1/2"</v>
          </cell>
          <cell r="D1463" t="str">
            <v>UN</v>
          </cell>
        </row>
        <row r="1464">
          <cell r="B1464">
            <v>3462</v>
          </cell>
          <cell r="C1464" t="str">
            <v>COTOVELO DE REDUCAO 90 GRAUS DE FERRO GALVANIZADO, COM ROSCA BSP, DE 3/4" X 1/2"</v>
          </cell>
          <cell r="D1464" t="str">
            <v>UN</v>
          </cell>
        </row>
        <row r="1465">
          <cell r="B1465">
            <v>37416</v>
          </cell>
          <cell r="C1465" t="str">
            <v>COTOVELO/JOELHO 90 GRAUS, EM POLIPROPILENO, PN 16, PARA TUBOS PEAD, 20 X 20 MM - LIGACAO PREDIAL DE AGUA</v>
          </cell>
          <cell r="D1465" t="str">
            <v>UN</v>
          </cell>
        </row>
        <row r="1466">
          <cell r="B1466">
            <v>37417</v>
          </cell>
          <cell r="C1466" t="str">
            <v>COTOVELO/JOELHO 90 GRAUS, EM POLIPROPILENO, PN 16, PARA TUBOS PEAD, 32 X 32 MM - LIGACAO PREDIAL DE AGUA</v>
          </cell>
          <cell r="D1466" t="str">
            <v>UN</v>
          </cell>
        </row>
        <row r="1467">
          <cell r="B1467">
            <v>37413</v>
          </cell>
          <cell r="C1467" t="str">
            <v>COTOVELO/JOELHO COM ADAPTADOR, 90 GRAUS, EM POLIPROPILENO, PN 16, PARA TUBOS PEAD, 20 MM X 1/2" - LIGACAO PREDIAL DE AGUA</v>
          </cell>
          <cell r="D1467" t="str">
            <v>UN</v>
          </cell>
        </row>
        <row r="1468">
          <cell r="B1468">
            <v>37414</v>
          </cell>
          <cell r="C1468" t="str">
            <v>COTOVELO/JOELHO COM ADAPTADOR, 90 GRAUS, EM POLIPROPILENO, PN 16, PARA TUBOS PEAD, 20 MM X 3/4" - LIGACAO PREDIAL DE AGUA</v>
          </cell>
          <cell r="D1468" t="str">
            <v>UN</v>
          </cell>
        </row>
        <row r="1469">
          <cell r="B1469">
            <v>37415</v>
          </cell>
          <cell r="C1469" t="str">
            <v>COTOVELO/JOELHO COM ADAPTADOR, 90 GRAUS, EM POLIPROPILENO, PN 16, PARA TUBOS PEAD, 32 MM X 1" - LIGACAO PREDIAL DE AGUA</v>
          </cell>
          <cell r="D1469" t="str">
            <v>UN</v>
          </cell>
        </row>
        <row r="1470">
          <cell r="B1470">
            <v>43590</v>
          </cell>
          <cell r="C1470" t="str">
            <v>CREMONA RETANGULAR INJETADA LISA COM CHAVE, COM CASTANHA / ALCA, EM LATAO, COM ACABAMENTO CROMADO, DE SOBREPOR / EMBUTIR</v>
          </cell>
          <cell r="D1470" t="str">
            <v>UN</v>
          </cell>
          <cell r="E1470">
            <v>170.38</v>
          </cell>
          <cell r="F1470">
            <v>170.38</v>
          </cell>
        </row>
        <row r="1471">
          <cell r="B1471">
            <v>43589</v>
          </cell>
          <cell r="C1471" t="str">
            <v>CREMONA RETANGULAR INJETADA LISA, COM CASTANHA / ALCA, EM LATAO, COM ACABAMENTO CROMADO, DE SOBREPOR / EMBUTIR</v>
          </cell>
          <cell r="D1471" t="str">
            <v>UN</v>
          </cell>
          <cell r="E1471">
            <v>30.82</v>
          </cell>
          <cell r="F1471">
            <v>30.82</v>
          </cell>
        </row>
        <row r="1472">
          <cell r="B1472">
            <v>34519</v>
          </cell>
          <cell r="C1472" t="str">
            <v>CRUZETA DE CONCRETO LEVE, COMP. 2000 MM SECAO, 90 X 90 MM</v>
          </cell>
          <cell r="D1472" t="str">
            <v>UN</v>
          </cell>
        </row>
        <row r="1473">
          <cell r="B1473">
            <v>1649</v>
          </cell>
          <cell r="C1473" t="str">
            <v>CRUZETA DE FERRO GALVANIZADO, COM ROSCA BSP, DE 1 1/2"</v>
          </cell>
          <cell r="D1473" t="str">
            <v>UN</v>
          </cell>
        </row>
        <row r="1474">
          <cell r="B1474">
            <v>1653</v>
          </cell>
          <cell r="C1474" t="str">
            <v>CRUZETA DE FERRO GALVANIZADO, COM ROSCA BSP, DE 1 1/4"</v>
          </cell>
          <cell r="D1474" t="str">
            <v>UN</v>
          </cell>
        </row>
        <row r="1475">
          <cell r="B1475">
            <v>1648</v>
          </cell>
          <cell r="C1475" t="str">
            <v>CRUZETA DE FERRO GALVANIZADO, COM ROSCA BSP, DE 1"</v>
          </cell>
          <cell r="D1475" t="str">
            <v>UN</v>
          </cell>
        </row>
        <row r="1476">
          <cell r="B1476">
            <v>1647</v>
          </cell>
          <cell r="C1476" t="str">
            <v>CRUZETA DE FERRO GALVANIZADO, COM ROSCA BSP, DE 1/2"</v>
          </cell>
          <cell r="D1476" t="str">
            <v>UN</v>
          </cell>
        </row>
        <row r="1477">
          <cell r="B1477">
            <v>1651</v>
          </cell>
          <cell r="C1477" t="str">
            <v>CRUZETA DE FERRO GALVANIZADO, COM ROSCA BSP, DE 2 1/2"</v>
          </cell>
          <cell r="D1477" t="str">
            <v>UN</v>
          </cell>
        </row>
        <row r="1478">
          <cell r="B1478">
            <v>1650</v>
          </cell>
          <cell r="C1478" t="str">
            <v>CRUZETA DE FERRO GALVANIZADO, COM ROSCA BSP, DE 2"</v>
          </cell>
          <cell r="D1478" t="str">
            <v>UN</v>
          </cell>
        </row>
        <row r="1479">
          <cell r="B1479">
            <v>1652</v>
          </cell>
          <cell r="C1479" t="str">
            <v>CRUZETA DE FERRO GALVANIZADO, COM ROSCA BSP, DE 3"</v>
          </cell>
          <cell r="D1479" t="str">
            <v>UN</v>
          </cell>
        </row>
        <row r="1480">
          <cell r="B1480">
            <v>1654</v>
          </cell>
          <cell r="C1480" t="str">
            <v>CRUZETA DE FERRO GALVANIZADO, COM ROSCA BSP, DE 3/4"</v>
          </cell>
          <cell r="D1480" t="str">
            <v>UN</v>
          </cell>
        </row>
        <row r="1481">
          <cell r="B1481">
            <v>10510</v>
          </cell>
          <cell r="C1481" t="str">
            <v>CRUZETA DE MADEIRA TRATADA, *90 X 115 X 2400* MM, EM EUCALIPTO OU EQUIVALENTE DA REGIAO</v>
          </cell>
          <cell r="D1481" t="str">
            <v>UN</v>
          </cell>
          <cell r="E1481">
            <v>193.52</v>
          </cell>
          <cell r="F1481">
            <v>193.52</v>
          </cell>
        </row>
        <row r="1482">
          <cell r="B1482">
            <v>1744</v>
          </cell>
          <cell r="C1482" t="str">
            <v>CUBA ACO INOX (AISI 304) DE EMBUTIR COM VALVULA 3 1/2 ", DE *40 X 34 X 12* CM</v>
          </cell>
          <cell r="D1482" t="str">
            <v>UN</v>
          </cell>
          <cell r="E1482">
            <v>139.72999999999999</v>
          </cell>
          <cell r="F1482">
            <v>139.72999999999999</v>
          </cell>
        </row>
        <row r="1483">
          <cell r="B1483">
            <v>1743</v>
          </cell>
          <cell r="C1483" t="str">
            <v>CUBA ACO INOX (AISI 304) DE EMBUTIR COM VALVULA 3 1/2 ", DE *46 X 30 X 12* CM</v>
          </cell>
          <cell r="D1483" t="str">
            <v>UN</v>
          </cell>
          <cell r="E1483">
            <v>183.49</v>
          </cell>
          <cell r="F1483">
            <v>183.49</v>
          </cell>
        </row>
        <row r="1484">
          <cell r="B1484">
            <v>1747</v>
          </cell>
          <cell r="C1484" t="str">
            <v>CUBA ACO INOX (AISI 304) DE EMBUTIR COM VALVULA DE 3 1/2 ", DE *56 X 33 X 12* CM</v>
          </cell>
          <cell r="D1484" t="str">
            <v>UN</v>
          </cell>
          <cell r="E1484">
            <v>201.73</v>
          </cell>
          <cell r="F1484">
            <v>201.73</v>
          </cell>
        </row>
        <row r="1485">
          <cell r="B1485">
            <v>39640</v>
          </cell>
          <cell r="C1485" t="str">
            <v>CUMEEIRA ARTICULADA (ABA INFERIOR) PARA TELHA ONDULADA DE FIBROCIMENTO E = 4 MM, ABA *330* MM, COMPRIMENTO 500 MM (SEM AMIANTO)</v>
          </cell>
          <cell r="D1485" t="str">
            <v>UN</v>
          </cell>
          <cell r="E1485">
            <v>15.91</v>
          </cell>
          <cell r="F1485">
            <v>15.91</v>
          </cell>
        </row>
        <row r="1486">
          <cell r="B1486">
            <v>7216</v>
          </cell>
          <cell r="C1486" t="str">
            <v>CUMEEIRA NORMAL PARA TELHA ESTRUTURAL DE FIBROCIMENTO 2 ABAS, E = 6 MM, DE 1050 X 935 MM (SEM AMIANTO)</v>
          </cell>
          <cell r="D1486" t="str">
            <v>UN</v>
          </cell>
          <cell r="E1486">
            <v>85.45</v>
          </cell>
          <cell r="F1486">
            <v>85.45</v>
          </cell>
        </row>
        <row r="1487">
          <cell r="B1487">
            <v>20235</v>
          </cell>
          <cell r="C1487" t="str">
            <v>CUMEEIRA NORMAL PARA TELHA ONDULADA DE FIBROCIMENTO, E = 6 MM, ABA 300 MM, COMPRIMENTO 1100 MM (SEM AMIANTO)</v>
          </cell>
          <cell r="D1487" t="str">
            <v>UN</v>
          </cell>
          <cell r="E1487">
            <v>68.7</v>
          </cell>
          <cell r="F1487">
            <v>68.7</v>
          </cell>
        </row>
        <row r="1488">
          <cell r="B1488">
            <v>7181</v>
          </cell>
          <cell r="C1488" t="str">
            <v>CUMEEIRA PARA TELHA CERAMICA, COMPRIMENTO DE *41* CM, RENDIMENTO DE *3* TELHAS/M</v>
          </cell>
          <cell r="D1488" t="str">
            <v>UN</v>
          </cell>
          <cell r="E1488">
            <v>3.8</v>
          </cell>
          <cell r="F1488">
            <v>3.8</v>
          </cell>
        </row>
        <row r="1489">
          <cell r="B1489">
            <v>40742</v>
          </cell>
          <cell r="C1489" t="str">
            <v>CUMEEIRA PARA TELHA DE CONCRETO, PARA 2 AGUAS DE TELHADO, COR CINZA, RENDIMENTO DE *3* TELHAS/M</v>
          </cell>
          <cell r="D1489" t="str">
            <v>UN</v>
          </cell>
          <cell r="E1489">
            <v>11.22</v>
          </cell>
          <cell r="F1489">
            <v>11.22</v>
          </cell>
        </row>
        <row r="1490">
          <cell r="B1490">
            <v>7214</v>
          </cell>
          <cell r="C1490" t="str">
            <v>CUMEEIRA SHED PARA TELHA ONDULADA DE FIBROCIMENTO, E = 6 MM, ABA 280 MM, COMPRIMENTO 1100 MM (SEM AMIANTO)</v>
          </cell>
          <cell r="D1490" t="str">
            <v>UN</v>
          </cell>
          <cell r="E1490">
            <v>83.45</v>
          </cell>
          <cell r="F1490">
            <v>83.45</v>
          </cell>
        </row>
        <row r="1491">
          <cell r="B1491">
            <v>7219</v>
          </cell>
          <cell r="C1491" t="str">
            <v>CUMEEIRA UNIVERSAL PARA TELHA ONDULADA DE FIBROCIMENTO, E = 6 MM, ABA 210 MM, COMPRIMENTO 1100 MM (SEM AMIANTO)</v>
          </cell>
          <cell r="D1491" t="str">
            <v>UN</v>
          </cell>
          <cell r="E1491">
            <v>74.02</v>
          </cell>
          <cell r="F1491">
            <v>74.02</v>
          </cell>
        </row>
        <row r="1492">
          <cell r="B1492">
            <v>2628</v>
          </cell>
          <cell r="C1492" t="str">
            <v>CURVA 135 GRAUS PARA ELETRODUTO, EM ACO GALVANIZADO ELETROLITICO, COM ROSCA, DIAMETRO DE 100 MM (4")</v>
          </cell>
          <cell r="D1492" t="str">
            <v>UN</v>
          </cell>
        </row>
        <row r="1493">
          <cell r="B1493">
            <v>2622</v>
          </cell>
          <cell r="C1493" t="str">
            <v>CURVA 135 GRAUS PARA ELETRODUTO, EM ACO GALVANIZADO ELETROLITICO, COM ROSCA, DIAMETRO DE 15 MM (1/2"), ESPESSURA DE 1,50 MM</v>
          </cell>
          <cell r="D1493" t="str">
            <v>UN</v>
          </cell>
        </row>
        <row r="1494">
          <cell r="B1494">
            <v>2623</v>
          </cell>
          <cell r="C1494" t="str">
            <v>CURVA 135 GRAUS PARA ELETRODUTO, EM ACO GALVANIZADO ELETROLITICO, COM ROSCA, DIAMETRO DE 20 MM (3/4"), ESPESSURA DE 1,50 MM</v>
          </cell>
          <cell r="D1494" t="str">
            <v>UN</v>
          </cell>
        </row>
        <row r="1495">
          <cell r="B1495">
            <v>2624</v>
          </cell>
          <cell r="C1495" t="str">
            <v>CURVA 135 GRAUS PARA ELETRODUTO, EM ACO GALVANIZADO ELETROLITICO, COM ROSCA, DIAMETRO DE 25 MM (1"), ESPESSURA DE 1,50 MM</v>
          </cell>
          <cell r="D1495" t="str">
            <v>UN</v>
          </cell>
        </row>
        <row r="1496">
          <cell r="B1496">
            <v>2625</v>
          </cell>
          <cell r="C1496" t="str">
            <v>CURVA 135 GRAUS PARA ELETRODUTO, EM ACO GALVANIZADO ELETROLITICO, COM ROSCA, DIAMETRO DE 32 MM (1 1/4"), ESPESSURA DE 1,50 MM</v>
          </cell>
          <cell r="D1496" t="str">
            <v>UN</v>
          </cell>
        </row>
        <row r="1497">
          <cell r="B1497">
            <v>2626</v>
          </cell>
          <cell r="C1497" t="str">
            <v>CURVA 135 GRAUS PARA ELETRODUTO, EM ACO GALVANIZADO ELETROLITICO, COM ROSCA, DIAMETRO DE 40 MM (1 1/2"), ESPESSURA DE 1,50 MM</v>
          </cell>
          <cell r="D1497" t="str">
            <v>UN</v>
          </cell>
        </row>
        <row r="1498">
          <cell r="B1498">
            <v>2630</v>
          </cell>
          <cell r="C1498" t="str">
            <v>CURVA 135 GRAUS PARA ELETRODUTO, EM ACO GALVANIZADO ELETROLITICO, COM ROSCA, DIAMETRO DE 50 MM (2")</v>
          </cell>
          <cell r="D1498" t="str">
            <v>UN</v>
          </cell>
        </row>
        <row r="1499">
          <cell r="B1499">
            <v>2627</v>
          </cell>
          <cell r="C1499" t="str">
            <v>CURVA 135 GRAUS PARA ELETRODUTO, EM ACO GALVANIZADO ELETROLITICO, COM ROSCA, DIAMETRO DE 65 MM (2 1/2")</v>
          </cell>
          <cell r="D1499" t="str">
            <v>UN</v>
          </cell>
        </row>
        <row r="1500">
          <cell r="B1500">
            <v>2629</v>
          </cell>
          <cell r="C1500" t="str">
            <v>CURVA 135 GRAUS PARA ELETRODUTO, EM ACO GALVANIZADO ELETROLITICO, COM ROSCA, DIAMETRO DE 80 MM (3")</v>
          </cell>
          <cell r="D1500" t="str">
            <v>UN</v>
          </cell>
        </row>
        <row r="1501">
          <cell r="B1501">
            <v>1880</v>
          </cell>
          <cell r="C1501" t="str">
            <v>CURVA 135 GRAUS, DE PVC RIGIDO ROSCAVEL, DE 1", PARA ELETRODUTO</v>
          </cell>
          <cell r="D1501" t="str">
            <v>UN</v>
          </cell>
          <cell r="E1501">
            <v>4.8099999999999996</v>
          </cell>
          <cell r="F1501">
            <v>4.8099999999999996</v>
          </cell>
        </row>
        <row r="1502">
          <cell r="B1502">
            <v>39274</v>
          </cell>
          <cell r="C1502" t="str">
            <v>CURVA 135 GRAUS, DE PVC RIGIDO ROSCAVEL, DE 3/4", PARA ELETRODUTO</v>
          </cell>
          <cell r="D1502" t="str">
            <v>UN</v>
          </cell>
          <cell r="E1502">
            <v>3.73</v>
          </cell>
          <cell r="F1502">
            <v>3.73</v>
          </cell>
        </row>
        <row r="1503">
          <cell r="B1503">
            <v>12033</v>
          </cell>
          <cell r="C1503" t="str">
            <v>CURVA 180 GRAUS, DE PVC RIGIDO ROSCAVEL, DE 1 1/2", PARA ELETRODUTO</v>
          </cell>
          <cell r="D1503" t="str">
            <v>UN</v>
          </cell>
          <cell r="E1503">
            <v>15.35</v>
          </cell>
          <cell r="F1503">
            <v>15.35</v>
          </cell>
        </row>
        <row r="1504">
          <cell r="B1504">
            <v>40408</v>
          </cell>
          <cell r="C1504" t="str">
            <v>CURVA 180 GRAUS, DE PVC RIGIDO ROSCAVEL, DE 1 1/4", PARA ELETRODUTO</v>
          </cell>
          <cell r="D1504" t="str">
            <v>UN</v>
          </cell>
          <cell r="E1504">
            <v>10.08</v>
          </cell>
          <cell r="F1504">
            <v>10.08</v>
          </cell>
        </row>
        <row r="1505">
          <cell r="B1505">
            <v>39276</v>
          </cell>
          <cell r="C1505" t="str">
            <v>CURVA 180 GRAUS, DE PVC RIGIDO ROSCAVEL, DE 1", PARA ELETRODUTO</v>
          </cell>
          <cell r="D1505" t="str">
            <v>UN</v>
          </cell>
          <cell r="E1505">
            <v>9.08</v>
          </cell>
          <cell r="F1505">
            <v>9.08</v>
          </cell>
        </row>
        <row r="1506">
          <cell r="B1506">
            <v>40409</v>
          </cell>
          <cell r="C1506" t="str">
            <v>CURVA 180 GRAUS, DE PVC RIGIDO ROSCAVEL, DE 1/2", PARA ELETRODUTO</v>
          </cell>
          <cell r="D1506" t="str">
            <v>UN</v>
          </cell>
          <cell r="E1506">
            <v>3.57</v>
          </cell>
          <cell r="F1506">
            <v>3.57</v>
          </cell>
        </row>
        <row r="1507">
          <cell r="B1507">
            <v>39277</v>
          </cell>
          <cell r="C1507" t="str">
            <v>CURVA 180 GRAUS, DE PVC RIGIDO ROSCAVEL, DE 2", PARA ELETRODUTO</v>
          </cell>
          <cell r="D1507" t="str">
            <v>UN</v>
          </cell>
          <cell r="E1507">
            <v>24.53</v>
          </cell>
          <cell r="F1507">
            <v>24.53</v>
          </cell>
        </row>
        <row r="1508">
          <cell r="B1508">
            <v>12034</v>
          </cell>
          <cell r="C1508" t="str">
            <v>CURVA 180 GRAUS, DE PVC RIGIDO ROSCAVEL, DE 3/4", PARA ELETRODUTO</v>
          </cell>
          <cell r="D1508" t="str">
            <v>UN</v>
          </cell>
          <cell r="E1508">
            <v>6.95</v>
          </cell>
          <cell r="F1508">
            <v>6.95</v>
          </cell>
        </row>
        <row r="1509">
          <cell r="B1509">
            <v>39879</v>
          </cell>
          <cell r="C1509" t="str">
            <v>CURVA 45 GRAUS DE COBRE SEM ANEL DE SOLDA, BOLSA X BOLSA, 15 MM</v>
          </cell>
          <cell r="D1509" t="str">
            <v>UN</v>
          </cell>
        </row>
        <row r="1510">
          <cell r="B1510">
            <v>39880</v>
          </cell>
          <cell r="C1510" t="str">
            <v>CURVA 45 GRAUS DE COBRE SEM ANEL DE SOLDA, BOLSA X BOLSA, 22 MM</v>
          </cell>
          <cell r="D1510" t="str">
            <v>UN</v>
          </cell>
        </row>
        <row r="1511">
          <cell r="B1511">
            <v>39881</v>
          </cell>
          <cell r="C1511" t="str">
            <v>CURVA 45 GRAUS DE COBRE SEM ANEL DE SOLDA, BOLSA X BOLSA, 28 MM</v>
          </cell>
          <cell r="D1511" t="str">
            <v>UN</v>
          </cell>
        </row>
        <row r="1512">
          <cell r="B1512">
            <v>39882</v>
          </cell>
          <cell r="C1512" t="str">
            <v>CURVA 45 GRAUS DE COBRE SEM ANEL DE SOLDA, BOLSA X BOLSA, 35 MM</v>
          </cell>
          <cell r="D1512" t="str">
            <v>UN</v>
          </cell>
        </row>
        <row r="1513">
          <cell r="B1513">
            <v>39883</v>
          </cell>
          <cell r="C1513" t="str">
            <v>CURVA 45 GRAUS DE COBRE SEM ANEL DE SOLDA, BOLSA X BOLSA, 42 MM</v>
          </cell>
          <cell r="D1513" t="str">
            <v>UN</v>
          </cell>
        </row>
        <row r="1514">
          <cell r="B1514">
            <v>39884</v>
          </cell>
          <cell r="C1514" t="str">
            <v>CURVA 45 GRAUS DE COBRE SEM ANEL DE SOLDA, BOLSA X BOLSA, 54 MM</v>
          </cell>
          <cell r="D1514" t="str">
            <v>UN</v>
          </cell>
        </row>
        <row r="1515">
          <cell r="B1515">
            <v>39885</v>
          </cell>
          <cell r="C1515" t="str">
            <v>CURVA 45 GRAUS DE COBRE SEM ANEL DE SOLDA, BOLSA X BOLSA, 66 MM</v>
          </cell>
          <cell r="D1515" t="str">
            <v>UN</v>
          </cell>
        </row>
        <row r="1516">
          <cell r="B1516">
            <v>1777</v>
          </cell>
          <cell r="C1516" t="str">
            <v>CURVA 45 GRAUS DE FERRO GALVANIZADO, COM ROSCA BSP FEMEA, DE 1 1/2"</v>
          </cell>
          <cell r="D1516" t="str">
            <v>UN</v>
          </cell>
        </row>
        <row r="1517">
          <cell r="B1517">
            <v>1819</v>
          </cell>
          <cell r="C1517" t="str">
            <v>CURVA 45 GRAUS DE FERRO GALVANIZADO, COM ROSCA BSP FEMEA, DE 1 1/4"</v>
          </cell>
          <cell r="D1517" t="str">
            <v>UN</v>
          </cell>
        </row>
        <row r="1518">
          <cell r="B1518">
            <v>1776</v>
          </cell>
          <cell r="C1518" t="str">
            <v>CURVA 45 GRAUS DE FERRO GALVANIZADO, COM ROSCA BSP FEMEA, DE 1"</v>
          </cell>
          <cell r="D1518" t="str">
            <v>UN</v>
          </cell>
        </row>
        <row r="1519">
          <cell r="B1519">
            <v>1775</v>
          </cell>
          <cell r="C1519" t="str">
            <v>CURVA 45 GRAUS DE FERRO GALVANIZADO, COM ROSCA BSP FEMEA, DE 1/2"</v>
          </cell>
          <cell r="D1519" t="str">
            <v>UN</v>
          </cell>
        </row>
        <row r="1520">
          <cell r="B1520">
            <v>1778</v>
          </cell>
          <cell r="C1520" t="str">
            <v>CURVA 45 GRAUS DE FERRO GALVANIZADO, COM ROSCA BSP FEMEA, DE 2 1/2"</v>
          </cell>
          <cell r="D1520" t="str">
            <v>UN</v>
          </cell>
        </row>
        <row r="1521">
          <cell r="B1521">
            <v>1818</v>
          </cell>
          <cell r="C1521" t="str">
            <v>CURVA 45 GRAUS DE FERRO GALVANIZADO, COM ROSCA BSP FEMEA, DE 2"</v>
          </cell>
          <cell r="D1521" t="str">
            <v>UN</v>
          </cell>
        </row>
        <row r="1522">
          <cell r="B1522">
            <v>1779</v>
          </cell>
          <cell r="C1522" t="str">
            <v>CURVA 45 GRAUS DE FERRO GALVANIZADO, COM ROSCA BSP FEMEA, DE 3"</v>
          </cell>
          <cell r="D1522" t="str">
            <v>UN</v>
          </cell>
        </row>
        <row r="1523">
          <cell r="B1523">
            <v>1820</v>
          </cell>
          <cell r="C1523" t="str">
            <v>CURVA 45 GRAUS DE FERRO GALVANIZADO, COM ROSCA BSP FEMEA, DE 3/4"</v>
          </cell>
          <cell r="D1523" t="str">
            <v>UN</v>
          </cell>
        </row>
        <row r="1524">
          <cell r="B1524">
            <v>1780</v>
          </cell>
          <cell r="C1524" t="str">
            <v>CURVA 45 GRAUS DE FERRO GALVANIZADO, COM ROSCA BSP FEMEA, DE 4"</v>
          </cell>
          <cell r="D1524" t="str">
            <v>UN</v>
          </cell>
        </row>
        <row r="1525">
          <cell r="B1525">
            <v>1783</v>
          </cell>
          <cell r="C1525" t="str">
            <v>CURVA 45 GRAUS DE FERRO GALVANIZADO, COM ROSCA BSP MACHO/FEMEA, DE 1 1/2"</v>
          </cell>
          <cell r="D1525" t="str">
            <v>UN</v>
          </cell>
        </row>
        <row r="1526">
          <cell r="B1526">
            <v>1782</v>
          </cell>
          <cell r="C1526" t="str">
            <v>CURVA 45 GRAUS DE FERRO GALVANIZADO, COM ROSCA BSP MACHO/FEMEA, DE 1 1/4"</v>
          </cell>
          <cell r="D1526" t="str">
            <v>UN</v>
          </cell>
        </row>
        <row r="1527">
          <cell r="B1527">
            <v>1781</v>
          </cell>
          <cell r="C1527" t="str">
            <v>CURVA 45 GRAUS DE FERRO GALVANIZADO, COM ROSCA BSP MACHO/FEMEA, DE 1"</v>
          </cell>
          <cell r="D1527" t="str">
            <v>UN</v>
          </cell>
        </row>
        <row r="1528">
          <cell r="B1528">
            <v>1817</v>
          </cell>
          <cell r="C1528" t="str">
            <v>CURVA 45 GRAUS DE FERRO GALVANIZADO, COM ROSCA BSP MACHO/FEMEA, DE 1/2"</v>
          </cell>
          <cell r="D1528" t="str">
            <v>UN</v>
          </cell>
        </row>
        <row r="1529">
          <cell r="B1529">
            <v>1784</v>
          </cell>
          <cell r="C1529" t="str">
            <v>CURVA 45 GRAUS DE FERRO GALVANIZADO, COM ROSCA BSP MACHO/FEMEA, DE 2 1/2"</v>
          </cell>
          <cell r="D1529" t="str">
            <v>UN</v>
          </cell>
        </row>
        <row r="1530">
          <cell r="B1530">
            <v>1810</v>
          </cell>
          <cell r="C1530" t="str">
            <v>CURVA 45 GRAUS DE FERRO GALVANIZADO, COM ROSCA BSP MACHO/FEMEA, DE 2"</v>
          </cell>
          <cell r="D1530" t="str">
            <v>UN</v>
          </cell>
        </row>
        <row r="1531">
          <cell r="B1531">
            <v>1812</v>
          </cell>
          <cell r="C1531" t="str">
            <v>CURVA 45 GRAUS DE FERRO GALVANIZADO, COM ROSCA BSP MACHO/FEMEA, DE 3"</v>
          </cell>
          <cell r="D1531" t="str">
            <v>UN</v>
          </cell>
        </row>
        <row r="1532">
          <cell r="B1532">
            <v>1811</v>
          </cell>
          <cell r="C1532" t="str">
            <v>CURVA 45 GRAUS DE FERRO GALVANIZADO, COM ROSCA BSP MACHO/FEMEA, DE 3/4"</v>
          </cell>
          <cell r="D1532" t="str">
            <v>UN</v>
          </cell>
        </row>
        <row r="1533">
          <cell r="B1533">
            <v>40386</v>
          </cell>
          <cell r="C1533" t="str">
            <v>CURVA 45 GRAUS EM ACO CARBONO, SOLDAVEL, PRESSAO 3.000 LBS, DN 1 1/2"</v>
          </cell>
          <cell r="D1533" t="str">
            <v>UN</v>
          </cell>
        </row>
        <row r="1534">
          <cell r="B1534">
            <v>40384</v>
          </cell>
          <cell r="C1534" t="str">
            <v>CURVA 45 GRAUS EM ACO CARBONO, SOLDAVEL, PRESSAO 3.000 LBS, DN 1 1/4"</v>
          </cell>
          <cell r="D1534" t="str">
            <v>UN</v>
          </cell>
        </row>
        <row r="1535">
          <cell r="B1535">
            <v>40423</v>
          </cell>
          <cell r="C1535" t="str">
            <v>CURVA 45 GRAUS EM ACO CARBONO, SOLDAVEL, PRESSAO 3.000 LBS, DN 1"</v>
          </cell>
          <cell r="D1535" t="str">
            <v>UN</v>
          </cell>
        </row>
        <row r="1536">
          <cell r="B1536">
            <v>40379</v>
          </cell>
          <cell r="C1536" t="str">
            <v>CURVA 45 GRAUS EM ACO CARBONO, SOLDAVEL, PRESSAO 3.000 LBS, DN 1/2"</v>
          </cell>
          <cell r="D1536" t="str">
            <v>UN</v>
          </cell>
        </row>
        <row r="1537">
          <cell r="B1537">
            <v>40389</v>
          </cell>
          <cell r="C1537" t="str">
            <v>CURVA 45 GRAUS EM ACO CARBONO, SOLDAVEL, PRESSAO 3.000 LBS, DN 2 1/2"</v>
          </cell>
          <cell r="D1537" t="str">
            <v>UN</v>
          </cell>
        </row>
        <row r="1538">
          <cell r="B1538">
            <v>40388</v>
          </cell>
          <cell r="C1538" t="str">
            <v>CURVA 45 GRAUS EM ACO CARBONO, SOLDAVEL, PRESSAO 3.000 LBS, DN 2"</v>
          </cell>
          <cell r="D1538" t="str">
            <v>UN</v>
          </cell>
        </row>
        <row r="1539">
          <cell r="B1539">
            <v>40391</v>
          </cell>
          <cell r="C1539" t="str">
            <v>CURVA 45 GRAUS EM ACO CARBONO, SOLDAVEL, PRESSAO 3.000 LBS, DN 3"</v>
          </cell>
          <cell r="D1539" t="str">
            <v>UN</v>
          </cell>
        </row>
        <row r="1540">
          <cell r="B1540">
            <v>40381</v>
          </cell>
          <cell r="C1540" t="str">
            <v>CURVA 45 GRAUS EM ACO CARBONO, SOLDAVEL, PRESSAO 3.000 LBS, DN 3/4"</v>
          </cell>
          <cell r="D1540" t="str">
            <v>UN</v>
          </cell>
        </row>
        <row r="1541">
          <cell r="B1541">
            <v>2609</v>
          </cell>
          <cell r="C1541" t="str">
            <v>CURVA 45 GRAUS PARA ELETRODUTO, EM ACO GALVANIZADO ELETROLITICO, COM ROSCA, DIAMETRO DE 20 MM (3/4"), ESPESSURA DE 1,50 MM</v>
          </cell>
          <cell r="D1541" t="str">
            <v>UN</v>
          </cell>
        </row>
        <row r="1542">
          <cell r="B1542">
            <v>2634</v>
          </cell>
          <cell r="C1542" t="str">
            <v>CURVA 45 GRAUS PARA ELETRODUTO, EM ACO GALVANIZADO ELETROLITICO, COM ROSCA, DIAMETRO DE 25 MM (1"), ESPESSURA DE 1,50 MM</v>
          </cell>
          <cell r="D1542" t="str">
            <v>UN</v>
          </cell>
        </row>
        <row r="1543">
          <cell r="B1543">
            <v>2611</v>
          </cell>
          <cell r="C1543" t="str">
            <v>CURVA 45 GRAUS PARA ELETRODUTO, EM ACO GALVANIZADO ELETROLITICO, COM ROSCA, DIAMETRO DE 40 MM (1 1/2"), ESPESSURA DE 1,50 MM</v>
          </cell>
          <cell r="D1543" t="str">
            <v>UN</v>
          </cell>
        </row>
        <row r="1544">
          <cell r="B1544">
            <v>40414</v>
          </cell>
          <cell r="C1544" t="str">
            <v>CURVA 45 GRAUS RANHURADA EM FERRO FUNDIDO, DN 50 MM (2")</v>
          </cell>
          <cell r="D1544" t="str">
            <v>UN</v>
          </cell>
        </row>
        <row r="1545">
          <cell r="B1545">
            <v>40416</v>
          </cell>
          <cell r="C1545" t="str">
            <v>CURVA 45 GRAUS RANHURADA EM FERRO FUNDIDO, DN 65 MM (2 1/2")</v>
          </cell>
          <cell r="D1545" t="str">
            <v>UN</v>
          </cell>
        </row>
        <row r="1546">
          <cell r="B1546">
            <v>40418</v>
          </cell>
          <cell r="C1546" t="str">
            <v>CURVA 45 GRAUS RANHURADA EM FERRO FUNDIDO, DN 80 MM (3")</v>
          </cell>
          <cell r="D1546" t="str">
            <v>UN</v>
          </cell>
        </row>
        <row r="1547">
          <cell r="B1547">
            <v>34359</v>
          </cell>
          <cell r="C1547" t="str">
            <v>CURVA 90 GRAUS DE BARRA CHATA EM ALUMINIO 3/4" X 1/4" X 300 MM</v>
          </cell>
          <cell r="D1547" t="str">
            <v>UN</v>
          </cell>
        </row>
        <row r="1548">
          <cell r="B1548">
            <v>1789</v>
          </cell>
          <cell r="C1548" t="str">
            <v>CURVA 90 GRAUS DE FERRO GALVANIZADO, COM ROSCA BSP FEMEA, DE 1 1/2"</v>
          </cell>
          <cell r="D1548" t="str">
            <v>UN</v>
          </cell>
        </row>
        <row r="1549">
          <cell r="B1549">
            <v>1788</v>
          </cell>
          <cell r="C1549" t="str">
            <v>CURVA 90 GRAUS DE FERRO GALVANIZADO, COM ROSCA BSP FEMEA, DE 1 1/4"</v>
          </cell>
          <cell r="D1549" t="str">
            <v>UN</v>
          </cell>
        </row>
        <row r="1550">
          <cell r="B1550">
            <v>1787</v>
          </cell>
          <cell r="C1550" t="str">
            <v>CURVA 90 GRAUS DE FERRO GALVANIZADO, COM ROSCA BSP FEMEA, DE 1"</v>
          </cell>
          <cell r="D1550" t="str">
            <v>UN</v>
          </cell>
        </row>
        <row r="1551">
          <cell r="B1551">
            <v>1786</v>
          </cell>
          <cell r="C1551" t="str">
            <v>CURVA 90 GRAUS DE FERRO GALVANIZADO, COM ROSCA BSP FEMEA, DE 1/2"</v>
          </cell>
          <cell r="D1551" t="str">
            <v>UN</v>
          </cell>
        </row>
        <row r="1552">
          <cell r="B1552">
            <v>1791</v>
          </cell>
          <cell r="C1552" t="str">
            <v>CURVA 90 GRAUS DE FERRO GALVANIZADO, COM ROSCA BSP FEMEA, DE 2 1/2"</v>
          </cell>
          <cell r="D1552" t="str">
            <v>UN</v>
          </cell>
        </row>
        <row r="1553">
          <cell r="B1553">
            <v>1790</v>
          </cell>
          <cell r="C1553" t="str">
            <v>CURVA 90 GRAUS DE FERRO GALVANIZADO, COM ROSCA BSP FEMEA, DE 2"</v>
          </cell>
          <cell r="D1553" t="str">
            <v>UN</v>
          </cell>
        </row>
        <row r="1554">
          <cell r="B1554">
            <v>1792</v>
          </cell>
          <cell r="C1554" t="str">
            <v>CURVA 90 GRAUS DE FERRO GALVANIZADO, COM ROSCA BSP FEMEA, DE 3"</v>
          </cell>
          <cell r="D1554" t="str">
            <v>UN</v>
          </cell>
        </row>
        <row r="1555">
          <cell r="B1555">
            <v>1813</v>
          </cell>
          <cell r="C1555" t="str">
            <v>CURVA 90 GRAUS DE FERRO GALVANIZADO, COM ROSCA BSP FEMEA, DE 3/4"</v>
          </cell>
          <cell r="D1555" t="str">
            <v>UN</v>
          </cell>
        </row>
        <row r="1556">
          <cell r="B1556">
            <v>1793</v>
          </cell>
          <cell r="C1556" t="str">
            <v>CURVA 90 GRAUS DE FERRO GALVANIZADO, COM ROSCA BSP FEMEA, DE 4"</v>
          </cell>
          <cell r="D1556" t="str">
            <v>UN</v>
          </cell>
        </row>
        <row r="1557">
          <cell r="B1557">
            <v>1797</v>
          </cell>
          <cell r="C1557" t="str">
            <v>CURVA 90 GRAUS DE FERRO GALVANIZADO, COM ROSCA BSP MACHO, DE 1 1/2"</v>
          </cell>
          <cell r="D1557" t="str">
            <v>UN</v>
          </cell>
        </row>
        <row r="1558">
          <cell r="B1558">
            <v>1796</v>
          </cell>
          <cell r="C1558" t="str">
            <v>CURVA 90 GRAUS DE FERRO GALVANIZADO, COM ROSCA BSP MACHO, DE 1 1/4"</v>
          </cell>
          <cell r="D1558" t="str">
            <v>UN</v>
          </cell>
        </row>
        <row r="1559">
          <cell r="B1559">
            <v>1816</v>
          </cell>
          <cell r="C1559" t="str">
            <v>CURVA 90 GRAUS DE FERRO GALVANIZADO, COM ROSCA BSP MACHO, DE 1"</v>
          </cell>
          <cell r="D1559" t="str">
            <v>UN</v>
          </cell>
        </row>
        <row r="1560">
          <cell r="B1560">
            <v>1794</v>
          </cell>
          <cell r="C1560" t="str">
            <v>CURVA 90 GRAUS DE FERRO GALVANIZADO, COM ROSCA BSP MACHO, DE 1/2"</v>
          </cell>
          <cell r="D1560" t="str">
            <v>UN</v>
          </cell>
        </row>
        <row r="1561">
          <cell r="B1561">
            <v>1815</v>
          </cell>
          <cell r="C1561" t="str">
            <v>CURVA 90 GRAUS DE FERRO GALVANIZADO, COM ROSCA BSP MACHO, DE 2 1/2"</v>
          </cell>
          <cell r="D1561" t="str">
            <v>UN</v>
          </cell>
        </row>
        <row r="1562">
          <cell r="B1562">
            <v>1798</v>
          </cell>
          <cell r="C1562" t="str">
            <v>CURVA 90 GRAUS DE FERRO GALVANIZADO, COM ROSCA BSP MACHO, DE 2"</v>
          </cell>
          <cell r="D1562" t="str">
            <v>UN</v>
          </cell>
        </row>
        <row r="1563">
          <cell r="B1563">
            <v>1799</v>
          </cell>
          <cell r="C1563" t="str">
            <v>CURVA 90 GRAUS DE FERRO GALVANIZADO, COM ROSCA BSP MACHO, DE 3"</v>
          </cell>
          <cell r="D1563" t="str">
            <v>UN</v>
          </cell>
        </row>
        <row r="1564">
          <cell r="B1564">
            <v>1795</v>
          </cell>
          <cell r="C1564" t="str">
            <v>CURVA 90 GRAUS DE FERRO GALVANIZADO, COM ROSCA BSP MACHO, DE 3/4"</v>
          </cell>
          <cell r="D1564" t="str">
            <v>UN</v>
          </cell>
        </row>
        <row r="1565">
          <cell r="B1565">
            <v>1800</v>
          </cell>
          <cell r="C1565" t="str">
            <v>CURVA 90 GRAUS DE FERRO GALVANIZADO, COM ROSCA BSP MACHO, DE 4"</v>
          </cell>
          <cell r="D1565" t="str">
            <v>UN</v>
          </cell>
        </row>
        <row r="1566">
          <cell r="B1566">
            <v>1802</v>
          </cell>
          <cell r="C1566" t="str">
            <v>CURVA 90 GRAUS DE FERRO GALVANIZADO, COM ROSCA BSP MACHO, DE 6"</v>
          </cell>
          <cell r="D1566" t="str">
            <v>UN</v>
          </cell>
        </row>
        <row r="1567">
          <cell r="B1567">
            <v>1809</v>
          </cell>
          <cell r="C1567" t="str">
            <v>CURVA 90 GRAUS DE FERRO GALVANIZADO, COM ROSCA BSP MACHO/FEMEA, DE 1 1/2"</v>
          </cell>
          <cell r="D1567" t="str">
            <v>UN</v>
          </cell>
        </row>
        <row r="1568">
          <cell r="B1568">
            <v>1814</v>
          </cell>
          <cell r="C1568" t="str">
            <v>CURVA 90 GRAUS DE FERRO GALVANIZADO, COM ROSCA BSP MACHO/FEMEA, DE 1 1/4"</v>
          </cell>
          <cell r="D1568" t="str">
            <v>UN</v>
          </cell>
        </row>
        <row r="1569">
          <cell r="B1569">
            <v>1805</v>
          </cell>
          <cell r="C1569" t="str">
            <v>CURVA 90 GRAUS DE FERRO GALVANIZADO, COM ROSCA BSP MACHO/FEMEA, DE 1"</v>
          </cell>
          <cell r="D1569" t="str">
            <v>UN</v>
          </cell>
        </row>
        <row r="1570">
          <cell r="B1570">
            <v>1803</v>
          </cell>
          <cell r="C1570" t="str">
            <v>CURVA 90 GRAUS DE FERRO GALVANIZADO, COM ROSCA BSP MACHO/FEMEA, DE 1/2"</v>
          </cell>
          <cell r="D1570" t="str">
            <v>UN</v>
          </cell>
        </row>
        <row r="1571">
          <cell r="B1571">
            <v>1821</v>
          </cell>
          <cell r="C1571" t="str">
            <v>CURVA 90 GRAUS DE FERRO GALVANIZADO, COM ROSCA BSP MACHO/FEMEA, DE 2 1/2"</v>
          </cell>
          <cell r="D1571" t="str">
            <v>UN</v>
          </cell>
        </row>
        <row r="1572">
          <cell r="B1572">
            <v>1806</v>
          </cell>
          <cell r="C1572" t="str">
            <v>CURVA 90 GRAUS DE FERRO GALVANIZADO, COM ROSCA BSP MACHO/FEMEA, DE 2"</v>
          </cell>
          <cell r="D1572" t="str">
            <v>UN</v>
          </cell>
        </row>
        <row r="1573">
          <cell r="B1573">
            <v>1807</v>
          </cell>
          <cell r="C1573" t="str">
            <v>CURVA 90 GRAUS DE FERRO GALVANIZADO, COM ROSCA BSP MACHO/FEMEA, DE 3"</v>
          </cell>
          <cell r="D1573" t="str">
            <v>UN</v>
          </cell>
        </row>
        <row r="1574">
          <cell r="B1574">
            <v>1804</v>
          </cell>
          <cell r="C1574" t="str">
            <v>CURVA 90 GRAUS DE FERRO GALVANIZADO, COM ROSCA BSP MACHO/FEMEA, DE 3/4"</v>
          </cell>
          <cell r="D1574" t="str">
            <v>UN</v>
          </cell>
        </row>
        <row r="1575">
          <cell r="B1575">
            <v>1808</v>
          </cell>
          <cell r="C1575" t="str">
            <v>CURVA 90 GRAUS DE FERRO GALVANIZADO, COM ROSCA BSP MACHO/FEMEA, DE 4"</v>
          </cell>
          <cell r="D1575" t="str">
            <v>UN</v>
          </cell>
        </row>
        <row r="1576">
          <cell r="B1576">
            <v>40385</v>
          </cell>
          <cell r="C1576" t="str">
            <v>CURVA 90 GRAUS EM ACO CARBONO, RAIO CURTO, SOLDAVEL, PRESSAO 3.000 LBS, DN 1 1/2"</v>
          </cell>
          <cell r="D1576" t="str">
            <v>UN</v>
          </cell>
        </row>
        <row r="1577">
          <cell r="B1577">
            <v>40383</v>
          </cell>
          <cell r="C1577" t="str">
            <v>CURVA 90 GRAUS EM ACO CARBONO, RAIO CURTO, SOLDAVEL, PRESSAO 3.000 LBS, DN 1 1/4"</v>
          </cell>
          <cell r="D1577" t="str">
            <v>UN</v>
          </cell>
        </row>
        <row r="1578">
          <cell r="B1578">
            <v>40382</v>
          </cell>
          <cell r="C1578" t="str">
            <v>CURVA 90 GRAUS EM ACO CARBONO, RAIO CURTO, SOLDAVEL, PRESSAO 3.000 LBS, DN 1"</v>
          </cell>
          <cell r="D1578" t="str">
            <v>UN</v>
          </cell>
        </row>
        <row r="1579">
          <cell r="B1579">
            <v>40378</v>
          </cell>
          <cell r="C1579" t="str">
            <v>CURVA 90 GRAUS EM ACO CARBONO, RAIO CURTO, SOLDAVEL, PRESSAO 3.000 LBS, DN 1/2"</v>
          </cell>
          <cell r="D1579" t="str">
            <v>UN</v>
          </cell>
        </row>
        <row r="1580">
          <cell r="B1580">
            <v>40422</v>
          </cell>
          <cell r="C1580" t="str">
            <v>CURVA 90 GRAUS EM ACO CARBONO, RAIO CURTO, SOLDAVEL, PRESSAO 3.000 LBS, DN 2 1/2"</v>
          </cell>
          <cell r="D1580" t="str">
            <v>UN</v>
          </cell>
        </row>
        <row r="1581">
          <cell r="B1581">
            <v>40387</v>
          </cell>
          <cell r="C1581" t="str">
            <v>CURVA 90 GRAUS EM ACO CARBONO, RAIO CURTO, SOLDAVEL, PRESSAO 3.000 LBS, DN 2"</v>
          </cell>
          <cell r="D1581" t="str">
            <v>UN</v>
          </cell>
        </row>
        <row r="1582">
          <cell r="B1582">
            <v>40390</v>
          </cell>
          <cell r="C1582" t="str">
            <v>CURVA 90 GRAUS EM ACO CARBONO, RAIO CURTO, SOLDAVEL, PRESSAO 3.000 LBS, DN 3"</v>
          </cell>
          <cell r="D1582" t="str">
            <v>UN</v>
          </cell>
        </row>
        <row r="1583">
          <cell r="B1583">
            <v>40380</v>
          </cell>
          <cell r="C1583" t="str">
            <v>CURVA 90 GRAUS EM ACO CARBONO, RAIO CURTO, SOLDAVEL, PRESSAO 3.000 LBS, DN 3/4"</v>
          </cell>
          <cell r="D1583" t="str">
            <v>UN</v>
          </cell>
        </row>
        <row r="1584">
          <cell r="B1584">
            <v>2621</v>
          </cell>
          <cell r="C1584" t="str">
            <v>CURVA 90 GRAUS PARA ELETRODUTO, EM ACO GALVANIZADO ELETROLITICO, COM ROSCA, DIAMETRO DE 100 MM (4")</v>
          </cell>
          <cell r="D1584" t="str">
            <v>UN</v>
          </cell>
        </row>
        <row r="1585">
          <cell r="B1585">
            <v>2616</v>
          </cell>
          <cell r="C1585" t="str">
            <v>CURVA 90 GRAUS PARA ELETRODUTO, EM ACO GALVANIZADO ELETROLITICO, COM ROSCA, DIAMETRO DE 15 MM (1/2"), ESPESSURA DE 1,50 MM</v>
          </cell>
          <cell r="D1585" t="str">
            <v>UN</v>
          </cell>
        </row>
        <row r="1586">
          <cell r="B1586">
            <v>2633</v>
          </cell>
          <cell r="C1586" t="str">
            <v>CURVA 90 GRAUS PARA ELETRODUTO, EM ACO GALVANIZADO ELETROLITICO, COM ROSCA, DIAMETRO DE 20 MM (3/4"), ESPESSURA DE 1,50 MM</v>
          </cell>
          <cell r="D1586" t="str">
            <v>UN</v>
          </cell>
        </row>
        <row r="1587">
          <cell r="B1587">
            <v>2617</v>
          </cell>
          <cell r="C1587" t="str">
            <v>CURVA 90 GRAUS PARA ELETRODUTO, EM ACO GALVANIZADO ELETROLITICO, COM ROSCA, DIAMETRO DE 25 MM (1"), ESPESSURA DE 1,50 MM</v>
          </cell>
          <cell r="D1587" t="str">
            <v>UN</v>
          </cell>
        </row>
        <row r="1588">
          <cell r="B1588">
            <v>2618</v>
          </cell>
          <cell r="C1588" t="str">
            <v>CURVA 90 GRAUS PARA ELETRODUTO, EM ACO GALVANIZADO ELETROLITICO, COM ROSCA, DIAMETRO DE 32 MM (1 1/4"), ESPESSURA DE 1,50 MM</v>
          </cell>
          <cell r="D1588" t="str">
            <v>UN</v>
          </cell>
        </row>
        <row r="1589">
          <cell r="B1589">
            <v>2632</v>
          </cell>
          <cell r="C1589" t="str">
            <v>CURVA 90 GRAUS PARA ELETRODUTO, EM ACO GALVANIZADO ELETROLITICO, COM ROSCA, DIAMETRO DE 40 MM (1 1/2"), ESPESSURA DE 1,50 MM</v>
          </cell>
          <cell r="D1589" t="str">
            <v>UN</v>
          </cell>
        </row>
        <row r="1590">
          <cell r="B1590">
            <v>2631</v>
          </cell>
          <cell r="C1590" t="str">
            <v>CURVA 90 GRAUS PARA ELETRODUTO, EM ACO GALVANIZADO ELETROLITICO, COM ROSCA, DIAMETRO DE 50 MM (2")</v>
          </cell>
          <cell r="D1590" t="str">
            <v>UN</v>
          </cell>
        </row>
        <row r="1591">
          <cell r="B1591">
            <v>2619</v>
          </cell>
          <cell r="C1591" t="str">
            <v>CURVA 90 GRAUS PARA ELETRODUTO, EM ACO GALVANIZADO ELETROLITICO, COM ROSCA, DIAMETRO DE 65 MM (2 1/2")</v>
          </cell>
          <cell r="D1591" t="str">
            <v>UN</v>
          </cell>
        </row>
        <row r="1592">
          <cell r="B1592">
            <v>2620</v>
          </cell>
          <cell r="C1592" t="str">
            <v>CURVA 90 GRAUS PARA ELETRODUTO, EM ACO GALVANIZADO ELETROLITICO, COM ROSCA, DIAMETRO DE 80 MM (3")</v>
          </cell>
          <cell r="D1592" t="str">
            <v>UN</v>
          </cell>
        </row>
        <row r="1593">
          <cell r="B1593">
            <v>40413</v>
          </cell>
          <cell r="C1593" t="str">
            <v>CURVA 90 GRAUS RANHURADA EM FERRO FUNDIDO, DN 50 MM (2")</v>
          </cell>
          <cell r="D1593" t="str">
            <v>UN</v>
          </cell>
        </row>
        <row r="1594">
          <cell r="B1594">
            <v>40415</v>
          </cell>
          <cell r="C1594" t="str">
            <v>CURVA 90 GRAUS RANHURADA EM FERRO FUNDIDO, DN 65 MM (2 1/2")</v>
          </cell>
          <cell r="D1594" t="str">
            <v>UN</v>
          </cell>
        </row>
        <row r="1595">
          <cell r="B1595">
            <v>40417</v>
          </cell>
          <cell r="C1595" t="str">
            <v>CURVA 90 GRAUS RANHURADA EM FERRO FUNDIDO, DN 80 MM (3")</v>
          </cell>
          <cell r="D1595" t="str">
            <v>UN</v>
          </cell>
        </row>
        <row r="1596">
          <cell r="B1596">
            <v>39273</v>
          </cell>
          <cell r="C1596" t="str">
            <v>CURVA 90 GRAUS, CURTA, DE PVC RIGIDO ROSCAVEL, DE 1", PARA ELETRODUTO</v>
          </cell>
          <cell r="D1596" t="str">
            <v>UN</v>
          </cell>
          <cell r="E1596">
            <v>5.25</v>
          </cell>
          <cell r="F1596">
            <v>5.25</v>
          </cell>
        </row>
        <row r="1597">
          <cell r="B1597">
            <v>39271</v>
          </cell>
          <cell r="C1597" t="str">
            <v>CURVA 90 GRAUS, CURTA, DE PVC RIGIDO ROSCAVEL, DE 1/2", PARA ELETRODUTO</v>
          </cell>
          <cell r="D1597" t="str">
            <v>UN</v>
          </cell>
          <cell r="E1597">
            <v>3.09</v>
          </cell>
          <cell r="F1597">
            <v>3.09</v>
          </cell>
        </row>
        <row r="1598">
          <cell r="B1598">
            <v>39272</v>
          </cell>
          <cell r="C1598" t="str">
            <v>CURVA 90 GRAUS, CURTA, DE PVC RIGIDO ROSCAVEL, DE 3/4", PARA ELETRODUTO</v>
          </cell>
          <cell r="D1598" t="str">
            <v>UN</v>
          </cell>
          <cell r="E1598">
            <v>3.8</v>
          </cell>
          <cell r="F1598">
            <v>3.8</v>
          </cell>
        </row>
        <row r="1599">
          <cell r="B1599">
            <v>1875</v>
          </cell>
          <cell r="C1599" t="str">
            <v>CURVA 90 GRAUS, LONGA, DE PVC RIGIDO ROSCAVEL, DE 1 1/2", PARA ELETRODUTO</v>
          </cell>
          <cell r="D1599" t="str">
            <v>UN</v>
          </cell>
          <cell r="E1599">
            <v>8.39</v>
          </cell>
          <cell r="F1599">
            <v>8.39</v>
          </cell>
        </row>
        <row r="1600">
          <cell r="B1600">
            <v>1874</v>
          </cell>
          <cell r="C1600" t="str">
            <v>CURVA 90 GRAUS, LONGA, DE PVC RIGIDO ROSCAVEL, DE 1 1/4", PARA ELETRODUTO</v>
          </cell>
          <cell r="D1600" t="str">
            <v>UN</v>
          </cell>
          <cell r="E1600">
            <v>6.93</v>
          </cell>
          <cell r="F1600">
            <v>6.93</v>
          </cell>
        </row>
        <row r="1601">
          <cell r="B1601">
            <v>1884</v>
          </cell>
          <cell r="C1601" t="str">
            <v>CURVA 90 GRAUS, LONGA, DE PVC RIGIDO ROSCAVEL, DE 1", PARA ELETRODUTO</v>
          </cell>
          <cell r="D1601" t="str">
            <v>UN</v>
          </cell>
          <cell r="E1601">
            <v>6.14</v>
          </cell>
          <cell r="F1601">
            <v>6.14</v>
          </cell>
        </row>
        <row r="1602">
          <cell r="B1602">
            <v>1870</v>
          </cell>
          <cell r="C1602" t="str">
            <v>CURVA 90 GRAUS, LONGA, DE PVC RIGIDO ROSCAVEL, DE 1/2", PARA ELETRODUTO</v>
          </cell>
          <cell r="D1602" t="str">
            <v>UN</v>
          </cell>
          <cell r="E1602">
            <v>4</v>
          </cell>
          <cell r="F1602">
            <v>4</v>
          </cell>
        </row>
        <row r="1603">
          <cell r="B1603">
            <v>1887</v>
          </cell>
          <cell r="C1603" t="str">
            <v>CURVA 90 GRAUS, LONGA, DE PVC RIGIDO ROSCAVEL, DE 2 1/2", PARA ELETRODUTO</v>
          </cell>
          <cell r="D1603" t="str">
            <v>UN</v>
          </cell>
          <cell r="E1603">
            <v>34.78</v>
          </cell>
          <cell r="F1603">
            <v>34.78</v>
          </cell>
        </row>
        <row r="1604">
          <cell r="B1604">
            <v>1876</v>
          </cell>
          <cell r="C1604" t="str">
            <v>CURVA 90 GRAUS, LONGA, DE PVC RIGIDO ROSCAVEL, DE 2", PARA ELETRODUTO</v>
          </cell>
          <cell r="D1604" t="str">
            <v>UN</v>
          </cell>
          <cell r="E1604">
            <v>13.63</v>
          </cell>
          <cell r="F1604">
            <v>13.63</v>
          </cell>
        </row>
        <row r="1605">
          <cell r="B1605">
            <v>1877</v>
          </cell>
          <cell r="C1605" t="str">
            <v>CURVA 90 GRAUS, LONGA, DE PVC RIGIDO ROSCAVEL, DE 3", PARA ELETRODUTO</v>
          </cell>
          <cell r="D1605" t="str">
            <v>UN</v>
          </cell>
          <cell r="E1605">
            <v>34.82</v>
          </cell>
          <cell r="F1605">
            <v>34.82</v>
          </cell>
        </row>
        <row r="1606">
          <cell r="B1606">
            <v>1879</v>
          </cell>
          <cell r="C1606" t="str">
            <v>CURVA 90 GRAUS, LONGA, DE PVC RIGIDO ROSCAVEL, DE 3/4", PARA ELETRODUTO</v>
          </cell>
          <cell r="D1606" t="str">
            <v>UN</v>
          </cell>
          <cell r="E1606">
            <v>4.05</v>
          </cell>
          <cell r="F1606">
            <v>4.05</v>
          </cell>
        </row>
        <row r="1607">
          <cell r="B1607">
            <v>1878</v>
          </cell>
          <cell r="C1607" t="str">
            <v>CURVA 90 GRAUS, LONGA, DE PVC RIGIDO ROSCAVEL, DE 4", PARA ELETRODUTO</v>
          </cell>
          <cell r="D1607" t="str">
            <v>UN</v>
          </cell>
          <cell r="E1607">
            <v>69.97</v>
          </cell>
          <cell r="F1607">
            <v>69.97</v>
          </cell>
        </row>
        <row r="1608">
          <cell r="B1608">
            <v>37971</v>
          </cell>
          <cell r="C1608" t="str">
            <v>CURVA CPVC, 90 GRAUS, SOLDAVEL, 15 MM, PARA AGUA QUENTE</v>
          </cell>
          <cell r="D1608" t="str">
            <v>UN</v>
          </cell>
          <cell r="E1608">
            <v>5.13</v>
          </cell>
          <cell r="F1608">
            <v>5.13</v>
          </cell>
        </row>
        <row r="1609">
          <cell r="B1609">
            <v>37972</v>
          </cell>
          <cell r="C1609" t="str">
            <v>CURVA CPVC, 90 GRAUS, SOLDAVEL, 22 MM, PARA AGUA QUENTE</v>
          </cell>
          <cell r="D1609" t="str">
            <v>UN</v>
          </cell>
          <cell r="E1609">
            <v>7.28</v>
          </cell>
          <cell r="F1609">
            <v>7.28</v>
          </cell>
        </row>
        <row r="1610">
          <cell r="B1610">
            <v>37973</v>
          </cell>
          <cell r="C1610" t="str">
            <v>CURVA CPVC, 90 GRAUS, SOLDAVEL, 28 MM, PARA AGUA QUENTE</v>
          </cell>
          <cell r="D1610" t="str">
            <v>UN</v>
          </cell>
          <cell r="E1610">
            <v>13.68</v>
          </cell>
          <cell r="F1610">
            <v>13.68</v>
          </cell>
        </row>
        <row r="1611">
          <cell r="B1611">
            <v>1926</v>
          </cell>
          <cell r="C1611" t="str">
            <v>CURVA DE PVC 45 GRAUS, SOLDAVEL, 20 MM, COR MARROM, PARA AGUA FRIA PREDIAL</v>
          </cell>
          <cell r="D1611" t="str">
            <v>UN</v>
          </cell>
          <cell r="E1611">
            <v>2.15</v>
          </cell>
          <cell r="F1611">
            <v>2.15</v>
          </cell>
        </row>
        <row r="1612">
          <cell r="B1612">
            <v>1927</v>
          </cell>
          <cell r="C1612" t="str">
            <v>CURVA DE PVC 45 GRAUS, SOLDAVEL, 25 MM, COR MARROM, PARA AGUA FRIA PREDIAL</v>
          </cell>
          <cell r="D1612" t="str">
            <v>UN</v>
          </cell>
          <cell r="E1612">
            <v>2.41</v>
          </cell>
          <cell r="F1612">
            <v>2.41</v>
          </cell>
        </row>
        <row r="1613">
          <cell r="B1613">
            <v>1923</v>
          </cell>
          <cell r="C1613" t="str">
            <v>CURVA DE PVC 45 GRAUS, SOLDAVEL, 32 MM, COR MARROM, PARA AGUA FRIA PREDIAL</v>
          </cell>
          <cell r="D1613" t="str">
            <v>UN</v>
          </cell>
          <cell r="E1613">
            <v>4.4000000000000004</v>
          </cell>
          <cell r="F1613">
            <v>4.4000000000000004</v>
          </cell>
        </row>
        <row r="1614">
          <cell r="B1614">
            <v>1929</v>
          </cell>
          <cell r="C1614" t="str">
            <v>CURVA DE PVC 45 GRAUS, SOLDAVEL, 40 MM, COR MARROM, PARA AGUA FRIA PREDIAL</v>
          </cell>
          <cell r="D1614" t="str">
            <v>UN</v>
          </cell>
          <cell r="E1614">
            <v>5.34</v>
          </cell>
          <cell r="F1614">
            <v>5.34</v>
          </cell>
        </row>
        <row r="1615">
          <cell r="B1615">
            <v>1930</v>
          </cell>
          <cell r="C1615" t="str">
            <v>CURVA DE PVC 45 GRAUS, SOLDAVEL, 50 MM, COR MARROM, PARA AGUA FRIA PREDIAL</v>
          </cell>
          <cell r="D1615" t="str">
            <v>UN</v>
          </cell>
          <cell r="E1615">
            <v>9.1300000000000008</v>
          </cell>
          <cell r="F1615">
            <v>9.1300000000000008</v>
          </cell>
        </row>
        <row r="1616">
          <cell r="B1616">
            <v>1924</v>
          </cell>
          <cell r="C1616" t="str">
            <v>CURVA DE PVC 45 GRAUS, SOLDAVEL, 60 MM, COR MARROM, PARA AGUA FRIA PREDIAL</v>
          </cell>
          <cell r="D1616" t="str">
            <v>UN</v>
          </cell>
          <cell r="E1616">
            <v>14.74</v>
          </cell>
          <cell r="F1616">
            <v>14.74</v>
          </cell>
        </row>
        <row r="1617">
          <cell r="B1617">
            <v>1922</v>
          </cell>
          <cell r="C1617" t="str">
            <v>CURVA DE PVC 45 GRAUS, SOLDAVEL, 75 MM, COR MARROM, PARA AGUA FRIA PREDIAL</v>
          </cell>
          <cell r="D1617" t="str">
            <v>UN</v>
          </cell>
          <cell r="E1617">
            <v>30.48</v>
          </cell>
          <cell r="F1617">
            <v>30.48</v>
          </cell>
        </row>
        <row r="1618">
          <cell r="B1618">
            <v>1953</v>
          </cell>
          <cell r="C1618" t="str">
            <v>CURVA DE PVC 45 GRAUS, SOLDAVEL, 85 MM, COR MARROM, PARA AGUA FRIA PREDIAL</v>
          </cell>
          <cell r="D1618" t="str">
            <v>UN</v>
          </cell>
          <cell r="E1618">
            <v>37.21</v>
          </cell>
          <cell r="F1618">
            <v>37.21</v>
          </cell>
        </row>
        <row r="1619">
          <cell r="B1619">
            <v>1962</v>
          </cell>
          <cell r="C1619" t="str">
            <v>CURVA DE PVC 90 GRAUS, SOLDAVEL, 110 MM, COR MARROM, PARA AGUA FRIA PREDIAL</v>
          </cell>
          <cell r="D1619" t="str">
            <v>UN</v>
          </cell>
          <cell r="E1619">
            <v>180.8</v>
          </cell>
          <cell r="F1619">
            <v>180.8</v>
          </cell>
        </row>
        <row r="1620">
          <cell r="B1620">
            <v>1955</v>
          </cell>
          <cell r="C1620" t="str">
            <v>CURVA DE PVC 90 GRAUS, SOLDAVEL, 20 MM, COR MARROM, PARA AGUA FRIA PREDIAL</v>
          </cell>
          <cell r="D1620" t="str">
            <v>UN</v>
          </cell>
          <cell r="E1620">
            <v>2.08</v>
          </cell>
          <cell r="F1620">
            <v>2.08</v>
          </cell>
        </row>
        <row r="1621">
          <cell r="B1621">
            <v>1956</v>
          </cell>
          <cell r="C1621" t="str">
            <v>CURVA DE PVC 90 GRAUS, SOLDAVEL, 25 MM, COR MARROM, PARA AGUA FRIA PREDIAL</v>
          </cell>
          <cell r="D1621" t="str">
            <v>UN</v>
          </cell>
          <cell r="E1621">
            <v>2.94</v>
          </cell>
          <cell r="F1621">
            <v>2.94</v>
          </cell>
        </row>
        <row r="1622">
          <cell r="B1622">
            <v>1957</v>
          </cell>
          <cell r="C1622" t="str">
            <v>CURVA DE PVC 90 GRAUS, SOLDAVEL, 32 MM, COR MARROM, PARA AGUA FRIA PREDIAL</v>
          </cell>
          <cell r="D1622" t="str">
            <v>UN</v>
          </cell>
          <cell r="E1622">
            <v>6.36</v>
          </cell>
          <cell r="F1622">
            <v>6.36</v>
          </cell>
        </row>
        <row r="1623">
          <cell r="B1623">
            <v>1958</v>
          </cell>
          <cell r="C1623" t="str">
            <v>CURVA DE PVC 90 GRAUS, SOLDAVEL, 40 MM, COR MARROM, PARA AGUA FRIA PREDIAL</v>
          </cell>
          <cell r="D1623" t="str">
            <v>UN</v>
          </cell>
          <cell r="E1623">
            <v>11.84</v>
          </cell>
          <cell r="F1623">
            <v>11.84</v>
          </cell>
        </row>
        <row r="1624">
          <cell r="B1624">
            <v>1959</v>
          </cell>
          <cell r="C1624" t="str">
            <v>CURVA DE PVC 90 GRAUS, SOLDAVEL, 50 MM, COR MARROM, PARA AGUA FRIA PREDIAL</v>
          </cell>
          <cell r="D1624" t="str">
            <v>UN</v>
          </cell>
          <cell r="E1624">
            <v>12.85</v>
          </cell>
          <cell r="F1624">
            <v>12.85</v>
          </cell>
        </row>
        <row r="1625">
          <cell r="B1625">
            <v>1925</v>
          </cell>
          <cell r="C1625" t="str">
            <v>CURVA DE PVC 90 GRAUS, SOLDAVEL, 60 MM, COR MARROM, PARA AGUA FRIA PREDIAL</v>
          </cell>
          <cell r="D1625" t="str">
            <v>UN</v>
          </cell>
          <cell r="E1625">
            <v>33.57</v>
          </cell>
          <cell r="F1625">
            <v>33.57</v>
          </cell>
        </row>
        <row r="1626">
          <cell r="B1626">
            <v>1960</v>
          </cell>
          <cell r="C1626" t="str">
            <v>CURVA DE PVC 90 GRAUS, SOLDAVEL, 75 MM, COR MARROM, PARA AGUA FRIA PREDIAL</v>
          </cell>
          <cell r="D1626" t="str">
            <v>UN</v>
          </cell>
          <cell r="E1626">
            <v>51.56</v>
          </cell>
          <cell r="F1626">
            <v>51.56</v>
          </cell>
        </row>
        <row r="1627">
          <cell r="B1627">
            <v>1961</v>
          </cell>
          <cell r="C1627" t="str">
            <v>CURVA DE PVC 90 GRAUS, SOLDAVEL, 85 MM, COR MARROM, PARA AGUA FRIA PREDIAL</v>
          </cell>
          <cell r="D1627" t="str">
            <v>UN</v>
          </cell>
          <cell r="E1627">
            <v>66.05</v>
          </cell>
          <cell r="F1627">
            <v>66.05</v>
          </cell>
        </row>
        <row r="1628">
          <cell r="B1628">
            <v>38423</v>
          </cell>
          <cell r="C1628" t="str">
            <v>CURVA DE PVC, 90 GRAUS, SERIE R, DN 100 MM, PARA ESGOTO PREDIAL</v>
          </cell>
          <cell r="D1628" t="str">
            <v>UN</v>
          </cell>
          <cell r="E1628">
            <v>31.81</v>
          </cell>
          <cell r="F1628">
            <v>31.81</v>
          </cell>
        </row>
        <row r="1629">
          <cell r="B1629">
            <v>39866</v>
          </cell>
          <cell r="C1629" t="str">
            <v>CURVA DE TRANSPOSICAO BRONZE/LATAO SEM ANEL DE SOLDA, BOLSA X BOLSA, 15 MM</v>
          </cell>
          <cell r="D1629" t="str">
            <v>UN</v>
          </cell>
        </row>
        <row r="1630">
          <cell r="B1630">
            <v>39867</v>
          </cell>
          <cell r="C1630" t="str">
            <v>CURVA DE TRANSPOSICAO BRONZE/LATAO SEM ANEL DE SOLDA, BOLSA X BOLSA, 22 MM</v>
          </cell>
          <cell r="D1630" t="str">
            <v>UN</v>
          </cell>
        </row>
        <row r="1631">
          <cell r="B1631">
            <v>39868</v>
          </cell>
          <cell r="C1631" t="str">
            <v>CURVA DE TRANSPOSICAO BRONZE/LATAO SEM ANEL DE SOLDA, BOLSA X BOLSA, 28 MM</v>
          </cell>
          <cell r="D1631" t="str">
            <v>UN</v>
          </cell>
        </row>
        <row r="1632">
          <cell r="B1632">
            <v>37999</v>
          </cell>
          <cell r="C1632" t="str">
            <v>CURVA DE TRANSPOSICAO, CPVC, SOLDAVEL, 15 MM</v>
          </cell>
          <cell r="D1632" t="str">
            <v>UN</v>
          </cell>
          <cell r="E1632">
            <v>8.65</v>
          </cell>
          <cell r="F1632">
            <v>8.65</v>
          </cell>
        </row>
        <row r="1633">
          <cell r="B1633">
            <v>38000</v>
          </cell>
          <cell r="C1633" t="str">
            <v>CURVA DE TRANSPOSICAO, CPVC, SOLDAVEL, 22 MM</v>
          </cell>
          <cell r="D1633" t="str">
            <v>UN</v>
          </cell>
          <cell r="E1633">
            <v>10.1</v>
          </cell>
          <cell r="F1633">
            <v>10.1</v>
          </cell>
        </row>
        <row r="1634">
          <cell r="B1634">
            <v>38129</v>
          </cell>
          <cell r="C1634" t="str">
            <v>CURVA DE TRANSPOSICAO, PVC SOLDAVEL, 20 MM, COR MARROM, PARA AGUA FRIA PREDIAL</v>
          </cell>
          <cell r="D1634" t="str">
            <v>UN</v>
          </cell>
          <cell r="E1634">
            <v>4.8499999999999996</v>
          </cell>
          <cell r="F1634">
            <v>4.8499999999999996</v>
          </cell>
        </row>
        <row r="1635">
          <cell r="B1635">
            <v>38025</v>
          </cell>
          <cell r="C1635" t="str">
            <v>CURVA DE TRANSPOSICAO, PVC, SOLDAVEL, 25 MM, COR MARROM, PARA AGUA FRIA PREDIAL</v>
          </cell>
          <cell r="D1635" t="str">
            <v>UN</v>
          </cell>
          <cell r="E1635">
            <v>6.58</v>
          </cell>
          <cell r="F1635">
            <v>6.58</v>
          </cell>
        </row>
        <row r="1636">
          <cell r="B1636">
            <v>38026</v>
          </cell>
          <cell r="C1636" t="str">
            <v>CURVA DE TRANSPOSICAO, PVC, SOLDAVEL, 32 MM, COR MARROM, PARA AGUA FRIA PREDIAL</v>
          </cell>
          <cell r="D1636" t="str">
            <v>UN</v>
          </cell>
          <cell r="E1636">
            <v>16.25</v>
          </cell>
          <cell r="F1636">
            <v>16.25</v>
          </cell>
        </row>
        <row r="1637">
          <cell r="B1637">
            <v>1858</v>
          </cell>
          <cell r="C1637" t="str">
            <v>CURVA LONGA PVC, PB, JE, 45 GRAUS, DN 100 MM, PARA REDE COLETORA ESGOTO</v>
          </cell>
          <cell r="D1637" t="str">
            <v>UN</v>
          </cell>
          <cell r="E1637">
            <v>49.29</v>
          </cell>
          <cell r="F1637">
            <v>49.29</v>
          </cell>
        </row>
        <row r="1638">
          <cell r="B1638">
            <v>1844</v>
          </cell>
          <cell r="C1638" t="str">
            <v>CURVA LONGA PVC, PB, JE, 45 GRAUS, DN 150 MM, PARA REDE COLETORA ESGOTO</v>
          </cell>
          <cell r="D1638" t="str">
            <v>UN</v>
          </cell>
          <cell r="E1638">
            <v>112.89</v>
          </cell>
          <cell r="F1638">
            <v>112.89</v>
          </cell>
        </row>
        <row r="1639">
          <cell r="B1639">
            <v>1863</v>
          </cell>
          <cell r="C1639" t="str">
            <v>CURVA LONGA PVC, PB, JE, 90 GRAUS, DN 100 MM, PARA REDE COLETORA ESGOTO</v>
          </cell>
          <cell r="D1639" t="str">
            <v>UN</v>
          </cell>
          <cell r="E1639">
            <v>52.46</v>
          </cell>
          <cell r="F1639">
            <v>52.46</v>
          </cell>
        </row>
        <row r="1640">
          <cell r="B1640">
            <v>1865</v>
          </cell>
          <cell r="C1640" t="str">
            <v>CURVA LONGA PVC, PB, JE, 90 GRAUS, DN 150 MM, PARA REDE COLETORA ESGOTO</v>
          </cell>
          <cell r="D1640" t="str">
            <v>UN</v>
          </cell>
          <cell r="E1640">
            <v>136.68</v>
          </cell>
          <cell r="F1640">
            <v>136.68</v>
          </cell>
        </row>
        <row r="1641">
          <cell r="B1641">
            <v>36355</v>
          </cell>
          <cell r="C1641" t="str">
            <v>CURVA PPR 90 GRAUS, F/F, DN 20 MM, PARA AGUA QUENTE PREDIAL</v>
          </cell>
          <cell r="D1641" t="str">
            <v>UN</v>
          </cell>
        </row>
        <row r="1642">
          <cell r="B1642">
            <v>36356</v>
          </cell>
          <cell r="C1642" t="str">
            <v>CURVA PPR 90 GRAUS, F/F, DN 25 MM, PARA AGUA QUENTE PREDIAL</v>
          </cell>
          <cell r="D1642" t="str">
            <v>UN</v>
          </cell>
        </row>
        <row r="1643">
          <cell r="B1643">
            <v>1940</v>
          </cell>
          <cell r="C1643" t="str">
            <v>CURVA PVC 90 GRAUS, ROSCAVEL, 1 1/4", COR BRANCA, AGUA FRIA PREDIAL</v>
          </cell>
          <cell r="D1643" t="str">
            <v>UN</v>
          </cell>
          <cell r="E1643">
            <v>32.81</v>
          </cell>
          <cell r="F1643">
            <v>32.81</v>
          </cell>
        </row>
        <row r="1644">
          <cell r="B1644">
            <v>1939</v>
          </cell>
          <cell r="C1644" t="str">
            <v>CURVA PVC 90 GRAUS, ROSCAVEL, 1", COR BRANCA, AGUA FRIA PREDIAL</v>
          </cell>
          <cell r="D1644" t="str">
            <v>UN</v>
          </cell>
          <cell r="E1644">
            <v>9</v>
          </cell>
          <cell r="F1644">
            <v>9</v>
          </cell>
        </row>
        <row r="1645">
          <cell r="B1645">
            <v>1937</v>
          </cell>
          <cell r="C1645" t="str">
            <v>CURVA PVC 90 GRAUS, ROSCAVEL, 1/2", COR BRANCA, AGUA FRIA PREDIAL</v>
          </cell>
          <cell r="D1645" t="str">
            <v>UN</v>
          </cell>
          <cell r="E1645">
            <v>5.54</v>
          </cell>
          <cell r="F1645">
            <v>5.54</v>
          </cell>
        </row>
        <row r="1646">
          <cell r="B1646">
            <v>1938</v>
          </cell>
          <cell r="C1646" t="str">
            <v>CURVA PVC 90 GRAUS, ROSCAVEL, 3/4", COR BRANCA, AGUA FRIA PREDIAL</v>
          </cell>
          <cell r="D1646" t="str">
            <v>UN</v>
          </cell>
          <cell r="E1646">
            <v>6.29</v>
          </cell>
          <cell r="F1646">
            <v>6.29</v>
          </cell>
        </row>
        <row r="1647">
          <cell r="B1647">
            <v>1966</v>
          </cell>
          <cell r="C1647" t="str">
            <v>CURVA PVC CURTA 90 GRAUS, DN 100 MM, PARA ESGOTO PREDIAL</v>
          </cell>
          <cell r="D1647" t="str">
            <v>UN</v>
          </cell>
          <cell r="E1647">
            <v>20.92</v>
          </cell>
          <cell r="F1647">
            <v>20.92</v>
          </cell>
        </row>
        <row r="1648">
          <cell r="B1648">
            <v>1933</v>
          </cell>
          <cell r="C1648" t="str">
            <v>CURVA PVC CURTA 90 GRAUS, DN 40 MM, PARA ESGOTO PREDIAL</v>
          </cell>
          <cell r="D1648" t="str">
            <v>UN</v>
          </cell>
          <cell r="E1648">
            <v>4.51</v>
          </cell>
          <cell r="F1648">
            <v>4.51</v>
          </cell>
        </row>
        <row r="1649">
          <cell r="B1649">
            <v>1932</v>
          </cell>
          <cell r="C1649" t="str">
            <v>CURVA PVC CURTA 90 GRAUS, DN 50 MM, PARA ESGOTO PREDIAL</v>
          </cell>
          <cell r="D1649" t="str">
            <v>UN</v>
          </cell>
          <cell r="E1649">
            <v>10.32</v>
          </cell>
          <cell r="F1649">
            <v>10.32</v>
          </cell>
        </row>
        <row r="1650">
          <cell r="B1650">
            <v>1951</v>
          </cell>
          <cell r="C1650" t="str">
            <v>CURVA PVC CURTA 90 GRAUS, DN 75 MM, PARA ESGOTO PREDIAL</v>
          </cell>
          <cell r="D1650" t="str">
            <v>UN</v>
          </cell>
          <cell r="E1650">
            <v>21.52</v>
          </cell>
          <cell r="F1650">
            <v>21.52</v>
          </cell>
        </row>
        <row r="1651">
          <cell r="B1651">
            <v>1970</v>
          </cell>
          <cell r="C1651" t="str">
            <v>CURVA PVC LONGA 90 GRAUS, DN 100 MM, PARA ESGOTO PREDIAL</v>
          </cell>
          <cell r="D1651" t="str">
            <v>UN</v>
          </cell>
          <cell r="E1651">
            <v>52.29</v>
          </cell>
          <cell r="F1651">
            <v>52.29</v>
          </cell>
        </row>
        <row r="1652">
          <cell r="B1652">
            <v>1967</v>
          </cell>
          <cell r="C1652" t="str">
            <v>CURVA PVC LONGA 90 GRAUS, DN 40 MM, PARA ESGOTO PREDIAL</v>
          </cell>
          <cell r="D1652" t="str">
            <v>UN</v>
          </cell>
          <cell r="E1652">
            <v>6.21</v>
          </cell>
          <cell r="F1652">
            <v>6.21</v>
          </cell>
        </row>
        <row r="1653">
          <cell r="B1653">
            <v>1968</v>
          </cell>
          <cell r="C1653" t="str">
            <v>CURVA PVC LONGA 90 GRAUS, DN 50 MM, PARA ESGOTO PREDIAL</v>
          </cell>
          <cell r="D1653" t="str">
            <v>UN</v>
          </cell>
          <cell r="E1653">
            <v>12.27</v>
          </cell>
          <cell r="F1653">
            <v>12.27</v>
          </cell>
        </row>
        <row r="1654">
          <cell r="B1654">
            <v>1969</v>
          </cell>
          <cell r="C1654" t="str">
            <v>CURVA PVC LONGA 90 GRAUS, DN 75 MM, PARA ESGOTO PREDIAL</v>
          </cell>
          <cell r="D1654" t="str">
            <v>UN</v>
          </cell>
          <cell r="E1654">
            <v>39.950000000000003</v>
          </cell>
          <cell r="F1654">
            <v>39.950000000000003</v>
          </cell>
        </row>
        <row r="1655">
          <cell r="B1655">
            <v>1827</v>
          </cell>
          <cell r="C1655" t="str">
            <v>CURVA PVC PBA, JE, PB, 45 GRAUS, DN 100 / DE 110 MM, PARA REDE DE AGUA</v>
          </cell>
          <cell r="D1655" t="str">
            <v>UN</v>
          </cell>
        </row>
        <row r="1656">
          <cell r="B1656">
            <v>1831</v>
          </cell>
          <cell r="C1656" t="str">
            <v>CURVA PVC PBA, JE, PB, 45 GRAUS, DN 50 / DE 60 MM, PARA REDE DE AGUA</v>
          </cell>
          <cell r="D1656" t="str">
            <v>UN</v>
          </cell>
        </row>
        <row r="1657">
          <cell r="B1657">
            <v>1825</v>
          </cell>
          <cell r="C1657" t="str">
            <v>CURVA PVC PBA, JE, PB, 45 GRAUS, DN 75 / DE 85 MM, PARA REDE DE AGUA</v>
          </cell>
          <cell r="D1657" t="str">
            <v>UN</v>
          </cell>
        </row>
        <row r="1658">
          <cell r="B1658">
            <v>1828</v>
          </cell>
          <cell r="C1658" t="str">
            <v>CURVA PVC PBA, JE, PB, 90 GRAUS, DN 100 / DE 110 MM, PARA REDE DE AGUA</v>
          </cell>
          <cell r="D1658" t="str">
            <v>UN</v>
          </cell>
        </row>
        <row r="1659">
          <cell r="B1659">
            <v>1845</v>
          </cell>
          <cell r="C1659" t="str">
            <v>CURVA PVC PBA, JE, PB, 90 GRAUS, DN 50 / DE 60 MM, PARA REDE DE AGUA</v>
          </cell>
          <cell r="D1659" t="str">
            <v>UN</v>
          </cell>
        </row>
        <row r="1660">
          <cell r="B1660">
            <v>1824</v>
          </cell>
          <cell r="C1660" t="str">
            <v>CURVA PVC PBA, JE, PB, 90 GRAUS, DN 75 / DE 85 MM, PARA REDE DE AGUA</v>
          </cell>
          <cell r="D1660" t="str">
            <v>UN</v>
          </cell>
        </row>
        <row r="1661">
          <cell r="B1661">
            <v>42693</v>
          </cell>
          <cell r="C1661" t="str">
            <v>CURVA PVC, BB, JE, 45 GRAUS, DN 250 MM, PARA TUBO CORRUGADO E/OU LISO, REDE COLETORA ESGOTO</v>
          </cell>
          <cell r="D1661" t="str">
            <v>UN</v>
          </cell>
          <cell r="E1661">
            <v>383.96</v>
          </cell>
          <cell r="F1661">
            <v>383.96</v>
          </cell>
        </row>
        <row r="1662">
          <cell r="B1662">
            <v>42695</v>
          </cell>
          <cell r="C1662" t="str">
            <v>CURVA PVC, BB, JE, 90 GRAUS, DN 200 MM, PARA TUBO CORRUGADO E/OU LISO, REDE COLETORA ESGOTO</v>
          </cell>
          <cell r="D1662" t="str">
            <v>UN</v>
          </cell>
          <cell r="E1662">
            <v>268.25</v>
          </cell>
          <cell r="F1662">
            <v>268.25</v>
          </cell>
        </row>
        <row r="1663">
          <cell r="B1663">
            <v>42694</v>
          </cell>
          <cell r="C1663" t="str">
            <v>CURVA PVC, BB, JE, 90 GRAUS, DN 250 MM, PARA TUBO CORRUGADO E/OU LISO, REDE COLETORA ESGOTO</v>
          </cell>
          <cell r="D1663" t="str">
            <v>UN</v>
          </cell>
          <cell r="E1663">
            <v>513.82000000000005</v>
          </cell>
          <cell r="F1663">
            <v>513.82000000000005</v>
          </cell>
        </row>
        <row r="1664">
          <cell r="B1664">
            <v>20097</v>
          </cell>
          <cell r="C1664" t="str">
            <v>CURVA PVC, SERIE R, 87.30 GRAUS, CURTA, PARA PE-DE-COLUNA, DN 100 MM, PARA ESGOTO PREDIAL</v>
          </cell>
          <cell r="D1664" t="str">
            <v>UN</v>
          </cell>
          <cell r="E1664">
            <v>22.28</v>
          </cell>
          <cell r="F1664">
            <v>22.28</v>
          </cell>
        </row>
        <row r="1665">
          <cell r="B1665">
            <v>20098</v>
          </cell>
          <cell r="C1665" t="str">
            <v>CURVA PVC, SERIE R, 87.30 GRAUS, CURTA, PARA PE-DE-COLUNA, DN 150 MM, PARA ESGOTO PREDIAL</v>
          </cell>
          <cell r="D1665" t="str">
            <v>UN</v>
          </cell>
          <cell r="E1665">
            <v>91.05</v>
          </cell>
          <cell r="F1665">
            <v>91.05</v>
          </cell>
        </row>
        <row r="1666">
          <cell r="B1666">
            <v>20096</v>
          </cell>
          <cell r="C1666" t="str">
            <v>CURVA PVC, SERIE R, 87.30 GRAUS, CURTA, PARA PE-DE-COLUNA, DN 75 MM, PARA ESGOTO PREDIAL</v>
          </cell>
          <cell r="D1666" t="str">
            <v>UN</v>
          </cell>
          <cell r="E1666">
            <v>23.06</v>
          </cell>
          <cell r="F1666">
            <v>23.06</v>
          </cell>
        </row>
        <row r="1667">
          <cell r="B1667">
            <v>44472</v>
          </cell>
          <cell r="C1667" t="str">
            <v>DENTE PARA  FRESADORA</v>
          </cell>
          <cell r="D1667" t="str">
            <v>UN</v>
          </cell>
        </row>
        <row r="1668">
          <cell r="B1668">
            <v>38369</v>
          </cell>
          <cell r="C1668" t="str">
            <v>DESEMPENADEIRA DE ACO DENTADA 12 X *25* CM, DENTES 8 X 8 MM, CABO FECHADO DE MADEIRA</v>
          </cell>
          <cell r="D1668" t="str">
            <v>UN</v>
          </cell>
          <cell r="E1668">
            <v>18</v>
          </cell>
          <cell r="F1668">
            <v>18</v>
          </cell>
        </row>
        <row r="1669">
          <cell r="B1669">
            <v>38370</v>
          </cell>
          <cell r="C1669" t="str">
            <v>DESEMPENADEIRA DE ACO LISA 12 X *25* CM COM CABO FECHADO DE MADEIRA</v>
          </cell>
          <cell r="D1669" t="str">
            <v>UN</v>
          </cell>
          <cell r="E1669">
            <v>18</v>
          </cell>
          <cell r="F1669">
            <v>18</v>
          </cell>
        </row>
        <row r="1670">
          <cell r="B1670">
            <v>38372</v>
          </cell>
          <cell r="C1670" t="str">
            <v>DESEMPENADEIRA PLASTICA LISA *14 X 27* CM</v>
          </cell>
          <cell r="D1670" t="str">
            <v>UN</v>
          </cell>
          <cell r="E1670">
            <v>20.92</v>
          </cell>
          <cell r="F1670">
            <v>20.92</v>
          </cell>
        </row>
        <row r="1671">
          <cell r="B1671">
            <v>2358</v>
          </cell>
          <cell r="C1671" t="str">
            <v>DESENHISTA PROJETISTA (HORISTA)</v>
          </cell>
          <cell r="D1671" t="str">
            <v>H</v>
          </cell>
          <cell r="E1671">
            <v>19.86</v>
          </cell>
          <cell r="F1671">
            <v>22.21</v>
          </cell>
        </row>
        <row r="1672">
          <cell r="B1672">
            <v>40807</v>
          </cell>
          <cell r="C1672" t="str">
            <v>DESENHISTA PROJETISTA (MENSALISTA)</v>
          </cell>
          <cell r="D1672" t="str">
            <v>MES</v>
          </cell>
          <cell r="E1672">
            <v>3477.09</v>
          </cell>
          <cell r="F1672">
            <v>3889.07</v>
          </cell>
        </row>
        <row r="1673">
          <cell r="B1673">
            <v>44330</v>
          </cell>
          <cell r="C1673" t="str">
            <v>DESINFETANTE PRONTO USO</v>
          </cell>
          <cell r="D1673" t="str">
            <v>L</v>
          </cell>
          <cell r="E1673">
            <v>14.06</v>
          </cell>
          <cell r="F1673">
            <v>14.06</v>
          </cell>
        </row>
        <row r="1674">
          <cell r="B1674">
            <v>43144</v>
          </cell>
          <cell r="C1674" t="str">
            <v>DESMOLDANTE PARA CONCRETO ESTAMPADO</v>
          </cell>
          <cell r="D1674" t="str">
            <v>KG</v>
          </cell>
          <cell r="E1674">
            <v>39.090000000000003</v>
          </cell>
          <cell r="F1674">
            <v>39.090000000000003</v>
          </cell>
        </row>
        <row r="1675">
          <cell r="B1675">
            <v>39397</v>
          </cell>
          <cell r="C1675" t="str">
            <v>DESMOLDANTE PARA FORMAS METALICAS A BASE DE OLEO VEGETAL</v>
          </cell>
          <cell r="D1675" t="str">
            <v>L</v>
          </cell>
          <cell r="E1675">
            <v>17.809999999999999</v>
          </cell>
          <cell r="F1675">
            <v>17.809999999999999</v>
          </cell>
        </row>
        <row r="1676">
          <cell r="B1676">
            <v>2692</v>
          </cell>
          <cell r="C1676" t="str">
            <v>DESMOLDANTE PROTETOR PARA FORMAS DE MADEIRA, DE BASE OLEOSA EMULSIONADA EM AGUA</v>
          </cell>
          <cell r="D1676" t="str">
            <v>L</v>
          </cell>
          <cell r="E1676">
            <v>7.19</v>
          </cell>
          <cell r="F1676">
            <v>7.19</v>
          </cell>
        </row>
        <row r="1677">
          <cell r="B1677">
            <v>44329</v>
          </cell>
          <cell r="C1677" t="str">
            <v>DETERGENTE NEUTRO USO GERAL, CONCENTRADO</v>
          </cell>
          <cell r="D1677" t="str">
            <v>L</v>
          </cell>
          <cell r="E1677">
            <v>18.43</v>
          </cell>
          <cell r="F1677">
            <v>18.43</v>
          </cell>
        </row>
        <row r="1678">
          <cell r="B1678">
            <v>5318</v>
          </cell>
          <cell r="C1678" t="str">
            <v>DILUENTE AGUARRAS</v>
          </cell>
          <cell r="D1678" t="str">
            <v>L</v>
          </cell>
          <cell r="E1678">
            <v>29.8</v>
          </cell>
          <cell r="F1678">
            <v>29.8</v>
          </cell>
        </row>
        <row r="1679">
          <cell r="B1679">
            <v>5330</v>
          </cell>
          <cell r="C1679" t="str">
            <v>DILUENTE EPOXI</v>
          </cell>
          <cell r="D1679" t="str">
            <v>L</v>
          </cell>
          <cell r="E1679">
            <v>67.92</v>
          </cell>
          <cell r="F1679">
            <v>67.92</v>
          </cell>
        </row>
        <row r="1680">
          <cell r="B1680">
            <v>44532</v>
          </cell>
          <cell r="C1680" t="str">
            <v>DISCO DE BORRACHA PARA LIXADEIRA RIGIDO 7" COM ARRUELA CENTRAL</v>
          </cell>
          <cell r="D1680" t="str">
            <v>UN</v>
          </cell>
          <cell r="E1680">
            <v>32.43</v>
          </cell>
          <cell r="F1680">
            <v>32.43</v>
          </cell>
        </row>
        <row r="1681">
          <cell r="B1681">
            <v>44531</v>
          </cell>
          <cell r="C1681" t="str">
            <v>DISCO DE CORTE DIAMANTADO SEGMENTADO DIAMETRO DE 180 MM PARA ESMERILHADEIRA 7"</v>
          </cell>
          <cell r="D1681" t="str">
            <v>UN</v>
          </cell>
          <cell r="E1681">
            <v>103.09</v>
          </cell>
          <cell r="F1681">
            <v>103.09</v>
          </cell>
        </row>
        <row r="1682">
          <cell r="B1682">
            <v>13887</v>
          </cell>
          <cell r="C1682" t="str">
            <v>DISCO DE CORTE DIAMANTADO SEGMENTADO PARA CONCRETO/ASFALTO, DIAMETRO DE *350* MM, FURO DE 25,40 MM</v>
          </cell>
          <cell r="D1682" t="str">
            <v>UN</v>
          </cell>
          <cell r="E1682">
            <v>591.89</v>
          </cell>
          <cell r="F1682">
            <v>591.89</v>
          </cell>
        </row>
        <row r="1683">
          <cell r="B1683">
            <v>38140</v>
          </cell>
          <cell r="C1683" t="str">
            <v>DISCO DE CORTE DIAMANTADO SEGMENTADO, DIAMETRO DE *110* MM, FURO DE 20 MM</v>
          </cell>
          <cell r="D1683" t="str">
            <v>UN</v>
          </cell>
          <cell r="E1683">
            <v>25</v>
          </cell>
          <cell r="F1683">
            <v>25</v>
          </cell>
        </row>
        <row r="1684">
          <cell r="B1684">
            <v>44495</v>
          </cell>
          <cell r="C1684" t="str">
            <v>DISCO DE CORTE PARA METAL COM DUAS TELAS 12 X 1/8 X 3/4" (300 X 3,2 X 19,05 MM)</v>
          </cell>
          <cell r="D1684" t="str">
            <v>UN</v>
          </cell>
          <cell r="E1684">
            <v>26.35</v>
          </cell>
          <cell r="F1684">
            <v>26.35</v>
          </cell>
        </row>
        <row r="1685">
          <cell r="B1685">
            <v>44533</v>
          </cell>
          <cell r="C1685" t="str">
            <v>DISCO DE DESBASTE PARA METAL FERROSO EM GERAL, COM TRES TELAS, 9 X 1/4 X 7/8" (228,6 X 6,4 X 22,2 MM)</v>
          </cell>
          <cell r="D1685" t="str">
            <v>UN</v>
          </cell>
          <cell r="E1685">
            <v>24.88</v>
          </cell>
          <cell r="F1685">
            <v>24.88</v>
          </cell>
        </row>
        <row r="1686">
          <cell r="B1686">
            <v>44534</v>
          </cell>
          <cell r="C1686" t="str">
            <v>DISCO DE LIXA PARA METAL, DIAMETRO = 180 MM, GRAO  120</v>
          </cell>
          <cell r="D1686" t="str">
            <v>UN</v>
          </cell>
          <cell r="E1686">
            <v>6.48</v>
          </cell>
          <cell r="F1686">
            <v>6.48</v>
          </cell>
        </row>
        <row r="1687">
          <cell r="B1687">
            <v>34729</v>
          </cell>
          <cell r="C1687" t="str">
            <v>DISJUNTOR TERMOMAGNETICO AJUSTAVEL, TRIPOLAR DE 100 ATE 250A, CAPACIDADE DE INTERRUPCAO DE 35KA</v>
          </cell>
          <cell r="D1687" t="str">
            <v>UN</v>
          </cell>
          <cell r="E1687">
            <v>1507.98</v>
          </cell>
          <cell r="F1687">
            <v>1507.98</v>
          </cell>
        </row>
        <row r="1688">
          <cell r="B1688">
            <v>34734</v>
          </cell>
          <cell r="C1688" t="str">
            <v>DISJUNTOR TERMOMAGNETICO AJUSTAVEL, TRIPOLAR DE 300 ATE 400A, CAPACIDADE DE INTERRUPCAO DE 35KA</v>
          </cell>
          <cell r="D1688" t="str">
            <v>UN</v>
          </cell>
          <cell r="E1688">
            <v>2334.84</v>
          </cell>
          <cell r="F1688">
            <v>2334.84</v>
          </cell>
        </row>
        <row r="1689">
          <cell r="B1689">
            <v>34738</v>
          </cell>
          <cell r="C1689" t="str">
            <v>DISJUNTOR TERMOMAGNETICO AJUSTAVEL, TRIPOLAR DE 450 ATE 600A, CAPACIDADE DE INTERRUPCAO DE 35KA</v>
          </cell>
          <cell r="D1689" t="str">
            <v>UN</v>
          </cell>
          <cell r="E1689">
            <v>5454.92</v>
          </cell>
          <cell r="F1689">
            <v>5454.92</v>
          </cell>
        </row>
        <row r="1690">
          <cell r="B1690">
            <v>34623</v>
          </cell>
          <cell r="C1690" t="str">
            <v>DISJUNTOR TERMOMAGNETICO PARA TRILHO DIN (IEC), BIPOLAR, 40 - 50 A</v>
          </cell>
          <cell r="D1690" t="str">
            <v>UN</v>
          </cell>
          <cell r="E1690">
            <v>65.37</v>
          </cell>
          <cell r="F1690">
            <v>65.37</v>
          </cell>
        </row>
        <row r="1691">
          <cell r="B1691">
            <v>34616</v>
          </cell>
          <cell r="C1691" t="str">
            <v>DISJUNTOR TERMOMAGNETICO PARA TRILHO DIN (IEC), BIPOLAR, 6 - 32 A</v>
          </cell>
          <cell r="D1691" t="str">
            <v>UN</v>
          </cell>
          <cell r="E1691">
            <v>66.39</v>
          </cell>
          <cell r="F1691">
            <v>66.39</v>
          </cell>
        </row>
        <row r="1692">
          <cell r="B1692">
            <v>34628</v>
          </cell>
          <cell r="C1692" t="str">
            <v>DISJUNTOR TERMOMAGNETICO PARA TRILHO DIN (IEC), BIPOLAR, 63 A</v>
          </cell>
          <cell r="D1692" t="str">
            <v>UN</v>
          </cell>
          <cell r="E1692">
            <v>93.63</v>
          </cell>
          <cell r="F1692">
            <v>93.63</v>
          </cell>
        </row>
        <row r="1693">
          <cell r="B1693">
            <v>34686</v>
          </cell>
          <cell r="C1693" t="str">
            <v>DISJUNTOR TERMOMAGNETICO PARA TRILHO DIN (IEC), MONOPOLAR, 40 - 50 A</v>
          </cell>
          <cell r="D1693" t="str">
            <v>UN</v>
          </cell>
          <cell r="E1693">
            <v>17.170000000000002</v>
          </cell>
          <cell r="F1693">
            <v>17.170000000000002</v>
          </cell>
        </row>
        <row r="1694">
          <cell r="B1694">
            <v>34653</v>
          </cell>
          <cell r="C1694" t="str">
            <v>DISJUNTOR TERMOMAGNETICO PARA TRILHO DIN (IEC), MONOPOLAR, 6 - 32 A</v>
          </cell>
          <cell r="D1694" t="str">
            <v>UN</v>
          </cell>
          <cell r="E1694">
            <v>11.58</v>
          </cell>
          <cell r="F1694">
            <v>11.58</v>
          </cell>
        </row>
        <row r="1695">
          <cell r="B1695">
            <v>34688</v>
          </cell>
          <cell r="C1695" t="str">
            <v>DISJUNTOR TERMOMAGNETICO PARA TRILHO DIN (IEC), MONOPOLAR, 63 A</v>
          </cell>
          <cell r="D1695" t="str">
            <v>UN</v>
          </cell>
          <cell r="E1695">
            <v>20.99</v>
          </cell>
          <cell r="F1695">
            <v>20.99</v>
          </cell>
        </row>
        <row r="1696">
          <cell r="B1696">
            <v>34709</v>
          </cell>
          <cell r="C1696" t="str">
            <v>DISJUNTOR TERMOMAGNETICO PARA TRILHO DIN (IEC), TRIPOLAR, 10 - 50 A</v>
          </cell>
          <cell r="D1696" t="str">
            <v>UN</v>
          </cell>
          <cell r="E1696">
            <v>81.34</v>
          </cell>
          <cell r="F1696">
            <v>81.34</v>
          </cell>
        </row>
        <row r="1697">
          <cell r="B1697">
            <v>34714</v>
          </cell>
          <cell r="C1697" t="str">
            <v>DISJUNTOR TERMOMAGNETICO PARA TRILHO DIN (IEC), TRIPOLAR, 63 A</v>
          </cell>
          <cell r="D1697" t="str">
            <v>UN</v>
          </cell>
          <cell r="E1697">
            <v>97.15</v>
          </cell>
          <cell r="F1697">
            <v>97.15</v>
          </cell>
        </row>
        <row r="1698">
          <cell r="B1698">
            <v>2391</v>
          </cell>
          <cell r="C1698" t="str">
            <v>DISJUNTOR TERMOMAGNETICO TRIPOLAR 125 A / 425 V / ICC - 25 KA</v>
          </cell>
          <cell r="D1698" t="str">
            <v>UN</v>
          </cell>
          <cell r="E1698">
            <v>443.66</v>
          </cell>
          <cell r="F1698">
            <v>443.66</v>
          </cell>
        </row>
        <row r="1699">
          <cell r="B1699">
            <v>2374</v>
          </cell>
          <cell r="C1699" t="str">
            <v>DISJUNTOR TERMOMAGNETICO TRIPOLAR 150 A / 600 V, TIPO FXD / ICC - 35 KA</v>
          </cell>
          <cell r="D1699" t="str">
            <v>UN</v>
          </cell>
          <cell r="E1699">
            <v>503.32</v>
          </cell>
          <cell r="F1699">
            <v>503.32</v>
          </cell>
        </row>
        <row r="1700">
          <cell r="B1700">
            <v>2377</v>
          </cell>
          <cell r="C1700" t="str">
            <v>DISJUNTOR TERMOMAGNETICO TRIPOLAR 200 A / 600 V, TIPO FXD / ICC - 35 KA</v>
          </cell>
          <cell r="D1700" t="str">
            <v>UN</v>
          </cell>
          <cell r="E1700">
            <v>706.36</v>
          </cell>
          <cell r="F1700">
            <v>706.36</v>
          </cell>
        </row>
        <row r="1701">
          <cell r="B1701">
            <v>2393</v>
          </cell>
          <cell r="C1701" t="str">
            <v>DISJUNTOR TERMOMAGNETICO TRIPOLAR 250 A / 600 V, TIPO FXD</v>
          </cell>
          <cell r="D1701" t="str">
            <v>UN</v>
          </cell>
          <cell r="E1701">
            <v>1182.9000000000001</v>
          </cell>
          <cell r="F1701">
            <v>1182.9000000000001</v>
          </cell>
        </row>
        <row r="1702">
          <cell r="B1702">
            <v>34705</v>
          </cell>
          <cell r="C1702" t="str">
            <v>DISJUNTOR TERMOMAGNETICO TRIPOLAR 3 X 250 A/ICC - 25 KA</v>
          </cell>
          <cell r="D1702" t="str">
            <v>UN</v>
          </cell>
          <cell r="E1702">
            <v>1034.6199999999999</v>
          </cell>
          <cell r="F1702">
            <v>1034.6199999999999</v>
          </cell>
        </row>
        <row r="1703">
          <cell r="B1703">
            <v>34707</v>
          </cell>
          <cell r="C1703" t="str">
            <v>DISJUNTOR TERMOMAGNETICO TRIPOLAR 3 X 350 A/ICC - 25 KA</v>
          </cell>
          <cell r="D1703" t="str">
            <v>UN</v>
          </cell>
          <cell r="E1703">
            <v>1917.16</v>
          </cell>
          <cell r="F1703">
            <v>1917.16</v>
          </cell>
        </row>
        <row r="1704">
          <cell r="B1704">
            <v>34544</v>
          </cell>
          <cell r="C1704" t="str">
            <v>DISJUNTOR TERMOMAGNETICO TRIPOLAR 3 X 400 A / ICC - 25 KA</v>
          </cell>
          <cell r="D1704" t="str">
            <v>UN</v>
          </cell>
          <cell r="E1704">
            <v>1916.96</v>
          </cell>
          <cell r="F1704">
            <v>1916.96</v>
          </cell>
        </row>
        <row r="1705">
          <cell r="B1705">
            <v>2378</v>
          </cell>
          <cell r="C1705" t="str">
            <v>DISJUNTOR TERMOMAGNETICO TRIPOLAR 300 A / 600 V, TIPO JXD / ICC - 40 KA</v>
          </cell>
          <cell r="D1705" t="str">
            <v>UN</v>
          </cell>
          <cell r="E1705">
            <v>1624.87</v>
          </cell>
          <cell r="F1705">
            <v>1624.87</v>
          </cell>
        </row>
        <row r="1706">
          <cell r="B1706">
            <v>2379</v>
          </cell>
          <cell r="C1706" t="str">
            <v>DISJUNTOR TERMOMAGNETICO TRIPOLAR 400 A / 600 V, TIPO JXD / ICC - 40 KA</v>
          </cell>
          <cell r="D1706" t="str">
            <v>UN</v>
          </cell>
          <cell r="E1706">
            <v>1624.87</v>
          </cell>
          <cell r="F1706">
            <v>1624.87</v>
          </cell>
        </row>
        <row r="1707">
          <cell r="B1707">
            <v>2376</v>
          </cell>
          <cell r="C1707" t="str">
            <v>DISJUNTOR TERMOMAGNETICO TRIPOLAR 600 A / 600 V, TIPO LXD / ICC - 40 KA</v>
          </cell>
          <cell r="D1707" t="str">
            <v>UN</v>
          </cell>
          <cell r="E1707">
            <v>2676.15</v>
          </cell>
          <cell r="F1707">
            <v>2676.15</v>
          </cell>
        </row>
        <row r="1708">
          <cell r="B1708">
            <v>2394</v>
          </cell>
          <cell r="C1708" t="str">
            <v>DISJUNTOR TERMOMAGNETICO TRIPOLAR 800 A / 600 V, TIPO LMXD</v>
          </cell>
          <cell r="D1708" t="str">
            <v>UN</v>
          </cell>
          <cell r="E1708">
            <v>5721.12</v>
          </cell>
          <cell r="F1708">
            <v>5721.12</v>
          </cell>
        </row>
        <row r="1709">
          <cell r="B1709">
            <v>2388</v>
          </cell>
          <cell r="C1709" t="str">
            <v>DISJUNTOR TIPO NEMA, BIPOLAR 10 ATE 50 A, TENSAO MAXIMA 415 V</v>
          </cell>
          <cell r="D1709" t="str">
            <v>UN</v>
          </cell>
          <cell r="E1709">
            <v>80.73</v>
          </cell>
          <cell r="F1709">
            <v>80.73</v>
          </cell>
        </row>
        <row r="1710">
          <cell r="B1710">
            <v>34606</v>
          </cell>
          <cell r="C1710" t="str">
            <v>DISJUNTOR TIPO NEMA, BIPOLAR 60 ATE 100A, TENSAO MAXIMA 415 V</v>
          </cell>
          <cell r="D1710" t="str">
            <v>UN</v>
          </cell>
          <cell r="E1710">
            <v>123.83</v>
          </cell>
          <cell r="F1710">
            <v>123.83</v>
          </cell>
        </row>
        <row r="1711">
          <cell r="B1711">
            <v>2370</v>
          </cell>
          <cell r="C1711" t="str">
            <v>DISJUNTOR TIPO NEMA, MONOPOLAR 10 ATE 30A, TENSAO MAXIMA DE 240 V</v>
          </cell>
          <cell r="D1711" t="str">
            <v>UN</v>
          </cell>
          <cell r="E1711">
            <v>15</v>
          </cell>
          <cell r="F1711">
            <v>15</v>
          </cell>
        </row>
        <row r="1712">
          <cell r="B1712">
            <v>2386</v>
          </cell>
          <cell r="C1712" t="str">
            <v>DISJUNTOR TIPO NEMA, MONOPOLAR 35 ATE 50 A, TENSAO MAXIMA DE 240 V</v>
          </cell>
          <cell r="D1712" t="str">
            <v>UN</v>
          </cell>
          <cell r="E1712">
            <v>25.16</v>
          </cell>
          <cell r="F1712">
            <v>25.16</v>
          </cell>
        </row>
        <row r="1713">
          <cell r="B1713">
            <v>34689</v>
          </cell>
          <cell r="C1713" t="str">
            <v>DISJUNTOR TIPO NEMA, MONOPOLAR DE 60 ATE 70A, TENSAO MAXIMA DE 240 V</v>
          </cell>
          <cell r="D1713" t="str">
            <v>UN</v>
          </cell>
          <cell r="E1713">
            <v>39.42</v>
          </cell>
          <cell r="F1713">
            <v>39.42</v>
          </cell>
        </row>
        <row r="1714">
          <cell r="B1714">
            <v>2392</v>
          </cell>
          <cell r="C1714" t="str">
            <v>DISJUNTOR TIPO NEMA, TRIPOLAR 10 ATE 50A, TENSAO MAXIMA DE 415 V</v>
          </cell>
          <cell r="D1714" t="str">
            <v>UN</v>
          </cell>
          <cell r="E1714">
            <v>100.69</v>
          </cell>
          <cell r="F1714">
            <v>100.69</v>
          </cell>
        </row>
        <row r="1715">
          <cell r="B1715">
            <v>2373</v>
          </cell>
          <cell r="C1715" t="str">
            <v>DISJUNTOR TIPO NEMA, TRIPOLAR 60 ATE 100 A, TENSAO MAXIMA DE 415 V</v>
          </cell>
          <cell r="D1715" t="str">
            <v>UN</v>
          </cell>
          <cell r="E1715">
            <v>141.87</v>
          </cell>
          <cell r="F1715">
            <v>141.87</v>
          </cell>
        </row>
        <row r="1716">
          <cell r="B1716">
            <v>39465</v>
          </cell>
          <cell r="C1716" t="str">
            <v>DISPOSITIVO DPS CLASSE II, 1 POLO, TENSAO MAXIMA DE 175 V, CORRENTE MAXIMA DE *20* KA (TIPO AC)</v>
          </cell>
          <cell r="D1716" t="str">
            <v>UN</v>
          </cell>
          <cell r="E1716">
            <v>86.66</v>
          </cell>
          <cell r="F1716">
            <v>86.66</v>
          </cell>
        </row>
        <row r="1717">
          <cell r="B1717">
            <v>39466</v>
          </cell>
          <cell r="C1717" t="str">
            <v>DISPOSITIVO DPS CLASSE II, 1 POLO, TENSAO MAXIMA DE 175 V, CORRENTE MAXIMA DE *30* KA (TIPO AC)</v>
          </cell>
          <cell r="D1717" t="str">
            <v>UN</v>
          </cell>
          <cell r="E1717">
            <v>97.5</v>
          </cell>
          <cell r="F1717">
            <v>97.5</v>
          </cell>
        </row>
        <row r="1718">
          <cell r="B1718">
            <v>39467</v>
          </cell>
          <cell r="C1718" t="str">
            <v>DISPOSITIVO DPS CLASSE II, 1 POLO, TENSAO MAXIMA DE 175 V, CORRENTE MAXIMA DE *45* KA (TIPO AC)</v>
          </cell>
          <cell r="D1718" t="str">
            <v>UN</v>
          </cell>
          <cell r="E1718">
            <v>124.71</v>
          </cell>
          <cell r="F1718">
            <v>124.71</v>
          </cell>
        </row>
        <row r="1719">
          <cell r="B1719">
            <v>39468</v>
          </cell>
          <cell r="C1719" t="str">
            <v>DISPOSITIVO DPS CLASSE II, 1 POLO, TENSAO MAXIMA DE 175 V, CORRENTE MAXIMA DE *90* KA (TIPO AC)</v>
          </cell>
          <cell r="D1719" t="str">
            <v>UN</v>
          </cell>
          <cell r="E1719">
            <v>221.67</v>
          </cell>
          <cell r="F1719">
            <v>221.67</v>
          </cell>
        </row>
        <row r="1720">
          <cell r="B1720">
            <v>39469</v>
          </cell>
          <cell r="C1720" t="str">
            <v>DISPOSITIVO DPS CLASSE II, 1 POLO, TENSAO MAXIMA DE 275 V, CORRENTE MAXIMA DE *20* KA (TIPO AC)</v>
          </cell>
          <cell r="D1720" t="str">
            <v>UN</v>
          </cell>
          <cell r="E1720">
            <v>90.3</v>
          </cell>
          <cell r="F1720">
            <v>90.3</v>
          </cell>
        </row>
        <row r="1721">
          <cell r="B1721">
            <v>39470</v>
          </cell>
          <cell r="C1721" t="str">
            <v>DISPOSITIVO DPS CLASSE II, 1 POLO, TENSAO MAXIMA DE 275 V, CORRENTE MAXIMA DE *30* KA (TIPO AC)</v>
          </cell>
          <cell r="D1721" t="str">
            <v>UN</v>
          </cell>
          <cell r="E1721">
            <v>110.95</v>
          </cell>
          <cell r="F1721">
            <v>110.95</v>
          </cell>
        </row>
        <row r="1722">
          <cell r="B1722">
            <v>39471</v>
          </cell>
          <cell r="C1722" t="str">
            <v>DISPOSITIVO DPS CLASSE II, 1 POLO, TENSAO MAXIMA DE 275 V, CORRENTE MAXIMA DE *45* KA (TIPO AC)</v>
          </cell>
          <cell r="D1722" t="str">
            <v>UN</v>
          </cell>
          <cell r="E1722">
            <v>133.33000000000001</v>
          </cell>
          <cell r="F1722">
            <v>133.33000000000001</v>
          </cell>
        </row>
        <row r="1723">
          <cell r="B1723">
            <v>39472</v>
          </cell>
          <cell r="C1723" t="str">
            <v>DISPOSITIVO DPS CLASSE II, 1 POLO, TENSAO MAXIMA DE 275 V, CORRENTE MAXIMA DE *90* KA (TIPO AC)</v>
          </cell>
          <cell r="D1723" t="str">
            <v>UN</v>
          </cell>
          <cell r="E1723">
            <v>231.66</v>
          </cell>
          <cell r="F1723">
            <v>231.66</v>
          </cell>
        </row>
        <row r="1724">
          <cell r="B1724">
            <v>39473</v>
          </cell>
          <cell r="C1724" t="str">
            <v>DISPOSITIVO DPS CLASSE II, 1 POLO, TENSAO MAXIMA DE 385 V, CORRENTE MAXIMA DE *20* KA (TIPO AC)</v>
          </cell>
          <cell r="D1724" t="str">
            <v>UN</v>
          </cell>
          <cell r="E1724">
            <v>149.65</v>
          </cell>
          <cell r="F1724">
            <v>149.65</v>
          </cell>
        </row>
        <row r="1725">
          <cell r="B1725">
            <v>39474</v>
          </cell>
          <cell r="C1725" t="str">
            <v>DISPOSITIVO DPS CLASSE II, 1 POLO, TENSAO MAXIMA DE 385 V, CORRENTE MAXIMA DE *30* KA (TIPO AC)</v>
          </cell>
          <cell r="D1725" t="str">
            <v>UN</v>
          </cell>
          <cell r="E1725">
            <v>159.54</v>
          </cell>
          <cell r="F1725">
            <v>159.54</v>
          </cell>
        </row>
        <row r="1726">
          <cell r="B1726">
            <v>39475</v>
          </cell>
          <cell r="C1726" t="str">
            <v>DISPOSITIVO DPS CLASSE II, 1 POLO, TENSAO MAXIMA DE 385 V, CORRENTE MAXIMA DE *45* KA (TIPO AC)</v>
          </cell>
          <cell r="D1726" t="str">
            <v>UN</v>
          </cell>
          <cell r="E1726">
            <v>181.01</v>
          </cell>
          <cell r="F1726">
            <v>181.01</v>
          </cell>
        </row>
        <row r="1727">
          <cell r="B1727">
            <v>39476</v>
          </cell>
          <cell r="C1727" t="str">
            <v>DISPOSITIVO DPS CLASSE II, 1 POLO, TENSAO MAXIMA DE 385 V, CORRENTE MAXIMA DE *90* KA (TIPO AC)</v>
          </cell>
          <cell r="D1727" t="str">
            <v>UN</v>
          </cell>
          <cell r="E1727">
            <v>340.75</v>
          </cell>
          <cell r="F1727">
            <v>340.75</v>
          </cell>
        </row>
        <row r="1728">
          <cell r="B1728">
            <v>39477</v>
          </cell>
          <cell r="C1728" t="str">
            <v>DISPOSITIVO DPS CLASSE II, 1 POLO, TENSAO MAXIMA DE 460 V, CORRENTE MAXIMA DE *20* KA (TIPO AC)</v>
          </cell>
          <cell r="D1728" t="str">
            <v>UN</v>
          </cell>
          <cell r="E1728">
            <v>166.95</v>
          </cell>
          <cell r="F1728">
            <v>166.95</v>
          </cell>
        </row>
        <row r="1729">
          <cell r="B1729">
            <v>39478</v>
          </cell>
          <cell r="C1729" t="str">
            <v>DISPOSITIVO DPS CLASSE II, 1 POLO, TENSAO MAXIMA DE 460 V, CORRENTE MAXIMA DE *30* KA (TIPO AC)</v>
          </cell>
          <cell r="D1729" t="str">
            <v>UN</v>
          </cell>
          <cell r="E1729">
            <v>172.12</v>
          </cell>
          <cell r="F1729">
            <v>172.12</v>
          </cell>
        </row>
        <row r="1730">
          <cell r="B1730">
            <v>39479</v>
          </cell>
          <cell r="C1730" t="str">
            <v>DISPOSITIVO DPS CLASSE II, 1 POLO, TENSAO MAXIMA DE 460 V, CORRENTE MAXIMA DE *45* KA (TIPO AC)</v>
          </cell>
          <cell r="D1730" t="str">
            <v>UN</v>
          </cell>
          <cell r="E1730">
            <v>202.8</v>
          </cell>
          <cell r="F1730">
            <v>202.8</v>
          </cell>
        </row>
        <row r="1731">
          <cell r="B1731">
            <v>39480</v>
          </cell>
          <cell r="C1731" t="str">
            <v>DISPOSITIVO DPS CLASSE II, 1 POLO, TENSAO MAXIMA DE 460 V, CORRENTE MAXIMA DE *90* KA (TIPO AC)</v>
          </cell>
          <cell r="D1731" t="str">
            <v>UN</v>
          </cell>
          <cell r="E1731">
            <v>418.46</v>
          </cell>
          <cell r="F1731">
            <v>418.46</v>
          </cell>
        </row>
        <row r="1732">
          <cell r="B1732">
            <v>39459</v>
          </cell>
          <cell r="C1732" t="str">
            <v>DISPOSITIVO DR, 2 POLOS, SENSIBILIDADE DE 30 MA, CORRENTE DE 100 A, TIPO AC</v>
          </cell>
          <cell r="D1732" t="str">
            <v>UN</v>
          </cell>
          <cell r="E1732">
            <v>355.17</v>
          </cell>
          <cell r="F1732">
            <v>355.17</v>
          </cell>
        </row>
        <row r="1733">
          <cell r="B1733">
            <v>39445</v>
          </cell>
          <cell r="C1733" t="str">
            <v>DISPOSITIVO DR, 2 POLOS, SENSIBILIDADE DE 30 MA, CORRENTE DE 25 A, TIPO AC</v>
          </cell>
          <cell r="D1733" t="str">
            <v>UN</v>
          </cell>
          <cell r="E1733">
            <v>178.33</v>
          </cell>
          <cell r="F1733">
            <v>178.33</v>
          </cell>
        </row>
        <row r="1734">
          <cell r="B1734">
            <v>39446</v>
          </cell>
          <cell r="C1734" t="str">
            <v>DISPOSITIVO DR, 2 POLOS, SENSIBILIDADE DE 30 MA, CORRENTE DE 40 A, TIPO AC</v>
          </cell>
          <cell r="D1734" t="str">
            <v>UN</v>
          </cell>
          <cell r="E1734">
            <v>181.5</v>
          </cell>
          <cell r="F1734">
            <v>181.5</v>
          </cell>
        </row>
        <row r="1735">
          <cell r="B1735">
            <v>39447</v>
          </cell>
          <cell r="C1735" t="str">
            <v>DISPOSITIVO DR, 2 POLOS, SENSIBILIDADE DE 30 MA, CORRENTE DE 63 A, TIPO AC</v>
          </cell>
          <cell r="D1735" t="str">
            <v>UN</v>
          </cell>
          <cell r="E1735">
            <v>194.1</v>
          </cell>
          <cell r="F1735">
            <v>194.1</v>
          </cell>
        </row>
        <row r="1736">
          <cell r="B1736">
            <v>39448</v>
          </cell>
          <cell r="C1736" t="str">
            <v>DISPOSITIVO DR, 2 POLOS, SENSIBILIDADE DE 30 MA, CORRENTE DE 80 A, TIPO AC</v>
          </cell>
          <cell r="D1736" t="str">
            <v>UN</v>
          </cell>
          <cell r="E1736">
            <v>330.97</v>
          </cell>
          <cell r="F1736">
            <v>330.97</v>
          </cell>
        </row>
        <row r="1737">
          <cell r="B1737">
            <v>39450</v>
          </cell>
          <cell r="C1737" t="str">
            <v>DISPOSITIVO DR, 2 POLOS, SENSIBILIDADE DE 300 MA, CORRENTE DE 25 A, TIPO AC</v>
          </cell>
          <cell r="D1737" t="str">
            <v>UN</v>
          </cell>
          <cell r="E1737">
            <v>201.93</v>
          </cell>
          <cell r="F1737">
            <v>201.93</v>
          </cell>
        </row>
        <row r="1738">
          <cell r="B1738">
            <v>39451</v>
          </cell>
          <cell r="C1738" t="str">
            <v>DISPOSITIVO DR, 2 POLOS, SENSIBILIDADE DE 300 MA, CORRENTE DE 40 A, TIPO AC</v>
          </cell>
          <cell r="D1738" t="str">
            <v>UN</v>
          </cell>
          <cell r="E1738">
            <v>220.24</v>
          </cell>
          <cell r="F1738">
            <v>220.24</v>
          </cell>
        </row>
        <row r="1739">
          <cell r="B1739">
            <v>39452</v>
          </cell>
          <cell r="C1739" t="str">
            <v>DISPOSITIVO DR, 2 POLOS, SENSIBILIDADE DE 300 MA, CORRENTE DE 63 A, TIPO AC</v>
          </cell>
          <cell r="D1739" t="str">
            <v>UN</v>
          </cell>
          <cell r="E1739">
            <v>221.56</v>
          </cell>
          <cell r="F1739">
            <v>221.56</v>
          </cell>
        </row>
        <row r="1740">
          <cell r="B1740">
            <v>39523</v>
          </cell>
          <cell r="C1740" t="str">
            <v>DISPOSITIVO DR, 2 POLOS, SENSIBILIDADE DE 300 MA, CORRENTE DE 80 A, TIPO  AC</v>
          </cell>
          <cell r="D1740" t="str">
            <v>UN</v>
          </cell>
          <cell r="E1740">
            <v>370.78</v>
          </cell>
          <cell r="F1740">
            <v>370.78</v>
          </cell>
        </row>
        <row r="1741">
          <cell r="B1741">
            <v>39449</v>
          </cell>
          <cell r="C1741" t="str">
            <v>DISPOSITIVO DR, 4 POLOS, SENSIBILIDADE DE 30 MA, CORRENTE DE 100 A, TIPO AC</v>
          </cell>
          <cell r="D1741" t="str">
            <v>UN</v>
          </cell>
          <cell r="E1741">
            <v>410.61</v>
          </cell>
          <cell r="F1741">
            <v>410.61</v>
          </cell>
        </row>
        <row r="1742">
          <cell r="B1742">
            <v>39455</v>
          </cell>
          <cell r="C1742" t="str">
            <v>DISPOSITIVO DR, 4 POLOS, SENSIBILIDADE DE 30 MA, CORRENTE DE 25 A, TIPO AC</v>
          </cell>
          <cell r="D1742" t="str">
            <v>UN</v>
          </cell>
          <cell r="E1742">
            <v>203.18</v>
          </cell>
          <cell r="F1742">
            <v>203.18</v>
          </cell>
        </row>
        <row r="1743">
          <cell r="B1743">
            <v>39456</v>
          </cell>
          <cell r="C1743" t="str">
            <v>DISPOSITIVO DR, 4 POLOS, SENSIBILIDADE DE 30 MA, CORRENTE DE 40 A, TIPO AC</v>
          </cell>
          <cell r="D1743" t="str">
            <v>UN</v>
          </cell>
          <cell r="E1743">
            <v>203.33</v>
          </cell>
          <cell r="F1743">
            <v>203.33</v>
          </cell>
        </row>
        <row r="1744">
          <cell r="B1744">
            <v>39457</v>
          </cell>
          <cell r="C1744" t="str">
            <v>DISPOSITIVO DR, 4 POLOS, SENSIBILIDADE DE 30 MA, CORRENTE DE 63 A, TIPO AC</v>
          </cell>
          <cell r="D1744" t="str">
            <v>UN</v>
          </cell>
          <cell r="E1744">
            <v>221.66</v>
          </cell>
          <cell r="F1744">
            <v>221.66</v>
          </cell>
        </row>
        <row r="1745">
          <cell r="B1745">
            <v>39458</v>
          </cell>
          <cell r="C1745" t="str">
            <v>DISPOSITIVO DR, 4 POLOS, SENSIBILIDADE DE 30 MA, CORRENTE DE 80 A, TIPO AC</v>
          </cell>
          <cell r="D1745" t="str">
            <v>UN</v>
          </cell>
          <cell r="E1745">
            <v>413.64</v>
          </cell>
          <cell r="F1745">
            <v>413.64</v>
          </cell>
        </row>
        <row r="1746">
          <cell r="B1746">
            <v>39464</v>
          </cell>
          <cell r="C1746" t="str">
            <v>DISPOSITIVO DR, 4 POLOS, SENSIBILIDADE DE 300 MA, CORRENTE DE 100 A, TIPO AC</v>
          </cell>
          <cell r="D1746" t="str">
            <v>UN</v>
          </cell>
          <cell r="E1746">
            <v>665.16</v>
          </cell>
          <cell r="F1746">
            <v>665.16</v>
          </cell>
        </row>
        <row r="1747">
          <cell r="B1747">
            <v>39460</v>
          </cell>
          <cell r="C1747" t="str">
            <v>DISPOSITIVO DR, 4 POLOS, SENSIBILIDADE DE 300 MA, CORRENTE DE 25 A, TIPO AC</v>
          </cell>
          <cell r="D1747" t="str">
            <v>UN</v>
          </cell>
          <cell r="E1747">
            <v>252.28</v>
          </cell>
          <cell r="F1747">
            <v>252.28</v>
          </cell>
        </row>
        <row r="1748">
          <cell r="B1748">
            <v>39461</v>
          </cell>
          <cell r="C1748" t="str">
            <v>DISPOSITIVO DR, 4 POLOS, SENSIBILIDADE DE 300 MA, CORRENTE DE 40 A, TIPO AC</v>
          </cell>
          <cell r="D1748" t="str">
            <v>UN</v>
          </cell>
          <cell r="E1748">
            <v>295.61</v>
          </cell>
          <cell r="F1748">
            <v>295.61</v>
          </cell>
        </row>
        <row r="1749">
          <cell r="B1749">
            <v>39462</v>
          </cell>
          <cell r="C1749" t="str">
            <v>DISPOSITIVO DR, 4 POLOS, SENSIBILIDADE DE 300 MA, CORRENTE DE 63 A, TIPO AC</v>
          </cell>
          <cell r="D1749" t="str">
            <v>UN</v>
          </cell>
          <cell r="E1749">
            <v>284.89</v>
          </cell>
          <cell r="F1749">
            <v>284.89</v>
          </cell>
        </row>
        <row r="1750">
          <cell r="B1750">
            <v>39463</v>
          </cell>
          <cell r="C1750" t="str">
            <v>DISPOSITIVO DR, 4 POLOS, SENSIBILIDADE DE 300 MA, CORRENTE DE 80 A, TIPO AC</v>
          </cell>
          <cell r="D1750" t="str">
            <v>UN</v>
          </cell>
          <cell r="E1750">
            <v>660</v>
          </cell>
          <cell r="F1750">
            <v>660</v>
          </cell>
        </row>
        <row r="1751">
          <cell r="B1751">
            <v>26039</v>
          </cell>
          <cell r="C1751" t="str">
            <v>DISTRIBUIDOR DE AGREGADOS AUTOPROPELIDO, CAP 3 M3, A DIESEL, 6 CC, 176 CV</v>
          </cell>
          <cell r="D1751" t="str">
            <v>UN</v>
          </cell>
        </row>
        <row r="1752">
          <cell r="B1752">
            <v>2401</v>
          </cell>
          <cell r="C1752" t="str">
            <v>DISTRIBUIDOR DE AGREGADOS REBOCAVEL, CAPACIDADE 1,9 M3, LARGURA DE TRABALHO 3,66 M</v>
          </cell>
          <cell r="D1752" t="str">
            <v>UN</v>
          </cell>
        </row>
        <row r="1753">
          <cell r="B1753">
            <v>38870</v>
          </cell>
          <cell r="C1753" t="str">
            <v>DISTRIBUIDOR METALICO, COM ROSCA, 2 SAIDAS, DN 1" X 1/2", PARA CONEXAO COM ANEL DESLIZANTE EM TUBO PEX PARA INST. AGUA QUENTE/FRIA</v>
          </cell>
          <cell r="D1753" t="str">
            <v>UN</v>
          </cell>
        </row>
        <row r="1754">
          <cell r="B1754">
            <v>38869</v>
          </cell>
          <cell r="C1754" t="str">
            <v>DISTRIBUIDOR METALICO, COM ROSCA, 2 SAIDAS, DN 3/4" X 1/2", PARA CONEXAO COM ANEL DESLIZANTE EM TUBO PEX PARA INST. AGUA QUENTE/FRIA</v>
          </cell>
          <cell r="D1754" t="str">
            <v>UN</v>
          </cell>
        </row>
        <row r="1755">
          <cell r="B1755">
            <v>38872</v>
          </cell>
          <cell r="C1755" t="str">
            <v>DISTRIBUIDOR METALICO, COM ROSCA, 3 SAIDAS, DN 1" X 1/2", PARA CONEXAO COM ANEL DESLIZANTE EM TUBO PEX PARA INST. AGUA QUENTE/FRIA</v>
          </cell>
          <cell r="D1755" t="str">
            <v>UN</v>
          </cell>
        </row>
        <row r="1756">
          <cell r="B1756">
            <v>38871</v>
          </cell>
          <cell r="C1756" t="str">
            <v>DISTRIBUIDOR METALICO, COM ROSCA, 3 SAIDAS, DN 3/4" X 1/2", PARA CONEXAO COM ANEL DESLIZANTE EM TUBO PEX PARA INST. AGUA QUENTE/FRIA</v>
          </cell>
          <cell r="D1756" t="str">
            <v>UN</v>
          </cell>
        </row>
        <row r="1757">
          <cell r="B1757">
            <v>39283</v>
          </cell>
          <cell r="C1757" t="str">
            <v>DISTRIBUIDOR, PLASTICO, 2 SAIDAS, DN 32 X 16 MM, PARA CONEXAO COM CRIMPAGEM, EM TUBO PEX PARA INST. AGUA QUENTE/FRIA</v>
          </cell>
          <cell r="D1757" t="str">
            <v>UN</v>
          </cell>
        </row>
        <row r="1758">
          <cell r="B1758">
            <v>39285</v>
          </cell>
          <cell r="C1758" t="str">
            <v>DISTRIBUIDOR, PLASTICO, 2 SAIDAS, DN 32 X 25 MM, PARA CONEXAO COM CRIMPAGEM, EM TUBO PEX PARA INST. AGUA QUENTE/FRIA</v>
          </cell>
          <cell r="D1758" t="str">
            <v>UN</v>
          </cell>
        </row>
        <row r="1759">
          <cell r="B1759">
            <v>39286</v>
          </cell>
          <cell r="C1759" t="str">
            <v>DISTRIBUIDOR, PLASTICO, 3 SAIDAS, DN 32 X 16 MM, PARA CONEXAO COM CRIMPAGEM, EM TUBO PEX PARA INST. AGUA QUENTE/FRIA</v>
          </cell>
          <cell r="D1759" t="str">
            <v>UN</v>
          </cell>
        </row>
        <row r="1760">
          <cell r="B1760">
            <v>39288</v>
          </cell>
          <cell r="C1760" t="str">
            <v>DISTRIBUIDOR, PLASTICO, 3 SAIDAS, DN 32 X 25 MM, PARA CONEXAO COM CRIMPAGEM, EM TUBO PEX PARA INST. AGUA QUENTE/FRIA</v>
          </cell>
          <cell r="D1760" t="str">
            <v>UN</v>
          </cell>
        </row>
        <row r="1761">
          <cell r="B1761">
            <v>44476</v>
          </cell>
          <cell r="C1761" t="str">
            <v>DIVISORIA EM GRANITO, COM DUAS FACES POLIDAS, TIPO ANDORINHA/ QUARTZ/ CASTELO/ CORUMBA OU OUTROS EQUIVALENTES DA REGIAO, E= *3,0* CM</v>
          </cell>
          <cell r="D1761" t="str">
            <v>M2</v>
          </cell>
          <cell r="E1761">
            <v>895.03</v>
          </cell>
          <cell r="F1761">
            <v>895.03</v>
          </cell>
        </row>
        <row r="1762">
          <cell r="B1762">
            <v>10629</v>
          </cell>
          <cell r="C1762" t="str">
            <v>DIVISORIA EM MARMORE, COM DUAS FACES POLIDAS, BRANCO COMUM, E= *3,0* CM</v>
          </cell>
          <cell r="D1762" t="str">
            <v>M2</v>
          </cell>
          <cell r="E1762">
            <v>762.15</v>
          </cell>
          <cell r="F1762">
            <v>762.15</v>
          </cell>
        </row>
        <row r="1763">
          <cell r="B1763">
            <v>10698</v>
          </cell>
          <cell r="C1763" t="str">
            <v>DIVISORIA, PLACA PRE-MOLDADA EM GRANILITE, MARMORITE OU GRANITINA, E = *3 CM</v>
          </cell>
          <cell r="D1763" t="str">
            <v>M2</v>
          </cell>
        </row>
        <row r="1764">
          <cell r="B1764">
            <v>40521</v>
          </cell>
          <cell r="C1764" t="str">
            <v>DOBRADEIRA ELETROMECANICA DE VERGALHAO, PARA ACO DE DIAMETRO ATE 1 1/2", MOTOR ELETRICO TRIFASICO, POTENCIA DE 3 HP ATE 5 HP</v>
          </cell>
          <cell r="D1764" t="str">
            <v>UN</v>
          </cell>
          <cell r="E1764">
            <v>120174.77</v>
          </cell>
          <cell r="F1764">
            <v>120174.77</v>
          </cell>
        </row>
        <row r="1765">
          <cell r="B1765">
            <v>2432</v>
          </cell>
          <cell r="C1765" t="str">
            <v>DOBRADICA EM ACO/FERRO, 3 1/2" X 3", E= 1,9 A 2 MM, COM ANEL, CROMADO OU ZINCADO, TAMPA BOLA, COM PARAFUSOS</v>
          </cell>
          <cell r="D1765" t="str">
            <v>UN</v>
          </cell>
          <cell r="E1765">
            <v>34.86</v>
          </cell>
          <cell r="F1765">
            <v>34.86</v>
          </cell>
        </row>
        <row r="1766">
          <cell r="B1766">
            <v>2418</v>
          </cell>
          <cell r="C1766" t="str">
            <v>DOBRADICA EM ACO/FERRO, 3" X 2 1/2", E= 1,2 A 1,8 MM, SEM ANEL, CROMADO OU ZINCADO, TAMPA BOLA, COM PARAFUSOS</v>
          </cell>
          <cell r="D1766" t="str">
            <v>UN</v>
          </cell>
          <cell r="E1766">
            <v>16.170000000000002</v>
          </cell>
          <cell r="F1766">
            <v>16.170000000000002</v>
          </cell>
        </row>
        <row r="1767">
          <cell r="B1767">
            <v>2433</v>
          </cell>
          <cell r="C1767" t="str">
            <v>DOBRADICA EM ACO/FERRO, 3" X 2 1/2", E= 1,2 A 1,8 MM, SEM ANEL, CROMADO OU ZINCADO, TAMPA CHATA, COM PARAFUSOS</v>
          </cell>
          <cell r="D1767" t="str">
            <v>UN</v>
          </cell>
          <cell r="E1767">
            <v>11.81</v>
          </cell>
          <cell r="F1767">
            <v>11.81</v>
          </cell>
        </row>
        <row r="1768">
          <cell r="B1768">
            <v>2420</v>
          </cell>
          <cell r="C1768" t="str">
            <v>DOBRADICA EM ACO/FERRO, 3" X 2 1/2", E= 1,9 A 2 MM, SEM ANEL, CROMADO OU ZINCADO, TAMPA BOLA, COM PARAFUSOS</v>
          </cell>
          <cell r="D1768" t="str">
            <v>UN</v>
          </cell>
          <cell r="E1768">
            <v>20.28</v>
          </cell>
          <cell r="F1768">
            <v>20.28</v>
          </cell>
        </row>
        <row r="1769">
          <cell r="B1769">
            <v>11447</v>
          </cell>
          <cell r="C1769" t="str">
            <v>DOBRADICA EM LATAO, 3" X 2 1/2 ", E= 1,9 A 2 MM, COM ANEL, CROMADO, TAMPA BOLA, COM PARAFUSOS</v>
          </cell>
          <cell r="D1769" t="str">
            <v>UN</v>
          </cell>
          <cell r="E1769">
            <v>40.08</v>
          </cell>
          <cell r="F1769">
            <v>40.08</v>
          </cell>
        </row>
        <row r="1770">
          <cell r="B1770">
            <v>11451</v>
          </cell>
          <cell r="C1770" t="str">
            <v>DOBRADICA TIPO VAI-E-VEM EM ACO/FERRO, TAMANHO 3", GALVANIZADO, COM PARAFUSOS</v>
          </cell>
          <cell r="D1770" t="str">
            <v>UN</v>
          </cell>
          <cell r="E1770">
            <v>107.45</v>
          </cell>
          <cell r="F1770">
            <v>107.45</v>
          </cell>
        </row>
        <row r="1771">
          <cell r="B1771">
            <v>11116</v>
          </cell>
          <cell r="C1771" t="str">
            <v>DOMOS / CLARABOIA INDIVIDUAL, EM ACRILICO BRANCO/LEITOSO, *95 X 95* CM, INCLUI ACESSORIOS DE FIXACAO, SEM INSTALACAO</v>
          </cell>
          <cell r="D1771" t="str">
            <v>UN</v>
          </cell>
        </row>
        <row r="1772">
          <cell r="B1772">
            <v>38411</v>
          </cell>
          <cell r="C1772" t="str">
            <v>DOSADOR DE AREIA, CAPACIDADE DE *26* LITROS</v>
          </cell>
          <cell r="D1772" t="str">
            <v>UN</v>
          </cell>
          <cell r="E1772">
            <v>1805.63</v>
          </cell>
          <cell r="F1772">
            <v>1805.63</v>
          </cell>
        </row>
        <row r="1773">
          <cell r="B1773">
            <v>38189</v>
          </cell>
          <cell r="C1773" t="str">
            <v>DUCHA / CHUVEIRO METALICO, DE PAREDE, ARTICULAVEL, COM BRACO/CANO, SEM DESVIADOR</v>
          </cell>
          <cell r="D1773" t="str">
            <v>UN</v>
          </cell>
          <cell r="E1773">
            <v>203.81</v>
          </cell>
          <cell r="F1773">
            <v>203.81</v>
          </cell>
        </row>
        <row r="1774">
          <cell r="B1774">
            <v>38190</v>
          </cell>
          <cell r="C1774" t="str">
            <v>DUCHA / CHUVEIRO METALICO, DE PAREDE, ARTICULAVEL, COM DESVIADOR E DUCHA MANUAL</v>
          </cell>
          <cell r="D1774" t="str">
            <v>UN</v>
          </cell>
          <cell r="E1774">
            <v>429.37</v>
          </cell>
          <cell r="F1774">
            <v>429.37</v>
          </cell>
        </row>
        <row r="1775">
          <cell r="B1775">
            <v>7608</v>
          </cell>
          <cell r="C1775" t="str">
            <v>DUCHA / CHUVEIRO PLASTICO SIMPLES, 5", BRANCO, PARA ACOPLAR EM HASTE 1/2", AGUA FRIA</v>
          </cell>
          <cell r="D1775" t="str">
            <v>UN</v>
          </cell>
          <cell r="E1775">
            <v>9.27</v>
          </cell>
          <cell r="F1775">
            <v>9.27</v>
          </cell>
        </row>
        <row r="1776">
          <cell r="B1776">
            <v>1370</v>
          </cell>
          <cell r="C1776" t="str">
            <v>DUCHA HIGIENICA PLASTICA COM REGISTRO METALICO 1/2"</v>
          </cell>
          <cell r="D1776" t="str">
            <v>UN</v>
          </cell>
          <cell r="E1776">
            <v>144.88999999999999</v>
          </cell>
          <cell r="F1776">
            <v>144.88999999999999</v>
          </cell>
        </row>
        <row r="1777">
          <cell r="B1777">
            <v>36516</v>
          </cell>
          <cell r="C1777" t="str">
            <v>DUMPER COM CAPACIDADE DE CARGA DE 1700 KG, PARTIDA ELETRICA, MOTOR DIESEL COM POTENCIA DE 16 CV</v>
          </cell>
          <cell r="D1777" t="str">
            <v>UN</v>
          </cell>
        </row>
        <row r="1778">
          <cell r="B1778">
            <v>34777</v>
          </cell>
          <cell r="C1778" t="str">
            <v>ELEMENTO VAZADO CERAMICO DIAGONAL (TIPO FLOR/QUADRADO/XIS) DE *7 X 18 X 25* CM (L X A X C)</v>
          </cell>
          <cell r="D1778" t="str">
            <v>UN</v>
          </cell>
          <cell r="E1778">
            <v>2.58</v>
          </cell>
          <cell r="F1778">
            <v>2.58</v>
          </cell>
        </row>
        <row r="1779">
          <cell r="B1779">
            <v>7272</v>
          </cell>
          <cell r="C1779" t="str">
            <v>ELEMENTO VAZADO CERAMICO QUADRADO (TIPO RETO OU REDONDO) DE *7 A 9 X 20 X 20* CM (L X A X C)</v>
          </cell>
          <cell r="D1779" t="str">
            <v>UN</v>
          </cell>
          <cell r="E1779">
            <v>1.94</v>
          </cell>
          <cell r="F1779">
            <v>1.94</v>
          </cell>
        </row>
        <row r="1780">
          <cell r="B1780">
            <v>10605</v>
          </cell>
          <cell r="C1780" t="str">
            <v>ELEMENTO VAZADO DE CONCRETO, QUADRICULADO, 1 FURO *10 X 10 X 10* CM</v>
          </cell>
          <cell r="D1780" t="str">
            <v>UN</v>
          </cell>
          <cell r="E1780">
            <v>5.25</v>
          </cell>
          <cell r="F1780">
            <v>5.25</v>
          </cell>
        </row>
        <row r="1781">
          <cell r="B1781">
            <v>10604</v>
          </cell>
          <cell r="C1781" t="str">
            <v>ELEMENTO VAZADO DE CONCRETO, QUADRICULADO, 1 FURO *20 X 10 X 7* CM</v>
          </cell>
          <cell r="D1781" t="str">
            <v>UN</v>
          </cell>
          <cell r="E1781">
            <v>12.24</v>
          </cell>
          <cell r="F1781">
            <v>12.24</v>
          </cell>
        </row>
        <row r="1782">
          <cell r="B1782">
            <v>672</v>
          </cell>
          <cell r="C1782" t="str">
            <v>ELEMENTO VAZADO DE CONCRETO, QUADRICULADO, 1 FURO *20 X 20 X 6,5* CM</v>
          </cell>
          <cell r="D1782" t="str">
            <v>UN</v>
          </cell>
          <cell r="E1782">
            <v>16.829999999999998</v>
          </cell>
          <cell r="F1782">
            <v>16.829999999999998</v>
          </cell>
        </row>
        <row r="1783">
          <cell r="B1783">
            <v>668</v>
          </cell>
          <cell r="C1783" t="str">
            <v>ELEMENTO VAZADO DE CONCRETO, QUADRICULADO, 16 FUROS *29 X 29 X 6* CM</v>
          </cell>
          <cell r="D1783" t="str">
            <v>UN</v>
          </cell>
          <cell r="E1783">
            <v>20.32</v>
          </cell>
          <cell r="F1783">
            <v>20.32</v>
          </cell>
        </row>
        <row r="1784">
          <cell r="B1784">
            <v>10578</v>
          </cell>
          <cell r="C1784" t="str">
            <v>ELEMENTO VAZADO DE CONCRETO, QUADRICULADO, 16 FUROS *33 X 33 X 10* CM</v>
          </cell>
          <cell r="D1784" t="str">
            <v>UN</v>
          </cell>
          <cell r="E1784">
            <v>23.67</v>
          </cell>
          <cell r="F1784">
            <v>23.67</v>
          </cell>
        </row>
        <row r="1785">
          <cell r="B1785">
            <v>666</v>
          </cell>
          <cell r="C1785" t="str">
            <v>ELEMENTO VAZADO DE CONCRETO, QUADRICULADO, 16 FUROS *40 X 40 X 7* CM</v>
          </cell>
          <cell r="D1785" t="str">
            <v>UN</v>
          </cell>
          <cell r="E1785">
            <v>26.32</v>
          </cell>
          <cell r="F1785">
            <v>26.32</v>
          </cell>
        </row>
        <row r="1786">
          <cell r="B1786">
            <v>665</v>
          </cell>
          <cell r="C1786" t="str">
            <v>ELEMENTO VAZADO DE CONCRETO, QUADRICULADO, 16 FUROS *50 X 50 X 7* CM</v>
          </cell>
          <cell r="D1786" t="str">
            <v>UN</v>
          </cell>
          <cell r="E1786">
            <v>35.200000000000003</v>
          </cell>
          <cell r="F1786">
            <v>35.200000000000003</v>
          </cell>
        </row>
        <row r="1787">
          <cell r="B1787">
            <v>10577</v>
          </cell>
          <cell r="C1787" t="str">
            <v>ELEMENTO VAZADO DE CONCRETO, QUADRICULADO, 25 FUROS *50 X 50 X 5* CM</v>
          </cell>
          <cell r="D1787" t="str">
            <v>UN</v>
          </cell>
          <cell r="E1787">
            <v>31.22</v>
          </cell>
          <cell r="F1787">
            <v>31.22</v>
          </cell>
        </row>
        <row r="1788">
          <cell r="B1788">
            <v>10583</v>
          </cell>
          <cell r="C1788" t="str">
            <v>ELEMENTO VAZADO DE CONCRETO, VENEZIANA *39 X 22 X 15* CM</v>
          </cell>
          <cell r="D1788" t="str">
            <v>UN</v>
          </cell>
          <cell r="E1788">
            <v>16.22</v>
          </cell>
          <cell r="F1788">
            <v>16.22</v>
          </cell>
        </row>
        <row r="1789">
          <cell r="B1789">
            <v>10579</v>
          </cell>
          <cell r="C1789" t="str">
            <v>ELEMENTO VAZADO DE CONCRETO, VENEZIANA *39 X 29 X 10* CM</v>
          </cell>
          <cell r="D1789" t="str">
            <v>UN</v>
          </cell>
          <cell r="E1789">
            <v>28.27</v>
          </cell>
          <cell r="F1789">
            <v>28.27</v>
          </cell>
        </row>
        <row r="1790">
          <cell r="B1790">
            <v>10582</v>
          </cell>
          <cell r="C1790" t="str">
            <v>ELEMENTO VAZADO DE CONCRETO, VENEZIANA *40 X 10 X 10* CM</v>
          </cell>
          <cell r="D1790" t="str">
            <v>UN</v>
          </cell>
          <cell r="E1790">
            <v>14.28</v>
          </cell>
          <cell r="F1790">
            <v>14.28</v>
          </cell>
        </row>
        <row r="1791">
          <cell r="B1791">
            <v>2436</v>
          </cell>
          <cell r="C1791" t="str">
            <v>ELETRICISTA (HORISTA)</v>
          </cell>
          <cell r="D1791" t="str">
            <v>H</v>
          </cell>
          <cell r="E1791">
            <v>18.75</v>
          </cell>
          <cell r="F1791">
            <v>20.97</v>
          </cell>
        </row>
        <row r="1792">
          <cell r="B1792">
            <v>40918</v>
          </cell>
          <cell r="C1792" t="str">
            <v>ELETRICISTA (MENSALISTA)</v>
          </cell>
          <cell r="D1792" t="str">
            <v>MES</v>
          </cell>
          <cell r="E1792">
            <v>3282.4</v>
          </cell>
          <cell r="F1792">
            <v>3671.31</v>
          </cell>
        </row>
        <row r="1793">
          <cell r="B1793">
            <v>10998</v>
          </cell>
          <cell r="C1793" t="str">
            <v>ELETRODO REVESTIDO AWS - E-6010, DIAMETRO IGUAL A 4,00 MM</v>
          </cell>
          <cell r="D1793" t="str">
            <v>KG</v>
          </cell>
          <cell r="E1793">
            <v>31.44</v>
          </cell>
          <cell r="F1793">
            <v>31.44</v>
          </cell>
        </row>
        <row r="1794">
          <cell r="B1794">
            <v>11002</v>
          </cell>
          <cell r="C1794" t="str">
            <v>ELETRODO REVESTIDO AWS - E6013, DIAMETRO IGUAL A 2,50 MM</v>
          </cell>
          <cell r="D1794" t="str">
            <v>KG</v>
          </cell>
          <cell r="E1794">
            <v>28.81</v>
          </cell>
          <cell r="F1794">
            <v>28.81</v>
          </cell>
        </row>
        <row r="1795">
          <cell r="B1795">
            <v>10999</v>
          </cell>
          <cell r="C1795" t="str">
            <v>ELETRODO REVESTIDO AWS - E6013, DIAMETRO IGUAL A 4,00 MM</v>
          </cell>
          <cell r="D1795" t="str">
            <v>KG</v>
          </cell>
          <cell r="E1795">
            <v>27.68</v>
          </cell>
          <cell r="F1795">
            <v>27.68</v>
          </cell>
        </row>
        <row r="1796">
          <cell r="B1796">
            <v>10997</v>
          </cell>
          <cell r="C1796" t="str">
            <v>ELETRODO REVESTIDO AWS - E7018, DIAMETRO IGUAL A 4,00 MM</v>
          </cell>
          <cell r="D1796" t="str">
            <v>KG</v>
          </cell>
          <cell r="E1796">
            <v>30</v>
          </cell>
          <cell r="F1796">
            <v>30</v>
          </cell>
        </row>
        <row r="1797">
          <cell r="B1797">
            <v>2685</v>
          </cell>
          <cell r="C1797" t="str">
            <v>ELETRODUTO DE PVC RIGIDO ROSCAVEL DE 1 ", SEM LUVA</v>
          </cell>
          <cell r="D1797" t="str">
            <v>M</v>
          </cell>
          <cell r="E1797">
            <v>9.09</v>
          </cell>
          <cell r="F1797">
            <v>9.09</v>
          </cell>
        </row>
        <row r="1798">
          <cell r="B1798">
            <v>2680</v>
          </cell>
          <cell r="C1798" t="str">
            <v>ELETRODUTO DE PVC RIGIDO ROSCAVEL DE 1 1/2 ", SEM LUVA</v>
          </cell>
          <cell r="D1798" t="str">
            <v>M</v>
          </cell>
          <cell r="E1798">
            <v>13.3</v>
          </cell>
          <cell r="F1798">
            <v>13.3</v>
          </cell>
        </row>
        <row r="1799">
          <cell r="B1799">
            <v>2684</v>
          </cell>
          <cell r="C1799" t="str">
            <v>ELETRODUTO DE PVC RIGIDO ROSCAVEL DE 1 1/4 ", SEM LUVA</v>
          </cell>
          <cell r="D1799" t="str">
            <v>M</v>
          </cell>
          <cell r="E1799">
            <v>12.1</v>
          </cell>
          <cell r="F1799">
            <v>12.1</v>
          </cell>
        </row>
        <row r="1800">
          <cell r="B1800">
            <v>2673</v>
          </cell>
          <cell r="C1800" t="str">
            <v>ELETRODUTO DE PVC RIGIDO ROSCAVEL DE 1/2 ", SEM LUVA</v>
          </cell>
          <cell r="D1800" t="str">
            <v>M</v>
          </cell>
          <cell r="E1800">
            <v>4.67</v>
          </cell>
          <cell r="F1800">
            <v>4.67</v>
          </cell>
        </row>
        <row r="1801">
          <cell r="B1801">
            <v>2681</v>
          </cell>
          <cell r="C1801" t="str">
            <v>ELETRODUTO DE PVC RIGIDO ROSCAVEL DE 2 ", SEM LUVA</v>
          </cell>
          <cell r="D1801" t="str">
            <v>M</v>
          </cell>
          <cell r="E1801">
            <v>21.73</v>
          </cell>
          <cell r="F1801">
            <v>21.73</v>
          </cell>
        </row>
        <row r="1802">
          <cell r="B1802">
            <v>2682</v>
          </cell>
          <cell r="C1802" t="str">
            <v>ELETRODUTO DE PVC RIGIDO ROSCAVEL DE 2 1/2 ", SEM LUVA</v>
          </cell>
          <cell r="D1802" t="str">
            <v>M</v>
          </cell>
          <cell r="E1802">
            <v>31.7</v>
          </cell>
          <cell r="F1802">
            <v>31.7</v>
          </cell>
        </row>
        <row r="1803">
          <cell r="B1803">
            <v>2686</v>
          </cell>
          <cell r="C1803" t="str">
            <v>ELETRODUTO DE PVC RIGIDO ROSCAVEL DE 3 ", SEM LUVA</v>
          </cell>
          <cell r="D1803" t="str">
            <v>M</v>
          </cell>
          <cell r="E1803">
            <v>39.76</v>
          </cell>
          <cell r="F1803">
            <v>39.76</v>
          </cell>
        </row>
        <row r="1804">
          <cell r="B1804">
            <v>2674</v>
          </cell>
          <cell r="C1804" t="str">
            <v>ELETRODUTO DE PVC RIGIDO ROSCAVEL DE 3/4 ", SEM LUVA</v>
          </cell>
          <cell r="D1804" t="str">
            <v>M</v>
          </cell>
          <cell r="E1804">
            <v>5.81</v>
          </cell>
          <cell r="F1804">
            <v>5.81</v>
          </cell>
        </row>
        <row r="1805">
          <cell r="B1805">
            <v>2683</v>
          </cell>
          <cell r="C1805" t="str">
            <v>ELETRODUTO DE PVC RIGIDO ROSCAVEL DE 4 ", SEM LUVA</v>
          </cell>
          <cell r="D1805" t="str">
            <v>M</v>
          </cell>
          <cell r="E1805">
            <v>62.65</v>
          </cell>
          <cell r="F1805">
            <v>62.65</v>
          </cell>
        </row>
        <row r="1806">
          <cell r="B1806">
            <v>2676</v>
          </cell>
          <cell r="C1806" t="str">
            <v>ELETRODUTO DE PVC RIGIDO SOLDAVEL, CLASSE B, DE 20 MM</v>
          </cell>
          <cell r="D1806" t="str">
            <v>M</v>
          </cell>
          <cell r="E1806">
            <v>2.71</v>
          </cell>
          <cell r="F1806">
            <v>2.71</v>
          </cell>
        </row>
        <row r="1807">
          <cell r="B1807">
            <v>2678</v>
          </cell>
          <cell r="C1807" t="str">
            <v>ELETRODUTO DE PVC RIGIDO SOLDAVEL, CLASSE B, DE 25 MM</v>
          </cell>
          <cell r="D1807" t="str">
            <v>M</v>
          </cell>
          <cell r="E1807">
            <v>3.4</v>
          </cell>
          <cell r="F1807">
            <v>3.4</v>
          </cell>
        </row>
        <row r="1808">
          <cell r="B1808">
            <v>2679</v>
          </cell>
          <cell r="C1808" t="str">
            <v>ELETRODUTO DE PVC RIGIDO SOLDAVEL, CLASSE B, DE 32 MM</v>
          </cell>
          <cell r="D1808" t="str">
            <v>M</v>
          </cell>
          <cell r="E1808">
            <v>5.24</v>
          </cell>
          <cell r="F1808">
            <v>5.24</v>
          </cell>
        </row>
        <row r="1809">
          <cell r="B1809">
            <v>12070</v>
          </cell>
          <cell r="C1809" t="str">
            <v>ELETRODUTO DE PVC RIGIDO SOLDAVEL, CLASSE B, DE 40 MM</v>
          </cell>
          <cell r="D1809" t="str">
            <v>M</v>
          </cell>
          <cell r="E1809">
            <v>7.3</v>
          </cell>
          <cell r="F1809">
            <v>7.3</v>
          </cell>
        </row>
        <row r="1810">
          <cell r="B1810">
            <v>2675</v>
          </cell>
          <cell r="C1810" t="str">
            <v>ELETRODUTO DE PVC RIGIDO SOLDAVEL, CLASSE B, DE 50 MM</v>
          </cell>
          <cell r="D1810" t="str">
            <v>M</v>
          </cell>
          <cell r="E1810">
            <v>9.49</v>
          </cell>
          <cell r="F1810">
            <v>9.49</v>
          </cell>
        </row>
        <row r="1811">
          <cell r="B1811">
            <v>12067</v>
          </cell>
          <cell r="C1811" t="str">
            <v>ELETRODUTO DE PVC RIGIDO SOLDAVEL, CLASSE B, DE 60 MM</v>
          </cell>
          <cell r="D1811" t="str">
            <v>M</v>
          </cell>
          <cell r="E1811">
            <v>12.87</v>
          </cell>
          <cell r="F1811">
            <v>12.87</v>
          </cell>
        </row>
        <row r="1812">
          <cell r="B1812">
            <v>21128</v>
          </cell>
          <cell r="C1812" t="str">
            <v>ELETRODUTO EM ACO GALVANIZADO ELETROLITICO, LEVE, DIAMETRO 3/4", PAREDE DE 0,90 MM</v>
          </cell>
          <cell r="D1812" t="str">
            <v>M</v>
          </cell>
        </row>
        <row r="1813">
          <cell r="B1813">
            <v>40400</v>
          </cell>
          <cell r="C1813" t="str">
            <v>ELETRODUTO FLEXIVEL PLANO EM PEAD, COR PRETA E LARANJA, DIAMETRO 25 MM</v>
          </cell>
          <cell r="D1813" t="str">
            <v>M</v>
          </cell>
        </row>
        <row r="1814">
          <cell r="B1814">
            <v>40401</v>
          </cell>
          <cell r="C1814" t="str">
            <v>ELETRODUTO FLEXIVEL PLANO EM PEAD, COR PRETA E LARANJA, DIAMETRO 32 MM</v>
          </cell>
          <cell r="D1814" t="str">
            <v>M</v>
          </cell>
        </row>
        <row r="1815">
          <cell r="B1815">
            <v>40402</v>
          </cell>
          <cell r="C1815" t="str">
            <v>ELETRODUTO FLEXIVEL PLANO EM PEAD, COR PRETA E LARANJA, DIAMETRO 40 MM</v>
          </cell>
          <cell r="D1815" t="str">
            <v>M</v>
          </cell>
        </row>
        <row r="1816">
          <cell r="B1816">
            <v>21137</v>
          </cell>
          <cell r="C1816" t="str">
            <v>ELETRODUTO FLEXIVEL, EM FITA DE ACO GALVANIZADO, REVESTIDO COM PVC PRETO, DIAMETRO EXTERNO DE 15 MM, DN = 3/8", TIPO SEALTUBO</v>
          </cell>
          <cell r="D1816" t="str">
            <v>M</v>
          </cell>
        </row>
        <row r="1817">
          <cell r="B1817">
            <v>2504</v>
          </cell>
          <cell r="C1817" t="str">
            <v>ELETRODUTO FLEXIVEL, EM FITA DE ACO GALVANIZADO, REVESTIDO COM PVC PRETO, DIAMETRO EXTERNO DE 25 MM, DN = 3/4", TIPO SEALTUBO</v>
          </cell>
          <cell r="D1817" t="str">
            <v>M</v>
          </cell>
        </row>
        <row r="1818">
          <cell r="B1818">
            <v>2501</v>
          </cell>
          <cell r="C1818" t="str">
            <v>ELETRODUTO FLEXIVEL, EM FITA DE ACO GALVANIZADO, REVESTIDO COM PVC PRETO, DIAMETRO EXTERNO DE 32 MM, DN = 1", TIPO SEALTUBO</v>
          </cell>
          <cell r="D1818" t="str">
            <v>M</v>
          </cell>
        </row>
        <row r="1819">
          <cell r="B1819">
            <v>2502</v>
          </cell>
          <cell r="C1819" t="str">
            <v>ELETRODUTO FLEXIVEL, EM FITA DE ACO GALVANIZADO, REVESTIDO COM PVC PRETO, DIAMETRO EXTERNO DE 40 MM, DN = 1 1/4", TIPO SEALTUBO</v>
          </cell>
          <cell r="D1819" t="str">
            <v>M</v>
          </cell>
        </row>
        <row r="1820">
          <cell r="B1820">
            <v>2503</v>
          </cell>
          <cell r="C1820" t="str">
            <v>ELETRODUTO FLEXIVEL, EM FITA DE ACO GALVANIZADO, REVESTIDO COM PVC PRETO, DIAMETRO EXTERNO DE 50 MM, DN = 1 1/2", TIPO SEALTUBO</v>
          </cell>
          <cell r="D1820" t="str">
            <v>M</v>
          </cell>
        </row>
        <row r="1821">
          <cell r="B1821">
            <v>2500</v>
          </cell>
          <cell r="C1821" t="str">
            <v>ELETRODUTO FLEXIVEL, EM FITA DE ACO GALVANIZADO, REVESTIDO COM PVC PRETO, DIAMETRO EXTERNO DE 60 MM, DN = 2", TIPO SEALTUBO</v>
          </cell>
          <cell r="D1821" t="str">
            <v>M</v>
          </cell>
        </row>
        <row r="1822">
          <cell r="B1822">
            <v>2505</v>
          </cell>
          <cell r="C1822" t="str">
            <v>ELETRODUTO FLEXIVEL, EM FITA DE ACO GALVANIZADO, REVESTIDO COM PVC PRETO, DIAMETRO EXTERNO DE 75 MM, DN = 2 1/2", TIPO SEALTUBO</v>
          </cell>
          <cell r="D1822" t="str">
            <v>M</v>
          </cell>
        </row>
        <row r="1823">
          <cell r="B1823">
            <v>12056</v>
          </cell>
          <cell r="C1823" t="str">
            <v>ELETRODUTO FLEXIVEL, EM FITA DE ACO GALVANIZADO, SEM REVESTIMENTO, DIAMETRO NOMINAL 1 1/2"</v>
          </cell>
          <cell r="D1823" t="str">
            <v>M</v>
          </cell>
        </row>
        <row r="1824">
          <cell r="B1824">
            <v>12057</v>
          </cell>
          <cell r="C1824" t="str">
            <v>ELETRODUTO FLEXIVEL, EM FITA DE ACO GALVANIZADO, SEM REVESTIMENTO, DIAMETRO NOMINAL 1 1/4"</v>
          </cell>
          <cell r="D1824" t="str">
            <v>M</v>
          </cell>
        </row>
        <row r="1825">
          <cell r="B1825">
            <v>12058</v>
          </cell>
          <cell r="C1825" t="str">
            <v>ELETRODUTO FLEXIVEL, EM FITA DE ACO GALVANIZADO, SEM REVESTIMENTO, DIAMETRO NOMINAL 1"</v>
          </cell>
          <cell r="D1825" t="str">
            <v>M</v>
          </cell>
        </row>
        <row r="1826">
          <cell r="B1826">
            <v>12059</v>
          </cell>
          <cell r="C1826" t="str">
            <v>ELETRODUTO FLEXIVEL, EM FITA DE ACO GALVANIZADO, SEM REVESTIMENTO, DIAMETRO NOMINAL 1/2"</v>
          </cell>
          <cell r="D1826" t="str">
            <v>M</v>
          </cell>
        </row>
        <row r="1827">
          <cell r="B1827">
            <v>12060</v>
          </cell>
          <cell r="C1827" t="str">
            <v>ELETRODUTO FLEXIVEL, EM FITA DE ACO GALVANIZADO, SEM REVESTIMENTO, DIAMETRO NOMINAL 2 1/2"</v>
          </cell>
          <cell r="D1827" t="str">
            <v>M</v>
          </cell>
        </row>
        <row r="1828">
          <cell r="B1828">
            <v>12061</v>
          </cell>
          <cell r="C1828" t="str">
            <v>ELETRODUTO FLEXIVEL, EM FITA DE ACO GALVANIZADO, SEM REVESTIMENTO, DIAMETRO NOMINAL 2"</v>
          </cell>
          <cell r="D1828" t="str">
            <v>M</v>
          </cell>
        </row>
        <row r="1829">
          <cell r="B1829">
            <v>12062</v>
          </cell>
          <cell r="C1829" t="str">
            <v>ELETRODUTO FLEXIVEL, EM FITA DE ACO GALVANIZADO, SEM REVESTIMENTO, DIAMETRO NOMINAL 3"</v>
          </cell>
          <cell r="D1829" t="str">
            <v>M</v>
          </cell>
        </row>
        <row r="1830">
          <cell r="B1830">
            <v>2687</v>
          </cell>
          <cell r="C1830" t="str">
            <v>ELETRODUTO PVC FLEXIVEL CORRUGADO, COR AMARELA, DE 16 MM</v>
          </cell>
          <cell r="D1830" t="str">
            <v>M</v>
          </cell>
          <cell r="E1830">
            <v>2.37</v>
          </cell>
          <cell r="F1830">
            <v>2.37</v>
          </cell>
        </row>
        <row r="1831">
          <cell r="B1831">
            <v>2689</v>
          </cell>
          <cell r="C1831" t="str">
            <v>ELETRODUTO PVC FLEXIVEL CORRUGADO, COR AMARELA, DE 20 MM</v>
          </cell>
          <cell r="D1831" t="str">
            <v>M</v>
          </cell>
          <cell r="E1831">
            <v>2.82</v>
          </cell>
          <cell r="F1831">
            <v>2.82</v>
          </cell>
        </row>
        <row r="1832">
          <cell r="B1832">
            <v>2688</v>
          </cell>
          <cell r="C1832" t="str">
            <v>ELETRODUTO PVC FLEXIVEL CORRUGADO, COR AMARELA, DE 25 MM</v>
          </cell>
          <cell r="D1832" t="str">
            <v>M</v>
          </cell>
          <cell r="E1832">
            <v>3.06</v>
          </cell>
          <cell r="F1832">
            <v>3.06</v>
          </cell>
        </row>
        <row r="1833">
          <cell r="B1833">
            <v>2690</v>
          </cell>
          <cell r="C1833" t="str">
            <v>ELETRODUTO PVC FLEXIVEL CORRUGADO, COR AMARELA, DE 32 MM</v>
          </cell>
          <cell r="D1833" t="str">
            <v>M</v>
          </cell>
          <cell r="E1833">
            <v>5.23</v>
          </cell>
          <cell r="F1833">
            <v>5.23</v>
          </cell>
        </row>
        <row r="1834">
          <cell r="B1834">
            <v>39243</v>
          </cell>
          <cell r="C1834" t="str">
            <v>ELETRODUTO PVC FLEXIVEL CORRUGADO, REFORCADO, COR LARANJA, DE 20 MM, PARA LAJES E PISOS</v>
          </cell>
          <cell r="D1834" t="str">
            <v>M</v>
          </cell>
          <cell r="E1834">
            <v>3.45</v>
          </cell>
          <cell r="F1834">
            <v>3.45</v>
          </cell>
        </row>
        <row r="1835">
          <cell r="B1835">
            <v>39244</v>
          </cell>
          <cell r="C1835" t="str">
            <v>ELETRODUTO PVC FLEXIVEL CORRUGADO, REFORCADO, COR LARANJA, DE 25 MM, PARA LAJES E PISOS</v>
          </cell>
          <cell r="D1835" t="str">
            <v>M</v>
          </cell>
          <cell r="E1835">
            <v>4.66</v>
          </cell>
          <cell r="F1835">
            <v>4.66</v>
          </cell>
        </row>
        <row r="1836">
          <cell r="B1836">
            <v>39245</v>
          </cell>
          <cell r="C1836" t="str">
            <v>ELETRODUTO PVC FLEXIVEL CORRUGADO, REFORCADO, COR LARANJA, DE 32 MM, PARA LAJES E PISOS</v>
          </cell>
          <cell r="D1836" t="str">
            <v>M</v>
          </cell>
          <cell r="E1836">
            <v>8.9700000000000006</v>
          </cell>
          <cell r="F1836">
            <v>8.9700000000000006</v>
          </cell>
        </row>
        <row r="1837">
          <cell r="B1837">
            <v>39255</v>
          </cell>
          <cell r="C1837" t="str">
            <v>ELETRODUTO/CONDULETE DE PVC RIGIDO, LISO, COR CINZA, DE 1", PARA INSTALACOES APARENTES (NBR 5410)</v>
          </cell>
          <cell r="D1837" t="str">
            <v>M</v>
          </cell>
          <cell r="E1837">
            <v>24.82</v>
          </cell>
          <cell r="F1837">
            <v>24.82</v>
          </cell>
        </row>
        <row r="1838">
          <cell r="B1838">
            <v>39254</v>
          </cell>
          <cell r="C1838" t="str">
            <v>ELETRODUTO/CONDULETE DE PVC RIGIDO, LISO, COR CINZA, DE 1/2", PARA INSTALACOES APARENTES (NBR 5410)</v>
          </cell>
          <cell r="D1838" t="str">
            <v>M</v>
          </cell>
          <cell r="E1838">
            <v>13.41</v>
          </cell>
          <cell r="F1838">
            <v>13.41</v>
          </cell>
        </row>
        <row r="1839">
          <cell r="B1839">
            <v>39253</v>
          </cell>
          <cell r="C1839" t="str">
            <v>ELETRODUTO/CONDULETE DE PVC RIGIDO, LISO, COR CINZA, DE 3/4", PARA INSTALACOES APARENTES (NBR 5410)</v>
          </cell>
          <cell r="D1839" t="str">
            <v>M</v>
          </cell>
          <cell r="E1839">
            <v>17.09</v>
          </cell>
          <cell r="F1839">
            <v>17.09</v>
          </cell>
        </row>
        <row r="1840">
          <cell r="B1840">
            <v>39246</v>
          </cell>
          <cell r="C1840" t="str">
            <v>ELETRODUTO/DUTO PEAD FLEXIVEL PAREDE SIMPLES, CORRUGACAO HELICOIDAL, COR PRETA, SEM ROSCA, DE 1 1/2", CRC 680 N, PARA CABEAMENTO SUBTERRANEO (NBR 15715)</v>
          </cell>
          <cell r="D1840" t="str">
            <v>M</v>
          </cell>
        </row>
        <row r="1841">
          <cell r="B1841">
            <v>39247</v>
          </cell>
          <cell r="C1841" t="str">
            <v>ELETRODUTO/DUTO PEAD FLEXIVEL PAREDE SIMPLES, CORRUGACAO HELICOIDAL, COR PRETA, SEM ROSCA, DE 1 1/4", CRC 680 N, PARA CABEAMENTO SUBTERRANEO (NBR 15715)</v>
          </cell>
          <cell r="D1841" t="str">
            <v>M</v>
          </cell>
        </row>
        <row r="1842">
          <cell r="B1842">
            <v>2446</v>
          </cell>
          <cell r="C1842" t="str">
            <v>ELETRODUTO/DUTO PEAD FLEXIVEL PAREDE SIMPLES, CORRUGACAO HELICOIDAL, COR PRETA, SEM ROSCA, DE 2", CRC 680 N, PARA CABEAMENTO SUBTERRANEO (NBR 15715)</v>
          </cell>
          <cell r="D1842" t="str">
            <v>M</v>
          </cell>
        </row>
        <row r="1843">
          <cell r="B1843">
            <v>2442</v>
          </cell>
          <cell r="C1843" t="str">
            <v>ELETRODUTO/DUTO PEAD FLEXIVEL PAREDE SIMPLES, CORRUGACAO HELICOIDAL, COR PRETA, SEM ROSCA, DE 3", CRC 680 N, PARA CABEAMENTO SUBTERRANEO (NBR 15715)</v>
          </cell>
          <cell r="D1843" t="str">
            <v>M</v>
          </cell>
        </row>
        <row r="1844">
          <cell r="B1844">
            <v>39248</v>
          </cell>
          <cell r="C1844" t="str">
            <v>ELETRODUTO/DUTO PEAD FLEXIVEL PAREDE SIMPLES, CORRUGACAO HELICOIDAL, COR PRETA, SEM ROSCA, DE 4", CRC 680 N, PARA CABEAMENTO SUBTERRANEO (NBR 15715)</v>
          </cell>
          <cell r="D1844" t="str">
            <v>M</v>
          </cell>
        </row>
        <row r="1845">
          <cell r="B1845">
            <v>2438</v>
          </cell>
          <cell r="C1845" t="str">
            <v>ELETROTECNICO (HORISTA)</v>
          </cell>
          <cell r="D1845" t="str">
            <v>H</v>
          </cell>
          <cell r="E1845">
            <v>19.899999999999999</v>
          </cell>
          <cell r="F1845">
            <v>22.26</v>
          </cell>
        </row>
        <row r="1846">
          <cell r="B1846">
            <v>40922</v>
          </cell>
          <cell r="C1846" t="str">
            <v>ELETROTECNICO (MENSALISTA)</v>
          </cell>
          <cell r="D1846" t="str">
            <v>MES</v>
          </cell>
          <cell r="E1846">
            <v>3484.12</v>
          </cell>
          <cell r="F1846">
            <v>3896.93</v>
          </cell>
        </row>
        <row r="1847">
          <cell r="B1847">
            <v>36486</v>
          </cell>
          <cell r="C1847" t="str">
            <v>ELEVADOR DE CARGA A CABO, CABINE SEMI FECHADA 2,0 X 1,5 X 2,0 M, CAPACIDADE DE CARGA 1000 KG, TORRE 2,38 X 2,21 X 15 M, GUINCHO DE EMBREAGEM, FREIO DE SEGURANCA, LIMITADOR DE VELOCIDADE E CANCELA</v>
          </cell>
          <cell r="D1847" t="str">
            <v>UN</v>
          </cell>
        </row>
        <row r="1848">
          <cell r="B1848">
            <v>37777</v>
          </cell>
          <cell r="C1848" t="str">
            <v>ELEVADOR DE CREMALHEIRA CABINE FECHADA 1,5 X 2,5 X 2,35 M (UMA POR TORRE), CAPACIDADE DE CARGA 1200 KG (15 PESSOAS), TORRE 24 M (16 MODULOS), FREIO DE SEGURANCA, LIMITADOR DE CARGA</v>
          </cell>
          <cell r="D1848" t="str">
            <v>UN</v>
          </cell>
        </row>
        <row r="1849">
          <cell r="B1849">
            <v>12624</v>
          </cell>
          <cell r="C1849" t="str">
            <v>EMENDA PARA CALHA PLUVIAL, PVC, DIAMETRO ENTRE 119 E 170 MM, PARA DRENAGEM PLUVIAL PREDIAL</v>
          </cell>
          <cell r="D1849" t="str">
            <v>UN</v>
          </cell>
          <cell r="E1849">
            <v>28.76</v>
          </cell>
          <cell r="F1849">
            <v>28.76</v>
          </cell>
        </row>
        <row r="1850">
          <cell r="B1850">
            <v>517</v>
          </cell>
          <cell r="C1850" t="str">
            <v>EMULSAO ASFALTICA ANIONICA</v>
          </cell>
          <cell r="D1850" t="str">
            <v>L</v>
          </cell>
          <cell r="E1850">
            <v>11.86</v>
          </cell>
          <cell r="F1850">
            <v>11.86</v>
          </cell>
        </row>
        <row r="1851">
          <cell r="B1851">
            <v>37534</v>
          </cell>
          <cell r="C1851" t="str">
            <v>EMULSAO EXPLOSIVA EM CARTUCHOS DE 1" X 12", DENSIDADE 1.15 G/CM3, INICIACAO ESPOLETA N. 8 / CORDEL</v>
          </cell>
          <cell r="D1851" t="str">
            <v>KG</v>
          </cell>
        </row>
        <row r="1852">
          <cell r="B1852">
            <v>37535</v>
          </cell>
          <cell r="C1852" t="str">
            <v>EMULSAO EXPLOSIVA EM CARTUCHOS DE 1" X 24", DENSIDADE 1.15 G/CM3, INICIACAO ESPOLETA N. 8 / CORDEL</v>
          </cell>
          <cell r="D1852" t="str">
            <v>KG</v>
          </cell>
        </row>
        <row r="1853">
          <cell r="B1853">
            <v>37533</v>
          </cell>
          <cell r="C1853" t="str">
            <v>EMULSAO EXPLOSIVA EM CARTUCHOS DE 1" X 8", DENSIDADE 1.15 G/CM3, INICIACAO ESPOLETA N. 8 / CORDEL</v>
          </cell>
          <cell r="D1853" t="str">
            <v>KG</v>
          </cell>
        </row>
        <row r="1854">
          <cell r="B1854">
            <v>37537</v>
          </cell>
          <cell r="C1854" t="str">
            <v>EMULSAO EXPLOSIVA EM CARTUCHOS DE 2 1/2" X 24", DENSIDADE 1.15 G/CM3, INICIACAO ESPOLETA N. 8 / CORDEL</v>
          </cell>
          <cell r="D1854" t="str">
            <v>KG</v>
          </cell>
        </row>
        <row r="1855">
          <cell r="B1855">
            <v>37536</v>
          </cell>
          <cell r="C1855" t="str">
            <v>EMULSAO EXPLOSIVA EM CARTUCHOS DE 2 1/4" X 24", DENSIDADE 1.15 G/CM3, INICIACAO ESPOLETA N. 8 / CORDEL</v>
          </cell>
          <cell r="D1855" t="str">
            <v>KG</v>
          </cell>
        </row>
        <row r="1856">
          <cell r="B1856">
            <v>37532</v>
          </cell>
          <cell r="C1856" t="str">
            <v>EMULSAO EXPLOSIVA EM CARTUCHOS DE 2" X 24", DENSIDADE 1.15 G/CM3, INICIACAO ESPOLETA N. 8 / CORDEL</v>
          </cell>
          <cell r="D1856" t="str">
            <v>KG</v>
          </cell>
        </row>
        <row r="1857">
          <cell r="B1857">
            <v>2696</v>
          </cell>
          <cell r="C1857" t="str">
            <v>ENCANADOR OU BOMBEIRO HIDRAULICO (HORISTA)</v>
          </cell>
          <cell r="D1857" t="str">
            <v>H</v>
          </cell>
          <cell r="E1857">
            <v>18.75</v>
          </cell>
          <cell r="F1857">
            <v>20.97</v>
          </cell>
        </row>
        <row r="1858">
          <cell r="B1858">
            <v>40928</v>
          </cell>
          <cell r="C1858" t="str">
            <v>ENCANADOR OU BOMBEIRO HIDRAULICO (MENSALISTA)</v>
          </cell>
          <cell r="D1858" t="str">
            <v>MES</v>
          </cell>
          <cell r="E1858">
            <v>3282.4</v>
          </cell>
          <cell r="F1858">
            <v>3671.31</v>
          </cell>
        </row>
        <row r="1859">
          <cell r="B1859">
            <v>4083</v>
          </cell>
          <cell r="C1859" t="str">
            <v>ENCARREGADO GERAL DE OBRAS (HORISTA)</v>
          </cell>
          <cell r="D1859" t="str">
            <v>H</v>
          </cell>
          <cell r="E1859">
            <v>29.18</v>
          </cell>
          <cell r="F1859">
            <v>32.630000000000003</v>
          </cell>
        </row>
        <row r="1860">
          <cell r="B1860">
            <v>40818</v>
          </cell>
          <cell r="C1860" t="str">
            <v>ENCARREGADO GERAL DE OBRAS (MENSALISTA)</v>
          </cell>
          <cell r="D1860" t="str">
            <v>MES</v>
          </cell>
          <cell r="E1860">
            <v>5105.96</v>
          </cell>
          <cell r="F1860">
            <v>5710.93</v>
          </cell>
        </row>
        <row r="1861">
          <cell r="B1861">
            <v>43146</v>
          </cell>
          <cell r="C1861" t="str">
            <v>ENDURECEDOR MINERAL DE BASE CIMENTICIA PARA PISO DE CONCRETO</v>
          </cell>
          <cell r="D1861" t="str">
            <v>KG</v>
          </cell>
          <cell r="E1861">
            <v>9.1999999999999993</v>
          </cell>
          <cell r="F1861">
            <v>9.1999999999999993</v>
          </cell>
        </row>
        <row r="1862">
          <cell r="B1862">
            <v>2705</v>
          </cell>
          <cell r="C1862" t="str">
            <v>ENERGIA ELETRICA ATE 2000 KWH INDUSTRIAL, SEM DEMANDA</v>
          </cell>
          <cell r="D1862" t="str">
            <v>KWH</v>
          </cell>
          <cell r="E1862">
            <v>0.95</v>
          </cell>
          <cell r="F1862">
            <v>0.95</v>
          </cell>
        </row>
        <row r="1863">
          <cell r="B1863">
            <v>14250</v>
          </cell>
          <cell r="C1863" t="str">
            <v>ENERGIA ELETRICA COMERCIAL, BAIXA TENSAO, RELATIVA AO CONSUMO DE ATE 100 KWH, INCLUINDO ICMS, PIS/PASEP E COFINS</v>
          </cell>
          <cell r="D1863" t="str">
            <v>KWH</v>
          </cell>
          <cell r="E1863">
            <v>0.97</v>
          </cell>
          <cell r="F1863">
            <v>0.97</v>
          </cell>
        </row>
        <row r="1864">
          <cell r="B1864">
            <v>11683</v>
          </cell>
          <cell r="C1864" t="str">
            <v>ENGATE / RABICHO FLEXIVEL INOX 1/2" X 30 CM</v>
          </cell>
          <cell r="D1864" t="str">
            <v>UN</v>
          </cell>
          <cell r="E1864">
            <v>50.91</v>
          </cell>
          <cell r="F1864">
            <v>50.91</v>
          </cell>
        </row>
        <row r="1865">
          <cell r="B1865">
            <v>11684</v>
          </cell>
          <cell r="C1865" t="str">
            <v>ENGATE / RABICHO FLEXIVEL INOX 1/2" X 40 CM</v>
          </cell>
          <cell r="D1865" t="str">
            <v>UN</v>
          </cell>
          <cell r="E1865">
            <v>55.72</v>
          </cell>
          <cell r="F1865">
            <v>55.72</v>
          </cell>
        </row>
        <row r="1866">
          <cell r="B1866">
            <v>6141</v>
          </cell>
          <cell r="C1866" t="str">
            <v>ENGATE/RABICHO FLEXIVEL PLASTICO (PVC OU ABS) BRANCO 1/2" X 30 CM</v>
          </cell>
          <cell r="D1866" t="str">
            <v>UN</v>
          </cell>
          <cell r="E1866">
            <v>4.6900000000000004</v>
          </cell>
          <cell r="F1866">
            <v>4.6900000000000004</v>
          </cell>
        </row>
        <row r="1867">
          <cell r="B1867">
            <v>11681</v>
          </cell>
          <cell r="C1867" t="str">
            <v>ENGATE/RABICHO FLEXIVEL PLASTICO (PVC OU ABS) BRANCO 1/2" X 40 CM</v>
          </cell>
          <cell r="D1867" t="str">
            <v>UN</v>
          </cell>
          <cell r="E1867">
            <v>5.91</v>
          </cell>
          <cell r="F1867">
            <v>5.91</v>
          </cell>
        </row>
        <row r="1868">
          <cell r="B1868">
            <v>2706</v>
          </cell>
          <cell r="C1868" t="str">
            <v>ENGENHEIRO CIVIL DE OBRA JUNIOR (HORISTA)</v>
          </cell>
          <cell r="D1868" t="str">
            <v>H</v>
          </cell>
          <cell r="E1868">
            <v>112.15</v>
          </cell>
          <cell r="F1868">
            <v>125.41</v>
          </cell>
        </row>
        <row r="1869">
          <cell r="B1869">
            <v>40811</v>
          </cell>
          <cell r="C1869" t="str">
            <v>ENGENHEIRO CIVIL DE OBRA JUNIOR (MENSALISTA)</v>
          </cell>
          <cell r="D1869" t="str">
            <v>MES</v>
          </cell>
          <cell r="E1869">
            <v>19624.169999999998</v>
          </cell>
          <cell r="F1869">
            <v>21949.29</v>
          </cell>
        </row>
        <row r="1870">
          <cell r="B1870">
            <v>2707</v>
          </cell>
          <cell r="C1870" t="str">
            <v>ENGENHEIRO CIVIL DE OBRA PLENO (HORISTA)</v>
          </cell>
          <cell r="D1870" t="str">
            <v>H</v>
          </cell>
          <cell r="E1870">
            <v>117.72</v>
          </cell>
          <cell r="F1870">
            <v>131.63</v>
          </cell>
        </row>
        <row r="1871">
          <cell r="B1871">
            <v>40813</v>
          </cell>
          <cell r="C1871" t="str">
            <v>ENGENHEIRO CIVIL DE OBRA PLENO (MENSALISTA)</v>
          </cell>
          <cell r="D1871" t="str">
            <v>MES</v>
          </cell>
          <cell r="E1871">
            <v>20599.98</v>
          </cell>
          <cell r="F1871">
            <v>23040.71</v>
          </cell>
        </row>
        <row r="1872">
          <cell r="B1872">
            <v>2708</v>
          </cell>
          <cell r="C1872" t="str">
            <v>ENGENHEIRO CIVIL DE OBRA SENIOR (HORISTA)</v>
          </cell>
          <cell r="D1872" t="str">
            <v>H</v>
          </cell>
          <cell r="E1872">
            <v>140.55000000000001</v>
          </cell>
          <cell r="F1872">
            <v>157.16999999999999</v>
          </cell>
        </row>
        <row r="1873">
          <cell r="B1873">
            <v>40814</v>
          </cell>
          <cell r="C1873" t="str">
            <v>ENGENHEIRO CIVIL DE OBRA SENIOR (MENSALISTA)</v>
          </cell>
          <cell r="D1873" t="str">
            <v>MES</v>
          </cell>
          <cell r="E1873">
            <v>24593.89</v>
          </cell>
          <cell r="F1873">
            <v>27507.84</v>
          </cell>
        </row>
        <row r="1874">
          <cell r="B1874">
            <v>38403</v>
          </cell>
          <cell r="C1874" t="str">
            <v>ENXADA ESTREITA, EM ACO, *25 X 23* CM, COM CABO DE MADEIRA DE *150* CM</v>
          </cell>
          <cell r="D1874" t="str">
            <v>UN</v>
          </cell>
          <cell r="E1874">
            <v>44.56</v>
          </cell>
          <cell r="F1874">
            <v>44.56</v>
          </cell>
        </row>
        <row r="1875">
          <cell r="B1875">
            <v>43482</v>
          </cell>
          <cell r="C1875" t="str">
            <v>EPI - FAMILIA ALMOXARIFE - HORISTA (ENCARGOS COMPLEMENTARES - COLETADO CAIXA)</v>
          </cell>
          <cell r="D1875" t="str">
            <v>H</v>
          </cell>
          <cell r="E1875">
            <v>0.81</v>
          </cell>
          <cell r="F1875">
            <v>0.81</v>
          </cell>
        </row>
        <row r="1876">
          <cell r="B1876">
            <v>43494</v>
          </cell>
          <cell r="C1876" t="str">
            <v>EPI - FAMILIA ALMOXARIFE - MENSALISTA (ENCARGOS COMPLEMENTARES - COLETADO CAIXA)</v>
          </cell>
          <cell r="D1876" t="str">
            <v>MES</v>
          </cell>
          <cell r="E1876">
            <v>153.54</v>
          </cell>
          <cell r="F1876">
            <v>153.54</v>
          </cell>
        </row>
        <row r="1877">
          <cell r="B1877">
            <v>43483</v>
          </cell>
          <cell r="C1877" t="str">
            <v>EPI - FAMILIA CARPINTEIRO DE FORMAS - HORISTA (ENCARGOS COMPLEMENTARES - COLETADO CAIXA)</v>
          </cell>
          <cell r="D1877" t="str">
            <v>H</v>
          </cell>
          <cell r="E1877">
            <v>1.43</v>
          </cell>
          <cell r="F1877">
            <v>1.43</v>
          </cell>
        </row>
        <row r="1878">
          <cell r="B1878">
            <v>43495</v>
          </cell>
          <cell r="C1878" t="str">
            <v>EPI - FAMILIA CARPINTEIRO DE FORMAS - MENSALISTA (ENCARGOS COMPLEMENTARES - COLETADO CAIXA)</v>
          </cell>
          <cell r="D1878" t="str">
            <v>MES</v>
          </cell>
          <cell r="E1878">
            <v>270.51</v>
          </cell>
          <cell r="F1878">
            <v>270.51</v>
          </cell>
        </row>
        <row r="1879">
          <cell r="B1879">
            <v>43484</v>
          </cell>
          <cell r="C1879" t="str">
            <v>EPI - FAMILIA ELETRICISTA - HORISTA (ENCARGOS COMPLEMENTARES - COLETADO CAIXA)</v>
          </cell>
          <cell r="D1879" t="str">
            <v>H</v>
          </cell>
          <cell r="E1879">
            <v>1.26</v>
          </cell>
          <cell r="F1879">
            <v>1.26</v>
          </cell>
        </row>
        <row r="1880">
          <cell r="B1880">
            <v>43496</v>
          </cell>
          <cell r="C1880" t="str">
            <v>EPI - FAMILIA ELETRICISTA - MENSALISTA (ENCARGOS COMPLEMENTARES - COLETADO CAIXA)</v>
          </cell>
          <cell r="D1880" t="str">
            <v>MES</v>
          </cell>
          <cell r="E1880">
            <v>238.02</v>
          </cell>
          <cell r="F1880">
            <v>238.02</v>
          </cell>
        </row>
        <row r="1881">
          <cell r="B1881">
            <v>43485</v>
          </cell>
          <cell r="C1881" t="str">
            <v>EPI - FAMILIA ENCANADOR - HORISTA (ENCARGOS COMPLEMENTARES - COLETADO CAIXA)</v>
          </cell>
          <cell r="D1881" t="str">
            <v>H</v>
          </cell>
          <cell r="E1881">
            <v>1.1299999999999999</v>
          </cell>
          <cell r="F1881">
            <v>1.1299999999999999</v>
          </cell>
        </row>
        <row r="1882">
          <cell r="B1882">
            <v>43497</v>
          </cell>
          <cell r="C1882" t="str">
            <v>EPI - FAMILIA ENCANADOR - MENSALISTA (ENCARGOS COMPLEMENTARES - COLETADO CAIXA)</v>
          </cell>
          <cell r="D1882" t="str">
            <v>MES</v>
          </cell>
          <cell r="E1882">
            <v>212.45</v>
          </cell>
          <cell r="F1882">
            <v>212.45</v>
          </cell>
        </row>
        <row r="1883">
          <cell r="B1883">
            <v>43487</v>
          </cell>
          <cell r="C1883" t="str">
            <v>EPI - FAMILIA ENCARREGADO GERAL - HORISTA (ENCARGOS COMPLEMENTARES - COLETADO CAIXA)</v>
          </cell>
          <cell r="D1883" t="str">
            <v>H</v>
          </cell>
          <cell r="E1883">
            <v>1.28</v>
          </cell>
          <cell r="F1883">
            <v>1.28</v>
          </cell>
        </row>
        <row r="1884">
          <cell r="B1884">
            <v>43499</v>
          </cell>
          <cell r="C1884" t="str">
            <v>EPI - FAMILIA ENCARREGADO GERAL - MENSALISTA (ENCARGOS COMPLEMENTARES - COLETADO CAIXA)</v>
          </cell>
          <cell r="D1884" t="str">
            <v>MES</v>
          </cell>
          <cell r="E1884">
            <v>241.99</v>
          </cell>
          <cell r="F1884">
            <v>241.99</v>
          </cell>
        </row>
        <row r="1885">
          <cell r="B1885">
            <v>43486</v>
          </cell>
          <cell r="C1885" t="str">
            <v>EPI - FAMILIA ENGENHEIRO CIVIL - HORISTA (ENCARGOS COMPLEMENTARES - COLETADO CAIXA)</v>
          </cell>
          <cell r="D1885" t="str">
            <v>H</v>
          </cell>
          <cell r="E1885">
            <v>0.77</v>
          </cell>
          <cell r="F1885">
            <v>0.77</v>
          </cell>
        </row>
        <row r="1886">
          <cell r="B1886">
            <v>43498</v>
          </cell>
          <cell r="C1886" t="str">
            <v>EPI - FAMILIA ENGENHEIRO CIVIL - MENSALISTA (ENCARGOS COMPLEMENTARES - COLETADO CAIXA)</v>
          </cell>
          <cell r="D1886" t="str">
            <v>MES</v>
          </cell>
          <cell r="E1886">
            <v>146</v>
          </cell>
          <cell r="F1886">
            <v>146</v>
          </cell>
        </row>
        <row r="1887">
          <cell r="B1887">
            <v>43488</v>
          </cell>
          <cell r="C1887" t="str">
            <v>EPI - FAMILIA OPERADOR ESCAVADEIRA - HORISTA (ENCARGOS COMPLEMENTARES - COLETADO CAIXA)</v>
          </cell>
          <cell r="D1887" t="str">
            <v>H</v>
          </cell>
          <cell r="E1887">
            <v>0.89</v>
          </cell>
          <cell r="F1887">
            <v>0.89</v>
          </cell>
        </row>
        <row r="1888">
          <cell r="B1888">
            <v>43500</v>
          </cell>
          <cell r="C1888" t="str">
            <v>EPI - FAMILIA OPERADOR ESCAVADEIRA - MENSALISTA (ENCARGOS COMPLEMENTARES - COLETADO CAIXA)</v>
          </cell>
          <cell r="D1888" t="str">
            <v>MES</v>
          </cell>
          <cell r="E1888">
            <v>167.95</v>
          </cell>
          <cell r="F1888">
            <v>167.95</v>
          </cell>
        </row>
        <row r="1889">
          <cell r="B1889">
            <v>43489</v>
          </cell>
          <cell r="C1889" t="str">
            <v>EPI - FAMILIA PEDREIRO - HORISTA (ENCARGOS COMPLEMENTARES - COLETADO CAIXA)</v>
          </cell>
          <cell r="D1889" t="str">
            <v>H</v>
          </cell>
          <cell r="E1889">
            <v>1.31</v>
          </cell>
          <cell r="F1889">
            <v>1.31</v>
          </cell>
        </row>
        <row r="1890">
          <cell r="B1890">
            <v>43501</v>
          </cell>
          <cell r="C1890" t="str">
            <v>EPI - FAMILIA PEDREIRO - MENSALISTA (ENCARGOS COMPLEMENTARES - COLETADO CAIXA)</v>
          </cell>
          <cell r="D1890" t="str">
            <v>MES</v>
          </cell>
          <cell r="E1890">
            <v>247.11</v>
          </cell>
          <cell r="F1890">
            <v>247.11</v>
          </cell>
        </row>
        <row r="1891">
          <cell r="B1891">
            <v>43490</v>
          </cell>
          <cell r="C1891" t="str">
            <v>EPI - FAMILIA PINTOR - HORISTA (ENCARGOS COMPLEMENTARES - COLETADO CAIXA)</v>
          </cell>
          <cell r="D1891" t="str">
            <v>H</v>
          </cell>
          <cell r="E1891">
            <v>1.85</v>
          </cell>
          <cell r="F1891">
            <v>1.85</v>
          </cell>
        </row>
        <row r="1892">
          <cell r="B1892">
            <v>43502</v>
          </cell>
          <cell r="C1892" t="str">
            <v>EPI - FAMILIA PINTOR - MENSALISTA (ENCARGOS COMPLEMENTARES - COLETADO CAIXA)</v>
          </cell>
          <cell r="D1892" t="str">
            <v>MES</v>
          </cell>
          <cell r="E1892">
            <v>348.39</v>
          </cell>
          <cell r="F1892">
            <v>348.39</v>
          </cell>
        </row>
        <row r="1893">
          <cell r="B1893">
            <v>43491</v>
          </cell>
          <cell r="C1893" t="str">
            <v>EPI - FAMILIA SERVENTE - HORISTA (ENCARGOS COMPLEMENTARES - COLETADO CAIXA)</v>
          </cell>
          <cell r="D1893" t="str">
            <v>H</v>
          </cell>
          <cell r="E1893">
            <v>1.39</v>
          </cell>
          <cell r="F1893">
            <v>1.39</v>
          </cell>
        </row>
        <row r="1894">
          <cell r="B1894">
            <v>43503</v>
          </cell>
          <cell r="C1894" t="str">
            <v>EPI - FAMILIA SERVENTE - MENSALISTA (ENCARGOS COMPLEMENTARES - COLETADO CAIXA)</v>
          </cell>
          <cell r="D1894" t="str">
            <v>MES</v>
          </cell>
          <cell r="E1894">
            <v>261.93</v>
          </cell>
          <cell r="F1894">
            <v>261.93</v>
          </cell>
        </row>
        <row r="1895">
          <cell r="B1895">
            <v>43492</v>
          </cell>
          <cell r="C1895" t="str">
            <v>EPI - FAMILIA SOLDADOR - HORISTA (ENCARGOS COMPLEMENTARES - COLETADO CAIXA)</v>
          </cell>
          <cell r="D1895" t="str">
            <v>H</v>
          </cell>
          <cell r="E1895">
            <v>1.82</v>
          </cell>
          <cell r="F1895">
            <v>1.82</v>
          </cell>
        </row>
        <row r="1896">
          <cell r="B1896">
            <v>43504</v>
          </cell>
          <cell r="C1896" t="str">
            <v>EPI - FAMILIA SOLDADOR - MENSALISTA (ENCARGOS COMPLEMENTARES - COLETADO CAIXA)</v>
          </cell>
          <cell r="D1896" t="str">
            <v>MES</v>
          </cell>
          <cell r="E1896">
            <v>342.83</v>
          </cell>
          <cell r="F1896">
            <v>342.83</v>
          </cell>
        </row>
        <row r="1897">
          <cell r="B1897">
            <v>43493</v>
          </cell>
          <cell r="C1897" t="str">
            <v>EPI - FAMILIA TOPOGRAFO - HORISTA (ENCARGOS COMPLEMENTARES - COLETADO CAIXA)</v>
          </cell>
          <cell r="D1897" t="str">
            <v>H</v>
          </cell>
          <cell r="E1897">
            <v>0.74</v>
          </cell>
          <cell r="F1897">
            <v>0.74</v>
          </cell>
        </row>
        <row r="1898">
          <cell r="B1898">
            <v>43505</v>
          </cell>
          <cell r="C1898" t="str">
            <v>EPI - FAMILIA TOPOGRAFO - MENSALISTA (ENCARGOS COMPLEMENTARES - COLETADO CAIXA)</v>
          </cell>
          <cell r="D1898" t="str">
            <v>MES</v>
          </cell>
          <cell r="E1898">
            <v>138.97999999999999</v>
          </cell>
          <cell r="F1898">
            <v>138.97999999999999</v>
          </cell>
        </row>
        <row r="1899">
          <cell r="B1899">
            <v>37774</v>
          </cell>
          <cell r="C1899" t="str">
            <v>EQUIPAMENTO DE LIMPEZA COMBINADO (VACUO/ALTA PRESSAO) 95% VACUO, TANQUE 7000 L, BOMBA 140 KGF/CM2 66 L/MIN COM MOTOR INDEPENDENTE A DIESEL DE 60 CV (INCLUI MONTAGEM, NAO INCLUI CAMINHAO)</v>
          </cell>
          <cell r="D1899" t="str">
            <v>UN</v>
          </cell>
        </row>
        <row r="1900">
          <cell r="B1900">
            <v>38629</v>
          </cell>
          <cell r="C1900" t="str">
            <v>EQUIPAMENTO P/ DEMARCACAO DE FAIXAS DE TRAFEGO A QUENTE, A SER MONTADO SOBRE CAMINHAO DE PBT MIN. DE 17 T, DIST. MIN. ENTRE EIXOS 5,2 M, CAPACIDADE PARA 1.000 KG DE MATERIAL TERMOPLASTICO (INCLUI MONTAGEM, NAO INCLUI CAMINHAO, NEM COMPRESSOR DE AR)</v>
          </cell>
          <cell r="D1900" t="str">
            <v>UN</v>
          </cell>
        </row>
        <row r="1901">
          <cell r="B1901">
            <v>38630</v>
          </cell>
          <cell r="C1901" t="str">
            <v>EQUIPAMENTO PARA DEMARCACAO DE FAIXAS DE TRAFEGO A FRIO, A SER MONTADO SOBRE CAMINHAO DE PBT MINIMO DE 9 T E DISTANCIA MINIMA ENTRE EIXOS DE 4,3 M, CAPACIDADE PARA 800 L DE TINTA (INCLUI MONTAGEM, NAO INCLUI CAMINHAO)</v>
          </cell>
          <cell r="D1901" t="str">
            <v>UN</v>
          </cell>
        </row>
        <row r="1902">
          <cell r="B1902">
            <v>38476</v>
          </cell>
          <cell r="C1902" t="str">
            <v>ESCADA DUPLA DE ABRIR EM ALUMINIO, COM SAPATAS DE BORRACHA, *2,30* X *0,57* M (ALTURA UTIL X LARGURA MINIMA), MODELO PINTOR, 8 DEGRAUS, CAPACIDADE *100* KG</v>
          </cell>
          <cell r="D1902" t="str">
            <v>UN</v>
          </cell>
          <cell r="E1902">
            <v>334.94</v>
          </cell>
          <cell r="F1902">
            <v>334.94</v>
          </cell>
        </row>
        <row r="1903">
          <cell r="B1903">
            <v>38477</v>
          </cell>
          <cell r="C1903" t="str">
            <v>ESCADA EXTENSIVEL EM ALUMINIO, COM SAPATAS DE BORRACHA, ALTURA FECHADA 3,60 M, ALTURA ESTENDIDA DE 6,0 A 6,30 M, LARGURA MINIMA DE 35 CM, CACIDADE *120* KG</v>
          </cell>
          <cell r="D1903" t="str">
            <v>UN</v>
          </cell>
          <cell r="E1903">
            <v>948.57</v>
          </cell>
          <cell r="F1903">
            <v>948.57</v>
          </cell>
        </row>
        <row r="1904">
          <cell r="B1904">
            <v>45112</v>
          </cell>
          <cell r="C1904" t="str">
            <v>ESCAVADEIRA HIDRAULICA DE BRACO LONGO (LONGO ALCANCE) SOBRE ESTEIRAS, CACAMBA 0,52 M3, PESO OPERACIONAL 24 T, POTENCIA LIQUIDA 155 HP</v>
          </cell>
          <cell r="D1904" t="str">
            <v>UN</v>
          </cell>
          <cell r="E1904">
            <v>1158336.33</v>
          </cell>
          <cell r="F1904">
            <v>1158336.33</v>
          </cell>
        </row>
        <row r="1905">
          <cell r="B1905">
            <v>14525</v>
          </cell>
          <cell r="C1905" t="str">
            <v>ESCAVADEIRA HIDRAULICA SOBRE ESTEIRAS COM CACAMBA DE 1,20 M3, PESO OPERACIONAL 21 T, POTENCIA BRUTA 155 HP</v>
          </cell>
          <cell r="D1905" t="str">
            <v>UN</v>
          </cell>
          <cell r="E1905">
            <v>1007063.03</v>
          </cell>
          <cell r="F1905">
            <v>1007063.03</v>
          </cell>
        </row>
        <row r="1906">
          <cell r="B1906">
            <v>36408</v>
          </cell>
          <cell r="C1906" t="str">
            <v>ESCAVADEIRA HIDRAULICA SOBRE ESTEIRAS, CACAMBA 0,4 A 1,70 M3, PESO OPERACIONAL 23,2 T, POTENCIA BRUTA 183 HP</v>
          </cell>
          <cell r="D1906" t="str">
            <v>UN</v>
          </cell>
          <cell r="E1906">
            <v>1229429.44</v>
          </cell>
          <cell r="F1906">
            <v>1229429.44</v>
          </cell>
        </row>
        <row r="1907">
          <cell r="B1907">
            <v>2723</v>
          </cell>
          <cell r="C1907" t="str">
            <v>ESCAVADEIRA HIDRAULICA SOBRE ESTEIRAS, CACAMBA 0,62M3, PESO OPERACIONAL 12,61T, POTENCIA LIQUIDA 95HP</v>
          </cell>
          <cell r="D1907" t="str">
            <v>UN</v>
          </cell>
          <cell r="E1907">
            <v>748348.31</v>
          </cell>
          <cell r="F1907">
            <v>748348.31</v>
          </cell>
        </row>
        <row r="1908">
          <cell r="B1908">
            <v>10685</v>
          </cell>
          <cell r="C1908" t="str">
            <v>ESCAVADEIRA HIDRAULICA SOBRE ESTEIRAS, CACAMBA 0,80M3, PESO OPERACIONAL 17T, POTENCIA BRUTA 111HP</v>
          </cell>
          <cell r="D1908" t="str">
            <v>UN</v>
          </cell>
          <cell r="E1908">
            <v>890000</v>
          </cell>
          <cell r="F1908">
            <v>890000</v>
          </cell>
        </row>
        <row r="1909">
          <cell r="B1909">
            <v>40636</v>
          </cell>
          <cell r="C1909" t="str">
            <v>ESCAVADEIRA HIDRAULICA SOBRE ESTEIRAS, CAPACIDADE DA CACAMBA ENTRE 1,20 E 1,50 M3, PESO OPERACIONAL ENTRE 20,00 E 22,00 TON, POTENCIA LIQUIDA ENTRE 150 E 155 HP, EQUIPADA COM CLAMSHELL</v>
          </cell>
          <cell r="D1909" t="str">
            <v>UN</v>
          </cell>
          <cell r="E1909">
            <v>1232426.3400000001</v>
          </cell>
          <cell r="F1909">
            <v>1232426.3400000001</v>
          </cell>
        </row>
        <row r="1910">
          <cell r="B1910">
            <v>4111</v>
          </cell>
          <cell r="C1910" t="str">
            <v>ESCORA PRE-MOLDADA EM CONCRETO, *10 X 10* CM, H = 2,30M</v>
          </cell>
          <cell r="D1910" t="str">
            <v>UN</v>
          </cell>
          <cell r="E1910">
            <v>64.790000000000006</v>
          </cell>
          <cell r="F1910">
            <v>64.790000000000006</v>
          </cell>
        </row>
        <row r="1911">
          <cell r="B1911">
            <v>44538</v>
          </cell>
          <cell r="C1911" t="str">
            <v>ESCOVA CIRCULAR EM ACO LATONADO, 6 X 1" (DIAMETRO X ESPESSURA), FURO DE 1 1/4 ", FIO ONDULADO *0,30* MM</v>
          </cell>
          <cell r="D1911" t="str">
            <v>UN</v>
          </cell>
          <cell r="E1911">
            <v>59.9</v>
          </cell>
          <cell r="F1911">
            <v>59.9</v>
          </cell>
        </row>
        <row r="1912">
          <cell r="B1912">
            <v>12</v>
          </cell>
          <cell r="C1912" t="str">
            <v>ESCOVA DE ACO, COM CABO, *4 X 15* FILEIRAS DE CERDAS</v>
          </cell>
          <cell r="D1912" t="str">
            <v>UN</v>
          </cell>
          <cell r="E1912">
            <v>13</v>
          </cell>
          <cell r="F1912">
            <v>13</v>
          </cell>
        </row>
        <row r="1913">
          <cell r="B1913">
            <v>37554</v>
          </cell>
          <cell r="C1913" t="str">
            <v>ESGUICHO JATO REGULAVEL, TIPO ELKHART, ENGATE RAPIDO 1 1/2", PARA COMBATE A INCENDIO</v>
          </cell>
          <cell r="D1913" t="str">
            <v>UN</v>
          </cell>
          <cell r="E1913">
            <v>270.10000000000002</v>
          </cell>
          <cell r="F1913">
            <v>270.10000000000002</v>
          </cell>
        </row>
        <row r="1914">
          <cell r="B1914">
            <v>37555</v>
          </cell>
          <cell r="C1914" t="str">
            <v>ESGUICHO JATO REGULAVEL, TIPO ELKHART, ENGATE RAPIDO 2 1/2", PARA COMBATE A INCENDIO</v>
          </cell>
          <cell r="D1914" t="str">
            <v>UN</v>
          </cell>
          <cell r="E1914">
            <v>328.57</v>
          </cell>
          <cell r="F1914">
            <v>328.57</v>
          </cell>
        </row>
        <row r="1915">
          <cell r="B1915">
            <v>10902</v>
          </cell>
          <cell r="C1915" t="str">
            <v>ESGUICHO TIPO JATO SOLIDO, EM LATAO, ENGATE RAPIDO 1 1/2" X 13 MM, PARA MANGUEIRA EM INSTALACAO PREDIAL COMBATE A INCENDIO</v>
          </cell>
          <cell r="D1915" t="str">
            <v>UN</v>
          </cell>
          <cell r="E1915">
            <v>82.44</v>
          </cell>
          <cell r="F1915">
            <v>82.44</v>
          </cell>
        </row>
        <row r="1916">
          <cell r="B1916">
            <v>20965</v>
          </cell>
          <cell r="C1916" t="str">
            <v>ESGUICHO TIPO JATO SOLIDO, EM LATAO, ENGATE RAPIDO 1 1/2" X 16 MM, PARA MANGUEIRA EM INSTALACAO PREDIAL COMBATE A INCENDIO</v>
          </cell>
          <cell r="D1916" t="str">
            <v>UN</v>
          </cell>
          <cell r="E1916">
            <v>83.21</v>
          </cell>
          <cell r="F1916">
            <v>83.21</v>
          </cell>
        </row>
        <row r="1917">
          <cell r="B1917">
            <v>20966</v>
          </cell>
          <cell r="C1917" t="str">
            <v>ESGUICHO TIPO JATO SOLIDO, EM LATAO, ENGATE RAPIDO 1 1/2" X 19 MM, PARA MANGUEIRA EM INSTALACAO PREDIAL COMBATE A INCENDIO</v>
          </cell>
          <cell r="D1917" t="str">
            <v>UN</v>
          </cell>
          <cell r="E1917">
            <v>89.6</v>
          </cell>
          <cell r="F1917">
            <v>89.6</v>
          </cell>
        </row>
        <row r="1918">
          <cell r="B1918">
            <v>10903</v>
          </cell>
          <cell r="C1918" t="str">
            <v>ESGUICHO TIPO JATO SOLIDO, EM LATAO, ENGATE RAPIDO 2 1/2" X 13 MM, PARA MANGUEIRA EM INSTALACAO PREDIAL COMBATE A INCENDIO</v>
          </cell>
          <cell r="D1918" t="str">
            <v>UN</v>
          </cell>
          <cell r="E1918">
            <v>135.80000000000001</v>
          </cell>
          <cell r="F1918">
            <v>135.80000000000001</v>
          </cell>
        </row>
        <row r="1919">
          <cell r="B1919">
            <v>20967</v>
          </cell>
          <cell r="C1919" t="str">
            <v>ESGUICHO TIPO JATO SOLIDO, EM LATAO, ENGATE RAPIDO 2 1/2" X 16 MM, PARA MANGUEIRA EM INSTALACAO PREDIAL COMBATE A INCENDIO</v>
          </cell>
          <cell r="D1919" t="str">
            <v>UN</v>
          </cell>
          <cell r="E1919">
            <v>135.80000000000001</v>
          </cell>
          <cell r="F1919">
            <v>135.80000000000001</v>
          </cell>
        </row>
        <row r="1920">
          <cell r="B1920">
            <v>20968</v>
          </cell>
          <cell r="C1920" t="str">
            <v>ESGUICHO TIPO JATO SOLIDO, EM LATAO, ENGATE RAPIDO 2 1/2" X 19 MM, PARA MANGUEIRA EM INSTALACAO PREDIAL COMBATE A INCENDIO</v>
          </cell>
          <cell r="D1920" t="str">
            <v>UN</v>
          </cell>
          <cell r="E1920">
            <v>148.94999999999999</v>
          </cell>
          <cell r="F1920">
            <v>148.94999999999999</v>
          </cell>
        </row>
        <row r="1921">
          <cell r="B1921">
            <v>11359</v>
          </cell>
          <cell r="C1921" t="str">
            <v>ESMERILHADEIRA ANGULAR ELETRICA, DIAMETRO DO DISCO 7" (180 MM), ROTACAO 8500 RPM, POTENCIA 2400 W</v>
          </cell>
          <cell r="D1921" t="str">
            <v>UN</v>
          </cell>
          <cell r="E1921">
            <v>995.6</v>
          </cell>
          <cell r="F1921">
            <v>995.6</v>
          </cell>
        </row>
        <row r="1922">
          <cell r="B1922">
            <v>39017</v>
          </cell>
          <cell r="C1922" t="str">
            <v>ESPACADOR / DISTANCIADOR CIRCULAR COM ENTRADA LATERAL, EM PLASTICO, PARA VERGALHAO *4,2 A 12,5* MM, COBRIMENTO 20 MM</v>
          </cell>
          <cell r="D1922" t="str">
            <v>UN</v>
          </cell>
        </row>
        <row r="1923">
          <cell r="B1923">
            <v>39315</v>
          </cell>
          <cell r="C1923" t="str">
            <v>ESPACADOR / DISTANCIADOR TIPO GARRA DUPLA, EM PLASTICO, COBRIMENTO *20* MM, PARA FERRAGENS DE LAJES E FUNDO DE VIGAS</v>
          </cell>
          <cell r="D1923" t="str">
            <v>UN</v>
          </cell>
        </row>
        <row r="1924">
          <cell r="B1924">
            <v>39016</v>
          </cell>
          <cell r="C1924" t="str">
            <v>ESPACADOR / DISTANCIADOR TIPO PINO EM PLASTICO, PARA VERGALHAO ATE 10 MM, PARA APOIO DE ARMADURA</v>
          </cell>
          <cell r="D1924" t="str">
            <v>UN</v>
          </cell>
        </row>
        <row r="1925">
          <cell r="B1925">
            <v>39481</v>
          </cell>
          <cell r="C1925" t="str">
            <v>ESPACADOR OU DISTANCIADOR, EM PLASTICO, TIPO APOIO DE CORDOALHA (CARANGUEJO), PARA ARMADURA NEGATIVA E PROTENSAO, COBRIMENTO 50 MM</v>
          </cell>
          <cell r="D1925" t="str">
            <v>UN</v>
          </cell>
        </row>
        <row r="1926">
          <cell r="B1926">
            <v>39013</v>
          </cell>
          <cell r="C1926" t="str">
            <v>ESPACADOR/SEPARADOR /CENTRALIZADOR DE BARRA DE ACO, PLASTICO, (CHUMBADOR TIPO CARAMBOLA - CB), DIAMETRO INTERNO ATE 20 MM</v>
          </cell>
          <cell r="D1926" t="str">
            <v>UN</v>
          </cell>
        </row>
        <row r="1927">
          <cell r="B1927">
            <v>44919</v>
          </cell>
          <cell r="C1927" t="str">
            <v>ESPACADOR/SEPARADOR /CENTRALIZADOR DE BARRA DE ACO, PLASTICO, (CHUMBADOR TIPO CARAMBOLA - CB), DIAMETRO INTERNO ENTRE 25 A 32 MM</v>
          </cell>
          <cell r="D1927" t="str">
            <v>UN</v>
          </cell>
        </row>
        <row r="1928">
          <cell r="B1928">
            <v>40433</v>
          </cell>
          <cell r="C1928" t="str">
            <v>ESPACADOR/SEPARADOR DE CORDOALHA TIPO DISCO 12 FUROS DE 14 MM, PARA TIRANTES</v>
          </cell>
          <cell r="D1928" t="str">
            <v>UN</v>
          </cell>
        </row>
        <row r="1929">
          <cell r="B1929">
            <v>20219</v>
          </cell>
          <cell r="C1929" t="str">
            <v>ESPARGIDOR DE ASFALTO PRESSURIZADO, REBOCAVEL, TANQUE DE 2500 L, PNEUMATICO, COM MOTOR A GASOLINA 3,4HP</v>
          </cell>
          <cell r="D1929" t="str">
            <v>UN</v>
          </cell>
        </row>
        <row r="1930">
          <cell r="B1930">
            <v>36484</v>
          </cell>
          <cell r="C1930" t="str">
            <v>ESPARGIDOR DE ASFALTO PRESSURIZADO, TANQUE 6 M3 COM ISOLACAO TERMICA, AQUECIDO COM 2 MACARICOS, COM BARRA ESPARGIDORA 3,60 M, A SER MONTADO SOBRE CAMINHAO</v>
          </cell>
          <cell r="D1930" t="str">
            <v>UN</v>
          </cell>
        </row>
        <row r="1931">
          <cell r="B1931">
            <v>38368</v>
          </cell>
          <cell r="C1931" t="str">
            <v>ESPATULA DE PLASTICO LISA, LARGURA *10* CM</v>
          </cell>
          <cell r="D1931" t="str">
            <v>UN</v>
          </cell>
          <cell r="E1931">
            <v>8.1300000000000008</v>
          </cell>
          <cell r="F1931">
            <v>8.1300000000000008</v>
          </cell>
        </row>
        <row r="1932">
          <cell r="B1932">
            <v>38367</v>
          </cell>
          <cell r="C1932" t="str">
            <v>ESPATULA EM ACO INOX COM CABO DE MADEIRA E LARGURA DE *8* CM</v>
          </cell>
          <cell r="D1932" t="str">
            <v>UN</v>
          </cell>
          <cell r="E1932">
            <v>17.989999999999998</v>
          </cell>
          <cell r="F1932">
            <v>17.989999999999998</v>
          </cell>
        </row>
        <row r="1933">
          <cell r="B1933">
            <v>38091</v>
          </cell>
          <cell r="C1933" t="str">
            <v>ESPELHO / PLACA CEGA 4" X 2", PARA INSTALACAO DE TOMADAS E INTERRUPTORES</v>
          </cell>
          <cell r="D1933" t="str">
            <v>UN</v>
          </cell>
          <cell r="E1933">
            <v>2.35</v>
          </cell>
          <cell r="F1933">
            <v>2.35</v>
          </cell>
        </row>
        <row r="1934">
          <cell r="B1934">
            <v>38095</v>
          </cell>
          <cell r="C1934" t="str">
            <v>ESPELHO / PLACA CEGA 4" X 4", PARA INSTALACAO DE TOMADAS E INTERRUPTORES</v>
          </cell>
          <cell r="D1934" t="str">
            <v>UN</v>
          </cell>
          <cell r="E1934">
            <v>4.97</v>
          </cell>
          <cell r="F1934">
            <v>4.97</v>
          </cell>
        </row>
        <row r="1935">
          <cell r="B1935">
            <v>38092</v>
          </cell>
          <cell r="C1935" t="str">
            <v>ESPELHO / PLACA DE 1 POSTO 4" X 2", PARA INSTALACAO DE TOMADAS E INTERRUPTORES</v>
          </cell>
          <cell r="D1935" t="str">
            <v>UN</v>
          </cell>
          <cell r="E1935">
            <v>2.2200000000000002</v>
          </cell>
          <cell r="F1935">
            <v>2.2200000000000002</v>
          </cell>
        </row>
        <row r="1936">
          <cell r="B1936">
            <v>38093</v>
          </cell>
          <cell r="C1936" t="str">
            <v>ESPELHO / PLACA DE 2 POSTOS 4" X 2", PARA INSTALACAO DE TOMADAS E INTERRUPTORES</v>
          </cell>
          <cell r="D1936" t="str">
            <v>UN</v>
          </cell>
          <cell r="E1936">
            <v>2.2999999999999998</v>
          </cell>
          <cell r="F1936">
            <v>2.2999999999999998</v>
          </cell>
        </row>
        <row r="1937">
          <cell r="B1937">
            <v>38096</v>
          </cell>
          <cell r="C1937" t="str">
            <v>ESPELHO / PLACA DE 2 POSTOS 4" X 4", PARA INSTALACAO DE TOMADAS E INTERRUPTORES</v>
          </cell>
          <cell r="D1937" t="str">
            <v>UN</v>
          </cell>
          <cell r="E1937">
            <v>5.34</v>
          </cell>
          <cell r="F1937">
            <v>5.34</v>
          </cell>
        </row>
        <row r="1938">
          <cell r="B1938">
            <v>38094</v>
          </cell>
          <cell r="C1938" t="str">
            <v>ESPELHO / PLACA DE 3 POSTOS 4" X 2", PARA INSTALACAO DE TOMADAS E INTERRUPTORES</v>
          </cell>
          <cell r="D1938" t="str">
            <v>UN</v>
          </cell>
          <cell r="E1938">
            <v>2.82</v>
          </cell>
          <cell r="F1938">
            <v>2.82</v>
          </cell>
        </row>
        <row r="1939">
          <cell r="B1939">
            <v>38097</v>
          </cell>
          <cell r="C1939" t="str">
            <v>ESPELHO / PLACA DE 4 POSTOS 4" X 4", PARA INSTALACAO DE TOMADAS E INTERRUPTORES</v>
          </cell>
          <cell r="D1939" t="str">
            <v>UN</v>
          </cell>
          <cell r="E1939">
            <v>5.73</v>
          </cell>
          <cell r="F1939">
            <v>5.73</v>
          </cell>
        </row>
        <row r="1940">
          <cell r="B1940">
            <v>38098</v>
          </cell>
          <cell r="C1940" t="str">
            <v>ESPELHO / PLACA DE 6 POSTOS 4" X 4", PARA INSTALACAO DE TOMADAS E INTERRUPTORES</v>
          </cell>
          <cell r="D1940" t="str">
            <v>UN</v>
          </cell>
          <cell r="E1940">
            <v>5.73</v>
          </cell>
          <cell r="F1940">
            <v>5.73</v>
          </cell>
        </row>
        <row r="1941">
          <cell r="B1941">
            <v>11186</v>
          </cell>
          <cell r="C1941" t="str">
            <v>ESPELHO CRISTAL E = 4 MM</v>
          </cell>
          <cell r="D1941" t="str">
            <v>M2</v>
          </cell>
          <cell r="E1941">
            <v>444.33</v>
          </cell>
          <cell r="F1941">
            <v>444.33</v>
          </cell>
        </row>
        <row r="1942">
          <cell r="B1942">
            <v>11558</v>
          </cell>
          <cell r="C1942" t="str">
            <v>ESPELHO, RETO OU CURVO, EM LATAO CROMADO, ESPESSURA ATE 6 MM, LARGURA *40*MM, ALTURA *180*MM - PARA FECHADURA DE EMBUTIR</v>
          </cell>
          <cell r="D1942" t="str">
            <v>PAR</v>
          </cell>
          <cell r="E1942">
            <v>16.059999999999999</v>
          </cell>
          <cell r="F1942">
            <v>16.059999999999999</v>
          </cell>
        </row>
        <row r="1943">
          <cell r="B1943">
            <v>11557</v>
          </cell>
          <cell r="C1943" t="str">
            <v>ESPELHO, RETO OU CURVO, EM LATAO CROMADO, ESPESSURA MINIMA 6 MM, LARGURA *43*MM, ALTURA *230*MM - PARA FECHADURA DE EMBUTIR</v>
          </cell>
          <cell r="D1943" t="str">
            <v>PAR</v>
          </cell>
          <cell r="E1943">
            <v>40.65</v>
          </cell>
          <cell r="F1943">
            <v>40.65</v>
          </cell>
        </row>
        <row r="1944">
          <cell r="B1944">
            <v>2759</v>
          </cell>
          <cell r="C1944" t="str">
            <v>ESPOLETA SIMPLES N 8.</v>
          </cell>
          <cell r="D1944" t="str">
            <v>UN</v>
          </cell>
        </row>
        <row r="1945">
          <cell r="B1945">
            <v>38124</v>
          </cell>
          <cell r="C1945" t="str">
            <v>ESPUMA EXPANSIVA DE POLIURETANO, APLICACAO MANUAL - 500 ML</v>
          </cell>
          <cell r="D1945" t="str">
            <v>UN</v>
          </cell>
          <cell r="E1945">
            <v>31</v>
          </cell>
          <cell r="F1945">
            <v>31</v>
          </cell>
        </row>
        <row r="1946">
          <cell r="B1946">
            <v>38380</v>
          </cell>
          <cell r="C1946" t="str">
            <v>ESQUADRO DE ACO 12" (300 MM), CABO DE ALUMINIO</v>
          </cell>
          <cell r="D1946" t="str">
            <v>UN</v>
          </cell>
          <cell r="E1946">
            <v>28.59</v>
          </cell>
          <cell r="F1946">
            <v>28.59</v>
          </cell>
        </row>
        <row r="1947">
          <cell r="B1947">
            <v>42429</v>
          </cell>
          <cell r="C1947" t="str">
            <v>ESQUI TRIPLO, EM TUBO DE ACO CARBONO, PINTURA NO PROCESSO ELETROSTATICO - EQUIPAMENTO DE GINASTICA PARA ACADEMIA AO AR LIVRE / ACADEMIA DA TERCEIRA IDADE - ATI</v>
          </cell>
          <cell r="D1947" t="str">
            <v>UN</v>
          </cell>
        </row>
        <row r="1948">
          <cell r="B1948">
            <v>39616</v>
          </cell>
          <cell r="C1948" t="str">
            <v>ESTABILIZADOR BIVOLT AUTOMATICO, 1000 VA</v>
          </cell>
          <cell r="D1948" t="str">
            <v>UN</v>
          </cell>
          <cell r="E1948">
            <v>462.9</v>
          </cell>
          <cell r="F1948">
            <v>462.9</v>
          </cell>
        </row>
        <row r="1949">
          <cell r="B1949">
            <v>39618</v>
          </cell>
          <cell r="C1949" t="str">
            <v>ESTABILIZADOR BIVOLT AUTOMATICO, 1500 VA</v>
          </cell>
          <cell r="D1949" t="str">
            <v>UN</v>
          </cell>
          <cell r="E1949">
            <v>839.62</v>
          </cell>
          <cell r="F1949">
            <v>839.62</v>
          </cell>
        </row>
        <row r="1950">
          <cell r="B1950">
            <v>39619</v>
          </cell>
          <cell r="C1950" t="str">
            <v>ESTABILIZADOR BIVOLT AUTOMATICO, 2000 VA</v>
          </cell>
          <cell r="D1950" t="str">
            <v>UN</v>
          </cell>
          <cell r="E1950">
            <v>1149.94</v>
          </cell>
          <cell r="F1950">
            <v>1149.94</v>
          </cell>
        </row>
        <row r="1951">
          <cell r="B1951">
            <v>39613</v>
          </cell>
          <cell r="C1951" t="str">
            <v>ESTABILIZADOR BIVOLT AUTOMATICO, 300 VA</v>
          </cell>
          <cell r="D1951" t="str">
            <v>UN</v>
          </cell>
          <cell r="E1951">
            <v>183.87</v>
          </cell>
          <cell r="F1951">
            <v>183.87</v>
          </cell>
        </row>
        <row r="1952">
          <cell r="B1952">
            <v>39614</v>
          </cell>
          <cell r="C1952" t="str">
            <v>ESTABILIZADOR BIVOLT AUTOMATICO, 500 VA</v>
          </cell>
          <cell r="D1952" t="str">
            <v>UN</v>
          </cell>
          <cell r="E1952">
            <v>268.25</v>
          </cell>
          <cell r="F1952">
            <v>268.25</v>
          </cell>
        </row>
        <row r="1953">
          <cell r="B1953">
            <v>38538</v>
          </cell>
          <cell r="C1953" t="str">
            <v>ESTACA PRE-MOLDADA MACICA DE CONCRETO VIBRADO ARMADO, PARA CARGA DE 25 T, SECAO QUADRADA DE *16 X 16*, COM ANEL METALICO INCORPORADO A PECA (SOMENTE FORNECIMENTO)</v>
          </cell>
          <cell r="D1953" t="str">
            <v>M</v>
          </cell>
        </row>
        <row r="1954">
          <cell r="B1954">
            <v>38539</v>
          </cell>
          <cell r="C1954" t="str">
            <v>ESTACA PRE-MOLDADA MACICA DE CONCRETO VIBRADO ARMADO, PARA CARGA DE 50 T, SECAO QUADRADA, COM ANEL METALICO INCORPORADO A PECA (SOMENTE FORNECIMENTO)</v>
          </cell>
          <cell r="D1954" t="str">
            <v>M</v>
          </cell>
        </row>
        <row r="1955">
          <cell r="B1955">
            <v>38540</v>
          </cell>
          <cell r="C1955" t="str">
            <v>ESTACA PRE-MOLDADA VAZADA DE CONCRETO CENTRIFUGADO, PARA CARGA DE 100 T, SECAO CIRCULAR, COM ANEL METALICO INCORPORADO A PECA (SOMENTE FORNECIMENTO)</v>
          </cell>
          <cell r="D1955" t="str">
            <v>M</v>
          </cell>
        </row>
        <row r="1956">
          <cell r="B1956">
            <v>38384</v>
          </cell>
          <cell r="C1956" t="str">
            <v>ESTILETE DE METAL, LAMINA 18 MM</v>
          </cell>
          <cell r="D1956" t="str">
            <v>UN</v>
          </cell>
          <cell r="E1956">
            <v>21.08</v>
          </cell>
          <cell r="F1956">
            <v>21.08</v>
          </cell>
        </row>
        <row r="1957">
          <cell r="B1957">
            <v>13</v>
          </cell>
          <cell r="C1957" t="str">
            <v>ESTOPA</v>
          </cell>
          <cell r="D1957" t="str">
            <v>KG</v>
          </cell>
          <cell r="E1957">
            <v>20.010000000000002</v>
          </cell>
          <cell r="F1957">
            <v>20.010000000000002</v>
          </cell>
        </row>
        <row r="1958">
          <cell r="B1958">
            <v>2762</v>
          </cell>
          <cell r="C1958" t="str">
            <v>ESTOPIM SIMPLES</v>
          </cell>
          <cell r="D1958" t="str">
            <v>M</v>
          </cell>
        </row>
        <row r="1959">
          <cell r="B1959">
            <v>21142</v>
          </cell>
          <cell r="C1959" t="str">
            <v>ESTRIBO COM PARAFUSO EM CHAPA DE FERRO FUNDIDO DE 2" X 3/16" X 35 CM, SECAO "U", PARA MADEIRAMENTO DE TELHADO</v>
          </cell>
          <cell r="D1959" t="str">
            <v>UN</v>
          </cell>
          <cell r="E1959">
            <v>21.45</v>
          </cell>
          <cell r="F1959">
            <v>21.45</v>
          </cell>
        </row>
        <row r="1960">
          <cell r="B1960">
            <v>4223</v>
          </cell>
          <cell r="C1960" t="str">
            <v>ETANOL</v>
          </cell>
          <cell r="D1960" t="str">
            <v>L</v>
          </cell>
          <cell r="E1960">
            <v>4.92</v>
          </cell>
          <cell r="F1960">
            <v>4.92</v>
          </cell>
        </row>
        <row r="1961">
          <cell r="B1961">
            <v>37372</v>
          </cell>
          <cell r="C1961" t="str">
            <v>EXAMES - HORISTA (COLETADO CAIXA - ENCARGOS COMPLEMENTARES)</v>
          </cell>
          <cell r="D1961" t="str">
            <v>H</v>
          </cell>
          <cell r="E1961">
            <v>1.43</v>
          </cell>
          <cell r="F1961">
            <v>1.43</v>
          </cell>
        </row>
        <row r="1962">
          <cell r="B1962">
            <v>40863</v>
          </cell>
          <cell r="C1962" t="str">
            <v>EXAMES - MENSALISTA (COLETADO CAIXA - ENCARGOS COMPLEMENTARES)</v>
          </cell>
          <cell r="D1962" t="str">
            <v>MES</v>
          </cell>
          <cell r="E1962">
            <v>270.51</v>
          </cell>
          <cell r="F1962">
            <v>270.51</v>
          </cell>
        </row>
        <row r="1963">
          <cell r="B1963">
            <v>38475</v>
          </cell>
          <cell r="C1963" t="str">
            <v>EXTENSAO DE SOLDA 201 ACETILENO, E = *1,5 A 2,5* MM</v>
          </cell>
          <cell r="D1963" t="str">
            <v>UN</v>
          </cell>
          <cell r="E1963">
            <v>32.590000000000003</v>
          </cell>
          <cell r="F1963">
            <v>32.590000000000003</v>
          </cell>
        </row>
        <row r="1964">
          <cell r="B1964">
            <v>38474</v>
          </cell>
          <cell r="C1964" t="str">
            <v>EXTENSAO DE SOLDA 201 GLP, E = *2,5 A 4,0* MM</v>
          </cell>
          <cell r="D1964" t="str">
            <v>UN</v>
          </cell>
          <cell r="E1964">
            <v>40.29</v>
          </cell>
          <cell r="F1964">
            <v>40.29</v>
          </cell>
        </row>
        <row r="1965">
          <cell r="B1965">
            <v>10886</v>
          </cell>
          <cell r="C1965" t="str">
            <v>EXTINTOR DE INCENDIO PORTATIL COM CARGA DE AGUA PRESSURIZADA DE 10 L, CLASSE A</v>
          </cell>
          <cell r="D1965" t="str">
            <v>UN</v>
          </cell>
          <cell r="E1965">
            <v>245</v>
          </cell>
          <cell r="F1965">
            <v>245</v>
          </cell>
        </row>
        <row r="1966">
          <cell r="B1966">
            <v>10888</v>
          </cell>
          <cell r="C1966" t="str">
            <v>EXTINTOR DE INCENDIO PORTATIL COM CARGA DE GAS CARBONICO CO2 DE 4 KG, CLASSE BC</v>
          </cell>
          <cell r="D1966" t="str">
            <v>UN</v>
          </cell>
          <cell r="E1966">
            <v>775.38</v>
          </cell>
          <cell r="F1966">
            <v>775.38</v>
          </cell>
        </row>
        <row r="1967">
          <cell r="B1967">
            <v>10889</v>
          </cell>
          <cell r="C1967" t="str">
            <v>EXTINTOR DE INCENDIO PORTATIL COM CARGA DE GAS CARBONICO CO2 DE 6 KG, CLASSE BC</v>
          </cell>
          <cell r="D1967" t="str">
            <v>UN</v>
          </cell>
          <cell r="E1967">
            <v>840</v>
          </cell>
          <cell r="F1967">
            <v>840</v>
          </cell>
        </row>
        <row r="1968">
          <cell r="B1968">
            <v>10890</v>
          </cell>
          <cell r="C1968" t="str">
            <v>EXTINTOR DE INCENDIO PORTATIL COM CARGA DE PO QUIMICO SECO (PQS) DE 12 KG, CLASSE BC</v>
          </cell>
          <cell r="D1968" t="str">
            <v>UN</v>
          </cell>
          <cell r="E1968">
            <v>387.69</v>
          </cell>
          <cell r="F1968">
            <v>387.69</v>
          </cell>
        </row>
        <row r="1969">
          <cell r="B1969">
            <v>10891</v>
          </cell>
          <cell r="C1969" t="str">
            <v>EXTINTOR DE INCENDIO PORTATIL COM CARGA DE PO QUIMICO SECO (PQS) DE 4 KG, CLASSE BC</v>
          </cell>
          <cell r="D1969" t="str">
            <v>UN</v>
          </cell>
          <cell r="E1969">
            <v>236.92</v>
          </cell>
          <cell r="F1969">
            <v>236.92</v>
          </cell>
        </row>
        <row r="1970">
          <cell r="B1970">
            <v>10892</v>
          </cell>
          <cell r="C1970" t="str">
            <v>EXTINTOR DE INCENDIO PORTATIL COM CARGA DE PO QUIMICO SECO (PQS) DE 6 KG, CLASSE BC</v>
          </cell>
          <cell r="D1970" t="str">
            <v>UN</v>
          </cell>
          <cell r="E1970">
            <v>280</v>
          </cell>
          <cell r="F1970">
            <v>280</v>
          </cell>
        </row>
        <row r="1971">
          <cell r="B1971">
            <v>20977</v>
          </cell>
          <cell r="C1971" t="str">
            <v>EXTINTOR DE INCENDIO PORTATIL COM CARGA DE PO QUIMICO SECO (PQS) DE 8 KG, CLASSE BC</v>
          </cell>
          <cell r="D1971" t="str">
            <v>UN</v>
          </cell>
          <cell r="E1971">
            <v>333.84</v>
          </cell>
          <cell r="F1971">
            <v>333.84</v>
          </cell>
        </row>
        <row r="1972">
          <cell r="B1972">
            <v>3073</v>
          </cell>
          <cell r="C1972" t="str">
            <v>EXTREMIDADE PVC PBA, BF, JE, DN 100/ DE 110 MM</v>
          </cell>
          <cell r="D1972" t="str">
            <v>UN</v>
          </cell>
        </row>
        <row r="1973">
          <cell r="B1973">
            <v>3074</v>
          </cell>
          <cell r="C1973" t="str">
            <v>EXTREMIDADE PVC PBA, BF, JE, DN 75/ DE 85 MM</v>
          </cell>
          <cell r="D1973" t="str">
            <v>UN</v>
          </cell>
        </row>
        <row r="1974">
          <cell r="B1974">
            <v>3076</v>
          </cell>
          <cell r="C1974" t="str">
            <v>EXTREMIDADE PVC PBA, PF, JE, DN 100 / DE 110 MM</v>
          </cell>
          <cell r="D1974" t="str">
            <v>UN</v>
          </cell>
        </row>
        <row r="1975">
          <cell r="B1975">
            <v>3075</v>
          </cell>
          <cell r="C1975" t="str">
            <v>EXTREMIDADE PVC PBA, PF, JE, DN 75 / DE 85 MM</v>
          </cell>
          <cell r="D1975" t="str">
            <v>UN</v>
          </cell>
        </row>
        <row r="1976">
          <cell r="B1976">
            <v>10781</v>
          </cell>
          <cell r="C1976" t="str">
            <v>EXTREMIDADE/TUBETE PARA HIDROMETRO PVC, COM ROSCA, CURTA, COM BUCHA LATAO, 3/4" OU 1/2"</v>
          </cell>
          <cell r="D1976" t="str">
            <v>UN</v>
          </cell>
        </row>
        <row r="1977">
          <cell r="B1977">
            <v>11480</v>
          </cell>
          <cell r="C1977" t="str">
            <v>FECHADURA AUXILIAR DE SEGURANCA PARA PORTA EXTERNA, EM ACO INOX, BROCA DE 45 A 55 MM, LINGUETA COM 3 AVANCOS, INCLUINDO 2 CHAVES TIPO CILINDRO</v>
          </cell>
          <cell r="D1977" t="str">
            <v>CJ</v>
          </cell>
          <cell r="E1977">
            <v>141.86000000000001</v>
          </cell>
          <cell r="F1977">
            <v>141.86000000000001</v>
          </cell>
        </row>
        <row r="1978">
          <cell r="B1978">
            <v>43612</v>
          </cell>
          <cell r="C1978" t="str">
            <v>FECHADURA BICO DE PAPAGAIO PARA PORTA DE CORRER EXTERNA, EM ACO INOX COM ACABAMENTO CROMADO, MAQUINA COM 45 MM, INCLUINDO CHAVE TIPO CILINDRO</v>
          </cell>
          <cell r="D1978" t="str">
            <v>CJ</v>
          </cell>
          <cell r="E1978">
            <v>111.66</v>
          </cell>
          <cell r="F1978">
            <v>111.66</v>
          </cell>
        </row>
        <row r="1979">
          <cell r="B1979">
            <v>43613</v>
          </cell>
          <cell r="C1979" t="str">
            <v>FECHADURA BICO DE PAPAGAIO PARA PORTA DE CORRER INTERNA, EM ACO INOX COM ACABAMENTO CROMADO, MAQUINA COM 45 MM, INCLUINDO CHAVE TIPO BIPARTIDA</v>
          </cell>
          <cell r="D1979" t="str">
            <v>CJ</v>
          </cell>
          <cell r="E1979">
            <v>92.44</v>
          </cell>
          <cell r="F1979">
            <v>92.44</v>
          </cell>
        </row>
        <row r="1980">
          <cell r="B1980">
            <v>11469</v>
          </cell>
          <cell r="C1980" t="str">
            <v>FECHADURA DE EMBUTIR PARA GAVETA E MOVEIS DE MADEIRA, EM ACO INOX COM ACABAMENTO CROMADO, COM ABAS LATERAIS, CILINDRO COM 22 MM DE DIAMETRO, INCLUINDO CHAVE COM PERFIL METALICO E CAPA ESCAMOTEAVEL</v>
          </cell>
          <cell r="D1980" t="str">
            <v>UN</v>
          </cell>
          <cell r="E1980">
            <v>15.14</v>
          </cell>
          <cell r="F1980">
            <v>15.14</v>
          </cell>
        </row>
        <row r="1981">
          <cell r="B1981">
            <v>11468</v>
          </cell>
          <cell r="C1981" t="str">
            <v>FECHADURA DE SOBREPOR PARA GAVETAS E ARMARIOS, EM ACO INOX COM ACABAMENTO CROMADO, COM CILINDRO DE APROX 20 MM</v>
          </cell>
          <cell r="D1981" t="str">
            <v>UN</v>
          </cell>
          <cell r="E1981">
            <v>15.15</v>
          </cell>
          <cell r="F1981">
            <v>15.15</v>
          </cell>
        </row>
        <row r="1982">
          <cell r="B1982">
            <v>11484</v>
          </cell>
          <cell r="C1982" t="str">
            <v>FECHADURA DE SOBREPOR PARA PORTAO, EM ACO INOX COM ACABAMENTO CROMADO, CAIXA DE 100 MM, INCLUINDO CHAVE TIPO CILINDRO</v>
          </cell>
          <cell r="D1982" t="str">
            <v>UN</v>
          </cell>
          <cell r="E1982">
            <v>66.55</v>
          </cell>
          <cell r="F1982">
            <v>66.55</v>
          </cell>
        </row>
        <row r="1983">
          <cell r="B1983">
            <v>38155</v>
          </cell>
          <cell r="C1983" t="str">
            <v>FECHADURA DE SOBREPOR PARA PORTAO, EM ACO INOX COM ACABAMENTO CROMADO, CAIXA DE 100 MM, INCLUINDO CHAVE TIPO TETRA</v>
          </cell>
          <cell r="D1983" t="str">
            <v>UN</v>
          </cell>
          <cell r="E1983">
            <v>103.33</v>
          </cell>
          <cell r="F1983">
            <v>103.33</v>
          </cell>
        </row>
        <row r="1984">
          <cell r="B1984">
            <v>11467</v>
          </cell>
          <cell r="C1984" t="str">
            <v>FECHADURA DE SOBREPOR TIPO CAIXAO, EM FERRO COM ACABAMENTO RESINADO, SEM MACANETA, SEM CILINDRO, INCLUINDO CHAVE TIPO SIMPLES</v>
          </cell>
          <cell r="D1984" t="str">
            <v>UN</v>
          </cell>
          <cell r="E1984">
            <v>23.61</v>
          </cell>
          <cell r="F1984">
            <v>23.61</v>
          </cell>
        </row>
        <row r="1985">
          <cell r="B1985">
            <v>38153</v>
          </cell>
          <cell r="C1985" t="str">
            <v>FECHADURA ESPELHO PARA PORTA DE BANHEIRO, EM ACO INOX (MAQUINA, TESTA E CONTRA-TESTA) E EM ZAMAC (MACANETA, LINGUETA E TRINCOS) COM ACABAMENTO CROMADO, MAQUINA DE 40 MM, INCLUINDO CHAVE TIPO TRANQUETA</v>
          </cell>
          <cell r="D1985" t="str">
            <v>CJ</v>
          </cell>
          <cell r="E1985">
            <v>60.31</v>
          </cell>
          <cell r="F1985">
            <v>60.31</v>
          </cell>
        </row>
        <row r="1986">
          <cell r="B1986">
            <v>43607</v>
          </cell>
          <cell r="C1986" t="str">
            <v>FECHADURA ESPELHO PARA PORTA DE BANHEIRO, EM ACO INOX (MAQUINA, TESTA E CONTRA-TESTA) E EM ZAMAC (MACANETA, LINGUETA E TRINCOS) COM ACABAMENTO CROMADO, MAQUINA DE 55 MM, INCLUINDO CHAVE TIPO TRANQUETA (CONJUNTO DE FECHADURAS)</v>
          </cell>
          <cell r="D1986" t="str">
            <v>CJ</v>
          </cell>
          <cell r="E1986">
            <v>114.07</v>
          </cell>
          <cell r="F1986">
            <v>114.07</v>
          </cell>
        </row>
        <row r="1987">
          <cell r="B1987">
            <v>3080</v>
          </cell>
          <cell r="C1987" t="str">
            <v>FECHADURA ESPELHO PARA PORTA EXTERNA, EM ACO INOX (MAQUINA, TESTA E CONTRA-TESTA) E EM ZAMAC (MACANETA, LINGUETA E TRINCOS) COM ACABAMENTO CROMADO, MAQUINA DE 40 MM, INCLUINDO CHAVE TIPO CILINDRO</v>
          </cell>
          <cell r="D1987" t="str">
            <v>CJ</v>
          </cell>
          <cell r="E1987">
            <v>76.7</v>
          </cell>
          <cell r="F1987">
            <v>76.7</v>
          </cell>
        </row>
        <row r="1988">
          <cell r="B1988">
            <v>3081</v>
          </cell>
          <cell r="C1988" t="str">
            <v>FECHADURA ESPELHO PARA PORTA EXTERNA, EM ACO INOX (MAQUINA, TESTA E CONTRA-TESTA) E EM ZAMAC (MACANETA, LINGUETA E TRINCOS) COM ACABAMENTO CROMADO, MAQUINA DE 55 MM, INCLUINDO CHAVE TIPO CILINDRO</v>
          </cell>
          <cell r="D1988" t="str">
            <v>CJ</v>
          </cell>
          <cell r="E1988">
            <v>151.75</v>
          </cell>
          <cell r="F1988">
            <v>151.75</v>
          </cell>
        </row>
        <row r="1989">
          <cell r="B1989">
            <v>3090</v>
          </cell>
          <cell r="C1989" t="str">
            <v>FECHADURA ESPELHO PARA PORTA INTERNA, EM ACO INOX (MAQUINA, TESTA E CONTRA-TESTA) E EM ZAMAC (MACANETA, LINGUETA E TRINCOS) COM ACABAMENTO CROMADO, MAQUINA DE 40 MM, INCLUINDO CHAVE TIPO INTERNA</v>
          </cell>
          <cell r="D1989" t="str">
            <v>CJ</v>
          </cell>
          <cell r="E1989">
            <v>68.459999999999994</v>
          </cell>
          <cell r="F1989">
            <v>68.459999999999994</v>
          </cell>
        </row>
        <row r="1990">
          <cell r="B1990">
            <v>43611</v>
          </cell>
          <cell r="C1990" t="str">
            <v>FECHADURA ESPELHO PARA PORTA INTERNA, EM ACO INOX (MAQUINA, TESTA E CONTRA-TESTA) E EM ZAMAC (MACANETA, LINGUETA E TRINCOS) COM ACABAMENTO CROMADO, MAQUINA DE 55 MM, INCLUINDO CHAVE TIPO INTERNA</v>
          </cell>
          <cell r="D1990" t="str">
            <v>CJ</v>
          </cell>
          <cell r="E1990">
            <v>113.6</v>
          </cell>
          <cell r="F1990">
            <v>113.6</v>
          </cell>
        </row>
        <row r="1991">
          <cell r="B1991">
            <v>3103</v>
          </cell>
          <cell r="C1991" t="str">
            <v>FECHADURA PARA PORTA PIVOTANTE DE VIDRO TEMPERADO, EM ACO INOX COM ACABAMENTO CROMADO, RECORTE PADRAO SANTA MARINA, COM CILINDRO EM LATAO, INCLUINDO CHAVE TIPO CILINDRO</v>
          </cell>
          <cell r="D1991" t="str">
            <v>UN</v>
          </cell>
          <cell r="E1991">
            <v>56.76</v>
          </cell>
          <cell r="F1991">
            <v>56.76</v>
          </cell>
        </row>
        <row r="1992">
          <cell r="B1992">
            <v>3097</v>
          </cell>
          <cell r="C1992" t="str">
            <v>FECHADURA ROSETA REDONDA PARA PORTA DE BANHEIRO, EM ACO INOX (MAQUINA, TESTA E CONTRA-TESTA) E EM ZAMAC (MACANETA, LINGUETA E TRINCOS) COM ACABAMENTO CROMADO, MAQUINA DE 40 MM, INCLUINDO CHAVE TIPO TRANQUETA</v>
          </cell>
          <cell r="D1992" t="str">
            <v>CJ</v>
          </cell>
          <cell r="E1992">
            <v>85.88</v>
          </cell>
          <cell r="F1992">
            <v>85.88</v>
          </cell>
        </row>
        <row r="1993">
          <cell r="B1993">
            <v>3099</v>
          </cell>
          <cell r="C1993" t="str">
            <v>FECHADURA ROSETA REDONDA PARA PORTA DE BANHEIRO, EM ACO INOX (MAQUINA, TESTA E CONTRA-TESTA) E EM ZAMAC (MACANETA, LINGUETA E TRINCOS) COM ACABAMENTO CROMADO, MAQUINA DE 55 MM, INCLUINDO CHAVE TIPO TRANQUETA</v>
          </cell>
          <cell r="D1993" t="str">
            <v>CJ</v>
          </cell>
          <cell r="E1993">
            <v>137.51</v>
          </cell>
          <cell r="F1993">
            <v>137.51</v>
          </cell>
        </row>
        <row r="1994">
          <cell r="B1994">
            <v>38151</v>
          </cell>
          <cell r="C1994" t="str">
            <v>FECHADURA ROSETA REDONDA PARA PORTA EXTERNA, EM ACO INOX (MAQUINA, TESTA E CONTRA-TESTA) E EM ZAMAC (MACANETA, LINGUETA E TRINCOS) COM ACABAMENTO CROMADO, MAQUINA DE 40 MM, INCLUINDO CHAVE TIPO CILINDRO</v>
          </cell>
          <cell r="D1994" t="str">
            <v>CJ</v>
          </cell>
          <cell r="E1994">
            <v>99.69</v>
          </cell>
          <cell r="F1994">
            <v>99.69</v>
          </cell>
        </row>
        <row r="1995">
          <cell r="B1995">
            <v>38152</v>
          </cell>
          <cell r="C1995" t="str">
            <v>FECHADURA ROSETA REDONDA PARA PORTA EXTERNA, EM ACO INOX (MAQUINA, TESTA E CONTRA-TESTA) E EM ZAMAC (MACANETA, LINGUETA E TRINCOS) COM ACABAMENTO CROMADO, MAQUINA DE 55 MM, INCLUINDO CHAVE TIPO CILINDRO</v>
          </cell>
          <cell r="D1995" t="str">
            <v>CJ</v>
          </cell>
          <cell r="E1995">
            <v>160.81</v>
          </cell>
          <cell r="F1995">
            <v>160.81</v>
          </cell>
        </row>
        <row r="1996">
          <cell r="B1996">
            <v>43610</v>
          </cell>
          <cell r="C1996" t="str">
            <v>FECHADURA ROSETA REDONDA PARA PORTA INTERNA, EM ACO INOX (MAQUINA, TESTA E CONTRA-TESTA) E EM ZAMAC (MACANETA, LINGUETA E TRINCOS) COM ACABAMENTO CROMADO, MAQUINA DE 40 MM, INCLUINDO CHAVE TIPO INTERNA (CONJUNTO DE FECHADURAS)</v>
          </cell>
          <cell r="D1996" t="str">
            <v>CJ</v>
          </cell>
          <cell r="E1996">
            <v>85.21</v>
          </cell>
          <cell r="F1996">
            <v>85.21</v>
          </cell>
        </row>
        <row r="1997">
          <cell r="B1997">
            <v>3093</v>
          </cell>
          <cell r="C1997" t="str">
            <v>FECHADURA ROSETA REDONDA PARA PORTA INTERNA, EM ACO INOX (MAQUINA, TESTA E CONTRA-TESTA) E EM ZAMAC (MACANETA, LINGUETA E TRINCOS) COM ACABAMENTO CROMADO, MAQUINA DE 55 MM, INCLUINDO CHAVE TIPO INTERNA</v>
          </cell>
          <cell r="D1997" t="str">
            <v>CJ</v>
          </cell>
          <cell r="E1997">
            <v>137.51</v>
          </cell>
          <cell r="F1997">
            <v>137.51</v>
          </cell>
        </row>
        <row r="1998">
          <cell r="B1998">
            <v>38165</v>
          </cell>
          <cell r="C1998" t="str">
            <v>FECHO / FECHADURA COM PUXADOR CONCHA, COM TRANCA TIPO TRAVA, PARA JANELA / PORTA DE CORRER (INCLUI TESTA, FECHADURA, PUXADOR) - COMPLETA</v>
          </cell>
          <cell r="D1998" t="str">
            <v>CJ</v>
          </cell>
          <cell r="E1998">
            <v>77.25</v>
          </cell>
          <cell r="F1998">
            <v>77.25</v>
          </cell>
        </row>
        <row r="1999">
          <cell r="B1999">
            <v>38177</v>
          </cell>
          <cell r="C1999" t="str">
            <v>FECHO / TRINCO TIPO AVIAO, EM ZAMAC CROMADO, *60* MM, PARA JANELAS - INCLUI PARAFUSOS</v>
          </cell>
          <cell r="D1999" t="str">
            <v>UN</v>
          </cell>
          <cell r="E1999">
            <v>22.95</v>
          </cell>
          <cell r="F1999">
            <v>22.95</v>
          </cell>
        </row>
        <row r="2000">
          <cell r="B2000">
            <v>11458</v>
          </cell>
          <cell r="C2000" t="str">
            <v>FECHO DE SEGURANCA, TIPO BATOM, EM LATAO / ZAMAC, CROMADO, PARA PORTAS E JANELAS - INCLUI PARAFUSOS</v>
          </cell>
          <cell r="D2000" t="str">
            <v>UN</v>
          </cell>
          <cell r="E2000">
            <v>27.4</v>
          </cell>
          <cell r="F2000">
            <v>27.4</v>
          </cell>
        </row>
        <row r="2001">
          <cell r="B2001">
            <v>3108</v>
          </cell>
          <cell r="C2001" t="str">
            <v>FECHO QUEBRA UNHA, EM LATAO COM ACABAMENTO CROMADO, DE EMBUTIR, COM COMANDO ALAVANCA, ALTURA DE DE 22 CM, LARGURA MINIMA DE 1,90 CM E ESPESSURA MINIMA DE 1,90 MM, PARA PORTAS E JANELAS (INCLUI PARAFUSOS)</v>
          </cell>
          <cell r="D2001" t="str">
            <v>UN</v>
          </cell>
          <cell r="E2001">
            <v>116.5</v>
          </cell>
          <cell r="F2001">
            <v>116.5</v>
          </cell>
        </row>
        <row r="2002">
          <cell r="B2002">
            <v>3105</v>
          </cell>
          <cell r="C2002" t="str">
            <v>FECHO QUEBRA UNHA, EM LATAO COM ACABAMENTO CROMADO, DE EMBUTIR, COM COMANDO ALAVANCA, ALTURA DE DE 40 CM, LARGURA MINIMA DE 1,90 CM E ESPESSURA MINIMA DE 1,90 MM, PARA PORTAS E JANELAS (INCLUI PARAFUSOS)</v>
          </cell>
          <cell r="D2002" t="str">
            <v>UN</v>
          </cell>
          <cell r="E2002">
            <v>152.37</v>
          </cell>
          <cell r="F2002">
            <v>152.37</v>
          </cell>
        </row>
        <row r="2003">
          <cell r="B2003">
            <v>38178</v>
          </cell>
          <cell r="C2003" t="str">
            <v>FECHO QUEBRA UNHA, EM LATAO COM ACABAMENTO CROMADO, DE EMBUTIR, COM COMANDO DESLIZANTE, ALTURA DE 12 CM, LARGURA MINIMA DE 1,90 CM E ESPESSURA MINIMA DE 1,90 MM</v>
          </cell>
          <cell r="D2003" t="str">
            <v>UN</v>
          </cell>
          <cell r="E2003">
            <v>25.25</v>
          </cell>
          <cell r="F2003">
            <v>25.25</v>
          </cell>
        </row>
        <row r="2004">
          <cell r="B2004">
            <v>43575</v>
          </cell>
          <cell r="C2004" t="str">
            <v>FECHO QUEBRA UNHA, EM LATAO COM ACABAMENTO CROMADO, DE EMBUTIR, COM COMANDO DESLIZANTE, ALTURA DE 22 CM, LARGURA MINIMA DE 1,90 CM E ESPESSURA MINIMA DE 1,90 MM</v>
          </cell>
          <cell r="D2004" t="str">
            <v>UN</v>
          </cell>
          <cell r="E2004">
            <v>54.72</v>
          </cell>
          <cell r="F2004">
            <v>54.72</v>
          </cell>
        </row>
        <row r="2005">
          <cell r="B2005">
            <v>43577</v>
          </cell>
          <cell r="C2005" t="str">
            <v>FECHO QUEBRA UNHA, EM LATAO COM ACABAMENTO CROMADO, DE EMBUTIR, COM COMANDO DESLIZANTE, ALTURA DE 40 CM, LARGURA MINIMA DE 1,90 CM E ESPESSURA MINIMA DE 1,90 MM</v>
          </cell>
          <cell r="D2005" t="str">
            <v>UN</v>
          </cell>
          <cell r="E2005">
            <v>95.14</v>
          </cell>
          <cell r="F2005">
            <v>95.14</v>
          </cell>
        </row>
        <row r="2006">
          <cell r="B2006">
            <v>43458</v>
          </cell>
          <cell r="C2006" t="str">
            <v>FERRAMENTAS - FAMILIA ALMOXARIFE - HORISTA (ENCARGOS COMPLEMENTARES - COLETADO CAIXA)</v>
          </cell>
          <cell r="D2006" t="str">
            <v>H</v>
          </cell>
          <cell r="E2006">
            <v>0.06</v>
          </cell>
          <cell r="F2006">
            <v>0.06</v>
          </cell>
        </row>
        <row r="2007">
          <cell r="B2007">
            <v>43470</v>
          </cell>
          <cell r="C2007" t="str">
            <v>FERRAMENTAS - FAMILIA ALMOXARIFE - MENSALISTA (ENCARGOS COMPLEMENTARES - COLETADO CAIXA)</v>
          </cell>
          <cell r="D2007" t="str">
            <v>MES</v>
          </cell>
          <cell r="E2007">
            <v>11.14</v>
          </cell>
          <cell r="F2007">
            <v>11.14</v>
          </cell>
        </row>
        <row r="2008">
          <cell r="B2008">
            <v>43459</v>
          </cell>
          <cell r="C2008" t="str">
            <v>FERRAMENTAS - FAMILIA CARPINTEIRO DE FORMAS - HORISTA (ENCARGOS COMPLEMENTARES - COLETADO CAIXA)</v>
          </cell>
          <cell r="D2008" t="str">
            <v>H</v>
          </cell>
          <cell r="E2008">
            <v>0.44</v>
          </cell>
          <cell r="F2008">
            <v>0.44</v>
          </cell>
        </row>
        <row r="2009">
          <cell r="B2009">
            <v>43471</v>
          </cell>
          <cell r="C2009" t="str">
            <v>FERRAMENTAS - FAMILIA CARPINTEIRO DE FORMAS - MENSALISTA (ENCARGOS COMPLEMENTARES - COLETADO CAIXA)</v>
          </cell>
          <cell r="D2009" t="str">
            <v>MES</v>
          </cell>
          <cell r="E2009">
            <v>82.31</v>
          </cell>
          <cell r="F2009">
            <v>82.31</v>
          </cell>
        </row>
        <row r="2010">
          <cell r="B2010">
            <v>43460</v>
          </cell>
          <cell r="C2010" t="str">
            <v>FERRAMENTAS - FAMILIA ELETRICISTA - HORISTA (ENCARGOS COMPLEMENTARES - COLETADO CAIXA)</v>
          </cell>
          <cell r="D2010" t="str">
            <v>H</v>
          </cell>
          <cell r="E2010">
            <v>0.86</v>
          </cell>
          <cell r="F2010">
            <v>0.86</v>
          </cell>
        </row>
        <row r="2011">
          <cell r="B2011">
            <v>43472</v>
          </cell>
          <cell r="C2011" t="str">
            <v>FERRAMENTAS - FAMILIA ELETRICISTA - MENSALISTA (ENCARGOS COMPLEMENTARES - COLETADO CAIXA)</v>
          </cell>
          <cell r="D2011" t="str">
            <v>MES</v>
          </cell>
          <cell r="E2011">
            <v>161.72999999999999</v>
          </cell>
          <cell r="F2011">
            <v>161.72999999999999</v>
          </cell>
        </row>
        <row r="2012">
          <cell r="B2012">
            <v>43461</v>
          </cell>
          <cell r="C2012" t="str">
            <v>FERRAMENTAS - FAMILIA ENCANADOR - HORISTA (ENCARGOS COMPLEMENTARES - COLETADO CAIXA)</v>
          </cell>
          <cell r="D2012" t="str">
            <v>H</v>
          </cell>
          <cell r="E2012">
            <v>0.31</v>
          </cell>
          <cell r="F2012">
            <v>0.31</v>
          </cell>
        </row>
        <row r="2013">
          <cell r="B2013">
            <v>43473</v>
          </cell>
          <cell r="C2013" t="str">
            <v>FERRAMENTAS - FAMILIA ENCANADOR - MENSALISTA (ENCARGOS COMPLEMENTARES - COLETADO CAIXA)</v>
          </cell>
          <cell r="D2013" t="str">
            <v>MES</v>
          </cell>
          <cell r="E2013">
            <v>59.01</v>
          </cell>
          <cell r="F2013">
            <v>59.01</v>
          </cell>
        </row>
        <row r="2014">
          <cell r="B2014">
            <v>43463</v>
          </cell>
          <cell r="C2014" t="str">
            <v>FERRAMENTAS - FAMILIA ENCARREGADO GERAL - HORISTA (ENCARGOS COMPLEMENTARES - COLETADO CAIXA)</v>
          </cell>
          <cell r="D2014" t="str">
            <v>H</v>
          </cell>
          <cell r="E2014">
            <v>0.08</v>
          </cell>
          <cell r="F2014">
            <v>0.08</v>
          </cell>
        </row>
        <row r="2015">
          <cell r="B2015">
            <v>43475</v>
          </cell>
          <cell r="C2015" t="str">
            <v>FERRAMENTAS - FAMILIA ENCARREGADO GERAL - MENSALISTA (ENCARGOS COMPLEMENTARES - COLETADO CAIXA)</v>
          </cell>
          <cell r="D2015" t="str">
            <v>MES</v>
          </cell>
          <cell r="E2015">
            <v>15.46</v>
          </cell>
          <cell r="F2015">
            <v>15.46</v>
          </cell>
        </row>
        <row r="2016">
          <cell r="B2016">
            <v>43462</v>
          </cell>
          <cell r="C2016" t="str">
            <v>FERRAMENTAS - FAMILIA ENGENHEIRO CIVIL - HORISTA (ENCARGOS COMPLEMENTARES - COLETADO CAIXA)</v>
          </cell>
          <cell r="D2016" t="str">
            <v>H</v>
          </cell>
          <cell r="E2016">
            <v>0.01</v>
          </cell>
          <cell r="F2016">
            <v>0.01</v>
          </cell>
        </row>
        <row r="2017">
          <cell r="B2017">
            <v>43474</v>
          </cell>
          <cell r="C2017" t="str">
            <v>FERRAMENTAS - FAMILIA ENGENHEIRO CIVIL - MENSALISTA (ENCARGOS COMPLEMENTARES - COLETADO CAIXA)</v>
          </cell>
          <cell r="D2017" t="str">
            <v>MES</v>
          </cell>
          <cell r="E2017">
            <v>2.35</v>
          </cell>
          <cell r="F2017">
            <v>2.35</v>
          </cell>
        </row>
        <row r="2018">
          <cell r="B2018">
            <v>43464</v>
          </cell>
          <cell r="C2018" t="str">
            <v>FERRAMENTAS - FAMILIA OPERADOR ESCAVADEIRA - HORISTA (ENCARGOS COMPLEMENTARES - COLETADO CAIXA)</v>
          </cell>
          <cell r="D2018" t="str">
            <v>H</v>
          </cell>
          <cell r="E2018">
            <v>0.01</v>
          </cell>
          <cell r="F2018">
            <v>0.01</v>
          </cell>
        </row>
        <row r="2019">
          <cell r="B2019">
            <v>43476</v>
          </cell>
          <cell r="C2019" t="str">
            <v>FERRAMENTAS - FAMILIA OPERADOR ESCAVADEIRA - MENSALISTA (ENCARGOS COMPLEMENTARES - COLETADO CAIXA)</v>
          </cell>
          <cell r="D2019" t="str">
            <v>MES</v>
          </cell>
          <cell r="E2019">
            <v>0.01</v>
          </cell>
          <cell r="F2019">
            <v>0.01</v>
          </cell>
        </row>
        <row r="2020">
          <cell r="B2020">
            <v>43465</v>
          </cell>
          <cell r="C2020" t="str">
            <v>FERRAMENTAS - FAMILIA PEDREIRO - HORISTA (ENCARGOS COMPLEMENTARES - COLETADO CAIXA)</v>
          </cell>
          <cell r="D2020" t="str">
            <v>H</v>
          </cell>
          <cell r="E2020">
            <v>0.78</v>
          </cell>
          <cell r="F2020">
            <v>0.78</v>
          </cell>
        </row>
        <row r="2021">
          <cell r="B2021">
            <v>43477</v>
          </cell>
          <cell r="C2021" t="str">
            <v>FERRAMENTAS - FAMILIA PEDREIRO - MENSALISTA (ENCARGOS COMPLEMENTARES - COLETADO CAIXA)</v>
          </cell>
          <cell r="D2021" t="str">
            <v>MES</v>
          </cell>
          <cell r="E2021">
            <v>147.87</v>
          </cell>
          <cell r="F2021">
            <v>147.87</v>
          </cell>
        </row>
        <row r="2022">
          <cell r="B2022">
            <v>43466</v>
          </cell>
          <cell r="C2022" t="str">
            <v>FERRAMENTAS - FAMILIA PINTOR - HORISTA (ENCARGOS COMPLEMENTARES - COLETADO CAIXA)</v>
          </cell>
          <cell r="D2022" t="str">
            <v>H</v>
          </cell>
          <cell r="E2022">
            <v>2.0499999999999998</v>
          </cell>
          <cell r="F2022">
            <v>2.0499999999999998</v>
          </cell>
        </row>
        <row r="2023">
          <cell r="B2023">
            <v>43478</v>
          </cell>
          <cell r="C2023" t="str">
            <v>FERRAMENTAS - FAMILIA PINTOR - MENSALISTA (ENCARGOS COMPLEMENTARES - COLETADO CAIXA)</v>
          </cell>
          <cell r="D2023" t="str">
            <v>MES</v>
          </cell>
          <cell r="E2023">
            <v>387.36</v>
          </cell>
          <cell r="F2023">
            <v>387.36</v>
          </cell>
        </row>
        <row r="2024">
          <cell r="B2024">
            <v>43467</v>
          </cell>
          <cell r="C2024" t="str">
            <v>FERRAMENTAS - FAMILIA SERVENTE - HORISTA (ENCARGOS COMPLEMENTARES - COLETADO CAIXA)</v>
          </cell>
          <cell r="D2024" t="str">
            <v>H</v>
          </cell>
          <cell r="E2024">
            <v>0.61</v>
          </cell>
          <cell r="F2024">
            <v>0.61</v>
          </cell>
        </row>
        <row r="2025">
          <cell r="B2025">
            <v>43479</v>
          </cell>
          <cell r="C2025" t="str">
            <v>FERRAMENTAS - FAMILIA SERVENTE - MENSALISTA (ENCARGOS COMPLEMENTARES - COLETADO CAIXA)</v>
          </cell>
          <cell r="D2025" t="str">
            <v>MES</v>
          </cell>
          <cell r="E2025">
            <v>114.77</v>
          </cell>
          <cell r="F2025">
            <v>114.77</v>
          </cell>
        </row>
        <row r="2026">
          <cell r="B2026">
            <v>43468</v>
          </cell>
          <cell r="C2026" t="str">
            <v>FERRAMENTAS - FAMILIA SOLDADOR - HORISTA (ENCARGOS COMPLEMENTARES - COLETADO CAIXA)</v>
          </cell>
          <cell r="D2026" t="str">
            <v>H</v>
          </cell>
          <cell r="E2026">
            <v>1.21</v>
          </cell>
          <cell r="F2026">
            <v>1.21</v>
          </cell>
        </row>
        <row r="2027">
          <cell r="B2027">
            <v>43480</v>
          </cell>
          <cell r="C2027" t="str">
            <v>FERRAMENTAS - FAMILIA SOLDADOR - MENSALISTA (ENCARGOS COMPLEMENTARES - COLETADO CAIXA)</v>
          </cell>
          <cell r="D2027" t="str">
            <v>MES</v>
          </cell>
          <cell r="E2027">
            <v>228.92</v>
          </cell>
          <cell r="F2027">
            <v>228.92</v>
          </cell>
        </row>
        <row r="2028">
          <cell r="B2028">
            <v>43469</v>
          </cell>
          <cell r="C2028" t="str">
            <v>FERRAMENTAS - FAMILIA TOPOGRAFO - HORISTA (ENCARGOS COMPLEMENTARES - COLETADO CAIXA)</v>
          </cell>
          <cell r="D2028" t="str">
            <v>H</v>
          </cell>
          <cell r="E2028">
            <v>0.05</v>
          </cell>
          <cell r="F2028">
            <v>0.05</v>
          </cell>
        </row>
        <row r="2029">
          <cell r="B2029">
            <v>43481</v>
          </cell>
          <cell r="C2029" t="str">
            <v>FERRAMENTAS - FAMILIA TOPOGRAFO - MENSALISTA (ENCARGOS COMPLEMENTARES - COLETADO CAIXA)</v>
          </cell>
          <cell r="D2029" t="str">
            <v>MES</v>
          </cell>
          <cell r="E2029">
            <v>9.89</v>
          </cell>
          <cell r="F2029">
            <v>9.89</v>
          </cell>
        </row>
        <row r="2030">
          <cell r="B2030">
            <v>3119</v>
          </cell>
          <cell r="C2030" t="str">
            <v>FERROLHO COM FECHO / TRINCO REDONDO, EM ACO GALVANIZADO / ZINCADO, DE SOBREPOR, COM COMPRIMENTO DE 2" E ESPESSURA MINIMA DA CHAPA DE 0,90 MM, PARA PORTAS E JANELAS</v>
          </cell>
          <cell r="D2030" t="str">
            <v>UN</v>
          </cell>
          <cell r="E2030">
            <v>2.96</v>
          </cell>
          <cell r="F2030">
            <v>2.96</v>
          </cell>
        </row>
        <row r="2031">
          <cell r="B2031">
            <v>3122</v>
          </cell>
          <cell r="C2031" t="str">
            <v>FERROLHO COM FECHO / TRINCO REDONDO, EM ACO GALVANIZADO / ZINCADO, DE SOBREPOR, COM COMPRIMENTO DE 3" A 4" E ESPESSURA MINIMA DA CHAPA DE 0,90 MM</v>
          </cell>
          <cell r="D2031" t="str">
            <v>UN</v>
          </cell>
          <cell r="E2031">
            <v>6.03</v>
          </cell>
          <cell r="F2031">
            <v>6.03</v>
          </cell>
        </row>
        <row r="2032">
          <cell r="B2032">
            <v>3121</v>
          </cell>
          <cell r="C2032" t="str">
            <v>FERROLHO COM FECHO / TRINCO REDONDO, EM ACO GALVANIZADO / ZINCADO, DE SOBREPOR, COM COMPRIMENTO DE 5" E ESPESSURA MINIMA DA CHAPA DE 0,90 MM</v>
          </cell>
          <cell r="D2032" t="str">
            <v>UN</v>
          </cell>
          <cell r="E2032">
            <v>6.84</v>
          </cell>
          <cell r="F2032">
            <v>6.84</v>
          </cell>
        </row>
        <row r="2033">
          <cell r="B2033">
            <v>3120</v>
          </cell>
          <cell r="C2033" t="str">
            <v>FERROLHO COM FECHO / TRINCO REDONDO, EM ACO GALVANIZADO / ZINCADO, DE SOBREPOR, COM COMPRIMENTO DE 6" E ESPESSURA MINIMA DA CHAPA DE 1,50 MM</v>
          </cell>
          <cell r="D2033" t="str">
            <v>UN</v>
          </cell>
          <cell r="E2033">
            <v>12.97</v>
          </cell>
          <cell r="F2033">
            <v>12.97</v>
          </cell>
        </row>
        <row r="2034">
          <cell r="B2034">
            <v>11455</v>
          </cell>
          <cell r="C2034" t="str">
            <v>FERROLHO COM FECHO / TRINCO REDONDO, EM ACO GALVANIZADO / ZINCADO, DE SOBREPOR, COM COMPRIMENTO DE 8" E ESPESSURA MINIMA DA CHAPA DE 1,50 MM</v>
          </cell>
          <cell r="D2034" t="str">
            <v>UN</v>
          </cell>
          <cell r="E2034">
            <v>18.760000000000002</v>
          </cell>
          <cell r="F2034">
            <v>18.760000000000002</v>
          </cell>
        </row>
        <row r="2035">
          <cell r="B2035">
            <v>11456</v>
          </cell>
          <cell r="C2035" t="str">
            <v>FERROLHO COM FECHO /TRINCO REDONDO, EM ACO GALVANIZADO / ZINCADO, DE SOBREPOR, COM COMPRIMENTO DE 10" A 12" E ESPESSURA MINIMA DA CHAPA DE 1,50 MM</v>
          </cell>
          <cell r="D2035" t="str">
            <v>UN</v>
          </cell>
          <cell r="E2035">
            <v>22.42</v>
          </cell>
          <cell r="F2035">
            <v>22.42</v>
          </cell>
        </row>
        <row r="2036">
          <cell r="B2036">
            <v>3107</v>
          </cell>
          <cell r="C2036" t="str">
            <v>FERROLHO COM FECHO CHATO E PORTA CADEADO, EM ACO GALVANIZADO / ZINCADO, DE SOBREPOR, COM COMPRIMENTO DE 3" A 4", CHAPA COM ESPESSURA MINIMA DE 0,90 MM E LARGURA MINIMA DE 3,20 CM (FECHO SIMPLES / LEVE) (INCLUI PARAFUSOS)</v>
          </cell>
          <cell r="D2036" t="str">
            <v>UN</v>
          </cell>
          <cell r="E2036">
            <v>9.4600000000000009</v>
          </cell>
          <cell r="F2036">
            <v>9.4600000000000009</v>
          </cell>
        </row>
        <row r="2037">
          <cell r="B2037">
            <v>43583</v>
          </cell>
          <cell r="C2037" t="str">
            <v>FERROLHO COM FECHO CHATO E PORTA CADEADO, EM ACO GALVANIZADO / ZINCADO, DE SOBREPOR, COM COMPRIMENTO DE 3" A 4", CHAPA COM ESPESSURA MINIMA DE 1,70 MM E LARGURA MINIMA DE 5,00 CM (FECHO REFORCADO)</v>
          </cell>
          <cell r="D2037" t="str">
            <v>UN</v>
          </cell>
          <cell r="E2037">
            <v>10.67</v>
          </cell>
          <cell r="F2037">
            <v>10.67</v>
          </cell>
        </row>
        <row r="2038">
          <cell r="B2038">
            <v>43586</v>
          </cell>
          <cell r="C2038" t="str">
            <v>FERROLHO COM FECHO CHATO E PORTA CADEADO, EM ACO GALVANIZADO / ZINCADO, DE SOBREPOR, COM COMPRIMENTO DE 5", CHAPA COM ESPESSURA MINIMA DE 0,90 MM E LARGURA MINIMA DE 3,20 CM (FECHO SIMPLES)</v>
          </cell>
          <cell r="D2038" t="str">
            <v>UN</v>
          </cell>
          <cell r="E2038">
            <v>10.93</v>
          </cell>
          <cell r="F2038">
            <v>10.93</v>
          </cell>
        </row>
        <row r="2039">
          <cell r="B2039">
            <v>11461</v>
          </cell>
          <cell r="C2039" t="str">
            <v>FERROLHO COM FECHO CHATO E PORTA CADEADO, EM ACO GALVANIZADO / ZINCADO, DE SOBREPOR, COM COMPRIMENTO DE 5", CHAPA COM ESPESSURA MINIMA DE 1,70 MM E LARGURA MINIMA DE 5,00 CM (FECHO REFORCADO)</v>
          </cell>
          <cell r="D2039" t="str">
            <v>UN</v>
          </cell>
          <cell r="E2039">
            <v>11.91</v>
          </cell>
          <cell r="F2039">
            <v>11.91</v>
          </cell>
        </row>
        <row r="2040">
          <cell r="B2040">
            <v>43587</v>
          </cell>
          <cell r="C2040" t="str">
            <v>FERROLHO COM FECHO CHATO E PORTA CADEADO, EM ACO GALVANIZADO / ZINCADO, DE SOBREPOR, COM COMPRIMENTO DE 6", CHAPA COM ESPESSURA MINIMA DE 0,90 MM E LARGURA MINIMA DE 3,80 CM (FECHO SIMPLES)</v>
          </cell>
          <cell r="D2040" t="str">
            <v>UN</v>
          </cell>
          <cell r="E2040">
            <v>13.75</v>
          </cell>
          <cell r="F2040">
            <v>13.75</v>
          </cell>
        </row>
        <row r="2041">
          <cell r="B2041">
            <v>3106</v>
          </cell>
          <cell r="C2041" t="str">
            <v>FERROLHO COM FECHO CHATO E PORTA CADEADO, EM ACO GALVANIZADO / ZINCADO, DE SOBREPOR, COM COMPRIMENTO DE 6", CHAPA COM ESPESSURA MINIMA DE 1,70 MM E LARGURA /MINIMA DE 5,00 CM (FECHO REFORCADO) (INCLUI PARAFUSOS)</v>
          </cell>
          <cell r="D2041" t="str">
            <v>UN</v>
          </cell>
          <cell r="E2041">
            <v>17.440000000000001</v>
          </cell>
          <cell r="F2041">
            <v>17.440000000000001</v>
          </cell>
        </row>
        <row r="2042">
          <cell r="B2042">
            <v>44539</v>
          </cell>
          <cell r="C2042" t="str">
            <v>FERTILIZANTE NPK -  10:10:10</v>
          </cell>
          <cell r="D2042" t="str">
            <v>KG</v>
          </cell>
        </row>
        <row r="2043">
          <cell r="B2043">
            <v>3123</v>
          </cell>
          <cell r="C2043" t="str">
            <v>FERTILIZANTE NPK - 4: 14: 8</v>
          </cell>
          <cell r="D2043" t="str">
            <v>KG</v>
          </cell>
        </row>
        <row r="2044">
          <cell r="B2044">
            <v>38125</v>
          </cell>
          <cell r="C2044" t="str">
            <v>FERTILIZANTE ORGANICO COMPOSTO, CLASSE A</v>
          </cell>
          <cell r="D2044" t="str">
            <v>KG</v>
          </cell>
          <cell r="E2044">
            <v>1.1399999999999999</v>
          </cell>
          <cell r="F2044">
            <v>1.1399999999999999</v>
          </cell>
        </row>
        <row r="2045">
          <cell r="B2045">
            <v>39014</v>
          </cell>
          <cell r="C2045" t="str">
            <v>FIBRA DE ACO PARA REFORCO DO CONCRETO, SOLTA, TIPO A-I, FATOR DE FORMA *50* L / D, COMPRIMENTO DE *30* MM E RESISTENCIA A TRACAO DO ACO MAIOR 1000 MPA</v>
          </cell>
          <cell r="D2045" t="str">
            <v>KG</v>
          </cell>
          <cell r="E2045">
            <v>12.38</v>
          </cell>
          <cell r="F2045">
            <v>12.38</v>
          </cell>
        </row>
        <row r="2046">
          <cell r="B2046">
            <v>39365</v>
          </cell>
          <cell r="C2046" t="str">
            <v>FILTRO ANAEROBIO, EM POLIETILENO DE ALTA DENSIDADE (PEAD), CAPACIDADE *1100* LITROS (NBR 13969)</v>
          </cell>
          <cell r="D2046" t="str">
            <v>UN</v>
          </cell>
          <cell r="E2046">
            <v>1873.92</v>
          </cell>
          <cell r="F2046">
            <v>1873.92</v>
          </cell>
        </row>
        <row r="2047">
          <cell r="B2047">
            <v>39366</v>
          </cell>
          <cell r="C2047" t="str">
            <v>FILTRO ANAEROBIO, EM POLIETILENO DE ALTA DENSIDADE (PEAD), CAPACIDADE *2800* LITROS (NBR 13969)</v>
          </cell>
          <cell r="D2047" t="str">
            <v>UN</v>
          </cell>
          <cell r="E2047">
            <v>2843.05</v>
          </cell>
          <cell r="F2047">
            <v>2843.05</v>
          </cell>
        </row>
        <row r="2048">
          <cell r="B2048">
            <v>39367</v>
          </cell>
          <cell r="C2048" t="str">
            <v>FILTRO ANAEROBIO, EM POLIETILENO DE ALTA DENSIDADE (PEAD), CAPACIDADE *5000* LITROS (NBR 13969)</v>
          </cell>
          <cell r="D2048" t="str">
            <v>UN</v>
          </cell>
          <cell r="E2048">
            <v>4871.37</v>
          </cell>
          <cell r="F2048">
            <v>4871.37</v>
          </cell>
        </row>
        <row r="2049">
          <cell r="B2049">
            <v>37394</v>
          </cell>
          <cell r="C2049" t="str">
            <v>FINCAPINO CURTO CALIBRE 22, CARGA MEDIA POTENCIA 5 (PARA FERRAMENTA DE ACAO DIRETA) COR VERMELHA</v>
          </cell>
          <cell r="D2049" t="str">
            <v>CENTO</v>
          </cell>
        </row>
        <row r="2050">
          <cell r="B2050">
            <v>14146</v>
          </cell>
          <cell r="C2050" t="str">
            <v>FINCAPINO LONGO CALIBRE 22, CARGA FORTE POTENCIA 7 (PARA FERRAMENTA DE ACAO DIRETA), COR AMARELA</v>
          </cell>
          <cell r="D2050" t="str">
            <v>CENTO</v>
          </cell>
        </row>
        <row r="2051">
          <cell r="B2051">
            <v>938</v>
          </cell>
          <cell r="C2051" t="str">
            <v>FIO DE COBRE, SOLIDO, CLASSE 1, ISOLACAO EM PVC/A, ANTICHAMA BWF-B, 450/750V, SECAO NOMINAL 1,5 MM2</v>
          </cell>
          <cell r="D2051" t="str">
            <v>M</v>
          </cell>
          <cell r="E2051">
            <v>1.61</v>
          </cell>
          <cell r="F2051">
            <v>1.61</v>
          </cell>
        </row>
        <row r="2052">
          <cell r="B2052">
            <v>937</v>
          </cell>
          <cell r="C2052" t="str">
            <v>FIO DE COBRE, SOLIDO, CLASSE 1, ISOLACAO EM PVC/A, ANTICHAMA BWF-B, 450/750V, SECAO NOMINAL 10 MM2</v>
          </cell>
          <cell r="D2052" t="str">
            <v>M</v>
          </cell>
          <cell r="E2052">
            <v>9.42</v>
          </cell>
          <cell r="F2052">
            <v>9.42</v>
          </cell>
        </row>
        <row r="2053">
          <cell r="B2053">
            <v>939</v>
          </cell>
          <cell r="C2053" t="str">
            <v>FIO DE COBRE, SOLIDO, CLASSE 1, ISOLACAO EM PVC/A, ANTICHAMA BWF-B, 450/750V, SECAO NOMINAL 2,5 MM2</v>
          </cell>
          <cell r="D2053" t="str">
            <v>M</v>
          </cell>
          <cell r="E2053">
            <v>2.61</v>
          </cell>
          <cell r="F2053">
            <v>2.61</v>
          </cell>
        </row>
        <row r="2054">
          <cell r="B2054">
            <v>944</v>
          </cell>
          <cell r="C2054" t="str">
            <v>FIO DE COBRE, SOLIDO, CLASSE 1, ISOLACAO EM PVC/A, ANTICHAMA BWF-B, 450/750V, SECAO NOMINAL 4 MM2</v>
          </cell>
          <cell r="D2054" t="str">
            <v>M</v>
          </cell>
          <cell r="E2054">
            <v>4.13</v>
          </cell>
          <cell r="F2054">
            <v>4.13</v>
          </cell>
        </row>
        <row r="2055">
          <cell r="B2055">
            <v>940</v>
          </cell>
          <cell r="C2055" t="str">
            <v>FIO DE COBRE, SOLIDO, CLASSE 1, ISOLACAO EM PVC/A, ANTICHAMA BWF-B, 450/750V, SECAO NOMINAL 6 MM2</v>
          </cell>
          <cell r="D2055" t="str">
            <v>M</v>
          </cell>
          <cell r="E2055">
            <v>5.96</v>
          </cell>
          <cell r="F2055">
            <v>5.96</v>
          </cell>
        </row>
        <row r="2056">
          <cell r="B2056">
            <v>44397</v>
          </cell>
          <cell r="C2056" t="str">
            <v>FITA / CINTA AUTOADESIVA ELASTOMERICA PARA VEDACAO, L= 50 MM, E = 3 MM</v>
          </cell>
          <cell r="D2056" t="str">
            <v>M</v>
          </cell>
          <cell r="E2056">
            <v>3.62</v>
          </cell>
          <cell r="F2056">
            <v>3.62</v>
          </cell>
        </row>
        <row r="2057">
          <cell r="B2057">
            <v>406</v>
          </cell>
          <cell r="C2057" t="str">
            <v>FITA ACO INOX PARA CINTAR POSTE, L = 19 MM, E = 0,5 MM (ROLO DE 30M)</v>
          </cell>
          <cell r="D2057" t="str">
            <v>UN</v>
          </cell>
          <cell r="E2057">
            <v>87.17</v>
          </cell>
          <cell r="F2057">
            <v>87.17</v>
          </cell>
        </row>
        <row r="2058">
          <cell r="B2058">
            <v>42529</v>
          </cell>
          <cell r="C2058" t="str">
            <v>FITA ADESIVA ALUMINIZADA, PARA INSTALACAO DE MANTAS DE SUBCOBERTURA, L = *5* CM</v>
          </cell>
          <cell r="D2058" t="str">
            <v>M</v>
          </cell>
        </row>
        <row r="2059">
          <cell r="B2059">
            <v>39634</v>
          </cell>
          <cell r="C2059" t="str">
            <v>FITA ADESIVA ANTICORROSIVA DE PVC FLEXIVEL, COR PRETA, PARA PROTECAO TUBULACAO, 50 MM X 30 M (L X C), E= *0,25* MM</v>
          </cell>
          <cell r="D2059" t="str">
            <v>M</v>
          </cell>
          <cell r="E2059">
            <v>6.72</v>
          </cell>
          <cell r="F2059">
            <v>6.72</v>
          </cell>
        </row>
        <row r="2060">
          <cell r="B2060">
            <v>39701</v>
          </cell>
          <cell r="C2060" t="str">
            <v>FITA ADESIVA ASFALTICA ALUMINIZADA MULTIUSO, L = 10 CM, ROLO DE 10 M</v>
          </cell>
          <cell r="D2060" t="str">
            <v>UN</v>
          </cell>
          <cell r="E2060">
            <v>114.46</v>
          </cell>
          <cell r="F2060">
            <v>114.46</v>
          </cell>
        </row>
        <row r="2061">
          <cell r="B2061">
            <v>12815</v>
          </cell>
          <cell r="C2061" t="str">
            <v>FITA CREPE ROLO DE *25* MM X 50 M</v>
          </cell>
          <cell r="D2061" t="str">
            <v>UN</v>
          </cell>
          <cell r="E2061">
            <v>9.2799999999999994</v>
          </cell>
          <cell r="F2061">
            <v>9.2799999999999994</v>
          </cell>
        </row>
        <row r="2062">
          <cell r="B2062">
            <v>39431</v>
          </cell>
          <cell r="C2062" t="str">
            <v>FITA DE PAPEL MICROPERFURADO, 50 X 150 MM, PARA TRATAMENTO DE JUNTAS DE CHAPA DE GESSO PARA DRYWALL</v>
          </cell>
          <cell r="D2062" t="str">
            <v>M</v>
          </cell>
          <cell r="E2062">
            <v>0.28000000000000003</v>
          </cell>
          <cell r="F2062">
            <v>0.28000000000000003</v>
          </cell>
        </row>
        <row r="2063">
          <cell r="B2063">
            <v>39432</v>
          </cell>
          <cell r="C2063" t="str">
            <v>FITA DE PAPEL REFORCADA COM LAMINA DE METAL PARA REFORCO DE CANTOS DE CHAPA DE GESSO PARA DRYWALL</v>
          </cell>
          <cell r="D2063" t="str">
            <v>M</v>
          </cell>
          <cell r="E2063">
            <v>2.5499999999999998</v>
          </cell>
          <cell r="F2063">
            <v>2.5499999999999998</v>
          </cell>
        </row>
        <row r="2064">
          <cell r="B2064">
            <v>20111</v>
          </cell>
          <cell r="C2064" t="str">
            <v>FITA ISOLANTE ADESIVA ANTICHAMA, USO ATE 750 V, EM ROLO DE 19 MM X 20 M</v>
          </cell>
          <cell r="D2064" t="str">
            <v>UN</v>
          </cell>
          <cell r="E2064">
            <v>18.48</v>
          </cell>
          <cell r="F2064">
            <v>18.48</v>
          </cell>
        </row>
        <row r="2065">
          <cell r="B2065">
            <v>21127</v>
          </cell>
          <cell r="C2065" t="str">
            <v>FITA ISOLANTE ADESIVA ANTICHAMA, USO ATE 750 V, EM ROLO DE 19 MM X 5 M</v>
          </cell>
          <cell r="D2065" t="str">
            <v>UN</v>
          </cell>
          <cell r="E2065">
            <v>6.98</v>
          </cell>
          <cell r="F2065">
            <v>6.98</v>
          </cell>
        </row>
        <row r="2066">
          <cell r="B2066">
            <v>404</v>
          </cell>
          <cell r="C2066" t="str">
            <v>FITA ISOLANTE DE BORRACHA AUTOFUSAO, USO ATE 69 KV (ALTA TENSAO), LARGURA DE 19 MM</v>
          </cell>
          <cell r="D2066" t="str">
            <v>M</v>
          </cell>
          <cell r="E2066">
            <v>2.52</v>
          </cell>
          <cell r="F2066">
            <v>2.52</v>
          </cell>
        </row>
        <row r="2067">
          <cell r="B2067">
            <v>14151</v>
          </cell>
          <cell r="C2067" t="str">
            <v>FITA METALICA GRAVADA, L = 17 MM, ROLO DE 25 M, CARGA RECOMENDADA = *120* KGF</v>
          </cell>
          <cell r="D2067" t="str">
            <v>UN</v>
          </cell>
        </row>
        <row r="2068">
          <cell r="B2068">
            <v>14153</v>
          </cell>
          <cell r="C2068" t="str">
            <v>FITA METALICA PERFURADA, L = *18* MM, ROLO DE 30 M, CARGA RECOMENDADA = *30* KGF</v>
          </cell>
          <cell r="D2068" t="str">
            <v>UN</v>
          </cell>
        </row>
        <row r="2069">
          <cell r="B2069">
            <v>14152</v>
          </cell>
          <cell r="C2069" t="str">
            <v>FITA METALICA PERFURADA, L = 17 MM, ROLO DE 30 M, CARGA RECOMENDADA = *19* KGF</v>
          </cell>
          <cell r="D2069" t="str">
            <v>UN</v>
          </cell>
        </row>
        <row r="2070">
          <cell r="B2070">
            <v>14154</v>
          </cell>
          <cell r="C2070" t="str">
            <v>FITA METALICA PERFURADA, L = 25 MM, ROLO DE 30 M, CARGA RECOMENDADA = *222,5* KGF</v>
          </cell>
          <cell r="D2070" t="str">
            <v>UN</v>
          </cell>
        </row>
        <row r="2071">
          <cell r="B2071">
            <v>3143</v>
          </cell>
          <cell r="C2071" t="str">
            <v>FITA VEDA ROSCA, EM PTFE, ROLO  DE 18 MM X 25 M (L X C)</v>
          </cell>
          <cell r="D2071" t="str">
            <v>UN</v>
          </cell>
          <cell r="E2071">
            <v>7.84</v>
          </cell>
          <cell r="F2071">
            <v>7.84</v>
          </cell>
        </row>
        <row r="2072">
          <cell r="B2072">
            <v>3146</v>
          </cell>
          <cell r="C2072" t="str">
            <v>FITA VEDA ROSCA, EM PTFE, ROLO DE 18 MM X 10 M (L X C)</v>
          </cell>
          <cell r="D2072" t="str">
            <v>UN</v>
          </cell>
          <cell r="E2072">
            <v>3.45</v>
          </cell>
          <cell r="F2072">
            <v>3.45</v>
          </cell>
        </row>
        <row r="2073">
          <cell r="B2073">
            <v>3148</v>
          </cell>
          <cell r="C2073" t="str">
            <v>FITA VEDA ROSCA, EM PTFE, ROLO DE 18 MM X 50 M (L X C)</v>
          </cell>
          <cell r="D2073" t="str">
            <v>UN</v>
          </cell>
          <cell r="E2073">
            <v>12.72</v>
          </cell>
          <cell r="F2073">
            <v>12.72</v>
          </cell>
        </row>
        <row r="2074">
          <cell r="B2074">
            <v>4310</v>
          </cell>
          <cell r="C2074" t="str">
            <v>FIXADOR DE ABA AUTOTRAVANTE PARA TELHA DE FIBROCIMENTO, TIPO CANALETE 90 OU KALHETAO</v>
          </cell>
          <cell r="D2074" t="str">
            <v>UN</v>
          </cell>
          <cell r="E2074">
            <v>2.0499999999999998</v>
          </cell>
          <cell r="F2074">
            <v>2.0499999999999998</v>
          </cell>
        </row>
        <row r="2075">
          <cell r="B2075">
            <v>4311</v>
          </cell>
          <cell r="C2075" t="str">
            <v>FIXADOR DE ABA SIMPLES PARA TELHA DE FIBROCIMENTO, TIPO CANALETA 49 OU KALHETA</v>
          </cell>
          <cell r="D2075" t="str">
            <v>UN</v>
          </cell>
          <cell r="E2075">
            <v>1.44</v>
          </cell>
          <cell r="F2075">
            <v>1.44</v>
          </cell>
        </row>
        <row r="2076">
          <cell r="B2076">
            <v>4312</v>
          </cell>
          <cell r="C2076" t="str">
            <v>FIXADOR DE ABA SIMPLES PARA TELHA DE FIBROCIMENTO, TIPO CANALETA 90 OU KALHETAO</v>
          </cell>
          <cell r="D2076" t="str">
            <v>UN</v>
          </cell>
          <cell r="E2076">
            <v>2.02</v>
          </cell>
          <cell r="F2076">
            <v>2.02</v>
          </cell>
        </row>
        <row r="2077">
          <cell r="B2077">
            <v>13261</v>
          </cell>
          <cell r="C2077" t="str">
            <v>FLANELA *30 X 40* CM</v>
          </cell>
          <cell r="D2077" t="str">
            <v>UN</v>
          </cell>
          <cell r="E2077">
            <v>3.08</v>
          </cell>
          <cell r="F2077">
            <v>3.08</v>
          </cell>
        </row>
        <row r="2078">
          <cell r="B2078">
            <v>3272</v>
          </cell>
          <cell r="C2078" t="str">
            <v>FLANGE SEXTAVADO DE FERRO GALVANIZADO, COM ROSCA BSP, DE 1 1/2"</v>
          </cell>
          <cell r="D2078" t="str">
            <v>UN</v>
          </cell>
        </row>
        <row r="2079">
          <cell r="B2079">
            <v>3265</v>
          </cell>
          <cell r="C2079" t="str">
            <v>FLANGE SEXTAVADO DE FERRO GALVANIZADO, COM ROSCA BSP, DE 1 1/4"</v>
          </cell>
          <cell r="D2079" t="str">
            <v>UN</v>
          </cell>
        </row>
        <row r="2080">
          <cell r="B2080">
            <v>3264</v>
          </cell>
          <cell r="C2080" t="str">
            <v>FLANGE SEXTAVADO DE FERRO GALVANIZADO, COM ROSCA BSP, DE 1"</v>
          </cell>
          <cell r="D2080" t="str">
            <v>UN</v>
          </cell>
        </row>
        <row r="2081">
          <cell r="B2081">
            <v>3262</v>
          </cell>
          <cell r="C2081" t="str">
            <v>FLANGE SEXTAVADO DE FERRO GALVANIZADO, COM ROSCA BSP, DE 1/2"</v>
          </cell>
          <cell r="D2081" t="str">
            <v>UN</v>
          </cell>
        </row>
        <row r="2082">
          <cell r="B2082">
            <v>3267</v>
          </cell>
          <cell r="C2082" t="str">
            <v>FLANGE SEXTAVADO DE FERRO GALVANIZADO, COM ROSCA BSP, DE 2 1/2"</v>
          </cell>
          <cell r="D2082" t="str">
            <v>UN</v>
          </cell>
        </row>
        <row r="2083">
          <cell r="B2083">
            <v>3266</v>
          </cell>
          <cell r="C2083" t="str">
            <v>FLANGE SEXTAVADO DE FERRO GALVANIZADO, COM ROSCA BSP, DE 2"</v>
          </cell>
          <cell r="D2083" t="str">
            <v>UN</v>
          </cell>
        </row>
        <row r="2084">
          <cell r="B2084">
            <v>3268</v>
          </cell>
          <cell r="C2084" t="str">
            <v>FLANGE SEXTAVADO DE FERRO GALVANIZADO, COM ROSCA BSP, DE 3"</v>
          </cell>
          <cell r="D2084" t="str">
            <v>UN</v>
          </cell>
        </row>
        <row r="2085">
          <cell r="B2085">
            <v>3263</v>
          </cell>
          <cell r="C2085" t="str">
            <v>FLANGE SEXTAVADO DE FERRO GALVANIZADO, COM ROSCA BSP, DE 3/4"</v>
          </cell>
          <cell r="D2085" t="str">
            <v>UN</v>
          </cell>
        </row>
        <row r="2086">
          <cell r="B2086">
            <v>3271</v>
          </cell>
          <cell r="C2086" t="str">
            <v>FLANGE SEXTAVADO DE FERRO GALVANIZADO, COM ROSCA BSP, DE 4"</v>
          </cell>
          <cell r="D2086" t="str">
            <v>UN</v>
          </cell>
        </row>
        <row r="2087">
          <cell r="B2087">
            <v>3270</v>
          </cell>
          <cell r="C2087" t="str">
            <v>FLANGE SEXTAVADO DE FERRO GALVANIZADO, COM ROSCA BSP, DE 6"</v>
          </cell>
          <cell r="D2087" t="str">
            <v>UN</v>
          </cell>
        </row>
        <row r="2088">
          <cell r="B2088">
            <v>3275</v>
          </cell>
          <cell r="C2088" t="str">
            <v>FORRO COMPOSTO POR PAINEIS DE LA DE VIDRO, REVESTIDOS EM PVC MICROPERFURADO, DE *1250 X 625* MM, ESPESSURA 15 MM (COM COLOCACAO)</v>
          </cell>
          <cell r="D2088" t="str">
            <v>M2</v>
          </cell>
          <cell r="E2088">
            <v>119.18</v>
          </cell>
          <cell r="F2088">
            <v>119.18</v>
          </cell>
        </row>
        <row r="2089">
          <cell r="B2089">
            <v>39512</v>
          </cell>
          <cell r="C2089" t="str">
            <v>FORRO DE FIBRA MINERAL EM PLACAS DE 1250 X 625 MM, E = 15 MM, BORDA RETA, COM PINTURA ANTIMOFO, APOIADO EM PERFIL DE ACO GALVANIZADO COM 24 MM DE BASE - INSTALADO</v>
          </cell>
          <cell r="D2089" t="str">
            <v>M2</v>
          </cell>
          <cell r="E2089">
            <v>89.72</v>
          </cell>
          <cell r="F2089">
            <v>89.72</v>
          </cell>
        </row>
        <row r="2090">
          <cell r="B2090">
            <v>39511</v>
          </cell>
          <cell r="C2090" t="str">
            <v>FORRO DE FIBRA MINERAL EM PLACAS DE 625 X 625 MM, E = 15 MM, BORDA RETA, COM PINTURA ANTIMOFO, APOIADO EM PERFIL DE ACO GALVANIZADO COM 24 MM DE BASE - INSTALADO</v>
          </cell>
          <cell r="D2090" t="str">
            <v>M2</v>
          </cell>
          <cell r="E2090">
            <v>97.86</v>
          </cell>
          <cell r="F2090">
            <v>97.86</v>
          </cell>
        </row>
        <row r="2091">
          <cell r="B2091">
            <v>39513</v>
          </cell>
          <cell r="C2091" t="str">
            <v>FORRO DE FIBRA MINERAL EM PLACAS DE 625 X 625 MM, E = 15/16 MM, BORDA REBAIXADA, COM PINTURA ANTIMOFO, APOIADO EM PERFIL DE ACO GALVANIZADO COM 24 MM DE BASE - INSTALADO</v>
          </cell>
          <cell r="D2091" t="str">
            <v>M2</v>
          </cell>
          <cell r="E2091">
            <v>104.97</v>
          </cell>
          <cell r="F2091">
            <v>104.97</v>
          </cell>
        </row>
        <row r="2092">
          <cell r="B2092">
            <v>3286</v>
          </cell>
          <cell r="C2092" t="str">
            <v>FORRO DE MADEIRA CEDRINHO OU EQUIVALENTE DA REGIAO, ENCAIXE MACHO/FEMEA COM FRISO, *10 X 1* CM (SEM COLOCACAO)</v>
          </cell>
          <cell r="D2092" t="str">
            <v>M2</v>
          </cell>
        </row>
        <row r="2093">
          <cell r="B2093">
            <v>3287</v>
          </cell>
          <cell r="C2093" t="str">
            <v>FORRO DE MADEIRA CUMARU/IPE CHAMPANHE OU EQUIVALENTE DA REGIAO, ENCAIXE MACHO/FEMEA COM FRISO, *10 X 1* CM (SEM COLOCACAO)</v>
          </cell>
          <cell r="D2093" t="str">
            <v>M2</v>
          </cell>
        </row>
        <row r="2094">
          <cell r="B2094">
            <v>3283</v>
          </cell>
          <cell r="C2094" t="str">
            <v>FORRO DE MADEIRA PINUS OU EQUIVALENTE DA REGIAO, ENCAIXE MACHO/FEMEA COM FRISO, *10 X 1* CM (SEM COLOCACAO)</v>
          </cell>
          <cell r="D2094" t="str">
            <v>M2</v>
          </cell>
        </row>
        <row r="2095">
          <cell r="B2095">
            <v>11587</v>
          </cell>
          <cell r="C2095" t="str">
            <v>FORRO DE PVC LISO, BRANCO, REGUA DE 10 CM, ESPESSURA APROXIMADA DE 8 MM (COM COLOCACAO / SEM ESTRUTURA METALICA)</v>
          </cell>
          <cell r="D2095" t="str">
            <v>M2</v>
          </cell>
          <cell r="E2095">
            <v>81.72</v>
          </cell>
          <cell r="F2095">
            <v>81.72</v>
          </cell>
        </row>
        <row r="2096">
          <cell r="B2096">
            <v>36225</v>
          </cell>
          <cell r="C2096" t="str">
            <v>FORRO DE PVC LISO, BRANCO, REGUA DE 20 CM, ESPESSURA APROXIMADA DE 8 MM, COMPRIMENTO 6 M (SEM COLOCACAO)</v>
          </cell>
          <cell r="D2096" t="str">
            <v>M2</v>
          </cell>
          <cell r="E2096">
            <v>33.200000000000003</v>
          </cell>
          <cell r="F2096">
            <v>33.200000000000003</v>
          </cell>
        </row>
        <row r="2097">
          <cell r="B2097">
            <v>36230</v>
          </cell>
          <cell r="C2097" t="str">
            <v>FORRO DE PVC, FRISADO, BRANCO, REGUA DE 10 CM, ESPESSURA APROXIMADA DE 8 MM E COMPRIMENTO 6 M (SEM COLOCACAO)</v>
          </cell>
          <cell r="D2097" t="str">
            <v>M2</v>
          </cell>
          <cell r="E2097">
            <v>24.39</v>
          </cell>
          <cell r="F2097">
            <v>24.39</v>
          </cell>
        </row>
        <row r="2098">
          <cell r="B2098">
            <v>36238</v>
          </cell>
          <cell r="C2098" t="str">
            <v>FORRO DE PVC, FRISADO, BRANCO, REGUA DE 20 CM, ESPESSURA APROXIMADA DE 8 MM E COMPRIMENTO 6 M (SEM COLOCACAO)</v>
          </cell>
          <cell r="D2098" t="str">
            <v>M2</v>
          </cell>
          <cell r="E2098">
            <v>23.83</v>
          </cell>
          <cell r="F2098">
            <v>23.83</v>
          </cell>
        </row>
        <row r="2099">
          <cell r="B2099">
            <v>39363</v>
          </cell>
          <cell r="C2099" t="str">
            <v>FOSSA SEPTICA, SEM FILTRO, EM POLIETILENO DE ALTA DENSIDADE (PEAD), PARA 15 A 30 CONTRIBUINTES, CILINDRICA, COM TAMPA, CAPACIDADE APROXIMADA DE *5500* LITROS (NBR 7229)</v>
          </cell>
          <cell r="D2099" t="str">
            <v>UN</v>
          </cell>
          <cell r="E2099">
            <v>5523.68</v>
          </cell>
          <cell r="F2099">
            <v>5523.68</v>
          </cell>
        </row>
        <row r="2100">
          <cell r="B2100">
            <v>39361</v>
          </cell>
          <cell r="C2100" t="str">
            <v>FOSSA SEPTICA, SEM FILTRO, EM POLIETILENO DE ALTA DENSIDADE (PEAD), PARA 4 A 7 CONTRIBUINTES, CILINDRICA, COM TAMPA, CAPACIDADE APROXIMADA DE *1100* LITROS (NBR 7229)</v>
          </cell>
          <cell r="D2100" t="str">
            <v>UN</v>
          </cell>
          <cell r="E2100">
            <v>1687.52</v>
          </cell>
          <cell r="F2100">
            <v>1687.52</v>
          </cell>
        </row>
        <row r="2101">
          <cell r="B2101">
            <v>39362</v>
          </cell>
          <cell r="C2101" t="str">
            <v>FOSSA SEPTICA, SEM FILTRO, EM POLIETILENO DE ALTA DENSIDADE (PEAD), PARA 8 A 14 CONTRIBUINTES, CILINDRICA, COM TAMPA, CAPACIDADE APROXIMADA DE *3000* LITROS (NBR 7229)</v>
          </cell>
          <cell r="D2101" t="str">
            <v>UN</v>
          </cell>
          <cell r="E2101">
            <v>2981.1</v>
          </cell>
          <cell r="F2101">
            <v>2981.1</v>
          </cell>
        </row>
        <row r="2102">
          <cell r="B2102">
            <v>39364</v>
          </cell>
          <cell r="C2102" t="str">
            <v>FOSSA SEPTICA,SEM FILTRO, EM POLIETILENO DE ALTA DENSIDADE (PEAD), PARA 40 A 52 CONTRIBUINTES, CILINDRICA, COM TAMPA, CAPACIDADE APROXIMADA DE *10000* LITROS (NBR 7229)</v>
          </cell>
          <cell r="D2102" t="str">
            <v>UN</v>
          </cell>
          <cell r="E2102">
            <v>11650.91</v>
          </cell>
          <cell r="F2102">
            <v>11650.91</v>
          </cell>
        </row>
        <row r="2103">
          <cell r="B2103">
            <v>14576</v>
          </cell>
          <cell r="C2103" t="str">
            <v>FRESADORA DE ASFALTO A FRIO SOBRE ESTEIRAS, LARG. FRESAGEM 2,00 M, POT. 410 KW/550 HP</v>
          </cell>
          <cell r="D2103" t="str">
            <v>UN</v>
          </cell>
        </row>
        <row r="2104">
          <cell r="B2104">
            <v>13877</v>
          </cell>
          <cell r="C2104" t="str">
            <v>FRESADORA DE ASFALTO A FRIO SOBRE RODAS, LARG. FRESAGEM 1,00 M, POT. 155 KW/208 HP</v>
          </cell>
          <cell r="D2104" t="str">
            <v>UN</v>
          </cell>
        </row>
        <row r="2105">
          <cell r="B2105">
            <v>7307</v>
          </cell>
          <cell r="C2105" t="str">
            <v>FUNDO ANTICORROSIVO PARA METAIS FERROSOS (ZARCAO)</v>
          </cell>
          <cell r="D2105" t="str">
            <v>L</v>
          </cell>
          <cell r="E2105">
            <v>51.21</v>
          </cell>
          <cell r="F2105">
            <v>51.21</v>
          </cell>
        </row>
        <row r="2106">
          <cell r="B2106">
            <v>38122</v>
          </cell>
          <cell r="C2106" t="str">
            <v>FUNDO PREPARADOR ACRILICO BASE AGUA</v>
          </cell>
          <cell r="D2106" t="str">
            <v>L</v>
          </cell>
          <cell r="E2106">
            <v>18.899999999999999</v>
          </cell>
          <cell r="F2106">
            <v>18.899999999999999</v>
          </cell>
        </row>
        <row r="2107">
          <cell r="B2107">
            <v>43653</v>
          </cell>
          <cell r="C2107" t="str">
            <v>FUNDO SINTETICO NIVELADOR BRANCO FOSCO PARA MADEIRA</v>
          </cell>
          <cell r="D2107" t="str">
            <v>L</v>
          </cell>
          <cell r="E2107">
            <v>25.57</v>
          </cell>
          <cell r="F2107">
            <v>25.57</v>
          </cell>
        </row>
        <row r="2108">
          <cell r="B2108">
            <v>45334</v>
          </cell>
          <cell r="C2108" t="str">
            <v>FURO PARA TORNEIRA OU OUTROS ACESSORIOS EM BANCADA DE MARMORE/ GRANITO OU OUTRO TIPO DE PEDRA NATURAL</v>
          </cell>
          <cell r="D2108" t="str">
            <v>UN</v>
          </cell>
          <cell r="E2108">
            <v>26.65</v>
          </cell>
          <cell r="F2108">
            <v>26.65</v>
          </cell>
        </row>
        <row r="2109">
          <cell r="B2109">
            <v>12344</v>
          </cell>
          <cell r="C2109" t="str">
            <v>FUSIVEL DIAZED 20 A TAMANHO DII, CAPACIDADE DE INTERRUPCAO DE 50 KA EM VCA E 8 KA EM VCC, TENSAO NOMINAL DE 500 V</v>
          </cell>
          <cell r="D2109" t="str">
            <v>UN</v>
          </cell>
        </row>
        <row r="2110">
          <cell r="B2110">
            <v>12343</v>
          </cell>
          <cell r="C2110" t="str">
            <v>FUSIVEL DIAZED 35 A TAMANHO DIII, CAPACIDADE DE INTERRUPCAO DE 50 KA EM VCA E 8 KA EM VCC, TENSAO NOMINAL DE 500 V</v>
          </cell>
          <cell r="D2110" t="str">
            <v>UN</v>
          </cell>
        </row>
        <row r="2111">
          <cell r="B2111">
            <v>3295</v>
          </cell>
          <cell r="C2111" t="str">
            <v>FUSIVEL NH *36* A 80 AMPERES, TAMANHO 00, CAPACIDADE DE INTERRUPCAO DE 120 KA, TENSAO NOMINAL DE 500 V</v>
          </cell>
          <cell r="D2111" t="str">
            <v>UN</v>
          </cell>
        </row>
        <row r="2112">
          <cell r="B2112">
            <v>3302</v>
          </cell>
          <cell r="C2112" t="str">
            <v>FUSIVEL NH 100 A TAMANHO 00, CAPACIDADE DE INTERRUPCAO DE 120 KA, TENSAO NOMINAL DE 500 V</v>
          </cell>
          <cell r="D2112" t="str">
            <v>UN</v>
          </cell>
        </row>
        <row r="2113">
          <cell r="B2113">
            <v>3297</v>
          </cell>
          <cell r="C2113" t="str">
            <v>FUSIVEL NH 125 A TAMANHO 00, CAPACIDADE DE INTERRUPCAO DE 120 KA, TENSAO NOMINAL DE 500 V</v>
          </cell>
          <cell r="D2113" t="str">
            <v>UN</v>
          </cell>
        </row>
        <row r="2114">
          <cell r="B2114">
            <v>3294</v>
          </cell>
          <cell r="C2114" t="str">
            <v>FUSIVEL NH 160 A TAMANHO 00, CAPACIDADE DE INTERRUPCAO DE 120 KA, TENSAO NOMINAL DE 500 V</v>
          </cell>
          <cell r="D2114" t="str">
            <v>UN</v>
          </cell>
        </row>
        <row r="2115">
          <cell r="B2115">
            <v>3292</v>
          </cell>
          <cell r="C2115" t="str">
            <v>FUSIVEL NH 20 A TAMANHO 000, CAPACIDADE DE INTERRUPCAO DE 120 KA, TENSAO NOMINAL DE 500 V</v>
          </cell>
          <cell r="D2115" t="str">
            <v>UN</v>
          </cell>
        </row>
        <row r="2116">
          <cell r="B2116">
            <v>3298</v>
          </cell>
          <cell r="C2116" t="str">
            <v>FUSIVEL NH 200 A 250 AMPERES, TAMANHO 1, CAPACIDADE DE INTERRUPCAO DE 120 KA, TENSAO NOMINAL DE 500 V</v>
          </cell>
          <cell r="D2116" t="str">
            <v>UN</v>
          </cell>
        </row>
        <row r="2117">
          <cell r="B2117">
            <v>34802</v>
          </cell>
          <cell r="C2117" t="str">
            <v>GABIAO MANTA (COLCHAO) MALHA HEXAGONAL 6 X 8 CM (ZN/AL REVESTIDO COM POLIMERO), DIMENSOES 4,0 X 2,0 X 0,17 M (C X L X A) FIO 2 MM</v>
          </cell>
          <cell r="D2117" t="str">
            <v>UN</v>
          </cell>
          <cell r="E2117">
            <v>962.02</v>
          </cell>
          <cell r="F2117">
            <v>962.02</v>
          </cell>
        </row>
        <row r="2118">
          <cell r="B2118">
            <v>11588</v>
          </cell>
          <cell r="C2118" t="str">
            <v>GABIAO MANTA (COLCHAO) MALHA HEXAGONAL 6 X 8 CM (ZN/AL REVESTIDO COM POLIMERO), FIO 2 MM, DIMENSOES 4,0 X 2,0 X 0,23 M (C X L X A)</v>
          </cell>
          <cell r="D2118" t="str">
            <v>UN</v>
          </cell>
          <cell r="E2118">
            <v>1037.8599999999999</v>
          </cell>
          <cell r="F2118">
            <v>1037.8599999999999</v>
          </cell>
        </row>
        <row r="2119">
          <cell r="B2119">
            <v>34383</v>
          </cell>
          <cell r="C2119" t="str">
            <v>GABIAO MANTA (COLCHAO) MALHA HEXAGONAL 6 X 8 CM (ZN/AL REVESTIDO COM POLIMERO), FIO 2 MM, DIMENSOES 4,0 X 2,0 X 0,3 M (C X L X A)</v>
          </cell>
          <cell r="D2119" t="str">
            <v>UN</v>
          </cell>
          <cell r="E2119">
            <v>1141.73</v>
          </cell>
          <cell r="F2119">
            <v>1141.73</v>
          </cell>
        </row>
        <row r="2120">
          <cell r="B2120">
            <v>40451</v>
          </cell>
          <cell r="C2120" t="str">
            <v>GABIAO MANTA (COLCHAO) MALHA HEXAGONAL 6 X 8 CM (ZN/AL REVESTIDO COM POLIMERO), FIO 2,0 MM, DIMENSOES 5,0 X 2,0 X 0,17 M (C X L X A)</v>
          </cell>
          <cell r="D2120" t="str">
            <v>M2</v>
          </cell>
          <cell r="E2120">
            <v>92.29</v>
          </cell>
          <cell r="F2120">
            <v>92.29</v>
          </cell>
        </row>
        <row r="2121">
          <cell r="B2121">
            <v>40453</v>
          </cell>
          <cell r="C2121" t="str">
            <v>GABIAO MANTA (COLCHAO) MALHA HEXAGONAL 6 X 8 CM (ZN/AL REVESTIDO COM POLIMERO), FIO 2,0 MM, DIMENSOES 5,0 X 2,0 X 0,23 M (C X L X A)</v>
          </cell>
          <cell r="D2121" t="str">
            <v>M2</v>
          </cell>
          <cell r="E2121">
            <v>99.85</v>
          </cell>
          <cell r="F2121">
            <v>99.85</v>
          </cell>
        </row>
        <row r="2122">
          <cell r="B2122">
            <v>40452</v>
          </cell>
          <cell r="C2122" t="str">
            <v>GABIAO MANTA (COLCHAO) MALHA HEXAGONAL 6 X 8 CM (ZN/AL REVESTIDO COM POLIMERO), FIO 2,0 MM, DIMENSOES 5,0 X 2,0 X 0,30 M (C X L X A)</v>
          </cell>
          <cell r="D2122" t="str">
            <v>M2</v>
          </cell>
          <cell r="E2122">
            <v>109.53</v>
          </cell>
          <cell r="F2122">
            <v>109.53</v>
          </cell>
        </row>
        <row r="2123">
          <cell r="B2123">
            <v>11594</v>
          </cell>
          <cell r="C2123" t="str">
            <v>GABIAO SACO MALHA HEXAGONAL 8 X 10 CM (ZN/AL REVESTIDO COM POLIMERO), FIO 2,4 MM, DIMENSOES 3,0 X 0,65 M</v>
          </cell>
          <cell r="D2123" t="str">
            <v>UN</v>
          </cell>
          <cell r="E2123">
            <v>330.8</v>
          </cell>
          <cell r="F2123">
            <v>330.8</v>
          </cell>
        </row>
        <row r="2124">
          <cell r="B2124">
            <v>3311</v>
          </cell>
          <cell r="C2124" t="str">
            <v>GABIAO SACO MALHA HEXAGONAL 8 X 10 CM (ZN/AL REVESTIDO COM POLIMERO), FIO 2,4 MM, H = 0,65 M</v>
          </cell>
          <cell r="D2124" t="str">
            <v>M3</v>
          </cell>
          <cell r="E2124">
            <v>330.8</v>
          </cell>
          <cell r="F2124">
            <v>330.8</v>
          </cell>
        </row>
        <row r="2125">
          <cell r="B2125">
            <v>11599</v>
          </cell>
          <cell r="C2125" t="str">
            <v>GABIAO SACO MALHA HEXAGONAL 8 X 10 CM (ZN/AL), FIO 2,7 MM, DIMENSOES 4,0 X 0,65 M</v>
          </cell>
          <cell r="D2125" t="str">
            <v>UN</v>
          </cell>
          <cell r="E2125">
            <v>439.92</v>
          </cell>
          <cell r="F2125">
            <v>439.92</v>
          </cell>
        </row>
        <row r="2126">
          <cell r="B2126">
            <v>11593</v>
          </cell>
          <cell r="C2126" t="str">
            <v>GABIAO TIPO CAIXA MALHA HEXAGONAL 8 X 10 CM (ZN/AL REVESTIDO COM POLIMERO), FIO 2,4 MM, DIMENSOES 2,0 X 1,0 X 1,0 M (C X L X A)</v>
          </cell>
          <cell r="D2126" t="str">
            <v>UN</v>
          </cell>
          <cell r="E2126">
            <v>616.74</v>
          </cell>
          <cell r="F2126">
            <v>616.74</v>
          </cell>
        </row>
        <row r="2127">
          <cell r="B2127">
            <v>3314</v>
          </cell>
          <cell r="C2127" t="str">
            <v>GABIAO TIPO CAIXA MALHA HEXAGONAL 8 X 10 CM (ZN/AL REVESTIDO COM POLIMERO), FIO 2,4 MM, H = 0,50 M</v>
          </cell>
          <cell r="D2127" t="str">
            <v>M3</v>
          </cell>
          <cell r="E2127">
            <v>441.1</v>
          </cell>
          <cell r="F2127">
            <v>441.1</v>
          </cell>
        </row>
        <row r="2128">
          <cell r="B2128">
            <v>11597</v>
          </cell>
          <cell r="C2128" t="str">
            <v>GABIAO TIPO CAIXA MALHA HEXAGONAL 8 X 10 CM (ZN/AL), FIO 2,7 MM, DIMENSOES 2,0 X 1,0 X 1,0 M (C X L X A)</v>
          </cell>
          <cell r="D2128" t="str">
            <v>UN</v>
          </cell>
          <cell r="E2128">
            <v>512.94000000000005</v>
          </cell>
          <cell r="F2128">
            <v>512.94000000000005</v>
          </cell>
        </row>
        <row r="2129">
          <cell r="B2129">
            <v>3309</v>
          </cell>
          <cell r="C2129" t="str">
            <v>GABIAO TIPO CAIXA MALHA HEXAGONAL 8 X 10 CM (ZN/AL), FIO 2,7 MM, H = 0,50 M</v>
          </cell>
          <cell r="D2129" t="str">
            <v>M3</v>
          </cell>
          <cell r="E2129">
            <v>350.29</v>
          </cell>
          <cell r="F2129">
            <v>350.29</v>
          </cell>
        </row>
        <row r="2130">
          <cell r="B2130">
            <v>40440</v>
          </cell>
          <cell r="C2130" t="str">
            <v>GABIAO TIPO CAIXA PARA SOLO REFORCADO, MALHA HEXAGONAL 8 X 10 CM (ZN/AL REVESTIDO COM POLIMERO), FIO 2,7 MM, DIMENSOES 2,0 X 1,0 X 0,5 M, COM CAUDA DE 4,0 M</v>
          </cell>
          <cell r="D2130" t="str">
            <v>M3</v>
          </cell>
          <cell r="E2130">
            <v>459.45</v>
          </cell>
          <cell r="F2130">
            <v>459.45</v>
          </cell>
        </row>
        <row r="2131">
          <cell r="B2131">
            <v>40441</v>
          </cell>
          <cell r="C2131" t="str">
            <v>GABIAO TIPO CAIXA PARA SOLO REFORCADO, MALHA HEXAGONAL 8 X 10 CM (ZN/AL REVESTIDO COM POLIMERO), FIO 2,7 MM, DIMENSOES 2,0 X 1,0 X 1,0 M, COM CAUDA DE 4,0 M</v>
          </cell>
          <cell r="D2131" t="str">
            <v>M3</v>
          </cell>
          <cell r="E2131">
            <v>293.33</v>
          </cell>
          <cell r="F2131">
            <v>293.33</v>
          </cell>
        </row>
        <row r="2132">
          <cell r="B2132">
            <v>34612</v>
          </cell>
          <cell r="C2132" t="str">
            <v>GABIAO TIPO CAIXA PARA SOLO REFORCADO, MALHA HEXAGONAL DE DUPLA TORCAO 8 X 10 CM (ZN/AL REVESTIDO COM POLIMERO), FIO 2,7 MM, DIMENSOES 2,0 X 1,0 X 0,5 M, COM CAUDA DE 3,0 M</v>
          </cell>
          <cell r="D2132" t="str">
            <v>UN</v>
          </cell>
          <cell r="E2132">
            <v>634.41999999999996</v>
          </cell>
          <cell r="F2132">
            <v>634.41999999999996</v>
          </cell>
        </row>
        <row r="2133">
          <cell r="B2133">
            <v>34635</v>
          </cell>
          <cell r="C2133" t="str">
            <v>GABIAO TIPO CAIXA PARA SOLO REFORCADO, MALHA HEXAGONAL DE DUPLA TORCAO 8 X 10 CM (ZN/AL REVESTIDO COM POLIMERO), FIO 2,7 MM, DIMENSOES 2,0 X 1,0 X 1,0 M, COM CAUDA DE 3,0 M</v>
          </cell>
          <cell r="D2133" t="str">
            <v>UN</v>
          </cell>
          <cell r="E2133">
            <v>815.83</v>
          </cell>
          <cell r="F2133">
            <v>815.83</v>
          </cell>
        </row>
        <row r="2134">
          <cell r="B2134">
            <v>34633</v>
          </cell>
          <cell r="C2134" t="str">
            <v>GABIAO TIPO CAIXA PARA SOLO REFORCADO, MALHA HEXAGONAL DE DUPLA TORCAO 8 X 10 CM (ZN/AL REVESTIDO COM POLIMERO), FIO 2,7 MM, DIMENSOES 2,0 X 1,0 X 1,0 M, COM CAUDA DE 4,0 M</v>
          </cell>
          <cell r="D2134" t="str">
            <v>UN</v>
          </cell>
          <cell r="E2134">
            <v>899.26</v>
          </cell>
          <cell r="F2134">
            <v>899.26</v>
          </cell>
        </row>
        <row r="2135">
          <cell r="B2135">
            <v>40449</v>
          </cell>
          <cell r="C2135" t="str">
            <v>GABIAO TIPO CAIXA TRAPEZOIDAL, MALHA HEXAGONAL 10 X 12 CM (ZN/AL REVESTIDO COM POLIMERO) FIO 2,7 MM, FACE COM 65 GRAUS, COM GEOSSINTETICO, DIMENSOES 2,0 X 1,5 X 1,0 M (C X L X A)</v>
          </cell>
          <cell r="D2135" t="str">
            <v>M3</v>
          </cell>
          <cell r="E2135">
            <v>246.59</v>
          </cell>
          <cell r="F2135">
            <v>246.59</v>
          </cell>
        </row>
        <row r="2136">
          <cell r="B2136">
            <v>11592</v>
          </cell>
          <cell r="C2136" t="str">
            <v>GABIAO TIPO CAIXA, MALHA HEXAGONAL 8 X 10 CM (ZN/AL REVESTIDO COM POLIMERO), FIO 2,4 MM, DIMENSOES 2,0 X 1,0 X 0,5 M (C X L X A)</v>
          </cell>
          <cell r="D2136" t="str">
            <v>UN</v>
          </cell>
          <cell r="E2136">
            <v>441.1</v>
          </cell>
          <cell r="F2136">
            <v>441.1</v>
          </cell>
        </row>
        <row r="2137">
          <cell r="B2137">
            <v>34800</v>
          </cell>
          <cell r="C2137" t="str">
            <v>GABIAO TIPO CAIXA, MALHA HEXAGONAL 8 X 10 CM (ZN/AL REVESTIDO COM POLIMERO), FIO DE 2,4 MM, DIMENSOES 2,0 X 1,0 X 1,0 M (C X L X A)</v>
          </cell>
          <cell r="D2137" t="str">
            <v>M3</v>
          </cell>
          <cell r="E2137">
            <v>308.37</v>
          </cell>
          <cell r="F2137">
            <v>308.37</v>
          </cell>
        </row>
        <row r="2138">
          <cell r="B2138">
            <v>11596</v>
          </cell>
          <cell r="C2138" t="str">
            <v>GABIAO TIPO CAIXA, MALHA HEXAGONAL 8 X 10 CM (ZN/AL), FIO 2,7 MM, DIMENSOES 2,0 X 1,0 X 0,5 M (C X L X A)</v>
          </cell>
          <cell r="D2138" t="str">
            <v>UN</v>
          </cell>
          <cell r="E2138">
            <v>350.29</v>
          </cell>
          <cell r="F2138">
            <v>350.29</v>
          </cell>
        </row>
        <row r="2139">
          <cell r="B2139">
            <v>40438</v>
          </cell>
          <cell r="C2139" t="str">
            <v>GABIAO TIPO CAIXA, MALHA HEXAGONAL 8 X 10 CM (ZN/AL), FIO DE 2,7 MM, DIMENSOES 2,0 X 1,0 X 1,0 M (C X L X A)</v>
          </cell>
          <cell r="D2139" t="str">
            <v>M3</v>
          </cell>
          <cell r="E2139">
            <v>205.44</v>
          </cell>
          <cell r="F2139">
            <v>205.44</v>
          </cell>
        </row>
        <row r="2140">
          <cell r="B2140">
            <v>40436</v>
          </cell>
          <cell r="C2140" t="str">
            <v>GABIAO TIPO CAIXA, MALHA HEXAGONAL 8 X 10 CM (ZN/AL), FIO DE 2,7 MM, DIMENSOES 5,0 X 1,0 X 1,0 M (C X L X A)</v>
          </cell>
          <cell r="D2140" t="str">
            <v>M3</v>
          </cell>
          <cell r="E2140">
            <v>256.17</v>
          </cell>
          <cell r="F2140">
            <v>256.17</v>
          </cell>
        </row>
        <row r="2141">
          <cell r="B2141">
            <v>4315</v>
          </cell>
          <cell r="C2141" t="str">
            <v>GANCHO CHATO EM ACO GALVANIZADO, L = 110 MM, RECOBRIMENTO = 100MM, SECAO 1/8 X 1/2" (3 MM X 12 MM), PARA FIXAR TELHA DE FIBROCIMENTO ONDULADA</v>
          </cell>
          <cell r="D2141" t="str">
            <v>UN</v>
          </cell>
          <cell r="E2141">
            <v>1.48</v>
          </cell>
          <cell r="F2141">
            <v>1.48</v>
          </cell>
        </row>
        <row r="2142">
          <cell r="B2142">
            <v>402</v>
          </cell>
          <cell r="C2142" t="str">
            <v>GANCHO OLHAL EM ACO GALVANIZADO, ESPESSURA 16MM, ABERTURA 21MM</v>
          </cell>
          <cell r="D2142" t="str">
            <v>UN</v>
          </cell>
        </row>
        <row r="2143">
          <cell r="B2143">
            <v>4226</v>
          </cell>
          <cell r="C2143" t="str">
            <v>GAS DE COZINHA - GLP</v>
          </cell>
          <cell r="D2143" t="str">
            <v>KG</v>
          </cell>
          <cell r="E2143">
            <v>7.38</v>
          </cell>
          <cell r="F2143">
            <v>7.38</v>
          </cell>
        </row>
        <row r="2144">
          <cell r="B2144">
            <v>4222</v>
          </cell>
          <cell r="C2144" t="str">
            <v>GASOLINA COMUM</v>
          </cell>
          <cell r="D2144" t="str">
            <v>L</v>
          </cell>
          <cell r="E2144">
            <v>6.43</v>
          </cell>
          <cell r="F2144">
            <v>6.43</v>
          </cell>
        </row>
        <row r="2145">
          <cell r="B2145">
            <v>34804</v>
          </cell>
          <cell r="C2145" t="str">
            <v>GEOGRELHA TECIDA COM FILAMENTOS DE POLIESTER + PVC, RESISTENCIA LONGITUDINAL: 90 KN/M, RESISTENCIA TRANSVERSAL: 30 KN/M, ALONGAMENTO = 12 POR CENTO</v>
          </cell>
          <cell r="D2145" t="str">
            <v>M2</v>
          </cell>
          <cell r="E2145">
            <v>37.229999999999997</v>
          </cell>
          <cell r="F2145">
            <v>37.229999999999997</v>
          </cell>
        </row>
        <row r="2146">
          <cell r="B2146">
            <v>4013</v>
          </cell>
          <cell r="C2146" t="str">
            <v>GEOTEXTIL NAO TECIDO AGULHADO DE FILAMENTOS CONTINUOS 100% POLIESTER, RESITENCIA A TRACAO = 09 KN/M</v>
          </cell>
          <cell r="D2146" t="str">
            <v>M2</v>
          </cell>
          <cell r="E2146">
            <v>8.07</v>
          </cell>
          <cell r="F2146">
            <v>8.07</v>
          </cell>
        </row>
        <row r="2147">
          <cell r="B2147">
            <v>4011</v>
          </cell>
          <cell r="C2147" t="str">
            <v>GEOTEXTIL NAO TECIDO AGULHADO DE FILAMENTOS CONTINUOS 100% POLIESTER, RESITENCIA A TRACAO = 10 KN/M</v>
          </cell>
          <cell r="D2147" t="str">
            <v>M2</v>
          </cell>
          <cell r="E2147">
            <v>9.02</v>
          </cell>
          <cell r="F2147">
            <v>9.02</v>
          </cell>
        </row>
        <row r="2148">
          <cell r="B2148">
            <v>4021</v>
          </cell>
          <cell r="C2148" t="str">
            <v>GEOTEXTIL NAO TECIDO AGULHADO DE FILAMENTOS CONTINUOS 100% POLIESTER, RESITENCIA A TRACAO = 14 KN/M</v>
          </cell>
          <cell r="D2148" t="str">
            <v>M2</v>
          </cell>
          <cell r="E2148">
            <v>11.25</v>
          </cell>
          <cell r="F2148">
            <v>11.25</v>
          </cell>
        </row>
        <row r="2149">
          <cell r="B2149">
            <v>4019</v>
          </cell>
          <cell r="C2149" t="str">
            <v>GEOTEXTIL NAO TECIDO AGULHADO DE FILAMENTOS CONTINUOS 100% POLIESTER, RESITENCIA A TRACAO = 16 KN/M</v>
          </cell>
          <cell r="D2149" t="str">
            <v>M2</v>
          </cell>
          <cell r="E2149">
            <v>13.5</v>
          </cell>
          <cell r="F2149">
            <v>13.5</v>
          </cell>
        </row>
        <row r="2150">
          <cell r="B2150">
            <v>4012</v>
          </cell>
          <cell r="C2150" t="str">
            <v>GEOTEXTIL NAO TECIDO AGULHADO DE FILAMENTOS CONTINUOS 100% POLIESTER, RESITENCIA A TRACAO = 21 KN/M</v>
          </cell>
          <cell r="D2150" t="str">
            <v>M2</v>
          </cell>
          <cell r="E2150">
            <v>18.09</v>
          </cell>
          <cell r="F2150">
            <v>18.09</v>
          </cell>
        </row>
        <row r="2151">
          <cell r="B2151">
            <v>4020</v>
          </cell>
          <cell r="C2151" t="str">
            <v>GEOTEXTIL NAO TECIDO AGULHADO DE FILAMENTOS CONTINUOS 100% POLIESTER, RESITENCIA A TRACAO = 26 KN/M</v>
          </cell>
          <cell r="D2151" t="str">
            <v>M2</v>
          </cell>
          <cell r="E2151">
            <v>22.65</v>
          </cell>
          <cell r="F2151">
            <v>22.65</v>
          </cell>
        </row>
        <row r="2152">
          <cell r="B2152">
            <v>4018</v>
          </cell>
          <cell r="C2152" t="str">
            <v>GEOTEXTIL NAO TECIDO AGULHADO DE FILAMENTOS CONTINUOS 100% POLIESTER, RESITENCIA A TRACAO = 31 KN/M</v>
          </cell>
          <cell r="D2152" t="str">
            <v>M2</v>
          </cell>
          <cell r="E2152">
            <v>27.14</v>
          </cell>
          <cell r="F2152">
            <v>27.14</v>
          </cell>
        </row>
        <row r="2153">
          <cell r="B2153">
            <v>36498</v>
          </cell>
          <cell r="C2153" t="str">
            <v>GERADOR PORTATIL MONOFASICO, POTENCIA 5500 VA, MOTOR A GASOLINA, POTENCIA DO MOTOR 13 CV</v>
          </cell>
          <cell r="D2153" t="str">
            <v>UN</v>
          </cell>
          <cell r="E2153">
            <v>9450.17</v>
          </cell>
          <cell r="F2153">
            <v>9450.17</v>
          </cell>
        </row>
        <row r="2154">
          <cell r="B2154">
            <v>12872</v>
          </cell>
          <cell r="C2154" t="str">
            <v>GESSEIRO (HORISTA)</v>
          </cell>
          <cell r="D2154" t="str">
            <v>H</v>
          </cell>
          <cell r="E2154">
            <v>18.75</v>
          </cell>
          <cell r="F2154">
            <v>20.97</v>
          </cell>
        </row>
        <row r="2155">
          <cell r="B2155">
            <v>41075</v>
          </cell>
          <cell r="C2155" t="str">
            <v>GESSEIRO (MENSALISTA)</v>
          </cell>
          <cell r="D2155" t="str">
            <v>MES</v>
          </cell>
          <cell r="E2155">
            <v>3282.4</v>
          </cell>
          <cell r="F2155">
            <v>3671.31</v>
          </cell>
        </row>
        <row r="2156">
          <cell r="B2156">
            <v>44324</v>
          </cell>
          <cell r="C2156" t="str">
            <v>GESSO COLA, EM PO, PARA FIXACAO DE MOLDURAS, SANCAS E BLOCOS DE GESSO</v>
          </cell>
          <cell r="D2156" t="str">
            <v>KG</v>
          </cell>
          <cell r="E2156">
            <v>2.5299999999999998</v>
          </cell>
          <cell r="F2156">
            <v>2.5299999999999998</v>
          </cell>
        </row>
        <row r="2157">
          <cell r="B2157">
            <v>3315</v>
          </cell>
          <cell r="C2157" t="str">
            <v>GESSO EM PO PARA REVESTIMENTOS/MOLDURAS/SANCAS E USO GERAL</v>
          </cell>
          <cell r="D2157" t="str">
            <v>KG</v>
          </cell>
          <cell r="E2157">
            <v>0.73</v>
          </cell>
          <cell r="F2157">
            <v>0.73</v>
          </cell>
        </row>
        <row r="2158">
          <cell r="B2158">
            <v>36870</v>
          </cell>
          <cell r="C2158" t="str">
            <v>GESSO PROJETADO</v>
          </cell>
          <cell r="D2158" t="str">
            <v>KG</v>
          </cell>
          <cell r="E2158">
            <v>0.56000000000000005</v>
          </cell>
          <cell r="F2158">
            <v>0.56000000000000005</v>
          </cell>
        </row>
        <row r="2159">
          <cell r="B2159">
            <v>5092</v>
          </cell>
          <cell r="C2159" t="str">
            <v>GONZO DE EMBUTIR, EM LATAO / ZAMAC, *20 X 48* MM, PARA JANELA BASCULANTE / PIVOTANTE, JOGO COM 4 PECAS (PAR) - INCLUI PARAFUSOS</v>
          </cell>
          <cell r="D2159" t="str">
            <v>PAR</v>
          </cell>
          <cell r="E2159">
            <v>19.649999999999999</v>
          </cell>
          <cell r="F2159">
            <v>19.649999999999999</v>
          </cell>
        </row>
        <row r="2160">
          <cell r="B2160">
            <v>11462</v>
          </cell>
          <cell r="C2160" t="str">
            <v>GONZO DE SOBREPOR, EM LATAO / ZAMAC, PARA JANELA PIVOTANTE - INCLUI PARAFUSOS</v>
          </cell>
          <cell r="D2160" t="str">
            <v>PAR</v>
          </cell>
          <cell r="E2160">
            <v>20.100000000000001</v>
          </cell>
          <cell r="F2160">
            <v>20.100000000000001</v>
          </cell>
        </row>
        <row r="2161">
          <cell r="B2161">
            <v>36529</v>
          </cell>
          <cell r="C2161" t="str">
            <v>GRADE DE DISCOS COM CONTROLE REMOTO, REBOCAVEL, COM 24 DISCOS 24" X 6 MM, COM PNEUS PARA TRANSPORTE</v>
          </cell>
          <cell r="D2161" t="str">
            <v>UN</v>
          </cell>
        </row>
        <row r="2162">
          <cell r="B2162">
            <v>3318</v>
          </cell>
          <cell r="C2162" t="str">
            <v>GRADE DE DISCOS MECANICA 20X24" COM 20 DISCOS 24" X 6MM COM PNEUS PARA TRANSPORTE</v>
          </cell>
          <cell r="D2162" t="str">
            <v>UN</v>
          </cell>
        </row>
        <row r="2163">
          <cell r="B2163">
            <v>3324</v>
          </cell>
          <cell r="C2163" t="str">
            <v>GRAMA BATATAIS EM PLACAS, SEM PLANTIO</v>
          </cell>
          <cell r="D2163" t="str">
            <v>M2</v>
          </cell>
          <cell r="E2163">
            <v>16.420000000000002</v>
          </cell>
          <cell r="F2163">
            <v>16.420000000000002</v>
          </cell>
        </row>
        <row r="2164">
          <cell r="B2164">
            <v>3322</v>
          </cell>
          <cell r="C2164" t="str">
            <v>GRAMA ESMERALDA OU SAO CARLOS OU CURITIBANA, EM PLACAS, SEM PLANTIO</v>
          </cell>
          <cell r="D2164" t="str">
            <v>M2</v>
          </cell>
          <cell r="E2164">
            <v>23</v>
          </cell>
          <cell r="F2164">
            <v>23</v>
          </cell>
        </row>
        <row r="2165">
          <cell r="B2165">
            <v>5076</v>
          </cell>
          <cell r="C2165" t="str">
            <v>GRAMPO DE ACO POLIDO 1" X 9</v>
          </cell>
          <cell r="D2165" t="str">
            <v>KG</v>
          </cell>
          <cell r="E2165">
            <v>16.13</v>
          </cell>
          <cell r="F2165">
            <v>16.13</v>
          </cell>
        </row>
        <row r="2166">
          <cell r="B2166">
            <v>5077</v>
          </cell>
          <cell r="C2166" t="str">
            <v>GRAMPO DE ACO POLIDO 7/8" X 9</v>
          </cell>
          <cell r="D2166" t="str">
            <v>KG</v>
          </cell>
          <cell r="E2166">
            <v>17.829999999999998</v>
          </cell>
          <cell r="F2166">
            <v>17.829999999999998</v>
          </cell>
        </row>
        <row r="2167">
          <cell r="B2167">
            <v>11837</v>
          </cell>
          <cell r="C2167" t="str">
            <v>GRAMPO LINHA VIVA DE LATAO ESTANHADO, DIAMETRO DO CONDUTOR PRINCIPAL DE 10 A 120 MM2, DIAMETRO DA DERIVACAO DE 10 A 70 MM2</v>
          </cell>
          <cell r="D2167" t="str">
            <v>UN</v>
          </cell>
          <cell r="E2167">
            <v>98.17</v>
          </cell>
          <cell r="F2167">
            <v>98.17</v>
          </cell>
        </row>
        <row r="2168">
          <cell r="B2168">
            <v>415</v>
          </cell>
          <cell r="C2168" t="str">
            <v>GRAMPO METALICO TIPO OLHAL PARA HASTE DE ATERRAMENTO DE 1", CONDUTOR DE *10* A 50 MM2</v>
          </cell>
          <cell r="D2168" t="str">
            <v>UN</v>
          </cell>
          <cell r="E2168">
            <v>40.26</v>
          </cell>
          <cell r="F2168">
            <v>40.26</v>
          </cell>
        </row>
        <row r="2169">
          <cell r="B2169">
            <v>38055</v>
          </cell>
          <cell r="C2169" t="str">
            <v>GRAMPO METALICO TIPO OLHAL PARA HASTE DE ATERRAMENTO DE 1/2", CONDUTOR DE *10* A 50 MM2</v>
          </cell>
          <cell r="D2169" t="str">
            <v>UN</v>
          </cell>
          <cell r="E2169">
            <v>8.91</v>
          </cell>
          <cell r="F2169">
            <v>8.91</v>
          </cell>
        </row>
        <row r="2170">
          <cell r="B2170">
            <v>416</v>
          </cell>
          <cell r="C2170" t="str">
            <v>GRAMPO METALICO TIPO OLHAL PARA HASTE DE ATERRAMENTO DE 3/4", CONDUTOR DE *10* A 50 MM2</v>
          </cell>
          <cell r="D2170" t="str">
            <v>UN</v>
          </cell>
          <cell r="E2170">
            <v>14.74</v>
          </cell>
          <cell r="F2170">
            <v>14.74</v>
          </cell>
        </row>
        <row r="2171">
          <cell r="B2171">
            <v>425</v>
          </cell>
          <cell r="C2171" t="str">
            <v>GRAMPO METALICO TIPO OLHAL PARA HASTE DE ATERRAMENTO DE 5/8", CONDUTOR DE *10* A 50 MM2</v>
          </cell>
          <cell r="D2171" t="str">
            <v>UN</v>
          </cell>
          <cell r="E2171">
            <v>9.1300000000000008</v>
          </cell>
          <cell r="F2171">
            <v>9.1300000000000008</v>
          </cell>
        </row>
        <row r="2172">
          <cell r="B2172">
            <v>426</v>
          </cell>
          <cell r="C2172" t="str">
            <v>GRAMPO METALICO TIPO U PARA HASTE DE ATERRAMENTO DE ATE 3/4", CONDUTOR DE 10 A 25 MM2</v>
          </cell>
          <cell r="D2172" t="str">
            <v>UN</v>
          </cell>
          <cell r="E2172">
            <v>50.31</v>
          </cell>
          <cell r="F2172">
            <v>50.31</v>
          </cell>
        </row>
        <row r="2173">
          <cell r="B2173">
            <v>38056</v>
          </cell>
          <cell r="C2173" t="str">
            <v>GRAMPO METALICO TIPO U PARA HASTE DE ATERRAMENTO DE ATE 5/8", CONDUTOR DE 10 A 25 MM2</v>
          </cell>
          <cell r="D2173" t="str">
            <v>UN</v>
          </cell>
          <cell r="E2173">
            <v>49.13</v>
          </cell>
          <cell r="F2173">
            <v>49.13</v>
          </cell>
        </row>
        <row r="2174">
          <cell r="B2174">
            <v>1564</v>
          </cell>
          <cell r="C2174" t="str">
            <v>GRAMPO PARALELO METALICO PARA CABO DE 6 A 50 MM2, COM 2 PARAFUSOS</v>
          </cell>
          <cell r="D2174" t="str">
            <v>UN</v>
          </cell>
          <cell r="E2174">
            <v>18.75</v>
          </cell>
          <cell r="F2174">
            <v>18.75</v>
          </cell>
        </row>
        <row r="2175">
          <cell r="B2175">
            <v>11032</v>
          </cell>
          <cell r="C2175" t="str">
            <v>GRAMPO U DE 5/8" N8 EM ACO GALVANIZADO</v>
          </cell>
          <cell r="D2175" t="str">
            <v>UN</v>
          </cell>
          <cell r="E2175">
            <v>8.3699999999999992</v>
          </cell>
          <cell r="F2175">
            <v>8.3699999999999992</v>
          </cell>
        </row>
        <row r="2176">
          <cell r="B2176">
            <v>36786</v>
          </cell>
          <cell r="C2176" t="str">
            <v>GRANALHA DE ACO, ANGULAR (GRIT), PARA JATEAMENTO, PENEIRA 0,117 A 1,00 MM, (SAE G-40 A G-80)</v>
          </cell>
          <cell r="D2176" t="str">
            <v>SC25KG</v>
          </cell>
        </row>
        <row r="2177">
          <cell r="B2177">
            <v>36785</v>
          </cell>
          <cell r="C2177" t="str">
            <v>GRANALHA DE ACO, ANGULAR (GRIT), PARA JATEAMENTO, PENEIRA 1,41 A 1,19 MM (SAE G16)</v>
          </cell>
          <cell r="D2177" t="str">
            <v>SC25KG</v>
          </cell>
        </row>
        <row r="2178">
          <cell r="B2178">
            <v>36782</v>
          </cell>
          <cell r="C2178" t="str">
            <v>GRANALHA DE ACO, ESFERICA (SHOT), PARA JATEAMENTO, PENEIRA 0,40 A 1,00 MM (SAE S-170 A S-280)</v>
          </cell>
          <cell r="D2178" t="str">
            <v>SC25KG</v>
          </cell>
        </row>
        <row r="2179">
          <cell r="B2179">
            <v>44481</v>
          </cell>
          <cell r="C2179" t="str">
            <v>GRANALHA DE ACO, ESFERICA (SHOT), PARA JATEAMENTO, PENEIRA 1,19 A 1,00 MM  (SAE S390)</v>
          </cell>
          <cell r="D2179" t="str">
            <v>SC25KG</v>
          </cell>
        </row>
        <row r="2180">
          <cell r="B2180">
            <v>4824</v>
          </cell>
          <cell r="C2180" t="str">
            <v>GRANILHA/ GRANA/ PEDRISCO OU AGREGADO EM MARMORE/ GRANITO/ QUARTZO E CALCARIO, PRETO, CINZA, PALHA OU BRANCO</v>
          </cell>
          <cell r="D2180" t="str">
            <v>KG</v>
          </cell>
          <cell r="E2180">
            <v>0.71</v>
          </cell>
          <cell r="F2180">
            <v>0.71</v>
          </cell>
        </row>
        <row r="2181">
          <cell r="B2181">
            <v>11795</v>
          </cell>
          <cell r="C2181" t="str">
            <v>GRANITO PARA BANCADA, POLIDO, TIPO ANDORINHA/ QUARTZ/ CASTELO/ CORUMBA OU OUTROS EQUIVALENTES DA REGIAO, E= *2,5* CM</v>
          </cell>
          <cell r="D2181" t="str">
            <v>M2</v>
          </cell>
          <cell r="E2181">
            <v>807.54</v>
          </cell>
          <cell r="F2181">
            <v>807.54</v>
          </cell>
        </row>
        <row r="2182">
          <cell r="B2182">
            <v>134</v>
          </cell>
          <cell r="C2182" t="str">
            <v>GRAUTE CIMENTICIO PARA USO GERAL</v>
          </cell>
          <cell r="D2182" t="str">
            <v>KG</v>
          </cell>
          <cell r="E2182">
            <v>1.76</v>
          </cell>
          <cell r="F2182">
            <v>1.76</v>
          </cell>
        </row>
        <row r="2183">
          <cell r="B2183">
            <v>4229</v>
          </cell>
          <cell r="C2183" t="str">
            <v>GRAXA LUBRIFICANTE A BASE DE LITIO, DE MULTIPLAS APLICACOES E CONTENDO ADITIVOS DE EXTREMA PRESSAO (GRAU DE VISCOSIDADE NLGI 2)</v>
          </cell>
          <cell r="D2183" t="str">
            <v>KG</v>
          </cell>
          <cell r="E2183">
            <v>46.85</v>
          </cell>
          <cell r="F2183">
            <v>46.85</v>
          </cell>
        </row>
        <row r="2184">
          <cell r="B2184">
            <v>11731</v>
          </cell>
          <cell r="C2184" t="str">
            <v>GRELHA FIXA, EM PVC BRANCA, QUADRADA, 150 X 150 MM, PARA RALOS E CAIXAS</v>
          </cell>
          <cell r="D2184" t="str">
            <v>UN</v>
          </cell>
          <cell r="E2184">
            <v>7.74</v>
          </cell>
          <cell r="F2184">
            <v>7.74</v>
          </cell>
        </row>
        <row r="2185">
          <cell r="B2185">
            <v>11732</v>
          </cell>
          <cell r="C2185" t="str">
            <v>GRELHA FIXA, PVC CROMADA, REDONDA, 150 MM, PARA RALOS E CAIXAS</v>
          </cell>
          <cell r="D2185" t="str">
            <v>UN</v>
          </cell>
          <cell r="E2185">
            <v>20.29</v>
          </cell>
          <cell r="F2185">
            <v>20.29</v>
          </cell>
        </row>
        <row r="2186">
          <cell r="B2186">
            <v>11244</v>
          </cell>
          <cell r="C2186" t="str">
            <v>GRELHA FOFO ARTICULADA, CARGA MAXIMA 1,5 T, *300 X 1000* MM, E= *15* MM</v>
          </cell>
          <cell r="D2186" t="str">
            <v>UN</v>
          </cell>
        </row>
        <row r="2187">
          <cell r="B2187">
            <v>11235</v>
          </cell>
          <cell r="C2187" t="str">
            <v>GRELHA FOFO SIMPLES COM REQUADRO, CARGA MAXIMA 1,5 T, 150 X 1000 MM, E= *15* MM</v>
          </cell>
          <cell r="D2187" t="str">
            <v>UN</v>
          </cell>
        </row>
        <row r="2188">
          <cell r="B2188">
            <v>11236</v>
          </cell>
          <cell r="C2188" t="str">
            <v>GRELHA FOFO SIMPLES COM REQUADRO, CARGA MAXIMA 1,5 T, 200 X 1000 MM, E= *15* MM</v>
          </cell>
          <cell r="D2188" t="str">
            <v>UN</v>
          </cell>
        </row>
        <row r="2189">
          <cell r="B2189">
            <v>11245</v>
          </cell>
          <cell r="C2189" t="str">
            <v>GRELHA FOFO SIMPLES COM REQUADRO, CARGA MAXIMA 12,5 T, *300 X 1000* MM, E= *15* MM, AREA ESTACIONAMENTO CARRO PASSEIO</v>
          </cell>
          <cell r="D2189" t="str">
            <v>UN</v>
          </cell>
        </row>
        <row r="2190">
          <cell r="B2190">
            <v>36494</v>
          </cell>
          <cell r="C2190" t="str">
            <v>GRUA ASCENCIONAL, LANCA DE 30 M, CAPACIDADE DE 1,0 T A 30 M, ALTURA ATE 39 M</v>
          </cell>
          <cell r="D2190" t="str">
            <v>UN</v>
          </cell>
        </row>
        <row r="2191">
          <cell r="B2191">
            <v>36493</v>
          </cell>
          <cell r="C2191" t="str">
            <v>GRUA ASCENCIONAL, LANCA DE 42 M, CAPACIDADE DE 1,5 T A 30 M, ALTURA ATE 39 M</v>
          </cell>
          <cell r="D2191" t="str">
            <v>UN</v>
          </cell>
        </row>
        <row r="2192">
          <cell r="B2192">
            <v>36492</v>
          </cell>
          <cell r="C2192" t="str">
            <v>GRUA ASCENCIONAL, LANCA DE 50 M, CAPACIDADE DE 2,33 T A 30 M, ALTURA ATE 48 M</v>
          </cell>
          <cell r="D2192" t="str">
            <v>UN</v>
          </cell>
        </row>
        <row r="2193">
          <cell r="B2193">
            <v>36499</v>
          </cell>
          <cell r="C2193" t="str">
            <v>GRUPO GERADOR A GASOLINA, POTENCIA NOMINAL 2,2 KW, TENSAO DE SAIDA 110/220 V, MOTOR POTENCIA 6,5 HP</v>
          </cell>
          <cell r="D2193" t="str">
            <v>UN</v>
          </cell>
          <cell r="E2193">
            <v>5103.09</v>
          </cell>
          <cell r="F2193">
            <v>5103.09</v>
          </cell>
        </row>
        <row r="2194">
          <cell r="B2194">
            <v>13533</v>
          </cell>
          <cell r="C2194" t="str">
            <v>GRUPO GERADOR DE SOLDA ELETRICA, COM MAQUINA DE SOLDA, ATE 400 AMPERES E GERADOR A DIESEL 30 CV, MOTOR 4 CILINDROS, TANQUE COMBUST., CARENAGEM DE PROTECAO SOBRE RODAS</v>
          </cell>
          <cell r="D2194" t="str">
            <v>UN</v>
          </cell>
          <cell r="E2194">
            <v>233928.02</v>
          </cell>
          <cell r="F2194">
            <v>233928.02</v>
          </cell>
        </row>
        <row r="2195">
          <cell r="B2195">
            <v>13333</v>
          </cell>
          <cell r="C2195" t="str">
            <v>GRUPO GERADOR DE SOLDA ELETRICA, COM MAQUINA DE SOLDA, ATE 400 AMPERES E GERADOR A DIESEL 60 CV, MOTOR 4 CILINDROS, TANQUE COMBUST., CARENAGEM DE PROTECAO SOBRE RODAS</v>
          </cell>
          <cell r="D2195" t="str">
            <v>UN</v>
          </cell>
          <cell r="E2195">
            <v>261696.98</v>
          </cell>
          <cell r="F2195">
            <v>261696.98</v>
          </cell>
        </row>
        <row r="2196">
          <cell r="B2196">
            <v>39585</v>
          </cell>
          <cell r="C2196" t="str">
            <v>GRUPO GERADOR DIESEL, COM CARENAGEM, POTENCIA STANDART ENTRE 100 E 110 KVA, VELOCIDADE DE 1800 RPM, FREQUENCIA DE 60 HZ</v>
          </cell>
          <cell r="D2196" t="str">
            <v>UN</v>
          </cell>
          <cell r="E2196">
            <v>168977.73</v>
          </cell>
          <cell r="F2196">
            <v>168977.73</v>
          </cell>
        </row>
        <row r="2197">
          <cell r="B2197">
            <v>39586</v>
          </cell>
          <cell r="C2197" t="str">
            <v>GRUPO GERADOR DIESEL, COM CARENAGEM, POTENCIA STANDART ENTRE 140 E 150 KVA, VELOCIDADE DE 1800 RPM, FREQUENCIA DE 60 HZ</v>
          </cell>
          <cell r="D2197" t="str">
            <v>UN</v>
          </cell>
          <cell r="E2197">
            <v>198199.43</v>
          </cell>
          <cell r="F2197">
            <v>198199.43</v>
          </cell>
        </row>
        <row r="2198">
          <cell r="B2198">
            <v>39587</v>
          </cell>
          <cell r="C2198" t="str">
            <v>GRUPO GERADOR DIESEL, COM CARENAGEM, POTENCIA STANDART ENTRE 210 E 220 KVA, VELOCIDADE DE 1800 RPM, FREQUENCIA DE 60 HZ</v>
          </cell>
          <cell r="D2198" t="str">
            <v>UN</v>
          </cell>
          <cell r="E2198">
            <v>241396.76</v>
          </cell>
          <cell r="F2198">
            <v>241396.76</v>
          </cell>
        </row>
        <row r="2199">
          <cell r="B2199">
            <v>39588</v>
          </cell>
          <cell r="C2199" t="str">
            <v>GRUPO GERADOR DIESEL, COM CARENAGEM, POTENCIA STANDART ENTRE 250 E 260 KVA, VELOCIDADE DE 1800 RPM, FREQUENCIA DE 60 HZ</v>
          </cell>
          <cell r="D2199" t="str">
            <v>UN</v>
          </cell>
          <cell r="E2199">
            <v>279512.03000000003</v>
          </cell>
          <cell r="F2199">
            <v>279512.03000000003</v>
          </cell>
        </row>
        <row r="2200">
          <cell r="B2200">
            <v>39584</v>
          </cell>
          <cell r="C2200" t="str">
            <v>GRUPO GERADOR DIESEL, COM CARENAGEM, POTENCIA STANDART ENTRE 50 E 55 KVA, VELOCIDADE DE 1800 RPM, FREQUENCIA DE 60 HZ</v>
          </cell>
          <cell r="D2200" t="str">
            <v>UN</v>
          </cell>
          <cell r="E2200">
            <v>150479.12</v>
          </cell>
          <cell r="F2200">
            <v>150479.12</v>
          </cell>
        </row>
        <row r="2201">
          <cell r="B2201">
            <v>39590</v>
          </cell>
          <cell r="C2201" t="str">
            <v>GRUPO GERADOR DIESEL, SEM CARENAGEM, POTENCIA STANDART ENTRE 100 E 110 KVA, VELOCIDADE DE 1800 RPM, FREQUENCIA DE 60 HZ</v>
          </cell>
          <cell r="D2201" t="str">
            <v>UN</v>
          </cell>
          <cell r="E2201">
            <v>146870.87</v>
          </cell>
          <cell r="F2201">
            <v>146870.87</v>
          </cell>
        </row>
        <row r="2202">
          <cell r="B2202">
            <v>39592</v>
          </cell>
          <cell r="C2202" t="str">
            <v>GRUPO GERADOR DIESEL, SEM CARENAGEM, POTENCIA STANDART ENTRE 210 E 220 KVA, VELOCIDADE DE 1800 RPM, FREQUENCIA DE 60 HZ</v>
          </cell>
          <cell r="D2202" t="str">
            <v>UN</v>
          </cell>
          <cell r="E2202">
            <v>211056.99</v>
          </cell>
          <cell r="F2202">
            <v>211056.99</v>
          </cell>
        </row>
        <row r="2203">
          <cell r="B2203">
            <v>39593</v>
          </cell>
          <cell r="C2203" t="str">
            <v>GRUPO GERADOR DIESEL, SEM CARENAGEM, POTENCIA STANDART ENTRE 250 E 260 KVA, VELOCIDADE DE 1800 RPM, FREQUENCIA DE 60 HZ</v>
          </cell>
          <cell r="D2203" t="str">
            <v>UN</v>
          </cell>
          <cell r="E2203">
            <v>241396.76</v>
          </cell>
          <cell r="F2203">
            <v>241396.76</v>
          </cell>
        </row>
        <row r="2204">
          <cell r="B2204">
            <v>14254</v>
          </cell>
          <cell r="C2204" t="str">
            <v>GRUPO GERADOR DIESEL, SEM CARENAGEM, POTENCIA STANDART ENTRE 80 E 90 KVA, VELOCIDADE DE 1800 RPM, FREQUENCIA DE 60 HZ</v>
          </cell>
          <cell r="D2204" t="str">
            <v>UN</v>
          </cell>
          <cell r="E2204">
            <v>137215</v>
          </cell>
          <cell r="F2204">
            <v>137215</v>
          </cell>
        </row>
        <row r="2205">
          <cell r="B2205">
            <v>44494</v>
          </cell>
          <cell r="C2205" t="str">
            <v>GRUPO GERADOR ESTACIONARIO SILENCIADO, POTENCIA 50 KVA, MOTOR  DIESEL</v>
          </cell>
          <cell r="D2205" t="str">
            <v>UN</v>
          </cell>
          <cell r="E2205">
            <v>114585.47</v>
          </cell>
          <cell r="F2205">
            <v>114585.47</v>
          </cell>
        </row>
        <row r="2206">
          <cell r="B2206">
            <v>25019</v>
          </cell>
          <cell r="C2206" t="str">
            <v>GRUPO GERADOR ESTACIONARIO, MOTOR DIESEL POTENCIA 170 KVA</v>
          </cell>
          <cell r="D2206" t="str">
            <v>UN</v>
          </cell>
          <cell r="E2206">
            <v>196412.3</v>
          </cell>
          <cell r="F2206">
            <v>196412.3</v>
          </cell>
        </row>
        <row r="2207">
          <cell r="B2207">
            <v>36501</v>
          </cell>
          <cell r="C2207" t="str">
            <v>GRUPO GERADOR ESTACIONARIO, POTENCIA 150 KVA, MOTOR DIESEL</v>
          </cell>
          <cell r="D2207" t="str">
            <v>UN</v>
          </cell>
          <cell r="E2207">
            <v>174874.64</v>
          </cell>
          <cell r="F2207">
            <v>174874.64</v>
          </cell>
        </row>
        <row r="2208">
          <cell r="B2208">
            <v>44493</v>
          </cell>
          <cell r="C2208" t="str">
            <v>GRUPO GERADOR ESTACIONARIO, SILENCIADO, POTENCIA 180 KVA, MOTOR  DIESEL</v>
          </cell>
          <cell r="D2208" t="str">
            <v>UN</v>
          </cell>
          <cell r="E2208">
            <v>210232.82</v>
          </cell>
          <cell r="F2208">
            <v>210232.82</v>
          </cell>
        </row>
        <row r="2209">
          <cell r="B2209">
            <v>36500</v>
          </cell>
          <cell r="C2209" t="str">
            <v>GRUPO GERADOR REBOCAVEL, POTENCIA *66* KVA, MOTOR A DIESEL</v>
          </cell>
          <cell r="D2209" t="str">
            <v>UN</v>
          </cell>
          <cell r="E2209">
            <v>123579.13</v>
          </cell>
          <cell r="F2209">
            <v>123579.13</v>
          </cell>
        </row>
        <row r="2210">
          <cell r="B2210">
            <v>20017</v>
          </cell>
          <cell r="C2210" t="str">
            <v>GUARNICAO / ALIZAR / VISTA LISA EM MADEIRA MACICA, PARA PORTA, E = *1* CM, L = *5* CM, CEDRINHO / ANGELIM COMERCIAL / TAURI/ CURUPIXA / PEROBA / CUMARU OU EQUIVALENTE DA REGIAO</v>
          </cell>
          <cell r="D2210" t="str">
            <v>M</v>
          </cell>
          <cell r="E2210">
            <v>7.27</v>
          </cell>
          <cell r="F2210">
            <v>7.27</v>
          </cell>
        </row>
        <row r="2211">
          <cell r="B2211">
            <v>20007</v>
          </cell>
          <cell r="C2211" t="str">
            <v>GUARNICAO / ALIZAR / VISTA LISA EM MADEIRA MACICA, PARA PORTA, E = *1* CM, L = *5* CM, PINUS /EUCALIPTO / VIROLA OU EQUIVALENTE DA REGIAO</v>
          </cell>
          <cell r="D2211" t="str">
            <v>M</v>
          </cell>
          <cell r="E2211">
            <v>4.34</v>
          </cell>
          <cell r="F2211">
            <v>4.34</v>
          </cell>
        </row>
        <row r="2212">
          <cell r="B2212">
            <v>39831</v>
          </cell>
          <cell r="C2212" t="str">
            <v>GUARNICAO / ALIZAR / VISTA, E = *1,5* CM, L = *5,0* CM, EM POLIESTIRENO, BRANCO (JOGO PARA 1 FACE)</v>
          </cell>
          <cell r="D2212" t="str">
            <v>JG</v>
          </cell>
        </row>
        <row r="2213">
          <cell r="B2213">
            <v>36888</v>
          </cell>
          <cell r="C2213" t="str">
            <v>GUARNICAO / MOLDURA / ARREMATE DE ACABAMENTO PARA ESQUADRIA, EM ALUMINIO PERFIL 25, ACABAMENTO ANODIZADO BRANCO OU BRILHANTE, PARA 1 FACE</v>
          </cell>
          <cell r="D2213" t="str">
            <v>M</v>
          </cell>
          <cell r="E2213">
            <v>19.28</v>
          </cell>
          <cell r="F2213">
            <v>19.28</v>
          </cell>
        </row>
        <row r="2214">
          <cell r="B2214">
            <v>39836</v>
          </cell>
          <cell r="C2214" t="str">
            <v>GUARNICAO/ALIZAR/VISTA, E = *1,3* CM, L = *5,0* CM HASTE REGULAVEL = *35* MM, EM MDF/PVC WOOD/ POLIESTIRENO OU MADEIRA LAMINADA, PRIMER BRANCO (JOGO PARA 1 FACE)</v>
          </cell>
          <cell r="D2214" t="str">
            <v>JG</v>
          </cell>
        </row>
        <row r="2215">
          <cell r="B2215">
            <v>39830</v>
          </cell>
          <cell r="C2215" t="str">
            <v>GUARNICAO/ALIZAR/VISTA, E = *1,3* CM, L = *7,0* CM, EM POLIESTIRENO, BRANCO (JOGO PARA 1 FACE)</v>
          </cell>
          <cell r="D2215" t="str">
            <v>JG</v>
          </cell>
        </row>
        <row r="2216">
          <cell r="B2216">
            <v>36497</v>
          </cell>
          <cell r="C2216" t="str">
            <v>GUINCHO DE ALAVANCA MANUAL, CAPACIDADE 3,2 T COM 20 M DE CABO DE ACO DIAMETRO 16,3 MM</v>
          </cell>
          <cell r="D2216" t="str">
            <v>UN</v>
          </cell>
          <cell r="E2216">
            <v>3110.81</v>
          </cell>
          <cell r="F2216">
            <v>3110.81</v>
          </cell>
        </row>
        <row r="2217">
          <cell r="B2217">
            <v>40527</v>
          </cell>
          <cell r="C2217" t="str">
            <v>GUINCHO DE ALAVANCA MANUAL, CAPACIDADE DE 1,6 T, COM 20 M DE CABO DE ACO (AQUISICAO)</v>
          </cell>
          <cell r="D2217" t="str">
            <v>UN</v>
          </cell>
          <cell r="E2217">
            <v>2724.93</v>
          </cell>
          <cell r="F2217">
            <v>2724.93</v>
          </cell>
        </row>
        <row r="2218">
          <cell r="B2218">
            <v>36487</v>
          </cell>
          <cell r="C2218" t="str">
            <v>GUINCHO ELETRICO DE COLUNA, CAPACIDADE 400 KG, COM MOTO FREIO, MOTOR TRIFASICO DE 1,25 CV</v>
          </cell>
          <cell r="D2218" t="str">
            <v>UN</v>
          </cell>
          <cell r="E2218">
            <v>5416.39</v>
          </cell>
          <cell r="F2218">
            <v>5416.39</v>
          </cell>
        </row>
        <row r="2219">
          <cell r="B2219">
            <v>44475</v>
          </cell>
          <cell r="C2219" t="str">
            <v>GUINDASTE HIDRAULICO AUTOPROPELIDO, COM LANCA TELESCOPICA 28,80 M, CAPACIDADE MAXIMA 30 T, POTENCIA 97 KW, TRACAO  4 X 4</v>
          </cell>
          <cell r="D2219" t="str">
            <v>UN</v>
          </cell>
        </row>
        <row r="2220">
          <cell r="B2220">
            <v>44474</v>
          </cell>
          <cell r="C2220" t="str">
            <v>GUINDASTE HIDRAULICO AUTOPROPELIDO, COM LANCA TELESCOPICA 40 M, CAPACIDADE MAXIMA 60 T, POTENCIA 260 KW, TRACAO  6 X 6</v>
          </cell>
          <cell r="D2220" t="str">
            <v>UN</v>
          </cell>
        </row>
        <row r="2221">
          <cell r="B2221">
            <v>44490</v>
          </cell>
          <cell r="C2221" t="str">
            <v>GUINDASTE HIDRAULICO AUTOPROPELIDO, COM LANCA TELESCOPICA 50 M, CAPACIDADE MAXIMA 100 T, POTENCIA 350 KW,  TRACAO 10 X 6</v>
          </cell>
          <cell r="D2221" t="str">
            <v>UN</v>
          </cell>
        </row>
        <row r="2222">
          <cell r="B2222">
            <v>37776</v>
          </cell>
          <cell r="C2222" t="str">
            <v>GUINDAUTO HIDRAULICO, CAPACIDADE MAXIMA DE CARGA 10000 KG, MOMENTO MAXIMO DE CARGA 23 TM, ALCANCE MAXIMO HORIZONTAL 11,80 M, PARA MONTAGEM SOBRE CHASSI DE CAMINHAO PBT MINIMO 15000 KG (INCLUI MONTAGEM, NAO INCLUI CAMINHAO)</v>
          </cell>
          <cell r="D2222" t="str">
            <v>UN</v>
          </cell>
        </row>
        <row r="2223">
          <cell r="B2223">
            <v>37775</v>
          </cell>
          <cell r="C2223" t="str">
            <v>GUINDAUTO HIDRAULICO, CAPACIDADE MAXIMA DE CARGA 14340 KG, MOMENTO MAXIMO DE CARGA 42,3 TM, ALCANCE MAXIMO HORIZONTAL 16,80 M, PARA MONTAGEM SOBRE CHASSI DE CAMINHAO PBT MINIMO 23000 KG (INCLUI MONTAGEM, NAO INCLUI CAMINHAO)</v>
          </cell>
          <cell r="D2223" t="str">
            <v>UN</v>
          </cell>
        </row>
        <row r="2224">
          <cell r="B2224">
            <v>36491</v>
          </cell>
          <cell r="C2224" t="str">
            <v>GUINDAUTO HIDRAULICO, CAPACIDADE MAXIMA DE CARGA 30000 KG, MOMENTO MAXIMO DE CARGA 92,2 TM, ALCANCE MAXIMO HORIZONTAL 22,00 M, PARA MONTAGEM SOBRE CHASSI DE CAMINHAO PBT MINIMO 30000 KG (INCLUI MONTAGEM, NAO INCLUI CAMINHAO)</v>
          </cell>
          <cell r="D2224" t="str">
            <v>UN</v>
          </cell>
        </row>
        <row r="2225">
          <cell r="B2225">
            <v>10712</v>
          </cell>
          <cell r="C2225" t="str">
            <v>GUINDAUTO HIDRAULICO, CAPACIDADE MAXIMA DE CARGA 3300 KG, MOMENTO MAXIMO DE CARGA 5,8 TM, ALCANCE MAXIMO HORIZONTAL 7,60 M, PARA MONTAGEM SOBRE CHASSI DE CAMINHAO PBT MINIMO 8000 KG (INCLUI MONTAGEM, NAO INCLUI CAMINHAO)</v>
          </cell>
          <cell r="D2225" t="str">
            <v>UN</v>
          </cell>
        </row>
        <row r="2226">
          <cell r="B2226">
            <v>3363</v>
          </cell>
          <cell r="C2226" t="str">
            <v>GUINDAUTO HIDRAULICO, CAPACIDADE MAXIMA DE CARGA 6200 KG, MOMENTO MAXIMO DE CARGA 11,7 TM, ALCANCE MAXIMO HORIZONTAL 9,70 M, PARA MONTAGEM SOBRE CHASSI DE CAMINHAO PBT MINIMO 13000 KG (INCLUI MONTAGEM, NAO INCLUI CAMINHAO)</v>
          </cell>
          <cell r="D2226" t="str">
            <v>UN</v>
          </cell>
        </row>
        <row r="2227">
          <cell r="B2227">
            <v>3365</v>
          </cell>
          <cell r="C2227" t="str">
            <v>GUINDAUTO HIDRAULICO, CAPACIDADE MAXIMA DE CARGA 8500 KG, MOMENTO MAXIMO DE CARGA 30,4 TM, ALCANCE MAXIMO HORIZONTAL 14,30 M, PARA MONTAGEM SOBRE CHASSI DE CAMINHAO PBT MINIMO 23000 KG (INCLUI MONTAGEM, NAO INCLUI CAMINHAO)</v>
          </cell>
          <cell r="D2227" t="str">
            <v>UN</v>
          </cell>
        </row>
        <row r="2228">
          <cell r="B2228">
            <v>7569</v>
          </cell>
          <cell r="C2228" t="str">
            <v>HASTE ANCORA EM ACO GALVANIZADO, DIMENSOES 16 MM X 2000 MM</v>
          </cell>
          <cell r="D2228" t="str">
            <v>UN</v>
          </cell>
        </row>
        <row r="2229">
          <cell r="B2229">
            <v>3378</v>
          </cell>
          <cell r="C2229" t="str">
            <v>HASTE DE ATERRAMENTO EM ACO COM 3,00 M DE COMPRIMENTO E DN = 3/4", REVESTIDA COM BAIXA CAMADA DE COBRE, SEM CONECTOR</v>
          </cell>
          <cell r="D2229" t="str">
            <v>UN</v>
          </cell>
          <cell r="E2229">
            <v>142.49</v>
          </cell>
          <cell r="F2229">
            <v>142.49</v>
          </cell>
        </row>
        <row r="2230">
          <cell r="B2230">
            <v>3380</v>
          </cell>
          <cell r="C2230" t="str">
            <v>HASTE DE ATERRAMENTO EM ACO COM 3,00 M DE COMPRIMENTO E DN = 5/8", REVESTIDA COM BAIXA CAMADA DE COBRE, COM CONECTOR TIPO GRAMPO</v>
          </cell>
          <cell r="D2230" t="str">
            <v>UN</v>
          </cell>
          <cell r="E2230">
            <v>99.75</v>
          </cell>
          <cell r="F2230">
            <v>99.75</v>
          </cell>
        </row>
        <row r="2231">
          <cell r="B2231">
            <v>3379</v>
          </cell>
          <cell r="C2231" t="str">
            <v>HASTE DE ATERRAMENTO EM ACO COM 3,00 M DE COMPRIMENTO E DN = 5/8", REVESTIDA COM BAIXA CAMADA DE COBRE, SEM CONECTOR</v>
          </cell>
          <cell r="D2231" t="str">
            <v>UN</v>
          </cell>
          <cell r="E2231">
            <v>96.31</v>
          </cell>
          <cell r="F2231">
            <v>96.31</v>
          </cell>
        </row>
        <row r="2232">
          <cell r="B2232">
            <v>11991</v>
          </cell>
          <cell r="C2232" t="str">
            <v>HASTE DE ATERRAMENTO EM ACO GALVANIZADO TIPO CANTONEIRA COM 2,00 M DE COMPRIMENTO, 25 X 25 MM E CHAPA DE 3/16"</v>
          </cell>
          <cell r="D2232" t="str">
            <v>UN</v>
          </cell>
          <cell r="E2232">
            <v>111.82</v>
          </cell>
          <cell r="F2232">
            <v>111.82</v>
          </cell>
        </row>
        <row r="2233">
          <cell r="B2233">
            <v>44305</v>
          </cell>
          <cell r="C2233" t="str">
            <v>HASTE PARA PERFURATRIZ DE ESTEIRA T38, D= 1 1/2" X *3 M*, PARA PROLONGAR BROCA</v>
          </cell>
          <cell r="D2233" t="str">
            <v>UN</v>
          </cell>
          <cell r="E2233">
            <v>2001.34</v>
          </cell>
          <cell r="F2233">
            <v>2001.34</v>
          </cell>
        </row>
        <row r="2234">
          <cell r="B2234">
            <v>34349</v>
          </cell>
          <cell r="C2234" t="str">
            <v>HASTE RETA DE ACO GALVANIZADO, H = *30* CM, BASE RETANGULAR, PARA FIXACAO DE CONCERTINA SIMPLES DE 30 CM (NAO INCLUI OS FIXADORES)</v>
          </cell>
          <cell r="D2234" t="str">
            <v>UN</v>
          </cell>
          <cell r="E2234">
            <v>21.15</v>
          </cell>
          <cell r="F2234">
            <v>21.15</v>
          </cell>
        </row>
        <row r="2235">
          <cell r="B2235">
            <v>11029</v>
          </cell>
          <cell r="C2235" t="str">
            <v>HASTE RETA PARA GANCHO DE FERRO GALVANIZADO, COM ROSCA 1/4" X 30 CM PARA FIXACAO DE TELHA METALICA, INCLUI PORCA E ARRUELAS DE VEDACAO</v>
          </cell>
          <cell r="D2235" t="str">
            <v>CJ</v>
          </cell>
          <cell r="E2235">
            <v>1.28</v>
          </cell>
          <cell r="F2235">
            <v>1.28</v>
          </cell>
        </row>
        <row r="2236">
          <cell r="B2236">
            <v>4316</v>
          </cell>
          <cell r="C2236" t="str">
            <v>HASTE RETA PARA GANCHO DE FERRO GALVANIZADO, COM ROSCA 1/4" X 40 CM PARA FIXACAO DE TELHA DE FIBROCIMENTO, INCLUI PORCA SEXTAVADA DE ZINCO</v>
          </cell>
          <cell r="D2236" t="str">
            <v>UN</v>
          </cell>
          <cell r="E2236">
            <v>1.29</v>
          </cell>
          <cell r="F2236">
            <v>1.29</v>
          </cell>
        </row>
        <row r="2237">
          <cell r="B2237">
            <v>4313</v>
          </cell>
          <cell r="C2237" t="str">
            <v>HASTE RETA PARA GANCHO DE FERRO GALVANIZADO, COM ROSCA 5/16" X 35 CM PARA FIXACAO DE TELHA DE FIBROCIMENTO, INCLUI PORCA E ARRUELAS DE VEDACAO</v>
          </cell>
          <cell r="D2237" t="str">
            <v>CJ</v>
          </cell>
          <cell r="E2237">
            <v>1.86</v>
          </cell>
          <cell r="F2237">
            <v>1.86</v>
          </cell>
        </row>
        <row r="2238">
          <cell r="B2238">
            <v>4317</v>
          </cell>
          <cell r="C2238" t="str">
            <v>HASTE RETA PARA GANCHO DE FERRO GALVANIZADO, COM ROSCA 5/16" X 40 CM PARA FIXACAO DE TELHA DE FIBROCIMENTO, INCLUI PORCA SEXTAVADA DE ZINCO</v>
          </cell>
          <cell r="D2238" t="str">
            <v>UN</v>
          </cell>
          <cell r="E2238">
            <v>2.12</v>
          </cell>
          <cell r="F2238">
            <v>2.12</v>
          </cell>
        </row>
        <row r="2239">
          <cell r="B2239">
            <v>4314</v>
          </cell>
          <cell r="C2239" t="str">
            <v>HASTE RETA PARA GANCHO DE FERRO GALVANIZADO, COM ROSCA 5/16" X 45 CM PARA FIXACAO DE TELHA DE FIBROCIMENTO, INCLUI PORCA E ARRUELAS DE VEDACAO</v>
          </cell>
          <cell r="D2239" t="str">
            <v>CJ</v>
          </cell>
          <cell r="E2239">
            <v>2.48</v>
          </cell>
          <cell r="F2239">
            <v>2.48</v>
          </cell>
        </row>
        <row r="2240">
          <cell r="B2240">
            <v>10921</v>
          </cell>
          <cell r="C2240" t="str">
            <v>HIDRANTE DE COLUNA COMPLETO, EM FERRO FUNDIDO, DN = 100 MM, COM REGISTRO, CUNHA DE BORRACHA, CURVA DESSIMETRICA, EXTREMIDADE E TAMPAS (INCLUI KIT FIXACAO)</v>
          </cell>
          <cell r="D2240" t="str">
            <v>UN</v>
          </cell>
        </row>
        <row r="2241">
          <cell r="B2241">
            <v>10922</v>
          </cell>
          <cell r="C2241" t="str">
            <v>HIDRANTE DE COLUNA COMPLETO, EM FERRO FUNDIDO, DN = 75 MM, COM REGISTRO, CUNHA DE BORRACHA, CURVA DESSIMETRICA, EXTREMIDADE E TAMPAS (INCLUI KIT FIXACAO)</v>
          </cell>
          <cell r="D2241" t="str">
            <v>UN</v>
          </cell>
        </row>
        <row r="2242">
          <cell r="B2242">
            <v>10923</v>
          </cell>
          <cell r="C2242" t="str">
            <v>HIDRANTE SUBTERRANEO, EM FERRO FUNDIDO, COM CURVA CURTA E CAIXA, DN 75 MM</v>
          </cell>
          <cell r="D2242" t="str">
            <v>UN</v>
          </cell>
        </row>
        <row r="2243">
          <cell r="B2243">
            <v>10924</v>
          </cell>
          <cell r="C2243" t="str">
            <v>HIDRANTE SUBTERRANEO, EM FERRO FUNDIDO, COM CURVA LONGA E CAIXA, DN 75 MM</v>
          </cell>
          <cell r="D2243" t="str">
            <v>UN</v>
          </cell>
        </row>
        <row r="2244">
          <cell r="B2244">
            <v>37772</v>
          </cell>
          <cell r="C2244" t="str">
            <v>HIDROJATEADORA PARA DESOBSTRUCAO DE REDES E GALERIAS, TANQUE 7000 L, BOMBA TRIPLEX 120 KGF/CM2 128 L/MIN (INCLUI MONTAGEM, NAO INCLUI CAMINHAO)</v>
          </cell>
          <cell r="D2244" t="str">
            <v>UN</v>
          </cell>
        </row>
        <row r="2245">
          <cell r="B2245">
            <v>37771</v>
          </cell>
          <cell r="C2245" t="str">
            <v>HIDROJATEADORA PARA DESOBSTRUCAO DE REDES E GALERIAS, TANQUE 7000 L, BOMBA TRIPLEX 140 KGF/CM2 260 L/MIN ALIMENTADA POR MOTOR INDEPENDENTE A DIESEL POTENCIA 125 CV (INCLUI MONTAGEM, NAO INCLUI CAMINHAO)</v>
          </cell>
          <cell r="D2245" t="str">
            <v>UN</v>
          </cell>
        </row>
        <row r="2246">
          <cell r="B2246">
            <v>12772</v>
          </cell>
          <cell r="C2246" t="str">
            <v>HIDROMETRO MULTIJATO / MEDIDOR DE AGUA, DN 1 1/2", VAZAO MAXIMA DE 20 M3/H, PARA AGUA POTAVEL FRIA, RELOJOARIA PLANA, CLASSE B, HORIZONTAL (SEM CONEXOES)</v>
          </cell>
          <cell r="D2246" t="str">
            <v>UN</v>
          </cell>
        </row>
        <row r="2247">
          <cell r="B2247">
            <v>12770</v>
          </cell>
          <cell r="C2247" t="str">
            <v>HIDROMETRO MULTIJATO / MEDIDOR DE AGUA, DN 1", VAZAO MAXIMA DE 10 M3/H, PARA AGUA POTAVEL FRIA, RELOJOARIA PLANA, CLASSE B, HORIZONTAL (SEM CONEXOES)</v>
          </cell>
          <cell r="D2247" t="str">
            <v>UN</v>
          </cell>
        </row>
        <row r="2248">
          <cell r="B2248">
            <v>12775</v>
          </cell>
          <cell r="C2248" t="str">
            <v>HIDROMETRO MULTIJATO / MEDIDOR DE AGUA, DN 1", VAZAO MAXIMA DE 7 M3/H, PARA AGUA POTAVEL FRIA, RELOJOARIA PLANA, CLASSE B, HORIZONTAL (SEM CONEXOES)</v>
          </cell>
          <cell r="D2248" t="str">
            <v>UN</v>
          </cell>
        </row>
        <row r="2249">
          <cell r="B2249">
            <v>12768</v>
          </cell>
          <cell r="C2249" t="str">
            <v>HIDROMETRO MULTIJATO / MEDIDOR DE AGUA, DN 2", VAZAO MAXIMA DE 30 M3/H, PARA AGUA POTAVEL FRIA, RELOJOARIA PLANA, CLASSE B, HORIZONTAL (SEM CONEXOES)</v>
          </cell>
          <cell r="D2249" t="str">
            <v>UN</v>
          </cell>
        </row>
        <row r="2250">
          <cell r="B2250">
            <v>12769</v>
          </cell>
          <cell r="C2250" t="str">
            <v>HIDROMETRO UNIJATO / MEDIDOR DE AGUA, DN 1/2", VAZAO MAXIMA DE 1,5 M3/H, PARA AGUA POTAVEL FRIA, RELOJOARIA PLANA, CLASSE B, HORIZONTAL (SEM CONEXOES)</v>
          </cell>
          <cell r="D2250" t="str">
            <v>UN</v>
          </cell>
        </row>
        <row r="2251">
          <cell r="B2251">
            <v>12773</v>
          </cell>
          <cell r="C2251" t="str">
            <v>HIDROMETRO UNIJATO / MEDIDOR DE AGUA, DN 1/2", VAZAO MAXIMA DE 3 M3/H, PARA AGUA POTAVEL FRIA, RELOJOARIA PLANA, CLASSE B, HORIZONTAL (SEM CONEXOES)</v>
          </cell>
          <cell r="D2251" t="str">
            <v>UN</v>
          </cell>
        </row>
        <row r="2252">
          <cell r="B2252">
            <v>12774</v>
          </cell>
          <cell r="C2252" t="str">
            <v>HIDROMETRO UNIJATO / MEDIDOR DE AGUA, DN 3/4", VAZAO MAXIMA DE 5 M3/H, PARA AGUA POTAVEL FRIA, RELOJOARIA PLANA, CLASSE B, HORIZONTAL (SEM CONEXOES)0,</v>
          </cell>
          <cell r="D2252" t="str">
            <v>UN</v>
          </cell>
        </row>
        <row r="2253">
          <cell r="B2253">
            <v>12776</v>
          </cell>
          <cell r="C2253" t="str">
            <v>HIDROMETRO WOLTMANN, DN 2", VAZAO MAXIMA DE 50 M3/H, PARA AGUA POTAVEL FRIA, RELOJOARIA PLANA, TURBINA HORIZONTAL, EQUIPADO COM TELEMETRIA (SEM CONEXOES)</v>
          </cell>
          <cell r="D2253" t="str">
            <v>UN</v>
          </cell>
        </row>
        <row r="2254">
          <cell r="B2254">
            <v>12777</v>
          </cell>
          <cell r="C2254" t="str">
            <v>HIDROMETRO WOLTMANN, DN 3", VAZAO MAXIMA DE 80 M3/H, PARA AGUA POTAVEL FRIA, RELOJOARIA PLANA, TURBINA HORIZONTAL, EQUIPADO COM TELEMETRIA (SEM CONEXOES)</v>
          </cell>
          <cell r="D2254" t="str">
            <v>UN</v>
          </cell>
        </row>
        <row r="2255">
          <cell r="B2255">
            <v>12873</v>
          </cell>
          <cell r="C2255" t="str">
            <v>IMPERMEABILIZADOR (HORISTA)</v>
          </cell>
          <cell r="D2255" t="str">
            <v>H</v>
          </cell>
          <cell r="E2255">
            <v>18.75</v>
          </cell>
          <cell r="F2255">
            <v>20.97</v>
          </cell>
        </row>
        <row r="2256">
          <cell r="B2256">
            <v>41076</v>
          </cell>
          <cell r="C2256" t="str">
            <v>IMPERMEABILIZADOR (MENSALISTA)</v>
          </cell>
          <cell r="D2256" t="str">
            <v>MES</v>
          </cell>
          <cell r="E2256">
            <v>3282.4</v>
          </cell>
          <cell r="F2256">
            <v>3671.31</v>
          </cell>
        </row>
        <row r="2257">
          <cell r="B2257">
            <v>140</v>
          </cell>
          <cell r="C2257" t="str">
            <v>IMPERMEABILIZANTE FLEXIVEL BRANCO DE BASE ACRILICA PARA COBERTURAS</v>
          </cell>
          <cell r="D2257" t="str">
            <v>KG</v>
          </cell>
          <cell r="E2257">
            <v>19.66</v>
          </cell>
          <cell r="F2257">
            <v>19.66</v>
          </cell>
        </row>
        <row r="2258">
          <cell r="B2258">
            <v>151</v>
          </cell>
          <cell r="C2258" t="str">
            <v>IMPERMEABILIZANTE INCOLOR, BASE SILICONE, PARA TRATAMENTO DE FACHADAS, TELHAS, PEDRAS E OUTRAS SUPERFICIES</v>
          </cell>
          <cell r="D2258" t="str">
            <v>L</v>
          </cell>
          <cell r="E2258">
            <v>29.02</v>
          </cell>
          <cell r="F2258">
            <v>29.02</v>
          </cell>
        </row>
        <row r="2259">
          <cell r="B2259">
            <v>7340</v>
          </cell>
          <cell r="C2259" t="str">
            <v>IMUNIZANTE PARA MADEIRA, INCOLOR</v>
          </cell>
          <cell r="D2259" t="str">
            <v>L</v>
          </cell>
          <cell r="E2259">
            <v>31.88</v>
          </cell>
          <cell r="F2259">
            <v>31.88</v>
          </cell>
        </row>
        <row r="2260">
          <cell r="B2260">
            <v>40929</v>
          </cell>
          <cell r="C2260" t="str">
            <v>INSTALADOR DE TUBULACOES (TUBOS/EQUIPAMENTOS) (MENSALISTA)</v>
          </cell>
          <cell r="D2260" t="str">
            <v>MES</v>
          </cell>
          <cell r="E2260">
            <v>2818.04</v>
          </cell>
          <cell r="F2260">
            <v>3151.93</v>
          </cell>
        </row>
        <row r="2261">
          <cell r="B2261">
            <v>2701</v>
          </cell>
          <cell r="C2261" t="str">
            <v>INSTALADOR DE TUBULACOES - TUBOS/EQUIPAMENTOS (HORISTA)</v>
          </cell>
          <cell r="D2261" t="str">
            <v>H</v>
          </cell>
          <cell r="E2261">
            <v>16.100000000000001</v>
          </cell>
          <cell r="F2261">
            <v>18</v>
          </cell>
        </row>
        <row r="2262">
          <cell r="B2262">
            <v>38064</v>
          </cell>
          <cell r="C2262" t="str">
            <v>INTERRUPTOR BIPOLAR 10A, 250V, CONJUNTO MONTADO PARA EMBUTIR 4" X 2" (PLACA + SUPORTE + MODULO)</v>
          </cell>
          <cell r="D2262" t="str">
            <v>UN</v>
          </cell>
          <cell r="E2262">
            <v>19.28</v>
          </cell>
          <cell r="F2262">
            <v>19.28</v>
          </cell>
        </row>
        <row r="2263">
          <cell r="B2263">
            <v>38114</v>
          </cell>
          <cell r="C2263" t="str">
            <v>INTERRUPTOR BIPOLAR SIMPLES 10 A, 250 V (APENAS MODULO)</v>
          </cell>
          <cell r="D2263" t="str">
            <v>UN</v>
          </cell>
          <cell r="E2263">
            <v>17.239999999999998</v>
          </cell>
          <cell r="F2263">
            <v>17.239999999999998</v>
          </cell>
        </row>
        <row r="2264">
          <cell r="B2264">
            <v>38115</v>
          </cell>
          <cell r="C2264" t="str">
            <v>INTERRUPTOR INTERMEDIARIO 10 A, 250 V (APENAS MODULO)</v>
          </cell>
          <cell r="D2264" t="str">
            <v>UN</v>
          </cell>
          <cell r="E2264">
            <v>18.41</v>
          </cell>
          <cell r="F2264">
            <v>18.41</v>
          </cell>
        </row>
        <row r="2265">
          <cell r="B2265">
            <v>38065</v>
          </cell>
          <cell r="C2265" t="str">
            <v>INTERRUPTOR INTERMEDIARIO 10A, 250V, CONJUNTO MONTADO PARA EMBUTIR 4" X 2" (PLACA + SUPORTE + MODULO)</v>
          </cell>
          <cell r="D2265" t="str">
            <v>UN</v>
          </cell>
          <cell r="E2265">
            <v>27.35</v>
          </cell>
          <cell r="F2265">
            <v>27.35</v>
          </cell>
        </row>
        <row r="2266">
          <cell r="B2266">
            <v>38078</v>
          </cell>
          <cell r="C2266" t="str">
            <v>INTERRUPTOR PARALELO + TOMADA 2P+T 10A, 250V, CONJUNTO MONTADO PARA EMBUTIR 4" X 2" (PLACA + SUPORTE + MODULOS)</v>
          </cell>
          <cell r="D2266" t="str">
            <v>UN</v>
          </cell>
          <cell r="E2266">
            <v>15.96</v>
          </cell>
          <cell r="F2266">
            <v>15.96</v>
          </cell>
        </row>
        <row r="2267">
          <cell r="B2267">
            <v>38113</v>
          </cell>
          <cell r="C2267" t="str">
            <v>INTERRUPTOR PARALELO 10A, 250V (APENAS MODULO)</v>
          </cell>
          <cell r="D2267" t="str">
            <v>UN</v>
          </cell>
          <cell r="E2267">
            <v>8.67</v>
          </cell>
          <cell r="F2267">
            <v>8.67</v>
          </cell>
        </row>
        <row r="2268">
          <cell r="B2268">
            <v>38063</v>
          </cell>
          <cell r="C2268" t="str">
            <v>INTERRUPTOR PARALELO 10A, 250V, CONJUNTO MONTADO PARA EMBUTIR 4" X 2" (PLACA + SUPORTE + MODULO)</v>
          </cell>
          <cell r="D2268" t="str">
            <v>UN</v>
          </cell>
          <cell r="E2268">
            <v>9.3000000000000007</v>
          </cell>
          <cell r="F2268">
            <v>9.3000000000000007</v>
          </cell>
        </row>
        <row r="2269">
          <cell r="B2269">
            <v>38073</v>
          </cell>
          <cell r="C2269" t="str">
            <v>INTERRUPTOR SIMPLES + 2 INTERRUPTORES PARALELOS 10A, 250V, CONJUNTO MONTADO PARA EMBUTIR 4" X 2" (PLACA + SUPORTE + MODULOS)</v>
          </cell>
          <cell r="D2269" t="str">
            <v>UN</v>
          </cell>
          <cell r="E2269">
            <v>22.57</v>
          </cell>
          <cell r="F2269">
            <v>22.57</v>
          </cell>
        </row>
        <row r="2270">
          <cell r="B2270">
            <v>38080</v>
          </cell>
          <cell r="C2270" t="str">
            <v>INTERRUPTOR SIMPLES + INTERRUPTOR PARALELO + TOMADA 2P+T 10A, 250V, CONJUNTO MONTADO PARA EMBUTIR 4" X 2" (PLACA + SUPORTE + MODULOS)</v>
          </cell>
          <cell r="D2270" t="str">
            <v>UN</v>
          </cell>
          <cell r="E2270">
            <v>27.71</v>
          </cell>
          <cell r="F2270">
            <v>27.71</v>
          </cell>
        </row>
        <row r="2271">
          <cell r="B2271">
            <v>38069</v>
          </cell>
          <cell r="C2271" t="str">
            <v>INTERRUPTOR SIMPLES + INTERRUPTOR PARALELO 10A, 250V, CONJUNTO MONTADO PARA EMBUTIR 4" X 2" (PLACA + SUPORTE + MODULOS)</v>
          </cell>
          <cell r="D2271" t="str">
            <v>UN</v>
          </cell>
          <cell r="E2271">
            <v>15.16</v>
          </cell>
          <cell r="F2271">
            <v>15.16</v>
          </cell>
        </row>
        <row r="2272">
          <cell r="B2272">
            <v>38077</v>
          </cell>
          <cell r="C2272" t="str">
            <v>INTERRUPTOR SIMPLES + TOMADA 2P+T 10A, 250V, CONJUNTO MONTADO PARA EMBUTIR 4" X 2" (PLACA + SUPORTE + MODULOS)</v>
          </cell>
          <cell r="D2272" t="str">
            <v>UN</v>
          </cell>
          <cell r="E2272">
            <v>14.81</v>
          </cell>
          <cell r="F2272">
            <v>14.81</v>
          </cell>
        </row>
        <row r="2273">
          <cell r="B2273">
            <v>38112</v>
          </cell>
          <cell r="C2273" t="str">
            <v>INTERRUPTOR SIMPLES 10A, 250V (APENAS MODULO)</v>
          </cell>
          <cell r="D2273" t="str">
            <v>UN</v>
          </cell>
          <cell r="E2273">
            <v>6.65</v>
          </cell>
          <cell r="F2273">
            <v>6.65</v>
          </cell>
        </row>
        <row r="2274">
          <cell r="B2274">
            <v>38062</v>
          </cell>
          <cell r="C2274" t="str">
            <v>INTERRUPTOR SIMPLES 10A, 250V, CONJUNTO MONTADO PARA EMBUTIR 4" X 2" (PLACA + SUPORTE + MODULO)</v>
          </cell>
          <cell r="D2274" t="str">
            <v>UN</v>
          </cell>
          <cell r="E2274">
            <v>6.83</v>
          </cell>
          <cell r="F2274">
            <v>6.83</v>
          </cell>
        </row>
        <row r="2275">
          <cell r="B2275">
            <v>12129</v>
          </cell>
          <cell r="C2275" t="str">
            <v>INTERRUPTOR SIMPLES 10A, 250V, CONJUNTO MONTADO PARA SOBREPOR 4" X 2" (CAIXA + 2 MODULOS)</v>
          </cell>
          <cell r="D2275" t="str">
            <v>UN</v>
          </cell>
          <cell r="E2275">
            <v>12.07</v>
          </cell>
          <cell r="F2275">
            <v>12.07</v>
          </cell>
        </row>
        <row r="2276">
          <cell r="B2276">
            <v>12128</v>
          </cell>
          <cell r="C2276" t="str">
            <v>INTERRUPTOR SIMPLES 10A, 250V, CONJUNTO MONTADO PARA SOBREPOR 4" X 2" (CAIXA + MODULO)</v>
          </cell>
          <cell r="D2276" t="str">
            <v>UN</v>
          </cell>
          <cell r="E2276">
            <v>9.1300000000000008</v>
          </cell>
          <cell r="F2276">
            <v>9.1300000000000008</v>
          </cell>
        </row>
        <row r="2277">
          <cell r="B2277">
            <v>38081</v>
          </cell>
          <cell r="C2277" t="str">
            <v>INTERRUPTORES PARALELOS (2 MODULOS) + TOMADA 2P+T 10A, 250V, CONJUNTO MONTADO PARA EMBUTIR 4" X 2" (PLACA + SUPORTE + MODULOS)</v>
          </cell>
          <cell r="D2277" t="str">
            <v>UN</v>
          </cell>
          <cell r="E2277">
            <v>23.51</v>
          </cell>
          <cell r="F2277">
            <v>23.51</v>
          </cell>
        </row>
        <row r="2278">
          <cell r="B2278">
            <v>38070</v>
          </cell>
          <cell r="C2278" t="str">
            <v>INTERRUPTORES PARALELOS (2 MODULOS) 10A, 250V, CONJUNTO MONTADO PARA EMBUTIR 4" X 2" (PLACA + SUPORTE + MODULOS)</v>
          </cell>
          <cell r="D2278" t="str">
            <v>UN</v>
          </cell>
          <cell r="E2278">
            <v>16.2</v>
          </cell>
          <cell r="F2278">
            <v>16.2</v>
          </cell>
        </row>
        <row r="2279">
          <cell r="B2279">
            <v>38074</v>
          </cell>
          <cell r="C2279" t="str">
            <v>INTERRUPTORES PARALELOS (3 MODULOS) 10A, 250V, CONJUNTO MONTADO PARA EMBUTIR 4" X 2" (PLACA + SUPORTE + MODULO)</v>
          </cell>
          <cell r="D2279" t="str">
            <v>UN</v>
          </cell>
          <cell r="E2279">
            <v>24.63</v>
          </cell>
          <cell r="F2279">
            <v>24.63</v>
          </cell>
        </row>
        <row r="2280">
          <cell r="B2280">
            <v>38072</v>
          </cell>
          <cell r="C2280" t="str">
            <v>INTERRUPTORES SIMPLES (2 MODULOS) + 1 INTERRUPTOR PARALELO 10A, 250V, CONJUNTO MONTADO PARA EMBUTIR 4" X 2" (PLACA + SUPORTE + MODULOS)</v>
          </cell>
          <cell r="D2280" t="str">
            <v>UN</v>
          </cell>
          <cell r="E2280">
            <v>20.309999999999999</v>
          </cell>
          <cell r="F2280">
            <v>20.309999999999999</v>
          </cell>
        </row>
        <row r="2281">
          <cell r="B2281">
            <v>38079</v>
          </cell>
          <cell r="C2281" t="str">
            <v>INTERRUPTORES SIMPLES (2 MODULOS) + TOMADA 2P+T 10A, 250V, CONJUNTO MONTADO PARA EMBUTIR 4" X 2" (PLACA + SUPORTE + MODULOS)</v>
          </cell>
          <cell r="D2281" t="str">
            <v>UN</v>
          </cell>
          <cell r="E2281">
            <v>21.14</v>
          </cell>
          <cell r="F2281">
            <v>21.14</v>
          </cell>
        </row>
        <row r="2282">
          <cell r="B2282">
            <v>38068</v>
          </cell>
          <cell r="C2282" t="str">
            <v>INTERRUPTORES SIMPLES (2 MODULOS) 10A, 250V, CONJUNTO MONTADO PARA EMBUTIR 4" X 2" (PLACA + SUPORTE + MODULOS)</v>
          </cell>
          <cell r="D2282" t="str">
            <v>UN</v>
          </cell>
          <cell r="E2282">
            <v>14.02</v>
          </cell>
          <cell r="F2282">
            <v>14.02</v>
          </cell>
        </row>
        <row r="2283">
          <cell r="B2283">
            <v>38071</v>
          </cell>
          <cell r="C2283" t="str">
            <v>INTERRUPTORES SIMPLES (3 MODULOS) 10A, 250V, CONJUNTO MONTADO PARA EMBUTIR 4" X 2" (PLACA + SUPORTE + MODULOS)</v>
          </cell>
          <cell r="D2283" t="str">
            <v>UN</v>
          </cell>
          <cell r="E2283">
            <v>16.77</v>
          </cell>
          <cell r="F2283">
            <v>16.77</v>
          </cell>
        </row>
        <row r="2284">
          <cell r="B2284">
            <v>38412</v>
          </cell>
          <cell r="C2284" t="str">
            <v>INVERSOR DE SOLDA MONOFASICO DE 160 A, POTENCIA DE 5400 W, TENSAO DE 220 V, TURBO VENTILADO, PROTECAO POR FUSIVEL TERMICO, PARA ELETRODOS DE 2,0 A 4,0 MM</v>
          </cell>
          <cell r="D2284" t="str">
            <v>UN</v>
          </cell>
          <cell r="E2284">
            <v>825.95</v>
          </cell>
          <cell r="F2284">
            <v>825.95</v>
          </cell>
        </row>
        <row r="2285">
          <cell r="B2285">
            <v>3405</v>
          </cell>
          <cell r="C2285" t="str">
            <v>ISOLADOR DE PORCELANA SUSPENSO, DISCO TIPO GARFO OLHAL, DIAMETRO DE 152 MM, PARA TENSAO DE *15* KV</v>
          </cell>
          <cell r="D2285" t="str">
            <v>UN</v>
          </cell>
        </row>
        <row r="2286">
          <cell r="B2286">
            <v>3394</v>
          </cell>
          <cell r="C2286" t="str">
            <v>ISOLADOR DE PORCELANA, TIPO BUCHA, PARA TENSAO DE *15* KV</v>
          </cell>
          <cell r="D2286" t="str">
            <v>UN</v>
          </cell>
        </row>
        <row r="2287">
          <cell r="B2287">
            <v>3393</v>
          </cell>
          <cell r="C2287" t="str">
            <v>ISOLADOR DE PORCELANA, TIPO BUCHA, PARA TENSAO DE *35* KV</v>
          </cell>
          <cell r="D2287" t="str">
            <v>UN</v>
          </cell>
        </row>
        <row r="2288">
          <cell r="B2288">
            <v>3406</v>
          </cell>
          <cell r="C2288" t="str">
            <v>ISOLADOR DE PORCELANA, TIPO PINO MONOCORPO, PARA TENSAO DE *15* KV</v>
          </cell>
          <cell r="D2288" t="str">
            <v>UN</v>
          </cell>
        </row>
        <row r="2289">
          <cell r="B2289">
            <v>3395</v>
          </cell>
          <cell r="C2289" t="str">
            <v>ISOLADOR DE PORCELANA, TIPO PINO MONOCORPO, PARA TENSAO DE *35* KV</v>
          </cell>
          <cell r="D2289" t="str">
            <v>UN</v>
          </cell>
        </row>
        <row r="2290">
          <cell r="B2290">
            <v>3398</v>
          </cell>
          <cell r="C2290" t="str">
            <v>ISOLADOR DE PORCELANA, TIPO ROLDANA, DIMENSOES DE *72* X *72* MM, PARA USO EM BAIXA TENSAO</v>
          </cell>
          <cell r="D2290" t="str">
            <v>UN</v>
          </cell>
        </row>
        <row r="2291">
          <cell r="B2291">
            <v>40662</v>
          </cell>
          <cell r="C2291" t="str">
            <v>JANELA BASCULANTE EM MADEIRA PINUS/ EUCALIPTO/ TAUARI/ VIROLA OU EQUIVALENTE DA REGIAO, *60 X 60*, CAIXA DO BATENTE/ MARCO E = *10* CM, 2 BASCULAS PARA VIDRO, COM FERRAGENS (SEM VIDRO, SEM GUARNICAO/ALIZAR E SEM ACABAMENTO)</v>
          </cell>
          <cell r="D2291" t="str">
            <v>UN</v>
          </cell>
        </row>
        <row r="2292">
          <cell r="B2292">
            <v>3437</v>
          </cell>
          <cell r="C2292" t="str">
            <v>JANELA BASCULANTE EM MADEIRA PINUS/ EUCALIPTO/ TAUARI/ VIROLA OU EQUIVALENTE DA REGIAO, CAIXA DO BATENTE/ MARCO *10* CM, *2* FOLHAS BASCULANTES PARA VIDRO, COM FERRAGENS (SEM VIDRO, SEM GUARNICAO/ALIZAR E SEM ACABAMENTO)</v>
          </cell>
          <cell r="D2292" t="str">
            <v>M2</v>
          </cell>
        </row>
        <row r="2293">
          <cell r="B2293">
            <v>11190</v>
          </cell>
          <cell r="C2293" t="str">
            <v>JANELA BASCULANTE, ACO, COM BATENTE/REQUADRO, 60 X 60 CM (SEM VIDROS)</v>
          </cell>
          <cell r="D2293" t="str">
            <v>UN</v>
          </cell>
        </row>
        <row r="2294">
          <cell r="B2294">
            <v>34377</v>
          </cell>
          <cell r="C2294" t="str">
            <v>JANELA BASCULANTE, EM ALUMINIO PERFIL 20, 80 X 60 CM (A X L), 4 FLS (1 FIXA E 3 MOVEIS), ACABAMENTO BRANCO OU BRILHANTE, BATENTE DE 3 A 4 CM, COM VIDRO 4 MM, SEM GUARNICAO</v>
          </cell>
          <cell r="D2294" t="str">
            <v>UN</v>
          </cell>
          <cell r="E2294">
            <v>135.79</v>
          </cell>
          <cell r="F2294">
            <v>135.79</v>
          </cell>
        </row>
        <row r="2295">
          <cell r="B2295">
            <v>40659</v>
          </cell>
          <cell r="C2295"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D2295" t="str">
            <v>M2</v>
          </cell>
        </row>
        <row r="2296">
          <cell r="B2296">
            <v>40660</v>
          </cell>
          <cell r="C2296"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D2296" t="str">
            <v>M2</v>
          </cell>
        </row>
        <row r="2297">
          <cell r="B2297">
            <v>40661</v>
          </cell>
          <cell r="C2297"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D2297" t="str">
            <v>M2</v>
          </cell>
        </row>
        <row r="2298">
          <cell r="B2298">
            <v>3428</v>
          </cell>
          <cell r="C2298" t="str">
            <v>JANELA DE ABRIR EM MADEIRA IMBUIA/CEDRO ARANA/CEDRO ROSA OU EQUIVALENTE DA REGIAO, CAIXA DO BATENTE/MARCO *10* CM, 2 FOLHAS DE ABRIR TIPO VENEZIANA E 2 FOLHAS DE ABRIR PARA VIDRO, COM GUARNICAO/ALIZAR, COM FERRAGENS, (SEM VIDRO E SEM ACABAMENTO)</v>
          </cell>
          <cell r="D2298" t="str">
            <v>M2</v>
          </cell>
        </row>
        <row r="2299">
          <cell r="B2299">
            <v>3429</v>
          </cell>
          <cell r="C2299" t="str">
            <v>JANELA DE ABRIR EM MADEIRA PINUS/EUCALIPTO/TAUARI/VIROLA OU EQUIVALENTE DA REGIAO, CAIXA DO BATENTE/MARCO *10* CM, 2 FOLHAS DE ABRIR TIPO VENEZIANA E 2 FOLHAS GUILHOTINA PARA VIDRO, COM FERRAGENS (SEM VIDRO, SEM GUARNICAO/ALIZAR E SEM ACABAMENTO)</v>
          </cell>
          <cell r="D2299" t="str">
            <v>M2</v>
          </cell>
        </row>
        <row r="2300">
          <cell r="B2300">
            <v>11199</v>
          </cell>
          <cell r="C2300" t="str">
            <v>JANELA DE CORRER, ACO, BATENTE/REQUADRO DE 6 A 14 CM, COM DIVISAO HORIZ, PINT ANTICORROSIVA, SEM VIDRO, BANDEIRA COM BASCULA, 4 FLS, 120 X 150 CM (A X L)</v>
          </cell>
          <cell r="D2300" t="str">
            <v>UN</v>
          </cell>
        </row>
        <row r="2301">
          <cell r="B2301">
            <v>36896</v>
          </cell>
          <cell r="C2301" t="str">
            <v>JANELA DE CORRER, EM ALUMINIO PERFIL 25, 100 X 120 CM (A X L), 2 FLS MOVEIS, SEM BANDEIRA, ACABAMENTO BRANCO OU BRILHANTE, BATENTE DE 6 A 7 CM, COM VIDRO 4 MM, SEM GUARNICAO</v>
          </cell>
          <cell r="D2301" t="str">
            <v>UN</v>
          </cell>
          <cell r="E2301">
            <v>263</v>
          </cell>
          <cell r="F2301">
            <v>263</v>
          </cell>
        </row>
        <row r="2302">
          <cell r="B2302">
            <v>34367</v>
          </cell>
          <cell r="C2302" t="str">
            <v>JANELA DE CORRER, EM ALUMINIO PERFIL 25, 100 X 150 CM (A X L), 2 FLS MOVEIS, SEM BANDEIRA, ACABAMENTO BRANCO OU BRILHANTE, BATENTE DE 6 A 7 CM, COM VIDRO 4 MM, SEM GUARNICAO</v>
          </cell>
          <cell r="D2302" t="str">
            <v>UN</v>
          </cell>
          <cell r="E2302">
            <v>338.96</v>
          </cell>
          <cell r="F2302">
            <v>338.96</v>
          </cell>
        </row>
        <row r="2303">
          <cell r="B2303">
            <v>36897</v>
          </cell>
          <cell r="C2303" t="str">
            <v>JANELA DE CORRER, EM ALUMINIO PERFIL 25, 100 X 150 CM (A X L), 4 FLS MOVEIS, SEM BANDEIRA, ACABAMENTO BRANCO OU BRILHANTE, BATENTE DE 6 A 7 CM, COM VIDRO 4 MM, SEM GUARNICAO/ALIZAR</v>
          </cell>
          <cell r="D2303" t="str">
            <v>UN</v>
          </cell>
          <cell r="E2303">
            <v>410.4</v>
          </cell>
          <cell r="F2303">
            <v>410.4</v>
          </cell>
        </row>
        <row r="2304">
          <cell r="B2304">
            <v>34369</v>
          </cell>
          <cell r="C2304" t="str">
            <v>JANELA DE CORRER, EM ALUMINIO PERFIL 25, 100 X 200 CM (A X L), 4 FLS, SEM BANDEIRA, ACABAMENTO BRANCO OU BRILHANTE, BATENTE DE 6 A 7 CM, COM VIDRO 4 MM, SEM GUARNICAO/ALIZAR</v>
          </cell>
          <cell r="D2304" t="str">
            <v>UN</v>
          </cell>
          <cell r="E2304">
            <v>472.3</v>
          </cell>
          <cell r="F2304">
            <v>472.3</v>
          </cell>
        </row>
        <row r="2305">
          <cell r="B2305">
            <v>34364</v>
          </cell>
          <cell r="C2305" t="str">
            <v>JANELA DE CORRER, EM ALUMINIO PERFIL 25, 120 X 150 CM (A X L), 4 FLS, BANDEIRA COM BASCULA, ACABAMENTO BRANCO OU BRILHANTE, BATENTE/REQUADRO DE 6 A 14 CM, COM VIDRO 4 MM, SEM GUARNICAO/ALIZAR</v>
          </cell>
          <cell r="D2305" t="str">
            <v>UN</v>
          </cell>
          <cell r="E2305">
            <v>445.56</v>
          </cell>
          <cell r="F2305">
            <v>445.56</v>
          </cell>
        </row>
        <row r="2306">
          <cell r="B2306">
            <v>3421</v>
          </cell>
          <cell r="C2306" t="str">
            <v>JANELA EM MADEIRA CEDRINHO/ ANGELIM COMERCIAL/ CURUPIXA/ CUMARU OU EQUIVALENTE DA REGIAO, CAIXA DO BATENTE/MARCO *10* CM, 2 FOLHAS DE ABRIR TIPO VENEZIANA E 2 FOLHAS GUILHOTINA PARA VIDRO, COM GUARNICAO/ALIZAR, COM FERRAGENS (SEM VIDRO E SEM ACABAMENTO)</v>
          </cell>
          <cell r="D2306" t="str">
            <v>M2</v>
          </cell>
        </row>
        <row r="2307">
          <cell r="B2307">
            <v>599</v>
          </cell>
          <cell r="C2307" t="str">
            <v>JANELA FIXA, EM ALUMINIO PERFIL 20, 60 X 80 CM (A X L), BATENTE/REQUADRO DE 3 A 14 CM, COM VIDRO 4 MM, SEM GUARNICAO/ALIZAR, ACABAMENTO ALUM BRANCO OU BRILHANTE</v>
          </cell>
          <cell r="D2307" t="str">
            <v>M2</v>
          </cell>
          <cell r="E2307">
            <v>479.65</v>
          </cell>
          <cell r="F2307">
            <v>479.65</v>
          </cell>
        </row>
        <row r="2308">
          <cell r="B2308">
            <v>44053</v>
          </cell>
          <cell r="C2308" t="str">
            <v>JANELA INTEGRADA VENEZIANA EM ALUMINIO PERFIL 25, 120 X 120 CM (A X L), 2 FLS (2 VIDROS) E VENEZIANA COM ACIONAMENTO MANUAL, SEM BANDEIRA, ACABAMENTO BRILHANTE, BATENTE DE 11,50 A 12,50 CM, COM VIDRO 4 MM, INCLUSO GUARNICAO</v>
          </cell>
          <cell r="D2308" t="str">
            <v>UN</v>
          </cell>
          <cell r="E2308">
            <v>1064.6099999999999</v>
          </cell>
          <cell r="F2308">
            <v>1064.6099999999999</v>
          </cell>
        </row>
        <row r="2309">
          <cell r="B2309">
            <v>3423</v>
          </cell>
          <cell r="C2309" t="str">
            <v>JANELA MAXIM-AR EM MADEIRA CEDRINHO/ ANGELIM COMERCIAL/ CURUPIXA/ CUMARU OU EQUIVALENTE DA REGIAO, CAIXA DO BATENTE/MARCO *10* CM, 1 FOLHA PARA VIDRO, COM GUARNICAO/ALIZAR, COM FERRAGENS, (SEM VIDRO E SEM ACABAMENTO)</v>
          </cell>
          <cell r="D2309" t="str">
            <v>M2</v>
          </cell>
        </row>
        <row r="2310">
          <cell r="B2310">
            <v>34797</v>
          </cell>
          <cell r="C2310" t="str">
            <v>JANELA MAXIM-AR, ACO GALVANIZADO PINT. ANTICORROSIVA, COM BATENTE/REQUADRO DE 6 A 14 CM, SEM VIDRO, COM GRADE, 1 FL, 60 X 80 CM (A X L)</v>
          </cell>
          <cell r="D2310" t="str">
            <v>UN</v>
          </cell>
        </row>
        <row r="2311">
          <cell r="B2311">
            <v>34381</v>
          </cell>
          <cell r="C2311" t="str">
            <v>JANELA MAXIM-AR, EM ALUMINIO PERFIL 25, 60 X 80 CM (A X L), ACABAMENTO BRANCO OU BRILHANTE, BATENTE DE 4 A 5 CM, COM VIDRO 4 MM, SEM GUARNICAO/ALIZAR</v>
          </cell>
          <cell r="D2311" t="str">
            <v>UN</v>
          </cell>
          <cell r="E2311">
            <v>193.67</v>
          </cell>
          <cell r="F2311">
            <v>193.67</v>
          </cell>
        </row>
        <row r="2312">
          <cell r="B2312">
            <v>44054</v>
          </cell>
          <cell r="C2312" t="str">
            <v>JANELA VENEZIANA DE CORRER, EM ALUMINIO PERFIL 25, 100 X 120 CM (A X L), 3 FLS (2 VENEZIANAS E 1 VIDRO), SEM BANDEIRA, ACABAMENTO BRANCO OU BRILHANTE, BATENTE DE 8 A 9 CM, COM VIDRO 4 MM, SEM GUARNICAO/ALIZAR</v>
          </cell>
          <cell r="D2312" t="str">
            <v>UN</v>
          </cell>
          <cell r="E2312">
            <v>381.91</v>
          </cell>
          <cell r="F2312">
            <v>381.91</v>
          </cell>
        </row>
        <row r="2313">
          <cell r="B2313">
            <v>44399</v>
          </cell>
          <cell r="C2313" t="str">
            <v>JANELA VENEZIANA DE CORRER, EM ALUMINIO PERFIL 25, 100 X 150 CM (A X L), 6 FLS (4 VENEZIANAS E 2 VIDROS), SEM BANDEIRA, ACABAMENTO BRANCO OU BRILHANTE, BATENTE DE 8 A 9 CM, COM VIDRO 4 MM, SEM GUARNICAO / ALIZAR</v>
          </cell>
          <cell r="D2313" t="str">
            <v>UN</v>
          </cell>
          <cell r="E2313">
            <v>521.82000000000005</v>
          </cell>
          <cell r="F2313">
            <v>521.82000000000005</v>
          </cell>
        </row>
        <row r="2314">
          <cell r="B2314">
            <v>44503</v>
          </cell>
          <cell r="C2314" t="str">
            <v>JARDINEIRO (HORISTA)</v>
          </cell>
          <cell r="D2314" t="str">
            <v>H</v>
          </cell>
          <cell r="E2314">
            <v>15.12</v>
          </cell>
          <cell r="F2314">
            <v>16.91</v>
          </cell>
        </row>
        <row r="2315">
          <cell r="B2315">
            <v>41077</v>
          </cell>
          <cell r="C2315" t="str">
            <v>JARDINEIRO (MENSALISTA)</v>
          </cell>
          <cell r="D2315" t="str">
            <v>MES</v>
          </cell>
          <cell r="E2315">
            <v>2647.26</v>
          </cell>
          <cell r="F2315">
            <v>2960.91</v>
          </cell>
        </row>
        <row r="2316">
          <cell r="B2316">
            <v>37963</v>
          </cell>
          <cell r="C2316" t="str">
            <v>JOELHO CPVC, SOLDAVEL, 45 GRAUS, 15 MM, PARA AGUA QUENTE</v>
          </cell>
          <cell r="D2316" t="str">
            <v>UN</v>
          </cell>
          <cell r="E2316">
            <v>4.4800000000000004</v>
          </cell>
          <cell r="F2316">
            <v>4.4800000000000004</v>
          </cell>
        </row>
        <row r="2317">
          <cell r="B2317">
            <v>37964</v>
          </cell>
          <cell r="C2317" t="str">
            <v>JOELHO CPVC, SOLDAVEL, 45 GRAUS, 22 MM, PARA AGUA QUENTE</v>
          </cell>
          <cell r="D2317" t="str">
            <v>UN</v>
          </cell>
          <cell r="E2317">
            <v>5.99</v>
          </cell>
          <cell r="F2317">
            <v>5.99</v>
          </cell>
        </row>
        <row r="2318">
          <cell r="B2318">
            <v>37965</v>
          </cell>
          <cell r="C2318" t="str">
            <v>JOELHO CPVC, SOLDAVEL, 45 GRAUS, 28 MM, PARA AGUA QUENTE</v>
          </cell>
          <cell r="D2318" t="str">
            <v>UN</v>
          </cell>
          <cell r="E2318">
            <v>8.64</v>
          </cell>
          <cell r="F2318">
            <v>8.64</v>
          </cell>
        </row>
        <row r="2319">
          <cell r="B2319">
            <v>37966</v>
          </cell>
          <cell r="C2319" t="str">
            <v>JOELHO CPVC, SOLDAVEL, 45 GRAUS, 35 MM, PARA AGUA QUENTE</v>
          </cell>
          <cell r="D2319" t="str">
            <v>UN</v>
          </cell>
          <cell r="E2319">
            <v>15.18</v>
          </cell>
          <cell r="F2319">
            <v>15.18</v>
          </cell>
        </row>
        <row r="2320">
          <cell r="B2320">
            <v>37967</v>
          </cell>
          <cell r="C2320" t="str">
            <v>JOELHO CPVC, SOLDAVEL, 45 GRAUS, 42 MM, PARA AGUA QUENTE</v>
          </cell>
          <cell r="D2320" t="str">
            <v>UN</v>
          </cell>
          <cell r="E2320">
            <v>25.51</v>
          </cell>
          <cell r="F2320">
            <v>25.51</v>
          </cell>
        </row>
        <row r="2321">
          <cell r="B2321">
            <v>37968</v>
          </cell>
          <cell r="C2321" t="str">
            <v>JOELHO CPVC, SOLDAVEL, 45 GRAUS, 54 MM, PARA AGUA QUENTE</v>
          </cell>
          <cell r="D2321" t="str">
            <v>UN</v>
          </cell>
          <cell r="E2321">
            <v>54.16</v>
          </cell>
          <cell r="F2321">
            <v>54.16</v>
          </cell>
        </row>
        <row r="2322">
          <cell r="B2322">
            <v>37969</v>
          </cell>
          <cell r="C2322" t="str">
            <v>JOELHO CPVC, SOLDAVEL, 45 GRAUS, 73 MM, PARA AGUA QUENTE</v>
          </cell>
          <cell r="D2322" t="str">
            <v>UN</v>
          </cell>
          <cell r="E2322">
            <v>136.86000000000001</v>
          </cell>
          <cell r="F2322">
            <v>136.86000000000001</v>
          </cell>
        </row>
        <row r="2323">
          <cell r="B2323">
            <v>37970</v>
          </cell>
          <cell r="C2323" t="str">
            <v>JOELHO CPVC, SOLDAVEL, 45 GRAUS, 89 MM, PARA AGUA QUENTE</v>
          </cell>
          <cell r="D2323" t="str">
            <v>UN</v>
          </cell>
          <cell r="E2323">
            <v>198</v>
          </cell>
          <cell r="F2323">
            <v>198</v>
          </cell>
        </row>
        <row r="2324">
          <cell r="B2324">
            <v>44251</v>
          </cell>
          <cell r="C2324" t="str">
            <v>JOELHO CPVC, SOLDAVEL, 90 GRAUS, 114 MM, PARA AGUA QUENTE</v>
          </cell>
          <cell r="D2324" t="str">
            <v>UN</v>
          </cell>
          <cell r="E2324">
            <v>228.71</v>
          </cell>
          <cell r="F2324">
            <v>228.71</v>
          </cell>
        </row>
        <row r="2325">
          <cell r="B2325">
            <v>21118</v>
          </cell>
          <cell r="C2325" t="str">
            <v>JOELHO CPVC, SOLDAVEL, 90 GRAUS, 15 MM, PARA AGUA QUENTE</v>
          </cell>
          <cell r="D2325" t="str">
            <v>UN</v>
          </cell>
          <cell r="E2325">
            <v>3.56</v>
          </cell>
          <cell r="F2325">
            <v>3.56</v>
          </cell>
        </row>
        <row r="2326">
          <cell r="B2326">
            <v>37956</v>
          </cell>
          <cell r="C2326" t="str">
            <v>JOELHO CPVC, SOLDAVEL, 90 GRAUS, 22 MM, PARA AGUA QUENTE</v>
          </cell>
          <cell r="D2326" t="str">
            <v>UN</v>
          </cell>
          <cell r="E2326">
            <v>4.38</v>
          </cell>
          <cell r="F2326">
            <v>4.38</v>
          </cell>
        </row>
        <row r="2327">
          <cell r="B2327">
            <v>37957</v>
          </cell>
          <cell r="C2327" t="str">
            <v>JOELHO CPVC, SOLDAVEL, 90 GRAUS, 28 MM, PARA AGUA QUENTE</v>
          </cell>
          <cell r="D2327" t="str">
            <v>UN</v>
          </cell>
          <cell r="E2327">
            <v>9.31</v>
          </cell>
          <cell r="F2327">
            <v>9.31</v>
          </cell>
        </row>
        <row r="2328">
          <cell r="B2328">
            <v>37958</v>
          </cell>
          <cell r="C2328" t="str">
            <v>JOELHO CPVC, SOLDAVEL, 90 GRAUS, 35 MM, PARA AGUA QUENTE</v>
          </cell>
          <cell r="D2328" t="str">
            <v>UN</v>
          </cell>
          <cell r="E2328">
            <v>16.829999999999998</v>
          </cell>
          <cell r="F2328">
            <v>16.829999999999998</v>
          </cell>
        </row>
        <row r="2329">
          <cell r="B2329">
            <v>37959</v>
          </cell>
          <cell r="C2329" t="str">
            <v>JOELHO CPVC, SOLDAVEL, 90 GRAUS, 42 MM, PARA AGUA QUENTE</v>
          </cell>
          <cell r="D2329" t="str">
            <v>UN</v>
          </cell>
          <cell r="E2329">
            <v>25.92</v>
          </cell>
          <cell r="F2329">
            <v>25.92</v>
          </cell>
        </row>
        <row r="2330">
          <cell r="B2330">
            <v>37960</v>
          </cell>
          <cell r="C2330" t="str">
            <v>JOELHO CPVC, SOLDAVEL, 90 GRAUS, 54 MM, PARA AGUA QUENTE</v>
          </cell>
          <cell r="D2330" t="str">
            <v>UN</v>
          </cell>
          <cell r="E2330">
            <v>66.22</v>
          </cell>
          <cell r="F2330">
            <v>66.22</v>
          </cell>
        </row>
        <row r="2331">
          <cell r="B2331">
            <v>37961</v>
          </cell>
          <cell r="C2331" t="str">
            <v>JOELHO CPVC, SOLDAVEL, 90 GRAUS, 73 MM, PARA AGUA QUENTE</v>
          </cell>
          <cell r="D2331" t="str">
            <v>UN</v>
          </cell>
          <cell r="E2331">
            <v>142.31</v>
          </cell>
          <cell r="F2331">
            <v>142.31</v>
          </cell>
        </row>
        <row r="2332">
          <cell r="B2332">
            <v>37962</v>
          </cell>
          <cell r="C2332" t="str">
            <v>JOELHO CPVC, SOLDAVEL, 90 GRAUS, 89 MM, PARA AGUA QUENTE</v>
          </cell>
          <cell r="D2332" t="str">
            <v>UN</v>
          </cell>
          <cell r="E2332">
            <v>164.07</v>
          </cell>
          <cell r="F2332">
            <v>164.07</v>
          </cell>
        </row>
        <row r="2333">
          <cell r="B2333">
            <v>3533</v>
          </cell>
          <cell r="C2333" t="str">
            <v>JOELHO DE REDUCAO, PVC SOLDAVEL, 90 GRAUS, 25 MM X 20 MM, COR MARROM, PARA AGUA FRIA PREDIAL</v>
          </cell>
          <cell r="D2333" t="str">
            <v>UN</v>
          </cell>
          <cell r="E2333">
            <v>2.69</v>
          </cell>
          <cell r="F2333">
            <v>2.69</v>
          </cell>
        </row>
        <row r="2334">
          <cell r="B2334">
            <v>3538</v>
          </cell>
          <cell r="C2334" t="str">
            <v>JOELHO DE REDUCAO, PVC SOLDAVEL, 90 GRAUS, 32 MM X 25 MM, COR MARROM, PARA AGUA FRIA PREDIAL</v>
          </cell>
          <cell r="D2334" t="str">
            <v>UN</v>
          </cell>
          <cell r="E2334">
            <v>5.0999999999999996</v>
          </cell>
          <cell r="F2334">
            <v>5.0999999999999996</v>
          </cell>
        </row>
        <row r="2335">
          <cell r="B2335">
            <v>3498</v>
          </cell>
          <cell r="C2335" t="str">
            <v>JOELHO DE REDUCAO, PVC, ROSCAVEL, 90 GRAUS, 1" X 3/4", COR BRANCA, PARA AGUA FRIA PREDIAL</v>
          </cell>
          <cell r="D2335" t="str">
            <v>UN</v>
          </cell>
          <cell r="E2335">
            <v>4.9400000000000004</v>
          </cell>
          <cell r="F2335">
            <v>4.9400000000000004</v>
          </cell>
        </row>
        <row r="2336">
          <cell r="B2336">
            <v>3496</v>
          </cell>
          <cell r="C2336" t="str">
            <v>JOELHO DE REDUCAO, PVC, ROSCAVEL, 90 GRAUS, 3/4" X 1/2", COR BRANCA, PARA AGUA FRIA PREDIAL</v>
          </cell>
          <cell r="D2336" t="str">
            <v>UN</v>
          </cell>
          <cell r="E2336">
            <v>3.31</v>
          </cell>
          <cell r="F2336">
            <v>3.31</v>
          </cell>
        </row>
        <row r="2337">
          <cell r="B2337">
            <v>38429</v>
          </cell>
          <cell r="C2337" t="str">
            <v>JOELHO DE TRANSICAO, CPVC, SOLDAVEL, 90 GRAUS, 15 MM X 1/2", PARA AGUA QUENTE</v>
          </cell>
          <cell r="D2337" t="str">
            <v>UN</v>
          </cell>
          <cell r="E2337">
            <v>12.12</v>
          </cell>
          <cell r="F2337">
            <v>12.12</v>
          </cell>
        </row>
        <row r="2338">
          <cell r="B2338">
            <v>38431</v>
          </cell>
          <cell r="C2338" t="str">
            <v>JOELHO DE TRANSICAO, CPVC, SOLDAVEL, 90 GRAUS, 22 MM X 1/2", PARA AGUA QUENTE</v>
          </cell>
          <cell r="D2338" t="str">
            <v>UN</v>
          </cell>
          <cell r="E2338">
            <v>15.2</v>
          </cell>
          <cell r="F2338">
            <v>15.2</v>
          </cell>
        </row>
        <row r="2339">
          <cell r="B2339">
            <v>38430</v>
          </cell>
          <cell r="C2339" t="str">
            <v>JOELHO DE TRANSICAO, CPVC, SOLDAVEL, 90 GRAUS, 22 MM X 3/4", PARA AGUA QUENTE</v>
          </cell>
          <cell r="D2339" t="str">
            <v>UN</v>
          </cell>
          <cell r="E2339">
            <v>23.57</v>
          </cell>
          <cell r="F2339">
            <v>23.57</v>
          </cell>
        </row>
        <row r="2340">
          <cell r="B2340">
            <v>36348</v>
          </cell>
          <cell r="C2340" t="str">
            <v>JOELHO PPR 45 GRAUS, SOLDAVEL, F/F, DN 20 MM, PARA AGUA QUENTE PREDIAL</v>
          </cell>
          <cell r="D2340" t="str">
            <v>UN</v>
          </cell>
        </row>
        <row r="2341">
          <cell r="B2341">
            <v>36349</v>
          </cell>
          <cell r="C2341" t="str">
            <v>JOELHO PPR 45 GRAUS, SOLDAVEL, F/F, DN 25 MM, PARA AGUA QUENTE PREDIAL</v>
          </cell>
          <cell r="D2341" t="str">
            <v>UN</v>
          </cell>
        </row>
        <row r="2342">
          <cell r="B2342">
            <v>38987</v>
          </cell>
          <cell r="C2342" t="str">
            <v>JOELHO PPR 45 GRAUS, SOLDAVEL, F/F, DN 40 MM, PARA AQUA QUENTE E FRIA PREDIAL</v>
          </cell>
          <cell r="D2342" t="str">
            <v>UN</v>
          </cell>
        </row>
        <row r="2343">
          <cell r="B2343">
            <v>38988</v>
          </cell>
          <cell r="C2343" t="str">
            <v>JOELHO PPR 45 GRAUS, SOLDAVEL, F/F, DN 50 MM, PARA AQUA QUENTE E FRIA PREDIAL</v>
          </cell>
          <cell r="D2343" t="str">
            <v>UN</v>
          </cell>
        </row>
        <row r="2344">
          <cell r="B2344">
            <v>38989</v>
          </cell>
          <cell r="C2344" t="str">
            <v>JOELHO PPR 45 GRAUS, SOLDAVEL, F/F, DN 63 MM, PARA AQUA QUENTE E FRIA PREDIAL</v>
          </cell>
          <cell r="D2344" t="str">
            <v>UN</v>
          </cell>
        </row>
        <row r="2345">
          <cell r="B2345">
            <v>38990</v>
          </cell>
          <cell r="C2345" t="str">
            <v>JOELHO PPR 45 GRAUS, SOLDAVEL, F/F, DN 75 MM, PARA AQUA QUENTE E FRIA PREDIAL</v>
          </cell>
          <cell r="D2345" t="str">
            <v>UN</v>
          </cell>
        </row>
        <row r="2346">
          <cell r="B2346">
            <v>38991</v>
          </cell>
          <cell r="C2346" t="str">
            <v>JOELHO PPR 45 GRAUS, SOLDAVEL, F/F, DN 90 MM, PARA AQUA QUENTE E FRIA PREDIAL</v>
          </cell>
          <cell r="D2346" t="str">
            <v>UN</v>
          </cell>
        </row>
        <row r="2347">
          <cell r="B2347">
            <v>38433</v>
          </cell>
          <cell r="C2347" t="str">
            <v>JOELHO PPR, 45 GRAUS, SOLDAVEL, F/F, DN 32 MM, PARA AGUA QUENTE PREDIAL</v>
          </cell>
          <cell r="D2347" t="str">
            <v>UN</v>
          </cell>
        </row>
        <row r="2348">
          <cell r="B2348">
            <v>38440</v>
          </cell>
          <cell r="C2348" t="str">
            <v>JOELHO PPR, 90 GRAUS, SOLDAVEL, F/F, DN 110 MM, PARA AGUA QUENTE PREDIAL</v>
          </cell>
          <cell r="D2348" t="str">
            <v>UN</v>
          </cell>
        </row>
        <row r="2349">
          <cell r="B2349">
            <v>36359</v>
          </cell>
          <cell r="C2349" t="str">
            <v>JOELHO PPR, 90 GRAUS, SOLDAVEL, F/F, DN 20 MM, PARA AGUA QUENTE PREDIAL</v>
          </cell>
          <cell r="D2349" t="str">
            <v>UN</v>
          </cell>
        </row>
        <row r="2350">
          <cell r="B2350">
            <v>36360</v>
          </cell>
          <cell r="C2350" t="str">
            <v>JOELHO PPR, 90 GRAUS, SOLDAVEL, F/F, DN 25 MM, PARA AGUA QUENTE PREDIAL</v>
          </cell>
          <cell r="D2350" t="str">
            <v>UN</v>
          </cell>
        </row>
        <row r="2351">
          <cell r="B2351">
            <v>38434</v>
          </cell>
          <cell r="C2351" t="str">
            <v>JOELHO PPR, 90 GRAUS, SOLDAVEL, F/F, DN 32 MM, PARA AGUA QUENTE PREDIAL</v>
          </cell>
          <cell r="D2351" t="str">
            <v>UN</v>
          </cell>
        </row>
        <row r="2352">
          <cell r="B2352">
            <v>38435</v>
          </cell>
          <cell r="C2352" t="str">
            <v>JOELHO PPR, 90 GRAUS, SOLDAVEL, F/F, DN 40 MM, PARA AGUA QUENTE PREDIAL</v>
          </cell>
          <cell r="D2352" t="str">
            <v>UN</v>
          </cell>
        </row>
        <row r="2353">
          <cell r="B2353">
            <v>38436</v>
          </cell>
          <cell r="C2353" t="str">
            <v>JOELHO PPR, 90 GRAUS, SOLDAVEL, F/F, DN 50 MM, PARA AGUA QUENTE PREDIAL</v>
          </cell>
          <cell r="D2353" t="str">
            <v>UN</v>
          </cell>
        </row>
        <row r="2354">
          <cell r="B2354">
            <v>38437</v>
          </cell>
          <cell r="C2354" t="str">
            <v>JOELHO PPR, 90 GRAUS, SOLDAVEL, F/F, DN 63 MM, PARA AGUA QUENTE PREDIAL</v>
          </cell>
          <cell r="D2354" t="str">
            <v>UN</v>
          </cell>
        </row>
        <row r="2355">
          <cell r="B2355">
            <v>38438</v>
          </cell>
          <cell r="C2355" t="str">
            <v>JOELHO PPR, 90 GRAUS, SOLDAVEL, F/F, DN 75 MM, PARA AGUA QUENTE PREDIAL</v>
          </cell>
          <cell r="D2355" t="str">
            <v>UN</v>
          </cell>
        </row>
        <row r="2356">
          <cell r="B2356">
            <v>38439</v>
          </cell>
          <cell r="C2356" t="str">
            <v>JOELHO PPR, 90 GRAUS, SOLDAVEL, F/F, DN 90 MM, PARA AGUA QUENTE PREDIAL</v>
          </cell>
          <cell r="D2356" t="str">
            <v>UN</v>
          </cell>
        </row>
        <row r="2357">
          <cell r="B2357">
            <v>10836</v>
          </cell>
          <cell r="C2357" t="str">
            <v>JOELHO PVC COM VISITA, 90 GRAUS, DN 100 X 50 MM, SERIE NORMAL, PARA ESGOTO PREDIAL</v>
          </cell>
          <cell r="D2357" t="str">
            <v>UN</v>
          </cell>
          <cell r="E2357">
            <v>18.21</v>
          </cell>
          <cell r="F2357">
            <v>18.21</v>
          </cell>
        </row>
        <row r="2358">
          <cell r="B2358">
            <v>3510</v>
          </cell>
          <cell r="C2358" t="str">
            <v>JOELHO PVC, 90 GRAUS, ROSCAVEL, 1 1/4", COR BRANCA, AGUA FRIA PREDIAL</v>
          </cell>
          <cell r="D2358" t="str">
            <v>UN</v>
          </cell>
          <cell r="E2358">
            <v>12.41</v>
          </cell>
          <cell r="F2358">
            <v>12.41</v>
          </cell>
        </row>
        <row r="2359">
          <cell r="B2359">
            <v>10835</v>
          </cell>
          <cell r="C2359" t="str">
            <v>JOELHO PVC, COM BOLSA E ANEL, 90 GRAUS, DN 40 X *38* MM, SERIE NORMAL, PARA ESGOTO PREDIAL</v>
          </cell>
          <cell r="D2359" t="str">
            <v>UN</v>
          </cell>
          <cell r="E2359">
            <v>5.08</v>
          </cell>
          <cell r="F2359">
            <v>5.08</v>
          </cell>
        </row>
        <row r="2360">
          <cell r="B2360">
            <v>3485</v>
          </cell>
          <cell r="C2360" t="str">
            <v>JOELHO PVC, ROSCAVEL, 45 GRAUS, 1", COR BRANCA, PARA AGUA FRIA PREDIAL</v>
          </cell>
          <cell r="D2360" t="str">
            <v>UN</v>
          </cell>
          <cell r="E2360">
            <v>13.05</v>
          </cell>
          <cell r="F2360">
            <v>13.05</v>
          </cell>
        </row>
        <row r="2361">
          <cell r="B2361">
            <v>3475</v>
          </cell>
          <cell r="C2361" t="str">
            <v>JOELHO PVC, ROSCAVEL, 45 GRAUS, 1/2", COR BRANCA, PARA AGUA FRIA PREDIAL</v>
          </cell>
          <cell r="D2361" t="str">
            <v>UN</v>
          </cell>
          <cell r="E2361">
            <v>4.72</v>
          </cell>
          <cell r="F2361">
            <v>4.72</v>
          </cell>
        </row>
        <row r="2362">
          <cell r="B2362">
            <v>3534</v>
          </cell>
          <cell r="C2362" t="str">
            <v>JOELHO PVC, ROSCAVEL, 45 GRAUS, 3/4", COR BRANCA, PARA AGUA FRIA PREDIAL</v>
          </cell>
          <cell r="D2362" t="str">
            <v>UN</v>
          </cell>
          <cell r="E2362">
            <v>7.48</v>
          </cell>
          <cell r="F2362">
            <v>7.48</v>
          </cell>
        </row>
        <row r="2363">
          <cell r="B2363">
            <v>3482</v>
          </cell>
          <cell r="C2363" t="str">
            <v>JOELHO PVC, ROSCAVEL, 90 GRAUS, 1", COR BRANCA, PARA AGUA FRIA PREDIAL</v>
          </cell>
          <cell r="D2363" t="str">
            <v>UN</v>
          </cell>
          <cell r="E2363">
            <v>5.35</v>
          </cell>
          <cell r="F2363">
            <v>5.35</v>
          </cell>
        </row>
        <row r="2364">
          <cell r="B2364">
            <v>3543</v>
          </cell>
          <cell r="C2364" t="str">
            <v>JOELHO PVC, ROSCAVEL, 90 GRAUS, 1/2", COR BRANCA, PARA AGUA FRIA PREDIAL</v>
          </cell>
          <cell r="D2364" t="str">
            <v>UN</v>
          </cell>
          <cell r="E2364">
            <v>1.74</v>
          </cell>
          <cell r="F2364">
            <v>1.74</v>
          </cell>
        </row>
        <row r="2365">
          <cell r="B2365">
            <v>3505</v>
          </cell>
          <cell r="C2365" t="str">
            <v>JOELHO PVC, ROSCAVEL, 90 GRAUS, 3/4", COR BRANCA, PARA AGUA FRIA PREDIAL</v>
          </cell>
          <cell r="D2365" t="str">
            <v>UN</v>
          </cell>
          <cell r="E2365">
            <v>2.58</v>
          </cell>
          <cell r="F2365">
            <v>2.58</v>
          </cell>
        </row>
        <row r="2366">
          <cell r="B2366">
            <v>3521</v>
          </cell>
          <cell r="C2366" t="str">
            <v>JOELHO PVC, SOLDAVEL COM ROSCA, 90 GRAUS, 20 MM X 1/2", COR MARROM, PARA AGUA FRIA PREDIAL</v>
          </cell>
          <cell r="D2366" t="str">
            <v>UN</v>
          </cell>
          <cell r="E2366">
            <v>1.95</v>
          </cell>
          <cell r="F2366">
            <v>1.95</v>
          </cell>
        </row>
        <row r="2367">
          <cell r="B2367">
            <v>3531</v>
          </cell>
          <cell r="C2367" t="str">
            <v>JOELHO PVC, SOLDAVEL COM ROSCA, 90 GRAUS, 25 MM X 1/2", COR MARROM, PARA AGUA FRIA PREDIAL</v>
          </cell>
          <cell r="D2367" t="str">
            <v>UN</v>
          </cell>
          <cell r="E2367">
            <v>3.71</v>
          </cell>
          <cell r="F2367">
            <v>3.71</v>
          </cell>
        </row>
        <row r="2368">
          <cell r="B2368">
            <v>3522</v>
          </cell>
          <cell r="C2368" t="str">
            <v>JOELHO PVC, SOLDAVEL COM ROSCA, 90 GRAUS, 25 MM X 3/4", COR MARROM, PARA AGUA FRIA PREDIAL</v>
          </cell>
          <cell r="D2368" t="str">
            <v>UN</v>
          </cell>
          <cell r="E2368">
            <v>2.39</v>
          </cell>
          <cell r="F2368">
            <v>2.39</v>
          </cell>
        </row>
        <row r="2369">
          <cell r="B2369">
            <v>3527</v>
          </cell>
          <cell r="C2369" t="str">
            <v>JOELHO PVC, SOLDAVEL COM ROSCA, 90 GRAUS, 32 MM X 3/4", COR MARROM, PARA AGUA FRIA PREDIAL</v>
          </cell>
          <cell r="D2369" t="str">
            <v>UN</v>
          </cell>
          <cell r="E2369">
            <v>12.58</v>
          </cell>
          <cell r="F2369">
            <v>12.58</v>
          </cell>
        </row>
        <row r="2370">
          <cell r="B2370">
            <v>3530</v>
          </cell>
          <cell r="C2370" t="str">
            <v>JOELHO PVC, SOLDAVEL, 90 GRAUS, 110 MM, COR MARROM, PARA AGUA FRIA PREDIAL</v>
          </cell>
          <cell r="D2370" t="str">
            <v>UN</v>
          </cell>
          <cell r="E2370">
            <v>203.68</v>
          </cell>
          <cell r="F2370">
            <v>203.68</v>
          </cell>
        </row>
        <row r="2371">
          <cell r="B2371">
            <v>3542</v>
          </cell>
          <cell r="C2371" t="str">
            <v>JOELHO PVC, SOLDAVEL, 90 GRAUS, 20 MM, COR MARROM, PARA AGUA FRIA PREDIAL</v>
          </cell>
          <cell r="D2371" t="str">
            <v>UN</v>
          </cell>
          <cell r="E2371">
            <v>0.57999999999999996</v>
          </cell>
          <cell r="F2371">
            <v>0.57999999999999996</v>
          </cell>
        </row>
        <row r="2372">
          <cell r="B2372">
            <v>3529</v>
          </cell>
          <cell r="C2372" t="str">
            <v>JOELHO PVC, SOLDAVEL, 90 GRAUS, 25 MM, COR MARROM, PARA AGUA FRIA PREDIAL</v>
          </cell>
          <cell r="D2372" t="str">
            <v>UN</v>
          </cell>
          <cell r="E2372">
            <v>0.72</v>
          </cell>
          <cell r="F2372">
            <v>0.72</v>
          </cell>
        </row>
        <row r="2373">
          <cell r="B2373">
            <v>3536</v>
          </cell>
          <cell r="C2373" t="str">
            <v>JOELHO PVC, SOLDAVEL, 90 GRAUS, 32 MM, COR MARROM, PARA AGUA FRIA PREDIAL</v>
          </cell>
          <cell r="D2373" t="str">
            <v>UN</v>
          </cell>
          <cell r="E2373">
            <v>2.39</v>
          </cell>
          <cell r="F2373">
            <v>2.39</v>
          </cell>
        </row>
        <row r="2374">
          <cell r="B2374">
            <v>3535</v>
          </cell>
          <cell r="C2374" t="str">
            <v>JOELHO PVC, SOLDAVEL, 90 GRAUS, 40 MM, COR MARROM, PARA AGUA FRIA PREDIAL</v>
          </cell>
          <cell r="D2374" t="str">
            <v>UN</v>
          </cell>
          <cell r="E2374">
            <v>5.81</v>
          </cell>
          <cell r="F2374">
            <v>5.81</v>
          </cell>
        </row>
        <row r="2375">
          <cell r="B2375">
            <v>3540</v>
          </cell>
          <cell r="C2375" t="str">
            <v>JOELHO PVC, SOLDAVEL, 90 GRAUS, 50 MM, COR MARROM, PARA AGUA FRIA PREDIAL</v>
          </cell>
          <cell r="D2375" t="str">
            <v>UN</v>
          </cell>
          <cell r="E2375">
            <v>4.92</v>
          </cell>
          <cell r="F2375">
            <v>4.92</v>
          </cell>
        </row>
        <row r="2376">
          <cell r="B2376">
            <v>3539</v>
          </cell>
          <cell r="C2376" t="str">
            <v>JOELHO PVC, SOLDAVEL, 90 GRAUS, 60 MM, COR MARROM, PARA AGUA FRIA PREDIAL</v>
          </cell>
          <cell r="D2376" t="str">
            <v>UN</v>
          </cell>
          <cell r="E2376">
            <v>28.51</v>
          </cell>
          <cell r="F2376">
            <v>28.51</v>
          </cell>
        </row>
        <row r="2377">
          <cell r="B2377">
            <v>3513</v>
          </cell>
          <cell r="C2377" t="str">
            <v>JOELHO PVC, SOLDAVEL, 90 GRAUS, 85 MM, COR MARROM, PARA AGUA FRIA PREDIAL</v>
          </cell>
          <cell r="D2377" t="str">
            <v>UN</v>
          </cell>
          <cell r="E2377">
            <v>100.52</v>
          </cell>
          <cell r="F2377">
            <v>100.52</v>
          </cell>
        </row>
        <row r="2378">
          <cell r="B2378">
            <v>3516</v>
          </cell>
          <cell r="C2378" t="str">
            <v>JOELHO PVC, SOLDAVEL, BB, 45 GRAUS, DN 40 MM, PARA ESGOTO PREDIAL</v>
          </cell>
          <cell r="D2378" t="str">
            <v>UN</v>
          </cell>
          <cell r="E2378">
            <v>2.1</v>
          </cell>
          <cell r="F2378">
            <v>2.1</v>
          </cell>
        </row>
        <row r="2379">
          <cell r="B2379">
            <v>3517</v>
          </cell>
          <cell r="C2379" t="str">
            <v>JOELHO PVC, SOLDAVEL, BB, 90 GRAUS, SEM ANEL, DN 40 MM, PARA ESGOTO PREDIAL SECUNDARIO</v>
          </cell>
          <cell r="D2379" t="str">
            <v>UN</v>
          </cell>
          <cell r="E2379">
            <v>1.89</v>
          </cell>
          <cell r="F2379">
            <v>1.89</v>
          </cell>
        </row>
        <row r="2380">
          <cell r="B2380">
            <v>3515</v>
          </cell>
          <cell r="C2380" t="str">
            <v>JOELHO PVC, SOLDAVEL, COM BUCHA DE LATAO, 90 GRAUS, 20 MM X 1/2", PARA AGUA FRIA PREDIAL</v>
          </cell>
          <cell r="D2380" t="str">
            <v>UN</v>
          </cell>
          <cell r="E2380">
            <v>6.41</v>
          </cell>
          <cell r="F2380">
            <v>6.41</v>
          </cell>
        </row>
        <row r="2381">
          <cell r="B2381">
            <v>20147</v>
          </cell>
          <cell r="C2381" t="str">
            <v>JOELHO PVC, SOLDAVEL, COM BUCHA DE LATAO, 90 GRAUS, 25 MM X 1/2", PARA AGUA FRIA PREDIAL</v>
          </cell>
          <cell r="D2381" t="str">
            <v>UN</v>
          </cell>
          <cell r="E2381">
            <v>5.27</v>
          </cell>
          <cell r="F2381">
            <v>5.27</v>
          </cell>
        </row>
        <row r="2382">
          <cell r="B2382">
            <v>3524</v>
          </cell>
          <cell r="C2382" t="str">
            <v>JOELHO PVC, SOLDAVEL, COM BUCHA DE LATAO, 90 GRAUS, 25 MM X 3/4", PARA AGUA FRIA PREDIAL</v>
          </cell>
          <cell r="D2382" t="str">
            <v>UN</v>
          </cell>
          <cell r="E2382">
            <v>7.94</v>
          </cell>
          <cell r="F2382">
            <v>7.94</v>
          </cell>
        </row>
        <row r="2383">
          <cell r="B2383">
            <v>3532</v>
          </cell>
          <cell r="C2383" t="str">
            <v>JOELHO PVC, SOLDAVEL, COM BUCHA DE LATAO, 90 GRAUS, 32 MM X 3/4", PARA AGUA FRIA PREDIAL</v>
          </cell>
          <cell r="D2383" t="str">
            <v>UN</v>
          </cell>
          <cell r="E2383">
            <v>18.34</v>
          </cell>
          <cell r="F2383">
            <v>18.34</v>
          </cell>
        </row>
        <row r="2384">
          <cell r="B2384">
            <v>3528</v>
          </cell>
          <cell r="C2384" t="str">
            <v>JOELHO PVC, SOLDAVEL, PB, 45 GRAUS, DN 100 MM, PARA ESGOTO PREDIAL</v>
          </cell>
          <cell r="D2384" t="str">
            <v>UN</v>
          </cell>
          <cell r="E2384">
            <v>8.1999999999999993</v>
          </cell>
          <cell r="F2384">
            <v>8.1999999999999993</v>
          </cell>
        </row>
        <row r="2385">
          <cell r="B2385">
            <v>37952</v>
          </cell>
          <cell r="C2385" t="str">
            <v>JOELHO PVC, SOLDAVEL, PB, 45 GRAUS, DN 150 MM, PARA ESGOTO PREDIAL</v>
          </cell>
          <cell r="D2385" t="str">
            <v>UN</v>
          </cell>
          <cell r="E2385">
            <v>58.78</v>
          </cell>
          <cell r="F2385">
            <v>58.78</v>
          </cell>
        </row>
        <row r="2386">
          <cell r="B2386">
            <v>37951</v>
          </cell>
          <cell r="C2386" t="str">
            <v>JOELHO PVC, SOLDAVEL, PB, 45 GRAUS, DN 40 MM, PARA ESGOTO PREDIAL</v>
          </cell>
          <cell r="D2386" t="str">
            <v>UN</v>
          </cell>
          <cell r="E2386">
            <v>2.21</v>
          </cell>
          <cell r="F2386">
            <v>2.21</v>
          </cell>
        </row>
        <row r="2387">
          <cell r="B2387">
            <v>3518</v>
          </cell>
          <cell r="C2387" t="str">
            <v>JOELHO PVC, SOLDAVEL, PB, 45 GRAUS, DN 50 MM, PARA ESGOTO PREDIAL</v>
          </cell>
          <cell r="D2387" t="str">
            <v>UN</v>
          </cell>
          <cell r="E2387">
            <v>3.4</v>
          </cell>
          <cell r="F2387">
            <v>3.4</v>
          </cell>
        </row>
        <row r="2388">
          <cell r="B2388">
            <v>3519</v>
          </cell>
          <cell r="C2388" t="str">
            <v>JOELHO PVC, SOLDAVEL, PB, 45 GRAUS, DN 75 MM, PARA ESGOTO PREDIAL</v>
          </cell>
          <cell r="D2388" t="str">
            <v>UN</v>
          </cell>
          <cell r="E2388">
            <v>7.11</v>
          </cell>
          <cell r="F2388">
            <v>7.11</v>
          </cell>
        </row>
        <row r="2389">
          <cell r="B2389">
            <v>3520</v>
          </cell>
          <cell r="C2389" t="str">
            <v>JOELHO PVC, SOLDAVEL, PB, 90 GRAUS, DN 100 MM, PARA ESGOTO PREDIAL</v>
          </cell>
          <cell r="D2389" t="str">
            <v>UN</v>
          </cell>
          <cell r="E2389">
            <v>7.45</v>
          </cell>
          <cell r="F2389">
            <v>7.45</v>
          </cell>
        </row>
        <row r="2390">
          <cell r="B2390">
            <v>37950</v>
          </cell>
          <cell r="C2390" t="str">
            <v>JOELHO PVC, SOLDAVEL, PB, 90 GRAUS, DN 150 MM, PARA ESGOTO PREDIAL</v>
          </cell>
          <cell r="D2390" t="str">
            <v>UN</v>
          </cell>
          <cell r="E2390">
            <v>54.11</v>
          </cell>
          <cell r="F2390">
            <v>54.11</v>
          </cell>
        </row>
        <row r="2391">
          <cell r="B2391">
            <v>37949</v>
          </cell>
          <cell r="C2391" t="str">
            <v>JOELHO PVC, SOLDAVEL, PB, 90 GRAUS, DN 40 MM, PARA ESGOTO PREDIAL</v>
          </cell>
          <cell r="D2391" t="str">
            <v>UN</v>
          </cell>
          <cell r="E2391">
            <v>1.99</v>
          </cell>
          <cell r="F2391">
            <v>1.99</v>
          </cell>
        </row>
        <row r="2392">
          <cell r="B2392">
            <v>3526</v>
          </cell>
          <cell r="C2392" t="str">
            <v>JOELHO PVC, SOLDAVEL, PB, 90 GRAUS, DN 50 MM, PARA ESGOTO PREDIAL</v>
          </cell>
          <cell r="D2392" t="str">
            <v>UN</v>
          </cell>
          <cell r="E2392">
            <v>2.74</v>
          </cell>
          <cell r="F2392">
            <v>2.74</v>
          </cell>
        </row>
        <row r="2393">
          <cell r="B2393">
            <v>3509</v>
          </cell>
          <cell r="C2393" t="str">
            <v>JOELHO PVC, SOLDAVEL, PB, 90 GRAUS, DN 75 MM, PARA ESGOTO PREDIAL</v>
          </cell>
          <cell r="D2393" t="str">
            <v>UN</v>
          </cell>
          <cell r="E2393">
            <v>6.24</v>
          </cell>
          <cell r="F2393">
            <v>6.24</v>
          </cell>
        </row>
        <row r="2394">
          <cell r="B2394">
            <v>20151</v>
          </cell>
          <cell r="C2394" t="str">
            <v>JOELHO, PVC SERIE R, 45 GRAUS, DN 100 MM, PARA ESGOTO PREDIAL</v>
          </cell>
          <cell r="D2394" t="str">
            <v>UN</v>
          </cell>
          <cell r="E2394">
            <v>18.329999999999998</v>
          </cell>
          <cell r="F2394">
            <v>18.329999999999998</v>
          </cell>
        </row>
        <row r="2395">
          <cell r="B2395">
            <v>20152</v>
          </cell>
          <cell r="C2395" t="str">
            <v>JOELHO, PVC SERIE R, 45 GRAUS, DN 150 MM, PARA ESGOTO PREDIAL</v>
          </cell>
          <cell r="D2395" t="str">
            <v>UN</v>
          </cell>
          <cell r="E2395">
            <v>66.319999999999993</v>
          </cell>
          <cell r="F2395">
            <v>66.319999999999993</v>
          </cell>
        </row>
        <row r="2396">
          <cell r="B2396">
            <v>20148</v>
          </cell>
          <cell r="C2396" t="str">
            <v>JOELHO, PVC SERIE R, 45 GRAUS, DN 40 MM, PARA ESGOTO PREDIAL</v>
          </cell>
          <cell r="D2396" t="str">
            <v>UN</v>
          </cell>
          <cell r="E2396">
            <v>3.6</v>
          </cell>
          <cell r="F2396">
            <v>3.6</v>
          </cell>
        </row>
        <row r="2397">
          <cell r="B2397">
            <v>20149</v>
          </cell>
          <cell r="C2397" t="str">
            <v>JOELHO, PVC SERIE R, 45 GRAUS, DN 50 MM, PARA ESGOTO PREDIAL</v>
          </cell>
          <cell r="D2397" t="str">
            <v>UN</v>
          </cell>
          <cell r="E2397">
            <v>6.02</v>
          </cell>
          <cell r="F2397">
            <v>6.02</v>
          </cell>
        </row>
        <row r="2398">
          <cell r="B2398">
            <v>20150</v>
          </cell>
          <cell r="C2398" t="str">
            <v>JOELHO, PVC SERIE R, 45 GRAUS, DN 75 MM, PARA ESGOTO PREDIAL</v>
          </cell>
          <cell r="D2398" t="str">
            <v>UN</v>
          </cell>
          <cell r="E2398">
            <v>15.51</v>
          </cell>
          <cell r="F2398">
            <v>15.51</v>
          </cell>
        </row>
        <row r="2399">
          <cell r="B2399">
            <v>20157</v>
          </cell>
          <cell r="C2399" t="str">
            <v>JOELHO, PVC SERIE R, 90 GRAUS, DN 100 MM, PARA ESGOTO PREDIAL</v>
          </cell>
          <cell r="D2399" t="str">
            <v>UN</v>
          </cell>
          <cell r="E2399">
            <v>17.41</v>
          </cell>
          <cell r="F2399">
            <v>17.41</v>
          </cell>
        </row>
        <row r="2400">
          <cell r="B2400">
            <v>20158</v>
          </cell>
          <cell r="C2400" t="str">
            <v>JOELHO, PVC SERIE R, 90 GRAUS, DN 150 MM, PARA ESGOTO PREDIAL</v>
          </cell>
          <cell r="D2400" t="str">
            <v>UN</v>
          </cell>
          <cell r="E2400">
            <v>69.14</v>
          </cell>
          <cell r="F2400">
            <v>69.14</v>
          </cell>
        </row>
        <row r="2401">
          <cell r="B2401">
            <v>20154</v>
          </cell>
          <cell r="C2401" t="str">
            <v>JOELHO, PVC SERIE R, 90 GRAUS, DN 40 MM, PARA ESGOTO PREDIAL</v>
          </cell>
          <cell r="D2401" t="str">
            <v>UN</v>
          </cell>
          <cell r="E2401">
            <v>3.53</v>
          </cell>
          <cell r="F2401">
            <v>3.53</v>
          </cell>
        </row>
        <row r="2402">
          <cell r="B2402">
            <v>20155</v>
          </cell>
          <cell r="C2402" t="str">
            <v>JOELHO, PVC SERIE R, 90 GRAUS, DN 50 MM, PARA ESGOTO PREDIAL</v>
          </cell>
          <cell r="D2402" t="str">
            <v>UN</v>
          </cell>
          <cell r="E2402">
            <v>5.37</v>
          </cell>
          <cell r="F2402">
            <v>5.37</v>
          </cell>
        </row>
        <row r="2403">
          <cell r="B2403">
            <v>20156</v>
          </cell>
          <cell r="C2403" t="str">
            <v>JOELHO, PVC SERIE R, 90 GRAUS, DN 75 MM, PARA ESGOTO PREDIAL</v>
          </cell>
          <cell r="D2403" t="str">
            <v>UN</v>
          </cell>
          <cell r="E2403">
            <v>15.1</v>
          </cell>
          <cell r="F2403">
            <v>15.1</v>
          </cell>
        </row>
        <row r="2404">
          <cell r="B2404">
            <v>3499</v>
          </cell>
          <cell r="C2404" t="str">
            <v>JOELHO, PVC SOLDAVEL, 45 GRAUS, 20 MM, COR MARROM, PARA AGUA FRIA PREDIAL</v>
          </cell>
          <cell r="D2404" t="str">
            <v>UN</v>
          </cell>
          <cell r="E2404">
            <v>1.1100000000000001</v>
          </cell>
          <cell r="F2404">
            <v>1.1100000000000001</v>
          </cell>
        </row>
        <row r="2405">
          <cell r="B2405">
            <v>3500</v>
          </cell>
          <cell r="C2405" t="str">
            <v>JOELHO, PVC SOLDAVEL, 45 GRAUS, 25 MM, COR MARROM, PARA AGUA FRIA PREDIAL</v>
          </cell>
          <cell r="D2405" t="str">
            <v>UN</v>
          </cell>
          <cell r="E2405">
            <v>1.48</v>
          </cell>
          <cell r="F2405">
            <v>1.48</v>
          </cell>
        </row>
        <row r="2406">
          <cell r="B2406">
            <v>3501</v>
          </cell>
          <cell r="C2406" t="str">
            <v>JOELHO, PVC SOLDAVEL, 45 GRAUS, 32 MM, COR MARROM, PARA AGUA FRIA PREDIAL</v>
          </cell>
          <cell r="D2406" t="str">
            <v>UN</v>
          </cell>
          <cell r="E2406">
            <v>4.08</v>
          </cell>
          <cell r="F2406">
            <v>4.08</v>
          </cell>
        </row>
        <row r="2407">
          <cell r="B2407">
            <v>3502</v>
          </cell>
          <cell r="C2407" t="str">
            <v>JOELHO, PVC SOLDAVEL, 45 GRAUS, 40 MM, COR MARROM, PARA AGUA FRIA PREDIAL</v>
          </cell>
          <cell r="D2407" t="str">
            <v>UN</v>
          </cell>
          <cell r="E2407">
            <v>5.87</v>
          </cell>
          <cell r="F2407">
            <v>5.87</v>
          </cell>
        </row>
        <row r="2408">
          <cell r="B2408">
            <v>3503</v>
          </cell>
          <cell r="C2408" t="str">
            <v>JOELHO, PVC SOLDAVEL, 45 GRAUS, 50 MM, COR MARROM, PARA AGUA FRIA PREDIAL</v>
          </cell>
          <cell r="D2408" t="str">
            <v>UN</v>
          </cell>
          <cell r="E2408">
            <v>7.37</v>
          </cell>
          <cell r="F2408">
            <v>7.37</v>
          </cell>
        </row>
        <row r="2409">
          <cell r="B2409">
            <v>3477</v>
          </cell>
          <cell r="C2409" t="str">
            <v>JOELHO, PVC SOLDAVEL, 45 GRAUS, 60 MM, COR MARROM, PARA AGUA FRIA PREDIAL</v>
          </cell>
          <cell r="D2409" t="str">
            <v>UN</v>
          </cell>
          <cell r="E2409">
            <v>26.79</v>
          </cell>
          <cell r="F2409">
            <v>26.79</v>
          </cell>
        </row>
        <row r="2410">
          <cell r="B2410">
            <v>3478</v>
          </cell>
          <cell r="C2410" t="str">
            <v>JOELHO, PVC SOLDAVEL, 45 GRAUS, 75 MM, COR MARROM, PARA AGUA FRIA PREDIAL</v>
          </cell>
          <cell r="D2410" t="str">
            <v>UN</v>
          </cell>
          <cell r="E2410">
            <v>64.23</v>
          </cell>
          <cell r="F2410">
            <v>64.23</v>
          </cell>
        </row>
        <row r="2411">
          <cell r="B2411">
            <v>3525</v>
          </cell>
          <cell r="C2411" t="str">
            <v>JOELHO, PVC SOLDAVEL, 45 GRAUS, 85 MM, COR MARROM, PARA AGUA FRIA PREDIAL</v>
          </cell>
          <cell r="D2411" t="str">
            <v>UN</v>
          </cell>
          <cell r="E2411">
            <v>79.260000000000005</v>
          </cell>
          <cell r="F2411">
            <v>79.260000000000005</v>
          </cell>
        </row>
        <row r="2412">
          <cell r="B2412">
            <v>3511</v>
          </cell>
          <cell r="C2412" t="str">
            <v>JOELHO, PVC SOLDAVEL, 90 GRAUS, 75 MM, COR MARROM, PARA AGUA FRIA PREDIAL</v>
          </cell>
          <cell r="D2412" t="str">
            <v>UN</v>
          </cell>
          <cell r="E2412">
            <v>84.07</v>
          </cell>
          <cell r="F2412">
            <v>84.07</v>
          </cell>
        </row>
        <row r="2413">
          <cell r="B2413">
            <v>38913</v>
          </cell>
          <cell r="C2413" t="str">
            <v>JOELHO/COTOVELO 90 GRAUS, METALICO, PARA CONEXAO COM ANEL DESLIZANTE, DN 16 MM, EM TUBO PEX PARA INST. AGUA QUENTE/FRIA</v>
          </cell>
          <cell r="D2413" t="str">
            <v>UN</v>
          </cell>
        </row>
        <row r="2414">
          <cell r="B2414">
            <v>38914</v>
          </cell>
          <cell r="C2414" t="str">
            <v>JOELHO/COTOVELO 90 GRAUS, METALICO, PARA CONEXAO COM ANEL DESLIZANTE, DN 20 MM, EM TUBO PEX PARA INST. AGUA QUENTE/FRIA</v>
          </cell>
          <cell r="D2414" t="str">
            <v>UN</v>
          </cell>
        </row>
        <row r="2415">
          <cell r="B2415">
            <v>38915</v>
          </cell>
          <cell r="C2415" t="str">
            <v>JOELHO/COTOVELO 90 GRAUS, METALICO, PARA CONEXAO COM ANEL DESLIZANTE, DN 25 MM, EM TUBO PEX PARA INST. AGUA QUENTE/FRIA</v>
          </cell>
          <cell r="D2415" t="str">
            <v>UN</v>
          </cell>
        </row>
        <row r="2416">
          <cell r="B2416">
            <v>38916</v>
          </cell>
          <cell r="C2416" t="str">
            <v>JOELHO/COTOVELO 90 GRAUS, METALICO, PARA CONEXAO COM ANEL DESLIZANTE, DN 32 MM, EM TUBO PEX PARA INST. AGUA QUENTE/FRIA</v>
          </cell>
          <cell r="D2416" t="str">
            <v>UN</v>
          </cell>
        </row>
        <row r="2417">
          <cell r="B2417">
            <v>39300</v>
          </cell>
          <cell r="C2417" t="str">
            <v>JOELHO/COTOVELO 90 GRAUS, PLASTICO, PARA CONEXAO COM CRIMPAGEM, DN 16 MM, EM TUBO PEX PARA INST. AGUA QUENTE/FRIA</v>
          </cell>
          <cell r="D2417" t="str">
            <v>UN</v>
          </cell>
        </row>
        <row r="2418">
          <cell r="B2418">
            <v>39301</v>
          </cell>
          <cell r="C2418" t="str">
            <v>JOELHO/COTOVELO 90 GRAUS, PLASTICO, PARA CONEXAO COM CRIMPAGEM, DN 20 MM, EM TUBO PEX PARA INST. AGUA QUENTE/FRIA</v>
          </cell>
          <cell r="D2418" t="str">
            <v>UN</v>
          </cell>
        </row>
        <row r="2419">
          <cell r="B2419">
            <v>39302</v>
          </cell>
          <cell r="C2419" t="str">
            <v>JOELHO/COTOVELO 90 GRAUS, PLASTICO, PARA CONEXAO COM CRIMPAGEM, DN 25 MM, EM TUBO PEX PARA INST. AGUA QUENTE/FRIA</v>
          </cell>
          <cell r="D2419" t="str">
            <v>UN</v>
          </cell>
        </row>
        <row r="2420">
          <cell r="B2420">
            <v>38941</v>
          </cell>
          <cell r="C2420" t="str">
            <v>JOELHO/COTOVELO 90 GRAUS, ROSCA FEMEA MOVEL, METALICO, PARA CONEXAO COM ANEL DESLIZANTE, DN 20 MM X 3/4", EM TUBO PEX PARA INST. AGUA QUENTE/FRIA</v>
          </cell>
          <cell r="D2420" t="str">
            <v>UN</v>
          </cell>
        </row>
        <row r="2421">
          <cell r="B2421">
            <v>38923</v>
          </cell>
          <cell r="C2421" t="str">
            <v>JOELHO/COTOVELO 90 GRAUS, ROSCA FEMEA TERMINAL, METALICO, PARA CONEXAO COM ANEL DESLIZANTE, DN 16 MM X 1/2", EM TUBO PEX PARA INST. AGUA QUENTE/FRIA</v>
          </cell>
          <cell r="D2421" t="str">
            <v>UN</v>
          </cell>
        </row>
        <row r="2422">
          <cell r="B2422">
            <v>38925</v>
          </cell>
          <cell r="C2422" t="str">
            <v>JOELHO/COTOVELO 90 GRAUS, ROSCA FEMEA TERMINAL, METALICO, PARA CONEXAO COM ANEL DESLIZANTE, DN 20 MM X 1/2", EM TUBO PEX PARA INST. AGUA QUENTE/FRIA</v>
          </cell>
          <cell r="D2422" t="str">
            <v>UN</v>
          </cell>
        </row>
        <row r="2423">
          <cell r="B2423">
            <v>38926</v>
          </cell>
          <cell r="C2423" t="str">
            <v>JOELHO/COTOVELO 90 GRAUS, ROSCA FEMEA TERMINAL, METALICO, PARA CONEXAO COM ANEL DESLIZANTE, DN 20 MM X 3/4", EM TUBO PEX PARA INST. AGUA QUENTE/FRIA</v>
          </cell>
          <cell r="D2423" t="str">
            <v>UN</v>
          </cell>
        </row>
        <row r="2424">
          <cell r="B2424">
            <v>38927</v>
          </cell>
          <cell r="C2424" t="str">
            <v>JOELHO/COTOVELO 90 GRAUS, ROSCA FEMEA TERMINAL, METALICO, PARA CONEXAO COM ANEL DESLIZANTE, DN 25 MM X 3/4", EM TUBO PEX PARA INST. AGUA QUENTE/FRIA</v>
          </cell>
          <cell r="D2424" t="str">
            <v>UN</v>
          </cell>
        </row>
        <row r="2425">
          <cell r="B2425">
            <v>39304</v>
          </cell>
          <cell r="C2425" t="str">
            <v>JOELHO/COTOVELO 90 GRAUS, ROSCA FEMEA TERMINAL, PLASTICO, PARA CONEXAO COM CRIMPAGEM, DN 16 MM X 1/2", EM TUBO PEX PARA INST. AGUA QUENTE/FRIA</v>
          </cell>
          <cell r="D2425" t="str">
            <v>UN</v>
          </cell>
        </row>
        <row r="2426">
          <cell r="B2426">
            <v>39305</v>
          </cell>
          <cell r="C2426" t="str">
            <v>JOELHO/COTOVELO 90 GRAUS, ROSCA FEMEA TERMINAL, PLASTICO, PARA CONEXAO COM CRIMPAGEM, DN 20 MM X 1/2", EM TUBO PEX PARA INST. AGUA QUENTE/FRIA</v>
          </cell>
          <cell r="D2426" t="str">
            <v>UN</v>
          </cell>
        </row>
        <row r="2427">
          <cell r="B2427">
            <v>39306</v>
          </cell>
          <cell r="C2427" t="str">
            <v>JOELHO/COTOVELO 90 GRAUS, ROSCA FEMEA TERMINAL, PLASTICO, PARA CONEXAO COM CRIMPAGEM, DN 20 MM X 3/4", EM TUBO PEX PARA INST. AGUA QUENTE/FRIA</v>
          </cell>
          <cell r="D2427" t="str">
            <v>UN</v>
          </cell>
        </row>
        <row r="2428">
          <cell r="B2428">
            <v>38928</v>
          </cell>
          <cell r="C2428" t="str">
            <v>JOELHO/COTOVELO 90 GRAUS, ROSCA FEMEA TERMINAL, PLASTICO, PARA CONEXAO COM CRIMPAGEM, DN 25 MM X 1/2", EM TUBO PEX PARA INST. AGUA QUENTE/FRIA</v>
          </cell>
          <cell r="D2428" t="str">
            <v>UN</v>
          </cell>
        </row>
        <row r="2429">
          <cell r="B2429">
            <v>38917</v>
          </cell>
          <cell r="C2429" t="str">
            <v>JOELHO/COTOVELO 90 GRAUS, ROSCA FEMEA, COM BASE FIXA, METALICO, PARA CONEXAO COM ANEL DESLIZANTE, DN 16 MM X 1/2", EM TUBO PEX PARA INST. AGUA QUENTE/FRIA</v>
          </cell>
          <cell r="D2429" t="str">
            <v>UN</v>
          </cell>
        </row>
        <row r="2430">
          <cell r="B2430">
            <v>38919</v>
          </cell>
          <cell r="C2430" t="str">
            <v>JOELHO/COTOVELO 90 GRAUS, ROSCA FEMEA, COM BASE FIXA, METALICO, PARA CONEXAO COM ANEL DESLIZANTE, DN 20 MM X 1/2", EM TUBO PEX PARA INST. AGUA QUENTE/FRIA</v>
          </cell>
          <cell r="D2430" t="str">
            <v>UN</v>
          </cell>
        </row>
        <row r="2431">
          <cell r="B2431">
            <v>38922</v>
          </cell>
          <cell r="C2431" t="str">
            <v>JOELHO/COTOVELO 90 GRAUS, ROSCA FEMEA, COM BASE FIXA, METALICO, PARA CONEXAO COM ANEL DESLIZANTE, DN 25 MM X 3/4", EM TUBO PEX PARA INST. AGUA QUENTE/FRIA</v>
          </cell>
          <cell r="D2431" t="str">
            <v>UN</v>
          </cell>
        </row>
        <row r="2432">
          <cell r="B2432">
            <v>12032</v>
          </cell>
          <cell r="C2432" t="str">
            <v>JOGO DE TRANQUETA E ROSETA QUADRADA DE SOBREPOR SEM FUROS, EM LATAO CROMADO, *50 X 50* MM, PARA FECHADURA DE PORTA DE BANHEIRO</v>
          </cell>
          <cell r="D2432" t="str">
            <v>JG</v>
          </cell>
          <cell r="E2432">
            <v>61.17</v>
          </cell>
          <cell r="F2432">
            <v>61.17</v>
          </cell>
        </row>
        <row r="2433">
          <cell r="B2433">
            <v>12030</v>
          </cell>
          <cell r="C2433" t="str">
            <v>JOGO DE TRANQUETA E ROSETA REDONDA DE SOBREPOR SEM FUROS, EM LATAO CROMADO, DIAMETRO *50* MM, PARA FECHADURA DE PORTA DE BANHEIRO</v>
          </cell>
          <cell r="D2433" t="str">
            <v>JG</v>
          </cell>
          <cell r="E2433">
            <v>57.47</v>
          </cell>
          <cell r="F2433">
            <v>57.47</v>
          </cell>
        </row>
        <row r="2434">
          <cell r="B2434">
            <v>14157</v>
          </cell>
          <cell r="C2434" t="str">
            <v>JUNCAO 2 GARRAS PARA FITA PERFURADA</v>
          </cell>
          <cell r="D2434" t="str">
            <v>UN</v>
          </cell>
        </row>
        <row r="2435">
          <cell r="B2435">
            <v>10908</v>
          </cell>
          <cell r="C2435" t="str">
            <v>JUNCAO DE REDUCAO INVERTIDA, PVC SOLDAVEL, 100 X 50 MM, SERIE NORMAL PARA ESGOTO PREDIAL</v>
          </cell>
          <cell r="D2435" t="str">
            <v>UN</v>
          </cell>
          <cell r="E2435">
            <v>17.11</v>
          </cell>
          <cell r="F2435">
            <v>17.11</v>
          </cell>
        </row>
        <row r="2436">
          <cell r="B2436">
            <v>10909</v>
          </cell>
          <cell r="C2436" t="str">
            <v>JUNCAO DE REDUCAO INVERTIDA, PVC SOLDAVEL, 100 X 75 MM, SERIE NORMAL PARA ESGOTO PREDIAL</v>
          </cell>
          <cell r="D2436" t="str">
            <v>UN</v>
          </cell>
          <cell r="E2436">
            <v>19.91</v>
          </cell>
          <cell r="F2436">
            <v>19.91</v>
          </cell>
        </row>
        <row r="2437">
          <cell r="B2437">
            <v>3669</v>
          </cell>
          <cell r="C2437" t="str">
            <v>JUNCAO DE REDUCAO INVERTIDA, PVC SOLDAVEL, 75 X 50 MM, SERIE NORMAL PARA ESGOTO PREDIAL</v>
          </cell>
          <cell r="D2437" t="str">
            <v>UN</v>
          </cell>
          <cell r="E2437">
            <v>12.23</v>
          </cell>
          <cell r="F2437">
            <v>12.23</v>
          </cell>
        </row>
        <row r="2438">
          <cell r="B2438">
            <v>20139</v>
          </cell>
          <cell r="C2438" t="str">
            <v>JUNCAO DUPLA, PVC SERIE R, DN 100 X 100 X 100 MM, PARA ESGOTO PREDIAL</v>
          </cell>
          <cell r="D2438" t="str">
            <v>UN</v>
          </cell>
          <cell r="E2438">
            <v>105.19</v>
          </cell>
          <cell r="F2438">
            <v>105.19</v>
          </cell>
        </row>
        <row r="2439">
          <cell r="B2439">
            <v>3668</v>
          </cell>
          <cell r="C2439" t="str">
            <v>JUNCAO DUPLA, PVC SOLDAVEL, DN 100 X 100 X 100 MM, SERIE NORMAL PARA ESGOTO PREDIAL</v>
          </cell>
          <cell r="D2439" t="str">
            <v>UN</v>
          </cell>
          <cell r="E2439">
            <v>37.57</v>
          </cell>
          <cell r="F2439">
            <v>37.57</v>
          </cell>
        </row>
        <row r="2440">
          <cell r="B2440">
            <v>10911</v>
          </cell>
          <cell r="C2440" t="str">
            <v>JUNCAO INVERTIDA, PVC SOLDAVEL, 75 X 75 MM, SERIE NORMAL PARA ESGOTO PREDIAL</v>
          </cell>
          <cell r="D2440" t="str">
            <v>UN</v>
          </cell>
          <cell r="E2440">
            <v>16.47</v>
          </cell>
          <cell r="F2440">
            <v>16.47</v>
          </cell>
        </row>
        <row r="2441">
          <cell r="B2441">
            <v>3659</v>
          </cell>
          <cell r="C2441" t="str">
            <v>JUNCAO SIMPLES DE REDUCAO, PVC, DN 100 X 50 MM, SERIE NORMAL PARA ESGOTO PREDIAL</v>
          </cell>
          <cell r="D2441" t="str">
            <v>UN</v>
          </cell>
          <cell r="E2441">
            <v>16.78</v>
          </cell>
          <cell r="F2441">
            <v>16.78</v>
          </cell>
        </row>
        <row r="2442">
          <cell r="B2442">
            <v>3660</v>
          </cell>
          <cell r="C2442" t="str">
            <v>JUNCAO SIMPLES DE REDUCAO, PVC, DN 100 X 75 MM, SERIE NORMAL PARA ESGOTO PREDIAL</v>
          </cell>
          <cell r="D2442" t="str">
            <v>UN</v>
          </cell>
          <cell r="E2442">
            <v>21.7</v>
          </cell>
          <cell r="F2442">
            <v>21.7</v>
          </cell>
        </row>
        <row r="2443">
          <cell r="B2443">
            <v>20144</v>
          </cell>
          <cell r="C2443" t="str">
            <v>JUNCAO SIMPLES, PVC SERIE R, DN 100 X 100 MM, PARA ESGOTO PREDIAL</v>
          </cell>
          <cell r="D2443" t="str">
            <v>UN</v>
          </cell>
          <cell r="E2443">
            <v>48.6</v>
          </cell>
          <cell r="F2443">
            <v>48.6</v>
          </cell>
        </row>
        <row r="2444">
          <cell r="B2444">
            <v>20143</v>
          </cell>
          <cell r="C2444" t="str">
            <v>JUNCAO SIMPLES, PVC SERIE R, DN 100 X 75 MM, PARA ESGOTO PREDIAL</v>
          </cell>
          <cell r="D2444" t="str">
            <v>UN</v>
          </cell>
          <cell r="E2444">
            <v>62.18</v>
          </cell>
          <cell r="F2444">
            <v>62.18</v>
          </cell>
        </row>
        <row r="2445">
          <cell r="B2445">
            <v>20145</v>
          </cell>
          <cell r="C2445" t="str">
            <v>JUNCAO SIMPLES, PVC SERIE R, DN 150 X 100 MM, PARA ESGOTO PREDIAL</v>
          </cell>
          <cell r="D2445" t="str">
            <v>UN</v>
          </cell>
          <cell r="E2445">
            <v>119.94</v>
          </cell>
          <cell r="F2445">
            <v>119.94</v>
          </cell>
        </row>
        <row r="2446">
          <cell r="B2446">
            <v>20146</v>
          </cell>
          <cell r="C2446" t="str">
            <v>JUNCAO SIMPLES, PVC SERIE R, DN 150 X 150 MM, PARA ESGOTO PREDIAL</v>
          </cell>
          <cell r="D2446" t="str">
            <v>UN</v>
          </cell>
          <cell r="E2446">
            <v>163.96</v>
          </cell>
          <cell r="F2446">
            <v>163.96</v>
          </cell>
        </row>
        <row r="2447">
          <cell r="B2447">
            <v>20140</v>
          </cell>
          <cell r="C2447" t="str">
            <v>JUNCAO SIMPLES, PVC SERIE R, DN 40 X 40 MM, PARA ESGOTO PREDIAL</v>
          </cell>
          <cell r="D2447" t="str">
            <v>UN</v>
          </cell>
          <cell r="E2447">
            <v>7.69</v>
          </cell>
          <cell r="F2447">
            <v>7.69</v>
          </cell>
        </row>
        <row r="2448">
          <cell r="B2448">
            <v>20141</v>
          </cell>
          <cell r="C2448" t="str">
            <v>JUNCAO SIMPLES, PVC SERIE R, DN 50 X 50 MM, PARA ESGOTO PREDIAL</v>
          </cell>
          <cell r="D2448" t="str">
            <v>UN</v>
          </cell>
          <cell r="E2448">
            <v>18.84</v>
          </cell>
          <cell r="F2448">
            <v>18.84</v>
          </cell>
        </row>
        <row r="2449">
          <cell r="B2449">
            <v>20142</v>
          </cell>
          <cell r="C2449" t="str">
            <v>JUNCAO SIMPLES, PVC SERIE R, DN 75 X 75 MM, PARA ESGOTO PREDIAL</v>
          </cell>
          <cell r="D2449" t="str">
            <v>UN</v>
          </cell>
          <cell r="E2449">
            <v>33.14</v>
          </cell>
          <cell r="F2449">
            <v>33.14</v>
          </cell>
        </row>
        <row r="2450">
          <cell r="B2450">
            <v>3670</v>
          </cell>
          <cell r="C2450" t="str">
            <v>JUNCAO SIMPLES, PVC, 45 GRAUS, DN 100 X 100 MM, SERIE NORMAL PARA ESGOTO PREDIAL</v>
          </cell>
          <cell r="D2450" t="str">
            <v>UN</v>
          </cell>
          <cell r="E2450">
            <v>21.55</v>
          </cell>
          <cell r="F2450">
            <v>21.55</v>
          </cell>
        </row>
        <row r="2451">
          <cell r="B2451">
            <v>3666</v>
          </cell>
          <cell r="C2451" t="str">
            <v>JUNCAO SIMPLES, PVC, 45 GRAUS, DN 40 X 40 MM, SERIE NORMAL PARA ESGOTO PREDIAL</v>
          </cell>
          <cell r="D2451" t="str">
            <v>UN</v>
          </cell>
          <cell r="E2451">
            <v>3.39</v>
          </cell>
          <cell r="F2451">
            <v>3.39</v>
          </cell>
        </row>
        <row r="2452">
          <cell r="B2452">
            <v>3662</v>
          </cell>
          <cell r="C2452" t="str">
            <v>JUNCAO SIMPLES, PVC, 45 GRAUS, DN 50 X 50 MM, SERIE NORMAL PARA ESGOTO PREDIAL</v>
          </cell>
          <cell r="D2452" t="str">
            <v>UN</v>
          </cell>
          <cell r="E2452">
            <v>8.84</v>
          </cell>
          <cell r="F2452">
            <v>8.84</v>
          </cell>
        </row>
        <row r="2453">
          <cell r="B2453">
            <v>3658</v>
          </cell>
          <cell r="C2453" t="str">
            <v>JUNCAO SIMPLES, PVC, 45 GRAUS, DN 75 X 75 MM, SERIE NORMAL PARA ESGOTO PREDIAL</v>
          </cell>
          <cell r="D2453" t="str">
            <v>UN</v>
          </cell>
          <cell r="E2453">
            <v>16.75</v>
          </cell>
          <cell r="F2453">
            <v>16.75</v>
          </cell>
        </row>
        <row r="2454">
          <cell r="B2454">
            <v>42696</v>
          </cell>
          <cell r="C2454" t="str">
            <v>JUNCAO, PVC, 45 GRAUS, JE, BBB, DN 150 MM, PARA TUBO CORRUGADO E/OU LISO, REDE COLETORA DE ESGOTO</v>
          </cell>
          <cell r="D2454" t="str">
            <v>UN</v>
          </cell>
          <cell r="E2454">
            <v>132.86000000000001</v>
          </cell>
          <cell r="F2454">
            <v>132.86000000000001</v>
          </cell>
        </row>
        <row r="2455">
          <cell r="B2455">
            <v>39875</v>
          </cell>
          <cell r="C2455" t="str">
            <v>JUNTA DE EXPANSAO BRONZE/LATAO, PONTA X PONTA, 35 MM</v>
          </cell>
          <cell r="D2455" t="str">
            <v>UN</v>
          </cell>
        </row>
        <row r="2456">
          <cell r="B2456">
            <v>39876</v>
          </cell>
          <cell r="C2456" t="str">
            <v>JUNTA DE EXPANSAO BRONZE/LATAO, PONTA X PONTA, 42 MM</v>
          </cell>
          <cell r="D2456" t="str">
            <v>UN</v>
          </cell>
        </row>
        <row r="2457">
          <cell r="B2457">
            <v>39877</v>
          </cell>
          <cell r="C2457" t="str">
            <v>JUNTA DE EXPANSAO BRONZE/LATAO, PONTA X PONTA, 54 MM</v>
          </cell>
          <cell r="D2457" t="str">
            <v>UN</v>
          </cell>
        </row>
        <row r="2458">
          <cell r="B2458">
            <v>39878</v>
          </cell>
          <cell r="C2458" t="str">
            <v>JUNTA DE EXPANSAO BRONZE/LATAO, PONTA X PONTA, 66 MM</v>
          </cell>
          <cell r="D2458" t="str">
            <v>UN</v>
          </cell>
        </row>
        <row r="2459">
          <cell r="B2459">
            <v>39872</v>
          </cell>
          <cell r="C2459" t="str">
            <v>JUNTA DE EXPANSAO DE COBRE, PONTA X PONTA, 15 MM</v>
          </cell>
          <cell r="D2459" t="str">
            <v>UN</v>
          </cell>
        </row>
        <row r="2460">
          <cell r="B2460">
            <v>39873</v>
          </cell>
          <cell r="C2460" t="str">
            <v>JUNTA DE EXPANSAO DE COBRE, PONTA X PONTA, 22 MM</v>
          </cell>
          <cell r="D2460" t="str">
            <v>UN</v>
          </cell>
        </row>
        <row r="2461">
          <cell r="B2461">
            <v>39874</v>
          </cell>
          <cell r="C2461" t="str">
            <v>JUNTA DE EXPANSAO DE COBRE, PONTA X PONTA, 28 MM</v>
          </cell>
          <cell r="D2461" t="str">
            <v>UN</v>
          </cell>
        </row>
        <row r="2462">
          <cell r="B2462">
            <v>3674</v>
          </cell>
          <cell r="C2462" t="str">
            <v>JUNTA DILATACAO ELASTICA PARA CONCRETO (FUGENBAND) O-12, ATE 5 MCA</v>
          </cell>
          <cell r="D2462" t="str">
            <v>M</v>
          </cell>
        </row>
        <row r="2463">
          <cell r="B2463">
            <v>3681</v>
          </cell>
          <cell r="C2463" t="str">
            <v>JUNTA DILATACAO ELASTICA PARA CONCRETO (FUGENBAND) O-22, ATE 30 MCA</v>
          </cell>
          <cell r="D2463" t="str">
            <v>M</v>
          </cell>
        </row>
        <row r="2464">
          <cell r="B2464">
            <v>3676</v>
          </cell>
          <cell r="C2464" t="str">
            <v>JUNTA DILATACAO ELASTICA PARA CONCRETO (FUGENBAND) O-35/10, ATE 100 MCA</v>
          </cell>
          <cell r="D2464" t="str">
            <v>M</v>
          </cell>
        </row>
        <row r="2465">
          <cell r="B2465">
            <v>3679</v>
          </cell>
          <cell r="C2465" t="str">
            <v>JUNTA DILATACAO ELASTICA PARA CONCRETO (FUGENBAND) O-35/6, ATE 100 MCA</v>
          </cell>
          <cell r="D2465" t="str">
            <v>M</v>
          </cell>
        </row>
        <row r="2466">
          <cell r="B2466">
            <v>3672</v>
          </cell>
          <cell r="C2466" t="str">
            <v>JUNTA PLASTICA DE DILATACAO PARA PISOS, COR CINZA, 10 X 4,5 MM (ALTURA X ESPESSURA)</v>
          </cell>
          <cell r="D2466" t="str">
            <v>M</v>
          </cell>
        </row>
        <row r="2467">
          <cell r="B2467">
            <v>3671</v>
          </cell>
          <cell r="C2467" t="str">
            <v>JUNTA PLASTICA DE DILATACAO PARA PISOS, COR CINZA, 17 X 3 MM (ALTURA X ESPESSURA)</v>
          </cell>
          <cell r="D2467" t="str">
            <v>M</v>
          </cell>
        </row>
        <row r="2468">
          <cell r="B2468">
            <v>3673</v>
          </cell>
          <cell r="C2468" t="str">
            <v>JUNTA PLASTICA DE DILATACAO PARA PISOS, COR CINZA, 27 X 3 MM (ALTURA X ESPESSURA)</v>
          </cell>
          <cell r="D2468" t="str">
            <v>M</v>
          </cell>
        </row>
        <row r="2469">
          <cell r="B2469">
            <v>38394</v>
          </cell>
          <cell r="C2469" t="str">
            <v>KIT ACESSORIOS PARA COMPRESSOR DE AR, 5 PECAS (PISTOLAS PINTURA, LIMPEZA E PULVERIZACAO, CALIBRADOR E MANGUEIRA)</v>
          </cell>
          <cell r="D2469" t="str">
            <v>UN</v>
          </cell>
          <cell r="E2469">
            <v>332.69</v>
          </cell>
          <cell r="F2469">
            <v>332.69</v>
          </cell>
        </row>
        <row r="2470">
          <cell r="B2470">
            <v>3729</v>
          </cell>
          <cell r="C2470" t="str">
            <v>KIT CAVALETE, PVC, COM REGISTRO, PARA HIDROMETRO, BITOLAS 1/2" OU 3/4" - COMPLETO</v>
          </cell>
          <cell r="D2470" t="str">
            <v>UN</v>
          </cell>
          <cell r="E2470">
            <v>136.57</v>
          </cell>
          <cell r="F2470">
            <v>136.57</v>
          </cell>
        </row>
        <row r="2471">
          <cell r="B2471">
            <v>39357</v>
          </cell>
          <cell r="C2471" t="str">
            <v>KIT CHASSI COZINHA, CUBA SIMPLES SEM MAQUINA LAVAR LOUCA, INSTAL. PEX, QUADRO METALICO C/ TRAVESSA C/ FURO P/ESGOTO DN 50 MM E FUROS SUPERIORES P/AGUA, *340* X *650* MM (L X H), P/ CONEXAO COM ANEL DESLIZANTE (CONJUNTO COMPLETO)</v>
          </cell>
          <cell r="D2471" t="str">
            <v>UN</v>
          </cell>
        </row>
        <row r="2472">
          <cell r="B2472">
            <v>39358</v>
          </cell>
          <cell r="C2472" t="str">
            <v>KIT CHASSI COZINHA, CUBA SIMPLES SEM MAQUINA LAVAR LOUCA, INSTAL. PEX, QUADRO METALICO C/ TRAVESSA COM FURO P/ESGOTO DN 50 MM E FUROS SUPERIORES P/AGUA, *340* X *650* MM (L X H), P/ CONEXAO COM CRIMPAGEM (CONJUNTO COMPLETO)</v>
          </cell>
          <cell r="D2472" t="str">
            <v>UN</v>
          </cell>
        </row>
        <row r="2473">
          <cell r="B2473">
            <v>39355</v>
          </cell>
          <cell r="C2473" t="str">
            <v>KIT CHASSI TANQUE E MAQUINA LAVAR ROUPA, INSTAL. PEX, QUADRO METALICO C/ TRAVESSA C/ FURO P/ ESGOTO DN 50 MM, FURO LATERAL P/ MAQUINA E FUROS SUPERIORES P/ AGUA, *344* X *442* MM (L X H), P/ CONEXAO COM ANEL DESLIZANTE (CONJUNTO COMPLETO)</v>
          </cell>
          <cell r="D2473" t="str">
            <v>UN</v>
          </cell>
        </row>
        <row r="2474">
          <cell r="B2474">
            <v>39356</v>
          </cell>
          <cell r="C2474" t="str">
            <v>KIT CHASSI TANQUE E MAQUINA LAVAR ROUPA, INSTAL. PEX, QUADRO METALICO C/ TRAVESSA C/ FURO P/ ESGOTO DN 50 MM, FURO LATERAL P/MAQUINA E FUROS SUPERIORES P/AGUA, *344* X *442* MM (L X H), P/ CONEXAO COM CRIMPAGEM (CONJUNTO COMPLETO)</v>
          </cell>
          <cell r="D2474" t="str">
            <v>UN</v>
          </cell>
        </row>
        <row r="2475">
          <cell r="B2475">
            <v>39353</v>
          </cell>
          <cell r="C2475" t="str">
            <v>KIT CHUVEIRO, INSTAL. PEX, QUADRO METALICO C/ 2 TRAVESSAS, SUPERIOR C/ ESPERA P/ CHUVEIRO, INFERIOR C/ 2 REGISTROS DE PRESSAO 1/2 ", *390* X *900* MM (L X H), CONEXAO COM ANEL DESLIZANTE (CONJUNTO COMPLETO)</v>
          </cell>
          <cell r="D2475" t="str">
            <v>UN</v>
          </cell>
        </row>
        <row r="2476">
          <cell r="B2476">
            <v>39354</v>
          </cell>
          <cell r="C2476" t="str">
            <v>KIT CHUVEIRO, INSTAL. PEX, QUADRO METALICO C/2 TRAVESSAS, SUPERIOR C/ ESPERA P/ CHUVEIRO E INFERIOR C/2 REGISTROS DE PRESSAO 1/2 ", *390* X *900* MM (L X H), CONEXAO COM CRIMPAGEM (CONJUNTO COMPLETO)</v>
          </cell>
          <cell r="D2476" t="str">
            <v>UN</v>
          </cell>
        </row>
        <row r="2477">
          <cell r="B2477">
            <v>39398</v>
          </cell>
          <cell r="C2477" t="str">
            <v>KIT DE ACESSORIOS PARA BANHEIRO EM METAL CROMADO, 5 PECAS</v>
          </cell>
          <cell r="D2477" t="str">
            <v>UN</v>
          </cell>
          <cell r="E2477">
            <v>187.71</v>
          </cell>
          <cell r="F2477">
            <v>187.71</v>
          </cell>
        </row>
        <row r="2478">
          <cell r="B2478">
            <v>13343</v>
          </cell>
          <cell r="C2478" t="str">
            <v>KIT DE MATERIAIS PARA BRACADEIRA PARA FIXACAO EM POSTE CIRCULAR, CONTEM TRES FIXADORES E UM ROLO DE FITA DE 3 M EM ACO CARBONO</v>
          </cell>
          <cell r="D2478" t="str">
            <v>UN</v>
          </cell>
          <cell r="E2478">
            <v>61.41</v>
          </cell>
          <cell r="F2478">
            <v>61.41</v>
          </cell>
        </row>
        <row r="2479">
          <cell r="B2479">
            <v>12118</v>
          </cell>
          <cell r="C2479" t="str">
            <v>KIT DE PROTECAO ARSTOP PARA AR CONDICIONADO, TOMADA PADRAO 2P+T 20 A, COM DISJUNTOR UNIPOLAR DIN 20A</v>
          </cell>
          <cell r="D2479" t="str">
            <v>UN</v>
          </cell>
          <cell r="E2479">
            <v>21.91</v>
          </cell>
          <cell r="F2479">
            <v>21.91</v>
          </cell>
        </row>
        <row r="2480">
          <cell r="B2480">
            <v>39482</v>
          </cell>
          <cell r="C2480" t="str">
            <v>KIT PORTA PRONTA DE MADEIRA, FOLHA LEVE (NBR 15930) DE 600 X 2100 MM OU 700 X 2100 MM, DE 35 MM A 40 MM DE ESPESSURA, COM MARCO EM ACO, NUCLEO COLMEIA, CAPA LISA EM HDF, ACABAMENTO MELAMINICO BRANCO (INCLUI MARCO, ALIZARES, DOBRADICAS E FECHADURA)</v>
          </cell>
          <cell r="D2480" t="str">
            <v>UN</v>
          </cell>
          <cell r="E2480">
            <v>448.24</v>
          </cell>
          <cell r="F2480">
            <v>448.24</v>
          </cell>
        </row>
        <row r="2481">
          <cell r="B2481">
            <v>39486</v>
          </cell>
          <cell r="C2481" t="str">
            <v>KIT PORTA PRONTA DE MADEIRA, FOLHA LEVE (NBR 15930) DE 600 X 2100 MM OU 700 X 2100 MM, DE 35 MM A 40 MM DE ESPESSURA, NUCLEO COLMEIA, ESTRUTURA USINADA PARA FECHADURA, CAPA LISA EM HDF, ACABAMENTO EM PRIMER PARA PINTURA (INCLUI MARCO, ALIZARES E DOBRADICAS)</v>
          </cell>
          <cell r="D2481" t="str">
            <v>UN</v>
          </cell>
          <cell r="E2481">
            <v>365.82</v>
          </cell>
          <cell r="F2481">
            <v>365.82</v>
          </cell>
        </row>
        <row r="2482">
          <cell r="B2482">
            <v>39484</v>
          </cell>
          <cell r="C2482" t="str">
            <v>KIT PORTA PRONTA DE MADEIRA, FOLHA LEVE (NBR 15930) DE 800 X 2100 MM, DE 35 MM A 40 MM DE ESPESSURA, COM MARCO EM ACO, NUCLEO COLMEIA, CAPA LISA EM HDF, ACABAMENTO MELAMINICO BRANCO (INCLUI MARCO, ALIZARES, DOBRADICAS E FECHADURA)</v>
          </cell>
          <cell r="D2482" t="str">
            <v>UN</v>
          </cell>
          <cell r="E2482">
            <v>448.24</v>
          </cell>
          <cell r="F2482">
            <v>448.24</v>
          </cell>
        </row>
        <row r="2483">
          <cell r="B2483">
            <v>39488</v>
          </cell>
          <cell r="C2483" t="str">
            <v>KIT PORTA PRONTA DE MADEIRA, FOLHA LEVE (NBR 15930) DE 800 X 2100 MM, DE 35 MM A 40 MM DE ESPESSURA, NUCLEO COLMEIA, ESTRUTURA USINADA PARA FECHADURA, CAPA LISA EM HDF, ACABAMENTO EM PRIMER PARA PINTURA (INCLUI MARCO, ALIZARES E DOBRADICAS)</v>
          </cell>
          <cell r="D2483" t="str">
            <v>UN</v>
          </cell>
          <cell r="E2483">
            <v>371.81</v>
          </cell>
          <cell r="F2483">
            <v>371.81</v>
          </cell>
        </row>
        <row r="2484">
          <cell r="B2484">
            <v>39485</v>
          </cell>
          <cell r="C2484" t="str">
            <v>KIT PORTA PRONTA DE MADEIRA, FOLHA LEVE (NBR 15930) DE 900 X 2100 MM, DE 35 MM A 40 MM DE ESPESSURA, COM MARCO EM ACO, NUCLEO COLMEIA, CAPA LISA EM HDF, ACABAMENTO MELAMINICO BRANCO (INCLUI MARCO, ALIZARES, DOBRADICAS E FECHADURA)</v>
          </cell>
          <cell r="D2484" t="str">
            <v>UN</v>
          </cell>
          <cell r="E2484">
            <v>448.24</v>
          </cell>
          <cell r="F2484">
            <v>448.24</v>
          </cell>
        </row>
        <row r="2485">
          <cell r="B2485">
            <v>39489</v>
          </cell>
          <cell r="C2485" t="str">
            <v>KIT PORTA PRONTA DE MADEIRA, FOLHA LEVE (NBR 15930) DE 900 X 2100 MM, DE 35 MM A 40 MM DE ESPESSURA, NUCLEO COLMEIA, ESTRUTURA USINADA PARA FECHADURA, CAPA LISA EM HDF, ACABAMENTO EM PRIMER PARA PINTURA (INCLUI MARCO, ALIZARES E DOBRADICAS)</v>
          </cell>
          <cell r="D2485" t="str">
            <v>UN</v>
          </cell>
          <cell r="E2485">
            <v>378.12</v>
          </cell>
          <cell r="F2485">
            <v>378.12</v>
          </cell>
        </row>
        <row r="2486">
          <cell r="B2486">
            <v>39490</v>
          </cell>
          <cell r="C2486" t="str">
            <v>KIT PORTA PRONTA DE MADEIRA, FOLHA MEDIA (NBR 15930) DE 600 X 2100 MM OU 700 X 2100 MM, DE 35 MM A 40 MM DE ESPESSURA, NUCLEO SEMI-SOLIDO (SARRAFEADO), ESTRUTURA USINADA PARA FECHADURA, CAPA LISA EM HDF, ACABAMENTO MELAMINICO BRANCO (INCLUI MARCO, ALIZARES E DOBRADICAS)</v>
          </cell>
          <cell r="D2486" t="str">
            <v>UN</v>
          </cell>
          <cell r="E2486">
            <v>563.44000000000005</v>
          </cell>
          <cell r="F2486">
            <v>563.44000000000005</v>
          </cell>
        </row>
        <row r="2487">
          <cell r="B2487">
            <v>39494</v>
          </cell>
          <cell r="C2487" t="str">
            <v>KIT PORTA PRONTA DE MADEIRA, FOLHA MEDIA (NBR 15930) DE 600 X 2100 MM, DE 35 MM A 40 MM DE ESPESSURA, NUCLEO SEMI-SOLIDO (SARRAFEADO), ESTRUTURA USINADA PARA FECHADURA, CAPA LISA EM HDF, ACABAMENTO EM PRIMER PARA PINTURA (INCLUI MARCO, ALIZARES E DOBRADICAS)</v>
          </cell>
          <cell r="D2487" t="str">
            <v>UN</v>
          </cell>
          <cell r="E2487">
            <v>404.6</v>
          </cell>
          <cell r="F2487">
            <v>404.6</v>
          </cell>
        </row>
        <row r="2488">
          <cell r="B2488">
            <v>39495</v>
          </cell>
          <cell r="C2488" t="str">
            <v>KIT PORTA PRONTA DE MADEIRA, FOLHA MEDIA (NBR 15930) DE 700 X 2100 MM, DE 35 MM A 40 MM DE ESPESSURA, NUCLEO SEMI-SOLIDO (SARRAFEADO), ESTRUTURA USINADA PARA FECHADURA, CAPA LISA EM HDF, ACABAMENTO EM PRIMER PARA PINTURA (INCLUI MARCO, ALIZARES E DOBRADICAS)</v>
          </cell>
          <cell r="D2488" t="str">
            <v>UN</v>
          </cell>
          <cell r="E2488">
            <v>455.93</v>
          </cell>
          <cell r="F2488">
            <v>455.93</v>
          </cell>
        </row>
        <row r="2489">
          <cell r="B2489">
            <v>39496</v>
          </cell>
          <cell r="C2489" t="str">
            <v>KIT PORTA PRONTA DE MADEIRA, FOLHA MEDIA (NBR 15930) DE 800 X 2100 MM, DE 35 MM A 40 MM DE ESPESSURA, NUCLEO SEMI-SOLIDO (SARRAFEADO), ESTRUTURA USINADA PARA FECHADURA, CAPA LISA EM HDF, ACABAMENTO EM PRIMER PARA PINTURA (INCLUI MARCO, ALIZARES E DOBRADICAS)</v>
          </cell>
          <cell r="D2489" t="str">
            <v>UN</v>
          </cell>
          <cell r="E2489">
            <v>501.52</v>
          </cell>
          <cell r="F2489">
            <v>501.52</v>
          </cell>
        </row>
        <row r="2490">
          <cell r="B2490">
            <v>39492</v>
          </cell>
          <cell r="C2490" t="str">
            <v>KIT PORTA PRONTA DE MADEIRA, FOLHA MEDIA (NBR 15930) DE 800 X 2100 MM, DE 35 MM A 40 MM DE ESPESSURA, NUCLEO SEMI-SOLIDO (SARRAFEADO), ESTRUTURA USINADA PARA FECHADURA, CAPA LISA EM HDF, ACABAMENTO MELAMINICO BRANCO (INCLUI MARCO, ALIZARES E DOBRADICAS)</v>
          </cell>
          <cell r="D2490" t="str">
            <v>UN</v>
          </cell>
          <cell r="E2490">
            <v>580.63</v>
          </cell>
          <cell r="F2490">
            <v>580.63</v>
          </cell>
        </row>
        <row r="2491">
          <cell r="B2491">
            <v>39497</v>
          </cell>
          <cell r="C2491" t="str">
            <v>KIT PORTA PRONTA DE MADEIRA, FOLHA MEDIA (NBR 15930) DE 900 X 2100 MM, DE 35 MM A 40 MM DE ESPESSURA, NUCLEO SEMI-SOLIDO (SARRAFEADO), ESTRUTURA USINADA PARA FECHADURA, CAPA LISA EM HDF, ACABAMENTO EM PRIMER PARA PINTURA (INCLUI MARCO, ALIZARES E DOBRADICAS)</v>
          </cell>
          <cell r="D2491" t="str">
            <v>UN</v>
          </cell>
          <cell r="E2491">
            <v>524.46</v>
          </cell>
          <cell r="F2491">
            <v>524.46</v>
          </cell>
        </row>
        <row r="2492">
          <cell r="B2492">
            <v>39493</v>
          </cell>
          <cell r="C2492" t="str">
            <v>KIT PORTA PRONTA DE MADEIRA, FOLHA MEDIA (NBR 15930) DE 900 X 2100 MM, DE 35 MM A 40 MM DE ESPESSURA, NUCLEO SEMI-SOLIDO (SARRAFEADO), ESTRUTURA USINADA PARA FECHADURA, CAPA LISA EM HDF, ACABAMENTO MELAMINICO BRANCO (INCLUI MARCO, ALIZARES E DOBRADICAS)</v>
          </cell>
          <cell r="D2492" t="str">
            <v>UN</v>
          </cell>
          <cell r="E2492">
            <v>622.78</v>
          </cell>
          <cell r="F2492">
            <v>622.78</v>
          </cell>
        </row>
        <row r="2493">
          <cell r="B2493">
            <v>43628</v>
          </cell>
          <cell r="C2493" t="str">
            <v>KIT PORTA PRONTA DE MADEIRA, FOLHA PESADA (NBR 15930) DE 800 X 2100 MM, DE 40 MM A 45 MM DE ESPESSURA, COM MARCO EM ACO, NUCLEO SOLIDO, CAPA LISA EM HDF, ACABAMENTO MELAMINICO BRANCO (INCLUI MARCO, ALIZARES, DOBRADICAS E FECHADURA)</v>
          </cell>
          <cell r="D2493" t="str">
            <v>UN</v>
          </cell>
          <cell r="E2493">
            <v>660.56</v>
          </cell>
          <cell r="F2493">
            <v>660.56</v>
          </cell>
        </row>
        <row r="2494">
          <cell r="B2494">
            <v>39500</v>
          </cell>
          <cell r="C2494" t="str">
            <v>KIT PORTA PRONTA DE MADEIRA, FOLHA PESADA (NBR 15930) DE 800 X 2100 MM, DE 40 MM A 45 MM DE ESPESSURA, NUCLEO SOLIDO, CAPA LISA EM HDF, ACABAMENTO MELAMINICO BRANCO (INCLUI MARCO, ALIZARES, DOBRADICAS E FECHADURA EXTERNA)</v>
          </cell>
          <cell r="D2494" t="str">
            <v>UN</v>
          </cell>
          <cell r="E2494">
            <v>679.5</v>
          </cell>
          <cell r="F2494">
            <v>679.5</v>
          </cell>
        </row>
        <row r="2495">
          <cell r="B2495">
            <v>39498</v>
          </cell>
          <cell r="C2495" t="str">
            <v>KIT PORTA PRONTA DE MADEIRA, FOLHA PESADA (NBR 15930) DE 800 X 2100 MM, DE 40 MM A 45 MM DE ESPESSURA, NUCLEO SOLIDO, ESTRUTURA USINADA PARA FECHADURA, CAPA LISA EM HDF, ACABAMENTO EM LAMINADO NATURAL COM VERNIZ (INCLUI MARCO, ALIZARES E DOBRADICAS)</v>
          </cell>
          <cell r="D2495" t="str">
            <v>UN</v>
          </cell>
          <cell r="E2495">
            <v>838.05</v>
          </cell>
          <cell r="F2495">
            <v>838.05</v>
          </cell>
        </row>
        <row r="2496">
          <cell r="B2496">
            <v>43621</v>
          </cell>
          <cell r="C2496" t="str">
            <v>KIT PORTA PRONTA DE MADEIRA, FOLHA PESADA (NBR 15930) DE 900 X 2100 MM, DE 40 MM A 45 MM DE ESPESSURA, COM MARCO EM ACO, NUCLEO SOLIDO, CAPA LISA EM HDF, ACABAMENTO MELAMINICO BRANCO (INCLUI MARCO, ALIZARES, DOBRADICAS E FECHADURA)</v>
          </cell>
          <cell r="D2496" t="str">
            <v>UN</v>
          </cell>
          <cell r="E2496">
            <v>701.85</v>
          </cell>
          <cell r="F2496">
            <v>701.85</v>
          </cell>
        </row>
        <row r="2497">
          <cell r="B2497">
            <v>39501</v>
          </cell>
          <cell r="C2497" t="str">
            <v>KIT PORTA PRONTA DE MADEIRA, FOLHA PESADA (NBR 15930) DE 900 X 2100 MM, DE 40 MM A 45 MM DE ESPESSURA, NUCLEO SOLIDO, CAPA LISA EM HDF, ACABAMENTO MELAMINICO BRANCO (INCLUI MARCO, ALIZARES, DOBRADICAS E FECHADURA EXTERNA)</v>
          </cell>
          <cell r="D2497" t="str">
            <v>UN</v>
          </cell>
          <cell r="E2497">
            <v>697.9</v>
          </cell>
          <cell r="F2497">
            <v>697.9</v>
          </cell>
        </row>
        <row r="2498">
          <cell r="B2498">
            <v>39499</v>
          </cell>
          <cell r="C2498" t="str">
            <v>KIT PORTA PRONTA DE MADEIRA, FOLHA PESADA (NBR 15930) DE 900 X 2100 MM, DE 40 MM A 45 MM DE ESPESSURA, NUCLEO SOLIDO, ESTRUTURA USINADA PARA FECHADURA, CAPA LISA EM HDF, ACABAMENTO EM LAMINADO NATURAL COM VERNIZ (INCLUI MARCO, ALIZARES E DOBRADICAS)</v>
          </cell>
          <cell r="D2498" t="str">
            <v>UN</v>
          </cell>
          <cell r="E2498">
            <v>849.95</v>
          </cell>
          <cell r="F2498">
            <v>849.95</v>
          </cell>
        </row>
        <row r="2499">
          <cell r="B2499">
            <v>3733</v>
          </cell>
          <cell r="C2499" t="str">
            <v>LADRILHO HIDRAULICO, *20 X 20* CM, E= 2 CM, PADRAO COPACABANA, 2 CORES (PRETO E BRANCO)</v>
          </cell>
          <cell r="D2499" t="str">
            <v>M2</v>
          </cell>
        </row>
        <row r="2500">
          <cell r="B2500">
            <v>3731</v>
          </cell>
          <cell r="C2500" t="str">
            <v>LADRILHO HIDRAULICO, *20 X 20* CM, E= 2 CM, PADRAO DADOS, COR NATURAL</v>
          </cell>
          <cell r="D2500" t="str">
            <v>M2</v>
          </cell>
        </row>
        <row r="2501">
          <cell r="B2501">
            <v>38137</v>
          </cell>
          <cell r="C2501" t="str">
            <v>LADRILHO HIDRAULICO, *25 X 25* CM, E= 2 CM, PADRAO RAMPA, COR NATURAL</v>
          </cell>
          <cell r="D2501" t="str">
            <v>M2</v>
          </cell>
        </row>
        <row r="2502">
          <cell r="B2502">
            <v>38138</v>
          </cell>
          <cell r="C2502" t="str">
            <v>LADRILHO HIDRAULICO, *30 X 30* CM, E= 2 CM, PADRAO MILANO, COR NATURAL</v>
          </cell>
          <cell r="D2502" t="str">
            <v>M2</v>
          </cell>
        </row>
        <row r="2503">
          <cell r="B2503">
            <v>3745</v>
          </cell>
          <cell r="C2503" t="str">
            <v>LAJE PRE-MOLDADA CONVENCIONAL (LAJOTAS + VIGOTAS) PARA FORRO, UNIDIRECIONAL, SOBRECARGA 100 KG/M2, VAO ATE 5,00 M (SEM COLOCACAO)</v>
          </cell>
          <cell r="D2503" t="str">
            <v>M2</v>
          </cell>
          <cell r="E2503">
            <v>79.8</v>
          </cell>
          <cell r="F2503">
            <v>79.8</v>
          </cell>
        </row>
        <row r="2504">
          <cell r="B2504">
            <v>3736</v>
          </cell>
          <cell r="C2504" t="str">
            <v>LAJE PRE-MOLDADA CONVENCIONAL (LAJOTAS + VIGOTAS) PARA FORRO, UNIDIRECIONAL, SOBRECARGA DE 100 KG/M2, VAO ATE 4,00 M (SEM COLOCACAO)</v>
          </cell>
          <cell r="D2504" t="str">
            <v>M2</v>
          </cell>
          <cell r="E2504">
            <v>71</v>
          </cell>
          <cell r="F2504">
            <v>71</v>
          </cell>
        </row>
        <row r="2505">
          <cell r="B2505">
            <v>3741</v>
          </cell>
          <cell r="C2505" t="str">
            <v>LAJE PRE-MOLDADA CONVENCIONAL (LAJOTAS + VIGOTAS) PARA FORRO, UNIDIRECIONAL, SOBRECARGA DE 100 KG/M2, VAO ATE 4,50 M (SEM COLOCACAO)</v>
          </cell>
          <cell r="D2505" t="str">
            <v>M2</v>
          </cell>
          <cell r="E2505">
            <v>74.010000000000005</v>
          </cell>
          <cell r="F2505">
            <v>74.010000000000005</v>
          </cell>
        </row>
        <row r="2506">
          <cell r="B2506">
            <v>3747</v>
          </cell>
          <cell r="C2506" t="str">
            <v>LAJE PRE-MOLDADA CONVENCIONAL (LAJOTAS + VIGOTAS) PARA PISO, UNIDIRECIONAL, SOBRECARGA 350 KG/M2 VAO ATE 3,50 M (SEM COLOCACAO)</v>
          </cell>
          <cell r="D2506" t="str">
            <v>M2</v>
          </cell>
          <cell r="E2506">
            <v>81.180000000000007</v>
          </cell>
          <cell r="F2506">
            <v>81.180000000000007</v>
          </cell>
        </row>
        <row r="2507">
          <cell r="B2507">
            <v>3743</v>
          </cell>
          <cell r="C2507" t="str">
            <v>LAJE PRE-MOLDADA CONVENCIONAL (LAJOTAS + VIGOTAS) PARA PISO, UNIDIRECIONAL, SOBRECARGA DE 200 KG/M2, VAO ATE 3,50 M (SEM COLOCACAO)</v>
          </cell>
          <cell r="D2507" t="str">
            <v>M2</v>
          </cell>
          <cell r="E2507">
            <v>73.75</v>
          </cell>
          <cell r="F2507">
            <v>73.75</v>
          </cell>
        </row>
        <row r="2508">
          <cell r="B2508">
            <v>3744</v>
          </cell>
          <cell r="C2508" t="str">
            <v>LAJE PRE-MOLDADA CONVENCIONAL (LAJOTAS + VIGOTAS) PARA PISO, UNIDIRECIONAL, SOBRECARGA DE 200 KG/M2, VAO ATE 4,50 M (SEM COLOCACAO)</v>
          </cell>
          <cell r="D2508" t="str">
            <v>M2</v>
          </cell>
          <cell r="E2508">
            <v>81.180000000000007</v>
          </cell>
          <cell r="F2508">
            <v>81.180000000000007</v>
          </cell>
        </row>
        <row r="2509">
          <cell r="B2509">
            <v>3739</v>
          </cell>
          <cell r="C2509" t="str">
            <v>LAJE PRE-MOLDADA CONVENCIONAL (LAJOTAS + VIGOTAS) PARA PISO, UNIDIRECIONAL, SOBRECARGA DE 200 KG/M2, VAO ATE 5,00 M (SEM COLOCACAO)</v>
          </cell>
          <cell r="D2509" t="str">
            <v>M2</v>
          </cell>
          <cell r="E2509">
            <v>85.31</v>
          </cell>
          <cell r="F2509">
            <v>85.31</v>
          </cell>
        </row>
        <row r="2510">
          <cell r="B2510">
            <v>3737</v>
          </cell>
          <cell r="C2510" t="str">
            <v>LAJE PRE-MOLDADA CONVENCIONAL (LAJOTAS + VIGOTAS) PARA PISO, UNIDIRECIONAL, SOBRECARGA DE 350 KG/M2, VAO ATE 4,50 M (SEM COLOCACAO)</v>
          </cell>
          <cell r="D2510" t="str">
            <v>M2</v>
          </cell>
          <cell r="E2510">
            <v>89.43</v>
          </cell>
          <cell r="F2510">
            <v>89.43</v>
          </cell>
        </row>
        <row r="2511">
          <cell r="B2511">
            <v>3738</v>
          </cell>
          <cell r="C2511" t="str">
            <v>LAJE PRE-MOLDADA CONVENCIONAL (LAJOTAS + VIGOTAS) PARA PISO, UNIDIRECIONAL, SOBRECARGA DE 350 KG/M2, VAO ATE 5,00 M (SEM COLOCACAO)</v>
          </cell>
          <cell r="D2511" t="str">
            <v>M2</v>
          </cell>
          <cell r="E2511">
            <v>103.19</v>
          </cell>
          <cell r="F2511">
            <v>103.19</v>
          </cell>
        </row>
        <row r="2512">
          <cell r="B2512">
            <v>11649</v>
          </cell>
          <cell r="C2512" t="str">
            <v>LAJE PRE-MOLDADA DE TRANSICAO EXCENTRICA EM CONCRETO ARMADO, DN 1200 MM, FURO CIRCULAR DN 600 MM, ESPESSURA 12 CM</v>
          </cell>
          <cell r="D2512" t="str">
            <v>UN</v>
          </cell>
          <cell r="E2512">
            <v>588.91</v>
          </cell>
          <cell r="F2512">
            <v>588.91</v>
          </cell>
        </row>
        <row r="2513">
          <cell r="B2513">
            <v>11650</v>
          </cell>
          <cell r="C2513" t="str">
            <v>LAJE PRE-MOLDADA DE TRANSICAO EXCENTRICA EM CONCRETO ARMADO, DN 1500 MM, FURO CIRCULAR DN 530 MM, ESPESSURA 15 CM</v>
          </cell>
          <cell r="D2513" t="str">
            <v>UN</v>
          </cell>
          <cell r="E2513">
            <v>1003.76</v>
          </cell>
          <cell r="F2513">
            <v>1003.76</v>
          </cell>
        </row>
        <row r="2514">
          <cell r="B2514">
            <v>3742</v>
          </cell>
          <cell r="C2514" t="str">
            <v>LAJE PRE-MOLDADA TRELICADA (LAJOTAS + VIGOTAS) PARA FORRO, UNIDIRECIONAL, SOBRECARGA DE 100 KG/M2, VAO ATE 6,00 M (SEM COLOCACAO)</v>
          </cell>
          <cell r="D2514" t="str">
            <v>M2</v>
          </cell>
          <cell r="E2514">
            <v>107.05</v>
          </cell>
          <cell r="F2514">
            <v>107.05</v>
          </cell>
        </row>
        <row r="2515">
          <cell r="B2515">
            <v>3746</v>
          </cell>
          <cell r="C2515" t="str">
            <v>LAJE PRE-MOLDADA TRELICADA (LAJOTAS + VIGOTAS) PARA PISO, UNIDIRECIONAL, SOBRECARGA DE 200 KG/M2, VAO ATE 6,00 M (SEM COLOCACAO)</v>
          </cell>
          <cell r="D2515" t="str">
            <v>M2</v>
          </cell>
          <cell r="E2515">
            <v>124.99</v>
          </cell>
          <cell r="F2515">
            <v>124.99</v>
          </cell>
        </row>
        <row r="2516">
          <cell r="B2516">
            <v>21106</v>
          </cell>
          <cell r="C2516" t="str">
            <v>LAMBRI EM ALUMINIO, DE APROXIMADAMENTE 0,6 KG/M, COM APROXIMADAMENTE 168,0 MM DE LARGURA, 6,0 MM DE ALTURA E 6,0 M DE EXTENSAO</v>
          </cell>
          <cell r="D2516" t="str">
            <v>KG</v>
          </cell>
          <cell r="E2516">
            <v>51.35</v>
          </cell>
          <cell r="F2516">
            <v>51.35</v>
          </cell>
        </row>
        <row r="2517">
          <cell r="B2517">
            <v>38194</v>
          </cell>
          <cell r="C2517" t="str">
            <v>LAMPADA LED 10 W BIVOLT BRANCA, FORMATO TRADICIONAL (BASE E27)</v>
          </cell>
          <cell r="D2517" t="str">
            <v>UN</v>
          </cell>
          <cell r="E2517">
            <v>6.9</v>
          </cell>
          <cell r="F2517">
            <v>6.9</v>
          </cell>
        </row>
        <row r="2518">
          <cell r="B2518">
            <v>38193</v>
          </cell>
          <cell r="C2518" t="str">
            <v>LAMPADA LED 6 W BIVOLT BRANCA, FORMATO TRADICIONAL (BASE E27)</v>
          </cell>
          <cell r="D2518" t="str">
            <v>UN</v>
          </cell>
          <cell r="E2518">
            <v>5.99</v>
          </cell>
          <cell r="F2518">
            <v>5.99</v>
          </cell>
        </row>
        <row r="2519">
          <cell r="B2519">
            <v>39388</v>
          </cell>
          <cell r="C2519" t="str">
            <v>LAMPADA LED TIPO DICROICA BIVOLT, LUZ BRANCA, 5 W (BASE GU10)</v>
          </cell>
          <cell r="D2519" t="str">
            <v>UN</v>
          </cell>
          <cell r="E2519">
            <v>8.48</v>
          </cell>
          <cell r="F2519">
            <v>8.48</v>
          </cell>
        </row>
        <row r="2520">
          <cell r="B2520">
            <v>39387</v>
          </cell>
          <cell r="C2520" t="str">
            <v>LAMPADA LED TUBULAR BIVOLT 18/20 W, BASE G13</v>
          </cell>
          <cell r="D2520" t="str">
            <v>UN</v>
          </cell>
          <cell r="E2520">
            <v>13.23</v>
          </cell>
          <cell r="F2520">
            <v>13.23</v>
          </cell>
        </row>
        <row r="2521">
          <cell r="B2521">
            <v>39386</v>
          </cell>
          <cell r="C2521" t="str">
            <v>LAMPADA LED TUBULAR BIVOLT 9/10 W, BASE G13</v>
          </cell>
          <cell r="D2521" t="str">
            <v>UN</v>
          </cell>
          <cell r="E2521">
            <v>9.2200000000000006</v>
          </cell>
          <cell r="F2521">
            <v>9.2200000000000006</v>
          </cell>
        </row>
        <row r="2522">
          <cell r="B2522">
            <v>746</v>
          </cell>
          <cell r="C2522" t="str">
            <v>LAVADORA DE ALTA PRESSAO (LAVA - JATO) PARA AGUA FRIA, PRESSAO DE OPERACAO ENTRE 1400 E 1900 LIB/POL2, VAZAO MAXIMA ENTRE 400 E 700 L/H, POTENCIA DE OPERACAO ENTRE 2,50 E 3,00 CV</v>
          </cell>
          <cell r="D2522" t="str">
            <v>UN</v>
          </cell>
          <cell r="E2522">
            <v>1774.45</v>
          </cell>
          <cell r="F2522">
            <v>1774.45</v>
          </cell>
        </row>
        <row r="2523">
          <cell r="B2523">
            <v>20269</v>
          </cell>
          <cell r="C2523" t="str">
            <v>LAVATORIO / CUBA DE EMBUTIR, OVAL, DE LOUCA BRANCA, SEM LADRAO, DIMENSOES *50 X 35* CM (L X C)</v>
          </cell>
          <cell r="D2523" t="str">
            <v>UN</v>
          </cell>
          <cell r="E2523">
            <v>94.07</v>
          </cell>
          <cell r="F2523">
            <v>94.07</v>
          </cell>
        </row>
        <row r="2524">
          <cell r="B2524">
            <v>20270</v>
          </cell>
          <cell r="C2524" t="str">
            <v>LAVATORIO / CUBA DE EMBUTIR, OVAL, DE LOUCA COLORIDA, SEM LADRAO, DIMENSOES *50 X 35* CM (L X C)</v>
          </cell>
          <cell r="D2524" t="str">
            <v>UN</v>
          </cell>
          <cell r="E2524">
            <v>103.94</v>
          </cell>
          <cell r="F2524">
            <v>103.94</v>
          </cell>
        </row>
        <row r="2525">
          <cell r="B2525">
            <v>11696</v>
          </cell>
          <cell r="C2525" t="str">
            <v>LAVATORIO / CUBA DE SOBREPOR, OVAL PEQUENA, DE LOUCA BRANCA, SEM LADRAO, DIMENSOES *44 X 31* CM (L X C)</v>
          </cell>
          <cell r="D2525" t="str">
            <v>UN</v>
          </cell>
          <cell r="E2525">
            <v>166.39</v>
          </cell>
          <cell r="F2525">
            <v>166.39</v>
          </cell>
        </row>
        <row r="2526">
          <cell r="B2526">
            <v>10427</v>
          </cell>
          <cell r="C2526" t="str">
            <v>LAVATORIO / CUBA DE SOBREPOR, RETANGULAR, DE LOUCA BRANCA, COM LADRAO, DIMENSOES *52 X 45* CM (L X C)</v>
          </cell>
          <cell r="D2526" t="str">
            <v>UN</v>
          </cell>
          <cell r="E2526">
            <v>465.62</v>
          </cell>
          <cell r="F2526">
            <v>465.62</v>
          </cell>
        </row>
        <row r="2527">
          <cell r="B2527">
            <v>10428</v>
          </cell>
          <cell r="C2527" t="str">
            <v>LAVATORIO / CUBA DE SOBREPOR, RETANGULAR, DE LOUCA COLORIDA, COM LADRAO, DIMENSOES *52 X 45* CM (L X C)</v>
          </cell>
          <cell r="D2527" t="str">
            <v>UN</v>
          </cell>
          <cell r="E2527">
            <v>479.73</v>
          </cell>
          <cell r="F2527">
            <v>479.73</v>
          </cell>
        </row>
        <row r="2528">
          <cell r="B2528">
            <v>36521</v>
          </cell>
          <cell r="C2528" t="str">
            <v>LAVATORIO DE CANTO DE LOUCA BRANCA, SUSPENSO (SEM COLUNA), DIMENSOES *40 X 30* CM (L X C)</v>
          </cell>
          <cell r="D2528" t="str">
            <v>UN</v>
          </cell>
          <cell r="E2528">
            <v>149.68</v>
          </cell>
          <cell r="F2528">
            <v>149.68</v>
          </cell>
        </row>
        <row r="2529">
          <cell r="B2529">
            <v>36794</v>
          </cell>
          <cell r="C2529" t="str">
            <v>LAVATORIO DE LOUCA BRANCA, COM COLUNA, DIMENSOES *44 X 35* CM (L X C)</v>
          </cell>
          <cell r="D2529" t="str">
            <v>UN</v>
          </cell>
          <cell r="E2529">
            <v>159.35</v>
          </cell>
          <cell r="F2529">
            <v>159.35</v>
          </cell>
        </row>
        <row r="2530">
          <cell r="B2530">
            <v>10426</v>
          </cell>
          <cell r="C2530" t="str">
            <v>LAVATORIO DE LOUCA BRANCA, COM COLUNA, DIMENSOES *54 X 44* CM (L X C)</v>
          </cell>
          <cell r="D2530" t="str">
            <v>UN</v>
          </cell>
          <cell r="E2530">
            <v>178.44</v>
          </cell>
          <cell r="F2530">
            <v>178.44</v>
          </cell>
        </row>
        <row r="2531">
          <cell r="B2531">
            <v>10425</v>
          </cell>
          <cell r="C2531" t="str">
            <v>LAVATORIO DE LOUCA BRANCA, SUSPENSO (SEM COLUNA), DIMENSOES *40 X 30* CM</v>
          </cell>
          <cell r="D2531" t="str">
            <v>UN</v>
          </cell>
          <cell r="E2531">
            <v>90.52</v>
          </cell>
          <cell r="F2531">
            <v>90.52</v>
          </cell>
        </row>
        <row r="2532">
          <cell r="B2532">
            <v>10431</v>
          </cell>
          <cell r="C2532" t="str">
            <v>LAVATORIO DE LOUCA COLORIDA, COM COLUNA, DIMENSOES *54 X 44* CM (L X C)</v>
          </cell>
          <cell r="D2532" t="str">
            <v>UN</v>
          </cell>
          <cell r="E2532">
            <v>309.92</v>
          </cell>
          <cell r="F2532">
            <v>309.92</v>
          </cell>
        </row>
        <row r="2533">
          <cell r="B2533">
            <v>10429</v>
          </cell>
          <cell r="C2533" t="str">
            <v>LAVATORIO DE LOUCA COLORIDA, SUSPENSO (SEM COLUNA), DIMENSOES *40 X 30* CM (L X C)</v>
          </cell>
          <cell r="D2533" t="str">
            <v>UN</v>
          </cell>
          <cell r="E2533">
            <v>152.88999999999999</v>
          </cell>
          <cell r="F2533">
            <v>152.88999999999999</v>
          </cell>
        </row>
        <row r="2534">
          <cell r="B2534">
            <v>10853</v>
          </cell>
          <cell r="C2534" t="str">
            <v>LETRA ACO INOX (AISI 304), CHAPA NUM. 22, RECORTADO, H= 20 CM (SEM RELEVO)</v>
          </cell>
          <cell r="D2534" t="str">
            <v>UN</v>
          </cell>
          <cell r="E2534">
            <v>103.01</v>
          </cell>
          <cell r="F2534">
            <v>103.01</v>
          </cell>
        </row>
        <row r="2535">
          <cell r="B2535">
            <v>5093</v>
          </cell>
          <cell r="C2535" t="str">
            <v>LEVANTADOR DE JANELA GUILHOTINA, EM LATAO CROMADO</v>
          </cell>
          <cell r="D2535" t="str">
            <v>PAR</v>
          </cell>
          <cell r="E2535">
            <v>19.440000000000001</v>
          </cell>
          <cell r="F2535">
            <v>19.440000000000001</v>
          </cell>
        </row>
        <row r="2536">
          <cell r="B2536">
            <v>44331</v>
          </cell>
          <cell r="C2536" t="str">
            <v>LIMPA VIDROS COM PULVERIZADOR</v>
          </cell>
          <cell r="D2536" t="str">
            <v>L</v>
          </cell>
          <cell r="E2536">
            <v>73.41</v>
          </cell>
          <cell r="F2536">
            <v>73.41</v>
          </cell>
        </row>
        <row r="2537">
          <cell r="B2537">
            <v>37768</v>
          </cell>
          <cell r="C2537" t="str">
            <v>LIMPADORA A SUCCAO, TANQUE 12000 L, BASCULAMENTO HIDRAULICO, BOMBA 12 M3/MIN 95% VACUO (INCLUI MONTAGEM, NAO INCLUI CAMINHAO)</v>
          </cell>
          <cell r="D2537" t="str">
            <v>UN</v>
          </cell>
        </row>
        <row r="2538">
          <cell r="B2538">
            <v>37773</v>
          </cell>
          <cell r="C2538" t="str">
            <v>LIMPADORA DE SUCCAO TANQUE 7000 L, BOMBA 12 M3/MIN 95% VACUO (INCLUI MONTAGEM, NAO INCLUI CAMINHAO)</v>
          </cell>
          <cell r="D2538" t="str">
            <v>UN</v>
          </cell>
        </row>
        <row r="2539">
          <cell r="B2539">
            <v>37769</v>
          </cell>
          <cell r="C2539" t="str">
            <v>LIMPADORA DE SUCCAO, TANQUE 11000 L, BOMBA 340 M3/MIN (INCLUI MONTAGEM, NAO INCLUI CAMINHAO)</v>
          </cell>
          <cell r="D2539" t="str">
            <v>UN</v>
          </cell>
        </row>
        <row r="2540">
          <cell r="B2540">
            <v>37770</v>
          </cell>
          <cell r="C2540" t="str">
            <v>LIMPADORA DE SUCCAO, TANQUE 5500 L, BOMBA 60M3/MIN, VACUO 500 MBAR (INCLUI MONTAGEM, NAO INCLUI CAMINHAO)</v>
          </cell>
          <cell r="D2540" t="str">
            <v>UN</v>
          </cell>
        </row>
        <row r="2541">
          <cell r="B2541">
            <v>38382</v>
          </cell>
          <cell r="C2541" t="str">
            <v>LINHA PARA PEDREIRO LISA, 0,8 MM X 100 M</v>
          </cell>
          <cell r="D2541" t="str">
            <v>UN</v>
          </cell>
          <cell r="E2541">
            <v>12.1</v>
          </cell>
          <cell r="F2541">
            <v>12.1</v>
          </cell>
        </row>
        <row r="2542">
          <cell r="B2542">
            <v>38383</v>
          </cell>
          <cell r="C2542" t="str">
            <v>LIXA D'AGUA EM FOLHA, COR PRETA, GRAO 100</v>
          </cell>
          <cell r="D2542" t="str">
            <v>UN</v>
          </cell>
          <cell r="E2542">
            <v>2.2599999999999998</v>
          </cell>
          <cell r="F2542">
            <v>2.2599999999999998</v>
          </cell>
        </row>
        <row r="2543">
          <cell r="B2543">
            <v>3768</v>
          </cell>
          <cell r="C2543" t="str">
            <v>LIXA EM FOLHA PARA FERRO, NUMERO 150</v>
          </cell>
          <cell r="D2543" t="str">
            <v>UN</v>
          </cell>
          <cell r="E2543">
            <v>2.62</v>
          </cell>
          <cell r="F2543">
            <v>2.62</v>
          </cell>
        </row>
        <row r="2544">
          <cell r="B2544">
            <v>3767</v>
          </cell>
          <cell r="C2544" t="str">
            <v>LIXA EM FOLHA PARA PAREDE OU MADEIRA, NUMERO 120, COR VERMELHA</v>
          </cell>
          <cell r="D2544" t="str">
            <v>UN</v>
          </cell>
          <cell r="E2544">
            <v>0.88</v>
          </cell>
          <cell r="F2544">
            <v>0.88</v>
          </cell>
        </row>
        <row r="2545">
          <cell r="B2545">
            <v>13192</v>
          </cell>
          <cell r="C2545" t="str">
            <v>LIXADEIRA ELETRICA ANGULAR PARA CONCRETO, POTENCIA 1.400 W, PRATO DIAMANTADO DE 5"</v>
          </cell>
          <cell r="D2545" t="str">
            <v>UN</v>
          </cell>
          <cell r="E2545">
            <v>6206.44</v>
          </cell>
          <cell r="F2545">
            <v>6206.44</v>
          </cell>
        </row>
        <row r="2546">
          <cell r="B2546">
            <v>38413</v>
          </cell>
          <cell r="C2546" t="str">
            <v>LIXADEIRA ELETRICA ANGULAR, PARA DISCO DE 7" (180 MM), POTENCIA DE 2.200 W, *5.000* RPM, 220 V</v>
          </cell>
          <cell r="D2546" t="str">
            <v>UN</v>
          </cell>
          <cell r="E2546">
            <v>1026.45</v>
          </cell>
          <cell r="F2546">
            <v>1026.45</v>
          </cell>
        </row>
        <row r="2547">
          <cell r="B2547">
            <v>42440</v>
          </cell>
          <cell r="C2547" t="str">
            <v>LIXEIRA DUPLA, COM CAPACIDADE VOLUMETRICA DE 60L*, FABRICADA EM TUBO DE ACO CARBONO, CESTOS EM CHAPA DE ACO E PINTURA NO PROCESSO ELETROSTATICO - PARA ACADEMIA AO AR LIVRE / ACADEMIA DA TERCEIRA IDADE - ATI</v>
          </cell>
          <cell r="D2547" t="str">
            <v>UN</v>
          </cell>
        </row>
        <row r="2548">
          <cell r="B2548">
            <v>20193</v>
          </cell>
          <cell r="C2548" t="str">
            <v>LOCACAO DE ANDAIME METALICO TIPO FACHADEIRO, PECAS COM APROXIMADAMENTE 1,20 M DE LARGURA E 2,0 M DE ALTURA, INCLUINDO DIAGONAIS EM X, BARRAS DE LIGACAO, SAPATAS E DEMAIS ITENS NECESSARIOS A MONTAGEM (NAO INCLUI INSTALACAO)</v>
          </cell>
          <cell r="D2548" t="str">
            <v>M2XMES</v>
          </cell>
          <cell r="E2548">
            <v>21</v>
          </cell>
          <cell r="F2548">
            <v>21</v>
          </cell>
        </row>
        <row r="2549">
          <cell r="B2549">
            <v>10527</v>
          </cell>
          <cell r="C2549" t="str">
            <v>LOCACAO DE ANDAIME METALICO TUBULAR DE ENCAIXE, TIPO DE TORRE, CADA PAINEL COM LARGURA DE 1 ATE 1,5 M E ALTURA DE *1,00* M, INCLUINDO DIAGONAL, BARRAS DE LIGACAO, SAPATAS OU RODIZIOS E DEMAIS ITENS NECESSARIOS A MONTAGEM (NAO INCLUI INSTALACAO)</v>
          </cell>
          <cell r="D2549" t="str">
            <v>MXMES</v>
          </cell>
          <cell r="E2549">
            <v>28</v>
          </cell>
          <cell r="F2549">
            <v>28</v>
          </cell>
        </row>
        <row r="2550">
          <cell r="B2550">
            <v>41805</v>
          </cell>
          <cell r="C2550" t="str">
            <v>LOCACAO DE ANDAIME SUSPENSO OU BALANCIM MANUAL, CAPACIDADE DE CARGA TOTAL DE APROXIMADAMENTE 250 KG/M2, PLATAFORMA DE 1,50 M X 0,80 M (C X L), CABO DE 45 M</v>
          </cell>
          <cell r="D2550" t="str">
            <v>MES</v>
          </cell>
          <cell r="E2550">
            <v>805</v>
          </cell>
          <cell r="F2550">
            <v>805</v>
          </cell>
        </row>
        <row r="2551">
          <cell r="B2551">
            <v>40271</v>
          </cell>
          <cell r="C2551" t="str">
            <v>LOCACAO DE APRUMADOR METALICO DE PILAR, COM ALTURA E ANGULO REGULAVEIS, EXTENSAO DE *1,50* A *2,80* M</v>
          </cell>
          <cell r="D2551" t="str">
            <v>UNXMES</v>
          </cell>
          <cell r="E2551">
            <v>21.43</v>
          </cell>
          <cell r="F2551">
            <v>21.43</v>
          </cell>
        </row>
        <row r="2552">
          <cell r="B2552">
            <v>40287</v>
          </cell>
          <cell r="C2552" t="str">
            <v>LOCACAO DE BARRA DE ANCORAGEM DE 0,80 A 1,20 M DE EXTENSAO, COM ROSCA DE 5/8", INCLUINDO PORCA E FLANGE</v>
          </cell>
          <cell r="D2552" t="str">
            <v>MES</v>
          </cell>
          <cell r="E2552">
            <v>8.25</v>
          </cell>
          <cell r="F2552">
            <v>8.25</v>
          </cell>
        </row>
        <row r="2553">
          <cell r="B2553">
            <v>4084</v>
          </cell>
          <cell r="C2553" t="str">
            <v>LOCACAO DE BOMBA SUBMERSIVEL PARA DRENAGEM E ESGOTAMENTO, MOTOR ELETRICO TRIFASICO, POTENCIA DE 1 CV, DIAMETRO DE RECALQUE DE 2". FAIXA DE OPERACAO Q=25 M3/H (+ OU - 1 M3/H) E AMT=2 M, Q=12 M3/H (+ OU - 2 M3/H) E AMT = 12 M (+ OU - 2 M)</v>
          </cell>
          <cell r="D2553" t="str">
            <v>H</v>
          </cell>
          <cell r="E2553">
            <v>2.2200000000000002</v>
          </cell>
          <cell r="F2553">
            <v>2.2200000000000002</v>
          </cell>
        </row>
        <row r="2554">
          <cell r="B2554">
            <v>743</v>
          </cell>
          <cell r="C2554" t="str">
            <v>LOCACAO DE BOMBA SUBMERSIVEL PARA DRENAGEM E ESGOTAMENTO, MOTOR ELETRICO TRIFASICO, POTENCIA DE 2 CV, DIAMETRO DE RECALQUE DE 2", FAIXA DE OPERACAO Q=35 M3/H (+ OU - 3 M3/H) E AMT=2 M, Q=13 M3/H (+ OU - 3 M3/H) E AMT = 17 M (+ OU - 3 M)</v>
          </cell>
          <cell r="D2554" t="str">
            <v>H</v>
          </cell>
          <cell r="E2554">
            <v>2.2200000000000002</v>
          </cell>
          <cell r="F2554">
            <v>2.2200000000000002</v>
          </cell>
        </row>
        <row r="2555">
          <cell r="B2555">
            <v>40293</v>
          </cell>
          <cell r="C2555" t="str">
            <v>LOCACAO DE BOMBA SUBMERSIVEL PARA DRENAGEM E ESGOTAMENTO, MOTOR ELETRICO TRIFASICO, POTENCIA DE 2 CV, DIAMETRO DE RECALQUE DE 3". FAIXA DE OPERACAO Q=70 M3/H (+ OU - 2 M3/H) E AMT=2 M, Q=9,5 M3/H (+ OU - 3,5 M3/H) E AMT = 10 M (+ OU - 2 M)</v>
          </cell>
          <cell r="D2555" t="str">
            <v>H</v>
          </cell>
          <cell r="E2555">
            <v>2.66</v>
          </cell>
          <cell r="F2555">
            <v>2.66</v>
          </cell>
        </row>
        <row r="2556">
          <cell r="B2556">
            <v>40294</v>
          </cell>
          <cell r="C2556" t="str">
            <v>LOCACAO DE BOMBA SUBMERSIVEL PARA DRENAGEM E ESGOTAMENTO, MOTOR ELETRICO TRIFASICO, POTENCIA DE 3 CV, DIAMETRO DE RECALQUE DE 2", FAIXA DE OPERACAO Q=84 M3/H (+ OU - 2,5 M3/H) E AMT=2 M, Q=9,1 M3/H (+ OU - 2 M3/H) E AMT = 12 M (+ OU - 2 M)</v>
          </cell>
          <cell r="D2556" t="str">
            <v>H</v>
          </cell>
          <cell r="E2556">
            <v>2.2200000000000002</v>
          </cell>
          <cell r="F2556">
            <v>2.2200000000000002</v>
          </cell>
        </row>
        <row r="2557">
          <cell r="B2557">
            <v>4085</v>
          </cell>
          <cell r="C2557" t="str">
            <v>LOCACAO DE BOMBA SUBMERSIVEL PARA DRENAGEM E ESGOTAMENTO, MOTOR ELETRICO TRIFASICO, POTENCIA DE 4 CV, DIAMETRO DE RECALQUE DE 3". FAIXA DE OPERACAO Q=60 M3/H (+ OU - 1 M3/H) E AMT=2 M, Q=11 M3/H (+ OU - 1 M3/H) E AMT = 23 M (+ OU - 1 M)</v>
          </cell>
          <cell r="D2557" t="str">
            <v>H</v>
          </cell>
          <cell r="E2557">
            <v>3.1</v>
          </cell>
          <cell r="F2557">
            <v>3.1</v>
          </cell>
        </row>
        <row r="2558">
          <cell r="B2558">
            <v>10779</v>
          </cell>
          <cell r="C2558" t="str">
            <v>LOCACAO DE CONTAINER 2,30 X 4,30 M, ALT. 2,50 M, P/ SANITARIO, C/ 5 BACIAS, 1 LAVATORIO E 4 MICTORIOS (NAO INCLUI MOBILIZACAO/DESMOBILIZACAO)</v>
          </cell>
          <cell r="D2558" t="str">
            <v>MES</v>
          </cell>
        </row>
        <row r="2559">
          <cell r="B2559">
            <v>10777</v>
          </cell>
          <cell r="C2559" t="str">
            <v>LOCACAO DE CONTAINER 2,30 X 4,30 M, ALT. 2,50 M, PARA SANITARIO, COM 3 BACIAS, 4 CHUVEIROS, 1 LAVATORIO E 1 MICTORIO (NAO INCLUI MOBILIZACAO/DESMOBILIZACAO)</v>
          </cell>
          <cell r="D2559" t="str">
            <v>MES</v>
          </cell>
        </row>
        <row r="2560">
          <cell r="B2560">
            <v>10775</v>
          </cell>
          <cell r="C2560" t="str">
            <v>LOCACAO DE CONTAINER 2,30 X 6,00 M, ALT. 2,50 M, COM 1 SANITARIO, PARA ESCRITORIO, COMPLETO, SEM DIVISORIAS INTERNAS (NAO INCLUI MOBILIZACAO/DESMOBILIZACAO)</v>
          </cell>
          <cell r="D2560" t="str">
            <v>MES</v>
          </cell>
        </row>
        <row r="2561">
          <cell r="B2561">
            <v>10776</v>
          </cell>
          <cell r="C2561" t="str">
            <v>LOCACAO DE CONTAINER 2,30 X 6,00 M, ALT. 2,50 M, PARA ESCRITORIO, SEM DIVISORIAS INTERNAS E SEM SANITARIO (NAO INCLUI MOBILIZACAO/DESMOBILIZACAO)</v>
          </cell>
          <cell r="D2561" t="str">
            <v>MES</v>
          </cell>
        </row>
        <row r="2562">
          <cell r="B2562">
            <v>10778</v>
          </cell>
          <cell r="C2562" t="str">
            <v>LOCACAO DE CONTAINER 2,30 X 6,00 M, ALT. 2,50 M, PARA SANITARIO, COM 4 BACIAS, 8 CHUVEIROS,1 LAVATORIO E 1 MICTORIO (NAO INCLUI MOBILIZACAO/DESMOBILIZACAO)</v>
          </cell>
          <cell r="D2562" t="str">
            <v>MES</v>
          </cell>
        </row>
        <row r="2563">
          <cell r="B2563">
            <v>40339</v>
          </cell>
          <cell r="C2563" t="str">
            <v>LOCACAO DE CRUZETA, SIMPLES, PARA ESCORA METALICA, COMPRIMENTO ENTRE 50 A 60 CM, PARA ESCORA DE 1,80 A 3,20 METROS E TUBO EXTERNO ATE 48 MM DE DIAMETRO</v>
          </cell>
          <cell r="D2563" t="str">
            <v>UNXMES</v>
          </cell>
          <cell r="E2563">
            <v>7.51</v>
          </cell>
          <cell r="F2563">
            <v>7.51</v>
          </cell>
        </row>
        <row r="2564">
          <cell r="B2564">
            <v>10749</v>
          </cell>
          <cell r="C2564" t="str">
            <v>LOCACAO DE ESCORA METALICA TELESCOPICA, COM ALTURA REGULAVEL DE *1,80* A *3,20* M, COM CAPACIDADE DE CARGA DE NO MINIMO 1000 KGF (10 KN), INCLUSO TRIPE E FORCADO</v>
          </cell>
          <cell r="D2564" t="str">
            <v>UNXMES</v>
          </cell>
          <cell r="E2564">
            <v>24.85</v>
          </cell>
          <cell r="F2564">
            <v>24.85</v>
          </cell>
        </row>
        <row r="2565">
          <cell r="B2565">
            <v>40290</v>
          </cell>
          <cell r="C2565" t="str">
            <v>LOCACAO DE FORMA PLASTICA PARA LAJE NERVURADA, DIMENSOES *60* X *60* X *16* CM</v>
          </cell>
          <cell r="D2565" t="str">
            <v>UNXMES</v>
          </cell>
          <cell r="E2565">
            <v>13.44</v>
          </cell>
          <cell r="F2565">
            <v>13.44</v>
          </cell>
        </row>
        <row r="2566">
          <cell r="B2566">
            <v>3346</v>
          </cell>
          <cell r="C2566" t="str">
            <v>LOCACAO DE GRUPO GERADOR *80 A 125* KVA, MOTOR DIESEL, REBOCAVEL, ACIONAMENTO MANUAL</v>
          </cell>
          <cell r="D2566" t="str">
            <v>H</v>
          </cell>
          <cell r="E2566">
            <v>24.75</v>
          </cell>
          <cell r="F2566">
            <v>24.75</v>
          </cell>
        </row>
        <row r="2567">
          <cell r="B2567">
            <v>3348</v>
          </cell>
          <cell r="C2567" t="str">
            <v>LOCACAO DE GRUPO GERADOR ACIMA DE * 125 ATE 180* KVA, MOTOR DIESEL, REBOCAVEL, ACIONAMENTO MANUAL</v>
          </cell>
          <cell r="D2567" t="str">
            <v>H</v>
          </cell>
          <cell r="E2567">
            <v>29.61</v>
          </cell>
          <cell r="F2567">
            <v>29.61</v>
          </cell>
        </row>
        <row r="2568">
          <cell r="B2568">
            <v>39833</v>
          </cell>
          <cell r="C2568" t="str">
            <v>LOCACAO DE GRUPO GERADOR DE *260* KVA, DIESEL REBOCAVEL, ACIONAMENTO MANUAL</v>
          </cell>
          <cell r="D2568" t="str">
            <v>H</v>
          </cell>
          <cell r="E2568">
            <v>40.549999999999997</v>
          </cell>
          <cell r="F2568">
            <v>40.549999999999997</v>
          </cell>
        </row>
        <row r="2569">
          <cell r="B2569">
            <v>7252</v>
          </cell>
          <cell r="C2569" t="str">
            <v>LOCACAO DE NIVEL OPTICO, COM PRECISAO DE 0,7 MM, AUMENTO DE 32X</v>
          </cell>
          <cell r="D2569" t="str">
            <v>H</v>
          </cell>
        </row>
        <row r="2570">
          <cell r="B2570">
            <v>7247</v>
          </cell>
          <cell r="C2570" t="str">
            <v>LOCACAO DE TEODOLITO ELETRONICO, PRECISAO ANGULAR DE 5 A 7 SEGUNDOS, INCLUINDO TRIPE</v>
          </cell>
          <cell r="D2570" t="str">
            <v>H</v>
          </cell>
        </row>
        <row r="2571">
          <cell r="B2571">
            <v>40291</v>
          </cell>
          <cell r="C2571" t="str">
            <v>LOCACAO DE TORRE METALICA COMPLETA PARA UMA CARGA DE 8 TF (80 KN) E PE DIREITO DE 6 M, INCLUINDO MODULOS, DIAGONAIS, SAPATAS E FORCADOS</v>
          </cell>
          <cell r="D2571" t="str">
            <v>UNXMES</v>
          </cell>
          <cell r="E2571">
            <v>700</v>
          </cell>
          <cell r="F2571">
            <v>700</v>
          </cell>
        </row>
        <row r="2572">
          <cell r="B2572">
            <v>40275</v>
          </cell>
          <cell r="C2572" t="str">
            <v>LOCACAO DE VIGA SANDUICHE METALICA VAZADA PARA TRAVAMENTO DE PILARES, ALTURA DE *8* CM, LARGURA DE *6* CM E EXTENSAO DE 2 M</v>
          </cell>
          <cell r="D2572" t="str">
            <v>UNXMES</v>
          </cell>
          <cell r="E2572">
            <v>22.4</v>
          </cell>
          <cell r="F2572">
            <v>22.4</v>
          </cell>
        </row>
        <row r="2573">
          <cell r="B2573">
            <v>42408</v>
          </cell>
          <cell r="C2573" t="str">
            <v>LONA PLASTICA EXTRA FORTE PRETA, E = 200 MICRA</v>
          </cell>
          <cell r="D2573" t="str">
            <v>M2</v>
          </cell>
          <cell r="E2573">
            <v>1.54</v>
          </cell>
          <cell r="F2573">
            <v>1.54</v>
          </cell>
        </row>
        <row r="2574">
          <cell r="B2574">
            <v>3777</v>
          </cell>
          <cell r="C2574" t="str">
            <v>LONA PLASTICA PESADA PRETA, E = 150 MICRA</v>
          </cell>
          <cell r="D2574" t="str">
            <v>M2</v>
          </cell>
          <cell r="E2574">
            <v>1.1100000000000001</v>
          </cell>
          <cell r="F2574">
            <v>1.1100000000000001</v>
          </cell>
        </row>
        <row r="2575">
          <cell r="B2575">
            <v>44699</v>
          </cell>
          <cell r="C2575" t="str">
            <v>LUBRIFICANTE REDUTOR DE TORQUE E ARRASTO DE ALTO DESEMPENHO, PARA PERFURACAO HORIZONTAL DIRECIONAL, HDD</v>
          </cell>
          <cell r="D2575" t="str">
            <v>KG</v>
          </cell>
          <cell r="E2575">
            <v>50.22</v>
          </cell>
          <cell r="F2575">
            <v>50.22</v>
          </cell>
        </row>
        <row r="2576">
          <cell r="B2576">
            <v>3798</v>
          </cell>
          <cell r="C2576" t="str">
            <v>LUMINARIA ABERTA P/ ILUMINACAO PUBLICA, TIPO X-57 PETERCO OU EQUIV</v>
          </cell>
          <cell r="D2576" t="str">
            <v>UN</v>
          </cell>
        </row>
        <row r="2577">
          <cell r="B2577">
            <v>38769</v>
          </cell>
          <cell r="C2577" t="str">
            <v>LUMINARIA ARANDELA TIPO MEIA-LUA COM VIDRO FOSCO *30 X 15* CM, PARA 1 LAMPADA, BASE E27, POTENCIA MAXIMA 40/60 W (NAO INCLUI LAMPADA)</v>
          </cell>
          <cell r="D2577" t="str">
            <v>UN</v>
          </cell>
        </row>
        <row r="2578">
          <cell r="B2578">
            <v>38774</v>
          </cell>
          <cell r="C2578" t="str">
            <v>LUMINARIA DE EMERGENCIA 30 LEDS, POTENCIA 2 W, BATERIA DE LITIO, AUTONOMIA DE 6 HORAS</v>
          </cell>
          <cell r="D2578" t="str">
            <v>UN</v>
          </cell>
          <cell r="E2578">
            <v>17.329999999999998</v>
          </cell>
          <cell r="F2578">
            <v>17.329999999999998</v>
          </cell>
        </row>
        <row r="2579">
          <cell r="B2579">
            <v>42247</v>
          </cell>
          <cell r="C2579" t="str">
            <v>LUMINARIA DE LED PARA ILUMINACAO PUBLICA, DE 138 W ATE 180 W, INVOLUCRO EM ALUMINIO OU ACO INOX</v>
          </cell>
          <cell r="D2579" t="str">
            <v>UN</v>
          </cell>
          <cell r="E2579">
            <v>591.66</v>
          </cell>
          <cell r="F2579">
            <v>591.66</v>
          </cell>
        </row>
        <row r="2580">
          <cell r="B2580">
            <v>42248</v>
          </cell>
          <cell r="C2580" t="str">
            <v>LUMINARIA DE LED PARA ILUMINACAO PUBLICA, DE 181 W ATE 239 W, INVOLUCRO EM ALUMINIO OU ACO INOX</v>
          </cell>
          <cell r="D2580" t="str">
            <v>UN</v>
          </cell>
          <cell r="E2580">
            <v>687.26</v>
          </cell>
          <cell r="F2580">
            <v>687.26</v>
          </cell>
        </row>
        <row r="2581">
          <cell r="B2581">
            <v>42249</v>
          </cell>
          <cell r="C2581" t="str">
            <v>LUMINARIA DE LED PARA ILUMINACAO PUBLICA, DE 240 W ATE 350 W, INVOLUCRO EM ALUMINIO OU ACO INOX</v>
          </cell>
          <cell r="D2581" t="str">
            <v>UN</v>
          </cell>
          <cell r="E2581">
            <v>1138.55</v>
          </cell>
          <cell r="F2581">
            <v>1138.55</v>
          </cell>
        </row>
        <row r="2582">
          <cell r="B2582">
            <v>42244</v>
          </cell>
          <cell r="C2582" t="str">
            <v>LUMINARIA DE LED PARA ILUMINACAO PUBLICA, DE 33 W ATE 50 W, INVOLUCRO EM ALUMINIO OU ACO INOX</v>
          </cell>
          <cell r="D2582" t="str">
            <v>UN</v>
          </cell>
          <cell r="E2582">
            <v>177.81</v>
          </cell>
          <cell r="F2582">
            <v>177.81</v>
          </cell>
        </row>
        <row r="2583">
          <cell r="B2583">
            <v>42245</v>
          </cell>
          <cell r="C2583" t="str">
            <v>LUMINARIA DE LED PARA ILUMINACAO PUBLICA, DE 51 W ATE 67 W, INVOLUCRO EM ALUMINIO OU ACO INOX</v>
          </cell>
          <cell r="D2583" t="str">
            <v>UN</v>
          </cell>
          <cell r="E2583">
            <v>328.11</v>
          </cell>
          <cell r="F2583">
            <v>328.11</v>
          </cell>
        </row>
        <row r="2584">
          <cell r="B2584">
            <v>42246</v>
          </cell>
          <cell r="C2584" t="str">
            <v>LUMINARIA DE LED PARA ILUMINACAO PUBLICA, DE 68 W ATE 97 W, INVOLUCRO EM ALUMINIO OU ACO INOX</v>
          </cell>
          <cell r="D2584" t="str">
            <v>UN</v>
          </cell>
          <cell r="E2584">
            <v>363.2</v>
          </cell>
          <cell r="F2584">
            <v>363.2</v>
          </cell>
        </row>
        <row r="2585">
          <cell r="B2585">
            <v>42243</v>
          </cell>
          <cell r="C2585" t="str">
            <v>LUMINARIA DE LED PARA ILUMINACAO PUBLICA, DE 98 W ATE 137 W, INVOLUCRO EM ALUMINIO OU ACO INOX</v>
          </cell>
          <cell r="D2585" t="str">
            <v>UN</v>
          </cell>
          <cell r="E2585">
            <v>437.95</v>
          </cell>
          <cell r="F2585">
            <v>437.95</v>
          </cell>
        </row>
        <row r="2586">
          <cell r="B2586">
            <v>38889</v>
          </cell>
          <cell r="C2586" t="str">
            <v>LUMINARIA DE SOBREPOR EM CHAPA DE ACO COM ALETAS PLASTICAS, PARA 1 LAMPADA, BASE E27, POTENCIA MAXIMA 40/60 W (NAO INCLUI LAMPADA)</v>
          </cell>
          <cell r="D2586" t="str">
            <v>UN</v>
          </cell>
        </row>
        <row r="2587">
          <cell r="B2587">
            <v>38784</v>
          </cell>
          <cell r="C2587" t="str">
            <v>LUMINARIA DE SOBREPOR EM CHAPA DE ACO COM ALETAS PLASTICAS, PARA 2 LAMPADAS, BASE E27, POTENCIA MAXIMA 40/60 W (NAO INCLUI LAMPADAS)</v>
          </cell>
          <cell r="D2587" t="str">
            <v>UN</v>
          </cell>
        </row>
        <row r="2588">
          <cell r="B2588">
            <v>3780</v>
          </cell>
          <cell r="C2588" t="str">
            <v>LUMINARIA DE SOBREPOR EM CHAPA DE ACO PARA 1 LAMPADA FLUORESCENTE DE *36* W, ALETADA, COMPLETA (LAMPADA E REATOR INCLUSOS)</v>
          </cell>
          <cell r="D2588" t="str">
            <v>UN</v>
          </cell>
        </row>
        <row r="2589">
          <cell r="B2589">
            <v>38773</v>
          </cell>
          <cell r="C2589" t="str">
            <v>LUMINARIA DE TETO PLAFON/PLAFONIER EM PLASTICO COM BASE E27, POTENCIA MAXIMA 60 W (NAO INCLUI LAMPADA)</v>
          </cell>
          <cell r="D2589" t="str">
            <v>UN</v>
          </cell>
        </row>
        <row r="2590">
          <cell r="B2590">
            <v>12271</v>
          </cell>
          <cell r="C2590" t="str">
            <v>LUMINARIA DUPLA P/SINALIZACAO, TIPO WETZEL AS-2/110 OU EQUIV</v>
          </cell>
          <cell r="D2590" t="str">
            <v>UN</v>
          </cell>
        </row>
        <row r="2591">
          <cell r="B2591">
            <v>39385</v>
          </cell>
          <cell r="C2591" t="str">
            <v>LUMINARIA LED PLAFON REDONDO DE SOBREPOR BIVOLT 12/13 W, D = *17* CM</v>
          </cell>
          <cell r="D2591" t="str">
            <v>UN</v>
          </cell>
          <cell r="E2591">
            <v>15.85</v>
          </cell>
          <cell r="F2591">
            <v>15.85</v>
          </cell>
        </row>
        <row r="2592">
          <cell r="B2592">
            <v>39389</v>
          </cell>
          <cell r="C2592" t="str">
            <v>LUMINARIA LED REFLETOR RETANGULAR BIVOLT, LUZ BRANCA, 10 W</v>
          </cell>
          <cell r="D2592" t="str">
            <v>UN</v>
          </cell>
          <cell r="E2592">
            <v>17.2</v>
          </cell>
          <cell r="F2592">
            <v>17.2</v>
          </cell>
        </row>
        <row r="2593">
          <cell r="B2593">
            <v>39390</v>
          </cell>
          <cell r="C2593" t="str">
            <v>LUMINARIA LED REFLETOR RETANGULAR BIVOLT, LUZ BRANCA, 30 W</v>
          </cell>
          <cell r="D2593" t="str">
            <v>UN</v>
          </cell>
          <cell r="E2593">
            <v>36.06</v>
          </cell>
          <cell r="F2593">
            <v>36.06</v>
          </cell>
        </row>
        <row r="2594">
          <cell r="B2594">
            <v>39391</v>
          </cell>
          <cell r="C2594" t="str">
            <v>LUMINARIA LED REFLETOR RETANGULAR BIVOLT, LUZ BRANCA, 50 W</v>
          </cell>
          <cell r="D2594" t="str">
            <v>UN</v>
          </cell>
          <cell r="E2594">
            <v>40.479999999999997</v>
          </cell>
          <cell r="F2594">
            <v>40.479999999999997</v>
          </cell>
        </row>
        <row r="2595">
          <cell r="B2595">
            <v>3803</v>
          </cell>
          <cell r="C2595" t="str">
            <v>LUMINARIA PLAFON REDONDO COM VIDRO FOSCO DIAMETRO *25* CM, PARA 1 LAMPADA, BASE E27, POTENCIA MAXIMA 40/60 W (NAO INCLUI LAMPADA)</v>
          </cell>
          <cell r="D2595" t="str">
            <v>UN</v>
          </cell>
        </row>
        <row r="2596">
          <cell r="B2596">
            <v>38770</v>
          </cell>
          <cell r="C2596" t="str">
            <v>LUMINARIA PLAFON REDONDO COM VIDRO FOSCO DIAMETRO *30* CM, PARA 2 LAMPADAS, BASE E27, POTENCIA MAXIMA 40/60 W (NAO INCLUI LAMPADAS)</v>
          </cell>
          <cell r="D2596" t="str">
            <v>UN</v>
          </cell>
        </row>
        <row r="2597">
          <cell r="B2597">
            <v>12267</v>
          </cell>
          <cell r="C2597" t="str">
            <v>LUMINARIA PROVA DE TEMPO PETERCO Y.31/1</v>
          </cell>
          <cell r="D2597" t="str">
            <v>UN</v>
          </cell>
        </row>
        <row r="2598">
          <cell r="B2598">
            <v>43265</v>
          </cell>
          <cell r="C2598"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D2598" t="str">
            <v>UN</v>
          </cell>
          <cell r="E2598">
            <v>49.58</v>
          </cell>
          <cell r="F2598">
            <v>49.58</v>
          </cell>
        </row>
        <row r="2599">
          <cell r="B2599">
            <v>12266</v>
          </cell>
          <cell r="C2599" t="str">
            <v>LUMINARIA SPOT DE SOBREPOR EM ALUMINIO COM ALETA PLASTICA PARA 1 LAMPADA, BASE E27, POTENCIA MAXIMA 40/60 W (NAO INCLUI LAMPADA)</v>
          </cell>
          <cell r="D2599" t="str">
            <v>UN</v>
          </cell>
        </row>
        <row r="2600">
          <cell r="B2600">
            <v>39378</v>
          </cell>
          <cell r="C2600" t="str">
            <v>LUMINARIA SPOT DE SOBREPOR EM ALUMINIO COM ALETA PLASTICA PARA 2 LAMPADAS, BASE E27, POTENCIA MAXIMA 40/60 W (NAO INCLUI LAMPADA)</v>
          </cell>
          <cell r="D2600" t="str">
            <v>UN</v>
          </cell>
        </row>
        <row r="2601">
          <cell r="B2601">
            <v>43543</v>
          </cell>
          <cell r="C2601" t="str">
            <v>LUMINARIA TIPO TARTARUGA A PROVA DE TEMPO, GASES, VAPOR E PO, EM ALUMINIO, COM GRADE, BASE E27, POTENCIA MAXIMA 100 W (NAO INCLUI LAMPADA)</v>
          </cell>
          <cell r="D2601" t="str">
            <v>UN</v>
          </cell>
        </row>
        <row r="2602">
          <cell r="B2602">
            <v>38775</v>
          </cell>
          <cell r="C2602" t="str">
            <v>LUMINARIA TIPO TARTARUGA PARA AREA EXTERNA EM ALUMINIO, COM GRADE, PARA 1 LAMPADA, BASE E27, POTENCIA MAXIMA 40/60 W (NAO INCLUI LAMPADA)</v>
          </cell>
          <cell r="D2602" t="str">
            <v>UN</v>
          </cell>
        </row>
        <row r="2603">
          <cell r="B2603">
            <v>44252</v>
          </cell>
          <cell r="C2603" t="str">
            <v>LUVA CPVC, SOLDAVEL, 114 MM, PARA AGUA QUENTE PREDIAL</v>
          </cell>
          <cell r="D2603" t="str">
            <v>UN</v>
          </cell>
          <cell r="E2603">
            <v>187.18</v>
          </cell>
          <cell r="F2603">
            <v>187.18</v>
          </cell>
        </row>
        <row r="2604">
          <cell r="B2604">
            <v>21119</v>
          </cell>
          <cell r="C2604" t="str">
            <v>LUVA CPVC, SOLDAVEL, 15 MM, PARA AGUA QUENTE PREDIAL</v>
          </cell>
          <cell r="D2604" t="str">
            <v>UN</v>
          </cell>
          <cell r="E2604">
            <v>1.88</v>
          </cell>
          <cell r="F2604">
            <v>1.88</v>
          </cell>
        </row>
        <row r="2605">
          <cell r="B2605">
            <v>37974</v>
          </cell>
          <cell r="C2605" t="str">
            <v>LUVA CPVC, SOLDAVEL, 22 MM, PARA AGUA QUENTE PREDIAL</v>
          </cell>
          <cell r="D2605" t="str">
            <v>UN</v>
          </cell>
          <cell r="E2605">
            <v>2.4300000000000002</v>
          </cell>
          <cell r="F2605">
            <v>2.4300000000000002</v>
          </cell>
        </row>
        <row r="2606">
          <cell r="B2606">
            <v>37975</v>
          </cell>
          <cell r="C2606" t="str">
            <v>LUVA CPVC, SOLDAVEL, 28 MM, PARA AGUA QUENTE PREDIAL</v>
          </cell>
          <cell r="D2606" t="str">
            <v>UN</v>
          </cell>
          <cell r="E2606">
            <v>5.4</v>
          </cell>
          <cell r="F2606">
            <v>5.4</v>
          </cell>
        </row>
        <row r="2607">
          <cell r="B2607">
            <v>37976</v>
          </cell>
          <cell r="C2607" t="str">
            <v>LUVA CPVC, SOLDAVEL, 35 MM, PARA AGUA QUENTE PREDIAL</v>
          </cell>
          <cell r="D2607" t="str">
            <v>UN</v>
          </cell>
          <cell r="E2607">
            <v>12.03</v>
          </cell>
          <cell r="F2607">
            <v>12.03</v>
          </cell>
        </row>
        <row r="2608">
          <cell r="B2608">
            <v>37977</v>
          </cell>
          <cell r="C2608" t="str">
            <v>LUVA CPVC, SOLDAVEL, 42 MM, PARA AGUA QUENTE PREDIAL</v>
          </cell>
          <cell r="D2608" t="str">
            <v>UN</v>
          </cell>
          <cell r="E2608">
            <v>16.649999999999999</v>
          </cell>
          <cell r="F2608">
            <v>16.649999999999999</v>
          </cell>
        </row>
        <row r="2609">
          <cell r="B2609">
            <v>37978</v>
          </cell>
          <cell r="C2609" t="str">
            <v>LUVA CPVC, SOLDAVEL, 54 MM, PARA AGUA QUENTE PREDIAL</v>
          </cell>
          <cell r="D2609" t="str">
            <v>UN</v>
          </cell>
          <cell r="E2609">
            <v>33.020000000000003</v>
          </cell>
          <cell r="F2609">
            <v>33.020000000000003</v>
          </cell>
        </row>
        <row r="2610">
          <cell r="B2610">
            <v>37979</v>
          </cell>
          <cell r="C2610" t="str">
            <v>LUVA CPVC, SOLDAVEL, 73 MM, PARA AGUA QUENTE PREDIAL</v>
          </cell>
          <cell r="D2610" t="str">
            <v>UN</v>
          </cell>
          <cell r="E2610">
            <v>140.13</v>
          </cell>
          <cell r="F2610">
            <v>140.13</v>
          </cell>
        </row>
        <row r="2611">
          <cell r="B2611">
            <v>37980</v>
          </cell>
          <cell r="C2611" t="str">
            <v>LUVA CPVC, SOLDAVEL, 89 MM, PARA AGUA QUENTE PREDIAL</v>
          </cell>
          <cell r="D2611" t="str">
            <v>UN</v>
          </cell>
          <cell r="E2611">
            <v>160.97</v>
          </cell>
          <cell r="F2611">
            <v>160.97</v>
          </cell>
        </row>
        <row r="2612">
          <cell r="B2612">
            <v>36147</v>
          </cell>
          <cell r="C2612" t="str">
            <v>LUVA DE BORRACHA ISOLANTE PARA ALTA TENSAO, RESISTENTE A OZONIO, TENSAO DE ENSAIO 2,5 KV (PAR)</v>
          </cell>
          <cell r="D2612" t="str">
            <v>PAR</v>
          </cell>
          <cell r="E2612">
            <v>434.72</v>
          </cell>
          <cell r="F2612">
            <v>434.72</v>
          </cell>
        </row>
        <row r="2613">
          <cell r="B2613">
            <v>12731</v>
          </cell>
          <cell r="C2613" t="str">
            <v>LUVA DE COBRE SEM ANEL DE SOLDA, BOLSA X BOLSA, 104 MM</v>
          </cell>
          <cell r="D2613" t="str">
            <v>UN</v>
          </cell>
        </row>
        <row r="2614">
          <cell r="B2614">
            <v>12723</v>
          </cell>
          <cell r="C2614" t="str">
            <v>LUVA DE COBRE SEM ANEL DE SOLDA, BOLSA X BOLSA, 15 MM</v>
          </cell>
          <cell r="D2614" t="str">
            <v>UN</v>
          </cell>
        </row>
        <row r="2615">
          <cell r="B2615">
            <v>12724</v>
          </cell>
          <cell r="C2615" t="str">
            <v>LUVA DE COBRE SEM ANEL DE SOLDA, BOLSA X BOLSA, 22 MM</v>
          </cell>
          <cell r="D2615" t="str">
            <v>UN</v>
          </cell>
        </row>
        <row r="2616">
          <cell r="B2616">
            <v>12725</v>
          </cell>
          <cell r="C2616" t="str">
            <v>LUVA DE COBRE SEM ANEL DE SOLDA, BOLSA X BOLSA, 28 MM</v>
          </cell>
          <cell r="D2616" t="str">
            <v>UN</v>
          </cell>
        </row>
        <row r="2617">
          <cell r="B2617">
            <v>12726</v>
          </cell>
          <cell r="C2617" t="str">
            <v>LUVA DE COBRE SEM ANEL DE SOLDA, BOLSA X BOLSA, 35 MM</v>
          </cell>
          <cell r="D2617" t="str">
            <v>UN</v>
          </cell>
        </row>
        <row r="2618">
          <cell r="B2618">
            <v>12727</v>
          </cell>
          <cell r="C2618" t="str">
            <v>LUVA DE COBRE SEM ANEL DE SOLDA, BOLSA X BOLSA, 42 MM</v>
          </cell>
          <cell r="D2618" t="str">
            <v>UN</v>
          </cell>
        </row>
        <row r="2619">
          <cell r="B2619">
            <v>12728</v>
          </cell>
          <cell r="C2619" t="str">
            <v>LUVA DE COBRE SEM ANEL DE SOLDA, BOLSA X BOLSA, 54 MM</v>
          </cell>
          <cell r="D2619" t="str">
            <v>UN</v>
          </cell>
        </row>
        <row r="2620">
          <cell r="B2620">
            <v>12729</v>
          </cell>
          <cell r="C2620" t="str">
            <v>LUVA DE COBRE SEM ANEL DE SOLDA, BOLSA X BOLSA, 66 MM</v>
          </cell>
          <cell r="D2620" t="str">
            <v>UN</v>
          </cell>
        </row>
        <row r="2621">
          <cell r="B2621">
            <v>12730</v>
          </cell>
          <cell r="C2621" t="str">
            <v>LUVA DE COBRE SEM ANEL DE SOLDA, BOLSA X BOLSA, 79 MM</v>
          </cell>
          <cell r="D2621" t="str">
            <v>UN</v>
          </cell>
        </row>
        <row r="2622">
          <cell r="B2622">
            <v>3840</v>
          </cell>
          <cell r="C2622" t="str">
            <v>LUVA DE CORRER COM TRAVAS DEFOFO, PVC, JE, DN 100 MM</v>
          </cell>
          <cell r="D2622" t="str">
            <v>UN</v>
          </cell>
        </row>
        <row r="2623">
          <cell r="B2623">
            <v>3838</v>
          </cell>
          <cell r="C2623" t="str">
            <v>LUVA DE CORRER COM TRAVAS DEFOFO, PVC, JE, DN 150 MM</v>
          </cell>
          <cell r="D2623" t="str">
            <v>UN</v>
          </cell>
        </row>
        <row r="2624">
          <cell r="B2624">
            <v>3844</v>
          </cell>
          <cell r="C2624" t="str">
            <v>LUVA DE CORRER COM TRAVAS DEFOFO, PVC, JE, DN 200 MM</v>
          </cell>
          <cell r="D2624" t="str">
            <v>UN</v>
          </cell>
        </row>
        <row r="2625">
          <cell r="B2625">
            <v>3839</v>
          </cell>
          <cell r="C2625" t="str">
            <v>LUVA DE CORRER COM TRAVAS DEFOFO, PVC, JE, DN 250 MM</v>
          </cell>
          <cell r="D2625" t="str">
            <v>UN</v>
          </cell>
        </row>
        <row r="2626">
          <cell r="B2626">
            <v>3843</v>
          </cell>
          <cell r="C2626" t="str">
            <v>LUVA DE CORRER COM TRAVAS DEFOFO, PVC, JE, DN 300 MM</v>
          </cell>
          <cell r="D2626" t="str">
            <v>UN</v>
          </cell>
        </row>
        <row r="2627">
          <cell r="B2627">
            <v>3900</v>
          </cell>
          <cell r="C2627" t="str">
            <v>LUVA DE CORRER PARA TUBO ROSCAVEL, PVC, 1 1/2", PARA AGUA FRIA PREDIAL</v>
          </cell>
          <cell r="D2627" t="str">
            <v>UN</v>
          </cell>
          <cell r="E2627">
            <v>45.92</v>
          </cell>
          <cell r="F2627">
            <v>45.92</v>
          </cell>
        </row>
        <row r="2628">
          <cell r="B2628">
            <v>3846</v>
          </cell>
          <cell r="C2628" t="str">
            <v>LUVA DE CORRER PARA TUBO ROSCAVEL, PVC, 1/2", PARA AGUA FRIA PREDIAL</v>
          </cell>
          <cell r="D2628" t="str">
            <v>UN</v>
          </cell>
          <cell r="E2628">
            <v>13.8</v>
          </cell>
          <cell r="F2628">
            <v>13.8</v>
          </cell>
        </row>
        <row r="2629">
          <cell r="B2629">
            <v>3886</v>
          </cell>
          <cell r="C2629" t="str">
            <v>LUVA DE CORRER PARA TUBO ROSCAVEL, PVC, 3/4", PARA AGUA FRIA PREDIAL</v>
          </cell>
          <cell r="D2629" t="str">
            <v>UN</v>
          </cell>
          <cell r="E2629">
            <v>18.32</v>
          </cell>
          <cell r="F2629">
            <v>18.32</v>
          </cell>
        </row>
        <row r="2630">
          <cell r="B2630">
            <v>3854</v>
          </cell>
          <cell r="C2630" t="str">
            <v>LUVA DE CORRER PARA TUBO SOLDAVEL, PVC, 20 MM, PARA AGUA FRIA PREDIAL</v>
          </cell>
          <cell r="D2630" t="str">
            <v>UN</v>
          </cell>
          <cell r="E2630">
            <v>10.44</v>
          </cell>
          <cell r="F2630">
            <v>10.44</v>
          </cell>
        </row>
        <row r="2631">
          <cell r="B2631">
            <v>3873</v>
          </cell>
          <cell r="C2631" t="str">
            <v>LUVA DE CORRER PARA TUBO SOLDAVEL, PVC, 25 MM, PARA AGUA FRIA PREDIAL</v>
          </cell>
          <cell r="D2631" t="str">
            <v>UN</v>
          </cell>
          <cell r="E2631">
            <v>12.15</v>
          </cell>
          <cell r="F2631">
            <v>12.15</v>
          </cell>
        </row>
        <row r="2632">
          <cell r="B2632">
            <v>38021</v>
          </cell>
          <cell r="C2632" t="str">
            <v>LUVA DE CORRER PARA TUBO SOLDAVEL, PVC, 32 MM, PARA AGUA FRIA PREDIAL</v>
          </cell>
          <cell r="D2632" t="str">
            <v>UN</v>
          </cell>
          <cell r="E2632">
            <v>21.58</v>
          </cell>
          <cell r="F2632">
            <v>21.58</v>
          </cell>
        </row>
        <row r="2633">
          <cell r="B2633">
            <v>43838</v>
          </cell>
          <cell r="C2633" t="str">
            <v>LUVA DE CORRER PARA TUBO SOLDAVEL, PVC, 40 MM, PARA AGUA FRIA PREDIAL</v>
          </cell>
          <cell r="D2633" t="str">
            <v>UN</v>
          </cell>
          <cell r="E2633">
            <v>27.89</v>
          </cell>
          <cell r="F2633">
            <v>27.89</v>
          </cell>
        </row>
        <row r="2634">
          <cell r="B2634">
            <v>3847</v>
          </cell>
          <cell r="C2634" t="str">
            <v>LUVA DE CORRER PARA TUBO SOLDAVEL, PVC, 50 MM, PARA AGUA FRIA PREDIAL</v>
          </cell>
          <cell r="D2634" t="str">
            <v>UN</v>
          </cell>
          <cell r="E2634">
            <v>28.13</v>
          </cell>
          <cell r="F2634">
            <v>28.13</v>
          </cell>
        </row>
        <row r="2635">
          <cell r="B2635">
            <v>38022</v>
          </cell>
          <cell r="C2635" t="str">
            <v>LUVA DE CORRER PARA TUBO SOLDAVEL, PVC, 60 MM, PARA AGUA FRIA PREDIAL</v>
          </cell>
          <cell r="D2635" t="str">
            <v>UN</v>
          </cell>
          <cell r="E2635">
            <v>38.659999999999997</v>
          </cell>
          <cell r="F2635">
            <v>38.659999999999997</v>
          </cell>
        </row>
        <row r="2636">
          <cell r="B2636">
            <v>3826</v>
          </cell>
          <cell r="C2636" t="str">
            <v>LUVA DE CORRER PVC PBA, JE, DN 100 / DE 110 MM, PARA REDE DE AGUA</v>
          </cell>
          <cell r="D2636" t="str">
            <v>UN</v>
          </cell>
        </row>
        <row r="2637">
          <cell r="B2637">
            <v>3825</v>
          </cell>
          <cell r="C2637" t="str">
            <v>LUVA DE CORRER PVC PBA, JE, DN 50 / DE 60 MM, PARA REDE DE AGUA</v>
          </cell>
          <cell r="D2637" t="str">
            <v>UN</v>
          </cell>
        </row>
        <row r="2638">
          <cell r="B2638">
            <v>3827</v>
          </cell>
          <cell r="C2638" t="str">
            <v>LUVA DE CORRER PVC PBA, JE, DN 75 / DE 85 MM, PARA REDE DE AGUA</v>
          </cell>
          <cell r="D2638" t="str">
            <v>UN</v>
          </cell>
        </row>
        <row r="2639">
          <cell r="B2639">
            <v>3830</v>
          </cell>
          <cell r="C2639" t="str">
            <v>LUVA DE CORRER PVC, JE, DN 250 MM, PARA REDE COLETORA DE ESGOTO</v>
          </cell>
          <cell r="D2639" t="str">
            <v>UN</v>
          </cell>
          <cell r="E2639">
            <v>177.33</v>
          </cell>
          <cell r="F2639">
            <v>177.33</v>
          </cell>
        </row>
        <row r="2640">
          <cell r="B2640">
            <v>37981</v>
          </cell>
          <cell r="C2640" t="str">
            <v>LUVA DE CORRER, CPVC, SOLDAVEL, 15 MM, PARA AGUA QUENTE PREDIAL</v>
          </cell>
          <cell r="D2640" t="str">
            <v>UN</v>
          </cell>
          <cell r="E2640">
            <v>7.01</v>
          </cell>
          <cell r="F2640">
            <v>7.01</v>
          </cell>
        </row>
        <row r="2641">
          <cell r="B2641">
            <v>37982</v>
          </cell>
          <cell r="C2641" t="str">
            <v>LUVA DE CORRER, CPVC, SOLDAVEL, 22 MM, PARA AGUA QUENTE PREDIAL</v>
          </cell>
          <cell r="D2641" t="str">
            <v>UN</v>
          </cell>
          <cell r="E2641">
            <v>10.17</v>
          </cell>
          <cell r="F2641">
            <v>10.17</v>
          </cell>
        </row>
        <row r="2642">
          <cell r="B2642">
            <v>37983</v>
          </cell>
          <cell r="C2642" t="str">
            <v>LUVA DE CORRER, CPVC, SOLDAVEL, 28 MM, PARA AGUA QUENTE PREDIAL</v>
          </cell>
          <cell r="D2642" t="str">
            <v>UN</v>
          </cell>
          <cell r="E2642">
            <v>15.04</v>
          </cell>
          <cell r="F2642">
            <v>15.04</v>
          </cell>
        </row>
        <row r="2643">
          <cell r="B2643">
            <v>37984</v>
          </cell>
          <cell r="C2643" t="str">
            <v>LUVA DE CORRER, CPVC, SOLDAVEL, 35 MM, PARA AGUA QUENTE PREDIAL</v>
          </cell>
          <cell r="D2643" t="str">
            <v>UN</v>
          </cell>
          <cell r="E2643">
            <v>21.13</v>
          </cell>
          <cell r="F2643">
            <v>21.13</v>
          </cell>
        </row>
        <row r="2644">
          <cell r="B2644">
            <v>37985</v>
          </cell>
          <cell r="C2644" t="str">
            <v>LUVA DE CORRER, CPVC, SOLDAVEL, 42 MM, PARA AGUA QUENTE PREDIAL</v>
          </cell>
          <cell r="D2644" t="str">
            <v>UN</v>
          </cell>
          <cell r="E2644">
            <v>30.02</v>
          </cell>
          <cell r="F2644">
            <v>30.02</v>
          </cell>
        </row>
        <row r="2645">
          <cell r="B2645">
            <v>20165</v>
          </cell>
          <cell r="C2645" t="str">
            <v>LUVA DE CORRER, PVC SERIE R, 100 MM, PARA ESGOTO PREDIAL</v>
          </cell>
          <cell r="D2645" t="str">
            <v>UN</v>
          </cell>
          <cell r="E2645">
            <v>21.98</v>
          </cell>
          <cell r="F2645">
            <v>21.98</v>
          </cell>
        </row>
        <row r="2646">
          <cell r="B2646">
            <v>20166</v>
          </cell>
          <cell r="C2646" t="str">
            <v>LUVA DE CORRER, PVC SERIE R, 150 MM, PARA ESGOTO PREDIAL</v>
          </cell>
          <cell r="D2646" t="str">
            <v>UN</v>
          </cell>
          <cell r="E2646">
            <v>67.14</v>
          </cell>
          <cell r="F2646">
            <v>67.14</v>
          </cell>
        </row>
        <row r="2647">
          <cell r="B2647">
            <v>20164</v>
          </cell>
          <cell r="C2647" t="str">
            <v>LUVA DE CORRER, PVC SERIE R, 75 MM, PARA ESGOTO PREDIAL</v>
          </cell>
          <cell r="D2647" t="str">
            <v>UN</v>
          </cell>
          <cell r="E2647">
            <v>10.56</v>
          </cell>
          <cell r="F2647">
            <v>10.56</v>
          </cell>
        </row>
        <row r="2648">
          <cell r="B2648">
            <v>3893</v>
          </cell>
          <cell r="C2648" t="str">
            <v>LUVA DE CORRER, PVC, DN 100 MM, PARA ESGOTO PREDIAL</v>
          </cell>
          <cell r="D2648" t="str">
            <v>UN</v>
          </cell>
          <cell r="E2648">
            <v>16.55</v>
          </cell>
          <cell r="F2648">
            <v>16.55</v>
          </cell>
        </row>
        <row r="2649">
          <cell r="B2649">
            <v>3848</v>
          </cell>
          <cell r="C2649" t="str">
            <v>LUVA DE CORRER, PVC, DN 50 MM, PARA ESGOTO PREDIAL</v>
          </cell>
          <cell r="D2649" t="str">
            <v>UN</v>
          </cell>
          <cell r="E2649">
            <v>10.09</v>
          </cell>
          <cell r="F2649">
            <v>10.09</v>
          </cell>
        </row>
        <row r="2650">
          <cell r="B2650">
            <v>3895</v>
          </cell>
          <cell r="C2650" t="str">
            <v>LUVA DE CORRER, PVC, DN 75 MM, PARA ESGOTO PREDIAL</v>
          </cell>
          <cell r="D2650" t="str">
            <v>UN</v>
          </cell>
          <cell r="E2650">
            <v>11.21</v>
          </cell>
          <cell r="F2650">
            <v>11.21</v>
          </cell>
        </row>
        <row r="2651">
          <cell r="B2651">
            <v>12404</v>
          </cell>
          <cell r="C2651" t="str">
            <v>LUVA DE FERRO GALVANIZADO, COM ROSCA BSP MACHO/FEMEA, DE 3/4"</v>
          </cell>
          <cell r="D2651" t="str">
            <v>UN</v>
          </cell>
        </row>
        <row r="2652">
          <cell r="B2652">
            <v>3939</v>
          </cell>
          <cell r="C2652" t="str">
            <v>LUVA DE FERRO GALVANIZADO, COM ROSCA BSP, DE 1 1/2"</v>
          </cell>
          <cell r="D2652" t="str">
            <v>UN</v>
          </cell>
        </row>
        <row r="2653">
          <cell r="B2653">
            <v>3911</v>
          </cell>
          <cell r="C2653" t="str">
            <v>LUVA DE FERRO GALVANIZADO, COM ROSCA BSP, DE 1 1/4"</v>
          </cell>
          <cell r="D2653" t="str">
            <v>UN</v>
          </cell>
        </row>
        <row r="2654">
          <cell r="B2654">
            <v>3910</v>
          </cell>
          <cell r="C2654" t="str">
            <v>LUVA DE FERRO GALVANIZADO, COM ROSCA BSP, DE 1"</v>
          </cell>
          <cell r="D2654" t="str">
            <v>UN</v>
          </cell>
        </row>
        <row r="2655">
          <cell r="B2655">
            <v>3908</v>
          </cell>
          <cell r="C2655" t="str">
            <v>LUVA DE FERRO GALVANIZADO, COM ROSCA BSP, DE 1/2"</v>
          </cell>
          <cell r="D2655" t="str">
            <v>UN</v>
          </cell>
        </row>
        <row r="2656">
          <cell r="B2656">
            <v>3913</v>
          </cell>
          <cell r="C2656" t="str">
            <v>LUVA DE FERRO GALVANIZADO, COM ROSCA BSP, DE 2 1/2"</v>
          </cell>
          <cell r="D2656" t="str">
            <v>UN</v>
          </cell>
        </row>
        <row r="2657">
          <cell r="B2657">
            <v>3912</v>
          </cell>
          <cell r="C2657" t="str">
            <v>LUVA DE FERRO GALVANIZADO, COM ROSCA BSP, DE 2"</v>
          </cell>
          <cell r="D2657" t="str">
            <v>UN</v>
          </cell>
        </row>
        <row r="2658">
          <cell r="B2658">
            <v>3914</v>
          </cell>
          <cell r="C2658" t="str">
            <v>LUVA DE FERRO GALVANIZADO, COM ROSCA BSP, DE 3"</v>
          </cell>
          <cell r="D2658" t="str">
            <v>UN</v>
          </cell>
        </row>
        <row r="2659">
          <cell r="B2659">
            <v>3909</v>
          </cell>
          <cell r="C2659" t="str">
            <v>LUVA DE FERRO GALVANIZADO, COM ROSCA BSP, DE 3/4"</v>
          </cell>
          <cell r="D2659" t="str">
            <v>UN</v>
          </cell>
        </row>
        <row r="2660">
          <cell r="B2660">
            <v>3915</v>
          </cell>
          <cell r="C2660" t="str">
            <v>LUVA DE FERRO GALVANIZADO, COM ROSCA BSP, DE 4"</v>
          </cell>
          <cell r="D2660" t="str">
            <v>UN</v>
          </cell>
        </row>
        <row r="2661">
          <cell r="B2661">
            <v>3916</v>
          </cell>
          <cell r="C2661" t="str">
            <v>LUVA DE FERRO GALVANIZADO, COM ROSCA BSP, DE 5"</v>
          </cell>
          <cell r="D2661" t="str">
            <v>UN</v>
          </cell>
        </row>
        <row r="2662">
          <cell r="B2662">
            <v>3917</v>
          </cell>
          <cell r="C2662" t="str">
            <v>LUVA DE FERRO GALVANIZADO, COM ROSCA BSP, DE 6"</v>
          </cell>
          <cell r="D2662" t="str">
            <v>UN</v>
          </cell>
        </row>
        <row r="2663">
          <cell r="B2663">
            <v>1904</v>
          </cell>
          <cell r="C2663" t="str">
            <v>LUVA DE PRESSAO, EM PVC, DE 20 MM, PARA ELETRODUTO FLEXIVEL</v>
          </cell>
          <cell r="D2663" t="str">
            <v>UN</v>
          </cell>
          <cell r="E2663">
            <v>1.39</v>
          </cell>
          <cell r="F2663">
            <v>1.39</v>
          </cell>
        </row>
        <row r="2664">
          <cell r="B2664">
            <v>1899</v>
          </cell>
          <cell r="C2664" t="str">
            <v>LUVA DE PRESSAO, EM PVC, DE 25 MM, PARA ELETRODUTO FLEXIVEL</v>
          </cell>
          <cell r="D2664" t="str">
            <v>UN</v>
          </cell>
          <cell r="E2664">
            <v>1.57</v>
          </cell>
          <cell r="F2664">
            <v>1.57</v>
          </cell>
        </row>
        <row r="2665">
          <cell r="B2665">
            <v>1900</v>
          </cell>
          <cell r="C2665" t="str">
            <v>LUVA DE PRESSAO, EM PVC, DE 32 MM, PARA ELETRODUTO FLEXIVEL</v>
          </cell>
          <cell r="D2665" t="str">
            <v>UN</v>
          </cell>
          <cell r="E2665">
            <v>2.5499999999999998</v>
          </cell>
          <cell r="F2665">
            <v>2.5499999999999998</v>
          </cell>
        </row>
        <row r="2666">
          <cell r="B2666">
            <v>12407</v>
          </cell>
          <cell r="C2666" t="str">
            <v>LUVA DE REDUCAO DE FERRO GALVANIZADO, COM ROSCA BSP MACHO/FEMEA, DE 1 1/2" X 1"</v>
          </cell>
          <cell r="D2666" t="str">
            <v>UN</v>
          </cell>
        </row>
        <row r="2667">
          <cell r="B2667">
            <v>12408</v>
          </cell>
          <cell r="C2667" t="str">
            <v>LUVA DE REDUCAO DE FERRO GALVANIZADO, COM ROSCA BSP MACHO/FEMEA, DE 1" X 1/2"</v>
          </cell>
          <cell r="D2667" t="str">
            <v>UN</v>
          </cell>
        </row>
        <row r="2668">
          <cell r="B2668">
            <v>12409</v>
          </cell>
          <cell r="C2668" t="str">
            <v>LUVA DE REDUCAO DE FERRO GALVANIZADO, COM ROSCA BSP MACHO/FEMEA, DE 1" X 3/4"</v>
          </cell>
          <cell r="D2668" t="str">
            <v>UN</v>
          </cell>
        </row>
        <row r="2669">
          <cell r="B2669">
            <v>12410</v>
          </cell>
          <cell r="C2669" t="str">
            <v>LUVA DE REDUCAO DE FERRO GALVANIZADO, COM ROSCA BSP MACHO/FEMEA, DE 3/4" X 1/2"</v>
          </cell>
          <cell r="D2669" t="str">
            <v>UN</v>
          </cell>
        </row>
        <row r="2670">
          <cell r="B2670">
            <v>3936</v>
          </cell>
          <cell r="C2670" t="str">
            <v>LUVA DE REDUCAO DE FERRO GALVANIZADO, COM ROSCA BSP, DE 1 1/2" X 1 1/4"</v>
          </cell>
          <cell r="D2670" t="str">
            <v>UN</v>
          </cell>
        </row>
        <row r="2671">
          <cell r="B2671">
            <v>3924</v>
          </cell>
          <cell r="C2671" t="str">
            <v>LUVA DE REDUCAO DE FERRO GALVANIZADO, COM ROSCA BSP, DE 1 1/2" X 1"</v>
          </cell>
          <cell r="D2671" t="str">
            <v>UN</v>
          </cell>
        </row>
        <row r="2672">
          <cell r="B2672">
            <v>3922</v>
          </cell>
          <cell r="C2672" t="str">
            <v>LUVA DE REDUCAO DE FERRO GALVANIZADO, COM ROSCA BSP, DE 1 1/2" X 1/2"</v>
          </cell>
          <cell r="D2672" t="str">
            <v>UN</v>
          </cell>
        </row>
        <row r="2673">
          <cell r="B2673">
            <v>3923</v>
          </cell>
          <cell r="C2673" t="str">
            <v>LUVA DE REDUCAO DE FERRO GALVANIZADO, COM ROSCA BSP, DE 1 1/2" X 3/4"</v>
          </cell>
          <cell r="D2673" t="str">
            <v>UN</v>
          </cell>
        </row>
        <row r="2674">
          <cell r="B2674">
            <v>3921</v>
          </cell>
          <cell r="C2674" t="str">
            <v>LUVA DE REDUCAO DE FERRO GALVANIZADO, COM ROSCA BSP, DE 1 1/4" X 1"</v>
          </cell>
          <cell r="D2674" t="str">
            <v>UN</v>
          </cell>
        </row>
        <row r="2675">
          <cell r="B2675">
            <v>3937</v>
          </cell>
          <cell r="C2675" t="str">
            <v>LUVA DE REDUCAO DE FERRO GALVANIZADO, COM ROSCA BSP, DE 1 1/4" X 1/2"</v>
          </cell>
          <cell r="D2675" t="str">
            <v>UN</v>
          </cell>
        </row>
        <row r="2676">
          <cell r="B2676">
            <v>3920</v>
          </cell>
          <cell r="C2676" t="str">
            <v>LUVA DE REDUCAO DE FERRO GALVANIZADO, COM ROSCA BSP, DE 1 1/4" X 3/4"</v>
          </cell>
          <cell r="D2676" t="str">
            <v>UN</v>
          </cell>
        </row>
        <row r="2677">
          <cell r="B2677">
            <v>3938</v>
          </cell>
          <cell r="C2677" t="str">
            <v>LUVA DE REDUCAO DE FERRO GALVANIZADO, COM ROSCA BSP, DE 1" X 1/2"</v>
          </cell>
          <cell r="D2677" t="str">
            <v>UN</v>
          </cell>
        </row>
        <row r="2678">
          <cell r="B2678">
            <v>3919</v>
          </cell>
          <cell r="C2678" t="str">
            <v>LUVA DE REDUCAO DE FERRO GALVANIZADO, COM ROSCA BSP, DE 1" X 3/4"</v>
          </cell>
          <cell r="D2678" t="str">
            <v>UN</v>
          </cell>
        </row>
        <row r="2679">
          <cell r="B2679">
            <v>3927</v>
          </cell>
          <cell r="C2679" t="str">
            <v>LUVA DE REDUCAO DE FERRO GALVANIZADO, COM ROSCA BSP, DE 2 1/2" X 1 1/2"</v>
          </cell>
          <cell r="D2679" t="str">
            <v>UN</v>
          </cell>
        </row>
        <row r="2680">
          <cell r="B2680">
            <v>3928</v>
          </cell>
          <cell r="C2680" t="str">
            <v>LUVA DE REDUCAO DE FERRO GALVANIZADO, COM ROSCA BSP, DE 2 1/2" X 2"</v>
          </cell>
          <cell r="D2680" t="str">
            <v>UN</v>
          </cell>
        </row>
        <row r="2681">
          <cell r="B2681">
            <v>3926</v>
          </cell>
          <cell r="C2681" t="str">
            <v>LUVA DE REDUCAO DE FERRO GALVANIZADO, COM ROSCA BSP, DE 2" X 1 1/2"</v>
          </cell>
          <cell r="D2681" t="str">
            <v>UN</v>
          </cell>
        </row>
        <row r="2682">
          <cell r="B2682">
            <v>3935</v>
          </cell>
          <cell r="C2682" t="str">
            <v>LUVA DE REDUCAO DE FERRO GALVANIZADO, COM ROSCA BSP, DE 2" X 1 1/4"</v>
          </cell>
          <cell r="D2682" t="str">
            <v>UN</v>
          </cell>
        </row>
        <row r="2683">
          <cell r="B2683">
            <v>3925</v>
          </cell>
          <cell r="C2683" t="str">
            <v>LUVA DE REDUCAO DE FERRO GALVANIZADO, COM ROSCA BSP, DE 2" X 1"</v>
          </cell>
          <cell r="D2683" t="str">
            <v>UN</v>
          </cell>
        </row>
        <row r="2684">
          <cell r="B2684">
            <v>3929</v>
          </cell>
          <cell r="C2684" t="str">
            <v>LUVA DE REDUCAO DE FERRO GALVANIZADO, COM ROSCA BSP, DE 3" X 1 1/2"</v>
          </cell>
          <cell r="D2684" t="str">
            <v>UN</v>
          </cell>
        </row>
        <row r="2685">
          <cell r="B2685">
            <v>3931</v>
          </cell>
          <cell r="C2685" t="str">
            <v>LUVA DE REDUCAO DE FERRO GALVANIZADO, COM ROSCA BSP, DE 3" X 2 1/2"</v>
          </cell>
          <cell r="D2685" t="str">
            <v>UN</v>
          </cell>
        </row>
        <row r="2686">
          <cell r="B2686">
            <v>3930</v>
          </cell>
          <cell r="C2686" t="str">
            <v>LUVA DE REDUCAO DE FERRO GALVANIZADO, COM ROSCA BSP, DE 3" X 2"</v>
          </cell>
          <cell r="D2686" t="str">
            <v>UN</v>
          </cell>
        </row>
        <row r="2687">
          <cell r="B2687">
            <v>12406</v>
          </cell>
          <cell r="C2687" t="str">
            <v>LUVA DE REDUCAO DE FERRO GALVANIZADO, COM ROSCA BSP, DE 3/4" X 1/2"</v>
          </cell>
          <cell r="D2687" t="str">
            <v>UN</v>
          </cell>
        </row>
        <row r="2688">
          <cell r="B2688">
            <v>3932</v>
          </cell>
          <cell r="C2688" t="str">
            <v>LUVA DE REDUCAO DE FERRO GALVANIZADO, COM ROSCA BSP, DE 4" X 2 1/2"</v>
          </cell>
          <cell r="D2688" t="str">
            <v>UN</v>
          </cell>
        </row>
        <row r="2689">
          <cell r="B2689">
            <v>3933</v>
          </cell>
          <cell r="C2689" t="str">
            <v>LUVA DE REDUCAO DE FERRO GALVANIZADO, COM ROSCA BSP, DE 4" X 2"</v>
          </cell>
          <cell r="D2689" t="str">
            <v>UN</v>
          </cell>
        </row>
        <row r="2690">
          <cell r="B2690">
            <v>3934</v>
          </cell>
          <cell r="C2690" t="str">
            <v>LUVA DE REDUCAO DE FERRO GALVANIZADO, COM ROSCA BSP, DE 4" X 3"</v>
          </cell>
          <cell r="D2690" t="str">
            <v>UN</v>
          </cell>
        </row>
        <row r="2691">
          <cell r="B2691">
            <v>40355</v>
          </cell>
          <cell r="C2691" t="str">
            <v>LUVA DE REDUCAO EM ACO CARBONO, COM ENCAIXE PARA SOLDA DN SW, PRESSAO 3.000 LBS, 3/4" X 1/2"</v>
          </cell>
          <cell r="D2691" t="str">
            <v>UN</v>
          </cell>
        </row>
        <row r="2692">
          <cell r="B2692">
            <v>40364</v>
          </cell>
          <cell r="C2692" t="str">
            <v>LUVA DE REDUCAO EM ACO CARBONO, COM ENCAIXE PARA SOLDA DN SW, PRESSAO 3.000 LBS, DN 1 1/2" X 1 1/4"</v>
          </cell>
          <cell r="D2692" t="str">
            <v>UN</v>
          </cell>
        </row>
        <row r="2693">
          <cell r="B2693">
            <v>40361</v>
          </cell>
          <cell r="C2693" t="str">
            <v>LUVA DE REDUCAO EM ACO CARBONO, COM ENCAIXE PARA SOLDA DN SW, PRESSAO 3.000 LBS, DN 1 1/4" X 1"</v>
          </cell>
          <cell r="D2693" t="str">
            <v>UN</v>
          </cell>
        </row>
        <row r="2694">
          <cell r="B2694">
            <v>40358</v>
          </cell>
          <cell r="C2694" t="str">
            <v>LUVA DE REDUCAO EM ACO CARBONO, COM ENCAIXE PARA SOLDA DN SW, PRESSAO 3.000 LBS, DN 1" X 3/4"</v>
          </cell>
          <cell r="D2694" t="str">
            <v>UN</v>
          </cell>
        </row>
        <row r="2695">
          <cell r="B2695">
            <v>40370</v>
          </cell>
          <cell r="C2695" t="str">
            <v>LUVA DE REDUCAO EM ACO CARBONO, COM ENCAIXE PARA SOLDA DN SW, PRESSAO 3.000 LBS, DN 2 1/2" X 2"</v>
          </cell>
          <cell r="D2695" t="str">
            <v>UN</v>
          </cell>
        </row>
        <row r="2696">
          <cell r="B2696">
            <v>40367</v>
          </cell>
          <cell r="C2696" t="str">
            <v>LUVA DE REDUCAO EM ACO CARBONO, COM ENCAIXE PARA SOLDA DN SW, PRESSAO 3.000 LBS, DN 2" X 1 1/2"</v>
          </cell>
          <cell r="D2696" t="str">
            <v>UN</v>
          </cell>
        </row>
        <row r="2697">
          <cell r="B2697">
            <v>40373</v>
          </cell>
          <cell r="C2697" t="str">
            <v>LUVA DE REDUCAO EM ACO CARBONO, COM ENCAIXE PARA SOLDA DN SW, PRESSAO 3.000 LBS, DN 3" X 2 1/2"</v>
          </cell>
          <cell r="D2697" t="str">
            <v>UN</v>
          </cell>
        </row>
        <row r="2698">
          <cell r="B2698">
            <v>3907</v>
          </cell>
          <cell r="C2698" t="str">
            <v>LUVA DE REDUCAO ROSCAVEL, PVC, 1" X 3/4", PARA AGUA FRIA PREDIAL</v>
          </cell>
          <cell r="D2698" t="str">
            <v>UN</v>
          </cell>
          <cell r="E2698">
            <v>5.29</v>
          </cell>
          <cell r="F2698">
            <v>5.29</v>
          </cell>
        </row>
        <row r="2699">
          <cell r="B2699">
            <v>3889</v>
          </cell>
          <cell r="C2699" t="str">
            <v>LUVA DE REDUCAO ROSCAVEL, PVC, 3/4" X 1/2", PARA AGUA FRIA PREDIAL</v>
          </cell>
          <cell r="D2699" t="str">
            <v>UN</v>
          </cell>
          <cell r="E2699">
            <v>3.76</v>
          </cell>
          <cell r="F2699">
            <v>3.76</v>
          </cell>
        </row>
        <row r="2700">
          <cell r="B2700">
            <v>3868</v>
          </cell>
          <cell r="C2700" t="str">
            <v>LUVA DE REDUCAO SOLDAVEL, PVC, 25 MM X 20 MM, PARA AGUA FRIA PREDIAL</v>
          </cell>
          <cell r="D2700" t="str">
            <v>UN</v>
          </cell>
          <cell r="E2700">
            <v>1.38</v>
          </cell>
          <cell r="F2700">
            <v>1.38</v>
          </cell>
        </row>
        <row r="2701">
          <cell r="B2701">
            <v>3869</v>
          </cell>
          <cell r="C2701" t="str">
            <v>LUVA DE REDUCAO SOLDAVEL, PVC, 32 MM X 25 MM, PARA AGUA FRIA PREDIAL</v>
          </cell>
          <cell r="D2701" t="str">
            <v>UN</v>
          </cell>
          <cell r="E2701">
            <v>3.06</v>
          </cell>
          <cell r="F2701">
            <v>3.06</v>
          </cell>
        </row>
        <row r="2702">
          <cell r="B2702">
            <v>3872</v>
          </cell>
          <cell r="C2702" t="str">
            <v>LUVA DE REDUCAO SOLDAVEL, PVC, 40 MM X 32 MM, PARA AGUA FRIA PREDIAL</v>
          </cell>
          <cell r="D2702" t="str">
            <v>UN</v>
          </cell>
          <cell r="E2702">
            <v>5.22</v>
          </cell>
          <cell r="F2702">
            <v>5.22</v>
          </cell>
        </row>
        <row r="2703">
          <cell r="B2703">
            <v>3850</v>
          </cell>
          <cell r="C2703" t="str">
            <v>LUVA DE REDUCAO SOLDAVEL, PVC, 60 MM X 50 MM, PARA AGUA FRIA PREDIAL</v>
          </cell>
          <cell r="D2703" t="str">
            <v>UN</v>
          </cell>
          <cell r="E2703">
            <v>12.04</v>
          </cell>
          <cell r="F2703">
            <v>12.04</v>
          </cell>
        </row>
        <row r="2704">
          <cell r="B2704">
            <v>38023</v>
          </cell>
          <cell r="C2704" t="str">
            <v>LUVA DE REDUCAO, SOLDAVEL, PVC, 50 X 25 MM, PARA AGUA FRIA PREDIAL</v>
          </cell>
          <cell r="D2704" t="str">
            <v>UN</v>
          </cell>
          <cell r="E2704">
            <v>6.13</v>
          </cell>
          <cell r="F2704">
            <v>6.13</v>
          </cell>
        </row>
        <row r="2705">
          <cell r="B2705">
            <v>37986</v>
          </cell>
          <cell r="C2705" t="str">
            <v>LUVA DE TRANSICAO DE CPVC X PVC, SOLDAVEL, 22 X 25 MM, PARA AGUA QUENTE</v>
          </cell>
          <cell r="D2705" t="str">
            <v>UN</v>
          </cell>
          <cell r="E2705">
            <v>2.39</v>
          </cell>
          <cell r="F2705">
            <v>2.39</v>
          </cell>
        </row>
        <row r="2706">
          <cell r="B2706">
            <v>21120</v>
          </cell>
          <cell r="C2706" t="str">
            <v>LUVA DE TRANSICAO, CPVC, 15 MM X 1/2", PARA AGUA QUENTE PREDIAL</v>
          </cell>
          <cell r="D2706" t="str">
            <v>UN</v>
          </cell>
          <cell r="E2706">
            <v>12.21</v>
          </cell>
          <cell r="F2706">
            <v>12.21</v>
          </cell>
        </row>
        <row r="2707">
          <cell r="B2707">
            <v>39318</v>
          </cell>
          <cell r="C2707" t="str">
            <v>LUVA DE TRANSICAO, CPVC, 22 MM X 1/2", PARA AGUA QUENTE</v>
          </cell>
          <cell r="D2707" t="str">
            <v>UN</v>
          </cell>
          <cell r="E2707">
            <v>11.36</v>
          </cell>
          <cell r="F2707">
            <v>11.36</v>
          </cell>
        </row>
        <row r="2708">
          <cell r="B2708">
            <v>37987</v>
          </cell>
          <cell r="C2708" t="str">
            <v>LUVA DE TRANSICAO, CPVC, SOLDAVEL, 42 MM X 1 1/2", PARA AGUA QUENTE</v>
          </cell>
          <cell r="D2708" t="str">
            <v>UN</v>
          </cell>
          <cell r="E2708">
            <v>119.4</v>
          </cell>
          <cell r="F2708">
            <v>119.4</v>
          </cell>
        </row>
        <row r="2709">
          <cell r="B2709">
            <v>37988</v>
          </cell>
          <cell r="C2709" t="str">
            <v>LUVA DE TRANSICAO, CPVC, SOLDAVEL, 54 MM X 2", PARA AGUA QUENTE PREDIAL</v>
          </cell>
          <cell r="D2709" t="str">
            <v>UN</v>
          </cell>
          <cell r="E2709">
            <v>189.74</v>
          </cell>
          <cell r="F2709">
            <v>189.74</v>
          </cell>
        </row>
        <row r="2710">
          <cell r="B2710">
            <v>40366</v>
          </cell>
          <cell r="C2710" t="str">
            <v>LUVA EM ACO CARBONO, SOLDAVEL, PRESSAO 3.000 LBS, DN 1 1/2"</v>
          </cell>
          <cell r="D2710" t="str">
            <v>UN</v>
          </cell>
        </row>
        <row r="2711">
          <cell r="B2711">
            <v>40363</v>
          </cell>
          <cell r="C2711" t="str">
            <v>LUVA EM ACO CARBONO, SOLDAVEL, PRESSAO 3.000 LBS, DN 1 1/4"</v>
          </cell>
          <cell r="D2711" t="str">
            <v>UN</v>
          </cell>
        </row>
        <row r="2712">
          <cell r="B2712">
            <v>40360</v>
          </cell>
          <cell r="C2712" t="str">
            <v>LUVA EM ACO CARBONO, SOLDAVEL, PRESSAO 3.000 LBS, DN 1"</v>
          </cell>
          <cell r="D2712" t="str">
            <v>UN</v>
          </cell>
        </row>
        <row r="2713">
          <cell r="B2713">
            <v>40354</v>
          </cell>
          <cell r="C2713" t="str">
            <v>LUVA EM ACO CARBONO, SOLDAVEL, PRESSAO 3.000 LBS, DN 1/2"</v>
          </cell>
          <cell r="D2713" t="str">
            <v>UN</v>
          </cell>
        </row>
        <row r="2714">
          <cell r="B2714">
            <v>40372</v>
          </cell>
          <cell r="C2714" t="str">
            <v>LUVA EM ACO CARBONO, SOLDAVEL, PRESSAO 3.000 LBS, DN 2 1/2"</v>
          </cell>
          <cell r="D2714" t="str">
            <v>UN</v>
          </cell>
        </row>
        <row r="2715">
          <cell r="B2715">
            <v>40369</v>
          </cell>
          <cell r="C2715" t="str">
            <v>LUVA EM ACO CARBONO, SOLDAVEL, PRESSAO 3.000 LBS, DN 2"</v>
          </cell>
          <cell r="D2715" t="str">
            <v>UN</v>
          </cell>
        </row>
        <row r="2716">
          <cell r="B2716">
            <v>40375</v>
          </cell>
          <cell r="C2716" t="str">
            <v>LUVA EM ACO CARBONO, SOLDAVEL, PRESSAO 3.000 LBS, DN 3"</v>
          </cell>
          <cell r="D2716" t="str">
            <v>UN</v>
          </cell>
        </row>
        <row r="2717">
          <cell r="B2717">
            <v>40357</v>
          </cell>
          <cell r="C2717" t="str">
            <v>LUVA EM ACO CARBONO, SOLDAVEL, PRESSAO 3.000 LBS, DN 3/4"</v>
          </cell>
          <cell r="D2717" t="str">
            <v>UN</v>
          </cell>
        </row>
        <row r="2718">
          <cell r="B2718">
            <v>1893</v>
          </cell>
          <cell r="C2718" t="str">
            <v>LUVA EM PVC RIGIDO ROSCAVEL, DE 1 1/2", PARA ELETRODUTO</v>
          </cell>
          <cell r="D2718" t="str">
            <v>UN</v>
          </cell>
          <cell r="E2718">
            <v>5.24</v>
          </cell>
          <cell r="F2718">
            <v>5.24</v>
          </cell>
        </row>
        <row r="2719">
          <cell r="B2719">
            <v>1902</v>
          </cell>
          <cell r="C2719" t="str">
            <v>LUVA EM PVC RIGIDO ROSCAVEL, DE 1 1/4", PARA ELETRODUTO</v>
          </cell>
          <cell r="D2719" t="str">
            <v>UN</v>
          </cell>
          <cell r="E2719">
            <v>3.81</v>
          </cell>
          <cell r="F2719">
            <v>3.81</v>
          </cell>
        </row>
        <row r="2720">
          <cell r="B2720">
            <v>1892</v>
          </cell>
          <cell r="C2720" t="str">
            <v>LUVA EM PVC RIGIDO ROSCAVEL, DE 1", PARA ELETRODUTO</v>
          </cell>
          <cell r="D2720" t="str">
            <v>UN</v>
          </cell>
          <cell r="E2720">
            <v>2.4500000000000002</v>
          </cell>
          <cell r="F2720">
            <v>2.4500000000000002</v>
          </cell>
        </row>
        <row r="2721">
          <cell r="B2721">
            <v>1901</v>
          </cell>
          <cell r="C2721" t="str">
            <v>LUVA EM PVC RIGIDO ROSCAVEL, DE 1/2", PARA ELETRODUTO</v>
          </cell>
          <cell r="D2721" t="str">
            <v>UN</v>
          </cell>
          <cell r="E2721">
            <v>1.19</v>
          </cell>
          <cell r="F2721">
            <v>1.19</v>
          </cell>
        </row>
        <row r="2722">
          <cell r="B2722">
            <v>1907</v>
          </cell>
          <cell r="C2722" t="str">
            <v>LUVA EM PVC RIGIDO ROSCAVEL, DE 2 1/2", PARA ELETRODUTO</v>
          </cell>
          <cell r="D2722" t="str">
            <v>UN</v>
          </cell>
          <cell r="E2722">
            <v>16.850000000000001</v>
          </cell>
          <cell r="F2722">
            <v>16.850000000000001</v>
          </cell>
        </row>
        <row r="2723">
          <cell r="B2723">
            <v>1894</v>
          </cell>
          <cell r="C2723" t="str">
            <v>LUVA EM PVC RIGIDO ROSCAVEL, DE 2", PARA ELETRODUTO</v>
          </cell>
          <cell r="D2723" t="str">
            <v>UN</v>
          </cell>
          <cell r="E2723">
            <v>7.58</v>
          </cell>
          <cell r="F2723">
            <v>7.58</v>
          </cell>
        </row>
        <row r="2724">
          <cell r="B2724">
            <v>1896</v>
          </cell>
          <cell r="C2724" t="str">
            <v>LUVA EM PVC RIGIDO ROSCAVEL, DE 3", PARA ELETRODUTO</v>
          </cell>
          <cell r="D2724" t="str">
            <v>UN</v>
          </cell>
          <cell r="E2724">
            <v>22.63</v>
          </cell>
          <cell r="F2724">
            <v>22.63</v>
          </cell>
        </row>
        <row r="2725">
          <cell r="B2725">
            <v>1891</v>
          </cell>
          <cell r="C2725" t="str">
            <v>LUVA EM PVC RIGIDO ROSCAVEL, DE 3/4", PARA ELETRODUTO</v>
          </cell>
          <cell r="D2725" t="str">
            <v>UN</v>
          </cell>
          <cell r="E2725">
            <v>1.76</v>
          </cell>
          <cell r="F2725">
            <v>1.76</v>
          </cell>
        </row>
        <row r="2726">
          <cell r="B2726">
            <v>1895</v>
          </cell>
          <cell r="C2726" t="str">
            <v>LUVA EM PVC RIGIDO ROSCAVEL, DE 4", PARA ELETRODUTO</v>
          </cell>
          <cell r="D2726" t="str">
            <v>UN</v>
          </cell>
          <cell r="E2726">
            <v>39.76</v>
          </cell>
          <cell r="F2726">
            <v>39.76</v>
          </cell>
        </row>
        <row r="2727">
          <cell r="B2727">
            <v>2641</v>
          </cell>
          <cell r="C2727" t="str">
            <v>LUVA PARA ELETRODUTO, EM ACO GALVANIZADO ELETROLITICO, COM ROSCA, DIAMETRO DE 100 MM (4")</v>
          </cell>
          <cell r="D2727" t="str">
            <v>UN</v>
          </cell>
        </row>
        <row r="2728">
          <cell r="B2728">
            <v>2636</v>
          </cell>
          <cell r="C2728" t="str">
            <v>LUVA PARA ELETRODUTO, EM ACO GALVANIZADO ELETROLITICO, COM ROSCA, DIAMETRO DE 15 MM (1/2")</v>
          </cell>
          <cell r="D2728" t="str">
            <v>UN</v>
          </cell>
        </row>
        <row r="2729">
          <cell r="B2729">
            <v>2637</v>
          </cell>
          <cell r="C2729" t="str">
            <v>LUVA PARA ELETRODUTO, EM ACO GALVANIZADO ELETROLITICO, COM ROSCA, DIAMETRO DE 20 MM (3/4")</v>
          </cell>
          <cell r="D2729" t="str">
            <v>UN</v>
          </cell>
        </row>
        <row r="2730">
          <cell r="B2730">
            <v>2638</v>
          </cell>
          <cell r="C2730" t="str">
            <v>LUVA PARA ELETRODUTO, EM ACO GALVANIZADO ELETROLITICO, COM ROSCA, DIAMETRO DE 25 MM (1")</v>
          </cell>
          <cell r="D2730" t="str">
            <v>UN</v>
          </cell>
        </row>
        <row r="2731">
          <cell r="B2731">
            <v>2639</v>
          </cell>
          <cell r="C2731" t="str">
            <v>LUVA PARA ELETRODUTO, EM ACO GALVANIZADO ELETROLITICO, COM ROSCA, DIAMETRO DE 32 MM (1 1/4")</v>
          </cell>
          <cell r="D2731" t="str">
            <v>UN</v>
          </cell>
        </row>
        <row r="2732">
          <cell r="B2732">
            <v>2644</v>
          </cell>
          <cell r="C2732" t="str">
            <v>LUVA PARA ELETRODUTO, EM ACO GALVANIZADO ELETROLITICO, COM ROSCA, DIAMETRO DE 40 MM (1 1/2")</v>
          </cell>
          <cell r="D2732" t="str">
            <v>UN</v>
          </cell>
        </row>
        <row r="2733">
          <cell r="B2733">
            <v>2640</v>
          </cell>
          <cell r="C2733" t="str">
            <v>LUVA PARA ELETRODUTO, EM ACO GALVANIZADO ELETROLITICO, COM ROSCA, DIAMETRO DE 65 MM (2 1/2")</v>
          </cell>
          <cell r="D2733" t="str">
            <v>UN</v>
          </cell>
        </row>
        <row r="2734">
          <cell r="B2734">
            <v>2642</v>
          </cell>
          <cell r="C2734" t="str">
            <v>LUVA PARA ELETRODUTO, EM ACO GALVANIZADO ELETROLITICO, COM ROSCA, DIAMETRO DE 80 MM (3")</v>
          </cell>
          <cell r="D2734" t="str">
            <v>UN</v>
          </cell>
        </row>
        <row r="2735">
          <cell r="B2735">
            <v>2643</v>
          </cell>
          <cell r="C2735" t="str">
            <v>LUVA PARA ELETRODUTO, EM ACO GALVANIZADO ELETROLITICO, COM ROSCA,DIAMETRO DE 50 MM (2")</v>
          </cell>
          <cell r="D2735" t="str">
            <v>UN</v>
          </cell>
        </row>
        <row r="2736">
          <cell r="B2736">
            <v>44281</v>
          </cell>
          <cell r="C2736" t="str">
            <v>LUVA PARA PERFURATRIZ DE ESTEIRA T38, D = 1 1/2"</v>
          </cell>
          <cell r="D2736" t="str">
            <v>UN</v>
          </cell>
          <cell r="E2736">
            <v>285.14999999999998</v>
          </cell>
          <cell r="F2736">
            <v>285.14999999999998</v>
          </cell>
        </row>
        <row r="2737">
          <cell r="B2737">
            <v>39855</v>
          </cell>
          <cell r="C2737" t="str">
            <v>LUVA PASSANTE DE COBRE SEM ANEL DE SOLDA, BOLSA 15 MM</v>
          </cell>
          <cell r="D2737" t="str">
            <v>UN</v>
          </cell>
        </row>
        <row r="2738">
          <cell r="B2738">
            <v>39856</v>
          </cell>
          <cell r="C2738" t="str">
            <v>LUVA PASSANTE DE COBRE SEM ANEL DE SOLDA, BOLSA 22 MM</v>
          </cell>
          <cell r="D2738" t="str">
            <v>UN</v>
          </cell>
        </row>
        <row r="2739">
          <cell r="B2739">
            <v>39857</v>
          </cell>
          <cell r="C2739" t="str">
            <v>LUVA PASSANTE DE COBRE SEM ANEL DE SOLDA, BOLSA 28 MM</v>
          </cell>
          <cell r="D2739" t="str">
            <v>UN</v>
          </cell>
        </row>
        <row r="2740">
          <cell r="B2740">
            <v>39858</v>
          </cell>
          <cell r="C2740" t="str">
            <v>LUVA PASSANTE DE COBRE SEM ANEL DE SOLDA, BOLSA 35 MM</v>
          </cell>
          <cell r="D2740" t="str">
            <v>UN</v>
          </cell>
        </row>
        <row r="2741">
          <cell r="B2741">
            <v>39859</v>
          </cell>
          <cell r="C2741" t="str">
            <v>LUVA PASSANTE DE COBRE SEM ANEL DE SOLDA, BOLSA 42 MM</v>
          </cell>
          <cell r="D2741" t="str">
            <v>UN</v>
          </cell>
        </row>
        <row r="2742">
          <cell r="B2742">
            <v>39860</v>
          </cell>
          <cell r="C2742" t="str">
            <v>LUVA PASSANTE DE COBRE SEM ANEL DE SOLDA, BOLSA 54 MM</v>
          </cell>
          <cell r="D2742" t="str">
            <v>UN</v>
          </cell>
        </row>
        <row r="2743">
          <cell r="B2743">
            <v>39861</v>
          </cell>
          <cell r="C2743" t="str">
            <v>LUVA PASSANTE DE COBRE SEM ANEL DE SOLDA, BOLSA 66 MM</v>
          </cell>
          <cell r="D2743" t="str">
            <v>UN</v>
          </cell>
        </row>
        <row r="2744">
          <cell r="B2744">
            <v>3867</v>
          </cell>
          <cell r="C2744" t="str">
            <v>LUVA PVC SOLDAVEL, 110 MM, PARA AGUA FRIA PREDIAL</v>
          </cell>
          <cell r="D2744" t="str">
            <v>UN</v>
          </cell>
          <cell r="E2744">
            <v>73.34</v>
          </cell>
          <cell r="F2744">
            <v>73.34</v>
          </cell>
        </row>
        <row r="2745">
          <cell r="B2745">
            <v>3861</v>
          </cell>
          <cell r="C2745" t="str">
            <v>LUVA PVC SOLDAVEL, 20 MM, PARA AGUA FRIA PREDIAL</v>
          </cell>
          <cell r="D2745" t="str">
            <v>UN</v>
          </cell>
          <cell r="E2745">
            <v>0.76</v>
          </cell>
          <cell r="F2745">
            <v>0.76</v>
          </cell>
        </row>
        <row r="2746">
          <cell r="B2746">
            <v>3904</v>
          </cell>
          <cell r="C2746" t="str">
            <v>LUVA PVC SOLDAVEL, 25 MM, PARA AGUA FRIA PREDIAL</v>
          </cell>
          <cell r="D2746" t="str">
            <v>UN</v>
          </cell>
          <cell r="E2746">
            <v>0.81</v>
          </cell>
          <cell r="F2746">
            <v>0.81</v>
          </cell>
        </row>
        <row r="2747">
          <cell r="B2747">
            <v>3903</v>
          </cell>
          <cell r="C2747" t="str">
            <v>LUVA PVC SOLDAVEL, 32 MM, PARA AGUA FRIA PREDIAL</v>
          </cell>
          <cell r="D2747" t="str">
            <v>UN</v>
          </cell>
          <cell r="E2747">
            <v>1.97</v>
          </cell>
          <cell r="F2747">
            <v>1.97</v>
          </cell>
        </row>
        <row r="2748">
          <cell r="B2748">
            <v>3862</v>
          </cell>
          <cell r="C2748" t="str">
            <v>LUVA PVC SOLDAVEL, 40 MM, PARA AGUA FRIA PREDIAL</v>
          </cell>
          <cell r="D2748" t="str">
            <v>UN</v>
          </cell>
          <cell r="E2748">
            <v>4.1900000000000004</v>
          </cell>
          <cell r="F2748">
            <v>4.1900000000000004</v>
          </cell>
        </row>
        <row r="2749">
          <cell r="B2749">
            <v>3863</v>
          </cell>
          <cell r="C2749" t="str">
            <v>LUVA PVC SOLDAVEL, 50 MM, PARA AGUA FRIA PREDIAL</v>
          </cell>
          <cell r="D2749" t="str">
            <v>UN</v>
          </cell>
          <cell r="E2749">
            <v>4.29</v>
          </cell>
          <cell r="F2749">
            <v>4.29</v>
          </cell>
        </row>
        <row r="2750">
          <cell r="B2750">
            <v>3864</v>
          </cell>
          <cell r="C2750" t="str">
            <v>LUVA PVC SOLDAVEL, 60 MM, PARA AGUA FRIA PREDIAL</v>
          </cell>
          <cell r="D2750" t="str">
            <v>UN</v>
          </cell>
          <cell r="E2750">
            <v>13.15</v>
          </cell>
          <cell r="F2750">
            <v>13.15</v>
          </cell>
        </row>
        <row r="2751">
          <cell r="B2751">
            <v>3865</v>
          </cell>
          <cell r="C2751" t="str">
            <v>LUVA PVC SOLDAVEL, 75 MM, PARA AGUA FRIA PREDIAL</v>
          </cell>
          <cell r="D2751" t="str">
            <v>UN</v>
          </cell>
          <cell r="E2751">
            <v>19.239999999999998</v>
          </cell>
          <cell r="F2751">
            <v>19.239999999999998</v>
          </cell>
        </row>
        <row r="2752">
          <cell r="B2752">
            <v>3866</v>
          </cell>
          <cell r="C2752" t="str">
            <v>LUVA PVC SOLDAVEL, 85 MM, PARA AGUA FRIA PREDIAL</v>
          </cell>
          <cell r="D2752" t="str">
            <v>UN</v>
          </cell>
          <cell r="E2752">
            <v>43.19</v>
          </cell>
          <cell r="F2752">
            <v>43.19</v>
          </cell>
        </row>
        <row r="2753">
          <cell r="B2753">
            <v>3878</v>
          </cell>
          <cell r="C2753" t="str">
            <v>LUVA PVC, ROSCAVEL, 1 1/2", AGUA FRIA PREDIAL</v>
          </cell>
          <cell r="D2753" t="str">
            <v>UN</v>
          </cell>
          <cell r="E2753">
            <v>11.78</v>
          </cell>
          <cell r="F2753">
            <v>11.78</v>
          </cell>
        </row>
        <row r="2754">
          <cell r="B2754">
            <v>3876</v>
          </cell>
          <cell r="C2754" t="str">
            <v>LUVA PVC, ROSCAVEL, 1", AGUA FRIA PREDIAL</v>
          </cell>
          <cell r="D2754" t="str">
            <v>UN</v>
          </cell>
          <cell r="E2754">
            <v>4.6900000000000004</v>
          </cell>
          <cell r="F2754">
            <v>4.6900000000000004</v>
          </cell>
        </row>
        <row r="2755">
          <cell r="B2755">
            <v>3883</v>
          </cell>
          <cell r="C2755" t="str">
            <v>LUVA PVC, ROSCAVEL, 1/2", AGUA FRIA PREDIAL</v>
          </cell>
          <cell r="D2755" t="str">
            <v>UN</v>
          </cell>
          <cell r="E2755">
            <v>1.51</v>
          </cell>
          <cell r="F2755">
            <v>1.51</v>
          </cell>
        </row>
        <row r="2756">
          <cell r="B2756">
            <v>3884</v>
          </cell>
          <cell r="C2756" t="str">
            <v>LUVA PVC, ROSCAVEL, 3/4", AGUA FRIA PREDIAL</v>
          </cell>
          <cell r="D2756" t="str">
            <v>UN</v>
          </cell>
          <cell r="E2756">
            <v>2.38</v>
          </cell>
          <cell r="F2756">
            <v>2.38</v>
          </cell>
        </row>
        <row r="2757">
          <cell r="B2757">
            <v>12892</v>
          </cell>
          <cell r="C2757" t="str">
            <v>LUVA RASPA DE COURO, CANO CURTO (PUNHO *7* CM)</v>
          </cell>
          <cell r="D2757" t="str">
            <v>PAR</v>
          </cell>
          <cell r="E2757">
            <v>15.12</v>
          </cell>
          <cell r="F2757">
            <v>15.12</v>
          </cell>
        </row>
        <row r="2758">
          <cell r="B2758">
            <v>38447</v>
          </cell>
          <cell r="C2758" t="str">
            <v>LUVA SIMPLES PPR, F/F, SOLDAVEL, DN 110 MM, PARA AGUA QUENTE PREDIAL</v>
          </cell>
          <cell r="D2758" t="str">
            <v>UN</v>
          </cell>
        </row>
        <row r="2759">
          <cell r="B2759">
            <v>36320</v>
          </cell>
          <cell r="C2759" t="str">
            <v>LUVA SIMPLES PPR, F/F, SOLDAVEL, DN 20 MM, PARA AGUA QUENTE PREDIAL</v>
          </cell>
          <cell r="D2759" t="str">
            <v>UN</v>
          </cell>
        </row>
        <row r="2760">
          <cell r="B2760">
            <v>36324</v>
          </cell>
          <cell r="C2760" t="str">
            <v>LUVA SIMPLES PPR, F/F, SOLDAVEL, DN 25 MM, PARA AGUA QUENTE PREDIAL</v>
          </cell>
          <cell r="D2760" t="str">
            <v>UN</v>
          </cell>
        </row>
        <row r="2761">
          <cell r="B2761">
            <v>38441</v>
          </cell>
          <cell r="C2761" t="str">
            <v>LUVA SIMPLES PPR, F/F, SOLDAVEL, DN 32 MM, PARA AGUA QUENTE PREDIAL</v>
          </cell>
          <cell r="D2761" t="str">
            <v>UN</v>
          </cell>
        </row>
        <row r="2762">
          <cell r="B2762">
            <v>38442</v>
          </cell>
          <cell r="C2762" t="str">
            <v>LUVA SIMPLES PPR, F/F, SOLDAVEL, DN 40 MM, PARA AGUA QUENTE PREDIAL</v>
          </cell>
          <cell r="D2762" t="str">
            <v>UN</v>
          </cell>
        </row>
        <row r="2763">
          <cell r="B2763">
            <v>38443</v>
          </cell>
          <cell r="C2763" t="str">
            <v>LUVA SIMPLES PPR, F/F, SOLDAVEL, DN 50 MM, PARA AGUA QUENTE PREDIAL</v>
          </cell>
          <cell r="D2763" t="str">
            <v>UN</v>
          </cell>
        </row>
        <row r="2764">
          <cell r="B2764">
            <v>38444</v>
          </cell>
          <cell r="C2764" t="str">
            <v>LUVA SIMPLES PPR, F/F, SOLDAVEL, DN 63 MM, PARA AGUA QUENTE PREDIAL</v>
          </cell>
          <cell r="D2764" t="str">
            <v>UN</v>
          </cell>
        </row>
        <row r="2765">
          <cell r="B2765">
            <v>38445</v>
          </cell>
          <cell r="C2765" t="str">
            <v>LUVA SIMPLES PPR, F/F, SOLDAVEL, DN 75 MM, PARA AGUA QUENTE PREDIAL</v>
          </cell>
          <cell r="D2765" t="str">
            <v>UN</v>
          </cell>
        </row>
        <row r="2766">
          <cell r="B2766">
            <v>38446</v>
          </cell>
          <cell r="C2766" t="str">
            <v>LUVA SIMPLES PPR, F/F, SOLDAVEL, DN 90 MM, PARA AGUA QUENTE PREDIAL</v>
          </cell>
          <cell r="D2766" t="str">
            <v>UN</v>
          </cell>
        </row>
        <row r="2767">
          <cell r="B2767">
            <v>3837</v>
          </cell>
          <cell r="C2767" t="str">
            <v>LUVA SIMPLES PVC PBA, JE, DN 100 / DE 110 MM, PARA REDE DE AGUA</v>
          </cell>
          <cell r="D2767" t="str">
            <v>UN</v>
          </cell>
        </row>
        <row r="2768">
          <cell r="B2768">
            <v>3845</v>
          </cell>
          <cell r="C2768" t="str">
            <v>LUVA SIMPLES PVC PBA, JE, DN 50 / DE 60 MM, PARA REDE DE AGUA</v>
          </cell>
          <cell r="D2768" t="str">
            <v>UN</v>
          </cell>
        </row>
        <row r="2769">
          <cell r="B2769">
            <v>11045</v>
          </cell>
          <cell r="C2769" t="str">
            <v>LUVA SIMPLES PVC PBA, JE, DN 75 / DE 85 MM, PARA REDE DE AGUA</v>
          </cell>
          <cell r="D2769" t="str">
            <v>UN</v>
          </cell>
        </row>
        <row r="2770">
          <cell r="B2770">
            <v>20170</v>
          </cell>
          <cell r="C2770" t="str">
            <v>LUVA SIMPLES, PVC SERIE R, 100 MM, PARA ESGOTO PREDIAL</v>
          </cell>
          <cell r="D2770" t="str">
            <v>UN</v>
          </cell>
          <cell r="E2770">
            <v>12.18</v>
          </cell>
          <cell r="F2770">
            <v>12.18</v>
          </cell>
        </row>
        <row r="2771">
          <cell r="B2771">
            <v>20171</v>
          </cell>
          <cell r="C2771" t="str">
            <v>LUVA SIMPLES, PVC SERIE R, 150 MM, PARA ESGOTO PREDIAL</v>
          </cell>
          <cell r="D2771" t="str">
            <v>UN</v>
          </cell>
          <cell r="E2771">
            <v>35.11</v>
          </cell>
          <cell r="F2771">
            <v>35.11</v>
          </cell>
        </row>
        <row r="2772">
          <cell r="B2772">
            <v>20167</v>
          </cell>
          <cell r="C2772" t="str">
            <v>LUVA SIMPLES, PVC SERIE R, 40 MM, PARA ESGOTO PREDIAL</v>
          </cell>
          <cell r="D2772" t="str">
            <v>UN</v>
          </cell>
          <cell r="E2772">
            <v>4.41</v>
          </cell>
          <cell r="F2772">
            <v>4.41</v>
          </cell>
        </row>
        <row r="2773">
          <cell r="B2773">
            <v>20168</v>
          </cell>
          <cell r="C2773" t="str">
            <v>LUVA SIMPLES, PVC SERIE R, 50 MM, PARA ESGOTO PREDIAL</v>
          </cell>
          <cell r="D2773" t="str">
            <v>UN</v>
          </cell>
          <cell r="E2773">
            <v>9.09</v>
          </cell>
          <cell r="F2773">
            <v>9.09</v>
          </cell>
        </row>
        <row r="2774">
          <cell r="B2774">
            <v>20169</v>
          </cell>
          <cell r="C2774" t="str">
            <v>LUVA SIMPLES, PVC SERIE R, 75 MM, PARA ESGOTO PREDIAL</v>
          </cell>
          <cell r="D2774" t="str">
            <v>UN</v>
          </cell>
          <cell r="E2774">
            <v>10.6</v>
          </cell>
          <cell r="F2774">
            <v>10.6</v>
          </cell>
        </row>
        <row r="2775">
          <cell r="B2775">
            <v>3899</v>
          </cell>
          <cell r="C2775" t="str">
            <v>LUVA SIMPLES, PVC, SOLDAVEL, DN 100 MM, SERIE NORMAL, PARA ESGOTO PREDIAL</v>
          </cell>
          <cell r="D2775" t="str">
            <v>UN</v>
          </cell>
          <cell r="E2775">
            <v>5.88</v>
          </cell>
          <cell r="F2775">
            <v>5.88</v>
          </cell>
        </row>
        <row r="2776">
          <cell r="B2776">
            <v>38676</v>
          </cell>
          <cell r="C2776" t="str">
            <v>LUVA SIMPLES, PVC, SOLDAVEL, DN 150 MM, SERIE NORMAL, PARA ESGOTO PREDIAL</v>
          </cell>
          <cell r="D2776" t="str">
            <v>UN</v>
          </cell>
          <cell r="E2776">
            <v>29.42</v>
          </cell>
          <cell r="F2776">
            <v>29.42</v>
          </cell>
        </row>
        <row r="2777">
          <cell r="B2777">
            <v>3897</v>
          </cell>
          <cell r="C2777" t="str">
            <v>LUVA SIMPLES, PVC, SOLDAVEL, DN 40 MM, SERIE NORMAL, PARA ESGOTO PREDIAL</v>
          </cell>
          <cell r="D2777" t="str">
            <v>UN</v>
          </cell>
          <cell r="E2777">
            <v>1.43</v>
          </cell>
          <cell r="F2777">
            <v>1.43</v>
          </cell>
        </row>
        <row r="2778">
          <cell r="B2778">
            <v>3875</v>
          </cell>
          <cell r="C2778" t="str">
            <v>LUVA SIMPLES, PVC, SOLDAVEL, DN 50 MM, SERIE NORMAL, PARA ESGOTO PREDIAL</v>
          </cell>
          <cell r="D2778" t="str">
            <v>UN</v>
          </cell>
          <cell r="E2778">
            <v>2.96</v>
          </cell>
          <cell r="F2778">
            <v>2.96</v>
          </cell>
        </row>
        <row r="2779">
          <cell r="B2779">
            <v>3898</v>
          </cell>
          <cell r="C2779" t="str">
            <v>LUVA SIMPLES, PVC, SOLDAVEL, DN 75 MM, SERIE NORMAL, PARA ESGOTO PREDIAL</v>
          </cell>
          <cell r="D2779" t="str">
            <v>UN</v>
          </cell>
          <cell r="E2779">
            <v>6.02</v>
          </cell>
          <cell r="F2779">
            <v>6.02</v>
          </cell>
        </row>
        <row r="2780">
          <cell r="B2780">
            <v>3855</v>
          </cell>
          <cell r="C2780" t="str">
            <v>LUVA SOLDAVEL COM BUCHA DE LATAO, PVC, 20 MM X 1/2"</v>
          </cell>
          <cell r="D2780" t="str">
            <v>UN</v>
          </cell>
          <cell r="E2780">
            <v>5.08</v>
          </cell>
          <cell r="F2780">
            <v>5.08</v>
          </cell>
        </row>
        <row r="2781">
          <cell r="B2781">
            <v>3874</v>
          </cell>
          <cell r="C2781" t="str">
            <v>LUVA SOLDAVEL COM BUCHA DE LATAO, PVC, 25 MM X 1/2"</v>
          </cell>
          <cell r="D2781" t="str">
            <v>UN</v>
          </cell>
          <cell r="E2781">
            <v>5.89</v>
          </cell>
          <cell r="F2781">
            <v>5.89</v>
          </cell>
        </row>
        <row r="2782">
          <cell r="B2782">
            <v>3870</v>
          </cell>
          <cell r="C2782" t="str">
            <v>LUVA SOLDAVEL COM BUCHA DE LATAO, PVC, 25 MM X 3/4"</v>
          </cell>
          <cell r="D2782" t="str">
            <v>UN</v>
          </cell>
          <cell r="E2782">
            <v>6.47</v>
          </cell>
          <cell r="F2782">
            <v>6.47</v>
          </cell>
        </row>
        <row r="2783">
          <cell r="B2783">
            <v>38678</v>
          </cell>
          <cell r="C2783" t="str">
            <v>LUVA SOLDAVEL COM BUCHA DE LATAO, PVC, 32 MM X 1"</v>
          </cell>
          <cell r="D2783" t="str">
            <v>UN</v>
          </cell>
          <cell r="E2783">
            <v>17.11</v>
          </cell>
          <cell r="F2783">
            <v>17.11</v>
          </cell>
        </row>
        <row r="2784">
          <cell r="B2784">
            <v>3859</v>
          </cell>
          <cell r="C2784" t="str">
            <v>LUVA SOLDAVEL COM ROSCA, PVC, 20 MM X 1/2", PARA AGUA FRIA PREDIAL</v>
          </cell>
          <cell r="D2784" t="str">
            <v>UN</v>
          </cell>
          <cell r="E2784">
            <v>1.3</v>
          </cell>
          <cell r="F2784">
            <v>1.3</v>
          </cell>
        </row>
        <row r="2785">
          <cell r="B2785">
            <v>3856</v>
          </cell>
          <cell r="C2785" t="str">
            <v>LUVA SOLDAVEL COM ROSCA, PVC, 25 MM X 1/2", PARA AGUA FRIA PREDIAL</v>
          </cell>
          <cell r="D2785" t="str">
            <v>UN</v>
          </cell>
          <cell r="E2785">
            <v>1.81</v>
          </cell>
          <cell r="F2785">
            <v>1.81</v>
          </cell>
        </row>
        <row r="2786">
          <cell r="B2786">
            <v>3906</v>
          </cell>
          <cell r="C2786" t="str">
            <v>LUVA SOLDAVEL COM ROSCA, PVC, 25 MM X 3/4", PARA AGUA FRIA PREDIAL</v>
          </cell>
          <cell r="D2786" t="str">
            <v>UN</v>
          </cell>
          <cell r="E2786">
            <v>1.49</v>
          </cell>
          <cell r="F2786">
            <v>1.49</v>
          </cell>
        </row>
        <row r="2787">
          <cell r="B2787">
            <v>3860</v>
          </cell>
          <cell r="C2787" t="str">
            <v>LUVA SOLDAVEL COM ROSCA, PVC, 32 MM X 1", PARA AGUA FRIA PREDIAL</v>
          </cell>
          <cell r="D2787" t="str">
            <v>UN</v>
          </cell>
          <cell r="E2787">
            <v>4.43</v>
          </cell>
          <cell r="F2787">
            <v>4.43</v>
          </cell>
        </row>
        <row r="2788">
          <cell r="B2788">
            <v>3905</v>
          </cell>
          <cell r="C2788" t="str">
            <v>LUVA SOLDAVEL COM ROSCA, PVC, 40 MM X 1 1/4", PARA AGUA FRIA PREDIAL</v>
          </cell>
          <cell r="D2788" t="str">
            <v>UN</v>
          </cell>
          <cell r="E2788">
            <v>10.17</v>
          </cell>
          <cell r="F2788">
            <v>10.17</v>
          </cell>
        </row>
        <row r="2789">
          <cell r="B2789">
            <v>3871</v>
          </cell>
          <cell r="C2789" t="str">
            <v>LUVA SOLDAVEL COM ROSCA, PVC, 50 MM X 1 1/2", PARA AGUA FRIA PREDIAL</v>
          </cell>
          <cell r="D2789" t="str">
            <v>UN</v>
          </cell>
          <cell r="E2789">
            <v>17.989999999999998</v>
          </cell>
          <cell r="F2789">
            <v>17.989999999999998</v>
          </cell>
        </row>
        <row r="2790">
          <cell r="B2790">
            <v>37427</v>
          </cell>
          <cell r="C2790" t="str">
            <v>LUVA, PEAD PE 100, DE 125 MM, PARA ELETROFUSAO</v>
          </cell>
          <cell r="D2790" t="str">
            <v>UN</v>
          </cell>
        </row>
        <row r="2791">
          <cell r="B2791">
            <v>37424</v>
          </cell>
          <cell r="C2791" t="str">
            <v>LUVA, PEAD PE 100, DE 20 MM, PARA ELETROFUSAO</v>
          </cell>
          <cell r="D2791" t="str">
            <v>UN</v>
          </cell>
        </row>
        <row r="2792">
          <cell r="B2792">
            <v>37428</v>
          </cell>
          <cell r="C2792" t="str">
            <v>LUVA, PEAD PE 100, DE 200 MM, PARA ELETROFUSAO</v>
          </cell>
          <cell r="D2792" t="str">
            <v>UN</v>
          </cell>
        </row>
        <row r="2793">
          <cell r="B2793">
            <v>37425</v>
          </cell>
          <cell r="C2793" t="str">
            <v>LUVA, PEAD PE 100, DE 32 MM, PARA ELETROFUSAO</v>
          </cell>
          <cell r="D2793" t="str">
            <v>UN</v>
          </cell>
        </row>
        <row r="2794">
          <cell r="B2794">
            <v>37429</v>
          </cell>
          <cell r="C2794" t="str">
            <v>LUVA, PEAD PE 100, DE 400 MM, PARA ELETROFUSAO</v>
          </cell>
          <cell r="D2794" t="str">
            <v>UN</v>
          </cell>
        </row>
        <row r="2795">
          <cell r="B2795">
            <v>37426</v>
          </cell>
          <cell r="C2795" t="str">
            <v>LUVA, PEAD PE 100, DE 63 MM, PARA ELETROFUSAO</v>
          </cell>
          <cell r="D2795" t="str">
            <v>UN</v>
          </cell>
        </row>
        <row r="2796">
          <cell r="B2796">
            <v>39292</v>
          </cell>
          <cell r="C2796" t="str">
            <v>LUVA/UNIAO DE REDUCAO METALICA, PARA CONEXAO COM ANEL DESLIZANTE, DN 20 X 16 MM, EM TUBO PEX PARA INST. AGUA QUENTE/FRIA</v>
          </cell>
          <cell r="D2796" t="str">
            <v>UN</v>
          </cell>
        </row>
        <row r="2797">
          <cell r="B2797">
            <v>39293</v>
          </cell>
          <cell r="C2797" t="str">
            <v>LUVA/UNIAO DE REDUCAO METALICA, PARA CONEXAO COM ANEL DESLIZANTE, DN 25 X 16 MM, EM TUBO PEX PARA INST. AGUA QUENTE/FRIA</v>
          </cell>
          <cell r="D2797" t="str">
            <v>UN</v>
          </cell>
        </row>
        <row r="2798">
          <cell r="B2798">
            <v>39294</v>
          </cell>
          <cell r="C2798" t="str">
            <v>LUVA/UNIAO DE REDUCAO METALICA, PARA CONEXAO COM ANEL DESLIZANTE, DN 25 X 20 MM, EM TUBO PEX PARA INST. AGUA QUENTE/FRIA</v>
          </cell>
          <cell r="D2798" t="str">
            <v>UN</v>
          </cell>
        </row>
        <row r="2799">
          <cell r="B2799">
            <v>39295</v>
          </cell>
          <cell r="C2799" t="str">
            <v>LUVA/UNIAO DE REDUCAO METALICA, PARA CONEXAO COM ANEL DESLIZANTE, DN 32 X 25 MM, EM TUBO PEX PARA INST. AGUA QUENTE/FRIA</v>
          </cell>
          <cell r="D2799" t="str">
            <v>UN</v>
          </cell>
        </row>
        <row r="2800">
          <cell r="B2800">
            <v>39312</v>
          </cell>
          <cell r="C2800" t="str">
            <v>LUVA/UNIAO DE REDUCAO, PLASTICA, PARA CONEXAO COM CRIMPAGEM, DN 20 X 16 MM, EM TUBO PEX PARA INST. AGUA QUENTE/FRIA</v>
          </cell>
          <cell r="D2800" t="str">
            <v>UN</v>
          </cell>
        </row>
        <row r="2801">
          <cell r="B2801">
            <v>39313</v>
          </cell>
          <cell r="C2801" t="str">
            <v>LUVA/UNIAO DE REDUCAO, PLASTICA, PARA CONEXAO COM CRIMPAGEM, DN 25 X 16 MM, EM TUBO PEX PARA INST. AGUA QUENTE/FRIA</v>
          </cell>
          <cell r="D2801" t="str">
            <v>UN</v>
          </cell>
        </row>
        <row r="2802">
          <cell r="B2802">
            <v>39314</v>
          </cell>
          <cell r="C2802" t="str">
            <v>LUVA/UNIAO DE REDUCAO, PLASTICA, PARA CONEXAO COM CRIMPAGEM, DN 32 X 25 MM, EM TUBO PEX PARA INST. AGUA QUENTE/FRIA</v>
          </cell>
          <cell r="D2802" t="str">
            <v>UN</v>
          </cell>
        </row>
        <row r="2803">
          <cell r="B2803">
            <v>39296</v>
          </cell>
          <cell r="C2803" t="str">
            <v>LUVA/UNIAO METALICA, PARA CONEXAO COM ANEL DESLIZANTE, DN 16 MM, EM TUBO PEX PARA INST. AGUA QUENTE/FRIA</v>
          </cell>
          <cell r="D2803" t="str">
            <v>UN</v>
          </cell>
        </row>
        <row r="2804">
          <cell r="B2804">
            <v>39297</v>
          </cell>
          <cell r="C2804" t="str">
            <v>LUVA/UNIAO METALICA, PARA CONEXAO COM ANEL DESLIZANTE, DN 20 MM, EM TUBO PEX PARA INST. AGUA QUENTE/FRIA</v>
          </cell>
          <cell r="D2804" t="str">
            <v>UN</v>
          </cell>
        </row>
        <row r="2805">
          <cell r="B2805">
            <v>39298</v>
          </cell>
          <cell r="C2805" t="str">
            <v>LUVA/UNIAO METALICA, PARA CONEXAO COM ANEL DESLIZANTE, DN 25 MM, EM TUBO PEX PARA INST. AGUA QUENTE/FRIA</v>
          </cell>
          <cell r="D2805" t="str">
            <v>UN</v>
          </cell>
        </row>
        <row r="2806">
          <cell r="B2806">
            <v>39299</v>
          </cell>
          <cell r="C2806" t="str">
            <v>LUVA/UNIAO METALICA, PARA CONEXAO COM ANEL DESLIZANTE, DN 32 MM, EM TUBO PEX PARA INST. AGUA QUENTE/FRIA</v>
          </cell>
          <cell r="D2806" t="str">
            <v>UN</v>
          </cell>
        </row>
        <row r="2807">
          <cell r="B2807">
            <v>39308</v>
          </cell>
          <cell r="C2807" t="str">
            <v>LUVA/UNIAO, PLASTICA, PARA CONEXAO COM CRIMPAGEM, DN 16 MM, EM TUBO PEX PARA INST. AGUA QUENTE/FRIA</v>
          </cell>
          <cell r="D2807" t="str">
            <v>UN</v>
          </cell>
        </row>
        <row r="2808">
          <cell r="B2808">
            <v>39309</v>
          </cell>
          <cell r="C2808" t="str">
            <v>LUVA/UNIAO, PLASTICA, PARA CONEXAO COM CRIMPAGEM, DN 20 MM, EM TUBO PEX PARA INST. AGUA QUENTE/FRIA</v>
          </cell>
          <cell r="D2808" t="str">
            <v>UN</v>
          </cell>
        </row>
        <row r="2809">
          <cell r="B2809">
            <v>39310</v>
          </cell>
          <cell r="C2809" t="str">
            <v>LUVA/UNIAO, PLASTICA, PARA CONEXAO COM CRIMPAGEM, DN 25 MM, EM TUBO PEX PARA INST. AGUA QUENTE/FRIA</v>
          </cell>
          <cell r="D2809" t="str">
            <v>UN</v>
          </cell>
        </row>
        <row r="2810">
          <cell r="B2810">
            <v>39311</v>
          </cell>
          <cell r="C2810" t="str">
            <v>LUVA/UNIAO, PLASTICA, PARA CONEXAO COM CRIMPAGEM, DN 32 MM, EM TUBO PEX PARA INST. AGUA QUENTE/FRIA</v>
          </cell>
          <cell r="D2810" t="str">
            <v>UN</v>
          </cell>
        </row>
        <row r="2811">
          <cell r="B2811">
            <v>11519</v>
          </cell>
          <cell r="C2811" t="str">
            <v>MACANETA ALAVANCA RETA OCA, EM ZAMAC COM ACABAMENTO CROMADO, COMPRIMENTO APROX DE 15 CM</v>
          </cell>
          <cell r="D2811" t="str">
            <v>PAR</v>
          </cell>
          <cell r="E2811">
            <v>57.4</v>
          </cell>
          <cell r="F2811">
            <v>57.4</v>
          </cell>
        </row>
        <row r="2812">
          <cell r="B2812">
            <v>11520</v>
          </cell>
          <cell r="C2812" t="str">
            <v>MACANETA ALAVANCA, RETA SIMPLES / OCA, CROMADA, COMPRIMENTO DE 10 A 16 CM, ACABAMENTO PADRAO POPULAR - SOMENTE MACANETAS</v>
          </cell>
          <cell r="D2812" t="str">
            <v>PAR</v>
          </cell>
          <cell r="E2812">
            <v>26.54</v>
          </cell>
          <cell r="F2812">
            <v>26.54</v>
          </cell>
        </row>
        <row r="2813">
          <cell r="B2813">
            <v>11518</v>
          </cell>
          <cell r="C2813" t="str">
            <v>MACANETA BOLA, EM ZAMAC COM ACABAMENTO CROMADO, DIAMETRO DE APROX 2 1/2"</v>
          </cell>
          <cell r="D2813" t="str">
            <v>PAR</v>
          </cell>
          <cell r="E2813">
            <v>96.49</v>
          </cell>
          <cell r="F2813">
            <v>96.49</v>
          </cell>
        </row>
        <row r="2814">
          <cell r="B2814">
            <v>38473</v>
          </cell>
          <cell r="C2814" t="str">
            <v>MACARICO DE SOLDA 201 PARA EXTENSAO GLP OU ACETILENO</v>
          </cell>
          <cell r="D2814" t="str">
            <v>UN</v>
          </cell>
          <cell r="E2814">
            <v>135.61000000000001</v>
          </cell>
          <cell r="F2814">
            <v>135.61000000000001</v>
          </cell>
        </row>
        <row r="2815">
          <cell r="B2815">
            <v>4244</v>
          </cell>
          <cell r="C2815" t="str">
            <v>MACARIQUEIRO (HORISTA)</v>
          </cell>
          <cell r="D2815" t="str">
            <v>H</v>
          </cell>
          <cell r="E2815">
            <v>18.28</v>
          </cell>
          <cell r="F2815">
            <v>20.440000000000001</v>
          </cell>
        </row>
        <row r="2816">
          <cell r="B2816">
            <v>40977</v>
          </cell>
          <cell r="C2816" t="str">
            <v>MACARIQUEIRO (MENSALISTA)</v>
          </cell>
          <cell r="D2816" t="str">
            <v>MES</v>
          </cell>
          <cell r="E2816">
            <v>3199.8</v>
          </cell>
          <cell r="F2816">
            <v>3578.92</v>
          </cell>
        </row>
        <row r="2817">
          <cell r="B2817">
            <v>4115</v>
          </cell>
          <cell r="C2817" t="str">
            <v>MADEIRA ROLICA TRATADA, D = 12 A 15 CM, H = 3,00 M, EM EUCALIPTO OU EQUIVALENTE DA REGIAO</v>
          </cell>
          <cell r="D2817" t="str">
            <v>M</v>
          </cell>
          <cell r="E2817">
            <v>36.57</v>
          </cell>
          <cell r="F2817">
            <v>36.57</v>
          </cell>
        </row>
        <row r="2818">
          <cell r="B2818">
            <v>4119</v>
          </cell>
          <cell r="C2818" t="str">
            <v>MADEIRA ROLICA TRATADA, D = 16 A 20 CM, H = 6,00 M, EM EUCALIPTO OU EQUIVALENTE DA REGIAO</v>
          </cell>
          <cell r="D2818" t="str">
            <v>M</v>
          </cell>
          <cell r="E2818">
            <v>73.86</v>
          </cell>
          <cell r="F2818">
            <v>73.86</v>
          </cell>
        </row>
        <row r="2819">
          <cell r="B2819">
            <v>2794</v>
          </cell>
          <cell r="C2819" t="str">
            <v>MADEIRA ROLICA TRATADA, D = 25 A 29 CM, H = 6,50 M, EM EUCALIPTO OU EQUIVALENTE DA REGIAO</v>
          </cell>
          <cell r="D2819" t="str">
            <v>M</v>
          </cell>
          <cell r="E2819">
            <v>195.94</v>
          </cell>
          <cell r="F2819">
            <v>195.94</v>
          </cell>
        </row>
        <row r="2820">
          <cell r="B2820">
            <v>2788</v>
          </cell>
          <cell r="C2820" t="str">
            <v>MADEIRA ROLICA TRATADA, D = 30 A 34 CM, H = 6,50 M, EM EUCALIPTO OU EQUIVALENTE DA REGIAO</v>
          </cell>
          <cell r="D2820" t="str">
            <v>M</v>
          </cell>
          <cell r="E2820">
            <v>285.45</v>
          </cell>
          <cell r="F2820">
            <v>285.45</v>
          </cell>
        </row>
        <row r="2821">
          <cell r="B2821">
            <v>4006</v>
          </cell>
          <cell r="C2821" t="str">
            <v>MADEIRA SERRADA EM PINUS, MISTA OU EQUIVALENTE DA REGIAO - BRUTA</v>
          </cell>
          <cell r="D2821" t="str">
            <v>M3</v>
          </cell>
          <cell r="E2821">
            <v>2398.56</v>
          </cell>
          <cell r="F2821">
            <v>2398.56</v>
          </cell>
        </row>
        <row r="2822">
          <cell r="B2822">
            <v>36151</v>
          </cell>
          <cell r="C2822" t="str">
            <v>MANGOTE DE SEGURANCA EM RASPA DE COURO</v>
          </cell>
          <cell r="D2822" t="str">
            <v>UN</v>
          </cell>
          <cell r="E2822">
            <v>33.6</v>
          </cell>
          <cell r="F2822">
            <v>33.6</v>
          </cell>
        </row>
        <row r="2823">
          <cell r="B2823">
            <v>37461</v>
          </cell>
          <cell r="C2823" t="str">
            <v>MANGUEIRA CRISTAL TRANCADA, PVC COM REFORCO, COM PRESSAO DE TRABALHO (PT) 250 LBS/POL2, DE 3/4" X *2,8* MM</v>
          </cell>
          <cell r="D2823" t="str">
            <v>M</v>
          </cell>
          <cell r="E2823">
            <v>11.96</v>
          </cell>
          <cell r="F2823">
            <v>11.96</v>
          </cell>
        </row>
        <row r="2824">
          <cell r="B2824">
            <v>37460</v>
          </cell>
          <cell r="C2824" t="str">
            <v>MANGUEIRA CRISTAL TRANCADA, PVC COM REFORCO, PRESSAO DE TRABALHO (PT) 250 LBS/POL2, DE 1" X *3,1* MM</v>
          </cell>
          <cell r="D2824" t="str">
            <v>M</v>
          </cell>
          <cell r="E2824">
            <v>16.34</v>
          </cell>
          <cell r="F2824">
            <v>16.34</v>
          </cell>
        </row>
        <row r="2825">
          <cell r="B2825">
            <v>37458</v>
          </cell>
          <cell r="C2825" t="str">
            <v>MANGUEIRA CRISTAL, LISA, PVC TRANSPARENTE, 1/2" X 2 MM</v>
          </cell>
          <cell r="D2825" t="str">
            <v>M</v>
          </cell>
          <cell r="E2825">
            <v>4.79</v>
          </cell>
          <cell r="F2825">
            <v>4.79</v>
          </cell>
        </row>
        <row r="2826">
          <cell r="B2826">
            <v>37454</v>
          </cell>
          <cell r="C2826" t="str">
            <v>MANGUEIRA CRISTAL, LISA, PVC TRANSPARENTE, 1/4" X1 MM</v>
          </cell>
          <cell r="D2826" t="str">
            <v>M</v>
          </cell>
          <cell r="E2826">
            <v>1.25</v>
          </cell>
          <cell r="F2826">
            <v>1.25</v>
          </cell>
        </row>
        <row r="2827">
          <cell r="B2827">
            <v>37455</v>
          </cell>
          <cell r="C2827" t="str">
            <v>MANGUEIRA CRISTAL, LISA, PVC TRANSPARENTE, 1/4" X1,5 MM</v>
          </cell>
          <cell r="D2827" t="str">
            <v>M</v>
          </cell>
          <cell r="E2827">
            <v>2.11</v>
          </cell>
          <cell r="F2827">
            <v>2.11</v>
          </cell>
        </row>
        <row r="2828">
          <cell r="B2828">
            <v>37459</v>
          </cell>
          <cell r="C2828" t="str">
            <v>MANGUEIRA CRISTAL, LISA, PVC TRANSPARENTE, 3/4" X 2 MM</v>
          </cell>
          <cell r="D2828" t="str">
            <v>M</v>
          </cell>
          <cell r="E2828">
            <v>6.72</v>
          </cell>
          <cell r="F2828">
            <v>6.72</v>
          </cell>
        </row>
        <row r="2829">
          <cell r="B2829">
            <v>37457</v>
          </cell>
          <cell r="C2829" t="str">
            <v>MANGUEIRA CRISTAL, LISA, PVC TRANSPARENTE, 3/8" X 1,5 MM</v>
          </cell>
          <cell r="D2829" t="str">
            <v>M</v>
          </cell>
          <cell r="E2829">
            <v>3.22</v>
          </cell>
          <cell r="F2829">
            <v>3.22</v>
          </cell>
        </row>
        <row r="2830">
          <cell r="B2830">
            <v>37456</v>
          </cell>
          <cell r="C2830" t="str">
            <v>MANGUEIRA CRISTAL, LISA, PVC TRANSPARENTE, 5/16" X 1 MM</v>
          </cell>
          <cell r="D2830" t="str">
            <v>M</v>
          </cell>
          <cell r="E2830">
            <v>1.7</v>
          </cell>
          <cell r="F2830">
            <v>1.7</v>
          </cell>
        </row>
        <row r="2831">
          <cell r="B2831">
            <v>21029</v>
          </cell>
          <cell r="C2831" t="str">
            <v>MANGUEIRA DE INCENDIO, TIPO 1, DE 1 1/2", COMPRIMENTO = 15 M, TECIDO EM FIO DE POLIESTER E TUBO INTERNO EM BORRACHA SINTETICA, COM UNIOES ENGATE RAPIDO</v>
          </cell>
          <cell r="D2831" t="str">
            <v>UN</v>
          </cell>
          <cell r="E2831">
            <v>419.99</v>
          </cell>
          <cell r="F2831">
            <v>419.99</v>
          </cell>
        </row>
        <row r="2832">
          <cell r="B2832">
            <v>21030</v>
          </cell>
          <cell r="C2832" t="str">
            <v>MANGUEIRA DE INCENDIO, TIPO 1, DE 1 1/2", COMPRIMENTO = 20 M, TECIDO EM FIO DE POLIESTER E TUBO INTERNO EM BORRACHA SINTETICA, COM UNIOES ENGATE RAPIDO</v>
          </cell>
          <cell r="D2832" t="str">
            <v>UN</v>
          </cell>
          <cell r="E2832">
            <v>517.71</v>
          </cell>
          <cell r="F2832">
            <v>517.71</v>
          </cell>
        </row>
        <row r="2833">
          <cell r="B2833">
            <v>21031</v>
          </cell>
          <cell r="C2833" t="str">
            <v>MANGUEIRA DE INCENDIO, TIPO 1, DE 1 1/2", COMPRIMENTO = 25 M, TECIDO EM FIO DE POLIESTER E TUBO INTERNO EM BORRACHA SINTETICA, COM UNIOES ENGATE RAPIDO</v>
          </cell>
          <cell r="D2833" t="str">
            <v>UN</v>
          </cell>
          <cell r="E2833">
            <v>644.53</v>
          </cell>
          <cell r="F2833">
            <v>644.53</v>
          </cell>
        </row>
        <row r="2834">
          <cell r="B2834">
            <v>21032</v>
          </cell>
          <cell r="C2834" t="str">
            <v>MANGUEIRA DE INCENDIO, TIPO 1, DE 1 1/2", COMPRIMENTO = 30 M, TECIDO EM FIO DE POLIESTER E TUBO INTERNO EM BORRACHA SINTETICA, COM UNIOES ENGATE RAPIDO</v>
          </cell>
          <cell r="D2834" t="str">
            <v>UN</v>
          </cell>
          <cell r="E2834">
            <v>688.2</v>
          </cell>
          <cell r="F2834">
            <v>688.2</v>
          </cell>
        </row>
        <row r="2835">
          <cell r="B2835">
            <v>37527</v>
          </cell>
          <cell r="C2835" t="str">
            <v>MANGUEIRA DE INCENDIO, TIPO 2, DE 1 1/2", COMPRIMENTO = 15 M, TECIDO EM FIO DE POLIESTER E TUBO INTERNO EM BORRACHA SINTETICA, COM UNIOES ENGATE RAPIDO</v>
          </cell>
          <cell r="D2835" t="str">
            <v>UN</v>
          </cell>
          <cell r="E2835">
            <v>621.66</v>
          </cell>
          <cell r="F2835">
            <v>621.66</v>
          </cell>
        </row>
        <row r="2836">
          <cell r="B2836">
            <v>37528</v>
          </cell>
          <cell r="C2836" t="str">
            <v>MANGUEIRA DE INCENDIO, TIPO 2, DE 1 1/2", COMPRIMENTO = 20 M, TECIDO EM FIO DE POLIESTER E TUBO INTERNO EM BORRACHA SINTETICA, COM UNIOES</v>
          </cell>
          <cell r="D2836" t="str">
            <v>UN</v>
          </cell>
          <cell r="E2836">
            <v>741.21</v>
          </cell>
          <cell r="F2836">
            <v>741.21</v>
          </cell>
        </row>
        <row r="2837">
          <cell r="B2837">
            <v>37529</v>
          </cell>
          <cell r="C2837" t="str">
            <v>MANGUEIRA DE INCENDIO, TIPO 2, DE 1 1/2", COMPRIMENTO = 25 M, TECIDO EM FIO DE POLIESTER E TUBO INTERNO EM BORRACHA SINTETICA, COM UNIOES</v>
          </cell>
          <cell r="D2837" t="str">
            <v>UN</v>
          </cell>
          <cell r="E2837">
            <v>748.49</v>
          </cell>
          <cell r="F2837">
            <v>748.49</v>
          </cell>
        </row>
        <row r="2838">
          <cell r="B2838">
            <v>37530</v>
          </cell>
          <cell r="C2838" t="str">
            <v>MANGUEIRA DE INCENDIO, TIPO 2, DE 1 1/2", COMPRIMENTO = 30 M, TECIDO EM FIO DE POLIESTER E TUBO INTERNO EM BORRACHA SINTETICA, COM UNIOES</v>
          </cell>
          <cell r="D2838" t="str">
            <v>UN</v>
          </cell>
          <cell r="E2838">
            <v>977.2</v>
          </cell>
          <cell r="F2838">
            <v>977.2</v>
          </cell>
        </row>
        <row r="2839">
          <cell r="B2839">
            <v>21034</v>
          </cell>
          <cell r="C2839" t="str">
            <v>MANGUEIRA DE INCENDIO, TIPO 2, DE 2 1/2", COMPRIMENTO = 15 M, TECIDO EM FIO DE POLIESTER E TUBO INTERNO EM BORRACHA SINTETICA, COM UNIOES ENGATE RAPIDO</v>
          </cell>
          <cell r="D2839" t="str">
            <v>UN</v>
          </cell>
          <cell r="E2839">
            <v>833.74</v>
          </cell>
          <cell r="F2839">
            <v>833.74</v>
          </cell>
        </row>
        <row r="2840">
          <cell r="B2840">
            <v>37531</v>
          </cell>
          <cell r="C2840" t="str">
            <v>MANGUEIRA DE INCENDIO, TIPO 2, DE 2 1/2", COMPRIMENTO = 20 M, TECIDO EM FIO DE POLIESTER E TUBO INTERNO EM BORRACHA SINTETICA, COM UNIOES</v>
          </cell>
          <cell r="D2840" t="str">
            <v>UN</v>
          </cell>
          <cell r="E2840">
            <v>1049.97</v>
          </cell>
          <cell r="F2840">
            <v>1049.97</v>
          </cell>
        </row>
        <row r="2841">
          <cell r="B2841">
            <v>21036</v>
          </cell>
          <cell r="C2841" t="str">
            <v>MANGUEIRA DE INCENDIO, TIPO 2, DE 2 1/2", COMPRIMENTO = 25 M, TECIDO EM FIO DE POLIESTER E TUBO INTERNO EM BORRACHA SINTETICA, COM UNIOES ENGATE RAPIDO</v>
          </cell>
          <cell r="D2841" t="str">
            <v>UN</v>
          </cell>
          <cell r="E2841">
            <v>1276.5999999999999</v>
          </cell>
          <cell r="F2841">
            <v>1276.5999999999999</v>
          </cell>
        </row>
        <row r="2842">
          <cell r="B2842">
            <v>21037</v>
          </cell>
          <cell r="C2842" t="str">
            <v>MANGUEIRA DE INCENDIO, TIPO 2, DE 2 1/2", COMPRIMENTO = 30 M, TECIDO EM FIO DE POLIESTER E TUBO INTERNO EM BORRACHA SINTETICA, COM UNIOES ENGATE RAPIDO</v>
          </cell>
          <cell r="D2842" t="str">
            <v>UN</v>
          </cell>
          <cell r="E2842">
            <v>1455.41</v>
          </cell>
          <cell r="F2842">
            <v>1455.41</v>
          </cell>
        </row>
        <row r="2843">
          <cell r="B2843">
            <v>20185</v>
          </cell>
          <cell r="C2843" t="str">
            <v>MANGUEIRA DE PVC FLEXIVEL, TIPO FLAT/ACHATADA, D = 1 1/2" (40 MM), PARA CONDUCAO DE AGUA, SERVICOS LEVES E MEDIOS</v>
          </cell>
          <cell r="D2843" t="str">
            <v>M</v>
          </cell>
          <cell r="E2843">
            <v>19.45</v>
          </cell>
          <cell r="F2843">
            <v>19.45</v>
          </cell>
        </row>
        <row r="2844">
          <cell r="B2844">
            <v>20260</v>
          </cell>
          <cell r="C2844" t="str">
            <v>MANGUEIRA PARA GAS - GLP, PVC, TRANCADA, DIAMETRO DE 3/8", COMPRIMENTO DE 1M (NORMATIZADA)</v>
          </cell>
          <cell r="D2844" t="str">
            <v>UN</v>
          </cell>
          <cell r="E2844">
            <v>15.64</v>
          </cell>
          <cell r="F2844">
            <v>15.64</v>
          </cell>
        </row>
        <row r="2845">
          <cell r="B2845">
            <v>37523</v>
          </cell>
          <cell r="C2845" t="str">
            <v>MANIPULADOR TELESCOPICO, POTENCIA DE 101 HP, CAPACIDADE DE CARGA DE 3.500 KG, ALTURA MAXIMA DE ELEVACAO DE 12 M</v>
          </cell>
          <cell r="D2845" t="str">
            <v>UN</v>
          </cell>
        </row>
        <row r="2846">
          <cell r="B2846">
            <v>37515</v>
          </cell>
          <cell r="C2846" t="str">
            <v>MANIPULADOR TELESCOPICO, POTENCIA DE 85 HP, CAPACIDADE DE CARGA DE 3.500 KG, ALTURA MAXIMA DE ELEVACAO DE 12,3 M</v>
          </cell>
          <cell r="D2846" t="str">
            <v>UN</v>
          </cell>
        </row>
        <row r="2847">
          <cell r="B2847">
            <v>12899</v>
          </cell>
          <cell r="C2847" t="str">
            <v>MANOMETRO COM CAIXA EM ACO PINTADO, ESCALA *10* KGF/CM2 (*10* BAR), DIAMETRO NOMINAL DE *63* MM, CONEXAO DE 1/4"</v>
          </cell>
          <cell r="D2847" t="str">
            <v>UN</v>
          </cell>
        </row>
        <row r="2848">
          <cell r="B2848">
            <v>12898</v>
          </cell>
          <cell r="C2848" t="str">
            <v>MANOMETRO COM CAIXA EM ACO PINTADO, ESCALA *10* KGF/CM2 (*10* BAR), DIAMETRO NOMINAL DE 100 MM, CONEXAO DE 1/2"</v>
          </cell>
          <cell r="D2848" t="str">
            <v>UN</v>
          </cell>
        </row>
        <row r="2849">
          <cell r="B2849">
            <v>39699</v>
          </cell>
          <cell r="C2849" t="str">
            <v>MANTA / LENCOL DE BORRACHA, SBR, ANTIRRUIDO, E = 5 MM</v>
          </cell>
          <cell r="D2849" t="str">
            <v>M2</v>
          </cell>
          <cell r="E2849">
            <v>22.85</v>
          </cell>
          <cell r="F2849">
            <v>22.85</v>
          </cell>
        </row>
        <row r="2850">
          <cell r="B2850">
            <v>39696</v>
          </cell>
          <cell r="C2850" t="str">
            <v>MANTA ALUMINIZADA 1 FACE PARA SUBCOBERTURA, E = *1* MM</v>
          </cell>
          <cell r="D2850" t="str">
            <v>M2</v>
          </cell>
        </row>
        <row r="2851">
          <cell r="B2851">
            <v>42528</v>
          </cell>
          <cell r="C2851" t="str">
            <v>MANTA ALUMINIZADA NAS DUAS FACES, PARA SUBCOBERTURA,  E = *2* MM</v>
          </cell>
          <cell r="D2851" t="str">
            <v>M2</v>
          </cell>
        </row>
        <row r="2852">
          <cell r="B2852">
            <v>39700</v>
          </cell>
          <cell r="C2852" t="str">
            <v>MANTA ANTIRRUIDO DE POLIESTER (PET) PARA CONTRAPISO E = *8* MM</v>
          </cell>
          <cell r="D2852" t="str">
            <v>M2</v>
          </cell>
          <cell r="E2852">
            <v>31.01</v>
          </cell>
          <cell r="F2852">
            <v>31.01</v>
          </cell>
        </row>
        <row r="2853">
          <cell r="B2853">
            <v>4014</v>
          </cell>
          <cell r="C2853" t="str">
            <v>MANTA ASFALTICA ELASTOMERICA EM POLIESTER 3 MM, TIPO III, CLASSE B, ACABAMENTO PP (NBR 9952)</v>
          </cell>
          <cell r="D2853" t="str">
            <v>M2</v>
          </cell>
          <cell r="E2853">
            <v>63.85</v>
          </cell>
          <cell r="F2853">
            <v>63.85</v>
          </cell>
        </row>
        <row r="2854">
          <cell r="B2854">
            <v>4015</v>
          </cell>
          <cell r="C2854" t="str">
            <v>MANTA ASFALTICA ELASTOMERICA EM POLIESTER 4 MM, TIPO III, CLASSE B, ACABAMENTO PP (NBR 9952)</v>
          </cell>
          <cell r="D2854" t="str">
            <v>M2</v>
          </cell>
          <cell r="E2854">
            <v>78.400000000000006</v>
          </cell>
          <cell r="F2854">
            <v>78.400000000000006</v>
          </cell>
        </row>
        <row r="2855">
          <cell r="B2855">
            <v>4017</v>
          </cell>
          <cell r="C2855" t="str">
            <v>MANTA ASFALTICA ELASTOMERICA EM POLIESTER 5 MM, TIPO III, CLASSE B, ACABAMENTO PP (NBR 9952)</v>
          </cell>
          <cell r="D2855" t="str">
            <v>M2</v>
          </cell>
          <cell r="E2855">
            <v>114.08</v>
          </cell>
          <cell r="F2855">
            <v>114.08</v>
          </cell>
        </row>
        <row r="2856">
          <cell r="B2856">
            <v>11621</v>
          </cell>
          <cell r="C2856" t="str">
            <v>MANTA ASFALTICA ELASTOMERICA EM POLIESTER ALUMINIZADA 3 MM, TIPO III, CLASSE B (NBR 9952)</v>
          </cell>
          <cell r="D2856" t="str">
            <v>M2</v>
          </cell>
          <cell r="E2856">
            <v>61.71</v>
          </cell>
          <cell r="F2856">
            <v>61.71</v>
          </cell>
        </row>
        <row r="2857">
          <cell r="B2857">
            <v>4016</v>
          </cell>
          <cell r="C2857" t="str">
            <v>MANTA ASFALTICA ELASTOMERICA TIPO GLASS 3 MM, TIPO II, CLASSE C, ACABAMENTO PP (NBR 9952)</v>
          </cell>
          <cell r="D2857" t="str">
            <v>M2</v>
          </cell>
          <cell r="E2857">
            <v>45.06</v>
          </cell>
          <cell r="F2857">
            <v>45.06</v>
          </cell>
        </row>
        <row r="2858">
          <cell r="B2858">
            <v>38544</v>
          </cell>
          <cell r="C2858" t="str">
            <v>MANTA DE POLIETILENO EXPANDIDO (PEBD) ANTICHAMAS, E = 8 MM</v>
          </cell>
          <cell r="D2858" t="str">
            <v>M2</v>
          </cell>
          <cell r="E2858">
            <v>11.56</v>
          </cell>
          <cell r="F2858">
            <v>11.56</v>
          </cell>
        </row>
        <row r="2859">
          <cell r="B2859">
            <v>38545</v>
          </cell>
          <cell r="C2859" t="str">
            <v>MANTA DE POLIETILENO EXPANDIDO (PEBD), E = 5 MM</v>
          </cell>
          <cell r="D2859" t="str">
            <v>M2</v>
          </cell>
          <cell r="E2859">
            <v>7.43</v>
          </cell>
          <cell r="F2859">
            <v>7.43</v>
          </cell>
        </row>
        <row r="2860">
          <cell r="B2860">
            <v>42527</v>
          </cell>
          <cell r="C2860" t="str">
            <v>MANTA DE POLIETILENO EXPANDIDO, COM 1 FACE METALIZADA PARA SUBCOBERTURA, E = *5* MM</v>
          </cell>
          <cell r="D2860" t="str">
            <v>M2</v>
          </cell>
        </row>
        <row r="2861">
          <cell r="B2861">
            <v>39323</v>
          </cell>
          <cell r="C2861" t="str">
            <v>MANTA GEOTEXTIL TECIDO DE LAMINETES DE POLIPROPILENO, RESISTENCIA A TRACAO = *25* KN/M</v>
          </cell>
          <cell r="D2861" t="str">
            <v>M2</v>
          </cell>
          <cell r="E2861">
            <v>28.34</v>
          </cell>
          <cell r="F2861">
            <v>28.34</v>
          </cell>
        </row>
        <row r="2862">
          <cell r="B2862">
            <v>626</v>
          </cell>
          <cell r="C2862" t="str">
            <v>MANTA LIQUIDA DE BASE ASFALTICA MODIFICADA COM A ADICAO DE ELASTOMEROS DILUIDOS EM SOLVENTE ORGANICO, APLICACAO A FRIO (MEMBRANA DE EMULSAO ASFALTICA PARA IMPERMEABILIZACAO FLEXIVEL)</v>
          </cell>
          <cell r="D2862" t="str">
            <v>KG</v>
          </cell>
          <cell r="E2862">
            <v>21.09</v>
          </cell>
          <cell r="F2862">
            <v>21.09</v>
          </cell>
        </row>
        <row r="2863">
          <cell r="B2863">
            <v>44504</v>
          </cell>
          <cell r="C2863" t="str">
            <v>MANTA TERMOPLASTICA, PEAD, GEOMEMBRANA LISA, E = 0,50 MM (NBR 15352)</v>
          </cell>
          <cell r="D2863" t="str">
            <v>M2</v>
          </cell>
        </row>
        <row r="2864">
          <cell r="B2864">
            <v>44505</v>
          </cell>
          <cell r="C2864" t="str">
            <v>MANTA TERMOPLASTICA, PEAD, GEOMEMBRANA LISA, E = 0,75 MM (NBR 15352)</v>
          </cell>
          <cell r="D2864" t="str">
            <v>M2</v>
          </cell>
        </row>
        <row r="2865">
          <cell r="B2865">
            <v>44506</v>
          </cell>
          <cell r="C2865" t="str">
            <v>MANTA TERMOPLASTICA, PEAD, GEOMEMBRANA LISA, E = 0,80 MM (NBR 15352)</v>
          </cell>
          <cell r="D2865" t="str">
            <v>M2</v>
          </cell>
        </row>
        <row r="2866">
          <cell r="B2866">
            <v>44507</v>
          </cell>
          <cell r="C2866" t="str">
            <v>MANTA TERMOPLASTICA, PEAD, GEOMEMBRANA LISA, E = 1,00 MM (NBR 15352)</v>
          </cell>
          <cell r="D2866" t="str">
            <v>M2</v>
          </cell>
        </row>
        <row r="2867">
          <cell r="B2867">
            <v>44508</v>
          </cell>
          <cell r="C2867" t="str">
            <v>MANTA TERMOPLASTICA, PEAD, GEOMEMBRANA LISA, E = 1,50 MM (NBR 15352)</v>
          </cell>
          <cell r="D2867" t="str">
            <v>M2</v>
          </cell>
        </row>
        <row r="2868">
          <cell r="B2868">
            <v>44509</v>
          </cell>
          <cell r="C2868" t="str">
            <v>MANTA TERMOPLASTICA, PEAD, GEOMEMBRANA LISA, E = 2,00 MM (NBR 15352)</v>
          </cell>
          <cell r="D2868" t="str">
            <v>M2</v>
          </cell>
        </row>
        <row r="2869">
          <cell r="B2869">
            <v>44510</v>
          </cell>
          <cell r="C2869" t="str">
            <v>MANTA TERMOPLASTICA, PEAD, GEOMEMBRANA LISA, E = 2,50 MM (NBR 15352)</v>
          </cell>
          <cell r="D2869" t="str">
            <v>M2</v>
          </cell>
        </row>
        <row r="2870">
          <cell r="B2870">
            <v>44512</v>
          </cell>
          <cell r="C2870" t="str">
            <v>MANTA TERMOPLASTICA, PEAD, GEOMEMBRANA TEXTURIZADA EM AMBAS AS FACES, E = 0,50 MM ( NBR 15352)</v>
          </cell>
          <cell r="D2870" t="str">
            <v>M2</v>
          </cell>
        </row>
        <row r="2871">
          <cell r="B2871">
            <v>44513</v>
          </cell>
          <cell r="C2871" t="str">
            <v>MANTA TERMOPLASTICA, PEAD, GEOMEMBRANA TEXTURIZADA EM AMBAS AS FACES, E = 0,75 MM ( NBR 15352)</v>
          </cell>
          <cell r="D2871" t="str">
            <v>M2</v>
          </cell>
        </row>
        <row r="2872">
          <cell r="B2872">
            <v>44514</v>
          </cell>
          <cell r="C2872" t="str">
            <v>MANTA TERMOPLASTICA, PEAD, GEOMEMBRANA TEXTURIZADA EM AMBAS AS FACES, E = 0,80 MM ( NBR 15352)</v>
          </cell>
          <cell r="D2872" t="str">
            <v>M2</v>
          </cell>
        </row>
        <row r="2873">
          <cell r="B2873">
            <v>44515</v>
          </cell>
          <cell r="C2873" t="str">
            <v>MANTA TERMOPLASTICA, PEAD, GEOMEMBRANA TEXTURIZADA EM AMBAS AS FACES, E = 1,00 MM ( NBR 15352)</v>
          </cell>
          <cell r="D2873" t="str">
            <v>M2</v>
          </cell>
        </row>
        <row r="2874">
          <cell r="B2874">
            <v>44511</v>
          </cell>
          <cell r="C2874" t="str">
            <v>MANTA TERMOPLASTICA, PEAD, GEOMEMBRANA TEXTURIZADA EM AMBAS AS FACES, E = 1,50 MM ( NBR 15352)</v>
          </cell>
          <cell r="D2874" t="str">
            <v>M2</v>
          </cell>
        </row>
        <row r="2875">
          <cell r="B2875">
            <v>44516</v>
          </cell>
          <cell r="C2875" t="str">
            <v>MANTA TERMOPLASTICA, PEAD, GEOMEMBRANA TEXTURIZADA EM AMBAS AS FACES, E = 2,00 MM ( NBR 15352)</v>
          </cell>
          <cell r="D2875" t="str">
            <v>M2</v>
          </cell>
        </row>
        <row r="2876">
          <cell r="B2876">
            <v>44517</v>
          </cell>
          <cell r="C2876" t="str">
            <v>MANTA TERMOPLASTICA, PEAD, GEOMEMBRANA TEXTURIZADA EM AMBAS AS FACES, E = 2,50 MM ( NBR 15352)</v>
          </cell>
          <cell r="D2876" t="str">
            <v>M2</v>
          </cell>
        </row>
        <row r="2877">
          <cell r="B2877">
            <v>11479</v>
          </cell>
          <cell r="C2877" t="str">
            <v>MAQUINA DE 40 MM PARA FECHADURA DE EMBUTIR EXTERNA, EM ACO INOX</v>
          </cell>
          <cell r="D2877" t="str">
            <v>UN</v>
          </cell>
          <cell r="E2877">
            <v>40.299999999999997</v>
          </cell>
          <cell r="F2877">
            <v>40.299999999999997</v>
          </cell>
        </row>
        <row r="2878">
          <cell r="B2878">
            <v>11481</v>
          </cell>
          <cell r="C2878" t="str">
            <v>MAQUINA DE 40 MM PARA FECHADURA, PARA PORTA DE BANHEIRO, EM ACO INOX</v>
          </cell>
          <cell r="D2878" t="str">
            <v>UN</v>
          </cell>
          <cell r="E2878">
            <v>36.46</v>
          </cell>
          <cell r="F2878">
            <v>36.46</v>
          </cell>
        </row>
        <row r="2879">
          <cell r="B2879">
            <v>43609</v>
          </cell>
          <cell r="C2879" t="str">
            <v>MAQUINA DE 40 MM PARA FECHADURA, PARA PORTA INTERNA, EM ACO INOX</v>
          </cell>
          <cell r="D2879" t="str">
            <v>UN</v>
          </cell>
          <cell r="E2879">
            <v>36.46</v>
          </cell>
          <cell r="F2879">
            <v>36.46</v>
          </cell>
        </row>
        <row r="2880">
          <cell r="B2880">
            <v>11478</v>
          </cell>
          <cell r="C2880" t="str">
            <v>MAQUINA DE 55 MM PARA FECHADURA DE EMBUTIR EXTERNA, EM ACO INOX</v>
          </cell>
          <cell r="D2880" t="str">
            <v>UN</v>
          </cell>
          <cell r="E2880">
            <v>69.150000000000006</v>
          </cell>
          <cell r="F2880">
            <v>69.150000000000006</v>
          </cell>
        </row>
        <row r="2881">
          <cell r="B2881">
            <v>43608</v>
          </cell>
          <cell r="C2881" t="str">
            <v>MAQUINA DE 55 MM PARA FECHADURA, PARA PORTA DE BANHEIRO, EM ACO INOX</v>
          </cell>
          <cell r="D2881" t="str">
            <v>UN</v>
          </cell>
          <cell r="E2881">
            <v>52.77</v>
          </cell>
          <cell r="F2881">
            <v>52.77</v>
          </cell>
        </row>
        <row r="2882">
          <cell r="B2882">
            <v>11476</v>
          </cell>
          <cell r="C2882" t="str">
            <v>MAQUINA DE 55 MM PARA FECHADURA, PARA PORTA INTERNA, EM ACO INOX</v>
          </cell>
          <cell r="D2882" t="str">
            <v>UN</v>
          </cell>
          <cell r="E2882">
            <v>52.77</v>
          </cell>
          <cell r="F2882">
            <v>52.77</v>
          </cell>
        </row>
        <row r="2883">
          <cell r="B2883">
            <v>40637</v>
          </cell>
          <cell r="C2883" t="str">
            <v>MAQUINA DEMARCADORA DE FAIXA DE TRAFEGO A FRIO, AUTOPROPELIDA, MOTOR DIESEL 38 HP</v>
          </cell>
          <cell r="D2883" t="str">
            <v>UN</v>
          </cell>
        </row>
        <row r="2884">
          <cell r="B2884">
            <v>13836</v>
          </cell>
          <cell r="C2884" t="str">
            <v>MAQUINA EXTRUSORA DE CONCRETO PARA GUIAS E SARJETAS, COM MOTOR A DIESEL E POTENCIA DE 14 CV</v>
          </cell>
          <cell r="D2884" t="str">
            <v>UN</v>
          </cell>
        </row>
        <row r="2885">
          <cell r="B2885">
            <v>14534</v>
          </cell>
          <cell r="C2885" t="str">
            <v>MAQUINA MANUAL TIPO PRENSA PARA PRODUCAO DE BLOCOS E PAVIMENTOS DE CONCRETO, COM MOTOR ELETRICO TRIFASICO PARA VIBRACAO, POTENCIA TOTAL INSTALADA DE 1,5 KW</v>
          </cell>
          <cell r="D2885" t="str">
            <v>UN</v>
          </cell>
        </row>
        <row r="2886">
          <cell r="B2886">
            <v>14619</v>
          </cell>
          <cell r="C2886" t="str">
            <v>MAQUINA PARA CORTE COM DISCO ABRASIVO DE DIAMETRO DE 18" (450 MM), COM MOTOR ELETRICO TRIFASICO DE 10 CV</v>
          </cell>
          <cell r="D2886" t="str">
            <v>UN</v>
          </cell>
          <cell r="E2886">
            <v>17543.91</v>
          </cell>
          <cell r="F2886">
            <v>17543.91</v>
          </cell>
        </row>
        <row r="2887">
          <cell r="B2887">
            <v>14535</v>
          </cell>
          <cell r="C2887" t="str">
            <v>MAQUINA TIPO PRENSA HIDRAULICA, PARA FABRICACAO DE TUBOS DE CONCRETO PARA AGUAS PLUVIAIS, DN 200 A DN 600 MM X 1000 MM DE COMPRIMENTO, COM MOTOR PRINCIPAL COM POTENCIA DE 20 CV</v>
          </cell>
          <cell r="D2887" t="str">
            <v>UN</v>
          </cell>
        </row>
        <row r="2888">
          <cell r="B2888">
            <v>39813</v>
          </cell>
          <cell r="C2888" t="str">
            <v>MAQUINA TIPO VASO/TANQUE/JATO DE PRESSAO PORTATIL P/ JATEAMENTO, CONTROLE AUTOMATICO E REMOTO, CAMARA DE 1 SAIDA, 280 L, DIAM. *670* MM, BICO JATO CURTO VENTURI 5/16", MANGUEIRA 1" DE 10 M, COMPLETA (VALVULAS POP UP E DOSADORA, FUNDO CONICO ETC)</v>
          </cell>
          <cell r="D2888" t="str">
            <v>UN</v>
          </cell>
        </row>
        <row r="2889">
          <cell r="B2889">
            <v>12868</v>
          </cell>
          <cell r="C2889" t="str">
            <v>MARCENEIRO (HORISTA)</v>
          </cell>
          <cell r="D2889" t="str">
            <v>H</v>
          </cell>
          <cell r="E2889">
            <v>18.75</v>
          </cell>
          <cell r="F2889">
            <v>20.97</v>
          </cell>
        </row>
        <row r="2890">
          <cell r="B2890">
            <v>40916</v>
          </cell>
          <cell r="C2890" t="str">
            <v>MARCENEIRO (MENSALISTA)</v>
          </cell>
          <cell r="D2890" t="str">
            <v>MES</v>
          </cell>
          <cell r="E2890">
            <v>3282.4</v>
          </cell>
          <cell r="F2890">
            <v>3671.31</v>
          </cell>
        </row>
        <row r="2891">
          <cell r="B2891">
            <v>4755</v>
          </cell>
          <cell r="C2891" t="str">
            <v>MARMORISTA / GRANITEIRO (HORISTA)</v>
          </cell>
          <cell r="D2891" t="str">
            <v>H</v>
          </cell>
          <cell r="E2891">
            <v>18.75</v>
          </cell>
          <cell r="F2891">
            <v>20.97</v>
          </cell>
        </row>
        <row r="2892">
          <cell r="B2892">
            <v>41067</v>
          </cell>
          <cell r="C2892" t="str">
            <v>MARMORISTA / GRANITEIRO (MENSALISTA)</v>
          </cell>
          <cell r="D2892" t="str">
            <v>MES</v>
          </cell>
          <cell r="E2892">
            <v>3282.4</v>
          </cell>
          <cell r="F2892">
            <v>3671.31</v>
          </cell>
        </row>
        <row r="2893">
          <cell r="B2893">
            <v>38463</v>
          </cell>
          <cell r="C2893" t="str">
            <v>MARTELO DE SOLDADOR/PICADOR DE SOLDA</v>
          </cell>
          <cell r="D2893" t="str">
            <v>UN</v>
          </cell>
          <cell r="E2893">
            <v>32.94</v>
          </cell>
          <cell r="F2893">
            <v>32.94</v>
          </cell>
        </row>
        <row r="2894">
          <cell r="B2894">
            <v>40703</v>
          </cell>
          <cell r="C2894" t="str">
            <v>MARTELO DEMOLIDOR ELETRICO, COM POTENCIA DE 2.000 W, FREQUENCIA DE 1.000 IMPACTOS POR MINUTO, FORCA DE IMPACTO ENTRE 60 E 65 J, PESO DE 30 KG</v>
          </cell>
          <cell r="D2894" t="str">
            <v>UN</v>
          </cell>
        </row>
        <row r="2895">
          <cell r="B2895">
            <v>14531</v>
          </cell>
          <cell r="C2895" t="str">
            <v>MARTELO DEMOLIDOR PNEUMATICO MANUAL, COM REDUCAO DE VIBRACAO, PESO DE 21 KG</v>
          </cell>
          <cell r="D2895" t="str">
            <v>UN</v>
          </cell>
        </row>
        <row r="2896">
          <cell r="B2896">
            <v>36533</v>
          </cell>
          <cell r="C2896" t="str">
            <v>MARTELO DEMOLIDOR PNEUMATICO MANUAL, COM REDUCAO DE VIBRACAO, PESO DE 31,5 KG</v>
          </cell>
          <cell r="D2896" t="str">
            <v>UN</v>
          </cell>
        </row>
        <row r="2897">
          <cell r="B2897">
            <v>11616</v>
          </cell>
          <cell r="C2897" t="str">
            <v>MARTELO DEMOLIDOR PNEUMATICO MANUAL, PADRAO, PESO DE 32 KG</v>
          </cell>
          <cell r="D2897" t="str">
            <v>UN</v>
          </cell>
        </row>
        <row r="2898">
          <cell r="B2898">
            <v>41898</v>
          </cell>
          <cell r="C2898" t="str">
            <v>MARTELO DEMOLIDOR PNEUMATICO MANUAL, PESO DE 28 KG, COM SILENCIADOR</v>
          </cell>
          <cell r="D2898" t="str">
            <v>UN</v>
          </cell>
        </row>
        <row r="2899">
          <cell r="B2899">
            <v>13447</v>
          </cell>
          <cell r="C2899" t="str">
            <v>MARTELO PERFURADOR PNEUMATICO MANUAL, DE SUPERFICIE, COM AVANCO DE COLUNA, PESO DE 22 KG</v>
          </cell>
          <cell r="D2899" t="str">
            <v>UN</v>
          </cell>
        </row>
        <row r="2900">
          <cell r="B2900">
            <v>14529</v>
          </cell>
          <cell r="C2900" t="str">
            <v>MARTELO PERFURADOR PNEUMATICO MANUAL, HASTE 25 X 75 MM, 21 KG</v>
          </cell>
          <cell r="D2900" t="str">
            <v>UN</v>
          </cell>
        </row>
        <row r="2901">
          <cell r="B2901">
            <v>10747</v>
          </cell>
          <cell r="C2901" t="str">
            <v>MARTELO PERFURADOR PNEUMATICO MANUAL, PESO DE 25 KG, COM SILENCIADOR</v>
          </cell>
          <cell r="D2901" t="str">
            <v>UN</v>
          </cell>
        </row>
        <row r="2902">
          <cell r="B2902">
            <v>36141</v>
          </cell>
          <cell r="C2902" t="str">
            <v>MASCARA DE SEGURANCA PARA SOLDA COM ESCUDO DE CELERON E CARNEIRA DE PLASTICO COM REGULAGEM</v>
          </cell>
          <cell r="D2902" t="str">
            <v>UN</v>
          </cell>
          <cell r="E2902">
            <v>45.36</v>
          </cell>
          <cell r="F2902">
            <v>45.36</v>
          </cell>
        </row>
        <row r="2903">
          <cell r="B2903">
            <v>43651</v>
          </cell>
          <cell r="C2903" t="str">
            <v>MASSA ACRILICA PARA SUPERFICIES INTERNAS E EXTERNAS</v>
          </cell>
          <cell r="D2903" t="str">
            <v>KG</v>
          </cell>
          <cell r="E2903">
            <v>4.67</v>
          </cell>
          <cell r="F2903">
            <v>4.67</v>
          </cell>
        </row>
        <row r="2904">
          <cell r="B2904">
            <v>43626</v>
          </cell>
          <cell r="C2904" t="str">
            <v>MASSA CORRIDA PARA SUPERFICIES DE AMBIENTES INTERNOS</v>
          </cell>
          <cell r="D2904" t="str">
            <v>KG</v>
          </cell>
          <cell r="E2904">
            <v>2.6</v>
          </cell>
          <cell r="F2904">
            <v>2.6</v>
          </cell>
        </row>
        <row r="2905">
          <cell r="B2905">
            <v>39434</v>
          </cell>
          <cell r="C2905" t="str">
            <v>MASSA DE REJUNTE EM PO PARA DRYWALL, A BASE DE GESSO, SECAGEM RAPIDA, PARA TRATAMENTO DE JUNTAS DE CHAPA DE GESSO (NECESSITA ADICAO DE AGUA)</v>
          </cell>
          <cell r="D2905" t="str">
            <v>KG</v>
          </cell>
          <cell r="E2905">
            <v>3.19</v>
          </cell>
          <cell r="F2905">
            <v>3.19</v>
          </cell>
        </row>
        <row r="2906">
          <cell r="B2906">
            <v>39433</v>
          </cell>
          <cell r="C2906" t="str">
            <v>MASSA DE REJUNTE PRONTA PARA TRATAMENTO DE JUNTAS DE CHAPA DE GESSO PARA DRYWALL, SEM ADICAO DE AGUA</v>
          </cell>
          <cell r="D2906" t="str">
            <v>KG</v>
          </cell>
          <cell r="E2906">
            <v>2.54</v>
          </cell>
          <cell r="F2906">
            <v>2.54</v>
          </cell>
        </row>
        <row r="2907">
          <cell r="B2907">
            <v>4049</v>
          </cell>
          <cell r="C2907" t="str">
            <v>MASSA EPOXI BICOMPONENTE (MASSA + CATALISADOR)</v>
          </cell>
          <cell r="D2907" t="str">
            <v>L</v>
          </cell>
          <cell r="E2907">
            <v>52.18</v>
          </cell>
          <cell r="F2907">
            <v>52.18</v>
          </cell>
        </row>
        <row r="2908">
          <cell r="B2908">
            <v>38120</v>
          </cell>
          <cell r="C2908" t="str">
            <v>MASSA EPOXI BICOMPONENTE PARA REPAROS</v>
          </cell>
          <cell r="D2908" t="str">
            <v>KG</v>
          </cell>
          <cell r="E2908">
            <v>150.09</v>
          </cell>
          <cell r="F2908">
            <v>150.09</v>
          </cell>
        </row>
        <row r="2909">
          <cell r="B2909">
            <v>43652</v>
          </cell>
          <cell r="C2909" t="str">
            <v>MASSA PARA MADEIRA - INTERIOR E EXTERIOR</v>
          </cell>
          <cell r="D2909" t="str">
            <v>KG</v>
          </cell>
          <cell r="E2909">
            <v>10.47</v>
          </cell>
          <cell r="F2909">
            <v>10.47</v>
          </cell>
        </row>
        <row r="2910">
          <cell r="B2910">
            <v>10498</v>
          </cell>
          <cell r="C2910" t="str">
            <v>MASSA PARA VIDRO</v>
          </cell>
          <cell r="D2910" t="str">
            <v>KG</v>
          </cell>
          <cell r="E2910">
            <v>9.86</v>
          </cell>
          <cell r="F2910">
            <v>9.86</v>
          </cell>
        </row>
        <row r="2911">
          <cell r="B2911">
            <v>4823</v>
          </cell>
          <cell r="C2911" t="str">
            <v>MASSA PLASTICA PARA MARMORE/GRANITO</v>
          </cell>
          <cell r="D2911" t="str">
            <v>KG</v>
          </cell>
          <cell r="E2911">
            <v>39.590000000000003</v>
          </cell>
          <cell r="F2911">
            <v>39.590000000000003</v>
          </cell>
        </row>
        <row r="2912">
          <cell r="B2912">
            <v>38877</v>
          </cell>
          <cell r="C2912" t="str">
            <v>MASSA PREMIUM PARA TEXTURA LISA DE BASE ACRILICA, USO INTERNO E EXTERNO</v>
          </cell>
          <cell r="D2912" t="str">
            <v>KG</v>
          </cell>
          <cell r="E2912">
            <v>8.82</v>
          </cell>
          <cell r="F2912">
            <v>8.82</v>
          </cell>
        </row>
        <row r="2913">
          <cell r="B2913">
            <v>34546</v>
          </cell>
          <cell r="C2913" t="str">
            <v>MASSA PREMIUM PARA TEXTURA RUSTICA DE BASE ACRILICA, COR BRANCA, USO INTERNO E EXTERNO</v>
          </cell>
          <cell r="D2913" t="str">
            <v>KG</v>
          </cell>
          <cell r="E2913">
            <v>9.07</v>
          </cell>
          <cell r="F2913">
            <v>9.07</v>
          </cell>
        </row>
        <row r="2914">
          <cell r="B2914">
            <v>41387</v>
          </cell>
          <cell r="C2914" t="str">
            <v>MASTRO SIMPLES GALVANIZADO DIAMETRO NOMINAL 1 1/2"</v>
          </cell>
          <cell r="D2914" t="str">
            <v>M</v>
          </cell>
        </row>
        <row r="2915">
          <cell r="B2915">
            <v>41388</v>
          </cell>
          <cell r="C2915" t="str">
            <v>MASTRO SIMPLES GALVANIZADO DIAMETRO NOMINAL 2"</v>
          </cell>
          <cell r="D2915" t="str">
            <v>M</v>
          </cell>
        </row>
        <row r="2916">
          <cell r="B2916">
            <v>41380</v>
          </cell>
          <cell r="C2916" t="str">
            <v>MASTRO TELESCOPICO DE 4 METROS (3 M X DN= 2" + 1 M X DN= 1 1/2")</v>
          </cell>
          <cell r="D2916" t="str">
            <v>UN</v>
          </cell>
        </row>
        <row r="2917">
          <cell r="B2917">
            <v>41381</v>
          </cell>
          <cell r="C2917" t="str">
            <v>MASTRO TELESCOPICO GALVANIZADO 5 METROS (3 M X DN= 2" + 2 M X DN= 1 1/2")</v>
          </cell>
          <cell r="D2917" t="str">
            <v>UN</v>
          </cell>
        </row>
        <row r="2918">
          <cell r="B2918">
            <v>41382</v>
          </cell>
          <cell r="C2918" t="str">
            <v>MASTRO TELESCOPICO GALVANIZADO 6 METROS (3 M X DN= 2" + 3 M X DN= 1 1/2")</v>
          </cell>
          <cell r="D2918" t="str">
            <v>UN</v>
          </cell>
        </row>
        <row r="2919">
          <cell r="B2919">
            <v>41383</v>
          </cell>
          <cell r="C2919" t="str">
            <v>MASTRO TELESCOPICO GALVANIZADO 7 METROS (6 M X DN= 2" + 1 M X DN= 1 1/2")</v>
          </cell>
          <cell r="D2919" t="str">
            <v>UN</v>
          </cell>
        </row>
        <row r="2920">
          <cell r="B2920">
            <v>41385</v>
          </cell>
          <cell r="C2920" t="str">
            <v>MASTRO TELESCOPICO GALVANIZADO 9 METROS (6 M X DN= 2" + 3 M X DN= 1 1/2")</v>
          </cell>
          <cell r="D2920" t="str">
            <v>UN</v>
          </cell>
        </row>
        <row r="2921">
          <cell r="B2921">
            <v>4058</v>
          </cell>
          <cell r="C2921" t="str">
            <v>MECANICO DE EQUIPAMENTOS PESADOS (HORISTA)</v>
          </cell>
          <cell r="D2921" t="str">
            <v>H</v>
          </cell>
          <cell r="E2921">
            <v>22.45</v>
          </cell>
          <cell r="F2921">
            <v>25.1</v>
          </cell>
        </row>
        <row r="2922">
          <cell r="B2922">
            <v>40974</v>
          </cell>
          <cell r="C2922" t="str">
            <v>MECANICO DE EQUIPAMENTOS PESADOS (MENSALISTA)</v>
          </cell>
          <cell r="D2922" t="str">
            <v>MES</v>
          </cell>
          <cell r="E2922">
            <v>3929.39</v>
          </cell>
          <cell r="F2922">
            <v>4394.96</v>
          </cell>
        </row>
        <row r="2923">
          <cell r="B2923">
            <v>34794</v>
          </cell>
          <cell r="C2923" t="str">
            <v>MECANICO DE REFRIGERACAO (HORISTA)</v>
          </cell>
          <cell r="D2923" t="str">
            <v>H</v>
          </cell>
          <cell r="E2923">
            <v>19.100000000000001</v>
          </cell>
          <cell r="F2923">
            <v>21.36</v>
          </cell>
        </row>
        <row r="2924">
          <cell r="B2924">
            <v>40925</v>
          </cell>
          <cell r="C2924" t="str">
            <v>MECANICO DE REFRIGERACAO (MENSALISTA)</v>
          </cell>
          <cell r="D2924" t="str">
            <v>MES</v>
          </cell>
          <cell r="E2924">
            <v>3345.15</v>
          </cell>
          <cell r="F2924">
            <v>3741.5</v>
          </cell>
        </row>
        <row r="2925">
          <cell r="B2925">
            <v>13741</v>
          </cell>
          <cell r="C2925" t="str">
            <v>MEDIDOR DE NIVEL ESTATICO E DINAMICO PARA POCO, COMPRIMENTO DE 200 M</v>
          </cell>
          <cell r="D2925" t="str">
            <v>UN</v>
          </cell>
          <cell r="E2925">
            <v>2845.95</v>
          </cell>
          <cell r="F2925">
            <v>2845.95</v>
          </cell>
        </row>
        <row r="2926">
          <cell r="B2926">
            <v>3288</v>
          </cell>
          <cell r="C2926" t="str">
            <v>MEIA CANA DE MADEIRA CEDRINHO OU EQUIVALENTE DA REGIAO, ACABAMENTO PARA FORRO PAULISTA, *2,5 X 2,5* CM</v>
          </cell>
          <cell r="D2926" t="str">
            <v>M</v>
          </cell>
        </row>
        <row r="2927">
          <cell r="B2927">
            <v>13587</v>
          </cell>
          <cell r="C2927" t="str">
            <v>MEIA CANA DE MADEIRA PINUS OU EQUIVALENTE DA REGIAO, ACABAMENTO PARA FORRO PAULISTA, *2,5 X 2,5* CM</v>
          </cell>
          <cell r="D2927" t="str">
            <v>M</v>
          </cell>
        </row>
        <row r="2928">
          <cell r="B2928">
            <v>38598</v>
          </cell>
          <cell r="C2928" t="str">
            <v>MEIA CANALETA DE CONCRETO ESTRUTURAL 14 X 19 X 19 CM, FBK 14 MPA (NBR 6136)</v>
          </cell>
          <cell r="D2928" t="str">
            <v>UN</v>
          </cell>
          <cell r="E2928">
            <v>3.4</v>
          </cell>
          <cell r="F2928">
            <v>3.4</v>
          </cell>
        </row>
        <row r="2929">
          <cell r="B2929">
            <v>38595</v>
          </cell>
          <cell r="C2929" t="str">
            <v>MEIA CANALETA DE CONCRETO ESTRUTURAL 14 X 19 X 19 CM, FBK 4,5 MPA (NBR 6136)</v>
          </cell>
          <cell r="D2929" t="str">
            <v>UN</v>
          </cell>
          <cell r="E2929">
            <v>2.88</v>
          </cell>
          <cell r="F2929">
            <v>2.88</v>
          </cell>
        </row>
        <row r="2930">
          <cell r="B2930">
            <v>38592</v>
          </cell>
          <cell r="C2930" t="str">
            <v>MEIO BLOCO DE CONCRETO ESTRUTURAL 14 X 19 X 14 CM, FBK 14 MPA (NBR 6136)</v>
          </cell>
          <cell r="D2930" t="str">
            <v>UN</v>
          </cell>
          <cell r="E2930">
            <v>2.91</v>
          </cell>
          <cell r="F2930">
            <v>2.91</v>
          </cell>
        </row>
        <row r="2931">
          <cell r="B2931">
            <v>38588</v>
          </cell>
          <cell r="C2931" t="str">
            <v>MEIO BLOCO DE CONCRETO ESTRUTURAL 14 X 19 X 14 CM, FBK 4,5 MPA (NBR 6136)</v>
          </cell>
          <cell r="D2931" t="str">
            <v>UN</v>
          </cell>
          <cell r="E2931">
            <v>2.33</v>
          </cell>
          <cell r="F2931">
            <v>2.33</v>
          </cell>
        </row>
        <row r="2932">
          <cell r="B2932">
            <v>38593</v>
          </cell>
          <cell r="C2932" t="str">
            <v>MEIO BLOCO DE CONCRETO ESTRUTURAL 14 X 19 X 19 CM, FBK 14 MPA (NBR 6136)</v>
          </cell>
          <cell r="D2932" t="str">
            <v>UN</v>
          </cell>
          <cell r="E2932">
            <v>3.22</v>
          </cell>
          <cell r="F2932">
            <v>3.22</v>
          </cell>
        </row>
        <row r="2933">
          <cell r="B2933">
            <v>38589</v>
          </cell>
          <cell r="C2933" t="str">
            <v>MEIO BLOCO DE CONCRETO ESTRUTURAL 14 X 19 X 19 CM, FBK 4,5 MPA (NBR 6136)</v>
          </cell>
          <cell r="D2933" t="str">
            <v>UN</v>
          </cell>
          <cell r="E2933">
            <v>2.44</v>
          </cell>
          <cell r="F2933">
            <v>2.44</v>
          </cell>
        </row>
        <row r="2934">
          <cell r="B2934">
            <v>38594</v>
          </cell>
          <cell r="C2934" t="str">
            <v>MEIO BLOCO DE CONCRETO ESTRUTURAL 14 X 19 X 34 CM, FBK 14 MPA (NBR 6136)</v>
          </cell>
          <cell r="D2934" t="str">
            <v>UN</v>
          </cell>
          <cell r="E2934">
            <v>5.08</v>
          </cell>
          <cell r="F2934">
            <v>5.08</v>
          </cell>
        </row>
        <row r="2935">
          <cell r="B2935">
            <v>34774</v>
          </cell>
          <cell r="C2935" t="str">
            <v>MEIO BLOCO DE VEDACAO DE CONCRETO 14 X 19 X 19 CM (CLASSE C - NBR 6136)</v>
          </cell>
          <cell r="D2935" t="str">
            <v>UN</v>
          </cell>
          <cell r="E2935">
            <v>2.2799999999999998</v>
          </cell>
          <cell r="F2935">
            <v>2.2799999999999998</v>
          </cell>
        </row>
        <row r="2936">
          <cell r="B2936">
            <v>34771</v>
          </cell>
          <cell r="C2936" t="str">
            <v>MEIO BLOCO DE VEDACAO DE CONCRETO 19 X 19 X 19 CM (CLASSE C - NBR 6136)</v>
          </cell>
          <cell r="D2936" t="str">
            <v>UN</v>
          </cell>
          <cell r="E2936">
            <v>2.75</v>
          </cell>
          <cell r="F2936">
            <v>2.75</v>
          </cell>
        </row>
        <row r="2937">
          <cell r="B2937">
            <v>34764</v>
          </cell>
          <cell r="C2937" t="str">
            <v>MEIO BLOCO DE VEDACAO DE CONCRETO 9 X 19 X 19 CM (CLASSE C - NBR 6136)</v>
          </cell>
          <cell r="D2937" t="str">
            <v>UN</v>
          </cell>
          <cell r="E2937">
            <v>1.8</v>
          </cell>
          <cell r="F2937">
            <v>1.8</v>
          </cell>
        </row>
        <row r="2938">
          <cell r="B2938">
            <v>34773</v>
          </cell>
          <cell r="C2938" t="str">
            <v>MEIO BLOCO DE VEDACAO DE CONCRETO APARENTE 14 X 19 X 19 CM (CLASSE C - NBR 6136)</v>
          </cell>
          <cell r="D2938" t="str">
            <v>UN</v>
          </cell>
          <cell r="E2938">
            <v>2.4</v>
          </cell>
          <cell r="F2938">
            <v>2.4</v>
          </cell>
        </row>
        <row r="2939">
          <cell r="B2939">
            <v>34769</v>
          </cell>
          <cell r="C2939" t="str">
            <v>MEIO BLOCO DE VEDACAO DE CONCRETO APARENTE 19 X 19 X 19 CM (CLASSE C - NBR 6136)</v>
          </cell>
          <cell r="D2939" t="str">
            <v>UN</v>
          </cell>
          <cell r="E2939">
            <v>2.97</v>
          </cell>
          <cell r="F2939">
            <v>2.97</v>
          </cell>
        </row>
        <row r="2940">
          <cell r="B2940">
            <v>34763</v>
          </cell>
          <cell r="C2940" t="str">
            <v>MEIO BLOCO DE VEDACAO DE CONCRETO APARENTE 9 X 19 X 19 CM (CLASSE C - NBR 6136)</v>
          </cell>
          <cell r="D2940" t="str">
            <v>UN</v>
          </cell>
          <cell r="E2940">
            <v>1.83</v>
          </cell>
          <cell r="F2940">
            <v>1.83</v>
          </cell>
        </row>
        <row r="2941">
          <cell r="B2941">
            <v>34788</v>
          </cell>
          <cell r="C2941" t="str">
            <v>MEIO BLOCO ESTRUTURAL CERAMICO DE 14 X 19 X 14 CM (L X A X C) E 6,0 MPA</v>
          </cell>
          <cell r="D2941" t="str">
            <v>UN</v>
          </cell>
          <cell r="E2941">
            <v>1.06</v>
          </cell>
          <cell r="F2941">
            <v>1.06</v>
          </cell>
        </row>
        <row r="2942">
          <cell r="B2942">
            <v>34781</v>
          </cell>
          <cell r="C2942" t="str">
            <v>MEIO BLOCO ESTRUTURAL CERAMICO DE 14 X 19 X 19 CM (L X A X C) E 6,0 MPA</v>
          </cell>
          <cell r="D2942" t="str">
            <v>UN</v>
          </cell>
          <cell r="E2942">
            <v>1.46</v>
          </cell>
          <cell r="F2942">
            <v>1.46</v>
          </cell>
        </row>
        <row r="2943">
          <cell r="B2943">
            <v>41682</v>
          </cell>
          <cell r="C2943" t="str">
            <v>MEIO-FIO OU GUIA DE CONCRETO PRE MOLDADO, COMP 1 M, *30 X 10/12* CM (H X L1/L2)</v>
          </cell>
          <cell r="D2943" t="str">
            <v>UN</v>
          </cell>
          <cell r="E2943">
            <v>40.130000000000003</v>
          </cell>
          <cell r="F2943">
            <v>40.130000000000003</v>
          </cell>
        </row>
        <row r="2944">
          <cell r="B2944">
            <v>41683</v>
          </cell>
          <cell r="C2944" t="str">
            <v>MEIO-FIO OU GUIA DE CONCRETO PRE MOLDADO, COMP 80 CM, *30 X 10/10* (H X L1/L2)</v>
          </cell>
          <cell r="D2944" t="str">
            <v>UN</v>
          </cell>
          <cell r="E2944">
            <v>29.52</v>
          </cell>
          <cell r="F2944">
            <v>29.52</v>
          </cell>
        </row>
        <row r="2945">
          <cell r="B2945">
            <v>41680</v>
          </cell>
          <cell r="C2945" t="str">
            <v>MEIO-FIO OU GUIA DE CONCRETO PRE-MOLDADO, COMP *39* CM, *19 X 6,5/6,5* CM (H X L1/L2)</v>
          </cell>
          <cell r="D2945" t="str">
            <v>UN</v>
          </cell>
          <cell r="E2945">
            <v>15.89</v>
          </cell>
          <cell r="F2945">
            <v>15.89</v>
          </cell>
        </row>
        <row r="2946">
          <cell r="B2946">
            <v>41679</v>
          </cell>
          <cell r="C2946" t="str">
            <v>MEIO-FIO OU GUIA DE CONCRETO PRE-MOLDADO, COMP 1 M, *20 X 12/15* CM (H X L1/L2)</v>
          </cell>
          <cell r="D2946" t="str">
            <v>UN</v>
          </cell>
          <cell r="E2946">
            <v>36.33</v>
          </cell>
          <cell r="F2946">
            <v>36.33</v>
          </cell>
        </row>
        <row r="2947">
          <cell r="B2947">
            <v>41681</v>
          </cell>
          <cell r="C2947" t="str">
            <v>MEIO-FIO OU GUIA DE CONCRETO PRE-MOLDADO, COMP 80 CM, *25 X 08/08* CM (H X L1/L2)</v>
          </cell>
          <cell r="D2947" t="str">
            <v>UN</v>
          </cell>
          <cell r="E2947">
            <v>24.86</v>
          </cell>
          <cell r="F2947">
            <v>24.86</v>
          </cell>
        </row>
        <row r="2948">
          <cell r="B2948">
            <v>43386</v>
          </cell>
          <cell r="C2948" t="str">
            <v>MEIO-FIO OU GUIA DE CONCRETO PRE-MOLDADO, TIPO CHAPEU PARA BOCA DE LOBO,  DIMENSOES *1,20* X 0,15 X 0,30 M</v>
          </cell>
          <cell r="D2948" t="str">
            <v>UN</v>
          </cell>
          <cell r="E2948">
            <v>56.77</v>
          </cell>
          <cell r="F2948">
            <v>56.77</v>
          </cell>
        </row>
        <row r="2949">
          <cell r="B2949">
            <v>4059</v>
          </cell>
          <cell r="C2949" t="str">
            <v>MEIO-FIO OU GUIA DE CONCRETO, PRE-MOLDADO, COMP 1 M, *30 X 12/15* CM (H X L1/L2)</v>
          </cell>
          <cell r="D2949" t="str">
            <v>M</v>
          </cell>
          <cell r="E2949">
            <v>40.130000000000003</v>
          </cell>
          <cell r="F2949">
            <v>40.130000000000003</v>
          </cell>
        </row>
        <row r="2950">
          <cell r="B2950">
            <v>4062</v>
          </cell>
          <cell r="C2950" t="str">
            <v>MEIO-FIO OU GUIA DE CONCRETO, PRE-MOLDADO, COMP 1 M, *30 X 15* CM (H X L)</v>
          </cell>
          <cell r="D2950" t="str">
            <v>UN</v>
          </cell>
          <cell r="E2950">
            <v>40.130000000000003</v>
          </cell>
          <cell r="F2950">
            <v>40.130000000000003</v>
          </cell>
        </row>
        <row r="2951">
          <cell r="B2951">
            <v>4061</v>
          </cell>
          <cell r="C2951" t="str">
            <v>MEIO-FIO OU GUIA DE CONCRETO, PRE-MOLDADO, COMP 80 CM, *45 X 12/18* CM (H X L1/L2)</v>
          </cell>
          <cell r="D2951" t="str">
            <v>UN</v>
          </cell>
          <cell r="E2951">
            <v>49.96</v>
          </cell>
          <cell r="F2951">
            <v>49.96</v>
          </cell>
        </row>
        <row r="2952">
          <cell r="B2952">
            <v>41315</v>
          </cell>
          <cell r="C2952" t="str">
            <v>MEMBRANA IMPERMEABILIZANTE A BASE DE POLIUREIA, BICOMPONENTE, APLICACAO A FRIO</v>
          </cell>
          <cell r="D2952" t="str">
            <v>KG</v>
          </cell>
          <cell r="E2952">
            <v>91.66</v>
          </cell>
          <cell r="F2952">
            <v>91.66</v>
          </cell>
        </row>
        <row r="2953">
          <cell r="B2953">
            <v>43148</v>
          </cell>
          <cell r="C2953" t="str">
            <v>MEMBRANA IMPERMEABILIZANTE A BASE DE POLIURETANO</v>
          </cell>
          <cell r="D2953" t="str">
            <v>KG</v>
          </cell>
          <cell r="E2953">
            <v>62.22</v>
          </cell>
          <cell r="F2953">
            <v>62.22</v>
          </cell>
        </row>
        <row r="2954">
          <cell r="B2954">
            <v>43147</v>
          </cell>
          <cell r="C2954" t="str">
            <v>MEMBRANA IMPERMEABILIZANTE ACRILICA MONOCOMPONENTE</v>
          </cell>
          <cell r="D2954" t="str">
            <v>KG</v>
          </cell>
          <cell r="E2954">
            <v>24.1</v>
          </cell>
          <cell r="F2954">
            <v>24.1</v>
          </cell>
        </row>
        <row r="2955">
          <cell r="B2955">
            <v>10608</v>
          </cell>
          <cell r="C2955" t="str">
            <v>MESA VIBRATORIA COM DIMENSOES DE 2,0 X 1,0 M, COM MOTOR ELETRICO DE 2 POLOS E POTENCIA DE 3 CV</v>
          </cell>
          <cell r="D2955" t="str">
            <v>UN</v>
          </cell>
        </row>
        <row r="2956">
          <cell r="B2956">
            <v>4069</v>
          </cell>
          <cell r="C2956" t="str">
            <v>MESTRE DE OBRAS (HORISTA)</v>
          </cell>
          <cell r="D2956" t="str">
            <v>H</v>
          </cell>
          <cell r="E2956">
            <v>45.53</v>
          </cell>
          <cell r="F2956">
            <v>50.91</v>
          </cell>
        </row>
        <row r="2957">
          <cell r="B2957">
            <v>40819</v>
          </cell>
          <cell r="C2957" t="str">
            <v>MESTRE DE OBRAS (MENSALISTA)</v>
          </cell>
          <cell r="D2957" t="str">
            <v>MES</v>
          </cell>
          <cell r="E2957">
            <v>7966.86</v>
          </cell>
          <cell r="F2957">
            <v>8910.7999999999993</v>
          </cell>
        </row>
        <row r="2958">
          <cell r="B2958">
            <v>34361</v>
          </cell>
          <cell r="C2958" t="str">
            <v>METACAULIM DE ALTA REATIVIDADE/CAULIM CALCINADO</v>
          </cell>
          <cell r="D2958" t="str">
            <v>KG</v>
          </cell>
          <cell r="E2958">
            <v>17.54</v>
          </cell>
          <cell r="F2958">
            <v>17.54</v>
          </cell>
        </row>
        <row r="2959">
          <cell r="B2959">
            <v>36512</v>
          </cell>
          <cell r="C2959" t="str">
            <v>MICRO-TRATOR CORTADOR DE GRAMA COM LARGURA DO CORTE DE 107 CM, COM 2 LAMINAS E DESCARTE LATERAL</v>
          </cell>
          <cell r="D2959" t="str">
            <v>UN</v>
          </cell>
        </row>
        <row r="2960">
          <cell r="B2960">
            <v>44478</v>
          </cell>
          <cell r="C2960" t="str">
            <v>MICROESFERAS DE VIDRO PARA SINALIZACAO HORIZONTAL VIARIA, TIPO I-B (PREMIX) - NBR  16184</v>
          </cell>
          <cell r="D2960" t="str">
            <v>KG</v>
          </cell>
          <cell r="E2960">
            <v>12.91</v>
          </cell>
          <cell r="F2960">
            <v>12.91</v>
          </cell>
        </row>
        <row r="2961">
          <cell r="B2961">
            <v>44477</v>
          </cell>
          <cell r="C2961" t="str">
            <v>MICROESFERAS DE VIDRO PARA SINALIZACAO HORIZONTAL VIARIA, TIPO II-A (DROP-ON) - NBR  16184</v>
          </cell>
          <cell r="D2961" t="str">
            <v>KG</v>
          </cell>
          <cell r="E2961">
            <v>12.91</v>
          </cell>
          <cell r="F2961">
            <v>12.91</v>
          </cell>
        </row>
        <row r="2962">
          <cell r="B2962">
            <v>11697</v>
          </cell>
          <cell r="C2962" t="str">
            <v>MICTORIO COLETIVO ACO INOX (AISI 304), E = 0,8 MM, DE *100 X 40 X 30* CM (C X A X P)</v>
          </cell>
          <cell r="D2962" t="str">
            <v>UN</v>
          </cell>
          <cell r="E2962">
            <v>704.81</v>
          </cell>
          <cell r="F2962">
            <v>704.81</v>
          </cell>
        </row>
        <row r="2963">
          <cell r="B2963">
            <v>11698</v>
          </cell>
          <cell r="C2963" t="str">
            <v>MICTORIO COLETIVO ACO INOX (AISI 304), E = 0,8 MM, DE *100 X 50 X 35* CM (C X A X P)</v>
          </cell>
          <cell r="D2963" t="str">
            <v>UN</v>
          </cell>
          <cell r="E2963">
            <v>840.8</v>
          </cell>
          <cell r="F2963">
            <v>840.8</v>
          </cell>
        </row>
        <row r="2964">
          <cell r="B2964">
            <v>11699</v>
          </cell>
          <cell r="C2964" t="str">
            <v>MICTORIO INDIVIDUAL ACO INOX (AISI 304), E = 0,8 MM, DE *50 X 45 X 35* (C X A X P)</v>
          </cell>
          <cell r="D2964" t="str">
            <v>UN</v>
          </cell>
          <cell r="E2964">
            <v>929.27</v>
          </cell>
          <cell r="F2964">
            <v>929.27</v>
          </cell>
        </row>
        <row r="2965">
          <cell r="B2965">
            <v>10432</v>
          </cell>
          <cell r="C2965" t="str">
            <v>MICTORIO INDIVIDUAL, SIFONADO, DE LOUCA BRANCA, SEM COMPLEMENTOS</v>
          </cell>
          <cell r="D2965" t="str">
            <v>UN</v>
          </cell>
          <cell r="E2965">
            <v>348.13</v>
          </cell>
          <cell r="F2965">
            <v>348.13</v>
          </cell>
        </row>
        <row r="2966">
          <cell r="B2966">
            <v>44020</v>
          </cell>
          <cell r="C2966" t="str">
            <v>MICTORIO INDIVIDUAL, SIFONADO, VALVULA EMBUTIDA, DE LOUCA BRANCA, SEM COMPLEMENTOS - PADRAO ALTO</v>
          </cell>
          <cell r="D2966" t="str">
            <v>UN</v>
          </cell>
          <cell r="E2966">
            <v>858.87</v>
          </cell>
          <cell r="F2966">
            <v>858.87</v>
          </cell>
        </row>
        <row r="2967">
          <cell r="B2967">
            <v>41419</v>
          </cell>
          <cell r="C2967" t="str">
            <v>MINICAPTOR, EM ACO GALVANIZADO A FOGO, FIXACAO COM ROSCA SOBERBA OU MECANICA, H=300 MM X DN=10 MM</v>
          </cell>
          <cell r="D2967" t="str">
            <v>UN</v>
          </cell>
        </row>
        <row r="2968">
          <cell r="B2968">
            <v>41420</v>
          </cell>
          <cell r="C2968" t="str">
            <v>MINICAPTOR, EM ACO GALVANIZADO A FOGO, FIXACAO COM ROSCA SOBERBA OU MECANICA, H=600 MM X DN=10 MM</v>
          </cell>
          <cell r="D2968" t="str">
            <v>UN</v>
          </cell>
        </row>
        <row r="2969">
          <cell r="B2969">
            <v>41421</v>
          </cell>
          <cell r="C2969" t="str">
            <v>MINICAPTOR, EM ACO GALVANIZADO A FOGO, FIXACAO HORIZONTAL COM BANDEIRA A 20 CM, H=300 MM E X DN=10 MM</v>
          </cell>
          <cell r="D2969" t="str">
            <v>UN</v>
          </cell>
        </row>
        <row r="2970">
          <cell r="B2970">
            <v>41422</v>
          </cell>
          <cell r="C2970" t="str">
            <v>MINICAPTOR, EM ACO GALVANIZADO A FOGO, FIXACAO HORIZONTAL COM BANDEIRA A 20 CM, H=600 MM E X DN=10 MM</v>
          </cell>
          <cell r="D2970" t="str">
            <v>UN</v>
          </cell>
        </row>
        <row r="2971">
          <cell r="B2971">
            <v>41425</v>
          </cell>
          <cell r="C2971" t="str">
            <v>MINICAPTOR, EM ACO GALVANIZADO A FOGO, FIXACAO HORIZONTAL DE 1 FUROS, SEM BANDEIRA, H=300 MM X DN=10 MM</v>
          </cell>
          <cell r="D2971" t="str">
            <v>UN</v>
          </cell>
        </row>
        <row r="2972">
          <cell r="B2972">
            <v>41426</v>
          </cell>
          <cell r="C2972" t="str">
            <v>MINICAPTOR, EM ACO GALVANIZADO A FOGO, FIXACAO HORIZONTAL DE 2 FUROS, SEM BANDEIRA, H=600 MM X DN=10 MM</v>
          </cell>
          <cell r="D2972" t="str">
            <v>UN</v>
          </cell>
        </row>
        <row r="2973">
          <cell r="B2973">
            <v>41414</v>
          </cell>
          <cell r="C2973" t="str">
            <v>MINICAPTORES DE INSERCAO, EM ACO GALVANIZADO A FOGO, H=300 MM X DN=10 MM</v>
          </cell>
          <cell r="D2973" t="str">
            <v>UN</v>
          </cell>
        </row>
        <row r="2974">
          <cell r="B2974">
            <v>41415</v>
          </cell>
          <cell r="C2974" t="str">
            <v>MINICAPTORES DE INSERCAO, EM ACO GALVANIZADO A FOGO, H=600,MM X DN=10,MM</v>
          </cell>
          <cell r="D2974" t="str">
            <v>UN</v>
          </cell>
        </row>
        <row r="2975">
          <cell r="B2975">
            <v>37514</v>
          </cell>
          <cell r="C2975" t="str">
            <v>MINICARREGADEIRA SOBRE RODAS, POTENCIA LIQUIDA DE *47* HP, CAPACIDADE NOMINAL DE OPERACAO DE *646* KG</v>
          </cell>
          <cell r="D2975" t="str">
            <v>UN</v>
          </cell>
        </row>
        <row r="2976">
          <cell r="B2976">
            <v>37519</v>
          </cell>
          <cell r="C2976" t="str">
            <v>MINICARREGADEIRA SOBRE RODAS, POTENCIA LIQUIDA DE *72* HP, CAPACIDADE NOMINAL DE OPERACAO DE *1200* KG</v>
          </cell>
          <cell r="D2976" t="str">
            <v>UN</v>
          </cell>
        </row>
        <row r="2977">
          <cell r="B2977">
            <v>37520</v>
          </cell>
          <cell r="C2977" t="str">
            <v>MINIESCAVADEIRA SOBRE ESTEIRAS, POTENCIA LIQUIDA DE *30* HP, PESO OPERACIONAL DE *3.500* KG</v>
          </cell>
          <cell r="D2977" t="str">
            <v>UN</v>
          </cell>
        </row>
        <row r="2978">
          <cell r="B2978">
            <v>37521</v>
          </cell>
          <cell r="C2978" t="str">
            <v>MINIESCAVADEIRA SOBRE ESTEIRAS, POTENCIA LIQUIDA DE *42* HP, PESO OPERACIONAL DE *4.500* KG</v>
          </cell>
          <cell r="D2978" t="str">
            <v>UN</v>
          </cell>
        </row>
        <row r="2979">
          <cell r="B2979">
            <v>37522</v>
          </cell>
          <cell r="C2979" t="str">
            <v>MINIESCAVADEIRA SOBRE ESTEIRAS, POTENCIA LIQUIDA DE *42* HP, PESO OPERACIONAL DE *5.300* KG</v>
          </cell>
          <cell r="D2979" t="str">
            <v>UN</v>
          </cell>
        </row>
        <row r="2980">
          <cell r="B2980">
            <v>37546</v>
          </cell>
          <cell r="C2980" t="str">
            <v>MISTURADOR DE ARGAMASSA, EIXO HORIZONTAL, CAPACIDADE DE MISTURA 160 KG, MOTOR ELETRICO TRIFASICO 220/380 V, POTENCIA 3 CV</v>
          </cell>
          <cell r="D2980" t="str">
            <v>UN</v>
          </cell>
          <cell r="E2980">
            <v>13657.54</v>
          </cell>
          <cell r="F2980">
            <v>13657.54</v>
          </cell>
        </row>
        <row r="2981">
          <cell r="B2981">
            <v>37544</v>
          </cell>
          <cell r="C2981" t="str">
            <v>MISTURADOR DE ARGAMASSA, EIXO HORIZONTAL, CAPACIDADE DE MISTURA 300 KG, MOTOR ELETRICO TRIFASICO 220/380 V, POTENCIA 5 CV</v>
          </cell>
          <cell r="D2981" t="str">
            <v>UN</v>
          </cell>
          <cell r="E2981">
            <v>14445.14</v>
          </cell>
          <cell r="F2981">
            <v>14445.14</v>
          </cell>
        </row>
        <row r="2982">
          <cell r="B2982">
            <v>37545</v>
          </cell>
          <cell r="C2982" t="str">
            <v>MISTURADOR DE ARGAMASSA, EIXO HORIZONTAL, CAPACIDADE DE MISTURA 600 KG, MOTOR ELETRICO TRIFASICO 220/380 V, POTENCIA 7,5 CV</v>
          </cell>
          <cell r="D2982" t="str">
            <v>UN</v>
          </cell>
          <cell r="E2982">
            <v>17187.78</v>
          </cell>
          <cell r="F2982">
            <v>17187.78</v>
          </cell>
        </row>
        <row r="2983">
          <cell r="B2983">
            <v>36793</v>
          </cell>
          <cell r="C2983" t="str">
            <v>MISTURADOR DE METAL CROMADO DE PAREDE PARA LAVATORIO</v>
          </cell>
          <cell r="D2983" t="str">
            <v>UN</v>
          </cell>
          <cell r="E2983">
            <v>1037.75</v>
          </cell>
          <cell r="F2983">
            <v>1037.75</v>
          </cell>
        </row>
        <row r="2984">
          <cell r="B2984">
            <v>11769</v>
          </cell>
          <cell r="C2984" t="str">
            <v>MISTURADOR DE METAL CROMADO, DE MESA/BANCADA, COM BICA BAIXA, PARA LAVATORIO</v>
          </cell>
          <cell r="D2984" t="str">
            <v>UN</v>
          </cell>
          <cell r="E2984">
            <v>458.61</v>
          </cell>
          <cell r="F2984">
            <v>458.61</v>
          </cell>
        </row>
        <row r="2985">
          <cell r="B2985">
            <v>11771</v>
          </cell>
          <cell r="C2985" t="str">
            <v>MISTURADOR DE PAREDE, DE METAL CROMADO, PARA COZINHA, BICA ALTA MOVEL, COM AREJADOR ARTICULADO</v>
          </cell>
          <cell r="D2985" t="str">
            <v>UN</v>
          </cell>
          <cell r="E2985">
            <v>561.73</v>
          </cell>
          <cell r="F2985">
            <v>561.73</v>
          </cell>
        </row>
        <row r="2986">
          <cell r="B2986">
            <v>39919</v>
          </cell>
          <cell r="C2986" t="str">
            <v>MISTURADOR DUPLO HORIZONTAL DE ALTA TURBULENCIA, CAPACIDADE / VOLUME 2 X 500 LITROS, MOTORES ELETRICOS MINIMO 5 CV CADA, PARA NATA CIMENTO, ARGAMASSA E OUTROS</v>
          </cell>
          <cell r="D2986" t="str">
            <v>UN</v>
          </cell>
          <cell r="E2986">
            <v>68363.53</v>
          </cell>
          <cell r="F2986">
            <v>68363.53</v>
          </cell>
        </row>
        <row r="2987">
          <cell r="B2987">
            <v>38385</v>
          </cell>
          <cell r="C2987" t="str">
            <v>MISTURADOR MANUAL DE TINTAS PARA FURADEIRA, HASTE METALICA *60* CM, COM HELICE (MEXEDOR DE TINTA)</v>
          </cell>
          <cell r="D2987" t="str">
            <v>UN</v>
          </cell>
          <cell r="E2987">
            <v>49.62</v>
          </cell>
          <cell r="F2987">
            <v>49.62</v>
          </cell>
        </row>
        <row r="2988">
          <cell r="B2988">
            <v>36800</v>
          </cell>
          <cell r="C2988" t="str">
            <v>MISTURADOR METALICO, BASE PARA CHUVEIRO/BANHEIRA, 1/2" OU 3/4 ", SOLDAVEL OU ROSCAVEL (NAO INCLUI ACABAMENTOS)</v>
          </cell>
          <cell r="D2988" t="str">
            <v>UN</v>
          </cell>
          <cell r="E2988">
            <v>275.57</v>
          </cell>
          <cell r="F2988">
            <v>275.57</v>
          </cell>
        </row>
        <row r="2989">
          <cell r="B2989">
            <v>37587</v>
          </cell>
          <cell r="C2989" t="str">
            <v>MISTURADOR MONOCOMANDO PARA CHUVEIRO, BASE BRUTA, METALICO COM ACABAMENTO CROMADO</v>
          </cell>
          <cell r="D2989" t="str">
            <v>UN</v>
          </cell>
          <cell r="E2989">
            <v>605.41999999999996</v>
          </cell>
          <cell r="F2989">
            <v>605.41999999999996</v>
          </cell>
        </row>
        <row r="2990">
          <cell r="B2990">
            <v>11561</v>
          </cell>
          <cell r="C2990" t="str">
            <v>MOLA HIDRAULICA AEREA, PARA PORTAS DE ATE 1.100 MM E PESO DE ATE 85 KG, COM CORPO EM ALUMINIO E BRACO EM ACO, SEM BRACO DE PARADA</v>
          </cell>
          <cell r="D2990" t="str">
            <v>UN</v>
          </cell>
          <cell r="E2990">
            <v>259.38</v>
          </cell>
          <cell r="F2990">
            <v>259.38</v>
          </cell>
        </row>
        <row r="2991">
          <cell r="B2991">
            <v>43604</v>
          </cell>
          <cell r="C2991" t="str">
            <v>MOLA HIDRAULICA AEREA, PARA PORTAS DE ATE 850 MM E PESO DE ATE 50 KG, COM CORPO EM ALUMINIO E BRACO EM ACO, SEM BRACO DE PARADA</v>
          </cell>
          <cell r="D2991" t="str">
            <v>UN</v>
          </cell>
          <cell r="E2991">
            <v>138.28</v>
          </cell>
          <cell r="F2991">
            <v>138.28</v>
          </cell>
        </row>
        <row r="2992">
          <cell r="B2992">
            <v>11560</v>
          </cell>
          <cell r="C2992" t="str">
            <v>MOLA HIDRAULICA AEREA, PARA PORTAS DE ATE 950 MM E PESO DE ATE 65 KG, COM CORPO EM ALUMINIO E BRACO EM ACO, SEM BRACO DE PARADA</v>
          </cell>
          <cell r="D2992" t="str">
            <v>UN</v>
          </cell>
          <cell r="E2992">
            <v>200.2</v>
          </cell>
          <cell r="F2992">
            <v>200.2</v>
          </cell>
        </row>
        <row r="2993">
          <cell r="B2993">
            <v>11499</v>
          </cell>
          <cell r="C2993" t="str">
            <v>MOLA HIDRAULICA DE PISO, PARA PORTAS DE ATE 1100 MM E PESO DE ATE 120 KG, COM CORPO EM ACO INOX</v>
          </cell>
          <cell r="D2993" t="str">
            <v>UN</v>
          </cell>
          <cell r="E2993">
            <v>952.7</v>
          </cell>
          <cell r="F2993">
            <v>952.7</v>
          </cell>
        </row>
        <row r="2994">
          <cell r="B2994">
            <v>34761</v>
          </cell>
          <cell r="C2994" t="str">
            <v>MONTADOR DE ELETROELETRONICOS (HORISTA)</v>
          </cell>
          <cell r="D2994" t="str">
            <v>H</v>
          </cell>
          <cell r="E2994">
            <v>16.13</v>
          </cell>
          <cell r="F2994">
            <v>18.04</v>
          </cell>
        </row>
        <row r="2995">
          <cell r="B2995">
            <v>40924</v>
          </cell>
          <cell r="C2995" t="str">
            <v>MONTADOR DE ELETROELETRONICOS (MENSALISTA)</v>
          </cell>
          <cell r="D2995" t="str">
            <v>MES</v>
          </cell>
          <cell r="E2995">
            <v>2825.69</v>
          </cell>
          <cell r="F2995">
            <v>3160.49</v>
          </cell>
        </row>
        <row r="2996">
          <cell r="B2996">
            <v>40983</v>
          </cell>
          <cell r="C2996" t="str">
            <v>MONTADOR DE ESTRUTURAS METALICAS (MENSALISTA)</v>
          </cell>
          <cell r="D2996" t="str">
            <v>MES</v>
          </cell>
          <cell r="E2996">
            <v>2412.4</v>
          </cell>
          <cell r="F2996">
            <v>2698.23</v>
          </cell>
        </row>
        <row r="2997">
          <cell r="B2997">
            <v>44497</v>
          </cell>
          <cell r="C2997" t="str">
            <v>MONTADOR DE ESTRUTURAS METALICAS HORISTA</v>
          </cell>
          <cell r="D2997" t="str">
            <v>H</v>
          </cell>
          <cell r="E2997">
            <v>13.76</v>
          </cell>
          <cell r="F2997">
            <v>15.39</v>
          </cell>
        </row>
        <row r="2998">
          <cell r="B2998">
            <v>2437</v>
          </cell>
          <cell r="C2998" t="str">
            <v>MONTADOR DE MAQUINAS (HORISTA)</v>
          </cell>
          <cell r="D2998" t="str">
            <v>H</v>
          </cell>
          <cell r="E2998">
            <v>14.17</v>
          </cell>
          <cell r="F2998">
            <v>15.84</v>
          </cell>
        </row>
        <row r="2999">
          <cell r="B2999">
            <v>40921</v>
          </cell>
          <cell r="C2999" t="str">
            <v>MONTADOR DE MAQUINAS (MENSALISTA)</v>
          </cell>
          <cell r="D2999" t="str">
            <v>MES</v>
          </cell>
          <cell r="E2999">
            <v>2479.67</v>
          </cell>
          <cell r="F2999">
            <v>2773.47</v>
          </cell>
        </row>
        <row r="3000">
          <cell r="B3000">
            <v>14252</v>
          </cell>
          <cell r="C3000" t="str">
            <v>MOTOBOMBA AUTOESCORVANTE MOTOR A GASOLINA, POTENCIA 6,0HP, BOCAIS 3" X 3", HM/Q = 5 MCA / 24 M3/H A 52,5 MCA / 5,0 M3/H</v>
          </cell>
          <cell r="D3000" t="str">
            <v>UN</v>
          </cell>
          <cell r="E3000">
            <v>1904.3</v>
          </cell>
          <cell r="F3000">
            <v>1904.3</v>
          </cell>
        </row>
        <row r="3001">
          <cell r="B3001">
            <v>730</v>
          </cell>
          <cell r="C3001" t="str">
            <v>MOTOBOMBA AUTOESCORVANTE MOTOR ELETRICO TRIFASICO 7,4HP BOCA DIAMETRO DE SUCCAO X RECLAQUE: 2"X2", HM/ Q = 10 M / 73,5 M3/H A 28 M / 8,2 M3 /H</v>
          </cell>
          <cell r="D3001" t="str">
            <v>UN</v>
          </cell>
          <cell r="E3001">
            <v>5087.9399999999996</v>
          </cell>
          <cell r="F3001">
            <v>5087.9399999999996</v>
          </cell>
        </row>
        <row r="3002">
          <cell r="B3002">
            <v>723</v>
          </cell>
          <cell r="C3002" t="str">
            <v>MOTOBOMBA AUTOESCORVANTE POTENCIA 5,42 HP, BOCAIS SUCCAO X RECALQUE 2" X 2", A GASOLINA, DIAMETRO DO ROTOR 122 MM HM/Q = 6 MCA / 33,0 M3/H A 28 MCA / 8,0 M3/H</v>
          </cell>
          <cell r="D3002" t="str">
            <v>UN</v>
          </cell>
          <cell r="E3002">
            <v>2528.88</v>
          </cell>
          <cell r="F3002">
            <v>2528.88</v>
          </cell>
        </row>
        <row r="3003">
          <cell r="B3003">
            <v>36502</v>
          </cell>
          <cell r="C3003" t="str">
            <v>MOTOBOMBA CENTRIFUGA, MOTOR A GASOLINA, POTENCIA 5,42 HP, BOCAIS 1 1/2" X 1", DIAMETRO ROTOR 143 MM HM/Q = 6 MCA / 16,8 M3/H A 38 MCA / 6,6 M3/H</v>
          </cell>
          <cell r="D3003" t="str">
            <v>UN</v>
          </cell>
          <cell r="E3003">
            <v>2376.85</v>
          </cell>
          <cell r="F3003">
            <v>2376.85</v>
          </cell>
        </row>
        <row r="3004">
          <cell r="B3004">
            <v>36503</v>
          </cell>
          <cell r="C3004" t="str">
            <v>MOTOBOMBA TRASH (PARA AGUA SUJA) AUTO ESCORVANTE, MOTOR GASOLINA DE 6,41 HP, DIAMETROS DE SUCCAO X RECALQUE: 3" X 3", HM/Q: 10/60 A 23/0</v>
          </cell>
          <cell r="D3004" t="str">
            <v>UN</v>
          </cell>
          <cell r="E3004">
            <v>2930.94</v>
          </cell>
          <cell r="F3004">
            <v>2930.94</v>
          </cell>
        </row>
        <row r="3005">
          <cell r="B3005">
            <v>4090</v>
          </cell>
          <cell r="C3005" t="str">
            <v>MOTONIVELADORA POTENCIA BASICA LIQUIDA (PRIMEIRA MARCHA) 125 HP, PESO BRUTO 13843 KG, LARGURA DA LAMINA DE 3,7 M</v>
          </cell>
          <cell r="D3005" t="str">
            <v>UN</v>
          </cell>
          <cell r="E3005">
            <v>1160000</v>
          </cell>
          <cell r="F3005">
            <v>1160000</v>
          </cell>
        </row>
        <row r="3006">
          <cell r="B3006">
            <v>13227</v>
          </cell>
          <cell r="C3006" t="str">
            <v>MOTONIVELADORA POTENCIA BASICA LIQUIDA (PRIMEIRA MARCHA) 171 HP, PESO BRUTO 14768 KG, LARGURA DA LAMINA DE 3,7 M</v>
          </cell>
          <cell r="D3006" t="str">
            <v>UN</v>
          </cell>
          <cell r="E3006">
            <v>1441444.65</v>
          </cell>
          <cell r="F3006">
            <v>1441444.65</v>
          </cell>
        </row>
        <row r="3007">
          <cell r="B3007">
            <v>10597</v>
          </cell>
          <cell r="C3007" t="str">
            <v>MOTONIVELADORA POTENCIA BASICA LIQUIDA (PRIMEIRA MARCHA) 186 HP, PESO BRUTO 15785 KG, LARGURA DA LAMINA DE 4,3 M</v>
          </cell>
          <cell r="D3007" t="str">
            <v>UN</v>
          </cell>
          <cell r="E3007">
            <v>1517306.44</v>
          </cell>
          <cell r="F3007">
            <v>1517306.44</v>
          </cell>
        </row>
        <row r="3008">
          <cell r="B3008">
            <v>39628</v>
          </cell>
          <cell r="C3008" t="str">
            <v>MOTOR A DIESEL PARA VIBRADOR DE IMERSAO, DE *4,7* CV</v>
          </cell>
          <cell r="D3008" t="str">
            <v>UN</v>
          </cell>
        </row>
        <row r="3009">
          <cell r="B3009">
            <v>39404</v>
          </cell>
          <cell r="C3009" t="str">
            <v>MOTOR A GASOLINA PARA VIBRADOR DE IMERSAO, 4 TEMPOS, DE 5,5 CV</v>
          </cell>
          <cell r="D3009" t="str">
            <v>UN</v>
          </cell>
        </row>
        <row r="3010">
          <cell r="B3010">
            <v>39402</v>
          </cell>
          <cell r="C3010" t="str">
            <v>MOTOR ELETRICO PARA VIBRADOR DE IMERSAO, DE 2 CV, MONOFASICO, 110/220 V</v>
          </cell>
          <cell r="D3010" t="str">
            <v>UN</v>
          </cell>
        </row>
        <row r="3011">
          <cell r="B3011">
            <v>39403</v>
          </cell>
          <cell r="C3011" t="str">
            <v>MOTOR ELETRICO PARA VIBRADOR DE IMERSAO, DE 2 CV, TRIFASICO, 220/380 V</v>
          </cell>
          <cell r="D3011" t="str">
            <v>UN</v>
          </cell>
        </row>
        <row r="3012">
          <cell r="B3012">
            <v>4093</v>
          </cell>
          <cell r="C3012" t="str">
            <v>MOTORISTA DE CAMINHAO (HORISTA)</v>
          </cell>
          <cell r="D3012" t="str">
            <v>H</v>
          </cell>
          <cell r="E3012">
            <v>18.75</v>
          </cell>
          <cell r="F3012">
            <v>20.97</v>
          </cell>
        </row>
        <row r="3013">
          <cell r="B3013">
            <v>10512</v>
          </cell>
          <cell r="C3013" t="str">
            <v>MOTORISTA DE CAMINHAO (MENSALISTA)</v>
          </cell>
          <cell r="D3013" t="str">
            <v>MES</v>
          </cell>
          <cell r="E3013">
            <v>3282.4</v>
          </cell>
          <cell r="F3013">
            <v>3671.31</v>
          </cell>
        </row>
        <row r="3014">
          <cell r="B3014">
            <v>4243</v>
          </cell>
          <cell r="C3014" t="str">
            <v>MOTORISTA DE CAMINHAO BETONEIRA (HORISTA)</v>
          </cell>
          <cell r="D3014" t="str">
            <v>H</v>
          </cell>
          <cell r="E3014">
            <v>17.28</v>
          </cell>
          <cell r="F3014">
            <v>19.329999999999998</v>
          </cell>
        </row>
        <row r="3015">
          <cell r="B3015">
            <v>20020</v>
          </cell>
          <cell r="C3015" t="str">
            <v>MOTORISTA DE CAMINHAO-BASCULANTE (HORISTA)</v>
          </cell>
          <cell r="D3015" t="str">
            <v>H</v>
          </cell>
          <cell r="E3015">
            <v>19.48</v>
          </cell>
          <cell r="F3015">
            <v>21.79</v>
          </cell>
        </row>
        <row r="3016">
          <cell r="B3016">
            <v>41038</v>
          </cell>
          <cell r="C3016" t="str">
            <v>MOTORISTA DE CAMINHAO-BASCULANTE (MENSALISTA)</v>
          </cell>
          <cell r="D3016" t="str">
            <v>MES</v>
          </cell>
          <cell r="E3016">
            <v>3411.08</v>
          </cell>
          <cell r="F3016">
            <v>3815.24</v>
          </cell>
        </row>
        <row r="3017">
          <cell r="B3017">
            <v>4094</v>
          </cell>
          <cell r="C3017" t="str">
            <v>MOTORISTA DE CAMINHAO-CARRETA (HORISTA)</v>
          </cell>
          <cell r="D3017" t="str">
            <v>H</v>
          </cell>
          <cell r="E3017">
            <v>23.33</v>
          </cell>
          <cell r="F3017">
            <v>26.08</v>
          </cell>
        </row>
        <row r="3018">
          <cell r="B3018">
            <v>40988</v>
          </cell>
          <cell r="C3018" t="str">
            <v>MOTORISTA DE CAMINHAO-CARRETA (MENSALISTA)</v>
          </cell>
          <cell r="D3018" t="str">
            <v>MES</v>
          </cell>
          <cell r="E3018">
            <v>4082.73</v>
          </cell>
          <cell r="F3018">
            <v>4566.46</v>
          </cell>
        </row>
        <row r="3019">
          <cell r="B3019">
            <v>4095</v>
          </cell>
          <cell r="C3019" t="str">
            <v>MOTORISTA DE CARRO DE PASSEIO (HORISTA)</v>
          </cell>
          <cell r="D3019" t="str">
            <v>H</v>
          </cell>
          <cell r="E3019">
            <v>15.69</v>
          </cell>
          <cell r="F3019">
            <v>17.55</v>
          </cell>
        </row>
        <row r="3020">
          <cell r="B3020">
            <v>40990</v>
          </cell>
          <cell r="C3020" t="str">
            <v>MOTORISTA DE CARRO DE PASSEIO (MENSALISTA)</v>
          </cell>
          <cell r="D3020" t="str">
            <v>MES</v>
          </cell>
          <cell r="E3020">
            <v>2749.78</v>
          </cell>
          <cell r="F3020">
            <v>3075.58</v>
          </cell>
        </row>
        <row r="3021">
          <cell r="B3021">
            <v>4096</v>
          </cell>
          <cell r="C3021" t="str">
            <v>MOTORISTA OPERADOR DE CAMINHAO COM MUNCK (HORISTA)</v>
          </cell>
          <cell r="D3021" t="str">
            <v>H</v>
          </cell>
          <cell r="E3021">
            <v>21.03</v>
          </cell>
          <cell r="F3021">
            <v>23.52</v>
          </cell>
        </row>
        <row r="3022">
          <cell r="B3022">
            <v>40992</v>
          </cell>
          <cell r="C3022" t="str">
            <v>MOTORISTA OPERADOR DE CAMINHAO COM MUNCK (MENSALISTA)</v>
          </cell>
          <cell r="D3022" t="str">
            <v>MES</v>
          </cell>
          <cell r="E3022">
            <v>3680.8</v>
          </cell>
          <cell r="F3022">
            <v>4116.91</v>
          </cell>
        </row>
        <row r="3023">
          <cell r="B3023">
            <v>4114</v>
          </cell>
          <cell r="C3023" t="str">
            <v>MOURAO CONCRETO CURVO, SECAO "T", H = 2,80 M + CURVA COM 0,45 M, COM FUROS PARA FIOS</v>
          </cell>
          <cell r="D3023" t="str">
            <v>UN</v>
          </cell>
          <cell r="E3023">
            <v>91.97</v>
          </cell>
          <cell r="F3023">
            <v>91.97</v>
          </cell>
        </row>
        <row r="3024">
          <cell r="B3024">
            <v>36797</v>
          </cell>
          <cell r="C3024" t="str">
            <v>MOURAO DE CONCRETO CURVO, *10 X 10* CM, H= *2,60* M + CURVA DE 0,40 M</v>
          </cell>
          <cell r="D3024" t="str">
            <v>UN</v>
          </cell>
          <cell r="E3024">
            <v>81.89</v>
          </cell>
          <cell r="F3024">
            <v>81.89</v>
          </cell>
        </row>
        <row r="3025">
          <cell r="B3025">
            <v>4107</v>
          </cell>
          <cell r="C3025" t="str">
            <v>MOURAO DE CONCRETO RETO, SECAO QUADRADA *10 X 10* CM, H= *2,30* M</v>
          </cell>
          <cell r="D3025" t="str">
            <v>UN</v>
          </cell>
          <cell r="E3025">
            <v>77.209999999999994</v>
          </cell>
          <cell r="F3025">
            <v>77.209999999999994</v>
          </cell>
        </row>
        <row r="3026">
          <cell r="B3026">
            <v>4102</v>
          </cell>
          <cell r="C3026" t="str">
            <v>MOURAO DE CONCRETO RETO, SECAO QUADRADA, *10 X 10* CM, H= 3,00 M</v>
          </cell>
          <cell r="D3026" t="str">
            <v>UN</v>
          </cell>
          <cell r="E3026">
            <v>94.25</v>
          </cell>
          <cell r="F3026">
            <v>94.25</v>
          </cell>
        </row>
        <row r="3027">
          <cell r="B3027">
            <v>36799</v>
          </cell>
          <cell r="C3027" t="str">
            <v>MOURAO DE CONCRETO RETO, TIPO ESTICADOR, *10 X 10* CM, H= 2,50 M</v>
          </cell>
          <cell r="D3027" t="str">
            <v>UN</v>
          </cell>
          <cell r="E3027">
            <v>79.48</v>
          </cell>
          <cell r="F3027">
            <v>79.48</v>
          </cell>
        </row>
        <row r="3028">
          <cell r="B3028">
            <v>2747</v>
          </cell>
          <cell r="C3028" t="str">
            <v>MOURAO ROLICO DE MADEIRA TRATADA, D = 16 A 20 CM, H = 2,20 M, EM EUCALIPTO OU EQUIVALENTE DA REGIAO (PARA CERCA)</v>
          </cell>
          <cell r="D3028" t="str">
            <v>M</v>
          </cell>
          <cell r="E3028">
            <v>41.45</v>
          </cell>
          <cell r="F3028">
            <v>41.45</v>
          </cell>
        </row>
        <row r="3029">
          <cell r="B3029">
            <v>21138</v>
          </cell>
          <cell r="C3029" t="str">
            <v>MOURAO ROLICO DE MADEIRA TRATADA, D = 8 A 11 CM, H = 2,20 M, EM EUCALIPTO OU EQUIVALENTE DA REGIAO (PARA CERCA)</v>
          </cell>
          <cell r="D3029" t="str">
            <v>M</v>
          </cell>
          <cell r="E3029">
            <v>13.14</v>
          </cell>
          <cell r="F3029">
            <v>13.14</v>
          </cell>
        </row>
        <row r="3030">
          <cell r="B3030">
            <v>10826</v>
          </cell>
          <cell r="C3030" t="str">
            <v>MUDA DE ARBUSTO FLORIFERO, CLUSIA/GARDENIA/MOREIA BRANCA/ AZALEIA OU EQUIVALENTE DA REGIAO, H= *50 A 70* CM</v>
          </cell>
          <cell r="D3030" t="str">
            <v>UN</v>
          </cell>
          <cell r="E3030">
            <v>114.94</v>
          </cell>
          <cell r="F3030">
            <v>114.94</v>
          </cell>
        </row>
        <row r="3031">
          <cell r="B3031">
            <v>365</v>
          </cell>
          <cell r="C3031" t="str">
            <v>MUDA DE ARBUSTO FOLHAGEM, SANSAO-DO-CAMPO OU EQUIVALENTE DA REGIAO, H= *50 A 70* CM</v>
          </cell>
          <cell r="D3031" t="str">
            <v>UN</v>
          </cell>
          <cell r="E3031">
            <v>71.260000000000005</v>
          </cell>
          <cell r="F3031">
            <v>71.260000000000005</v>
          </cell>
        </row>
        <row r="3032">
          <cell r="B3032">
            <v>38639</v>
          </cell>
          <cell r="C3032" t="str">
            <v>MUDA DE ARBUSTO, BUXINHO, H= *50* CM</v>
          </cell>
          <cell r="D3032" t="str">
            <v>UN</v>
          </cell>
          <cell r="E3032">
            <v>275.86</v>
          </cell>
          <cell r="F3032">
            <v>275.86</v>
          </cell>
        </row>
        <row r="3033">
          <cell r="B3033">
            <v>38640</v>
          </cell>
          <cell r="C3033" t="str">
            <v>MUDA DE ARBUSTO, PINGO DE OURO/ VIOLETEIRA, H = *10 A 20* CM</v>
          </cell>
          <cell r="D3033" t="str">
            <v>UN</v>
          </cell>
          <cell r="E3033">
            <v>4.13</v>
          </cell>
          <cell r="F3033">
            <v>4.13</v>
          </cell>
        </row>
        <row r="3034">
          <cell r="B3034">
            <v>358</v>
          </cell>
          <cell r="C3034" t="str">
            <v>MUDA DE ARVORE ORNAMENTAL, OITI/AROEIRA SALSA/ANGICO/IPE/JACARANDA OU EQUIVALENTE DA REGIAO, H= *1* M</v>
          </cell>
          <cell r="D3034" t="str">
            <v>UN</v>
          </cell>
          <cell r="E3034">
            <v>85.05</v>
          </cell>
          <cell r="F3034">
            <v>85.05</v>
          </cell>
        </row>
        <row r="3035">
          <cell r="B3035">
            <v>359</v>
          </cell>
          <cell r="C3035" t="str">
            <v>MUDA DE ARVORE ORNAMENTAL, OITI/AROEIRA SALSA/ANGICO/IPE/JACARANDA OU EQUIVALENTE DA REGIAO, H= *2* M</v>
          </cell>
          <cell r="D3035" t="str">
            <v>UN</v>
          </cell>
          <cell r="E3035">
            <v>174.71</v>
          </cell>
          <cell r="F3035">
            <v>174.71</v>
          </cell>
        </row>
        <row r="3036">
          <cell r="B3036">
            <v>38641</v>
          </cell>
          <cell r="C3036" t="str">
            <v>MUDA DE PALMEIRA ARECA, H= *1,50* M</v>
          </cell>
          <cell r="D3036" t="str">
            <v>UN</v>
          </cell>
          <cell r="E3036">
            <v>172.41</v>
          </cell>
          <cell r="F3036">
            <v>172.41</v>
          </cell>
        </row>
        <row r="3037">
          <cell r="B3037">
            <v>360</v>
          </cell>
          <cell r="C3037" t="str">
            <v>MUDA DE RASTEIRA/FORRACAO, AMENDOIM RASTEIRO/ONZE HORAS/AZULZINHA/IMPATIENS OU EQUIVALENTE DA REGIAO</v>
          </cell>
          <cell r="D3037" t="str">
            <v>UN</v>
          </cell>
          <cell r="E3037">
            <v>4</v>
          </cell>
          <cell r="F3037">
            <v>4</v>
          </cell>
        </row>
        <row r="3038">
          <cell r="B3038">
            <v>42430</v>
          </cell>
          <cell r="C3038" t="str">
            <v>MULTIEXERCITADOR COM SEIS FUNCOES, EM TUBO DE ACO CARBONO, PINTURA NO PROCESSO ELETROSTATICO - EQUIPAMENTO DE GINASTICA PARA ACADEMIA AO AR LIVRE / ACADEMIA DA TERCEIRA IDADE - ATI</v>
          </cell>
          <cell r="D3038" t="str">
            <v>UN</v>
          </cell>
        </row>
        <row r="3039">
          <cell r="B3039">
            <v>4209</v>
          </cell>
          <cell r="C3039" t="str">
            <v>NIPLE DE FERRO GALVANIZADO, COM ROSCA BSP, DE 1 1/2"</v>
          </cell>
          <cell r="D3039" t="str">
            <v>UN</v>
          </cell>
        </row>
        <row r="3040">
          <cell r="B3040">
            <v>4180</v>
          </cell>
          <cell r="C3040" t="str">
            <v>NIPLE DE FERRO GALVANIZADO, COM ROSCA BSP, DE 1 1/4"</v>
          </cell>
          <cell r="D3040" t="str">
            <v>UN</v>
          </cell>
        </row>
        <row r="3041">
          <cell r="B3041">
            <v>4179</v>
          </cell>
          <cell r="C3041" t="str">
            <v>NIPLE DE FERRO GALVANIZADO, COM ROSCA BSP, DE 1"</v>
          </cell>
          <cell r="D3041" t="str">
            <v>UN</v>
          </cell>
        </row>
        <row r="3042">
          <cell r="B3042">
            <v>4177</v>
          </cell>
          <cell r="C3042" t="str">
            <v>NIPLE DE FERRO GALVANIZADO, COM ROSCA BSP, DE 1/2"</v>
          </cell>
          <cell r="D3042" t="str">
            <v>UN</v>
          </cell>
        </row>
        <row r="3043">
          <cell r="B3043">
            <v>4208</v>
          </cell>
          <cell r="C3043" t="str">
            <v>NIPLE DE FERRO GALVANIZADO, COM ROSCA BSP, DE 2 1/2"</v>
          </cell>
          <cell r="D3043" t="str">
            <v>UN</v>
          </cell>
        </row>
        <row r="3044">
          <cell r="B3044">
            <v>4181</v>
          </cell>
          <cell r="C3044" t="str">
            <v>NIPLE DE FERRO GALVANIZADO, COM ROSCA BSP, DE 2"</v>
          </cell>
          <cell r="D3044" t="str">
            <v>UN</v>
          </cell>
        </row>
        <row r="3045">
          <cell r="B3045">
            <v>4182</v>
          </cell>
          <cell r="C3045" t="str">
            <v>NIPLE DE FERRO GALVANIZADO, COM ROSCA BSP, DE 3"</v>
          </cell>
          <cell r="D3045" t="str">
            <v>UN</v>
          </cell>
        </row>
        <row r="3046">
          <cell r="B3046">
            <v>4178</v>
          </cell>
          <cell r="C3046" t="str">
            <v>NIPLE DE FERRO GALVANIZADO, COM ROSCA BSP, DE 3/4"</v>
          </cell>
          <cell r="D3046" t="str">
            <v>UN</v>
          </cell>
        </row>
        <row r="3047">
          <cell r="B3047">
            <v>4183</v>
          </cell>
          <cell r="C3047" t="str">
            <v>NIPLE DE FERRO GALVANIZADO, COM ROSCA BSP, DE 4"</v>
          </cell>
          <cell r="D3047" t="str">
            <v>UN</v>
          </cell>
        </row>
        <row r="3048">
          <cell r="B3048">
            <v>4184</v>
          </cell>
          <cell r="C3048" t="str">
            <v>NIPLE DE FERRO GALVANIZADO, COM ROSCA BSP, DE 5"</v>
          </cell>
          <cell r="D3048" t="str">
            <v>UN</v>
          </cell>
        </row>
        <row r="3049">
          <cell r="B3049">
            <v>4185</v>
          </cell>
          <cell r="C3049" t="str">
            <v>NIPLE DE FERRO GALVANIZADO, COM ROSCA BSP, DE 6"</v>
          </cell>
          <cell r="D3049" t="str">
            <v>UN</v>
          </cell>
        </row>
        <row r="3050">
          <cell r="B3050">
            <v>4205</v>
          </cell>
          <cell r="C3050" t="str">
            <v>NIPLE DE REDUCAO DE FERRO GALVANIZADO, COM ROSCA BSP, DE 1 1/2" X 1 1/4"</v>
          </cell>
          <cell r="D3050" t="str">
            <v>UN</v>
          </cell>
        </row>
        <row r="3051">
          <cell r="B3051">
            <v>4192</v>
          </cell>
          <cell r="C3051" t="str">
            <v>NIPLE DE REDUCAO DE FERRO GALVANIZADO, COM ROSCA BSP, DE 1 1/2" X 1"</v>
          </cell>
          <cell r="D3051" t="str">
            <v>UN</v>
          </cell>
        </row>
        <row r="3052">
          <cell r="B3052">
            <v>4191</v>
          </cell>
          <cell r="C3052" t="str">
            <v>NIPLE DE REDUCAO DE FERRO GALVANIZADO, COM ROSCA BSP, DE 1 1/2" X 3/4"</v>
          </cell>
          <cell r="D3052" t="str">
            <v>UN</v>
          </cell>
        </row>
        <row r="3053">
          <cell r="B3053">
            <v>4206</v>
          </cell>
          <cell r="C3053" t="str">
            <v>NIPLE DE REDUCAO DE FERRO GALVANIZADO, COM ROSCA BSP, DE 1 1/4" X 1"</v>
          </cell>
          <cell r="D3053" t="str">
            <v>UN</v>
          </cell>
        </row>
        <row r="3054">
          <cell r="B3054">
            <v>4207</v>
          </cell>
          <cell r="C3054" t="str">
            <v>NIPLE DE REDUCAO DE FERRO GALVANIZADO, COM ROSCA BSP, DE 1 1/4" X 1/2"</v>
          </cell>
          <cell r="D3054" t="str">
            <v>UN</v>
          </cell>
        </row>
        <row r="3055">
          <cell r="B3055">
            <v>4190</v>
          </cell>
          <cell r="C3055" t="str">
            <v>NIPLE DE REDUCAO DE FERRO GALVANIZADO, COM ROSCA BSP, DE 1 1/4" X 3/4"</v>
          </cell>
          <cell r="D3055" t="str">
            <v>UN</v>
          </cell>
        </row>
        <row r="3056">
          <cell r="B3056">
            <v>4188</v>
          </cell>
          <cell r="C3056" t="str">
            <v>NIPLE DE REDUCAO DE FERRO GALVANIZADO, COM ROSCA BSP, DE 1" X 1/2"</v>
          </cell>
          <cell r="D3056" t="str">
            <v>UN</v>
          </cell>
        </row>
        <row r="3057">
          <cell r="B3057">
            <v>4189</v>
          </cell>
          <cell r="C3057" t="str">
            <v>NIPLE DE REDUCAO DE FERRO GALVANIZADO, COM ROSCA BSP, DE 1" X 3/4"</v>
          </cell>
          <cell r="D3057" t="str">
            <v>UN</v>
          </cell>
        </row>
        <row r="3058">
          <cell r="B3058">
            <v>4186</v>
          </cell>
          <cell r="C3058" t="str">
            <v>NIPLE DE REDUCAO DE FERRO GALVANIZADO, COM ROSCA BSP, DE 1/2" X 1/4"</v>
          </cell>
          <cell r="D3058" t="str">
            <v>UN</v>
          </cell>
        </row>
        <row r="3059">
          <cell r="B3059">
            <v>4197</v>
          </cell>
          <cell r="C3059" t="str">
            <v>NIPLE DE REDUCAO DE FERRO GALVANIZADO, COM ROSCA BSP, DE 2 1/2" X 2"</v>
          </cell>
          <cell r="D3059" t="str">
            <v>UN</v>
          </cell>
        </row>
        <row r="3060">
          <cell r="B3060">
            <v>4194</v>
          </cell>
          <cell r="C3060" t="str">
            <v>NIPLE DE REDUCAO DE FERRO GALVANIZADO, COM ROSCA BSP, DE 2" X 1 1/2"</v>
          </cell>
          <cell r="D3060" t="str">
            <v>UN</v>
          </cell>
        </row>
        <row r="3061">
          <cell r="B3061">
            <v>4193</v>
          </cell>
          <cell r="C3061" t="str">
            <v>NIPLE DE REDUCAO DE FERRO GALVANIZADO, COM ROSCA BSP, DE 2" X 1 1/4"</v>
          </cell>
          <cell r="D3061" t="str">
            <v>UN</v>
          </cell>
        </row>
        <row r="3062">
          <cell r="B3062">
            <v>4204</v>
          </cell>
          <cell r="C3062" t="str">
            <v>NIPLE DE REDUCAO DE FERRO GALVANIZADO, COM ROSCA BSP, DE 2" X 1"</v>
          </cell>
          <cell r="D3062" t="str">
            <v>UN</v>
          </cell>
        </row>
        <row r="3063">
          <cell r="B3063">
            <v>4202</v>
          </cell>
          <cell r="C3063" t="str">
            <v>NIPLE DE REDUCAO DE FERRO GALVANIZADO, COM ROSCA BSP, DE 3" X 2 1/2"</v>
          </cell>
          <cell r="D3063" t="str">
            <v>UN</v>
          </cell>
        </row>
        <row r="3064">
          <cell r="B3064">
            <v>4203</v>
          </cell>
          <cell r="C3064" t="str">
            <v>NIPLE DE REDUCAO DE FERRO GALVANIZADO, COM ROSCA BSP, DE 3" X 2"</v>
          </cell>
          <cell r="D3064" t="str">
            <v>UN</v>
          </cell>
        </row>
        <row r="3065">
          <cell r="B3065">
            <v>4187</v>
          </cell>
          <cell r="C3065" t="str">
            <v>NIPLE DE REDUCAO DE FERRO GALVANIZADO, COM ROSCA BSP, DE 3/4" X 1/2"</v>
          </cell>
          <cell r="D3065" t="str">
            <v>UN</v>
          </cell>
        </row>
        <row r="3066">
          <cell r="B3066">
            <v>40368</v>
          </cell>
          <cell r="C3066" t="str">
            <v>NIPLE SEXTAVADO EM ACO CARBONO, COM ROSCA BSP, PRESSAO 3.000 LBS, DN 1 1/2"</v>
          </cell>
          <cell r="D3066" t="str">
            <v>UN</v>
          </cell>
        </row>
        <row r="3067">
          <cell r="B3067">
            <v>40365</v>
          </cell>
          <cell r="C3067" t="str">
            <v>NIPLE SEXTAVADO EM ACO CARBONO, COM ROSCA BSP, PRESSAO 3.000 LBS, DN 1 1/4"</v>
          </cell>
          <cell r="D3067" t="str">
            <v>UN</v>
          </cell>
        </row>
        <row r="3068">
          <cell r="B3068">
            <v>40362</v>
          </cell>
          <cell r="C3068" t="str">
            <v>NIPLE SEXTAVADO EM ACO CARBONO, COM ROSCA BSP, PRESSAO 3.000 LBS, DN 1"</v>
          </cell>
          <cell r="D3068" t="str">
            <v>UN</v>
          </cell>
        </row>
        <row r="3069">
          <cell r="B3069">
            <v>40356</v>
          </cell>
          <cell r="C3069" t="str">
            <v>NIPLE SEXTAVADO EM ACO CARBONO, COM ROSCA BSP, PRESSAO 3.000 LBS, DN 1/2"</v>
          </cell>
          <cell r="D3069" t="str">
            <v>UN</v>
          </cell>
        </row>
        <row r="3070">
          <cell r="B3070">
            <v>40374</v>
          </cell>
          <cell r="C3070" t="str">
            <v>NIPLE SEXTAVADO EM ACO CARBONO, COM ROSCA BSP, PRESSAO 3.000 LBS, DN 2 1/2"</v>
          </cell>
          <cell r="D3070" t="str">
            <v>UN</v>
          </cell>
        </row>
        <row r="3071">
          <cell r="B3071">
            <v>40371</v>
          </cell>
          <cell r="C3071" t="str">
            <v>NIPLE SEXTAVADO EM ACO CARBONO, COM ROSCA BSP, PRESSAO 3.000 LBS, DN 2"</v>
          </cell>
          <cell r="D3071" t="str">
            <v>UN</v>
          </cell>
        </row>
        <row r="3072">
          <cell r="B3072">
            <v>40359</v>
          </cell>
          <cell r="C3072" t="str">
            <v>NIPLE SEXTAVADO EM ACO CARBONO, COM ROSCA BSP, PRESSAO 3.000 LBS, DN 3/4"</v>
          </cell>
          <cell r="D3072" t="str">
            <v>UN</v>
          </cell>
        </row>
        <row r="3073">
          <cell r="B3073">
            <v>7595</v>
          </cell>
          <cell r="C3073" t="str">
            <v>NIVELADOR (HORISTA)</v>
          </cell>
          <cell r="D3073" t="str">
            <v>H</v>
          </cell>
          <cell r="E3073">
            <v>14.97</v>
          </cell>
          <cell r="F3073">
            <v>16.739999999999998</v>
          </cell>
        </row>
        <row r="3074">
          <cell r="B3074">
            <v>41094</v>
          </cell>
          <cell r="C3074" t="str">
            <v>NIVELADOR (MENSALISTA)</v>
          </cell>
          <cell r="D3074" t="str">
            <v>MES</v>
          </cell>
          <cell r="E3074">
            <v>2620.69</v>
          </cell>
          <cell r="F3074">
            <v>2931.19</v>
          </cell>
        </row>
        <row r="3075">
          <cell r="B3075">
            <v>39609</v>
          </cell>
          <cell r="C3075" t="str">
            <v>NOBREAK TRIFASICO, DE 10 KVA FATOR DE POTENCIA DE 0,8, AUTONOMIA MINIMA DE 30 MINUTOS A PLENA CARGA</v>
          </cell>
          <cell r="D3075" t="str">
            <v>UN</v>
          </cell>
          <cell r="E3075">
            <v>64116.92</v>
          </cell>
          <cell r="F3075">
            <v>64116.92</v>
          </cell>
        </row>
        <row r="3076">
          <cell r="B3076">
            <v>39610</v>
          </cell>
          <cell r="C3076" t="str">
            <v>NOBREAK TRIFASICO, DE 15 KVA FATOR DE POTENCIA DE 0,8, AUTONOMIA MINIMA DE 30 MINUTOS A PLENA CARGA</v>
          </cell>
          <cell r="D3076" t="str">
            <v>UN</v>
          </cell>
          <cell r="E3076">
            <v>93590.7</v>
          </cell>
          <cell r="F3076">
            <v>93590.7</v>
          </cell>
        </row>
        <row r="3077">
          <cell r="B3077">
            <v>39611</v>
          </cell>
          <cell r="C3077" t="str">
            <v>NOBREAK TRIFASICO, DE 20 KVA FATOR DE POTENCIA DE 0,8, AUTONOMIA MINIMA DE 30 MINUTOS A PLENA CARGA</v>
          </cell>
          <cell r="D3077" t="str">
            <v>UN</v>
          </cell>
          <cell r="E3077">
            <v>113260.07</v>
          </cell>
          <cell r="F3077">
            <v>113260.07</v>
          </cell>
        </row>
        <row r="3078">
          <cell r="B3078">
            <v>39612</v>
          </cell>
          <cell r="C3078" t="str">
            <v>NOBREAK TRIFASICO, DE 25 KVA FATOR DE POTENCIA DE 0,8, AUTONOMIA MINIMA DE 30 MINUTOS A PLENA CARGA</v>
          </cell>
          <cell r="D3078" t="str">
            <v>UN</v>
          </cell>
          <cell r="E3078">
            <v>177424.45</v>
          </cell>
          <cell r="F3078">
            <v>177424.45</v>
          </cell>
        </row>
        <row r="3079">
          <cell r="B3079">
            <v>39608</v>
          </cell>
          <cell r="C3079" t="str">
            <v>NOBREAK TRIFASICO, DE 5 KVA FATOR DE POTENCIA DE 0,8, AUTONOMIA MINIMA DE 30 MINUTOS A PLENA CARGA</v>
          </cell>
          <cell r="D3079" t="str">
            <v>UN</v>
          </cell>
          <cell r="E3079">
            <v>51267.22</v>
          </cell>
          <cell r="F3079">
            <v>51267.22</v>
          </cell>
        </row>
        <row r="3080">
          <cell r="B3080">
            <v>38175</v>
          </cell>
          <cell r="C3080" t="str">
            <v>NUMERO / ALGARISMO PARA RESIDENCIA (FACHADA), EM ZAMAC, COM ALTURA DE APROX *45* MM, INCLUSIVE PARAFUSOS</v>
          </cell>
          <cell r="D3080" t="str">
            <v>UN</v>
          </cell>
          <cell r="E3080">
            <v>5.2</v>
          </cell>
          <cell r="F3080">
            <v>5.2</v>
          </cell>
        </row>
        <row r="3081">
          <cell r="B3081">
            <v>38176</v>
          </cell>
          <cell r="C3081" t="str">
            <v>NUMERO / ALGARISMO PARA RESIDENCIA (FACHADA), EM ZAMAC, COM ALTURA DE APROX 125 MM, INCLUSIVE PARAFUSOS</v>
          </cell>
          <cell r="D3081" t="str">
            <v>UN</v>
          </cell>
          <cell r="E3081">
            <v>15.3</v>
          </cell>
          <cell r="F3081">
            <v>15.3</v>
          </cell>
        </row>
        <row r="3082">
          <cell r="B3082">
            <v>36152</v>
          </cell>
          <cell r="C3082" t="str">
            <v>OCULOS DE SEGURANCA CONTRA IMPACTOS COM LENTE INCOLOR, ARMACAO NYLON, COM PROTECAO UVA E UVB</v>
          </cell>
          <cell r="D3082" t="str">
            <v>UN</v>
          </cell>
          <cell r="E3082">
            <v>6.55</v>
          </cell>
          <cell r="F3082">
            <v>6.55</v>
          </cell>
        </row>
        <row r="3083">
          <cell r="B3083">
            <v>4221</v>
          </cell>
          <cell r="C3083" t="str">
            <v>OLEO DIESEL COMBUSTIVEL COMUM METROPOLITANO S-10 OU S-500</v>
          </cell>
          <cell r="D3083" t="str">
            <v>L</v>
          </cell>
          <cell r="E3083">
            <v>6.29</v>
          </cell>
          <cell r="F3083">
            <v>6.29</v>
          </cell>
        </row>
        <row r="3084">
          <cell r="B3084">
            <v>4227</v>
          </cell>
          <cell r="C3084" t="str">
            <v>OLEO LUBRIFICANTE MINERAL MONOVISCOSO, SAE 40, PARA MOTORES DE EQUIPAMENTOS PESADOS (CAMINHOES, TRATORES, RETROS E ETC)</v>
          </cell>
          <cell r="D3084" t="str">
            <v>L</v>
          </cell>
          <cell r="E3084">
            <v>29.33</v>
          </cell>
          <cell r="F3084">
            <v>29.33</v>
          </cell>
        </row>
        <row r="3085">
          <cell r="B3085">
            <v>38170</v>
          </cell>
          <cell r="C3085" t="str">
            <v>OLHO MAGICO PARA PORTAS, EM LATAO, COM LENTE DE POLICARBONATO, ANGULO DE *200* GRAUS, ESPESSURA ENTRE *25 E 46* MM, INCLUINDO FECHO JANELA</v>
          </cell>
          <cell r="D3085" t="str">
            <v>UN</v>
          </cell>
          <cell r="E3085">
            <v>22.73</v>
          </cell>
          <cell r="F3085">
            <v>22.73</v>
          </cell>
        </row>
        <row r="3086">
          <cell r="B3086">
            <v>4252</v>
          </cell>
          <cell r="C3086" t="str">
            <v>OPERADOR DE BATE-ESTACAS (HORISTA)</v>
          </cell>
          <cell r="D3086" t="str">
            <v>H</v>
          </cell>
          <cell r="E3086">
            <v>13.99</v>
          </cell>
          <cell r="F3086">
            <v>15.65</v>
          </cell>
        </row>
        <row r="3087">
          <cell r="B3087">
            <v>40980</v>
          </cell>
          <cell r="C3087" t="str">
            <v>OPERADOR DE BATE-ESTACAS (MENSALISTA)</v>
          </cell>
          <cell r="D3087" t="str">
            <v>MES</v>
          </cell>
          <cell r="E3087">
            <v>2452.42</v>
          </cell>
          <cell r="F3087">
            <v>2742.98</v>
          </cell>
        </row>
        <row r="3088">
          <cell r="B3088">
            <v>41031</v>
          </cell>
          <cell r="C3088" t="str">
            <v>OPERADOR DE BETONEIRA (CAMINHAO) (MENSALISTA)</v>
          </cell>
          <cell r="D3088" t="str">
            <v>MES</v>
          </cell>
          <cell r="E3088">
            <v>3026.25</v>
          </cell>
          <cell r="F3088">
            <v>3384.81</v>
          </cell>
        </row>
        <row r="3089">
          <cell r="B3089">
            <v>37666</v>
          </cell>
          <cell r="C3089" t="str">
            <v>OPERADOR DE BETONEIRA ESTACIONARIA / MISTURADOR (HORISTA)</v>
          </cell>
          <cell r="D3089" t="str">
            <v>H</v>
          </cell>
          <cell r="E3089">
            <v>13.97</v>
          </cell>
          <cell r="F3089">
            <v>15.63</v>
          </cell>
        </row>
        <row r="3090">
          <cell r="B3090">
            <v>40986</v>
          </cell>
          <cell r="C3090" t="str">
            <v>OPERADOR DE BETONEIRA ESTACIONARIA / MISTURADOR (MENSALISTA)</v>
          </cell>
          <cell r="D3090" t="str">
            <v>MES</v>
          </cell>
          <cell r="E3090">
            <v>2447.08</v>
          </cell>
          <cell r="F3090">
            <v>2737.01</v>
          </cell>
        </row>
        <row r="3091">
          <cell r="B3091">
            <v>4250</v>
          </cell>
          <cell r="C3091" t="str">
            <v>OPERADOR DE COMPRESSOR DE AR OU COMPRESSORISTA (HORISTA)</v>
          </cell>
          <cell r="D3091" t="str">
            <v>H</v>
          </cell>
          <cell r="E3091">
            <v>12.86</v>
          </cell>
          <cell r="F3091">
            <v>14.39</v>
          </cell>
        </row>
        <row r="3092">
          <cell r="B3092">
            <v>40978</v>
          </cell>
          <cell r="C3092" t="str">
            <v>OPERADOR DE COMPRESSOR DE AR OU COMPRESSORISTA (MENSALISTA)</v>
          </cell>
          <cell r="D3092" t="str">
            <v>MES</v>
          </cell>
          <cell r="E3092">
            <v>2252.92</v>
          </cell>
          <cell r="F3092">
            <v>2519.85</v>
          </cell>
        </row>
        <row r="3093">
          <cell r="B3093">
            <v>44501</v>
          </cell>
          <cell r="C3093" t="str">
            <v>OPERADOR DE DEMARCADORA DE FAIXAS DE TRAFEGO (HORISTA)</v>
          </cell>
          <cell r="D3093" t="str">
            <v>H</v>
          </cell>
          <cell r="E3093">
            <v>17.28</v>
          </cell>
          <cell r="F3093">
            <v>19.329999999999998</v>
          </cell>
        </row>
        <row r="3094">
          <cell r="B3094">
            <v>41043</v>
          </cell>
          <cell r="C3094" t="str">
            <v>OPERADOR DE DEMARCADORA DE FAIXAS DE TRAFEGO (MENSALISTA)</v>
          </cell>
          <cell r="D3094" t="str">
            <v>MES</v>
          </cell>
          <cell r="E3094">
            <v>3026.25</v>
          </cell>
          <cell r="F3094">
            <v>3384.81</v>
          </cell>
        </row>
        <row r="3095">
          <cell r="B3095">
            <v>4234</v>
          </cell>
          <cell r="C3095" t="str">
            <v>OPERADOR DE ESCAVADEIRA (HORISTA)</v>
          </cell>
          <cell r="D3095" t="str">
            <v>H</v>
          </cell>
          <cell r="E3095">
            <v>18.75</v>
          </cell>
          <cell r="F3095">
            <v>20.97</v>
          </cell>
        </row>
        <row r="3096">
          <cell r="B3096">
            <v>40987</v>
          </cell>
          <cell r="C3096" t="str">
            <v>OPERADOR DE ESCAVADEIRA (MENSALISTA)</v>
          </cell>
          <cell r="D3096" t="str">
            <v>MES</v>
          </cell>
          <cell r="E3096">
            <v>3282.4</v>
          </cell>
          <cell r="F3096">
            <v>3671.31</v>
          </cell>
        </row>
        <row r="3097">
          <cell r="B3097">
            <v>4253</v>
          </cell>
          <cell r="C3097" t="str">
            <v>OPERADOR DE GUINCHO OU GUINCHEIRO (HORISTA)</v>
          </cell>
          <cell r="D3097" t="str">
            <v>H</v>
          </cell>
          <cell r="E3097">
            <v>13.97</v>
          </cell>
          <cell r="F3097">
            <v>15.63</v>
          </cell>
        </row>
        <row r="3098">
          <cell r="B3098">
            <v>40981</v>
          </cell>
          <cell r="C3098" t="str">
            <v>OPERADOR DE GUINCHO OU GUINCHEIRO (MENSALISTA)</v>
          </cell>
          <cell r="D3098" t="str">
            <v>MES</v>
          </cell>
          <cell r="E3098">
            <v>2447.08</v>
          </cell>
          <cell r="F3098">
            <v>2737.01</v>
          </cell>
        </row>
        <row r="3099">
          <cell r="B3099">
            <v>4254</v>
          </cell>
          <cell r="C3099" t="str">
            <v>OPERADOR DE GUINDASTE (HORISTA)</v>
          </cell>
          <cell r="D3099" t="str">
            <v>H</v>
          </cell>
          <cell r="E3099">
            <v>22.29</v>
          </cell>
          <cell r="F3099">
            <v>24.93</v>
          </cell>
        </row>
        <row r="3100">
          <cell r="B3100">
            <v>41036</v>
          </cell>
          <cell r="C3100" t="str">
            <v>OPERADOR DE GUINDASTE (MENSALISTA)</v>
          </cell>
          <cell r="D3100" t="str">
            <v>MES</v>
          </cell>
          <cell r="E3100">
            <v>3903.51</v>
          </cell>
          <cell r="F3100">
            <v>4366</v>
          </cell>
        </row>
        <row r="3101">
          <cell r="B3101">
            <v>4251</v>
          </cell>
          <cell r="C3101" t="str">
            <v>OPERADOR DE JATO ABRASIVO OU JATISTA (HORISTA)</v>
          </cell>
          <cell r="D3101" t="str">
            <v>H</v>
          </cell>
          <cell r="E3101">
            <v>15.16</v>
          </cell>
          <cell r="F3101">
            <v>16.95</v>
          </cell>
        </row>
        <row r="3102">
          <cell r="B3102">
            <v>40979</v>
          </cell>
          <cell r="C3102" t="str">
            <v>OPERADOR DE JATO ABRASIVO OU JATISTA (MENSALISTA)</v>
          </cell>
          <cell r="D3102" t="str">
            <v>MES</v>
          </cell>
          <cell r="E3102">
            <v>2653.83</v>
          </cell>
          <cell r="F3102">
            <v>2968.26</v>
          </cell>
        </row>
        <row r="3103">
          <cell r="B3103">
            <v>4230</v>
          </cell>
          <cell r="C3103" t="str">
            <v>OPERADOR DE MAQUINAS E TRATORES DIVERSOS - TERRAPLANAGEM (HORISTA)</v>
          </cell>
          <cell r="D3103" t="str">
            <v>H</v>
          </cell>
          <cell r="E3103">
            <v>16.440000000000001</v>
          </cell>
          <cell r="F3103">
            <v>18.39</v>
          </cell>
        </row>
        <row r="3104">
          <cell r="B3104">
            <v>40998</v>
          </cell>
          <cell r="C3104" t="str">
            <v>OPERADOR DE MAQUINAS E TRATORES DIVERSOS - TERRAPLANAGEM (MENSALISTA)</v>
          </cell>
          <cell r="D3104" t="str">
            <v>MES</v>
          </cell>
          <cell r="E3104">
            <v>2879.3</v>
          </cell>
          <cell r="F3104">
            <v>3220.45</v>
          </cell>
        </row>
        <row r="3105">
          <cell r="B3105">
            <v>4257</v>
          </cell>
          <cell r="C3105" t="str">
            <v>OPERADOR DE MARTELETE OU MARTELETEIRO (HORISTA)</v>
          </cell>
          <cell r="D3105" t="str">
            <v>H</v>
          </cell>
          <cell r="E3105">
            <v>13.97</v>
          </cell>
          <cell r="F3105">
            <v>15.63</v>
          </cell>
        </row>
        <row r="3106">
          <cell r="B3106">
            <v>40982</v>
          </cell>
          <cell r="C3106" t="str">
            <v>OPERADOR DE MARTELETE OU MARTELETEIRO (MENSALISTA)</v>
          </cell>
          <cell r="D3106" t="str">
            <v>MES</v>
          </cell>
          <cell r="E3106">
            <v>2447.08</v>
          </cell>
          <cell r="F3106">
            <v>2737.01</v>
          </cell>
        </row>
        <row r="3107">
          <cell r="B3107">
            <v>4240</v>
          </cell>
          <cell r="C3107" t="str">
            <v>OPERADOR DE MOTO SCRAPER (HORISTA)</v>
          </cell>
          <cell r="D3107" t="str">
            <v>H</v>
          </cell>
          <cell r="E3107">
            <v>20.71</v>
          </cell>
          <cell r="F3107">
            <v>23.15</v>
          </cell>
        </row>
        <row r="3108">
          <cell r="B3108">
            <v>41026</v>
          </cell>
          <cell r="C3108" t="str">
            <v>OPERADOR DE MOTO SCRAPER (MENSALISTA)</v>
          </cell>
          <cell r="D3108" t="str">
            <v>MES</v>
          </cell>
          <cell r="E3108">
            <v>3626.89</v>
          </cell>
          <cell r="F3108">
            <v>4056.61</v>
          </cell>
        </row>
        <row r="3109">
          <cell r="B3109">
            <v>4239</v>
          </cell>
          <cell r="C3109" t="str">
            <v>OPERADOR DE MOTONIVELADORA (HORISTA)</v>
          </cell>
          <cell r="D3109" t="str">
            <v>H</v>
          </cell>
          <cell r="E3109">
            <v>20.71</v>
          </cell>
          <cell r="F3109">
            <v>23.15</v>
          </cell>
        </row>
        <row r="3110">
          <cell r="B3110">
            <v>41024</v>
          </cell>
          <cell r="C3110" t="str">
            <v>OPERADOR DE MOTONIVELADORA (MENSALISTA)</v>
          </cell>
          <cell r="D3110" t="str">
            <v>MES</v>
          </cell>
          <cell r="E3110">
            <v>3626.89</v>
          </cell>
          <cell r="F3110">
            <v>4056.61</v>
          </cell>
        </row>
        <row r="3111">
          <cell r="B3111">
            <v>4248</v>
          </cell>
          <cell r="C3111" t="str">
            <v>OPERADOR DE PA CARREGADEIRA (HORISTA)</v>
          </cell>
          <cell r="D3111" t="str">
            <v>H</v>
          </cell>
          <cell r="E3111">
            <v>17.28</v>
          </cell>
          <cell r="F3111">
            <v>19.329999999999998</v>
          </cell>
        </row>
        <row r="3112">
          <cell r="B3112">
            <v>41033</v>
          </cell>
          <cell r="C3112" t="str">
            <v>OPERADOR DE PA CARREGADEIRA (MENSALISTA)</v>
          </cell>
          <cell r="D3112" t="str">
            <v>MES</v>
          </cell>
          <cell r="E3112">
            <v>3026.25</v>
          </cell>
          <cell r="F3112">
            <v>3384.81</v>
          </cell>
        </row>
        <row r="3113">
          <cell r="B3113">
            <v>44500</v>
          </cell>
          <cell r="C3113" t="str">
            <v>OPERADOR DE PAVIMENTADORA / MESA VIBROACABADORA (HORISTA)</v>
          </cell>
          <cell r="D3113" t="str">
            <v>H</v>
          </cell>
          <cell r="E3113">
            <v>17.28</v>
          </cell>
          <cell r="F3113">
            <v>19.329999999999998</v>
          </cell>
        </row>
        <row r="3114">
          <cell r="B3114">
            <v>41040</v>
          </cell>
          <cell r="C3114" t="str">
            <v>OPERADOR DE PAVIMENTADORA / MESA VIBROACABADORA (MENSALISTA)</v>
          </cell>
          <cell r="D3114" t="str">
            <v>MES</v>
          </cell>
          <cell r="E3114">
            <v>3026.25</v>
          </cell>
          <cell r="F3114">
            <v>3384.81</v>
          </cell>
        </row>
        <row r="3115">
          <cell r="B3115">
            <v>4238</v>
          </cell>
          <cell r="C3115" t="str">
            <v>OPERADOR DE ROLO COMPACTADOR (HORISTA)</v>
          </cell>
          <cell r="D3115" t="str">
            <v>H</v>
          </cell>
          <cell r="E3115">
            <v>16.649999999999999</v>
          </cell>
          <cell r="F3115">
            <v>18.62</v>
          </cell>
        </row>
        <row r="3116">
          <cell r="B3116">
            <v>41012</v>
          </cell>
          <cell r="C3116" t="str">
            <v>OPERADOR DE ROLO COMPACTADOR (MENSALISTA)</v>
          </cell>
          <cell r="D3116" t="str">
            <v>MES</v>
          </cell>
          <cell r="E3116">
            <v>2914.68</v>
          </cell>
          <cell r="F3116">
            <v>3260.02</v>
          </cell>
        </row>
        <row r="3117">
          <cell r="B3117">
            <v>4233</v>
          </cell>
          <cell r="C3117" t="str">
            <v>OPERADOR DE USINA DE ASFALTO, DE SOLOS OU DE CONCRETO (HORISTA)</v>
          </cell>
          <cell r="D3117" t="str">
            <v>H</v>
          </cell>
          <cell r="E3117">
            <v>20.71</v>
          </cell>
          <cell r="F3117">
            <v>23.15</v>
          </cell>
        </row>
        <row r="3118">
          <cell r="B3118">
            <v>41001</v>
          </cell>
          <cell r="C3118" t="str">
            <v>OPERADOR DE USINA DE ASFALTO, DE SOLOS OU DE CONCRETO (MENSALISTA)</v>
          </cell>
          <cell r="D3118" t="str">
            <v>MES</v>
          </cell>
          <cell r="E3118">
            <v>3626.89</v>
          </cell>
          <cell r="F3118">
            <v>4056.61</v>
          </cell>
        </row>
        <row r="3119">
          <cell r="B3119">
            <v>2</v>
          </cell>
          <cell r="C3119" t="str">
            <v>OXIGENIO - RECARGA DE GAS PARA CILINDRO (NAO INCLUI TROCA/MANUTENCAO DO CILINDRO)</v>
          </cell>
          <cell r="D3119" t="str">
            <v>M3</v>
          </cell>
        </row>
        <row r="3120">
          <cell r="B3120">
            <v>14221</v>
          </cell>
          <cell r="C3120" t="str">
            <v>PA CARREGADEIRA SOBRE RODAS, POTENCIA 152 HP, CAPACIDADE DA CACAMBA DE 1,53 A 2,30 M3, PESO OPERACIONAL MAXIMO DE 10216 KG</v>
          </cell>
          <cell r="D3120" t="str">
            <v>UN</v>
          </cell>
        </row>
        <row r="3121">
          <cell r="B3121">
            <v>36517</v>
          </cell>
          <cell r="C3121" t="str">
            <v>PA CARREGADEIRA SOBRE RODAS, POTENCIA BRUTA *127* CV, CAPACIDADE DA CACAMBA DE 2,0 A 2,4 M3, PESO OPERACIONAL MAXIMO DE 10330 KG</v>
          </cell>
          <cell r="D3121" t="str">
            <v>UN</v>
          </cell>
        </row>
        <row r="3122">
          <cell r="B3122">
            <v>4262</v>
          </cell>
          <cell r="C3122" t="str">
            <v>PA CARREGADEIRA SOBRE RODAS, POTENCIA LIQUIDA 128 HP, CAPACIDADE DA CACAMBA DE 1,7 A 2,8 M3, PESO OPERACIONAL MAXIMO DE 11632 KG</v>
          </cell>
          <cell r="D3122" t="str">
            <v>UN</v>
          </cell>
        </row>
        <row r="3123">
          <cell r="B3123">
            <v>4263</v>
          </cell>
          <cell r="C3123" t="str">
            <v>PA CARREGADEIRA SOBRE RODAS, POTENCIA LIQUIDA 197 HP, CAPACIDADE DA CACAMBA DE 2,5 A 3,5 M3, PESO OPERACIONAL MAXIMO DE 18338 KG</v>
          </cell>
          <cell r="D3123" t="str">
            <v>UN</v>
          </cell>
        </row>
        <row r="3124">
          <cell r="B3124">
            <v>36518</v>
          </cell>
          <cell r="C3124" t="str">
            <v>PA CARREGADEIRA SOBRE RODAS, POTENCIA LIQUIDA 213 HP, CAPACIDADE DA CACAMBA DE 1,9 A 3,5 M3, PESO OPERACIONAL MAXIMO DE 19234 KG</v>
          </cell>
          <cell r="D3124" t="str">
            <v>UN</v>
          </cell>
        </row>
        <row r="3125">
          <cell r="B3125">
            <v>38402</v>
          </cell>
          <cell r="C3125" t="str">
            <v>PA DE LIXO PLASTICA, CABO LONGO</v>
          </cell>
          <cell r="D3125" t="str">
            <v>UN</v>
          </cell>
          <cell r="E3125">
            <v>12.58</v>
          </cell>
          <cell r="F3125">
            <v>12.58</v>
          </cell>
        </row>
        <row r="3126">
          <cell r="B3126">
            <v>3412</v>
          </cell>
          <cell r="C3126" t="str">
            <v>PAINEL DE LA DE VIDRO SEM REVESTIMENTO PSI 20, E = 25 MM, DE 1200 X 600 MM</v>
          </cell>
          <cell r="D3126" t="str">
            <v>M2</v>
          </cell>
        </row>
        <row r="3127">
          <cell r="B3127">
            <v>3413</v>
          </cell>
          <cell r="C3127" t="str">
            <v>PAINEL DE LA DE VIDRO SEM REVESTIMENTO PSI 20, E = 50 MM, DE 1200 X 600 MM</v>
          </cell>
          <cell r="D3127" t="str">
            <v>M2</v>
          </cell>
        </row>
        <row r="3128">
          <cell r="B3128">
            <v>39744</v>
          </cell>
          <cell r="C3128" t="str">
            <v>PAINEL DE LA DE VIDRO SEM REVESTIMENTO PSI 40, E = 25 MM, DE 1200 X 600 MM</v>
          </cell>
          <cell r="D3128" t="str">
            <v>M2</v>
          </cell>
        </row>
        <row r="3129">
          <cell r="B3129">
            <v>39745</v>
          </cell>
          <cell r="C3129" t="str">
            <v>PAINEL DE LA DE VIDRO SEM REVESTIMENTO PSI 40, E = 50 MM, DE 1200 X 600 MM</v>
          </cell>
          <cell r="D3129" t="str">
            <v>M2</v>
          </cell>
        </row>
        <row r="3130">
          <cell r="B3130">
            <v>39637</v>
          </cell>
          <cell r="C3130" t="str">
            <v>PAINEL ESTRUTURAL PARA LAJE SECA REVESTIDO EM PLACA CIMENTICIA, DE 1,20 X 2,50 M, E = 23 MM</v>
          </cell>
          <cell r="D3130" t="str">
            <v>M2</v>
          </cell>
          <cell r="E3130">
            <v>121.96</v>
          </cell>
          <cell r="F3130">
            <v>121.96</v>
          </cell>
        </row>
        <row r="3131">
          <cell r="B3131">
            <v>39638</v>
          </cell>
          <cell r="C3131" t="str">
            <v>PAINEL ESTRUTURAL PARA LAJE SECA REVESTIDO EM PLACA CIMENTICIA, DE 1,20 X 2,50 M, E = 40 MM</v>
          </cell>
          <cell r="D3131" t="str">
            <v>M2</v>
          </cell>
          <cell r="E3131">
            <v>138</v>
          </cell>
          <cell r="F3131">
            <v>138</v>
          </cell>
        </row>
        <row r="3132">
          <cell r="B3132">
            <v>39639</v>
          </cell>
          <cell r="C3132" t="str">
            <v>PAINEL ESTRUTURAL PARA LAJE SECA REVESTIDO EM PLACA CIMENTICIA, DE 1,20 X 2,50 M, E = 55 MM</v>
          </cell>
          <cell r="D3132" t="str">
            <v>M2</v>
          </cell>
          <cell r="E3132">
            <v>208.21</v>
          </cell>
          <cell r="F3132">
            <v>208.21</v>
          </cell>
        </row>
        <row r="3133">
          <cell r="B3133">
            <v>39517</v>
          </cell>
          <cell r="C3133" t="str">
            <v>PAINEL TERMOISOLANTE PARA FECHAMENTOS VERTICAIS (INCLUI PARAFUSOS DE FIXACAO) REVESTIDO EM ACO GALVALUME, LARGURA UTIL DE 1100 MM, REVESTIMENTO COM ESPESSURA DE 0,50 MM, COM PRE-PINTURA NAS DUAS FACES, NUCLEO EM POLIURETANO (PUR) COM ESPESSURA 40/50 MM</v>
          </cell>
          <cell r="D3133" t="str">
            <v>M2</v>
          </cell>
        </row>
        <row r="3134">
          <cell r="B3134">
            <v>39518</v>
          </cell>
          <cell r="C3134" t="str">
            <v>PAINEL TERMOISOLANTE PARA FECHAMENTOS VERTICAIS (INCLUI PARAFUSOS DE FIXACAO) REVESTIDO EM ACO GALVALUME, LARGURA UTIL DE 1100 MM, REVESTIMENTO COM ESPESSURA DE 0,50 MM, COM PRE-PINTURA NAS DUAS FACES, NUCLEO EM POLIURETANO (PUR) COM ESPESSURA 70/80 MM</v>
          </cell>
          <cell r="D3134" t="str">
            <v>M2</v>
          </cell>
        </row>
        <row r="3135">
          <cell r="B3135">
            <v>38366</v>
          </cell>
          <cell r="C3135" t="str">
            <v>PAPEL KRAFT BETUMADO</v>
          </cell>
          <cell r="D3135" t="str">
            <v>M2</v>
          </cell>
          <cell r="E3135">
            <v>6.55</v>
          </cell>
          <cell r="F3135">
            <v>6.55</v>
          </cell>
        </row>
        <row r="3136">
          <cell r="B3136">
            <v>11703</v>
          </cell>
          <cell r="C3136" t="str">
            <v>PAPELEIRA DE PAREDE EM METAL CROMADO SEM TAMPA</v>
          </cell>
          <cell r="D3136" t="str">
            <v>UN</v>
          </cell>
          <cell r="E3136">
            <v>73.040000000000006</v>
          </cell>
          <cell r="F3136">
            <v>73.040000000000006</v>
          </cell>
        </row>
        <row r="3137">
          <cell r="B3137">
            <v>37400</v>
          </cell>
          <cell r="C3137" t="str">
            <v>PAPELEIRA PLASTICA TIPO DISPENSER PARA PAPEL HIGIENICO ROLAO</v>
          </cell>
          <cell r="D3137" t="str">
            <v>UN</v>
          </cell>
          <cell r="E3137">
            <v>88.39</v>
          </cell>
          <cell r="F3137">
            <v>88.39</v>
          </cell>
        </row>
        <row r="3138">
          <cell r="B3138">
            <v>25400</v>
          </cell>
          <cell r="C3138" t="str">
            <v>PAR DE TABELAS DE BASQUETE EM COMPENSADO NAVAL, OFICIAL, 1800 X 1200 MM, INCLUINDO ARO DE METAL E REDE EM POLIPROPILENO 100% (SEM SUPORTE DE FIXACAO)</v>
          </cell>
          <cell r="D3138" t="str">
            <v>UN</v>
          </cell>
          <cell r="E3138">
            <v>2741.95</v>
          </cell>
          <cell r="F3138">
            <v>2741.95</v>
          </cell>
        </row>
        <row r="3139">
          <cell r="B3139">
            <v>4276</v>
          </cell>
          <cell r="C3139" t="str">
            <v>PARA-RAIOS DE DISTRIBUICAO, TENSAO NOMINAL 15 KV, CORRENTE NOMINAL DE DESCARGA 5 KA</v>
          </cell>
          <cell r="D3139" t="str">
            <v>UN</v>
          </cell>
        </row>
        <row r="3140">
          <cell r="B3140">
            <v>4273</v>
          </cell>
          <cell r="C3140" t="str">
            <v>PARA-RAIOS DE DISTRIBUICAO, TENSAO NOMINAL 30 KV, CORRENTE NOMINAL DE DESCARGA 10 KA</v>
          </cell>
          <cell r="D3140" t="str">
            <v>UN</v>
          </cell>
        </row>
        <row r="3141">
          <cell r="B3141">
            <v>4274</v>
          </cell>
          <cell r="C3141" t="str">
            <v>PARA-RAIOS TIPO FRANKLIN 350 MM, EM LATAO CROMADO, DUAS DESCIDAS, PARA PROTECAO DE EDIFICACOES CONTRA DESCARGAS ATMOSFERICAS</v>
          </cell>
          <cell r="D3141" t="str">
            <v>UN</v>
          </cell>
        </row>
        <row r="3142">
          <cell r="B3142">
            <v>39438</v>
          </cell>
          <cell r="C3142" t="str">
            <v>PARAFUSO CABECA TROMBETA E PONTA AGULHA (GN55), COMPRIMENTO 55 MM, EM ACO FOSFATIZADO, PARA FIXAR CHAPA DE GESSO EM PERFIL DRYWALL METALICO MAXIMO 0,7 MM</v>
          </cell>
          <cell r="D3142" t="str">
            <v>UN</v>
          </cell>
          <cell r="E3142">
            <v>0.36</v>
          </cell>
          <cell r="F3142">
            <v>0.36</v>
          </cell>
        </row>
        <row r="3143">
          <cell r="B3143">
            <v>4379</v>
          </cell>
          <cell r="C3143" t="str">
            <v>PARAFUSO DE ACO ZINCADO COM ROSCA SOBERBA, CABECA CHATA E FENDA SIMPLES, DIAMETRO 2,5 MM, COMPRIMENTO * 9,5 * MM</v>
          </cell>
          <cell r="D3143" t="str">
            <v>UN</v>
          </cell>
          <cell r="E3143">
            <v>7.0000000000000007E-2</v>
          </cell>
          <cell r="F3143">
            <v>7.0000000000000007E-2</v>
          </cell>
        </row>
        <row r="3144">
          <cell r="B3144">
            <v>4377</v>
          </cell>
          <cell r="C3144" t="str">
            <v>PARAFUSO DE ACO ZINCADO COM ROSCA SOBERBA, CABECA CHATA E FENDA SIMPLES, DIAMETRO 4,2 MM, COMPRIMENTO * 32 * MM</v>
          </cell>
          <cell r="D3144" t="str">
            <v>UN</v>
          </cell>
          <cell r="E3144">
            <v>0.25</v>
          </cell>
          <cell r="F3144">
            <v>0.25</v>
          </cell>
        </row>
        <row r="3145">
          <cell r="B3145">
            <v>4356</v>
          </cell>
          <cell r="C3145" t="str">
            <v>PARAFUSO DE ACO ZINCADO COM ROSCA SOBERBA, CABECA CHATA E FENDA SIMPLES, DIAMETRO 4,8 MM, COMPRIMENTO 45 MM</v>
          </cell>
          <cell r="D3145" t="str">
            <v>UN</v>
          </cell>
          <cell r="E3145">
            <v>0.36</v>
          </cell>
          <cell r="F3145">
            <v>0.36</v>
          </cell>
        </row>
        <row r="3146">
          <cell r="B3146">
            <v>13246</v>
          </cell>
          <cell r="C3146" t="str">
            <v>PARAFUSO DE ACO ZINCADO, SEXTAVADO, COM ROSCA INTEIRA, DIAMETRO 5/16", COMPRIMENTO 3/4", COM PORCA E ARRUELA LISA LEVE</v>
          </cell>
          <cell r="D3146" t="str">
            <v>UN</v>
          </cell>
          <cell r="E3146">
            <v>0.62</v>
          </cell>
          <cell r="F3146">
            <v>0.62</v>
          </cell>
        </row>
        <row r="3147">
          <cell r="B3147">
            <v>13294</v>
          </cell>
          <cell r="C3147" t="str">
            <v>PARAFUSO DE ACO ZINCADO, SEXTAVADO, COM ROSCA SOBERBA, DIAMETRO 3/8", COMPRIMENTO 80 MM</v>
          </cell>
          <cell r="D3147" t="str">
            <v>UN</v>
          </cell>
          <cell r="E3147">
            <v>2.0699999999999998</v>
          </cell>
          <cell r="F3147">
            <v>2.0699999999999998</v>
          </cell>
        </row>
        <row r="3148">
          <cell r="B3148">
            <v>11963</v>
          </cell>
          <cell r="C3148" t="str">
            <v>PARAFUSO DE ACO ZINCADO, TIPO CHUMBADOR PARABOLT, DIAMETRO 1/2", COMPRIMENTO 75 MM</v>
          </cell>
          <cell r="D3148" t="str">
            <v>UN</v>
          </cell>
          <cell r="E3148">
            <v>13.03</v>
          </cell>
          <cell r="F3148">
            <v>13.03</v>
          </cell>
        </row>
        <row r="3149">
          <cell r="B3149">
            <v>11964</v>
          </cell>
          <cell r="C3149" t="str">
            <v>PARAFUSO DE ACO ZINCADO, TIPO CHUMBADOR PARABOLT, DIAMETRO 3/8", COMPRIMENTO 75 MM</v>
          </cell>
          <cell r="D3149" t="str">
            <v>UN</v>
          </cell>
          <cell r="E3149">
            <v>3.29</v>
          </cell>
          <cell r="F3149">
            <v>3.29</v>
          </cell>
        </row>
        <row r="3150">
          <cell r="B3150">
            <v>4346</v>
          </cell>
          <cell r="C3150" t="str">
            <v>PARAFUSO DE FERRO POLIDO, SEXTAVADO, COM ROSCA PARCIAL, DIAMETRO 5/8", COMPRIMENTO 6", COM PORCA E ARRUELA DE PRESSAO MEDIA</v>
          </cell>
          <cell r="D3150" t="str">
            <v>UN</v>
          </cell>
          <cell r="E3150">
            <v>13.96</v>
          </cell>
          <cell r="F3150">
            <v>13.96</v>
          </cell>
        </row>
        <row r="3151">
          <cell r="B3151">
            <v>11955</v>
          </cell>
          <cell r="C3151" t="str">
            <v>PARAFUSO DE LATAO COM ACABAMENTO CROMADO PARA FIXAR PECA SANITARIA, INCLUI PORCA CEGA, ARRUELA E BUCHA DE NYLON TAMANHO S-10</v>
          </cell>
          <cell r="D3151" t="str">
            <v>UN</v>
          </cell>
          <cell r="E3151">
            <v>6.11</v>
          </cell>
          <cell r="F3151">
            <v>6.11</v>
          </cell>
        </row>
        <row r="3152">
          <cell r="B3152">
            <v>11960</v>
          </cell>
          <cell r="C3152" t="str">
            <v>PARAFUSO DE LATAO COM ROSCA SOBERBA, CABECA CHATA E FENDA SIMPLES, DIAMETRO 2,5 MM, COMPRIMENTO 12 MM</v>
          </cell>
          <cell r="D3152" t="str">
            <v>UN</v>
          </cell>
          <cell r="E3152">
            <v>0.2</v>
          </cell>
          <cell r="F3152">
            <v>0.2</v>
          </cell>
        </row>
        <row r="3153">
          <cell r="B3153">
            <v>4333</v>
          </cell>
          <cell r="C3153" t="str">
            <v>PARAFUSO DE LATAO COM ROSCA SOBERBA, CABECA CHATA E FENDA SIMPLES, DIAMETRO 3,2 MM, COMPRIMENTO 16 MM</v>
          </cell>
          <cell r="D3153" t="str">
            <v>UN</v>
          </cell>
          <cell r="E3153">
            <v>0.36</v>
          </cell>
          <cell r="F3153">
            <v>0.36</v>
          </cell>
        </row>
        <row r="3154">
          <cell r="B3154">
            <v>4358</v>
          </cell>
          <cell r="C3154" t="str">
            <v>PARAFUSO DE LATAO COM ROSCA SOBERBA, CABECA CHATA E FENDA SIMPLES, DIAMETRO 4,8 MM, COMPRIMENTO 65 MM</v>
          </cell>
          <cell r="D3154" t="str">
            <v>UN</v>
          </cell>
          <cell r="E3154">
            <v>2.79</v>
          </cell>
          <cell r="F3154">
            <v>2.79</v>
          </cell>
        </row>
        <row r="3155">
          <cell r="B3155">
            <v>39435</v>
          </cell>
          <cell r="C3155" t="str">
            <v>PARAFUSO DRY WALL, EM ACO FOSFATIZADO, CABECA TROMBETA E PONTA AGULHA (TA), COMPRIMENTO 25 MM</v>
          </cell>
          <cell r="D3155" t="str">
            <v>UN</v>
          </cell>
          <cell r="E3155">
            <v>0.14000000000000001</v>
          </cell>
          <cell r="F3155">
            <v>0.14000000000000001</v>
          </cell>
        </row>
        <row r="3156">
          <cell r="B3156">
            <v>39436</v>
          </cell>
          <cell r="C3156" t="str">
            <v>PARAFUSO DRY WALL, EM ACO FOSFATIZADO, CABECA TROMBETA E PONTA AGULHA (TA), COMPRIMENTO 35 MM</v>
          </cell>
          <cell r="D3156" t="str">
            <v>UN</v>
          </cell>
          <cell r="E3156">
            <v>0.24</v>
          </cell>
          <cell r="F3156">
            <v>0.24</v>
          </cell>
        </row>
        <row r="3157">
          <cell r="B3157">
            <v>39437</v>
          </cell>
          <cell r="C3157" t="str">
            <v>PARAFUSO DRY WALL, EM ACO FOSFATIZADO, CABECA TROMBETA E PONTA AGULHA (TA), COMPRIMENTO 45 MM</v>
          </cell>
          <cell r="D3157" t="str">
            <v>UN</v>
          </cell>
          <cell r="E3157">
            <v>0.31</v>
          </cell>
          <cell r="F3157">
            <v>0.31</v>
          </cell>
        </row>
        <row r="3158">
          <cell r="B3158">
            <v>39439</v>
          </cell>
          <cell r="C3158" t="str">
            <v>PARAFUSO DRY WALL, EM ACO FOSFATIZADO, CABECA TROMBETA E PONTA BROCA (TB), COMPRIMENTO 25 MM</v>
          </cell>
          <cell r="D3158" t="str">
            <v>UN</v>
          </cell>
          <cell r="E3158">
            <v>0.21</v>
          </cell>
          <cell r="F3158">
            <v>0.21</v>
          </cell>
        </row>
        <row r="3159">
          <cell r="B3159">
            <v>39440</v>
          </cell>
          <cell r="C3159" t="str">
            <v>PARAFUSO DRY WALL, EM ACO FOSFATIZADO, CABECA TROMBETA E PONTA BROCA (TB), COMPRIMENTO 35 MM</v>
          </cell>
          <cell r="D3159" t="str">
            <v>UN</v>
          </cell>
          <cell r="E3159">
            <v>0.28000000000000003</v>
          </cell>
          <cell r="F3159">
            <v>0.28000000000000003</v>
          </cell>
        </row>
        <row r="3160">
          <cell r="B3160">
            <v>39441</v>
          </cell>
          <cell r="C3160" t="str">
            <v>PARAFUSO DRY WALL, EM ACO FOSFATIZADO, CABECA TROMBETA E PONTA BROCA (TB), COMPRIMENTO 45 MM</v>
          </cell>
          <cell r="D3160" t="str">
            <v>UN</v>
          </cell>
          <cell r="E3160">
            <v>0.35</v>
          </cell>
          <cell r="F3160">
            <v>0.35</v>
          </cell>
        </row>
        <row r="3161">
          <cell r="B3161">
            <v>39442</v>
          </cell>
          <cell r="C3161" t="str">
            <v>PARAFUSO DRY WALL, EM ACO ZINCADO, CABECA LENTILHA E PONTA AGULHA (LA), LARGURA 4,2 MM, COMPRIMENTO 13 MM</v>
          </cell>
          <cell r="D3161" t="str">
            <v>UN</v>
          </cell>
          <cell r="E3161">
            <v>0.25</v>
          </cell>
          <cell r="F3161">
            <v>0.25</v>
          </cell>
        </row>
        <row r="3162">
          <cell r="B3162">
            <v>39443</v>
          </cell>
          <cell r="C3162" t="str">
            <v>PARAFUSO DRY WALL, EM ACO ZINCADO, CABECA LENTILHA E PONTA BROCA (LB), LARGURA 4,2 MM, COMPRIMENTO 13 MM</v>
          </cell>
          <cell r="D3162" t="str">
            <v>UN</v>
          </cell>
          <cell r="E3162">
            <v>0.33</v>
          </cell>
          <cell r="F3162">
            <v>0.33</v>
          </cell>
        </row>
        <row r="3163">
          <cell r="B3163">
            <v>4329</v>
          </cell>
          <cell r="C3163" t="str">
            <v>PARAFUSO EM ACO GALVANIZADO, TIPO MAQUINA, SEXTAVADO, SEM PORCA, DIAMETRO 1/2", COMPRIMENTO 2"</v>
          </cell>
          <cell r="D3163" t="str">
            <v>UN</v>
          </cell>
          <cell r="E3163">
            <v>2.98</v>
          </cell>
          <cell r="F3163">
            <v>2.98</v>
          </cell>
        </row>
        <row r="3164">
          <cell r="B3164">
            <v>436</v>
          </cell>
          <cell r="C3164" t="str">
            <v>PARAFUSO FRANCES M16 EM ACO GALVANIZADO, COMPRIMENTO = 150 MM, DIAMETRO = 16 MM, CABECA ABAULADA</v>
          </cell>
          <cell r="D3164" t="str">
            <v>UN</v>
          </cell>
        </row>
        <row r="3165">
          <cell r="B3165">
            <v>442</v>
          </cell>
          <cell r="C3165" t="str">
            <v>PARAFUSO FRANCES M16 EM ACO GALVANIZADO, COMPRIMENTO = 45 MM, DIAMETRO = 16 MM, CABECA ABAULADA</v>
          </cell>
          <cell r="D3165" t="str">
            <v>UN</v>
          </cell>
        </row>
        <row r="3166">
          <cell r="B3166">
            <v>4383</v>
          </cell>
          <cell r="C3166" t="str">
            <v>PARAFUSO FRANCES METRICO ZINCADO, DIAMETRO 12 MM, COMPRIMENTO 140MM, COM PORCA SEXTAVADA E ARRUELA DE PRESSAO MEDIA</v>
          </cell>
          <cell r="D3166" t="str">
            <v>UN</v>
          </cell>
          <cell r="E3166">
            <v>26.94</v>
          </cell>
          <cell r="F3166">
            <v>26.94</v>
          </cell>
        </row>
        <row r="3167">
          <cell r="B3167">
            <v>4344</v>
          </cell>
          <cell r="C3167" t="str">
            <v>PARAFUSO FRANCES METRICO ZINCADO, DIAMETRO 12 MM, COMPRIMENTO 150 MM, COM PORCA SEXTAVADA E ARRUELA DE PRESSAO MEDIA</v>
          </cell>
          <cell r="D3167" t="str">
            <v>UN</v>
          </cell>
          <cell r="E3167">
            <v>28.24</v>
          </cell>
          <cell r="F3167">
            <v>28.24</v>
          </cell>
        </row>
        <row r="3168">
          <cell r="B3168">
            <v>4335</v>
          </cell>
          <cell r="C3168" t="str">
            <v>PARAFUSO FRANCES ZINCADO, DIAMETRO 1/2", COMPRIMENTO 12", COM PORCA E ARRUELA LISA MEDIA</v>
          </cell>
          <cell r="D3168" t="str">
            <v>UN</v>
          </cell>
          <cell r="E3168">
            <v>18.96</v>
          </cell>
          <cell r="F3168">
            <v>18.96</v>
          </cell>
        </row>
        <row r="3169">
          <cell r="B3169">
            <v>4334</v>
          </cell>
          <cell r="C3169" t="str">
            <v>PARAFUSO FRANCES ZINCADO, DIAMETRO 1/2", COMPRIMENTO 15", COM PORCA E ARRUELA LISA MEDIA</v>
          </cell>
          <cell r="D3169" t="str">
            <v>UN</v>
          </cell>
          <cell r="E3169">
            <v>26.01</v>
          </cell>
          <cell r="F3169">
            <v>26.01</v>
          </cell>
        </row>
        <row r="3170">
          <cell r="B3170">
            <v>11953</v>
          </cell>
          <cell r="C3170" t="str">
            <v>PARAFUSO FRANCES ZINCADO, DIAMETRO 1/2", COMPRIMENTO 2", COM PORCA E ARRUELA</v>
          </cell>
          <cell r="D3170" t="str">
            <v>UN</v>
          </cell>
          <cell r="E3170">
            <v>4.4800000000000004</v>
          </cell>
          <cell r="F3170">
            <v>4.4800000000000004</v>
          </cell>
        </row>
        <row r="3171">
          <cell r="B3171">
            <v>4343</v>
          </cell>
          <cell r="C3171" t="str">
            <v>PARAFUSO FRANCES ZINCADO, DIAMETRO 1/2", COMPRIMENTO 4", COM PORCA E ARRUELA</v>
          </cell>
          <cell r="D3171" t="str">
            <v>UN</v>
          </cell>
          <cell r="E3171">
            <v>6.4</v>
          </cell>
          <cell r="F3171">
            <v>6.4</v>
          </cell>
        </row>
        <row r="3172">
          <cell r="B3172">
            <v>430</v>
          </cell>
          <cell r="C3172" t="str">
            <v>PARAFUSO M16 EM ACO GALVANIZADO, COMPRIMENTO = 125 MM, DIAMETRO = 16 MM, ROSCA MAQUINA, CABECA QUADRADA</v>
          </cell>
          <cell r="D3172" t="str">
            <v>UN</v>
          </cell>
        </row>
        <row r="3173">
          <cell r="B3173">
            <v>441</v>
          </cell>
          <cell r="C3173" t="str">
            <v>PARAFUSO M16 EM ACO GALVANIZADO, COMPRIMENTO = 150 MM, DIAMETRO = 16 MM, ROSCA MAQUINA, CABECA QUADRADA</v>
          </cell>
          <cell r="D3173" t="str">
            <v>UN</v>
          </cell>
        </row>
        <row r="3174">
          <cell r="B3174">
            <v>431</v>
          </cell>
          <cell r="C3174" t="str">
            <v>PARAFUSO M16 EM ACO GALVANIZADO, COMPRIMENTO = 200 MM, DIAMETRO = 16 MM, ROSCA MAQUINA, CABECA QUADRADA</v>
          </cell>
          <cell r="D3174" t="str">
            <v>UN</v>
          </cell>
        </row>
        <row r="3175">
          <cell r="B3175">
            <v>432</v>
          </cell>
          <cell r="C3175" t="str">
            <v>PARAFUSO M16 EM ACO GALVANIZADO, COMPRIMENTO = 250 MM, DIAMETRO = 16 MM, ROSCA MAQUINA, CABECA QUADRADA</v>
          </cell>
          <cell r="D3175" t="str">
            <v>UN</v>
          </cell>
        </row>
        <row r="3176">
          <cell r="B3176">
            <v>429</v>
          </cell>
          <cell r="C3176" t="str">
            <v>PARAFUSO M16 EM ACO GALVANIZADO, COMPRIMENTO = 300 MM, DIAMETRO = 16 MM, ROSCA DUPLA</v>
          </cell>
          <cell r="D3176" t="str">
            <v>UN</v>
          </cell>
        </row>
        <row r="3177">
          <cell r="B3177">
            <v>439</v>
          </cell>
          <cell r="C3177" t="str">
            <v>PARAFUSO M16 EM ACO GALVANIZADO, COMPRIMENTO = 300 MM, DIAMETRO = 16 MM, ROSCA MAQUINA, CABECA QUADRADA</v>
          </cell>
          <cell r="D3177" t="str">
            <v>UN</v>
          </cell>
        </row>
        <row r="3178">
          <cell r="B3178">
            <v>433</v>
          </cell>
          <cell r="C3178" t="str">
            <v>PARAFUSO M16 EM ACO GALVANIZADO, COMPRIMENTO = 350 MM, DIAMETRO = 16 MM, ROSCA MAQUINA, CABECA QUADRADA</v>
          </cell>
          <cell r="D3178" t="str">
            <v>UN</v>
          </cell>
        </row>
        <row r="3179">
          <cell r="B3179">
            <v>437</v>
          </cell>
          <cell r="C3179" t="str">
            <v>PARAFUSO M16 EM ACO GALVANIZADO, COMPRIMENTO = 400 MM, DIAMETRO = 16 MM, ROSCA DUPLA</v>
          </cell>
          <cell r="D3179" t="str">
            <v>UN</v>
          </cell>
        </row>
        <row r="3180">
          <cell r="B3180">
            <v>11790</v>
          </cell>
          <cell r="C3180" t="str">
            <v>PARAFUSO M16 EM ACO GALVANIZADO, COMPRIMENTO = 450 MM, DIAMETRO = 16 MM, ROSCA MAQUINA, CABECA QUADRADA</v>
          </cell>
          <cell r="D3180" t="str">
            <v>UN</v>
          </cell>
        </row>
        <row r="3181">
          <cell r="B3181">
            <v>428</v>
          </cell>
          <cell r="C3181" t="str">
            <v>PARAFUSO M16 EM ACO GALVANIZADO, COMPRIMENTO = 500 MM, DIAMETRO = 16 MM, ROSCA MAQUINA, COM CABECA SEXTAVADA E PORCA</v>
          </cell>
          <cell r="D3181" t="str">
            <v>UN</v>
          </cell>
        </row>
        <row r="3182">
          <cell r="B3182">
            <v>4351</v>
          </cell>
          <cell r="C3182" t="str">
            <v>PARAFUSO NIQUELADO 3 1/2" COM ACABAMENTO CROMADO PARA FIXAR PECA SANITARIA, INCLUI PORCA CEGA, ARRUELA E BUCHA DE NYLON TAMANHO S-8</v>
          </cell>
          <cell r="D3182" t="str">
            <v>UN</v>
          </cell>
          <cell r="E3182">
            <v>22.95</v>
          </cell>
          <cell r="F3182">
            <v>22.95</v>
          </cell>
        </row>
        <row r="3183">
          <cell r="B3183">
            <v>4384</v>
          </cell>
          <cell r="C3183" t="str">
            <v>PARAFUSO NIQUELADO COM ACABAMENTO CROMADO PARA FIXAR PECA SANITARIA, INCLUI PORCA CEGA, ARRUELA E BUCHA DE NYLON TAMANHO S-10</v>
          </cell>
          <cell r="D3183" t="str">
            <v>UN</v>
          </cell>
          <cell r="E3183">
            <v>30.96</v>
          </cell>
          <cell r="F3183">
            <v>30.96</v>
          </cell>
        </row>
        <row r="3184">
          <cell r="B3184">
            <v>11054</v>
          </cell>
          <cell r="C3184" t="str">
            <v>PARAFUSO ROSCA SOBERBA ZINCADO CABECA CHATA FENDA SIMPLES 3,2 X 20 MM (3/4 ")</v>
          </cell>
          <cell r="D3184" t="str">
            <v>UN</v>
          </cell>
          <cell r="E3184">
            <v>0.03</v>
          </cell>
          <cell r="F3184">
            <v>0.03</v>
          </cell>
        </row>
        <row r="3185">
          <cell r="B3185">
            <v>11055</v>
          </cell>
          <cell r="C3185" t="str">
            <v>PARAFUSO ROSCA SOBERBA ZINCADO CABECA CHATA FENDA SIMPLES 3,5 X 25 MM (1 ")</v>
          </cell>
          <cell r="D3185" t="str">
            <v>UN</v>
          </cell>
          <cell r="E3185">
            <v>0.05</v>
          </cell>
          <cell r="F3185">
            <v>0.05</v>
          </cell>
        </row>
        <row r="3186">
          <cell r="B3186">
            <v>11056</v>
          </cell>
          <cell r="C3186" t="str">
            <v>PARAFUSO ROSCA SOBERBA ZINCADO CABECA CHATA FENDA SIMPLES 3,8 X 30 MM (1.1/4 ")</v>
          </cell>
          <cell r="D3186" t="str">
            <v>UN</v>
          </cell>
          <cell r="E3186">
            <v>0.05</v>
          </cell>
          <cell r="F3186">
            <v>0.05</v>
          </cell>
        </row>
        <row r="3187">
          <cell r="B3187">
            <v>11057</v>
          </cell>
          <cell r="C3187" t="str">
            <v>PARAFUSO ROSCA SOBERBA ZINCADO CABECA CHATA FENDA SIMPLES 4,8 X 40 MM (1.1/2 ")</v>
          </cell>
          <cell r="D3187" t="str">
            <v>UN</v>
          </cell>
          <cell r="E3187">
            <v>0.11</v>
          </cell>
          <cell r="F3187">
            <v>0.11</v>
          </cell>
        </row>
        <row r="3188">
          <cell r="B3188">
            <v>11059</v>
          </cell>
          <cell r="C3188" t="str">
            <v>PARAFUSO ROSCA SOBERBA ZINCADO CABECA CHATA FENDA SIMPLES 5,5 X 50 MM (2 ")</v>
          </cell>
          <cell r="D3188" t="str">
            <v>UN</v>
          </cell>
          <cell r="E3188">
            <v>0.22</v>
          </cell>
          <cell r="F3188">
            <v>0.22</v>
          </cell>
        </row>
        <row r="3189">
          <cell r="B3189">
            <v>11058</v>
          </cell>
          <cell r="C3189" t="str">
            <v>PARAFUSO ROSCA SOBERBA ZINCADO CABECA CHATA FENDA SIMPLES 5,5 X 65 MM (2.1/2 ")</v>
          </cell>
          <cell r="D3189" t="str">
            <v>UN</v>
          </cell>
          <cell r="E3189">
            <v>0.28000000000000003</v>
          </cell>
          <cell r="F3189">
            <v>0.28000000000000003</v>
          </cell>
        </row>
        <row r="3190">
          <cell r="B3190">
            <v>4320</v>
          </cell>
          <cell r="C3190" t="str">
            <v>PARAFUSO ZINCADO 5/16" X 250 MM PARA FIXACAO DE TELHA DE FIBROCIMENTO CANALETE 49, INCLUI BUCHA NYLON S-10</v>
          </cell>
          <cell r="D3190" t="str">
            <v>UN</v>
          </cell>
          <cell r="E3190">
            <v>2.29</v>
          </cell>
          <cell r="F3190">
            <v>2.29</v>
          </cell>
        </row>
        <row r="3191">
          <cell r="B3191">
            <v>4318</v>
          </cell>
          <cell r="C3191" t="str">
            <v>PARAFUSO ZINCADO 5/16" X 85 MM PARA FIXACAO DE TELHA DE FIBROCIMENTO CANALETE 90, INCLUI BUCHA NYLON S-10</v>
          </cell>
          <cell r="D3191" t="str">
            <v>UN</v>
          </cell>
          <cell r="E3191">
            <v>1.1100000000000001</v>
          </cell>
          <cell r="F3191">
            <v>1.1100000000000001</v>
          </cell>
        </row>
        <row r="3192">
          <cell r="B3192">
            <v>4380</v>
          </cell>
          <cell r="C3192" t="str">
            <v>PARAFUSO ZINCADO ROSCA SOBERBA 5/16" X 120 MM PARA TELHA FIBROCIMENTO</v>
          </cell>
          <cell r="D3192" t="str">
            <v>UN</v>
          </cell>
          <cell r="E3192">
            <v>0.96</v>
          </cell>
          <cell r="F3192">
            <v>0.96</v>
          </cell>
        </row>
        <row r="3193">
          <cell r="B3193">
            <v>4299</v>
          </cell>
          <cell r="C3193" t="str">
            <v>PARAFUSO ZINCADO ROSCA SOBERBA, CABECA SEXTAVADA, 5/16" X 110 MM, PARA FIXACAO DE TELHA EM MADEIRA</v>
          </cell>
          <cell r="D3193" t="str">
            <v>UN</v>
          </cell>
          <cell r="E3193">
            <v>0.91</v>
          </cell>
          <cell r="F3193">
            <v>0.91</v>
          </cell>
        </row>
        <row r="3194">
          <cell r="B3194">
            <v>4304</v>
          </cell>
          <cell r="C3194" t="str">
            <v>PARAFUSO ZINCADO ROSCA SOBERBA, CABECA SEXTAVADA, 5/16" X 150 MM, PARA FIXACAO DE TELHA EM MADEIRA</v>
          </cell>
          <cell r="D3194" t="str">
            <v>UN</v>
          </cell>
          <cell r="E3194">
            <v>1.24</v>
          </cell>
          <cell r="F3194">
            <v>1.24</v>
          </cell>
        </row>
        <row r="3195">
          <cell r="B3195">
            <v>4305</v>
          </cell>
          <cell r="C3195" t="str">
            <v>PARAFUSO ZINCADO ROSCA SOBERBA, CABECA SEXTAVADA, 5/16" X 180 MM, PARA FIXACAO DE TELHA EM MADEIRA</v>
          </cell>
          <cell r="D3195" t="str">
            <v>UN</v>
          </cell>
          <cell r="E3195">
            <v>1.44</v>
          </cell>
          <cell r="F3195">
            <v>1.44</v>
          </cell>
        </row>
        <row r="3196">
          <cell r="B3196">
            <v>4306</v>
          </cell>
          <cell r="C3196" t="str">
            <v>PARAFUSO ZINCADO ROSCA SOBERBA, CABECA SEXTAVADA, 5/16" X 200 MM, PARA FIXACAO DE TELHA EM MADEIRA</v>
          </cell>
          <cell r="D3196" t="str">
            <v>UN</v>
          </cell>
          <cell r="E3196">
            <v>1.67</v>
          </cell>
          <cell r="F3196">
            <v>1.67</v>
          </cell>
        </row>
        <row r="3197">
          <cell r="B3197">
            <v>4308</v>
          </cell>
          <cell r="C3197" t="str">
            <v>PARAFUSO ZINCADO ROSCA SOBERBA, CABECA SEXTAVADA, 5/16" X 230 MM, PARA FIXACAO DE TELHA EM MADEIRA</v>
          </cell>
          <cell r="D3197" t="str">
            <v>UN</v>
          </cell>
          <cell r="E3197">
            <v>3.46</v>
          </cell>
          <cell r="F3197">
            <v>3.46</v>
          </cell>
        </row>
        <row r="3198">
          <cell r="B3198">
            <v>4302</v>
          </cell>
          <cell r="C3198" t="str">
            <v>PARAFUSO ZINCADO ROSCA SOBERBA, CABECA SEXTAVADA, 5/16" X 250 MM, PARA FIXACAO DE TELHA EM MADEIRA</v>
          </cell>
          <cell r="D3198" t="str">
            <v>UN</v>
          </cell>
          <cell r="E3198">
            <v>2.6</v>
          </cell>
          <cell r="F3198">
            <v>2.6</v>
          </cell>
        </row>
        <row r="3199">
          <cell r="B3199">
            <v>4300</v>
          </cell>
          <cell r="C3199" t="str">
            <v>PARAFUSO ZINCADO ROSCA SOBERBA, CABECA SEXTAVADA, 5/16" X 50 MM, PARA FIXACAO DE TELHA EM MADEIRA</v>
          </cell>
          <cell r="D3199" t="str">
            <v>UN</v>
          </cell>
          <cell r="E3199">
            <v>0.62</v>
          </cell>
          <cell r="F3199">
            <v>0.62</v>
          </cell>
        </row>
        <row r="3200">
          <cell r="B3200">
            <v>4301</v>
          </cell>
          <cell r="C3200" t="str">
            <v>PARAFUSO ZINCADO ROSCA SOBERBA, CABECA SEXTAVADA, 5/16" X 85 MM, PARA FIXACAO DE TELHA EM MADEIRA</v>
          </cell>
          <cell r="D3200" t="str">
            <v>UN</v>
          </cell>
          <cell r="E3200">
            <v>0.75</v>
          </cell>
          <cell r="F3200">
            <v>0.75</v>
          </cell>
        </row>
        <row r="3201">
          <cell r="B3201">
            <v>40547</v>
          </cell>
          <cell r="C3201" t="str">
            <v>PARAFUSO ZINCADO, AUTOBROCANTE, FLANGEADO, 4,2 MM X 19 MM</v>
          </cell>
          <cell r="D3201" t="str">
            <v>CENTO</v>
          </cell>
          <cell r="E3201">
            <v>37.619999999999997</v>
          </cell>
          <cell r="F3201">
            <v>37.619999999999997</v>
          </cell>
        </row>
        <row r="3202">
          <cell r="B3202">
            <v>11962</v>
          </cell>
          <cell r="C3202" t="str">
            <v>PARAFUSO ZINCADO, SEXTAVADO, COM ROSCA INTEIRA, DIAMETRO 1/4", COMPRIMENTO 1/2"</v>
          </cell>
          <cell r="D3202" t="str">
            <v>UN</v>
          </cell>
          <cell r="E3202">
            <v>0.31</v>
          </cell>
          <cell r="F3202">
            <v>0.31</v>
          </cell>
        </row>
        <row r="3203">
          <cell r="B3203">
            <v>4332</v>
          </cell>
          <cell r="C3203" t="str">
            <v>PARAFUSO ZINCADO, SEXTAVADO, COM ROSCA INTEIRA, DIAMETRO 3/8", COMPRIMENTO 2"</v>
          </cell>
          <cell r="D3203" t="str">
            <v>UN</v>
          </cell>
          <cell r="E3203">
            <v>1.5</v>
          </cell>
          <cell r="F3203">
            <v>1.5</v>
          </cell>
        </row>
        <row r="3204">
          <cell r="B3204">
            <v>4331</v>
          </cell>
          <cell r="C3204" t="str">
            <v>PARAFUSO ZINCADO, SEXTAVADO, COM ROSCA INTEIRA, DIAMETRO 5/8", COMPRIMENTO 2 1/4"</v>
          </cell>
          <cell r="D3204" t="str">
            <v>UN</v>
          </cell>
          <cell r="E3204">
            <v>5.64</v>
          </cell>
          <cell r="F3204">
            <v>5.64</v>
          </cell>
        </row>
        <row r="3205">
          <cell r="B3205">
            <v>4336</v>
          </cell>
          <cell r="C3205" t="str">
            <v>PARAFUSO ZINCADO, SEXTAVADO, COM ROSCA INTEIRA, DIAMETRO 5/8", COMPRIMENTO 3", COM PORCA E ARRUELA DE PRESSAO MEDIA</v>
          </cell>
          <cell r="D3205" t="str">
            <v>UN</v>
          </cell>
          <cell r="E3205">
            <v>7.22</v>
          </cell>
          <cell r="F3205">
            <v>7.22</v>
          </cell>
        </row>
        <row r="3206">
          <cell r="B3206">
            <v>11948</v>
          </cell>
          <cell r="C3206" t="str">
            <v>PARAFUSO ZINCADO, SEXTAVADO, COM ROSCA SOBERBA, DIAMETRO 5/16", COMPRIMENTO 40 MM</v>
          </cell>
          <cell r="D3206" t="str">
            <v>UN</v>
          </cell>
          <cell r="E3206">
            <v>0.93</v>
          </cell>
          <cell r="F3206">
            <v>0.93</v>
          </cell>
        </row>
        <row r="3207">
          <cell r="B3207">
            <v>4382</v>
          </cell>
          <cell r="C3207" t="str">
            <v>PARAFUSO ZINCADO, SEXTAVADO, COM ROSCA SOBERBA, DIAMETRO 5/16", COMPRIMENTO 80 MM</v>
          </cell>
          <cell r="D3207" t="str">
            <v>UN</v>
          </cell>
          <cell r="E3207">
            <v>1.55</v>
          </cell>
          <cell r="F3207">
            <v>1.55</v>
          </cell>
        </row>
        <row r="3208">
          <cell r="B3208">
            <v>4354</v>
          </cell>
          <cell r="C3208" t="str">
            <v>PARAFUSO ZINCADO, SEXTAVADO, GRAU 5, ROSCA INTEIRA, DIAMETRO 1 1/2", COMPRIMENTO 4"</v>
          </cell>
          <cell r="D3208" t="str">
            <v>UN</v>
          </cell>
          <cell r="E3208">
            <v>64.78</v>
          </cell>
          <cell r="F3208">
            <v>64.78</v>
          </cell>
        </row>
        <row r="3209">
          <cell r="B3209">
            <v>40839</v>
          </cell>
          <cell r="C3209" t="str">
            <v>PARAFUSO, ASTM A307 - GRAU A, SEXTAVADO, ZINCADO, DIAMETRO 3/8" (9,52 MM), COMPRIMENTO 1" (25,4 MM)</v>
          </cell>
          <cell r="D3209" t="str">
            <v>CENTO</v>
          </cell>
          <cell r="E3209">
            <v>155.88</v>
          </cell>
          <cell r="F3209">
            <v>155.88</v>
          </cell>
        </row>
        <row r="3210">
          <cell r="B3210">
            <v>40552</v>
          </cell>
          <cell r="C3210" t="str">
            <v>PARAFUSO, AUTOATARRAXANTE, CABECA CHATA, FENDA SIMPLES, EM ACO ZINCADO, 1/4" (6,35 MM) X 25 MM</v>
          </cell>
          <cell r="D3210" t="str">
            <v>CENTO</v>
          </cell>
          <cell r="E3210">
            <v>64.5</v>
          </cell>
          <cell r="F3210">
            <v>64.5</v>
          </cell>
        </row>
        <row r="3211">
          <cell r="B3211">
            <v>40549</v>
          </cell>
          <cell r="C3211" t="str">
            <v>PARAFUSO, COMUM, ASTM A307, SEXTAVADO, DIAMETRO 1/2" (12,7 MM), COMPRIMENTO 1" (25,4 MM)</v>
          </cell>
          <cell r="D3211" t="str">
            <v>CENTO</v>
          </cell>
          <cell r="E3211">
            <v>255.32</v>
          </cell>
          <cell r="F3211">
            <v>255.32</v>
          </cell>
        </row>
        <row r="3212">
          <cell r="B3212">
            <v>4385</v>
          </cell>
          <cell r="C3212" t="str">
            <v>PARALELEPIPEDO GRANITICO OU BASALTICO, PARA PAVIMENTACAO, SEM FRETE (VARIACAO REGIONAL DE PECAS POR M2)</v>
          </cell>
          <cell r="D3212" t="str">
            <v>MIL</v>
          </cell>
          <cell r="E3212">
            <v>1010.85</v>
          </cell>
          <cell r="F3212">
            <v>1010.85</v>
          </cell>
        </row>
        <row r="3213">
          <cell r="B3213">
            <v>20078</v>
          </cell>
          <cell r="C3213" t="str">
            <v>PASTA LUBRIFICANTE PARA TUBOS E CONEXOES COM JUNTA ELASTICA, EMBALAGEM DE *400* GR (USO EM PVC, ACO, POLIETILENO E OUTROS)</v>
          </cell>
          <cell r="D3213" t="str">
            <v>UN</v>
          </cell>
          <cell r="E3213">
            <v>26.99</v>
          </cell>
          <cell r="F3213">
            <v>26.99</v>
          </cell>
        </row>
        <row r="3214">
          <cell r="B3214">
            <v>39897</v>
          </cell>
          <cell r="C3214" t="str">
            <v>PASTA PARA SOLDA DE TUBOS E CONEXOES DE COBRE (EMBALAGEM COM 250 G)</v>
          </cell>
          <cell r="D3214" t="str">
            <v>UN</v>
          </cell>
        </row>
        <row r="3215">
          <cell r="B3215">
            <v>118</v>
          </cell>
          <cell r="C3215" t="str">
            <v>PASTA VEDA JUNTAS/ROSCA, EMBALAGEM DE *500* G, PARA INSTALACOES DE AGUA, GAS E OUTROS</v>
          </cell>
          <cell r="D3215" t="str">
            <v>UN</v>
          </cell>
          <cell r="E3215">
            <v>57.06</v>
          </cell>
          <cell r="F3215">
            <v>57.06</v>
          </cell>
        </row>
        <row r="3216">
          <cell r="B3216">
            <v>4396</v>
          </cell>
          <cell r="C3216" t="str">
            <v>PASTILHA CERAMICA/PORCELANA, REVEST INT/EXT E PISCINA, CORES BRANCA OU FRIAS, SOLIDAS, SEM MESCLAGEM/MISTURA, ACABAMENTO LISO *2,5 X 2,5* CM</v>
          </cell>
          <cell r="D3216" t="str">
            <v>M2</v>
          </cell>
          <cell r="E3216">
            <v>278.88</v>
          </cell>
          <cell r="F3216">
            <v>278.88</v>
          </cell>
        </row>
        <row r="3217">
          <cell r="B3217">
            <v>36881</v>
          </cell>
          <cell r="C3217" t="str">
            <v>PASTILHA CERAMICA/PORCELANA, REVEST INT/EXT E PISCINA, CORES BRANCA OU FRIAS, SOLIDAS, SEM MESCLAGEM/MISTURA, ACABAMENTO LISO *5 X 5* CM</v>
          </cell>
          <cell r="D3217" t="str">
            <v>M2</v>
          </cell>
          <cell r="E3217">
            <v>203.59</v>
          </cell>
          <cell r="F3217">
            <v>203.59</v>
          </cell>
        </row>
        <row r="3218">
          <cell r="B3218">
            <v>4397</v>
          </cell>
          <cell r="C3218" t="str">
            <v>PASTILHA CERAMICA/PORCELANA, REVEST INT/EXT E PISCINA, CORES LISAS/SOLIDAS, QUENTES, SEM MESCLAGEM/MISTURA, *2,5 X 2,5* CM</v>
          </cell>
          <cell r="D3218" t="str">
            <v>M2</v>
          </cell>
          <cell r="E3218">
            <v>283.52999999999997</v>
          </cell>
          <cell r="F3218">
            <v>283.52999999999997</v>
          </cell>
        </row>
        <row r="3219">
          <cell r="B3219">
            <v>36882</v>
          </cell>
          <cell r="C3219" t="str">
            <v>PASTILHA CERAMICA/PORCELANA, REVEST INT/EXT E PISCINA, CORES LISAS/SOLIDAS, QUENTES, SEM MESCLAGEM/MISTURA, *5 X 5* CM</v>
          </cell>
          <cell r="D3219" t="str">
            <v>M2</v>
          </cell>
          <cell r="E3219">
            <v>207.6</v>
          </cell>
          <cell r="F3219">
            <v>207.6</v>
          </cell>
        </row>
        <row r="3220">
          <cell r="B3220">
            <v>4751</v>
          </cell>
          <cell r="C3220" t="str">
            <v>PASTILHEIRO (HORISTA)</v>
          </cell>
          <cell r="D3220" t="str">
            <v>H</v>
          </cell>
          <cell r="E3220">
            <v>18.75</v>
          </cell>
          <cell r="F3220">
            <v>20.97</v>
          </cell>
        </row>
        <row r="3221">
          <cell r="B3221">
            <v>41066</v>
          </cell>
          <cell r="C3221" t="str">
            <v>PASTILHEIRO (MENSALISTA)</v>
          </cell>
          <cell r="D3221" t="str">
            <v>MES</v>
          </cell>
          <cell r="E3221">
            <v>3282.4</v>
          </cell>
          <cell r="F3221">
            <v>3671.31</v>
          </cell>
        </row>
        <row r="3222">
          <cell r="B3222">
            <v>39604</v>
          </cell>
          <cell r="C3222" t="str">
            <v>PATCH CORD (CABO DE REDE), CATEGORIA 5 E (CAT 5E) UTP, 24 AWG, 4 PARES, EXTENSAO DE 1,50 M</v>
          </cell>
          <cell r="D3222" t="str">
            <v>UN</v>
          </cell>
          <cell r="E3222">
            <v>11.56</v>
          </cell>
          <cell r="F3222">
            <v>11.56</v>
          </cell>
        </row>
        <row r="3223">
          <cell r="B3223">
            <v>39605</v>
          </cell>
          <cell r="C3223" t="str">
            <v>PATCH CORD (CABO DE REDE), CATEGORIA 5 E (CAT 5E) UTP, 24 AWG, 4 PARES, EXTENSAO DE 2,50 M</v>
          </cell>
          <cell r="D3223" t="str">
            <v>UN</v>
          </cell>
          <cell r="E3223">
            <v>12.56</v>
          </cell>
          <cell r="F3223">
            <v>12.56</v>
          </cell>
        </row>
        <row r="3224">
          <cell r="B3224">
            <v>39606</v>
          </cell>
          <cell r="C3224" t="str">
            <v>PATCH CORD (CABO DE REDE), CATEGORIA 6 (CAT 6) UTP, 23 AWG, 4 PARES, EXTENSAO DE 1,50 M</v>
          </cell>
          <cell r="D3224" t="str">
            <v>UN</v>
          </cell>
          <cell r="E3224">
            <v>22</v>
          </cell>
          <cell r="F3224">
            <v>22</v>
          </cell>
        </row>
        <row r="3225">
          <cell r="B3225">
            <v>39607</v>
          </cell>
          <cell r="C3225" t="str">
            <v>PATCH CORD (CABO DE REDE), CATEGORIA 6 (CAT 6) UTP, 23 AWG, 4 PARES, EXTENSAO DE 2,50 M</v>
          </cell>
          <cell r="D3225" t="str">
            <v>UN</v>
          </cell>
          <cell r="E3225">
            <v>29.76</v>
          </cell>
          <cell r="F3225">
            <v>29.76</v>
          </cell>
        </row>
        <row r="3226">
          <cell r="B3226">
            <v>39594</v>
          </cell>
          <cell r="C3226" t="str">
            <v>PATCH PANEL, 24 PORTAS, CATEGORIA 5E, COM RACKS DE 19" DE LARGURA E 1 U DE ALTURA</v>
          </cell>
          <cell r="D3226" t="str">
            <v>UN</v>
          </cell>
          <cell r="E3226">
            <v>611.80999999999995</v>
          </cell>
          <cell r="F3226">
            <v>611.80999999999995</v>
          </cell>
        </row>
        <row r="3227">
          <cell r="B3227">
            <v>39596</v>
          </cell>
          <cell r="C3227" t="str">
            <v>PATCH PANEL, 24 PORTAS, CATEGORIA 6, COM RACKS DE 19" DE LARGURA E 1 U DE ALTURA</v>
          </cell>
          <cell r="D3227" t="str">
            <v>UN</v>
          </cell>
          <cell r="E3227">
            <v>1638.48</v>
          </cell>
          <cell r="F3227">
            <v>1638.48</v>
          </cell>
        </row>
        <row r="3228">
          <cell r="B3228">
            <v>39595</v>
          </cell>
          <cell r="C3228" t="str">
            <v>PATCH PANEL, 48 PORTAS, CATEGORIA 5E, COM RACKS DE 19" DE LARGURA E 2 U DE ALTURA</v>
          </cell>
          <cell r="D3228" t="str">
            <v>UN</v>
          </cell>
          <cell r="E3228">
            <v>3681.43</v>
          </cell>
          <cell r="F3228">
            <v>3681.43</v>
          </cell>
        </row>
        <row r="3229">
          <cell r="B3229">
            <v>39597</v>
          </cell>
          <cell r="C3229" t="str">
            <v>PATCH PANEL, 48 PORTAS, CATEGORIA 6, COM RACKS DE 19" DE LARGURA E 2 U DE ALTURA</v>
          </cell>
          <cell r="D3229" t="str">
            <v>UN</v>
          </cell>
          <cell r="E3229">
            <v>5774.82</v>
          </cell>
          <cell r="F3229">
            <v>5774.82</v>
          </cell>
        </row>
        <row r="3230">
          <cell r="B3230">
            <v>10731</v>
          </cell>
          <cell r="C3230" t="str">
            <v>PEDRA ARDOSIA, CINZA, *40 X 40* CM, E= *1 CM</v>
          </cell>
          <cell r="D3230" t="str">
            <v>M2</v>
          </cell>
        </row>
        <row r="3231">
          <cell r="B3231">
            <v>4704</v>
          </cell>
          <cell r="C3231" t="str">
            <v>PEDRA ARDOSIA, CINZA, 20 X 40 CM, E= *1 CM</v>
          </cell>
          <cell r="D3231" t="str">
            <v>M2</v>
          </cell>
        </row>
        <row r="3232">
          <cell r="B3232">
            <v>10730</v>
          </cell>
          <cell r="C3232" t="str">
            <v>PEDRA ARDOSIA, CINZA, 30 X 30, E= *1 CM</v>
          </cell>
          <cell r="D3232" t="str">
            <v>M2</v>
          </cell>
        </row>
        <row r="3233">
          <cell r="B3233">
            <v>4720</v>
          </cell>
          <cell r="C3233" t="str">
            <v>PEDRA BRITADA N. 0, OU PEDRISCO (4,8 A 9,5 MM) POSTO PEDREIRA/FORNECEDOR, SEM FRETE</v>
          </cell>
          <cell r="D3233" t="str">
            <v>M3</v>
          </cell>
          <cell r="E3233">
            <v>125.09</v>
          </cell>
          <cell r="F3233">
            <v>125.09</v>
          </cell>
        </row>
        <row r="3234">
          <cell r="B3234">
            <v>4721</v>
          </cell>
          <cell r="C3234" t="str">
            <v>PEDRA BRITADA N. 1 (9,5 A 19 MM) POSTO PEDREIRA/FORNECEDOR, SEM FRETE</v>
          </cell>
          <cell r="D3234" t="str">
            <v>M3</v>
          </cell>
          <cell r="E3234">
            <v>108.35</v>
          </cell>
          <cell r="F3234">
            <v>108.35</v>
          </cell>
        </row>
        <row r="3235">
          <cell r="B3235">
            <v>4718</v>
          </cell>
          <cell r="C3235" t="str">
            <v>PEDRA BRITADA N. 2 (19 A 38 MM) POSTO PEDREIRA/FORNECEDOR, SEM FRETE</v>
          </cell>
          <cell r="D3235" t="str">
            <v>M3</v>
          </cell>
          <cell r="E3235">
            <v>108.92</v>
          </cell>
          <cell r="F3235">
            <v>108.92</v>
          </cell>
        </row>
        <row r="3236">
          <cell r="B3236">
            <v>4722</v>
          </cell>
          <cell r="C3236" t="str">
            <v>PEDRA BRITADA N. 3 (38 A 50 MM) POSTO PEDREIRA/FORNECEDOR, SEM FRETE</v>
          </cell>
          <cell r="D3236" t="str">
            <v>M3</v>
          </cell>
          <cell r="E3236">
            <v>102.34</v>
          </cell>
          <cell r="F3236">
            <v>102.34</v>
          </cell>
        </row>
        <row r="3237">
          <cell r="B3237">
            <v>4730</v>
          </cell>
          <cell r="C3237" t="str">
            <v>PEDRA DE MAO OU PEDRA RACHAO PARA ARRIMO/FUNDACAO (POSTO PEDREIRA/FORNECEDOR, SEM FRETE)</v>
          </cell>
          <cell r="D3237" t="str">
            <v>M3</v>
          </cell>
          <cell r="E3237">
            <v>101.84</v>
          </cell>
          <cell r="F3237">
            <v>101.84</v>
          </cell>
        </row>
        <row r="3238">
          <cell r="B3238">
            <v>13186</v>
          </cell>
          <cell r="C3238" t="str">
            <v>PEDRA GRANITICA OU BASALTICA IRREGULAR, FAIXA GRANULOMETRICA 100 A 150 MM PARA PAVIMENTACAO OU CALCAMENTO POLIEDRICO, POSTO PEDREIRA / FORNECEDOR (SEM FRETE)</v>
          </cell>
          <cell r="D3238" t="str">
            <v>M3</v>
          </cell>
          <cell r="E3238">
            <v>117.51</v>
          </cell>
          <cell r="F3238">
            <v>117.51</v>
          </cell>
        </row>
        <row r="3239">
          <cell r="B3239">
            <v>10737</v>
          </cell>
          <cell r="C3239" t="str">
            <v>PEDRA GRANITICA OU BASALTO, CACO, RETALHO, CAVACO, TIPO MIRACEMA, MADEIRA, PADUANA, RACHINHA, SANTA ISABEL OU OUTRAS SIMILARES, E= *1,0 A *2,0 CM</v>
          </cell>
          <cell r="D3239" t="str">
            <v>M2</v>
          </cell>
        </row>
        <row r="3240">
          <cell r="B3240">
            <v>10734</v>
          </cell>
          <cell r="C3240" t="str">
            <v>PEDRA GRANITICA, SERRADA, TIPO MIRACEMA, MADEIRA, PADUANA, RACHINHA, SANTA ISABEL OU OUTRAS SIMILARES, *11,5 X *23 CM, E= *1,0 A *2,0 CM</v>
          </cell>
          <cell r="D3240" t="str">
            <v>M2</v>
          </cell>
        </row>
        <row r="3241">
          <cell r="B3241">
            <v>4708</v>
          </cell>
          <cell r="C3241" t="str">
            <v>PEDRA PORTUGUESA OU PETIT PAVE, BRANCA OU PRETA</v>
          </cell>
          <cell r="D3241" t="str">
            <v>M2</v>
          </cell>
        </row>
        <row r="3242">
          <cell r="B3242">
            <v>4712</v>
          </cell>
          <cell r="C3242" t="str">
            <v>PEDRA QUARTZITO OU CALCARIO LAMINADO, CACO, TIPO CARIRI, ITACOLOMI, LAGOA SANTA, LUMINARIA, PIRENOPOLIS, SAO TOME OU OUTRAS SIMILARES DA REGIAO, E= *1,5 A *2,5 CM</v>
          </cell>
          <cell r="D3242" t="str">
            <v>M2</v>
          </cell>
        </row>
        <row r="3243">
          <cell r="B3243">
            <v>4710</v>
          </cell>
          <cell r="C3243" t="str">
            <v>PEDRA QUARTZITO OU CALCARIO LAMINADO, SERRADA, TIPO CARIRI, ITACOLOMI, LAGOA SANTA, LUMINARIA, PIRENOPOLIS, SAO TOME OU OUTRAS SIMILARES DA REGIAO, *20 X *40 CM, E= *1,5 A *2,5 CM</v>
          </cell>
          <cell r="D3243" t="str">
            <v>M2</v>
          </cell>
        </row>
        <row r="3244">
          <cell r="B3244">
            <v>4750</v>
          </cell>
          <cell r="C3244" t="str">
            <v>PEDREIRO (HORISTA)</v>
          </cell>
          <cell r="D3244" t="str">
            <v>H</v>
          </cell>
          <cell r="E3244">
            <v>18.75</v>
          </cell>
          <cell r="F3244">
            <v>20.97</v>
          </cell>
        </row>
        <row r="3245">
          <cell r="B3245">
            <v>41065</v>
          </cell>
          <cell r="C3245" t="str">
            <v>PEDREIRO (MENSALISTA)</v>
          </cell>
          <cell r="D3245" t="str">
            <v>MES</v>
          </cell>
          <cell r="E3245">
            <v>3282.4</v>
          </cell>
          <cell r="F3245">
            <v>3671.31</v>
          </cell>
        </row>
        <row r="3246">
          <cell r="B3246">
            <v>34747</v>
          </cell>
          <cell r="C3246" t="str">
            <v>PEITORIL EM MARMORE, POLIDO, BRANCO COMUM, L= *15* CM, E= *2,0* CM, COM PINGADEIRA</v>
          </cell>
          <cell r="D3246" t="str">
            <v>M</v>
          </cell>
          <cell r="E3246">
            <v>118.08</v>
          </cell>
          <cell r="F3246">
            <v>118.08</v>
          </cell>
        </row>
        <row r="3247">
          <cell r="B3247">
            <v>4826</v>
          </cell>
          <cell r="C3247" t="str">
            <v>PEITORIL EM MARMORE, POLIDO, BRANCO COMUM, L= *15* CM, E= *3* CM, CORTE RETO</v>
          </cell>
          <cell r="D3247" t="str">
            <v>M</v>
          </cell>
          <cell r="E3247">
            <v>126.96</v>
          </cell>
          <cell r="F3247">
            <v>126.96</v>
          </cell>
        </row>
        <row r="3248">
          <cell r="B3248">
            <v>41975</v>
          </cell>
          <cell r="C3248" t="str">
            <v>PEITORIL PRE-MOLDADO EM GRANILITE, MARMORITE OU GRANITINA, L = *15* CM</v>
          </cell>
          <cell r="D3248" t="str">
            <v>M2</v>
          </cell>
        </row>
        <row r="3249">
          <cell r="B3249">
            <v>4825</v>
          </cell>
          <cell r="C3249" t="str">
            <v>PEITORIL/ SOLEIRA EM MARMORE, POLIDO, BRANCO COMUM, L= *25* CM, E= *3* CM, CORTE RETO</v>
          </cell>
          <cell r="D3249" t="str">
            <v>M</v>
          </cell>
          <cell r="E3249">
            <v>175.74</v>
          </cell>
          <cell r="F3249">
            <v>175.74</v>
          </cell>
        </row>
        <row r="3250">
          <cell r="B3250">
            <v>34744</v>
          </cell>
          <cell r="C3250" t="str">
            <v>PELICULA REFLETIVA, GT 7 ANOS PARA SINALIZACAO VERTICAL</v>
          </cell>
          <cell r="D3250" t="str">
            <v>M2</v>
          </cell>
        </row>
        <row r="3251">
          <cell r="B3251">
            <v>39430</v>
          </cell>
          <cell r="C3251" t="str">
            <v>PENDURAL OU PRESILHA REGULADORA, EM ACO GALVANIZADO, COM CORPO, MOLA E REBITE, PARA PERFIL TIPO CANALETA DE ESTRUTURA EM FORROS DRYWALL</v>
          </cell>
          <cell r="D3251" t="str">
            <v>UN</v>
          </cell>
          <cell r="E3251">
            <v>2.2599999999999998</v>
          </cell>
          <cell r="F3251">
            <v>2.2599999999999998</v>
          </cell>
        </row>
        <row r="3252">
          <cell r="B3252">
            <v>39573</v>
          </cell>
          <cell r="C3252" t="str">
            <v>PENDURAL OU REGULADOR, COM MOLA, EM ACO GALVANIZADO, PARA PERFIL TIPO T CLICADO DE FORROS REMOVIVEL</v>
          </cell>
          <cell r="D3252" t="str">
            <v>UN</v>
          </cell>
          <cell r="E3252">
            <v>2.2200000000000002</v>
          </cell>
          <cell r="F3252">
            <v>2.2200000000000002</v>
          </cell>
        </row>
        <row r="3253">
          <cell r="B3253">
            <v>38410</v>
          </cell>
          <cell r="C3253" t="str">
            <v>PENEIRA ROTATIVA COM MOTOR ELETRICO TRIFASICO DE 2 CV, CILINDRO DE 1 M X 0,60 M, COM FUROS DE 3,17 MM</v>
          </cell>
          <cell r="D3253" t="str">
            <v>UN</v>
          </cell>
          <cell r="E3253">
            <v>15992.78</v>
          </cell>
          <cell r="F3253">
            <v>15992.78</v>
          </cell>
        </row>
        <row r="3254">
          <cell r="B3254">
            <v>43082</v>
          </cell>
          <cell r="C3254" t="str">
            <v>PERFIL "I" OU "W" EM ACO LAMINADO, QUAISQUER DIMENSOES</v>
          </cell>
          <cell r="D3254" t="str">
            <v>KG</v>
          </cell>
        </row>
        <row r="3255">
          <cell r="B3255">
            <v>43083</v>
          </cell>
          <cell r="C3255" t="str">
            <v>PERFIL "U" ENRIJECIDO, EM CHAPA DOBRADA DE ACO LAMINADO, E = 3,75 MM, H = 200 MM, L = 75 MM (9,94 KG/M)</v>
          </cell>
          <cell r="D3255" t="str">
            <v>KG</v>
          </cell>
        </row>
        <row r="3256">
          <cell r="B3256">
            <v>40535</v>
          </cell>
          <cell r="C3256" t="str">
            <v>PERFIL "U" SIMPLES, EM CHAPA DOBRADA DE ACO LAMINADO, E = 2,65 MM, H = 75 MM, L = 40 MM (3,04 KG/M)</v>
          </cell>
          <cell r="D3256" t="str">
            <v>KG</v>
          </cell>
        </row>
        <row r="3257">
          <cell r="B3257">
            <v>40598</v>
          </cell>
          <cell r="C3257" t="str">
            <v>PERFIL "U" SIMPLES, EM CHAPA DOBRADA DE ACO LAMINADO, E = 3 MM, H = 125 MM, L = 50 MM (5,07 KG/M)</v>
          </cell>
          <cell r="D3257" t="str">
            <v>KG</v>
          </cell>
        </row>
        <row r="3258">
          <cell r="B3258">
            <v>43692</v>
          </cell>
          <cell r="C3258" t="str">
            <v>PERFIL "U" SIMPLES, EM CHAPA DOBRADA DE ACO LAMINADO, E = 3 MM, H = 200 MM, L = 50 MM (6,83 KG/M)</v>
          </cell>
          <cell r="D3258" t="str">
            <v>KG</v>
          </cell>
        </row>
        <row r="3259">
          <cell r="B3259">
            <v>43665</v>
          </cell>
          <cell r="C3259" t="str">
            <v>PERFIL "U" SIMPLES, EM CHAPA DOBRADA DE ACO LAMINADO, E = 4,75 MM, H = 100 MM, L = 75 MM (8,74 KG/M)</v>
          </cell>
          <cell r="D3259" t="str">
            <v>KG</v>
          </cell>
        </row>
        <row r="3260">
          <cell r="B3260">
            <v>10966</v>
          </cell>
          <cell r="C3260" t="str">
            <v>PERFIL "U" SIMPLES, EM CHAPA DOBRADA DE ACO LAMINADO, E = 8 MM, H = 150 MM, L = 75 MM (16,97 KG/M)</v>
          </cell>
          <cell r="D3260" t="str">
            <v>KG</v>
          </cell>
        </row>
        <row r="3261">
          <cell r="B3261">
            <v>39427</v>
          </cell>
          <cell r="C3261" t="str">
            <v>PERFIL CANALETA, FORMATO C, EM ACO ZINCADO, PARA ESTRUTURA FORRO DRYWALL, E = 0,5 MM, *46 X 18* (L X H), COMPRIMENTO 3 M</v>
          </cell>
          <cell r="D3261" t="str">
            <v>M</v>
          </cell>
          <cell r="E3261">
            <v>5.99</v>
          </cell>
          <cell r="F3261">
            <v>5.99</v>
          </cell>
        </row>
        <row r="3262">
          <cell r="B3262">
            <v>39424</v>
          </cell>
          <cell r="C3262" t="str">
            <v>PERFIL CANTONEIRA L, LISA, EM ACO, 25 X 30 MM, E = 0,5 MM, PARA ESTRUTURA DRYWALL</v>
          </cell>
          <cell r="D3262" t="str">
            <v>M</v>
          </cell>
          <cell r="E3262">
            <v>3.56</v>
          </cell>
          <cell r="F3262">
            <v>3.56</v>
          </cell>
        </row>
        <row r="3263">
          <cell r="B3263">
            <v>39425</v>
          </cell>
          <cell r="C3263" t="str">
            <v>PERFIL CANTONEIRA L, PERFURADA, EM ACO, 23 X 23 MM, E = 0,5 MM, PARA ESTRUTURA DRYWALL</v>
          </cell>
          <cell r="D3263" t="str">
            <v>M</v>
          </cell>
          <cell r="E3263">
            <v>3.52</v>
          </cell>
          <cell r="F3263">
            <v>3.52</v>
          </cell>
        </row>
        <row r="3264">
          <cell r="B3264">
            <v>40664</v>
          </cell>
          <cell r="C3264" t="str">
            <v>PERFIL CARTOLA DE ACO GALVANIZADO, *20 X 30 X 10* MM, E = 0,8 MM</v>
          </cell>
          <cell r="D3264" t="str">
            <v>KG</v>
          </cell>
        </row>
        <row r="3265">
          <cell r="B3265">
            <v>34360</v>
          </cell>
          <cell r="C3265" t="str">
            <v>PERFIL DE ALUMINIO ANODIZADO</v>
          </cell>
          <cell r="D3265" t="str">
            <v>KG</v>
          </cell>
        </row>
        <row r="3266">
          <cell r="B3266">
            <v>20259</v>
          </cell>
          <cell r="C3266" t="str">
            <v>PERFIL DE BORRACHA EPDM MACICO *12 X 15* MM PARA ESQUADRIAS</v>
          </cell>
          <cell r="D3266" t="str">
            <v>M</v>
          </cell>
        </row>
        <row r="3267">
          <cell r="B3267">
            <v>14077</v>
          </cell>
          <cell r="C3267" t="str">
            <v>PERFIL ELASTOMERICO PRE-FORMADO EM EPMD, PARA JUNTA DE DILATACAO DE PISOS COM POUCA SOLICITACAO, 15 MM DE LARGURA, MOVIMENTACAO DE *11 A 19* MM</v>
          </cell>
          <cell r="D3267" t="str">
            <v>M</v>
          </cell>
        </row>
        <row r="3268">
          <cell r="B3268">
            <v>3678</v>
          </cell>
          <cell r="C3268" t="str">
            <v>PERFIL ELASTOMERICO PRE-FORMADO EM EPMD, PARA JUNTA DE DILATACAO DE USO GERAL EM MEDIAS SOLICITACOES, 8 MM DE LARGURA, MOVIMENTACAO DE *5 A 11* MM</v>
          </cell>
          <cell r="D3268" t="str">
            <v>M</v>
          </cell>
        </row>
        <row r="3269">
          <cell r="B3269">
            <v>11552</v>
          </cell>
          <cell r="C3269" t="str">
            <v>PERFIL EM ALUMINIO, FORMATO U, ABAS IGUAIS, LARGURA DE 12,70 MM (1/2 POL), ESPESSURA 1,58 MM (1/16 POL) E PESO LINEAR DE APROXIMADAMENTE 0,149 KG/M</v>
          </cell>
          <cell r="D3269" t="str">
            <v>M</v>
          </cell>
          <cell r="E3269">
            <v>8.02</v>
          </cell>
          <cell r="F3269">
            <v>8.02</v>
          </cell>
        </row>
        <row r="3270">
          <cell r="B3270">
            <v>585</v>
          </cell>
          <cell r="C3270" t="str">
            <v>PERFIL EM ALUMINIO, FORMATO U, ABAS IGUAIS, LARGURA DE 25,4 MM (1"), ESPESSURA DE 2,38 MM (3/32") E PESO LINEAR DE APROXIMADAMENTE 0,460 KG/M</v>
          </cell>
          <cell r="D3270" t="str">
            <v>KG</v>
          </cell>
        </row>
        <row r="3271">
          <cell r="B3271">
            <v>39418</v>
          </cell>
          <cell r="C3271" t="str">
            <v>PERFIL GUIA, FORMATO U, EM ACO ZINCADO, PARA ESTRUTURA PAREDE DRYWALL, E = 0,5 MM, 48 X 3000 MM (L X C)</v>
          </cell>
          <cell r="D3271" t="str">
            <v>M</v>
          </cell>
          <cell r="E3271">
            <v>6.68</v>
          </cell>
          <cell r="F3271">
            <v>6.68</v>
          </cell>
        </row>
        <row r="3272">
          <cell r="B3272">
            <v>39419</v>
          </cell>
          <cell r="C3272" t="str">
            <v>PERFIL GUIA, FORMATO U, EM ACO ZINCADO, PARA ESTRUTURA PAREDE DRYWALL, E = 0,5 MM, 70 X 3000 MM (L X C)</v>
          </cell>
          <cell r="D3272" t="str">
            <v>M</v>
          </cell>
          <cell r="E3272">
            <v>8.14</v>
          </cell>
          <cell r="F3272">
            <v>8.14</v>
          </cell>
        </row>
        <row r="3273">
          <cell r="B3273">
            <v>39420</v>
          </cell>
          <cell r="C3273" t="str">
            <v>PERFIL GUIA, FORMATO U, EM ACO ZINCADO, PARA ESTRUTURA PAREDE DRYWALL, E = 0,5 MM, 90 X 3000 MM (L X C)</v>
          </cell>
          <cell r="D3273" t="str">
            <v>M</v>
          </cell>
          <cell r="E3273">
            <v>8.99</v>
          </cell>
          <cell r="F3273">
            <v>8.99</v>
          </cell>
        </row>
        <row r="3274">
          <cell r="B3274">
            <v>39571</v>
          </cell>
          <cell r="C3274" t="str">
            <v>PERFIL LONGARINA (PRINCIPAL), T CLICADO, EM ACO, BRANCO NAS FACES APARENTES, PARA FORRO REMOVIVEL, 24 X 32 X 3750 MM (L X H X C</v>
          </cell>
          <cell r="D3274" t="str">
            <v>M</v>
          </cell>
          <cell r="E3274">
            <v>5.43</v>
          </cell>
          <cell r="F3274">
            <v>5.43</v>
          </cell>
        </row>
        <row r="3275">
          <cell r="B3275">
            <v>39421</v>
          </cell>
          <cell r="C3275" t="str">
            <v>PERFIL MONTANTE, FORMATO C, EM ACO ZINCADO, PARA ESTRUTURA PAREDE DRYWALL, E = 0,5 MM, 48 X 3000 MM (L X C)</v>
          </cell>
          <cell r="D3275" t="str">
            <v>M</v>
          </cell>
          <cell r="E3275">
            <v>7.91</v>
          </cell>
          <cell r="F3275">
            <v>7.91</v>
          </cell>
        </row>
        <row r="3276">
          <cell r="B3276">
            <v>39422</v>
          </cell>
          <cell r="C3276" t="str">
            <v>PERFIL MONTANTE, FORMATO C, EM ACO ZINCADO, PARA ESTRUTURA PAREDE DRYWALL, E = 0,5 MM, 70 X 3000 MM (L X C)</v>
          </cell>
          <cell r="D3276" t="str">
            <v>M</v>
          </cell>
          <cell r="E3276">
            <v>9.24</v>
          </cell>
          <cell r="F3276">
            <v>9.24</v>
          </cell>
        </row>
        <row r="3277">
          <cell r="B3277">
            <v>39423</v>
          </cell>
          <cell r="C3277" t="str">
            <v>PERFIL MONTANTE, FORMATO C, EM ACO ZINCADO, PARA ESTRUTURA PAREDE DRYWALL, E = 0,5 MM, 90 X 3000 MM (L X C)</v>
          </cell>
          <cell r="D3277" t="str">
            <v>M</v>
          </cell>
          <cell r="E3277">
            <v>10.73</v>
          </cell>
          <cell r="F3277">
            <v>10.73</v>
          </cell>
        </row>
        <row r="3278">
          <cell r="B3278">
            <v>39426</v>
          </cell>
          <cell r="C3278" t="str">
            <v>PERFIL RODAPE DE IMPERMEABILIZACAO, FORMATO L, EM ACO ZINCADO, PARA ESTRUTURA DRYWALL, E = 0,5 MM, 220 X 3000 MM (H X C)</v>
          </cell>
          <cell r="D3278" t="str">
            <v>M</v>
          </cell>
          <cell r="E3278">
            <v>24.12</v>
          </cell>
          <cell r="F3278">
            <v>24.12</v>
          </cell>
        </row>
        <row r="3279">
          <cell r="B3279">
            <v>39429</v>
          </cell>
          <cell r="C3279" t="str">
            <v>PERFIL TABICA ABERTA, PERFURADA, FORMATO Z, EM ACO GALVANIZADO NATURAL, LARGURA APROXIMADA 40 MM, PARA ESTRUTURA FORRO DRYWALL</v>
          </cell>
          <cell r="D3279" t="str">
            <v>M</v>
          </cell>
          <cell r="E3279">
            <v>7.61</v>
          </cell>
          <cell r="F3279">
            <v>7.61</v>
          </cell>
        </row>
        <row r="3280">
          <cell r="B3280">
            <v>39428</v>
          </cell>
          <cell r="C3280" t="str">
            <v>PERFIL TABICA FECHADA, LISA, FORMATO Z, EM ACO GALVANIZADO NATURAL, LARGURA TOTAL NA HORIZONTAL *40* MM, PARA ESTRUTURA FORRO DRYWALL</v>
          </cell>
          <cell r="D3280" t="str">
            <v>M</v>
          </cell>
          <cell r="E3280">
            <v>5.81</v>
          </cell>
          <cell r="F3280">
            <v>5.81</v>
          </cell>
        </row>
        <row r="3281">
          <cell r="B3281">
            <v>39572</v>
          </cell>
          <cell r="C3281" t="str">
            <v>PERFIL TIPO CANTONEIRA EM L, EM ACO GALVANIZADO, BRANCO, PARA FORRO REMOVIVEL, *23* X 3000 MM (L X C)</v>
          </cell>
          <cell r="D3281" t="str">
            <v>M</v>
          </cell>
          <cell r="E3281">
            <v>5.03</v>
          </cell>
          <cell r="F3281">
            <v>5.03</v>
          </cell>
        </row>
        <row r="3282">
          <cell r="B3282">
            <v>39570</v>
          </cell>
          <cell r="C3282" t="str">
            <v>PERFIL TRAVESSA (SECUNDARIO), T CLICADO, EM ACO GALVANIZADO, BRANCO, PARA FORRO REMOVIVEL, 24 X 1250 MM (L X C)</v>
          </cell>
          <cell r="D3282" t="str">
            <v>M</v>
          </cell>
          <cell r="E3282">
            <v>5.34</v>
          </cell>
          <cell r="F3282">
            <v>5.34</v>
          </cell>
        </row>
        <row r="3283">
          <cell r="B3283">
            <v>39569</v>
          </cell>
          <cell r="C3283" t="str">
            <v>PERFIL TRAVESSA (SECUNDARIO), T CLICADO, EM ACO GALVANIZADO, BRANCO, PARA FORRO REMOVIVEL, 24 X 625 MM (L X C)</v>
          </cell>
          <cell r="D3283" t="str">
            <v>M</v>
          </cell>
          <cell r="E3283">
            <v>5.27</v>
          </cell>
          <cell r="F3283">
            <v>5.27</v>
          </cell>
        </row>
        <row r="3284">
          <cell r="B3284">
            <v>39328</v>
          </cell>
          <cell r="C3284" t="str">
            <v>PERFILADO PERFURADO 19 X 38 MM, CHAPA 22</v>
          </cell>
          <cell r="D3284" t="str">
            <v>M</v>
          </cell>
          <cell r="E3284">
            <v>5.45</v>
          </cell>
          <cell r="F3284">
            <v>5.45</v>
          </cell>
        </row>
        <row r="3285">
          <cell r="B3285">
            <v>39029</v>
          </cell>
          <cell r="C3285" t="str">
            <v>PERFILADO PERFURADO DUPLO 38 X 76 MM, CHAPA 22</v>
          </cell>
          <cell r="D3285" t="str">
            <v>M</v>
          </cell>
          <cell r="E3285">
            <v>17.03</v>
          </cell>
          <cell r="F3285">
            <v>17.03</v>
          </cell>
        </row>
        <row r="3286">
          <cell r="B3286">
            <v>39028</v>
          </cell>
          <cell r="C3286" t="str">
            <v>PERFILADO PERFURADO SIMPLES 38 X 38 MM, CHAPA 22</v>
          </cell>
          <cell r="D3286" t="str">
            <v>M</v>
          </cell>
          <cell r="E3286">
            <v>9.91</v>
          </cell>
          <cell r="F3286">
            <v>9.91</v>
          </cell>
        </row>
        <row r="3287">
          <cell r="B3287">
            <v>38541</v>
          </cell>
          <cell r="C3287" t="str">
            <v>PERFURATRIZ COM TORRE METALICA PARA EXECUCAO DE ESTACA HELICE CONTINUA, PROFUNDIDADE MAXIMA DE 30 M, DIAMETRO MAXIMO DE 800 MM, POTENCIA INSTALADA DE 268 HP, MESA ROTATIVA COM TORQUE MAXIMO DE 170 KNM</v>
          </cell>
          <cell r="D3287" t="str">
            <v>UN</v>
          </cell>
          <cell r="E3287">
            <v>4810810.8</v>
          </cell>
          <cell r="F3287">
            <v>4810810.8</v>
          </cell>
        </row>
        <row r="3288">
          <cell r="B3288">
            <v>38542</v>
          </cell>
          <cell r="C3288" t="str">
            <v>PERFURATRIZ COM TORRE METALICA PARA EXECUCAO DE ESTACA HELICE CONTINUA, PROFUNDIDADE MAXIMA DE 32 M, DIAMETRO MAXIMO DE 1000 MM, POTENCIA INSTALADA DE 350 HP, MESA ROTATIVA COM TORQUE MAXIMO DE 263 KNM</v>
          </cell>
          <cell r="D3288" t="str">
            <v>UN</v>
          </cell>
          <cell r="E3288">
            <v>7376576.5800000001</v>
          </cell>
          <cell r="F3288">
            <v>7376576.5800000001</v>
          </cell>
        </row>
        <row r="3289">
          <cell r="B3289">
            <v>45080</v>
          </cell>
          <cell r="C3289" t="str">
            <v>PERFURATRIZ DE COROA DIAMANTADA PARA CONCRETO, DIAMETRO ATE 250 MM, MOTOR ELETRICO 220 V, POTENCIA 2.500W</v>
          </cell>
          <cell r="D3289" t="str">
            <v>UN</v>
          </cell>
          <cell r="E3289">
            <v>15975.32</v>
          </cell>
          <cell r="F3289">
            <v>15975.32</v>
          </cell>
        </row>
        <row r="3290">
          <cell r="B3290">
            <v>38543</v>
          </cell>
          <cell r="C3290" t="str">
            <v>PERFURATRIZ HIDRAULICA COM TRADO CURTO ACOPLADO, PROFUNDIDADE MAXIMA DE 20 M, DIAMETRO MAXIMO DE 1500 MM, POTENCIA INSTALADA DE 137 HP, MESA ROTATIVA COM TORQUE MAXIMO DE 30 KNM (INCLUI MONTAGEM, NAO INCLUI CAMINHAO)</v>
          </cell>
          <cell r="D3290" t="str">
            <v>UN</v>
          </cell>
          <cell r="E3290">
            <v>1502048.19</v>
          </cell>
          <cell r="F3290">
            <v>1502048.19</v>
          </cell>
        </row>
        <row r="3291">
          <cell r="B3291">
            <v>44002</v>
          </cell>
          <cell r="C3291" t="str">
            <v>PERFURATRIZ HIDRAULICA SOBRE ESTEIRA, TORQUE MAXIMO 161 KNM, PROFUNDIDADE MAXIMA 54 M, DIAMETRO MAXIMO 1500 MM, POTENCIA MOTOR 268 HP</v>
          </cell>
          <cell r="D3291" t="str">
            <v>UN</v>
          </cell>
          <cell r="E3291">
            <v>7015979.5499999998</v>
          </cell>
          <cell r="F3291">
            <v>7015979.5499999998</v>
          </cell>
        </row>
        <row r="3292">
          <cell r="B3292">
            <v>43886</v>
          </cell>
          <cell r="C3292" t="str">
            <v>PERFURATRIZ HIDRAULICA SOBRE ESTEIRA, TORQUE MAXIMO 98 KNM, PROFUNDIDADE MAXIMA 25 M, DIAMETRO MAXIMO 115 MM, POTENCIA MOTOR 190 HP</v>
          </cell>
          <cell r="D3292" t="str">
            <v>UN</v>
          </cell>
          <cell r="E3292">
            <v>3404988.16</v>
          </cell>
          <cell r="F3292">
            <v>3404988.16</v>
          </cell>
        </row>
        <row r="3293">
          <cell r="B3293">
            <v>40406</v>
          </cell>
          <cell r="C3293" t="str">
            <v>PERFURATRIZ MANUAL, TORQUE MAXIMO 55 KGF.M, POTENCIA 5 CV, COM DIAMETRO MAXIMO 8 1/2" (INCLUI SUPORTE/CHASSI TIPO MESA)</v>
          </cell>
          <cell r="D3293" t="str">
            <v>UN</v>
          </cell>
        </row>
        <row r="3294">
          <cell r="B3294">
            <v>40789</v>
          </cell>
          <cell r="C3294" t="str">
            <v>PERFURATRIZ MANUAL, TORQUE MAXIMO 83 N.M, POTENCIA 5 CV, COM DIAMETRO MAXIMO 4" (NAO INCLUI SUPORTE / CHASSI)</v>
          </cell>
          <cell r="D3294" t="str">
            <v>UN</v>
          </cell>
        </row>
        <row r="3295">
          <cell r="B3295">
            <v>40791</v>
          </cell>
          <cell r="C3295" t="str">
            <v>PERFURATRIZ MANUAL, TORQUE MAXIMO 83 N.M, POTENCIA 5 CV, COM DIAMETRO MAXIMO 4", PARA SOLO GRAMPEADO (INCLUI SUPORTE OU CHASSI TIPO MESA)</v>
          </cell>
          <cell r="D3295" t="str">
            <v>UN</v>
          </cell>
        </row>
        <row r="3296">
          <cell r="B3296">
            <v>44003</v>
          </cell>
          <cell r="C3296" t="str">
            <v>PERFURATRIZ PARA EXECUCAO DE ESTACAS SECANTES, TIPO HELICE CONTINUA COM CABECOTE DUPLO E TUBO METALICO 300 KW</v>
          </cell>
          <cell r="D3296" t="str">
            <v>UN</v>
          </cell>
          <cell r="E3296">
            <v>9749909.9499999993</v>
          </cell>
          <cell r="F3296">
            <v>9749909.9499999993</v>
          </cell>
        </row>
        <row r="3297">
          <cell r="B3297">
            <v>44548</v>
          </cell>
          <cell r="C3297" t="str">
            <v>PERFURATRIZ PARA FURO DIRECIONAL HORIZONTAL (HDD) COM CAPACIDADE ATE 89 KN, POTENCIA 24,8 HP A 80 HP (INCLUSO FERRAMENTAS E LOCALIZADOR), PARA REDE SUBTERRANEA</v>
          </cell>
          <cell r="D3297" t="str">
            <v>UN</v>
          </cell>
          <cell r="E3297">
            <v>2981751.24</v>
          </cell>
          <cell r="F3297">
            <v>2981751.24</v>
          </cell>
        </row>
        <row r="3298">
          <cell r="B3298">
            <v>44550</v>
          </cell>
          <cell r="C3298" t="str">
            <v>PERFURATRIZ PARA FURO DIRECIONAL HORIZONTAL (HDD) COM CAPACIDADE DE 201 KN A 560 KN, POTENCIA 200 HP A 260 HP (INCLUSO FERRAMENTAS E LOCALIZADOR), PARA REDE SUBTERRANEA</v>
          </cell>
          <cell r="D3298" t="str">
            <v>UN</v>
          </cell>
          <cell r="E3298">
            <v>9354781.9900000002</v>
          </cell>
          <cell r="F3298">
            <v>9354781.9900000002</v>
          </cell>
        </row>
        <row r="3299">
          <cell r="B3299">
            <v>44549</v>
          </cell>
          <cell r="C3299" t="str">
            <v>PERFURATRIZ PARA FURO DIRECIONAL HORIZONTAL (HDD) COM CAPACIDADE DE 90 KN A 200 KN, POTENCIA 100 HP A 160 HP (INCLUSO FERRAMENTAS E LOCALIZADOR), PARA REDE SUBTERRANEA</v>
          </cell>
          <cell r="D3299" t="str">
            <v>UN</v>
          </cell>
          <cell r="E3299">
            <v>6840684.3499999996</v>
          </cell>
          <cell r="F3299">
            <v>6840684.3499999996</v>
          </cell>
        </row>
        <row r="3300">
          <cell r="B3300">
            <v>11651</v>
          </cell>
          <cell r="C3300" t="str">
            <v>PERFURATRIZ PNEUMATICA MANUAL DE PESO MEDIO, 18KG, COMPRIMENTO DE CURSO DE 6 M, DIAMETRO DO PISTAO DE 5,5 CM</v>
          </cell>
          <cell r="D3300" t="str">
            <v>UN</v>
          </cell>
        </row>
        <row r="3301">
          <cell r="B3301">
            <v>41982</v>
          </cell>
          <cell r="C3301" t="str">
            <v>PERFURATRIZ ROTATIVA SOBRE ESTEIRA, TORQUE MAXIMO 2500 KGM, POTENCIA 110 HP, MOTOR DIESEL</v>
          </cell>
          <cell r="D3301" t="str">
            <v>UN</v>
          </cell>
          <cell r="E3301">
            <v>1817417.38</v>
          </cell>
          <cell r="F3301">
            <v>1817417.38</v>
          </cell>
        </row>
        <row r="3302">
          <cell r="B3302">
            <v>39012</v>
          </cell>
          <cell r="C3302" t="str">
            <v>PERFURATRIZ SOBRE ESTEIRA, TORQUE MAXIMO 600 KGF, PESO MEDIO 1000 KG, POTENCIA 20 HP, DIAMETRO MAXIMO 10"</v>
          </cell>
          <cell r="D3302" t="str">
            <v>UN</v>
          </cell>
          <cell r="E3302">
            <v>1066396.3899999999</v>
          </cell>
          <cell r="F3302">
            <v>1066396.3899999999</v>
          </cell>
        </row>
        <row r="3303">
          <cell r="B3303">
            <v>40435</v>
          </cell>
          <cell r="C3303" t="str">
            <v>PERFURATRIZ SOBRE ESTEIRA, TORQUE MAXIMO DE 600 KGF, POTENCIA ENTRE 50 E 60 HP, DIAMETRO MAXIMO DE 10"</v>
          </cell>
          <cell r="D3303" t="str">
            <v>UN</v>
          </cell>
          <cell r="E3303">
            <v>1076826.21</v>
          </cell>
          <cell r="F3303">
            <v>1076826.21</v>
          </cell>
        </row>
        <row r="3304">
          <cell r="B3304">
            <v>13617</v>
          </cell>
          <cell r="C3304" t="str">
            <v>PICAPE CABINE SIMPLES COM MOTOR 1.6 FLEX, CAMBIO MANUAL, POTENCIA 101/104 CV, 2 PORTAS</v>
          </cell>
          <cell r="D3304" t="str">
            <v>UN</v>
          </cell>
          <cell r="E3304">
            <v>98491.31</v>
          </cell>
          <cell r="F3304">
            <v>98491.31</v>
          </cell>
        </row>
        <row r="3305">
          <cell r="B3305">
            <v>35274</v>
          </cell>
          <cell r="C3305" t="str">
            <v>PILAR QUADRADO NAO APARELHADO *10 X 10* CM, EM MACARANDUBA/MASSARANDUBA, ANGELIM OU EQUIVALENTE DA REGIAO - BRUTA</v>
          </cell>
          <cell r="D3305" t="str">
            <v>M</v>
          </cell>
          <cell r="E3305">
            <v>55.38</v>
          </cell>
          <cell r="F3305">
            <v>55.38</v>
          </cell>
        </row>
        <row r="3306">
          <cell r="B3306">
            <v>35275</v>
          </cell>
          <cell r="C3306" t="str">
            <v>PILAR QUADRADO NAO APARELHADO *15 X 15* CM, EM MACARANDUBA/MASSARANDUBA, ANGELIM OU EQUIVALENTE DA REGIAO - BRUTA</v>
          </cell>
          <cell r="D3306" t="str">
            <v>M</v>
          </cell>
          <cell r="E3306">
            <v>117.54</v>
          </cell>
          <cell r="F3306">
            <v>117.54</v>
          </cell>
        </row>
        <row r="3307">
          <cell r="B3307">
            <v>35276</v>
          </cell>
          <cell r="C3307" t="str">
            <v>PILAR QUADRADO NAO APARELHADO *20 X 20* CM, EM MACARANDUBA/MASSARANDUBA, ANGELIM OU EQUIVALENTE DA REGIAO - BRUTA</v>
          </cell>
          <cell r="D3307" t="str">
            <v>M</v>
          </cell>
          <cell r="E3307">
            <v>204.52</v>
          </cell>
          <cell r="F3307">
            <v>204.52</v>
          </cell>
        </row>
        <row r="3308">
          <cell r="B3308">
            <v>11091</v>
          </cell>
          <cell r="C3308" t="str">
            <v>PINGADEIRA PLASTICA PARA TELHA DE FIBROCIMENTO CANALETE 49/KALHETA OU CANALETE 90/KALHETAO</v>
          </cell>
          <cell r="D3308" t="str">
            <v>UN</v>
          </cell>
          <cell r="E3308">
            <v>1.1100000000000001</v>
          </cell>
          <cell r="F3308">
            <v>1.1100000000000001</v>
          </cell>
        </row>
        <row r="3309">
          <cell r="B3309">
            <v>37586</v>
          </cell>
          <cell r="C3309" t="str">
            <v>PINO DE ACO COM ARRUELA CONICA, DIAMETRO ARRUELA = *23* MM E COMP HASTE = *27* MM (ACAO INDIRETA)</v>
          </cell>
          <cell r="D3309" t="str">
            <v>CENTO</v>
          </cell>
        </row>
        <row r="3310">
          <cell r="B3310">
            <v>37395</v>
          </cell>
          <cell r="C3310" t="str">
            <v>PINO DE ACO COM FURO, HASTE = 27 MM (ACAO DIRETA)</v>
          </cell>
          <cell r="D3310" t="str">
            <v>CENTO</v>
          </cell>
        </row>
        <row r="3311">
          <cell r="B3311">
            <v>14147</v>
          </cell>
          <cell r="C3311" t="str">
            <v>PINO DE ACO COM ROSCA 1/4 ", COMPRIMENTO DA HASTE = 30 MM E ROSCA = 20 MM (ACAO DIRETA)</v>
          </cell>
          <cell r="D3311" t="str">
            <v>CENTO</v>
          </cell>
        </row>
        <row r="3312">
          <cell r="B3312">
            <v>37396</v>
          </cell>
          <cell r="C3312" t="str">
            <v>PINO DE ACO LISO 1/4 ", HASTE = *36,5* MM (ACAO DIRETA)</v>
          </cell>
          <cell r="D3312" t="str">
            <v>CENTO</v>
          </cell>
        </row>
        <row r="3313">
          <cell r="B3313">
            <v>37397</v>
          </cell>
          <cell r="C3313" t="str">
            <v>PINO DE ACO LISO 1/4 ", HASTE = *53* MM (ACAO DIRETA)</v>
          </cell>
          <cell r="D3313" t="str">
            <v>CENTO</v>
          </cell>
        </row>
        <row r="3314">
          <cell r="B3314">
            <v>43606</v>
          </cell>
          <cell r="C3314" t="str">
            <v>PINO GUIA RETO, EM LATAO, CHAPA COM 3 MM DE ESPESSURA E GUIA COM ROLETE DE 9 MM</v>
          </cell>
          <cell r="D3314" t="str">
            <v>UN</v>
          </cell>
          <cell r="E3314">
            <v>9.61</v>
          </cell>
          <cell r="F3314">
            <v>9.61</v>
          </cell>
        </row>
        <row r="3315">
          <cell r="B3315">
            <v>444</v>
          </cell>
          <cell r="C3315" t="str">
            <v>PINO ROSCA EXTERNA, EM ACO GALVANIZADO, PARA ISOLADOR DE 15KV, DIAMETRO 25 MM, COMPRIMENTO *290* MM</v>
          </cell>
          <cell r="D3315" t="str">
            <v>UN</v>
          </cell>
        </row>
        <row r="3316">
          <cell r="B3316">
            <v>445</v>
          </cell>
          <cell r="C3316" t="str">
            <v>PINO ROSCA EXTERNA, EM ACO GALVANIZADO, PARA ISOLADOR DE 25KV, DIAMETRO 35MM, COMPRIMENTO *320* MM</v>
          </cell>
          <cell r="D3316" t="str">
            <v>UN</v>
          </cell>
        </row>
        <row r="3317">
          <cell r="B3317">
            <v>4783</v>
          </cell>
          <cell r="C3317" t="str">
            <v>PINTOR (HORISTA)</v>
          </cell>
          <cell r="D3317" t="str">
            <v>H</v>
          </cell>
          <cell r="E3317">
            <v>18.75</v>
          </cell>
          <cell r="F3317">
            <v>20.97</v>
          </cell>
        </row>
        <row r="3318">
          <cell r="B3318">
            <v>41079</v>
          </cell>
          <cell r="C3318" t="str">
            <v>PINTOR (MENSALISTA)</v>
          </cell>
          <cell r="D3318" t="str">
            <v>MES</v>
          </cell>
          <cell r="E3318">
            <v>3282.4</v>
          </cell>
          <cell r="F3318">
            <v>3671.31</v>
          </cell>
        </row>
        <row r="3319">
          <cell r="B3319">
            <v>12874</v>
          </cell>
          <cell r="C3319" t="str">
            <v>PINTOR DE LETREIROS (HORISTA)</v>
          </cell>
          <cell r="D3319" t="str">
            <v>H</v>
          </cell>
          <cell r="E3319">
            <v>18.2</v>
          </cell>
          <cell r="F3319">
            <v>20.350000000000001</v>
          </cell>
        </row>
        <row r="3320">
          <cell r="B3320">
            <v>41082</v>
          </cell>
          <cell r="C3320" t="str">
            <v>PINTOR DE LETREIROS (MENSALISTA)</v>
          </cell>
          <cell r="D3320" t="str">
            <v>MES</v>
          </cell>
          <cell r="E3320">
            <v>3187.44</v>
          </cell>
          <cell r="F3320">
            <v>3565.09</v>
          </cell>
        </row>
        <row r="3321">
          <cell r="B3321">
            <v>4785</v>
          </cell>
          <cell r="C3321" t="str">
            <v>PINTOR PARA TINTA EPOXI (HORISTA)</v>
          </cell>
          <cell r="D3321" t="str">
            <v>H</v>
          </cell>
          <cell r="E3321">
            <v>18.75</v>
          </cell>
          <cell r="F3321">
            <v>20.97</v>
          </cell>
        </row>
        <row r="3322">
          <cell r="B3322">
            <v>41081</v>
          </cell>
          <cell r="C3322" t="str">
            <v>PINTOR PARA TINTA EPOXI (MENSALISTA)</v>
          </cell>
          <cell r="D3322" t="str">
            <v>MES</v>
          </cell>
          <cell r="E3322">
            <v>3282.4</v>
          </cell>
          <cell r="F3322">
            <v>3671.31</v>
          </cell>
        </row>
        <row r="3323">
          <cell r="B3323">
            <v>4801</v>
          </cell>
          <cell r="C3323" t="str">
            <v>PISO DE BORRACHA CANELADO EM PLACAS 50 X 50 CM, E = *3,5* MM, PARA COLA</v>
          </cell>
          <cell r="D3323" t="str">
            <v>M2</v>
          </cell>
          <cell r="E3323">
            <v>108.91</v>
          </cell>
          <cell r="F3323">
            <v>108.91</v>
          </cell>
        </row>
        <row r="3324">
          <cell r="B3324">
            <v>4794</v>
          </cell>
          <cell r="C3324" t="str">
            <v>PISO DE BORRACHA ESPORTIVO EM PLACAS 50 X 50 CM, E = 15 MM, PARA ARGAMASSA, PRETO</v>
          </cell>
          <cell r="D3324" t="str">
            <v>M2</v>
          </cell>
          <cell r="E3324">
            <v>496.02</v>
          </cell>
          <cell r="F3324">
            <v>496.02</v>
          </cell>
        </row>
        <row r="3325">
          <cell r="B3325">
            <v>4796</v>
          </cell>
          <cell r="C3325" t="str">
            <v>PISO DE BORRACHA FRISADO OU PASTILHADO, PRETO, EM PLACAS 50 X 50 CM, E = 7 MM, PARA ARGAMASSA</v>
          </cell>
          <cell r="D3325" t="str">
            <v>M2</v>
          </cell>
          <cell r="E3325">
            <v>301.27999999999997</v>
          </cell>
          <cell r="F3325">
            <v>301.27999999999997</v>
          </cell>
        </row>
        <row r="3326">
          <cell r="B3326">
            <v>4800</v>
          </cell>
          <cell r="C3326" t="str">
            <v>PISO DE BORRACHA PASTILHADO EM PLACAS 50 X 50 CM, E = *3,5* MM, PARA COLA, PRETO</v>
          </cell>
          <cell r="D3326" t="str">
            <v>M2</v>
          </cell>
          <cell r="E3326">
            <v>82.85</v>
          </cell>
          <cell r="F3326">
            <v>82.85</v>
          </cell>
        </row>
        <row r="3327">
          <cell r="B3327">
            <v>4795</v>
          </cell>
          <cell r="C3327" t="str">
            <v>PISO DE BORRACHA PASTILHADO EM PLACAS 50 X 50 CM, E = 15 MM, PARA ARGAMASSA, PRETO</v>
          </cell>
          <cell r="D3327" t="str">
            <v>M2</v>
          </cell>
          <cell r="E3327">
            <v>482.85</v>
          </cell>
          <cell r="F3327">
            <v>482.85</v>
          </cell>
        </row>
        <row r="3328">
          <cell r="B3328">
            <v>39694</v>
          </cell>
          <cell r="C3328" t="str">
            <v>PISO ELEVADO COM 2 PLACAS DE ACO COM ENCHIMENTO DE CONCRETO CELULAR, INCLUSO BASE/HASTE/CRUZETAS, 60 X 60 CM, H = *28* CM, RESISTENCIA CARGA CONCENTRADA 496 KG (COM COLOCACAO)</v>
          </cell>
          <cell r="D3328" t="str">
            <v>M2</v>
          </cell>
          <cell r="E3328">
            <v>383.08</v>
          </cell>
          <cell r="F3328">
            <v>383.08</v>
          </cell>
        </row>
        <row r="3329">
          <cell r="B3329">
            <v>1292</v>
          </cell>
          <cell r="C3329" t="str">
            <v>PISO EM CERAMICA ESMALTADA, COR LISA, PEI MAIOR OU IGUAL A 4, FORMATO MAIOR QUE 2025 CM2</v>
          </cell>
          <cell r="D3329" t="str">
            <v>M2</v>
          </cell>
          <cell r="E3329">
            <v>41.15</v>
          </cell>
          <cell r="F3329">
            <v>41.15</v>
          </cell>
        </row>
        <row r="3330">
          <cell r="B3330">
            <v>1287</v>
          </cell>
          <cell r="C3330" t="str">
            <v>PISO EM CERAMICA ESMALTADA, COR LISA, PEI MAIOR OU IGUAL A 4, FORMATO MENOR OU IGUAL A 2025 CM2</v>
          </cell>
          <cell r="D3330" t="str">
            <v>M2</v>
          </cell>
          <cell r="E3330">
            <v>32.94</v>
          </cell>
          <cell r="F3330">
            <v>32.94</v>
          </cell>
        </row>
        <row r="3331">
          <cell r="B3331">
            <v>4786</v>
          </cell>
          <cell r="C3331" t="str">
            <v>PISO EM GRANILITE, MARMORITE OU GRANITINA, AGREGADO COR PRETO, CINZA, PALHA OU BRANCO, E= *8* MM (INCLUSO EXECUCAO)</v>
          </cell>
          <cell r="D3331" t="str">
            <v>M2</v>
          </cell>
        </row>
        <row r="3332">
          <cell r="B3332">
            <v>10840</v>
          </cell>
          <cell r="C3332" t="str">
            <v>PISO EM GRANITO, POLIDO, TIPO AMENDOA/ AMARELO CAPRI/ AMARELO DOURADO CARIOCA OU OUTROS EQUIVALENTES DA REGIAO, FORMATO MENOR OU IGUAL A 3025 CM2, E= *2* CM</v>
          </cell>
          <cell r="D3332" t="str">
            <v>M2</v>
          </cell>
          <cell r="E3332">
            <v>535</v>
          </cell>
          <cell r="F3332">
            <v>535</v>
          </cell>
        </row>
        <row r="3333">
          <cell r="B3333">
            <v>10841</v>
          </cell>
          <cell r="C3333" t="str">
            <v>PISO EM GRANITO, POLIDO, TIPO ANDORINHA/ QUARTZ/ CASTELO/ CORUMBA OU OUTROS EQUIVALENTES DA REGIAO, FORMATO MENOR OU IGUAL A 3025 CM2, E= *2* CM</v>
          </cell>
          <cell r="D3333" t="str">
            <v>M2</v>
          </cell>
          <cell r="E3333">
            <v>403.77</v>
          </cell>
          <cell r="F3333">
            <v>403.77</v>
          </cell>
        </row>
        <row r="3334">
          <cell r="B3334">
            <v>44540</v>
          </cell>
          <cell r="C3334" t="str">
            <v>PISO EM GRANITO, POLIDO, TIPO MARFIM, DALLAS, CARAVELAS OU OUTROS EQUIVALENTES DA REGIAO, FORMATO MENOR OU IGUAL A 3025 CM2, E= *2*CM</v>
          </cell>
          <cell r="D3334" t="str">
            <v>M2</v>
          </cell>
          <cell r="E3334">
            <v>515.92999999999995</v>
          </cell>
          <cell r="F3334">
            <v>515.92999999999995</v>
          </cell>
        </row>
        <row r="3335">
          <cell r="B3335">
            <v>10842</v>
          </cell>
          <cell r="C3335" t="str">
            <v>PISO EM GRANITO, POLIDO, TIPO PRETO SAO GABRIEL/ TIJUCA OU OUTROS EQUIVALENTES DA REGIAO, FORMATO MENOR OU IGUAL A 3025 CM2, E= *2* CM</v>
          </cell>
          <cell r="D3335" t="str">
            <v>M2</v>
          </cell>
          <cell r="E3335">
            <v>583.22</v>
          </cell>
          <cell r="F3335">
            <v>583.22</v>
          </cell>
        </row>
        <row r="3336">
          <cell r="B3336">
            <v>45190</v>
          </cell>
          <cell r="C3336" t="str">
            <v>PISO EM PORCELANATO, RETIFICADO, LISO, MONOCOLOR, ACETINADO OU POLIDO, FORMATO MAIOR QUE 2500 ATE 6400 CM2</v>
          </cell>
          <cell r="D3336" t="str">
            <v>M2</v>
          </cell>
          <cell r="E3336">
            <v>67.95</v>
          </cell>
          <cell r="F3336">
            <v>67.95</v>
          </cell>
        </row>
        <row r="3337">
          <cell r="B3337">
            <v>45191</v>
          </cell>
          <cell r="C3337" t="str">
            <v>PISO EM PORCELANATO,RETIFICADO, LISO, MONOCOLOR, ACETINADO OU POLIDO, FORMATO MAIOR QUE 6400 CM2</v>
          </cell>
          <cell r="D3337" t="str">
            <v>M2</v>
          </cell>
          <cell r="E3337">
            <v>115.28</v>
          </cell>
          <cell r="F3337">
            <v>115.28</v>
          </cell>
        </row>
        <row r="3338">
          <cell r="B3338">
            <v>38180</v>
          </cell>
          <cell r="C3338" t="str">
            <v>PISO EM REGUA VINILICA SEMIFLEXIVEL, ENCAIXE CLICADO, E = 4 MM (SEM COLOCACAO)</v>
          </cell>
          <cell r="D3338" t="str">
            <v>M2</v>
          </cell>
          <cell r="E3338">
            <v>242.57</v>
          </cell>
          <cell r="F3338">
            <v>242.57</v>
          </cell>
        </row>
        <row r="3339">
          <cell r="B3339">
            <v>40648</v>
          </cell>
          <cell r="C3339" t="str">
            <v>PISO EPOXI AUTONIVELANTE, ESPESSURA *4* MM (INCLUSO EXECUCAO)</v>
          </cell>
          <cell r="D3339" t="str">
            <v>M2</v>
          </cell>
        </row>
        <row r="3340">
          <cell r="B3340">
            <v>40649</v>
          </cell>
          <cell r="C3340" t="str">
            <v>PISO EPOXI MULTILAYER, ESPESSURA *2* MM (INCLUSO EXECUCAO)</v>
          </cell>
          <cell r="D3340" t="str">
            <v>M2</v>
          </cell>
        </row>
        <row r="3341">
          <cell r="B3341">
            <v>40650</v>
          </cell>
          <cell r="C3341" t="str">
            <v>PISO FULGET (GRANITO LAVADO) EM PLACAS DE *40 X 40* CM, E = 2,0 CM (SEM COLOCACAO)</v>
          </cell>
          <cell r="D3341" t="str">
            <v>M2</v>
          </cell>
        </row>
        <row r="3342">
          <cell r="B3342">
            <v>40651</v>
          </cell>
          <cell r="C3342" t="str">
            <v>PISO FULGET (GRANITO LAVADO) EM PLACAS DE *75 X 75* CM, E = 2,0 CM (SEM COLOCACAO)</v>
          </cell>
          <cell r="D3342" t="str">
            <v>M2</v>
          </cell>
        </row>
        <row r="3343">
          <cell r="B3343">
            <v>40652</v>
          </cell>
          <cell r="C3343" t="str">
            <v>PISO FULGET (GRANITO LAVADO) MOLDADO IN LOCO (INCLUSO EXECUCAO)</v>
          </cell>
          <cell r="D3343" t="str">
            <v>M2</v>
          </cell>
        </row>
        <row r="3344">
          <cell r="B3344">
            <v>40647</v>
          </cell>
          <cell r="C3344" t="str">
            <v>PISO INDUSTRIAL EM CONCRETO ARMADO DE ACABAMENTO POLIDO, ESPESSURA 12 CM (CIMENTO QUEIMADO) (INCLUSO EXECUCAO)</v>
          </cell>
          <cell r="D3344" t="str">
            <v>M2</v>
          </cell>
        </row>
        <row r="3345">
          <cell r="B3345">
            <v>40653</v>
          </cell>
          <cell r="C3345" t="str">
            <v>PISO KORODUR (INCLUSO EXECUCAO)</v>
          </cell>
          <cell r="D3345" t="str">
            <v>M2</v>
          </cell>
        </row>
        <row r="3346">
          <cell r="B3346">
            <v>38135</v>
          </cell>
          <cell r="C3346" t="str">
            <v>PISO TATIL / PODOTATIL, LADRILHO HIDRAULICO / CONCRETO, *25 X 25* CM, E= *2,5* CM, PADRAO TATIL ALERTA OU DIRECIONAL, COR AMARELA</v>
          </cell>
          <cell r="D3346" t="str">
            <v>M2</v>
          </cell>
        </row>
        <row r="3347">
          <cell r="B3347">
            <v>36178</v>
          </cell>
          <cell r="C3347" t="str">
            <v>PISO TATIL / PODOTATIL, LADRILHO HIDRAULICO/CONCRETO, *40 X 40* CM, E= 2,5* CM, PADRAO TATIL ALERTA OU DIRECIONAL, COR NATURAL</v>
          </cell>
          <cell r="D3347" t="str">
            <v>UN</v>
          </cell>
          <cell r="E3347">
            <v>12.57</v>
          </cell>
          <cell r="F3347">
            <v>12.57</v>
          </cell>
        </row>
        <row r="3348">
          <cell r="B3348">
            <v>38181</v>
          </cell>
          <cell r="C3348" t="str">
            <v>PISO TATIL ALERTA OU DIRECIONAL, DE BORRACHA, COLORIDO, 25 X 25 CM, E = 5 MM, PARA COLA</v>
          </cell>
          <cell r="D3348" t="str">
            <v>M2</v>
          </cell>
          <cell r="E3348">
            <v>331.14</v>
          </cell>
          <cell r="F3348">
            <v>331.14</v>
          </cell>
        </row>
        <row r="3349">
          <cell r="B3349">
            <v>38182</v>
          </cell>
          <cell r="C3349" t="str">
            <v>PISO TATIL DE ALERTA OU DIRECIONAL DE BORRACHA, PRETO, 25 X 25 CM, E = 5 MM, PARA COLA</v>
          </cell>
          <cell r="D3349" t="str">
            <v>M2</v>
          </cell>
          <cell r="E3349">
            <v>315.42</v>
          </cell>
          <cell r="F3349">
            <v>315.42</v>
          </cell>
        </row>
        <row r="3350">
          <cell r="B3350">
            <v>38186</v>
          </cell>
          <cell r="C3350" t="str">
            <v>PISO TATIL DE ALERTA OU DIRECIONAL, DE BORRACHA, COLORIDO, 25 X 25 CM, E = 12 MM, PARA ARGAMASSA</v>
          </cell>
          <cell r="D3350" t="str">
            <v>M2</v>
          </cell>
          <cell r="E3350">
            <v>819.9</v>
          </cell>
          <cell r="F3350">
            <v>819.9</v>
          </cell>
        </row>
        <row r="3351">
          <cell r="B3351">
            <v>38185</v>
          </cell>
          <cell r="C3351" t="str">
            <v>PISO TATIL DE ALERTA OU DIRECIONAL, DE BORRACHA, PRETO, 25 X 25 CM, E = 12 MM, PARA ARGAMASSA</v>
          </cell>
          <cell r="D3351" t="str">
            <v>M2</v>
          </cell>
          <cell r="E3351">
            <v>729.99</v>
          </cell>
          <cell r="F3351">
            <v>729.99</v>
          </cell>
        </row>
        <row r="3352">
          <cell r="B3352">
            <v>40654</v>
          </cell>
          <cell r="C3352" t="str">
            <v>PISO URETANO, VERSAO REVESTIMENTO AUTONIVELANTE, ESPESSURA VARIAVEL DE 3 A 4 MM (INCLUSO EXECUCAO)</v>
          </cell>
          <cell r="D3352" t="str">
            <v>M2</v>
          </cell>
        </row>
        <row r="3353">
          <cell r="B3353">
            <v>44541</v>
          </cell>
          <cell r="C3353" t="str">
            <v>PISO/ REVESTIMENTO EM GRANITO, POLIDO, TIPO ANDORINHA/ QUARTZ/ CASTELO/ CORUMBA OU OUTROS EQUIVALENTES DA REGIAO, FORMATO MAIOR OU IGUAL A 3025 CM2, E = *2*CM</v>
          </cell>
          <cell r="D3353" t="str">
            <v>M2</v>
          </cell>
          <cell r="E3353">
            <v>426.2</v>
          </cell>
          <cell r="F3353">
            <v>426.2</v>
          </cell>
        </row>
        <row r="3354">
          <cell r="B3354">
            <v>4822</v>
          </cell>
          <cell r="C3354" t="str">
            <v>PISO/ REVESTIMENTO EM MARMORE, POLIDO, BRANCO COMUM, FORMATO MAIOR OU IGUAL A 3025 CM2, E = *2* CM</v>
          </cell>
          <cell r="D3354" t="str">
            <v>M2</v>
          </cell>
          <cell r="E3354">
            <v>486.45</v>
          </cell>
          <cell r="F3354">
            <v>486.45</v>
          </cell>
        </row>
        <row r="3355">
          <cell r="B3355">
            <v>4818</v>
          </cell>
          <cell r="C3355" t="str">
            <v>PISO/ REVESTIMENTO EM MARMORE, POLIDO, BRANCO COMUM, FORMATO MENOR OU IGUAL A 3025 CM2, E = *2* CM</v>
          </cell>
          <cell r="D3355" t="str">
            <v>M2</v>
          </cell>
          <cell r="E3355">
            <v>500</v>
          </cell>
          <cell r="F3355">
            <v>500</v>
          </cell>
        </row>
        <row r="3356">
          <cell r="B3356">
            <v>39567</v>
          </cell>
          <cell r="C3356" t="str">
            <v>PLACA / CHAPA DE GESSO ACARTONADO, ACABAMENTO VINILICO LISO EM UMA DAS FACES, COR BRANCA, BORDA QUADRADA, E = 9,5 MM, *625 X 1250* MM (L X C), PARA FORRO REMOVIVEL</v>
          </cell>
          <cell r="D3356" t="str">
            <v>M2</v>
          </cell>
          <cell r="E3356">
            <v>38.659999999999997</v>
          </cell>
          <cell r="F3356">
            <v>38.659999999999997</v>
          </cell>
        </row>
        <row r="3357">
          <cell r="B3357">
            <v>39566</v>
          </cell>
          <cell r="C3357" t="str">
            <v>PLACA / CHAPA DE GESSO ACARTONADO, ACABAMENTO VINILICO LISO EM UMA DAS FACES, COR BRANCA, BORDA QUADRADA, E = 9,5 MM, *625 X 625* MM (L X C), PARA FORRO REMOVIVEL</v>
          </cell>
          <cell r="D3357" t="str">
            <v>M2</v>
          </cell>
          <cell r="E3357">
            <v>40.92</v>
          </cell>
          <cell r="F3357">
            <v>40.92</v>
          </cell>
        </row>
        <row r="3358">
          <cell r="B3358">
            <v>39416</v>
          </cell>
          <cell r="C3358" t="str">
            <v>PLACA / CHAPA DE GESSO ACARTONADO, RESISTENTE A UMIDADE (RU), COR VERDE, E = 12,5 MM, 1200 X 1800 MM (L X C)</v>
          </cell>
          <cell r="D3358" t="str">
            <v>M2</v>
          </cell>
          <cell r="E3358">
            <v>24.94</v>
          </cell>
          <cell r="F3358">
            <v>24.94</v>
          </cell>
        </row>
        <row r="3359">
          <cell r="B3359">
            <v>39417</v>
          </cell>
          <cell r="C3359" t="str">
            <v>PLACA / CHAPA DE GESSO ACARTONADO, RESISTENTE A UMIDADE (RU), COR VERDE, E = 12,5 MM, 1200 X 2400 MM (L X C)</v>
          </cell>
          <cell r="D3359" t="str">
            <v>M2</v>
          </cell>
          <cell r="E3359">
            <v>24.32</v>
          </cell>
          <cell r="F3359">
            <v>24.32</v>
          </cell>
        </row>
        <row r="3360">
          <cell r="B3360">
            <v>43742</v>
          </cell>
          <cell r="C3360" t="str">
            <v>PLACA / CHAPA DE GESSO ACARTONADO, RESISTENTE A UMIDADE (RU), COR VERDE, E = 15 MM, 1200 X 2400 MM (L X C)</v>
          </cell>
          <cell r="D3360" t="str">
            <v>M2</v>
          </cell>
          <cell r="E3360">
            <v>26.23</v>
          </cell>
          <cell r="F3360">
            <v>26.23</v>
          </cell>
        </row>
        <row r="3361">
          <cell r="B3361">
            <v>39414</v>
          </cell>
          <cell r="C3361" t="str">
            <v>PLACA / CHAPA DE GESSO ACARTONADO, RESISTENTE AO FOGO (RF), COR ROSA, E = 12,5 MM, 1200 X 1800 MM (L X C)</v>
          </cell>
          <cell r="D3361" t="str">
            <v>M2</v>
          </cell>
          <cell r="E3361">
            <v>23.62</v>
          </cell>
          <cell r="F3361">
            <v>23.62</v>
          </cell>
        </row>
        <row r="3362">
          <cell r="B3362">
            <v>39415</v>
          </cell>
          <cell r="C3362" t="str">
            <v>PLACA / CHAPA DE GESSO ACARTONADO, RESISTENTE AO FOGO (RF), COR ROSA, E = 12,5 MM, 1200 X 2400 MM (L X C)</v>
          </cell>
          <cell r="D3362" t="str">
            <v>M2</v>
          </cell>
          <cell r="E3362">
            <v>20.36</v>
          </cell>
          <cell r="F3362">
            <v>20.36</v>
          </cell>
        </row>
        <row r="3363">
          <cell r="B3363">
            <v>43740</v>
          </cell>
          <cell r="C3363" t="str">
            <v>PLACA / CHAPA DE GESSO ACARTONADO, RESISTENTE AO FOGO (RF), COR ROSA, E = 15 MM, 1200 X 2400 MM (L X C)</v>
          </cell>
          <cell r="D3363" t="str">
            <v>M2</v>
          </cell>
          <cell r="E3363">
            <v>24.86</v>
          </cell>
          <cell r="F3363">
            <v>24.86</v>
          </cell>
        </row>
        <row r="3364">
          <cell r="B3364">
            <v>39412</v>
          </cell>
          <cell r="C3364" t="str">
            <v>PLACA / CHAPA DE GESSO ACARTONADO, STANDARD (ST), COR BRANCA, E = 12,5 MM, 1200 X 1800 MM (L X C)</v>
          </cell>
          <cell r="D3364" t="str">
            <v>M2</v>
          </cell>
          <cell r="E3364">
            <v>17.05</v>
          </cell>
          <cell r="F3364">
            <v>17.05</v>
          </cell>
        </row>
        <row r="3365">
          <cell r="B3365">
            <v>39413</v>
          </cell>
          <cell r="C3365" t="str">
            <v>PLACA / CHAPA DE GESSO ACARTONADO, STANDARD (ST), COR BRANCA, E = 12,5 MM, 1200 X 2400 MM (L X C)</v>
          </cell>
          <cell r="D3365" t="str">
            <v>M2</v>
          </cell>
          <cell r="E3365">
            <v>18.43</v>
          </cell>
          <cell r="F3365">
            <v>18.43</v>
          </cell>
        </row>
        <row r="3366">
          <cell r="B3366">
            <v>43741</v>
          </cell>
          <cell r="C3366" t="str">
            <v>PLACA / CHAPA DE GESSO ACARTONADO, STANDARD (ST), COR BRANCA, E = 15 MM, 1200 X 2400 MM (L X C)</v>
          </cell>
          <cell r="D3366" t="str">
            <v>M2</v>
          </cell>
          <cell r="E3366">
            <v>19.649999999999999</v>
          </cell>
          <cell r="F3366">
            <v>19.649999999999999</v>
          </cell>
        </row>
        <row r="3367">
          <cell r="B3367">
            <v>11062</v>
          </cell>
          <cell r="C3367" t="str">
            <v>PLACA CIMENTICIA LISA E = 10 MM, DE 1,20 X *2,50* M (SEM AMIANTO)</v>
          </cell>
          <cell r="D3367" t="str">
            <v>M2</v>
          </cell>
          <cell r="E3367">
            <v>63.47</v>
          </cell>
          <cell r="F3367">
            <v>63.47</v>
          </cell>
        </row>
        <row r="3368">
          <cell r="B3368">
            <v>11063</v>
          </cell>
          <cell r="C3368" t="str">
            <v>PLACA CIMENTICIA LISA E = 6 MM, DE 1,20 X *2,50* M (SEM AMIANTO)</v>
          </cell>
          <cell r="D3368" t="str">
            <v>M2</v>
          </cell>
          <cell r="E3368">
            <v>38.85</v>
          </cell>
          <cell r="F3368">
            <v>38.85</v>
          </cell>
        </row>
        <row r="3369">
          <cell r="B3369">
            <v>13521</v>
          </cell>
          <cell r="C3369" t="str">
            <v>PLACA DE ACO ESMALTADA PARA IDENTIFICACAO DE RUA, *45 CM X 20* CM</v>
          </cell>
          <cell r="D3369" t="str">
            <v>UN</v>
          </cell>
        </row>
        <row r="3370">
          <cell r="B3370">
            <v>10851</v>
          </cell>
          <cell r="C3370" t="str">
            <v>PLACA DE ACRILICO TRANSPARENTE ADESIVADA PARA SINALIZACAO DE PORTAS, BORDA POLIDA, DE *25 X 8*, E = 6 MM (NAO INCLUI ACESSORIOS PARA FIXACAO)</v>
          </cell>
          <cell r="D3370" t="str">
            <v>UN</v>
          </cell>
        </row>
        <row r="3371">
          <cell r="B3371">
            <v>39515</v>
          </cell>
          <cell r="C3371" t="str">
            <v>PLACA DE FIBRA MINERAL PARA FORRO, DE 1250 X 625 MM, E = 15 MM, BORDA RETA, COM PINTURA ANTIMOFO (NAO INCLUI PERFIS)</v>
          </cell>
          <cell r="D3371" t="str">
            <v>UN</v>
          </cell>
          <cell r="E3371">
            <v>41.56</v>
          </cell>
          <cell r="F3371">
            <v>41.56</v>
          </cell>
        </row>
        <row r="3372">
          <cell r="B3372">
            <v>39516</v>
          </cell>
          <cell r="C3372" t="str">
            <v>PLACA DE FIBRA MINERAL PARA FORRO, DE 625 X 625 MM, E = 15 MM, BORDA REBAIXADA PARA PERFIL 24 MM, COM PINTURA ANTIMOFO (NAO INCLUI PERFIS)</v>
          </cell>
          <cell r="D3372" t="str">
            <v>UN</v>
          </cell>
          <cell r="E3372">
            <v>35.04</v>
          </cell>
          <cell r="F3372">
            <v>35.04</v>
          </cell>
        </row>
        <row r="3373">
          <cell r="B3373">
            <v>39514</v>
          </cell>
          <cell r="C3373" t="str">
            <v>PLACA DE FIBRA MINERAL PARA FORRO, DE 625 X 625 MM, E = 15 MM, BORDA RETA, COM PINTURA ANTIMOFO (NAO INCLUI PERFIS)</v>
          </cell>
          <cell r="D3373" t="str">
            <v>UN</v>
          </cell>
          <cell r="E3373">
            <v>21.8</v>
          </cell>
          <cell r="F3373">
            <v>21.8</v>
          </cell>
        </row>
        <row r="3374">
          <cell r="B3374">
            <v>4812</v>
          </cell>
          <cell r="C3374" t="str">
            <v>PLACA DE GESSO PARA FORRO, *60 X 60* CM, ESPESSURA DE 12 MM (SEM COLOCACAO)</v>
          </cell>
          <cell r="D3374" t="str">
            <v>M2</v>
          </cell>
          <cell r="E3374">
            <v>10.23</v>
          </cell>
          <cell r="F3374">
            <v>10.23</v>
          </cell>
        </row>
        <row r="3375">
          <cell r="B3375">
            <v>10849</v>
          </cell>
          <cell r="C3375" t="str">
            <v>PLACA DE INAUGURACAO EM BRONZE *35X 50*CM</v>
          </cell>
          <cell r="D3375" t="str">
            <v>UN</v>
          </cell>
        </row>
        <row r="3376">
          <cell r="B3376">
            <v>10848</v>
          </cell>
          <cell r="C3376" t="str">
            <v>PLACA DE INAUGURACAO METALICA, *40* CM X *60* CM</v>
          </cell>
          <cell r="D3376" t="str">
            <v>UN</v>
          </cell>
        </row>
        <row r="3377">
          <cell r="B3377">
            <v>4813</v>
          </cell>
          <cell r="C3377" t="str">
            <v>PLACA DE OBRA (PARA CONSTRUCAO CIVIL) EM CHAPA GALVANIZADA *N. 22*, ADESIVADA, DE *2,4 X 1,2* M (SEM POSTES PARA FIXACAO)</v>
          </cell>
          <cell r="D3377" t="str">
            <v>M2</v>
          </cell>
        </row>
        <row r="3378">
          <cell r="B3378">
            <v>37560</v>
          </cell>
          <cell r="C3378" t="str">
            <v>PLACA DE SINALIZACAO DE SEGURANCA CONTRA INCENDIO - ALERTA, TRIANGULAR, BASE DE *30* CM, EM PVC *2* MM ANTI-CHAMAS (SIMBOLOS, CORES E PICTOGRAMAS CONFORME NBR 16820)</v>
          </cell>
          <cell r="D3378" t="str">
            <v>UN</v>
          </cell>
          <cell r="E3378">
            <v>68.900000000000006</v>
          </cell>
          <cell r="F3378">
            <v>68.900000000000006</v>
          </cell>
        </row>
        <row r="3379">
          <cell r="B3379">
            <v>37557</v>
          </cell>
          <cell r="C3379" t="str">
            <v>PLACA DE SINALIZACAO DE SEGURANCA CONTRA INCENDIO, FOTOLUMINESCENTE, QUADRADA, *14 X 14* CM, EM PVC *2* MM ANTI-CHAMAS (SIMBOLOS, CORES E PICTOGRAMAS CONFORME NBR 16820)</v>
          </cell>
          <cell r="D3379" t="str">
            <v>UN</v>
          </cell>
          <cell r="E3379">
            <v>20.92</v>
          </cell>
          <cell r="F3379">
            <v>20.92</v>
          </cell>
        </row>
        <row r="3380">
          <cell r="B3380">
            <v>37556</v>
          </cell>
          <cell r="C3380" t="str">
            <v>PLACA DE SINALIZACAO DE SEGURANCA CONTRA INCENDIO, FOTOLUMINESCENTE, QUADRADA, *20 X 20* CM, EM PVC *2* MM ANTI-CHAMAS (SIMBOLOS, CORES E PICTOGRAMAS CONFORME NBR 16820)</v>
          </cell>
          <cell r="D3380" t="str">
            <v>UN</v>
          </cell>
          <cell r="E3380">
            <v>40.479999999999997</v>
          </cell>
          <cell r="F3380">
            <v>40.479999999999997</v>
          </cell>
        </row>
        <row r="3381">
          <cell r="B3381">
            <v>37559</v>
          </cell>
          <cell r="C3381" t="str">
            <v>PLACA DE SINALIZACAO DE SEGURANCA CONTRA INCENDIO, FOTOLUMINESCENTE, RETANGULAR, *12 X 40* CM, EM PVC *2* MM ANTI-CHAMAS (SIMBOLOS, CORES E PICTOGRAMAS CONFORME NBR 16820)</v>
          </cell>
          <cell r="D3381" t="str">
            <v>UN</v>
          </cell>
          <cell r="E3381">
            <v>49.66</v>
          </cell>
          <cell r="F3381">
            <v>49.66</v>
          </cell>
        </row>
        <row r="3382">
          <cell r="B3382">
            <v>37539</v>
          </cell>
          <cell r="C3382" t="str">
            <v>PLACA DE SINALIZACAO DE SEGURANCA CONTRA INCENDIO, FOTOLUMINESCENTE, RETANGULAR, *13 X 26* CM, EM PVC *2* MM ANTI-CHAMAS (SIMBOLOS, CORES E PICTOGRAMAS CONFORME NBR 16820)</v>
          </cell>
          <cell r="D3382" t="str">
            <v>UN</v>
          </cell>
          <cell r="E3382">
            <v>35</v>
          </cell>
          <cell r="F3382">
            <v>35</v>
          </cell>
        </row>
        <row r="3383">
          <cell r="B3383">
            <v>37558</v>
          </cell>
          <cell r="C3383" t="str">
            <v>PLACA DE SINALIZACAO DE SEGURANCA CONTRA INCENDIO, FOTOLUMINESCENTE, RETANGULAR, *20 X 40* CM, EM PVC *2* MM ANTI-CHAMAS (SIMBOLOS, CORES E PICTOGRAMAS CONFORME NBR 16820)</v>
          </cell>
          <cell r="D3383" t="str">
            <v>UN</v>
          </cell>
          <cell r="E3383">
            <v>65.260000000000005</v>
          </cell>
          <cell r="F3383">
            <v>65.260000000000005</v>
          </cell>
        </row>
        <row r="3384">
          <cell r="B3384">
            <v>34723</v>
          </cell>
          <cell r="C3384" t="str">
            <v>PLACA DE SINALIZACAO EM CHAPA DE ACO NUM 16 COM PINTURA REFLETIVA</v>
          </cell>
          <cell r="D3384" t="str">
            <v>M2</v>
          </cell>
        </row>
        <row r="3385">
          <cell r="B3385">
            <v>34721</v>
          </cell>
          <cell r="C3385" t="str">
            <v>PLACA DE SINALIZACAO EM CHAPA DE ALUMINIO COM PINTURA REFLETIVA, E = 2 MM</v>
          </cell>
          <cell r="D3385" t="str">
            <v>M2</v>
          </cell>
        </row>
        <row r="3386">
          <cell r="B3386">
            <v>4309</v>
          </cell>
          <cell r="C3386" t="str">
            <v>PLACA DE VENTILACAO PARA TELHA DE FIBROCIMENTO CANALETE 49 KALHETA</v>
          </cell>
          <cell r="D3386" t="str">
            <v>UN</v>
          </cell>
          <cell r="E3386">
            <v>4.9800000000000004</v>
          </cell>
          <cell r="F3386">
            <v>4.9800000000000004</v>
          </cell>
        </row>
        <row r="3387">
          <cell r="B3387">
            <v>4307</v>
          </cell>
          <cell r="C3387" t="str">
            <v>PLACA DE VENTILACAO PARA TELHA DE FIBROCIMENTO, CANALETE 90 OU KALHETAO</v>
          </cell>
          <cell r="D3387" t="str">
            <v>UN</v>
          </cell>
          <cell r="E3387">
            <v>8.52</v>
          </cell>
          <cell r="F3387">
            <v>8.52</v>
          </cell>
        </row>
        <row r="3388">
          <cell r="B3388">
            <v>10850</v>
          </cell>
          <cell r="C3388" t="str">
            <v>PLACA NUMERACAO RESIDENCIAL EM CHAPA GALVANIZADA ESMALTADA 12 X 18 CM</v>
          </cell>
          <cell r="D3388" t="str">
            <v>UN</v>
          </cell>
        </row>
        <row r="3389">
          <cell r="B3389">
            <v>42438</v>
          </cell>
          <cell r="C3389" t="str">
            <v>PLACA ORIENTATIVA SOBRE EXERCICIOS, 2,00 M X 1,00 M (CHAPA GALVANIZADA #20), ESTRUTURA EM TUBOS REDONDOS DE ACO CARBONO, PINTURA NO PROCESSO ELETROSTATICO, ADESIVO FRENTE E VERSO - PARA ACADEMIA AO AR LIVRE / ACADEMIA DA TERCEIRA IDADE - ATI</v>
          </cell>
          <cell r="D3389" t="str">
            <v>UN</v>
          </cell>
        </row>
        <row r="3390">
          <cell r="B3390">
            <v>4792</v>
          </cell>
          <cell r="C3390" t="str">
            <v>PLACA VINILICA SEMIFLEXIVEL PARA PISOS, E = 3,2 MM, 30 X 30 CM (SEM COLOCACAO)</v>
          </cell>
          <cell r="D3390" t="str">
            <v>M2</v>
          </cell>
          <cell r="E3390">
            <v>232.85</v>
          </cell>
          <cell r="F3390">
            <v>232.85</v>
          </cell>
        </row>
        <row r="3391">
          <cell r="B3391">
            <v>4790</v>
          </cell>
          <cell r="C3391" t="str">
            <v>PLACA VINILICA SEMIFLEXIVEL PARA REVESTIMENTO DE PISOS E PAREDES, E = 2 MM (SEM COLOCACAO)</v>
          </cell>
          <cell r="D3391" t="str">
            <v>M2</v>
          </cell>
          <cell r="E3391">
            <v>140</v>
          </cell>
          <cell r="F3391">
            <v>140</v>
          </cell>
        </row>
        <row r="3392">
          <cell r="B3392">
            <v>40671</v>
          </cell>
          <cell r="C3392" t="str">
            <v>PLACA/PISO DE CONCRETO POROSO/ PAVIMENTO PERMEAVEL/BLOCO DRENANTE DE CONCRETO, *40 X 40* CM, E = 6 CM, COR NATURAL</v>
          </cell>
          <cell r="D3392" t="str">
            <v>M2</v>
          </cell>
          <cell r="E3392">
            <v>82.53</v>
          </cell>
          <cell r="F3392">
            <v>82.53</v>
          </cell>
        </row>
        <row r="3393">
          <cell r="B3393">
            <v>7552</v>
          </cell>
          <cell r="C3393" t="str">
            <v>PLACA/TAMPA CEGA EM LATAO ESCOVADO PARA CONDULETE EM LIGA DE ALUMINIO 4 X 4"</v>
          </cell>
          <cell r="D3393" t="str">
            <v>UN</v>
          </cell>
        </row>
        <row r="3394">
          <cell r="B3394">
            <v>4893</v>
          </cell>
          <cell r="C3394" t="str">
            <v>PLUG OU BUJAO DE FERRO GALVANIZADO, DE 1 1/2"</v>
          </cell>
          <cell r="D3394" t="str">
            <v>UN</v>
          </cell>
        </row>
        <row r="3395">
          <cell r="B3395">
            <v>4894</v>
          </cell>
          <cell r="C3395" t="str">
            <v>PLUG OU BUJAO DE FERRO GALVANIZADO, DE 1 1/4"</v>
          </cell>
          <cell r="D3395" t="str">
            <v>UN</v>
          </cell>
        </row>
        <row r="3396">
          <cell r="B3396">
            <v>4890</v>
          </cell>
          <cell r="C3396" t="str">
            <v>PLUG OU BUJAO DE FERRO GALVANIZADO, DE 1"</v>
          </cell>
          <cell r="D3396" t="str">
            <v>UN</v>
          </cell>
        </row>
        <row r="3397">
          <cell r="B3397">
            <v>4888</v>
          </cell>
          <cell r="C3397" t="str">
            <v>PLUG OU BUJAO DE FERRO GALVANIZADO, DE 1/2"</v>
          </cell>
          <cell r="D3397" t="str">
            <v>UN</v>
          </cell>
        </row>
        <row r="3398">
          <cell r="B3398">
            <v>12411</v>
          </cell>
          <cell r="C3398" t="str">
            <v>PLUG OU BUJAO DE FERRO GALVANIZADO, DE 2 1/2"</v>
          </cell>
          <cell r="D3398" t="str">
            <v>UN</v>
          </cell>
        </row>
        <row r="3399">
          <cell r="B3399">
            <v>4891</v>
          </cell>
          <cell r="C3399" t="str">
            <v>PLUG OU BUJAO DE FERRO GALVANIZADO, DE 2"</v>
          </cell>
          <cell r="D3399" t="str">
            <v>UN</v>
          </cell>
        </row>
        <row r="3400">
          <cell r="B3400">
            <v>4892</v>
          </cell>
          <cell r="C3400" t="str">
            <v>PLUG OU BUJAO DE FERRO GALVANIZADO, DE 3"</v>
          </cell>
          <cell r="D3400" t="str">
            <v>UN</v>
          </cell>
        </row>
        <row r="3401">
          <cell r="B3401">
            <v>4889</v>
          </cell>
          <cell r="C3401" t="str">
            <v>PLUG OU BUJAO DE FERRO GALVANIZADO, DE 3/4"</v>
          </cell>
          <cell r="D3401" t="str">
            <v>UN</v>
          </cell>
        </row>
        <row r="3402">
          <cell r="B3402">
            <v>12412</v>
          </cell>
          <cell r="C3402" t="str">
            <v>PLUG OU BUJAO DE FERRO GALVANIZADO, DE 4"</v>
          </cell>
          <cell r="D3402" t="str">
            <v>UN</v>
          </cell>
        </row>
        <row r="3403">
          <cell r="B3403">
            <v>4907</v>
          </cell>
          <cell r="C3403" t="str">
            <v>PLUG PVC, JE, DN 100 MM, PARA REDE COLETORA ESGOTO</v>
          </cell>
          <cell r="D3403" t="str">
            <v>UN</v>
          </cell>
          <cell r="E3403">
            <v>19.11</v>
          </cell>
          <cell r="F3403">
            <v>19.11</v>
          </cell>
        </row>
        <row r="3404">
          <cell r="B3404">
            <v>4902</v>
          </cell>
          <cell r="C3404" t="str">
            <v>PLUG PVC, JE, DN 150 MM, PARA REDE COLETORA ESGOTO</v>
          </cell>
          <cell r="D3404" t="str">
            <v>UN</v>
          </cell>
          <cell r="E3404">
            <v>49.58</v>
          </cell>
          <cell r="F3404">
            <v>49.58</v>
          </cell>
        </row>
        <row r="3405">
          <cell r="B3405">
            <v>4741</v>
          </cell>
          <cell r="C3405" t="str">
            <v>PO DE PEDRA (POSTO PEDREIRA/FORNECEDOR, SEM FRETE)</v>
          </cell>
          <cell r="D3405" t="str">
            <v>M3</v>
          </cell>
          <cell r="E3405">
            <v>102.34</v>
          </cell>
          <cell r="F3405">
            <v>102.34</v>
          </cell>
        </row>
        <row r="3406">
          <cell r="B3406">
            <v>4752</v>
          </cell>
          <cell r="C3406" t="str">
            <v>POCEIRO / ESCAVADOR DE VALAS E TUBULOES (HORISTA)</v>
          </cell>
          <cell r="D3406" t="str">
            <v>H</v>
          </cell>
          <cell r="E3406">
            <v>10.57</v>
          </cell>
          <cell r="F3406">
            <v>11.82</v>
          </cell>
        </row>
        <row r="3407">
          <cell r="B3407">
            <v>41091</v>
          </cell>
          <cell r="C3407" t="str">
            <v>POCEIRO / ESCAVADOR DE VALAS E TUBULOES (MENSALISTA)</v>
          </cell>
          <cell r="D3407" t="str">
            <v>MES</v>
          </cell>
          <cell r="E3407">
            <v>1850.61</v>
          </cell>
          <cell r="F3407">
            <v>2069.88</v>
          </cell>
        </row>
        <row r="3408">
          <cell r="B3408">
            <v>13954</v>
          </cell>
          <cell r="C3408" t="str">
            <v>POLIDORA DE PISO (POLITRIZ) ELETRICA, MOTOR MONOFASICO DE 4 HP, PESO DE 100 KG, DIAMETRO DO TRABALHO DE 450 MM</v>
          </cell>
          <cell r="D3408" t="str">
            <v>UN</v>
          </cell>
        </row>
        <row r="3409">
          <cell r="B3409">
            <v>3411</v>
          </cell>
          <cell r="C3409" t="str">
            <v>POLIESTIRENO EXPANDIDO/EPS (ISOPOR), PEROLAS, PARA CONCRETO LEVE</v>
          </cell>
          <cell r="D3409" t="str">
            <v>KG</v>
          </cell>
        </row>
        <row r="3410">
          <cell r="B3410">
            <v>39995</v>
          </cell>
          <cell r="C3410" t="str">
            <v>POLIESTIRENO EXPANDIDO/EPS (ISOPOR), TIPO 2F, BLOCO</v>
          </cell>
          <cell r="D3410" t="str">
            <v>M3</v>
          </cell>
        </row>
        <row r="3411">
          <cell r="B3411">
            <v>11615</v>
          </cell>
          <cell r="C3411" t="str">
            <v>POLIESTIRENO EXPANDIDO/EPS (ISOPOR), TIPO 2F, PLACA, ISOLAMENTO TERMOACUSTICO, E = 10 MM, 1000 X 500 MM</v>
          </cell>
          <cell r="D3411" t="str">
            <v>M2</v>
          </cell>
        </row>
        <row r="3412">
          <cell r="B3412">
            <v>3408</v>
          </cell>
          <cell r="C3412" t="str">
            <v>POLIESTIRENO EXPANDIDO/EPS (ISOPOR), TIPO 2F, PLACA, ISOLAMENTO TERMOACUSTICO, E = 20 MM, 1000 X 500 MM</v>
          </cell>
          <cell r="D3412" t="str">
            <v>M2</v>
          </cell>
        </row>
        <row r="3413">
          <cell r="B3413">
            <v>3409</v>
          </cell>
          <cell r="C3413" t="str">
            <v>POLIESTIRENO EXPANDIDO/EPS (ISOPOR), TIPO 2F, PLACA, ISOLAMENTO TERMOACUSTICO, E = 50 MM, 1000 X 500 MM</v>
          </cell>
          <cell r="D3413" t="str">
            <v>M2</v>
          </cell>
        </row>
        <row r="3414">
          <cell r="B3414">
            <v>11427</v>
          </cell>
          <cell r="C3414" t="str">
            <v>POLVORA NEGRA</v>
          </cell>
          <cell r="D3414" t="str">
            <v>KG</v>
          </cell>
        </row>
        <row r="3415">
          <cell r="B3415">
            <v>4491</v>
          </cell>
          <cell r="C3415" t="str">
            <v>PONTALETE *7,5 X 7,5* CM EM PINUS, MISTA OU EQUIVALENTE DA REGIAO - BRUTA</v>
          </cell>
          <cell r="D3415" t="str">
            <v>M</v>
          </cell>
          <cell r="E3415">
            <v>10.66</v>
          </cell>
          <cell r="F3415">
            <v>10.66</v>
          </cell>
        </row>
        <row r="3416">
          <cell r="B3416">
            <v>2745</v>
          </cell>
          <cell r="C3416" t="str">
            <v>PONTALETE ROLICO SEM TRATAMENTO, D = 8 A 11 CM, H = 3 M, EM EUCALIPTO OU EQUIVALENTE DA REGIAO - BRUTA (PARA ESCORAMENTO)</v>
          </cell>
          <cell r="D3416" t="str">
            <v>M</v>
          </cell>
          <cell r="E3416">
            <v>4.83</v>
          </cell>
          <cell r="F3416">
            <v>4.83</v>
          </cell>
        </row>
        <row r="3417">
          <cell r="B3417">
            <v>14439</v>
          </cell>
          <cell r="C3417" t="str">
            <v>PONTALETE ROLICO SEM TRATAMENTO, D = 8 A 11 CM, H = 6 M, EM EUCALIPTO OU EQUIVALENTE DA REGIAO - BRUTA (PARA ESCORAMENTO)</v>
          </cell>
          <cell r="D3417" t="str">
            <v>M</v>
          </cell>
          <cell r="E3417">
            <v>5.99</v>
          </cell>
          <cell r="F3417">
            <v>5.99</v>
          </cell>
        </row>
        <row r="3418">
          <cell r="B3418">
            <v>44496</v>
          </cell>
          <cell r="C3418" t="str">
            <v>PONTEIRO PARA MARTELO ROMPEDOR, DIAMETRO = *28* MM, COMPRIMENTO = *520* MM, ENCAIXE  SEXTAVADO</v>
          </cell>
          <cell r="D3418" t="str">
            <v>UN</v>
          </cell>
          <cell r="E3418">
            <v>166.34</v>
          </cell>
          <cell r="F3418">
            <v>166.34</v>
          </cell>
        </row>
        <row r="3419">
          <cell r="B3419">
            <v>12362</v>
          </cell>
          <cell r="C3419" t="str">
            <v>PORCA OLHAL EM ACO GALVANIZADO, ESPESSURA 16MM, ABERTURA 21MM</v>
          </cell>
          <cell r="D3419" t="str">
            <v>UN</v>
          </cell>
        </row>
        <row r="3420">
          <cell r="B3420">
            <v>421</v>
          </cell>
          <cell r="C3420" t="str">
            <v>PORCA OLHAL M 16, EM ACO GALVANIZADO, DIAMETRO = 16 MM</v>
          </cell>
          <cell r="D3420" t="str">
            <v>UN</v>
          </cell>
        </row>
        <row r="3421">
          <cell r="B3421">
            <v>14148</v>
          </cell>
          <cell r="C3421" t="str">
            <v>PORCA UNIAO/JUNCAO ZINCADA SEXTAVADA 1/4 ", CHAVE 7/16 ", COMPRIMENTO = 25 MM</v>
          </cell>
          <cell r="D3421" t="str">
            <v>UN</v>
          </cell>
        </row>
        <row r="3422">
          <cell r="B3422">
            <v>4341</v>
          </cell>
          <cell r="C3422" t="str">
            <v>PORCA ZINCADA, QUADRADA, DIAMETRO 3/8"</v>
          </cell>
          <cell r="D3422" t="str">
            <v>UN</v>
          </cell>
          <cell r="E3422">
            <v>1.39</v>
          </cell>
          <cell r="F3422">
            <v>1.39</v>
          </cell>
        </row>
        <row r="3423">
          <cell r="B3423">
            <v>4337</v>
          </cell>
          <cell r="C3423" t="str">
            <v>PORCA ZINCADA, QUADRADA, DIAMETRO 5/8"</v>
          </cell>
          <cell r="D3423" t="str">
            <v>UN</v>
          </cell>
          <cell r="E3423">
            <v>3.52</v>
          </cell>
          <cell r="F3423">
            <v>3.52</v>
          </cell>
        </row>
        <row r="3424">
          <cell r="B3424">
            <v>11971</v>
          </cell>
          <cell r="C3424" t="str">
            <v>PORCA ZINCADA, SEXTAVADA, DIAMETRO 1"</v>
          </cell>
          <cell r="D3424" t="str">
            <v>UN</v>
          </cell>
          <cell r="E3424">
            <v>5.83</v>
          </cell>
          <cell r="F3424">
            <v>5.83</v>
          </cell>
        </row>
        <row r="3425">
          <cell r="B3425">
            <v>4339</v>
          </cell>
          <cell r="C3425" t="str">
            <v>PORCA ZINCADA, SEXTAVADA, DIAMETRO 1/2"</v>
          </cell>
          <cell r="D3425" t="str">
            <v>UN</v>
          </cell>
          <cell r="E3425">
            <v>0.75</v>
          </cell>
          <cell r="F3425">
            <v>0.75</v>
          </cell>
        </row>
        <row r="3426">
          <cell r="B3426">
            <v>39997</v>
          </cell>
          <cell r="C3426" t="str">
            <v>PORCA ZINCADA, SEXTAVADA, DIAMETRO 1/4"</v>
          </cell>
          <cell r="D3426" t="str">
            <v>UN</v>
          </cell>
          <cell r="E3426">
            <v>0.42</v>
          </cell>
          <cell r="F3426">
            <v>0.42</v>
          </cell>
        </row>
        <row r="3427">
          <cell r="B3427">
            <v>4342</v>
          </cell>
          <cell r="C3427" t="str">
            <v>PORCA ZINCADA, SEXTAVADA, DIAMETRO 3/8"</v>
          </cell>
          <cell r="D3427" t="str">
            <v>UN</v>
          </cell>
          <cell r="E3427">
            <v>0.31</v>
          </cell>
          <cell r="F3427">
            <v>0.31</v>
          </cell>
        </row>
        <row r="3428">
          <cell r="B3428">
            <v>4330</v>
          </cell>
          <cell r="C3428" t="str">
            <v>PORCA ZINCADA, SEXTAVADA, DIAMETRO 5/16"</v>
          </cell>
          <cell r="D3428" t="str">
            <v>UN</v>
          </cell>
          <cell r="E3428">
            <v>0.2</v>
          </cell>
          <cell r="F3428">
            <v>0.2</v>
          </cell>
        </row>
        <row r="3429">
          <cell r="B3429">
            <v>4340</v>
          </cell>
          <cell r="C3429" t="str">
            <v>PORCA ZINCADA, SEXTAVADA, DIAMETRO 5/8"</v>
          </cell>
          <cell r="D3429" t="str">
            <v>UN</v>
          </cell>
          <cell r="E3429">
            <v>1.63</v>
          </cell>
          <cell r="F3429">
            <v>1.63</v>
          </cell>
        </row>
        <row r="3430">
          <cell r="B3430">
            <v>5088</v>
          </cell>
          <cell r="C3430" t="str">
            <v>PORTA CADEADO EM ACO GALVANIZADO, COMPRIMENTO DE 3 1/2"</v>
          </cell>
          <cell r="D3430" t="str">
            <v>UN</v>
          </cell>
          <cell r="E3430">
            <v>7.5</v>
          </cell>
          <cell r="F3430">
            <v>7.5</v>
          </cell>
        </row>
        <row r="3431">
          <cell r="B3431">
            <v>11154</v>
          </cell>
          <cell r="C3431" t="str">
            <v>PORTA CORTA-FOGO SIMPLES PARA SAIDA DE EMERGENCIA, 1 FOLHA DE ABRIR, 5 CM, ACABAMENTO NATURAL / SEM PINTURA, COM FECHADURA TIPO TRINCO, DOBRADICAS E BATENTE, VAO LUZ DE 90 X 210 CM, CLASSE P-90 (NBR 11742)</v>
          </cell>
          <cell r="D3431" t="str">
            <v>UN</v>
          </cell>
        </row>
        <row r="3432">
          <cell r="B3432">
            <v>4989</v>
          </cell>
          <cell r="C3432" t="str">
            <v>PORTA DE ABRIR / GIRO, DE MADEIRA FOLHA MEDIA (NBR 15930) DE 1000 X 2100 MM, DE 35 MM A 40 MM DE ESPESSURA, NUCLEO SEMI-SOLIDO (SARRAFEADO), CAPA LISA EM HDF, ACABAMENTO EM LAMINADO NATURAL PARA VERNIZ</v>
          </cell>
          <cell r="D3432" t="str">
            <v>UN</v>
          </cell>
          <cell r="E3432">
            <v>236.89</v>
          </cell>
          <cell r="F3432">
            <v>236.89</v>
          </cell>
        </row>
        <row r="3433">
          <cell r="B3433">
            <v>4982</v>
          </cell>
          <cell r="C3433" t="str">
            <v>PORTA DE ABRIR / GIRO, DE MADEIRA FOLHA MEDIA (NBR 15930) DE 1000 X 2100 MM, DE 35 MM A 40 MM DE ESPESSURA, NUCLEO SEMI-SOLIDO (SARRAFEADO), CAPA LISA EM HDF, ACABAMENTO EM PRIMER PARA PINTURA</v>
          </cell>
          <cell r="D3433" t="str">
            <v>UN</v>
          </cell>
          <cell r="E3433">
            <v>222.2</v>
          </cell>
          <cell r="F3433">
            <v>222.2</v>
          </cell>
        </row>
        <row r="3434">
          <cell r="B3434">
            <v>4962</v>
          </cell>
          <cell r="C3434" t="str">
            <v>PORTA DE ABRIR / GIRO, DE MADEIRA FOLHA MEDIA (NBR 15930) DE 700 X 2100 MM, DE 35 MM A 40 MM DE ESPESSURA, NUCLEO SEMI-SOLIDO (SARRAFEADO), CAPA FRISADA EM HDF, ACABAMENTO MELAMINICO EM PADRAO MADEIRA</v>
          </cell>
          <cell r="D3434" t="str">
            <v>UN</v>
          </cell>
          <cell r="E3434">
            <v>175.23</v>
          </cell>
          <cell r="F3434">
            <v>175.23</v>
          </cell>
        </row>
        <row r="3435">
          <cell r="B3435">
            <v>4981</v>
          </cell>
          <cell r="C3435" t="str">
            <v>PORTA DE ABRIR / GIRO, DE MADEIRA FOLHA MEDIA (NBR 15930) DE 700 X 2100 MM, DE 35 MM A 40 MM DE ESPESSURA, NUCLEO SEMI-SOLIDO (SARRAFEADO), CAPA LISA EM HDF, ACABAMENTO EM LAMINADO NATURAL PARA VERNIZ</v>
          </cell>
          <cell r="D3435" t="str">
            <v>UN</v>
          </cell>
          <cell r="E3435">
            <v>156</v>
          </cell>
          <cell r="F3435">
            <v>156</v>
          </cell>
        </row>
        <row r="3436">
          <cell r="B3436">
            <v>4964</v>
          </cell>
          <cell r="C3436" t="str">
            <v>PORTA DE ABRIR / GIRO, DE MADEIRA FOLHA MEDIA (NBR 15930) DE 800 X 2100 MM, DE 35 MM A 40 MM DE ESPESSURA, NUCLEO SEMI-SOLIDO (SARRAFEADO), CAPA FRISADA EM HDF, ACABAMENTO MELAMINICO EM PADRAO MADEIRA</v>
          </cell>
          <cell r="D3436" t="str">
            <v>UN</v>
          </cell>
          <cell r="E3436">
            <v>197.9</v>
          </cell>
          <cell r="F3436">
            <v>197.9</v>
          </cell>
        </row>
        <row r="3437">
          <cell r="B3437">
            <v>4992</v>
          </cell>
          <cell r="C3437" t="str">
            <v>PORTA DE ABRIR / GIRO, DE MADEIRA FOLHA MEDIA (NBR 15930) DE 800 X 2100 MM, DE 35 MM A 40 MM DE ESPESSURA, NUCLEO SEMI-SOLIDO (SARRAFEADO), CAPA LISA EM HDF, ACABAMENTO EM LAMINADO NATURAL PARA VERNIZ</v>
          </cell>
          <cell r="D3437" t="str">
            <v>UN</v>
          </cell>
          <cell r="E3437">
            <v>193.32</v>
          </cell>
          <cell r="F3437">
            <v>193.32</v>
          </cell>
        </row>
        <row r="3438">
          <cell r="B3438">
            <v>4987</v>
          </cell>
          <cell r="C3438" t="str">
            <v>PORTA DE ABRIR / GIRO, DE MADEIRA FOLHA MEDIA (NBR 15930) DE 900 X 2100 MM, DE 35 MM A 40 MM DE ESPESSURA, NUCLEO SEMI-SOLIDO (SARRAFEADO), CAPA LISA EM HDF, ACABAMENTO EM LAMINADO NATURAL PARA VERNIZ</v>
          </cell>
          <cell r="D3438" t="str">
            <v>UN</v>
          </cell>
          <cell r="E3438">
            <v>221.17</v>
          </cell>
          <cell r="F3438">
            <v>221.17</v>
          </cell>
        </row>
        <row r="3439">
          <cell r="B3439">
            <v>4930</v>
          </cell>
          <cell r="C3439" t="str">
            <v>PORTA DE ABRIR / GIRO, EM GRADIL FERRO, COM BARRA CHATA 3 CM X 1/4", COM REQUADRO E GUARNICAO - COMPLETO - ACABAMENTO NATURAL</v>
          </cell>
          <cell r="D3439" t="str">
            <v>M2</v>
          </cell>
        </row>
        <row r="3440">
          <cell r="B3440">
            <v>4998</v>
          </cell>
          <cell r="C3440" t="str">
            <v>PORTA DE ABRIR / GIRO, EM MADEIRA MACICA (ANGELIM OU EQUIVALENTE REGIONAL), QUALQUER DESENHO (VERTICAL/DIAGONAL/HORIZ.), E = *3,5* CM, DIMENSOES 2,10 X 0,70 (SOMENTE FOLHA DE PORTA, ACABAMENTO NATURAL)</v>
          </cell>
          <cell r="D3440" t="str">
            <v>M2</v>
          </cell>
          <cell r="E3440">
            <v>868.41</v>
          </cell>
          <cell r="F3440">
            <v>868.41</v>
          </cell>
        </row>
        <row r="3441">
          <cell r="B3441">
            <v>39021</v>
          </cell>
          <cell r="C3441" t="str">
            <v>PORTA DE ABRIR EM ACO, COM DIVISAO HORIZONTAL PARA VIDROS, 90 X 210 CM, COM FUNDO ANTICORROSIVO/PRIMER DE PROTECAO, INCLUI FECHADURA, MACANETA E PARAFUSO, SEM GUARNICAO/ALIZAR/VISTA, VIDROS NAO INCLUSOS</v>
          </cell>
          <cell r="D3441" t="str">
            <v>UN</v>
          </cell>
        </row>
        <row r="3442">
          <cell r="B3442">
            <v>39022</v>
          </cell>
          <cell r="C3442" t="str">
            <v>PORTA DE ABRIR EM ACO, TIPO VENEZIANA, 90 X 210 CM, COM FUNDO ANTICORROSIVO / PRIMER DE PROTECAO, INCLUI FECHADURA, MACANETA E PARAFUSOS, SEM GUARNICAO/ALIZAR/VISTA</v>
          </cell>
          <cell r="D3442" t="str">
            <v>UN</v>
          </cell>
        </row>
        <row r="3443">
          <cell r="B3443">
            <v>39024</v>
          </cell>
          <cell r="C3443" t="str">
            <v>PORTA DE ABRIR EM ALUMINIO COM DIVISAO HORIZONTAL PARA VIDROS, ACABAMENTO ANODIZADO NATURAL, VIDROS INCLUSOS, SEM GUARNICAO/ALIZAR/VISTA, 87 CM X 210 CM</v>
          </cell>
          <cell r="D3443" t="str">
            <v>UN</v>
          </cell>
          <cell r="E3443">
            <v>537.6</v>
          </cell>
          <cell r="F3443">
            <v>537.6</v>
          </cell>
        </row>
        <row r="3444">
          <cell r="B3444">
            <v>4914</v>
          </cell>
          <cell r="C3444" t="str">
            <v>PORTA DE ABRIR EM ALUMINIO COM LAMBRI HORIZONTAL/LAMINADA, ACABAMENTO ANODIZADO NATURAL, SEM GUARNICAO/ALIZAR/VISTA</v>
          </cell>
          <cell r="D3444" t="str">
            <v>M2</v>
          </cell>
          <cell r="E3444">
            <v>435.9</v>
          </cell>
          <cell r="F3444">
            <v>435.9</v>
          </cell>
        </row>
        <row r="3445">
          <cell r="B3445">
            <v>4917</v>
          </cell>
          <cell r="C3445" t="str">
            <v>PORTA DE ABRIR EM ALUMINIO TIPO VENEZIANA, ACABAMENTO ANODIZADO NATURAL, SEM GUARNICAO/ALIZAR/VISTA</v>
          </cell>
          <cell r="D3445" t="str">
            <v>M2</v>
          </cell>
          <cell r="E3445">
            <v>301.04000000000002</v>
          </cell>
          <cell r="F3445">
            <v>301.04000000000002</v>
          </cell>
        </row>
        <row r="3446">
          <cell r="B3446">
            <v>39025</v>
          </cell>
          <cell r="C3446" t="str">
            <v>PORTA DE ABRIR, TIPO VENEZIANA, EM ALUMINIO, ACABAMENTO ANODIZADO NATURAL, 90 CM X 210 CM (LARGURA X ALTURA), SEM GUARNICAO/ALIZAR/VISTA</v>
          </cell>
          <cell r="D3446" t="str">
            <v>UN</v>
          </cell>
          <cell r="E3446">
            <v>551.26</v>
          </cell>
          <cell r="F3446">
            <v>551.26</v>
          </cell>
        </row>
        <row r="3447">
          <cell r="B3447">
            <v>4922</v>
          </cell>
          <cell r="C3447" t="str">
            <v>PORTA DE CORRER EM ALUMINIO, DUAS FOLHAS MOVEIS COM VIDRO, FECHADURA E PUXADOR EMBUTIDO, ACABAMENTO ANODIZADO NATURAL, SEM GUARNICAO/ALIZAR/VISTA</v>
          </cell>
          <cell r="D3447" t="str">
            <v>M2</v>
          </cell>
          <cell r="E3447">
            <v>279.24</v>
          </cell>
          <cell r="F3447">
            <v>279.24</v>
          </cell>
        </row>
        <row r="3448">
          <cell r="B3448">
            <v>4911</v>
          </cell>
          <cell r="C3448" t="str">
            <v>PORTA DE ENROLAR MANUAL COMPLETA, ARTICULADA RAIADA LARGA, EM ACO GALVANIZADO NATURAL, CHAPA NUMERO 24 (SEM INSTALACAO)</v>
          </cell>
          <cell r="D3448" t="str">
            <v>M2</v>
          </cell>
          <cell r="E3448">
            <v>298.2</v>
          </cell>
          <cell r="F3448">
            <v>298.2</v>
          </cell>
        </row>
        <row r="3449">
          <cell r="B3449">
            <v>37518</v>
          </cell>
          <cell r="C3449" t="str">
            <v>PORTA DE ENROLAR MANUAL COMPLETA, PERFIL MEIA CANA CEGA, EM ACO GALVANIZADO COM PINTURA ELETROSTATICA, CHAPA NUMERO 24" (SEM INSTALACAO)</v>
          </cell>
          <cell r="D3449" t="str">
            <v>M2</v>
          </cell>
          <cell r="E3449">
            <v>484.57</v>
          </cell>
          <cell r="F3449">
            <v>484.57</v>
          </cell>
        </row>
        <row r="3450">
          <cell r="B3450">
            <v>4910</v>
          </cell>
          <cell r="C3450" t="str">
            <v>PORTA DE ENROLAR MANUAL COMPLETA, PERFIL MEIA CANA CEGA, EM ACO GALVANIZADO NATURAL, CHAPA NUMERO 24 (SEM INSTALACAO)</v>
          </cell>
          <cell r="D3450" t="str">
            <v>M2</v>
          </cell>
          <cell r="E3450">
            <v>408.5</v>
          </cell>
          <cell r="F3450">
            <v>408.5</v>
          </cell>
        </row>
        <row r="3451">
          <cell r="B3451">
            <v>4943</v>
          </cell>
          <cell r="C3451" t="str">
            <v>PORTA DE ENROLAR MANUAL COMPLETA, PERFIL MEIA CANA VAZADA TIJOLINHO, EM ACO GALVANIZADO NATURAL, CHAPA NUMERO 24 (SEM INSTALACAO)</v>
          </cell>
          <cell r="D3451" t="str">
            <v>M2</v>
          </cell>
          <cell r="E3451">
            <v>608.57000000000005</v>
          </cell>
          <cell r="F3451">
            <v>608.57000000000005</v>
          </cell>
        </row>
        <row r="3452">
          <cell r="B3452">
            <v>5002</v>
          </cell>
          <cell r="C3452" t="str">
            <v>PORTA DE MADEIRA QUADRICULADA PARA VIDRO, DE CORRER (EUCALIPTO OU EQUIVALENTE REGIONAL), E = *3,5* CM</v>
          </cell>
          <cell r="D3452" t="str">
            <v>M2</v>
          </cell>
          <cell r="E3452">
            <v>633.04999999999995</v>
          </cell>
          <cell r="F3452">
            <v>633.04999999999995</v>
          </cell>
        </row>
        <row r="3453">
          <cell r="B3453">
            <v>4977</v>
          </cell>
          <cell r="C3453" t="str">
            <v>PORTA DE MADEIRA TIPO VENEZIANA (EUCALIPTO OU EQUIVALENTE REGIONAL), E = *3,5* CM</v>
          </cell>
          <cell r="D3453" t="str">
            <v>M2</v>
          </cell>
          <cell r="E3453">
            <v>427.33</v>
          </cell>
          <cell r="F3453">
            <v>427.33</v>
          </cell>
        </row>
        <row r="3454">
          <cell r="B3454">
            <v>11364</v>
          </cell>
          <cell r="C3454" t="str">
            <v>PORTA DE MADEIRA, FOLHA LEVE (NBR 15930) DE 600 X 2100 MM, DE 35 MM A 40 MM DE ESPESSURA, NUCLEO COLMEIA, CAPA LISA EM HDF, ACABAMENTO EM PRIMER PARA PINTURA</v>
          </cell>
          <cell r="D3454" t="str">
            <v>UN</v>
          </cell>
          <cell r="E3454">
            <v>134.02000000000001</v>
          </cell>
          <cell r="F3454">
            <v>134.02000000000001</v>
          </cell>
        </row>
        <row r="3455">
          <cell r="B3455">
            <v>11365</v>
          </cell>
          <cell r="C3455" t="str">
            <v>PORTA DE MADEIRA, FOLHA LEVE (NBR 15930) DE 700 X 2100 MM, DE 35 MM A 40 MM DE ESPESSURA, NUCLEO COLMEIA, CAPA LISA EM HDF, ACABAMENTO EM PRIMER PARA PINTURA</v>
          </cell>
          <cell r="D3455" t="str">
            <v>UN</v>
          </cell>
          <cell r="E3455">
            <v>139.07</v>
          </cell>
          <cell r="F3455">
            <v>139.07</v>
          </cell>
        </row>
        <row r="3456">
          <cell r="B3456">
            <v>11366</v>
          </cell>
          <cell r="C3456" t="str">
            <v>PORTA DE MADEIRA, FOLHA LEVE (NBR 15930) DE 800 X 2100 MM, DE 35 MM A 40 MM DE ESPESSURA, NUCLEO COLMEIA, CAPA LISA EM HDF, ACABAMENTO EM PRIMER PARA PINTURA</v>
          </cell>
          <cell r="D3456" t="str">
            <v>UN</v>
          </cell>
          <cell r="E3456">
            <v>147.84</v>
          </cell>
          <cell r="F3456">
            <v>147.84</v>
          </cell>
        </row>
        <row r="3457">
          <cell r="B3457">
            <v>43777</v>
          </cell>
          <cell r="C3457" t="str">
            <v>PORTA DE MADEIRA, FOLHA LEVE (NBR 15930), DE 600 X 2100 MM, E = 35 MM, NUCLEO COLMEIA, CAPA LISA EM HDF, ACABAMENTO MELAMINICO EM PADRAO MADEIRA</v>
          </cell>
          <cell r="D3457" t="str">
            <v>UN</v>
          </cell>
          <cell r="E3457">
            <v>173.66</v>
          </cell>
          <cell r="F3457">
            <v>173.66</v>
          </cell>
        </row>
        <row r="3458">
          <cell r="B3458">
            <v>20322</v>
          </cell>
          <cell r="C3458" t="str">
            <v>PORTA DE MADEIRA, FOLHA MEDIA (NBR 15930) DE 600 X 2100 MM, DE 35 MM A 40 MM DE ESPESSURA, NUCLEO SEMI-SOLIDO (SARRAFEADO), CAPA FRISADA EM HDF, ACABAMENTO MELAMINICO EM PADRAO MADEIRA</v>
          </cell>
          <cell r="D3458" t="str">
            <v>UN</v>
          </cell>
          <cell r="E3458">
            <v>161.19999999999999</v>
          </cell>
          <cell r="F3458">
            <v>161.19999999999999</v>
          </cell>
        </row>
        <row r="3459">
          <cell r="B3459">
            <v>10553</v>
          </cell>
          <cell r="C3459" t="str">
            <v>PORTA DE MADEIRA, FOLHA MEDIA (NBR 15930) DE 600 X 2100 MM, DE 35 MM A 40 MM DE ESPESSURA, NUCLEO SEMI-SOLIDO (SARRAFEADO), CAPA LISA EM HDF, ACABAMENTO EM PRIMER PARA PINTURA</v>
          </cell>
          <cell r="D3459" t="str">
            <v>UN</v>
          </cell>
          <cell r="E3459">
            <v>146.37</v>
          </cell>
          <cell r="F3459">
            <v>146.37</v>
          </cell>
        </row>
        <row r="3460">
          <cell r="B3460">
            <v>5020</v>
          </cell>
          <cell r="C3460" t="str">
            <v>PORTA DE MADEIRA, FOLHA MEDIA (NBR 15930) DE 600 X 2100 MM, DE 35 MM A 40 MM DE ESPESSURA, NUCLEO SEMI-SOLIDO (SARRAFEADO), CAPA LISA EM HDF, ACABAMENTO LAMINADO NATURAL PARA VERNIZ</v>
          </cell>
          <cell r="D3460" t="str">
            <v>UN</v>
          </cell>
          <cell r="E3460">
            <v>154.32</v>
          </cell>
          <cell r="F3460">
            <v>154.32</v>
          </cell>
        </row>
        <row r="3461">
          <cell r="B3461">
            <v>10554</v>
          </cell>
          <cell r="C3461" t="str">
            <v>PORTA DE MADEIRA, FOLHA MEDIA (NBR 15930) DE 700 X 2100 MM, DE 35 MM A 40 MM DE ESPESSURA, NUCLEO SEMI-SOLIDO (SARRAFEADO), CAPA LISA EM HDF, ACABAMENTO EM PRIMER PARA PINTURA</v>
          </cell>
          <cell r="D3461" t="str">
            <v>UN</v>
          </cell>
          <cell r="E3461">
            <v>147.66999999999999</v>
          </cell>
          <cell r="F3461">
            <v>147.66999999999999</v>
          </cell>
        </row>
        <row r="3462">
          <cell r="B3462">
            <v>10555</v>
          </cell>
          <cell r="C3462" t="str">
            <v>PORTA DE MADEIRA, FOLHA MEDIA (NBR 15930) DE 800 X 2100 MM, DE 35 MM A 40 MM DE ESPESSURA, NUCLEO SEMI-SOLIDO (SARRAFEADO), CAPA LISA EM HDF, ACABAMENTO EM PRIMER PARA PINTURA</v>
          </cell>
          <cell r="D3462" t="str">
            <v>UN</v>
          </cell>
          <cell r="E3462">
            <v>161.04</v>
          </cell>
          <cell r="F3462">
            <v>161.04</v>
          </cell>
        </row>
        <row r="3463">
          <cell r="B3463">
            <v>10556</v>
          </cell>
          <cell r="C3463" t="str">
            <v>PORTA DE MADEIRA, FOLHA MEDIA (NBR 15930) DE 900 X 2100 MM, DE 35 MM A 40 MM DE ESPESSURA, NUCLEO SEMI-SOLIDO (SARRAFEADO), CAPA LISA EM HDF, ACABAMENTO EM PRIMER PARA PINTURA</v>
          </cell>
          <cell r="D3463" t="str">
            <v>UN</v>
          </cell>
          <cell r="E3463">
            <v>214.12</v>
          </cell>
          <cell r="F3463">
            <v>214.12</v>
          </cell>
        </row>
        <row r="3464">
          <cell r="B3464">
            <v>39502</v>
          </cell>
          <cell r="C3464" t="str">
            <v>PORTA DE MADEIRA, FOLHA PESADA (NBR 15930) DE 800 X 2100 MM, DE 40 MM A 45 MM DE ESPESSURA, NUCLEO SOLIDO, CAPA LISA EM HDF, ACABAMENTO EM LAMINADO NATURAL PARA VERNIZ</v>
          </cell>
          <cell r="D3464" t="str">
            <v>UN</v>
          </cell>
          <cell r="E3464">
            <v>300.68</v>
          </cell>
          <cell r="F3464">
            <v>300.68</v>
          </cell>
        </row>
        <row r="3465">
          <cell r="B3465">
            <v>39504</v>
          </cell>
          <cell r="C3465" t="str">
            <v>PORTA DE MADEIRA, FOLHA PESADA (NBR 15930) DE 800 X 2100 MM, DE 40 MM A 45 MM DE ESPESSURA, NUCLEO SOLIDO, CAPA LISA EM HDF, ACABAMENTO EM PRIMER PARA PINTURA</v>
          </cell>
          <cell r="D3465" t="str">
            <v>UN</v>
          </cell>
          <cell r="E3465">
            <v>332.49</v>
          </cell>
          <cell r="F3465">
            <v>332.49</v>
          </cell>
        </row>
        <row r="3466">
          <cell r="B3466">
            <v>39503</v>
          </cell>
          <cell r="C3466" t="str">
            <v>PORTA DE MADEIRA, FOLHA PESADA (NBR 15930) DE 900 X 2100 MM, DE 40 MM A 45 MM DE ESPESSURA, NUCLEO SOLIDO, CAPA LISA EM HDF, ACABAMENTO EM LAMINADO NATURAL PARA VERNIZ</v>
          </cell>
          <cell r="D3466" t="str">
            <v>UN</v>
          </cell>
          <cell r="E3466">
            <v>349.94</v>
          </cell>
          <cell r="F3466">
            <v>349.94</v>
          </cell>
        </row>
        <row r="3467">
          <cell r="B3467">
            <v>39505</v>
          </cell>
          <cell r="C3467" t="str">
            <v>PORTA DE MADEIRA, FOLHA PESADA (NBR 15930) DE 900 X 2100 MM, DE 40 MM A 45 MM DE ESPESSURA, NUCLEO SOLIDO, CAPA LISA EM HDF, ACABAMENTO EM PRIMER PARA PINTURA</v>
          </cell>
          <cell r="D3467" t="str">
            <v>UN</v>
          </cell>
          <cell r="E3467">
            <v>377.11</v>
          </cell>
          <cell r="F3467">
            <v>377.11</v>
          </cell>
        </row>
        <row r="3468">
          <cell r="B3468">
            <v>5028</v>
          </cell>
          <cell r="C3468" t="str">
            <v>PORTA DE MADEIRA-DE-LEI QUADRICULADA PARA VIDRO, DE CORRER (ANGELIM OU EQUIVALENTE REGIONAL), E = *3,5* CM</v>
          </cell>
          <cell r="D3468" t="str">
            <v>M2</v>
          </cell>
          <cell r="E3468">
            <v>1045.6199999999999</v>
          </cell>
          <cell r="F3468">
            <v>1045.6199999999999</v>
          </cell>
        </row>
        <row r="3469">
          <cell r="B3469">
            <v>4969</v>
          </cell>
          <cell r="C3469" t="str">
            <v>PORTA DE MADEIRA-DE-LEI TIPO VENEZIANA (ANGELIM OU EQUIVALENTE REGIONAL), E = *3,5* CM</v>
          </cell>
          <cell r="D3469" t="str">
            <v>M2</v>
          </cell>
          <cell r="E3469">
            <v>604.38</v>
          </cell>
          <cell r="F3469">
            <v>604.38</v>
          </cell>
        </row>
        <row r="3470">
          <cell r="B3470">
            <v>44471</v>
          </cell>
          <cell r="C3470" t="str">
            <v>PORTA DENTE PARA  FRESADORA</v>
          </cell>
          <cell r="D3470" t="str">
            <v>UN</v>
          </cell>
        </row>
        <row r="3471">
          <cell r="B3471">
            <v>4944</v>
          </cell>
          <cell r="C3471" t="str">
            <v>PORTA GRADE DE ENROLAR MANUAL COMPLETA, PERFIL TUBULAR TIJOLINHO 3/4 ", EM ACO GALVANIZADO NATURAL (SEM INSTALACAO)</v>
          </cell>
          <cell r="D3471" t="str">
            <v>M2</v>
          </cell>
          <cell r="E3471">
            <v>909.81</v>
          </cell>
          <cell r="F3471">
            <v>909.81</v>
          </cell>
        </row>
        <row r="3472">
          <cell r="B3472">
            <v>21102</v>
          </cell>
          <cell r="C3472" t="str">
            <v>PORTA TOALHA BANHO EM METAL CROMADO, TIPO BARRA</v>
          </cell>
          <cell r="D3472" t="str">
            <v>UN</v>
          </cell>
          <cell r="E3472">
            <v>86.89</v>
          </cell>
          <cell r="F3472">
            <v>86.89</v>
          </cell>
        </row>
        <row r="3473">
          <cell r="B3473">
            <v>21101</v>
          </cell>
          <cell r="C3473" t="str">
            <v>PORTA TOALHA ROSTO EM METAL CROMADO, TIPO ARGOLA</v>
          </cell>
          <cell r="D3473" t="str">
            <v>UN</v>
          </cell>
          <cell r="E3473">
            <v>55.8</v>
          </cell>
          <cell r="F3473">
            <v>55.8</v>
          </cell>
        </row>
        <row r="3474">
          <cell r="B3474">
            <v>34713</v>
          </cell>
          <cell r="C3474" t="str">
            <v>PORTA VIDRO TEMPERADO INCOLOR, 2 FOLHAS DE CORRER, E = 10 MM (SEM FERRAGENS E SEM COLOCACAO)</v>
          </cell>
          <cell r="D3474" t="str">
            <v>M2</v>
          </cell>
          <cell r="E3474">
            <v>379.19</v>
          </cell>
          <cell r="F3474">
            <v>379.19</v>
          </cell>
        </row>
        <row r="3475">
          <cell r="B3475">
            <v>37563</v>
          </cell>
          <cell r="C3475" t="str">
            <v>PORTAO BASCULANTE, MANUAL, EM ACO GALVANIZADO, CHAPA 26, TIPO LAMBRIL, COM REQUADRO, ACABAMENTO NATURAL</v>
          </cell>
          <cell r="D3475" t="str">
            <v>M2</v>
          </cell>
        </row>
        <row r="3476">
          <cell r="B3476">
            <v>4948</v>
          </cell>
          <cell r="C3476" t="str">
            <v>PORTAO DE ABRIR / GIRO, EM GRADIL DE METALON REDONDO DE 3/4" VERTICAL, COM REQUADRO, ACABAMENTO NATURAL - COMPLETO</v>
          </cell>
          <cell r="D3476" t="str">
            <v>M2</v>
          </cell>
        </row>
        <row r="3477">
          <cell r="B3477">
            <v>37561</v>
          </cell>
          <cell r="C3477" t="str">
            <v>PORTAO DE CORRER EM CHAPA TIPO PAINEL LAMBRIL QUADRADO, COM PORTA SOCIAL COMPLETA INCLUIDA, COM REQUADRO, ACABAMENTO NATURAL, COM TRILHOS E ROLDANAS</v>
          </cell>
          <cell r="D3477" t="str">
            <v>M2</v>
          </cell>
        </row>
        <row r="3478">
          <cell r="B3478">
            <v>37562</v>
          </cell>
          <cell r="C3478" t="str">
            <v>PORTAO DE CORRER EM GRADIL FIXO DE BARRA DE FERRO CHATA DE 3 X 1/4" NA VERTICAL, SEM REQUADRO, ACABAMENTO NATURAL, COM TRILHOS E ROLDANAS</v>
          </cell>
          <cell r="D3478" t="str">
            <v>M2</v>
          </cell>
        </row>
        <row r="3479">
          <cell r="B3479">
            <v>14164</v>
          </cell>
          <cell r="C3479" t="str">
            <v>POSTE CONICO CONTINUO EM ACO GALVANIZADO, CURVO, BRACO DUPLO, ENGASTADO, H = 9 M, DIAMETRO INFERIOR/BASE = *135* MM</v>
          </cell>
          <cell r="D3479" t="str">
            <v>UN</v>
          </cell>
        </row>
        <row r="3480">
          <cell r="B3480">
            <v>14163</v>
          </cell>
          <cell r="C3480" t="str">
            <v>POSTE CONICO CONTINUO EM ACO GALVANIZADO, CURVO, BRACO DUPLO, FLANGEADO, H = 9 M, DIAMETRO INFERIOR = *135* MM</v>
          </cell>
          <cell r="D3480" t="str">
            <v>UN</v>
          </cell>
        </row>
        <row r="3481">
          <cell r="B3481">
            <v>5051</v>
          </cell>
          <cell r="C3481" t="str">
            <v>POSTE CONICO CONTINUO EM ACO GALVANIZADO, CURVO, BRACO SIMPLES, ENGASTADO, H = 9 M, DIAMETRO INFERIOR = *135* MM</v>
          </cell>
          <cell r="D3481" t="str">
            <v>UN</v>
          </cell>
        </row>
        <row r="3482">
          <cell r="B3482">
            <v>5052</v>
          </cell>
          <cell r="C3482" t="str">
            <v>POSTE CONICO CONTINUO EM ACO GALVANIZADO, CURVO, BRACO SIMPLES, FLANGEADO, H = 7 M, DIAMETRO INFERIOR = *125* MM</v>
          </cell>
          <cell r="D3482" t="str">
            <v>UN</v>
          </cell>
        </row>
        <row r="3483">
          <cell r="B3483">
            <v>14162</v>
          </cell>
          <cell r="C3483" t="str">
            <v>POSTE CONICO CONTINUO EM ACO GALVANIZADO, CURVO, BRACO SIMPLES, FLANGEADO, H = 9 M, DIAMETRO INFERIOR = *135* MM</v>
          </cell>
          <cell r="D3483" t="str">
            <v>UN</v>
          </cell>
        </row>
        <row r="3484">
          <cell r="B3484">
            <v>14166</v>
          </cell>
          <cell r="C3484" t="str">
            <v>POSTE CONICO CONTINUO EM ACO GALVANIZADO, RETO, ENGASTADO, H = 7 M, DIAMETRO INFERIOR = *125* MM</v>
          </cell>
          <cell r="D3484" t="str">
            <v>UN</v>
          </cell>
        </row>
        <row r="3485">
          <cell r="B3485">
            <v>14165</v>
          </cell>
          <cell r="C3485" t="str">
            <v>POSTE CONICO CONTINUO EM ACO GALVANIZADO, RETO, ENGASTADO, H = 9 M, DIAMETRO INFERIOR = *145* MM</v>
          </cell>
          <cell r="D3485" t="str">
            <v>UN</v>
          </cell>
        </row>
        <row r="3486">
          <cell r="B3486">
            <v>5050</v>
          </cell>
          <cell r="C3486" t="str">
            <v>POSTE CONICO CONTINUO EM ACO GALVANIZADO, RETO, FLANGEADO, H = 3 M, DIAMETRO INFERIOR = *95* MM</v>
          </cell>
          <cell r="D3486" t="str">
            <v>UN</v>
          </cell>
        </row>
        <row r="3487">
          <cell r="B3487">
            <v>12366</v>
          </cell>
          <cell r="C3487" t="str">
            <v>POSTE DE CONCRETO ARMADO DE SECAO CIRCULAR, EXTENSAO DE 10,00 M, RESISTENCIA DE 150 A 200 DAN, TIPO C-14</v>
          </cell>
          <cell r="D3487" t="str">
            <v>UN</v>
          </cell>
        </row>
        <row r="3488">
          <cell r="B3488">
            <v>5045</v>
          </cell>
          <cell r="C3488" t="str">
            <v>POSTE DE CONCRETO ARMADO DE SECAO CIRCULAR, EXTENSAO DE 11,00 M, RESISTENCIA DE 200 A 300 DAN, TIPO C-14</v>
          </cell>
          <cell r="D3488" t="str">
            <v>UN</v>
          </cell>
        </row>
        <row r="3489">
          <cell r="B3489">
            <v>5035</v>
          </cell>
          <cell r="C3489" t="str">
            <v>POSTE DE CONCRETO ARMADO DE SECAO CIRCULAR, EXTENSAO DE 11,00 M, RESISTENCIA DE 300 A 400 DAN, TIPO C-17</v>
          </cell>
          <cell r="D3489" t="str">
            <v>UN</v>
          </cell>
        </row>
        <row r="3490">
          <cell r="B3490">
            <v>41180</v>
          </cell>
          <cell r="C3490" t="str">
            <v>POSTE DE CONCRETO ARMADO DE SECAO CIRCULAR, EXTENSAO DE 13,00 M, RESISTENCIA DE 1000 DAN, TIPO C-23</v>
          </cell>
          <cell r="D3490" t="str">
            <v>UN</v>
          </cell>
        </row>
        <row r="3491">
          <cell r="B3491">
            <v>41181</v>
          </cell>
          <cell r="C3491" t="str">
            <v>POSTE DE CONCRETO ARMADO DE SECAO CIRCULAR, EXTENSAO DE 13,00 M, RESISTENCIA DE 1500 DAN, TIPO C-29</v>
          </cell>
          <cell r="D3491" t="str">
            <v>UN</v>
          </cell>
        </row>
        <row r="3492">
          <cell r="B3492">
            <v>41182</v>
          </cell>
          <cell r="C3492" t="str">
            <v>POSTE DE CONCRETO ARMADO DE SECAO CIRCULAR, EXTENSAO DE 13,00 M, RESISTENCIA DE 2000 DAN, TIPO C-29</v>
          </cell>
          <cell r="D3492" t="str">
            <v>UN</v>
          </cell>
        </row>
        <row r="3493">
          <cell r="B3493">
            <v>41183</v>
          </cell>
          <cell r="C3493" t="str">
            <v>POSTE DE CONCRETO ARMADO DE SECAO CIRCULAR, EXTENSAO DE 13,00 M, RESISTENCIA DE 2500 DAN, TIPO C-29</v>
          </cell>
          <cell r="D3493" t="str">
            <v>UN</v>
          </cell>
        </row>
        <row r="3494">
          <cell r="B3494">
            <v>41184</v>
          </cell>
          <cell r="C3494" t="str">
            <v>POSTE DE CONCRETO ARMADO DE SECAO CIRCULAR, EXTENSAO DE 13,00 M, RESISTENCIA DE 3000 DAN, TIPO C-29</v>
          </cell>
          <cell r="D3494" t="str">
            <v>UN</v>
          </cell>
        </row>
        <row r="3495">
          <cell r="B3495">
            <v>41185</v>
          </cell>
          <cell r="C3495" t="str">
            <v>POSTE DE CONCRETO ARMADO DE SECAO CIRCULAR, EXTENSAO DE 14,00 M, RESISTENCIA DE 1000 DAN, TIPO C-23</v>
          </cell>
          <cell r="D3495" t="str">
            <v>UN</v>
          </cell>
        </row>
        <row r="3496">
          <cell r="B3496">
            <v>41186</v>
          </cell>
          <cell r="C3496" t="str">
            <v>POSTE DE CONCRETO ARMADO DE SECAO CIRCULAR, EXTENSAO DE 14,00 M, RESISTENCIA DE 1500 DAN, TIPO C-29</v>
          </cell>
          <cell r="D3496" t="str">
            <v>UN</v>
          </cell>
        </row>
        <row r="3497">
          <cell r="B3497">
            <v>41187</v>
          </cell>
          <cell r="C3497" t="str">
            <v>POSTE DE CONCRETO ARMADO DE SECAO CIRCULAR, EXTENSAO DE 14,00 M, RESISTENCIA DE 2000 DAN, TIPO C-29</v>
          </cell>
          <cell r="D3497" t="str">
            <v>UN</v>
          </cell>
        </row>
        <row r="3498">
          <cell r="B3498">
            <v>41188</v>
          </cell>
          <cell r="C3498" t="str">
            <v>POSTE DE CONCRETO ARMADO DE SECAO CIRCULAR, EXTENSAO DE 14,00 M, RESISTENCIA DE 2500 DAN, TIPO C-29</v>
          </cell>
          <cell r="D3498" t="str">
            <v>UN</v>
          </cell>
        </row>
        <row r="3499">
          <cell r="B3499">
            <v>5036</v>
          </cell>
          <cell r="C3499" t="str">
            <v>POSTE DE CONCRETO ARMADO DE SECAO CIRCULAR, EXTENSAO DE 14,00 M, RESISTENCIA DE 300 A 400 DAN, TIPO C-17</v>
          </cell>
          <cell r="D3499" t="str">
            <v>UN</v>
          </cell>
        </row>
        <row r="3500">
          <cell r="B3500">
            <v>41189</v>
          </cell>
          <cell r="C3500" t="str">
            <v>POSTE DE CONCRETO ARMADO DE SECAO CIRCULAR, EXTENSAO DE 14,00 M, RESISTENCIA DE 3000 DAN, TIPO C-29</v>
          </cell>
          <cell r="D3500" t="str">
            <v>UN</v>
          </cell>
        </row>
        <row r="3501">
          <cell r="B3501">
            <v>41190</v>
          </cell>
          <cell r="C3501" t="str">
            <v>POSTE DE CONCRETO ARMADO DE SECAO CIRCULAR, EXTENSAO DE 15,00 M, RESISTENCIA DE 1000 DAN, TIPO C-23</v>
          </cell>
          <cell r="D3501" t="str">
            <v>UN</v>
          </cell>
        </row>
        <row r="3502">
          <cell r="B3502">
            <v>41191</v>
          </cell>
          <cell r="C3502" t="str">
            <v>POSTE DE CONCRETO ARMADO DE SECAO CIRCULAR, EXTENSAO DE 15,00 M, RESISTENCIA DE 1500 DAN, TIPO C-29</v>
          </cell>
          <cell r="D3502" t="str">
            <v>UN</v>
          </cell>
        </row>
        <row r="3503">
          <cell r="B3503">
            <v>41192</v>
          </cell>
          <cell r="C3503" t="str">
            <v>POSTE DE CONCRETO ARMADO DE SECAO CIRCULAR, EXTENSAO DE 15,00 M, RESISTENCIA DE 2000 DAN, TIPO C-29</v>
          </cell>
          <cell r="D3503" t="str">
            <v>UN</v>
          </cell>
        </row>
        <row r="3504">
          <cell r="B3504">
            <v>41193</v>
          </cell>
          <cell r="C3504" t="str">
            <v>POSTE DE CONCRETO ARMADO DE SECAO CIRCULAR, EXTENSAO DE 15,00 M, RESISTENCIA DE 2500 DAN, TIPO C-29</v>
          </cell>
          <cell r="D3504" t="str">
            <v>UN</v>
          </cell>
        </row>
        <row r="3505">
          <cell r="B3505">
            <v>41194</v>
          </cell>
          <cell r="C3505" t="str">
            <v>POSTE DE CONCRETO ARMADO DE SECAO CIRCULAR, EXTENSAO DE 15,00 M, RESISTENCIA DE 3000 DAN, TIPO C-29</v>
          </cell>
          <cell r="D3505" t="str">
            <v>UN</v>
          </cell>
        </row>
        <row r="3506">
          <cell r="B3506">
            <v>5044</v>
          </cell>
          <cell r="C3506" t="str">
            <v>POSTE DE CONCRETO ARMADO DE SECAO CIRCULAR, EXTENSAO DE 9,00 M, RESISTENCIA DE 200 A 300 DAN, TIPO C-14</v>
          </cell>
          <cell r="D3506" t="str">
            <v>UN</v>
          </cell>
        </row>
        <row r="3507">
          <cell r="B3507">
            <v>5059</v>
          </cell>
          <cell r="C3507" t="str">
            <v>POSTE DE CONCRETO ARMADO DE SECAO CIRCULAR, EXTENSAO DE 9,00 M, RESISTENCIA DE 300 A 400 DAN, TIPO C-17</v>
          </cell>
          <cell r="D3507" t="str">
            <v>UN</v>
          </cell>
        </row>
        <row r="3508">
          <cell r="B3508">
            <v>41201</v>
          </cell>
          <cell r="C3508" t="str">
            <v>POSTE DE CONCRETO ARMADO DE SECAO DUPLO T, EXTENSAO DE 10,00 M, RESISTENCIA DE 1000 DAN, TIPO B-1,5</v>
          </cell>
          <cell r="D3508" t="str">
            <v>UN</v>
          </cell>
        </row>
        <row r="3509">
          <cell r="B3509">
            <v>41199</v>
          </cell>
          <cell r="C3509" t="str">
            <v>POSTE DE CONCRETO ARMADO DE SECAO DUPLO T, EXTENSAO DE 10,00 M, RESISTENCIA DE 150 DAN, TIPO D</v>
          </cell>
          <cell r="D3509" t="str">
            <v>UN</v>
          </cell>
        </row>
        <row r="3510">
          <cell r="B3510">
            <v>5057</v>
          </cell>
          <cell r="C3510" t="str">
            <v>POSTE DE CONCRETO ARMADO DE SECAO DUPLO T, EXTENSAO DE 10,00 M, RESISTENCIA DE 300 A 400 DAN, TIPO B OU D</v>
          </cell>
          <cell r="D3510" t="str">
            <v>UN</v>
          </cell>
        </row>
        <row r="3511">
          <cell r="B3511">
            <v>41200</v>
          </cell>
          <cell r="C3511" t="str">
            <v>POSTE DE CONCRETO ARMADO DE SECAO DUPLO T, EXTENSAO DE 10,00 M, RESISTENCIA DE 600 DAN, TIPO B</v>
          </cell>
          <cell r="D3511" t="str">
            <v>UN</v>
          </cell>
        </row>
        <row r="3512">
          <cell r="B3512">
            <v>41205</v>
          </cell>
          <cell r="C3512" t="str">
            <v>POSTE DE CONCRETO ARMADO DE SECAO DUPLO T, EXTENSAO DE 11,00 M, RESISTENCIA DE 1000 DAN, TIPO B-1,5</v>
          </cell>
          <cell r="D3512" t="str">
            <v>UN</v>
          </cell>
        </row>
        <row r="3513">
          <cell r="B3513">
            <v>41202</v>
          </cell>
          <cell r="C3513" t="str">
            <v>POSTE DE CONCRETO ARMADO DE SECAO DUPLO T, EXTENSAO DE 11,00 M, RESISTENCIA DE 150 DAN, TIPO D</v>
          </cell>
          <cell r="D3513" t="str">
            <v>UN</v>
          </cell>
        </row>
        <row r="3514">
          <cell r="B3514">
            <v>41206</v>
          </cell>
          <cell r="C3514" t="str">
            <v>POSTE DE CONCRETO ARMADO DE SECAO DUPLO T, EXTENSAO DE 11,00 M, RESISTENCIA DE 1500 DAN, TIPO B-3,0</v>
          </cell>
          <cell r="D3514" t="str">
            <v>UN</v>
          </cell>
        </row>
        <row r="3515">
          <cell r="B3515">
            <v>12372</v>
          </cell>
          <cell r="C3515" t="str">
            <v>POSTE DE CONCRETO ARMADO DE SECAO DUPLO T, EXTENSAO DE 11,00 M, RESISTENCIA DE 200 DAN, TIPO D</v>
          </cell>
          <cell r="D3515" t="str">
            <v>UN</v>
          </cell>
        </row>
        <row r="3516">
          <cell r="B3516">
            <v>41207</v>
          </cell>
          <cell r="C3516" t="str">
            <v>POSTE DE CONCRETO ARMADO DE SECAO DUPLO T, EXTENSAO DE 11,00 M, RESISTENCIA DE 2000 DAN, TIPO B-4,5</v>
          </cell>
          <cell r="D3516" t="str">
            <v>UN</v>
          </cell>
        </row>
        <row r="3517">
          <cell r="B3517">
            <v>41203</v>
          </cell>
          <cell r="C3517" t="str">
            <v>POSTE DE CONCRETO ARMADO DE SECAO DUPLO T, EXTENSAO DE 11,00 M, RESISTENCIA DE 300 DAN, TIPO B</v>
          </cell>
          <cell r="D3517" t="str">
            <v>UN</v>
          </cell>
        </row>
        <row r="3518">
          <cell r="B3518">
            <v>41204</v>
          </cell>
          <cell r="C3518" t="str">
            <v>POSTE DE CONCRETO ARMADO DE SECAO DUPLO T, EXTENSAO DE 11,00 M, RESISTENCIA DE 600 DAN, TIPO B</v>
          </cell>
          <cell r="D3518" t="str">
            <v>UN</v>
          </cell>
        </row>
        <row r="3519">
          <cell r="B3519">
            <v>41210</v>
          </cell>
          <cell r="C3519" t="str">
            <v>POSTE DE CONCRETO ARMADO DE SECAO DUPLO T, EXTENSAO DE 12,00 M, RESISTENCIA DE 1000 DAN, TIPO B-1,5</v>
          </cell>
          <cell r="D3519" t="str">
            <v>UN</v>
          </cell>
        </row>
        <row r="3520">
          <cell r="B3520">
            <v>41208</v>
          </cell>
          <cell r="C3520" t="str">
            <v>POSTE DE CONCRETO ARMADO DE SECAO DUPLO T, EXTENSAO DE 12,00 M, RESISTENCIA DE 150 DAN, TIPO D</v>
          </cell>
          <cell r="D3520" t="str">
            <v>UN</v>
          </cell>
        </row>
        <row r="3521">
          <cell r="B3521">
            <v>41211</v>
          </cell>
          <cell r="C3521" t="str">
            <v>POSTE DE CONCRETO ARMADO DE SECAO DUPLO T, EXTENSAO DE 12,00 M, RESISTENCIA DE 1500 DAN, TIPO B-3,0</v>
          </cell>
          <cell r="D3521" t="str">
            <v>UN</v>
          </cell>
        </row>
        <row r="3522">
          <cell r="B3522">
            <v>13339</v>
          </cell>
          <cell r="C3522" t="str">
            <v>POSTE DE CONCRETO ARMADO DE SECAO DUPLO T, EXTENSAO DE 12,00 M, RESISTENCIA DE 300 A 400 DAN, TIPO B OU D</v>
          </cell>
          <cell r="D3522" t="str">
            <v>UN</v>
          </cell>
        </row>
        <row r="3523">
          <cell r="B3523">
            <v>41213</v>
          </cell>
          <cell r="C3523" t="str">
            <v>POSTE DE CONCRETO ARMADO DE SECAO DUPLO T, EXTENSAO DE 12,00 M, RESISTENCIA DE 3000 DAN, TIPO B-6,0</v>
          </cell>
          <cell r="D3523" t="str">
            <v>UN</v>
          </cell>
        </row>
        <row r="3524">
          <cell r="B3524">
            <v>41209</v>
          </cell>
          <cell r="C3524" t="str">
            <v>POSTE DE CONCRETO ARMADO DE SECAO DUPLO T, EXTENSAO DE 12,00 M, RESISTENCIA DE 600 DAN, TIPO B</v>
          </cell>
          <cell r="D3524" t="str">
            <v>UN</v>
          </cell>
        </row>
        <row r="3525">
          <cell r="B3525">
            <v>41216</v>
          </cell>
          <cell r="C3525" t="str">
            <v>POSTE DE CONCRETO ARMADO DE SECAO DUPLO T, EXTENSAO DE 13,00 M, RESISTENCIA DE 1000 DAN, TIPO B-1,5</v>
          </cell>
          <cell r="D3525" t="str">
            <v>UN</v>
          </cell>
        </row>
        <row r="3526">
          <cell r="B3526">
            <v>41217</v>
          </cell>
          <cell r="C3526" t="str">
            <v>POSTE DE CONCRETO ARMADO DE SECAO DUPLO T, EXTENSAO DE 13,00 M, RESISTENCIA DE 1500 DAN, TIPO B-3,0</v>
          </cell>
          <cell r="D3526" t="str">
            <v>UN</v>
          </cell>
        </row>
        <row r="3527">
          <cell r="B3527">
            <v>41218</v>
          </cell>
          <cell r="C3527" t="str">
            <v>POSTE DE CONCRETO ARMADO DE SECAO DUPLO T, EXTENSAO DE 13,00 M, RESISTENCIA DE 2000 DAN, TIPO B-4,5</v>
          </cell>
          <cell r="D3527" t="str">
            <v>UN</v>
          </cell>
        </row>
        <row r="3528">
          <cell r="B3528">
            <v>41214</v>
          </cell>
          <cell r="C3528" t="str">
            <v>POSTE DE CONCRETO ARMADO DE SECAO DUPLO T, EXTENSAO DE 13,00 M, RESISTENCIA DE 300 DAN, TIPO B</v>
          </cell>
          <cell r="D3528" t="str">
            <v>UN</v>
          </cell>
        </row>
        <row r="3529">
          <cell r="B3529">
            <v>41215</v>
          </cell>
          <cell r="C3529" t="str">
            <v>POSTE DE CONCRETO ARMADO DE SECAO DUPLO T, EXTENSAO DE 13,00 M, RESISTENCIA DE 600 DAN, TIPO B</v>
          </cell>
          <cell r="D3529" t="str">
            <v>UN</v>
          </cell>
        </row>
        <row r="3530">
          <cell r="B3530">
            <v>41221</v>
          </cell>
          <cell r="C3530" t="str">
            <v>POSTE DE CONCRETO ARMADO DE SECAO DUPLO T, EXTENSAO DE 15,00 M, RESISTENCIA DE 1500 DAN, TIPO B-3,0</v>
          </cell>
          <cell r="D3530" t="str">
            <v>UN</v>
          </cell>
        </row>
        <row r="3531">
          <cell r="B3531">
            <v>41222</v>
          </cell>
          <cell r="C3531" t="str">
            <v>POSTE DE CONCRETO ARMADO DE SECAO DUPLO T, EXTENSAO DE 15,00 M, RESISTENCIA DE 2000 DAN, TIPO B-4,5</v>
          </cell>
          <cell r="D3531" t="str">
            <v>UN</v>
          </cell>
        </row>
        <row r="3532">
          <cell r="B3532">
            <v>41195</v>
          </cell>
          <cell r="C3532" t="str">
            <v>POSTE DE CONCRETO ARMADO DE SECAO DUPLO T, EXTENSAO DE 8,00 M, RESISTENCIA DE 150 DAN, TIPO D</v>
          </cell>
          <cell r="D3532" t="str">
            <v>UN</v>
          </cell>
        </row>
        <row r="3533">
          <cell r="B3533">
            <v>41198</v>
          </cell>
          <cell r="C3533" t="str">
            <v>POSTE DE CONCRETO ARMADO DE SECAO DUPLO T, EXTENSAO DE 9,00 M, RESISTENCIA DE 1000 DAN, TIPO B-1,5</v>
          </cell>
          <cell r="D3533" t="str">
            <v>UN</v>
          </cell>
        </row>
        <row r="3534">
          <cell r="B3534">
            <v>41196</v>
          </cell>
          <cell r="C3534" t="str">
            <v>POSTE DE CONCRETO ARMADO DE SECAO DUPLO T, EXTENSAO DE 9,00 M, RESISTENCIA DE 150 DAN, TIPO D</v>
          </cell>
          <cell r="D3534" t="str">
            <v>UN</v>
          </cell>
        </row>
        <row r="3535">
          <cell r="B3535">
            <v>5033</v>
          </cell>
          <cell r="C3535" t="str">
            <v>POSTE DE CONCRETO ARMADO DE SECAO DUPLO T, EXTENSAO DE 9,00 M, RESISTENCIA DE 300 A 400 DAN, TIPO B OU D</v>
          </cell>
          <cell r="D3535" t="str">
            <v>UN</v>
          </cell>
        </row>
        <row r="3536">
          <cell r="B3536">
            <v>41197</v>
          </cell>
          <cell r="C3536" t="str">
            <v>POSTE DE CONCRETO ARMADO DE SECAO DUPLO T, EXTENSAO DE 9,00 M, RESISTENCIA DE 600 DAN, TIPO B</v>
          </cell>
          <cell r="D3536" t="str">
            <v>UN</v>
          </cell>
        </row>
        <row r="3537">
          <cell r="B3537">
            <v>12388</v>
          </cell>
          <cell r="C3537" t="str">
            <v>POSTE DECORATIVO PARA JARDIM EM ACO TUBULAR, SEM LUMINARIA, H = *2,5* M</v>
          </cell>
          <cell r="D3537" t="str">
            <v>UN</v>
          </cell>
        </row>
        <row r="3538">
          <cell r="B3538">
            <v>2731</v>
          </cell>
          <cell r="C3538" t="str">
            <v>POSTE ROLICO DE MADEIRA TRATADA, D = 20 A 25 CM, H = 12,00 M, EM EUCALIPTO OU EQUIVALENTE DA REGIAO</v>
          </cell>
          <cell r="D3538" t="str">
            <v>M</v>
          </cell>
          <cell r="E3538">
            <v>138.08000000000001</v>
          </cell>
          <cell r="F3538">
            <v>138.08000000000001</v>
          </cell>
        </row>
        <row r="3539">
          <cell r="B3539">
            <v>41457</v>
          </cell>
          <cell r="C3539" t="str">
            <v>POSTES METALICOS AUTOPORTANTES, CONICO OU TELESCOPICO, PARA SPDA, ALTURA 10 METROS LIVRES</v>
          </cell>
          <cell r="D3539" t="str">
            <v>UN</v>
          </cell>
        </row>
        <row r="3540">
          <cell r="B3540">
            <v>41458</v>
          </cell>
          <cell r="C3540" t="str">
            <v>POSTES METALICOS AUTOPORTANTES, CONICO OU TELESCOPICO, PARA SPDA, ALTURA 12 METROS LIVRES</v>
          </cell>
          <cell r="D3540" t="str">
            <v>UN</v>
          </cell>
        </row>
        <row r="3541">
          <cell r="B3541">
            <v>41459</v>
          </cell>
          <cell r="C3541" t="str">
            <v>POSTES METALICOS AUTOPORTANTES, CONICO OU TELESCOPICO, PARA SPDA, ALTURA 15 METROS LIVRES</v>
          </cell>
          <cell r="D3541" t="str">
            <v>UN</v>
          </cell>
        </row>
        <row r="3542">
          <cell r="B3542">
            <v>41461</v>
          </cell>
          <cell r="C3542" t="str">
            <v>POSTES METALICOS AUTOPORTANTES, CONICO OU TELESCOPICO, PARA SPDA, ALTURA 20 METROS LIVRES</v>
          </cell>
          <cell r="D3542" t="str">
            <v>UN</v>
          </cell>
        </row>
        <row r="3543">
          <cell r="B3543">
            <v>44537</v>
          </cell>
          <cell r="C3543" t="str">
            <v>POZOLANA DE CLASSE  C</v>
          </cell>
          <cell r="D3543" t="str">
            <v>T</v>
          </cell>
          <cell r="E3543">
            <v>364.28</v>
          </cell>
          <cell r="F3543">
            <v>364.28</v>
          </cell>
        </row>
        <row r="3544">
          <cell r="B3544">
            <v>11844</v>
          </cell>
          <cell r="C3544" t="str">
            <v>PRANCHA APARELHADA *4 X 30* CM, EM MACARANDUBA/MASSARANDUBA, ANGELIM OU EQUIVALENTE DA REGIAO</v>
          </cell>
          <cell r="D3544" t="str">
            <v>M</v>
          </cell>
          <cell r="E3544">
            <v>57.99</v>
          </cell>
          <cell r="F3544">
            <v>57.99</v>
          </cell>
        </row>
        <row r="3545">
          <cell r="B3545">
            <v>4465</v>
          </cell>
          <cell r="C3545" t="str">
            <v>PRANCHA NAO APARELHADA *6 X 25* CM, EM MACARANDUBA/MASSARANDUBA, ANGELIM OU EQUIVALENTE DA REGIAO - BRUTA</v>
          </cell>
          <cell r="D3545" t="str">
            <v>M</v>
          </cell>
          <cell r="E3545">
            <v>48.19</v>
          </cell>
          <cell r="F3545">
            <v>48.19</v>
          </cell>
        </row>
        <row r="3546">
          <cell r="B3546">
            <v>35273</v>
          </cell>
          <cell r="C3546" t="str">
            <v>PRANCHA NAO APARELHADA *6 X 30* CM, EM MACARANDUBA/MASSARANDUBA, ANGELIM OU EQUIVALENTE DA REGIAO - BRUTA</v>
          </cell>
          <cell r="D3546" t="str">
            <v>M</v>
          </cell>
          <cell r="E3546">
            <v>57.79</v>
          </cell>
          <cell r="F3546">
            <v>57.79</v>
          </cell>
        </row>
        <row r="3547">
          <cell r="B3547">
            <v>4470</v>
          </cell>
          <cell r="C3547" t="str">
            <v>PRANCHA NAO APARELHADA *6 X 40* CM, EM MACARANDUBA/MASSARANDUBA, ANGELIM OU EQUIVALENTE DA REGIAO - BRUTA</v>
          </cell>
          <cell r="D3547" t="str">
            <v>M</v>
          </cell>
          <cell r="E3547">
            <v>133.38</v>
          </cell>
          <cell r="F3547">
            <v>133.38</v>
          </cell>
        </row>
        <row r="3548">
          <cell r="B3548">
            <v>20204</v>
          </cell>
          <cell r="C3548" t="str">
            <v>PRANCHAO APARELHADO *7,5 X 23* CM, EM MACARANDUBA/MASSARANDUBA, ANGELIM OU EQUIVALENTE DA REGIAO</v>
          </cell>
          <cell r="D3548" t="str">
            <v>M</v>
          </cell>
          <cell r="E3548">
            <v>88.92</v>
          </cell>
          <cell r="F3548">
            <v>88.92</v>
          </cell>
        </row>
        <row r="3549">
          <cell r="B3549">
            <v>20208</v>
          </cell>
          <cell r="C3549" t="str">
            <v>PRANCHAO APARELHADO *8 X 30* CM, EM MACARANDUBA/MASSARANDUBA, ANGELIM OU EQUIVALENTE DA REGIAO</v>
          </cell>
          <cell r="D3549" t="str">
            <v>M</v>
          </cell>
          <cell r="E3549">
            <v>120.04</v>
          </cell>
          <cell r="F3549">
            <v>120.04</v>
          </cell>
        </row>
        <row r="3550">
          <cell r="B3550">
            <v>4437</v>
          </cell>
          <cell r="C3550" t="str">
            <v>PRANCHAO NAO APARELHADO *7,5 X 23* CM, EM MACARANDUBA/MASSARANDUBA, ANGELIM OU EQUIVALENTE DA REGIAO - BRUTA</v>
          </cell>
          <cell r="D3550" t="str">
            <v>M</v>
          </cell>
          <cell r="E3550">
            <v>100.03</v>
          </cell>
          <cell r="F3550">
            <v>100.03</v>
          </cell>
        </row>
        <row r="3551">
          <cell r="B3551">
            <v>14580</v>
          </cell>
          <cell r="C3551" t="str">
            <v>PRANCHAO NAO APARELHADO *8 X 30* CM, EM MACARANDUBA/MASSARANDUBA, ANGELIM OU EQUIVALENTE DA REGIAO - BRUTA</v>
          </cell>
          <cell r="D3551" t="str">
            <v>M</v>
          </cell>
          <cell r="E3551">
            <v>100.03</v>
          </cell>
          <cell r="F3551">
            <v>100.03</v>
          </cell>
        </row>
        <row r="3552">
          <cell r="B3552">
            <v>5065</v>
          </cell>
          <cell r="C3552" t="str">
            <v>PREGO DE ACO POLIDO COM CABECA 10 X 10 (7/8 X 17)</v>
          </cell>
          <cell r="D3552" t="str">
            <v>KG</v>
          </cell>
          <cell r="E3552">
            <v>30.38</v>
          </cell>
          <cell r="F3552">
            <v>30.38</v>
          </cell>
        </row>
        <row r="3553">
          <cell r="B3553">
            <v>5072</v>
          </cell>
          <cell r="C3553" t="str">
            <v>PREGO DE ACO POLIDO COM CABECA 10 X 11 (1 X 17)</v>
          </cell>
          <cell r="D3553" t="str">
            <v>KG</v>
          </cell>
          <cell r="E3553">
            <v>28.1</v>
          </cell>
          <cell r="F3553">
            <v>28.1</v>
          </cell>
        </row>
        <row r="3554">
          <cell r="B3554">
            <v>5066</v>
          </cell>
          <cell r="C3554" t="str">
            <v>PREGO DE ACO POLIDO COM CABECA 12 X 12</v>
          </cell>
          <cell r="D3554" t="str">
            <v>KG</v>
          </cell>
          <cell r="E3554">
            <v>21.04</v>
          </cell>
          <cell r="F3554">
            <v>21.04</v>
          </cell>
        </row>
        <row r="3555">
          <cell r="B3555">
            <v>5063</v>
          </cell>
          <cell r="C3555" t="str">
            <v>PREGO DE ACO POLIDO COM CABECA 14 X 18 (1 1/2 X 14)</v>
          </cell>
          <cell r="D3555" t="str">
            <v>KG</v>
          </cell>
          <cell r="E3555">
            <v>19.05</v>
          </cell>
          <cell r="F3555">
            <v>19.05</v>
          </cell>
        </row>
        <row r="3556">
          <cell r="B3556">
            <v>20247</v>
          </cell>
          <cell r="C3556" t="str">
            <v>PREGO DE ACO POLIDO COM CABECA 15 X 15 (1 1/4 X 13)</v>
          </cell>
          <cell r="D3556" t="str">
            <v>KG</v>
          </cell>
          <cell r="E3556">
            <v>17.68</v>
          </cell>
          <cell r="F3556">
            <v>17.68</v>
          </cell>
        </row>
        <row r="3557">
          <cell r="B3557">
            <v>5074</v>
          </cell>
          <cell r="C3557" t="str">
            <v>PREGO DE ACO POLIDO COM CABECA 15 X 18 (1 1/2 X 13)</v>
          </cell>
          <cell r="D3557" t="str">
            <v>KG</v>
          </cell>
          <cell r="E3557">
            <v>17.89</v>
          </cell>
          <cell r="F3557">
            <v>17.89</v>
          </cell>
        </row>
        <row r="3558">
          <cell r="B3558">
            <v>5067</v>
          </cell>
          <cell r="C3558" t="str">
            <v>PREGO DE ACO POLIDO COM CABECA 16 X 24 (2 1/4 X 12)</v>
          </cell>
          <cell r="D3558" t="str">
            <v>KG</v>
          </cell>
          <cell r="E3558">
            <v>17.02</v>
          </cell>
          <cell r="F3558">
            <v>17.02</v>
          </cell>
        </row>
        <row r="3559">
          <cell r="B3559">
            <v>5078</v>
          </cell>
          <cell r="C3559" t="str">
            <v>PREGO DE ACO POLIDO COM CABECA 16 X 27 (2 1/2 X 12)</v>
          </cell>
          <cell r="D3559" t="str">
            <v>KG</v>
          </cell>
          <cell r="E3559">
            <v>16.829999999999998</v>
          </cell>
          <cell r="F3559">
            <v>16.829999999999998</v>
          </cell>
        </row>
        <row r="3560">
          <cell r="B3560">
            <v>5068</v>
          </cell>
          <cell r="C3560" t="str">
            <v>PREGO DE ACO POLIDO COM CABECA 17 X 21 (2 X 11)</v>
          </cell>
          <cell r="D3560" t="str">
            <v>KG</v>
          </cell>
          <cell r="E3560">
            <v>15.97</v>
          </cell>
          <cell r="F3560">
            <v>15.97</v>
          </cell>
        </row>
        <row r="3561">
          <cell r="B3561">
            <v>5073</v>
          </cell>
          <cell r="C3561" t="str">
            <v>PREGO DE ACO POLIDO COM CABECA 17 X 24 (2 1/4 X 11)</v>
          </cell>
          <cell r="D3561" t="str">
            <v>KG</v>
          </cell>
          <cell r="E3561">
            <v>16.28</v>
          </cell>
          <cell r="F3561">
            <v>16.28</v>
          </cell>
        </row>
        <row r="3562">
          <cell r="B3562">
            <v>5069</v>
          </cell>
          <cell r="C3562" t="str">
            <v>PREGO DE ACO POLIDO COM CABECA 17 X 27 (2 1/2 X 11)</v>
          </cell>
          <cell r="D3562" t="str">
            <v>KG</v>
          </cell>
          <cell r="E3562">
            <v>16.28</v>
          </cell>
          <cell r="F3562">
            <v>16.28</v>
          </cell>
        </row>
        <row r="3563">
          <cell r="B3563">
            <v>5070</v>
          </cell>
          <cell r="C3563" t="str">
            <v>PREGO DE ACO POLIDO COM CABECA 17 X 30 (2 3/4 X 11)</v>
          </cell>
          <cell r="D3563" t="str">
            <v>KG</v>
          </cell>
          <cell r="E3563">
            <v>16.45</v>
          </cell>
          <cell r="F3563">
            <v>16.45</v>
          </cell>
        </row>
        <row r="3564">
          <cell r="B3564">
            <v>5071</v>
          </cell>
          <cell r="C3564" t="str">
            <v>PREGO DE ACO POLIDO COM CABECA 18 X 24 (2 1/4 X 10)</v>
          </cell>
          <cell r="D3564" t="str">
            <v>KG</v>
          </cell>
          <cell r="E3564">
            <v>15.97</v>
          </cell>
          <cell r="F3564">
            <v>15.97</v>
          </cell>
        </row>
        <row r="3565">
          <cell r="B3565">
            <v>5061</v>
          </cell>
          <cell r="C3565" t="str">
            <v>PREGO DE ACO POLIDO COM CABECA 18 X 27 (2 1/2 X 10)</v>
          </cell>
          <cell r="D3565" t="str">
            <v>KG</v>
          </cell>
          <cell r="E3565">
            <v>15.7</v>
          </cell>
          <cell r="F3565">
            <v>15.7</v>
          </cell>
        </row>
        <row r="3566">
          <cell r="B3566">
            <v>5075</v>
          </cell>
          <cell r="C3566" t="str">
            <v>PREGO DE ACO POLIDO COM CABECA 18 X 30 (2 3/4 X 10)</v>
          </cell>
          <cell r="D3566" t="str">
            <v>KG</v>
          </cell>
          <cell r="E3566">
            <v>15.97</v>
          </cell>
          <cell r="F3566">
            <v>15.97</v>
          </cell>
        </row>
        <row r="3567">
          <cell r="B3567">
            <v>39027</v>
          </cell>
          <cell r="C3567" t="str">
            <v>PREGO DE ACO POLIDO COM CABECA 19  X 36 (3 1/4  X  9)</v>
          </cell>
          <cell r="D3567" t="str">
            <v>KG</v>
          </cell>
          <cell r="E3567">
            <v>15.95</v>
          </cell>
          <cell r="F3567">
            <v>15.95</v>
          </cell>
        </row>
        <row r="3568">
          <cell r="B3568">
            <v>5062</v>
          </cell>
          <cell r="C3568" t="str">
            <v>PREGO DE ACO POLIDO COM CABECA 19 X 33 (3 X 9)</v>
          </cell>
          <cell r="D3568" t="str">
            <v>KG</v>
          </cell>
          <cell r="E3568">
            <v>16.18</v>
          </cell>
          <cell r="F3568">
            <v>16.18</v>
          </cell>
        </row>
        <row r="3569">
          <cell r="B3569">
            <v>40568</v>
          </cell>
          <cell r="C3569" t="str">
            <v>PREGO DE ACO POLIDO COM CABECA 22 X 48 (4 1/4 X 5)</v>
          </cell>
          <cell r="D3569" t="str">
            <v>KG</v>
          </cell>
          <cell r="E3569">
            <v>16.09</v>
          </cell>
          <cell r="F3569">
            <v>16.09</v>
          </cell>
        </row>
        <row r="3570">
          <cell r="B3570">
            <v>40304</v>
          </cell>
          <cell r="C3570" t="str">
            <v>PREGO DE ACO POLIDO COM CABECA DUPLA 17 X 27 (2 1/2 X 11)</v>
          </cell>
          <cell r="D3570" t="str">
            <v>KG</v>
          </cell>
          <cell r="E3570">
            <v>19.71</v>
          </cell>
          <cell r="F3570">
            <v>19.71</v>
          </cell>
        </row>
        <row r="3571">
          <cell r="B3571">
            <v>39026</v>
          </cell>
          <cell r="C3571" t="str">
            <v>PREGO DE ACO POLIDO SEM CABECA 15 X 15 (1 1/4 X 13)</v>
          </cell>
          <cell r="D3571" t="str">
            <v>KG</v>
          </cell>
          <cell r="E3571">
            <v>17.96</v>
          </cell>
          <cell r="F3571">
            <v>17.96</v>
          </cell>
        </row>
        <row r="3572">
          <cell r="B3572">
            <v>42431</v>
          </cell>
          <cell r="C3572" t="str">
            <v>PRESSAO DE PERNAS TRIPLO, EM TUBO DE ACO CARBONO, PINTURA NO PROCESSO ELETROSTATICO - EQUIPAMENTO DE GINASTICA PARA ACADEMIA AO AR LIVRE / ACADEMIA DA TERCEIRA IDADE - ATI</v>
          </cell>
          <cell r="D3572" t="str">
            <v>UN</v>
          </cell>
        </row>
        <row r="3573">
          <cell r="B3573">
            <v>44074</v>
          </cell>
          <cell r="C3573" t="str">
            <v>PRIMER DE POLIURETANO</v>
          </cell>
          <cell r="D3573" t="str">
            <v>L</v>
          </cell>
          <cell r="E3573">
            <v>581.87</v>
          </cell>
          <cell r="F3573">
            <v>581.87</v>
          </cell>
        </row>
        <row r="3574">
          <cell r="B3574">
            <v>44072</v>
          </cell>
          <cell r="C3574" t="str">
            <v>PRIMER EPOXI / EPOXIDICO</v>
          </cell>
          <cell r="D3574" t="str">
            <v>L</v>
          </cell>
          <cell r="E3574">
            <v>147.49</v>
          </cell>
          <cell r="F3574">
            <v>147.49</v>
          </cell>
        </row>
        <row r="3575">
          <cell r="B3575">
            <v>511</v>
          </cell>
          <cell r="C3575" t="str">
            <v>PRIMER PARA MANTA ASFALTICA A BASE DE ASFALTO MODIFICADO DILUIDO EM SOLVENTE, APLICACAO A FRIO</v>
          </cell>
          <cell r="D3575" t="str">
            <v>L</v>
          </cell>
          <cell r="E3575">
            <v>25.14</v>
          </cell>
          <cell r="F3575">
            <v>25.14</v>
          </cell>
        </row>
        <row r="3576">
          <cell r="B3576">
            <v>37540</v>
          </cell>
          <cell r="C3576" t="str">
            <v>PROJETOR DE ARGAMASSA, CAPACIDADE DE PROJECAO 1,5 M3/H, ALCANCE DA PROJECAO 30 ATE 60 M, MOTOR ELETRICO TRIFASICO</v>
          </cell>
          <cell r="D3576" t="str">
            <v>UN</v>
          </cell>
          <cell r="E3576">
            <v>88864.1</v>
          </cell>
          <cell r="F3576">
            <v>88864.1</v>
          </cell>
        </row>
        <row r="3577">
          <cell r="B3577">
            <v>37548</v>
          </cell>
          <cell r="C3577" t="str">
            <v>PROJETOR DE ARGAMASSA, CAPACIDADE DE PROJECAO 2,0 M3/H, ALCANCE DA PROJECAO ATE 50 M, MOTOR ELETRICO TRIFASICO</v>
          </cell>
          <cell r="D3577" t="str">
            <v>UN</v>
          </cell>
          <cell r="E3577">
            <v>117788.91</v>
          </cell>
          <cell r="F3577">
            <v>117788.91</v>
          </cell>
        </row>
        <row r="3578">
          <cell r="B3578">
            <v>39828</v>
          </cell>
          <cell r="C3578" t="str">
            <v>PROJETOR PNEUMATICO DE ARGAMASSA PARA CHAPISCO E REBOCO COM RECIPIENTE ACOPLADO, TIPO CANEQUINHA, COM VOLUME DE 1,50 L, SEM COMPRESSOR</v>
          </cell>
          <cell r="D3578" t="str">
            <v>UN</v>
          </cell>
          <cell r="E3578">
            <v>706.62</v>
          </cell>
          <cell r="F3578">
            <v>706.62</v>
          </cell>
        </row>
        <row r="3579">
          <cell r="B3579">
            <v>38392</v>
          </cell>
          <cell r="C3579" t="str">
            <v>PROLONGADOR/ EXTENSOR TELESCOPICO, EM CHAPA METALICA, COM 3 METROS, PARA ROLO DE PINTURA</v>
          </cell>
          <cell r="D3579" t="str">
            <v>UN</v>
          </cell>
          <cell r="E3579">
            <v>58.73</v>
          </cell>
          <cell r="F3579">
            <v>58.73</v>
          </cell>
        </row>
        <row r="3580">
          <cell r="B3580">
            <v>11735</v>
          </cell>
          <cell r="C3580" t="str">
            <v>PROLONGAMENTO / PROLONGADOR PARA CAIXA SIFONADA, PVC, 100 MM X 200 MM (NBR 5688)</v>
          </cell>
          <cell r="D3580" t="str">
            <v>UN</v>
          </cell>
          <cell r="E3580">
            <v>7.13</v>
          </cell>
          <cell r="F3580">
            <v>7.13</v>
          </cell>
        </row>
        <row r="3581">
          <cell r="B3581">
            <v>11737</v>
          </cell>
          <cell r="C3581" t="str">
            <v>PROLONGAMENTO / PROLONGADOR PARA CAIXA SIFONADA, PVC, 150 MM X 150 MM (NBR 5688)</v>
          </cell>
          <cell r="D3581" t="str">
            <v>UN</v>
          </cell>
          <cell r="E3581">
            <v>10.11</v>
          </cell>
          <cell r="F3581">
            <v>10.11</v>
          </cell>
        </row>
        <row r="3582">
          <cell r="B3582">
            <v>11738</v>
          </cell>
          <cell r="C3582" t="str">
            <v>PROLONGAMENTO / PROLONGADOR PARA CAIXA SIFONADA, PVC, 150 MM X 200 MM (NBR 5688)</v>
          </cell>
          <cell r="D3582" t="str">
            <v>UN</v>
          </cell>
          <cell r="E3582">
            <v>12.74</v>
          </cell>
          <cell r="F3582">
            <v>12.74</v>
          </cell>
        </row>
        <row r="3583">
          <cell r="B3583">
            <v>36143</v>
          </cell>
          <cell r="C3583" t="str">
            <v>PROTETOR AUDITIVO TIPO CONCHA COM ABAFADOR DE RUIDOS, ATENUACAO ACIMA DE 22 DB</v>
          </cell>
          <cell r="D3583" t="str">
            <v>UN</v>
          </cell>
          <cell r="E3583">
            <v>34.44</v>
          </cell>
          <cell r="F3583">
            <v>34.44</v>
          </cell>
        </row>
        <row r="3584">
          <cell r="B3584">
            <v>36142</v>
          </cell>
          <cell r="C3584" t="str">
            <v>PROTETOR AUDITIVO TIPO PLUG DE INSERCAO COM CORDAO, ATENUACAO SUPERIOR A 15 DB</v>
          </cell>
          <cell r="D3584" t="str">
            <v>UN</v>
          </cell>
          <cell r="E3584">
            <v>2.52</v>
          </cell>
          <cell r="F3584">
            <v>2.52</v>
          </cell>
        </row>
        <row r="3585">
          <cell r="B3585">
            <v>36146</v>
          </cell>
          <cell r="C3585" t="str">
            <v>PROTETOR SOLAR FPS 30, EMBALAGEM 2 LITROS</v>
          </cell>
          <cell r="D3585" t="str">
            <v>UN</v>
          </cell>
          <cell r="E3585">
            <v>285.60000000000002</v>
          </cell>
          <cell r="F3585">
            <v>285.60000000000002</v>
          </cell>
        </row>
        <row r="3586">
          <cell r="B3586">
            <v>39015</v>
          </cell>
          <cell r="C3586" t="str">
            <v>PROTETOR/PONTEIRA PLASTICA PARA PONTA DE VERGALHAO DE ATE 1", TIPO PROTETOR DE ESPERA</v>
          </cell>
          <cell r="D3586" t="str">
            <v>UN</v>
          </cell>
        </row>
        <row r="3587">
          <cell r="B3587">
            <v>38377</v>
          </cell>
          <cell r="C3587" t="str">
            <v>PRUMO DE CENTRO EM ACO *400* G, COM CORDAO EM NYLON E CALCO GUIA EM ACO OU MADEIRA</v>
          </cell>
          <cell r="D3587" t="str">
            <v>UN</v>
          </cell>
          <cell r="E3587">
            <v>36.159999999999997</v>
          </cell>
          <cell r="F3587">
            <v>36.159999999999997</v>
          </cell>
        </row>
        <row r="3588">
          <cell r="B3588">
            <v>38376</v>
          </cell>
          <cell r="C3588" t="str">
            <v>PRUMO DE PAREDE EM ACO 700 A 750 G, COM CORDAO EM NYLON E TACO</v>
          </cell>
          <cell r="D3588" t="str">
            <v>UN</v>
          </cell>
          <cell r="E3588">
            <v>41.23</v>
          </cell>
          <cell r="F3588">
            <v>41.23</v>
          </cell>
        </row>
        <row r="3589">
          <cell r="B3589">
            <v>38116</v>
          </cell>
          <cell r="C3589" t="str">
            <v>PULSADOR CAMPAINHA 10A, 250V (APENAS MODULO)</v>
          </cell>
          <cell r="D3589" t="str">
            <v>UN</v>
          </cell>
          <cell r="E3589">
            <v>5.57</v>
          </cell>
          <cell r="F3589">
            <v>5.57</v>
          </cell>
        </row>
        <row r="3590">
          <cell r="B3590">
            <v>38066</v>
          </cell>
          <cell r="C3590" t="str">
            <v>PULSADOR CAMPAINHA 10A, 250V, CONJUNTO MONTADO PARA EMBUTIR 4" X 2" (PLACA + SUPORTE + MODULO)</v>
          </cell>
          <cell r="D3590" t="str">
            <v>UN</v>
          </cell>
          <cell r="E3590">
            <v>9.1999999999999993</v>
          </cell>
          <cell r="F3590">
            <v>9.1999999999999993</v>
          </cell>
        </row>
        <row r="3591">
          <cell r="B3591">
            <v>38117</v>
          </cell>
          <cell r="C3591" t="str">
            <v>PULSADOR MINUTERIA 10A, 250V (APENAS MODULO)</v>
          </cell>
          <cell r="D3591" t="str">
            <v>UN</v>
          </cell>
          <cell r="E3591">
            <v>9.49</v>
          </cell>
          <cell r="F3591">
            <v>9.49</v>
          </cell>
        </row>
        <row r="3592">
          <cell r="B3592">
            <v>38067</v>
          </cell>
          <cell r="C3592" t="str">
            <v>PULSADOR MINUTERIA 10A, 250V, CONJUNTO MONTADO PARA EMBUTIR 4" X 2" (PLACA + SUPORTE + MODULO)</v>
          </cell>
          <cell r="D3592" t="str">
            <v>UN</v>
          </cell>
          <cell r="E3592">
            <v>12.96</v>
          </cell>
          <cell r="F3592">
            <v>12.96</v>
          </cell>
        </row>
        <row r="3593">
          <cell r="B3593">
            <v>44313</v>
          </cell>
          <cell r="C3593" t="str">
            <v>PUNHO PARA PERFURATRIZ DE ESTEIRA T38, D = 1 1/2" (38 MM), C = 380 MM</v>
          </cell>
          <cell r="D3593" t="str">
            <v>UN</v>
          </cell>
          <cell r="E3593">
            <v>1022.34</v>
          </cell>
          <cell r="F3593">
            <v>1022.34</v>
          </cell>
        </row>
        <row r="3594">
          <cell r="B3594">
            <v>11522</v>
          </cell>
          <cell r="C3594" t="str">
            <v>PUXADOR DE EMBUTIR TIPO CONCHA, COM FURO PARA CHAVE, EM LATAO CROMADO, COMPRIMENTO DE APROX *100* MM E LARGURA DE APROX *40* MM</v>
          </cell>
          <cell r="D3594" t="str">
            <v>UN</v>
          </cell>
          <cell r="E3594">
            <v>14.54</v>
          </cell>
          <cell r="F3594">
            <v>14.54</v>
          </cell>
        </row>
        <row r="3595">
          <cell r="B3595">
            <v>43600</v>
          </cell>
          <cell r="C3595" t="str">
            <v>PUXADOR TIPO ALCA, EM ZAMAC CROMADO, COM COMPRIMENTO DE APROX 150 MM, COM ROSETA PARA PORTAS DE MADEIRAS, INCLUINDO PARAFUSOS</v>
          </cell>
          <cell r="D3595" t="str">
            <v>UN</v>
          </cell>
          <cell r="E3595">
            <v>58.26</v>
          </cell>
          <cell r="F3595">
            <v>58.26</v>
          </cell>
        </row>
        <row r="3596">
          <cell r="B3596">
            <v>5080</v>
          </cell>
          <cell r="C3596" t="str">
            <v>PUXADOR TIPO ALCA, EM ZAMAC CROMADO, COM ROSETAS, COMPRIMENTO DE APROX *100* MM, PARA PORTAS E JANELAS DE MADEIRA, INCLUINDO PARAFUSOS</v>
          </cell>
          <cell r="D3596" t="str">
            <v>UN</v>
          </cell>
          <cell r="E3596">
            <v>22.72</v>
          </cell>
          <cell r="F3596">
            <v>22.72</v>
          </cell>
        </row>
        <row r="3597">
          <cell r="B3597">
            <v>38168</v>
          </cell>
          <cell r="C3597" t="str">
            <v>PUXADOR TUBULAR RETO DUPLO, EM ALUMINIO CROMADO, COMPRIMENTO DE APROX 400 MM E DIAMETRO DE 25 MM (1")</v>
          </cell>
          <cell r="D3597" t="str">
            <v>UN</v>
          </cell>
          <cell r="E3597">
            <v>158.61000000000001</v>
          </cell>
          <cell r="F3597">
            <v>158.61000000000001</v>
          </cell>
        </row>
        <row r="3598">
          <cell r="B3598">
            <v>43601</v>
          </cell>
          <cell r="C3598" t="str">
            <v>PUXADOR TUBULAR RETO SIMPLES, EM ALUMINIO CROMADO, COM COMPRIMENTO DE APROX 400 MM E DIAMETRO DE 25 MM</v>
          </cell>
          <cell r="D3598" t="str">
            <v>UN</v>
          </cell>
          <cell r="E3598">
            <v>79.3</v>
          </cell>
          <cell r="F3598">
            <v>79.3</v>
          </cell>
        </row>
        <row r="3599">
          <cell r="B3599">
            <v>13393</v>
          </cell>
          <cell r="C3599" t="str">
            <v>QUADRO DE DISTRIBUICAO COM BARRAMENTO TRIFASICO, DE EMBUTIR, EM CHAPA DE ACO GALVANIZADO, PARA 12 DISJUNTORES DIN, 100 A</v>
          </cell>
          <cell r="D3599" t="str">
            <v>UN</v>
          </cell>
          <cell r="E3599">
            <v>309.41000000000003</v>
          </cell>
          <cell r="F3599">
            <v>309.41000000000003</v>
          </cell>
        </row>
        <row r="3600">
          <cell r="B3600">
            <v>13395</v>
          </cell>
          <cell r="C3600" t="str">
            <v>QUADRO DE DISTRIBUICAO COM BARRAMENTO TRIFASICO, DE EMBUTIR, EM CHAPA DE ACO GALVANIZADO, PARA 18 DISJUNTORES DIN, 100 A</v>
          </cell>
          <cell r="D3600" t="str">
            <v>UN</v>
          </cell>
          <cell r="E3600">
            <v>433.6</v>
          </cell>
          <cell r="F3600">
            <v>433.6</v>
          </cell>
        </row>
        <row r="3601">
          <cell r="B3601">
            <v>12039</v>
          </cell>
          <cell r="C3601" t="str">
            <v>QUADRO DE DISTRIBUICAO COM BARRAMENTO TRIFASICO, DE EMBUTIR, EM CHAPA DE ACO GALVANIZADO, PARA 24 DISJUNTORES DIN, 100 A</v>
          </cell>
          <cell r="D3601" t="str">
            <v>UN</v>
          </cell>
          <cell r="E3601">
            <v>455.67</v>
          </cell>
          <cell r="F3601">
            <v>455.67</v>
          </cell>
        </row>
        <row r="3602">
          <cell r="B3602">
            <v>13396</v>
          </cell>
          <cell r="C3602" t="str">
            <v>QUADRO DE DISTRIBUICAO COM BARRAMENTO TRIFASICO, DE EMBUTIR, EM CHAPA DE ACO GALVANIZADO, PARA 28 DISJUNTORES DIN, 100 A</v>
          </cell>
          <cell r="D3602" t="str">
            <v>UN</v>
          </cell>
          <cell r="E3602">
            <v>639.96</v>
          </cell>
          <cell r="F3602">
            <v>639.96</v>
          </cell>
        </row>
        <row r="3603">
          <cell r="B3603">
            <v>12041</v>
          </cell>
          <cell r="C3603" t="str">
            <v>QUADRO DE DISTRIBUICAO COM BARRAMENTO TRIFASICO, DE EMBUTIR, EM CHAPA DE ACO GALVANIZADO, PARA 30 DISJUNTORES DIN, 150 A</v>
          </cell>
          <cell r="D3603" t="str">
            <v>UN</v>
          </cell>
          <cell r="E3603">
            <v>522.57000000000005</v>
          </cell>
          <cell r="F3603">
            <v>522.57000000000005</v>
          </cell>
        </row>
        <row r="3604">
          <cell r="B3604">
            <v>12043</v>
          </cell>
          <cell r="C3604" t="str">
            <v>QUADRO DE DISTRIBUICAO COM BARRAMENTO TRIFASICO, DE EMBUTIR, EM CHAPA DE ACO GALVANIZADO, PARA 30 DISJUNTORES DIN, 225 A</v>
          </cell>
          <cell r="D3604" t="str">
            <v>UN</v>
          </cell>
          <cell r="E3604">
            <v>1103.32</v>
          </cell>
          <cell r="F3604">
            <v>1103.32</v>
          </cell>
        </row>
        <row r="3605">
          <cell r="B3605">
            <v>39762</v>
          </cell>
          <cell r="C3605" t="str">
            <v>QUADRO DE DISTRIBUICAO COM BARRAMENTO TRIFASICO, DE EMBUTIR, EM CHAPA DE ACO GALVANIZADO, PARA 36 DISJUNTORES DIN, 100 A</v>
          </cell>
          <cell r="D3605" t="str">
            <v>UN</v>
          </cell>
          <cell r="E3605">
            <v>525.21</v>
          </cell>
          <cell r="F3605">
            <v>525.21</v>
          </cell>
        </row>
        <row r="3606">
          <cell r="B3606">
            <v>12042</v>
          </cell>
          <cell r="C3606" t="str">
            <v>QUADRO DE DISTRIBUICAO COM BARRAMENTO TRIFASICO, DE EMBUTIR, EM CHAPA DE ACO GALVANIZADO, PARA 40 DISJUNTORES DIN, 100 A</v>
          </cell>
          <cell r="D3606" t="str">
            <v>UN</v>
          </cell>
          <cell r="E3606">
            <v>766.79</v>
          </cell>
          <cell r="F3606">
            <v>766.79</v>
          </cell>
        </row>
        <row r="3607">
          <cell r="B3607">
            <v>39763</v>
          </cell>
          <cell r="C3607" t="str">
            <v>QUADRO DE DISTRIBUICAO COM BARRAMENTO TRIFASICO, DE EMBUTIR, EM CHAPA DE ACO GALVANIZADO, PARA 48 DISJUNTORES DIN, 100 A</v>
          </cell>
          <cell r="D3607" t="str">
            <v>UN</v>
          </cell>
          <cell r="E3607">
            <v>897.42</v>
          </cell>
          <cell r="F3607">
            <v>897.42</v>
          </cell>
        </row>
        <row r="3608">
          <cell r="B3608">
            <v>39760</v>
          </cell>
          <cell r="C3608" t="str">
            <v>QUADRO DE DISTRIBUICAO COM BARRAMENTO TRIFASICO, DE SOBREPOR, EM CHAPA DE ACO GALVANIZADO, PARA *42* DISJUNTORES DIN, 100 A</v>
          </cell>
          <cell r="D3608" t="str">
            <v>UN</v>
          </cell>
          <cell r="E3608">
            <v>894.47</v>
          </cell>
          <cell r="F3608">
            <v>894.47</v>
          </cell>
        </row>
        <row r="3609">
          <cell r="B3609">
            <v>39756</v>
          </cell>
          <cell r="C3609" t="str">
            <v>QUADRO DE DISTRIBUICAO COM BARRAMENTO TRIFASICO, DE SOBREPOR, EM CHAPA DE ACO GALVANIZADO, PARA 12 DISJUNTORES DIN, 100 A</v>
          </cell>
          <cell r="D3609" t="str">
            <v>UN</v>
          </cell>
          <cell r="E3609">
            <v>321.17</v>
          </cell>
          <cell r="F3609">
            <v>321.17</v>
          </cell>
        </row>
        <row r="3610">
          <cell r="B3610">
            <v>12038</v>
          </cell>
          <cell r="C3610" t="str">
            <v>QUADRO DE DISTRIBUICAO COM BARRAMENTO TRIFASICO, DE SOBREPOR, EM CHAPA DE ACO GALVANIZADO, PARA 18 DISJUNTORES DIN, 100 A</v>
          </cell>
          <cell r="D3610" t="str">
            <v>UN</v>
          </cell>
          <cell r="E3610">
            <v>401.31</v>
          </cell>
          <cell r="F3610">
            <v>401.31</v>
          </cell>
        </row>
        <row r="3611">
          <cell r="B3611">
            <v>39757</v>
          </cell>
          <cell r="C3611" t="str">
            <v>QUADRO DE DISTRIBUICAO COM BARRAMENTO TRIFASICO, DE SOBREPOR, EM CHAPA DE ACO GALVANIZADO, PARA 28 DISJUNTORES DIN, 100 A</v>
          </cell>
          <cell r="D3611" t="str">
            <v>UN</v>
          </cell>
          <cell r="E3611">
            <v>371.09</v>
          </cell>
          <cell r="F3611">
            <v>371.09</v>
          </cell>
        </row>
        <row r="3612">
          <cell r="B3612">
            <v>39758</v>
          </cell>
          <cell r="C3612" t="str">
            <v>QUADRO DE DISTRIBUICAO COM BARRAMENTO TRIFASICO, DE SOBREPOR, EM CHAPA DE ACO GALVANIZADO, PARA 30 DISJUNTORES DIN, 100 A</v>
          </cell>
          <cell r="D3612" t="str">
            <v>UN</v>
          </cell>
          <cell r="E3612">
            <v>540.80999999999995</v>
          </cell>
          <cell r="F3612">
            <v>540.80999999999995</v>
          </cell>
        </row>
        <row r="3613">
          <cell r="B3613">
            <v>39759</v>
          </cell>
          <cell r="C3613" t="str">
            <v>QUADRO DE DISTRIBUICAO COM BARRAMENTO TRIFASICO, DE SOBREPOR, EM CHAPA DE ACO GALVANIZADO, PARA 36 DISJUNTORES DIN, 100 A</v>
          </cell>
          <cell r="D3613" t="str">
            <v>UN</v>
          </cell>
          <cell r="E3613">
            <v>667.9</v>
          </cell>
          <cell r="F3613">
            <v>667.9</v>
          </cell>
        </row>
        <row r="3614">
          <cell r="B3614">
            <v>39761</v>
          </cell>
          <cell r="C3614" t="str">
            <v>QUADRO DE DISTRIBUICAO COM BARRAMENTO TRIFASICO, DE SOBREPOR, EM CHAPA DE ACO GALVANIZADO, PARA 48 DISJUNTORES DIN, 100 A</v>
          </cell>
          <cell r="D3614" t="str">
            <v>UN</v>
          </cell>
          <cell r="E3614">
            <v>802.84</v>
          </cell>
          <cell r="F3614">
            <v>802.84</v>
          </cell>
        </row>
        <row r="3615">
          <cell r="B3615">
            <v>39805</v>
          </cell>
          <cell r="C3615" t="str">
            <v>QUADRO DE DISTRIBUICAO, EM PVC, DE EMBUTIR, COM BARRAMENTO TERRA / NEUTRO, PARA 12 DISJUNTORES NEMA OU 16 DISJUNTORES DIN</v>
          </cell>
          <cell r="D3615" t="str">
            <v>UN</v>
          </cell>
          <cell r="E3615">
            <v>209.38</v>
          </cell>
          <cell r="F3615">
            <v>209.38</v>
          </cell>
        </row>
        <row r="3616">
          <cell r="B3616">
            <v>39806</v>
          </cell>
          <cell r="C3616" t="str">
            <v>QUADRO DE DISTRIBUICAO, EM PVC, DE EMBUTIR, COM BARRAMENTO TERRA / NEUTRO, PARA 18 DISJUNTORES NEMA OU 24 DISJUNTORES DIN</v>
          </cell>
          <cell r="D3616" t="str">
            <v>UN</v>
          </cell>
          <cell r="E3616">
            <v>387.92</v>
          </cell>
          <cell r="F3616">
            <v>387.92</v>
          </cell>
        </row>
        <row r="3617">
          <cell r="B3617">
            <v>39807</v>
          </cell>
          <cell r="C3617" t="str">
            <v>QUADRO DE DISTRIBUICAO, EM PVC, DE EMBUTIR, COM BARRAMENTO TERRA / NEUTRO, PARA 27 DISJUNTORES NEMA OU 36 DISJUNTORES DIN</v>
          </cell>
          <cell r="D3617" t="str">
            <v>UN</v>
          </cell>
          <cell r="E3617">
            <v>840.72</v>
          </cell>
          <cell r="F3617">
            <v>840.72</v>
          </cell>
        </row>
        <row r="3618">
          <cell r="B3618">
            <v>43100</v>
          </cell>
          <cell r="C3618" t="str">
            <v>QUADRO DE DISTRIBUICAO, EM PVC, DE EMBUTIR, COM BARRAMENTO TERRA / NEUTRO, PARA 48 DISJUNTORES DIN</v>
          </cell>
          <cell r="D3618" t="str">
            <v>UN</v>
          </cell>
          <cell r="E3618">
            <v>657.26</v>
          </cell>
          <cell r="F3618">
            <v>657.26</v>
          </cell>
        </row>
        <row r="3619">
          <cell r="B3619">
            <v>39804</v>
          </cell>
          <cell r="C3619" t="str">
            <v>QUADRO DE DISTRIBUICAO, EM PVC, DE EMBUTIR, COM BARRAMENTO TERRA / NEUTRO, PARA 6 DISJUNTORES NEMA OU 8 DISJUNTORES DIN</v>
          </cell>
          <cell r="D3619" t="str">
            <v>UN</v>
          </cell>
          <cell r="E3619">
            <v>122.95</v>
          </cell>
          <cell r="F3619">
            <v>122.95</v>
          </cell>
        </row>
        <row r="3620">
          <cell r="B3620">
            <v>39796</v>
          </cell>
          <cell r="C3620" t="str">
            <v>QUADRO DE DISTRIBUICAO, SEM BARRAMENTO, EM PVC, DE EMBUTIR, PARA 12 DISJUNTORES NEMA OU 16 DISJUNTORES DIN</v>
          </cell>
          <cell r="D3620" t="str">
            <v>UN</v>
          </cell>
          <cell r="E3620">
            <v>127.34</v>
          </cell>
          <cell r="F3620">
            <v>127.34</v>
          </cell>
        </row>
        <row r="3621">
          <cell r="B3621">
            <v>39797</v>
          </cell>
          <cell r="C3621" t="str">
            <v>QUADRO DE DISTRIBUICAO, SEM BARRAMENTO, EM PVC, DE EMBUTIR, PARA 18 DISJUNTORES NEMA OU 24 DISJUNTORES DIN</v>
          </cell>
          <cell r="D3621" t="str">
            <v>UN</v>
          </cell>
          <cell r="E3621">
            <v>199.9</v>
          </cell>
          <cell r="F3621">
            <v>199.9</v>
          </cell>
        </row>
        <row r="3622">
          <cell r="B3622">
            <v>39798</v>
          </cell>
          <cell r="C3622" t="str">
            <v>QUADRO DE DISTRIBUICAO, SEM BARRAMENTO, EM PVC, DE EMBUTIR, PARA 27 DISJUNTORES NEMA OU 36 DISJUNTORES DIN</v>
          </cell>
          <cell r="D3622" t="str">
            <v>UN</v>
          </cell>
          <cell r="E3622">
            <v>342.89</v>
          </cell>
          <cell r="F3622">
            <v>342.89</v>
          </cell>
        </row>
        <row r="3623">
          <cell r="B3623">
            <v>39794</v>
          </cell>
          <cell r="C3623" t="str">
            <v>QUADRO DE DISTRIBUICAO, SEM BARRAMENTO, EM PVC, DE EMBUTIR, PARA 3 DISJUNTORES NEMA OU 4 DISJUNTORES DIN</v>
          </cell>
          <cell r="D3623" t="str">
            <v>UN</v>
          </cell>
          <cell r="E3623">
            <v>54.05</v>
          </cell>
          <cell r="F3623">
            <v>54.05</v>
          </cell>
        </row>
        <row r="3624">
          <cell r="B3624">
            <v>39795</v>
          </cell>
          <cell r="C3624" t="str">
            <v>QUADRO DE DISTRIBUICAO, SEM BARRAMENTO, EM PVC, DE EMBUTIR, PARA 6 DISJUNTORES NEMA OU 8 DISJUNTORES DIN</v>
          </cell>
          <cell r="D3624" t="str">
            <v>UN</v>
          </cell>
          <cell r="E3624">
            <v>85.39</v>
          </cell>
          <cell r="F3624">
            <v>85.39</v>
          </cell>
        </row>
        <row r="3625">
          <cell r="B3625">
            <v>39801</v>
          </cell>
          <cell r="C3625" t="str">
            <v>QUADRO DE DISTRIBUICAO, SEM BARRAMENTO, EM PVC, DE SOBREPOR, PARA 12 DISJUNTORES NEMA OU 16 DISJUNTORES DIN</v>
          </cell>
          <cell r="D3625" t="str">
            <v>UN</v>
          </cell>
          <cell r="E3625">
            <v>180.32</v>
          </cell>
          <cell r="F3625">
            <v>180.32</v>
          </cell>
        </row>
        <row r="3626">
          <cell r="B3626">
            <v>39802</v>
          </cell>
          <cell r="C3626" t="str">
            <v>QUADRO DE DISTRIBUICAO, SEM BARRAMENTO, EM PVC, DE SOBREPOR, PARA 18 DISJUNTORES NEMA OU 24 DISJUNTORES DIN</v>
          </cell>
          <cell r="D3626" t="str">
            <v>UN</v>
          </cell>
          <cell r="E3626">
            <v>264.32</v>
          </cell>
          <cell r="F3626">
            <v>264.32</v>
          </cell>
        </row>
        <row r="3627">
          <cell r="B3627">
            <v>39803</v>
          </cell>
          <cell r="C3627" t="str">
            <v>QUADRO DE DISTRIBUICAO, SEM BARRAMENTO, EM PVC, DE SOBREPOR, PARA 27 DISJUNTORES NEMA OU 36 DISJUNTORES DIN</v>
          </cell>
          <cell r="D3627" t="str">
            <v>UN</v>
          </cell>
          <cell r="E3627">
            <v>368.73</v>
          </cell>
          <cell r="F3627">
            <v>368.73</v>
          </cell>
        </row>
        <row r="3628">
          <cell r="B3628">
            <v>39799</v>
          </cell>
          <cell r="C3628" t="str">
            <v>QUADRO DE DISTRIBUICAO, SEM BARRAMENTO, EM PVC, DE SOBREPOR, PARA 3 DISJUNTORES NEMA OU 4 DISJUNTORES DIN</v>
          </cell>
          <cell r="D3628" t="str">
            <v>UN</v>
          </cell>
          <cell r="E3628">
            <v>63</v>
          </cell>
          <cell r="F3628">
            <v>63</v>
          </cell>
        </row>
        <row r="3629">
          <cell r="B3629">
            <v>39800</v>
          </cell>
          <cell r="C3629" t="str">
            <v>QUADRO DE DISTRIBUICAO, SEM BARRAMENTO, EM PVC, DE SOBREPOR, PARA 6 DISJUNTORES NEMA OU 8 DISJUNTORES DIN</v>
          </cell>
          <cell r="D3629" t="str">
            <v>UN</v>
          </cell>
          <cell r="E3629">
            <v>107.33</v>
          </cell>
          <cell r="F3629">
            <v>107.33</v>
          </cell>
        </row>
        <row r="3630">
          <cell r="B3630">
            <v>43837</v>
          </cell>
          <cell r="C3630" t="str">
            <v>RACK DE PISO PARA SERVIDOR, ABERTO, EM COLUNA, 44U X *570* MM</v>
          </cell>
          <cell r="D3630" t="str">
            <v>UN</v>
          </cell>
          <cell r="E3630">
            <v>2446.8000000000002</v>
          </cell>
          <cell r="F3630">
            <v>2446.8000000000002</v>
          </cell>
        </row>
        <row r="3631">
          <cell r="B3631">
            <v>43836</v>
          </cell>
          <cell r="C3631" t="str">
            <v>RACK DE PISO PARA SERVIDOR, FECHADO, 44U, COM PORTA, 44U X *570* MM</v>
          </cell>
          <cell r="D3631" t="str">
            <v>UN</v>
          </cell>
          <cell r="E3631">
            <v>4978.8</v>
          </cell>
          <cell r="F3631">
            <v>4978.8</v>
          </cell>
        </row>
        <row r="3632">
          <cell r="B3632">
            <v>21059</v>
          </cell>
          <cell r="C3632" t="str">
            <v>RALO FOFO COM REQUADRO, QUADRADO 150 X 150 MM</v>
          </cell>
          <cell r="D3632" t="str">
            <v>UN</v>
          </cell>
        </row>
        <row r="3633">
          <cell r="B3633">
            <v>11234</v>
          </cell>
          <cell r="C3633" t="str">
            <v>RALO FOFO COM REQUADRO, QUADRADO 200 X 200 MM</v>
          </cell>
          <cell r="D3633" t="str">
            <v>UN</v>
          </cell>
        </row>
        <row r="3634">
          <cell r="B3634">
            <v>21060</v>
          </cell>
          <cell r="C3634" t="str">
            <v>RALO FOFO COM REQUADRO, QUADRADO 250 X 250 MM</v>
          </cell>
          <cell r="D3634" t="str">
            <v>UN</v>
          </cell>
        </row>
        <row r="3635">
          <cell r="B3635">
            <v>21061</v>
          </cell>
          <cell r="C3635" t="str">
            <v>RALO FOFO COM REQUADRO, QUADRADO 300 X 300 MM</v>
          </cell>
          <cell r="D3635" t="str">
            <v>UN</v>
          </cell>
        </row>
        <row r="3636">
          <cell r="B3636">
            <v>21062</v>
          </cell>
          <cell r="C3636" t="str">
            <v>RALO FOFO COM REQUADRO, QUADRADO 400 X 400 MM</v>
          </cell>
          <cell r="D3636" t="str">
            <v>UN</v>
          </cell>
        </row>
        <row r="3637">
          <cell r="B3637">
            <v>11708</v>
          </cell>
          <cell r="C3637" t="str">
            <v>RALO FOFO SEMIESFERICO, 100 MM, PARA LAJES/ CALHAS</v>
          </cell>
          <cell r="D3637" t="str">
            <v>UN</v>
          </cell>
        </row>
        <row r="3638">
          <cell r="B3638">
            <v>11709</v>
          </cell>
          <cell r="C3638" t="str">
            <v>RALO FOFO SEMIESFERICO, 150 MM, PARA LAJES/ CALHAS</v>
          </cell>
          <cell r="D3638" t="str">
            <v>UN</v>
          </cell>
        </row>
        <row r="3639">
          <cell r="B3639">
            <v>11710</v>
          </cell>
          <cell r="C3639" t="str">
            <v>RALO FOFO SEMIESFERICO, 200 MM, PARA LAJES/ CALHAS</v>
          </cell>
          <cell r="D3639" t="str">
            <v>UN</v>
          </cell>
        </row>
        <row r="3640">
          <cell r="B3640">
            <v>11707</v>
          </cell>
          <cell r="C3640" t="str">
            <v>RALO FOFO SEMIESFERICO, 75 MM, PARA LAJES/ CALHAS</v>
          </cell>
          <cell r="D3640" t="str">
            <v>UN</v>
          </cell>
        </row>
        <row r="3641">
          <cell r="B3641">
            <v>5102</v>
          </cell>
          <cell r="C3641" t="str">
            <v>RALO SECO / RALO DE PASSAGEM EM PVC, QUADRADO, 100 X 100 X 53 MM, SAIDA 40 MM, COM GRELHA BRANCA</v>
          </cell>
          <cell r="D3641" t="str">
            <v>UN</v>
          </cell>
          <cell r="E3641">
            <v>10.01</v>
          </cell>
          <cell r="F3641">
            <v>10.01</v>
          </cell>
        </row>
        <row r="3642">
          <cell r="B3642">
            <v>11711</v>
          </cell>
          <cell r="C3642" t="str">
            <v>RALO SECO CONICO, PVC, 100 X 40 MM, COM GRELHA QUADRADA BRANCA</v>
          </cell>
          <cell r="D3642" t="str">
            <v>UN</v>
          </cell>
          <cell r="E3642">
            <v>8.34</v>
          </cell>
          <cell r="F3642">
            <v>8.34</v>
          </cell>
        </row>
        <row r="3643">
          <cell r="B3643">
            <v>11739</v>
          </cell>
          <cell r="C3643" t="str">
            <v>RALO SECO CONICO, PVC, 100 X 40 MM, COM GRELHA REDONDA BRANCA</v>
          </cell>
          <cell r="D3643" t="str">
            <v>UN</v>
          </cell>
          <cell r="E3643">
            <v>7.14</v>
          </cell>
          <cell r="F3643">
            <v>7.14</v>
          </cell>
        </row>
        <row r="3644">
          <cell r="B3644">
            <v>11741</v>
          </cell>
          <cell r="C3644" t="str">
            <v>RALO SIFONADO CILINDRICO, PVC, 100 X 40 MM, COM GRELHA REDONDA BRANCA</v>
          </cell>
          <cell r="D3644" t="str">
            <v>UN</v>
          </cell>
          <cell r="E3644">
            <v>9.09</v>
          </cell>
          <cell r="F3644">
            <v>9.09</v>
          </cell>
        </row>
        <row r="3645">
          <cell r="B3645">
            <v>11745</v>
          </cell>
          <cell r="C3645" t="str">
            <v>RALO SIFONADO QUADRADO, PVC, 100 X 53 MM, SAIDA 40 MM, COM GRELHA QUADRADA BRANCA</v>
          </cell>
          <cell r="D3645" t="str">
            <v>UN</v>
          </cell>
          <cell r="E3645">
            <v>11.97</v>
          </cell>
          <cell r="F3645">
            <v>11.97</v>
          </cell>
        </row>
        <row r="3646">
          <cell r="B3646">
            <v>11743</v>
          </cell>
          <cell r="C3646" t="str">
            <v>RALO SIFONADO REDONDO CONICO, PVC, 100 X 40 MM, COM GRELHA REDONDA BRANCA</v>
          </cell>
          <cell r="D3646" t="str">
            <v>UN</v>
          </cell>
          <cell r="E3646">
            <v>7.63</v>
          </cell>
          <cell r="F3646">
            <v>7.63</v>
          </cell>
        </row>
        <row r="3647">
          <cell r="B3647">
            <v>5104</v>
          </cell>
          <cell r="C3647" t="str">
            <v>REBITE DE REPUXO EM ALUMINIO VAZADO, DIAMETRO 3,2 X 8 MM DE COMPRIMENTO (1KG = 1025 UNIDADES)</v>
          </cell>
          <cell r="D3647" t="str">
            <v>KG</v>
          </cell>
        </row>
        <row r="3648">
          <cell r="B3648">
            <v>44530</v>
          </cell>
          <cell r="C3648" t="str">
            <v>REBOLO ABRASIVO RETO DE USO GERAL GRAO 36, DE 6 X 1" (DIAMETRO X ESPESSURA)</v>
          </cell>
          <cell r="D3648" t="str">
            <v>UN</v>
          </cell>
          <cell r="E3648">
            <v>59.09</v>
          </cell>
          <cell r="F3648">
            <v>59.09</v>
          </cell>
        </row>
        <row r="3649">
          <cell r="B3649">
            <v>2710</v>
          </cell>
          <cell r="C3649" t="str">
            <v>REBOLO ABRASIVO RETO DE USO GERAL GRAO 36, DE 6 X 3/4" (DIAMETRO X ESPESSURA)</v>
          </cell>
          <cell r="D3649" t="str">
            <v>UN</v>
          </cell>
          <cell r="E3649">
            <v>47.19</v>
          </cell>
          <cell r="F3649">
            <v>47.19</v>
          </cell>
        </row>
        <row r="3650">
          <cell r="B3650">
            <v>14575</v>
          </cell>
          <cell r="C3650" t="str">
            <v>RECICLADORA DE ASFALTO A FRIO SOBRE RODAS, LARG. FRESAGEM 2,00 M, POT. 315 KW/422 HP</v>
          </cell>
          <cell r="D3650" t="str">
            <v>UN</v>
          </cell>
        </row>
        <row r="3651">
          <cell r="B3651">
            <v>20043</v>
          </cell>
          <cell r="C3651" t="str">
            <v>REDUCAO EXCENTRICA PVC, DN 100 X 50 MM, PARA ESGOTO PREDIAL</v>
          </cell>
          <cell r="D3651" t="str">
            <v>UN</v>
          </cell>
          <cell r="E3651">
            <v>8.0500000000000007</v>
          </cell>
          <cell r="F3651">
            <v>8.0500000000000007</v>
          </cell>
        </row>
        <row r="3652">
          <cell r="B3652">
            <v>20044</v>
          </cell>
          <cell r="C3652" t="str">
            <v>REDUCAO EXCENTRICA PVC, DN 100 X 75 MM, PARA ESGOTO PREDIAL</v>
          </cell>
          <cell r="D3652" t="str">
            <v>UN</v>
          </cell>
          <cell r="E3652">
            <v>9.33</v>
          </cell>
          <cell r="F3652">
            <v>9.33</v>
          </cell>
        </row>
        <row r="3653">
          <cell r="B3653">
            <v>20042</v>
          </cell>
          <cell r="C3653" t="str">
            <v>REDUCAO EXCENTRICA PVC, DN 75 X 50 MM, PARA ESGOTO PREDIAL</v>
          </cell>
          <cell r="D3653" t="str">
            <v>UN</v>
          </cell>
          <cell r="E3653">
            <v>6.98</v>
          </cell>
          <cell r="F3653">
            <v>6.98</v>
          </cell>
        </row>
        <row r="3654">
          <cell r="B3654">
            <v>20046</v>
          </cell>
          <cell r="C3654" t="str">
            <v>REDUCAO EXCENTRICA PVC, SERIE R, DN 100 X 75 MM, PARA ESGOTO PREDIAL</v>
          </cell>
          <cell r="D3654" t="str">
            <v>UN</v>
          </cell>
          <cell r="E3654">
            <v>16.53</v>
          </cell>
          <cell r="F3654">
            <v>16.53</v>
          </cell>
        </row>
        <row r="3655">
          <cell r="B3655">
            <v>20047</v>
          </cell>
          <cell r="C3655" t="str">
            <v>REDUCAO EXCENTRICA PVC, SERIE R, DN 150 X 100 MM, PARA ESGOTO PREDIAL</v>
          </cell>
          <cell r="D3655" t="str">
            <v>UN</v>
          </cell>
          <cell r="E3655">
            <v>49.56</v>
          </cell>
          <cell r="F3655">
            <v>49.56</v>
          </cell>
        </row>
        <row r="3656">
          <cell r="B3656">
            <v>20045</v>
          </cell>
          <cell r="C3656" t="str">
            <v>REDUCAO EXCENTRICA PVC, SERIE R, DN 75 X 50 MM, PARA ESGOTO PREDIAL</v>
          </cell>
          <cell r="D3656" t="str">
            <v>UN</v>
          </cell>
          <cell r="E3656">
            <v>8.36</v>
          </cell>
          <cell r="F3656">
            <v>8.36</v>
          </cell>
        </row>
        <row r="3657">
          <cell r="B3657">
            <v>20972</v>
          </cell>
          <cell r="C3657" t="str">
            <v>REDUCAO FIXA TIPO STORZ, ENGATE RAPIDO 2.1/2" X 1.1/2", EM LATAO, PARA INSTALACAO PREDIAL COMBATE A INCENDIO PREDIAL</v>
          </cell>
          <cell r="D3657" t="str">
            <v>UN</v>
          </cell>
          <cell r="E3657">
            <v>164.28</v>
          </cell>
          <cell r="F3657">
            <v>164.28</v>
          </cell>
        </row>
        <row r="3658">
          <cell r="B3658">
            <v>11321</v>
          </cell>
          <cell r="C3658" t="str">
            <v>REDUCAO PVC PBA, JE, PB, DN 100 X 50 / DE 110 X 60 MM, PARA REDE DE AGUA</v>
          </cell>
          <cell r="D3658" t="str">
            <v>UN</v>
          </cell>
        </row>
        <row r="3659">
          <cell r="B3659">
            <v>11323</v>
          </cell>
          <cell r="C3659" t="str">
            <v>REDUCAO PVC PBA, JE, PB, DN 100 X 75 / DE 110 X 85 MM, PARA REDE DE AGUA</v>
          </cell>
          <cell r="D3659" t="str">
            <v>UN</v>
          </cell>
        </row>
        <row r="3660">
          <cell r="B3660">
            <v>20327</v>
          </cell>
          <cell r="C3660" t="str">
            <v>REDUCAO PVC PBA, JE, PB, DN 75 X 50 / DE 85 X 60 MM, PARA REDE DE AGUA</v>
          </cell>
          <cell r="D3660" t="str">
            <v>UN</v>
          </cell>
        </row>
        <row r="3661">
          <cell r="B3661">
            <v>6034</v>
          </cell>
          <cell r="C3661" t="str">
            <v>REGISTRO DE ESFERA DE PASSEIO, PVC PARA POLIETILENO, 20 MM</v>
          </cell>
          <cell r="D3661" t="str">
            <v>UN</v>
          </cell>
          <cell r="E3661">
            <v>11.79</v>
          </cell>
          <cell r="F3661">
            <v>11.79</v>
          </cell>
        </row>
        <row r="3662">
          <cell r="B3662">
            <v>6036</v>
          </cell>
          <cell r="C3662" t="str">
            <v>REGISTRO DE ESFERA PVC, COM BORBOLETA, COM ROSCA EXTERNA, DE 1/2"</v>
          </cell>
          <cell r="D3662" t="str">
            <v>UN</v>
          </cell>
          <cell r="E3662">
            <v>16.059999999999999</v>
          </cell>
          <cell r="F3662">
            <v>16.059999999999999</v>
          </cell>
        </row>
        <row r="3663">
          <cell r="B3663">
            <v>6031</v>
          </cell>
          <cell r="C3663" t="str">
            <v>REGISTRO DE ESFERA PVC, COM BORBOLETA, COM ROSCA EXTERNA, DE 3/4"</v>
          </cell>
          <cell r="D3663" t="str">
            <v>UN</v>
          </cell>
          <cell r="E3663">
            <v>18.87</v>
          </cell>
          <cell r="F3663">
            <v>18.87</v>
          </cell>
        </row>
        <row r="3664">
          <cell r="B3664">
            <v>6029</v>
          </cell>
          <cell r="C3664" t="str">
            <v>REGISTRO DE ESFERA PVC, COM CABECA QUADRADA, COM ROSCA EXTERNA, 1/2"</v>
          </cell>
          <cell r="D3664" t="str">
            <v>UN</v>
          </cell>
          <cell r="E3664">
            <v>19.07</v>
          </cell>
          <cell r="F3664">
            <v>19.07</v>
          </cell>
        </row>
        <row r="3665">
          <cell r="B3665">
            <v>6033</v>
          </cell>
          <cell r="C3665" t="str">
            <v>REGISTRO DE ESFERA PVC, COM CABECA QUADRADA, COM ROSCA EXTERNA, 3/4"</v>
          </cell>
          <cell r="D3665" t="str">
            <v>UN</v>
          </cell>
          <cell r="E3665">
            <v>25.13</v>
          </cell>
          <cell r="F3665">
            <v>25.13</v>
          </cell>
        </row>
        <row r="3666">
          <cell r="B3666">
            <v>11672</v>
          </cell>
          <cell r="C3666" t="str">
            <v>REGISTRO DE ESFERA, PVC, COM VOLANTE, VS, ROSCAVEL, DN 1 1/2", COM CORPO DIVIDIDO</v>
          </cell>
          <cell r="D3666" t="str">
            <v>UN</v>
          </cell>
          <cell r="E3666">
            <v>54.67</v>
          </cell>
          <cell r="F3666">
            <v>54.67</v>
          </cell>
        </row>
        <row r="3667">
          <cell r="B3667">
            <v>11669</v>
          </cell>
          <cell r="C3667" t="str">
            <v>REGISTRO DE ESFERA, PVC, COM VOLANTE, VS, ROSCAVEL, DN 1 1/4", COM CORPO DIVIDIDO</v>
          </cell>
          <cell r="D3667" t="str">
            <v>UN</v>
          </cell>
          <cell r="E3667">
            <v>52.07</v>
          </cell>
          <cell r="F3667">
            <v>52.07</v>
          </cell>
        </row>
        <row r="3668">
          <cell r="B3668">
            <v>20055</v>
          </cell>
          <cell r="C3668" t="str">
            <v>REGISTRO DE ESFERA, PVC, COM VOLANTE, VS, ROSCAVEL, DN 1", COM CORPO DIVIDIDO</v>
          </cell>
          <cell r="D3668" t="str">
            <v>UN</v>
          </cell>
          <cell r="E3668">
            <v>38.99</v>
          </cell>
          <cell r="F3668">
            <v>38.99</v>
          </cell>
        </row>
        <row r="3669">
          <cell r="B3669">
            <v>11670</v>
          </cell>
          <cell r="C3669" t="str">
            <v>REGISTRO DE ESFERA, PVC, COM VOLANTE, VS, ROSCAVEL, DN 1/2", COM CORPO DIVIDIDO</v>
          </cell>
          <cell r="D3669" t="str">
            <v>UN</v>
          </cell>
          <cell r="E3669">
            <v>19.940000000000001</v>
          </cell>
          <cell r="F3669">
            <v>19.940000000000001</v>
          </cell>
        </row>
        <row r="3670">
          <cell r="B3670">
            <v>11671</v>
          </cell>
          <cell r="C3670" t="str">
            <v>REGISTRO DE ESFERA, PVC, COM VOLANTE, VS, ROSCAVEL, DN 2", COM CORPO DIVIDIDO</v>
          </cell>
          <cell r="D3670" t="str">
            <v>UN</v>
          </cell>
          <cell r="E3670">
            <v>83.67</v>
          </cell>
          <cell r="F3670">
            <v>83.67</v>
          </cell>
        </row>
        <row r="3671">
          <cell r="B3671">
            <v>6032</v>
          </cell>
          <cell r="C3671" t="str">
            <v>REGISTRO DE ESFERA, PVC, COM VOLANTE, VS, ROSCAVEL, DN 3/4", COM CORPO DIVIDIDO</v>
          </cell>
          <cell r="D3671" t="str">
            <v>UN</v>
          </cell>
          <cell r="E3671">
            <v>23.9</v>
          </cell>
          <cell r="F3671">
            <v>23.9</v>
          </cell>
        </row>
        <row r="3672">
          <cell r="B3672">
            <v>11673</v>
          </cell>
          <cell r="C3672" t="str">
            <v>REGISTRO DE ESFERA, PVC, COM VOLANTE, VS, SOLDAVEL, DN 20 MM, COM CORPO DIVIDIDO</v>
          </cell>
          <cell r="D3672" t="str">
            <v>UN</v>
          </cell>
          <cell r="E3672">
            <v>18.82</v>
          </cell>
          <cell r="F3672">
            <v>18.82</v>
          </cell>
        </row>
        <row r="3673">
          <cell r="B3673">
            <v>11674</v>
          </cell>
          <cell r="C3673" t="str">
            <v>REGISTRO DE ESFERA, PVC, COM VOLANTE, VS, SOLDAVEL, DN 25 MM, COM CORPO DIVIDIDO</v>
          </cell>
          <cell r="D3673" t="str">
            <v>UN</v>
          </cell>
          <cell r="E3673">
            <v>24.23</v>
          </cell>
          <cell r="F3673">
            <v>24.23</v>
          </cell>
        </row>
        <row r="3674">
          <cell r="B3674">
            <v>11675</v>
          </cell>
          <cell r="C3674" t="str">
            <v>REGISTRO DE ESFERA, PVC, COM VOLANTE, VS, SOLDAVEL, DN 32 MM, COM CORPO DIVIDIDO</v>
          </cell>
          <cell r="D3674" t="str">
            <v>UN</v>
          </cell>
          <cell r="E3674">
            <v>38.479999999999997</v>
          </cell>
          <cell r="F3674">
            <v>38.479999999999997</v>
          </cell>
        </row>
        <row r="3675">
          <cell r="B3675">
            <v>11676</v>
          </cell>
          <cell r="C3675" t="str">
            <v>REGISTRO DE ESFERA, PVC, COM VOLANTE, VS, SOLDAVEL, DN 40 MM, COM CORPO DIVIDIDO</v>
          </cell>
          <cell r="D3675" t="str">
            <v>UN</v>
          </cell>
          <cell r="E3675">
            <v>51.46</v>
          </cell>
          <cell r="F3675">
            <v>51.46</v>
          </cell>
        </row>
        <row r="3676">
          <cell r="B3676">
            <v>11677</v>
          </cell>
          <cell r="C3676" t="str">
            <v>REGISTRO DE ESFERA, PVC, COM VOLANTE, VS, SOLDAVEL, DN 50 MM, COM CORPO DIVIDIDO</v>
          </cell>
          <cell r="D3676" t="str">
            <v>UN</v>
          </cell>
          <cell r="E3676">
            <v>53.15</v>
          </cell>
          <cell r="F3676">
            <v>53.15</v>
          </cell>
        </row>
        <row r="3677">
          <cell r="B3677">
            <v>11678</v>
          </cell>
          <cell r="C3677" t="str">
            <v>REGISTRO DE ESFERA, PVC, COM VOLANTE, VS, SOLDAVEL, DN 60 MM, COM CORPO DIVIDIDO</v>
          </cell>
          <cell r="D3677" t="str">
            <v>UN</v>
          </cell>
          <cell r="E3677">
            <v>97.33</v>
          </cell>
          <cell r="F3677">
            <v>97.33</v>
          </cell>
        </row>
        <row r="3678">
          <cell r="B3678">
            <v>6038</v>
          </cell>
          <cell r="C3678" t="str">
            <v>REGISTRO DE PRESSAO PVC, ROSCAVEL, VOLANTE SIMPLES, DE 1/2"</v>
          </cell>
          <cell r="D3678" t="str">
            <v>UN</v>
          </cell>
          <cell r="E3678">
            <v>6.17</v>
          </cell>
          <cell r="F3678">
            <v>6.17</v>
          </cell>
        </row>
        <row r="3679">
          <cell r="B3679">
            <v>11718</v>
          </cell>
          <cell r="C3679" t="str">
            <v>REGISTRO DE PRESSAO PVC, ROSCAVEL, VOLANTE SIMPLES, DE 3/4"</v>
          </cell>
          <cell r="D3679" t="str">
            <v>UN</v>
          </cell>
          <cell r="E3679">
            <v>17.61</v>
          </cell>
          <cell r="F3679">
            <v>17.61</v>
          </cell>
        </row>
        <row r="3680">
          <cell r="B3680">
            <v>6037</v>
          </cell>
          <cell r="C3680" t="str">
            <v>REGISTRO DE PRESSAO PVC, SOLDAVEL, VOLANTE SIMPLES, DE 20 MM</v>
          </cell>
          <cell r="D3680" t="str">
            <v>UN</v>
          </cell>
          <cell r="E3680">
            <v>12.84</v>
          </cell>
          <cell r="F3680">
            <v>12.84</v>
          </cell>
        </row>
        <row r="3681">
          <cell r="B3681">
            <v>11719</v>
          </cell>
          <cell r="C3681" t="str">
            <v>REGISTRO DE PRESSAO PVC, SOLDAVEL, VOLANTE SIMPLES, DE 25 MM</v>
          </cell>
          <cell r="D3681" t="str">
            <v>UN</v>
          </cell>
          <cell r="E3681">
            <v>14.28</v>
          </cell>
          <cell r="F3681">
            <v>14.28</v>
          </cell>
        </row>
        <row r="3682">
          <cell r="B3682">
            <v>6010</v>
          </cell>
          <cell r="C3682" t="str">
            <v>REGISTRO GAVETA BRUTO EM LATAO FORJADO, BITOLA 1 1/2"</v>
          </cell>
          <cell r="D3682" t="str">
            <v>UN</v>
          </cell>
          <cell r="E3682">
            <v>102.25</v>
          </cell>
          <cell r="F3682">
            <v>102.25</v>
          </cell>
        </row>
        <row r="3683">
          <cell r="B3683">
            <v>6017</v>
          </cell>
          <cell r="C3683" t="str">
            <v>REGISTRO GAVETA BRUTO EM LATAO FORJADO, BITOLA 1 1/4"</v>
          </cell>
          <cell r="D3683" t="str">
            <v>UN</v>
          </cell>
          <cell r="E3683">
            <v>80.989999999999995</v>
          </cell>
          <cell r="F3683">
            <v>80.989999999999995</v>
          </cell>
        </row>
        <row r="3684">
          <cell r="B3684">
            <v>6019</v>
          </cell>
          <cell r="C3684" t="str">
            <v>REGISTRO GAVETA BRUTO EM LATAO FORJADO, BITOLA 1"</v>
          </cell>
          <cell r="D3684" t="str">
            <v>UN</v>
          </cell>
          <cell r="E3684">
            <v>59.43</v>
          </cell>
          <cell r="F3684">
            <v>59.43</v>
          </cell>
        </row>
        <row r="3685">
          <cell r="B3685">
            <v>6020</v>
          </cell>
          <cell r="C3685" t="str">
            <v>REGISTRO GAVETA BRUTO EM LATAO FORJADO, BITOLA 1/2"</v>
          </cell>
          <cell r="D3685" t="str">
            <v>UN</v>
          </cell>
          <cell r="E3685">
            <v>35.69</v>
          </cell>
          <cell r="F3685">
            <v>35.69</v>
          </cell>
        </row>
        <row r="3686">
          <cell r="B3686">
            <v>6011</v>
          </cell>
          <cell r="C3686" t="str">
            <v>REGISTRO GAVETA BRUTO EM LATAO FORJADO, BITOLA 2 1/2"</v>
          </cell>
          <cell r="D3686" t="str">
            <v>UN</v>
          </cell>
          <cell r="E3686">
            <v>295.38</v>
          </cell>
          <cell r="F3686">
            <v>295.38</v>
          </cell>
        </row>
        <row r="3687">
          <cell r="B3687">
            <v>6028</v>
          </cell>
          <cell r="C3687" t="str">
            <v>REGISTRO GAVETA BRUTO EM LATAO FORJADO, BITOLA 2"</v>
          </cell>
          <cell r="D3687" t="str">
            <v>UN</v>
          </cell>
          <cell r="E3687">
            <v>142.41999999999999</v>
          </cell>
          <cell r="F3687">
            <v>142.41999999999999</v>
          </cell>
        </row>
        <row r="3688">
          <cell r="B3688">
            <v>6012</v>
          </cell>
          <cell r="C3688" t="str">
            <v>REGISTRO GAVETA BRUTO EM LATAO FORJADO, BITOLA 3"</v>
          </cell>
          <cell r="D3688" t="str">
            <v>UN</v>
          </cell>
          <cell r="E3688">
            <v>357.6</v>
          </cell>
          <cell r="F3688">
            <v>357.6</v>
          </cell>
        </row>
        <row r="3689">
          <cell r="B3689">
            <v>6016</v>
          </cell>
          <cell r="C3689" t="str">
            <v>REGISTRO GAVETA BRUTO EM LATAO FORJADO, BITOLA 3/4"</v>
          </cell>
          <cell r="D3689" t="str">
            <v>UN</v>
          </cell>
          <cell r="E3689">
            <v>37.65</v>
          </cell>
          <cell r="F3689">
            <v>37.65</v>
          </cell>
        </row>
        <row r="3690">
          <cell r="B3690">
            <v>6027</v>
          </cell>
          <cell r="C3690" t="str">
            <v>REGISTRO GAVETA BRUTO EM LATAO FORJADO, BITOLA 4"</v>
          </cell>
          <cell r="D3690" t="str">
            <v>UN</v>
          </cell>
          <cell r="E3690">
            <v>745.12</v>
          </cell>
          <cell r="F3690">
            <v>745.12</v>
          </cell>
        </row>
        <row r="3691">
          <cell r="B3691">
            <v>6015</v>
          </cell>
          <cell r="C3691" t="str">
            <v>REGISTRO GAVETA COM ACABAMENTO E CANOPLA CROMADOS, SIMPLES, BITOLA 1 1/2"</v>
          </cell>
          <cell r="D3691" t="str">
            <v>UN</v>
          </cell>
          <cell r="E3691">
            <v>163.51</v>
          </cell>
          <cell r="F3691">
            <v>163.51</v>
          </cell>
        </row>
        <row r="3692">
          <cell r="B3692">
            <v>6014</v>
          </cell>
          <cell r="C3692" t="str">
            <v>REGISTRO GAVETA COM ACABAMENTO E CANOPLA CROMADOS, SIMPLES, BITOLA 1 1/4"</v>
          </cell>
          <cell r="D3692" t="str">
            <v>UN</v>
          </cell>
          <cell r="E3692">
            <v>156.32</v>
          </cell>
          <cell r="F3692">
            <v>156.32</v>
          </cell>
        </row>
        <row r="3693">
          <cell r="B3693">
            <v>6013</v>
          </cell>
          <cell r="C3693" t="str">
            <v>REGISTRO GAVETA COM ACABAMENTO E CANOPLA CROMADOS, SIMPLES, BITOLA 1"</v>
          </cell>
          <cell r="D3693" t="str">
            <v>UN</v>
          </cell>
          <cell r="E3693">
            <v>112.44</v>
          </cell>
          <cell r="F3693">
            <v>112.44</v>
          </cell>
        </row>
        <row r="3694">
          <cell r="B3694">
            <v>6006</v>
          </cell>
          <cell r="C3694" t="str">
            <v>REGISTRO GAVETA COM ACABAMENTO E CANOPLA CROMADOS, SIMPLES, BITOLA 1/2"</v>
          </cell>
          <cell r="D3694" t="str">
            <v>UN</v>
          </cell>
          <cell r="E3694">
            <v>81.42</v>
          </cell>
          <cell r="F3694">
            <v>81.42</v>
          </cell>
        </row>
        <row r="3695">
          <cell r="B3695">
            <v>6005</v>
          </cell>
          <cell r="C3695" t="str">
            <v>REGISTRO GAVETA COM ACABAMENTO E CANOPLA CROMADOS, SIMPLES, BITOLA 3/4"</v>
          </cell>
          <cell r="D3695" t="str">
            <v>UN</v>
          </cell>
          <cell r="E3695">
            <v>91.85</v>
          </cell>
          <cell r="F3695">
            <v>91.85</v>
          </cell>
        </row>
        <row r="3696">
          <cell r="B3696">
            <v>11756</v>
          </cell>
          <cell r="C3696" t="str">
            <v>REGISTRO OU REGULADOR DE GAS COZINHA, VAZAO DE 2 KG/H, 2,8 KPA</v>
          </cell>
          <cell r="D3696" t="str">
            <v>UN</v>
          </cell>
          <cell r="E3696">
            <v>43.87</v>
          </cell>
          <cell r="F3696">
            <v>43.87</v>
          </cell>
        </row>
        <row r="3697">
          <cell r="B3697">
            <v>10904</v>
          </cell>
          <cell r="C3697" t="str">
            <v>REGISTRO OU VALVULA GLOBO ANGULAR EM LATAO, PARA HIDRANTES EM INSTALACAO PREDIAL DE INCENDIO, 45 GRAUS, DIAMETRO DE 2 1/2", COM VOLANTE, CLASSE DE PRESSAO DE ATE 200 PSI</v>
          </cell>
          <cell r="D3697" t="str">
            <v>UN</v>
          </cell>
          <cell r="E3697">
            <v>230</v>
          </cell>
          <cell r="F3697">
            <v>230</v>
          </cell>
        </row>
        <row r="3698">
          <cell r="B3698">
            <v>11752</v>
          </cell>
          <cell r="C3698" t="str">
            <v>REGISTRO PRESSAO BRUTO EM LATAO FORJADO, BITOLA 1/2"</v>
          </cell>
          <cell r="D3698" t="str">
            <v>UN</v>
          </cell>
          <cell r="E3698">
            <v>25.29</v>
          </cell>
          <cell r="F3698">
            <v>25.29</v>
          </cell>
        </row>
        <row r="3699">
          <cell r="B3699">
            <v>11753</v>
          </cell>
          <cell r="C3699" t="str">
            <v>REGISTRO PRESSAO BRUTO EM LATAO FORJADO, BITOLA 3/4"</v>
          </cell>
          <cell r="D3699" t="str">
            <v>UN</v>
          </cell>
          <cell r="E3699">
            <v>30.2</v>
          </cell>
          <cell r="F3699">
            <v>30.2</v>
          </cell>
        </row>
        <row r="3700">
          <cell r="B3700">
            <v>6021</v>
          </cell>
          <cell r="C3700" t="str">
            <v>REGISTRO PRESSAO COM ACABAMENTO E CANOPLA CROMADA, SIMPLES, BITOLA 1/2"</v>
          </cell>
          <cell r="D3700" t="str">
            <v>UN</v>
          </cell>
          <cell r="E3700">
            <v>83.81</v>
          </cell>
          <cell r="F3700">
            <v>83.81</v>
          </cell>
        </row>
        <row r="3701">
          <cell r="B3701">
            <v>6024</v>
          </cell>
          <cell r="C3701" t="str">
            <v>REGISTRO PRESSAO COM ACABAMENTO E CANOPLA CROMADA, SIMPLES, BITOLA 3/4"</v>
          </cell>
          <cell r="D3701" t="str">
            <v>UN</v>
          </cell>
          <cell r="E3701">
            <v>86.63</v>
          </cell>
          <cell r="F3701">
            <v>86.63</v>
          </cell>
        </row>
        <row r="3702">
          <cell r="B3702">
            <v>38379</v>
          </cell>
          <cell r="C3702" t="str">
            <v>REGUA DE ALUMINIO PARA PEDREIRO 2 M X *25,5* MM</v>
          </cell>
          <cell r="D3702" t="str">
            <v>M</v>
          </cell>
          <cell r="E3702">
            <v>48.38</v>
          </cell>
          <cell r="F3702">
            <v>48.38</v>
          </cell>
        </row>
        <row r="3703">
          <cell r="B3703">
            <v>13897</v>
          </cell>
          <cell r="C3703" t="str">
            <v>REGUA VIBRADORA DUPLA PARA CONCRETO A GASOLINA 5,5 HP, PESO DE 60 KG, COMPRIMENTO 4 M</v>
          </cell>
          <cell r="D3703" t="str">
            <v>UN</v>
          </cell>
        </row>
        <row r="3704">
          <cell r="B3704">
            <v>10640</v>
          </cell>
          <cell r="C3704" t="str">
            <v>REGUA VIBRATORIA DE CONCRETO TRELICADA, EQUIPADA COM MOTOR A GASOLINA DE 9 HP</v>
          </cell>
          <cell r="D3704" t="str">
            <v>UN</v>
          </cell>
        </row>
        <row r="3705">
          <cell r="B3705">
            <v>34357</v>
          </cell>
          <cell r="C3705" t="str">
            <v>REJUNTE CIMENTICIO, QUALQUER COR</v>
          </cell>
          <cell r="D3705" t="str">
            <v>KG</v>
          </cell>
          <cell r="E3705">
            <v>5.87</v>
          </cell>
          <cell r="F3705">
            <v>5.87</v>
          </cell>
        </row>
        <row r="3706">
          <cell r="B3706">
            <v>37329</v>
          </cell>
          <cell r="C3706" t="str">
            <v>REJUNTE EPOXI, QUALQUER COR</v>
          </cell>
          <cell r="D3706" t="str">
            <v>KG</v>
          </cell>
          <cell r="E3706">
            <v>123.67</v>
          </cell>
          <cell r="F3706">
            <v>123.67</v>
          </cell>
        </row>
        <row r="3707">
          <cell r="B3707">
            <v>2510</v>
          </cell>
          <cell r="C3707" t="str">
            <v>RELE FOTOELETRICO INTERNO E EXTERNO BIVOLT 1000 W, DE CONECTOR, SEM BASE</v>
          </cell>
          <cell r="D3707" t="str">
            <v>UN</v>
          </cell>
        </row>
        <row r="3708">
          <cell r="B3708">
            <v>12359</v>
          </cell>
          <cell r="C3708" t="str">
            <v>RELE TERMICO BIMETAL PARA USO EM MOTORES TRIFASICOS, TENSAO 380 V, POTENCIA ATE 15 CV, CORRENTE NOMINAL MAXIMA 22 A</v>
          </cell>
          <cell r="D3708" t="str">
            <v>UN</v>
          </cell>
        </row>
        <row r="3709">
          <cell r="B3709">
            <v>7353</v>
          </cell>
          <cell r="C3709" t="str">
            <v>RESINA ACRILICA PREMIUM BASE AGUA - COR BRANCA</v>
          </cell>
          <cell r="D3709" t="str">
            <v>L</v>
          </cell>
          <cell r="E3709">
            <v>40.94</v>
          </cell>
          <cell r="F3709">
            <v>40.94</v>
          </cell>
        </row>
        <row r="3710">
          <cell r="B3710">
            <v>36144</v>
          </cell>
          <cell r="C3710" t="str">
            <v>RESPIRADOR DESCARTAVEL SEM VALVULA DE EXALACAO, PFF 1</v>
          </cell>
          <cell r="D3710" t="str">
            <v>UN</v>
          </cell>
          <cell r="E3710">
            <v>1.88</v>
          </cell>
          <cell r="F3710">
            <v>1.88</v>
          </cell>
        </row>
        <row r="3711">
          <cell r="B3711">
            <v>10518</v>
          </cell>
          <cell r="C3711" t="str">
            <v>RETARDO PARA CORDEL DETONANTE</v>
          </cell>
          <cell r="D3711" t="str">
            <v>UN</v>
          </cell>
        </row>
        <row r="3712">
          <cell r="B3712">
            <v>36530</v>
          </cell>
          <cell r="C3712" t="str">
            <v>RETROESCAVADEIRA SOBRE RODAS COM CARREGADEIRA, TRACAO 4 X 2, POTENCIA LIQUIDA 79 HP, PESO OPERACIONAL MINIMO DE 6570 KG, CAPACIDADE DA CARREGADEIRA DE 1,00 M3 E DA RETROESCAVADEIRA MINIMA DE 0,20 M3, PROFUNDIDADE DE ESCAVACAO MAXIMA DE 4,37 M</v>
          </cell>
          <cell r="D3712" t="str">
            <v>UN</v>
          </cell>
        </row>
        <row r="3713">
          <cell r="B3713">
            <v>6046</v>
          </cell>
          <cell r="C3713" t="str">
            <v>RETROESCAVADEIRA SOBRE RODAS COM CARREGADEIRA, TRACAO 4 X 4, POTENCIA LIQUIDA 72 HP, PESO OPERACIONAL MINIMO DE 7140 KG, CAPACIDADE MINIMA DA CARREGADEIRA DE 0,79 M3 E DA RETROESCAVADEIRA MINIMA DE 0,18 M3, PROFUNDIDADE DE ESCAVACAO MAXIMA DE 4,50 M</v>
          </cell>
          <cell r="D3713" t="str">
            <v>UN</v>
          </cell>
        </row>
        <row r="3714">
          <cell r="B3714">
            <v>36531</v>
          </cell>
          <cell r="C3714" t="str">
            <v>RETROESCAVADEIRA SOBRE RODAS COM CARREGADEIRA, TRACAO 4 X 4, POTENCIA LIQUIDA 88 HP, PESO OPERACIONAL MINIMO DE 6674 KG, CAPACIDADE DA CARREGADEIRA DE 1,00 M3 E DA RETROESCAVADEIRA MINIMA DE 0,26 M3, PROFUNDIDADE DE ESCAVACAO MAXIMA DE 4,37 M</v>
          </cell>
          <cell r="D3714" t="str">
            <v>UN</v>
          </cell>
        </row>
        <row r="3715">
          <cell r="B3715">
            <v>34684</v>
          </cell>
          <cell r="C3715" t="str">
            <v>REVESTIMENTO DE PAREDE EM GRANILITE, MARMORITE OU GRANITINA - ESP = 5 MM (INCLUSO EXECUCAO)</v>
          </cell>
          <cell r="D3715" t="str">
            <v>M2</v>
          </cell>
        </row>
        <row r="3716">
          <cell r="B3716">
            <v>34683</v>
          </cell>
          <cell r="C3716" t="str">
            <v>REVESTIMENTO DE PAREDE EM GRANILITE, MARMORITE OU GRANITINA COLORIDO - ESP = 5 MM (INCLUSO EXECUCAO)</v>
          </cell>
          <cell r="D3716" t="str">
            <v>M2</v>
          </cell>
        </row>
        <row r="3717">
          <cell r="B3717">
            <v>44954</v>
          </cell>
          <cell r="C3717" t="str">
            <v>REVESTIMENTO EM CERAMICA ESMALTADA PARA FACHADAS, PECAS NO FORMATO APROX. *5 X 15* CM, FORNECIDAS EM PLACAS COM PECAS UNIDAS EM PONTOS</v>
          </cell>
          <cell r="D3717" t="str">
            <v>M2</v>
          </cell>
          <cell r="E3717">
            <v>109.59</v>
          </cell>
          <cell r="F3717">
            <v>109.59</v>
          </cell>
        </row>
        <row r="3718">
          <cell r="B3718">
            <v>44955</v>
          </cell>
          <cell r="C3718" t="str">
            <v>REVESTIMENTO EM CERAMICA ESMALTADA PARA FACHADAS, PECAS NO FORMATO APROX. *7 X 26* CM, FORNECIDAS EM PLACAS COM PECAS UNIDAS EM PONTOS</v>
          </cell>
          <cell r="D3718" t="str">
            <v>M2</v>
          </cell>
          <cell r="E3718">
            <v>160.16</v>
          </cell>
          <cell r="F3718">
            <v>160.16</v>
          </cell>
        </row>
        <row r="3719">
          <cell r="B3719">
            <v>10515</v>
          </cell>
          <cell r="C3719" t="str">
            <v>REVESTIMENTO EM CERAMICA ESMALTADA, FORMATO MAIOR A 2025 CM2</v>
          </cell>
          <cell r="D3719" t="str">
            <v>M2</v>
          </cell>
          <cell r="E3719">
            <v>54.4</v>
          </cell>
          <cell r="F3719">
            <v>54.4</v>
          </cell>
        </row>
        <row r="3720">
          <cell r="B3720">
            <v>153</v>
          </cell>
          <cell r="C3720" t="str">
            <v>REVESTIMENTO EPOXI DE ALTA RESISTENCIA QUIMICA, ISENTO DE SOLVENTES, BICOMPONENTE</v>
          </cell>
          <cell r="D3720" t="str">
            <v>L</v>
          </cell>
          <cell r="E3720">
            <v>100.89</v>
          </cell>
          <cell r="F3720">
            <v>100.89</v>
          </cell>
        </row>
        <row r="3721">
          <cell r="B3721">
            <v>34682</v>
          </cell>
          <cell r="C3721" t="str">
            <v>REVESTIMENTO PARA ESCADA EM GRANILITE, MARMORITE OU GRANITINA ESP = 8 MM (INCLUSO EXECUCAO)</v>
          </cell>
          <cell r="D3721" t="str">
            <v>M2</v>
          </cell>
        </row>
        <row r="3722">
          <cell r="B3722">
            <v>536</v>
          </cell>
          <cell r="C3722" t="str">
            <v>REVESTIMENTO PARA PAREDE, EM CERAMICA ESMALTADA, FORMATO MENOR OU IGUAL A 2025 CM2</v>
          </cell>
          <cell r="D3722" t="str">
            <v>M2</v>
          </cell>
          <cell r="E3722">
            <v>30.64</v>
          </cell>
          <cell r="F3722">
            <v>30.64</v>
          </cell>
        </row>
        <row r="3723">
          <cell r="B3723">
            <v>20205</v>
          </cell>
          <cell r="C3723" t="str">
            <v>RIPA APARELHADA *1,5 X 5* CM, EM MACARANDUBA/MASSARANDUBA, ANGELIM OU EQUIVALENTE DA REGIAO</v>
          </cell>
          <cell r="D3723" t="str">
            <v>M</v>
          </cell>
          <cell r="E3723">
            <v>3.7</v>
          </cell>
          <cell r="F3723">
            <v>3.7</v>
          </cell>
        </row>
        <row r="3724">
          <cell r="B3724">
            <v>4412</v>
          </cell>
          <cell r="C3724" t="str">
            <v>RIPA NAO APARELHADA *1 X 3* CM, EM MACARANDUBA/MASSARANDUBA, ANGELIM OU EQUIVALENTE DA REGIAO - BRUTA</v>
          </cell>
          <cell r="D3724" t="str">
            <v>M</v>
          </cell>
          <cell r="E3724">
            <v>2.2200000000000002</v>
          </cell>
          <cell r="F3724">
            <v>2.2200000000000002</v>
          </cell>
        </row>
        <row r="3725">
          <cell r="B3725">
            <v>4408</v>
          </cell>
          <cell r="C3725" t="str">
            <v>RIPA NAO APARELHADA, *1,5 X 5* CM, EM MACARANDUBA/MASSARANDUBA, ANGELIM OU EQUIVALENTE DA REGIAO - BRUTA</v>
          </cell>
          <cell r="D3725" t="str">
            <v>M</v>
          </cell>
          <cell r="E3725">
            <v>2.77</v>
          </cell>
          <cell r="F3725">
            <v>2.77</v>
          </cell>
        </row>
        <row r="3726">
          <cell r="B3726">
            <v>36250</v>
          </cell>
          <cell r="C3726" t="str">
            <v>RODAFORRO EM PVC, PARA FORRO DE PVC, COMPRIMENTO 6 M</v>
          </cell>
          <cell r="D3726" t="str">
            <v>M</v>
          </cell>
          <cell r="E3726">
            <v>4.53</v>
          </cell>
          <cell r="F3726">
            <v>4.53</v>
          </cell>
        </row>
        <row r="3727">
          <cell r="B3727">
            <v>10857</v>
          </cell>
          <cell r="C3727" t="str">
            <v>RODAPE ARDOSIA, CINZA, 10 CM, E= *1CM</v>
          </cell>
          <cell r="D3727" t="str">
            <v>M</v>
          </cell>
        </row>
        <row r="3728">
          <cell r="B3728">
            <v>4803</v>
          </cell>
          <cell r="C3728" t="str">
            <v>RODAPE DE BORRACHA LISO, H = 70 MM, E = *2* MM, PARA ARGAMASSA, PRETO</v>
          </cell>
          <cell r="D3728" t="str">
            <v>M</v>
          </cell>
          <cell r="E3728">
            <v>44.28</v>
          </cell>
          <cell r="F3728">
            <v>44.28</v>
          </cell>
        </row>
        <row r="3729">
          <cell r="B3729">
            <v>6186</v>
          </cell>
          <cell r="C3729" t="str">
            <v>RODAPE DE MADEIRA MACICA CUMARU/IPE CHAMPANHE OU EQUIVALENTE DA REGIAO, *1,5 X 7 CM</v>
          </cell>
          <cell r="D3729" t="str">
            <v>M</v>
          </cell>
        </row>
        <row r="3730">
          <cell r="B3730">
            <v>4829</v>
          </cell>
          <cell r="C3730" t="str">
            <v>RODAPE EM MARMORE, POLIDO, BRANCO COMUM, L= *7* CM, E= *2* CM, CORTE RETO</v>
          </cell>
          <cell r="D3730" t="str">
            <v>M</v>
          </cell>
          <cell r="E3730">
            <v>59.52</v>
          </cell>
          <cell r="F3730">
            <v>59.52</v>
          </cell>
        </row>
        <row r="3731">
          <cell r="B3731">
            <v>39829</v>
          </cell>
          <cell r="C3731" t="str">
            <v>RODAPE EM POLIESTIRENO, BRANCO, H = *5* CM, E = *1,5* CM</v>
          </cell>
          <cell r="D3731" t="str">
            <v>M</v>
          </cell>
        </row>
        <row r="3732">
          <cell r="B3732">
            <v>20231</v>
          </cell>
          <cell r="C3732" t="str">
            <v>RODAPE OU RODABANCADA EM GRANITO, POLIDO, TIPO ANDORINHA/ QUARTZ/ CASTELO/ CORUMBA OU OUTROS EQUIVALENTES DA REGIAO, H= 10 CM, E= *2,0* CM</v>
          </cell>
          <cell r="D3732" t="str">
            <v>M</v>
          </cell>
          <cell r="E3732">
            <v>79.63</v>
          </cell>
          <cell r="F3732">
            <v>79.63</v>
          </cell>
        </row>
        <row r="3733">
          <cell r="B3733">
            <v>4804</v>
          </cell>
          <cell r="C3733" t="str">
            <v>RODAPE PLANO PARA PISO VINILICO, H = 5 CM</v>
          </cell>
          <cell r="D3733" t="str">
            <v>M</v>
          </cell>
          <cell r="E3733">
            <v>33.99</v>
          </cell>
          <cell r="F3733">
            <v>33.99</v>
          </cell>
        </row>
        <row r="3734">
          <cell r="B3734">
            <v>34680</v>
          </cell>
          <cell r="C3734" t="str">
            <v>RODAPE PRE-MOLDADO DE GRANILITE, MARMORITE OU GRANITINA L = 10 CM</v>
          </cell>
          <cell r="D3734" t="str">
            <v>M</v>
          </cell>
        </row>
        <row r="3735">
          <cell r="B3735">
            <v>11573</v>
          </cell>
          <cell r="C3735" t="str">
            <v>RODIZIO TIPO NAPOLEAO PARA JANELAS DE CORRER, EM ZAMAC, COMPRIMENTO DE APROX 60 CM, COM ROLAMENTO EM ACO</v>
          </cell>
          <cell r="D3735" t="str">
            <v>UN</v>
          </cell>
          <cell r="E3735">
            <v>6.5</v>
          </cell>
          <cell r="F3735">
            <v>6.5</v>
          </cell>
        </row>
        <row r="3736">
          <cell r="B3736">
            <v>38401</v>
          </cell>
          <cell r="C3736" t="str">
            <v>RODO PARA CHAO 40 CM, COM BORRACHA DUPLA E CABO</v>
          </cell>
          <cell r="D3736" t="str">
            <v>UN</v>
          </cell>
          <cell r="E3736">
            <v>14.98</v>
          </cell>
          <cell r="F3736">
            <v>14.98</v>
          </cell>
        </row>
        <row r="3737">
          <cell r="B3737">
            <v>11575</v>
          </cell>
          <cell r="C3737" t="str">
            <v>ROLDANA CONCAVA DUPLA, 4 RODAS, EM ZAMAC COM CHAPA DE LATAO, ROLAMENTOS EM ACO, PARA PORTAS E JANELAS DE CORRER</v>
          </cell>
          <cell r="D3737" t="str">
            <v>UN</v>
          </cell>
          <cell r="E3737">
            <v>62.74</v>
          </cell>
          <cell r="F3737">
            <v>62.74</v>
          </cell>
        </row>
        <row r="3738">
          <cell r="B3738">
            <v>38179</v>
          </cell>
          <cell r="C3738" t="str">
            <v>ROLDANA CONCAVA DUPLA, 4 RODAS, PARA PORTA DE CORRER, EM ZAMAC COM CHAPA DE ACO, ROLAMENTO INTERNO BLINDADO DE ACO REVESTIDO EM NYLON</v>
          </cell>
          <cell r="D3738" t="str">
            <v>UN</v>
          </cell>
          <cell r="E3738">
            <v>51.88</v>
          </cell>
          <cell r="F3738">
            <v>51.88</v>
          </cell>
        </row>
        <row r="3739">
          <cell r="B3739">
            <v>20256</v>
          </cell>
          <cell r="C3739" t="str">
            <v>ROLDANA PLASTICA COM PREGO, TAMANHO 30 X 30 MM, PARA INSTALACAO ELETRICA APARENTE</v>
          </cell>
          <cell r="D3739" t="str">
            <v>UN</v>
          </cell>
          <cell r="E3739">
            <v>0.45</v>
          </cell>
          <cell r="F3739">
            <v>0.45</v>
          </cell>
        </row>
        <row r="3740">
          <cell r="B3740">
            <v>14511</v>
          </cell>
          <cell r="C3740" t="str">
            <v>ROLO COMPACTADOR DE PNEUS, ESTATICO, PRESSAO VARIAVEL, POTENCIA 110 HP, PESO SEM/COM LASTRO 10,8/27 T, LARGURA DE ROLAGEM 2,30 M</v>
          </cell>
          <cell r="D3740" t="str">
            <v>UN</v>
          </cell>
          <cell r="E3740">
            <v>827982.79</v>
          </cell>
          <cell r="F3740">
            <v>827982.79</v>
          </cell>
        </row>
        <row r="3741">
          <cell r="B3741">
            <v>10642</v>
          </cell>
          <cell r="C3741" t="str">
            <v>ROLO COMPACTADOR DE PNEUS, ESTATICO, PRESSAO VARIAVEL, POTENCIA 111 HP, PESO SEM/COM LASTRO 9,5/26,0 T, LARGURA DE ROLAGEM 1,90 M</v>
          </cell>
          <cell r="D3741" t="str">
            <v>UN</v>
          </cell>
          <cell r="E3741">
            <v>780000</v>
          </cell>
          <cell r="F3741">
            <v>780000</v>
          </cell>
        </row>
        <row r="3742">
          <cell r="B3742">
            <v>14489</v>
          </cell>
          <cell r="C3742" t="str">
            <v>ROLO COMPACTADOR PE DE CARNEIRO VIBRATORIO, POTENCIA 125 HP, PESO OPERACIONAL SEM/COM LASTRO 11,95/13,30 T, IMPACTO DINAMICO 38,5/22,5 T, LARGURA DE TRABALHO 2,15 M</v>
          </cell>
          <cell r="D3742" t="str">
            <v>UN</v>
          </cell>
          <cell r="E3742">
            <v>691845.49</v>
          </cell>
          <cell r="F3742">
            <v>691845.49</v>
          </cell>
        </row>
        <row r="3743">
          <cell r="B3743">
            <v>14513</v>
          </cell>
          <cell r="C3743" t="str">
            <v>ROLO COMPACTADOR PE DE CARNEIRO VIBRATORIO, POTENCIA 80 HP, PESO OPERACIONAL SEM/COM LASTRO 7,4/8,8 T, LARGURA DE TRABALHO 1,68 M</v>
          </cell>
          <cell r="D3743" t="str">
            <v>UN</v>
          </cell>
          <cell r="E3743">
            <v>518900.53</v>
          </cell>
          <cell r="F3743">
            <v>518900.53</v>
          </cell>
        </row>
        <row r="3744">
          <cell r="B3744">
            <v>13600</v>
          </cell>
          <cell r="C3744" t="str">
            <v>ROLO COMPACTADOR VIBRATORIO DE UM CILINDRO LISO DE ACO, POTENCIA 125 HP, PESO SEM/COM LASTRO 10,75/12,92 T, IMPACTO DINAMICO 31,5/18,5 T, LARGURA TRABALHO 2,15 M</v>
          </cell>
          <cell r="D3744" t="str">
            <v>UN</v>
          </cell>
          <cell r="E3744">
            <v>669527.81999999995</v>
          </cell>
          <cell r="F3744">
            <v>669527.81999999995</v>
          </cell>
        </row>
        <row r="3745">
          <cell r="B3745">
            <v>10646</v>
          </cell>
          <cell r="C3745" t="str">
            <v>ROLO COMPACTADOR VIBRATORIO DE UM CILINDRO, ACO LISO, POTENCIA 80 HP, PESO OPERACIONAL MAXIMO 8,1 T, IMPACTO DINAMICO 16,15/9,5 T, LARGURA TRABALHO 1,68 M</v>
          </cell>
          <cell r="D3745" t="str">
            <v>UN</v>
          </cell>
          <cell r="E3745">
            <v>499088.38</v>
          </cell>
          <cell r="F3745">
            <v>499088.38</v>
          </cell>
        </row>
        <row r="3746">
          <cell r="B3746">
            <v>6070</v>
          </cell>
          <cell r="C3746" t="str">
            <v>ROLO COMPACTADOR VIBRATORIO PE DE CARNEIRO, COM CONTROLE REMOTO POR RADIO, POTENCIA 12,5 KW, PESO OPERACIONAL DE 1,675 T, LARGURA DE TRABALHO 0,85 M</v>
          </cell>
          <cell r="D3746" t="str">
            <v>UN</v>
          </cell>
          <cell r="E3746">
            <v>681942.84</v>
          </cell>
          <cell r="F3746">
            <v>681942.84</v>
          </cell>
        </row>
        <row r="3747">
          <cell r="B3747">
            <v>6069</v>
          </cell>
          <cell r="C3747" t="str">
            <v>ROLO COMPACTADOR VIBRATORIO REBOCAVEL, CILINDRO DE ACO LISO, POTENCIA DE TRACAO DE 65 CV, PESO DE 4,7 T, IMPACTO DINAMICO TOTAL DE 18,3 T, LARGURA DO ROLO 1,67 M</v>
          </cell>
          <cell r="D3747" t="str">
            <v>UN</v>
          </cell>
          <cell r="E3747">
            <v>150651.46</v>
          </cell>
          <cell r="F3747">
            <v>150651.46</v>
          </cell>
        </row>
        <row r="3748">
          <cell r="B3748">
            <v>14626</v>
          </cell>
          <cell r="C3748" t="str">
            <v>ROLO COMPACTADOR VIBRATORIO TANDEM, ACO LISO, POTENCIA 125 HP, PESO SEM/COM LASTRO 10,20/11,65 T, LARGURA DE TRABALHO 1,73 M</v>
          </cell>
          <cell r="D3748" t="str">
            <v>UN</v>
          </cell>
          <cell r="E3748">
            <v>746571.46</v>
          </cell>
          <cell r="F3748">
            <v>746571.46</v>
          </cell>
        </row>
        <row r="3749">
          <cell r="B3749">
            <v>6067</v>
          </cell>
          <cell r="C3749" t="str">
            <v>ROLO COMPACTADOR VIBRATORIO TANDEM, ACO LISO, POTENCIA 58 CV, PESO SEM/COM LASTRO 6,5/9,4 T, LARGURA DE TRABALHO 1,20 M</v>
          </cell>
          <cell r="D3749" t="str">
            <v>UN</v>
          </cell>
          <cell r="E3749">
            <v>612857.15</v>
          </cell>
          <cell r="F3749">
            <v>612857.15</v>
          </cell>
        </row>
        <row r="3750">
          <cell r="B3750">
            <v>38393</v>
          </cell>
          <cell r="C3750" t="str">
            <v>ROLO DE ESPUMA POLIESTER, 23 CM X 68 MM (COMPRIMENTO X DIAMETRO), SEM CABO</v>
          </cell>
          <cell r="D3750" t="str">
            <v>UN</v>
          </cell>
          <cell r="E3750">
            <v>16.45</v>
          </cell>
          <cell r="F3750">
            <v>16.45</v>
          </cell>
        </row>
        <row r="3751">
          <cell r="B3751">
            <v>38390</v>
          </cell>
          <cell r="C3751" t="str">
            <v>ROLO DE LA DE CARNEIRO 25 MM X 23 CM (ALTURA DA LA X COMPRIMENTO), SEM CABO</v>
          </cell>
          <cell r="D3751" t="str">
            <v>UN</v>
          </cell>
          <cell r="E3751">
            <v>36.479999999999997</v>
          </cell>
          <cell r="F3751">
            <v>36.479999999999997</v>
          </cell>
        </row>
        <row r="3752">
          <cell r="B3752">
            <v>11578</v>
          </cell>
          <cell r="C3752" t="str">
            <v>ROSETA QUADRADA, SEM FUROS, EM ACO INOX POLIDO, LARGURA APROXIMADA DE 50 MM, PARA FECHADURA DE PORTA - PARAFUSOS INCLUIDOS</v>
          </cell>
          <cell r="D3752" t="str">
            <v>UN</v>
          </cell>
          <cell r="E3752">
            <v>13.54</v>
          </cell>
          <cell r="F3752">
            <v>13.54</v>
          </cell>
        </row>
        <row r="3753">
          <cell r="B3753">
            <v>11577</v>
          </cell>
          <cell r="C3753" t="str">
            <v>ROSETA REDONDA DE SOBREPOR, SEM FUROS, EM ACO INOX POLIDO, DIAMETRO APROXIMADO DE 50 MM, PARA FECHADURA DE PORTA - PARAFUSOS INCLUIDOS</v>
          </cell>
          <cell r="D3753" t="str">
            <v>UN</v>
          </cell>
          <cell r="E3753">
            <v>12.93</v>
          </cell>
          <cell r="F3753">
            <v>12.93</v>
          </cell>
        </row>
        <row r="3754">
          <cell r="B3754">
            <v>42432</v>
          </cell>
          <cell r="C3754" t="str">
            <v>ROTACAO DIAGONAL DUPLA, APARELHO TRIPLO, EM TUBO DE ACO CARBONO, PINTURA NO PROCESSO ELETROSTATICO - EQUIPAMENTO DE GINASTICA PARA ACADEMIA AO AR LIVRE / ACADEMIA DA TERCEIRA IDADE - ATI</v>
          </cell>
          <cell r="D3754" t="str">
            <v>UN</v>
          </cell>
        </row>
        <row r="3755">
          <cell r="B3755">
            <v>42437</v>
          </cell>
          <cell r="C3755" t="str">
            <v>ROTACAO VERTICAL DUPLO, EM TUBO DE ACO CARBONO, PINTURA NO PROCESSO ELETROSTATICO - EQUIPAMENTO DE GINASTICA PARA ACADEMIA AO AR LIVRE / ACADEMIA DA TERCEIRA IDADE - ATI</v>
          </cell>
          <cell r="D3755" t="str">
            <v>UN</v>
          </cell>
        </row>
        <row r="3756">
          <cell r="B3756">
            <v>1116</v>
          </cell>
          <cell r="C3756" t="str">
            <v>RUFO EXTERNO DE CHAPA DE ACO GALVANIZADA NUM 26, CORTE 25 CM</v>
          </cell>
          <cell r="D3756" t="str">
            <v>M</v>
          </cell>
          <cell r="E3756">
            <v>17.78</v>
          </cell>
          <cell r="F3756">
            <v>17.78</v>
          </cell>
        </row>
        <row r="3757">
          <cell r="B3757">
            <v>1115</v>
          </cell>
          <cell r="C3757" t="str">
            <v>RUFO EXTERNO DE CHAPA DE ACO GALVANIZADA NUM 26, CORTE 28 CM</v>
          </cell>
          <cell r="D3757" t="str">
            <v>M</v>
          </cell>
          <cell r="E3757">
            <v>21.3</v>
          </cell>
          <cell r="F3757">
            <v>21.3</v>
          </cell>
        </row>
        <row r="3758">
          <cell r="B3758">
            <v>1113</v>
          </cell>
          <cell r="C3758" t="str">
            <v>RUFO EXTERNO/INTERNO DE CHAPA DE ACO GALVANIZADA NUM 26, CORTE 33 CM</v>
          </cell>
          <cell r="D3758" t="str">
            <v>M</v>
          </cell>
          <cell r="E3758">
            <v>24.9</v>
          </cell>
          <cell r="F3758">
            <v>24.9</v>
          </cell>
        </row>
        <row r="3759">
          <cell r="B3759">
            <v>1114</v>
          </cell>
          <cell r="C3759" t="str">
            <v>RUFO INTERNO DE CHAPA DE ACO GALVANIZADA NUM 26, CORTE 50 CM</v>
          </cell>
          <cell r="D3759" t="str">
            <v>M</v>
          </cell>
          <cell r="E3759">
            <v>29.66</v>
          </cell>
          <cell r="F3759">
            <v>29.66</v>
          </cell>
        </row>
        <row r="3760">
          <cell r="B3760">
            <v>40873</v>
          </cell>
          <cell r="C3760" t="str">
            <v>RUFO INTERNO/EXTERNO DE CHAPA DE ACO GALVANIZADA NUM 24, CORTE 25 CM</v>
          </cell>
          <cell r="D3760" t="str">
            <v>M</v>
          </cell>
          <cell r="E3760">
            <v>23.21</v>
          </cell>
          <cell r="F3760">
            <v>23.21</v>
          </cell>
        </row>
        <row r="3761">
          <cell r="B3761">
            <v>20214</v>
          </cell>
          <cell r="C3761" t="str">
            <v>RUFO PARA TELHA ESTRUTURAL DE FIBROCIMENTO 1 ABA (SEM AMIANTO)</v>
          </cell>
          <cell r="D3761" t="str">
            <v>UN</v>
          </cell>
          <cell r="E3761">
            <v>71.19</v>
          </cell>
          <cell r="F3761">
            <v>71.19</v>
          </cell>
        </row>
        <row r="3762">
          <cell r="B3762">
            <v>7237</v>
          </cell>
          <cell r="C3762" t="str">
            <v>RUFO PARA TELHA ONDULADA DE FIBROCIMENTO, E = 6 MM, ABA *260* MM, COMPRIMENTO 1100 MM (SEM AMIANTO)</v>
          </cell>
          <cell r="D3762" t="str">
            <v>UN</v>
          </cell>
          <cell r="E3762">
            <v>69.7</v>
          </cell>
          <cell r="F3762">
            <v>69.7</v>
          </cell>
        </row>
        <row r="3763">
          <cell r="B3763">
            <v>11757</v>
          </cell>
          <cell r="C3763" t="str">
            <v>SABONETEIRA DE PAREDE EM METAL CROMADO</v>
          </cell>
          <cell r="D3763" t="str">
            <v>UN</v>
          </cell>
          <cell r="E3763">
            <v>71.2</v>
          </cell>
          <cell r="F3763">
            <v>71.2</v>
          </cell>
        </row>
        <row r="3764">
          <cell r="B3764">
            <v>11758</v>
          </cell>
          <cell r="C3764" t="str">
            <v>SABONETEIRA PLASTICA TIPO DISPENSER PARA SABONETE LIQUIDO COM RESERVATORIO 800 A 1500 ML</v>
          </cell>
          <cell r="D3764" t="str">
            <v>UN</v>
          </cell>
          <cell r="E3764">
            <v>84.9</v>
          </cell>
          <cell r="F3764">
            <v>84.9</v>
          </cell>
        </row>
        <row r="3765">
          <cell r="B3765">
            <v>37526</v>
          </cell>
          <cell r="C3765" t="str">
            <v>SACO DE RAFIA PARA ENTULHO, NOVO, LISO (SEM CLICHE), *60 X 90* CM</v>
          </cell>
          <cell r="D3765" t="str">
            <v>UN</v>
          </cell>
          <cell r="E3765">
            <v>2.77</v>
          </cell>
          <cell r="F3765">
            <v>2.77</v>
          </cell>
        </row>
        <row r="3766">
          <cell r="B3766">
            <v>6076</v>
          </cell>
          <cell r="C3766" t="str">
            <v>SAIBRO PARA ARGAMASSA (COLETADO NO COMERCIO)</v>
          </cell>
          <cell r="D3766" t="str">
            <v>M3</v>
          </cell>
        </row>
        <row r="3767">
          <cell r="B3767">
            <v>13109</v>
          </cell>
          <cell r="C3767" t="str">
            <v>SAPATA DE PVC ADITIVADO NERVURADO D = 6 POLEGADAS</v>
          </cell>
          <cell r="D3767" t="str">
            <v>UN</v>
          </cell>
        </row>
        <row r="3768">
          <cell r="B3768">
            <v>13110</v>
          </cell>
          <cell r="C3768" t="str">
            <v>SAPATA DE PVC ADITIVADO NERVURADO D = 8 POLEGADAS</v>
          </cell>
          <cell r="D3768" t="str">
            <v>UN</v>
          </cell>
        </row>
        <row r="3769">
          <cell r="B3769">
            <v>7581</v>
          </cell>
          <cell r="C3769" t="str">
            <v>SAPATILHA EM ACO GALVANIZADO PARA CABOS COM DIAMETRO NOMINAL ATE 5/8"</v>
          </cell>
          <cell r="D3769" t="str">
            <v>UN</v>
          </cell>
        </row>
        <row r="3770">
          <cell r="B3770">
            <v>4509</v>
          </cell>
          <cell r="C3770" t="str">
            <v>SARRAFO *2,5 X 10* CM EM PINUS, MISTA OU EQUIVALENTE DA REGIAO - BRUTA</v>
          </cell>
          <cell r="D3770" t="str">
            <v>M</v>
          </cell>
          <cell r="E3770">
            <v>5.41</v>
          </cell>
          <cell r="F3770">
            <v>5.41</v>
          </cell>
        </row>
        <row r="3771">
          <cell r="B3771">
            <v>4512</v>
          </cell>
          <cell r="C3771" t="str">
            <v>SARRAFO *2,5 X 5* CM EM PINUS, MISTA OU EQUIVALENTE DA REGIAO - BRUTA</v>
          </cell>
          <cell r="D3771" t="str">
            <v>M</v>
          </cell>
          <cell r="E3771">
            <v>2.58</v>
          </cell>
          <cell r="F3771">
            <v>2.58</v>
          </cell>
        </row>
        <row r="3772">
          <cell r="B3772">
            <v>4517</v>
          </cell>
          <cell r="C3772" t="str">
            <v>SARRAFO *2,5 X 7,5* CM EM PINUS, MISTA OU EQUIVALENTE DA REGIAO - BRUTA</v>
          </cell>
          <cell r="D3772" t="str">
            <v>M</v>
          </cell>
          <cell r="E3772">
            <v>3.73</v>
          </cell>
          <cell r="F3772">
            <v>3.73</v>
          </cell>
        </row>
        <row r="3773">
          <cell r="B3773">
            <v>20206</v>
          </cell>
          <cell r="C3773" t="str">
            <v>SARRAFO APARELHADO *2 X 10* CM, EM MACARANDUBA/MASSARANDUBA, ANGELIM OU EQUIVALENTE DA REGIAO</v>
          </cell>
          <cell r="D3773" t="str">
            <v>M</v>
          </cell>
          <cell r="E3773">
            <v>10</v>
          </cell>
          <cell r="F3773">
            <v>10</v>
          </cell>
        </row>
        <row r="3774">
          <cell r="B3774">
            <v>4460</v>
          </cell>
          <cell r="C3774" t="str">
            <v>SARRAFO NAO APARELHADO *2,5 X 10* CM, EM MACARANDUBA/MASSARANDUBA, ANGELIM OU EQUIVALENTE DA REGIAO - BRUTA</v>
          </cell>
          <cell r="D3774" t="str">
            <v>M</v>
          </cell>
          <cell r="E3774">
            <v>10.27</v>
          </cell>
          <cell r="F3774">
            <v>10.27</v>
          </cell>
        </row>
        <row r="3775">
          <cell r="B3775">
            <v>4415</v>
          </cell>
          <cell r="C3775" t="str">
            <v>SARRAFO NAO APARELHADO *2,5 X 5* CM, EM MACARANDUBA/MASSARANDUBA, ANGELIM, PEROBA-ROSA OU EQUIVALENTE DA REGIAO - BRUTA</v>
          </cell>
          <cell r="D3775" t="str">
            <v>M</v>
          </cell>
          <cell r="E3775">
            <v>5.5</v>
          </cell>
          <cell r="F3775">
            <v>5.5</v>
          </cell>
        </row>
        <row r="3776">
          <cell r="B3776">
            <v>4417</v>
          </cell>
          <cell r="C3776" t="str">
            <v>SARRAFO NAO APARELHADO *2,5 X 7* CM, EM MACARANDUBA/MASSARANDUBA, ANGELIM, PEROBA-ROSA OU EQUIVALENTE DA REGIAO - BRUTA</v>
          </cell>
          <cell r="D3776" t="str">
            <v>M</v>
          </cell>
          <cell r="E3776">
            <v>7.91</v>
          </cell>
          <cell r="F3776">
            <v>7.91</v>
          </cell>
        </row>
        <row r="3777">
          <cell r="B3777">
            <v>37373</v>
          </cell>
          <cell r="C3777" t="str">
            <v>SEGURO - HORISTA (COLETADO CAIXA - ENCARGOS COMPLEMENTARES)</v>
          </cell>
          <cell r="D3777" t="str">
            <v>H</v>
          </cell>
          <cell r="E3777">
            <v>0.08</v>
          </cell>
          <cell r="F3777">
            <v>0.08</v>
          </cell>
        </row>
        <row r="3778">
          <cell r="B3778">
            <v>40864</v>
          </cell>
          <cell r="C3778" t="str">
            <v>SEGURO - MENSALISTA (COLETADO CAIXA - ENCARGOS COMPLEMENTARES)</v>
          </cell>
          <cell r="D3778" t="str">
            <v>MES</v>
          </cell>
          <cell r="E3778">
            <v>15.46</v>
          </cell>
          <cell r="F3778">
            <v>15.46</v>
          </cell>
        </row>
        <row r="3779">
          <cell r="B3779">
            <v>4734</v>
          </cell>
          <cell r="C3779" t="str">
            <v>SEIXO ROLADO PARA APLICACAO EM CONCRETO (POSTO PEDREIRA/FORNECEDOR, SEM FRETE)</v>
          </cell>
          <cell r="D3779" t="str">
            <v>M3</v>
          </cell>
          <cell r="E3779">
            <v>356.17</v>
          </cell>
          <cell r="F3779">
            <v>356.17</v>
          </cell>
        </row>
        <row r="3780">
          <cell r="B3780">
            <v>6085</v>
          </cell>
          <cell r="C3780" t="str">
            <v>SELADOR ACRILICO OPACO PREMIUM INTERIOR/EXTERIOR</v>
          </cell>
          <cell r="D3780" t="str">
            <v>L</v>
          </cell>
          <cell r="E3780">
            <v>10.56</v>
          </cell>
          <cell r="F3780">
            <v>10.56</v>
          </cell>
        </row>
        <row r="3781">
          <cell r="B3781">
            <v>38396</v>
          </cell>
          <cell r="C3781" t="str">
            <v>SELADOR HORIZONTAL PARA FITA DE ACO 1" (25 MM)</v>
          </cell>
          <cell r="D3781" t="str">
            <v>UN</v>
          </cell>
          <cell r="E3781">
            <v>556.25</v>
          </cell>
          <cell r="F3781">
            <v>556.25</v>
          </cell>
        </row>
        <row r="3782">
          <cell r="B3782">
            <v>11622</v>
          </cell>
          <cell r="C3782" t="str">
            <v>SELANTE A BASE DE ALCATRAO E POLIURETANO PARA JUNTAS HORIZONTAIS</v>
          </cell>
          <cell r="D3782" t="str">
            <v>KG</v>
          </cell>
          <cell r="E3782">
            <v>76.02</v>
          </cell>
          <cell r="F3782">
            <v>76.02</v>
          </cell>
        </row>
        <row r="3783">
          <cell r="B3783">
            <v>43143</v>
          </cell>
          <cell r="C3783" t="str">
            <v>SELANTE ACRILICO PARA TRATAMENTO / ACABAMENTO SUPERFICIAL DE CONCRETO ESTAMPADO, APARENTE, PEDRAS E OUTROS</v>
          </cell>
          <cell r="D3783" t="str">
            <v>L</v>
          </cell>
          <cell r="E3783">
            <v>28.71</v>
          </cell>
          <cell r="F3783">
            <v>28.71</v>
          </cell>
        </row>
        <row r="3784">
          <cell r="B3784">
            <v>7317</v>
          </cell>
          <cell r="C3784" t="str">
            <v>SELANTE DE BASE ASFALTICA PARA VEDACAO</v>
          </cell>
          <cell r="D3784" t="str">
            <v>KG</v>
          </cell>
          <cell r="E3784">
            <v>44.45</v>
          </cell>
          <cell r="F3784">
            <v>44.45</v>
          </cell>
        </row>
        <row r="3785">
          <cell r="B3785">
            <v>142</v>
          </cell>
          <cell r="C3785" t="str">
            <v>SELANTE ELASTICO MONOCOMPONENTE A BASE DE POLIURETANO (PU) PARA JUNTAS DIVERSAS</v>
          </cell>
          <cell r="D3785" t="str">
            <v>310ML</v>
          </cell>
          <cell r="E3785">
            <v>35.869999999999997</v>
          </cell>
          <cell r="F3785">
            <v>35.869999999999997</v>
          </cell>
        </row>
        <row r="3786">
          <cell r="B3786">
            <v>43142</v>
          </cell>
          <cell r="C3786" t="str">
            <v>SELANTE MONOCOMPONENTE A BASE DE SILICONE DE BAIXO MODULO, PARA JUNTAS DE PAVIMENTACAO</v>
          </cell>
          <cell r="D3786" t="str">
            <v>L</v>
          </cell>
          <cell r="E3786">
            <v>162.94999999999999</v>
          </cell>
          <cell r="F3786">
            <v>162.94999999999999</v>
          </cell>
        </row>
        <row r="3787">
          <cell r="B3787">
            <v>38123</v>
          </cell>
          <cell r="C3787" t="str">
            <v>SELANTE TIPO VEDA CALHA PARA METAL E FIBROCIMENTO</v>
          </cell>
          <cell r="D3787" t="str">
            <v>KG</v>
          </cell>
          <cell r="E3787">
            <v>66.760000000000005</v>
          </cell>
          <cell r="F3787">
            <v>66.760000000000005</v>
          </cell>
        </row>
        <row r="3788">
          <cell r="B3788">
            <v>42699</v>
          </cell>
          <cell r="C3788" t="str">
            <v>SELIM PVC, COM TRAVA, JE, 90 GRAUS, DN 125 X 100 MM OU 150 X 100 MM, PARA REDE COLETORA ESGOTO</v>
          </cell>
          <cell r="D3788" t="str">
            <v>UN</v>
          </cell>
          <cell r="E3788">
            <v>28.96</v>
          </cell>
          <cell r="F3788">
            <v>28.96</v>
          </cell>
        </row>
        <row r="3789">
          <cell r="B3789">
            <v>37743</v>
          </cell>
          <cell r="C3789" t="str">
            <v>SEMIRREBOQUE COM DOIS EIXOS EM TANDEM TIPO BASCULANTE COM CACAMBA METALICA 14 M3 (INCLUI MONTAGEM, NAO INCLUI CAVALO MECANICO)</v>
          </cell>
          <cell r="D3789" t="str">
            <v>UN</v>
          </cell>
        </row>
        <row r="3790">
          <cell r="B3790">
            <v>37744</v>
          </cell>
          <cell r="C3790" t="str">
            <v>SEMIRREBOQUE COM TRES EIXOS EM TANDEM TIPO BASCULANTE COM CACAMBA METALICA 18 M3 (INCLUI MONTAGEM, NAO INCLUI CAVALO MECANICO)</v>
          </cell>
          <cell r="D3790" t="str">
            <v>UN</v>
          </cell>
        </row>
        <row r="3791">
          <cell r="B3791">
            <v>37741</v>
          </cell>
          <cell r="C3791" t="str">
            <v>SEMIRREBOQUE COM TRES EIXOS, PARA TRANSPORTE DE CARGA SECA, DIMENSOES APROXIMADAS 2,60 X 12,50 X 0,50 M (NAO INCLUI CAVALO MECANICO)</v>
          </cell>
          <cell r="D3791" t="str">
            <v>UN</v>
          </cell>
        </row>
        <row r="3792">
          <cell r="B3792">
            <v>39396</v>
          </cell>
          <cell r="C3792" t="str">
            <v>SENSOR DE PRESENCA BIVOLT COM FOTOCELULA PARA QUALQUER TIPO DE LAMPADA, POTENCIA MAXIMA *1000* W, USO EXTERNO</v>
          </cell>
          <cell r="D3792" t="str">
            <v>UN</v>
          </cell>
        </row>
        <row r="3793">
          <cell r="B3793">
            <v>39392</v>
          </cell>
          <cell r="C3793" t="str">
            <v>SENSOR DE PRESENCA BIVOLT DE PAREDE COM FOTOCELULA PARA QUALQUER TIPO DE LAMPADA POTENCIA MAXIMA *1000* W, USO INTERNO</v>
          </cell>
          <cell r="D3793" t="str">
            <v>UN</v>
          </cell>
        </row>
        <row r="3794">
          <cell r="B3794">
            <v>39393</v>
          </cell>
          <cell r="C3794" t="str">
            <v>SENSOR DE PRESENCA BIVOLT DE PAREDE SEM FOTOCELULA PARA QUALQUER TIPO DE LAMPADA POTENCIA MAXIMA *1000* W, USO INTERNO</v>
          </cell>
          <cell r="D3794" t="str">
            <v>UN</v>
          </cell>
        </row>
        <row r="3795">
          <cell r="B3795">
            <v>39394</v>
          </cell>
          <cell r="C3795" t="str">
            <v>SENSOR DE PRESENCA BIVOLT DE TETO COM FOTOCELULA PARA QUALQUER TIPO DE LAMPADA POTENCIA MAXIMA *1000* W, USO INTERNO</v>
          </cell>
          <cell r="D3795" t="str">
            <v>UN</v>
          </cell>
        </row>
        <row r="3796">
          <cell r="B3796">
            <v>39395</v>
          </cell>
          <cell r="C3796" t="str">
            <v>SENSOR DE PRESENCA BIVOLT DE TETO SEM FOTOCELULA PARA QUALQUER TIPO DE LAMPADA POTENCIA MAXIMA *900* W, USO INTERNO</v>
          </cell>
          <cell r="D3796" t="str">
            <v>UN</v>
          </cell>
        </row>
        <row r="3797">
          <cell r="B3797">
            <v>14618</v>
          </cell>
          <cell r="C3797" t="str">
            <v>SERRA CIRCULAR DE BANCADA COM MOTOR ELETRICO, POTENCIA DE *1600* W, PARA DISCO DE DIAMETRO DE 10" (250 MM)</v>
          </cell>
          <cell r="D3797" t="str">
            <v>UN</v>
          </cell>
          <cell r="E3797">
            <v>1498.1</v>
          </cell>
          <cell r="F3797">
            <v>1498.1</v>
          </cell>
        </row>
        <row r="3798">
          <cell r="B3798">
            <v>40269</v>
          </cell>
          <cell r="C3798" t="str">
            <v>SERRA CIRCULAR DE BANCADA, MODELO PICA-PAU, DIAMETRO DE 350 MM. CARACTERISTICAS DO MOTOR: TRIFASICO, POTENCIA DE 5 HP, FREQUENCIA DE 60 HZ</v>
          </cell>
          <cell r="D3798" t="str">
            <v>UN</v>
          </cell>
          <cell r="E3798">
            <v>6035.76</v>
          </cell>
          <cell r="F3798">
            <v>6035.76</v>
          </cell>
        </row>
        <row r="3799">
          <cell r="B3799">
            <v>6110</v>
          </cell>
          <cell r="C3799" t="str">
            <v>SERRALHEIRO (HORISTA)</v>
          </cell>
          <cell r="D3799" t="str">
            <v>H</v>
          </cell>
          <cell r="E3799">
            <v>18.75</v>
          </cell>
          <cell r="F3799">
            <v>20.97</v>
          </cell>
        </row>
        <row r="3800">
          <cell r="B3800">
            <v>40910</v>
          </cell>
          <cell r="C3800" t="str">
            <v>SERRALHEIRO (MENSALISTA)</v>
          </cell>
          <cell r="D3800" t="str">
            <v>MES</v>
          </cell>
          <cell r="E3800">
            <v>3282.4</v>
          </cell>
          <cell r="F3800">
            <v>3671.31</v>
          </cell>
        </row>
        <row r="3801">
          <cell r="B3801">
            <v>6111</v>
          </cell>
          <cell r="C3801" t="str">
            <v>SERVENTE DE OBRAS (HORISTA)</v>
          </cell>
          <cell r="D3801" t="str">
            <v>H</v>
          </cell>
          <cell r="E3801">
            <v>14.11</v>
          </cell>
          <cell r="F3801">
            <v>15.78</v>
          </cell>
        </row>
        <row r="3802">
          <cell r="B3802">
            <v>41084</v>
          </cell>
          <cell r="C3802" t="str">
            <v>SERVENTE DE OBRAS (MENSALISTA)</v>
          </cell>
          <cell r="D3802" t="str">
            <v>MES</v>
          </cell>
          <cell r="E3802">
            <v>2469.33</v>
          </cell>
          <cell r="F3802">
            <v>2761.9</v>
          </cell>
        </row>
        <row r="3803">
          <cell r="B3803">
            <v>44535</v>
          </cell>
          <cell r="C3803" t="str">
            <v>SERVICO DE BOMBEAMENTO DE CONCRETO COM CONSUMO MINIMO DE 40 M3, (DISPONIBILIZACAO DE BOMBA), SEM O LANCAMENTO</v>
          </cell>
          <cell r="D3803" t="str">
            <v>M3</v>
          </cell>
          <cell r="E3803">
            <v>47.29</v>
          </cell>
          <cell r="F3803">
            <v>47.29</v>
          </cell>
        </row>
        <row r="3804">
          <cell r="B3804">
            <v>44945</v>
          </cell>
          <cell r="C3804" t="str">
            <v>SIFAO / TUBO SINFONADO EXTENSIVEL/SANFONADO, UNIVERSAL/ SIMPLES, ENTRE *50 A 70* CM, DE PLASTICO BRANCO</v>
          </cell>
          <cell r="D3804" t="str">
            <v>UN</v>
          </cell>
          <cell r="E3804">
            <v>7.75</v>
          </cell>
          <cell r="F3804">
            <v>7.75</v>
          </cell>
        </row>
        <row r="3805">
          <cell r="B3805">
            <v>38637</v>
          </cell>
          <cell r="C3805" t="str">
            <v>SIFAO EM METAL CROMADO PARA PIA AMERICANA, 1.1/2 X 1.1/2"</v>
          </cell>
          <cell r="D3805" t="str">
            <v>UN</v>
          </cell>
          <cell r="E3805">
            <v>279</v>
          </cell>
          <cell r="F3805">
            <v>279</v>
          </cell>
        </row>
        <row r="3806">
          <cell r="B3806">
            <v>6150</v>
          </cell>
          <cell r="C3806" t="str">
            <v>SIFAO EM METAL CROMADO PARA PIA AMERICANA, 1.1/2 X 2"</v>
          </cell>
          <cell r="D3806" t="str">
            <v>UN</v>
          </cell>
          <cell r="E3806">
            <v>282.41000000000003</v>
          </cell>
          <cell r="F3806">
            <v>282.41000000000003</v>
          </cell>
        </row>
        <row r="3807">
          <cell r="B3807">
            <v>6136</v>
          </cell>
          <cell r="C3807" t="str">
            <v>SIFAO EM METAL CROMADO PARA PIA OU LAVATORIO, 1 X 1.1/2"</v>
          </cell>
          <cell r="D3807" t="str">
            <v>UN</v>
          </cell>
          <cell r="E3807">
            <v>221.99</v>
          </cell>
          <cell r="F3807">
            <v>221.99</v>
          </cell>
        </row>
        <row r="3808">
          <cell r="B3808">
            <v>38638</v>
          </cell>
          <cell r="C3808" t="str">
            <v>SIFAO EM METAL CROMADO PARA TANQUE, 1.1/4 X 1.1/2"</v>
          </cell>
          <cell r="D3808" t="str">
            <v>UN</v>
          </cell>
          <cell r="E3808">
            <v>235.1</v>
          </cell>
          <cell r="F3808">
            <v>235.1</v>
          </cell>
        </row>
        <row r="3809">
          <cell r="B3809">
            <v>20262</v>
          </cell>
          <cell r="C3809" t="str">
            <v>SIFAO PLASTICO EXTENSIVEL UNIVERSAL, TIPO COPO</v>
          </cell>
          <cell r="D3809" t="str">
            <v>UN</v>
          </cell>
          <cell r="E3809">
            <v>14.19</v>
          </cell>
          <cell r="F3809">
            <v>14.19</v>
          </cell>
        </row>
        <row r="3810">
          <cell r="B3810">
            <v>6145</v>
          </cell>
          <cell r="C3810" t="str">
            <v>SIFAO PLASTICO TIPO COPO PARA PIA AMERICANA 1.1/2 X 1.1/2"</v>
          </cell>
          <cell r="D3810" t="str">
            <v>UN</v>
          </cell>
          <cell r="E3810">
            <v>15.68</v>
          </cell>
          <cell r="F3810">
            <v>15.68</v>
          </cell>
        </row>
        <row r="3811">
          <cell r="B3811">
            <v>6149</v>
          </cell>
          <cell r="C3811" t="str">
            <v>SIFAO PLASTICO TIPO COPO PARA PIA OU LAVATORIO, 1 X 1.1/2"</v>
          </cell>
          <cell r="D3811" t="str">
            <v>UN</v>
          </cell>
          <cell r="E3811">
            <v>10.36</v>
          </cell>
          <cell r="F3811">
            <v>10.36</v>
          </cell>
        </row>
        <row r="3812">
          <cell r="B3812">
            <v>6146</v>
          </cell>
          <cell r="C3812" t="str">
            <v>SIFAO PLASTICO TIPO COPO PARA TANQUE, 1.1/4 X 1.1/2"</v>
          </cell>
          <cell r="D3812" t="str">
            <v>UN</v>
          </cell>
          <cell r="E3812">
            <v>14.9</v>
          </cell>
          <cell r="F3812">
            <v>14.9</v>
          </cell>
        </row>
        <row r="3813">
          <cell r="B3813">
            <v>44536</v>
          </cell>
          <cell r="C3813" t="str">
            <v>SILICA ATIVA PARA ADICAO EM CONCRETO E  ARGAMASSA</v>
          </cell>
          <cell r="D3813" t="str">
            <v>KG</v>
          </cell>
          <cell r="E3813">
            <v>3.01</v>
          </cell>
          <cell r="F3813">
            <v>3.01</v>
          </cell>
        </row>
        <row r="3814">
          <cell r="B3814">
            <v>39961</v>
          </cell>
          <cell r="C3814" t="str">
            <v>SILICONE ACETICO USO GERAL INCOLOR 280 G</v>
          </cell>
          <cell r="D3814" t="str">
            <v>UN</v>
          </cell>
          <cell r="E3814">
            <v>23.7</v>
          </cell>
          <cell r="F3814">
            <v>23.7</v>
          </cell>
        </row>
        <row r="3815">
          <cell r="B3815">
            <v>42433</v>
          </cell>
          <cell r="C3815" t="str">
            <v>SIMULADOR DE CAMINHADA TRIPLO, EM TUBO DE ACO CARBONO, PINTURA NO PROCESSO ELETROSTATICO - EQUIPAMENTO DE GINASTICA PARA ACADEMIA AO AR LIVRE / ACADEMIA DA TERCEIRA IDADE - ATI</v>
          </cell>
          <cell r="D3815" t="str">
            <v>UN</v>
          </cell>
        </row>
        <row r="3816">
          <cell r="B3816">
            <v>42434</v>
          </cell>
          <cell r="C3816" t="str">
            <v>SIMULADOR DE CAVALGADA TRIPLO, EM TUBO DE ACO CARBONO, PINTURA NO PROCESSO ELETROSTATICO - EQUIPAMENTO DE GINASTICA PARA ACADEMIA AO AR LIVRE / ACADEMIA DA TERCEIRA IDADE - ATI</v>
          </cell>
          <cell r="D3816" t="str">
            <v>UN</v>
          </cell>
        </row>
        <row r="3817">
          <cell r="B3817">
            <v>42435</v>
          </cell>
          <cell r="C3817" t="str">
            <v>SIMULADOR DE REMO INDIVIDUAL, EM TUBO DE ACO CARBONO, PINTURA NO PROCESSO ELETROSTATICO - EQUIPAMENTO DE GINASTICA PARA ACADEMIA AO AR LIVRE / ACADEMIA DA TERCEIRA IDADE - ATI</v>
          </cell>
          <cell r="D3817" t="str">
            <v>UN</v>
          </cell>
        </row>
        <row r="3818">
          <cell r="B3818">
            <v>38061</v>
          </cell>
          <cell r="C3818" t="str">
            <v>SINALIZADOR NOTURNO SIMPLES PARA PARA-RAIOS, SEM RELE FOTOELETRICO</v>
          </cell>
          <cell r="D3818" t="str">
            <v>UN</v>
          </cell>
        </row>
        <row r="3819">
          <cell r="B3819">
            <v>20250</v>
          </cell>
          <cell r="C3819" t="str">
            <v>SISAL EM FIBRA / ESTOPA SISAL PARA GESSO</v>
          </cell>
          <cell r="D3819" t="str">
            <v>KG</v>
          </cell>
          <cell r="E3819">
            <v>12.5</v>
          </cell>
          <cell r="F3819">
            <v>12.5</v>
          </cell>
        </row>
        <row r="3820">
          <cell r="B3820">
            <v>13388</v>
          </cell>
          <cell r="C3820" t="str">
            <v>SOLDA EM BARRA DE ESTANHO-CHUMBO 50/50</v>
          </cell>
          <cell r="D3820" t="str">
            <v>KG</v>
          </cell>
          <cell r="E3820">
            <v>145.99</v>
          </cell>
          <cell r="F3820">
            <v>145.99</v>
          </cell>
        </row>
        <row r="3821">
          <cell r="B3821">
            <v>39914</v>
          </cell>
          <cell r="C3821" t="str">
            <v>SOLDA EM VARETA FOSCOPER, D = *2,5* MM X COMPRIMENTO 500 MM</v>
          </cell>
          <cell r="D3821" t="str">
            <v>KG</v>
          </cell>
        </row>
        <row r="3822">
          <cell r="B3822">
            <v>12732</v>
          </cell>
          <cell r="C3822" t="str">
            <v>SOLDA ESTANHO/COBRE PARA CONEXOES DE COBRE, FIO 2,5 MM, CARRETEL 500 GR (SEM CHUMBO)</v>
          </cell>
          <cell r="D3822" t="str">
            <v>UN</v>
          </cell>
        </row>
        <row r="3823">
          <cell r="B3823">
            <v>6160</v>
          </cell>
          <cell r="C3823" t="str">
            <v>SOLDADOR (HORISTA)</v>
          </cell>
          <cell r="D3823" t="str">
            <v>H</v>
          </cell>
          <cell r="E3823">
            <v>18.75</v>
          </cell>
          <cell r="F3823">
            <v>20.97</v>
          </cell>
        </row>
        <row r="3824">
          <cell r="B3824">
            <v>41087</v>
          </cell>
          <cell r="C3824" t="str">
            <v>SOLDADOR (MENSALISTA)</v>
          </cell>
          <cell r="D3824" t="str">
            <v>MES</v>
          </cell>
          <cell r="E3824">
            <v>3282.4</v>
          </cell>
          <cell r="F3824">
            <v>3671.31</v>
          </cell>
        </row>
        <row r="3825">
          <cell r="B3825">
            <v>6166</v>
          </cell>
          <cell r="C3825" t="str">
            <v>SOLDADOR ELETRICO (PARA SOLDA A SER TESTADA COM RAIOS "X") (HORISTA)</v>
          </cell>
          <cell r="D3825" t="str">
            <v>H</v>
          </cell>
          <cell r="E3825">
            <v>22.02</v>
          </cell>
          <cell r="F3825">
            <v>24.63</v>
          </cell>
        </row>
        <row r="3826">
          <cell r="B3826">
            <v>41088</v>
          </cell>
          <cell r="C3826" t="str">
            <v>SOLDADOR ELETRICO (PARA SOLDA A SER TESTADA COM RAIOS "X") (MENSALISTA)</v>
          </cell>
          <cell r="D3826" t="str">
            <v>MES</v>
          </cell>
          <cell r="E3826">
            <v>3857.24</v>
          </cell>
          <cell r="F3826">
            <v>4314.26</v>
          </cell>
        </row>
        <row r="3827">
          <cell r="B3827">
            <v>20232</v>
          </cell>
          <cell r="C3827" t="str">
            <v>SOLEIRA EM GRANITO, POLIDO, TIPO ANDORINHA/ QUARTZ/ CASTELO/ CORUMBA OU OUTROS EQUIVALENTES DA REGIAO, L= *15* CM, E= *2,0* CM</v>
          </cell>
          <cell r="D3827" t="str">
            <v>M</v>
          </cell>
          <cell r="E3827">
            <v>112.72</v>
          </cell>
          <cell r="F3827">
            <v>112.72</v>
          </cell>
        </row>
        <row r="3828">
          <cell r="B3828">
            <v>10856</v>
          </cell>
          <cell r="C3828" t="str">
            <v>SOLEIRA PRE-MOLDADA EM GRANILITE, MARMORITE OU GRANITINA, L = *15 CM</v>
          </cell>
          <cell r="D3828" t="str">
            <v>M</v>
          </cell>
        </row>
        <row r="3829">
          <cell r="B3829">
            <v>4828</v>
          </cell>
          <cell r="C3829" t="str">
            <v>SOLEIRA/ PEITORIL EM MARMORE, POLIDO, BRANCO COMUM, L= *15* CM, E= *2* CM, CORTE RETO</v>
          </cell>
          <cell r="D3829" t="str">
            <v>M</v>
          </cell>
          <cell r="E3829">
            <v>88.84</v>
          </cell>
          <cell r="F3829">
            <v>88.84</v>
          </cell>
        </row>
        <row r="3830">
          <cell r="B3830">
            <v>20249</v>
          </cell>
          <cell r="C3830" t="str">
            <v>SOLEIRA/ TABEIRA EM MARMORE, POLIDO, BRANCO COMUM, L= 5 CM, E= *2,0* CM</v>
          </cell>
          <cell r="D3830" t="str">
            <v>M</v>
          </cell>
          <cell r="E3830">
            <v>48.65</v>
          </cell>
          <cell r="F3830">
            <v>48.65</v>
          </cell>
        </row>
        <row r="3831">
          <cell r="B3831">
            <v>11609</v>
          </cell>
          <cell r="C3831" t="str">
            <v>SOLUCAO ASFALTICA ELASTOMERICA PARA IMPRIMACAO, APLICACAO A FRIO</v>
          </cell>
          <cell r="D3831" t="str">
            <v>L</v>
          </cell>
          <cell r="E3831">
            <v>12.63</v>
          </cell>
          <cell r="F3831">
            <v>12.63</v>
          </cell>
        </row>
        <row r="3832">
          <cell r="B3832">
            <v>20083</v>
          </cell>
          <cell r="C3832" t="str">
            <v>SOLUCAO PREPARADORA / LIMPADORA PARA PVC, FRASCO COM 1000 CM3</v>
          </cell>
          <cell r="D3832" t="str">
            <v>UN</v>
          </cell>
          <cell r="E3832">
            <v>74.09</v>
          </cell>
          <cell r="F3832">
            <v>74.09</v>
          </cell>
        </row>
        <row r="3833">
          <cell r="B3833">
            <v>10691</v>
          </cell>
          <cell r="C3833" t="str">
            <v>SOLVENTE PARA COLA A BASE DE RESINA SINTETICA (PARA COLA DE LAMINADO MELAMINICO E OUTRAS SUPERFICIES)</v>
          </cell>
          <cell r="D3833" t="str">
            <v>L</v>
          </cell>
          <cell r="E3833">
            <v>53.78</v>
          </cell>
          <cell r="F3833">
            <v>53.78</v>
          </cell>
        </row>
        <row r="3834">
          <cell r="B3834">
            <v>12295</v>
          </cell>
          <cell r="C3834" t="str">
            <v>SOQUETE DE BAQUELITE BASE E27, PARA LAMPADAS</v>
          </cell>
          <cell r="D3834" t="str">
            <v>UN</v>
          </cell>
          <cell r="E3834">
            <v>3.84</v>
          </cell>
          <cell r="F3834">
            <v>3.84</v>
          </cell>
        </row>
        <row r="3835">
          <cell r="B3835">
            <v>12296</v>
          </cell>
          <cell r="C3835" t="str">
            <v>SOQUETE DE PORCELANA BASE E27, FIXO DE TETO, PARA LAMPADAS</v>
          </cell>
          <cell r="D3835" t="str">
            <v>UN</v>
          </cell>
          <cell r="E3835">
            <v>4.97</v>
          </cell>
          <cell r="F3835">
            <v>4.97</v>
          </cell>
        </row>
        <row r="3836">
          <cell r="B3836">
            <v>12294</v>
          </cell>
          <cell r="C3836" t="str">
            <v>SOQUETE DE PORCELANA BASE E27, PARA USO AO TEMPO, PARA LAMPADAS</v>
          </cell>
          <cell r="D3836" t="str">
            <v>UN</v>
          </cell>
          <cell r="E3836">
            <v>11.93</v>
          </cell>
          <cell r="F3836">
            <v>11.93</v>
          </cell>
        </row>
        <row r="3837">
          <cell r="B3837">
            <v>14543</v>
          </cell>
          <cell r="C3837" t="str">
            <v>SOQUETE DE PVC / TERMOPLASTICO BASE E27, COM CHAVE, PARA LAMPADAS</v>
          </cell>
          <cell r="D3837" t="str">
            <v>UN</v>
          </cell>
          <cell r="E3837">
            <v>8.52</v>
          </cell>
          <cell r="F3837">
            <v>8.52</v>
          </cell>
        </row>
        <row r="3838">
          <cell r="B3838">
            <v>13329</v>
          </cell>
          <cell r="C3838" t="str">
            <v>SOQUETE DE PVC / TERMOPLASTICO BASE E27, COM RABICHO, PARA LAMPADAS</v>
          </cell>
          <cell r="D3838" t="str">
            <v>UN</v>
          </cell>
          <cell r="E3838">
            <v>5</v>
          </cell>
          <cell r="F3838">
            <v>5</v>
          </cell>
        </row>
        <row r="3839">
          <cell r="B3839">
            <v>21047</v>
          </cell>
          <cell r="C3839" t="str">
            <v>SPRINKLER TIPO PENDENTE, BULBO AMARELO DE RESPOSTA RAPIDA, 79 GRAUS CELSIUS, ACABAMENTO CROMADO, D = 20 MM (3/4")</v>
          </cell>
          <cell r="D3839" t="str">
            <v>UN</v>
          </cell>
        </row>
        <row r="3840">
          <cell r="B3840">
            <v>21042</v>
          </cell>
          <cell r="C3840" t="str">
            <v>SPRINKLER TIPO PENDENTE, BULBO AMARELO DE RESPOSTA RAPIDA, 79 GRAUS CELSIUS, ACABAMENTO NATURAL OU CROMADO, D = 15 MM (1/2")</v>
          </cell>
          <cell r="D3840" t="str">
            <v>UN</v>
          </cell>
        </row>
        <row r="3841">
          <cell r="B3841">
            <v>21043</v>
          </cell>
          <cell r="C3841" t="str">
            <v>SPRINKLER TIPO PENDENTE, BULBO AMARELO DE RESPOSTA RAPIDA, 79 GRAUS CELSIUS, ACABAMENTO NATURAL, D = 20 MM (3/4")</v>
          </cell>
          <cell r="D3841" t="str">
            <v>UN</v>
          </cell>
        </row>
        <row r="3842">
          <cell r="B3842">
            <v>21044</v>
          </cell>
          <cell r="C3842" t="str">
            <v>SPRINKLER TIPO PENDENTE, BULBO VERMELHO DE RESPOSTA RAPIDA, 68 GRAUS CELSIUS, ACABAMENTO CROMADO, D = 15 MM (1/2")</v>
          </cell>
          <cell r="D3842" t="str">
            <v>UN</v>
          </cell>
        </row>
        <row r="3843">
          <cell r="B3843">
            <v>21045</v>
          </cell>
          <cell r="C3843" t="str">
            <v>SPRINKLER TIPO PENDENTE, BULBO VERMELHO DE RESPOSTA RAPIDA, 68 GRAUS CELSIUS, ACABAMENTO CROMADO, D = 20 MM (3/4")</v>
          </cell>
          <cell r="D3843" t="str">
            <v>UN</v>
          </cell>
        </row>
        <row r="3844">
          <cell r="B3844">
            <v>21041</v>
          </cell>
          <cell r="C3844" t="str">
            <v>SPRINKLER TIPO PENDENTE, BULBO VERMELHO DE RESPOSTA RAPIDA, 68 GRAUS CELSIUS, ACABAMENTO NATURAL, D = 20 MM (3/4")</v>
          </cell>
          <cell r="D3844" t="str">
            <v>UN</v>
          </cell>
        </row>
        <row r="3845">
          <cell r="B3845">
            <v>21040</v>
          </cell>
          <cell r="C3845" t="str">
            <v>SPRINKLER TIPO PENDENTE, BULBO VERMELHO RESPOSTA RAPIDA, 68 GRAUS CELSIUS, ACABAMENTO NATURAL, D = 15 MM (1/2")</v>
          </cell>
          <cell r="D3845" t="str">
            <v>UN</v>
          </cell>
        </row>
        <row r="3846">
          <cell r="B3846">
            <v>14149</v>
          </cell>
          <cell r="C3846" t="str">
            <v>SUPORTE "Y" PARA FITA PERFURADA</v>
          </cell>
          <cell r="D3846" t="str">
            <v>CENTO</v>
          </cell>
        </row>
        <row r="3847">
          <cell r="B3847">
            <v>38099</v>
          </cell>
          <cell r="C3847" t="str">
            <v>SUPORTE DE FIXACAO PARA ESPELHO / PLACA 4" X 2", PARA 3 MODULOS, PARA INSTALACAO DE TOMADAS E INTERRUPTORES (SOMENTE SUPORTE)</v>
          </cell>
          <cell r="D3847" t="str">
            <v>UN</v>
          </cell>
          <cell r="E3847">
            <v>1.46</v>
          </cell>
          <cell r="F3847">
            <v>1.46</v>
          </cell>
        </row>
        <row r="3848">
          <cell r="B3848">
            <v>38100</v>
          </cell>
          <cell r="C3848" t="str">
            <v>SUPORTE DE FIXACAO PARA ESPELHO / PLACA 4" X 4", PARA 6 MODULOS, PARA INSTALACAO DE TOMADAS E INTERRUPTORES (SOMENTE SUPORTE)</v>
          </cell>
          <cell r="D3848" t="str">
            <v>UN</v>
          </cell>
          <cell r="E3848">
            <v>2.39</v>
          </cell>
          <cell r="F3848">
            <v>2.39</v>
          </cell>
        </row>
        <row r="3849">
          <cell r="B3849">
            <v>7576</v>
          </cell>
          <cell r="C3849" t="str">
            <v>SUPORTE EM ACO GALVANIZADO PARA TRANSFORMADOR PARA POSTE DUPLO T 185 X 95 MM, CHAPA DE 5/16"</v>
          </cell>
          <cell r="D3849" t="str">
            <v>UN</v>
          </cell>
        </row>
        <row r="3850">
          <cell r="B3850">
            <v>3384</v>
          </cell>
          <cell r="C3850" t="str">
            <v>SUPORTE GUIA SIMPLES COM ROLDANA EM POLIPROPILENO PARA CHUMBAR, H = 20 CM</v>
          </cell>
          <cell r="D3850" t="str">
            <v>UN</v>
          </cell>
          <cell r="E3850">
            <v>11.43</v>
          </cell>
          <cell r="F3850">
            <v>11.43</v>
          </cell>
        </row>
        <row r="3851">
          <cell r="B3851">
            <v>7572</v>
          </cell>
          <cell r="C3851" t="str">
            <v>SUPORTE ISOLADOR REFORCADO DIAMETRO NOMINAL 5/16", COM ROSCA SOBERBA E BUCHA</v>
          </cell>
          <cell r="D3851" t="str">
            <v>UN</v>
          </cell>
        </row>
        <row r="3852">
          <cell r="B3852">
            <v>3396</v>
          </cell>
          <cell r="C3852" t="str">
            <v>SUPORTE ISOLADOR SIMPLES DIAMETRO NOMINAL 5/16", COM ROSCA SOBERBA E BUCHA</v>
          </cell>
          <cell r="D3852" t="str">
            <v>UN</v>
          </cell>
        </row>
        <row r="3853">
          <cell r="B3853">
            <v>37590</v>
          </cell>
          <cell r="C3853" t="str">
            <v>SUPORTE MAO-FRANCESA EM ACO, ABAS IGUAIS 30 CM, CAPACIDADE MINIMA 60 KG, BRANCO</v>
          </cell>
          <cell r="D3853" t="str">
            <v>UN</v>
          </cell>
        </row>
        <row r="3854">
          <cell r="B3854">
            <v>37591</v>
          </cell>
          <cell r="C3854" t="str">
            <v>SUPORTE MAO-FRANCESA EM ACO, ABAS IGUAIS 40 CM, CAPACIDADE MINIMA 70 KG, BRANCO</v>
          </cell>
          <cell r="D3854" t="str">
            <v>UN</v>
          </cell>
        </row>
        <row r="3855">
          <cell r="B3855">
            <v>12626</v>
          </cell>
          <cell r="C3855" t="str">
            <v>SUPORTE METALICO PARA CALHA PLUVIAL, ZINCADO, DOBRADO, DIAMETRO ENTRE 119 E 170 MM, PARA DRENAGEM PLUVIAL PREDIAL</v>
          </cell>
          <cell r="D3855" t="str">
            <v>UN</v>
          </cell>
          <cell r="E3855">
            <v>36.64</v>
          </cell>
          <cell r="F3855">
            <v>36.64</v>
          </cell>
        </row>
        <row r="3856">
          <cell r="B3856">
            <v>11033</v>
          </cell>
          <cell r="C3856" t="str">
            <v>SUPORTE PARA CALHA DE 150 MM EM ACO GALVANIZADO</v>
          </cell>
          <cell r="D3856" t="str">
            <v>UN</v>
          </cell>
          <cell r="E3856">
            <v>4.76</v>
          </cell>
          <cell r="F3856">
            <v>4.76</v>
          </cell>
        </row>
        <row r="3857">
          <cell r="B3857">
            <v>390</v>
          </cell>
          <cell r="C3857" t="str">
            <v>SUPORTE PARA TUBO DIAMETRO NOMINAL 2", COM ROSCA MECANICA</v>
          </cell>
          <cell r="D3857" t="str">
            <v>UN</v>
          </cell>
        </row>
        <row r="3858">
          <cell r="B3858">
            <v>42436</v>
          </cell>
          <cell r="C3858" t="str">
            <v>SURF DUPLO, EM TUBO DE ACO CARBONO, PINTURA NO PROCESSO ELETROSTATICO - EQUIPAMENTO DE GINASTICA PARA ACADEMIA AO AR LIVRE / ACADEMIA DA TERCEIRA IDADE - ATI</v>
          </cell>
          <cell r="D3858" t="str">
            <v>UN</v>
          </cell>
        </row>
        <row r="3859">
          <cell r="B3859">
            <v>6194</v>
          </cell>
          <cell r="C3859" t="str">
            <v>TABUA *2,5 X 15 CM EM PINUS, MISTA OU EQUIVALENTE DA REGIAO - BRUTA</v>
          </cell>
          <cell r="D3859" t="str">
            <v>M</v>
          </cell>
          <cell r="E3859">
            <v>7.6</v>
          </cell>
          <cell r="F3859">
            <v>7.6</v>
          </cell>
        </row>
        <row r="3860">
          <cell r="B3860">
            <v>10567</v>
          </cell>
          <cell r="C3860" t="str">
            <v>TABUA *2,5 X 23* CM EM PINUS, MISTA OU EQUIVALENTE DA REGIAO - BRUTA</v>
          </cell>
          <cell r="D3860" t="str">
            <v>M</v>
          </cell>
          <cell r="E3860">
            <v>12.04</v>
          </cell>
          <cell r="F3860">
            <v>12.04</v>
          </cell>
        </row>
        <row r="3861">
          <cell r="B3861">
            <v>6212</v>
          </cell>
          <cell r="C3861" t="str">
            <v>TABUA *2,5 X 30 CM EM PINUS, MISTA OU EQUIVALENTE DA REGIAO - BRUTA</v>
          </cell>
          <cell r="D3861" t="str">
            <v>M</v>
          </cell>
          <cell r="E3861">
            <v>17.670000000000002</v>
          </cell>
          <cell r="F3861">
            <v>17.670000000000002</v>
          </cell>
        </row>
        <row r="3862">
          <cell r="B3862">
            <v>3993</v>
          </cell>
          <cell r="C3862" t="str">
            <v>TABUA APARELHADA *2,5 X 15* CM, EM MACARANDUBA/MASSARANDUBA, ANGELIM OU EQUIVALENTE DA REGIAO</v>
          </cell>
          <cell r="D3862" t="str">
            <v>M2</v>
          </cell>
          <cell r="E3862">
            <v>132.9</v>
          </cell>
          <cell r="F3862">
            <v>132.9</v>
          </cell>
        </row>
        <row r="3863">
          <cell r="B3863">
            <v>3990</v>
          </cell>
          <cell r="C3863" t="str">
            <v>TABUA APARELHADA *2,5 X 25* CM, EM MACARANDUBA/MASSARANDUBA, ANGELIM OU EQUIVALENTE DA REGIAO</v>
          </cell>
          <cell r="D3863" t="str">
            <v>M</v>
          </cell>
          <cell r="E3863">
            <v>25</v>
          </cell>
          <cell r="F3863">
            <v>25</v>
          </cell>
        </row>
        <row r="3864">
          <cell r="B3864">
            <v>3992</v>
          </cell>
          <cell r="C3864" t="str">
            <v>TABUA APARELHADA *2,5 X 30* CM, EM MACARANDUBA/MASSARANDUBA, ANGELIM OU EQUIVALENTE DA REGIAO</v>
          </cell>
          <cell r="D3864" t="str">
            <v>M</v>
          </cell>
          <cell r="E3864">
            <v>33.76</v>
          </cell>
          <cell r="F3864">
            <v>33.76</v>
          </cell>
        </row>
        <row r="3865">
          <cell r="B3865">
            <v>6178</v>
          </cell>
          <cell r="C3865" t="str">
            <v>TABUA DE MADEIRA PARA PISO, CUMARU/IPE CHAMPANHE OU EQUIVALENTE DA REGIAO, ENCAIXE MACHO/FEMEA, *10 X 2* CM</v>
          </cell>
          <cell r="D3865" t="str">
            <v>M2</v>
          </cell>
        </row>
        <row r="3866">
          <cell r="B3866">
            <v>6180</v>
          </cell>
          <cell r="C3866" t="str">
            <v>TABUA DE MADEIRA PARA PISO, CUMARU/IPE CHAMPANHE OU EQUIVALENTE DA REGIAO, ENCAIXE MACHO/FEMEA, *15 X 2* CM</v>
          </cell>
          <cell r="D3866" t="str">
            <v>M2</v>
          </cell>
        </row>
        <row r="3867">
          <cell r="B3867">
            <v>6182</v>
          </cell>
          <cell r="C3867" t="str">
            <v>TABUA DE MADEIRA PARA PISO, IPE (CERNE) OU EQUIVALENTE DA REGIAO, ENCAIXE MACHO/FEMEA, *20 X 2* CM</v>
          </cell>
          <cell r="D3867" t="str">
            <v>M2</v>
          </cell>
        </row>
        <row r="3868">
          <cell r="B3868">
            <v>43614</v>
          </cell>
          <cell r="C3868" t="str">
            <v>TABUA NAO APARELHADA *2,5 X 15* CM, EM MACARANDUBA/MASSARANDUBA, ANGELIM OU EQUIVALENTE DA REGIAO - BRUTA</v>
          </cell>
          <cell r="D3868" t="str">
            <v>M</v>
          </cell>
          <cell r="E3868">
            <v>16.89</v>
          </cell>
          <cell r="F3868">
            <v>16.89</v>
          </cell>
        </row>
        <row r="3869">
          <cell r="B3869">
            <v>6193</v>
          </cell>
          <cell r="C3869" t="str">
            <v>TABUA NAO APARELHADA *2,5 X 20* CM, EM MACARANDUBA/MASSARANDUBA, ANGELIM OU EQUIVALENTE DA REGIAO - BRUTA</v>
          </cell>
          <cell r="D3869" t="str">
            <v>M</v>
          </cell>
          <cell r="E3869">
            <v>20.56</v>
          </cell>
          <cell r="F3869">
            <v>20.56</v>
          </cell>
        </row>
        <row r="3870">
          <cell r="B3870">
            <v>6189</v>
          </cell>
          <cell r="C3870" t="str">
            <v>TABUA NAO APARELHADA *2,5 X 30* CM, EM MACARANDUBA/MASSARANDUBA, ANGELIM OU EQUIVALENTE DA REGIAO - BRUTA</v>
          </cell>
          <cell r="D3870" t="str">
            <v>M</v>
          </cell>
          <cell r="E3870">
            <v>30.01</v>
          </cell>
          <cell r="F3870">
            <v>30.01</v>
          </cell>
        </row>
        <row r="3871">
          <cell r="B3871">
            <v>6214</v>
          </cell>
          <cell r="C3871" t="str">
            <v>TACO DE MADEIRA PARA PISO, IPE (CERNE) OU EQUIVALENTE DA REGIAO, 7 X 42 CM, E = 2 CM</v>
          </cell>
          <cell r="D3871" t="str">
            <v>M2</v>
          </cell>
        </row>
        <row r="3872">
          <cell r="B3872">
            <v>36153</v>
          </cell>
          <cell r="C3872" t="str">
            <v>TALABARTE DE SEGURANCA, 2 MOSQUETOES TRAVA DUPLA *53* MM DE ABERTURA, COM ABSORVEDOR DE ENERGIA</v>
          </cell>
          <cell r="D3872" t="str">
            <v>UN</v>
          </cell>
          <cell r="E3872">
            <v>224.7</v>
          </cell>
          <cell r="F3872">
            <v>224.7</v>
          </cell>
        </row>
        <row r="3873">
          <cell r="B3873">
            <v>10740</v>
          </cell>
          <cell r="C3873" t="str">
            <v>TALHA ELETRICA 3 T, VELOCIDADE 2,1 M / MIN, POTENCIA 1,3 KW</v>
          </cell>
          <cell r="D3873" t="str">
            <v>UN</v>
          </cell>
          <cell r="E3873">
            <v>12077.25</v>
          </cell>
          <cell r="F3873">
            <v>12077.25</v>
          </cell>
        </row>
        <row r="3874">
          <cell r="B3874">
            <v>13914</v>
          </cell>
          <cell r="C3874" t="str">
            <v>TALHA MANUAL DE CORRENTE, CAPACIDADE DE 1 T COM ELEVACAO DE 3 M</v>
          </cell>
          <cell r="D3874" t="str">
            <v>UN</v>
          </cell>
          <cell r="E3874">
            <v>873.83</v>
          </cell>
          <cell r="F3874">
            <v>873.83</v>
          </cell>
        </row>
        <row r="3875">
          <cell r="B3875">
            <v>10742</v>
          </cell>
          <cell r="C3875" t="str">
            <v>TALHA MANUAL DE CORRENTE, CAPACIDADE DE 2 T COM ELEVACAO DE 3 M</v>
          </cell>
          <cell r="D3875" t="str">
            <v>UN</v>
          </cell>
          <cell r="E3875">
            <v>1274.5</v>
          </cell>
          <cell r="F3875">
            <v>1274.5</v>
          </cell>
        </row>
        <row r="3876">
          <cell r="B3876">
            <v>38465</v>
          </cell>
          <cell r="C3876" t="str">
            <v>TALHADEIRA COM PUNHO DE PROTECAO *20 X 250* MM</v>
          </cell>
          <cell r="D3876" t="str">
            <v>UN</v>
          </cell>
          <cell r="E3876">
            <v>33.590000000000003</v>
          </cell>
          <cell r="F3876">
            <v>33.590000000000003</v>
          </cell>
        </row>
        <row r="3877">
          <cell r="B3877">
            <v>7543</v>
          </cell>
          <cell r="C3877" t="str">
            <v>TAMPA CEGA EM PVC PARA CONDULETE 4 X 2"</v>
          </cell>
          <cell r="D3877" t="str">
            <v>UN</v>
          </cell>
          <cell r="E3877">
            <v>7.88</v>
          </cell>
          <cell r="F3877">
            <v>7.88</v>
          </cell>
        </row>
        <row r="3878">
          <cell r="B3878">
            <v>43427</v>
          </cell>
          <cell r="C3878" t="str">
            <v>TAMPA DE CONCRETO ARMADO PARA FOSSA SEPTICA, DIAMETRO NOMINAL DE 3,00 M E ESPESSURA MINIMA DE 100 MM</v>
          </cell>
          <cell r="D3878" t="str">
            <v>UN</v>
          </cell>
          <cell r="E3878">
            <v>1377.85</v>
          </cell>
          <cell r="F3878">
            <v>1377.85</v>
          </cell>
        </row>
        <row r="3879">
          <cell r="B3879">
            <v>41613</v>
          </cell>
          <cell r="C3879" t="str">
            <v>TAMPA DE CONCRETO ARMADO PARA FOSSA, D = *0,90* M, E = 0,05 M</v>
          </cell>
          <cell r="D3879" t="str">
            <v>UN</v>
          </cell>
          <cell r="E3879">
            <v>88.57</v>
          </cell>
          <cell r="F3879">
            <v>88.57</v>
          </cell>
        </row>
        <row r="3880">
          <cell r="B3880">
            <v>41614</v>
          </cell>
          <cell r="C3880" t="str">
            <v>TAMPA DE CONCRETO ARMADO PARA FOSSA, D = *1,10* M, E = 0,05 M</v>
          </cell>
          <cell r="D3880" t="str">
            <v>UN</v>
          </cell>
          <cell r="E3880">
            <v>112.85</v>
          </cell>
          <cell r="F3880">
            <v>112.85</v>
          </cell>
        </row>
        <row r="3881">
          <cell r="B3881">
            <v>41615</v>
          </cell>
          <cell r="C3881" t="str">
            <v>TAMPA DE CONCRETO ARMADO PARA FOSSA, D = *1,35* M, E = 0,05 M</v>
          </cell>
          <cell r="D3881" t="str">
            <v>UN</v>
          </cell>
          <cell r="E3881">
            <v>174.42</v>
          </cell>
          <cell r="F3881">
            <v>174.42</v>
          </cell>
        </row>
        <row r="3882">
          <cell r="B3882">
            <v>41616</v>
          </cell>
          <cell r="C3882" t="str">
            <v>TAMPA DE CONCRETO ARMADO PARA FOSSA, D = 1,50 M, E = 0,05 M</v>
          </cell>
          <cell r="D3882" t="str">
            <v>UN</v>
          </cell>
          <cell r="E3882">
            <v>260.62</v>
          </cell>
          <cell r="F3882">
            <v>260.62</v>
          </cell>
        </row>
        <row r="3883">
          <cell r="B3883">
            <v>41617</v>
          </cell>
          <cell r="C3883" t="str">
            <v>TAMPA DE CONCRETO ARMADO PARA FOSSA, D = 2,00 M, E = 0,05 M</v>
          </cell>
          <cell r="D3883" t="str">
            <v>UN</v>
          </cell>
          <cell r="E3883">
            <v>518.21</v>
          </cell>
          <cell r="F3883">
            <v>518.21</v>
          </cell>
        </row>
        <row r="3884">
          <cell r="B3884">
            <v>41618</v>
          </cell>
          <cell r="C3884" t="str">
            <v>TAMPA DE CONCRETO ARMADO PARA FOSSA, D = 2,50 M, E = 0,05 M</v>
          </cell>
          <cell r="D3884" t="str">
            <v>UN</v>
          </cell>
          <cell r="E3884">
            <v>953.99</v>
          </cell>
          <cell r="F3884">
            <v>953.99</v>
          </cell>
        </row>
        <row r="3885">
          <cell r="B3885">
            <v>43428</v>
          </cell>
          <cell r="C3885" t="str">
            <v>TAMPA DE CONCRETO ARMADO PARA POCO DE INSPECAO, COM FURO E TAMPINHA, DIAMETRO NOMINAL DE 3,00 M E ESPESSURA MINIMA DE 100 MM</v>
          </cell>
          <cell r="D3885" t="str">
            <v>UN</v>
          </cell>
          <cell r="E3885">
            <v>1675.71</v>
          </cell>
          <cell r="F3885">
            <v>1675.71</v>
          </cell>
        </row>
        <row r="3886">
          <cell r="B3886">
            <v>41619</v>
          </cell>
          <cell r="C3886" t="str">
            <v>TAMPA DE CONCRETO ARMADO PARA POCO, COM FURO E TAMPINHA, D = *0,90* M, E = 0,05 M</v>
          </cell>
          <cell r="D3886" t="str">
            <v>UN</v>
          </cell>
          <cell r="E3886">
            <v>108.57</v>
          </cell>
          <cell r="F3886">
            <v>108.57</v>
          </cell>
        </row>
        <row r="3887">
          <cell r="B3887">
            <v>41620</v>
          </cell>
          <cell r="C3887" t="str">
            <v>TAMPA DE CONCRETO ARMADO PARA POCO, COM FURO E TAMPINHA, D = *1,10* M, E = 0,05 M</v>
          </cell>
          <cell r="D3887" t="str">
            <v>UN</v>
          </cell>
          <cell r="E3887">
            <v>137.13999999999999</v>
          </cell>
          <cell r="F3887">
            <v>137.13999999999999</v>
          </cell>
        </row>
        <row r="3888">
          <cell r="B3888">
            <v>41622</v>
          </cell>
          <cell r="C3888" t="str">
            <v>TAMPA DE CONCRETO ARMADO PARA POCO, COM FURO E TAMPINHA, D = *1,35* M, E = 0,05 M</v>
          </cell>
          <cell r="D3888" t="str">
            <v>UN</v>
          </cell>
          <cell r="E3888">
            <v>237.85</v>
          </cell>
          <cell r="F3888">
            <v>237.85</v>
          </cell>
        </row>
        <row r="3889">
          <cell r="B3889">
            <v>41623</v>
          </cell>
          <cell r="C3889" t="str">
            <v>TAMPA DE CONCRETO ARMADO PARA POCO, COM FURO E TAMPINHA, D = 1,50 M, E = 0,05 M</v>
          </cell>
          <cell r="D3889" t="str">
            <v>UN</v>
          </cell>
          <cell r="E3889">
            <v>365.71</v>
          </cell>
          <cell r="F3889">
            <v>365.71</v>
          </cell>
        </row>
        <row r="3890">
          <cell r="B3890">
            <v>41624</v>
          </cell>
          <cell r="C3890" t="str">
            <v>TAMPA DE CONCRETO ARMADO PARA POCO, COM FURO E TAMPINHA, D = 2,00 M, E = 0,05 M</v>
          </cell>
          <cell r="D3890" t="str">
            <v>UN</v>
          </cell>
          <cell r="E3890">
            <v>685.71</v>
          </cell>
          <cell r="F3890">
            <v>685.71</v>
          </cell>
        </row>
        <row r="3891">
          <cell r="B3891">
            <v>41625</v>
          </cell>
          <cell r="C3891" t="str">
            <v>TAMPA DE CONCRETO ARMADO PARA POCO, COM FURO E TAMPINHA, D = 2,50 M, E = 0,05 M</v>
          </cell>
          <cell r="D3891" t="str">
            <v>UN</v>
          </cell>
          <cell r="E3891">
            <v>1055</v>
          </cell>
          <cell r="F3891">
            <v>1055</v>
          </cell>
        </row>
        <row r="3892">
          <cell r="B3892">
            <v>39346</v>
          </cell>
          <cell r="C3892" t="str">
            <v>TAMPA PARA CONDULETE, EM PVC, PARA 1 INTERRUPTOR</v>
          </cell>
          <cell r="D3892" t="str">
            <v>UN</v>
          </cell>
          <cell r="E3892">
            <v>4.8600000000000003</v>
          </cell>
          <cell r="F3892">
            <v>4.8600000000000003</v>
          </cell>
        </row>
        <row r="3893">
          <cell r="B3893">
            <v>39350</v>
          </cell>
          <cell r="C3893" t="str">
            <v>TAMPA PARA CONDULETE, EM PVC, PARA 1 MODULO RJ</v>
          </cell>
          <cell r="D3893" t="str">
            <v>UN</v>
          </cell>
          <cell r="E3893">
            <v>5.24</v>
          </cell>
          <cell r="F3893">
            <v>5.24</v>
          </cell>
        </row>
        <row r="3894">
          <cell r="B3894">
            <v>39351</v>
          </cell>
          <cell r="C3894" t="str">
            <v>TAMPA PARA CONDULETE, EM PVC, PARA 2 MODULOS RJ</v>
          </cell>
          <cell r="D3894" t="str">
            <v>UN</v>
          </cell>
          <cell r="E3894">
            <v>6.06</v>
          </cell>
          <cell r="F3894">
            <v>6.06</v>
          </cell>
        </row>
        <row r="3895">
          <cell r="B3895">
            <v>39352</v>
          </cell>
          <cell r="C3895" t="str">
            <v>TAMPA PARA CONDULETE, EM PVC, PARA TOMADA HEXAGONAL</v>
          </cell>
          <cell r="D3895" t="str">
            <v>UN</v>
          </cell>
          <cell r="E3895">
            <v>4.8600000000000003</v>
          </cell>
          <cell r="F3895">
            <v>4.8600000000000003</v>
          </cell>
        </row>
        <row r="3896">
          <cell r="B3896">
            <v>38837</v>
          </cell>
          <cell r="C3896" t="str">
            <v>TAMPAO / CAP, ROSCA MACHO, DN 1", PARA TUBO PEX PARA INST. AGUA QUENTE/FRIA</v>
          </cell>
          <cell r="D3896" t="str">
            <v>UN</v>
          </cell>
        </row>
        <row r="3897">
          <cell r="B3897">
            <v>38836</v>
          </cell>
          <cell r="C3897" t="str">
            <v>TAMPAO / CAP, ROSCA MACHO, DN 3/4", PARA TUBO PEX PARA INST. AGUA QUENTE/FRIA</v>
          </cell>
          <cell r="D3897" t="str">
            <v>UN</v>
          </cell>
        </row>
        <row r="3898">
          <cell r="B3898">
            <v>2666</v>
          </cell>
          <cell r="C3898" t="str">
            <v>TAMPAO / TERMINAL / PLUG, D = 1 1/4", PARA DUTO CORRUGADO PEAD (CABEAMENTO SUBTERRANEO)</v>
          </cell>
          <cell r="D3898" t="str">
            <v>UN</v>
          </cell>
        </row>
        <row r="3899">
          <cell r="B3899">
            <v>2668</v>
          </cell>
          <cell r="C3899" t="str">
            <v>TAMPAO / TERMINAL / PLUG, D = 2", PARA DUTO CORRUGADO PEAD (CABEAMENTO SUBTERRANEO)</v>
          </cell>
          <cell r="D3899" t="str">
            <v>UN</v>
          </cell>
        </row>
        <row r="3900">
          <cell r="B3900">
            <v>2664</v>
          </cell>
          <cell r="C3900" t="str">
            <v>TAMPAO / TERMINAL / PLUG, D = 3", PARA DUTO CORRUGADO PEAD (CABEAMENTO SUBTERRANEO)</v>
          </cell>
          <cell r="D3900" t="str">
            <v>UN</v>
          </cell>
        </row>
        <row r="3901">
          <cell r="B3901">
            <v>2662</v>
          </cell>
          <cell r="C3901" t="str">
            <v>TAMPAO / TERMINAL / PLUG, D = 4", PARA DUTO CORRUGADO PEAD (CABEAMENTO SUBTERRANEO)</v>
          </cell>
          <cell r="D3901" t="str">
            <v>UN</v>
          </cell>
        </row>
        <row r="3902">
          <cell r="B3902">
            <v>20964</v>
          </cell>
          <cell r="C3902" t="str">
            <v>TAMPAO COM CORRENTE, EM LATAO, ENGATE RAPIDO 1 1/2", PARA INSTALACAO PREDIAL DE COMBATE A INCENDIO</v>
          </cell>
          <cell r="D3902" t="str">
            <v>UN</v>
          </cell>
          <cell r="E3902">
            <v>89.8</v>
          </cell>
          <cell r="F3902">
            <v>89.8</v>
          </cell>
        </row>
        <row r="3903">
          <cell r="B3903">
            <v>10905</v>
          </cell>
          <cell r="C3903" t="str">
            <v>TAMPAO COM CORRENTE, EM LATAO, ENGATE RAPIDO 2 1/2", PARA INSTALACAO PREDIAL DE COMBATE A INCENDIO</v>
          </cell>
          <cell r="D3903" t="str">
            <v>UN</v>
          </cell>
          <cell r="E3903">
            <v>120.47</v>
          </cell>
          <cell r="F3903">
            <v>120.47</v>
          </cell>
        </row>
        <row r="3904">
          <cell r="B3904">
            <v>11289</v>
          </cell>
          <cell r="C3904" t="str">
            <v>TAMPAO FOFO ARTICULADO P/ REGISTRO, COM BASE / REQUADRO, CLASSE A15 CARGA MAX 1,5 T, *200 X 200* MM (COM INSCRICAO EM RELEVO DO TIPO DE REDE)</v>
          </cell>
          <cell r="D3904" t="str">
            <v>UN</v>
          </cell>
        </row>
        <row r="3905">
          <cell r="B3905">
            <v>11241</v>
          </cell>
          <cell r="C3905" t="str">
            <v>TAMPAO FOFO ARTICULADO P/ REGISTRO, COM BASE / REQUADRO, CLASSE A15 CARGA MAXIMA 1,5 T, *400 X 400* MM (COM INSCRICAO EM RELEVO DO TIPO DE REDE)</v>
          </cell>
          <cell r="D3905" t="str">
            <v>UN</v>
          </cell>
        </row>
        <row r="3906">
          <cell r="B3906">
            <v>11301</v>
          </cell>
          <cell r="C3906" t="str">
            <v>TAMPAO FOFO ARTICULADO, COM BASE / REQUADRO, CLASSE B125 CARGA MAX 12,5 T, REDONDO, TAMPA 600 MM (COM INSCRICAO EM RELEVO DO TIPO DE REDE)</v>
          </cell>
          <cell r="D3906" t="str">
            <v>UN</v>
          </cell>
        </row>
        <row r="3907">
          <cell r="B3907">
            <v>21090</v>
          </cell>
          <cell r="C3907" t="str">
            <v>TAMPAO FOFO ARTICULADO, COM BASE / REQUADRO, CLASSE D400 CARGA MAX 40 T, REDONDO, TAMPA 600 MM (COM INSCRICAO EM RELEVO DO TIPO DE REDE)</v>
          </cell>
          <cell r="D3907" t="str">
            <v>UN</v>
          </cell>
        </row>
        <row r="3908">
          <cell r="B3908">
            <v>11315</v>
          </cell>
          <cell r="C3908" t="str">
            <v>TAMPAO FOFO SIMPLES COM BASE / REQUADRO, CLASSE A15 CARGA MAX. 1,5 T, 300 X 300 MM (COM INSCRICAO EM RELEVO DO TIPO DE REDE)</v>
          </cell>
          <cell r="D3908" t="str">
            <v>UN</v>
          </cell>
        </row>
        <row r="3909">
          <cell r="B3909">
            <v>21071</v>
          </cell>
          <cell r="C3909" t="str">
            <v>TAMPAO FOFO SIMPLES COM BASE / REQUADRO, CLASSE A15 CARGA MAX. 1,5 T, 400 X 400 MM (COM INSCRICAO EM RELEVO DO TIPO DE REDE)</v>
          </cell>
          <cell r="D3909" t="str">
            <v>UN</v>
          </cell>
        </row>
        <row r="3910">
          <cell r="B3910">
            <v>14112</v>
          </cell>
          <cell r="C3910" t="str">
            <v>TAMPAO FOFO SIMPLES COM BASE / REQUADRO, CLASSE A15 CARGA MAX. 1,5 T, 400 X 600 MM (COM INSCRICAO EM RELEVO DO TIPO DE REDE)</v>
          </cell>
          <cell r="D3910" t="str">
            <v>UN</v>
          </cell>
        </row>
        <row r="3911">
          <cell r="B3911">
            <v>11316</v>
          </cell>
          <cell r="C3911" t="str">
            <v>TAMPAO FOFO SIMPLES COM BASE / REQUADRO, CLASSE B125 CARGA MAX. 12,5 T, REDONDO, TAMPA 500 MM (COM INSCRICAO EM RELEVO DO TIPO DE REDE)</v>
          </cell>
          <cell r="D3911" t="str">
            <v>UN</v>
          </cell>
        </row>
        <row r="3912">
          <cell r="B3912">
            <v>6243</v>
          </cell>
          <cell r="C3912" t="str">
            <v>TAMPAO FOFO SIMPLES COM BASE / REQUADRO, CLASSE B125 CARGA MAX. 12,5 T, REDONDO, TAMPA 600 MM (COM INSCRICAO EM RELEVO DO TIPO DE REDE)</v>
          </cell>
          <cell r="D3912" t="str">
            <v>UN</v>
          </cell>
        </row>
        <row r="3913">
          <cell r="B3913">
            <v>6240</v>
          </cell>
          <cell r="C3913" t="str">
            <v>TAMPAO FOFO SIMPLES COM BASE / REQUADRO, CLASSE D400 CARGA MAX. 40 T, REDONDO, TAMPA 600 MM (COM INSCRICAO EM RELEVO DO TIPO DE REDE)</v>
          </cell>
          <cell r="D3913" t="str">
            <v>UN</v>
          </cell>
        </row>
        <row r="3914">
          <cell r="B3914">
            <v>11296</v>
          </cell>
          <cell r="C3914" t="str">
            <v>TAMPAO FOFO SIMPLES COM BASE / REQUADRO, CLASSE D400 CARGA MAX. 40 T, REDONDO, TAMPA 900 MM (COM INSCRICAO EM RELEVO DO TIPO DE REDE)</v>
          </cell>
          <cell r="D3914" t="str">
            <v>UN</v>
          </cell>
        </row>
        <row r="3915">
          <cell r="B3915">
            <v>11299</v>
          </cell>
          <cell r="C3915" t="str">
            <v>TAMPAO FOFO SIMPLES COM BASE / REQUADRO, R-2, CLASSE A15 CARGA MAX. 1,5 T, 550 X 1100 MM (COM INSCRICAO EM RELEVO DO TIPO DE REDE)</v>
          </cell>
          <cell r="D3915" t="str">
            <v>UN</v>
          </cell>
        </row>
        <row r="3916">
          <cell r="B3916">
            <v>11688</v>
          </cell>
          <cell r="C3916" t="str">
            <v>TANQUE ACO INOXIDAVEL (ACO 304) COM ESFREGADOR E VALVULA, DE *50 X 40 X 22* CM</v>
          </cell>
          <cell r="D3916" t="str">
            <v>UN</v>
          </cell>
          <cell r="E3916">
            <v>504.64</v>
          </cell>
          <cell r="F3916">
            <v>504.64</v>
          </cell>
        </row>
        <row r="3917">
          <cell r="B3917">
            <v>37736</v>
          </cell>
          <cell r="C3917" t="str">
            <v>TANQUE DE ACO CARBONO NAO REVESTIDO, PARA TRANSPORTE DE AGUA COM CAPACIDADE DE 10 M3, COM BOMBA CENTRIFUGA POR TOMADA DE FORCA, VAZAO MAXIMA *75* M3/H (INCLUI MONTAGEM, NAO INCLUI CAMINHAO)</v>
          </cell>
          <cell r="D3917" t="str">
            <v>UN</v>
          </cell>
        </row>
        <row r="3918">
          <cell r="B3918">
            <v>37739</v>
          </cell>
          <cell r="C3918" t="str">
            <v>TANQUE DE ACO PARA TRANSPORTE DE AGUA COM CAPACIDADE DE 14 M3 (INCLUI MONTAGEM, NAO INCLUI CAMINHAO)</v>
          </cell>
          <cell r="D3918" t="str">
            <v>UN</v>
          </cell>
        </row>
        <row r="3919">
          <cell r="B3919">
            <v>37740</v>
          </cell>
          <cell r="C3919" t="str">
            <v>TANQUE DE ACO PARA TRANSPORTE DE AGUA COM CAPACIDADE DE 4 M3 (INCLUI MONTAGEM, NAO INCLUI CAMINHAO)</v>
          </cell>
          <cell r="D3919" t="str">
            <v>UN</v>
          </cell>
        </row>
        <row r="3920">
          <cell r="B3920">
            <v>37738</v>
          </cell>
          <cell r="C3920" t="str">
            <v>TANQUE DE ACO PARA TRANSPORTE DE AGUA COM CAPACIDADE DE 6 M3 (INCLUI MONTAGEM, NAO INCLUI CAMINHAO)</v>
          </cell>
          <cell r="D3920" t="str">
            <v>UN</v>
          </cell>
        </row>
        <row r="3921">
          <cell r="B3921">
            <v>37737</v>
          </cell>
          <cell r="C3921" t="str">
            <v>TANQUE DE ACO PARA TRANSPORTE DE AGUA COM CAPACIDADE DE 8 M3 (INCLUI MONTAGEM, NAO INCLUI CAMINHAO)</v>
          </cell>
          <cell r="D3921" t="str">
            <v>UN</v>
          </cell>
        </row>
        <row r="3922">
          <cell r="B3922">
            <v>25014</v>
          </cell>
          <cell r="C3922" t="str">
            <v>TANQUE DE ASFALTO ESTACIONARIO COM MACARICO, CAPACIDADE 20.000 L</v>
          </cell>
          <cell r="D3922" t="str">
            <v>UN</v>
          </cell>
        </row>
        <row r="3923">
          <cell r="B3923">
            <v>25013</v>
          </cell>
          <cell r="C3923" t="str">
            <v>TANQUE DE ASFALTO ESTACIONARIO COM SERPENTINA, CAPACIDADE 20.000 L</v>
          </cell>
          <cell r="D3923" t="str">
            <v>UN</v>
          </cell>
        </row>
        <row r="3924">
          <cell r="B3924">
            <v>14405</v>
          </cell>
          <cell r="C3924" t="str">
            <v>TANQUE DE ASFALTO ESTACIONARIO COM SERPENTINA, CAPACIDADE 30.000 L</v>
          </cell>
          <cell r="D3924" t="str">
            <v>UN</v>
          </cell>
        </row>
        <row r="3925">
          <cell r="B3925">
            <v>20271</v>
          </cell>
          <cell r="C3925" t="str">
            <v>TANQUE DE LOUCA BRANCA, COM COLUNA, *30* L</v>
          </cell>
          <cell r="D3925" t="str">
            <v>UN</v>
          </cell>
          <cell r="E3925">
            <v>521.59</v>
          </cell>
          <cell r="F3925">
            <v>521.59</v>
          </cell>
        </row>
        <row r="3926">
          <cell r="B3926">
            <v>10423</v>
          </cell>
          <cell r="C3926" t="str">
            <v>TANQUE DE LOUCA BRANCA, SUSPENSO, *20* L</v>
          </cell>
          <cell r="D3926" t="str">
            <v>UN</v>
          </cell>
          <cell r="E3926">
            <v>382.97</v>
          </cell>
          <cell r="F3926">
            <v>382.97</v>
          </cell>
        </row>
        <row r="3927">
          <cell r="B3927">
            <v>36790</v>
          </cell>
          <cell r="C3927" t="str">
            <v>TANQUE DUPLO EM MARMORE SINTETICO COM CUBA LISA E ESFREGADOR, *110 X 60* CM</v>
          </cell>
          <cell r="D3927" t="str">
            <v>UN</v>
          </cell>
          <cell r="E3927">
            <v>340.27</v>
          </cell>
          <cell r="F3927">
            <v>340.27</v>
          </cell>
        </row>
        <row r="3928">
          <cell r="B3928">
            <v>37589</v>
          </cell>
          <cell r="C3928" t="str">
            <v>TANQUE SIMPLES EM MARMORE SINTETICO COM COLUNA, CAPACIDADE *22* L, *60 X 46* CM</v>
          </cell>
          <cell r="D3928" t="str">
            <v>UN</v>
          </cell>
          <cell r="E3928">
            <v>416.92</v>
          </cell>
          <cell r="F3928">
            <v>416.92</v>
          </cell>
        </row>
        <row r="3929">
          <cell r="B3929">
            <v>11690</v>
          </cell>
          <cell r="C3929" t="str">
            <v>TANQUE SIMPLES EM MARMORE SINTETICO DE FIXAR NA PAREDE, CAPACIDADE *22* L, *60 X 46* CM</v>
          </cell>
          <cell r="D3929" t="str">
            <v>UN</v>
          </cell>
          <cell r="E3929">
            <v>221.48</v>
          </cell>
          <cell r="F3929">
            <v>221.48</v>
          </cell>
        </row>
        <row r="3930">
          <cell r="B3930">
            <v>20234</v>
          </cell>
          <cell r="C3930" t="str">
            <v>TANQUE SIMPLES EM MARMORE SINTETICO SUSPENSO, CAPACIDADE *38* L, *60 X 60* CM</v>
          </cell>
          <cell r="D3930" t="str">
            <v>UN</v>
          </cell>
          <cell r="E3930">
            <v>280.27999999999997</v>
          </cell>
          <cell r="F3930">
            <v>280.27999999999997</v>
          </cell>
        </row>
        <row r="3931">
          <cell r="B3931">
            <v>44480</v>
          </cell>
          <cell r="C3931" t="str">
            <v>TARIFA "A" ENTRE 0 E 20M3 FORNECIMENTO D'AGUA</v>
          </cell>
          <cell r="D3931" t="str">
            <v>M3</v>
          </cell>
          <cell r="E3931">
            <v>18.350000000000001</v>
          </cell>
          <cell r="F3931">
            <v>18.350000000000001</v>
          </cell>
        </row>
        <row r="3932">
          <cell r="B3932">
            <v>11457</v>
          </cell>
          <cell r="C3932" t="str">
            <v>TARJETA LIVRE / OCUPADO PARA PORTA DE BANHEIRO, CORPO EM ZAMAC E ESPELHO EM LATAO</v>
          </cell>
          <cell r="D3932" t="str">
            <v>UN</v>
          </cell>
          <cell r="E3932">
            <v>51.29</v>
          </cell>
          <cell r="F3932">
            <v>51.29</v>
          </cell>
        </row>
        <row r="3933">
          <cell r="B3933">
            <v>44073</v>
          </cell>
          <cell r="C3933" t="str">
            <v>TARUGO DELIMITADOR DE PROFUNDIDADE EM ESPUMA DE POLIETILENO DE BAIXA DENSIDADE 10 MM, CINZA</v>
          </cell>
          <cell r="D3933" t="str">
            <v>M</v>
          </cell>
          <cell r="E3933">
            <v>1.05</v>
          </cell>
          <cell r="F3933">
            <v>1.05</v>
          </cell>
        </row>
        <row r="3934">
          <cell r="B3934">
            <v>3593</v>
          </cell>
          <cell r="C3934" t="str">
            <v>TE 45 GRAUS DE FERRO GALVANIZADO, COM ROSCA BSP, DE 1 1/2"</v>
          </cell>
          <cell r="D3934" t="str">
            <v>UN</v>
          </cell>
        </row>
        <row r="3935">
          <cell r="B3935">
            <v>3588</v>
          </cell>
          <cell r="C3935" t="str">
            <v>TE 45 GRAUS DE FERRO GALVANIZADO, COM ROSCA BSP, DE 1 1/4"</v>
          </cell>
          <cell r="D3935" t="str">
            <v>UN</v>
          </cell>
        </row>
        <row r="3936">
          <cell r="B3936">
            <v>3587</v>
          </cell>
          <cell r="C3936" t="str">
            <v>TE 45 GRAUS DE FERRO GALVANIZADO, COM ROSCA BSP, DE 1"</v>
          </cell>
          <cell r="D3936" t="str">
            <v>UN</v>
          </cell>
        </row>
        <row r="3937">
          <cell r="B3937">
            <v>3585</v>
          </cell>
          <cell r="C3937" t="str">
            <v>TE 45 GRAUS DE FERRO GALVANIZADO, COM ROSCA BSP, DE 1/2"</v>
          </cell>
          <cell r="D3937" t="str">
            <v>UN</v>
          </cell>
        </row>
        <row r="3938">
          <cell r="B3938">
            <v>3590</v>
          </cell>
          <cell r="C3938" t="str">
            <v>TE 45 GRAUS DE FERRO GALVANIZADO, COM ROSCA BSP, DE 2 1/2"</v>
          </cell>
          <cell r="D3938" t="str">
            <v>UN</v>
          </cell>
        </row>
        <row r="3939">
          <cell r="B3939">
            <v>3589</v>
          </cell>
          <cell r="C3939" t="str">
            <v>TE 45 GRAUS DE FERRO GALVANIZADO, COM ROSCA BSP, DE 2"</v>
          </cell>
          <cell r="D3939" t="str">
            <v>UN</v>
          </cell>
        </row>
        <row r="3940">
          <cell r="B3940">
            <v>3592</v>
          </cell>
          <cell r="C3940" t="str">
            <v>TE 45 GRAUS DE FERRO GALVANIZADO, COM ROSCA BSP, DE 3"</v>
          </cell>
          <cell r="D3940" t="str">
            <v>UN</v>
          </cell>
        </row>
        <row r="3941">
          <cell r="B3941">
            <v>3586</v>
          </cell>
          <cell r="C3941" t="str">
            <v>TE 45 GRAUS DE FERRO GALVANIZADO, COM ROSCA BSP, DE 3/4"</v>
          </cell>
          <cell r="D3941" t="str">
            <v>UN</v>
          </cell>
        </row>
        <row r="3942">
          <cell r="B3942">
            <v>3591</v>
          </cell>
          <cell r="C3942" t="str">
            <v>TE 45 GRAUS DE FERRO GALVANIZADO, COM ROSCA BSP, DE 4"</v>
          </cell>
          <cell r="D3942" t="str">
            <v>UN</v>
          </cell>
        </row>
        <row r="3943">
          <cell r="B3943">
            <v>40396</v>
          </cell>
          <cell r="C3943" t="str">
            <v>TE 90 GRAUS EM ACO CARBONO, SOLDAVEL, PRESSAO 3.000 LBS, DN 1 1/2"</v>
          </cell>
          <cell r="D3943" t="str">
            <v>UN</v>
          </cell>
        </row>
        <row r="3944">
          <cell r="B3944">
            <v>40395</v>
          </cell>
          <cell r="C3944" t="str">
            <v>TE 90 GRAUS EM ACO CARBONO, SOLDAVEL, PRESSAO 3.000 LBS, DN 1 1/4"</v>
          </cell>
          <cell r="D3944" t="str">
            <v>UN</v>
          </cell>
        </row>
        <row r="3945">
          <cell r="B3945">
            <v>40394</v>
          </cell>
          <cell r="C3945" t="str">
            <v>TE 90 GRAUS EM ACO CARBONO, SOLDAVEL, PRESSAO 3.000 LBS, DN 1"</v>
          </cell>
          <cell r="D3945" t="str">
            <v>UN</v>
          </cell>
        </row>
        <row r="3946">
          <cell r="B3946">
            <v>40392</v>
          </cell>
          <cell r="C3946" t="str">
            <v>TE 90 GRAUS EM ACO CARBONO, SOLDAVEL, PRESSAO 3.000 LBS, DN 1/2"</v>
          </cell>
          <cell r="D3946" t="str">
            <v>UN</v>
          </cell>
        </row>
        <row r="3947">
          <cell r="B3947">
            <v>40398</v>
          </cell>
          <cell r="C3947" t="str">
            <v>TE 90 GRAUS EM ACO CARBONO, SOLDAVEL, PRESSAO 3.000 LBS, DN 2 1/2"</v>
          </cell>
          <cell r="D3947" t="str">
            <v>UN</v>
          </cell>
        </row>
        <row r="3948">
          <cell r="B3948">
            <v>40397</v>
          </cell>
          <cell r="C3948" t="str">
            <v>TE 90 GRAUS EM ACO CARBONO, SOLDAVEL, PRESSAO 3.000 LBS, DN 2"</v>
          </cell>
          <cell r="D3948" t="str">
            <v>UN</v>
          </cell>
        </row>
        <row r="3949">
          <cell r="B3949">
            <v>40399</v>
          </cell>
          <cell r="C3949" t="str">
            <v>TE 90 GRAUS EM ACO CARBONO, SOLDAVEL, PRESSAO 3.000 LBS, DN 3"</v>
          </cell>
          <cell r="D3949" t="str">
            <v>UN</v>
          </cell>
        </row>
        <row r="3950">
          <cell r="B3950">
            <v>40393</v>
          </cell>
          <cell r="C3950" t="str">
            <v>TE 90 GRAUS EM ACO CARBONO, SOLDAVEL, PRESSAO 3.000 LBS, DN 3/4"</v>
          </cell>
          <cell r="D3950" t="str">
            <v>UN</v>
          </cell>
        </row>
        <row r="3951">
          <cell r="B3951">
            <v>44253</v>
          </cell>
          <cell r="C3951" t="str">
            <v>TE CPVC, SOLDAVEL, 90 GRAUS, 114 MM, PARA AGUA QUENTE PREDIAL</v>
          </cell>
          <cell r="D3951" t="str">
            <v>UN</v>
          </cell>
          <cell r="E3951">
            <v>276.5</v>
          </cell>
          <cell r="F3951">
            <v>276.5</v>
          </cell>
        </row>
        <row r="3952">
          <cell r="B3952">
            <v>21121</v>
          </cell>
          <cell r="C3952" t="str">
            <v>TE CPVC, SOLDAVEL, 90 GRAUS, 15 MM, PARA AGUA QUENTE PREDIAL</v>
          </cell>
          <cell r="D3952" t="str">
            <v>UN</v>
          </cell>
          <cell r="E3952">
            <v>3.96</v>
          </cell>
          <cell r="F3952">
            <v>3.96</v>
          </cell>
        </row>
        <row r="3953">
          <cell r="B3953">
            <v>38010</v>
          </cell>
          <cell r="C3953" t="str">
            <v>TE CPVC, SOLDAVEL, 90 GRAUS, 22 MM, PARA AGUA QUENTE PREDIAL</v>
          </cell>
          <cell r="D3953" t="str">
            <v>UN</v>
          </cell>
          <cell r="E3953">
            <v>4.9400000000000004</v>
          </cell>
          <cell r="F3953">
            <v>4.9400000000000004</v>
          </cell>
        </row>
        <row r="3954">
          <cell r="B3954">
            <v>38011</v>
          </cell>
          <cell r="C3954" t="str">
            <v>TE CPVC, SOLDAVEL, 90 GRAUS, 28 MM, PARA AGUA QUENTE PREDIAL</v>
          </cell>
          <cell r="D3954" t="str">
            <v>UN</v>
          </cell>
          <cell r="E3954">
            <v>9.9</v>
          </cell>
          <cell r="F3954">
            <v>9.9</v>
          </cell>
        </row>
        <row r="3955">
          <cell r="B3955">
            <v>38012</v>
          </cell>
          <cell r="C3955" t="str">
            <v>TE CPVC, SOLDAVEL, 90 GRAUS, 35 MM, PARA AGUA QUENTE PREDIAL</v>
          </cell>
          <cell r="D3955" t="str">
            <v>UN</v>
          </cell>
          <cell r="E3955">
            <v>37.74</v>
          </cell>
          <cell r="F3955">
            <v>37.74</v>
          </cell>
        </row>
        <row r="3956">
          <cell r="B3956">
            <v>38013</v>
          </cell>
          <cell r="C3956" t="str">
            <v>TE CPVC, SOLDAVEL, 90 GRAUS, 42 MM, PARA AGUA QUENTE PREDIAL</v>
          </cell>
          <cell r="D3956" t="str">
            <v>UN</v>
          </cell>
          <cell r="E3956">
            <v>48.49</v>
          </cell>
          <cell r="F3956">
            <v>48.49</v>
          </cell>
        </row>
        <row r="3957">
          <cell r="B3957">
            <v>38014</v>
          </cell>
          <cell r="C3957" t="str">
            <v>TE CPVC, SOLDAVEL, 90 GRAUS, 54 MM, PARA AGUA QUENTE PREDIAL</v>
          </cell>
          <cell r="D3957" t="str">
            <v>UN</v>
          </cell>
          <cell r="E3957">
            <v>80.97</v>
          </cell>
          <cell r="F3957">
            <v>80.97</v>
          </cell>
        </row>
        <row r="3958">
          <cell r="B3958">
            <v>38015</v>
          </cell>
          <cell r="C3958" t="str">
            <v>TE CPVC, SOLDAVEL, 90 GRAUS, 73 MM, PARA AGUA QUENTE PREDIAL</v>
          </cell>
          <cell r="D3958" t="str">
            <v>UN</v>
          </cell>
          <cell r="E3958">
            <v>190.36</v>
          </cell>
          <cell r="F3958">
            <v>190.36</v>
          </cell>
        </row>
        <row r="3959">
          <cell r="B3959">
            <v>38016</v>
          </cell>
          <cell r="C3959" t="str">
            <v>TE CPVC, SOLDAVEL, 90 GRAUS, 89 MM, PARA AGUA QUENTE PREDIAL</v>
          </cell>
          <cell r="D3959" t="str">
            <v>UN</v>
          </cell>
          <cell r="E3959">
            <v>221.37</v>
          </cell>
          <cell r="F3959">
            <v>221.37</v>
          </cell>
        </row>
        <row r="3960">
          <cell r="B3960">
            <v>12741</v>
          </cell>
          <cell r="C3960" t="str">
            <v>TE DE COBRE SEM ANEL DE SOLDA, BOLSA X BOLSA X BOLSA, 104 MM</v>
          </cell>
          <cell r="D3960" t="str">
            <v>UN</v>
          </cell>
        </row>
        <row r="3961">
          <cell r="B3961">
            <v>12733</v>
          </cell>
          <cell r="C3961" t="str">
            <v>TE DE COBRE SEM ANEL DE SOLDA, BOLSA X BOLSA X BOLSA, 15 MM</v>
          </cell>
          <cell r="D3961" t="str">
            <v>UN</v>
          </cell>
        </row>
        <row r="3962">
          <cell r="B3962">
            <v>12734</v>
          </cell>
          <cell r="C3962" t="str">
            <v>TE DE COBRE SEM ANEL DE SOLDA, BOLSA X BOLSA X BOLSA, 22 MM</v>
          </cell>
          <cell r="D3962" t="str">
            <v>UN</v>
          </cell>
        </row>
        <row r="3963">
          <cell r="B3963">
            <v>12735</v>
          </cell>
          <cell r="C3963" t="str">
            <v>TE DE COBRE SEM ANEL DE SOLDA, BOLSA X BOLSA X BOLSA, 28 MM</v>
          </cell>
          <cell r="D3963" t="str">
            <v>UN</v>
          </cell>
        </row>
        <row r="3964">
          <cell r="B3964">
            <v>12736</v>
          </cell>
          <cell r="C3964" t="str">
            <v>TE DE COBRE SEM ANEL DE SOLDA, BOLSA X BOLSA X BOLSA, 35 MM</v>
          </cell>
          <cell r="D3964" t="str">
            <v>UN</v>
          </cell>
        </row>
        <row r="3965">
          <cell r="B3965">
            <v>12737</v>
          </cell>
          <cell r="C3965" t="str">
            <v>TE DE COBRE SEM ANEL DE SOLDA, BOLSA X BOLSA X BOLSA, 42 MM</v>
          </cell>
          <cell r="D3965" t="str">
            <v>UN</v>
          </cell>
        </row>
        <row r="3966">
          <cell r="B3966">
            <v>12738</v>
          </cell>
          <cell r="C3966" t="str">
            <v>TE DE COBRE SEM ANEL DE SOLDA, BOLSA X BOLSA X BOLSA, 54 MM</v>
          </cell>
          <cell r="D3966" t="str">
            <v>UN</v>
          </cell>
        </row>
        <row r="3967">
          <cell r="B3967">
            <v>12739</v>
          </cell>
          <cell r="C3967" t="str">
            <v>TE DE COBRE SEM ANEL DE SOLDA, BOLSA X BOLSA X BOLSA, 66 MM</v>
          </cell>
          <cell r="D3967" t="str">
            <v>UN</v>
          </cell>
        </row>
        <row r="3968">
          <cell r="B3968">
            <v>12740</v>
          </cell>
          <cell r="C3968" t="str">
            <v>TE DE COBRE SEM ANEL DE SOLDA, BOLSA X BOLSA X BOLSA, 79 MM</v>
          </cell>
          <cell r="D3968" t="str">
            <v>UN</v>
          </cell>
        </row>
        <row r="3969">
          <cell r="B3969">
            <v>6297</v>
          </cell>
          <cell r="C3969" t="str">
            <v>TE DE FERRO GALVANIZADO, DE 1 1/2"</v>
          </cell>
          <cell r="D3969" t="str">
            <v>UN</v>
          </cell>
        </row>
        <row r="3970">
          <cell r="B3970">
            <v>6296</v>
          </cell>
          <cell r="C3970" t="str">
            <v>TE DE FERRO GALVANIZADO, DE 1 1/4"</v>
          </cell>
          <cell r="D3970" t="str">
            <v>UN</v>
          </cell>
        </row>
        <row r="3971">
          <cell r="B3971">
            <v>6323</v>
          </cell>
          <cell r="C3971" t="str">
            <v>TE DE FERRO GALVANIZADO, DE 1"</v>
          </cell>
          <cell r="D3971" t="str">
            <v>UN</v>
          </cell>
        </row>
        <row r="3972">
          <cell r="B3972">
            <v>6294</v>
          </cell>
          <cell r="C3972" t="str">
            <v>TE DE FERRO GALVANIZADO, DE 1/2"</v>
          </cell>
          <cell r="D3972" t="str">
            <v>UN</v>
          </cell>
        </row>
        <row r="3973">
          <cell r="B3973">
            <v>6299</v>
          </cell>
          <cell r="C3973" t="str">
            <v>TE DE FERRO GALVANIZADO, DE 2 1/2"</v>
          </cell>
          <cell r="D3973" t="str">
            <v>UN</v>
          </cell>
        </row>
        <row r="3974">
          <cell r="B3974">
            <v>6298</v>
          </cell>
          <cell r="C3974" t="str">
            <v>TE DE FERRO GALVANIZADO, DE 2"</v>
          </cell>
          <cell r="D3974" t="str">
            <v>UN</v>
          </cell>
        </row>
        <row r="3975">
          <cell r="B3975">
            <v>6322</v>
          </cell>
          <cell r="C3975" t="str">
            <v>TE DE FERRO GALVANIZADO, DE 3"</v>
          </cell>
          <cell r="D3975" t="str">
            <v>UN</v>
          </cell>
        </row>
        <row r="3976">
          <cell r="B3976">
            <v>6295</v>
          </cell>
          <cell r="C3976" t="str">
            <v>TE DE FERRO GALVANIZADO, DE 3/4"</v>
          </cell>
          <cell r="D3976" t="str">
            <v>UN</v>
          </cell>
        </row>
        <row r="3977">
          <cell r="B3977">
            <v>6300</v>
          </cell>
          <cell r="C3977" t="str">
            <v>TE DE FERRO GALVANIZADO, DE 4"</v>
          </cell>
          <cell r="D3977" t="str">
            <v>UN</v>
          </cell>
        </row>
        <row r="3978">
          <cell r="B3978">
            <v>6321</v>
          </cell>
          <cell r="C3978" t="str">
            <v>TE DE FERRO GALVANIZADO, DE 5"</v>
          </cell>
          <cell r="D3978" t="str">
            <v>UN</v>
          </cell>
        </row>
        <row r="3979">
          <cell r="B3979">
            <v>6301</v>
          </cell>
          <cell r="C3979" t="str">
            <v>TE DE FERRO GALVANIZADO, DE 6"</v>
          </cell>
          <cell r="D3979" t="str">
            <v>UN</v>
          </cell>
        </row>
        <row r="3980">
          <cell r="B3980">
            <v>7105</v>
          </cell>
          <cell r="C3980" t="str">
            <v>TE DE INSPECAO, PVC, 100 X 75 MM, SERIE NORMAL PARA ESGOTO PREDIAL</v>
          </cell>
          <cell r="D3980" t="str">
            <v>UN</v>
          </cell>
          <cell r="E3980">
            <v>36.81</v>
          </cell>
          <cell r="F3980">
            <v>36.81</v>
          </cell>
        </row>
        <row r="3981">
          <cell r="B3981">
            <v>20183</v>
          </cell>
          <cell r="C3981" t="str">
            <v>TE DE INSPECAO, PVC, SERIE R, 100 X 75 MM, PARA ESGOTO PREDIAL</v>
          </cell>
          <cell r="D3981" t="str">
            <v>UN</v>
          </cell>
          <cell r="E3981">
            <v>45.36</v>
          </cell>
          <cell r="F3981">
            <v>45.36</v>
          </cell>
        </row>
        <row r="3982">
          <cell r="B3982">
            <v>38448</v>
          </cell>
          <cell r="C3982" t="str">
            <v>TE DE INSPECAO, PVC, SERIE R, 150 X 100 MM, PARA ESGOTO PREDIAL</v>
          </cell>
          <cell r="D3982" t="str">
            <v>UN</v>
          </cell>
          <cell r="E3982">
            <v>205.82</v>
          </cell>
          <cell r="F3982">
            <v>205.82</v>
          </cell>
        </row>
        <row r="3983">
          <cell r="B3983">
            <v>20182</v>
          </cell>
          <cell r="C3983" t="str">
            <v>TE DE INSPECAO, PVC, SERIE R, 75 X 75 MM, PARA ESGOTO PREDIAL</v>
          </cell>
          <cell r="D3983" t="str">
            <v>UN</v>
          </cell>
          <cell r="E3983">
            <v>26.37</v>
          </cell>
          <cell r="F3983">
            <v>26.37</v>
          </cell>
        </row>
        <row r="3984">
          <cell r="B3984">
            <v>7119</v>
          </cell>
          <cell r="C3984" t="str">
            <v>TE DE REDUCAO COM ROSCA, PVC, 90 GRAUS, 1 X 3/4", PARA AGUA FRIA PREDIAL</v>
          </cell>
          <cell r="D3984" t="str">
            <v>UN</v>
          </cell>
          <cell r="E3984">
            <v>11.1</v>
          </cell>
          <cell r="F3984">
            <v>11.1</v>
          </cell>
        </row>
        <row r="3985">
          <cell r="B3985">
            <v>7126</v>
          </cell>
          <cell r="C3985" t="str">
            <v>TE DE REDUCAO COM ROSCA, PVC, 90 GRAUS, 1.1/2" X 3/4", AGUA FRIA PREDIAL</v>
          </cell>
          <cell r="D3985" t="str">
            <v>UN</v>
          </cell>
          <cell r="E3985">
            <v>22.66</v>
          </cell>
          <cell r="F3985">
            <v>22.66</v>
          </cell>
        </row>
        <row r="3986">
          <cell r="B3986">
            <v>7120</v>
          </cell>
          <cell r="C3986" t="str">
            <v>TE DE REDUCAO COM ROSCA, PVC, 90 GRAUS, 3/4 X 1/2", PARA AGUA FRIA PREDIAL</v>
          </cell>
          <cell r="D3986" t="str">
            <v>UN</v>
          </cell>
          <cell r="E3986">
            <v>8.52</v>
          </cell>
          <cell r="F3986">
            <v>8.52</v>
          </cell>
        </row>
        <row r="3987">
          <cell r="B3987">
            <v>6319</v>
          </cell>
          <cell r="C3987" t="str">
            <v>TE DE REDUCAO DE FERRO GALVANIZADO, COM ROSCA BSP, DE 1 1/2" X 1"</v>
          </cell>
          <cell r="D3987" t="str">
            <v>UN</v>
          </cell>
        </row>
        <row r="3988">
          <cell r="B3988">
            <v>6304</v>
          </cell>
          <cell r="C3988" t="str">
            <v>TE DE REDUCAO DE FERRO GALVANIZADO, COM ROSCA BSP, DE 1 1/2" X 3/4"</v>
          </cell>
          <cell r="D3988" t="str">
            <v>UN</v>
          </cell>
        </row>
        <row r="3989">
          <cell r="B3989">
            <v>21116</v>
          </cell>
          <cell r="C3989" t="str">
            <v>TE DE REDUCAO DE FERRO GALVANIZADO, COM ROSCA BSP, DE 1 1/4" X 3/4"</v>
          </cell>
          <cell r="D3989" t="str">
            <v>UN</v>
          </cell>
        </row>
        <row r="3990">
          <cell r="B3990">
            <v>6320</v>
          </cell>
          <cell r="C3990" t="str">
            <v>TE DE REDUCAO DE FERRO GALVANIZADO, COM ROSCA BSP, DE 1" X 1/2"</v>
          </cell>
          <cell r="D3990" t="str">
            <v>UN</v>
          </cell>
        </row>
        <row r="3991">
          <cell r="B3991">
            <v>6303</v>
          </cell>
          <cell r="C3991" t="str">
            <v>TE DE REDUCAO DE FERRO GALVANIZADO, COM ROSCA BSP, DE 1" X 3/4"</v>
          </cell>
          <cell r="D3991" t="str">
            <v>UN</v>
          </cell>
        </row>
        <row r="3992">
          <cell r="B3992">
            <v>6308</v>
          </cell>
          <cell r="C3992" t="str">
            <v>TE DE REDUCAO DE FERRO GALVANIZADO, COM ROSCA BSP, DE 2 1/2" X 1 1/2"</v>
          </cell>
          <cell r="D3992" t="str">
            <v>UN</v>
          </cell>
        </row>
        <row r="3993">
          <cell r="B3993">
            <v>6317</v>
          </cell>
          <cell r="C3993" t="str">
            <v>TE DE REDUCAO DE FERRO GALVANIZADO, COM ROSCA BSP, DE 2 1/2" X 1 1/4"</v>
          </cell>
          <cell r="D3993" t="str">
            <v>UN</v>
          </cell>
        </row>
        <row r="3994">
          <cell r="B3994">
            <v>6307</v>
          </cell>
          <cell r="C3994" t="str">
            <v>TE DE REDUCAO DE FERRO GALVANIZADO, COM ROSCA BSP, DE 2 1/2" X 1"</v>
          </cell>
          <cell r="D3994" t="str">
            <v>UN</v>
          </cell>
        </row>
        <row r="3995">
          <cell r="B3995">
            <v>6309</v>
          </cell>
          <cell r="C3995" t="str">
            <v>TE DE REDUCAO DE FERRO GALVANIZADO, COM ROSCA BSP, DE 2 1/2" X 2"</v>
          </cell>
          <cell r="D3995" t="str">
            <v>UN</v>
          </cell>
        </row>
        <row r="3996">
          <cell r="B3996">
            <v>6318</v>
          </cell>
          <cell r="C3996" t="str">
            <v>TE DE REDUCAO DE FERRO GALVANIZADO, COM ROSCA BSP, DE 2" X 1 1/2"</v>
          </cell>
          <cell r="D3996" t="str">
            <v>UN</v>
          </cell>
        </row>
        <row r="3997">
          <cell r="B3997">
            <v>6306</v>
          </cell>
          <cell r="C3997" t="str">
            <v>TE DE REDUCAO DE FERRO GALVANIZADO, COM ROSCA BSP, DE 2" X 1 1/4"</v>
          </cell>
          <cell r="D3997" t="str">
            <v>UN</v>
          </cell>
        </row>
        <row r="3998">
          <cell r="B3998">
            <v>6305</v>
          </cell>
          <cell r="C3998" t="str">
            <v>TE DE REDUCAO DE FERRO GALVANIZADO, COM ROSCA BSP, DE 2" X 1"</v>
          </cell>
          <cell r="D3998" t="str">
            <v>UN</v>
          </cell>
        </row>
        <row r="3999">
          <cell r="B3999">
            <v>6312</v>
          </cell>
          <cell r="C3999" t="str">
            <v>TE DE REDUCAO DE FERRO GALVANIZADO, COM ROSCA BSP, DE 3" X 1 1/2"</v>
          </cell>
          <cell r="D3999" t="str">
            <v>UN</v>
          </cell>
        </row>
        <row r="4000">
          <cell r="B4000">
            <v>6311</v>
          </cell>
          <cell r="C4000" t="str">
            <v>TE DE REDUCAO DE FERRO GALVANIZADO, COM ROSCA BSP, DE 3" X 1 1/4"</v>
          </cell>
          <cell r="D4000" t="str">
            <v>UN</v>
          </cell>
        </row>
        <row r="4001">
          <cell r="B4001">
            <v>6310</v>
          </cell>
          <cell r="C4001" t="str">
            <v>TE DE REDUCAO DE FERRO GALVANIZADO, COM ROSCA BSP, DE 3" X 1"</v>
          </cell>
          <cell r="D4001" t="str">
            <v>UN</v>
          </cell>
        </row>
        <row r="4002">
          <cell r="B4002">
            <v>6314</v>
          </cell>
          <cell r="C4002" t="str">
            <v>TE DE REDUCAO DE FERRO GALVANIZADO, COM ROSCA BSP, DE 3" X 2 1/2"</v>
          </cell>
          <cell r="D4002" t="str">
            <v>UN</v>
          </cell>
        </row>
        <row r="4003">
          <cell r="B4003">
            <v>6313</v>
          </cell>
          <cell r="C4003" t="str">
            <v>TE DE REDUCAO DE FERRO GALVANIZADO, COM ROSCA BSP, DE 3" X 2"</v>
          </cell>
          <cell r="D4003" t="str">
            <v>UN</v>
          </cell>
        </row>
        <row r="4004">
          <cell r="B4004">
            <v>6302</v>
          </cell>
          <cell r="C4004" t="str">
            <v>TE DE REDUCAO DE FERRO GALVANIZADO, COM ROSCA BSP, DE 3/4" X 1/2"</v>
          </cell>
          <cell r="D4004" t="str">
            <v>UN</v>
          </cell>
        </row>
        <row r="4005">
          <cell r="B4005">
            <v>6315</v>
          </cell>
          <cell r="C4005" t="str">
            <v>TE DE REDUCAO DE FERRO GALVANIZADO, COM ROSCA BSP, DE 4" X 2"</v>
          </cell>
          <cell r="D4005" t="str">
            <v>UN</v>
          </cell>
        </row>
        <row r="4006">
          <cell r="B4006">
            <v>6316</v>
          </cell>
          <cell r="C4006" t="str">
            <v>TE DE REDUCAO DE FERRO GALVANIZADO, COM ROSCA BSP, DE 4" X 3"</v>
          </cell>
          <cell r="D4006" t="str">
            <v>UN</v>
          </cell>
        </row>
        <row r="4007">
          <cell r="B4007">
            <v>39324</v>
          </cell>
          <cell r="C4007" t="str">
            <v>TE DE REDUCAO, CPVC, 22 X 15 MM, PARA AGUA QUENTE PREDIAL</v>
          </cell>
          <cell r="D4007" t="str">
            <v>UN</v>
          </cell>
          <cell r="E4007">
            <v>5.16</v>
          </cell>
          <cell r="F4007">
            <v>5.16</v>
          </cell>
        </row>
        <row r="4008">
          <cell r="B4008">
            <v>39325</v>
          </cell>
          <cell r="C4008" t="str">
            <v>TE DE REDUCAO, CPVC, 28 X 22 MM, PARA AGUA QUENTE PREDIAL</v>
          </cell>
          <cell r="D4008" t="str">
            <v>UN</v>
          </cell>
          <cell r="E4008">
            <v>7.78</v>
          </cell>
          <cell r="F4008">
            <v>7.78</v>
          </cell>
        </row>
        <row r="4009">
          <cell r="B4009">
            <v>39326</v>
          </cell>
          <cell r="C4009" t="str">
            <v>TE DE REDUCAO, CPVC, 35 X 28 MM, PARA AGUA QUENTE PREDIAL</v>
          </cell>
          <cell r="D4009" t="str">
            <v>UN</v>
          </cell>
          <cell r="E4009">
            <v>27.91</v>
          </cell>
          <cell r="F4009">
            <v>27.91</v>
          </cell>
        </row>
        <row r="4010">
          <cell r="B4010">
            <v>39327</v>
          </cell>
          <cell r="C4010" t="str">
            <v>TE DE REDUCAO, CPVC, 42 X 35 MM, PARA AGUA QUENTE PREDIAL</v>
          </cell>
          <cell r="D4010" t="str">
            <v>UN</v>
          </cell>
          <cell r="E4010">
            <v>42.11</v>
          </cell>
          <cell r="F4010">
            <v>42.11</v>
          </cell>
        </row>
        <row r="4011">
          <cell r="B4011">
            <v>11378</v>
          </cell>
          <cell r="C4011" t="str">
            <v>TE DE REDUCAO, PVC PBA, BBB, JE, DN 100 X 50 / DE 110 X 60 MM, PARA REDE DE AGUA</v>
          </cell>
          <cell r="D4011" t="str">
            <v>UN</v>
          </cell>
        </row>
        <row r="4012">
          <cell r="B4012">
            <v>11379</v>
          </cell>
          <cell r="C4012" t="str">
            <v>TE DE REDUCAO, PVC PBA, BBB, JE, DN 100 X 75 / DE 110 X 85 MM, PARA REDE DE AGUA</v>
          </cell>
          <cell r="D4012" t="str">
            <v>UN</v>
          </cell>
        </row>
        <row r="4013">
          <cell r="B4013">
            <v>11493</v>
          </cell>
          <cell r="C4013" t="str">
            <v>TE DE REDUCAO, PVC PBA, BBB, JE, DN 75 X 50 / DE 85 X 60 MM, PARA REDE DE AGUA</v>
          </cell>
          <cell r="D4013" t="str">
            <v>UN</v>
          </cell>
        </row>
        <row r="4014">
          <cell r="B4014">
            <v>7106</v>
          </cell>
          <cell r="C4014" t="str">
            <v>TE DE REDUCAO, PVC, SOLDAVEL, 90 GRAUS, 110 MM X 60 MM, PARA AGUA FRIA PREDIAL</v>
          </cell>
          <cell r="D4014" t="str">
            <v>UN</v>
          </cell>
          <cell r="E4014">
            <v>140.22999999999999</v>
          </cell>
          <cell r="F4014">
            <v>140.22999999999999</v>
          </cell>
        </row>
        <row r="4015">
          <cell r="B4015">
            <v>7104</v>
          </cell>
          <cell r="C4015" t="str">
            <v>TE DE REDUCAO, PVC, SOLDAVEL, 90 GRAUS, 25 MM X 20 MM, PARA AGUA FRIA PREDIAL</v>
          </cell>
          <cell r="D4015" t="str">
            <v>UN</v>
          </cell>
          <cell r="E4015">
            <v>3.78</v>
          </cell>
          <cell r="F4015">
            <v>3.78</v>
          </cell>
        </row>
        <row r="4016">
          <cell r="B4016">
            <v>7136</v>
          </cell>
          <cell r="C4016" t="str">
            <v>TE DE REDUCAO, PVC, SOLDAVEL, 90 GRAUS, 32 MM X 25 MM, PARA AGUA FRIA PREDIAL</v>
          </cell>
          <cell r="D4016" t="str">
            <v>UN</v>
          </cell>
          <cell r="E4016">
            <v>6.58</v>
          </cell>
          <cell r="F4016">
            <v>6.58</v>
          </cell>
        </row>
        <row r="4017">
          <cell r="B4017">
            <v>7128</v>
          </cell>
          <cell r="C4017" t="str">
            <v>TE DE REDUCAO, PVC, SOLDAVEL, 90 GRAUS, 40 MM X 32 MM, PARA AGUA FRIA PREDIAL</v>
          </cell>
          <cell r="D4017" t="str">
            <v>UN</v>
          </cell>
          <cell r="E4017">
            <v>8.5399999999999991</v>
          </cell>
          <cell r="F4017">
            <v>8.5399999999999991</v>
          </cell>
        </row>
        <row r="4018">
          <cell r="B4018">
            <v>7108</v>
          </cell>
          <cell r="C4018" t="str">
            <v>TE DE REDUCAO, PVC, SOLDAVEL, 90 GRAUS, 50 MM X 20 MM, PARA AGUA FRIA PREDIAL</v>
          </cell>
          <cell r="D4018" t="str">
            <v>UN</v>
          </cell>
          <cell r="E4018">
            <v>8.52</v>
          </cell>
          <cell r="F4018">
            <v>8.52</v>
          </cell>
        </row>
        <row r="4019">
          <cell r="B4019">
            <v>7129</v>
          </cell>
          <cell r="C4019" t="str">
            <v>TE DE REDUCAO, PVC, SOLDAVEL, 90 GRAUS, 50 MM X 25 MM, PARA AGUA FRIA PREDIAL</v>
          </cell>
          <cell r="D4019" t="str">
            <v>UN</v>
          </cell>
          <cell r="E4019">
            <v>10.02</v>
          </cell>
          <cell r="F4019">
            <v>10.02</v>
          </cell>
        </row>
        <row r="4020">
          <cell r="B4020">
            <v>7130</v>
          </cell>
          <cell r="C4020" t="str">
            <v>TE DE REDUCAO, PVC, SOLDAVEL, 90 GRAUS, 50 MM X 32 MM, PARA AGUA FRIA PREDIAL</v>
          </cell>
          <cell r="D4020" t="str">
            <v>UN</v>
          </cell>
          <cell r="E4020">
            <v>14.57</v>
          </cell>
          <cell r="F4020">
            <v>14.57</v>
          </cell>
        </row>
        <row r="4021">
          <cell r="B4021">
            <v>7131</v>
          </cell>
          <cell r="C4021" t="str">
            <v>TE DE REDUCAO, PVC, SOLDAVEL, 90 GRAUS, 50 MM X 40 MM, PARA AGUA FRIA PREDIAL</v>
          </cell>
          <cell r="D4021" t="str">
            <v>UN</v>
          </cell>
          <cell r="E4021">
            <v>17.809999999999999</v>
          </cell>
          <cell r="F4021">
            <v>17.809999999999999</v>
          </cell>
        </row>
        <row r="4022">
          <cell r="B4022">
            <v>7132</v>
          </cell>
          <cell r="C4022" t="str">
            <v>TE DE REDUCAO, PVC, SOLDAVEL, 90 GRAUS, 75 MM X 50 MM, PARA AGUA FRIA PREDIAL</v>
          </cell>
          <cell r="D4022" t="str">
            <v>UN</v>
          </cell>
          <cell r="E4022">
            <v>41.94</v>
          </cell>
          <cell r="F4022">
            <v>41.94</v>
          </cell>
        </row>
        <row r="4023">
          <cell r="B4023">
            <v>7133</v>
          </cell>
          <cell r="C4023" t="str">
            <v>TE DE REDUCAO, PVC, SOLDAVEL, 90 GRAUS, 85 MM X 60 MM, PARA AGUA FRIA PREDIAL</v>
          </cell>
          <cell r="D4023" t="str">
            <v>UN</v>
          </cell>
          <cell r="E4023">
            <v>96.92</v>
          </cell>
          <cell r="F4023">
            <v>96.92</v>
          </cell>
        </row>
        <row r="4024">
          <cell r="B4024">
            <v>37422</v>
          </cell>
          <cell r="C4024" t="str">
            <v>TE DE SERVICO INTEGRADO, EM POLIPROPILENO (PP), PARA TUBOS EM PEAD, 63 X 20 MM - LIGACAO PREDIAL DE AGUA</v>
          </cell>
          <cell r="D4024" t="str">
            <v>UN</v>
          </cell>
        </row>
        <row r="4025">
          <cell r="B4025">
            <v>37420</v>
          </cell>
          <cell r="C4025" t="str">
            <v>TE DE SERVICO INTEGRADO, EM POLIPROPILENO (PP), PARA TUBOS EM PEAD/PVC, 60 X 20 MM - LIGACAO PREDIAL DE AGUA</v>
          </cell>
          <cell r="D4025" t="str">
            <v>UN</v>
          </cell>
        </row>
        <row r="4026">
          <cell r="B4026">
            <v>37421</v>
          </cell>
          <cell r="C4026" t="str">
            <v>TE DE SERVICO INTEGRADO, EM POLIPROPILENO (PP), PARA TUBOS EM PEAD/PVC, 60 X 32 MM - LIGACAO PREDIAL DE AGUA</v>
          </cell>
          <cell r="D4026" t="str">
            <v>UN</v>
          </cell>
        </row>
        <row r="4027">
          <cell r="B4027">
            <v>37443</v>
          </cell>
          <cell r="C4027" t="str">
            <v>TE DE SERVICO, PEAD PE 100, DE 125 X 20 MM, PARA ELETROFUSAO</v>
          </cell>
          <cell r="D4027" t="str">
            <v>UN</v>
          </cell>
        </row>
        <row r="4028">
          <cell r="B4028">
            <v>37444</v>
          </cell>
          <cell r="C4028" t="str">
            <v>TE DE SERVICO, PEAD PE 100, DE 125 X 32 MM, PARA ELETROFUSAO</v>
          </cell>
          <cell r="D4028" t="str">
            <v>UN</v>
          </cell>
        </row>
        <row r="4029">
          <cell r="B4029">
            <v>37445</v>
          </cell>
          <cell r="C4029" t="str">
            <v>TE DE SERVICO, PEAD PE 100, DE 125 X 63 MM, PARA ELETROFUSAO</v>
          </cell>
          <cell r="D4029" t="str">
            <v>UN</v>
          </cell>
        </row>
        <row r="4030">
          <cell r="B4030">
            <v>37446</v>
          </cell>
          <cell r="C4030" t="str">
            <v>TE DE SERVICO, PEAD PE 100, DE 200 X 20 MM, PARA ELETROFUSAO</v>
          </cell>
          <cell r="D4030" t="str">
            <v>UN</v>
          </cell>
        </row>
        <row r="4031">
          <cell r="B4031">
            <v>37447</v>
          </cell>
          <cell r="C4031" t="str">
            <v>TE DE SERVICO, PEAD PE 100, DE 200 X 32 MM, PARA ELETROFUSAO</v>
          </cell>
          <cell r="D4031" t="str">
            <v>UN</v>
          </cell>
        </row>
        <row r="4032">
          <cell r="B4032">
            <v>37448</v>
          </cell>
          <cell r="C4032" t="str">
            <v>TE DE SERVICO, PEAD PE 100, DE 200 X 63 MM, PARA ELETROFUSAO</v>
          </cell>
          <cell r="D4032" t="str">
            <v>UN</v>
          </cell>
        </row>
        <row r="4033">
          <cell r="B4033">
            <v>37440</v>
          </cell>
          <cell r="C4033" t="str">
            <v>TE DE SERVICO, PEAD PE 100, DE 63 X 20 MM, PARA ELETROFUSAO</v>
          </cell>
          <cell r="D4033" t="str">
            <v>UN</v>
          </cell>
        </row>
        <row r="4034">
          <cell r="B4034">
            <v>37441</v>
          </cell>
          <cell r="C4034" t="str">
            <v>TE DE SERVICO, PEAD PE 100, DE 63 X 32 MM, PARA ELETROFUSAO</v>
          </cell>
          <cell r="D4034" t="str">
            <v>UN</v>
          </cell>
        </row>
        <row r="4035">
          <cell r="B4035">
            <v>37442</v>
          </cell>
          <cell r="C4035" t="str">
            <v>TE DE SERVICO, PEAD PE 100, DE 63 X 63 MM, PARA ELETROFUSAO</v>
          </cell>
          <cell r="D4035" t="str">
            <v>UN</v>
          </cell>
        </row>
        <row r="4036">
          <cell r="B4036">
            <v>38017</v>
          </cell>
          <cell r="C4036" t="str">
            <v>TE DE TRANSICAO, CPVC, SOLDAVEL, 15 MM X 1/2", PARA AGUA QUENTE</v>
          </cell>
          <cell r="D4036" t="str">
            <v>UN</v>
          </cell>
          <cell r="E4036">
            <v>10.55</v>
          </cell>
          <cell r="F4036">
            <v>10.55</v>
          </cell>
        </row>
        <row r="4037">
          <cell r="B4037">
            <v>38018</v>
          </cell>
          <cell r="C4037" t="str">
            <v>TE DE TRANSICAO, CPVC, SOLDAVEL, 22 MM X 1/2", PARA AGUA QUENTE</v>
          </cell>
          <cell r="D4037" t="str">
            <v>UN</v>
          </cell>
          <cell r="E4037">
            <v>11.86</v>
          </cell>
          <cell r="F4037">
            <v>11.86</v>
          </cell>
        </row>
        <row r="4038">
          <cell r="B4038">
            <v>39895</v>
          </cell>
          <cell r="C4038" t="str">
            <v>TE DUPLA CURVA BRONZE/LATAO SEM ANEL DE SOLDA, ROSCA F X BOLSA X ROSCA F, 1/2" X 15 X 1/2"</v>
          </cell>
          <cell r="D4038" t="str">
            <v>UN</v>
          </cell>
        </row>
        <row r="4039">
          <cell r="B4039">
            <v>39896</v>
          </cell>
          <cell r="C4039" t="str">
            <v>TE DUPLA CURVA BRONZE/LATAO SEM ANEL DE SOLDA, ROSCA F X BOLSA X ROSCA F, 3/4" X 22 X 3/4"</v>
          </cell>
          <cell r="D4039" t="str">
            <v>UN</v>
          </cell>
        </row>
        <row r="4040">
          <cell r="B4040">
            <v>38873</v>
          </cell>
          <cell r="C4040" t="str">
            <v>TE METALICO, PARA CONEXAO COM ANEL DESLIZANTE, DN 16 MM, EM TUBO PEX PARA INST. AGUA QUENTE/FRIA</v>
          </cell>
          <cell r="D4040" t="str">
            <v>UN</v>
          </cell>
        </row>
        <row r="4041">
          <cell r="B4041">
            <v>38874</v>
          </cell>
          <cell r="C4041" t="str">
            <v>TE METALICO, PARA CONEXAO COM ANEL DESLIZANTE, DN 20 MM, EM TUBO PEX PARA INST. AGUA QUENTE/FRIA</v>
          </cell>
          <cell r="D4041" t="str">
            <v>UN</v>
          </cell>
        </row>
        <row r="4042">
          <cell r="B4042">
            <v>38875</v>
          </cell>
          <cell r="C4042" t="str">
            <v>TE METALICO, PARA CONEXAO COM ANEL DESLIZANTE, DN 25 MM, EM TUBO PEX PARA INST. AGUA QUENTE/FRIA</v>
          </cell>
          <cell r="D4042" t="str">
            <v>UN</v>
          </cell>
        </row>
        <row r="4043">
          <cell r="B4043">
            <v>38876</v>
          </cell>
          <cell r="C4043" t="str">
            <v>TE METALICO, PARA CONEXAO COM ANEL DESLIZANTE, DN 32 MM, EM TUBO PEX PARA INST. AGUA QUENTE/FRIA</v>
          </cell>
          <cell r="D4043" t="str">
            <v>UN</v>
          </cell>
        </row>
        <row r="4044">
          <cell r="B4044">
            <v>39000</v>
          </cell>
          <cell r="C4044" t="str">
            <v>TE MISTURADOR COM INSERTO METALICO, FEMEA, PPR, DN 25 MM X 3/4", PARA AGUA QUENTE E FRIA PREDIAL</v>
          </cell>
          <cell r="D4044" t="str">
            <v>UN</v>
          </cell>
        </row>
        <row r="4045">
          <cell r="B4045">
            <v>38674</v>
          </cell>
          <cell r="C4045" t="str">
            <v>TE MISTURADOR DE TRANSICAO, CPVC, COM ROSCA, 22 MM X 3/4", PARA AGUA QUENTE</v>
          </cell>
          <cell r="D4045" t="str">
            <v>UN</v>
          </cell>
          <cell r="E4045">
            <v>35.51</v>
          </cell>
          <cell r="F4045">
            <v>35.51</v>
          </cell>
        </row>
        <row r="4046">
          <cell r="B4046">
            <v>38019</v>
          </cell>
          <cell r="C4046" t="str">
            <v>TE MISTURADOR, CPVC, SOLDAVEL, 15 MM, PARA AGUA QUENTE</v>
          </cell>
          <cell r="D4046" t="str">
            <v>UN</v>
          </cell>
          <cell r="E4046">
            <v>7.51</v>
          </cell>
          <cell r="F4046">
            <v>7.51</v>
          </cell>
        </row>
        <row r="4047">
          <cell r="B4047">
            <v>38020</v>
          </cell>
          <cell r="C4047" t="str">
            <v>TE MISTURADOR, CPVC, SOLDAVEL, 22 MM, PARA AGUA QUENTE</v>
          </cell>
          <cell r="D4047" t="str">
            <v>UN</v>
          </cell>
          <cell r="E4047">
            <v>9.25</v>
          </cell>
          <cell r="F4047">
            <v>9.25</v>
          </cell>
        </row>
        <row r="4048">
          <cell r="B4048">
            <v>38454</v>
          </cell>
          <cell r="C4048" t="str">
            <v>TE MISTURADOR, PPR, F/M/M, DN 20 X 20 MM, PARA AGUA QUENTE PREDIAL</v>
          </cell>
          <cell r="D4048" t="str">
            <v>UN</v>
          </cell>
        </row>
        <row r="4049">
          <cell r="B4049">
            <v>38455</v>
          </cell>
          <cell r="C4049" t="str">
            <v>TE MISTURADOR, PPR, F/M/M, DN 25 X 25 MM, PARA AGUA QUENTE PREDIAL</v>
          </cell>
          <cell r="D4049" t="str">
            <v>UN</v>
          </cell>
        </row>
        <row r="4050">
          <cell r="B4050">
            <v>38462</v>
          </cell>
          <cell r="C4050" t="str">
            <v>TE NORMAL, PPR, F/F/F, SOLDAVEL, 90 GRAUS, DN 110 X 110 X 110 MM, PARA AGUA QUENTE PREDIAL</v>
          </cell>
          <cell r="D4050" t="str">
            <v>UN</v>
          </cell>
        </row>
        <row r="4051">
          <cell r="B4051">
            <v>36362</v>
          </cell>
          <cell r="C4051" t="str">
            <v>TE NORMAL, PPR, F/F/F, SOLDAVEL, 90 GRAUS, DN 20 X 20 X 20 MM, PARA AGUA QUENTE PREDIAL</v>
          </cell>
          <cell r="D4051" t="str">
            <v>UN</v>
          </cell>
        </row>
        <row r="4052">
          <cell r="B4052">
            <v>36298</v>
          </cell>
          <cell r="C4052" t="str">
            <v>TE NORMAL, PPR, F/F/F, SOLDAVEL, 90 GRAUS, DN 25 X 25 X 25 MM, PARA AGUA QUENTE PREDIAL</v>
          </cell>
          <cell r="D4052" t="str">
            <v>UN</v>
          </cell>
        </row>
        <row r="4053">
          <cell r="B4053">
            <v>38456</v>
          </cell>
          <cell r="C4053" t="str">
            <v>TE NORMAL, PPR, F/F/F, SOLDAVEL, 90 GRAUS, DN 32 X 32 X 32 MM, PARA AGUA QUENTE PREDIAL</v>
          </cell>
          <cell r="D4053" t="str">
            <v>UN</v>
          </cell>
        </row>
        <row r="4054">
          <cell r="B4054">
            <v>38457</v>
          </cell>
          <cell r="C4054" t="str">
            <v>TE NORMAL, PPR, F/F/F, SOLDAVEL, 90 GRAUS, DN 40 X 40 X 40 MM, PARA AGUA QUENTE PREDIAL</v>
          </cell>
          <cell r="D4054" t="str">
            <v>UN</v>
          </cell>
        </row>
        <row r="4055">
          <cell r="B4055">
            <v>38458</v>
          </cell>
          <cell r="C4055" t="str">
            <v>TE NORMAL, PPR, F/F/F, SOLDAVEL, 90 GRAUS, DN 50 X 50 X 50 MM, PARA AGUA QUENTE PREDIAL</v>
          </cell>
          <cell r="D4055" t="str">
            <v>UN</v>
          </cell>
        </row>
        <row r="4056">
          <cell r="B4056">
            <v>38459</v>
          </cell>
          <cell r="C4056" t="str">
            <v>TE NORMAL, PPR, F/F/F, SOLDAVEL, 90 GRAUS, DN 63 X 63 X 63 MM, PARA AGUA QUENTE PREDIAL</v>
          </cell>
          <cell r="D4056" t="str">
            <v>UN</v>
          </cell>
        </row>
        <row r="4057">
          <cell r="B4057">
            <v>38460</v>
          </cell>
          <cell r="C4057" t="str">
            <v>TE NORMAL, PPR, F/F/F, SOLDAVEL, 90 GRAUS, DN 75 X 75 X 75 MM, PARA AGUA QUENTE PREDIAL</v>
          </cell>
          <cell r="D4057" t="str">
            <v>UN</v>
          </cell>
        </row>
        <row r="4058">
          <cell r="B4058">
            <v>38461</v>
          </cell>
          <cell r="C4058" t="str">
            <v>TE NORMAL, PPR, F/F/F, SOLDAVEL, 90 GRAUS, DN 90 X 90 X 90 MM, PARA AGUA QUENTE PREDIAL</v>
          </cell>
          <cell r="D4058" t="str">
            <v>UN</v>
          </cell>
        </row>
        <row r="4059">
          <cell r="B4059">
            <v>7094</v>
          </cell>
          <cell r="C4059" t="str">
            <v>TE PVC ROSCAVEL 90 GRAUS, 1", PARA AGUA FRIA PREDIAL</v>
          </cell>
          <cell r="D4059" t="str">
            <v>UN</v>
          </cell>
          <cell r="E4059">
            <v>12.34</v>
          </cell>
          <cell r="F4059">
            <v>12.34</v>
          </cell>
        </row>
        <row r="4060">
          <cell r="B4060">
            <v>7116</v>
          </cell>
          <cell r="C4060" t="str">
            <v>TE PVC SOLDAVEL, BBB, 90 GRAUS, DN 40 MM, PARA ESGOTO SECUNDARIO PREDIAL</v>
          </cell>
          <cell r="D4060" t="str">
            <v>UN</v>
          </cell>
          <cell r="E4060">
            <v>3.3</v>
          </cell>
          <cell r="F4060">
            <v>3.3</v>
          </cell>
        </row>
        <row r="4061">
          <cell r="B4061">
            <v>7118</v>
          </cell>
          <cell r="C4061" t="str">
            <v>TE PVC, ROSCAVEL, 90 GRAUS, 1 1/2", AGUA FRIA PREDIAL</v>
          </cell>
          <cell r="D4061" t="str">
            <v>UN</v>
          </cell>
          <cell r="E4061">
            <v>25.37</v>
          </cell>
          <cell r="F4061">
            <v>25.37</v>
          </cell>
        </row>
        <row r="4062">
          <cell r="B4062">
            <v>7098</v>
          </cell>
          <cell r="C4062" t="str">
            <v>TE PVC, ROSCAVEL, 90 GRAUS, 1/2", AGUA FRIA PREDIAL</v>
          </cell>
          <cell r="D4062" t="str">
            <v>UN</v>
          </cell>
          <cell r="E4062">
            <v>3.77</v>
          </cell>
          <cell r="F4062">
            <v>3.77</v>
          </cell>
        </row>
        <row r="4063">
          <cell r="B4063">
            <v>7110</v>
          </cell>
          <cell r="C4063" t="str">
            <v>TE PVC, ROSCAVEL, 90 GRAUS, 2", AGUA FRIA PREDIAL</v>
          </cell>
          <cell r="D4063" t="str">
            <v>UN</v>
          </cell>
          <cell r="E4063">
            <v>48.24</v>
          </cell>
          <cell r="F4063">
            <v>48.24</v>
          </cell>
        </row>
        <row r="4064">
          <cell r="B4064">
            <v>7123</v>
          </cell>
          <cell r="C4064" t="str">
            <v>TE PVC, ROSCAVEL, 90 GRAUS, 3/4", AGUA FRIA PREDIAL</v>
          </cell>
          <cell r="D4064" t="str">
            <v>UN</v>
          </cell>
          <cell r="E4064">
            <v>4.5599999999999996</v>
          </cell>
          <cell r="F4064">
            <v>4.5599999999999996</v>
          </cell>
        </row>
        <row r="4065">
          <cell r="B4065">
            <v>7121</v>
          </cell>
          <cell r="C4065" t="str">
            <v>TE PVC, SOLDAVEL, COM BUCHA DE LATAO NA BOLSA CENTRAL, 90 GRAUS, 20 MM X 1/2", PARA AGUA FRIA PREDIAL</v>
          </cell>
          <cell r="D4065" t="str">
            <v>UN</v>
          </cell>
          <cell r="E4065">
            <v>9.02</v>
          </cell>
          <cell r="F4065">
            <v>9.02</v>
          </cell>
        </row>
        <row r="4066">
          <cell r="B4066">
            <v>7137</v>
          </cell>
          <cell r="C4066" t="str">
            <v>TE PVC, SOLDAVEL, COM BUCHA DE LATAO NA BOLSA CENTRAL, 90 GRAUS, 25 MM X 1/2", PARA AGUA FRIA PREDIAL</v>
          </cell>
          <cell r="D4066" t="str">
            <v>UN</v>
          </cell>
          <cell r="E4066">
            <v>9.85</v>
          </cell>
          <cell r="F4066">
            <v>9.85</v>
          </cell>
        </row>
        <row r="4067">
          <cell r="B4067">
            <v>7122</v>
          </cell>
          <cell r="C4067" t="str">
            <v>TE PVC, SOLDAVEL, COM BUCHA DE LATAO NA BOLSA CENTRAL, 90 GRAUS, 25 MM X 3/4", PARA AGUA FRIA PREDIAL</v>
          </cell>
          <cell r="D4067" t="str">
            <v>UN</v>
          </cell>
          <cell r="E4067">
            <v>10.85</v>
          </cell>
          <cell r="F4067">
            <v>10.85</v>
          </cell>
        </row>
        <row r="4068">
          <cell r="B4068">
            <v>7114</v>
          </cell>
          <cell r="C4068" t="str">
            <v>TE PVC, SOLDAVEL, COM BUCHA DE LATAO NA BOLSA CENTRAL, 90 GRAUS, 32 MM X 3/4", PARA AGUA FRIA PREDIAL</v>
          </cell>
          <cell r="D4068" t="str">
            <v>UN</v>
          </cell>
          <cell r="E4068">
            <v>12.61</v>
          </cell>
          <cell r="F4068">
            <v>12.61</v>
          </cell>
        </row>
        <row r="4069">
          <cell r="B4069">
            <v>7109</v>
          </cell>
          <cell r="C4069" t="str">
            <v>TE PVC, SOLDAVEL, COM ROSCA NA BOLSA CENTRAL, 90 GRAUS, 20 MM X 1/2", PARA AGUA FRIA PREDIAL</v>
          </cell>
          <cell r="D4069" t="str">
            <v>UN</v>
          </cell>
          <cell r="E4069">
            <v>2.5</v>
          </cell>
          <cell r="F4069">
            <v>2.5</v>
          </cell>
        </row>
        <row r="4070">
          <cell r="B4070">
            <v>7135</v>
          </cell>
          <cell r="C4070" t="str">
            <v>TE PVC, SOLDAVEL, COM ROSCA NA BOLSA CENTRAL, 90 GRAUS, 25 MM X 1/2", PARA AGUA FRIA PREDIAL</v>
          </cell>
          <cell r="D4070" t="str">
            <v>UN</v>
          </cell>
          <cell r="E4070">
            <v>5.12</v>
          </cell>
          <cell r="F4070">
            <v>5.12</v>
          </cell>
        </row>
        <row r="4071">
          <cell r="B4071">
            <v>37947</v>
          </cell>
          <cell r="C4071" t="str">
            <v>TE PVC, SOLDAVEL, COM ROSCA NA BOLSA CENTRAL, 90 GRAUS, 25 MM X 3/4", PARA AGUA FRIA PREDIAL</v>
          </cell>
          <cell r="D4071" t="str">
            <v>UN</v>
          </cell>
          <cell r="E4071">
            <v>4.16</v>
          </cell>
          <cell r="F4071">
            <v>4.16</v>
          </cell>
        </row>
        <row r="4072">
          <cell r="B4072">
            <v>7103</v>
          </cell>
          <cell r="C4072" t="str">
            <v>TE PVC, SOLDAVEL, COM ROSCA NA BOLSA CENTRAL, 90 GRAUS, 32 MM X 3/4", PARA AGUA FRIA PREDIAL</v>
          </cell>
          <cell r="D4072" t="str">
            <v>UN</v>
          </cell>
          <cell r="E4072">
            <v>13.57</v>
          </cell>
          <cell r="F4072">
            <v>13.57</v>
          </cell>
        </row>
        <row r="4073">
          <cell r="B4073">
            <v>40419</v>
          </cell>
          <cell r="C4073" t="str">
            <v>TE RANHURADO EM FERRO FUNDIDO, DN 50 (2")</v>
          </cell>
          <cell r="D4073" t="str">
            <v>UN</v>
          </cell>
        </row>
        <row r="4074">
          <cell r="B4074">
            <v>40420</v>
          </cell>
          <cell r="C4074" t="str">
            <v>TE RANHURADO EM FERRO FUNDIDO, DN 65 (2 1/2")</v>
          </cell>
          <cell r="D4074" t="str">
            <v>UN</v>
          </cell>
        </row>
        <row r="4075">
          <cell r="B4075">
            <v>40421</v>
          </cell>
          <cell r="C4075" t="str">
            <v>TE RANHURADO EM FERRO FUNDIDO, DN 80 (3")</v>
          </cell>
          <cell r="D4075" t="str">
            <v>UN</v>
          </cell>
        </row>
        <row r="4076">
          <cell r="B4076">
            <v>38905</v>
          </cell>
          <cell r="C4076" t="str">
            <v>TE ROSCA FEMEA, METALICO, PARA CONEXAO COM ANEL DESLIZANTE, DN 16 MM X 1/2", EM TUBO PEX PARA INST. AGUA QUENTE/FRIA</v>
          </cell>
          <cell r="D4076" t="str">
            <v>UN</v>
          </cell>
        </row>
        <row r="4077">
          <cell r="B4077">
            <v>38907</v>
          </cell>
          <cell r="C4077" t="str">
            <v>TE ROSCA FEMEA, METALICO, PARA CONEXAO COM ANEL DESLIZANTE, DN 20 MM X 1/2", EM TUBO PEX PARA INST. AGUA QUENTE/FRIA</v>
          </cell>
          <cell r="D4077" t="str">
            <v>UN</v>
          </cell>
        </row>
        <row r="4078">
          <cell r="B4078">
            <v>38910</v>
          </cell>
          <cell r="C4078" t="str">
            <v>TE ROSCA FEMEA, METALICO, PARA CONEXAO COM ANEL DESLIZANTE, DN 25 MM X 3/4", EM TUBO PEX PARA INST. AGUA QUENTE/FRIA</v>
          </cell>
          <cell r="D4078" t="str">
            <v>UN</v>
          </cell>
        </row>
        <row r="4079">
          <cell r="B4079">
            <v>11655</v>
          </cell>
          <cell r="C4079" t="str">
            <v>TE SANITARIO DE REDUCAO, PVC, DN 100 X 50 MM, SERIE NORMAL, PARA ESGOTO PREDIAL</v>
          </cell>
          <cell r="D4079" t="str">
            <v>UN</v>
          </cell>
          <cell r="E4079">
            <v>15.26</v>
          </cell>
          <cell r="F4079">
            <v>15.26</v>
          </cell>
        </row>
        <row r="4080">
          <cell r="B4080">
            <v>11656</v>
          </cell>
          <cell r="C4080" t="str">
            <v>TE SANITARIO DE REDUCAO, PVC, DN 100 X 75 MM, SERIE NORMAL PARA ESGOTO PREDIAL</v>
          </cell>
          <cell r="D4080" t="str">
            <v>UN</v>
          </cell>
          <cell r="E4080">
            <v>17.52</v>
          </cell>
          <cell r="F4080">
            <v>17.52</v>
          </cell>
        </row>
        <row r="4081">
          <cell r="B4081">
            <v>7091</v>
          </cell>
          <cell r="C4081" t="str">
            <v>TE SANITARIO, PVC, DN 100 X 100 MM, SERIE NORMAL, PARA ESGOTO PREDIAL</v>
          </cell>
          <cell r="D4081" t="str">
            <v>UN</v>
          </cell>
          <cell r="E4081">
            <v>14.35</v>
          </cell>
          <cell r="F4081">
            <v>14.35</v>
          </cell>
        </row>
        <row r="4082">
          <cell r="B4082">
            <v>37948</v>
          </cell>
          <cell r="C4082" t="str">
            <v>TE SANITARIO, PVC, DN 40 X 40 MM, SERIE NORMAL, PARA ESGOTO PREDIAL</v>
          </cell>
          <cell r="D4082" t="str">
            <v>UN</v>
          </cell>
          <cell r="E4082">
            <v>3.32</v>
          </cell>
          <cell r="F4082">
            <v>3.32</v>
          </cell>
        </row>
        <row r="4083">
          <cell r="B4083">
            <v>7097</v>
          </cell>
          <cell r="C4083" t="str">
            <v>TE SANITARIO, PVC, DN 50 X 50 MM, SERIE NORMAL, PARA ESGOTO PREDIAL</v>
          </cell>
          <cell r="D4083" t="str">
            <v>UN</v>
          </cell>
          <cell r="E4083">
            <v>6.74</v>
          </cell>
          <cell r="F4083">
            <v>6.74</v>
          </cell>
        </row>
        <row r="4084">
          <cell r="B4084">
            <v>11658</v>
          </cell>
          <cell r="C4084" t="str">
            <v>TE SANITARIO, PVC, DN 75 X 75 MM, SERIE NORMAL PARA ESGOTO PREDIAL</v>
          </cell>
          <cell r="D4084" t="str">
            <v>UN</v>
          </cell>
          <cell r="E4084">
            <v>14.9</v>
          </cell>
          <cell r="F4084">
            <v>14.9</v>
          </cell>
        </row>
        <row r="4085">
          <cell r="B4085">
            <v>7146</v>
          </cell>
          <cell r="C4085" t="str">
            <v>TE SOLDAVEL, PVC, 90 GRAUS, 110 MM, PARA AGUA FRIA PREDIAL (NBR 5648)</v>
          </cell>
          <cell r="D4085" t="str">
            <v>UN</v>
          </cell>
          <cell r="E4085">
            <v>165.13</v>
          </cell>
          <cell r="F4085">
            <v>165.13</v>
          </cell>
        </row>
        <row r="4086">
          <cell r="B4086">
            <v>7138</v>
          </cell>
          <cell r="C4086" t="str">
            <v>TE SOLDAVEL, PVC, 90 GRAUS, 20 MM, PARA AGUA FRIA PREDIAL (NBR 5648)</v>
          </cell>
          <cell r="D4086" t="str">
            <v>UN</v>
          </cell>
          <cell r="E4086">
            <v>1.04</v>
          </cell>
          <cell r="F4086">
            <v>1.04</v>
          </cell>
        </row>
        <row r="4087">
          <cell r="B4087">
            <v>7139</v>
          </cell>
          <cell r="C4087" t="str">
            <v>TE SOLDAVEL, PVC, 90 GRAUS, 25 MM, PARA AGUA FRIA PREDIAL (NBR 5648)</v>
          </cell>
          <cell r="D4087" t="str">
            <v>UN</v>
          </cell>
          <cell r="E4087">
            <v>1.18</v>
          </cell>
          <cell r="F4087">
            <v>1.18</v>
          </cell>
        </row>
        <row r="4088">
          <cell r="B4088">
            <v>7140</v>
          </cell>
          <cell r="C4088" t="str">
            <v>TE SOLDAVEL, PVC, 90 GRAUS, 32 MM, PARA AGUA FRIA PREDIAL (NBR 5648)</v>
          </cell>
          <cell r="D4088" t="str">
            <v>UN</v>
          </cell>
          <cell r="E4088">
            <v>3.71</v>
          </cell>
          <cell r="F4088">
            <v>3.71</v>
          </cell>
        </row>
        <row r="4089">
          <cell r="B4089">
            <v>7141</v>
          </cell>
          <cell r="C4089" t="str">
            <v>TE SOLDAVEL, PVC, 90 GRAUS, 40 MM, PARA AGUA FRIA PREDIAL (NBR 5648)</v>
          </cell>
          <cell r="D4089" t="str">
            <v>UN</v>
          </cell>
          <cell r="E4089">
            <v>9.08</v>
          </cell>
          <cell r="F4089">
            <v>9.08</v>
          </cell>
        </row>
        <row r="4090">
          <cell r="B4090">
            <v>7143</v>
          </cell>
          <cell r="C4090" t="str">
            <v>TE SOLDAVEL, PVC, 90 GRAUS, 60 MM, PARA AGUA FRIA PREDIAL (NBR 5648)</v>
          </cell>
          <cell r="D4090" t="str">
            <v>UN</v>
          </cell>
          <cell r="E4090">
            <v>30.48</v>
          </cell>
          <cell r="F4090">
            <v>30.48</v>
          </cell>
        </row>
        <row r="4091">
          <cell r="B4091">
            <v>7144</v>
          </cell>
          <cell r="C4091" t="str">
            <v>TE SOLDAVEL, PVC, 90 GRAUS, 75 MM, PARA AGUA FRIA PREDIAL (NBR 5648)</v>
          </cell>
          <cell r="D4091" t="str">
            <v>UN</v>
          </cell>
          <cell r="E4091">
            <v>56.56</v>
          </cell>
          <cell r="F4091">
            <v>56.56</v>
          </cell>
        </row>
        <row r="4092">
          <cell r="B4092">
            <v>7145</v>
          </cell>
          <cell r="C4092" t="str">
            <v>TE SOLDAVEL, PVC, 90 GRAUS, 85 MM, PARA AGUA FRIA PREDIAL (NBR 5648)</v>
          </cell>
          <cell r="D4092" t="str">
            <v>UN</v>
          </cell>
          <cell r="E4092">
            <v>76.900000000000006</v>
          </cell>
          <cell r="F4092">
            <v>76.900000000000006</v>
          </cell>
        </row>
        <row r="4093">
          <cell r="B4093">
            <v>7142</v>
          </cell>
          <cell r="C4093" t="str">
            <v>TE SOLDAVEL, PVC, 90 GRAUS,50 MM, PARA AGUA FRIA PREDIAL (NBR 5648)</v>
          </cell>
          <cell r="D4093" t="str">
            <v>UN</v>
          </cell>
          <cell r="E4093">
            <v>9.5</v>
          </cell>
          <cell r="F4093">
            <v>9.5</v>
          </cell>
        </row>
        <row r="4094">
          <cell r="B4094">
            <v>39322</v>
          </cell>
          <cell r="C4094" t="str">
            <v>TE, PLASTICO, DN 16 MM, PARA CONEXAO COM CRIMPAGEM, EM TUBO PEX PARA INST. AGUA QUENTE/FRIA</v>
          </cell>
          <cell r="D4094" t="str">
            <v>UN</v>
          </cell>
        </row>
        <row r="4095">
          <cell r="B4095">
            <v>39289</v>
          </cell>
          <cell r="C4095" t="str">
            <v>TE, PLASTICO, DN 20 MM, PARA CONEXAO COM CRIMPAGEM, EM TUBO PEX PARA INST. AGUA QUENTE/FRIA</v>
          </cell>
          <cell r="D4095" t="str">
            <v>UN</v>
          </cell>
        </row>
        <row r="4096">
          <cell r="B4096">
            <v>39290</v>
          </cell>
          <cell r="C4096" t="str">
            <v>TE, PLASTICO, DN 25 MM, PARA CONEXAO COM CRIMPAGEM, EM TUBO PEX PARA INST. AGUA QUENTE/FRIA</v>
          </cell>
          <cell r="D4096" t="str">
            <v>UN</v>
          </cell>
        </row>
        <row r="4097">
          <cell r="B4097">
            <v>39291</v>
          </cell>
          <cell r="C4097" t="str">
            <v>TE, PLASTICO, DN 32 MM, PARA CONEXAO COM CRIMPAGEM, EM TUBO PEX PARA INST. AGUA QUENTE/FRIA</v>
          </cell>
          <cell r="D4097" t="str">
            <v>UN</v>
          </cell>
        </row>
        <row r="4098">
          <cell r="B4098">
            <v>41892</v>
          </cell>
          <cell r="C4098" t="str">
            <v>TE, PVC PBA, BBB, 90 GRAUS, DN 100 / DE 110 MM, PARA REDE DE AGUA</v>
          </cell>
          <cell r="D4098" t="str">
            <v>UN</v>
          </cell>
        </row>
        <row r="4099">
          <cell r="B4099">
            <v>7048</v>
          </cell>
          <cell r="C4099" t="str">
            <v>TE, PVC PBA, BBB, 90 GRAUS, DN 50 / DE 60 MM, PARA REDE DE AGUA</v>
          </cell>
          <cell r="D4099" t="str">
            <v>UN</v>
          </cell>
        </row>
        <row r="4100">
          <cell r="B4100">
            <v>7088</v>
          </cell>
          <cell r="C4100" t="str">
            <v>TE, PVC PBA, BBB, 90 GRAUS, DN 75 / DE 85 MM, PARA REDE DE AGUA</v>
          </cell>
          <cell r="D4100" t="str">
            <v>UN</v>
          </cell>
        </row>
        <row r="4101">
          <cell r="B4101">
            <v>7070</v>
          </cell>
          <cell r="C4101" t="str">
            <v>TE, PVC, 90 GRAUS, BBB, JE, DN 200 MM, PARA REDE COLETORA ESGOTO</v>
          </cell>
          <cell r="D4101" t="str">
            <v>UN</v>
          </cell>
          <cell r="E4101">
            <v>184.62</v>
          </cell>
          <cell r="F4101">
            <v>184.62</v>
          </cell>
        </row>
        <row r="4102">
          <cell r="B4102">
            <v>20179</v>
          </cell>
          <cell r="C4102" t="str">
            <v>TE, PVC, SERIE R, 100 X 100 MM, PARA ESGOTO PREDIAL</v>
          </cell>
          <cell r="D4102" t="str">
            <v>UN</v>
          </cell>
          <cell r="E4102">
            <v>39.270000000000003</v>
          </cell>
          <cell r="F4102">
            <v>39.270000000000003</v>
          </cell>
        </row>
        <row r="4103">
          <cell r="B4103">
            <v>20178</v>
          </cell>
          <cell r="C4103" t="str">
            <v>TE, PVC, SERIE R, 100 X 75 MM, PARA ESGOTO PREDIAL</v>
          </cell>
          <cell r="D4103" t="str">
            <v>UN</v>
          </cell>
          <cell r="E4103">
            <v>47.07</v>
          </cell>
          <cell r="F4103">
            <v>47.07</v>
          </cell>
        </row>
        <row r="4104">
          <cell r="B4104">
            <v>20180</v>
          </cell>
          <cell r="C4104" t="str">
            <v>TE, PVC, SERIE R, 150 X 100 MM, PARA ESGOTO PREDIAL</v>
          </cell>
          <cell r="D4104" t="str">
            <v>UN</v>
          </cell>
          <cell r="E4104">
            <v>77.680000000000007</v>
          </cell>
          <cell r="F4104">
            <v>77.680000000000007</v>
          </cell>
        </row>
        <row r="4105">
          <cell r="B4105">
            <v>20181</v>
          </cell>
          <cell r="C4105" t="str">
            <v>TE, PVC, SERIE R, 150 X 150 MM, PARA ESGOTO PREDIAL</v>
          </cell>
          <cell r="D4105" t="str">
            <v>UN</v>
          </cell>
          <cell r="E4105">
            <v>104.01</v>
          </cell>
          <cell r="F4105">
            <v>104.01</v>
          </cell>
        </row>
        <row r="4106">
          <cell r="B4106">
            <v>20177</v>
          </cell>
          <cell r="C4106" t="str">
            <v>TE, PVC, SERIE R, 75 X 75 MM, PARA ESGOTO PREDIAL</v>
          </cell>
          <cell r="D4106" t="str">
            <v>UN</v>
          </cell>
          <cell r="E4106">
            <v>25.72</v>
          </cell>
          <cell r="F4106">
            <v>25.72</v>
          </cell>
        </row>
        <row r="4107">
          <cell r="B4107">
            <v>40945</v>
          </cell>
          <cell r="C4107" t="str">
            <v>TECNICO DE EDIFICACOES (HORISTA)</v>
          </cell>
          <cell r="D4107" t="str">
            <v>H</v>
          </cell>
          <cell r="E4107">
            <v>20.95</v>
          </cell>
          <cell r="F4107">
            <v>23.43</v>
          </cell>
        </row>
        <row r="4108">
          <cell r="B4108">
            <v>40946</v>
          </cell>
          <cell r="C4108" t="str">
            <v>TECNICO DE EDIFICACOES (MENSALISTA)</v>
          </cell>
          <cell r="D4108" t="str">
            <v>MES</v>
          </cell>
          <cell r="E4108">
            <v>3669.52</v>
          </cell>
          <cell r="F4108">
            <v>4104.29</v>
          </cell>
        </row>
        <row r="4109">
          <cell r="B4109">
            <v>7153</v>
          </cell>
          <cell r="C4109" t="str">
            <v>TECNICO EM LABORATORIO E CAMPO DE CONSTRUCAO CIVIL (HORISTA)</v>
          </cell>
          <cell r="D4109" t="str">
            <v>H</v>
          </cell>
          <cell r="E4109">
            <v>24.68</v>
          </cell>
          <cell r="F4109">
            <v>27.6</v>
          </cell>
        </row>
        <row r="4110">
          <cell r="B4110">
            <v>41089</v>
          </cell>
          <cell r="C4110" t="str">
            <v>TECNICO EM LABORATORIO E CAMPO DE CONSTRUCAO CIVIL (MENSALISTA)</v>
          </cell>
          <cell r="D4110" t="str">
            <v>MES</v>
          </cell>
          <cell r="E4110">
            <v>4321.1499999999996</v>
          </cell>
          <cell r="F4110">
            <v>4833.13</v>
          </cell>
        </row>
        <row r="4111">
          <cell r="B4111">
            <v>40943</v>
          </cell>
          <cell r="C4111" t="str">
            <v>TECNICO EM SEGURANCA DO TRABALHO (HORISTA)</v>
          </cell>
          <cell r="D4111" t="str">
            <v>H</v>
          </cell>
          <cell r="E4111">
            <v>23.57</v>
          </cell>
          <cell r="F4111">
            <v>26.36</v>
          </cell>
        </row>
        <row r="4112">
          <cell r="B4112">
            <v>40944</v>
          </cell>
          <cell r="C4112" t="str">
            <v>TECNICO EM SEGURANCA DO TRABALHO (MENSALISTA)</v>
          </cell>
          <cell r="D4112" t="str">
            <v>MES</v>
          </cell>
          <cell r="E4112">
            <v>4127.25</v>
          </cell>
          <cell r="F4112">
            <v>4616.25</v>
          </cell>
        </row>
        <row r="4113">
          <cell r="B4113">
            <v>6175</v>
          </cell>
          <cell r="C4113" t="str">
            <v>TECNICO EM SONDAGEM (HORISTA)</v>
          </cell>
          <cell r="D4113" t="str">
            <v>H</v>
          </cell>
          <cell r="E4113">
            <v>28.26</v>
          </cell>
          <cell r="F4113">
            <v>31.6</v>
          </cell>
        </row>
        <row r="4114">
          <cell r="B4114">
            <v>41092</v>
          </cell>
          <cell r="C4114" t="str">
            <v>TECNICO EM SONDAGEM (MENSALISTA)</v>
          </cell>
          <cell r="D4114" t="str">
            <v>MES</v>
          </cell>
          <cell r="E4114">
            <v>4946.75</v>
          </cell>
          <cell r="F4114">
            <v>5532.86</v>
          </cell>
        </row>
        <row r="4115">
          <cell r="B4115">
            <v>37712</v>
          </cell>
          <cell r="C4115" t="str">
            <v>TELA ARAME GALVANIZADO REVESTIDO COM POLIMERO, MALHA HEXAGONAL DUPLA TORCAO, 8 X 10 CM (ZN/AL REVESTIDO COM POLIMERO), FIO *2,4* MM</v>
          </cell>
          <cell r="D4115" t="str">
            <v>M2</v>
          </cell>
          <cell r="E4115">
            <v>50.4</v>
          </cell>
          <cell r="F4115">
            <v>50.4</v>
          </cell>
        </row>
        <row r="4116">
          <cell r="B4116">
            <v>34558</v>
          </cell>
          <cell r="C4116" t="str">
            <v>TELA DE ACO SOLDADA GALVANIZADA/ZINCADA PARA ALVENARIA, FIO D = *1,20 A 1,70* MM, MALHA 15 X 15 MM, (C X L) *50 X 10,5* CM</v>
          </cell>
          <cell r="D4116" t="str">
            <v>M</v>
          </cell>
          <cell r="E4116">
            <v>2.96</v>
          </cell>
          <cell r="F4116">
            <v>2.96</v>
          </cell>
        </row>
        <row r="4117">
          <cell r="B4117">
            <v>34547</v>
          </cell>
          <cell r="C4117" t="str">
            <v>TELA DE ACO SOLDADA GALVANIZADA/ZINCADA PARA ALVENARIA, FIO D = *1,20 A 1,70* MM, MALHA 15 X 15 MM, (C X L) *50 X 12* CM</v>
          </cell>
          <cell r="D4117" t="str">
            <v>M</v>
          </cell>
          <cell r="E4117">
            <v>3.64</v>
          </cell>
          <cell r="F4117">
            <v>3.64</v>
          </cell>
        </row>
        <row r="4118">
          <cell r="B4118">
            <v>34548</v>
          </cell>
          <cell r="C4118" t="str">
            <v>TELA DE ACO SOLDADA GALVANIZADA/ZINCADA PARA ALVENARIA, FIO D = *1,20 A 1,70* MM, MALHA 15 X 15 MM, (C X L) *50 X 17,5* CM</v>
          </cell>
          <cell r="D4118" t="str">
            <v>M</v>
          </cell>
          <cell r="E4118">
            <v>5.97</v>
          </cell>
          <cell r="F4118">
            <v>5.97</v>
          </cell>
        </row>
        <row r="4119">
          <cell r="B4119">
            <v>34550</v>
          </cell>
          <cell r="C4119" t="str">
            <v>TELA DE ACO SOLDADA GALVANIZADA/ZINCADA PARA ALVENARIA, FIO D = *1,20 A 1,70* MM, MALHA 15 X 15 MM, (C X L) *50 X 6* CM</v>
          </cell>
          <cell r="D4119" t="str">
            <v>M</v>
          </cell>
          <cell r="E4119">
            <v>1.57</v>
          </cell>
          <cell r="F4119">
            <v>1.57</v>
          </cell>
        </row>
        <row r="4120">
          <cell r="B4120">
            <v>34557</v>
          </cell>
          <cell r="C4120" t="str">
            <v>TELA DE ACO SOLDADA GALVANIZADA/ZINCADA PARA ALVENARIA, FIO D = *1,20 A 1,70* MM, MALHA 15 X 15 MM, (C X L) *50 X 7,5* CM</v>
          </cell>
          <cell r="D4120" t="str">
            <v>M</v>
          </cell>
          <cell r="E4120">
            <v>2.2999999999999998</v>
          </cell>
          <cell r="F4120">
            <v>2.2999999999999998</v>
          </cell>
        </row>
        <row r="4121">
          <cell r="B4121">
            <v>37411</v>
          </cell>
          <cell r="C4121" t="str">
            <v>TELA DE ACO SOLDADA GALVANIZADA/ZINCADA PARA ALVENARIA, FIO D = *1,24 MM, MALHA 25 X 25 MM</v>
          </cell>
          <cell r="D4121" t="str">
            <v>M2</v>
          </cell>
          <cell r="E4121">
            <v>16.86</v>
          </cell>
          <cell r="F4121">
            <v>16.86</v>
          </cell>
        </row>
        <row r="4122">
          <cell r="B4122">
            <v>39508</v>
          </cell>
          <cell r="C4122" t="str">
            <v>TELA DE ACO SOLDADA NERVURADA, CA-60, L-159, (1,69 KG/M2), DIAMETRO DO FIO = 4,5 MM, LARGURA = 2,45 M, ESPACAMENTO DA MALHA = 30 X 10 CM</v>
          </cell>
          <cell r="D4122" t="str">
            <v>M2</v>
          </cell>
          <cell r="E4122">
            <v>9.4700000000000006</v>
          </cell>
          <cell r="F4122">
            <v>9.4700000000000006</v>
          </cell>
        </row>
        <row r="4123">
          <cell r="B4123">
            <v>39507</v>
          </cell>
          <cell r="C4123" t="str">
            <v>TELA DE ACO SOLDADA NERVURADA, CA-60, Q-113, (1,8 KG/M2), DIAMETRO DO FIO = 3,8 MM, LARGURA = 2,45 M, ESPACAMENTO DA MALHA = 10 X 10 CM</v>
          </cell>
          <cell r="D4123" t="str">
            <v>M2</v>
          </cell>
          <cell r="E4123">
            <v>14.13</v>
          </cell>
          <cell r="F4123">
            <v>14.13</v>
          </cell>
        </row>
        <row r="4124">
          <cell r="B4124">
            <v>7155</v>
          </cell>
          <cell r="C4124" t="str">
            <v>TELA DE ACO SOLDADA NERVURADA, CA-60, Q-138, (2,20 KG/M2), DIAMETRO DO FIO = 4,2 MM, LARGURA = 2,45 M, ESPACAMENTO DA MALHA = 10 X 10 CM</v>
          </cell>
          <cell r="D4124" t="str">
            <v>M2</v>
          </cell>
          <cell r="E4124">
            <v>18.13</v>
          </cell>
          <cell r="F4124">
            <v>18.13</v>
          </cell>
        </row>
        <row r="4125">
          <cell r="B4125">
            <v>42406</v>
          </cell>
          <cell r="C4125" t="str">
            <v>TELA DE ACO SOLDADA NERVURADA, CA-60, Q-159, (2,52 KG/M2), DIAMETRO DO FIO = 4,5 MM, LARGURA = 2,45 M, ESPACAMENTO DA MALHA = 10 X 10 CM</v>
          </cell>
          <cell r="D4125" t="str">
            <v>M2</v>
          </cell>
          <cell r="E4125">
            <v>20.79</v>
          </cell>
          <cell r="F4125">
            <v>20.79</v>
          </cell>
        </row>
        <row r="4126">
          <cell r="B4126">
            <v>7156</v>
          </cell>
          <cell r="C4126" t="str">
            <v>TELA DE ACO SOLDADA NERVURADA, CA-60, Q-196, (3,11 KG/M2), DIAMETRO DO FIO = 5,0 MM, LARGURA = 2,45 M, ESPACAMENTO DA MALHA = 10 X 10 CM</v>
          </cell>
          <cell r="D4126" t="str">
            <v>M2</v>
          </cell>
          <cell r="E4126">
            <v>26.02</v>
          </cell>
          <cell r="F4126">
            <v>26.02</v>
          </cell>
        </row>
        <row r="4127">
          <cell r="B4127">
            <v>43127</v>
          </cell>
          <cell r="C4127" t="str">
            <v>TELA DE ACO SOLDADA NERVURADA, CA-60, Q-283 (4,48 KG/M2), DIAMETRO DO FIO = 6,0 MM, LARGURA = 2,45 X 6,00 M DE COMPRIMENTO, ESPACAMENTO DA MALHA = 10 X 10 CM</v>
          </cell>
          <cell r="D4127" t="str">
            <v>M2</v>
          </cell>
          <cell r="E4127">
            <v>37.24</v>
          </cell>
          <cell r="F4127">
            <v>37.24</v>
          </cell>
        </row>
        <row r="4128">
          <cell r="B4128">
            <v>10917</v>
          </cell>
          <cell r="C4128" t="str">
            <v>TELA DE ACO SOLDADA NERVURADA, CA-60, Q-61, (0,97 KG/M2), DIAMETRO DO FIO = 3,4 MM, LARGURA = 2,45 M, ESPACAMENTO DA MALHA = 15 X 15 CM</v>
          </cell>
          <cell r="D4128" t="str">
            <v>M2</v>
          </cell>
          <cell r="E4128">
            <v>7.86</v>
          </cell>
          <cell r="F4128">
            <v>7.86</v>
          </cell>
        </row>
        <row r="4129">
          <cell r="B4129">
            <v>21141</v>
          </cell>
          <cell r="C4129" t="str">
            <v>TELA DE ACO SOLDADA NERVURADA, CA-60, Q-92, (1,48 KG/M2), DIAMETRO DO FIO = 4,2 MM, LARGURA = 2,45 X 60 M DE COMPRIMENTO, ESPACAMENTO DA MALHA = 15 X 15 CM</v>
          </cell>
          <cell r="D4129" t="str">
            <v>M2</v>
          </cell>
          <cell r="E4129">
            <v>12.17</v>
          </cell>
          <cell r="F4129">
            <v>12.17</v>
          </cell>
        </row>
        <row r="4130">
          <cell r="B4130">
            <v>39509</v>
          </cell>
          <cell r="C4130" t="str">
            <v>TELA DE ACO SOLDADA NERVURADA, CA-60, T-196, (2,11 KG/M2), DIAMETRO DO FIO = 5,0 MM, LARGURA = 2,45 M, ESPACAMENTO DA MALHA = 30 X 10 CM</v>
          </cell>
          <cell r="D4130" t="str">
            <v>M2</v>
          </cell>
          <cell r="E4130">
            <v>11.7</v>
          </cell>
          <cell r="F4130">
            <v>11.7</v>
          </cell>
        </row>
        <row r="4131">
          <cell r="B4131">
            <v>44529</v>
          </cell>
          <cell r="C4131" t="str">
            <v>TELA DE ANIAGEM ( JUTA)</v>
          </cell>
          <cell r="D4131" t="str">
            <v>M2</v>
          </cell>
          <cell r="E4131">
            <v>11.22</v>
          </cell>
          <cell r="F4131">
            <v>11.22</v>
          </cell>
        </row>
        <row r="4132">
          <cell r="B4132">
            <v>7167</v>
          </cell>
          <cell r="C4132" t="str">
            <v>TELA DE ARAME GALVANIZADA QUADRANGULAR / LOSANGULAR, FIO 2,11 MM (14 BWG), MALHA 5 X 5 CM, H = 2 M</v>
          </cell>
          <cell r="D4132" t="str">
            <v>M2</v>
          </cell>
          <cell r="E4132">
            <v>34.020000000000003</v>
          </cell>
          <cell r="F4132">
            <v>34.020000000000003</v>
          </cell>
        </row>
        <row r="4133">
          <cell r="B4133">
            <v>10928</v>
          </cell>
          <cell r="C4133" t="str">
            <v>TELA DE ARAME GALVANIZADA QUADRANGULAR / LOSANGULAR, FIO 2,11 MM (14 BWG), MALHA 8 X 8 CM, H = 2 M</v>
          </cell>
          <cell r="D4133" t="str">
            <v>M2</v>
          </cell>
          <cell r="E4133">
            <v>19.55</v>
          </cell>
          <cell r="F4133">
            <v>19.55</v>
          </cell>
        </row>
        <row r="4134">
          <cell r="B4134">
            <v>10933</v>
          </cell>
          <cell r="C4134" t="str">
            <v>TELA DE ARAME GALVANIZADA QUADRANGULAR / LOSANGULAR, FIO 2,77 MM (12 BWG), MALHA 10 X 10 CM, H = 2 M</v>
          </cell>
          <cell r="D4134" t="str">
            <v>M2</v>
          </cell>
          <cell r="E4134">
            <v>29.48</v>
          </cell>
          <cell r="F4134">
            <v>29.48</v>
          </cell>
        </row>
        <row r="4135">
          <cell r="B4135">
            <v>7158</v>
          </cell>
          <cell r="C4135" t="str">
            <v>TELA DE ARAME GALVANIZADA QUADRANGULAR / LOSANGULAR, FIO 2,77 MM (12 BWG), MALHA 5 X 5 CM, H = 2 M</v>
          </cell>
          <cell r="D4135" t="str">
            <v>M2</v>
          </cell>
          <cell r="E4135">
            <v>50</v>
          </cell>
          <cell r="F4135">
            <v>50</v>
          </cell>
        </row>
        <row r="4136">
          <cell r="B4136">
            <v>10927</v>
          </cell>
          <cell r="C4136" t="str">
            <v>TELA DE ARAME GALVANIZADA QUADRANGULAR / LOSANGULAR, FIO 2,77 MM (12 BWG), MALHA 8 X 8 CM, H = 2 M</v>
          </cell>
          <cell r="D4136" t="str">
            <v>M2</v>
          </cell>
          <cell r="E4136">
            <v>31.98</v>
          </cell>
          <cell r="F4136">
            <v>31.98</v>
          </cell>
        </row>
        <row r="4137">
          <cell r="B4137">
            <v>7162</v>
          </cell>
          <cell r="C4137" t="str">
            <v>TELA DE ARAME GALVANIZADA QUADRANGULAR / LOSANGULAR, FIO 3,4 MM (10 BWG), MALHA 5 X 5 CM, H = 2 M</v>
          </cell>
          <cell r="D4137" t="str">
            <v>M2</v>
          </cell>
          <cell r="E4137">
            <v>78.239999999999995</v>
          </cell>
          <cell r="F4137">
            <v>78.239999999999995</v>
          </cell>
        </row>
        <row r="4138">
          <cell r="B4138">
            <v>10932</v>
          </cell>
          <cell r="C4138" t="str">
            <v>TELA DE ARAME GALVANIZADA QUADRANGULAR / LOSANGULAR, FIO 4,19 MM (8 BWG), MALHA 5 X 5 CM, H = 2 M</v>
          </cell>
          <cell r="D4138" t="str">
            <v>M2</v>
          </cell>
          <cell r="E4138">
            <v>136.09</v>
          </cell>
          <cell r="F4138">
            <v>136.09</v>
          </cell>
        </row>
        <row r="4139">
          <cell r="B4139">
            <v>10937</v>
          </cell>
          <cell r="C4139" t="str">
            <v>TELA DE ARAME GALVANIZADA REVESTIDA EM PVC, QUADRANGULAR / LOSANGULAR, FIO 2,11 MM (14 BWG), BITOLA FINAL = *2,8* MM, MALHA *8 X 8* CM, H = 2 M</v>
          </cell>
          <cell r="D4139" t="str">
            <v>M2</v>
          </cell>
          <cell r="E4139">
            <v>34.979999999999997</v>
          </cell>
          <cell r="F4139">
            <v>34.979999999999997</v>
          </cell>
        </row>
        <row r="4140">
          <cell r="B4140">
            <v>10935</v>
          </cell>
          <cell r="C4140" t="str">
            <v>TELA DE ARAME GALVANIZADA REVESTIDA EM PVC, QUADRANGULAR / LOSANGULAR, FIO 2,77 MM (12 BWG), BITOLA FINAL = *3,8* MM, MALHA 7,5 X 7,5 CM, H = 2 M</v>
          </cell>
          <cell r="D4140" t="str">
            <v>M2</v>
          </cell>
          <cell r="E4140">
            <v>60.67</v>
          </cell>
          <cell r="F4140">
            <v>60.67</v>
          </cell>
        </row>
        <row r="4141">
          <cell r="B4141">
            <v>10931</v>
          </cell>
          <cell r="C4141" t="str">
            <v>TELA DE ARAME GALVANIZADA, HEXAGONAL, FIO 0,56 MM (24 BWG), MALHA 1/2", H = 1 M</v>
          </cell>
          <cell r="D4141" t="str">
            <v>M2</v>
          </cell>
          <cell r="E4141">
            <v>17.059999999999999</v>
          </cell>
          <cell r="F4141">
            <v>17.059999999999999</v>
          </cell>
        </row>
        <row r="4142">
          <cell r="B4142">
            <v>7164</v>
          </cell>
          <cell r="C4142" t="str">
            <v>TELA DE ARAME ONDULADA, FIO *2,77* MM (12 BWG), MALHA 5 X 5 CM, H = 2 M</v>
          </cell>
          <cell r="D4142" t="str">
            <v>M2</v>
          </cell>
          <cell r="E4142">
            <v>56.47</v>
          </cell>
          <cell r="F4142">
            <v>56.47</v>
          </cell>
        </row>
        <row r="4143">
          <cell r="B4143">
            <v>36887</v>
          </cell>
          <cell r="C4143" t="str">
            <v>TELA DE FIBRA DE VIDRO, ACABAMENTO ANTI-ALCALINO, MALHA 10 X 10 MM</v>
          </cell>
          <cell r="D4143" t="str">
            <v>M2</v>
          </cell>
          <cell r="E4143">
            <v>14.04</v>
          </cell>
          <cell r="F4143">
            <v>14.04</v>
          </cell>
        </row>
        <row r="4144">
          <cell r="B4144">
            <v>34630</v>
          </cell>
          <cell r="C4144" t="str">
            <v>TELA EM MALHA HEXAGONAL DE DUPLA TORCAO 8 X 10 CM (ZN/AL REVESTIDO COM POLIMERO), FIO 2,7 MM, COM GEOMANTA OU BIOMANTA, DIMENSOES 4,0 X 2,0 X 0,6 M, COM INCLINACAO DE 70 GRAUS, PARA SOLO REFORCADO</v>
          </cell>
          <cell r="D4144" t="str">
            <v>UN</v>
          </cell>
          <cell r="E4144">
            <v>819.19</v>
          </cell>
          <cell r="F4144">
            <v>819.19</v>
          </cell>
        </row>
        <row r="4145">
          <cell r="B4145">
            <v>7161</v>
          </cell>
          <cell r="C4145" t="str">
            <v>TELA EM METAL PARA ESTUQUE (DEPLOYE)</v>
          </cell>
          <cell r="D4145" t="str">
            <v>M2</v>
          </cell>
          <cell r="E4145">
            <v>7.03</v>
          </cell>
          <cell r="F4145">
            <v>7.03</v>
          </cell>
        </row>
        <row r="4146">
          <cell r="B4146">
            <v>7170</v>
          </cell>
          <cell r="C4146" t="str">
            <v>TELA FACHADEIRA EM POLIETILENO, ROLO DE 3 X 100 M (L X C), COR BRANCA, SEM LOGOMARCA - PARA PROTECAO DE OBRAS</v>
          </cell>
          <cell r="D4146" t="str">
            <v>M2</v>
          </cell>
          <cell r="E4146">
            <v>3.39</v>
          </cell>
          <cell r="F4146">
            <v>3.39</v>
          </cell>
        </row>
        <row r="4147">
          <cell r="B4147">
            <v>37524</v>
          </cell>
          <cell r="C4147" t="str">
            <v>TELA PLASTICA LARANJA, TIPO TAPUME PARA SINALIZACAO, MALHA RETANGULAR, ROLO 1.20 X 50 M (L X C)</v>
          </cell>
          <cell r="D4147" t="str">
            <v>M</v>
          </cell>
          <cell r="E4147">
            <v>3.1</v>
          </cell>
          <cell r="F4147">
            <v>3.1</v>
          </cell>
        </row>
        <row r="4148">
          <cell r="B4148">
            <v>37525</v>
          </cell>
          <cell r="C4148" t="str">
            <v>TELA PLASTICA TECIDA LISTRADA BRANCA E LARANJA, TIPO GUARDA CORPO, EM POLIETILENO MONOFILADO, ROLO 1,20 X 50 M (L X C)</v>
          </cell>
          <cell r="D4148" t="str">
            <v>M</v>
          </cell>
          <cell r="E4148">
            <v>4.24</v>
          </cell>
          <cell r="F4148">
            <v>4.24</v>
          </cell>
        </row>
        <row r="4149">
          <cell r="B4149">
            <v>36789</v>
          </cell>
          <cell r="C4149" t="str">
            <v>TELHA CERAMICA TIPO AMERICANA, COMPRIMENTO DE *45* CM, RENDIMENTO DE *12* TELHAS/M2</v>
          </cell>
          <cell r="D4149" t="str">
            <v>UN</v>
          </cell>
          <cell r="E4149">
            <v>2.27</v>
          </cell>
          <cell r="F4149">
            <v>2.27</v>
          </cell>
        </row>
        <row r="4150">
          <cell r="B4150">
            <v>7173</v>
          </cell>
          <cell r="C4150" t="str">
            <v>TELHA DE BARRO / CERAMICA, NAO ESMALTADA, TIPO COLONIAL, CANAL, PLAN, PAULISTA, COMPRIMENTO DE *44 A 50* CM, RENDIMENTO DE COBERTURA DE *26* TELHAS/M2</v>
          </cell>
          <cell r="D4150" t="str">
            <v>MIL</v>
          </cell>
          <cell r="E4150">
            <v>1470</v>
          </cell>
          <cell r="F4150">
            <v>1470</v>
          </cell>
        </row>
        <row r="4151">
          <cell r="B4151">
            <v>7175</v>
          </cell>
          <cell r="C4151" t="str">
            <v>TELHA DE BARRO / CERAMICA, NAO ESMALTADA, TIPO ROMANA, AMERICANA, PORTUGUESA, FRANCESA, COMPRIMENTO DE *41* CM, RENDIMENTO DE *16* TELHAS/M2</v>
          </cell>
          <cell r="D4151" t="str">
            <v>UN</v>
          </cell>
          <cell r="E4151">
            <v>1.66</v>
          </cell>
          <cell r="F4151">
            <v>1.66</v>
          </cell>
        </row>
        <row r="4152">
          <cell r="B4152">
            <v>40741</v>
          </cell>
          <cell r="C4152" t="str">
            <v>TELHA DE CONCRETO TIPO CLASSICA, COR CINZA, COMPRIMENTO DE *42* CM, RENDIMENTO DE *10* TELHAS/M2</v>
          </cell>
          <cell r="D4152" t="str">
            <v>UN</v>
          </cell>
          <cell r="E4152">
            <v>3.11</v>
          </cell>
          <cell r="F4152">
            <v>3.11</v>
          </cell>
        </row>
        <row r="4153">
          <cell r="B4153">
            <v>7184</v>
          </cell>
          <cell r="C4153" t="str">
            <v>TELHA DE FIBRA DE VIDRO ONDULADA, TRANSLUCIDA / INCOLOR, E = *0,6* MM, DE *0,50 X 2,44* M (L X C)</v>
          </cell>
          <cell r="D4153" t="str">
            <v>M2</v>
          </cell>
        </row>
        <row r="4154">
          <cell r="B4154">
            <v>34458</v>
          </cell>
          <cell r="C4154" t="str">
            <v>TELHA DE FIBROCIMENTO E = 6 MM, DE 3,00 X 1,06 M (SEM AMIANTO)</v>
          </cell>
          <cell r="D4154" t="str">
            <v>UN</v>
          </cell>
          <cell r="E4154">
            <v>194.44</v>
          </cell>
          <cell r="F4154">
            <v>194.44</v>
          </cell>
        </row>
        <row r="4155">
          <cell r="B4155">
            <v>34464</v>
          </cell>
          <cell r="C4155" t="str">
            <v>TELHA DE FIBROCIMENTO E = 6 MM, DE 4,10 X 1,06 M (SEM AMIANTO)</v>
          </cell>
          <cell r="D4155" t="str">
            <v>UN</v>
          </cell>
          <cell r="E4155">
            <v>289.43</v>
          </cell>
          <cell r="F4155">
            <v>289.43</v>
          </cell>
        </row>
        <row r="4156">
          <cell r="B4156">
            <v>34468</v>
          </cell>
          <cell r="C4156" t="str">
            <v>TELHA DE FIBROCIMENTO E = 6 MM, DE 4,60 X 1,06 M (SEM AMIANTO)</v>
          </cell>
          <cell r="D4156" t="str">
            <v>UN</v>
          </cell>
          <cell r="E4156">
            <v>364.9</v>
          </cell>
          <cell r="F4156">
            <v>364.9</v>
          </cell>
        </row>
        <row r="4157">
          <cell r="B4157">
            <v>34473</v>
          </cell>
          <cell r="C4157" t="str">
            <v>TELHA DE FIBROCIMENTO E = 8 MM, DE 3,00 X 1,06 M (SEM AMIANTO)</v>
          </cell>
          <cell r="D4157" t="str">
            <v>UN</v>
          </cell>
          <cell r="E4157">
            <v>221.36</v>
          </cell>
          <cell r="F4157">
            <v>221.36</v>
          </cell>
        </row>
        <row r="4158">
          <cell r="B4158">
            <v>34480</v>
          </cell>
          <cell r="C4158" t="str">
            <v>TELHA DE FIBROCIMENTO E = 8 MM, DE 4,10 X 1,06 M (SEM AMIANTO)</v>
          </cell>
          <cell r="D4158" t="str">
            <v>UN</v>
          </cell>
          <cell r="E4158">
            <v>409.07</v>
          </cell>
          <cell r="F4158">
            <v>409.07</v>
          </cell>
        </row>
        <row r="4159">
          <cell r="B4159">
            <v>34486</v>
          </cell>
          <cell r="C4159" t="str">
            <v>TELHA DE FIBROCIMENTO E = 8 MM, DE 4,60 X 1,06 M (SEM AMIANTO)</v>
          </cell>
          <cell r="D4159" t="str">
            <v>UN</v>
          </cell>
          <cell r="E4159">
            <v>484.33</v>
          </cell>
          <cell r="F4159">
            <v>484.33</v>
          </cell>
        </row>
        <row r="4160">
          <cell r="B4160">
            <v>7190</v>
          </cell>
          <cell r="C4160" t="str">
            <v>TELHA DE FIBROCIMENTO ONDULADA E = 4 MM, DE 1,22 X 0,50 M (SEM AMIANTO)</v>
          </cell>
          <cell r="D4160" t="str">
            <v>UN</v>
          </cell>
          <cell r="E4160">
            <v>16.170000000000002</v>
          </cell>
          <cell r="F4160">
            <v>16.170000000000002</v>
          </cell>
        </row>
        <row r="4161">
          <cell r="B4161">
            <v>34417</v>
          </cell>
          <cell r="C4161" t="str">
            <v>TELHA DE FIBROCIMENTO ONDULADA E = 4 MM, DE 2,13 X 0,50 M (SEM AMIANTO)</v>
          </cell>
          <cell r="D4161" t="str">
            <v>UN</v>
          </cell>
          <cell r="E4161">
            <v>25.88</v>
          </cell>
          <cell r="F4161">
            <v>25.88</v>
          </cell>
        </row>
        <row r="4162">
          <cell r="B4162">
            <v>7213</v>
          </cell>
          <cell r="C4162" t="str">
            <v>TELHA DE FIBROCIMENTO ONDULADA E = 4 MM, DE 2,44 X 0,50 M (SEM AMIANTO)</v>
          </cell>
          <cell r="D4162" t="str">
            <v>M2</v>
          </cell>
          <cell r="E4162">
            <v>23.73</v>
          </cell>
          <cell r="F4162">
            <v>23.73</v>
          </cell>
        </row>
        <row r="4163">
          <cell r="B4163">
            <v>7195</v>
          </cell>
          <cell r="C4163" t="str">
            <v>TELHA DE FIBROCIMENTO ONDULADA E = 6 MM, DE 1,53 X 1,10 M (SEM AMIANTO)</v>
          </cell>
          <cell r="D4163" t="str">
            <v>UN</v>
          </cell>
          <cell r="E4163">
            <v>69.680000000000007</v>
          </cell>
          <cell r="F4163">
            <v>69.680000000000007</v>
          </cell>
        </row>
        <row r="4164">
          <cell r="B4164">
            <v>7186</v>
          </cell>
          <cell r="C4164" t="str">
            <v>TELHA DE FIBROCIMENTO ONDULADA E = 6 MM, DE 1,83 X 1,10 M (SEM AMIANTO)</v>
          </cell>
          <cell r="D4164" t="str">
            <v>UN</v>
          </cell>
          <cell r="E4164">
            <v>75.900000000000006</v>
          </cell>
          <cell r="F4164">
            <v>75.900000000000006</v>
          </cell>
        </row>
        <row r="4165">
          <cell r="B4165">
            <v>7194</v>
          </cell>
          <cell r="C4165" t="str">
            <v>TELHA DE FIBROCIMENTO ONDULADA E = 6 MM, DE 2,44 X 1,10 M (SEM AMIANTO)</v>
          </cell>
          <cell r="D4165" t="str">
            <v>M2</v>
          </cell>
          <cell r="E4165">
            <v>34.99</v>
          </cell>
          <cell r="F4165">
            <v>34.99</v>
          </cell>
        </row>
        <row r="4166">
          <cell r="B4166">
            <v>7197</v>
          </cell>
          <cell r="C4166" t="str">
            <v>TELHA DE FIBROCIMENTO ONDULADA E = 6 MM, DE 3,66 X 1,10 M (SEM AMIANTO)</v>
          </cell>
          <cell r="D4166" t="str">
            <v>UN</v>
          </cell>
          <cell r="E4166">
            <v>147.69999999999999</v>
          </cell>
          <cell r="F4166">
            <v>147.69999999999999</v>
          </cell>
        </row>
        <row r="4167">
          <cell r="B4167">
            <v>7192</v>
          </cell>
          <cell r="C4167" t="str">
            <v>TELHA DE FIBROCIMENTO ONDULADA E = 8 MM, DE 1,53 X 1,10 M (SEM AMIANTO)</v>
          </cell>
          <cell r="D4167" t="str">
            <v>UN</v>
          </cell>
          <cell r="E4167">
            <v>132.33000000000001</v>
          </cell>
          <cell r="F4167">
            <v>132.33000000000001</v>
          </cell>
        </row>
        <row r="4168">
          <cell r="B4168">
            <v>7193</v>
          </cell>
          <cell r="C4168" t="str">
            <v>TELHA DE FIBROCIMENTO ONDULADA E = 8 MM, DE 1,83 X 1,10 M (SEM AMIANTO)</v>
          </cell>
          <cell r="D4168" t="str">
            <v>UN</v>
          </cell>
          <cell r="E4168">
            <v>148.97999999999999</v>
          </cell>
          <cell r="F4168">
            <v>148.97999999999999</v>
          </cell>
        </row>
        <row r="4169">
          <cell r="B4169">
            <v>7189</v>
          </cell>
          <cell r="C4169" t="str">
            <v>TELHA DE FIBROCIMENTO ONDULADA E = 8 MM, DE 2,44 X 1,10 M (SEM AMIANTO)</v>
          </cell>
          <cell r="D4169" t="str">
            <v>UN</v>
          </cell>
          <cell r="E4169">
            <v>173.13</v>
          </cell>
          <cell r="F4169">
            <v>173.13</v>
          </cell>
        </row>
        <row r="4170">
          <cell r="B4170">
            <v>34402</v>
          </cell>
          <cell r="C4170" t="str">
            <v>TELHA DE FIBROCIMENTO ONDULADA E = 8 MM, DE 3,66 X 1,10 M (SEM AMIANTO)</v>
          </cell>
          <cell r="D4170" t="str">
            <v>UN</v>
          </cell>
          <cell r="E4170">
            <v>244.43</v>
          </cell>
          <cell r="F4170">
            <v>244.43</v>
          </cell>
        </row>
        <row r="4171">
          <cell r="B4171">
            <v>7245</v>
          </cell>
          <cell r="C4171" t="str">
            <v>TELHA DE VIDRO TIPO FRANCESA, *39 X 23* CM</v>
          </cell>
          <cell r="D4171" t="str">
            <v>UN</v>
          </cell>
        </row>
        <row r="4172">
          <cell r="B4172">
            <v>34425</v>
          </cell>
          <cell r="C4172" t="str">
            <v>TELHA ESTRUTURAL DE FIBROCIMENTO 1 ABA, DE 0,52 X 2,00 M (SEM AMIANTO)</v>
          </cell>
          <cell r="D4172" t="str">
            <v>UN</v>
          </cell>
          <cell r="E4172">
            <v>157.02000000000001</v>
          </cell>
          <cell r="F4172">
            <v>157.02000000000001</v>
          </cell>
        </row>
        <row r="4173">
          <cell r="B4173">
            <v>7223</v>
          </cell>
          <cell r="C4173" t="str">
            <v>TELHA ESTRUTURAL DE FIBROCIMENTO 1 ABA, DE 0,52 X 2,50 M (SEM AMIANTO)</v>
          </cell>
          <cell r="D4173" t="str">
            <v>UN</v>
          </cell>
          <cell r="E4173">
            <v>174.98</v>
          </cell>
          <cell r="F4173">
            <v>174.98</v>
          </cell>
        </row>
        <row r="4174">
          <cell r="B4174">
            <v>7234</v>
          </cell>
          <cell r="C4174" t="str">
            <v>TELHA ESTRUTURAL DE FIBROCIMENTO 1 ABA, DE 0,52 X 3,60 M (SEM AMIANTO)</v>
          </cell>
          <cell r="D4174" t="str">
            <v>UN</v>
          </cell>
          <cell r="E4174">
            <v>264.05</v>
          </cell>
          <cell r="F4174">
            <v>264.05</v>
          </cell>
        </row>
        <row r="4175">
          <cell r="B4175">
            <v>7224</v>
          </cell>
          <cell r="C4175" t="str">
            <v>TELHA ESTRUTURAL DE FIBROCIMENTO 1 ABA, DE 0,52 X 4,00 M (SEM AMIANTO)</v>
          </cell>
          <cell r="D4175" t="str">
            <v>UN</v>
          </cell>
          <cell r="E4175">
            <v>321.68</v>
          </cell>
          <cell r="F4175">
            <v>321.68</v>
          </cell>
        </row>
        <row r="4176">
          <cell r="B4176">
            <v>7225</v>
          </cell>
          <cell r="C4176" t="str">
            <v>TELHA ESTRUTURAL DE FIBROCIMENTO 1 ABA, DE 0,52 X 5,00 M (SEM AMIANTO)</v>
          </cell>
          <cell r="D4176" t="str">
            <v>UN</v>
          </cell>
          <cell r="E4176">
            <v>344.92</v>
          </cell>
          <cell r="F4176">
            <v>344.92</v>
          </cell>
        </row>
        <row r="4177">
          <cell r="B4177">
            <v>7226</v>
          </cell>
          <cell r="C4177" t="str">
            <v>TELHA ESTRUTURAL DE FIBROCIMENTO 1 ABA, DE 0,52 X 5,50 M (SEM AMIANTO)</v>
          </cell>
          <cell r="D4177" t="str">
            <v>UN</v>
          </cell>
          <cell r="E4177">
            <v>368.08</v>
          </cell>
          <cell r="F4177">
            <v>368.08</v>
          </cell>
        </row>
        <row r="4178">
          <cell r="B4178">
            <v>7227</v>
          </cell>
          <cell r="C4178" t="str">
            <v>TELHA ESTRUTURAL DE FIBROCIMENTO 1 ABA, DE 0,52 X 6,50 M (SEM AMIANTO)</v>
          </cell>
          <cell r="D4178" t="str">
            <v>UN</v>
          </cell>
          <cell r="E4178">
            <v>418.98</v>
          </cell>
          <cell r="F4178">
            <v>418.98</v>
          </cell>
        </row>
        <row r="4179">
          <cell r="B4179">
            <v>7212</v>
          </cell>
          <cell r="C4179" t="str">
            <v>TELHA ESTRUTURAL DE FIBROCIMENTO 1 ABA, DE 0,52 X 7,20 M (SEM AMIANTO)</v>
          </cell>
          <cell r="D4179" t="str">
            <v>UN</v>
          </cell>
          <cell r="E4179">
            <v>460.35</v>
          </cell>
          <cell r="F4179">
            <v>460.35</v>
          </cell>
        </row>
        <row r="4180">
          <cell r="B4180">
            <v>7229</v>
          </cell>
          <cell r="C4180" t="str">
            <v>TELHA ESTRUTURAL DE FIBROCIMENTO 2 ABAS, DE 1,00 X 3,00 M (SEM AMIANTO)</v>
          </cell>
          <cell r="D4180" t="str">
            <v>UN</v>
          </cell>
          <cell r="E4180">
            <v>291.8</v>
          </cell>
          <cell r="F4180">
            <v>291.8</v>
          </cell>
        </row>
        <row r="4181">
          <cell r="B4181">
            <v>7230</v>
          </cell>
          <cell r="C4181" t="str">
            <v>TELHA ESTRUTURAL DE FIBROCIMENTO 2 ABAS, DE 1,00 X 4,60 M (SEM AMIANTO)</v>
          </cell>
          <cell r="D4181" t="str">
            <v>UN</v>
          </cell>
          <cell r="E4181">
            <v>485.79</v>
          </cell>
          <cell r="F4181">
            <v>485.79</v>
          </cell>
        </row>
        <row r="4182">
          <cell r="B4182">
            <v>7231</v>
          </cell>
          <cell r="C4182" t="str">
            <v>TELHA ESTRUTURAL DE FIBROCIMENTO 2 ABAS, DE 1,00 X 6,00 M (SEM AMIANTO)</v>
          </cell>
          <cell r="D4182" t="str">
            <v>UN</v>
          </cell>
          <cell r="E4182">
            <v>689.13</v>
          </cell>
          <cell r="F4182">
            <v>689.13</v>
          </cell>
        </row>
        <row r="4183">
          <cell r="B4183">
            <v>7220</v>
          </cell>
          <cell r="C4183" t="str">
            <v>TELHA ESTRUTURAL DE FIBROCIMENTO 2 ABAS, DE 1,00 X 7,40 M (SEM AMIANTO)</v>
          </cell>
          <cell r="D4183" t="str">
            <v>UN</v>
          </cell>
          <cell r="E4183">
            <v>850.66</v>
          </cell>
          <cell r="F4183">
            <v>850.66</v>
          </cell>
        </row>
        <row r="4184">
          <cell r="B4184">
            <v>34447</v>
          </cell>
          <cell r="C4184" t="str">
            <v>TELHA ESTRUTURAL DE FIBROCIMENTO 2 ABAS, DE 1,00 X 8,20 M (SEM AMIANTO)</v>
          </cell>
          <cell r="D4184" t="str">
            <v>UN</v>
          </cell>
          <cell r="E4184">
            <v>951.17</v>
          </cell>
          <cell r="F4184">
            <v>951.17</v>
          </cell>
        </row>
        <row r="4185">
          <cell r="B4185">
            <v>7233</v>
          </cell>
          <cell r="C4185" t="str">
            <v>TELHA ESTRUTURAL DE FIBROCIMENTO 2 ABAS, DE 1,00 X 9,20 M (SEM AMIANTO)</v>
          </cell>
          <cell r="D4185" t="str">
            <v>UN</v>
          </cell>
          <cell r="E4185">
            <v>1091.1400000000001</v>
          </cell>
          <cell r="F4185">
            <v>1091.1400000000001</v>
          </cell>
        </row>
        <row r="4186">
          <cell r="B4186">
            <v>40740</v>
          </cell>
          <cell r="C4186" t="str">
            <v>TELHA GALVALUME COM ISOLAMENTO TERMOACUSTICO EM ESPUMA RIGIDA DE POLIURETANO (PU) INJETADO, ESPESSURA DE 30 MM, DENSIDADE DE 35 KG/M3, REVESTIMENTO EM TELHA TRAPEZOIDAL NAS DUAS FACES COM ESPESSURA DE 0,50 MM CADA, ACABAMENTO NATURAL (NAO INCLUI ACESSORIOS DE FIXACAO)</v>
          </cell>
          <cell r="D4186" t="str">
            <v>M2</v>
          </cell>
        </row>
        <row r="4187">
          <cell r="B4187">
            <v>25007</v>
          </cell>
          <cell r="C4187" t="str">
            <v>TELHA ONDULADA EM ACO ZINCADO, ALTURA DE 17 MM, ESPESSURA DE 0,50 MM, LARGURA UTIL DE APROXIMADAMENTE 985 MM, SEM PINTURA</v>
          </cell>
          <cell r="D4187" t="str">
            <v>M2</v>
          </cell>
        </row>
        <row r="4188">
          <cell r="B4188">
            <v>43071</v>
          </cell>
          <cell r="C4188" t="str">
            <v>TELHA TERMOISOLANTE REVESTIDA EM ACO GALVALUME, FACE SUPERIOR TRAPEZOIDAL E FACE INFERIOR PLANA (NAO INCLUI ACESSORIOS DE FIXACAO), REVEST COM ESPESSURA DE 0,50 MM, COM PRE-PINTURA DE COR BRANCA NAS DUAS FACES, NUCLEO EM POLIISOCIANURATO (PIR) COM ESPESSURA DE 50 MM</v>
          </cell>
          <cell r="D4188" t="str">
            <v>M2</v>
          </cell>
        </row>
        <row r="4189">
          <cell r="B4189">
            <v>39520</v>
          </cell>
          <cell r="C4189" t="str">
            <v>TELHA TERMOISOLANTE REVESTIDA EM ACO GALVANIZADO, FACE SUPERIOR EM TELHA TRAPEZOIDAL E FACE INFERIOR EM CHAPA PLANA (SEM ACESSORIOS DE FIXACAO), REVESTIMENTO COM ESPESSURA DE 0,50 MM COM PRE-PINTURA NAS DUAS FACES, NUCLEO EM POLIESTIRENO (EPS) DE 30 MM</v>
          </cell>
          <cell r="D4189" t="str">
            <v>M2</v>
          </cell>
        </row>
        <row r="4190">
          <cell r="B4190">
            <v>39521</v>
          </cell>
          <cell r="C4190" t="str">
            <v>TELHA TERMOISOLANTE REVESTIDA EM ACO GALVANIZADO, FACE SUPERIOR EM TELHA TRAPEZOIDAL E FACE INFERIOR EM CHAPA PLANA (SEM ACESSORIOS DE FIXACAO), REVESTIMENTO COM ESPESSURA DE 0,50 MM COM PRE-PINTURA NAS DUAS FACES, NUCLEO EM POLIESTIRENO (EPS) DE 50 MM</v>
          </cell>
          <cell r="D4190" t="str">
            <v>M2</v>
          </cell>
        </row>
        <row r="4191">
          <cell r="B4191">
            <v>39522</v>
          </cell>
          <cell r="C4191" t="str">
            <v>TELHA TERMOISOLANTE REVESTIDA EM ACO GALVANIZADO, FACES SUPERIOR E INFERIOR EM TELHA TRAPEZOIDAL (SEM ACESSORIOS DE FIXACAO), REVESTIMENTO COM ESPESSURA DE 0,50 MM COM PRE-PINTURA NAS DUAS FACES, NUCLEO EM POLIESTIRENO (EPS) DE 50 MM</v>
          </cell>
          <cell r="D4191" t="str">
            <v>M2</v>
          </cell>
        </row>
        <row r="4192">
          <cell r="B4192">
            <v>7243</v>
          </cell>
          <cell r="C4192" t="str">
            <v>TELHA TRAPEZOIDAL EM ACO ZINCADO, SEM PINTURA, ALTURA DE APROXIMADAMENTE 40 MM, ESPESSURA DE 0,50 MM E LARGURA UTIL DE 980 MM</v>
          </cell>
          <cell r="D4192" t="str">
            <v>M2</v>
          </cell>
        </row>
        <row r="4193">
          <cell r="B4193">
            <v>11067</v>
          </cell>
          <cell r="C4193" t="str">
            <v>TELHA TRAPEZOIDAL EM ALUMINIO, ALTURA DE *38* MM E ESPESSURA DE 0,5 MM (LARGURA TOTAL DE 1056 MM E COMPRIMENTO DE 5000 MM)</v>
          </cell>
          <cell r="D4193" t="str">
            <v>UN</v>
          </cell>
          <cell r="E4193">
            <v>523.02</v>
          </cell>
          <cell r="F4193">
            <v>523.02</v>
          </cell>
        </row>
        <row r="4194">
          <cell r="B4194">
            <v>11068</v>
          </cell>
          <cell r="C4194" t="str">
            <v>TELHA TRAPEZOIDAL EM ALUMINIO, ALTURA DE *38* MM E ESPESSURA DE 0,7 MM (LARGURA TOTAL DE 1056 MM E COMPRIMENTO DE 5000 MM)</v>
          </cell>
          <cell r="D4194" t="str">
            <v>UN</v>
          </cell>
          <cell r="E4194">
            <v>660.75</v>
          </cell>
          <cell r="F4194">
            <v>660.75</v>
          </cell>
        </row>
        <row r="4195">
          <cell r="B4195">
            <v>7246</v>
          </cell>
          <cell r="C4195" t="str">
            <v>TELHA VIDRO TIPO CANAL OU COLONIAL, C = 46 A 50 CM</v>
          </cell>
          <cell r="D4195" t="str">
            <v>UN</v>
          </cell>
        </row>
        <row r="4196">
          <cell r="B4196">
            <v>12869</v>
          </cell>
          <cell r="C4196" t="str">
            <v>TELHADOR / TELHADISTA (HORISTA)</v>
          </cell>
          <cell r="D4196" t="str">
            <v>H</v>
          </cell>
          <cell r="E4196">
            <v>18.53</v>
          </cell>
          <cell r="F4196">
            <v>20.72</v>
          </cell>
        </row>
        <row r="4197">
          <cell r="B4197">
            <v>41097</v>
          </cell>
          <cell r="C4197" t="str">
            <v>TELHADOR / TELHADISTA (MENSALISTA)</v>
          </cell>
          <cell r="D4197" t="str">
            <v>MES</v>
          </cell>
          <cell r="E4197">
            <v>3243.38</v>
          </cell>
          <cell r="F4197">
            <v>3627.66</v>
          </cell>
        </row>
        <row r="4198">
          <cell r="B4198">
            <v>1574</v>
          </cell>
          <cell r="C4198" t="str">
            <v>TERMINAL A COMPRESSAO EM COBRE ESTANHADO PARA CABO 10 MM2, 1 FURO E 1 COMPRESSAO, PARA PARAFUSO DE FIXACAO M6</v>
          </cell>
          <cell r="D4198" t="str">
            <v>UN</v>
          </cell>
          <cell r="E4198">
            <v>1.91</v>
          </cell>
          <cell r="F4198">
            <v>1.91</v>
          </cell>
        </row>
        <row r="4199">
          <cell r="B4199">
            <v>1581</v>
          </cell>
          <cell r="C4199" t="str">
            <v>TERMINAL A COMPRESSAO EM COBRE ESTANHADO PARA CABO 120 MM2, 1 FURO E 1 COMPRESSAO, PARA PARAFUSO DE FIXACAO M12</v>
          </cell>
          <cell r="D4199" t="str">
            <v>UN</v>
          </cell>
          <cell r="E4199">
            <v>13.28</v>
          </cell>
          <cell r="F4199">
            <v>13.28</v>
          </cell>
        </row>
        <row r="4200">
          <cell r="B4200">
            <v>1575</v>
          </cell>
          <cell r="C4200" t="str">
            <v>TERMINAL A COMPRESSAO EM COBRE ESTANHADO PARA CABO 16 MM2, 1 FURO E 1 COMPRESSAO, PARA PARAFUSO DE FIXACAO M6</v>
          </cell>
          <cell r="D4200" t="str">
            <v>UN</v>
          </cell>
          <cell r="E4200">
            <v>2.27</v>
          </cell>
          <cell r="F4200">
            <v>2.27</v>
          </cell>
        </row>
        <row r="4201">
          <cell r="B4201">
            <v>1570</v>
          </cell>
          <cell r="C4201" t="str">
            <v>TERMINAL A COMPRESSAO EM COBRE ESTANHADO PARA CABO 2,5 MM2, 1 FURO E 1 COMPRESSAO, PARA PARAFUSO DE FIXACAO M5</v>
          </cell>
          <cell r="D4201" t="str">
            <v>UN</v>
          </cell>
          <cell r="E4201">
            <v>1.1399999999999999</v>
          </cell>
          <cell r="F4201">
            <v>1.1399999999999999</v>
          </cell>
        </row>
        <row r="4202">
          <cell r="B4202">
            <v>1576</v>
          </cell>
          <cell r="C4202" t="str">
            <v>TERMINAL A COMPRESSAO EM COBRE ESTANHADO PARA CABO 25 MM2, 1 FURO E 1 COMPRESSAO, PARA PARAFUSO DE FIXACAO M8</v>
          </cell>
          <cell r="D4202" t="str">
            <v>UN</v>
          </cell>
          <cell r="E4202">
            <v>3.14</v>
          </cell>
          <cell r="F4202">
            <v>3.14</v>
          </cell>
        </row>
        <row r="4203">
          <cell r="B4203">
            <v>1577</v>
          </cell>
          <cell r="C4203" t="str">
            <v>TERMINAL A COMPRESSAO EM COBRE ESTANHADO PARA CABO 35 MM2, 1 FURO E 1 COMPRESSAO, PARA PARAFUSO DE FIXACAO M8</v>
          </cell>
          <cell r="D4203" t="str">
            <v>UN</v>
          </cell>
          <cell r="E4203">
            <v>3.54</v>
          </cell>
          <cell r="F4203">
            <v>3.54</v>
          </cell>
        </row>
        <row r="4204">
          <cell r="B4204">
            <v>1571</v>
          </cell>
          <cell r="C4204" t="str">
            <v>TERMINAL A COMPRESSAO EM COBRE ESTANHADO PARA CABO 4 MM2, 1 FURO E 1 COMPRESSAO, PARA PARAFUSO DE FIXACAO M5</v>
          </cell>
          <cell r="D4204" t="str">
            <v>UN</v>
          </cell>
          <cell r="E4204">
            <v>1.48</v>
          </cell>
          <cell r="F4204">
            <v>1.48</v>
          </cell>
        </row>
        <row r="4205">
          <cell r="B4205">
            <v>1578</v>
          </cell>
          <cell r="C4205" t="str">
            <v>TERMINAL A COMPRESSAO EM COBRE ESTANHADO PARA CABO 50 MM2, 1 FURO E 1 COMPRESSAO, PARA PARAFUSO DE FIXACAO M8</v>
          </cell>
          <cell r="D4205" t="str">
            <v>UN</v>
          </cell>
          <cell r="E4205">
            <v>6.15</v>
          </cell>
          <cell r="F4205">
            <v>6.15</v>
          </cell>
        </row>
        <row r="4206">
          <cell r="B4206">
            <v>1573</v>
          </cell>
          <cell r="C4206" t="str">
            <v>TERMINAL A COMPRESSAO EM COBRE ESTANHADO PARA CABO 6 MM2, 1 FURO E 1 COMPRESSAO, PARA PARAFUSO DE FIXACAO M6</v>
          </cell>
          <cell r="D4206" t="str">
            <v>UN</v>
          </cell>
          <cell r="E4206">
            <v>1.77</v>
          </cell>
          <cell r="F4206">
            <v>1.77</v>
          </cell>
        </row>
        <row r="4207">
          <cell r="B4207">
            <v>1579</v>
          </cell>
          <cell r="C4207" t="str">
            <v>TERMINAL A COMPRESSAO EM COBRE ESTANHADO PARA CABO 70 MM2, 1 FURO E 1 COMPRESSAO, PARA PARAFUSO DE FIXACAO M10</v>
          </cell>
          <cell r="D4207" t="str">
            <v>UN</v>
          </cell>
          <cell r="E4207">
            <v>7.67</v>
          </cell>
          <cell r="F4207">
            <v>7.67</v>
          </cell>
        </row>
        <row r="4208">
          <cell r="B4208">
            <v>1580</v>
          </cell>
          <cell r="C4208" t="str">
            <v>TERMINAL A COMPRESSAO EM COBRE ESTANHADO PARA CABO 95 MM2, 1 FURO E 1 COMPRESSAO, PARA PARAFUSO DE FIXACAO M12</v>
          </cell>
          <cell r="D4208" t="str">
            <v>UN</v>
          </cell>
          <cell r="E4208">
            <v>9.44</v>
          </cell>
          <cell r="F4208">
            <v>9.44</v>
          </cell>
        </row>
        <row r="4209">
          <cell r="B4209">
            <v>39321</v>
          </cell>
          <cell r="C4209" t="str">
            <v>TERMINAL DE VENTILACAO, 100 MM, SERIE NORMAL, ESGOTO PREDIAL</v>
          </cell>
          <cell r="D4209" t="str">
            <v>UN</v>
          </cell>
          <cell r="E4209">
            <v>19.670000000000002</v>
          </cell>
          <cell r="F4209">
            <v>19.670000000000002</v>
          </cell>
        </row>
        <row r="4210">
          <cell r="B4210">
            <v>39319</v>
          </cell>
          <cell r="C4210" t="str">
            <v>TERMINAL DE VENTILACAO, 50 MM, SERIE NORMAL, ESGOTO PREDIAL</v>
          </cell>
          <cell r="D4210" t="str">
            <v>UN</v>
          </cell>
          <cell r="E4210">
            <v>8.19</v>
          </cell>
          <cell r="F4210">
            <v>8.19</v>
          </cell>
        </row>
        <row r="4211">
          <cell r="B4211">
            <v>39320</v>
          </cell>
          <cell r="C4211" t="str">
            <v>TERMINAL DE VENTILACAO, 75 MM, SERIE NORMAL, ESGOTO PREDIAL</v>
          </cell>
          <cell r="D4211" t="str">
            <v>UN</v>
          </cell>
          <cell r="E4211">
            <v>15.74</v>
          </cell>
          <cell r="F4211">
            <v>15.74</v>
          </cell>
        </row>
        <row r="4212">
          <cell r="B4212">
            <v>1542</v>
          </cell>
          <cell r="C4212" t="str">
            <v>TERMINAL METALICO A PRESSAO 1 CABO, PARA CABOS DE 4 A 10 MM2, COM 2 FUROS PARA FIXACAO</v>
          </cell>
          <cell r="D4212" t="str">
            <v>UN</v>
          </cell>
          <cell r="E4212">
            <v>26.16</v>
          </cell>
          <cell r="F4212">
            <v>26.16</v>
          </cell>
        </row>
        <row r="4213">
          <cell r="B4213">
            <v>1591</v>
          </cell>
          <cell r="C4213" t="str">
            <v>TERMINAL METALICO A PRESSAO PARA 1 CABO DE 120 MM2, COM 1 FURO DE FIXACAO</v>
          </cell>
          <cell r="D4213" t="str">
            <v>UN</v>
          </cell>
          <cell r="E4213">
            <v>29.28</v>
          </cell>
          <cell r="F4213">
            <v>29.28</v>
          </cell>
        </row>
        <row r="4214">
          <cell r="B4214">
            <v>1547</v>
          </cell>
          <cell r="C4214" t="str">
            <v>TERMINAL METALICO A PRESSAO PARA 1 CABO DE 150 A 185 MM2, COM 2 FUROS PARA FIXACAO</v>
          </cell>
          <cell r="D4214" t="str">
            <v>UN</v>
          </cell>
          <cell r="E4214">
            <v>153.43</v>
          </cell>
          <cell r="F4214">
            <v>153.43</v>
          </cell>
        </row>
        <row r="4215">
          <cell r="B4215">
            <v>38196</v>
          </cell>
          <cell r="C4215" t="str">
            <v>TERMINAL METALICO A PRESSAO PARA 1 CABO DE 150 MM2, COM 1 FURO DE FIXACAO</v>
          </cell>
          <cell r="D4215" t="str">
            <v>UN</v>
          </cell>
          <cell r="E4215">
            <v>29.88</v>
          </cell>
          <cell r="F4215">
            <v>29.88</v>
          </cell>
        </row>
        <row r="4216">
          <cell r="B4216">
            <v>1543</v>
          </cell>
          <cell r="C4216" t="str">
            <v>TERMINAL METALICO A PRESSAO PARA 1 CABO DE 16 A 25 MM2, COM 2 FUROS PARA FIXACAO</v>
          </cell>
          <cell r="D4216" t="str">
            <v>UN</v>
          </cell>
          <cell r="E4216">
            <v>31.76</v>
          </cell>
          <cell r="F4216">
            <v>31.76</v>
          </cell>
        </row>
        <row r="4217">
          <cell r="B4217">
            <v>1585</v>
          </cell>
          <cell r="C4217" t="str">
            <v>TERMINAL METALICO A PRESSAO PARA 1 CABO DE 16 MM2, COM 1 FURO DE FIXACAO</v>
          </cell>
          <cell r="D4217" t="str">
            <v>UN</v>
          </cell>
          <cell r="E4217">
            <v>6.15</v>
          </cell>
          <cell r="F4217">
            <v>6.15</v>
          </cell>
        </row>
        <row r="4218">
          <cell r="B4218">
            <v>1593</v>
          </cell>
          <cell r="C4218" t="str">
            <v>TERMINAL METALICO A PRESSAO PARA 1 CABO DE 185 MM2, COM 1 FURO DE FIXACAO</v>
          </cell>
          <cell r="D4218" t="str">
            <v>UN</v>
          </cell>
          <cell r="E4218">
            <v>32.659999999999997</v>
          </cell>
          <cell r="F4218">
            <v>32.659999999999997</v>
          </cell>
        </row>
        <row r="4219">
          <cell r="B4219">
            <v>11838</v>
          </cell>
          <cell r="C4219" t="str">
            <v>TERMINAL METALICO A PRESSAO PARA 1 CABO DE 240 MM2, COM 1 FURO DE FIXACAO</v>
          </cell>
          <cell r="D4219" t="str">
            <v>UN</v>
          </cell>
          <cell r="E4219">
            <v>43.09</v>
          </cell>
          <cell r="F4219">
            <v>43.09</v>
          </cell>
        </row>
        <row r="4220">
          <cell r="B4220">
            <v>1594</v>
          </cell>
          <cell r="C4220" t="str">
            <v>TERMINAL METALICO A PRESSAO PARA 1 CABO DE 25 A 35 MM2, COM 2 FUROS PARA FIXACAO</v>
          </cell>
          <cell r="D4220" t="str">
            <v>UN</v>
          </cell>
          <cell r="E4220">
            <v>43.56</v>
          </cell>
          <cell r="F4220">
            <v>43.56</v>
          </cell>
        </row>
        <row r="4221">
          <cell r="B4221">
            <v>1586</v>
          </cell>
          <cell r="C4221" t="str">
            <v>TERMINAL METALICO A PRESSAO PARA 1 CABO DE 25 MM2, COM 1 FURO DE FIXACAO</v>
          </cell>
          <cell r="D4221" t="str">
            <v>UN</v>
          </cell>
          <cell r="E4221">
            <v>7.78</v>
          </cell>
          <cell r="F4221">
            <v>7.78</v>
          </cell>
        </row>
        <row r="4222">
          <cell r="B4222">
            <v>11839</v>
          </cell>
          <cell r="C4222" t="str">
            <v>TERMINAL METALICO A PRESSAO PARA 1 CABO DE 300 MM2, COM 1 FURO DE FIXACAO</v>
          </cell>
          <cell r="D4222" t="str">
            <v>UN</v>
          </cell>
          <cell r="E4222">
            <v>62.7</v>
          </cell>
          <cell r="F4222">
            <v>62.7</v>
          </cell>
        </row>
        <row r="4223">
          <cell r="B4223">
            <v>1587</v>
          </cell>
          <cell r="C4223" t="str">
            <v>TERMINAL METALICO A PRESSAO PARA 1 CABO DE 35 MM2, COM 1 FURO DE FIXACAO</v>
          </cell>
          <cell r="D4223" t="str">
            <v>UN</v>
          </cell>
          <cell r="E4223">
            <v>7.92</v>
          </cell>
          <cell r="F4223">
            <v>7.92</v>
          </cell>
        </row>
        <row r="4224">
          <cell r="B4224">
            <v>1545</v>
          </cell>
          <cell r="C4224" t="str">
            <v>TERMINAL METALICO A PRESSAO PARA 1 CABO DE 50 A 70 MM2, COM 2 FUROS PARA FIXACAO</v>
          </cell>
          <cell r="D4224" t="str">
            <v>UN</v>
          </cell>
          <cell r="E4224">
            <v>75.239999999999995</v>
          </cell>
          <cell r="F4224">
            <v>75.239999999999995</v>
          </cell>
        </row>
        <row r="4225">
          <cell r="B4225">
            <v>1588</v>
          </cell>
          <cell r="C4225" t="str">
            <v>TERMINAL METALICO A PRESSAO PARA 1 CABO DE 50 MM2, COM 1 FURO DE FIXACAO</v>
          </cell>
          <cell r="D4225" t="str">
            <v>UN</v>
          </cell>
          <cell r="E4225">
            <v>10.87</v>
          </cell>
          <cell r="F4225">
            <v>10.87</v>
          </cell>
        </row>
        <row r="4226">
          <cell r="B4226">
            <v>1535</v>
          </cell>
          <cell r="C4226" t="str">
            <v>TERMINAL METALICO A PRESSAO PARA 1 CABO DE 6 A 10 MM2, COM 1 FURO DE FIXACAO</v>
          </cell>
          <cell r="D4226" t="str">
            <v>UN</v>
          </cell>
          <cell r="E4226">
            <v>6.26</v>
          </cell>
          <cell r="F4226">
            <v>6.26</v>
          </cell>
        </row>
        <row r="4227">
          <cell r="B4227">
            <v>1589</v>
          </cell>
          <cell r="C4227" t="str">
            <v>TERMINAL METALICO A PRESSAO PARA 1 CABO DE 70 MM2, COM 1 FURO DE FIXACAO</v>
          </cell>
          <cell r="D4227" t="str">
            <v>UN</v>
          </cell>
          <cell r="E4227">
            <v>11.22</v>
          </cell>
          <cell r="F4227">
            <v>11.22</v>
          </cell>
        </row>
        <row r="4228">
          <cell r="B4228">
            <v>1546</v>
          </cell>
          <cell r="C4228" t="str">
            <v>TERMINAL METALICO A PRESSAO PARA 1 CABO DE 95 A 120 MM2, COM 2 FUROS PARA FIXACAO</v>
          </cell>
          <cell r="D4228" t="str">
            <v>UN</v>
          </cell>
          <cell r="E4228">
            <v>126.97</v>
          </cell>
          <cell r="F4228">
            <v>126.97</v>
          </cell>
        </row>
        <row r="4229">
          <cell r="B4229">
            <v>1590</v>
          </cell>
          <cell r="C4229" t="str">
            <v>TERMINAL METALICO A PRESSAO PARA 1 CABO DE 95 MM2, COM 1 FURO DE FIXACAO</v>
          </cell>
          <cell r="D4229" t="str">
            <v>UN</v>
          </cell>
          <cell r="E4229">
            <v>19.75</v>
          </cell>
          <cell r="F4229">
            <v>19.75</v>
          </cell>
        </row>
        <row r="4230">
          <cell r="B4230">
            <v>38415</v>
          </cell>
          <cell r="C4230" t="str">
            <v>TERMOFUSORA PARA TUBOS E CONEXOES EM PPR COM DIAMETROS DE 20 A 63 MM, POTENCIA DE 800 W, TENSAO 220 V</v>
          </cell>
          <cell r="D4230" t="str">
            <v>UN</v>
          </cell>
          <cell r="E4230">
            <v>1110.9100000000001</v>
          </cell>
          <cell r="F4230">
            <v>1110.9100000000001</v>
          </cell>
        </row>
        <row r="4231">
          <cell r="B4231">
            <v>38414</v>
          </cell>
          <cell r="C4231" t="str">
            <v>TERMOFUSORA PARA TUBOS E CONEXOES EM PPR COM DIAMETROS DE 75 A 110 MM, POTENCIA DE *1100* W, TENSAO 220 V</v>
          </cell>
          <cell r="D4231" t="str">
            <v>UN</v>
          </cell>
          <cell r="E4231">
            <v>1559.17</v>
          </cell>
          <cell r="F4231">
            <v>1559.17</v>
          </cell>
        </row>
        <row r="4232">
          <cell r="B4232">
            <v>38128</v>
          </cell>
          <cell r="C4232" t="str">
            <v>TERRA VEGETAL (ENSACADA)</v>
          </cell>
          <cell r="D4232" t="str">
            <v>KG</v>
          </cell>
          <cell r="E4232">
            <v>0.67</v>
          </cell>
          <cell r="F4232">
            <v>0.67</v>
          </cell>
        </row>
        <row r="4233">
          <cell r="B4233">
            <v>7253</v>
          </cell>
          <cell r="C4233" t="str">
            <v>TERRA VEGETAL (GRANEL)</v>
          </cell>
          <cell r="D4233" t="str">
            <v>M3</v>
          </cell>
          <cell r="E4233">
            <v>143.57</v>
          </cell>
          <cell r="F4233">
            <v>143.57</v>
          </cell>
        </row>
        <row r="4234">
          <cell r="B4234">
            <v>4806</v>
          </cell>
          <cell r="C4234" t="str">
            <v>TESTEIRA ANTIDERRAPANTE PARA PISO VINILICO *5 X 2,5* CM, E = 2 MM</v>
          </cell>
          <cell r="D4234" t="str">
            <v>M</v>
          </cell>
          <cell r="E4234">
            <v>25.71</v>
          </cell>
          <cell r="F4234">
            <v>25.71</v>
          </cell>
        </row>
        <row r="4235">
          <cell r="B4235">
            <v>34401</v>
          </cell>
          <cell r="C4235" t="str">
            <v>TIJOLO CERAMICO LAMINADO DE *5,5 X 11 X 23* CM (L X A X C), COM 21 FUROS</v>
          </cell>
          <cell r="D4235" t="str">
            <v>UN</v>
          </cell>
          <cell r="E4235">
            <v>1.37</v>
          </cell>
          <cell r="F4235">
            <v>1.37</v>
          </cell>
        </row>
        <row r="4236">
          <cell r="B4236">
            <v>7256</v>
          </cell>
          <cell r="C4236" t="str">
            <v>TIJOLO CERAMICO MACICO APARENTE 2 FUROS DE *6,5 X 10 X 20* CM (L X A X C)</v>
          </cell>
          <cell r="D4236" t="str">
            <v>UN</v>
          </cell>
          <cell r="E4236">
            <v>0.97</v>
          </cell>
          <cell r="F4236">
            <v>0.97</v>
          </cell>
        </row>
        <row r="4237">
          <cell r="B4237">
            <v>7260</v>
          </cell>
          <cell r="C4237" t="str">
            <v>TIJOLO CERAMICO MACICO APARENTE DE *6 X 12 X 24* CM (L X A X C)</v>
          </cell>
          <cell r="D4237" t="str">
            <v>UN</v>
          </cell>
          <cell r="E4237">
            <v>1.84</v>
          </cell>
          <cell r="F4237">
            <v>1.84</v>
          </cell>
        </row>
        <row r="4238">
          <cell r="B4238">
            <v>7258</v>
          </cell>
          <cell r="C4238" t="str">
            <v>TIJOLO CERAMICO MACICO COMUM DE *5 X 10 X 20* CM (L X A X C)</v>
          </cell>
          <cell r="D4238" t="str">
            <v>UN</v>
          </cell>
          <cell r="E4238">
            <v>0.47</v>
          </cell>
          <cell r="F4238">
            <v>0.47</v>
          </cell>
        </row>
        <row r="4239">
          <cell r="B4239">
            <v>34400</v>
          </cell>
          <cell r="C4239" t="str">
            <v>TIJOLO CERAMICO REFRATARIO DE *2,5 X 11,4 X 22,9* CM (L X A X C)</v>
          </cell>
          <cell r="D4239" t="str">
            <v>UN</v>
          </cell>
          <cell r="E4239">
            <v>3.8</v>
          </cell>
          <cell r="F4239">
            <v>3.8</v>
          </cell>
        </row>
        <row r="4240">
          <cell r="B4240">
            <v>10617</v>
          </cell>
          <cell r="C4240" t="str">
            <v>TIJOLO CERAMICO REFRATARIO DE *6,3 X 11,4 X 22,9* CM (L X A X C)</v>
          </cell>
          <cell r="D4240" t="str">
            <v>UN</v>
          </cell>
          <cell r="E4240">
            <v>4.9000000000000004</v>
          </cell>
          <cell r="F4240">
            <v>4.9000000000000004</v>
          </cell>
        </row>
        <row r="4241">
          <cell r="B4241">
            <v>44261</v>
          </cell>
          <cell r="C4241" t="str">
            <v>TIL CONDOMINIAL, PVC, DN 100 X 100 MM, PARA REDE COLETORA DE ESGOTO</v>
          </cell>
          <cell r="D4241" t="str">
            <v>UN</v>
          </cell>
          <cell r="E4241">
            <v>130.71</v>
          </cell>
          <cell r="F4241">
            <v>130.71</v>
          </cell>
        </row>
        <row r="4242">
          <cell r="B4242">
            <v>7274</v>
          </cell>
          <cell r="C4242" t="str">
            <v>TIL PARA LIGACAO PREDIAL, EM PVC, JE, BBB, DN 100 X 100 MM, PARA REDE COLETORA ESGOTO</v>
          </cell>
          <cell r="D4242" t="str">
            <v>UN</v>
          </cell>
          <cell r="E4242">
            <v>63.28</v>
          </cell>
          <cell r="F4242">
            <v>63.28</v>
          </cell>
        </row>
        <row r="4243">
          <cell r="B4243">
            <v>44326</v>
          </cell>
          <cell r="C4243" t="str">
            <v>TIL RADIAL, PVC, JE, BBB, DN 300 X 200 MM, PARA REDE COLETORA DE ESGOTO (NBR 10.569)</v>
          </cell>
          <cell r="D4243" t="str">
            <v>UN</v>
          </cell>
          <cell r="E4243">
            <v>1366.73</v>
          </cell>
          <cell r="F4243">
            <v>1366.73</v>
          </cell>
        </row>
        <row r="4244">
          <cell r="B4244">
            <v>154</v>
          </cell>
          <cell r="C4244" t="str">
            <v>TINTA / REVESTIMENTO A BASE DE RESINA EPOXI COM ALCATRAO, BICOMPONENTE</v>
          </cell>
          <cell r="D4244" t="str">
            <v>L</v>
          </cell>
          <cell r="E4244">
            <v>75.84</v>
          </cell>
          <cell r="F4244">
            <v>75.84</v>
          </cell>
        </row>
        <row r="4245">
          <cell r="B4245">
            <v>38121</v>
          </cell>
          <cell r="C4245" t="str">
            <v>TINTA A BASE DE RESINA ACRILICA EMULSIONADA EM AGUA, PARA SINALIZACAO HORIZONTAL VIARIA (NBR 13699:2012)</v>
          </cell>
          <cell r="D4245" t="str">
            <v>L</v>
          </cell>
          <cell r="E4245">
            <v>22.09</v>
          </cell>
          <cell r="F4245">
            <v>22.09</v>
          </cell>
        </row>
        <row r="4246">
          <cell r="B4246">
            <v>43776</v>
          </cell>
          <cell r="C4246" t="str">
            <v>TINTA A OLEO BRILHANTE, PARA MADEIRAS E METAIS</v>
          </cell>
          <cell r="D4246" t="str">
            <v>L</v>
          </cell>
          <cell r="E4246">
            <v>33.049999999999997</v>
          </cell>
          <cell r="F4246">
            <v>33.049999999999997</v>
          </cell>
        </row>
        <row r="4247">
          <cell r="B4247">
            <v>7343</v>
          </cell>
          <cell r="C4247" t="str">
            <v>TINTA ACRILICA A BASE DE SOLVENTE, PARA SINALIZACAO HORIZONTAL VIARIA (NBR 11862)</v>
          </cell>
          <cell r="D4247" t="str">
            <v>L</v>
          </cell>
          <cell r="E4247">
            <v>32.49</v>
          </cell>
          <cell r="F4247">
            <v>32.49</v>
          </cell>
        </row>
        <row r="4248">
          <cell r="B4248">
            <v>7348</v>
          </cell>
          <cell r="C4248" t="str">
            <v>TINTA ACRILICA PREMIUM PARA PISO</v>
          </cell>
          <cell r="D4248" t="str">
            <v>L</v>
          </cell>
          <cell r="E4248">
            <v>24.78</v>
          </cell>
          <cell r="F4248">
            <v>24.78</v>
          </cell>
        </row>
        <row r="4249">
          <cell r="B4249">
            <v>7313</v>
          </cell>
          <cell r="C4249" t="str">
            <v>TINTA ASFALTICA IMPERMEABILIZANTE DILUIDA EM SOLVENTE, PARA MATERIAIS CIMENTICIOS, METAL E MADEIRA</v>
          </cell>
          <cell r="D4249" t="str">
            <v>L</v>
          </cell>
          <cell r="E4249">
            <v>23.47</v>
          </cell>
          <cell r="F4249">
            <v>23.47</v>
          </cell>
        </row>
        <row r="4250">
          <cell r="B4250">
            <v>7319</v>
          </cell>
          <cell r="C4250" t="str">
            <v>TINTA ASFALTICA IMPERMEABILIZANTE DISPERSA EM AGUA, PARA MATERIAIS CIMENTICIOS</v>
          </cell>
          <cell r="D4250" t="str">
            <v>L</v>
          </cell>
          <cell r="E4250">
            <v>13.43</v>
          </cell>
          <cell r="F4250">
            <v>13.43</v>
          </cell>
        </row>
        <row r="4251">
          <cell r="B4251">
            <v>7314</v>
          </cell>
          <cell r="C4251" t="str">
            <v>TINTA BORRACHA CLORADA, ACABAMENTO SEMIBRILHO, QUALQUER COR</v>
          </cell>
          <cell r="D4251" t="str">
            <v>L</v>
          </cell>
          <cell r="E4251">
            <v>77.209999999999994</v>
          </cell>
          <cell r="F4251">
            <v>77.209999999999994</v>
          </cell>
        </row>
        <row r="4252">
          <cell r="B4252">
            <v>7304</v>
          </cell>
          <cell r="C4252" t="str">
            <v>TINTA EPOXI BASE AGUA PREMIUM, BRANCA</v>
          </cell>
          <cell r="D4252" t="str">
            <v>L</v>
          </cell>
          <cell r="E4252">
            <v>97.96</v>
          </cell>
          <cell r="F4252">
            <v>97.96</v>
          </cell>
        </row>
        <row r="4253">
          <cell r="B4253">
            <v>43649</v>
          </cell>
          <cell r="C4253" t="str">
            <v>TINTA ESMALTE BASE AGUA PREMIUM ACETINADO</v>
          </cell>
          <cell r="D4253" t="str">
            <v>L</v>
          </cell>
          <cell r="E4253">
            <v>50.66</v>
          </cell>
          <cell r="F4253">
            <v>50.66</v>
          </cell>
        </row>
        <row r="4254">
          <cell r="B4254">
            <v>43650</v>
          </cell>
          <cell r="C4254" t="str">
            <v>TINTA ESMALTE BASE AGUA PREMIUM BRILHANTE</v>
          </cell>
          <cell r="D4254" t="str">
            <v>L</v>
          </cell>
          <cell r="E4254">
            <v>47.87</v>
          </cell>
          <cell r="F4254">
            <v>47.87</v>
          </cell>
        </row>
        <row r="4255">
          <cell r="B4255">
            <v>7311</v>
          </cell>
          <cell r="C4255" t="str">
            <v>TINTA ESMALTE SINTETICO PREMIUM ACETINADO</v>
          </cell>
          <cell r="D4255" t="str">
            <v>L</v>
          </cell>
          <cell r="E4255">
            <v>49.04</v>
          </cell>
          <cell r="F4255">
            <v>49.04</v>
          </cell>
        </row>
        <row r="4256">
          <cell r="B4256">
            <v>7292</v>
          </cell>
          <cell r="C4256" t="str">
            <v>TINTA ESMALTE SINTETICO PREMIUM BRILHANTE</v>
          </cell>
          <cell r="D4256" t="str">
            <v>L</v>
          </cell>
          <cell r="E4256">
            <v>47.48</v>
          </cell>
          <cell r="F4256">
            <v>47.48</v>
          </cell>
        </row>
        <row r="4257">
          <cell r="B4257">
            <v>7293</v>
          </cell>
          <cell r="C4257" t="str">
            <v>TINTA ESMALTE SINTETICO PREMIUM DE DUPLA ACAO GRAFITE FOSCO PARA SUPERFICIES METALICAS FERROSAS</v>
          </cell>
          <cell r="D4257" t="str">
            <v>L</v>
          </cell>
          <cell r="E4257">
            <v>52.53</v>
          </cell>
          <cell r="F4257">
            <v>52.53</v>
          </cell>
        </row>
        <row r="4258">
          <cell r="B4258">
            <v>7306</v>
          </cell>
          <cell r="C4258" t="str">
            <v>TINTA ESMALTE SINTETICO PREMIUM DE EFEITO PROTETOR DE SUPERFICIE METALICA ALUMINIO</v>
          </cell>
          <cell r="D4258" t="str">
            <v>L</v>
          </cell>
          <cell r="E4258">
            <v>57.97</v>
          </cell>
          <cell r="F4258">
            <v>57.97</v>
          </cell>
        </row>
        <row r="4259">
          <cell r="B4259">
            <v>7288</v>
          </cell>
          <cell r="C4259" t="str">
            <v>TINTA ESMALTE SINTETICO PREMIUM FOSCO</v>
          </cell>
          <cell r="D4259" t="str">
            <v>L</v>
          </cell>
          <cell r="E4259">
            <v>48.13</v>
          </cell>
          <cell r="F4259">
            <v>48.13</v>
          </cell>
        </row>
        <row r="4260">
          <cell r="B4260">
            <v>43625</v>
          </cell>
          <cell r="C4260" t="str">
            <v>TINTA ESMALTE SINTETICO STANDARD ACETINADO</v>
          </cell>
          <cell r="D4260" t="str">
            <v>L</v>
          </cell>
          <cell r="E4260">
            <v>38.86</v>
          </cell>
          <cell r="F4260">
            <v>38.86</v>
          </cell>
        </row>
        <row r="4261">
          <cell r="B4261">
            <v>43647</v>
          </cell>
          <cell r="C4261" t="str">
            <v>TINTA ESMALTE SINTETICO STANDARD BRILHANTE</v>
          </cell>
          <cell r="D4261" t="str">
            <v>L</v>
          </cell>
          <cell r="E4261">
            <v>35.299999999999997</v>
          </cell>
          <cell r="F4261">
            <v>35.299999999999997</v>
          </cell>
        </row>
        <row r="4262">
          <cell r="B4262">
            <v>43648</v>
          </cell>
          <cell r="C4262" t="str">
            <v>TINTA ESMALTE SINTETICO STANDARD FOSCO</v>
          </cell>
          <cell r="D4262" t="str">
            <v>L</v>
          </cell>
          <cell r="E4262">
            <v>34.06</v>
          </cell>
          <cell r="F4262">
            <v>34.06</v>
          </cell>
        </row>
        <row r="4263">
          <cell r="B4263">
            <v>35693</v>
          </cell>
          <cell r="C4263" t="str">
            <v>TINTA LATEX ACRILICA ECONOMICA, COR BRANCA</v>
          </cell>
          <cell r="D4263" t="str">
            <v>L</v>
          </cell>
          <cell r="E4263">
            <v>15.41</v>
          </cell>
          <cell r="F4263">
            <v>15.41</v>
          </cell>
        </row>
        <row r="4264">
          <cell r="B4264">
            <v>7356</v>
          </cell>
          <cell r="C4264" t="str">
            <v>TINTA LATEX ACRILICA PREMIUM, COR BRANCO FOSCO</v>
          </cell>
          <cell r="D4264" t="str">
            <v>L</v>
          </cell>
          <cell r="E4264">
            <v>36.950000000000003</v>
          </cell>
          <cell r="F4264">
            <v>36.950000000000003</v>
          </cell>
        </row>
        <row r="4265">
          <cell r="B4265">
            <v>35692</v>
          </cell>
          <cell r="C4265" t="str">
            <v>TINTA LATEX ACRILICA STANDARD, COR BRANCA</v>
          </cell>
          <cell r="D4265" t="str">
            <v>L</v>
          </cell>
          <cell r="E4265">
            <v>24.18</v>
          </cell>
          <cell r="F4265">
            <v>24.18</v>
          </cell>
        </row>
        <row r="4266">
          <cell r="B4266">
            <v>43624</v>
          </cell>
          <cell r="C4266" t="str">
            <v>TINTA LATEX ACRILICA SUPER PREMIUM, COR BRANCO FOSCO</v>
          </cell>
          <cell r="D4266" t="str">
            <v>L</v>
          </cell>
          <cell r="E4266">
            <v>45.04</v>
          </cell>
          <cell r="F4266">
            <v>45.04</v>
          </cell>
        </row>
        <row r="4267">
          <cell r="B4267">
            <v>7342</v>
          </cell>
          <cell r="C4267" t="str">
            <v>TINTA MINERAL IMPERMEAVEL EM PO, BRANCA</v>
          </cell>
          <cell r="D4267" t="str">
            <v>KG</v>
          </cell>
          <cell r="E4267">
            <v>2.57</v>
          </cell>
          <cell r="F4267">
            <v>2.57</v>
          </cell>
        </row>
        <row r="4268">
          <cell r="B4268">
            <v>7350</v>
          </cell>
          <cell r="C4268" t="str">
            <v>TINTA/RESINA ACRILICA PREMIUM PARA CERAMICA, PEDRAS E OUTROS</v>
          </cell>
          <cell r="D4268" t="str">
            <v>L</v>
          </cell>
          <cell r="E4268">
            <v>53.34</v>
          </cell>
          <cell r="F4268">
            <v>53.34</v>
          </cell>
        </row>
        <row r="4269">
          <cell r="B4269">
            <v>39574</v>
          </cell>
          <cell r="C4269" t="str">
            <v>TIRANTE COM ELO, EM ARAME GALVANIZADO RIGIDO, NUMERO 10, COMPRIMENTO 2000 MM, PARA PENDURAL DE FORRO REMOVIVEL</v>
          </cell>
          <cell r="D4269" t="str">
            <v>UN</v>
          </cell>
          <cell r="E4269">
            <v>5.07</v>
          </cell>
          <cell r="F4269">
            <v>5.07</v>
          </cell>
        </row>
        <row r="4270">
          <cell r="B4270">
            <v>11060</v>
          </cell>
          <cell r="C4270" t="str">
            <v>TIRANTE EM FERRO GALVANIZADO PARA CONTRAVENTAMENTO DE TELHA CANALETE 90, 1/4" X 400 MM</v>
          </cell>
          <cell r="D4270" t="str">
            <v>UN</v>
          </cell>
          <cell r="E4270">
            <v>28.23</v>
          </cell>
          <cell r="F4270">
            <v>28.23</v>
          </cell>
        </row>
        <row r="4271">
          <cell r="B4271">
            <v>37401</v>
          </cell>
          <cell r="C4271" t="str">
            <v>TOALHEIRO PLASTICO TIPO DISPENSER PARA PAPEL TOALHA INTERFOLHADO</v>
          </cell>
          <cell r="D4271" t="str">
            <v>UN</v>
          </cell>
          <cell r="E4271">
            <v>88.39</v>
          </cell>
          <cell r="F4271">
            <v>88.39</v>
          </cell>
        </row>
        <row r="4272">
          <cell r="B4272">
            <v>38101</v>
          </cell>
          <cell r="C4272" t="str">
            <v>TOMADA 2P+T 10A, 250V (APENAS MODULO)</v>
          </cell>
          <cell r="D4272" t="str">
            <v>UN</v>
          </cell>
          <cell r="E4272">
            <v>7.57</v>
          </cell>
          <cell r="F4272">
            <v>7.57</v>
          </cell>
        </row>
        <row r="4273">
          <cell r="B4273">
            <v>7528</v>
          </cell>
          <cell r="C4273" t="str">
            <v>TOMADA 2P+T 10A, 250V, CONJUNTO MONTADO PARA EMBUTIR 4" X 2" (PLACA + SUPORTE + MODULO)</v>
          </cell>
          <cell r="D4273" t="str">
            <v>UN</v>
          </cell>
          <cell r="E4273">
            <v>8.9</v>
          </cell>
          <cell r="F4273">
            <v>8.9</v>
          </cell>
        </row>
        <row r="4274">
          <cell r="B4274">
            <v>12147</v>
          </cell>
          <cell r="C4274" t="str">
            <v>TOMADA 2P+T 10A, 250V, CONJUNTO MONTADO PARA SOBREPOR 4" X 2" (CAIXA + MODULO)</v>
          </cell>
          <cell r="D4274" t="str">
            <v>UN</v>
          </cell>
          <cell r="E4274">
            <v>13.57</v>
          </cell>
          <cell r="F4274">
            <v>13.57</v>
          </cell>
        </row>
        <row r="4275">
          <cell r="B4275">
            <v>38075</v>
          </cell>
          <cell r="C4275" t="str">
            <v>TOMADA 2P+T 20A 250V, CONJUNTO MONTADO PARA EMBUTIR 4" X 2" (PLACA + SUPORTE + MODULO)</v>
          </cell>
          <cell r="D4275" t="str">
            <v>UN</v>
          </cell>
          <cell r="E4275">
            <v>15.41</v>
          </cell>
          <cell r="F4275">
            <v>15.41</v>
          </cell>
        </row>
        <row r="4276">
          <cell r="B4276">
            <v>38102</v>
          </cell>
          <cell r="C4276" t="str">
            <v>TOMADA 2P+T 20A, 250V (APENAS MODULO)</v>
          </cell>
          <cell r="D4276" t="str">
            <v>UN</v>
          </cell>
          <cell r="E4276">
            <v>9.69</v>
          </cell>
          <cell r="F4276">
            <v>9.69</v>
          </cell>
        </row>
        <row r="4277">
          <cell r="B4277">
            <v>7525</v>
          </cell>
          <cell r="C4277" t="str">
            <v>TOMADA INDUSTRIAL DE EMBUTIR 3P+T 30 A, 440 V, COM TRAVA, COM PLACA</v>
          </cell>
          <cell r="D4277" t="str">
            <v>UN</v>
          </cell>
          <cell r="E4277">
            <v>43.82</v>
          </cell>
          <cell r="F4277">
            <v>43.82</v>
          </cell>
        </row>
        <row r="4278">
          <cell r="B4278">
            <v>7524</v>
          </cell>
          <cell r="C4278" t="str">
            <v>TOMADA INDUSTRIAL DE EMBUTIR 3P+T 30 A, 440 V, COM TRAVA, SEM PLACA</v>
          </cell>
          <cell r="D4278" t="str">
            <v>UN</v>
          </cell>
          <cell r="E4278">
            <v>41.29</v>
          </cell>
          <cell r="F4278">
            <v>41.29</v>
          </cell>
        </row>
        <row r="4279">
          <cell r="B4279">
            <v>38105</v>
          </cell>
          <cell r="C4279" t="str">
            <v>TOMADA PARA ANTENA DE TV, CABO COAXIAL DE 9 MM (APENAS MODULO)</v>
          </cell>
          <cell r="D4279" t="str">
            <v>UN</v>
          </cell>
          <cell r="E4279">
            <v>10.61</v>
          </cell>
          <cell r="F4279">
            <v>10.61</v>
          </cell>
        </row>
        <row r="4280">
          <cell r="B4280">
            <v>38084</v>
          </cell>
          <cell r="C4280" t="str">
            <v>TOMADA PARA ANTENA DE TV, CABO COAXIAL DE 9 MM, CONJUNTO MONTADO PARA EMBUTIR 4" X 2" (PLACA + SUPORTE + MODULO)</v>
          </cell>
          <cell r="D4280" t="str">
            <v>UN</v>
          </cell>
          <cell r="E4280">
            <v>15.06</v>
          </cell>
          <cell r="F4280">
            <v>15.06</v>
          </cell>
        </row>
        <row r="4281">
          <cell r="B4281">
            <v>38103</v>
          </cell>
          <cell r="C4281" t="str">
            <v>TOMADA RJ11, 2 FIOS (APENAS MODULO)</v>
          </cell>
          <cell r="D4281" t="str">
            <v>UN</v>
          </cell>
          <cell r="E4281">
            <v>15.92</v>
          </cell>
          <cell r="F4281">
            <v>15.92</v>
          </cell>
        </row>
        <row r="4282">
          <cell r="B4282">
            <v>38082</v>
          </cell>
          <cell r="C4282" t="str">
            <v>TOMADA RJ11, 2 FIOS, CONJUNTO MONTADO PARA EMBUTIR 4" X 2" (PLACA + SUPORTE + MODULO)</v>
          </cell>
          <cell r="D4282" t="str">
            <v>UN</v>
          </cell>
          <cell r="E4282">
            <v>19.62</v>
          </cell>
          <cell r="F4282">
            <v>19.62</v>
          </cell>
        </row>
        <row r="4283">
          <cell r="B4283">
            <v>38104</v>
          </cell>
          <cell r="C4283" t="str">
            <v>TOMADA RJ45, 8 FIOS, CAT 5E (APENAS MODULO)</v>
          </cell>
          <cell r="D4283" t="str">
            <v>UN</v>
          </cell>
          <cell r="E4283">
            <v>31.18</v>
          </cell>
          <cell r="F4283">
            <v>31.18</v>
          </cell>
        </row>
        <row r="4284">
          <cell r="B4284">
            <v>38083</v>
          </cell>
          <cell r="C4284" t="str">
            <v>TOMADA RJ45, 8 FIOS, CAT 5E, CONJUNTO MONTADO PARA EMBUTIR 4" X 2" (PLACA + SUPORTE + MODULO)</v>
          </cell>
          <cell r="D4284" t="str">
            <v>UN</v>
          </cell>
          <cell r="E4284">
            <v>34.619999999999997</v>
          </cell>
          <cell r="F4284">
            <v>34.619999999999997</v>
          </cell>
        </row>
        <row r="4285">
          <cell r="B4285">
            <v>38076</v>
          </cell>
          <cell r="C4285" t="str">
            <v>TOMADAS (2 MODULOS) 2P+T 10A, 250V, CONJUNTO MONTADO PARA EMBUTIR 4" X 2" (PLACA + SUPORTE + MODULOS)</v>
          </cell>
          <cell r="D4285" t="str">
            <v>UN</v>
          </cell>
          <cell r="E4285">
            <v>17.28</v>
          </cell>
          <cell r="F4285">
            <v>17.28</v>
          </cell>
        </row>
        <row r="4286">
          <cell r="B4286">
            <v>7592</v>
          </cell>
          <cell r="C4286" t="str">
            <v>TOPOGRAFO (HORISTA)</v>
          </cell>
          <cell r="D4286" t="str">
            <v>H</v>
          </cell>
          <cell r="E4286">
            <v>26.54</v>
          </cell>
          <cell r="F4286">
            <v>29.68</v>
          </cell>
        </row>
        <row r="4287">
          <cell r="B4287">
            <v>40820</v>
          </cell>
          <cell r="C4287" t="str">
            <v>TOPOGRAFO (MENSALISTA)</v>
          </cell>
          <cell r="D4287" t="str">
            <v>MES</v>
          </cell>
          <cell r="E4287">
            <v>4644.22</v>
          </cell>
          <cell r="F4287">
            <v>5194.47</v>
          </cell>
        </row>
        <row r="4288">
          <cell r="B4288">
            <v>11826</v>
          </cell>
          <cell r="C4288" t="str">
            <v>TORNEIRA DE BOIA BALAO METALICO, VAZAO TOTAL, PARA CAIXA D'AGUA, AGUA QUENTE, ROSCA 1/2 ", COM HASTE, TORNEIRA E BALAO METALICOS</v>
          </cell>
          <cell r="D4288" t="str">
            <v>UN</v>
          </cell>
          <cell r="E4288">
            <v>42.59</v>
          </cell>
          <cell r="F4288">
            <v>42.59</v>
          </cell>
        </row>
        <row r="4289">
          <cell r="B4289">
            <v>7606</v>
          </cell>
          <cell r="C4289" t="str">
            <v>TORNEIRA DE BOIA BALAO METALICO, VAZAO TOTAL, PARA CAIXA D'AGUA, AGUA QUENTE, ROSCA 3/4 ", COM HASTE, TORNEIRA E BALAO METALICOS</v>
          </cell>
          <cell r="D4289" t="str">
            <v>UN</v>
          </cell>
          <cell r="E4289">
            <v>51.22</v>
          </cell>
          <cell r="F4289">
            <v>51.22</v>
          </cell>
        </row>
        <row r="4290">
          <cell r="B4290">
            <v>11825</v>
          </cell>
          <cell r="C4290" t="str">
            <v>TORNEIRA DE BOIA CONVENCIONAL PARA CAIXA D'AGUA, 1", AGUA FRIA, COM HASTE E TORNEIRA METALICOS E BALAO PLASTICO</v>
          </cell>
          <cell r="D4290" t="str">
            <v>UN</v>
          </cell>
          <cell r="E4290">
            <v>53.88</v>
          </cell>
          <cell r="F4290">
            <v>53.88</v>
          </cell>
        </row>
        <row r="4291">
          <cell r="B4291">
            <v>11767</v>
          </cell>
          <cell r="C4291" t="str">
            <v>TORNEIRA DE BOIA CONVENCIONAL PARA CAIXA D'AGUA, 2", AGUA FRIA, COM HASTE E TORNEIRA METALICOS E BALAO PLASTICO</v>
          </cell>
          <cell r="D4291" t="str">
            <v>UN</v>
          </cell>
          <cell r="E4291">
            <v>143.52000000000001</v>
          </cell>
          <cell r="F4291">
            <v>143.52000000000001</v>
          </cell>
        </row>
        <row r="4292">
          <cell r="B4292">
            <v>11763</v>
          </cell>
          <cell r="C4292" t="str">
            <v>TORNEIRA DE BOIA CONVENCIONAL PARA CAIXA D'AGUA, AGUA FRIA, 1.1/2", COM HASTE E TORNEIRA METALICOS E BALAO PLASTICO</v>
          </cell>
          <cell r="D4292" t="str">
            <v>UN</v>
          </cell>
          <cell r="E4292">
            <v>111.86</v>
          </cell>
          <cell r="F4292">
            <v>111.86</v>
          </cell>
        </row>
        <row r="4293">
          <cell r="B4293">
            <v>11764</v>
          </cell>
          <cell r="C4293" t="str">
            <v>TORNEIRA DE BOIA CONVENCIONAL PARA CAIXA D'AGUA, AGUA FRIA, 1.1/4", COM HASTE E TORNEIRA METALICOS E BALAO PLASTICO</v>
          </cell>
          <cell r="D4293" t="str">
            <v>UN</v>
          </cell>
          <cell r="E4293">
            <v>91.77</v>
          </cell>
          <cell r="F4293">
            <v>91.77</v>
          </cell>
        </row>
        <row r="4294">
          <cell r="B4294">
            <v>11829</v>
          </cell>
          <cell r="C4294" t="str">
            <v>TORNEIRA DE BOIA CONVENCIONAL PARA CAIXA D'AGUA, AGUA FRIA, 1/2", COM HASTE E TORNEIRA METALICOS E BALAO PLASTICO</v>
          </cell>
          <cell r="D4294" t="str">
            <v>UN</v>
          </cell>
          <cell r="E4294">
            <v>22.18</v>
          </cell>
          <cell r="F4294">
            <v>22.18</v>
          </cell>
        </row>
        <row r="4295">
          <cell r="B4295">
            <v>11830</v>
          </cell>
          <cell r="C4295" t="str">
            <v>TORNEIRA DE BOIA CONVENCIONAL PARA CAIXA D'AGUA, AGUA FRIA, 3/4", COM HASTE E TORNEIRA METALICOS E BALAO PLASTICO</v>
          </cell>
          <cell r="D4295" t="str">
            <v>UN</v>
          </cell>
          <cell r="E4295">
            <v>23.95</v>
          </cell>
          <cell r="F4295">
            <v>23.95</v>
          </cell>
        </row>
        <row r="4296">
          <cell r="B4296">
            <v>11765</v>
          </cell>
          <cell r="C4296" t="str">
            <v>TORNEIRA DE BOIA VAZAO TOTAL PARA CAIXA D'AGUA, AGUA FRIA, BITOLA 1", COM HASTE E TORNEIRA METALICOS E BALAO PLASTICO</v>
          </cell>
          <cell r="D4296" t="str">
            <v>UN</v>
          </cell>
          <cell r="E4296">
            <v>61.16</v>
          </cell>
          <cell r="F4296">
            <v>61.16</v>
          </cell>
        </row>
        <row r="4297">
          <cell r="B4297">
            <v>11766</v>
          </cell>
          <cell r="C4297" t="str">
            <v>TORNEIRA DE BOIA VAZAO TOTAL PARA CAIXA D'AGUA, AGUA FRIA, BITOLA 1/2", COM HASTE E TORNEIRA METALICOS E BALAO PLASTICO</v>
          </cell>
          <cell r="D4297" t="str">
            <v>UN</v>
          </cell>
          <cell r="E4297">
            <v>33.450000000000003</v>
          </cell>
          <cell r="F4297">
            <v>33.450000000000003</v>
          </cell>
        </row>
        <row r="4298">
          <cell r="B4298">
            <v>11824</v>
          </cell>
          <cell r="C4298" t="str">
            <v>TORNEIRA DE BOIA VAZAO TOTAL PARA CAIXA D'AGUA, AGUA FRIA, BITOLA 3/4", COM HASTE E TORNEIRA METALICOS E BALAO PLASTICO</v>
          </cell>
          <cell r="D4298" t="str">
            <v>UN</v>
          </cell>
          <cell r="E4298">
            <v>39.35</v>
          </cell>
          <cell r="F4298">
            <v>39.35</v>
          </cell>
        </row>
        <row r="4299">
          <cell r="B4299">
            <v>44045</v>
          </cell>
          <cell r="C4299" t="str">
            <v>TORNEIRA DE MESA PARA LAVATORIO, METALICA CROMADA, COM MISTURADOR MONOCOMANDO, BICA BAIXA</v>
          </cell>
          <cell r="D4299" t="str">
            <v>UN</v>
          </cell>
          <cell r="E4299">
            <v>387.08</v>
          </cell>
          <cell r="F4299">
            <v>387.08</v>
          </cell>
        </row>
        <row r="4300">
          <cell r="B4300">
            <v>39702</v>
          </cell>
          <cell r="C4300" t="str">
            <v>TORNEIRA DE MESA PARA LAVATORIO, METALICA CROMADA, COM SENSOR DE APROXIMACAO ELETRICO, BIVOLT</v>
          </cell>
          <cell r="D4300" t="str">
            <v>UN</v>
          </cell>
          <cell r="E4300">
            <v>2570.75</v>
          </cell>
          <cell r="F4300">
            <v>2570.75</v>
          </cell>
        </row>
        <row r="4301">
          <cell r="B4301">
            <v>13415</v>
          </cell>
          <cell r="C4301" t="str">
            <v>TORNEIRA DE MESA/BANCADA, PARA LAVATORIO, FIXA, METALICA CROMADA, PADRAO POPULAR, 1/2" OU 3/4"</v>
          </cell>
          <cell r="D4301" t="str">
            <v>UN</v>
          </cell>
          <cell r="E4301">
            <v>84.4</v>
          </cell>
          <cell r="F4301">
            <v>84.4</v>
          </cell>
        </row>
        <row r="4302">
          <cell r="B4302">
            <v>7602</v>
          </cell>
          <cell r="C4302" t="str">
            <v>TORNEIRA DE METAL AMARELO, PARA TANQUE / JARDIM, DE PAREDE, COM BICO PLASTICO, CANO CURTO, AREA EXTERNA, PADRAO POPULAR / USO GERAL, 1/2" OU 3/4"</v>
          </cell>
          <cell r="D4302" t="str">
            <v>UN</v>
          </cell>
          <cell r="E4302">
            <v>53.86</v>
          </cell>
          <cell r="F4302">
            <v>53.86</v>
          </cell>
        </row>
        <row r="4303">
          <cell r="B4303">
            <v>7603</v>
          </cell>
          <cell r="C4303" t="str">
            <v>TORNEIRA DE METAL AMARELO, PARA TANQUE / JARDIM, DE PAREDE, SEM BICO, CANO CURTO, PADRAO POPULAR / USO GERAL, 1/2" OU 3/4"</v>
          </cell>
          <cell r="D4303" t="str">
            <v>UN</v>
          </cell>
          <cell r="E4303">
            <v>45.69</v>
          </cell>
          <cell r="F4303">
            <v>45.69</v>
          </cell>
        </row>
        <row r="4304">
          <cell r="B4304">
            <v>11777</v>
          </cell>
          <cell r="C4304" t="str">
            <v>TORNEIRA ELETRICA DE PAREDE, PLASTICA, BICA ALTA, PARA COZINHA, 5500 W (110/220 V)</v>
          </cell>
          <cell r="D4304" t="str">
            <v>UN</v>
          </cell>
          <cell r="E4304">
            <v>230.72</v>
          </cell>
          <cell r="F4304">
            <v>230.72</v>
          </cell>
        </row>
        <row r="4305">
          <cell r="B4305">
            <v>13417</v>
          </cell>
          <cell r="C4305" t="str">
            <v>TORNEIRA METALICA CROMADA CANO CURTO, SEM BICO, SEM AREJADOR, DE PAREDE, PARA TANQUE E USO GERAL, 1/2" OU 3/4"</v>
          </cell>
          <cell r="D4305" t="str">
            <v>UN</v>
          </cell>
          <cell r="E4305">
            <v>109.92</v>
          </cell>
          <cell r="F4305">
            <v>109.92</v>
          </cell>
        </row>
        <row r="4306">
          <cell r="B4306">
            <v>36791</v>
          </cell>
          <cell r="C4306" t="str">
            <v>TORNEIRA METALICA CROMADA DE MESA PARA LAVATORIO, BICA ALTA, COM AREJADOR</v>
          </cell>
          <cell r="D4306" t="str">
            <v>UN</v>
          </cell>
          <cell r="E4306">
            <v>164.98</v>
          </cell>
          <cell r="F4306">
            <v>164.98</v>
          </cell>
        </row>
        <row r="4307">
          <cell r="B4307">
            <v>36795</v>
          </cell>
          <cell r="C4307" t="str">
            <v>TORNEIRA METALICA CROMADA DE MESA PARA LAVATORIO, COM SENSOR DE PRESENCA A PILHA, COM AREJADOR EMBUTIDO</v>
          </cell>
          <cell r="D4307" t="str">
            <v>UN</v>
          </cell>
          <cell r="E4307">
            <v>2085.94</v>
          </cell>
          <cell r="F4307">
            <v>2085.94</v>
          </cell>
        </row>
        <row r="4308">
          <cell r="B4308">
            <v>36796</v>
          </cell>
          <cell r="C4308" t="str">
            <v>TORNEIRA METALICA CROMADA DE MESA, PARA LAVATORIO, TEMPORIZADA PRESSAO FECHAMENTO AUTOMATICO, BICA BAIXA</v>
          </cell>
          <cell r="D4308" t="str">
            <v>UN</v>
          </cell>
          <cell r="E4308">
            <v>173.34</v>
          </cell>
          <cell r="F4308">
            <v>173.34</v>
          </cell>
        </row>
        <row r="4309">
          <cell r="B4309">
            <v>36792</v>
          </cell>
          <cell r="C4309" t="str">
            <v>TORNEIRA METALICA CROMADA DE PAREDE LONGA PARA LAVATORIO, COM AREJADOR, ACIONAMENTO ALAVANCA, 1/4 DE VOLTA</v>
          </cell>
          <cell r="D4309" t="str">
            <v>UN</v>
          </cell>
          <cell r="E4309">
            <v>219.57</v>
          </cell>
          <cell r="F4309">
            <v>219.57</v>
          </cell>
        </row>
        <row r="4310">
          <cell r="B4310">
            <v>11773</v>
          </cell>
          <cell r="C4310" t="str">
            <v>TORNEIRA METALICA CROMADA DE PAREDE, PARA COZINHA, BICA MOVEL, COM AREJADOR, 1/2" OU 3/4"</v>
          </cell>
          <cell r="D4310" t="str">
            <v>UN</v>
          </cell>
          <cell r="E4310">
            <v>146.16999999999999</v>
          </cell>
          <cell r="F4310">
            <v>146.16999999999999</v>
          </cell>
        </row>
        <row r="4311">
          <cell r="B4311">
            <v>11762</v>
          </cell>
          <cell r="C4311" t="str">
            <v>TORNEIRA METALICA CROMADA PARA JARDIM / TANQUE, COM BICO PLASTICO, CANO LONGO, DE PAREDE, PADRAO POPULAR / USO GERAL, 1/2" OU 3/4"</v>
          </cell>
          <cell r="D4311" t="str">
            <v>UN</v>
          </cell>
          <cell r="E4311">
            <v>69.33</v>
          </cell>
          <cell r="F4311">
            <v>69.33</v>
          </cell>
        </row>
        <row r="4312">
          <cell r="B4312">
            <v>7604</v>
          </cell>
          <cell r="C4312" t="str">
            <v>TORNEIRA METALICA CROMADA PARA TANQUE / JARDIM, SEM BICO, CANO LONGO, DE PAREDE, PADRAO POPULAR / USO GERAL, 1/2" OU 3/4"</v>
          </cell>
          <cell r="D4312" t="str">
            <v>UN</v>
          </cell>
          <cell r="E4312">
            <v>58.7</v>
          </cell>
          <cell r="F4312">
            <v>58.7</v>
          </cell>
        </row>
        <row r="4313">
          <cell r="B4313">
            <v>13984</v>
          </cell>
          <cell r="C4313" t="str">
            <v>TORNEIRA METALICA CROMADA, CANO CURTO, COM AREJADOR, SEM BICO PLASTICO, DE PAREDE, PARA USO GERAL, 1/2" OU 3/4"</v>
          </cell>
          <cell r="D4313" t="str">
            <v>UN</v>
          </cell>
          <cell r="E4313">
            <v>85.31</v>
          </cell>
          <cell r="F4313">
            <v>85.31</v>
          </cell>
        </row>
        <row r="4314">
          <cell r="B4314">
            <v>11772</v>
          </cell>
          <cell r="C4314" t="str">
            <v>TORNEIRA METALICA CROMADA, DE MESA/BANCADA, PARA COZINHA, BICA MOVEL, COM AREJADOR, 1/2" OU 3/4"</v>
          </cell>
          <cell r="D4314" t="str">
            <v>UN</v>
          </cell>
          <cell r="E4314">
            <v>146.63</v>
          </cell>
          <cell r="F4314">
            <v>146.63</v>
          </cell>
        </row>
        <row r="4315">
          <cell r="B4315">
            <v>13983</v>
          </cell>
          <cell r="C4315" t="str">
            <v>TORNEIRA METALICA CROMADA, RETA, DE PAREDE, PARA COZINHA, COM AREJADOR, PADRAO POPULAR, 1/2" OU 3/4"</v>
          </cell>
          <cell r="D4315" t="str">
            <v>UN</v>
          </cell>
          <cell r="E4315">
            <v>111.04</v>
          </cell>
          <cell r="F4315">
            <v>111.04</v>
          </cell>
        </row>
        <row r="4316">
          <cell r="B4316">
            <v>13416</v>
          </cell>
          <cell r="C4316" t="str">
            <v>TORNEIRA METALICA CROMADA, RETA, DE PAREDE, PARA COZINHA, SEM BICO, SEM AREJADOR, PADRAO POPULAR, 1/2" OU 3/4"</v>
          </cell>
          <cell r="D4316" t="str">
            <v>UN</v>
          </cell>
          <cell r="E4316">
            <v>98.63</v>
          </cell>
          <cell r="F4316">
            <v>98.63</v>
          </cell>
        </row>
        <row r="4317">
          <cell r="B4317">
            <v>40329</v>
          </cell>
          <cell r="C4317" t="str">
            <v>TORNEIRA PLASTICA DE BOIA CONVENCIONAL PARA CAIXA DE AGUA, AGUA FRIA, 3/4 ", COM HASTE METALICA E COM TORNEIRA E BALAO PLASTICOS (PADRAO POPULAR)</v>
          </cell>
          <cell r="D4317" t="str">
            <v>UN</v>
          </cell>
          <cell r="E4317">
            <v>13.9</v>
          </cell>
          <cell r="F4317">
            <v>13.9</v>
          </cell>
        </row>
        <row r="4318">
          <cell r="B4318">
            <v>11823</v>
          </cell>
          <cell r="C4318" t="str">
            <v>TORNEIRA PLASTICA DE BOIA PARA CAIXA DE DESCARGA, 1/2", BALAO E TORNEIRA PLASTICOS, COM HASTE METALICA</v>
          </cell>
          <cell r="D4318" t="str">
            <v>UN</v>
          </cell>
          <cell r="E4318">
            <v>5.85</v>
          </cell>
          <cell r="F4318">
            <v>5.85</v>
          </cell>
        </row>
        <row r="4319">
          <cell r="B4319">
            <v>11822</v>
          </cell>
          <cell r="C4319" t="str">
            <v>TORNEIRA PLASTICA DE MESA, BICA MOVEL, PARA COZINHA 1/2"</v>
          </cell>
          <cell r="D4319" t="str">
            <v>UN</v>
          </cell>
          <cell r="E4319">
            <v>24.64</v>
          </cell>
          <cell r="F4319">
            <v>24.64</v>
          </cell>
        </row>
        <row r="4320">
          <cell r="B4320">
            <v>11831</v>
          </cell>
          <cell r="C4320" t="str">
            <v>TORNEIRA PLASTICA PARA TANQUE 1/2" OU 3/4" COM BICO PARA MANGUEIRA</v>
          </cell>
          <cell r="D4320" t="str">
            <v>UN</v>
          </cell>
          <cell r="E4320">
            <v>14.82</v>
          </cell>
          <cell r="F4320">
            <v>14.82</v>
          </cell>
        </row>
        <row r="4321">
          <cell r="B4321">
            <v>7613</v>
          </cell>
          <cell r="C4321" t="str">
            <v>TRANSFORMADOR TRIFASICO DE DISTRIBUICAO, POTENCIA DE 1000 KVA, TENSAO NOMINAL DE 15 KV, TENSAO SECUNDARIA DE 220/127V, EM OLEO ISOLANTE TIPO MINERAL</v>
          </cell>
          <cell r="D4321" t="str">
            <v>UN</v>
          </cell>
        </row>
        <row r="4322">
          <cell r="B4322">
            <v>7619</v>
          </cell>
          <cell r="C4322" t="str">
            <v>TRANSFORMADOR TRIFASICO DE DISTRIBUICAO, POTENCIA DE 112,5 KVA, TENSAO NOMINAL DE 15 KV, TENSAO SECUNDARIA DE 220/127V, EM OLEO ISOLANTE TIPO MINERAL</v>
          </cell>
          <cell r="D4322" t="str">
            <v>UN</v>
          </cell>
        </row>
        <row r="4323">
          <cell r="B4323">
            <v>12076</v>
          </cell>
          <cell r="C4323" t="str">
            <v>TRANSFORMADOR TRIFASICO DE DISTRIBUICAO, POTENCIA DE 15 KVA, TENSAO NOMINAL DE 15 KV, TENSAO SECUNDARIA DE 220/127V, EM OLEO ISOLANTE TIPO MINERAL</v>
          </cell>
          <cell r="D4323" t="str">
            <v>UN</v>
          </cell>
        </row>
        <row r="4324">
          <cell r="B4324">
            <v>7614</v>
          </cell>
          <cell r="C4324" t="str">
            <v>TRANSFORMADOR TRIFASICO DE DISTRIBUICAO, POTENCIA DE 150 KVA, TENSAO NOMINAL DE 15 KV, TENSAO SECUNDARIA DE 220/127V, EM OLEO ISOLANTE TIPO MINERAL</v>
          </cell>
          <cell r="D4324" t="str">
            <v>UN</v>
          </cell>
        </row>
        <row r="4325">
          <cell r="B4325">
            <v>7618</v>
          </cell>
          <cell r="C4325" t="str">
            <v>TRANSFORMADOR TRIFASICO DE DISTRIBUICAO, POTENCIA DE 1500 KVA, TENSAO NOMINAL DE 15 KV, TENSAO SECUNDARIA DE 220/127V, EM OLEO ISOLANTE TIPO MINERAL</v>
          </cell>
          <cell r="D4325" t="str">
            <v>UN</v>
          </cell>
        </row>
        <row r="4326">
          <cell r="B4326">
            <v>7620</v>
          </cell>
          <cell r="C4326" t="str">
            <v>TRANSFORMADOR TRIFASICO DE DISTRIBUICAO, POTENCIA DE 225 KVA, TENSAO NOMINAL DE 15 KV, TENSAO SECUNDARIA DE 220/127V, EM OLEO ISOLANTE TIPO MINERAL</v>
          </cell>
          <cell r="D4326" t="str">
            <v>UN</v>
          </cell>
        </row>
        <row r="4327">
          <cell r="B4327">
            <v>7610</v>
          </cell>
          <cell r="C4327" t="str">
            <v>TRANSFORMADOR TRIFASICO DE DISTRIBUICAO, POTENCIA DE 30 KVA, TENSAO NOMINAL DE 15 KV, TENSAO SECUNDARIA DE 220/127V, EM OLEO ISOLANTE TIPO MINERAL</v>
          </cell>
          <cell r="D4327" t="str">
            <v>UN</v>
          </cell>
        </row>
        <row r="4328">
          <cell r="B4328">
            <v>7615</v>
          </cell>
          <cell r="C4328" t="str">
            <v>TRANSFORMADOR TRIFASICO DE DISTRIBUICAO, POTENCIA DE 300 KVA, TENSAO NOMINAL DE 15 KV, TENSAO SECUNDARIA DE 220/127V, EM OLEO ISOLANTE TIPO MINERAL</v>
          </cell>
          <cell r="D4328" t="str">
            <v>UN</v>
          </cell>
        </row>
        <row r="4329">
          <cell r="B4329">
            <v>7617</v>
          </cell>
          <cell r="C4329" t="str">
            <v>TRANSFORMADOR TRIFASICO DE DISTRIBUICAO, POTENCIA DE 45 KVA, TENSAO NOMINAL DE 15 KV, TENSAO SECUNDARIA DE 220/127V, EM OLEO ISOLANTE TIPO MINERAL</v>
          </cell>
          <cell r="D4329" t="str">
            <v>UN</v>
          </cell>
        </row>
        <row r="4330">
          <cell r="B4330">
            <v>7616</v>
          </cell>
          <cell r="C4330" t="str">
            <v>TRANSFORMADOR TRIFASICO DE DISTRIBUICAO, POTENCIA DE 500 KVA, TENSAO NOMINAL DE 15 KV, TENSAO SECUNDARIA DE 220/127V, EM OLEO ISOLANTE TIPO MINERAL</v>
          </cell>
          <cell r="D4330" t="str">
            <v>UN</v>
          </cell>
        </row>
        <row r="4331">
          <cell r="B4331">
            <v>7611</v>
          </cell>
          <cell r="C4331" t="str">
            <v>TRANSFORMADOR TRIFASICO DE DISTRIBUICAO, POTENCIA DE 75 KVA, TENSAO NOMINAL DE 15 KV, TENSAO SECUNDARIA DE 220/127V, EM OLEO ISOLANTE TIPO MINERAL</v>
          </cell>
          <cell r="D4331" t="str">
            <v>UN</v>
          </cell>
        </row>
        <row r="4332">
          <cell r="B4332">
            <v>7612</v>
          </cell>
          <cell r="C4332" t="str">
            <v>TRANSFORMADOR TRIFASICO DE DISTRIBUICAO, POTENCIA DE 750 KVA, TENSAO NOMINAL DE 15 KV, TENSAO SECUNDARIA DE 220/127V, EM OLEO ISOLANTE TIPO MINERAL</v>
          </cell>
          <cell r="D4332" t="str">
            <v>UN</v>
          </cell>
        </row>
        <row r="4333">
          <cell r="B4333">
            <v>37371</v>
          </cell>
          <cell r="C4333" t="str">
            <v>TRANSPORTE - HORISTA (COLETADO CAIXA - ENCARGOS COMPLEMENTARES)</v>
          </cell>
          <cell r="D4333" t="str">
            <v>H</v>
          </cell>
          <cell r="E4333">
            <v>0.54</v>
          </cell>
          <cell r="F4333">
            <v>0.54</v>
          </cell>
        </row>
        <row r="4334">
          <cell r="B4334">
            <v>40861</v>
          </cell>
          <cell r="C4334" t="str">
            <v>TRANSPORTE - MENSALISTA (COLETADO CAIXA - ENCARGOS COMPLEMENTARES)</v>
          </cell>
          <cell r="D4334" t="str">
            <v>MES</v>
          </cell>
          <cell r="E4334">
            <v>101.2</v>
          </cell>
          <cell r="F4334">
            <v>101.2</v>
          </cell>
        </row>
        <row r="4335">
          <cell r="B4335">
            <v>36509</v>
          </cell>
          <cell r="C4335" t="str">
            <v>TRATOR DE ESTEIRAS, POTENCIA 125 HP, PESO OPERACIONAL DE 12,9 T, COM LAMINA COM CAPACIDADE DE 2,7 M3</v>
          </cell>
          <cell r="D4335" t="str">
            <v>UN</v>
          </cell>
        </row>
        <row r="4336">
          <cell r="B4336">
            <v>36510</v>
          </cell>
          <cell r="C4336" t="str">
            <v>TRATOR DE ESTEIRAS, POTENCIA BRUTA DE 133 HP, PESO OPERACIONAL DE 14 T, COM LAMINA COM CAPACIDADE DE 3,00 M3</v>
          </cell>
          <cell r="D4336" t="str">
            <v>UN</v>
          </cell>
        </row>
        <row r="4337">
          <cell r="B4337">
            <v>25020</v>
          </cell>
          <cell r="C4337" t="str">
            <v>TRATOR DE ESTEIRAS, POTENCIA BRUTA DE 347 HP, PESO OPERACIONAL DE 38,5 T, COM ESCARIFICADOR E LAMINA COM CAPACIDADE DE 4,70M3</v>
          </cell>
          <cell r="D4337" t="str">
            <v>UN</v>
          </cell>
        </row>
        <row r="4338">
          <cell r="B4338">
            <v>7622</v>
          </cell>
          <cell r="C4338" t="str">
            <v>TRATOR DE ESTEIRAS, POTENCIA DE 100 HP, PESO OPERACIONAL DE 9,4 T, COM LAMINA COM CAPACIDADE DE 2,19 M3</v>
          </cell>
          <cell r="D4338" t="str">
            <v>UN</v>
          </cell>
        </row>
        <row r="4339">
          <cell r="B4339">
            <v>7624</v>
          </cell>
          <cell r="C4339" t="str">
            <v>TRATOR DE ESTEIRAS, POTENCIA DE 150 HP, PESO OPERACIONAL DE 16,7 T, COM RODA MOTRIZ ELEVADA E LAMINA COM CONTATO DE 3,18M3</v>
          </cell>
          <cell r="D4339" t="str">
            <v>UN</v>
          </cell>
        </row>
        <row r="4340">
          <cell r="B4340">
            <v>7625</v>
          </cell>
          <cell r="C4340" t="str">
            <v>TRATOR DE ESTEIRAS, POTENCIA DE 170 HP, PESO OPERACIONAL DE 19 T, COM LAMINA COM CAPACIDADE DE 5,2 M3</v>
          </cell>
          <cell r="D4340" t="str">
            <v>UN</v>
          </cell>
        </row>
        <row r="4341">
          <cell r="B4341">
            <v>7623</v>
          </cell>
          <cell r="C4341" t="str">
            <v>TRATOR DE ESTEIRAS, POTENCIA DE 347 HP, PESO OPERACIONAL DE 38,5 T, COM LAMINA COM CAPACIDADE DE 8,70M3</v>
          </cell>
          <cell r="D4341" t="str">
            <v>UN</v>
          </cell>
        </row>
        <row r="4342">
          <cell r="B4342">
            <v>36508</v>
          </cell>
          <cell r="C4342" t="str">
            <v>TRATOR DE ESTEIRAS, POTENCIA NO VOLANTE DE 200 HP, PESO OPERACIONAL DE 20,1 T, COM RODA MOTRIZ ELEVADA E LAMINA COM CAPACIDADE DE 3,89 M3</v>
          </cell>
          <cell r="D4342" t="str">
            <v>UN</v>
          </cell>
        </row>
        <row r="4343">
          <cell r="B4343">
            <v>13238</v>
          </cell>
          <cell r="C4343" t="str">
            <v>TRATOR DE PNEUS COM POTENCIA DE 105 CV, TRACAO 4 X 4, PESO COM LASTRO DE 5775 KG</v>
          </cell>
          <cell r="D4343" t="str">
            <v>UN</v>
          </cell>
        </row>
        <row r="4344">
          <cell r="B4344">
            <v>36511</v>
          </cell>
          <cell r="C4344" t="str">
            <v>TRATOR DE PNEUS COM POTENCIA DE 122 CV, TRACAO 4 X 4, PESO COM LASTRO DE 4510 KG</v>
          </cell>
          <cell r="D4344" t="str">
            <v>UN</v>
          </cell>
        </row>
        <row r="4345">
          <cell r="B4345">
            <v>36515</v>
          </cell>
          <cell r="C4345" t="str">
            <v>TRATOR DE PNEUS COM POTENCIA DE 15 CV, PESO COM LASTRO DE 1160 KG</v>
          </cell>
          <cell r="D4345" t="str">
            <v>UN</v>
          </cell>
        </row>
        <row r="4346">
          <cell r="B4346">
            <v>10598</v>
          </cell>
          <cell r="C4346" t="str">
            <v>TRATOR DE PNEUS COM POTENCIA DE 50 CV, TRACAO 4 X 2, PESO COM LASTRO DE 2714 KG</v>
          </cell>
          <cell r="D4346" t="str">
            <v>UN</v>
          </cell>
        </row>
        <row r="4347">
          <cell r="B4347">
            <v>7640</v>
          </cell>
          <cell r="C4347" t="str">
            <v>TRATOR DE PNEUS COM POTENCIA DE 85 CV, TRACAO 4 X 4, PESO COM LASTRO DE 4675 KG</v>
          </cell>
          <cell r="D4347" t="str">
            <v>UN</v>
          </cell>
        </row>
        <row r="4348">
          <cell r="B4348">
            <v>36513</v>
          </cell>
          <cell r="C4348" t="str">
            <v>TRATOR DE PNEUS COM POTENCIA DE 85 CV, TURBO, PESO COM LASTRO DE 4900 KG</v>
          </cell>
          <cell r="D4348" t="str">
            <v>UN</v>
          </cell>
        </row>
        <row r="4349">
          <cell r="B4349">
            <v>36514</v>
          </cell>
          <cell r="C4349" t="str">
            <v>TRATOR DE PNEUS COM POTENCIA DE 95 CV, TRACAO 4 X 4, PESO MAXIMO DE 5225 KG</v>
          </cell>
          <cell r="D4349" t="str">
            <v>UN</v>
          </cell>
        </row>
        <row r="4350">
          <cell r="B4350">
            <v>11572</v>
          </cell>
          <cell r="C4350" t="str">
            <v>TRAVA / PRENDEDOR DE PORTA, EM LATAO CROMADO, MONTADO EM PISO</v>
          </cell>
          <cell r="D4350" t="str">
            <v>UN</v>
          </cell>
          <cell r="E4350">
            <v>34.86</v>
          </cell>
          <cell r="F4350">
            <v>34.86</v>
          </cell>
        </row>
        <row r="4351">
          <cell r="B4351">
            <v>36149</v>
          </cell>
          <cell r="C4351" t="str">
            <v>TRAVA-QUEDAS EM ACO PARA CORDA DE 12 MM, EXTENSOR DE 25 X 300 MM, COM MOSQUETAO TIPO GANCHO TRAVA DUPLA</v>
          </cell>
          <cell r="D4351" t="str">
            <v>UN</v>
          </cell>
          <cell r="E4351">
            <v>197.4</v>
          </cell>
          <cell r="F4351">
            <v>197.4</v>
          </cell>
        </row>
        <row r="4352">
          <cell r="B4352">
            <v>42407</v>
          </cell>
          <cell r="C4352" t="str">
            <v>TRELICA NERVURADA (ESPACADOR), ALTURA = 120,0 MM, DIAMETRO DOS BANZOS INFERIORES E SUPERIOR = 6,0 MM, DIAMETRO DA DIAGONAL = 4,2 MM</v>
          </cell>
          <cell r="D4352" t="str">
            <v>M</v>
          </cell>
          <cell r="E4352">
            <v>5.94</v>
          </cell>
          <cell r="F4352">
            <v>5.94</v>
          </cell>
        </row>
        <row r="4353">
          <cell r="B4353">
            <v>11581</v>
          </cell>
          <cell r="C4353" t="str">
            <v>TRILHO PANTOGRAFICO CONCAVO, TIPO U, EM ALUMINIO, COM DIMENSOES DE APROX *35 X 35* MM, PARA ROLDANA DE PORTA DE CORRER</v>
          </cell>
          <cell r="D4353" t="str">
            <v>M</v>
          </cell>
          <cell r="E4353">
            <v>23.01</v>
          </cell>
          <cell r="F4353">
            <v>23.01</v>
          </cell>
        </row>
        <row r="4354">
          <cell r="B4354">
            <v>43605</v>
          </cell>
          <cell r="C4354" t="str">
            <v>TRILHO PANTOGRAFICO RETO, EM ALUMINIO, TIPO U, COM DIMENSOES DE *38 X 38* MM PARA PORTA DE CORRER</v>
          </cell>
          <cell r="D4354" t="str">
            <v>M</v>
          </cell>
          <cell r="E4354">
            <v>47.08</v>
          </cell>
          <cell r="F4354">
            <v>47.08</v>
          </cell>
        </row>
        <row r="4355">
          <cell r="B4355">
            <v>11580</v>
          </cell>
          <cell r="C4355" t="str">
            <v>TRILHO QUADRADO FRISADO PARA RODIZIO (VERGALHAO MACICO), EM ALUMINIO, COM DIMENSOES DE *6 X 6* MM</v>
          </cell>
          <cell r="D4355" t="str">
            <v>M</v>
          </cell>
          <cell r="E4355">
            <v>9.23</v>
          </cell>
          <cell r="F4355">
            <v>9.23</v>
          </cell>
        </row>
        <row r="4356">
          <cell r="B4356">
            <v>38386</v>
          </cell>
          <cell r="C4356" t="str">
            <v>TRINCHA CERDAS GRIS 1.1/2" (38 MM)</v>
          </cell>
          <cell r="D4356" t="str">
            <v>UN</v>
          </cell>
          <cell r="E4356">
            <v>5.32</v>
          </cell>
          <cell r="F4356">
            <v>5.32</v>
          </cell>
        </row>
        <row r="4357">
          <cell r="B4357">
            <v>10743</v>
          </cell>
          <cell r="C4357" t="str">
            <v>TROLEY MANUAL CAPACIDADE 1 T</v>
          </cell>
          <cell r="D4357" t="str">
            <v>UN</v>
          </cell>
          <cell r="E4357">
            <v>705.57</v>
          </cell>
          <cell r="F4357">
            <v>705.57</v>
          </cell>
        </row>
        <row r="4358">
          <cell r="B4358">
            <v>39848</v>
          </cell>
          <cell r="C4358" t="str">
            <v>TUBO / MANGUEIRA PRETA EM POLIETILENO, LINHA PESADA OU REFORCADA, TIPO ESPAGUETE, PARA INJECAO DE CALDA DE CIMENTO, D = 1/2", ESPESSURA 1,5 MM</v>
          </cell>
          <cell r="D4358" t="str">
            <v>M</v>
          </cell>
        </row>
        <row r="4359">
          <cell r="B4359">
            <v>7667</v>
          </cell>
          <cell r="C4359" t="str">
            <v>TUBO 26" EM CHAPA PRETA, E= 3/16", 147 KG/6 M</v>
          </cell>
          <cell r="D4359" t="str">
            <v>M</v>
          </cell>
          <cell r="E4359">
            <v>3938.21</v>
          </cell>
          <cell r="F4359">
            <v>3938.21</v>
          </cell>
        </row>
        <row r="4360">
          <cell r="B4360">
            <v>7660</v>
          </cell>
          <cell r="C4360" t="str">
            <v>TUBO 30" EM CHAPA PRETA, E= 1/4", 175 KG/6 M</v>
          </cell>
          <cell r="D4360" t="str">
            <v>M</v>
          </cell>
          <cell r="E4360">
            <v>5020.28</v>
          </cell>
          <cell r="F4360">
            <v>5020.28</v>
          </cell>
        </row>
        <row r="4361">
          <cell r="B4361">
            <v>7676</v>
          </cell>
          <cell r="C4361" t="str">
            <v>TUBO 30" EM CHAPA PRETA, E= 3/8", 177 KG/6 M</v>
          </cell>
          <cell r="D4361" t="str">
            <v>M</v>
          </cell>
          <cell r="E4361">
            <v>5077.6499999999996</v>
          </cell>
          <cell r="F4361">
            <v>5077.6499999999996</v>
          </cell>
        </row>
        <row r="4362">
          <cell r="B4362">
            <v>20999</v>
          </cell>
          <cell r="C4362" t="str">
            <v>TUBO ACO CARBONO COM COSTURA, NBR 5580, CLASSE L, DN = 15 MM, E = 2,25 MM, 1,06 KG/M</v>
          </cell>
          <cell r="D4362" t="str">
            <v>M</v>
          </cell>
          <cell r="E4362">
            <v>12.2</v>
          </cell>
          <cell r="F4362">
            <v>12.2</v>
          </cell>
        </row>
        <row r="4363">
          <cell r="B4363">
            <v>21001</v>
          </cell>
          <cell r="C4363" t="str">
            <v>TUBO ACO CARBONO COM COSTURA, NBR 5580, CLASSE L, DN = 25 MM, E = 2,65 MM, 2,02 KG/M</v>
          </cell>
          <cell r="D4363" t="str">
            <v>M</v>
          </cell>
          <cell r="E4363">
            <v>22.77</v>
          </cell>
          <cell r="F4363">
            <v>22.77</v>
          </cell>
        </row>
        <row r="4364">
          <cell r="B4364">
            <v>21003</v>
          </cell>
          <cell r="C4364" t="str">
            <v>TUBO ACO CARBONO COM COSTURA, NBR 5580, CLASSE L, DN = 40 MM, E = 3,0 MM, 3,34 KG/M</v>
          </cell>
          <cell r="D4364" t="str">
            <v>M</v>
          </cell>
          <cell r="E4364">
            <v>37.42</v>
          </cell>
          <cell r="F4364">
            <v>37.42</v>
          </cell>
        </row>
        <row r="4365">
          <cell r="B4365">
            <v>21006</v>
          </cell>
          <cell r="C4365" t="str">
            <v>TUBO ACO CARBONO COM COSTURA, NBR 5580, CLASSE L, DN = 80 MM, E = 3,35 MM, 7,07 KG/M</v>
          </cell>
          <cell r="D4365" t="str">
            <v>M</v>
          </cell>
          <cell r="E4365">
            <v>79.41</v>
          </cell>
          <cell r="F4365">
            <v>79.41</v>
          </cell>
        </row>
        <row r="4366">
          <cell r="B4366">
            <v>21019</v>
          </cell>
          <cell r="C4366" t="str">
            <v>TUBO ACO CARBONO COM COSTURA, NBR 5580, CLASSE M, DN = 25 MM, E = 3,35 MM, *2,50* KG//M</v>
          </cell>
          <cell r="D4366" t="str">
            <v>M</v>
          </cell>
          <cell r="E4366">
            <v>27.6</v>
          </cell>
          <cell r="F4366">
            <v>27.6</v>
          </cell>
        </row>
        <row r="4367">
          <cell r="B4367">
            <v>21021</v>
          </cell>
          <cell r="C4367" t="str">
            <v>TUBO ACO CARBONO COM COSTURA, NBR 5580, CLASSE M, DN = 40 MM, E = 3,35 MM, *3,71* KG//M</v>
          </cell>
          <cell r="D4367" t="str">
            <v>M</v>
          </cell>
          <cell r="E4367">
            <v>43.63</v>
          </cell>
          <cell r="F4367">
            <v>43.63</v>
          </cell>
        </row>
        <row r="4368">
          <cell r="B4368">
            <v>21024</v>
          </cell>
          <cell r="C4368" t="str">
            <v>TUBO ACO CARBONO COM COSTURA, NBR 5580, CLASSE M, DN = 80 MM, E = 4,05 MM, *8,47* KG/M</v>
          </cell>
          <cell r="D4368" t="str">
            <v>M</v>
          </cell>
          <cell r="E4368">
            <v>93.49</v>
          </cell>
          <cell r="F4368">
            <v>93.49</v>
          </cell>
        </row>
        <row r="4369">
          <cell r="B4369">
            <v>40624</v>
          </cell>
          <cell r="C4369" t="str">
            <v>TUBO ACO CARBONO SEM COSTURA 1 1/2", E= *3,68 MM, SCHEDULE 40, 4,05 KG/M</v>
          </cell>
          <cell r="D4369" t="str">
            <v>M</v>
          </cell>
          <cell r="E4369">
            <v>108.73</v>
          </cell>
          <cell r="F4369">
            <v>108.73</v>
          </cell>
        </row>
        <row r="4370">
          <cell r="B4370">
            <v>42575</v>
          </cell>
          <cell r="C4370" t="str">
            <v>TUBO ACO CARBONO SEM COSTURA 1 1/4", E= *3,56 MM, SCHEDULE 40, *3,38* KG/M</v>
          </cell>
          <cell r="D4370" t="str">
            <v>M</v>
          </cell>
          <cell r="E4370">
            <v>99.77</v>
          </cell>
          <cell r="F4370">
            <v>99.77</v>
          </cell>
        </row>
        <row r="4371">
          <cell r="B4371">
            <v>42574</v>
          </cell>
          <cell r="C4371" t="str">
            <v>TUBO ACO CARBONO SEM COSTURA 1", E= *3,38 MM, SCHEDULE 40, *2,50* KG/M</v>
          </cell>
          <cell r="D4371" t="str">
            <v>M</v>
          </cell>
          <cell r="E4371">
            <v>74.45</v>
          </cell>
          <cell r="F4371">
            <v>74.45</v>
          </cell>
        </row>
        <row r="4372">
          <cell r="B4372">
            <v>13127</v>
          </cell>
          <cell r="C4372" t="str">
            <v>TUBO ACO CARBONO SEM COSTURA 1/2", E= *2,77 MM, SCHEDULE 40, *1,27 KG/M</v>
          </cell>
          <cell r="D4372" t="str">
            <v>M</v>
          </cell>
          <cell r="E4372">
            <v>48.49</v>
          </cell>
          <cell r="F4372">
            <v>48.49</v>
          </cell>
        </row>
        <row r="4373">
          <cell r="B4373">
            <v>13137</v>
          </cell>
          <cell r="C4373" t="str">
            <v>TUBO ACO CARBONO SEM COSTURA 1/2", E= *3,73 MM, SCHEDULE 80, *1,62 KG/M</v>
          </cell>
          <cell r="D4373" t="str">
            <v>M</v>
          </cell>
          <cell r="E4373">
            <v>64.349999999999994</v>
          </cell>
          <cell r="F4373">
            <v>64.349999999999994</v>
          </cell>
        </row>
        <row r="4374">
          <cell r="B4374">
            <v>20989</v>
          </cell>
          <cell r="C4374" t="str">
            <v>TUBO ACO CARBONO SEM COSTURA 14", E= *11,13 MM, SCHEDULE 40, *94,55 KG/M</v>
          </cell>
          <cell r="D4374" t="str">
            <v>M</v>
          </cell>
          <cell r="E4374">
            <v>2305.5300000000002</v>
          </cell>
          <cell r="F4374">
            <v>2305.5300000000002</v>
          </cell>
        </row>
        <row r="4375">
          <cell r="B4375">
            <v>21147</v>
          </cell>
          <cell r="C4375" t="str">
            <v>TUBO ACO CARBONO SEM COSTURA 2 1/2", E = 5,16 MM, SCHEDULE 40 (8,62 KG/M)</v>
          </cell>
          <cell r="D4375" t="str">
            <v>M</v>
          </cell>
          <cell r="E4375">
            <v>216.17</v>
          </cell>
          <cell r="F4375">
            <v>216.17</v>
          </cell>
        </row>
        <row r="4376">
          <cell r="B4376">
            <v>21148</v>
          </cell>
          <cell r="C4376" t="str">
            <v>TUBO ACO CARBONO SEM COSTURA 2", E= *3,91* MM, SCHEDULE 40, *5,43* KG/M</v>
          </cell>
          <cell r="D4376" t="str">
            <v>M</v>
          </cell>
          <cell r="E4376">
            <v>133.41999999999999</v>
          </cell>
          <cell r="F4376">
            <v>133.41999999999999</v>
          </cell>
        </row>
        <row r="4377">
          <cell r="B4377">
            <v>20984</v>
          </cell>
          <cell r="C4377" t="str">
            <v>TUBO ACO CARBONO SEM COSTURA 20", E= *12,70 MM, SCHEDULE 30, *154,97 KG/M</v>
          </cell>
          <cell r="D4377" t="str">
            <v>M</v>
          </cell>
          <cell r="E4377">
            <v>4423.8599999999997</v>
          </cell>
          <cell r="F4377">
            <v>4423.8599999999997</v>
          </cell>
        </row>
        <row r="4378">
          <cell r="B4378">
            <v>13042</v>
          </cell>
          <cell r="C4378" t="str">
            <v>TUBO ACO CARBONO SEM COSTURA 20", E= *6,35 MM, SCHEDULE 10, *78,46 KG/M</v>
          </cell>
          <cell r="D4378" t="str">
            <v>M</v>
          </cell>
          <cell r="E4378">
            <v>2451.4699999999998</v>
          </cell>
          <cell r="F4378">
            <v>2451.4699999999998</v>
          </cell>
        </row>
        <row r="4379">
          <cell r="B4379">
            <v>42576</v>
          </cell>
          <cell r="C4379" t="str">
            <v>TUBO ACO CARBONO SEM COSTURA 3", E= *5,49 MM, SCHEDULE 40, *11,28* KG/M</v>
          </cell>
          <cell r="D4379" t="str">
            <v>M</v>
          </cell>
          <cell r="E4379">
            <v>272.16000000000003</v>
          </cell>
          <cell r="F4379">
            <v>272.16000000000003</v>
          </cell>
        </row>
        <row r="4380">
          <cell r="B4380">
            <v>21150</v>
          </cell>
          <cell r="C4380" t="str">
            <v>TUBO ACO CARBONO SEM COSTURA 3/4", E= *2,87 MM, SCHEDULE 40, *1,69 KG/M</v>
          </cell>
          <cell r="D4380" t="str">
            <v>M</v>
          </cell>
          <cell r="E4380">
            <v>66.16</v>
          </cell>
          <cell r="F4380">
            <v>66.16</v>
          </cell>
        </row>
        <row r="4381">
          <cell r="B4381">
            <v>13141</v>
          </cell>
          <cell r="C4381" t="str">
            <v>TUBO ACO CARBONO SEM COSTURA 3/4", E= *3,91 MM, SCHEDULE 80, *2,19 KG/M.</v>
          </cell>
          <cell r="D4381" t="str">
            <v>M</v>
          </cell>
          <cell r="E4381">
            <v>83.35</v>
          </cell>
          <cell r="F4381">
            <v>83.35</v>
          </cell>
        </row>
        <row r="4382">
          <cell r="B4382">
            <v>21151</v>
          </cell>
          <cell r="C4382" t="str">
            <v>TUBO ACO CARBONO SEM COSTURA 4", E= *6,02 MM, SCHEDULE 40, *16,06 KG/M</v>
          </cell>
          <cell r="D4382" t="str">
            <v>M</v>
          </cell>
          <cell r="E4382">
            <v>395.99</v>
          </cell>
          <cell r="F4382">
            <v>395.99</v>
          </cell>
        </row>
        <row r="4383">
          <cell r="B4383">
            <v>13142</v>
          </cell>
          <cell r="C4383" t="str">
            <v>TUBO ACO CARBONO SEM COSTURA 4", E= *8,56 MM, SCHEDULE 80, *22,31 KG/M</v>
          </cell>
          <cell r="D4383" t="str">
            <v>M</v>
          </cell>
          <cell r="E4383">
            <v>566.1</v>
          </cell>
          <cell r="F4383">
            <v>566.1</v>
          </cell>
        </row>
        <row r="4384">
          <cell r="B4384">
            <v>42577</v>
          </cell>
          <cell r="C4384" t="str">
            <v>TUBO ACO CARBONO SEM COSTURA 5", E= *6,55 MM, SCHEDULE 40, *21,75* KG/M</v>
          </cell>
          <cell r="D4384" t="str">
            <v>M</v>
          </cell>
          <cell r="E4384">
            <v>621.16</v>
          </cell>
          <cell r="F4384">
            <v>621.16</v>
          </cell>
        </row>
        <row r="4385">
          <cell r="B4385">
            <v>20994</v>
          </cell>
          <cell r="C4385" t="str">
            <v>TUBO ACO CARBONO SEM COSTURA 6", E= *10,97 MM, SCHEDULE 80, *42,56 KG/M</v>
          </cell>
          <cell r="D4385" t="str">
            <v>M</v>
          </cell>
          <cell r="E4385">
            <v>1067.3399999999999</v>
          </cell>
          <cell r="F4385">
            <v>1067.3399999999999</v>
          </cell>
        </row>
        <row r="4386">
          <cell r="B4386">
            <v>7672</v>
          </cell>
          <cell r="C4386" t="str">
            <v>TUBO ACO CARBONO SEM COSTURA 6", E= 7,11 MM, SCHEDULE 40, *28,26 KG/M</v>
          </cell>
          <cell r="D4386" t="str">
            <v>M</v>
          </cell>
          <cell r="E4386">
            <v>699.22</v>
          </cell>
          <cell r="F4386">
            <v>699.22</v>
          </cell>
        </row>
        <row r="4387">
          <cell r="B4387">
            <v>20995</v>
          </cell>
          <cell r="C4387" t="str">
            <v>TUBO ACO CARBONO SEM COSTURA 8", E= *12,70 MM, SCHEDULE 80, *64,64 KG/M</v>
          </cell>
          <cell r="D4387" t="str">
            <v>M</v>
          </cell>
          <cell r="E4387">
            <v>1402.69</v>
          </cell>
          <cell r="F4387">
            <v>1402.69</v>
          </cell>
        </row>
        <row r="4388">
          <cell r="B4388">
            <v>7690</v>
          </cell>
          <cell r="C4388" t="str">
            <v>TUBO ACO CARBONO SEM COSTURA 8", E= *6,35 MM, SCHEDULE 20, *33,27 KG/M</v>
          </cell>
          <cell r="D4388" t="str">
            <v>M</v>
          </cell>
          <cell r="E4388">
            <v>811.27</v>
          </cell>
          <cell r="F4388">
            <v>811.27</v>
          </cell>
        </row>
        <row r="4389">
          <cell r="B4389">
            <v>20980</v>
          </cell>
          <cell r="C4389" t="str">
            <v>TUBO ACO CARBONO SEM COSTURA 8", E= *7,04 MM, SCHEDULE 30, *36,75 KG/M</v>
          </cell>
          <cell r="D4389" t="str">
            <v>M</v>
          </cell>
          <cell r="E4389">
            <v>885.02</v>
          </cell>
          <cell r="F4389">
            <v>885.02</v>
          </cell>
        </row>
        <row r="4390">
          <cell r="B4390">
            <v>7661</v>
          </cell>
          <cell r="C4390" t="str">
            <v>TUBO ACO CARBONO SEM COSTURA 8", E= *8,18 MM, SCHEDULE 40, *42,55 KG/M</v>
          </cell>
          <cell r="D4390" t="str">
            <v>M</v>
          </cell>
          <cell r="E4390">
            <v>1052.8</v>
          </cell>
          <cell r="F4390">
            <v>1052.8</v>
          </cell>
        </row>
        <row r="4391">
          <cell r="B4391">
            <v>21016</v>
          </cell>
          <cell r="C4391" t="str">
            <v>TUBO ACO GALVANIZADO COM COSTURA, CLASSE LEVE, DN 100 MM (4"), E = 3,75 MM, *10,55* KG/M (NBR 5580)</v>
          </cell>
          <cell r="D4391" t="str">
            <v>M</v>
          </cell>
          <cell r="E4391">
            <v>139.5</v>
          </cell>
          <cell r="F4391">
            <v>139.5</v>
          </cell>
        </row>
        <row r="4392">
          <cell r="B4392">
            <v>21008</v>
          </cell>
          <cell r="C4392" t="str">
            <v>TUBO ACO GALVANIZADO COM COSTURA, CLASSE LEVE, DN 15 MM (1/2"), E = 2,25 MM, *1,2* KG/M (NBR 5580)</v>
          </cell>
          <cell r="D4392" t="str">
            <v>M</v>
          </cell>
          <cell r="E4392">
            <v>16.3</v>
          </cell>
          <cell r="F4392">
            <v>16.3</v>
          </cell>
        </row>
        <row r="4393">
          <cell r="B4393">
            <v>21009</v>
          </cell>
          <cell r="C4393" t="str">
            <v>TUBO ACO GALVANIZADO COM COSTURA, CLASSE LEVE, DN 20 MM (3/4"), E = 2,25 MM, *1,3* KG/M (NBR 5580)</v>
          </cell>
          <cell r="D4393" t="str">
            <v>M</v>
          </cell>
          <cell r="E4393">
            <v>21.22</v>
          </cell>
          <cell r="F4393">
            <v>21.22</v>
          </cell>
        </row>
        <row r="4394">
          <cell r="B4394">
            <v>21010</v>
          </cell>
          <cell r="C4394" t="str">
            <v>TUBO ACO GALVANIZADO COM COSTURA, CLASSE LEVE, DN 25 MM (1"), E = 2,65 MM, *2,11* KG/M (NBR 5580)</v>
          </cell>
          <cell r="D4394" t="str">
            <v>M</v>
          </cell>
          <cell r="E4394">
            <v>28.49</v>
          </cell>
          <cell r="F4394">
            <v>28.49</v>
          </cell>
        </row>
        <row r="4395">
          <cell r="B4395">
            <v>21011</v>
          </cell>
          <cell r="C4395" t="str">
            <v>TUBO ACO GALVANIZADO COM COSTURA, CLASSE LEVE, DN 32 MM (1 1/4"), E = 2,65 MM, *2,71* KG/M (NBR 5580)</v>
          </cell>
          <cell r="D4395" t="str">
            <v>M</v>
          </cell>
          <cell r="E4395">
            <v>41.52</v>
          </cell>
          <cell r="F4395">
            <v>41.52</v>
          </cell>
        </row>
        <row r="4396">
          <cell r="B4396">
            <v>21012</v>
          </cell>
          <cell r="C4396" t="str">
            <v>TUBO ACO GALVANIZADO COM COSTURA, CLASSE LEVE, DN 40 MM (1 1/2"), E = 3,00 MM, *3,48* KG/M (NBR 5580)</v>
          </cell>
          <cell r="D4396" t="str">
            <v>M</v>
          </cell>
          <cell r="E4396">
            <v>45.88</v>
          </cell>
          <cell r="F4396">
            <v>45.88</v>
          </cell>
        </row>
        <row r="4397">
          <cell r="B4397">
            <v>21013</v>
          </cell>
          <cell r="C4397" t="str">
            <v>TUBO ACO GALVANIZADO COM COSTURA, CLASSE LEVE, DN 50 MM (2"), E = 3,00 MM, *4,40* KG/M (NBR 5580)</v>
          </cell>
          <cell r="D4397" t="str">
            <v>M</v>
          </cell>
          <cell r="E4397">
            <v>59.88</v>
          </cell>
          <cell r="F4397">
            <v>59.88</v>
          </cell>
        </row>
        <row r="4398">
          <cell r="B4398">
            <v>21014</v>
          </cell>
          <cell r="C4398" t="str">
            <v>TUBO ACO GALVANIZADO COM COSTURA, CLASSE LEVE, DN 65 MM (2 1/2"), E = 3,35 MM, * 6,23* KG/M (NBR 5580)</v>
          </cell>
          <cell r="D4398" t="str">
            <v>M</v>
          </cell>
          <cell r="E4398">
            <v>83.78</v>
          </cell>
          <cell r="F4398">
            <v>83.78</v>
          </cell>
        </row>
        <row r="4399">
          <cell r="B4399">
            <v>21015</v>
          </cell>
          <cell r="C4399" t="str">
            <v>TUBO ACO GALVANIZADO COM COSTURA, CLASSE LEVE, DN 80 MM (3"), E = 3,35 MM, *7,32* KG/M (NBR 5580)</v>
          </cell>
          <cell r="D4399" t="str">
            <v>M</v>
          </cell>
          <cell r="E4399">
            <v>96.26</v>
          </cell>
          <cell r="F4399">
            <v>96.26</v>
          </cell>
        </row>
        <row r="4400">
          <cell r="B4400">
            <v>40626</v>
          </cell>
          <cell r="C4400" t="str">
            <v>TUBO ACO GALVANIZADO COM COSTURA, CLASSE MEDIA, DN 1", E = 3,38 MM, PESO 2,50 KG/M (NBR 5580)</v>
          </cell>
          <cell r="D4400" t="str">
            <v>M</v>
          </cell>
          <cell r="E4400">
            <v>31.35</v>
          </cell>
          <cell r="F4400">
            <v>31.35</v>
          </cell>
        </row>
        <row r="4401">
          <cell r="B4401">
            <v>7697</v>
          </cell>
          <cell r="C4401" t="str">
            <v>TUBO ACO GALVANIZADO COM COSTURA, CLASSE MEDIA, DN 1.1/2", E = *3,25* MM, PESO *3,61* KG/M (NBR 5580)</v>
          </cell>
          <cell r="D4401" t="str">
            <v>M</v>
          </cell>
          <cell r="E4401">
            <v>45.93</v>
          </cell>
          <cell r="F4401">
            <v>45.93</v>
          </cell>
        </row>
        <row r="4402">
          <cell r="B4402">
            <v>7698</v>
          </cell>
          <cell r="C4402" t="str">
            <v>TUBO ACO GALVANIZADO COM COSTURA, CLASSE MEDIA, DN 1.1/4", E = *3,25* MM, PESO *3,14* KG/M (NBR 5580)</v>
          </cell>
          <cell r="D4402" t="str">
            <v>M</v>
          </cell>
          <cell r="E4402">
            <v>39.54</v>
          </cell>
          <cell r="F4402">
            <v>39.54</v>
          </cell>
        </row>
        <row r="4403">
          <cell r="B4403">
            <v>7691</v>
          </cell>
          <cell r="C4403" t="str">
            <v>TUBO ACO GALVANIZADO COM COSTURA, CLASSE MEDIA, DN 1/2", E = *2,65* MM, PESO *1,22* KG/M (NBR 5580)</v>
          </cell>
          <cell r="D4403" t="str">
            <v>M</v>
          </cell>
          <cell r="E4403">
            <v>16.7</v>
          </cell>
          <cell r="F4403">
            <v>16.7</v>
          </cell>
        </row>
        <row r="4404">
          <cell r="B4404">
            <v>7696</v>
          </cell>
          <cell r="C4404" t="str">
            <v>TUBO ACO GALVANIZADO COM COSTURA, CLASSE MEDIA, DN 2", E = *3,65* MM, PESO *5,10* KG/M (NBR 5580)</v>
          </cell>
          <cell r="D4404" t="str">
            <v>M</v>
          </cell>
          <cell r="E4404">
            <v>66.23</v>
          </cell>
          <cell r="F4404">
            <v>66.23</v>
          </cell>
        </row>
        <row r="4405">
          <cell r="B4405">
            <v>7701</v>
          </cell>
          <cell r="C4405" t="str">
            <v>TUBO ACO GALVANIZADO COM COSTURA, CLASSE MEDIA, DN 2.1/2", E = *3,65* MM, PESO *6,51* KG/M (NBR 5580)</v>
          </cell>
          <cell r="D4405" t="str">
            <v>M</v>
          </cell>
          <cell r="E4405">
            <v>82.2</v>
          </cell>
          <cell r="F4405">
            <v>82.2</v>
          </cell>
        </row>
        <row r="4406">
          <cell r="B4406">
            <v>7694</v>
          </cell>
          <cell r="C4406" t="str">
            <v>TUBO ACO GALVANIZADO COM COSTURA, CLASSE MEDIA, DN 3", E = *4,05* MM, PESO *8,47* KG/M (NBR 5580)</v>
          </cell>
          <cell r="D4406" t="str">
            <v>M</v>
          </cell>
          <cell r="E4406">
            <v>110.61</v>
          </cell>
          <cell r="F4406">
            <v>110.61</v>
          </cell>
        </row>
        <row r="4407">
          <cell r="B4407">
            <v>7700</v>
          </cell>
          <cell r="C4407" t="str">
            <v>TUBO ACO GALVANIZADO COM COSTURA, CLASSE MEDIA, DN 3/4", E = *2,65* MM, PESO *1,58* KG/M (NBR 5580)</v>
          </cell>
          <cell r="D4407" t="str">
            <v>M</v>
          </cell>
          <cell r="E4407">
            <v>21.13</v>
          </cell>
          <cell r="F4407">
            <v>21.13</v>
          </cell>
        </row>
        <row r="4408">
          <cell r="B4408">
            <v>7693</v>
          </cell>
          <cell r="C4408" t="str">
            <v>TUBO ACO GALVANIZADO COM COSTURA, CLASSE MEDIA, DN 4", E = 4,50* MM, PESO 12,10* KG/M (NBR 5580)</v>
          </cell>
          <cell r="D4408" t="str">
            <v>M</v>
          </cell>
          <cell r="E4408">
            <v>152.34</v>
          </cell>
          <cell r="F4408">
            <v>152.34</v>
          </cell>
        </row>
        <row r="4409">
          <cell r="B4409">
            <v>7692</v>
          </cell>
          <cell r="C4409" t="str">
            <v>TUBO ACO GALVANIZADO COM COSTURA, CLASSE MEDIA, DN 5", E = *5,40* MM, PESO *17,80* KG/M (NBR 5580)</v>
          </cell>
          <cell r="D4409" t="str">
            <v>M</v>
          </cell>
          <cell r="E4409">
            <v>228.08</v>
          </cell>
          <cell r="F4409">
            <v>228.08</v>
          </cell>
        </row>
        <row r="4410">
          <cell r="B4410">
            <v>7695</v>
          </cell>
          <cell r="C4410" t="str">
            <v>TUBO ACO GALVANIZADO COM COSTURA, CLASSE MEDIA, DN 6", E = 4,85* MM, PESO 19,68* KG/M (NBR 5580)</v>
          </cell>
          <cell r="D4410" t="str">
            <v>M</v>
          </cell>
          <cell r="E4410">
            <v>247.35</v>
          </cell>
          <cell r="F4410">
            <v>247.35</v>
          </cell>
        </row>
        <row r="4411">
          <cell r="B4411">
            <v>13356</v>
          </cell>
          <cell r="C4411" t="str">
            <v>TUBO ACO INDUSTRIAL DN 2" (50,8 MM) E=1,50MM, PESO= 1,8237 KG/M</v>
          </cell>
          <cell r="D4411" t="str">
            <v>M</v>
          </cell>
          <cell r="E4411">
            <v>17.93</v>
          </cell>
          <cell r="F4411">
            <v>17.93</v>
          </cell>
        </row>
        <row r="4412">
          <cell r="B4412">
            <v>36365</v>
          </cell>
          <cell r="C4412" t="str">
            <v>TUBO COLETOR DE ESGOTO PVC, JEI, DN 100 MM (NBR  7362)</v>
          </cell>
          <cell r="D4412" t="str">
            <v>M</v>
          </cell>
          <cell r="E4412">
            <v>36.01</v>
          </cell>
          <cell r="F4412">
            <v>36.01</v>
          </cell>
        </row>
        <row r="4413">
          <cell r="B4413">
            <v>41930</v>
          </cell>
          <cell r="C4413" t="str">
            <v>TUBO COLETOR DE ESGOTO PVC, JEI, DN 200 MM (NBR 7362)</v>
          </cell>
          <cell r="D4413" t="str">
            <v>M</v>
          </cell>
          <cell r="E4413">
            <v>119.93</v>
          </cell>
          <cell r="F4413">
            <v>119.93</v>
          </cell>
        </row>
        <row r="4414">
          <cell r="B4414">
            <v>41931</v>
          </cell>
          <cell r="C4414" t="str">
            <v>TUBO COLETOR DE ESGOTO PVC, JEI, DN 250 MM (NBR 7362)</v>
          </cell>
          <cell r="D4414" t="str">
            <v>M</v>
          </cell>
          <cell r="E4414">
            <v>187.84</v>
          </cell>
          <cell r="F4414">
            <v>187.84</v>
          </cell>
        </row>
        <row r="4415">
          <cell r="B4415">
            <v>41932</v>
          </cell>
          <cell r="C4415" t="str">
            <v>TUBO COLETOR DE ESGOTO PVC, JEI, DN 300 MM (NBR 7362)</v>
          </cell>
          <cell r="D4415" t="str">
            <v>M</v>
          </cell>
          <cell r="E4415">
            <v>289.12</v>
          </cell>
          <cell r="F4415">
            <v>289.12</v>
          </cell>
        </row>
        <row r="4416">
          <cell r="B4416">
            <v>41933</v>
          </cell>
          <cell r="C4416" t="str">
            <v>TUBO COLETOR DE ESGOTO PVC, JEI, DN 350 MM (NBR 7362)</v>
          </cell>
          <cell r="D4416" t="str">
            <v>M</v>
          </cell>
          <cell r="E4416">
            <v>408.59</v>
          </cell>
          <cell r="F4416">
            <v>408.59</v>
          </cell>
        </row>
        <row r="4417">
          <cell r="B4417">
            <v>41934</v>
          </cell>
          <cell r="C4417" t="str">
            <v>TUBO COLETOR DE ESGOTO PVC, JEI, DN 400 MM (NBR 7362)</v>
          </cell>
          <cell r="D4417" t="str">
            <v>M</v>
          </cell>
          <cell r="E4417">
            <v>475.86</v>
          </cell>
          <cell r="F4417">
            <v>475.86</v>
          </cell>
        </row>
        <row r="4418">
          <cell r="B4418">
            <v>41936</v>
          </cell>
          <cell r="C4418" t="str">
            <v>TUBO COLETOR DE ESGOTO, PVC, JEI, DN 150 MM (NBR 7362)</v>
          </cell>
          <cell r="D4418" t="str">
            <v>M</v>
          </cell>
          <cell r="E4418">
            <v>70.62</v>
          </cell>
          <cell r="F4418">
            <v>70.62</v>
          </cell>
        </row>
        <row r="4419">
          <cell r="B4419">
            <v>44812</v>
          </cell>
          <cell r="C4419" t="str">
            <v>TUBO CORRUGADO PEAD, PAREDE DUPLA, INTERNA LISA, JEI DN/DI 500 MM (DRENAGEM/ESGOTO)</v>
          </cell>
          <cell r="D4419" t="str">
            <v>M</v>
          </cell>
        </row>
        <row r="4420">
          <cell r="B4420">
            <v>41785</v>
          </cell>
          <cell r="C4420" t="str">
            <v>TUBO CORRUGADO PEAD, PAREDE DUPLA, INTERNA LISA, JEI, DN/DI *1000* MM, PARA SANEAMENTO (DRENAGEM/ESGOTO)</v>
          </cell>
          <cell r="D4420" t="str">
            <v>M</v>
          </cell>
        </row>
        <row r="4421">
          <cell r="B4421">
            <v>41781</v>
          </cell>
          <cell r="C4421" t="str">
            <v>TUBO CORRUGADO PEAD, PAREDE DUPLA, INTERNA LISA, JEI, DN/DI *400* MM, PARA SANEAMENTO (DRENAGEM/ESGOTO)</v>
          </cell>
          <cell r="D4421" t="str">
            <v>M</v>
          </cell>
        </row>
        <row r="4422">
          <cell r="B4422">
            <v>41783</v>
          </cell>
          <cell r="C4422" t="str">
            <v>TUBO CORRUGADO PEAD, PAREDE DUPLA, INTERNA LISA, JEI, DN/DI *800* MM, PARA SANEAMENTO (DRENAGEM/ESGOTO)</v>
          </cell>
          <cell r="D4422" t="str">
            <v>M</v>
          </cell>
        </row>
        <row r="4423">
          <cell r="B4423">
            <v>41786</v>
          </cell>
          <cell r="C4423" t="str">
            <v>TUBO CORRUGADO PEAD, PAREDE DUPLA, INTERNA LISA, JEI, DN/DI 1200 MM, PARA SANEAMENTO (DRENAGEM/ESGOTO)</v>
          </cell>
          <cell r="D4423" t="str">
            <v>M</v>
          </cell>
        </row>
        <row r="4424">
          <cell r="B4424">
            <v>41779</v>
          </cell>
          <cell r="C4424" t="str">
            <v>TUBO CORRUGADO PEAD, PAREDE DUPLA, INTERNA LISA, JEI, DN/DI 250 MM, PARA SANEAMENTO (DRENAGEM/ESGOTO)</v>
          </cell>
          <cell r="D4424" t="str">
            <v>M</v>
          </cell>
        </row>
        <row r="4425">
          <cell r="B4425">
            <v>41780</v>
          </cell>
          <cell r="C4425" t="str">
            <v>TUBO CORRUGADO PEAD, PAREDE DUPLA, INTERNA LISA, JEI, DN/DI 300 MM, PARA SANEAMENTO (DRENAGEM/ESGOTO)</v>
          </cell>
          <cell r="D4425" t="str">
            <v>M</v>
          </cell>
        </row>
        <row r="4426">
          <cell r="B4426">
            <v>41782</v>
          </cell>
          <cell r="C4426" t="str">
            <v>TUBO CORRUGADO PEAD, PAREDE DUPLA, INTERNA LISA, JEI, DN/DI 600 MM, PARA SANEAMENTO (DRENAGEM/ESGOTO)</v>
          </cell>
          <cell r="D4426" t="str">
            <v>M</v>
          </cell>
        </row>
        <row r="4427">
          <cell r="B4427">
            <v>38130</v>
          </cell>
          <cell r="C4427" t="str">
            <v>TUBO CPVC SOLDAVEL, 35 MM, AGUA QUENTE PREDIAL (NBR 15884)</v>
          </cell>
          <cell r="D4427" t="str">
            <v>M</v>
          </cell>
          <cell r="E4427">
            <v>43.01</v>
          </cell>
          <cell r="F4427">
            <v>43.01</v>
          </cell>
        </row>
        <row r="4428">
          <cell r="B4428">
            <v>44260</v>
          </cell>
          <cell r="C4428" t="str">
            <v>TUBO CPVC, SOLDAVEL, 114 MM, AGUA QUENTE (NBR 15884)</v>
          </cell>
          <cell r="D4428" t="str">
            <v>M</v>
          </cell>
          <cell r="E4428">
            <v>407.1</v>
          </cell>
          <cell r="F4428">
            <v>407.1</v>
          </cell>
        </row>
        <row r="4429">
          <cell r="B4429">
            <v>21123</v>
          </cell>
          <cell r="C4429" t="str">
            <v>TUBO CPVC, SOLDAVEL, 15 MM, AGUA QUENTE PREDIAL (NBR 15884)</v>
          </cell>
          <cell r="D4429" t="str">
            <v>M</v>
          </cell>
          <cell r="E4429">
            <v>11.97</v>
          </cell>
          <cell r="F4429">
            <v>11.97</v>
          </cell>
        </row>
        <row r="4430">
          <cell r="B4430">
            <v>21124</v>
          </cell>
          <cell r="C4430" t="str">
            <v>TUBO CPVC, SOLDAVEL, 22 MM, AGUA QUENTE PREDIAL (NBR 15884)</v>
          </cell>
          <cell r="D4430" t="str">
            <v>M</v>
          </cell>
          <cell r="E4430">
            <v>19.12</v>
          </cell>
          <cell r="F4430">
            <v>19.12</v>
          </cell>
        </row>
        <row r="4431">
          <cell r="B4431">
            <v>21125</v>
          </cell>
          <cell r="C4431" t="str">
            <v>TUBO CPVC, SOLDAVEL, 28 MM, AGUA QUENTE PREDIAL (NBR 15884)</v>
          </cell>
          <cell r="D4431" t="str">
            <v>M</v>
          </cell>
          <cell r="E4431">
            <v>32.93</v>
          </cell>
          <cell r="F4431">
            <v>32.93</v>
          </cell>
        </row>
        <row r="4432">
          <cell r="B4432">
            <v>38028</v>
          </cell>
          <cell r="C4432" t="str">
            <v>TUBO CPVC, SOLDAVEL, 42 MM, AGUA QUENTE PREDIAL (NBR 15884)</v>
          </cell>
          <cell r="D4432" t="str">
            <v>M</v>
          </cell>
          <cell r="E4432">
            <v>57.58</v>
          </cell>
          <cell r="F4432">
            <v>57.58</v>
          </cell>
        </row>
        <row r="4433">
          <cell r="B4433">
            <v>38029</v>
          </cell>
          <cell r="C4433" t="str">
            <v>TUBO CPVC, SOLDAVEL, 54 MM, AGUA QUENTE PREDIAL (NBR 15884)</v>
          </cell>
          <cell r="D4433" t="str">
            <v>M</v>
          </cell>
          <cell r="E4433">
            <v>84.28</v>
          </cell>
          <cell r="F4433">
            <v>84.28</v>
          </cell>
        </row>
        <row r="4434">
          <cell r="B4434">
            <v>38030</v>
          </cell>
          <cell r="C4434" t="str">
            <v>TUBO CPVC, SOLDAVEL, 73 MM, AGUA QUENTE PREDIAL (NBR 15884)</v>
          </cell>
          <cell r="D4434" t="str">
            <v>M</v>
          </cell>
          <cell r="E4434">
            <v>136.28</v>
          </cell>
          <cell r="F4434">
            <v>136.28</v>
          </cell>
        </row>
        <row r="4435">
          <cell r="B4435">
            <v>38031</v>
          </cell>
          <cell r="C4435" t="str">
            <v>TUBO CPVC, SOLDAVEL, 89 MM, AGUA QUENTE PREDIAL (NBR 15884)</v>
          </cell>
          <cell r="D4435" t="str">
            <v>M</v>
          </cell>
          <cell r="E4435">
            <v>213.91</v>
          </cell>
          <cell r="F4435">
            <v>213.91</v>
          </cell>
        </row>
        <row r="4436">
          <cell r="B4436">
            <v>39735</v>
          </cell>
          <cell r="C4436" t="str">
            <v>TUBO DE BORRACHA ELASTOMERICA FLEXIVEL, PRETA, PARA ISOLAMENTO TERMICO DE TUBULACAO, DN 1 1/8" (28 MM), E= 32 MM, COEFICIENTE DE CONDUTIVIDADE TERMICA 0,036W/MK, VAPOR DE AGUA MAIOR OU IGUAL A 10.000</v>
          </cell>
          <cell r="D4436" t="str">
            <v>M</v>
          </cell>
        </row>
        <row r="4437">
          <cell r="B4437">
            <v>39734</v>
          </cell>
          <cell r="C4437" t="str">
            <v>TUBO DE BORRACHA ELASTOMERICA FLEXIVEL, PRETA, PARA ISOLAMENTO TERMICO DE TUBULACAO, DN 1 3/8" (35 MM), E= 32 MM, COEFICIENTE DE CONDUTIVIDADE TERMICA 0,036W/MK, VAPOR DE AGUA MAIOR OU IGUAL A 10.000</v>
          </cell>
          <cell r="D4437" t="str">
            <v>M</v>
          </cell>
        </row>
        <row r="4438">
          <cell r="B4438">
            <v>39736</v>
          </cell>
          <cell r="C4438" t="str">
            <v>TUBO DE BORRACHA ELASTOMERICA FLEXIVEL, PRETA, PARA ISOLAMENTO TERMICO DE TUBULACAO, DN 1 5/8" (42 MM), E= 32 MM, COEFICIENTE DE CONDUTIVIDADE TERMICA 0,036W/MK, VAPOR DE AGUA MAIOR OU IGUAL A 10.000</v>
          </cell>
          <cell r="D4438" t="str">
            <v>M</v>
          </cell>
        </row>
        <row r="4439">
          <cell r="B4439">
            <v>39739</v>
          </cell>
          <cell r="C4439" t="str">
            <v>TUBO DE BORRACHA ELASTOMERICA FLEXIVEL, PRETA, PARA ISOLAMENTO TERMICO DE TUBULACAO, DN 1" (25 MM), E= 32 MM, COEFICIENTE DE CONDUTIVIDADE TERMICA 0,036W/MK, VAPOR DE AGUA MAIOR OU IGUAL A 10.000</v>
          </cell>
          <cell r="D4439" t="str">
            <v>M</v>
          </cell>
        </row>
        <row r="4440">
          <cell r="B4440">
            <v>39737</v>
          </cell>
          <cell r="C4440" t="str">
            <v>TUBO DE BORRACHA ELASTOMERICA FLEXIVEL, PRETA, PARA ISOLAMENTO TERMICO DE TUBULACAO, DN 1/2" (12 MM), E= 19 MM, COEFICIENTE DE CONDUTIVIDADE TERMICA 0,036W/MK, VAPOR DE AGUA MAIOR OU IGUAL A 10.000</v>
          </cell>
          <cell r="D4440" t="str">
            <v>M</v>
          </cell>
        </row>
        <row r="4441">
          <cell r="B4441">
            <v>39738</v>
          </cell>
          <cell r="C4441" t="str">
            <v>TUBO DE BORRACHA ELASTOMERICA FLEXIVEL, PRETA, PARA ISOLAMENTO TERMICO DE TUBULACAO, DN 1/4" (6 MM), E= 9 MM, COEFICIENTE DE CONDUTIVIDADE TERMICA 0,036W/MK, VAPOR DE AGUA MAIOR OU IGUAL A 10.000</v>
          </cell>
          <cell r="D4441" t="str">
            <v>M</v>
          </cell>
        </row>
        <row r="4442">
          <cell r="B4442">
            <v>39733</v>
          </cell>
          <cell r="C4442" t="str">
            <v>TUBO DE BORRACHA ELASTOMERICA FLEXIVEL, PRETA, PARA ISOLAMENTO TERMICO DE TUBULACAO, DN 2 1/8" (54 MM), E= 32 MM, COEFICIENTE DE CONDUTIVIDADE TERMICA 0,036W/MK, VAPOR DE AGUA MAIOR OU IGUAL A 10.000</v>
          </cell>
          <cell r="D4442" t="str">
            <v>M</v>
          </cell>
        </row>
        <row r="4443">
          <cell r="B4443">
            <v>39854</v>
          </cell>
          <cell r="C4443" t="str">
            <v>TUBO DE BORRACHA ELASTOMERICA FLEXIVEL, PRETA, PARA ISOLAMENTO TERMICO DE TUBULACAO, DN 2 5/8" (*64* MM), E= *32* MM, COEFICIENTE DE CONDUTIVIDADE TERMICA 0,036W/MK, VAPOR DE AGUA MAIOR OU IGUAL A 10.000</v>
          </cell>
          <cell r="D4443" t="str">
            <v>M</v>
          </cell>
        </row>
        <row r="4444">
          <cell r="B4444">
            <v>39740</v>
          </cell>
          <cell r="C4444" t="str">
            <v>TUBO DE BORRACHA ELASTOMERICA FLEXIVEL, PRETA, PARA ISOLAMENTO TERMICO DE TUBULACAO, DN 3/4" (18 MM), E= 32 MM, COEFICIENTE DE CONDUTIVIDADE TERMICA 0,036W/MK, VAPOR DE AGUA MAIOR OU IGUAL A 10.000</v>
          </cell>
          <cell r="D4444" t="str">
            <v>M</v>
          </cell>
        </row>
        <row r="4445">
          <cell r="B4445">
            <v>39741</v>
          </cell>
          <cell r="C4445" t="str">
            <v>TUBO DE BORRACHA ELASTOMERICA FLEXIVEL, PRETA, PARA ISOLAMENTO TERMICO DE TUBULACAO, DN 3/8" (10 MM), E= 19 MM, COEFICIENTE DE CONDUTIVIDADE TERMICA 0,036W/MK, VAPOR DE AGUA MAIOR OU IGUAL A 10.000</v>
          </cell>
          <cell r="D4445" t="str">
            <v>M</v>
          </cell>
        </row>
        <row r="4446">
          <cell r="B4446">
            <v>39853</v>
          </cell>
          <cell r="C4446" t="str">
            <v>TUBO DE BORRACHA ELASTOMERICA FLEXIVEL, PRETA, PARA ISOLAMENTO TERMICO DE TUBULACAO, DN 5/8" (15 MM), E= 19 MM, COEFICIENTE DE CONDUTIVIDADE TERMICA 0,036W/MK, VAPOR DE AGUA MAIOR OU IGUAL A 10.000</v>
          </cell>
          <cell r="D4446" t="str">
            <v>M</v>
          </cell>
        </row>
        <row r="4447">
          <cell r="B4447">
            <v>39742</v>
          </cell>
          <cell r="C4447" t="str">
            <v>TUBO DE BORRACHA ELASTOMERICA FLEXIVEL, PRETA, PARA ISOLAMENTO TERMICO DE TUBULACAO, DN 7/8" (22 MM), E= 32 MM, COEFICIENTE DE CONDUTIVIDADE TERMICA 0,036W/MK, VAPOR DE AGUA MAIOR OU IGUAL A 10.000</v>
          </cell>
          <cell r="D4447" t="str">
            <v>M</v>
          </cell>
        </row>
        <row r="4448">
          <cell r="B4448">
            <v>39751</v>
          </cell>
          <cell r="C4448" t="str">
            <v>TUBO DE COBRE CLASSE "A", DN = 1 1/2" (42 MM), PARA INSTALACOES DE MEDIA PRESSAO PARA GASES COMBUSTIVEIS E MEDICINAIS</v>
          </cell>
          <cell r="D4448" t="str">
            <v>M</v>
          </cell>
        </row>
        <row r="4449">
          <cell r="B4449">
            <v>39750</v>
          </cell>
          <cell r="C4449" t="str">
            <v>TUBO DE COBRE CLASSE "A", DN = 1 1/4" (35 MM), PARA INSTALACOES DE MEDIA PRESSAO PARA GASES COMBUSTIVEIS E MEDICINAIS</v>
          </cell>
          <cell r="D4449" t="str">
            <v>M</v>
          </cell>
        </row>
        <row r="4450">
          <cell r="B4450">
            <v>39749</v>
          </cell>
          <cell r="C4450" t="str">
            <v>TUBO DE COBRE CLASSE "A", DN = 1" (28 MM), PARA INSTALACOES DE MEDIA PRESSAO PARA GASES COMBUSTIVEIS E MEDICINAIS</v>
          </cell>
          <cell r="D4450" t="str">
            <v>M</v>
          </cell>
        </row>
        <row r="4451">
          <cell r="B4451">
            <v>39747</v>
          </cell>
          <cell r="C4451" t="str">
            <v>TUBO DE COBRE CLASSE "A", DN = 1/2" (15 MM), PARA INSTALACOES DE MEDIA PRESSAO PARA GASES COMBUSTIVEIS E MEDICINAIS</v>
          </cell>
          <cell r="D4451" t="str">
            <v>M</v>
          </cell>
        </row>
        <row r="4452">
          <cell r="B4452">
            <v>39753</v>
          </cell>
          <cell r="C4452" t="str">
            <v>TUBO DE COBRE CLASSE "A", DN = 2 1/2" (66 MM), PARA INSTALACOES DE MEDIA PRESSAO PARA GASES COMBUSTIVEIS E MEDICINAIS</v>
          </cell>
          <cell r="D4452" t="str">
            <v>M</v>
          </cell>
        </row>
        <row r="4453">
          <cell r="B4453">
            <v>39752</v>
          </cell>
          <cell r="C4453" t="str">
            <v>TUBO DE COBRE CLASSE "A", DN = 2" (54 MM), PARA INSTALACOES DE MEDIA PRESSAO PARA GASES COMBUSTIVEIS E MEDICINAIS</v>
          </cell>
          <cell r="D4453" t="str">
            <v>M</v>
          </cell>
        </row>
        <row r="4454">
          <cell r="B4454">
            <v>39754</v>
          </cell>
          <cell r="C4454" t="str">
            <v>TUBO DE COBRE CLASSE "A", DN = 3" (79 MM), PARA INSTALACOES DE MEDIA PRESSAO PARA GASES COMBUSTIVEIS E MEDICINAIS</v>
          </cell>
          <cell r="D4454" t="str">
            <v>M</v>
          </cell>
        </row>
        <row r="4455">
          <cell r="B4455">
            <v>39748</v>
          </cell>
          <cell r="C4455" t="str">
            <v>TUBO DE COBRE CLASSE "A", DN = 3/4" (22 MM), PARA INSTALACOES DE MEDIA PRESSAO PARA GASES COMBUSTIVEIS E MEDICINAIS</v>
          </cell>
          <cell r="D4455" t="str">
            <v>M</v>
          </cell>
        </row>
        <row r="4456">
          <cell r="B4456">
            <v>39755</v>
          </cell>
          <cell r="C4456" t="str">
            <v>TUBO DE COBRE CLASSE "A", DN = 4" (104 MM), PARA INSTALACOES DE MEDIA PRESSAO PARA GASES COMBUSTIVEIS E MEDICINAIS</v>
          </cell>
          <cell r="D4456" t="str">
            <v>M</v>
          </cell>
        </row>
        <row r="4457">
          <cell r="B4457">
            <v>12742</v>
          </cell>
          <cell r="C4457" t="str">
            <v>TUBO DE COBRE CLASSE "E", DN = 104 MM, PARA INSTALACAO HIDRAULICA PREDIAL</v>
          </cell>
          <cell r="D4457" t="str">
            <v>M</v>
          </cell>
        </row>
        <row r="4458">
          <cell r="B4458">
            <v>12713</v>
          </cell>
          <cell r="C4458" t="str">
            <v>TUBO DE COBRE CLASSE "E", DN = 15 MM, PARA INSTALACAO HIDRAULICA PREDIAL</v>
          </cell>
          <cell r="D4458" t="str">
            <v>M</v>
          </cell>
        </row>
        <row r="4459">
          <cell r="B4459">
            <v>12743</v>
          </cell>
          <cell r="C4459" t="str">
            <v>TUBO DE COBRE CLASSE "E", DN = 22 MM, PARA INSTALACAO HIDRAULICA PREDIAL</v>
          </cell>
          <cell r="D4459" t="str">
            <v>M</v>
          </cell>
        </row>
        <row r="4460">
          <cell r="B4460">
            <v>12744</v>
          </cell>
          <cell r="C4460" t="str">
            <v>TUBO DE COBRE CLASSE "E", DN = 28 MM, PARA INSTALACAO HIDRAULICA PREDIAL</v>
          </cell>
          <cell r="D4460" t="str">
            <v>M</v>
          </cell>
        </row>
        <row r="4461">
          <cell r="B4461">
            <v>12745</v>
          </cell>
          <cell r="C4461" t="str">
            <v>TUBO DE COBRE CLASSE "E", DN = 35 MM, PARA INSTALACAO HIDRAULICA PREDIAL</v>
          </cell>
          <cell r="D4461" t="str">
            <v>M</v>
          </cell>
        </row>
        <row r="4462">
          <cell r="B4462">
            <v>12746</v>
          </cell>
          <cell r="C4462" t="str">
            <v>TUBO DE COBRE CLASSE "E", DN = 42 MM, PARA INSTALACAO HIDRAULICA PREDIAL</v>
          </cell>
          <cell r="D4462" t="str">
            <v>M</v>
          </cell>
        </row>
        <row r="4463">
          <cell r="B4463">
            <v>12747</v>
          </cell>
          <cell r="C4463" t="str">
            <v>TUBO DE COBRE CLASSE "E", DN = 54 MM, PARA INSTALACAO HIDRAULICA PREDIAL</v>
          </cell>
          <cell r="D4463" t="str">
            <v>M</v>
          </cell>
        </row>
        <row r="4464">
          <cell r="B4464">
            <v>12748</v>
          </cell>
          <cell r="C4464" t="str">
            <v>TUBO DE COBRE CLASSE "E", DN = 66 MM, PARA INSTALACAO HIDRAULICA PREDIAL</v>
          </cell>
          <cell r="D4464" t="str">
            <v>M</v>
          </cell>
        </row>
        <row r="4465">
          <cell r="B4465">
            <v>12749</v>
          </cell>
          <cell r="C4465" t="str">
            <v>TUBO DE COBRE CLASSE "E", DN = 79 MM, PARA INSTALACAO HIDRAULICA PREDIAL</v>
          </cell>
          <cell r="D4465" t="str">
            <v>M</v>
          </cell>
        </row>
        <row r="4466">
          <cell r="B4466">
            <v>39660</v>
          </cell>
          <cell r="C4466" t="str">
            <v>TUBO DE COBRE FLEXIVEL, D = 1/2 ", E = 0,79 MM, PARA AR-CONDICIONADO/ INSTALACOES GAS RESIDENCIAIS E COMERCIAIS</v>
          </cell>
          <cell r="D4466" t="str">
            <v>M</v>
          </cell>
        </row>
        <row r="4467">
          <cell r="B4467">
            <v>39662</v>
          </cell>
          <cell r="C4467" t="str">
            <v>TUBO DE COBRE FLEXIVEL, D = 1/4 ", E = 0,79 MM, PARA AR-CONDICIONADO/ INSTALACOES GAS RESIDENCIAIS E COMERCIAIS</v>
          </cell>
          <cell r="D4467" t="str">
            <v>M</v>
          </cell>
        </row>
        <row r="4468">
          <cell r="B4468">
            <v>39661</v>
          </cell>
          <cell r="C4468" t="str">
            <v>TUBO DE COBRE FLEXIVEL, D = 3/16 ", E = 0,79 MM, PARA AR-CONDICIONADO/ INSTALACOES GAS RESIDENCIAIS E COMERCIAIS</v>
          </cell>
          <cell r="D4468" t="str">
            <v>M</v>
          </cell>
        </row>
        <row r="4469">
          <cell r="B4469">
            <v>39666</v>
          </cell>
          <cell r="C4469" t="str">
            <v>TUBO DE COBRE FLEXIVEL, D = 3/4 ", E = 0,79 MM, PARA AR-CONDICIONADO/ INSTALACOES GAS RESIDENCIAIS E COMERCIAIS</v>
          </cell>
          <cell r="D4469" t="str">
            <v>M</v>
          </cell>
        </row>
        <row r="4470">
          <cell r="B4470">
            <v>39664</v>
          </cell>
          <cell r="C4470" t="str">
            <v>TUBO DE COBRE FLEXIVEL, D = 3/8 ", E = 0,79 MM, PARA AR-CONDICIONADO/ INSTALACOES GAS RESIDENCIAIS E COMERCIAIS</v>
          </cell>
          <cell r="D4470" t="str">
            <v>M</v>
          </cell>
        </row>
        <row r="4471">
          <cell r="B4471">
            <v>39663</v>
          </cell>
          <cell r="C4471" t="str">
            <v>TUBO DE COBRE FLEXIVEL, D = 5/16 ", E = 0,79 MM, PARA AR-CONDICIONADO/ INSTALACOES GAS RESIDENCIAIS E COMERCIAIS</v>
          </cell>
          <cell r="D4471" t="str">
            <v>M</v>
          </cell>
        </row>
        <row r="4472">
          <cell r="B4472">
            <v>39665</v>
          </cell>
          <cell r="C4472" t="str">
            <v>TUBO DE COBRE FLEXIVEL, D = 5/8 ", E = 0,79 MM, PARA AR-CONDICIONADO/ INSTALACOES GAS RESIDENCIAIS E COMERCIAIS</v>
          </cell>
          <cell r="D4472" t="str">
            <v>M</v>
          </cell>
        </row>
        <row r="4473">
          <cell r="B4473">
            <v>7753</v>
          </cell>
          <cell r="C4473" t="str">
            <v>TUBO DE CONCRETO ARMADO PARA AGUAS PLUVIAIS, CLASSE PA-1, COM ENCAIXE PONTA E BOLSA, DIAMETRO NOMINAL DE 1000 MM</v>
          </cell>
          <cell r="D4473" t="str">
            <v>M</v>
          </cell>
          <cell r="E4473">
            <v>331.42</v>
          </cell>
          <cell r="F4473">
            <v>331.42</v>
          </cell>
        </row>
        <row r="4474">
          <cell r="B4474">
            <v>13256</v>
          </cell>
          <cell r="C4474" t="str">
            <v>TUBO DE CONCRETO ARMADO PARA AGUAS PLUVIAIS, CLASSE PA-1, COM ENCAIXE PONTA E BOLSA, DIAMETRO NOMINAL DE 1100 MM</v>
          </cell>
          <cell r="D4474" t="str">
            <v>M</v>
          </cell>
          <cell r="E4474">
            <v>464.28</v>
          </cell>
          <cell r="F4474">
            <v>464.28</v>
          </cell>
        </row>
        <row r="4475">
          <cell r="B4475">
            <v>7757</v>
          </cell>
          <cell r="C4475" t="str">
            <v>TUBO DE CONCRETO ARMADO PARA AGUAS PLUVIAIS, CLASSE PA-1, COM ENCAIXE PONTA E BOLSA, DIAMETRO NOMINAL DE 1200 MM</v>
          </cell>
          <cell r="D4475" t="str">
            <v>M</v>
          </cell>
          <cell r="E4475">
            <v>494.99</v>
          </cell>
          <cell r="F4475">
            <v>494.99</v>
          </cell>
        </row>
        <row r="4476">
          <cell r="B4476">
            <v>7758</v>
          </cell>
          <cell r="C4476" t="str">
            <v>TUBO DE CONCRETO ARMADO PARA AGUAS PLUVIAIS, CLASSE PA-1, COM ENCAIXE PONTA E BOLSA, DIAMETRO NOMINAL DE 1500 MM</v>
          </cell>
          <cell r="D4476" t="str">
            <v>M</v>
          </cell>
          <cell r="E4476">
            <v>717.14</v>
          </cell>
          <cell r="F4476">
            <v>717.14</v>
          </cell>
        </row>
        <row r="4477">
          <cell r="B4477">
            <v>7759</v>
          </cell>
          <cell r="C4477" t="str">
            <v>TUBO DE CONCRETO ARMADO PARA AGUAS PLUVIAIS, CLASSE PA-1, COM ENCAIXE PONTA E BOLSA, DIAMETRO NOMINAL DE 2000 MM</v>
          </cell>
          <cell r="D4477" t="str">
            <v>M</v>
          </cell>
          <cell r="E4477">
            <v>1987.2</v>
          </cell>
          <cell r="F4477">
            <v>1987.2</v>
          </cell>
        </row>
        <row r="4478">
          <cell r="B4478">
            <v>40334</v>
          </cell>
          <cell r="C4478" t="str">
            <v>TUBO DE CONCRETO ARMADO PARA AGUAS PLUVIAIS, CLASSE PA-1, COM ENCAIXE PONTA E BOLSA, DIAMETRO NOMINAL DE 300 MM</v>
          </cell>
          <cell r="D4478" t="str">
            <v>M</v>
          </cell>
          <cell r="E4478">
            <v>77.849999999999994</v>
          </cell>
          <cell r="F4478">
            <v>77.849999999999994</v>
          </cell>
        </row>
        <row r="4479">
          <cell r="B4479">
            <v>7745</v>
          </cell>
          <cell r="C4479" t="str">
            <v>TUBO DE CONCRETO ARMADO PARA AGUAS PLUVIAIS, CLASSE PA-1, COM ENCAIXE PONTA E BOLSA, DIAMETRO NOMINAL DE 400 MM</v>
          </cell>
          <cell r="D4479" t="str">
            <v>M</v>
          </cell>
          <cell r="E4479">
            <v>87.85</v>
          </cell>
          <cell r="F4479">
            <v>87.85</v>
          </cell>
        </row>
        <row r="4480">
          <cell r="B4480">
            <v>7742</v>
          </cell>
          <cell r="C4480" t="str">
            <v>TUBO DE CONCRETO ARMADO PARA AGUAS PLUVIAIS, CLASSE PA-1, COM ENCAIXE PONTA E BOLSA, DIAMETRO NOMINAL DE 700 MM</v>
          </cell>
          <cell r="D4480" t="str">
            <v>M</v>
          </cell>
          <cell r="E4480">
            <v>231.71</v>
          </cell>
          <cell r="F4480">
            <v>231.71</v>
          </cell>
        </row>
        <row r="4481">
          <cell r="B4481">
            <v>7750</v>
          </cell>
          <cell r="C4481" t="str">
            <v>TUBO DE CONCRETO ARMADO PARA AGUAS PLUVIAIS, CLASSE PA-1, COM ENCAIXE PONTA E BOLSA, DIAMETRO NOMINAL DE 800 MM</v>
          </cell>
          <cell r="D4481" t="str">
            <v>M</v>
          </cell>
          <cell r="E4481">
            <v>282.85000000000002</v>
          </cell>
          <cell r="F4481">
            <v>282.85000000000002</v>
          </cell>
        </row>
        <row r="4482">
          <cell r="B4482">
            <v>7756</v>
          </cell>
          <cell r="C4482" t="str">
            <v>TUBO DE CONCRETO ARMADO PARA AGUAS PLUVIAIS, CLASSE PA-1, COM ENCAIXE PONTA E BOLSA, DIAMETRO NOMINAL DE 900 MM</v>
          </cell>
          <cell r="D4482" t="str">
            <v>M</v>
          </cell>
          <cell r="E4482">
            <v>324.99</v>
          </cell>
          <cell r="F4482">
            <v>324.99</v>
          </cell>
        </row>
        <row r="4483">
          <cell r="B4483">
            <v>7725</v>
          </cell>
          <cell r="C4483" t="str">
            <v>TUBO DE CONCRETO ARMADO PARA AGUAS PLUVIAIS, CLASSE PA-1, COM ENCAIXE PONTA E BOLSA, DIAMETRO NOMINAL DE = 600 MM</v>
          </cell>
          <cell r="D4483" t="str">
            <v>M</v>
          </cell>
          <cell r="E4483">
            <v>170</v>
          </cell>
          <cell r="F4483">
            <v>170</v>
          </cell>
        </row>
        <row r="4484">
          <cell r="B4484">
            <v>7765</v>
          </cell>
          <cell r="C4484" t="str">
            <v>TUBO DE CONCRETO ARMADO PARA AGUAS PLUVIAIS, CLASSE PA-2, COM ENCAIXE PONTA E BOLSA, DIAMETRO NOMINAL DE 1000 MM</v>
          </cell>
          <cell r="D4484" t="str">
            <v>M</v>
          </cell>
          <cell r="E4484">
            <v>364.28</v>
          </cell>
          <cell r="F4484">
            <v>364.28</v>
          </cell>
        </row>
        <row r="4485">
          <cell r="B4485">
            <v>12569</v>
          </cell>
          <cell r="C4485" t="str">
            <v>TUBO DE CONCRETO ARMADO PARA AGUAS PLUVIAIS, CLASSE PA-2, COM ENCAIXE PONTA E BOLSA, DIAMETRO NOMINAL DE 1100 MM</v>
          </cell>
          <cell r="D4485" t="str">
            <v>M</v>
          </cell>
          <cell r="E4485">
            <v>502.85</v>
          </cell>
          <cell r="F4485">
            <v>502.85</v>
          </cell>
        </row>
        <row r="4486">
          <cell r="B4486">
            <v>7766</v>
          </cell>
          <cell r="C4486" t="str">
            <v>TUBO DE CONCRETO ARMADO PARA AGUAS PLUVIAIS, CLASSE PA-2, COM ENCAIXE PONTA E BOLSA, DIAMETRO NOMINAL DE 1200 MM</v>
          </cell>
          <cell r="D4486" t="str">
            <v>M</v>
          </cell>
          <cell r="E4486">
            <v>534.28</v>
          </cell>
          <cell r="F4486">
            <v>534.28</v>
          </cell>
        </row>
        <row r="4487">
          <cell r="B4487">
            <v>7767</v>
          </cell>
          <cell r="C4487" t="str">
            <v>TUBO DE CONCRETO ARMADO PARA AGUAS PLUVIAIS, CLASSE PA-2, COM ENCAIXE PONTA E BOLSA, DIAMETRO NOMINAL DE 1500 MM</v>
          </cell>
          <cell r="D4487" t="str">
            <v>M</v>
          </cell>
          <cell r="E4487">
            <v>767.14</v>
          </cell>
          <cell r="F4487">
            <v>767.14</v>
          </cell>
        </row>
        <row r="4488">
          <cell r="B4488">
            <v>7727</v>
          </cell>
          <cell r="C4488" t="str">
            <v>TUBO DE CONCRETO ARMADO PARA AGUAS PLUVIAIS, CLASSE PA-2, COM ENCAIXE PONTA E BOLSA, DIAMETRO NOMINAL DE 2000 MM</v>
          </cell>
          <cell r="D4488" t="str">
            <v>M</v>
          </cell>
          <cell r="E4488">
            <v>2228.5700000000002</v>
          </cell>
          <cell r="F4488">
            <v>2228.5700000000002</v>
          </cell>
        </row>
        <row r="4489">
          <cell r="B4489">
            <v>7760</v>
          </cell>
          <cell r="C4489" t="str">
            <v>TUBO DE CONCRETO ARMADO PARA AGUAS PLUVIAIS, CLASSE PA-2, COM ENCAIXE PONTA E BOLSA, DIAMETRO NOMINAL DE 300 MM</v>
          </cell>
          <cell r="D4489" t="str">
            <v>M</v>
          </cell>
          <cell r="E4489">
            <v>88.57</v>
          </cell>
          <cell r="F4489">
            <v>88.57</v>
          </cell>
        </row>
        <row r="4490">
          <cell r="B4490">
            <v>7761</v>
          </cell>
          <cell r="C4490" t="str">
            <v>TUBO DE CONCRETO ARMADO PARA AGUAS PLUVIAIS, CLASSE PA-2, COM ENCAIXE PONTA E BOLSA, DIAMETRO NOMINAL DE 400 MM</v>
          </cell>
          <cell r="D4490" t="str">
            <v>M</v>
          </cell>
          <cell r="E4490">
            <v>92.85</v>
          </cell>
          <cell r="F4490">
            <v>92.85</v>
          </cell>
        </row>
        <row r="4491">
          <cell r="B4491">
            <v>7752</v>
          </cell>
          <cell r="C4491" t="str">
            <v>TUBO DE CONCRETO ARMADO PARA AGUAS PLUVIAIS, CLASSE PA-2, COM ENCAIXE PONTA E BOLSA, DIAMETRO NOMINAL DE 500 MM</v>
          </cell>
          <cell r="D4491" t="str">
            <v>M</v>
          </cell>
          <cell r="E4491">
            <v>112.85</v>
          </cell>
          <cell r="F4491">
            <v>112.85</v>
          </cell>
        </row>
        <row r="4492">
          <cell r="B4492">
            <v>7762</v>
          </cell>
          <cell r="C4492" t="str">
            <v>TUBO DE CONCRETO ARMADO PARA AGUAS PLUVIAIS, CLASSE PA-2, COM ENCAIXE PONTA E BOLSA, DIAMETRO NOMINAL DE 600 MM</v>
          </cell>
          <cell r="D4492" t="str">
            <v>M</v>
          </cell>
          <cell r="E4492">
            <v>147.5</v>
          </cell>
          <cell r="F4492">
            <v>147.5</v>
          </cell>
        </row>
        <row r="4493">
          <cell r="B4493">
            <v>7722</v>
          </cell>
          <cell r="C4493" t="str">
            <v>TUBO DE CONCRETO ARMADO PARA AGUAS PLUVIAIS, CLASSE PA-2, COM ENCAIXE PONTA E BOLSA, DIAMETRO NOMINAL DE 700 MM</v>
          </cell>
          <cell r="D4493" t="str">
            <v>M</v>
          </cell>
          <cell r="E4493">
            <v>225.71</v>
          </cell>
          <cell r="F4493">
            <v>225.71</v>
          </cell>
        </row>
        <row r="4494">
          <cell r="B4494">
            <v>7763</v>
          </cell>
          <cell r="C4494" t="str">
            <v>TUBO DE CONCRETO ARMADO PARA AGUAS PLUVIAIS, CLASSE PA-2, COM ENCAIXE PONTA E BOLSA, DIAMETRO NOMINAL DE 800 MM</v>
          </cell>
          <cell r="D4494" t="str">
            <v>M</v>
          </cell>
          <cell r="E4494">
            <v>275</v>
          </cell>
          <cell r="F4494">
            <v>275</v>
          </cell>
        </row>
        <row r="4495">
          <cell r="B4495">
            <v>7764</v>
          </cell>
          <cell r="C4495" t="str">
            <v>TUBO DE CONCRETO ARMADO PARA AGUAS PLUVIAIS, CLASSE PA-2, COM ENCAIXE PONTA E BOLSA, DIAMETRO NOMINAL DE 900 MM</v>
          </cell>
          <cell r="D4495" t="str">
            <v>M</v>
          </cell>
          <cell r="E4495">
            <v>328.57</v>
          </cell>
          <cell r="F4495">
            <v>328.57</v>
          </cell>
        </row>
        <row r="4496">
          <cell r="B4496">
            <v>12572</v>
          </cell>
          <cell r="C4496" t="str">
            <v>TUBO DE CONCRETO ARMADO PARA AGUAS PLUVIAIS, CLASSE PA-3, COM ENCAIXE PONTA E BOLSA, DIAMETRO NOMINAL DE 1000 MM</v>
          </cell>
          <cell r="D4496" t="str">
            <v>M</v>
          </cell>
          <cell r="E4496">
            <v>464.28</v>
          </cell>
          <cell r="F4496">
            <v>464.28</v>
          </cell>
        </row>
        <row r="4497">
          <cell r="B4497">
            <v>12573</v>
          </cell>
          <cell r="C4497" t="str">
            <v>TUBO DE CONCRETO ARMADO PARA AGUAS PLUVIAIS, CLASSE PA-3, COM ENCAIXE PONTA E BOLSA, DIAMETRO NOMINAL DE 1100 MM</v>
          </cell>
          <cell r="D4497" t="str">
            <v>M</v>
          </cell>
          <cell r="E4497">
            <v>610.71</v>
          </cell>
          <cell r="F4497">
            <v>610.71</v>
          </cell>
        </row>
        <row r="4498">
          <cell r="B4498">
            <v>12574</v>
          </cell>
          <cell r="C4498" t="str">
            <v>TUBO DE CONCRETO ARMADO PARA AGUAS PLUVIAIS, CLASSE PA-3, COM ENCAIXE PONTA E BOLSA, DIAMETRO NOMINAL DE 1200 MM</v>
          </cell>
          <cell r="D4498" t="str">
            <v>M</v>
          </cell>
          <cell r="E4498">
            <v>738.42</v>
          </cell>
          <cell r="F4498">
            <v>738.42</v>
          </cell>
        </row>
        <row r="4499">
          <cell r="B4499">
            <v>12575</v>
          </cell>
          <cell r="C4499" t="str">
            <v>TUBO DE CONCRETO ARMADO PARA AGUAS PLUVIAIS, CLASSE PA-3, COM ENCAIXE PONTA E BOLSA, DIAMETRO NOMINAL DE 1500 MM</v>
          </cell>
          <cell r="D4499" t="str">
            <v>M</v>
          </cell>
          <cell r="E4499">
            <v>1121.42</v>
          </cell>
          <cell r="F4499">
            <v>1121.42</v>
          </cell>
        </row>
        <row r="4500">
          <cell r="B4500">
            <v>12576</v>
          </cell>
          <cell r="C4500" t="str">
            <v>TUBO DE CONCRETO ARMADO PARA AGUAS PLUVIAIS, CLASSE PA-3, COM ENCAIXE PONTA E BOLSA, DIAMETRO NOMINAL DE 400 MM</v>
          </cell>
          <cell r="D4500" t="str">
            <v>M</v>
          </cell>
          <cell r="E4500">
            <v>135.71</v>
          </cell>
          <cell r="F4500">
            <v>135.71</v>
          </cell>
        </row>
        <row r="4501">
          <cell r="B4501">
            <v>12577</v>
          </cell>
          <cell r="C4501" t="str">
            <v>TUBO DE CONCRETO ARMADO PARA AGUAS PLUVIAIS, CLASSE PA-3, COM ENCAIXE PONTA E BOLSA, DIAMETRO NOMINAL DE 500 MM</v>
          </cell>
          <cell r="D4501" t="str">
            <v>M</v>
          </cell>
          <cell r="E4501">
            <v>182.85</v>
          </cell>
          <cell r="F4501">
            <v>182.85</v>
          </cell>
        </row>
        <row r="4502">
          <cell r="B4502">
            <v>12578</v>
          </cell>
          <cell r="C4502" t="str">
            <v>TUBO DE CONCRETO ARMADO PARA AGUAS PLUVIAIS, CLASSE PA-3, COM ENCAIXE PONTA E BOLSA, DIAMETRO NOMINAL DE 600 MM</v>
          </cell>
          <cell r="D4502" t="str">
            <v>M</v>
          </cell>
          <cell r="E4502">
            <v>221.42</v>
          </cell>
          <cell r="F4502">
            <v>221.42</v>
          </cell>
        </row>
        <row r="4503">
          <cell r="B4503">
            <v>12579</v>
          </cell>
          <cell r="C4503" t="str">
            <v>TUBO DE CONCRETO ARMADO PARA AGUAS PLUVIAIS, CLASSE PA-3, COM ENCAIXE PONTA E BOLSA, DIAMETRO NOMINAL DE 700 MM</v>
          </cell>
          <cell r="D4503" t="str">
            <v>M</v>
          </cell>
          <cell r="E4503">
            <v>381.42</v>
          </cell>
          <cell r="F4503">
            <v>381.42</v>
          </cell>
        </row>
        <row r="4504">
          <cell r="B4504">
            <v>12580</v>
          </cell>
          <cell r="C4504" t="str">
            <v>TUBO DE CONCRETO ARMADO PARA AGUAS PLUVIAIS, CLASSE PA-3, COM ENCAIXE PONTA E BOLSA, DIAMETRO NOMINAL DE 800 MM</v>
          </cell>
          <cell r="D4504" t="str">
            <v>M</v>
          </cell>
          <cell r="E4504">
            <v>397.42</v>
          </cell>
          <cell r="F4504">
            <v>397.42</v>
          </cell>
        </row>
        <row r="4505">
          <cell r="B4505">
            <v>12581</v>
          </cell>
          <cell r="C4505" t="str">
            <v>TUBO DE CONCRETO ARMADO PARA AGUAS PLUVIAIS, CLASSE PA-3, COM ENCAIXE PONTA E BOLSA, DIAMETRO NOMINAL DE 900 MM</v>
          </cell>
          <cell r="D4505" t="str">
            <v>M</v>
          </cell>
          <cell r="E4505">
            <v>425.71</v>
          </cell>
          <cell r="F4505">
            <v>425.71</v>
          </cell>
        </row>
        <row r="4506">
          <cell r="B4506">
            <v>7720</v>
          </cell>
          <cell r="C4506" t="str">
            <v>TUBO DE CONCRETO ARMADO PARA ESGOTO SANITARIO, CLASSE EA-2, COM ENCAIXE PONTA E BOLSA, COM JUNTA ELASTICA, DIAMETRO NOMINAL DE 1000 MM</v>
          </cell>
          <cell r="D4506" t="str">
            <v>M</v>
          </cell>
          <cell r="E4506">
            <v>665.71</v>
          </cell>
          <cell r="F4506">
            <v>665.71</v>
          </cell>
        </row>
        <row r="4507">
          <cell r="B4507">
            <v>40335</v>
          </cell>
          <cell r="C4507" t="str">
            <v>TUBO DE CONCRETO ARMADO PARA ESGOTO SANITARIO, CLASSE EA-2, COM ENCAIXE PONTA E BOLSA, COM JUNTA ELASTICA, DIAMETRO NOMINAL DE 300 MM</v>
          </cell>
          <cell r="D4507" t="str">
            <v>M</v>
          </cell>
          <cell r="E4507">
            <v>139.28</v>
          </cell>
          <cell r="F4507">
            <v>139.28</v>
          </cell>
        </row>
        <row r="4508">
          <cell r="B4508">
            <v>7740</v>
          </cell>
          <cell r="C4508" t="str">
            <v>TUBO DE CONCRETO ARMADO PARA ESGOTO SANITARIO, CLASSE EA-2, COM ENCAIXE PONTA E BOLSA, COM JUNTA ELASTICA, DIAMETRO NOMINAL DE 400 MM</v>
          </cell>
          <cell r="D4508" t="str">
            <v>M</v>
          </cell>
          <cell r="E4508">
            <v>142.85</v>
          </cell>
          <cell r="F4508">
            <v>142.85</v>
          </cell>
        </row>
        <row r="4509">
          <cell r="B4509">
            <v>7741</v>
          </cell>
          <cell r="C4509" t="str">
            <v>TUBO DE CONCRETO ARMADO PARA ESGOTO SANITARIO, CLASSE EA-2, COM ENCAIXE PONTA E BOLSA, COM JUNTA ELASTICA, DIAMETRO NOMINAL DE 500 MM</v>
          </cell>
          <cell r="D4509" t="str">
            <v>M</v>
          </cell>
          <cell r="E4509">
            <v>264.27999999999997</v>
          </cell>
          <cell r="F4509">
            <v>264.27999999999997</v>
          </cell>
        </row>
        <row r="4510">
          <cell r="B4510">
            <v>7774</v>
          </cell>
          <cell r="C4510" t="str">
            <v>TUBO DE CONCRETO ARMADO PARA ESGOTO SANITARIO, CLASSE EA-2, COM ENCAIXE PONTA E BOLSA, COM JUNTA ELASTICA, DIAMETRO NOMINAL DE 600 MM</v>
          </cell>
          <cell r="D4510" t="str">
            <v>M</v>
          </cell>
          <cell r="E4510">
            <v>324.27999999999997</v>
          </cell>
          <cell r="F4510">
            <v>324.27999999999997</v>
          </cell>
        </row>
        <row r="4511">
          <cell r="B4511">
            <v>7744</v>
          </cell>
          <cell r="C4511" t="str">
            <v>TUBO DE CONCRETO ARMADO PARA ESGOTO SANITARIO, CLASSE EA-2, COM ENCAIXE PONTA E BOLSA, COM JUNTA ELASTICA, DIAMETRO NOMINAL DE 700 MM</v>
          </cell>
          <cell r="D4511" t="str">
            <v>M</v>
          </cell>
          <cell r="E4511">
            <v>423.57</v>
          </cell>
          <cell r="F4511">
            <v>423.57</v>
          </cell>
        </row>
        <row r="4512">
          <cell r="B4512">
            <v>7773</v>
          </cell>
          <cell r="C4512" t="str">
            <v>TUBO DE CONCRETO ARMADO PARA ESGOTO SANITARIO, CLASSE EA-2, COM ENCAIXE PONTA E BOLSA, COM JUNTA ELASTICA, DIAMETRO NOMINAL DE 800 MM</v>
          </cell>
          <cell r="D4512" t="str">
            <v>M</v>
          </cell>
          <cell r="E4512">
            <v>432.92</v>
          </cell>
          <cell r="F4512">
            <v>432.92</v>
          </cell>
        </row>
        <row r="4513">
          <cell r="B4513">
            <v>7754</v>
          </cell>
          <cell r="C4513" t="str">
            <v>TUBO DE CONCRETO ARMADO PARA ESGOTO SANITARIO, CLASSE EA-2, COM ENCAIXE PONTA E BOLSA, COM JUNTA ELASTICA, DIAMETRO NOMINAL DE 900 MM</v>
          </cell>
          <cell r="D4513" t="str">
            <v>M</v>
          </cell>
          <cell r="E4513">
            <v>656.42</v>
          </cell>
          <cell r="F4513">
            <v>656.42</v>
          </cell>
        </row>
        <row r="4514">
          <cell r="B4514">
            <v>7735</v>
          </cell>
          <cell r="C4514" t="str">
            <v>TUBO DE CONCRETO ARMADO PARA ESGOTO SANITARIO, CLASSE EA-3, COM ENCAIXE PONTA E BOLSA, COM JUNTA ELASTICA, DIAMETRO NOMINAL DE 1000 MM</v>
          </cell>
          <cell r="D4514" t="str">
            <v>M</v>
          </cell>
          <cell r="E4514">
            <v>850</v>
          </cell>
          <cell r="F4514">
            <v>850</v>
          </cell>
        </row>
        <row r="4515">
          <cell r="B4515">
            <v>7755</v>
          </cell>
          <cell r="C4515" t="str">
            <v>TUBO DE CONCRETO ARMADO PARA ESGOTO SANITARIO, CLASSE EA-3, COM ENCAIXE PONTA E BOLSA, COM JUNTA ELASTICA, DIAMETRO NOMINAL DE 400 MM</v>
          </cell>
          <cell r="D4515" t="str">
            <v>M</v>
          </cell>
          <cell r="E4515">
            <v>168.57</v>
          </cell>
          <cell r="F4515">
            <v>168.57</v>
          </cell>
        </row>
        <row r="4516">
          <cell r="B4516">
            <v>7776</v>
          </cell>
          <cell r="C4516" t="str">
            <v>TUBO DE CONCRETO ARMADO PARA ESGOTO SANITARIO, CLASSE EA-3, COM ENCAIXE PONTA E BOLSA, COM JUNTA ELASTICA, DIAMETRO NOMINAL DE 500 MM</v>
          </cell>
          <cell r="D4516" t="str">
            <v>M</v>
          </cell>
          <cell r="E4516">
            <v>351.42</v>
          </cell>
          <cell r="F4516">
            <v>351.42</v>
          </cell>
        </row>
        <row r="4517">
          <cell r="B4517">
            <v>7743</v>
          </cell>
          <cell r="C4517" t="str">
            <v>TUBO DE CONCRETO ARMADO PARA ESGOTO SANITARIO, CLASSE EA-3, COM ENCAIXE PONTA E BOLSA, COM JUNTA ELASTICA, DIAMETRO NOMINAL DE 600 MM</v>
          </cell>
          <cell r="D4517" t="str">
            <v>M</v>
          </cell>
          <cell r="E4517">
            <v>372.14</v>
          </cell>
          <cell r="F4517">
            <v>372.14</v>
          </cell>
        </row>
        <row r="4518">
          <cell r="B4518">
            <v>7733</v>
          </cell>
          <cell r="C4518" t="str">
            <v>TUBO DE CONCRETO ARMADO PARA ESGOTO SANITARIO, CLASSE EA-3, COM ENCAIXE PONTA E BOLSA, COM JUNTA ELASTICA, DIAMETRO NOMINAL DE 700 MM</v>
          </cell>
          <cell r="D4518" t="str">
            <v>M</v>
          </cell>
          <cell r="E4518">
            <v>485.71</v>
          </cell>
          <cell r="F4518">
            <v>485.71</v>
          </cell>
        </row>
        <row r="4519">
          <cell r="B4519">
            <v>7775</v>
          </cell>
          <cell r="C4519" t="str">
            <v>TUBO DE CONCRETO ARMADO PARA ESGOTO SANITARIO, CLASSE EA-3, COM ENCAIXE PONTA E BOLSA, COM JUNTA ELASTICA, DIAMETRO NOMINAL DE 800 MM</v>
          </cell>
          <cell r="D4519" t="str">
            <v>M</v>
          </cell>
          <cell r="E4519">
            <v>532.14</v>
          </cell>
          <cell r="F4519">
            <v>532.14</v>
          </cell>
        </row>
        <row r="4520">
          <cell r="B4520">
            <v>7734</v>
          </cell>
          <cell r="C4520" t="str">
            <v>TUBO DE CONCRETO ARMADO PARA ESGOTO SANITARIO, CLASSE EA-3, COM ENCAIXE PONTA E BOLSA, COM JUNTA ELASTICA, DIAMETRO NOMINAL DE 900 MM</v>
          </cell>
          <cell r="D4520" t="str">
            <v>M</v>
          </cell>
          <cell r="E4520">
            <v>753.57</v>
          </cell>
          <cell r="F4520">
            <v>753.57</v>
          </cell>
        </row>
        <row r="4521">
          <cell r="B4521">
            <v>7714</v>
          </cell>
          <cell r="C4521" t="str">
            <v>TUBO DE CONCRETO ARMADO, PRE MOLDADO PARA AGUAS PLUVIAIS, CLASSE PA-1, COM ENCAIXE PONTA E BOLSA, DIAMETRO NOMINAL DE 500 MM</v>
          </cell>
          <cell r="D4521" t="str">
            <v>M</v>
          </cell>
          <cell r="E4521">
            <v>105</v>
          </cell>
          <cell r="F4521">
            <v>105</v>
          </cell>
        </row>
        <row r="4522">
          <cell r="B4522">
            <v>37449</v>
          </cell>
          <cell r="C4522" t="str">
            <v>TUBO DE CONCRETO SIMPLES PARA AGUAS PLUVIAIS, CLASSE PS1, COM ENCAIXE MACHO E FEMEA, DIAMETRO NOMINAL DE 200 MM</v>
          </cell>
          <cell r="D4522" t="str">
            <v>M</v>
          </cell>
        </row>
        <row r="4523">
          <cell r="B4523">
            <v>37450</v>
          </cell>
          <cell r="C4523" t="str">
            <v>TUBO DE CONCRETO SIMPLES PARA AGUAS PLUVIAIS, CLASSE PS1, COM ENCAIXE MACHO E FEMEA, DIAMETRO NOMINAL DE 300 MM</v>
          </cell>
          <cell r="D4523" t="str">
            <v>M</v>
          </cell>
        </row>
        <row r="4524">
          <cell r="B4524">
            <v>37451</v>
          </cell>
          <cell r="C4524" t="str">
            <v>TUBO DE CONCRETO SIMPLES PARA AGUAS PLUVIAIS, CLASSE PS1, COM ENCAIXE MACHO E FEMEA, DIAMETRO NOMINAL DE 400 MM</v>
          </cell>
          <cell r="D4524" t="str">
            <v>M</v>
          </cell>
        </row>
        <row r="4525">
          <cell r="B4525">
            <v>37452</v>
          </cell>
          <cell r="C4525" t="str">
            <v>TUBO DE CONCRETO SIMPLES PARA AGUAS PLUVIAIS, CLASSE PS1, COM ENCAIXE MACHO E FEMEA, DIAMETRO NOMINAL DE 500 MM</v>
          </cell>
          <cell r="D4525" t="str">
            <v>M</v>
          </cell>
        </row>
        <row r="4526">
          <cell r="B4526">
            <v>37453</v>
          </cell>
          <cell r="C4526" t="str">
            <v>TUBO DE CONCRETO SIMPLES PARA AGUAS PLUVIAIS, CLASSE PS1, COM ENCAIXE MACHO E FEMEA, DIAMETRO NOMINAL DE 600 MM</v>
          </cell>
          <cell r="D4526" t="str">
            <v>M</v>
          </cell>
        </row>
        <row r="4527">
          <cell r="B4527">
            <v>7778</v>
          </cell>
          <cell r="C4527" t="str">
            <v>TUBO DE CONCRETO SIMPLES PARA AGUAS PLUVIAIS, CLASSE PS1, COM ENCAIXE PONTA E BOLSA, DIAMETRO NOMINAL DE 200 MM</v>
          </cell>
          <cell r="D4527" t="str">
            <v>M</v>
          </cell>
        </row>
        <row r="4528">
          <cell r="B4528">
            <v>7796</v>
          </cell>
          <cell r="C4528" t="str">
            <v>TUBO DE CONCRETO SIMPLES PARA AGUAS PLUVIAIS, CLASSE PS1, COM ENCAIXE PONTA E BOLSA, DIAMETRO NOMINAL DE 300 MM</v>
          </cell>
          <cell r="D4528" t="str">
            <v>M</v>
          </cell>
        </row>
        <row r="4529">
          <cell r="B4529">
            <v>7781</v>
          </cell>
          <cell r="C4529" t="str">
            <v>TUBO DE CONCRETO SIMPLES PARA AGUAS PLUVIAIS, CLASSE PS1, COM ENCAIXE PONTA E BOLSA, DIAMETRO NOMINAL DE 400 MM</v>
          </cell>
          <cell r="D4529" t="str">
            <v>M</v>
          </cell>
        </row>
        <row r="4530">
          <cell r="B4530">
            <v>7795</v>
          </cell>
          <cell r="C4530" t="str">
            <v>TUBO DE CONCRETO SIMPLES PARA AGUAS PLUVIAIS, CLASSE PS1, COM ENCAIXE PONTA E BOLSA, DIAMETRO NOMINAL DE 500 MM</v>
          </cell>
          <cell r="D4530" t="str">
            <v>M</v>
          </cell>
        </row>
        <row r="4531">
          <cell r="B4531">
            <v>7791</v>
          </cell>
          <cell r="C4531" t="str">
            <v>TUBO DE CONCRETO SIMPLES PARA AGUAS PLUVIAIS, CLASSE PS1, COM ENCAIXE PONTA E BOLSA, DIAMETRO NOMINAL DE 600 MM</v>
          </cell>
          <cell r="D4531" t="str">
            <v>M</v>
          </cell>
        </row>
        <row r="4532">
          <cell r="B4532">
            <v>7783</v>
          </cell>
          <cell r="C4532" t="str">
            <v>TUBO DE CONCRETO SIMPLES PARA AGUAS PLUVIAIS, CLASSE PS2, COM ENCAIXE PONTA E BOLSA, DIAMETRO NOMINAL DE 200 MM</v>
          </cell>
          <cell r="D4532" t="str">
            <v>M</v>
          </cell>
        </row>
        <row r="4533">
          <cell r="B4533">
            <v>7790</v>
          </cell>
          <cell r="C4533" t="str">
            <v>TUBO DE CONCRETO SIMPLES PARA AGUAS PLUVIAIS, CLASSE PS2, COM ENCAIXE PONTA E BOLSA, DIAMETRO NOMINAL DE 300 MM</v>
          </cell>
          <cell r="D4533" t="str">
            <v>M</v>
          </cell>
        </row>
        <row r="4534">
          <cell r="B4534">
            <v>7785</v>
          </cell>
          <cell r="C4534" t="str">
            <v>TUBO DE CONCRETO SIMPLES PARA AGUAS PLUVIAIS, CLASSE PS2, COM ENCAIXE PONTA E BOLSA, DIAMETRO NOMINAL DE 400 MM</v>
          </cell>
          <cell r="D4534" t="str">
            <v>M</v>
          </cell>
        </row>
        <row r="4535">
          <cell r="B4535">
            <v>7792</v>
          </cell>
          <cell r="C4535" t="str">
            <v>TUBO DE CONCRETO SIMPLES PARA AGUAS PLUVIAIS, CLASSE PS2, COM ENCAIXE PONTA E BOLSA, DIAMETRO NOMINAL DE 500 MM</v>
          </cell>
          <cell r="D4535" t="str">
            <v>M</v>
          </cell>
        </row>
        <row r="4536">
          <cell r="B4536">
            <v>7793</v>
          </cell>
          <cell r="C4536" t="str">
            <v>TUBO DE CONCRETO SIMPLES PARA AGUAS PLUVIAIS, CLASSE PS2, COM ENCAIXE PONTA E BOLSA, DIAMETRO NOMINAL DE 600 MM</v>
          </cell>
          <cell r="D4536" t="str">
            <v>M</v>
          </cell>
        </row>
        <row r="4537">
          <cell r="B4537">
            <v>13159</v>
          </cell>
          <cell r="C4537" t="str">
            <v>TUBO DE CONCRETO SIMPLES PARA ESGOTO SANITARIO, CLASSE ES, COM ENCAIXE PONTA E BOLSA, COM JUNTA ELASTICA, DIAMETRO NOMINAL DE 400 MM</v>
          </cell>
          <cell r="D4537" t="str">
            <v>M</v>
          </cell>
        </row>
        <row r="4538">
          <cell r="B4538">
            <v>13168</v>
          </cell>
          <cell r="C4538" t="str">
            <v>TUBO DE CONCRETO SIMPLES PARA ESGOTO SANITARIO, CLASSE ES, COM ENCAIXE PONTA E BOLSA, COM JUNTA ELASTICA, DIAMETRO NOMINAL DE 500 MM</v>
          </cell>
          <cell r="D4538" t="str">
            <v>M</v>
          </cell>
        </row>
        <row r="4539">
          <cell r="B4539">
            <v>13173</v>
          </cell>
          <cell r="C4539" t="str">
            <v>TUBO DE CONCRETO SIMPLES PARA ESGOTO SANITARIO, CLASSE ES, COM ENCAIXE PONTA E BOLSA, COM JUNTA ELASTICA, DIAMETRO NOMINAL DE 600 MM</v>
          </cell>
          <cell r="D4539" t="str">
            <v>M</v>
          </cell>
        </row>
        <row r="4540">
          <cell r="B4540">
            <v>12583</v>
          </cell>
          <cell r="C4540" t="str">
            <v>TUBO DE CONCRETO SIMPLES POROSO PARA DRENAGEM (DRENO POROSO), COM ENCAIXE MACHO E FEMEA, DIAMETRO NOMINAL DE 200 MM</v>
          </cell>
          <cell r="D4540" t="str">
            <v>M</v>
          </cell>
        </row>
        <row r="4541">
          <cell r="B4541">
            <v>12584</v>
          </cell>
          <cell r="C4541" t="str">
            <v>TUBO DE CONCRETO SIMPLES POROSO PARA DRENAGEM (DRENO POROSO), COM ENCAIXE MACHO E FEMEA, DIAMETRO NOMINAL DE 300 MM</v>
          </cell>
          <cell r="D4541" t="str">
            <v>M</v>
          </cell>
        </row>
        <row r="4542">
          <cell r="B4542">
            <v>12613</v>
          </cell>
          <cell r="C4542" t="str">
            <v>TUBO DE DESCARGA, TIPO BENGALA, PARA LIGACAO CAIXA DE DESCARGA - EMBUTIR, PVC, 40 MM X 150 CM</v>
          </cell>
          <cell r="D4542" t="str">
            <v>UN</v>
          </cell>
          <cell r="E4542">
            <v>15.23</v>
          </cell>
          <cell r="F4542">
            <v>15.23</v>
          </cell>
        </row>
        <row r="4543">
          <cell r="B4543">
            <v>1031</v>
          </cell>
          <cell r="C4543" t="str">
            <v>TUBO DE DESCIDA EXTERNO, DE PVC, PARA CAIXA DE DESCARGA EXTERNA ALTA - DIAMETRO DE 40 MM E ALTURA DE APROXIMADAMENTE 1,55 M</v>
          </cell>
          <cell r="D4543" t="str">
            <v>UN</v>
          </cell>
          <cell r="E4543">
            <v>13</v>
          </cell>
          <cell r="F4543">
            <v>13</v>
          </cell>
        </row>
        <row r="4544">
          <cell r="B4544">
            <v>39707</v>
          </cell>
          <cell r="C4544" t="str">
            <v>TUBO DE ESPUMA DE POLIETILENO EXPANDIDO FLEXIVEL PARA ISOLAMENTO TERMICO DE TUBULACAO DE AR CONDICIONADO, AGUA QUENTE, DN 1 1/2", E= 10 MM</v>
          </cell>
          <cell r="D4544" t="str">
            <v>M</v>
          </cell>
        </row>
        <row r="4545">
          <cell r="B4545">
            <v>39708</v>
          </cell>
          <cell r="C4545" t="str">
            <v>TUBO DE ESPUMA DE POLIETILENO EXPANDIDO FLEXIVEL PARA ISOLAMENTO TERMICO DE TUBULACAO DE AR CONDICIONADO, AGUA QUENTE, DN 1 1/4", E= 10 MM</v>
          </cell>
          <cell r="D4545" t="str">
            <v>M</v>
          </cell>
        </row>
        <row r="4546">
          <cell r="B4546">
            <v>39710</v>
          </cell>
          <cell r="C4546" t="str">
            <v>TUBO DE ESPUMA DE POLIETILENO EXPANDIDO FLEXIVEL PARA ISOLAMENTO TERMICO DE TUBULACAO DE AR CONDICIONADO, AGUA QUENTE, DN 1 1/8", E= 10 MM</v>
          </cell>
          <cell r="D4546" t="str">
            <v>M</v>
          </cell>
        </row>
        <row r="4547">
          <cell r="B4547">
            <v>39709</v>
          </cell>
          <cell r="C4547" t="str">
            <v>TUBO DE ESPUMA DE POLIETILENO EXPANDIDO FLEXIVEL PARA ISOLAMENTO TERMICO DE TUBULACAO DE AR CONDICIONADO, AGUA QUENTE, DN 1 3/8", E= 10 MM</v>
          </cell>
          <cell r="D4547" t="str">
            <v>M</v>
          </cell>
        </row>
        <row r="4548">
          <cell r="B4548">
            <v>39711</v>
          </cell>
          <cell r="C4548" t="str">
            <v>TUBO DE ESPUMA DE POLIETILENO EXPANDIDO FLEXIVEL PARA ISOLAMENTO TERMICO DE TUBULACAO DE AR CONDICIONADO, AGUA QUENTE, DN 1 5/8", E= 10 MM</v>
          </cell>
          <cell r="D4548" t="str">
            <v>M</v>
          </cell>
        </row>
        <row r="4549">
          <cell r="B4549">
            <v>39714</v>
          </cell>
          <cell r="C4549" t="str">
            <v>TUBO DE ESPUMA DE POLIETILENO EXPANDIDO FLEXIVEL PARA ISOLAMENTO TERMICO DE TUBULACAO DE AR CONDICIONADO, AGUA QUENTE, DN 1", E= 10 MM</v>
          </cell>
          <cell r="D4549" t="str">
            <v>M</v>
          </cell>
        </row>
        <row r="4550">
          <cell r="B4550">
            <v>39712</v>
          </cell>
          <cell r="C4550" t="str">
            <v>TUBO DE ESPUMA DE POLIETILENO EXPANDIDO FLEXIVEL PARA ISOLAMENTO TERMICO DE TUBULACAO DE AR CONDICIONADO, AGUA QUENTE, DN 1/2", E= 10 MM</v>
          </cell>
          <cell r="D4550" t="str">
            <v>M</v>
          </cell>
        </row>
        <row r="4551">
          <cell r="B4551">
            <v>39713</v>
          </cell>
          <cell r="C4551" t="str">
            <v>TUBO DE ESPUMA DE POLIETILENO EXPANDIDO FLEXIVEL PARA ISOLAMENTO TERMICO DE TUBULACAO DE AR CONDICIONADO, AGUA QUENTE, DN 1/4", E= 10 MM</v>
          </cell>
          <cell r="D4551" t="str">
            <v>M</v>
          </cell>
        </row>
        <row r="4552">
          <cell r="B4552">
            <v>39715</v>
          </cell>
          <cell r="C4552" t="str">
            <v>TUBO DE ESPUMA DE POLIETILENO EXPANDIDO FLEXIVEL PARA ISOLAMENTO TERMICO DE TUBULACAO DE AR CONDICIONADO, AGUA QUENTE, DN 3/4", E= 10 MM</v>
          </cell>
          <cell r="D4552" t="str">
            <v>M</v>
          </cell>
        </row>
        <row r="4553">
          <cell r="B4553">
            <v>39716</v>
          </cell>
          <cell r="C4553" t="str">
            <v>TUBO DE ESPUMA DE POLIETILENO EXPANDIDO FLEXIVEL PARA ISOLAMENTO TERMICO DE TUBULACAO DE AR CONDICIONADO, AGUA QUENTE, DN 3/8", E= 10 MM</v>
          </cell>
          <cell r="D4553" t="str">
            <v>M</v>
          </cell>
        </row>
        <row r="4554">
          <cell r="B4554">
            <v>39718</v>
          </cell>
          <cell r="C4554" t="str">
            <v>TUBO DE ESPUMA DE POLIETILENO EXPANDIDO FLEXIVEL PARA ISOLAMENTO TERMICO DE TUBULACAO DE AR CONDICIONADO, AGUA QUENTE, DN 7/8", E= 10 MM</v>
          </cell>
          <cell r="D4554" t="str">
            <v>M</v>
          </cell>
        </row>
        <row r="4555">
          <cell r="B4555">
            <v>9813</v>
          </cell>
          <cell r="C4555" t="str">
            <v>TUBO DE POLIETILENO DE ALTA DENSIDADE (PEAD), PE-80, DE = 20 MM X 2,3 MM DE PAREDE, PARA LIGACAO DE AGUA PREDIAL (NBR 15561)</v>
          </cell>
          <cell r="D4555" t="str">
            <v>M</v>
          </cell>
        </row>
        <row r="4556">
          <cell r="B4556">
            <v>9815</v>
          </cell>
          <cell r="C4556" t="str">
            <v>TUBO DE POLIETILENO DE ALTA DENSIDADE (PEAD), PE-80, DE = 32 MM X 3,0 MM DE PAREDE, PARA LIGACAO DE AGUA PREDIAL (NBR 15561)</v>
          </cell>
          <cell r="D4556" t="str">
            <v>M</v>
          </cell>
        </row>
        <row r="4557">
          <cell r="B4557">
            <v>44543</v>
          </cell>
          <cell r="C4557" t="str">
            <v>TUBO DE POLIETILENO DE ALTA DENSIDADE, PEAD, PE-80, DE = 1000 MM X 38,5 MM PAREDE, (SDR 26 - PN 05) PARA REDE DE AGUA OU ESGOTO (NBR 15561)</v>
          </cell>
          <cell r="D4557" t="str">
            <v>M</v>
          </cell>
        </row>
        <row r="4558">
          <cell r="B4558">
            <v>44526</v>
          </cell>
          <cell r="C4558" t="str">
            <v>TUBO DE POLIETILENO DE ALTA DENSIDADE, PEAD, PE-80, DE = 110 MM X 10,0 MM PAREDE, (SDR 11 - PN 12,5) PARA REDE DE AGUA OU ESGOTO (NBR 15561)</v>
          </cell>
          <cell r="D4558" t="str">
            <v>M</v>
          </cell>
        </row>
        <row r="4559">
          <cell r="B4559">
            <v>44545</v>
          </cell>
          <cell r="C4559" t="str">
            <v>TUBO DE POLIETILENO DE ALTA DENSIDADE, PEAD, PE-80, DE = 160 MM X 14,6 MM PAREDE, (SDR 11 - PN 12,5) PARA REDE DE AGUA OU ESGOTO (NBR 15561)</v>
          </cell>
          <cell r="D4559" t="str">
            <v>M</v>
          </cell>
        </row>
        <row r="4560">
          <cell r="B4560">
            <v>44525</v>
          </cell>
          <cell r="C4560" t="str">
            <v>TUBO DE POLIETILENO DE ALTA DENSIDADE, PEAD, PE-80, DE = 900 MM X 34,7 MM PAREDE, (SDR 26 - PN 05) PARA REDE DE AGUA OU ESGOTO (NBR 15561)</v>
          </cell>
          <cell r="D4560" t="str">
            <v>M</v>
          </cell>
        </row>
        <row r="4561">
          <cell r="B4561">
            <v>44547</v>
          </cell>
          <cell r="C4561" t="str">
            <v>TUBO DE POLIETILENO DE ALTA DENSIDADE, PEAD, PE-80, DE= 200 MM X 18,2 MM PAREDE, (SDR 11 - PN 12,5) PARA REDE DE AGUA OU ESGOTO (NBR 15561)</v>
          </cell>
          <cell r="D4561" t="str">
            <v>M</v>
          </cell>
        </row>
        <row r="4562">
          <cell r="B4562">
            <v>44519</v>
          </cell>
          <cell r="C4562" t="str">
            <v>TUBO DE POLIETILENO DE ALTA DENSIDADE, PEAD, PE-80, DE= 315 MM X 28,7 MM PAREDE, (SDR 11 - PN 12,5) PARA REDE DE AGUA OU ESGOTO (NBR 15561)</v>
          </cell>
          <cell r="D4562" t="str">
            <v>M</v>
          </cell>
        </row>
        <row r="4563">
          <cell r="B4563">
            <v>44520</v>
          </cell>
          <cell r="C4563" t="str">
            <v>TUBO DE POLIETILENO DE ALTA DENSIDADE, PEAD, PE-80, DE= 400 MM X 36,4 MM PAREDE, (SDR 11 - PN 12,5) PARA REDE DE AGUA OU ESGOTO (NBR 15561)</v>
          </cell>
          <cell r="D4563" t="str">
            <v>M</v>
          </cell>
        </row>
        <row r="4564">
          <cell r="B4564">
            <v>44521</v>
          </cell>
          <cell r="C4564" t="str">
            <v>TUBO DE POLIETILENO DE ALTA DENSIDADE, PEAD, PE-80, DE= 50 MM X 4,6 MM PAREDE, (SDR 11 - PN 12,5) PARA REDE DE AGUA OU ESGOTO ( NBR 15561)</v>
          </cell>
          <cell r="D4564" t="str">
            <v>M</v>
          </cell>
        </row>
        <row r="4565">
          <cell r="B4565">
            <v>44522</v>
          </cell>
          <cell r="C4565" t="str">
            <v>TUBO DE POLIETILENO DE ALTA DENSIDADE, PEAD, PE-80, DE= 500 MM X 45,5 MM PAREDE, (SDR 11 - PN 12,5) PARA REDE DE AGUA OU ESGOTO (NBR 15561)</v>
          </cell>
          <cell r="D4565" t="str">
            <v>M</v>
          </cell>
        </row>
        <row r="4566">
          <cell r="B4566">
            <v>44523</v>
          </cell>
          <cell r="C4566" t="str">
            <v>TUBO DE POLIETILENO DE ALTA DENSIDADE, PEAD, PE-80, DE= 630 MM X 57,3 MM PAREDE (SDR 11 - PN 12,5) PARA REDE DE AGUA OU ESGOTO (NBR 15561)</v>
          </cell>
          <cell r="D4566" t="str">
            <v>M</v>
          </cell>
        </row>
        <row r="4567">
          <cell r="B4567">
            <v>44527</v>
          </cell>
          <cell r="C4567" t="str">
            <v>TUBO DE POLIETILENO DE ALTA DENSIDADE, PEAD, PE-80, DE= 730 MM X 34,1 MM PAREDE, (SDR 21 - PN 06) PARA REDE DE AGUA OU ESGOTO (NBR 15561)</v>
          </cell>
          <cell r="D4567" t="str">
            <v>M</v>
          </cell>
        </row>
        <row r="4568">
          <cell r="B4568">
            <v>44524</v>
          </cell>
          <cell r="C4568" t="str">
            <v>TUBO DE POLIETILENO DE ALTA DENSIDADE, PEAD, PE-80, DE= 75 MM X 6,9 MM PAREDE, (SRD 11 - PN 12,5) PARA REDE DE AGUA OU ESGOTO (NBR 15561)</v>
          </cell>
          <cell r="D4568" t="str">
            <v>M</v>
          </cell>
        </row>
        <row r="4569">
          <cell r="B4569">
            <v>44542</v>
          </cell>
          <cell r="C4569" t="str">
            <v>TUBO DE POLIETILENO DE ALTA DENSIDADE, PEAD, PE-80, DE= 800 MM X 30,8 MM PAREDE, (SDR 26 - PN 05) PARA REDE DE AGUA OU ESGOTO (NBR 15561)</v>
          </cell>
          <cell r="D4569" t="str">
            <v>M</v>
          </cell>
        </row>
        <row r="4570">
          <cell r="B4570">
            <v>9877</v>
          </cell>
          <cell r="C4570" t="str">
            <v>TUBO DE PVC, PBL, TIPO LEVE, DN = 250 MM, PARA VENTILACAO</v>
          </cell>
          <cell r="D4570" t="str">
            <v>M</v>
          </cell>
          <cell r="E4570">
            <v>110.94</v>
          </cell>
          <cell r="F4570">
            <v>110.94</v>
          </cell>
        </row>
        <row r="4571">
          <cell r="B4571">
            <v>9878</v>
          </cell>
          <cell r="C4571" t="str">
            <v>TUBO DE PVC, PBL, TIPO LEVE, DN = 300 MM, PARA VENTILACAO</v>
          </cell>
          <cell r="D4571" t="str">
            <v>M</v>
          </cell>
          <cell r="E4571">
            <v>136.57</v>
          </cell>
          <cell r="F4571">
            <v>136.57</v>
          </cell>
        </row>
        <row r="4572">
          <cell r="B4572">
            <v>41986</v>
          </cell>
          <cell r="C4572" t="str">
            <v>TUBO DE REVESTIMENTO, EM ACO, CORPO SCHEDULE 40, PONTEIRA SCHEDULE 80, ROSQUEAVEL E SEGMENTADO PARA PERFURACAO, DIAMETRO 10" (273 MM)</v>
          </cell>
          <cell r="D4572" t="str">
            <v>M</v>
          </cell>
          <cell r="E4572">
            <v>4172.67</v>
          </cell>
          <cell r="F4572">
            <v>4172.67</v>
          </cell>
        </row>
        <row r="4573">
          <cell r="B4573">
            <v>43422</v>
          </cell>
          <cell r="C4573" t="str">
            <v>TUBO DE REVESTIMENTO, EM ACO, CORPO SCHEDULE 40, PONTEIRA SCHEDULE 80, ROSQUEAVEL E SEGMENTADO PARA PERFURACAO, DIAMETRO 12" (320 MM)</v>
          </cell>
          <cell r="D4573" t="str">
            <v>M</v>
          </cell>
          <cell r="E4573">
            <v>5117.37</v>
          </cell>
          <cell r="F4573">
            <v>5117.37</v>
          </cell>
        </row>
        <row r="4574">
          <cell r="B4574">
            <v>41987</v>
          </cell>
          <cell r="C4574" t="str">
            <v>TUBO DE REVESTIMENTO, EM ACO, CORPO SCHEDULE 40, PONTEIRA SCHEDULE 80, ROSQUEAVEL E SEGMENTADO PARA PERFURACAO, DIAMETRO 14" (400 MM)</v>
          </cell>
          <cell r="D4574" t="str">
            <v>M</v>
          </cell>
          <cell r="E4574">
            <v>5931.46</v>
          </cell>
          <cell r="F4574">
            <v>5931.46</v>
          </cell>
        </row>
        <row r="4575">
          <cell r="B4575">
            <v>41988</v>
          </cell>
          <cell r="C4575" t="str">
            <v>TUBO DE REVESTIMENTO, EM ACO, CORPO SCHEDULE 40, PONTEIRA SCHEDULE 80, ROSQUEAVEL E SEGMENTADO PARA PERFURACAO, DIAMETRO 16" (450 MM)</v>
          </cell>
          <cell r="D4575" t="str">
            <v>M</v>
          </cell>
          <cell r="E4575">
            <v>7834.61</v>
          </cell>
          <cell r="F4575">
            <v>7834.61</v>
          </cell>
        </row>
        <row r="4576">
          <cell r="B4576">
            <v>41697</v>
          </cell>
          <cell r="C4576" t="str">
            <v>TUBO DE REVESTIMENTO, EM ACO, CORPO SCHEDULE 40, PONTEIRA SCHEDULE 80, ROSQUEAVEL E SEGMENTADO PARA PERFURACAO, DIAMETRO 4" (450 MM)</v>
          </cell>
          <cell r="D4576" t="str">
            <v>M</v>
          </cell>
          <cell r="E4576">
            <v>1388.66</v>
          </cell>
          <cell r="F4576">
            <v>1388.66</v>
          </cell>
        </row>
        <row r="4577">
          <cell r="B4577">
            <v>41985</v>
          </cell>
          <cell r="C4577" t="str">
            <v>TUBO DE REVESTIMENTO, EM ACO, CORPO SCHEDULE 40, PONTEIRA SCHEDULE 80, ROSQUEAVEL E SEGMENTADO PARA PERFURACAO, DIAMETRO 6" (200 MM)</v>
          </cell>
          <cell r="D4577" t="str">
            <v>M</v>
          </cell>
          <cell r="E4577">
            <v>1934.03</v>
          </cell>
          <cell r="F4577">
            <v>1934.03</v>
          </cell>
        </row>
        <row r="4578">
          <cell r="B4578">
            <v>41699</v>
          </cell>
          <cell r="C4578" t="str">
            <v>TUBO DE REVESTIMENTO, EM ACO, CORPO SCHEDULE 40, PONTEIRA SCHEDULE 80, ROSQUEAVEL E SEGMENTADO PARA PERFURACAO, DIAMETRO 8" (200 MM)</v>
          </cell>
          <cell r="D4578" t="str">
            <v>M</v>
          </cell>
          <cell r="E4578">
            <v>2753.97</v>
          </cell>
          <cell r="F4578">
            <v>2753.97</v>
          </cell>
        </row>
        <row r="4579">
          <cell r="B4579">
            <v>38053</v>
          </cell>
          <cell r="C4579" t="str">
            <v>TUBO DRENO, CORRUGADO, ESPIRALADO, FLEXIVEL, PERFURADO, EM POLIETILENO DE ALTA DENSIDADE (PEAD), DN *160* MM, (6") PARA DRENAGEM - EM BARRA (NORMA DNIT 093/2006 - EM)</v>
          </cell>
          <cell r="D4579" t="str">
            <v>M</v>
          </cell>
        </row>
        <row r="4580">
          <cell r="B4580">
            <v>38054</v>
          </cell>
          <cell r="C4580" t="str">
            <v>TUBO DRENO, CORRUGADO, ESPIRALADO, FLEXIVEL, PERFURADO, EM POLIETILENO DE ALTA DENSIDADE (PEAD), DN *200* MM, (8") PARA DRENAGEM - EM BARRA (NORMA DNIT 093/2006 - EM)</v>
          </cell>
          <cell r="D4580" t="str">
            <v>M</v>
          </cell>
        </row>
        <row r="4581">
          <cell r="B4581">
            <v>38052</v>
          </cell>
          <cell r="C4581" t="str">
            <v>TUBO DRENO, CORRUGADO, ESPIRALADO, FLEXIVEL, PERFURADO, EM POLIETILENO DE ALTA DENSIDADE (PEAD), DN 100 MM, (4") PARA DRENAGEM - EM ROLO (NORMA DNIT 093/2006 - E.M)</v>
          </cell>
          <cell r="D4581" t="str">
            <v>M</v>
          </cell>
        </row>
        <row r="4582">
          <cell r="B4582">
            <v>38051</v>
          </cell>
          <cell r="C4582" t="str">
            <v>TUBO DRENO, CORRUGADO, ESPIRALADO, FLEXIVEL, PERFURADO, EM POLIETILENO DE ALTA DENSIDADE (PEAD), DN 65 MM, (2 1/2") PARA DRENAGEM - EM ROLO (NORMA DNIT 093/2006 - EM)</v>
          </cell>
          <cell r="D4582" t="str">
            <v>M</v>
          </cell>
        </row>
        <row r="4583">
          <cell r="B4583">
            <v>38787</v>
          </cell>
          <cell r="C4583" t="str">
            <v>TUBO MONOCAMADA PEX, DN 16 MM, PARA AGUA QUENTE E FRIA</v>
          </cell>
          <cell r="D4583" t="str">
            <v>M</v>
          </cell>
        </row>
        <row r="4584">
          <cell r="B4584">
            <v>38825</v>
          </cell>
          <cell r="C4584" t="str">
            <v>TUBO MONOCAMADA PEX, DN 20 MM, PARA AGUA QUENTE E FRIA</v>
          </cell>
          <cell r="D4584" t="str">
            <v>M</v>
          </cell>
        </row>
        <row r="4585">
          <cell r="B4585">
            <v>38826</v>
          </cell>
          <cell r="C4585" t="str">
            <v>TUBO MONOCAMADA PEX, DN 25 MM, PARA AGUA QUENTE E FRIA</v>
          </cell>
          <cell r="D4585" t="str">
            <v>M</v>
          </cell>
        </row>
        <row r="4586">
          <cell r="B4586">
            <v>38827</v>
          </cell>
          <cell r="C4586" t="str">
            <v>TUBO MONOCAMADA PEX, DN 32 MM, PARA AGUA QUENTE E FRIA</v>
          </cell>
          <cell r="D4586" t="str">
            <v>M</v>
          </cell>
        </row>
        <row r="4587">
          <cell r="B4587">
            <v>38828</v>
          </cell>
          <cell r="C4587" t="str">
            <v>TUBO MULTICAMADA PEX GAS, DN *16* MM</v>
          </cell>
          <cell r="D4587" t="str">
            <v>M</v>
          </cell>
        </row>
        <row r="4588">
          <cell r="B4588">
            <v>38829</v>
          </cell>
          <cell r="C4588" t="str">
            <v>TUBO MULTICAMADA PEX GAS, DN *20* MM</v>
          </cell>
          <cell r="D4588" t="str">
            <v>M</v>
          </cell>
        </row>
        <row r="4589">
          <cell r="B4589">
            <v>38830</v>
          </cell>
          <cell r="C4589" t="str">
            <v>TUBO MULTICAMADA PEX GAS, DN *26* MM</v>
          </cell>
          <cell r="D4589" t="str">
            <v>M</v>
          </cell>
        </row>
        <row r="4590">
          <cell r="B4590">
            <v>38831</v>
          </cell>
          <cell r="C4590" t="str">
            <v>TUBO MULTICAMADA PEX GAS, DN *32* MM</v>
          </cell>
          <cell r="D4590" t="str">
            <v>M</v>
          </cell>
        </row>
        <row r="4591">
          <cell r="B4591">
            <v>36274</v>
          </cell>
          <cell r="C4591" t="str">
            <v>TUBO PPR PN 20, DN 20 MM, PARA AGUA QUENTE PREDIAL</v>
          </cell>
          <cell r="D4591" t="str">
            <v>M</v>
          </cell>
        </row>
        <row r="4592">
          <cell r="B4592">
            <v>36278</v>
          </cell>
          <cell r="C4592" t="str">
            <v>TUBO PPR PN 20, DN 25 MM, PARA AGUA QUENTE PREDIAL</v>
          </cell>
          <cell r="D4592" t="str">
            <v>M</v>
          </cell>
        </row>
        <row r="4593">
          <cell r="B4593">
            <v>38977</v>
          </cell>
          <cell r="C4593" t="str">
            <v>TUBO PPR, CLASSE PN 12, DN 110 MM</v>
          </cell>
          <cell r="D4593" t="str">
            <v>M</v>
          </cell>
        </row>
        <row r="4594">
          <cell r="B4594">
            <v>38971</v>
          </cell>
          <cell r="C4594" t="str">
            <v>TUBO PPR, CLASSE PN 12, DN 32 MM</v>
          </cell>
          <cell r="D4594" t="str">
            <v>M</v>
          </cell>
        </row>
        <row r="4595">
          <cell r="B4595">
            <v>38972</v>
          </cell>
          <cell r="C4595" t="str">
            <v>TUBO PPR, CLASSE PN 12, DN 40 MM</v>
          </cell>
          <cell r="D4595" t="str">
            <v>M</v>
          </cell>
        </row>
        <row r="4596">
          <cell r="B4596">
            <v>38973</v>
          </cell>
          <cell r="C4596" t="str">
            <v>TUBO PPR, CLASSE PN 12, DN 50 MM</v>
          </cell>
          <cell r="D4596" t="str">
            <v>M</v>
          </cell>
        </row>
        <row r="4597">
          <cell r="B4597">
            <v>38974</v>
          </cell>
          <cell r="C4597" t="str">
            <v>TUBO PPR, CLASSE PN 12, DN 63 MM</v>
          </cell>
          <cell r="D4597" t="str">
            <v>M</v>
          </cell>
        </row>
        <row r="4598">
          <cell r="B4598">
            <v>38975</v>
          </cell>
          <cell r="C4598" t="str">
            <v>TUBO PPR, CLASSE PN 12, DN 75 MM</v>
          </cell>
          <cell r="D4598" t="str">
            <v>M</v>
          </cell>
        </row>
        <row r="4599">
          <cell r="B4599">
            <v>38976</v>
          </cell>
          <cell r="C4599" t="str">
            <v>TUBO PPR, CLASSE PN 12, DN 90 MM</v>
          </cell>
          <cell r="D4599" t="str">
            <v>M</v>
          </cell>
        </row>
        <row r="4600">
          <cell r="B4600">
            <v>44176</v>
          </cell>
          <cell r="C4600" t="str">
            <v>TUBO PPR, CLASSE PN 20, SOLDAVEL, DN 32 MM PARA AGUA FRIA OU QUENTE PREDIAL</v>
          </cell>
          <cell r="D4600" t="str">
            <v>M</v>
          </cell>
        </row>
        <row r="4601">
          <cell r="B4601">
            <v>38986</v>
          </cell>
          <cell r="C4601" t="str">
            <v>TUBO PPR, CLASSE PN 25, DN 110 MM, PARA AGUA QUENTE E FRIA PREDIAL</v>
          </cell>
          <cell r="D4601" t="str">
            <v>M</v>
          </cell>
        </row>
        <row r="4602">
          <cell r="B4602">
            <v>38978</v>
          </cell>
          <cell r="C4602" t="str">
            <v>TUBO PPR, CLASSE PN 25, DN 20 MM, PARA AGUA QUENTE E FRIA PREDIAL</v>
          </cell>
          <cell r="D4602" t="str">
            <v>M</v>
          </cell>
        </row>
        <row r="4603">
          <cell r="B4603">
            <v>38979</v>
          </cell>
          <cell r="C4603" t="str">
            <v>TUBO PPR, CLASSE PN 25, DN 25 MM, PARA AGUA QUENTE E FRIA PREDIAL</v>
          </cell>
          <cell r="D4603" t="str">
            <v>M</v>
          </cell>
        </row>
        <row r="4604">
          <cell r="B4604">
            <v>38980</v>
          </cell>
          <cell r="C4604" t="str">
            <v>TUBO PPR, CLASSE PN 25, DN 32 MM, PARA AGUA QUENTE E FRIA PREDIAL</v>
          </cell>
          <cell r="D4604" t="str">
            <v>M</v>
          </cell>
        </row>
        <row r="4605">
          <cell r="B4605">
            <v>38981</v>
          </cell>
          <cell r="C4605" t="str">
            <v>TUBO PPR, CLASSE PN 25, DN 40 MM, PARA AGUA QUENTE E FRIA PREDIAL</v>
          </cell>
          <cell r="D4605" t="str">
            <v>M</v>
          </cell>
        </row>
        <row r="4606">
          <cell r="B4606">
            <v>38982</v>
          </cell>
          <cell r="C4606" t="str">
            <v>TUBO PPR, CLASSE PN 25, DN 50 MM, PARA AGUA QUENTE E FRIA PREDIAL</v>
          </cell>
          <cell r="D4606" t="str">
            <v>M</v>
          </cell>
        </row>
        <row r="4607">
          <cell r="B4607">
            <v>38983</v>
          </cell>
          <cell r="C4607" t="str">
            <v>TUBO PPR, CLASSE PN 25, DN 63 MM, PARA AGUA QUENTE E FRIA PREDIAL</v>
          </cell>
          <cell r="D4607" t="str">
            <v>M</v>
          </cell>
        </row>
        <row r="4608">
          <cell r="B4608">
            <v>38984</v>
          </cell>
          <cell r="C4608" t="str">
            <v>TUBO PPR, CLASSE PN 25, DN 75 MM, PARA AGUA QUENTE E FRIA PREDIAL</v>
          </cell>
          <cell r="D4608" t="str">
            <v>M</v>
          </cell>
        </row>
        <row r="4609">
          <cell r="B4609">
            <v>38985</v>
          </cell>
          <cell r="C4609" t="str">
            <v>TUBO PPR, CLASSE PN 25, DN 90 MM, PARA AGUA QUENTE E FRIA PREDIAL</v>
          </cell>
          <cell r="D4609" t="str">
            <v>M</v>
          </cell>
        </row>
        <row r="4610">
          <cell r="B4610">
            <v>38032</v>
          </cell>
          <cell r="C4610" t="str">
            <v>TUBO PVC CORRUGADO, PAREDE DUPLA, JE, DN 150 MM/ DE 160 MM, REDE COLETORA ESGOTO</v>
          </cell>
          <cell r="D4610" t="str">
            <v>M</v>
          </cell>
          <cell r="E4610">
            <v>52.83</v>
          </cell>
          <cell r="F4610">
            <v>52.83</v>
          </cell>
        </row>
        <row r="4611">
          <cell r="B4611">
            <v>38033</v>
          </cell>
          <cell r="C4611" t="str">
            <v>TUBO PVC CORRUGADO, PAREDE DUPLA, JE, DN 200 MM/ DE 200 MM, REDE COLETORA ESGOTO</v>
          </cell>
          <cell r="D4611" t="str">
            <v>M</v>
          </cell>
          <cell r="E4611">
            <v>89.8</v>
          </cell>
          <cell r="F4611">
            <v>89.8</v>
          </cell>
        </row>
        <row r="4612">
          <cell r="B4612">
            <v>38034</v>
          </cell>
          <cell r="C4612" t="str">
            <v>TUBO PVC CORRUGADO, PAREDE DUPLA, JE, DN 250 MM/ DE 250 MM, REDE COLETORA ESGOTO</v>
          </cell>
          <cell r="D4612" t="str">
            <v>M</v>
          </cell>
          <cell r="E4612">
            <v>140.68</v>
          </cell>
          <cell r="F4612">
            <v>140.68</v>
          </cell>
        </row>
        <row r="4613">
          <cell r="B4613">
            <v>38035</v>
          </cell>
          <cell r="C4613" t="str">
            <v>TUBO PVC CORRUGADO, PAREDE DUPLA, JE, DN 300 MM/ DE 315 MM, REDE COLETORA ESGOTO</v>
          </cell>
          <cell r="D4613" t="str">
            <v>M</v>
          </cell>
          <cell r="E4613">
            <v>206.96</v>
          </cell>
          <cell r="F4613">
            <v>206.96</v>
          </cell>
        </row>
        <row r="4614">
          <cell r="B4614">
            <v>38036</v>
          </cell>
          <cell r="C4614" t="str">
            <v>TUBO PVC CORRUGADO, PAREDE DUPLA, JE, DN 350 MM/ DE 355 MM, REDE COLETORA ESGOTO</v>
          </cell>
          <cell r="D4614" t="str">
            <v>M</v>
          </cell>
          <cell r="E4614">
            <v>278.8</v>
          </cell>
          <cell r="F4614">
            <v>278.8</v>
          </cell>
        </row>
        <row r="4615">
          <cell r="B4615">
            <v>38037</v>
          </cell>
          <cell r="C4615" t="str">
            <v>TUBO PVC CORRUGADO, PAREDE DUPLA, JE, DN 400 MM/ DE 400 MM, REDE COLETORA ESGOTO</v>
          </cell>
          <cell r="D4615" t="str">
            <v>M</v>
          </cell>
          <cell r="E4615">
            <v>368.25</v>
          </cell>
          <cell r="F4615">
            <v>368.25</v>
          </cell>
        </row>
        <row r="4616">
          <cell r="B4616">
            <v>9850</v>
          </cell>
          <cell r="C4616" t="str">
            <v>TUBO PVC DE REVESTIMENTO GEOMECANICO NERVURADO REFORCADO, DN = 150 MM, COMPRIMENTO = 2 M</v>
          </cell>
          <cell r="D4616" t="str">
            <v>M</v>
          </cell>
        </row>
        <row r="4617">
          <cell r="B4617">
            <v>9853</v>
          </cell>
          <cell r="C4617" t="str">
            <v>TUBO PVC DE REVESTIMENTO GEOMECANICO NERVURADO REFORCADO, DN = 200 MM, COMPRIMENTO = 2 M</v>
          </cell>
          <cell r="D4617" t="str">
            <v>M</v>
          </cell>
        </row>
        <row r="4618">
          <cell r="B4618">
            <v>9854</v>
          </cell>
          <cell r="C4618" t="str">
            <v>TUBO PVC DE REVESTIMENTO GEOMECANICO NERVURADO STANDARD, DN = 154 MM, COMPRIMENTO = 2 M</v>
          </cell>
          <cell r="D4618" t="str">
            <v>M</v>
          </cell>
        </row>
        <row r="4619">
          <cell r="B4619">
            <v>9851</v>
          </cell>
          <cell r="C4619" t="str">
            <v>TUBO PVC DE REVESTIMENTO GEOMECANICO NERVURADO STANDARD, DN = 206 MM, COMPRIMENTO = 2 M</v>
          </cell>
          <cell r="D4619" t="str">
            <v>M</v>
          </cell>
        </row>
        <row r="4620">
          <cell r="B4620">
            <v>9825</v>
          </cell>
          <cell r="C4620" t="str">
            <v>TUBO PVC DEFOFO, JEI, 1 MPA, DN 100 MM, PARA REDE DE AGUA (NBR 7665)</v>
          </cell>
          <cell r="D4620" t="str">
            <v>M</v>
          </cell>
        </row>
        <row r="4621">
          <cell r="B4621">
            <v>9828</v>
          </cell>
          <cell r="C4621" t="str">
            <v>TUBO PVC DEFOFO, JEI, 1 MPA, DN 150 MM, PARA REDE DE AGUA (NBR 7665)</v>
          </cell>
          <cell r="D4621" t="str">
            <v>M</v>
          </cell>
        </row>
        <row r="4622">
          <cell r="B4622">
            <v>9829</v>
          </cell>
          <cell r="C4622" t="str">
            <v>TUBO PVC DEFOFO, JEI, 1 MPA, DN 200 MM, PARA REDE DE AGUA (NBR 7665)</v>
          </cell>
          <cell r="D4622" t="str">
            <v>M</v>
          </cell>
        </row>
        <row r="4623">
          <cell r="B4623">
            <v>9826</v>
          </cell>
          <cell r="C4623" t="str">
            <v>TUBO PVC DEFOFO, JEI, 1 MPA, DN 250 MM, PARA REDE DE AGUA (NBR 7665)</v>
          </cell>
          <cell r="D4623" t="str">
            <v>M</v>
          </cell>
        </row>
        <row r="4624">
          <cell r="B4624">
            <v>9827</v>
          </cell>
          <cell r="C4624" t="str">
            <v>TUBO PVC DEFOFO, JEI, 1 MPA, DN 300 MM, PARA REDE DE AGUA (NBR 7665)</v>
          </cell>
          <cell r="D4624" t="str">
            <v>M</v>
          </cell>
        </row>
        <row r="4625">
          <cell r="B4625">
            <v>36374</v>
          </cell>
          <cell r="C4625" t="str">
            <v>TUBO PVC PBA JEI, CLASSE 12, DN 100 MM, PARA REDE DE AGUA (NBR 5647)</v>
          </cell>
          <cell r="D4625" t="str">
            <v>M</v>
          </cell>
        </row>
        <row r="4626">
          <cell r="B4626">
            <v>36084</v>
          </cell>
          <cell r="C4626" t="str">
            <v>TUBO PVC PBA JEI, CLASSE 12, DN 50 MM, PARA REDE DE AGUA (NBR 5647)</v>
          </cell>
          <cell r="D4626" t="str">
            <v>M</v>
          </cell>
        </row>
        <row r="4627">
          <cell r="B4627">
            <v>36373</v>
          </cell>
          <cell r="C4627" t="str">
            <v>TUBO PVC PBA JEI, CLASSE 12, DN 75 MM, PARA REDE DE AGUA (NBR 5647)</v>
          </cell>
          <cell r="D4627" t="str">
            <v>M</v>
          </cell>
        </row>
        <row r="4628">
          <cell r="B4628">
            <v>36377</v>
          </cell>
          <cell r="C4628" t="str">
            <v>TUBO PVC PBA JEI, CLASSE 15, DN 100 MM, PARA REDE DE AGUA (NBR 5647)</v>
          </cell>
          <cell r="D4628" t="str">
            <v>M</v>
          </cell>
        </row>
        <row r="4629">
          <cell r="B4629">
            <v>36375</v>
          </cell>
          <cell r="C4629" t="str">
            <v>TUBO PVC PBA JEI, CLASSE 15, DN 50 MM, PARA REDE DE AGUA (NBR 5647)</v>
          </cell>
          <cell r="D4629" t="str">
            <v>M</v>
          </cell>
        </row>
        <row r="4630">
          <cell r="B4630">
            <v>36376</v>
          </cell>
          <cell r="C4630" t="str">
            <v>TUBO PVC PBA JEI, CLASSE 15, DN 75 MM, PARA REDE DE AGUA (NBR 5647)</v>
          </cell>
          <cell r="D4630" t="str">
            <v>M</v>
          </cell>
        </row>
        <row r="4631">
          <cell r="B4631">
            <v>36380</v>
          </cell>
          <cell r="C4631" t="str">
            <v>TUBO PVC PBA JEI, CLASSE 20, DN 100 MM, PARA REDE DE AGUA (NBR 5647)</v>
          </cell>
          <cell r="D4631" t="str">
            <v>M</v>
          </cell>
        </row>
        <row r="4632">
          <cell r="B4632">
            <v>36378</v>
          </cell>
          <cell r="C4632" t="str">
            <v>TUBO PVC PBA JEI, CLASSE 20, DN 50 MM, PARA REDE DE AGUA (NBR 5647)</v>
          </cell>
          <cell r="D4632" t="str">
            <v>M</v>
          </cell>
        </row>
        <row r="4633">
          <cell r="B4633">
            <v>36379</v>
          </cell>
          <cell r="C4633" t="str">
            <v>TUBO PVC PBA JEI, CLASSE 20, DN 75 MM, PARA REDE DE AGUA (NBR 5647)</v>
          </cell>
          <cell r="D4633" t="str">
            <v>M</v>
          </cell>
        </row>
        <row r="4634">
          <cell r="B4634">
            <v>9859</v>
          </cell>
          <cell r="C4634" t="str">
            <v>TUBO PVC ROSCAVEL, 3/4", AGUA FRIA PREDIAL</v>
          </cell>
          <cell r="D4634" t="str">
            <v>M</v>
          </cell>
          <cell r="E4634">
            <v>10.01</v>
          </cell>
          <cell r="F4634">
            <v>10.01</v>
          </cell>
        </row>
        <row r="4635">
          <cell r="B4635">
            <v>9836</v>
          </cell>
          <cell r="C4635" t="str">
            <v>TUBO PVC SERIE NORMAL, DN 100 MM, PARA ESGOTO PREDIAL (NBR 5688)</v>
          </cell>
          <cell r="D4635" t="str">
            <v>M</v>
          </cell>
          <cell r="E4635">
            <v>13.37</v>
          </cell>
          <cell r="F4635">
            <v>13.37</v>
          </cell>
        </row>
        <row r="4636">
          <cell r="B4636">
            <v>20065</v>
          </cell>
          <cell r="C4636" t="str">
            <v>TUBO PVC SERIE NORMAL, DN 150 MM, PARA ESGOTO PREDIAL (NBR 5688)</v>
          </cell>
          <cell r="D4636" t="str">
            <v>M</v>
          </cell>
          <cell r="E4636">
            <v>34.950000000000003</v>
          </cell>
          <cell r="F4636">
            <v>34.950000000000003</v>
          </cell>
        </row>
        <row r="4637">
          <cell r="B4637">
            <v>9835</v>
          </cell>
          <cell r="C4637" t="str">
            <v>TUBO PVC SERIE NORMAL, DN 40 MM, PARA ESGOTO PREDIAL (NBR 5688)</v>
          </cell>
          <cell r="D4637" t="str">
            <v>M</v>
          </cell>
          <cell r="E4637">
            <v>5.84</v>
          </cell>
          <cell r="F4637">
            <v>5.84</v>
          </cell>
        </row>
        <row r="4638">
          <cell r="B4638">
            <v>9838</v>
          </cell>
          <cell r="C4638" t="str">
            <v>TUBO PVC SERIE NORMAL, DN 50 MM, PARA ESGOTO PREDIAL (NBR 5688)</v>
          </cell>
          <cell r="D4638" t="str">
            <v>M</v>
          </cell>
          <cell r="E4638">
            <v>9.64</v>
          </cell>
          <cell r="F4638">
            <v>9.64</v>
          </cell>
        </row>
        <row r="4639">
          <cell r="B4639">
            <v>9837</v>
          </cell>
          <cell r="C4639" t="str">
            <v>TUBO PVC SERIE NORMAL, DN 75 MM, PARA ESGOTO PREDIAL (NBR 5688)</v>
          </cell>
          <cell r="D4639" t="str">
            <v>M</v>
          </cell>
          <cell r="E4639">
            <v>12.66</v>
          </cell>
          <cell r="F4639">
            <v>12.66</v>
          </cell>
        </row>
        <row r="4640">
          <cell r="B4640">
            <v>44315</v>
          </cell>
          <cell r="C4640" t="str">
            <v>TUBO PVC, RIGIDO, CORRUGADO, PERFURADO DN 100 MM, PARA DRENAGEM, SISTEMA IRRIGACAO</v>
          </cell>
          <cell r="D4640" t="str">
            <v>M</v>
          </cell>
          <cell r="E4640">
            <v>52.34</v>
          </cell>
          <cell r="F4640">
            <v>52.34</v>
          </cell>
        </row>
        <row r="4641">
          <cell r="B4641">
            <v>9862</v>
          </cell>
          <cell r="C4641" t="str">
            <v>TUBO PVC, ROSCAVEL, 1 1/2", AGUA FRIA PREDIAL</v>
          </cell>
          <cell r="D4641" t="str">
            <v>M</v>
          </cell>
          <cell r="E4641">
            <v>30.86</v>
          </cell>
          <cell r="F4641">
            <v>30.86</v>
          </cell>
        </row>
        <row r="4642">
          <cell r="B4642">
            <v>9861</v>
          </cell>
          <cell r="C4642" t="str">
            <v>TUBO PVC, ROSCAVEL, 1 1/4", AGUA FRIA PREDIAL</v>
          </cell>
          <cell r="D4642" t="str">
            <v>M</v>
          </cell>
          <cell r="E4642">
            <v>24.23</v>
          </cell>
          <cell r="F4642">
            <v>24.23</v>
          </cell>
        </row>
        <row r="4643">
          <cell r="B4643">
            <v>9866</v>
          </cell>
          <cell r="C4643" t="str">
            <v>TUBO PVC, ROSCAVEL, 1", AGUA FRIA PREDIAL</v>
          </cell>
          <cell r="D4643" t="str">
            <v>M</v>
          </cell>
          <cell r="E4643">
            <v>20.91</v>
          </cell>
          <cell r="F4643">
            <v>20.91</v>
          </cell>
        </row>
        <row r="4644">
          <cell r="B4644">
            <v>9856</v>
          </cell>
          <cell r="C4644" t="str">
            <v>TUBO PVC, ROSCAVEL, 1/2", AGUA FRIA PREDIAL</v>
          </cell>
          <cell r="D4644" t="str">
            <v>M</v>
          </cell>
          <cell r="E4644">
            <v>7.81</v>
          </cell>
          <cell r="F4644">
            <v>7.81</v>
          </cell>
        </row>
        <row r="4645">
          <cell r="B4645">
            <v>9863</v>
          </cell>
          <cell r="C4645" t="str">
            <v>TUBO PVC, ROSCAVEL, 2 1/2", AGUA FRIA PREDIAL</v>
          </cell>
          <cell r="D4645" t="str">
            <v>M</v>
          </cell>
          <cell r="E4645">
            <v>60.5</v>
          </cell>
          <cell r="F4645">
            <v>60.5</v>
          </cell>
        </row>
        <row r="4646">
          <cell r="B4646">
            <v>9860</v>
          </cell>
          <cell r="C4646" t="str">
            <v>TUBO PVC, ROSCAVEL, 2", PARA AGUA FRIA PREDIAL</v>
          </cell>
          <cell r="D4646" t="str">
            <v>M</v>
          </cell>
          <cell r="E4646">
            <v>44.16</v>
          </cell>
          <cell r="F4646">
            <v>44.16</v>
          </cell>
        </row>
        <row r="4647">
          <cell r="B4647">
            <v>9841</v>
          </cell>
          <cell r="C4647" t="str">
            <v>TUBO PVC, SERIE R, DN 100 MM, PARA ESGOTO OU AGUAS PLUVIAIS PREDIAL (NBR 5688)</v>
          </cell>
          <cell r="D4647" t="str">
            <v>M</v>
          </cell>
          <cell r="E4647">
            <v>25.18</v>
          </cell>
          <cell r="F4647">
            <v>25.18</v>
          </cell>
        </row>
        <row r="4648">
          <cell r="B4648">
            <v>9840</v>
          </cell>
          <cell r="C4648" t="str">
            <v>TUBO PVC, SERIE R, DN 150 MM, PARA ESGOTO OU AGUAS PLUVIAIS PREDIAL (NBR 5688)</v>
          </cell>
          <cell r="D4648" t="str">
            <v>M</v>
          </cell>
          <cell r="E4648">
            <v>53.18</v>
          </cell>
          <cell r="F4648">
            <v>53.18</v>
          </cell>
        </row>
        <row r="4649">
          <cell r="B4649">
            <v>20067</v>
          </cell>
          <cell r="C4649" t="str">
            <v>TUBO PVC, SERIE R, DN 40 MM, PARA ESGOTO OU AGUAS PLUVIAIS PREDIAL (NBR 5688)</v>
          </cell>
          <cell r="D4649" t="str">
            <v>M</v>
          </cell>
          <cell r="E4649">
            <v>8.16</v>
          </cell>
          <cell r="F4649">
            <v>8.16</v>
          </cell>
        </row>
        <row r="4650">
          <cell r="B4650">
            <v>20068</v>
          </cell>
          <cell r="C4650" t="str">
            <v>TUBO PVC, SERIE R, DN 50 MM, PARA ESGOTO OU AGUAS PLUVIAIS PREDIAL (NBR 5688)</v>
          </cell>
          <cell r="D4650" t="str">
            <v>M</v>
          </cell>
          <cell r="E4650">
            <v>11.5</v>
          </cell>
          <cell r="F4650">
            <v>11.5</v>
          </cell>
        </row>
        <row r="4651">
          <cell r="B4651">
            <v>9839</v>
          </cell>
          <cell r="C4651" t="str">
            <v>TUBO PVC, SERIE R, DN 75 MM, PARA ESGOTO OU AGUAS PLUVIAIS PREDIAL (NBR 5688)</v>
          </cell>
          <cell r="D4651" t="str">
            <v>M</v>
          </cell>
          <cell r="E4651">
            <v>20.85</v>
          </cell>
          <cell r="F4651">
            <v>20.85</v>
          </cell>
        </row>
        <row r="4652">
          <cell r="B4652">
            <v>9870</v>
          </cell>
          <cell r="C4652" t="str">
            <v>TUBO PVC, SOLDAVEL, DE 110 MM, AGUA FRIA (NBR-5648)</v>
          </cell>
          <cell r="D4652" t="str">
            <v>M</v>
          </cell>
          <cell r="E4652">
            <v>90.23</v>
          </cell>
          <cell r="F4652">
            <v>90.23</v>
          </cell>
        </row>
        <row r="4653">
          <cell r="B4653">
            <v>9867</v>
          </cell>
          <cell r="C4653" t="str">
            <v>TUBO PVC, SOLDAVEL, DE 20 MM, AGUA FRIA (NBR-5648)</v>
          </cell>
          <cell r="D4653" t="str">
            <v>M</v>
          </cell>
          <cell r="E4653">
            <v>3.62</v>
          </cell>
          <cell r="F4653">
            <v>3.62</v>
          </cell>
        </row>
        <row r="4654">
          <cell r="B4654">
            <v>9868</v>
          </cell>
          <cell r="C4654" t="str">
            <v>TUBO PVC, SOLDAVEL, DE 25 MM, AGUA FRIA (NBR-5648)</v>
          </cell>
          <cell r="D4654" t="str">
            <v>M</v>
          </cell>
          <cell r="E4654">
            <v>4.09</v>
          </cell>
          <cell r="F4654">
            <v>4.09</v>
          </cell>
        </row>
        <row r="4655">
          <cell r="B4655">
            <v>9869</v>
          </cell>
          <cell r="C4655" t="str">
            <v>TUBO PVC, SOLDAVEL, DE 32 MM, AGUA FRIA (NBR-5648)</v>
          </cell>
          <cell r="D4655" t="str">
            <v>M</v>
          </cell>
          <cell r="E4655">
            <v>8.83</v>
          </cell>
          <cell r="F4655">
            <v>8.83</v>
          </cell>
        </row>
        <row r="4656">
          <cell r="B4656">
            <v>9874</v>
          </cell>
          <cell r="C4656" t="str">
            <v>TUBO PVC, SOLDAVEL, DE 40 MM, AGUA FRIA (NBR-5648)</v>
          </cell>
          <cell r="D4656" t="str">
            <v>M</v>
          </cell>
          <cell r="E4656">
            <v>13.86</v>
          </cell>
          <cell r="F4656">
            <v>13.86</v>
          </cell>
        </row>
        <row r="4657">
          <cell r="B4657">
            <v>9875</v>
          </cell>
          <cell r="C4657" t="str">
            <v>TUBO PVC, SOLDAVEL, DE 50 MM, AGUA FRIA (NBR-5648)</v>
          </cell>
          <cell r="D4657" t="str">
            <v>M</v>
          </cell>
          <cell r="E4657">
            <v>15.2</v>
          </cell>
          <cell r="F4657">
            <v>15.2</v>
          </cell>
        </row>
        <row r="4658">
          <cell r="B4658">
            <v>9873</v>
          </cell>
          <cell r="C4658" t="str">
            <v>TUBO PVC, SOLDAVEL, DE 60 MM, AGUA FRIA (NBR-5648)</v>
          </cell>
          <cell r="D4658" t="str">
            <v>M</v>
          </cell>
          <cell r="E4658">
            <v>25.01</v>
          </cell>
          <cell r="F4658">
            <v>25.01</v>
          </cell>
        </row>
        <row r="4659">
          <cell r="B4659">
            <v>9871</v>
          </cell>
          <cell r="C4659" t="str">
            <v>TUBO PVC, SOLDAVEL, DE 75 MM, AGUA FRIA (NBR-5648)</v>
          </cell>
          <cell r="D4659" t="str">
            <v>M</v>
          </cell>
          <cell r="E4659">
            <v>41.44</v>
          </cell>
          <cell r="F4659">
            <v>41.44</v>
          </cell>
        </row>
        <row r="4660">
          <cell r="B4660">
            <v>9872</v>
          </cell>
          <cell r="C4660" t="str">
            <v>TUBO PVC, SOLDAVEL, DE 85 MM, AGUA FRIA (NBR-5648)</v>
          </cell>
          <cell r="D4660" t="str">
            <v>M</v>
          </cell>
          <cell r="E4660">
            <v>57.66</v>
          </cell>
          <cell r="F4660">
            <v>57.66</v>
          </cell>
        </row>
        <row r="4661">
          <cell r="B4661">
            <v>12425</v>
          </cell>
          <cell r="C4661" t="str">
            <v>UNIAO COM ASSENTO CONICO DE BRONZE, DIAMETRO 1"</v>
          </cell>
          <cell r="D4661" t="str">
            <v>UN</v>
          </cell>
        </row>
        <row r="4662">
          <cell r="B4662">
            <v>12426</v>
          </cell>
          <cell r="C4662" t="str">
            <v>UNIAO COM ASSENTO CONICO DE BRONZE, DIAMETRO 1/2"</v>
          </cell>
          <cell r="D4662" t="str">
            <v>UN</v>
          </cell>
        </row>
        <row r="4663">
          <cell r="B4663">
            <v>12427</v>
          </cell>
          <cell r="C4663" t="str">
            <v>UNIAO COM ASSENTO CONICO DE BRONZE, DIAMETRO 2 1/2"</v>
          </cell>
          <cell r="D4663" t="str">
            <v>UN</v>
          </cell>
        </row>
        <row r="4664">
          <cell r="B4664">
            <v>12428</v>
          </cell>
          <cell r="C4664" t="str">
            <v>UNIAO COM ASSENTO CONICO DE BRONZE, DIAMETRO 2"</v>
          </cell>
          <cell r="D4664" t="str">
            <v>UN</v>
          </cell>
        </row>
        <row r="4665">
          <cell r="B4665">
            <v>12429</v>
          </cell>
          <cell r="C4665" t="str">
            <v>UNIAO COM ASSENTO CONICO DE BRONZE, DIAMETRO 3"</v>
          </cell>
          <cell r="D4665" t="str">
            <v>UN</v>
          </cell>
        </row>
        <row r="4666">
          <cell r="B4666">
            <v>12430</v>
          </cell>
          <cell r="C4666" t="str">
            <v>UNIAO COM ASSENTO CONICO DE BRONZE, DIAMETRO 3/4"</v>
          </cell>
          <cell r="D4666" t="str">
            <v>UN</v>
          </cell>
        </row>
        <row r="4667">
          <cell r="B4667">
            <v>12431</v>
          </cell>
          <cell r="C4667" t="str">
            <v>UNIAO COM ASSENTO CONICO DE BRONZE, DIAMETRO 4"</v>
          </cell>
          <cell r="D4667" t="str">
            <v>UN</v>
          </cell>
        </row>
        <row r="4668">
          <cell r="B4668">
            <v>12432</v>
          </cell>
          <cell r="C4668" t="str">
            <v>UNIAO COM ASSENTO CONICO DE FERRO LONGO (MACHO-FEMEA), DIAMETRO 1 1/2"</v>
          </cell>
          <cell r="D4668" t="str">
            <v>UN</v>
          </cell>
        </row>
        <row r="4669">
          <cell r="B4669">
            <v>12433</v>
          </cell>
          <cell r="C4669" t="str">
            <v>UNIAO COM ASSENTO CONICO DE FERRO LONGO (MACHO-FEMEA), DIAMETRO 1"</v>
          </cell>
          <cell r="D4669" t="str">
            <v>UN</v>
          </cell>
        </row>
        <row r="4670">
          <cell r="B4670">
            <v>12434</v>
          </cell>
          <cell r="C4670" t="str">
            <v>UNIAO COM ASSENTO CONICO DE FERRO LONGO (MACHO-FEMEA), DIAMETRO 1/2"</v>
          </cell>
          <cell r="D4670" t="str">
            <v>UN</v>
          </cell>
        </row>
        <row r="4671">
          <cell r="B4671">
            <v>12435</v>
          </cell>
          <cell r="C4671" t="str">
            <v>UNIAO COM ASSENTO CONICO DE FERRO LONGO (MACHO-FEMEA), DIAMETRO 2 1/2"</v>
          </cell>
          <cell r="D4671" t="str">
            <v>UN</v>
          </cell>
        </row>
        <row r="4672">
          <cell r="B4672">
            <v>12437</v>
          </cell>
          <cell r="C4672" t="str">
            <v>UNIAO COM ASSENTO CONICO DE FERRO LONGO (MACHO-FEMEA), DIAMETRO 2"</v>
          </cell>
          <cell r="D4672" t="str">
            <v>UN</v>
          </cell>
        </row>
        <row r="4673">
          <cell r="B4673">
            <v>12438</v>
          </cell>
          <cell r="C4673" t="str">
            <v>UNIAO COM ASSENTO CONICO DE FERRO LONGO (MACHO-FEMEA), DIAMETRO 3"</v>
          </cell>
          <cell r="D4673" t="str">
            <v>UN</v>
          </cell>
        </row>
        <row r="4674">
          <cell r="B4674">
            <v>12439</v>
          </cell>
          <cell r="C4674" t="str">
            <v>UNIAO COM ASSENTO CONICO DE FERRO LONGO (MACHO-FEMEA), DIAMETRO 3/4"</v>
          </cell>
          <cell r="D4674" t="str">
            <v>UN</v>
          </cell>
        </row>
        <row r="4675">
          <cell r="B4675">
            <v>12436</v>
          </cell>
          <cell r="C4675" t="str">
            <v>UNIAO COM ASSENTO CONICO DE FERRO LONGO (MACHO-FEMEA), DIAMETRO 4"</v>
          </cell>
          <cell r="D4675" t="str">
            <v>UN</v>
          </cell>
        </row>
        <row r="4676">
          <cell r="B4676">
            <v>36357</v>
          </cell>
          <cell r="C4676" t="str">
            <v>UNIAO COM FLANGE PPR, COM PARAFUSOS, DN 40 MM, PARA AGUA QUENTE PREDIAL</v>
          </cell>
          <cell r="D4676" t="str">
            <v>UN</v>
          </cell>
        </row>
        <row r="4677">
          <cell r="B4677">
            <v>12424</v>
          </cell>
          <cell r="C4677" t="str">
            <v>UNIAO DE FERRO GALVANIZADO, COM ASSENTO CONICO DE BRONZE, DE 1 1/2"</v>
          </cell>
          <cell r="D4677" t="str">
            <v>UN</v>
          </cell>
        </row>
        <row r="4678">
          <cell r="B4678">
            <v>12440</v>
          </cell>
          <cell r="C4678" t="str">
            <v>UNIAO DE FERRO GALVANIZADO, COM ASSENTO CONICO DE BRONZE, DE 1 1/4"</v>
          </cell>
          <cell r="D4678" t="str">
            <v>UN</v>
          </cell>
        </row>
        <row r="4679">
          <cell r="B4679">
            <v>9884</v>
          </cell>
          <cell r="C4679" t="str">
            <v>UNIAO DE FERRO GALVANIZADO, COM ROSCA BSP, COM ASSENTO PLANO, DE 1 1/2"</v>
          </cell>
          <cell r="D4679" t="str">
            <v>UN</v>
          </cell>
        </row>
        <row r="4680">
          <cell r="B4680">
            <v>9888</v>
          </cell>
          <cell r="C4680" t="str">
            <v>UNIAO DE FERRO GALVANIZADO, COM ROSCA BSP, COM ASSENTO PLANO, DE 1 1/4"</v>
          </cell>
          <cell r="D4680" t="str">
            <v>UN</v>
          </cell>
        </row>
        <row r="4681">
          <cell r="B4681">
            <v>9886</v>
          </cell>
          <cell r="C4681" t="str">
            <v>UNIAO DE FERRO GALVANIZADO, COM ROSCA BSP, COM ASSENTO PLANO, DE 1"</v>
          </cell>
          <cell r="D4681" t="str">
            <v>UN</v>
          </cell>
        </row>
        <row r="4682">
          <cell r="B4682">
            <v>9883</v>
          </cell>
          <cell r="C4682" t="str">
            <v>UNIAO DE FERRO GALVANIZADO, COM ROSCA BSP, COM ASSENTO PLANO, DE 1/2"</v>
          </cell>
          <cell r="D4682" t="str">
            <v>UN</v>
          </cell>
        </row>
        <row r="4683">
          <cell r="B4683">
            <v>9889</v>
          </cell>
          <cell r="C4683" t="str">
            <v>UNIAO DE FERRO GALVANIZADO, COM ROSCA BSP, COM ASSENTO PLANO, DE 2 1/2"</v>
          </cell>
          <cell r="D4683" t="str">
            <v>UN</v>
          </cell>
        </row>
        <row r="4684">
          <cell r="B4684">
            <v>9887</v>
          </cell>
          <cell r="C4684" t="str">
            <v>UNIAO DE FERRO GALVANIZADO, COM ROSCA BSP, COM ASSENTO PLANO, DE 2"</v>
          </cell>
          <cell r="D4684" t="str">
            <v>UN</v>
          </cell>
        </row>
        <row r="4685">
          <cell r="B4685">
            <v>9890</v>
          </cell>
          <cell r="C4685" t="str">
            <v>UNIAO DE FERRO GALVANIZADO, COM ROSCA BSP, COM ASSENTO PLANO, DE 3"</v>
          </cell>
          <cell r="D4685" t="str">
            <v>UN</v>
          </cell>
        </row>
        <row r="4686">
          <cell r="B4686">
            <v>9885</v>
          </cell>
          <cell r="C4686" t="str">
            <v>UNIAO DE FERRO GALVANIZADO, COM ROSCA BSP, COM ASSENTO PLANO, DE 3/4"</v>
          </cell>
          <cell r="D4686" t="str">
            <v>UN</v>
          </cell>
        </row>
        <row r="4687">
          <cell r="B4687">
            <v>9891</v>
          </cell>
          <cell r="C4687" t="str">
            <v>UNIAO DE FERRO GALVANIZADO, COM ROSCA BSP, COM ASSENTO PLANO, DE 4"</v>
          </cell>
          <cell r="D4687" t="str">
            <v>UN</v>
          </cell>
        </row>
        <row r="4688">
          <cell r="B4688">
            <v>36316</v>
          </cell>
          <cell r="C4688" t="str">
            <v>UNIAO DUPLA PPR DN 25 MM, PARA AGUA QUENTE PREDIAL</v>
          </cell>
          <cell r="D4688" t="str">
            <v>UN</v>
          </cell>
        </row>
        <row r="4689">
          <cell r="B4689">
            <v>36313</v>
          </cell>
          <cell r="C4689" t="str">
            <v>UNIAO DUPLA PPR, DN 20 MM, PARA AGUA QUENTE PREDIAL</v>
          </cell>
          <cell r="D4689" t="str">
            <v>UN</v>
          </cell>
        </row>
        <row r="4690">
          <cell r="B4690">
            <v>64</v>
          </cell>
          <cell r="C4690" t="str">
            <v>UNIAO EM POLIPROPILENO (PP), PARA TUBO EM PEAD, 20 MM - LIGACAO PREDIAL DE AGUA</v>
          </cell>
          <cell r="D4690" t="str">
            <v>UN</v>
          </cell>
        </row>
        <row r="4691">
          <cell r="B4691">
            <v>37423</v>
          </cell>
          <cell r="C4691" t="str">
            <v>UNIAO EM POLIPROPILENO (PP), PARA TUBO EM PEAD, 32 MM - LIGACAO PREDIAL DE AGUA</v>
          </cell>
          <cell r="D4691" t="str">
            <v>UN</v>
          </cell>
        </row>
        <row r="4692">
          <cell r="B4692">
            <v>9892</v>
          </cell>
          <cell r="C4692" t="str">
            <v>UNIAO PVC, ROSCAVEL 1/2", AGUA FRIA PREDIAL</v>
          </cell>
          <cell r="D4692" t="str">
            <v>UN</v>
          </cell>
          <cell r="E4692">
            <v>6.64</v>
          </cell>
          <cell r="F4692">
            <v>6.64</v>
          </cell>
        </row>
        <row r="4693">
          <cell r="B4693">
            <v>9901</v>
          </cell>
          <cell r="C4693" t="str">
            <v>UNIAO PVC, ROSCAVEL, 1 1/2", AGUA FRIA PREDIAL</v>
          </cell>
          <cell r="D4693" t="str">
            <v>UN</v>
          </cell>
          <cell r="E4693">
            <v>32.11</v>
          </cell>
          <cell r="F4693">
            <v>32.11</v>
          </cell>
        </row>
        <row r="4694">
          <cell r="B4694">
            <v>9900</v>
          </cell>
          <cell r="C4694" t="str">
            <v>UNIAO PVC, ROSCAVEL, 1", AGUA FRIA PREDIAL</v>
          </cell>
          <cell r="D4694" t="str">
            <v>UN</v>
          </cell>
          <cell r="E4694">
            <v>18.61</v>
          </cell>
          <cell r="F4694">
            <v>18.61</v>
          </cell>
        </row>
        <row r="4695">
          <cell r="B4695">
            <v>9899</v>
          </cell>
          <cell r="C4695" t="str">
            <v>UNIAO PVC, ROSCAVEL, 3/4", AGUA FRIA PREDIAL</v>
          </cell>
          <cell r="D4695" t="str">
            <v>UN</v>
          </cell>
          <cell r="E4695">
            <v>8.34</v>
          </cell>
          <cell r="F4695">
            <v>8.34</v>
          </cell>
        </row>
        <row r="4696">
          <cell r="B4696">
            <v>9908</v>
          </cell>
          <cell r="C4696" t="str">
            <v>UNIAO PVC, SOLDAVEL, 110 MM, PARA AGUA FRIA PREDIAL</v>
          </cell>
          <cell r="D4696" t="str">
            <v>UN</v>
          </cell>
          <cell r="E4696">
            <v>375.11</v>
          </cell>
          <cell r="F4696">
            <v>375.11</v>
          </cell>
        </row>
        <row r="4697">
          <cell r="B4697">
            <v>9905</v>
          </cell>
          <cell r="C4697" t="str">
            <v>UNIAO PVC, SOLDAVEL, 20 MM, PARA AGUA FRIA PREDIAL</v>
          </cell>
          <cell r="D4697" t="str">
            <v>UN</v>
          </cell>
          <cell r="E4697">
            <v>6.53</v>
          </cell>
          <cell r="F4697">
            <v>6.53</v>
          </cell>
        </row>
        <row r="4698">
          <cell r="B4698">
            <v>9906</v>
          </cell>
          <cell r="C4698" t="str">
            <v>UNIAO PVC, SOLDAVEL, 25 MM, PARA AGUA FRIA PREDIAL</v>
          </cell>
          <cell r="D4698" t="str">
            <v>UN</v>
          </cell>
          <cell r="E4698">
            <v>7.87</v>
          </cell>
          <cell r="F4698">
            <v>7.87</v>
          </cell>
        </row>
        <row r="4699">
          <cell r="B4699">
            <v>9895</v>
          </cell>
          <cell r="C4699" t="str">
            <v>UNIAO PVC, SOLDAVEL, 32 MM, PARA AGUA FRIA PREDIAL</v>
          </cell>
          <cell r="D4699" t="str">
            <v>UN</v>
          </cell>
          <cell r="E4699">
            <v>13.25</v>
          </cell>
          <cell r="F4699">
            <v>13.25</v>
          </cell>
        </row>
        <row r="4700">
          <cell r="B4700">
            <v>9894</v>
          </cell>
          <cell r="C4700" t="str">
            <v>UNIAO PVC, SOLDAVEL, 40 MM, PARA AGUA FRIA PREDIAL</v>
          </cell>
          <cell r="D4700" t="str">
            <v>UN</v>
          </cell>
          <cell r="E4700">
            <v>25.49</v>
          </cell>
          <cell r="F4700">
            <v>25.49</v>
          </cell>
        </row>
        <row r="4701">
          <cell r="B4701">
            <v>9897</v>
          </cell>
          <cell r="C4701" t="str">
            <v>UNIAO PVC, SOLDAVEL, 50 MM, PARA AGUA FRIA PREDIAL</v>
          </cell>
          <cell r="D4701" t="str">
            <v>UN</v>
          </cell>
          <cell r="E4701">
            <v>27.21</v>
          </cell>
          <cell r="F4701">
            <v>27.21</v>
          </cell>
        </row>
        <row r="4702">
          <cell r="B4702">
            <v>9910</v>
          </cell>
          <cell r="C4702" t="str">
            <v>UNIAO PVC, SOLDAVEL, 60 MM, PARA AGUA FRIA PREDIAL</v>
          </cell>
          <cell r="D4702" t="str">
            <v>UN</v>
          </cell>
          <cell r="E4702">
            <v>70.8</v>
          </cell>
          <cell r="F4702">
            <v>70.8</v>
          </cell>
        </row>
        <row r="4703">
          <cell r="B4703">
            <v>9909</v>
          </cell>
          <cell r="C4703" t="str">
            <v>UNIAO PVC, SOLDAVEL, 75 MM, PARA AGUA FRIA PREDIAL</v>
          </cell>
          <cell r="D4703" t="str">
            <v>UN</v>
          </cell>
          <cell r="E4703">
            <v>144.19999999999999</v>
          </cell>
          <cell r="F4703">
            <v>144.19999999999999</v>
          </cell>
        </row>
        <row r="4704">
          <cell r="B4704">
            <v>9907</v>
          </cell>
          <cell r="C4704" t="str">
            <v>UNIAO PVC, SOLDAVEL, 85 MM, PARA AGUA FRIA PREDIAL</v>
          </cell>
          <cell r="D4704" t="str">
            <v>UN</v>
          </cell>
          <cell r="E4704">
            <v>170.26</v>
          </cell>
          <cell r="F4704">
            <v>170.26</v>
          </cell>
        </row>
        <row r="4705">
          <cell r="B4705">
            <v>20973</v>
          </cell>
          <cell r="C4705" t="str">
            <v>UNIAO TIPO STORZ, COM EMPATACAO INTERNA TIPO ANEL DE EXPANSAO, ENGATE RAPIDO 1 1/2", PARA MANGUEIRA DE COMBATE A INCENDIO PREDIAL</v>
          </cell>
          <cell r="D4705" t="str">
            <v>UN</v>
          </cell>
          <cell r="E4705">
            <v>140.85</v>
          </cell>
          <cell r="F4705">
            <v>140.85</v>
          </cell>
        </row>
        <row r="4706">
          <cell r="B4706">
            <v>20974</v>
          </cell>
          <cell r="C4706" t="str">
            <v>UNIAO TIPO STORZ, COM EMPATACAO INTERNA TIPO ANEL DE EXPANSAO, ENGATE RAPIDO 2 1/2", PARA MANGUEIRA DE COMBATE A INCENDIO PREDIAL</v>
          </cell>
          <cell r="D4706" t="str">
            <v>UN</v>
          </cell>
          <cell r="E4706">
            <v>201.52</v>
          </cell>
          <cell r="F4706">
            <v>201.52</v>
          </cell>
        </row>
        <row r="4707">
          <cell r="B4707">
            <v>37989</v>
          </cell>
          <cell r="C4707" t="str">
            <v>UNIAO, CPVC, SOLDAVEL, 15 MM, PARA AGUA QUENTE PREDIAL</v>
          </cell>
          <cell r="D4707" t="str">
            <v>UN</v>
          </cell>
          <cell r="E4707">
            <v>14.99</v>
          </cell>
          <cell r="F4707">
            <v>14.99</v>
          </cell>
        </row>
        <row r="4708">
          <cell r="B4708">
            <v>37990</v>
          </cell>
          <cell r="C4708" t="str">
            <v>UNIAO, CPVC, SOLDAVEL, 22 MM, PARA AGUA QUENTE PREDIAL</v>
          </cell>
          <cell r="D4708" t="str">
            <v>UN</v>
          </cell>
          <cell r="E4708">
            <v>16.53</v>
          </cell>
          <cell r="F4708">
            <v>16.53</v>
          </cell>
        </row>
        <row r="4709">
          <cell r="B4709">
            <v>37991</v>
          </cell>
          <cell r="C4709" t="str">
            <v>UNIAO, CPVC, SOLDAVEL, 28 MM, PARA AGUA QUENTE PREDIAL</v>
          </cell>
          <cell r="D4709" t="str">
            <v>UN</v>
          </cell>
          <cell r="E4709">
            <v>22.01</v>
          </cell>
          <cell r="F4709">
            <v>22.01</v>
          </cell>
        </row>
        <row r="4710">
          <cell r="B4710">
            <v>37992</v>
          </cell>
          <cell r="C4710" t="str">
            <v>UNIAO, CPVC, SOLDAVEL, 35 MM, PARA AGUA QUENTE PREDIAL</v>
          </cell>
          <cell r="D4710" t="str">
            <v>UN</v>
          </cell>
          <cell r="E4710">
            <v>34.15</v>
          </cell>
          <cell r="F4710">
            <v>34.15</v>
          </cell>
        </row>
        <row r="4711">
          <cell r="B4711">
            <v>37993</v>
          </cell>
          <cell r="C4711" t="str">
            <v>UNIAO, CPVC, SOLDAVEL, 42 MM, PARA AGUA QUENTE PREDIAL</v>
          </cell>
          <cell r="D4711" t="str">
            <v>UN</v>
          </cell>
          <cell r="E4711">
            <v>51.81</v>
          </cell>
          <cell r="F4711">
            <v>51.81</v>
          </cell>
        </row>
        <row r="4712">
          <cell r="B4712">
            <v>37994</v>
          </cell>
          <cell r="C4712" t="str">
            <v>UNIAO, CPVC, SOLDAVEL, 54 MM, PARA AGUA QUENTE PREDIAL</v>
          </cell>
          <cell r="D4712" t="str">
            <v>UN</v>
          </cell>
          <cell r="E4712">
            <v>123.37</v>
          </cell>
          <cell r="F4712">
            <v>123.37</v>
          </cell>
        </row>
        <row r="4713">
          <cell r="B4713">
            <v>37995</v>
          </cell>
          <cell r="C4713" t="str">
            <v>UNIAO, CPVC, SOLDAVEL, 73 MM, PARA AGUA QUENTE PREDIAL</v>
          </cell>
          <cell r="D4713" t="str">
            <v>UN</v>
          </cell>
          <cell r="E4713">
            <v>160.81</v>
          </cell>
          <cell r="F4713">
            <v>160.81</v>
          </cell>
        </row>
        <row r="4714">
          <cell r="B4714">
            <v>37996</v>
          </cell>
          <cell r="C4714" t="str">
            <v>UNIAO, CPVC, SOLDAVEL, 89 MM, PARA AGUA QUENTE PREDIAL</v>
          </cell>
          <cell r="D4714" t="str">
            <v>UN</v>
          </cell>
          <cell r="E4714">
            <v>244.87</v>
          </cell>
          <cell r="F4714">
            <v>244.87</v>
          </cell>
        </row>
        <row r="4715">
          <cell r="B4715">
            <v>13883</v>
          </cell>
          <cell r="C4715" t="str">
            <v>USINA DE ASFALTO A FRIO, CAPACIDADE DE 30 A 40 T/H, ELETRICA, POTENCIA DE 30 CV</v>
          </cell>
          <cell r="D4715" t="str">
            <v>UN</v>
          </cell>
        </row>
        <row r="4716">
          <cell r="B4716">
            <v>38604</v>
          </cell>
          <cell r="C4716" t="str">
            <v>USINA DE ASFALTO A FRIO, CAPACIDADE DE 40 A 60 T/H, ELETRICA, POTENCIA DE 30 CV</v>
          </cell>
          <cell r="D4716" t="str">
            <v>UN</v>
          </cell>
        </row>
        <row r="4717">
          <cell r="B4717">
            <v>10601</v>
          </cell>
          <cell r="C4717" t="str">
            <v>USINA DE ASFALTO A QUENTE, FIXA, TIPO CONTRA FLUXO, CAPACIDADE DE 100 A 140 T/H, POTENCIA DE 280 KW, COM MISTURADOR EXTERNO ROTATIVO</v>
          </cell>
          <cell r="D4717" t="str">
            <v>UN</v>
          </cell>
        </row>
        <row r="4718">
          <cell r="B4718">
            <v>44469</v>
          </cell>
          <cell r="C4718" t="str">
            <v>USINA DE ASFALTO, GRAVIMETRICA, CAPACIDADE DE 150 T/H, POTENCIA DE 400  KW</v>
          </cell>
          <cell r="D4718" t="str">
            <v>UN</v>
          </cell>
        </row>
        <row r="4719">
          <cell r="B4719">
            <v>13894</v>
          </cell>
          <cell r="C4719" t="str">
            <v>USINA DE CONCRETO FIXA, CAPACIDADE NOMINAL DE 40 M3/H, SEM SILO</v>
          </cell>
          <cell r="D4719" t="str">
            <v>UN</v>
          </cell>
        </row>
        <row r="4720">
          <cell r="B4720">
            <v>13895</v>
          </cell>
          <cell r="C4720" t="str">
            <v>USINA DE CONCRETO FIXA, CAPACIDADE NOMINAL DE 60 M3/H, SEM SILO</v>
          </cell>
          <cell r="D4720" t="str">
            <v>UN</v>
          </cell>
        </row>
        <row r="4721">
          <cell r="B4721">
            <v>13892</v>
          </cell>
          <cell r="C4721" t="str">
            <v>USINA DE CONCRETO FIXA, CAPACIDADE NOMINAL DE 80 M3/H, SEM SILO</v>
          </cell>
          <cell r="D4721" t="str">
            <v>UN</v>
          </cell>
        </row>
        <row r="4722">
          <cell r="B4722">
            <v>9914</v>
          </cell>
          <cell r="C4722" t="str">
            <v>USINA DE CONCRETO FIXA, CAPACIDADE NOMINAL DE 90 A 120 M3/H, SEM SILO</v>
          </cell>
          <cell r="D4722" t="str">
            <v>UN</v>
          </cell>
        </row>
        <row r="4723">
          <cell r="B4723">
            <v>36485</v>
          </cell>
          <cell r="C4723" t="str">
            <v>USINA DE LAMA ASFALTICA, PROD 30 A 50 T/H, SILO DE AGREGADO 7 M3, RESERVATORIOS PARA EMULSAO E AGUA DE 2,3 M3 CADA, MISTURADOR TIPO PUGG-MILL A SER MONTADO SOBRE CAMINHAO</v>
          </cell>
          <cell r="D4723" t="str">
            <v>UN</v>
          </cell>
        </row>
        <row r="4724">
          <cell r="B4724">
            <v>9912</v>
          </cell>
          <cell r="C4724" t="str">
            <v>USINA DE MISTURAS ASFALTICAS A QUENTE, MOVEL, TIPO CONTRA FLUXO, CAPACIDADE DE 40 A 80 T/H</v>
          </cell>
          <cell r="D4724" t="str">
            <v>UN</v>
          </cell>
        </row>
        <row r="4725">
          <cell r="B4725">
            <v>9921</v>
          </cell>
          <cell r="C4725" t="str">
            <v>USINA MISTURADORA DE SOLOS, DOSADORES TRIPLOS, CALHA VIBRATORIA CAPACIDADE DE 200 A 500 T/H, POTENCIA DE 75 KW</v>
          </cell>
          <cell r="D4725" t="str">
            <v>UN</v>
          </cell>
        </row>
        <row r="4726">
          <cell r="B4726">
            <v>21112</v>
          </cell>
          <cell r="C4726" t="str">
            <v>VALVULA DE DESCARGA EM METAL CROMADO PARA MICTORIO COM ACIONAMENTO POR PRESSAO E FECHAMENTO AUTOMATICO</v>
          </cell>
          <cell r="D4726" t="str">
            <v>UN</v>
          </cell>
          <cell r="E4726">
            <v>318.41000000000003</v>
          </cell>
          <cell r="F4726">
            <v>318.41000000000003</v>
          </cell>
        </row>
        <row r="4727">
          <cell r="B4727">
            <v>10228</v>
          </cell>
          <cell r="C4727" t="str">
            <v>VALVULA DE DESCARGA METALICA, BASE 1 1/2" E ACABAMENTO METALICO CROMADO</v>
          </cell>
          <cell r="D4727" t="str">
            <v>UN</v>
          </cell>
          <cell r="E4727">
            <v>369.9</v>
          </cell>
          <cell r="F4727">
            <v>369.9</v>
          </cell>
        </row>
        <row r="4728">
          <cell r="B4728">
            <v>11781</v>
          </cell>
          <cell r="C4728" t="str">
            <v>VALVULA DE DESCARGA METALICA, BASE 1 1/4" E ACABAMENTO METALICO CROMADO</v>
          </cell>
          <cell r="D4728" t="str">
            <v>UN</v>
          </cell>
          <cell r="E4728">
            <v>299.66000000000003</v>
          </cell>
          <cell r="F4728">
            <v>299.66000000000003</v>
          </cell>
        </row>
        <row r="4729">
          <cell r="B4729">
            <v>37588</v>
          </cell>
          <cell r="C4729" t="str">
            <v>VALVULA DE ESCOAMENTO PARA TANQUE, EM METAL CROMADO, 1.1/2 ", SEM LADRAO, COM TAMPAO PLASTICO</v>
          </cell>
          <cell r="D4729" t="str">
            <v>UN</v>
          </cell>
          <cell r="E4729">
            <v>69.83</v>
          </cell>
          <cell r="F4729">
            <v>69.83</v>
          </cell>
        </row>
        <row r="4730">
          <cell r="B4730">
            <v>11751</v>
          </cell>
          <cell r="C4730" t="str">
            <v>VALVULA DE ESFERA BRUTA EM BRONZE, BITOLA 1 1/2"</v>
          </cell>
          <cell r="D4730" t="str">
            <v>UN</v>
          </cell>
          <cell r="E4730">
            <v>149.75</v>
          </cell>
          <cell r="F4730">
            <v>149.75</v>
          </cell>
        </row>
        <row r="4731">
          <cell r="B4731">
            <v>11750</v>
          </cell>
          <cell r="C4731" t="str">
            <v>VALVULA DE ESFERA BRUTA EM BRONZE, BITOLA 1 1/4"</v>
          </cell>
          <cell r="D4731" t="str">
            <v>UN</v>
          </cell>
          <cell r="E4731">
            <v>124.27</v>
          </cell>
          <cell r="F4731">
            <v>124.27</v>
          </cell>
        </row>
        <row r="4732">
          <cell r="B4732">
            <v>11746</v>
          </cell>
          <cell r="C4732" t="str">
            <v>VALVULA DE ESFERA BRUTA EM BRONZE, BITOLA 1"</v>
          </cell>
          <cell r="D4732" t="str">
            <v>UN</v>
          </cell>
          <cell r="E4732">
            <v>83.38</v>
          </cell>
          <cell r="F4732">
            <v>83.38</v>
          </cell>
        </row>
        <row r="4733">
          <cell r="B4733">
            <v>11748</v>
          </cell>
          <cell r="C4733" t="str">
            <v>VALVULA DE ESFERA BRUTA EM BRONZE, BITOLA 1/2"</v>
          </cell>
          <cell r="D4733" t="str">
            <v>UN</v>
          </cell>
          <cell r="E4733">
            <v>53.5</v>
          </cell>
          <cell r="F4733">
            <v>53.5</v>
          </cell>
        </row>
        <row r="4734">
          <cell r="B4734">
            <v>11747</v>
          </cell>
          <cell r="C4734" t="str">
            <v>VALVULA DE ESFERA BRUTA EM BRONZE, BITOLA 2"</v>
          </cell>
          <cell r="D4734" t="str">
            <v>UN</v>
          </cell>
          <cell r="E4734">
            <v>230.92</v>
          </cell>
          <cell r="F4734">
            <v>230.92</v>
          </cell>
        </row>
        <row r="4735">
          <cell r="B4735">
            <v>11749</v>
          </cell>
          <cell r="C4735" t="str">
            <v>VALVULA DE ESFERA BRUTA EM BRONZE, BITOLA 3/4"</v>
          </cell>
          <cell r="D4735" t="str">
            <v>UN</v>
          </cell>
          <cell r="E4735">
            <v>61.76</v>
          </cell>
          <cell r="F4735">
            <v>61.76</v>
          </cell>
        </row>
        <row r="4736">
          <cell r="B4736">
            <v>10236</v>
          </cell>
          <cell r="C4736" t="str">
            <v>VALVULA DE RETENCAO DE BRONZE, PE COM CRIVOS, EXTREMIDADE COM ROSCA, DE 1 1/2", PARA FUNDO DE POCO</v>
          </cell>
          <cell r="D4736" t="str">
            <v>UN</v>
          </cell>
          <cell r="E4736">
            <v>161.09</v>
          </cell>
          <cell r="F4736">
            <v>161.09</v>
          </cell>
        </row>
        <row r="4737">
          <cell r="B4737">
            <v>10233</v>
          </cell>
          <cell r="C4737" t="str">
            <v>VALVULA DE RETENCAO DE BRONZE, PE COM CRIVOS, EXTREMIDADE COM ROSCA, DE 1 1/4", PARA FUNDO DE POCO</v>
          </cell>
          <cell r="D4737" t="str">
            <v>UN</v>
          </cell>
          <cell r="E4737">
            <v>150.96</v>
          </cell>
          <cell r="F4737">
            <v>150.96</v>
          </cell>
        </row>
        <row r="4738">
          <cell r="B4738">
            <v>10234</v>
          </cell>
          <cell r="C4738" t="str">
            <v>VALVULA DE RETENCAO DE BRONZE, PE COM CRIVOS, EXTREMIDADE COM ROSCA, DE 1", PARA FUNDO DE POCO</v>
          </cell>
          <cell r="D4738" t="str">
            <v>UN</v>
          </cell>
          <cell r="E4738">
            <v>95.09</v>
          </cell>
          <cell r="F4738">
            <v>95.09</v>
          </cell>
        </row>
        <row r="4739">
          <cell r="B4739">
            <v>10231</v>
          </cell>
          <cell r="C4739" t="str">
            <v>VALVULA DE RETENCAO DE BRONZE, PE COM CRIVOS, EXTREMIDADE COM ROSCA, DE 2 1/2", PARA FUNDO DE POCO</v>
          </cell>
          <cell r="D4739" t="str">
            <v>UN</v>
          </cell>
          <cell r="E4739">
            <v>436.07</v>
          </cell>
          <cell r="F4739">
            <v>436.07</v>
          </cell>
        </row>
        <row r="4740">
          <cell r="B4740">
            <v>10232</v>
          </cell>
          <cell r="C4740" t="str">
            <v>VALVULA DE RETENCAO DE BRONZE, PE COM CRIVOS, EXTREMIDADE COM ROSCA, DE 2", PARA FUNDO DE POCO</v>
          </cell>
          <cell r="D4740" t="str">
            <v>UN</v>
          </cell>
          <cell r="E4740">
            <v>244.02</v>
          </cell>
          <cell r="F4740">
            <v>244.02</v>
          </cell>
        </row>
        <row r="4741">
          <cell r="B4741">
            <v>10235</v>
          </cell>
          <cell r="C4741" t="str">
            <v>VALVULA DE RETENCAO DE BRONZE, PE COM CRIVOS, EXTREMIDADE COM ROSCA, DE 3", PARA FUNDO DE POCO</v>
          </cell>
          <cell r="D4741" t="str">
            <v>UN</v>
          </cell>
          <cell r="E4741">
            <v>597.79999999999995</v>
          </cell>
          <cell r="F4741">
            <v>597.79999999999995</v>
          </cell>
        </row>
        <row r="4742">
          <cell r="B4742">
            <v>10229</v>
          </cell>
          <cell r="C4742" t="str">
            <v>VALVULA DE RETENCAO DE BRONZE, PE COM CRIVOS, EXTREMIDADE COM ROSCA, DE 3/4", PARA FUNDO DE POCO</v>
          </cell>
          <cell r="D4742" t="str">
            <v>UN</v>
          </cell>
          <cell r="E4742">
            <v>86</v>
          </cell>
          <cell r="F4742">
            <v>86</v>
          </cell>
        </row>
        <row r="4743">
          <cell r="B4743">
            <v>10230</v>
          </cell>
          <cell r="C4743" t="str">
            <v>VALVULA DE RETENCAO DE BRONZE, PE COM CRIVOS, EXTREMIDADE COM ROSCA, DE 4", PARA FUNDO DE POCO</v>
          </cell>
          <cell r="D4743" t="str">
            <v>UN</v>
          </cell>
          <cell r="E4743">
            <v>1052.08</v>
          </cell>
          <cell r="F4743">
            <v>1052.08</v>
          </cell>
        </row>
        <row r="4744">
          <cell r="B4744">
            <v>10409</v>
          </cell>
          <cell r="C4744" t="str">
            <v>VALVULA DE RETENCAO HORIZONTAL, DE BRONZE (PN-25), 1 1/2", 400 PSI, TAMPA DE PORCA DE UNIAO, EXTREMIDADES COM ROSCA</v>
          </cell>
          <cell r="D4744" t="str">
            <v>UN</v>
          </cell>
          <cell r="E4744">
            <v>312.56</v>
          </cell>
          <cell r="F4744">
            <v>312.56</v>
          </cell>
        </row>
        <row r="4745">
          <cell r="B4745">
            <v>10411</v>
          </cell>
          <cell r="C4745" t="str">
            <v>VALVULA DE RETENCAO HORIZONTAL, DE BRONZE (PN-25), 1 1/4", 400 PSI, TAMPA DE PORCA DE UNIAO, EXTREMIDADES COM ROSCA</v>
          </cell>
          <cell r="D4745" t="str">
            <v>UN</v>
          </cell>
          <cell r="E4745">
            <v>279.68</v>
          </cell>
          <cell r="F4745">
            <v>279.68</v>
          </cell>
        </row>
        <row r="4746">
          <cell r="B4746">
            <v>10410</v>
          </cell>
          <cell r="C4746" t="str">
            <v>VALVULA DE RETENCAO HORIZONTAL, DE BRONZE (PN-25), 1", 400 PSI, TAMPA DE PORCA DE UNIAO, EXTREMIDADES COM ROSCA</v>
          </cell>
          <cell r="D4746" t="str">
            <v>UN</v>
          </cell>
          <cell r="E4746">
            <v>186.82</v>
          </cell>
          <cell r="F4746">
            <v>186.82</v>
          </cell>
        </row>
        <row r="4747">
          <cell r="B4747">
            <v>10404</v>
          </cell>
          <cell r="C4747" t="str">
            <v>VALVULA DE RETENCAO HORIZONTAL, DE BRONZE (PN-25), 1/2", 400 PSI, TAMPA DE PORCA DE UNIAO, EXTREMIDADES COM ROSCA</v>
          </cell>
          <cell r="D4747" t="str">
            <v>UN</v>
          </cell>
          <cell r="E4747">
            <v>113.42</v>
          </cell>
          <cell r="F4747">
            <v>113.42</v>
          </cell>
        </row>
        <row r="4748">
          <cell r="B4748">
            <v>10405</v>
          </cell>
          <cell r="C4748" t="str">
            <v>VALVULA DE RETENCAO HORIZONTAL, DE BRONZE (PN-25), 2 1/2", 400 PSI, TAMPA DE PORCA DE UNIAO, EXTREMIDADES COM ROSCA</v>
          </cell>
          <cell r="D4748" t="str">
            <v>UN</v>
          </cell>
          <cell r="E4748">
            <v>626.21</v>
          </cell>
          <cell r="F4748">
            <v>626.21</v>
          </cell>
        </row>
        <row r="4749">
          <cell r="B4749">
            <v>10408</v>
          </cell>
          <cell r="C4749" t="str">
            <v>VALVULA DE RETENCAO HORIZONTAL, DE BRONZE (PN-25), 2", 400 PSI, TAMPA DE PORCA DE UNIAO, EXTREMIDADES COM ROSCA</v>
          </cell>
          <cell r="D4749" t="str">
            <v>UN</v>
          </cell>
          <cell r="E4749">
            <v>437.9</v>
          </cell>
          <cell r="F4749">
            <v>437.9</v>
          </cell>
        </row>
        <row r="4750">
          <cell r="B4750">
            <v>10406</v>
          </cell>
          <cell r="C4750" t="str">
            <v>VALVULA DE RETENCAO HORIZONTAL, DE BRONZE (PN-25), 3", 400 PSI, TAMPA DE PORCA DE UNIAO, EXTREMIDADES COM ROSCA</v>
          </cell>
          <cell r="D4750" t="str">
            <v>UN</v>
          </cell>
          <cell r="E4750">
            <v>864.93</v>
          </cell>
          <cell r="F4750">
            <v>864.93</v>
          </cell>
        </row>
        <row r="4751">
          <cell r="B4751">
            <v>10412</v>
          </cell>
          <cell r="C4751" t="str">
            <v>VALVULA DE RETENCAO HORIZONTAL, DE BRONZE (PN-25), 3/4", 400 PSI, TAMPA DE PORCA DE UNIAO, EXTREMIDADES COM ROSCA</v>
          </cell>
          <cell r="D4751" t="str">
            <v>UN</v>
          </cell>
          <cell r="E4751">
            <v>137.46</v>
          </cell>
          <cell r="F4751">
            <v>137.46</v>
          </cell>
        </row>
        <row r="4752">
          <cell r="B4752">
            <v>10407</v>
          </cell>
          <cell r="C4752" t="str">
            <v>VALVULA DE RETENCAO HORIZONTAL, DE BRONZE (PN-25), 4", 400 PSI, TAMPA DE PORCA DE UNIAO, EXTREMIDADES COM ROSCA</v>
          </cell>
          <cell r="D4752" t="str">
            <v>UN</v>
          </cell>
          <cell r="E4752">
            <v>1341.51</v>
          </cell>
          <cell r="F4752">
            <v>1341.51</v>
          </cell>
        </row>
        <row r="4753">
          <cell r="B4753">
            <v>10416</v>
          </cell>
          <cell r="C4753" t="str">
            <v>VALVULA DE RETENCAO VERTICAL, DE BRONZE (PN-16), 1 1/2", 200 PSI, EXTREMIDADES COM ROSCA</v>
          </cell>
          <cell r="D4753" t="str">
            <v>UN</v>
          </cell>
          <cell r="E4753">
            <v>166.4</v>
          </cell>
          <cell r="F4753">
            <v>166.4</v>
          </cell>
        </row>
        <row r="4754">
          <cell r="B4754">
            <v>10419</v>
          </cell>
          <cell r="C4754" t="str">
            <v>VALVULA DE RETENCAO VERTICAL, DE BRONZE (PN-16), 1 1/4", 200 PSI, EXTREMIDADES COM ROSCA</v>
          </cell>
          <cell r="D4754" t="str">
            <v>UN</v>
          </cell>
          <cell r="E4754">
            <v>144.43</v>
          </cell>
          <cell r="F4754">
            <v>144.43</v>
          </cell>
        </row>
        <row r="4755">
          <cell r="B4755">
            <v>10418</v>
          </cell>
          <cell r="C4755" t="str">
            <v>VALVULA DE RETENCAO VERTICAL, DE BRONZE (PN-16), 1", 200 PSI, EXTREMIDADES COM ROSCA</v>
          </cell>
          <cell r="D4755" t="str">
            <v>UN</v>
          </cell>
          <cell r="E4755">
            <v>96.27</v>
          </cell>
          <cell r="F4755">
            <v>96.27</v>
          </cell>
        </row>
        <row r="4756">
          <cell r="B4756">
            <v>21092</v>
          </cell>
          <cell r="C4756" t="str">
            <v>VALVULA DE RETENCAO VERTICAL, DE BRONZE (PN-16), 1/2", 200 PSI, EXTREMIDADES COM ROSCA</v>
          </cell>
          <cell r="D4756" t="str">
            <v>UN</v>
          </cell>
          <cell r="E4756">
            <v>82.57</v>
          </cell>
          <cell r="F4756">
            <v>82.57</v>
          </cell>
        </row>
        <row r="4757">
          <cell r="B4757">
            <v>12657</v>
          </cell>
          <cell r="C4757" t="str">
            <v>VALVULA DE RETENCAO VERTICAL, DE BRONZE (PN-16), 2 1/2", 200 PSI, EXTREMIDADES COM ROSCA</v>
          </cell>
          <cell r="D4757" t="str">
            <v>UN</v>
          </cell>
          <cell r="E4757">
            <v>388.51</v>
          </cell>
          <cell r="F4757">
            <v>388.51</v>
          </cell>
        </row>
        <row r="4758">
          <cell r="B4758">
            <v>10417</v>
          </cell>
          <cell r="C4758" t="str">
            <v>VALVULA DE RETENCAO VERTICAL, DE BRONZE (PN-16), 2", 200 PSI, EXTREMIDADES COM ROSCA</v>
          </cell>
          <cell r="D4758" t="str">
            <v>UN</v>
          </cell>
          <cell r="E4758">
            <v>242.45</v>
          </cell>
          <cell r="F4758">
            <v>242.45</v>
          </cell>
        </row>
        <row r="4759">
          <cell r="B4759">
            <v>10414</v>
          </cell>
          <cell r="C4759" t="str">
            <v>VALVULA DE RETENCAO VERTICAL, DE BRONZE (PN-16), 3", 200 PSI, EXTREMIDADES COM ROSCA</v>
          </cell>
          <cell r="D4759" t="str">
            <v>UN</v>
          </cell>
          <cell r="E4759">
            <v>530.53</v>
          </cell>
          <cell r="F4759">
            <v>530.53</v>
          </cell>
        </row>
        <row r="4760">
          <cell r="B4760">
            <v>10413</v>
          </cell>
          <cell r="C4760" t="str">
            <v>VALVULA DE RETENCAO VERTICAL, DE BRONZE (PN-16), 3/4", 200 PSI, EXTREMIDADES COM ROSCA</v>
          </cell>
          <cell r="D4760" t="str">
            <v>UN</v>
          </cell>
          <cell r="E4760">
            <v>88.12</v>
          </cell>
          <cell r="F4760">
            <v>88.12</v>
          </cell>
        </row>
        <row r="4761">
          <cell r="B4761">
            <v>10415</v>
          </cell>
          <cell r="C4761" t="str">
            <v>VALVULA DE RETENCAO VERTICAL, DE BRONZE (PN-16), 4", 200 PSI, EXTREMIDADES COM ROSCA</v>
          </cell>
          <cell r="D4761" t="str">
            <v>UN</v>
          </cell>
          <cell r="E4761">
            <v>920.77</v>
          </cell>
          <cell r="F4761">
            <v>920.77</v>
          </cell>
        </row>
        <row r="4762">
          <cell r="B4762">
            <v>38643</v>
          </cell>
          <cell r="C4762" t="str">
            <v>VALVULA EM METAL CROMADO PARA LAVATORIO, 1" SEM LADRAO</v>
          </cell>
          <cell r="D4762" t="str">
            <v>UN</v>
          </cell>
          <cell r="E4762">
            <v>55.49</v>
          </cell>
          <cell r="F4762">
            <v>55.49</v>
          </cell>
        </row>
        <row r="4763">
          <cell r="B4763">
            <v>6157</v>
          </cell>
          <cell r="C4763" t="str">
            <v>VALVULA EM METAL CROMADO PARA PIA AMERICANA 3.1/2 X 1.1/2"</v>
          </cell>
          <cell r="D4763" t="str">
            <v>UN</v>
          </cell>
          <cell r="E4763">
            <v>75.81</v>
          </cell>
          <cell r="F4763">
            <v>75.81</v>
          </cell>
        </row>
        <row r="4764">
          <cell r="B4764">
            <v>6158</v>
          </cell>
          <cell r="C4764" t="str">
            <v>VALVULA EM PLASTICO BRANCO PARA LAVATORIO 1 ", SEM UNHO, COM LADRAO</v>
          </cell>
          <cell r="D4764" t="str">
            <v>UN</v>
          </cell>
          <cell r="E4764">
            <v>6.62</v>
          </cell>
          <cell r="F4764">
            <v>6.62</v>
          </cell>
        </row>
        <row r="4765">
          <cell r="B4765">
            <v>6156</v>
          </cell>
          <cell r="C4765" t="str">
            <v>VALVULA EM PLASTICO BRANCO PARA TANQUE 1.1/4" X 1.1/2 ", SEM UNHO E SEM LADRAO</v>
          </cell>
          <cell r="D4765" t="str">
            <v>UN</v>
          </cell>
          <cell r="E4765">
            <v>5.68</v>
          </cell>
          <cell r="F4765">
            <v>5.68</v>
          </cell>
        </row>
        <row r="4766">
          <cell r="B4766">
            <v>6153</v>
          </cell>
          <cell r="C4766" t="str">
            <v>VALVULA EM PLASTICO BRANCO PARA TANQUE OU LAVATORIO 1 ", SEM UNHO E SEM LADRAO</v>
          </cell>
          <cell r="D4766" t="str">
            <v>UN</v>
          </cell>
          <cell r="E4766">
            <v>4.5599999999999996</v>
          </cell>
          <cell r="F4766">
            <v>4.5599999999999996</v>
          </cell>
        </row>
        <row r="4767">
          <cell r="B4767">
            <v>6154</v>
          </cell>
          <cell r="C4767" t="str">
            <v>VALVULA EM PLASTICO CROMADO PARA LAVATORIO 1 ", SEM UNHO, COM LADRAO</v>
          </cell>
          <cell r="D4767" t="str">
            <v>UN</v>
          </cell>
          <cell r="E4767">
            <v>8.1</v>
          </cell>
          <cell r="F4767">
            <v>8.1</v>
          </cell>
        </row>
        <row r="4768">
          <cell r="B4768">
            <v>6155</v>
          </cell>
          <cell r="C4768" t="str">
            <v>VALVULA EM PLASTICO CROMADO TIPO AMERICANA PARA PIA DE COZINHA 3.1/2" X 1.1/2 ", SEM ADAPTADOR</v>
          </cell>
          <cell r="D4768" t="str">
            <v>UN</v>
          </cell>
          <cell r="E4768">
            <v>18.64</v>
          </cell>
          <cell r="F4768">
            <v>18.64</v>
          </cell>
        </row>
        <row r="4769">
          <cell r="B4769">
            <v>43595</v>
          </cell>
          <cell r="C4769" t="str">
            <v>VARA FINA PARA CREMONA, EM FERRO ZINCADO BRANCO, COM DIAMETRO DE APROX 10 MM E COMPRIMENTO DE 1,20 M</v>
          </cell>
          <cell r="D4769" t="str">
            <v>UN</v>
          </cell>
          <cell r="E4769">
            <v>20.85</v>
          </cell>
          <cell r="F4769">
            <v>20.85</v>
          </cell>
        </row>
        <row r="4770">
          <cell r="B4770">
            <v>43596</v>
          </cell>
          <cell r="C4770" t="str">
            <v>VARA FINA PARA CREMONA, EM FERRO ZINCADO BRANCO, COM DIAMETRO DE APROX 10 MM E COMPRIMENTO DE 1,50 M</v>
          </cell>
          <cell r="D4770" t="str">
            <v>UN</v>
          </cell>
          <cell r="E4770">
            <v>24.1</v>
          </cell>
          <cell r="F4770">
            <v>24.1</v>
          </cell>
        </row>
        <row r="4771">
          <cell r="B4771">
            <v>38108</v>
          </cell>
          <cell r="C4771" t="str">
            <v>VARIADOR DE LUMINOSIDADE ROTATIVO (DIMMER) 127 V, 300 W (APENAS MODULO)</v>
          </cell>
          <cell r="D4771" t="str">
            <v>UN</v>
          </cell>
          <cell r="E4771">
            <v>46.35</v>
          </cell>
          <cell r="F4771">
            <v>46.35</v>
          </cell>
        </row>
        <row r="4772">
          <cell r="B4772">
            <v>38087</v>
          </cell>
          <cell r="C4772" t="str">
            <v>VARIADOR DE LUMINOSIDADE ROTATIVO (DIMMER) 127V, 300W, CONJUNTO MONTADO PARA EMBUTIR 4" X 2" (PLACA + SUPORTE + MODULO)</v>
          </cell>
          <cell r="D4772" t="str">
            <v>UN</v>
          </cell>
          <cell r="E4772">
            <v>59.61</v>
          </cell>
          <cell r="F4772">
            <v>59.61</v>
          </cell>
        </row>
        <row r="4773">
          <cell r="B4773">
            <v>38109</v>
          </cell>
          <cell r="C4773" t="str">
            <v>VARIADOR DE LUMINOSIDADE ROTATIVO (DIMMER) 220 V, 600 W (APENAS MODULO)</v>
          </cell>
          <cell r="D4773" t="str">
            <v>UN</v>
          </cell>
          <cell r="E4773">
            <v>74.08</v>
          </cell>
          <cell r="F4773">
            <v>74.08</v>
          </cell>
        </row>
        <row r="4774">
          <cell r="B4774">
            <v>38088</v>
          </cell>
          <cell r="C4774" t="str">
            <v>VARIADOR DE LUMINOSIDADE ROTATIVO (DIMMER) 220V, 600W, CONJUNTO MONTADO PARA EMBUTIR 4" X 2" (PLACA + SUPORTE + MODULO)</v>
          </cell>
          <cell r="D4774" t="str">
            <v>UN</v>
          </cell>
          <cell r="E4774">
            <v>77.89</v>
          </cell>
          <cell r="F4774">
            <v>77.89</v>
          </cell>
        </row>
        <row r="4775">
          <cell r="B4775">
            <v>38110</v>
          </cell>
          <cell r="C4775" t="str">
            <v>VARIADOR DE VELOCIDADE PARA VENTILADOR 127 V, 150 W (APENAS MODULO)</v>
          </cell>
          <cell r="D4775" t="str">
            <v>UN</v>
          </cell>
          <cell r="E4775">
            <v>28.49</v>
          </cell>
          <cell r="F4775">
            <v>28.49</v>
          </cell>
        </row>
        <row r="4776">
          <cell r="B4776">
            <v>38089</v>
          </cell>
          <cell r="C4776" t="str">
            <v>VARIADOR DE VELOCIDADE PARA VENTILADOR 127V, 150W + 2 INTERRUPTORES PARALELOS, PARA REVERSAO E LAMPADA, CONJUNTO MONTADO PARA EMBUTIR 4" X 2" (PLACA + SUPORTE + MODULOS)</v>
          </cell>
          <cell r="D4776" t="str">
            <v>UN</v>
          </cell>
          <cell r="E4776">
            <v>49.65</v>
          </cell>
          <cell r="F4776">
            <v>49.65</v>
          </cell>
        </row>
        <row r="4777">
          <cell r="B4777">
            <v>38111</v>
          </cell>
          <cell r="C4777" t="str">
            <v>VARIADOR DE VELOCIDADE PARA VENTILADOR 220 V, 250 W (APENAS MODULO)</v>
          </cell>
          <cell r="D4777" t="str">
            <v>UN</v>
          </cell>
          <cell r="E4777">
            <v>31.87</v>
          </cell>
          <cell r="F4777">
            <v>31.87</v>
          </cell>
        </row>
        <row r="4778">
          <cell r="B4778">
            <v>38090</v>
          </cell>
          <cell r="C4778" t="str">
            <v>VARIADOR DE VELOCIDADE PARA VENTILADOR 220V, 250W + 2 INTERRUPTORES PARALELOS, PARA REVERSAO E LAMPADA, CONJUNTO MONTADO PARA EMBUTIR 4" X 2" (PLACA + SUPORTE + MODULOS)</v>
          </cell>
          <cell r="D4778" t="str">
            <v>UN</v>
          </cell>
          <cell r="E4778">
            <v>51.32</v>
          </cell>
          <cell r="F4778">
            <v>51.32</v>
          </cell>
        </row>
        <row r="4779">
          <cell r="B4779">
            <v>38400</v>
          </cell>
          <cell r="C4779" t="str">
            <v>VASSOURA 40 CM COM CABO</v>
          </cell>
          <cell r="D4779" t="str">
            <v>UN</v>
          </cell>
          <cell r="E4779">
            <v>20.96</v>
          </cell>
          <cell r="F4779">
            <v>20.96</v>
          </cell>
        </row>
        <row r="4780">
          <cell r="B4780">
            <v>13726</v>
          </cell>
          <cell r="C4780" t="str">
            <v>VASSOURA MECANICA REBOCAVEL COM ESCOVA CILINDRICA LARGURA UTIL DE VARRIMENTO = 2,44M</v>
          </cell>
          <cell r="D4780" t="str">
            <v>UN</v>
          </cell>
        </row>
        <row r="4781">
          <cell r="B4781">
            <v>12627</v>
          </cell>
          <cell r="C4781" t="str">
            <v>VEDACAO DE CALHA, EM BORRACHA COR PRETA, MEDIDA ENTRE 119 E 170 MM, PARA DRENAGEM PLUVIAL PREDIAL</v>
          </cell>
          <cell r="D4781" t="str">
            <v>UN</v>
          </cell>
          <cell r="E4781">
            <v>1.1499999999999999</v>
          </cell>
          <cell r="F4781">
            <v>1.1499999999999999</v>
          </cell>
        </row>
        <row r="4782">
          <cell r="B4782">
            <v>39996</v>
          </cell>
          <cell r="C4782" t="str">
            <v>VERGALHAO ZINCADO ROSCA TOTAL, 1/4" (6,3 MM)</v>
          </cell>
          <cell r="D4782" t="str">
            <v>M</v>
          </cell>
          <cell r="E4782">
            <v>3.81</v>
          </cell>
          <cell r="F4782">
            <v>3.81</v>
          </cell>
        </row>
        <row r="4783">
          <cell r="B4783">
            <v>10478</v>
          </cell>
          <cell r="C4783" t="str">
            <v>VERNIZ A BASE RESINA ALQUIDICA COM POLIURETANO PARA MADEIRA, COM FILTRO SOLAR, BRILHANTE, USO INTERNO E EXTERNO</v>
          </cell>
          <cell r="D4783" t="str">
            <v>L</v>
          </cell>
          <cell r="E4783">
            <v>45.15</v>
          </cell>
          <cell r="F4783">
            <v>45.15</v>
          </cell>
        </row>
        <row r="4784">
          <cell r="B4784">
            <v>10481</v>
          </cell>
          <cell r="C4784" t="str">
            <v>VERNIZ MARITIMO PREMIUM PARA MADEIRA, COM FILTRO SOLAR, BRILHANTE, USO INTERNO E EXTERNO</v>
          </cell>
          <cell r="D4784" t="str">
            <v>L</v>
          </cell>
          <cell r="E4784">
            <v>40.15</v>
          </cell>
          <cell r="F4784">
            <v>40.15</v>
          </cell>
        </row>
        <row r="4785">
          <cell r="B4785">
            <v>10475</v>
          </cell>
          <cell r="C4785" t="str">
            <v>VERNIZ TIPO COPAL PARA MADEIRA, BRILHANTE, USO INTERNO</v>
          </cell>
          <cell r="D4785" t="str">
            <v>L</v>
          </cell>
          <cell r="E4785">
            <v>38.85</v>
          </cell>
          <cell r="F4785">
            <v>38.85</v>
          </cell>
        </row>
        <row r="4786">
          <cell r="B4786">
            <v>4030</v>
          </cell>
          <cell r="C4786" t="str">
            <v>VEU DE POLIESTER PARA IMPERMEABILIZACAO</v>
          </cell>
          <cell r="D4786" t="str">
            <v>M2</v>
          </cell>
          <cell r="E4786">
            <v>8.3699999999999992</v>
          </cell>
          <cell r="F4786">
            <v>8.3699999999999992</v>
          </cell>
        </row>
        <row r="4787">
          <cell r="B4787">
            <v>4031</v>
          </cell>
          <cell r="C4787" t="str">
            <v>VEU DE VIDRO/VEU DE SUPERFICIE 30 A 35 G/M2</v>
          </cell>
          <cell r="D4787" t="str">
            <v>M2</v>
          </cell>
          <cell r="E4787">
            <v>39.33</v>
          </cell>
          <cell r="F4787">
            <v>39.33</v>
          </cell>
        </row>
        <row r="4788">
          <cell r="B4788">
            <v>39399</v>
          </cell>
          <cell r="C4788" t="str">
            <v>VIBRADOR DE IMERSAO, COM PONTEIRA DE *35* MM, MANGOTE DE 5 M, SEM MOTOR</v>
          </cell>
          <cell r="D4788" t="str">
            <v>UN</v>
          </cell>
        </row>
        <row r="4789">
          <cell r="B4789">
            <v>39400</v>
          </cell>
          <cell r="C4789" t="str">
            <v>VIBRADOR DE IMERSAO, COM PONTEIRA DE *45* MM, MANGOTE DE 5 M, SEM MOTOR.</v>
          </cell>
          <cell r="D4789" t="str">
            <v>UN</v>
          </cell>
        </row>
        <row r="4790">
          <cell r="B4790">
            <v>39401</v>
          </cell>
          <cell r="C4790" t="str">
            <v>VIBRADOR DE IMERSAO, COM PONTEIRA DE *60* MM, MANGOTE DE 5 M, SEM MOTOR.</v>
          </cell>
          <cell r="D4790" t="str">
            <v>UN</v>
          </cell>
        </row>
        <row r="4791">
          <cell r="B4791">
            <v>11652</v>
          </cell>
          <cell r="C4791" t="str">
            <v>VIBRADOR DE IMERSAO, DIAMETRO DA PONTEIRA DE *35* MM, COM MOTOR 4 TEMPOS A GASOLINA DE 5,5 HP (5,5 CV)</v>
          </cell>
          <cell r="D4791" t="str">
            <v>UN</v>
          </cell>
        </row>
        <row r="4792">
          <cell r="B4792">
            <v>13475</v>
          </cell>
          <cell r="C4792" t="str">
            <v>VIBRADOR DE IMERSAO, DIAMETRO DA PONTEIRA DE *45* MM, COM MOTOR 4 TEMPOS A GASOLINA DE 5,5 HP (5,5 CV)</v>
          </cell>
          <cell r="D4792" t="str">
            <v>UN</v>
          </cell>
        </row>
        <row r="4793">
          <cell r="B4793">
            <v>13896</v>
          </cell>
          <cell r="C4793" t="str">
            <v>VIBRADOR DE IMERSAO, DIAMETRO DA PONTEIRA DE *45* MM, COM MOTOR ELETRICO TRIFASICO DE 2 HP (2 CV)</v>
          </cell>
          <cell r="D4793" t="str">
            <v>UN</v>
          </cell>
        </row>
        <row r="4794">
          <cell r="B4794">
            <v>44470</v>
          </cell>
          <cell r="C4794" t="str">
            <v>VIBROACABADORA DE ASFALTO SOBRE ESTEIRAS, LARG. PAVIM. 2,13 M A 4,55 M, POT. 74 KW/ 100 HP, CAP. 400  T/ H</v>
          </cell>
          <cell r="D4794" t="str">
            <v>UN</v>
          </cell>
        </row>
        <row r="4795">
          <cell r="B4795">
            <v>13476</v>
          </cell>
          <cell r="C4795" t="str">
            <v>VIBROACABADORA DE ASFALTO SOBRE ESTEIRAS, LARG. PAVIM. 2,60 M A 5,75 M, POT. 110 HP, CAP. 450 T/ H</v>
          </cell>
          <cell r="D4795" t="str">
            <v>UN</v>
          </cell>
        </row>
        <row r="4796">
          <cell r="B4796">
            <v>44491</v>
          </cell>
          <cell r="C4796" t="str">
            <v>VIBROACABADORA DE ASFALTO SOBRE ESTEIRAS, LARG. PAVIM. MAX. 8,00 M, POT. 100 KW/ 134 HP, CAP.  600 T/ H</v>
          </cell>
          <cell r="D4796" t="str">
            <v>UN</v>
          </cell>
        </row>
        <row r="4797">
          <cell r="B4797">
            <v>10488</v>
          </cell>
          <cell r="C4797" t="str">
            <v>VIBROACABADORA DE ASFALTO SOBRE ESTEIRAS, LARG. PAVIMENT. 1,90 A 5,3 M, POT. 78 KW/105 HP, CAP. 450 T/H</v>
          </cell>
          <cell r="D4797" t="str">
            <v>UN</v>
          </cell>
        </row>
        <row r="4798">
          <cell r="B4798">
            <v>13606</v>
          </cell>
          <cell r="C4798" t="str">
            <v>VIBROACABADORA DE ASFALTO SOBRE RODAS, LARGURA DE PAVIMENTACAO DE 1,70 A 4,20 M, POTENCIA 78 KW/105 HP, CAPACIDADE 300 T/H</v>
          </cell>
          <cell r="D4798" t="str">
            <v>UN</v>
          </cell>
        </row>
        <row r="4799">
          <cell r="B4799">
            <v>10489</v>
          </cell>
          <cell r="C4799" t="str">
            <v>VIDRACEIRO (HORISTA)</v>
          </cell>
          <cell r="D4799" t="str">
            <v>H</v>
          </cell>
          <cell r="E4799">
            <v>14.26</v>
          </cell>
          <cell r="F4799">
            <v>15.95</v>
          </cell>
        </row>
        <row r="4800">
          <cell r="B4800">
            <v>41073</v>
          </cell>
          <cell r="C4800" t="str">
            <v>VIDRACEIRO (MENSALISTA)</v>
          </cell>
          <cell r="D4800" t="str">
            <v>MES</v>
          </cell>
          <cell r="E4800">
            <v>2497.46</v>
          </cell>
          <cell r="F4800">
            <v>2793.37</v>
          </cell>
        </row>
        <row r="4801">
          <cell r="B4801">
            <v>34391</v>
          </cell>
          <cell r="C4801" t="str">
            <v>VIDRO COMUM LAMINADO LISO INCOLOR DUPLO, ESPESSURA TOTAL 8 MM (CADA CAMADA DE 4 MM) - COLOCADO</v>
          </cell>
          <cell r="D4801" t="str">
            <v>M2</v>
          </cell>
          <cell r="E4801">
            <v>742.06</v>
          </cell>
          <cell r="F4801">
            <v>742.06</v>
          </cell>
        </row>
        <row r="4802">
          <cell r="B4802">
            <v>10496</v>
          </cell>
          <cell r="C4802" t="str">
            <v>VIDRO COMUM LAMINADO, LISO, INCOLOR, DUPLO, ESPESSURA TOTAL 6 MM (CADA CAMADA E= 3 MM) - COLOCADO</v>
          </cell>
          <cell r="D4802" t="str">
            <v>M2</v>
          </cell>
          <cell r="E4802">
            <v>645.83000000000004</v>
          </cell>
          <cell r="F4802">
            <v>645.83000000000004</v>
          </cell>
        </row>
        <row r="4803">
          <cell r="B4803">
            <v>10497</v>
          </cell>
          <cell r="C4803" t="str">
            <v>VIDRO COMUM LAMINADO, LISO, INCOLOR, TRIPLO, ESPESSURA TOTAL 12 MM (CADA CAMADA E= 4 MM) - COLOCADO</v>
          </cell>
          <cell r="D4803" t="str">
            <v>M2</v>
          </cell>
          <cell r="E4803">
            <v>1679.16</v>
          </cell>
          <cell r="F4803">
            <v>1679.16</v>
          </cell>
        </row>
        <row r="4804">
          <cell r="B4804">
            <v>10504</v>
          </cell>
          <cell r="C4804" t="str">
            <v>VIDRO COMUM LAMINADO, LISO, INCOLOR, TRIPLO, ESPESSURA TOTAL 15 MM (CADA CAMADA E = 5 MM) - COLOCADO</v>
          </cell>
          <cell r="D4804" t="str">
            <v>M2</v>
          </cell>
          <cell r="E4804">
            <v>1963.33</v>
          </cell>
          <cell r="F4804">
            <v>1963.33</v>
          </cell>
        </row>
        <row r="4805">
          <cell r="B4805">
            <v>34390</v>
          </cell>
          <cell r="C4805" t="str">
            <v>VIDRO CRISTAL COLORIDO, 10 MM, PINTADO NA COR BRANCA</v>
          </cell>
          <cell r="D4805" t="str">
            <v>M2</v>
          </cell>
          <cell r="E4805">
            <v>578.66</v>
          </cell>
          <cell r="F4805">
            <v>578.66</v>
          </cell>
        </row>
        <row r="4806">
          <cell r="B4806">
            <v>34389</v>
          </cell>
          <cell r="C4806" t="str">
            <v>VIDRO CRISTAL COLORIDO, 4 MM, PINTADO NA COR BRANCA</v>
          </cell>
          <cell r="D4806" t="str">
            <v>M2</v>
          </cell>
          <cell r="E4806">
            <v>180.83</v>
          </cell>
          <cell r="F4806">
            <v>180.83</v>
          </cell>
        </row>
        <row r="4807">
          <cell r="B4807">
            <v>34388</v>
          </cell>
          <cell r="C4807" t="str">
            <v>VIDRO CRISTAL COLORIDO, 6 MM, PINTADO NA COR BRANCA</v>
          </cell>
          <cell r="D4807" t="str">
            <v>M2</v>
          </cell>
          <cell r="E4807">
            <v>257.01</v>
          </cell>
          <cell r="F4807">
            <v>257.01</v>
          </cell>
        </row>
        <row r="4808">
          <cell r="B4808">
            <v>34387</v>
          </cell>
          <cell r="C4808" t="str">
            <v>VIDRO CRISTAL COLORIDO, 8 MM, PINTADO NA COR BRANCA</v>
          </cell>
          <cell r="D4808" t="str">
            <v>M2</v>
          </cell>
          <cell r="E4808">
            <v>417.2</v>
          </cell>
          <cell r="F4808">
            <v>417.2</v>
          </cell>
        </row>
        <row r="4809">
          <cell r="B4809">
            <v>11188</v>
          </cell>
          <cell r="C4809" t="str">
            <v>VIDRO LISO FUME E = 4MM - SEM COLOCACAO</v>
          </cell>
          <cell r="D4809" t="str">
            <v>M2</v>
          </cell>
          <cell r="E4809">
            <v>206.66</v>
          </cell>
          <cell r="F4809">
            <v>206.66</v>
          </cell>
        </row>
        <row r="4810">
          <cell r="B4810">
            <v>11189</v>
          </cell>
          <cell r="C4810" t="str">
            <v>VIDRO LISO FUME E = 6MM - SEM COLOCACAO</v>
          </cell>
          <cell r="D4810" t="str">
            <v>M2</v>
          </cell>
          <cell r="E4810">
            <v>310</v>
          </cell>
          <cell r="F4810">
            <v>310</v>
          </cell>
        </row>
        <row r="4811">
          <cell r="B4811">
            <v>21107</v>
          </cell>
          <cell r="C4811" t="str">
            <v>VIDRO LISO FUME, E = 5 MM - SEM COLOCACAO</v>
          </cell>
          <cell r="D4811" t="str">
            <v>M2</v>
          </cell>
          <cell r="E4811">
            <v>223.09</v>
          </cell>
          <cell r="F4811">
            <v>223.09</v>
          </cell>
        </row>
        <row r="4812">
          <cell r="B4812">
            <v>34386</v>
          </cell>
          <cell r="C4812" t="str">
            <v>VIDRO LISO INCOLOR 10 MM - SEM COLOCACAO</v>
          </cell>
          <cell r="D4812" t="str">
            <v>M2</v>
          </cell>
          <cell r="E4812">
            <v>387.5</v>
          </cell>
          <cell r="F4812">
            <v>387.5</v>
          </cell>
        </row>
        <row r="4813">
          <cell r="B4813">
            <v>10490</v>
          </cell>
          <cell r="C4813" t="str">
            <v>VIDRO LISO INCOLOR 2 A 3 MM - SEM COLOCACAO</v>
          </cell>
          <cell r="D4813" t="str">
            <v>M2</v>
          </cell>
          <cell r="E4813">
            <v>135.62</v>
          </cell>
          <cell r="F4813">
            <v>135.62</v>
          </cell>
        </row>
        <row r="4814">
          <cell r="B4814">
            <v>10492</v>
          </cell>
          <cell r="C4814" t="str">
            <v>VIDRO LISO INCOLOR 4MM - SEM COLOCACAO</v>
          </cell>
          <cell r="D4814" t="str">
            <v>M2</v>
          </cell>
          <cell r="E4814">
            <v>155</v>
          </cell>
          <cell r="F4814">
            <v>155</v>
          </cell>
        </row>
        <row r="4815">
          <cell r="B4815">
            <v>10493</v>
          </cell>
          <cell r="C4815" t="str">
            <v>VIDRO LISO INCOLOR 5MM - SEM COLOCACAO</v>
          </cell>
          <cell r="D4815" t="str">
            <v>M2</v>
          </cell>
          <cell r="E4815">
            <v>180.83</v>
          </cell>
          <cell r="F4815">
            <v>180.83</v>
          </cell>
        </row>
        <row r="4816">
          <cell r="B4816">
            <v>10491</v>
          </cell>
          <cell r="C4816" t="str">
            <v>VIDRO LISO INCOLOR 6 MM - SEM COLOCACAO</v>
          </cell>
          <cell r="D4816" t="str">
            <v>M2</v>
          </cell>
          <cell r="E4816">
            <v>219.58</v>
          </cell>
          <cell r="F4816">
            <v>219.58</v>
          </cell>
        </row>
        <row r="4817">
          <cell r="B4817">
            <v>34385</v>
          </cell>
          <cell r="C4817" t="str">
            <v>VIDRO LISO INCOLOR 8MM  -  SEM COLOCACAO</v>
          </cell>
          <cell r="D4817" t="str">
            <v>M2</v>
          </cell>
          <cell r="E4817">
            <v>320.33</v>
          </cell>
          <cell r="F4817">
            <v>320.33</v>
          </cell>
        </row>
        <row r="4818">
          <cell r="B4818">
            <v>10499</v>
          </cell>
          <cell r="C4818" t="str">
            <v>VIDRO MARTELADO OU CANELADO, 4 MM - SEM COLOCACAO</v>
          </cell>
          <cell r="D4818" t="str">
            <v>M2</v>
          </cell>
          <cell r="E4818">
            <v>129.16</v>
          </cell>
          <cell r="F4818">
            <v>129.16</v>
          </cell>
        </row>
        <row r="4819">
          <cell r="B4819">
            <v>34384</v>
          </cell>
          <cell r="C4819" t="str">
            <v>VIDRO PLANO ARAMADO E = 6 MM - SEM COLOCACAO</v>
          </cell>
          <cell r="D4819" t="str">
            <v>M2</v>
          </cell>
          <cell r="E4819">
            <v>387.5</v>
          </cell>
          <cell r="F4819">
            <v>387.5</v>
          </cell>
        </row>
        <row r="4820">
          <cell r="B4820">
            <v>11185</v>
          </cell>
          <cell r="C4820" t="str">
            <v>VIDRO PLANO ARAMADO E = 7MM - SEM COLOCACAO</v>
          </cell>
          <cell r="D4820" t="str">
            <v>M2</v>
          </cell>
          <cell r="E4820">
            <v>400.41</v>
          </cell>
          <cell r="F4820">
            <v>400.41</v>
          </cell>
        </row>
        <row r="4821">
          <cell r="B4821">
            <v>10507</v>
          </cell>
          <cell r="C4821" t="str">
            <v>VIDRO TEMPERADO INCOLOR E = 10 MM, SEM COLOCACAO</v>
          </cell>
          <cell r="D4821" t="str">
            <v>M2</v>
          </cell>
          <cell r="E4821">
            <v>369.82</v>
          </cell>
          <cell r="F4821">
            <v>369.82</v>
          </cell>
        </row>
        <row r="4822">
          <cell r="B4822">
            <v>10505</v>
          </cell>
          <cell r="C4822" t="str">
            <v>VIDRO TEMPERADO INCOLOR E = 6 MM, SEM COLOCACAO</v>
          </cell>
          <cell r="D4822" t="str">
            <v>M2</v>
          </cell>
          <cell r="E4822">
            <v>218.22</v>
          </cell>
          <cell r="F4822">
            <v>218.22</v>
          </cell>
        </row>
        <row r="4823">
          <cell r="B4823">
            <v>10506</v>
          </cell>
          <cell r="C4823" t="str">
            <v>VIDRO TEMPERADO INCOLOR E = 8 MM, SEM COLOCACAO</v>
          </cell>
          <cell r="D4823" t="str">
            <v>M2</v>
          </cell>
          <cell r="E4823">
            <v>284.87</v>
          </cell>
          <cell r="F4823">
            <v>284.87</v>
          </cell>
        </row>
        <row r="4824">
          <cell r="B4824">
            <v>5031</v>
          </cell>
          <cell r="C4824" t="str">
            <v>VIDRO TEMPERADO INCOLOR PARA PORTA DE ABRIR, E = 10 MM (SEM FERRAGENS E SEM COLOCACAO)</v>
          </cell>
          <cell r="D4824" t="str">
            <v>M2</v>
          </cell>
          <cell r="E4824">
            <v>400</v>
          </cell>
          <cell r="F4824">
            <v>400</v>
          </cell>
        </row>
        <row r="4825">
          <cell r="B4825">
            <v>10502</v>
          </cell>
          <cell r="C4825" t="str">
            <v>VIDRO TEMPERADO VERDE E = 10 MM, SEM COLOCACAO</v>
          </cell>
          <cell r="D4825" t="str">
            <v>M2</v>
          </cell>
          <cell r="E4825">
            <v>466.09</v>
          </cell>
          <cell r="F4825">
            <v>466.09</v>
          </cell>
        </row>
        <row r="4826">
          <cell r="B4826">
            <v>10501</v>
          </cell>
          <cell r="C4826" t="str">
            <v>VIDRO TEMPERADO VERDE E = 6 MM, SEM COLOCACAO</v>
          </cell>
          <cell r="D4826" t="str">
            <v>M2</v>
          </cell>
          <cell r="E4826">
            <v>263.33</v>
          </cell>
          <cell r="F4826">
            <v>263.33</v>
          </cell>
        </row>
        <row r="4827">
          <cell r="B4827">
            <v>10503</v>
          </cell>
          <cell r="C4827" t="str">
            <v>VIDRO TEMPERADO VERDE E = 8 MM, SEM COLOCACAO</v>
          </cell>
          <cell r="D4827" t="str">
            <v>M2</v>
          </cell>
          <cell r="E4827">
            <v>355.76</v>
          </cell>
          <cell r="F4827">
            <v>355.76</v>
          </cell>
        </row>
        <row r="4828">
          <cell r="B4828">
            <v>4500</v>
          </cell>
          <cell r="C4828" t="str">
            <v>VIGA *7,5 X 10* CM EM PINUS, MISTA OU EQUIVALENTE DA REGIAO - BRUTA</v>
          </cell>
          <cell r="D4828" t="str">
            <v>M</v>
          </cell>
          <cell r="E4828">
            <v>20.54</v>
          </cell>
          <cell r="F4828">
            <v>20.54</v>
          </cell>
        </row>
        <row r="4829">
          <cell r="B4829">
            <v>4448</v>
          </cell>
          <cell r="C4829" t="str">
            <v>VIGA *7,5 X 15 CM EM PINUS, MISTA OU EQUIVALENTE DA REGIAO - BRUTA</v>
          </cell>
          <cell r="D4829" t="str">
            <v>M</v>
          </cell>
          <cell r="E4829">
            <v>28.22</v>
          </cell>
          <cell r="F4829">
            <v>28.22</v>
          </cell>
        </row>
        <row r="4830">
          <cell r="B4830">
            <v>20213</v>
          </cell>
          <cell r="C4830" t="str">
            <v>VIGA APARELHADA *6 X 12* CM, EM MACARANDUBA/MASSARANDUBA, ANGELIM OU EQUIVALENTE DA REGIAO</v>
          </cell>
          <cell r="D4830" t="str">
            <v>M</v>
          </cell>
          <cell r="E4830">
            <v>28.12</v>
          </cell>
          <cell r="F4830">
            <v>28.12</v>
          </cell>
        </row>
        <row r="4831">
          <cell r="B4831">
            <v>20211</v>
          </cell>
          <cell r="C4831" t="str">
            <v>VIGA APARELHADA *6 X 16* CM, EM MACARANDUBA/MASSARANDUBA, ANGELIM OU EQUIVALENTE DA REGIAO</v>
          </cell>
          <cell r="D4831" t="str">
            <v>M</v>
          </cell>
          <cell r="E4831">
            <v>37.229999999999997</v>
          </cell>
          <cell r="F4831">
            <v>37.229999999999997</v>
          </cell>
        </row>
        <row r="4832">
          <cell r="B4832">
            <v>40270</v>
          </cell>
          <cell r="C4832" t="str">
            <v>VIGA DE ESCORAMENTO H20, DE MADEIRA, PESO DE 5,00 A 5,20 KG/M, COM EXTREMIDADES PLASTICAS</v>
          </cell>
          <cell r="D4832" t="str">
            <v>M</v>
          </cell>
        </row>
        <row r="4833">
          <cell r="B4833">
            <v>4425</v>
          </cell>
          <cell r="C4833" t="str">
            <v>VIGA NAO APARELHADA *6 X 12* CM, EM MACARANDUBA/MASSARANDUBA, ANGELIM OU EQUIVALENTE DA REGIAO - BRUTA</v>
          </cell>
          <cell r="D4833" t="str">
            <v>M</v>
          </cell>
          <cell r="E4833">
            <v>30.77</v>
          </cell>
          <cell r="F4833">
            <v>30.77</v>
          </cell>
        </row>
        <row r="4834">
          <cell r="B4834">
            <v>4472</v>
          </cell>
          <cell r="C4834" t="str">
            <v>VIGA NAO APARELHADA *6 X 16* CM, EM MACARANDUBA/MASSARANDUBA, ANGELIM OU EQUIVALENTE DA REGIAO - BRUTA</v>
          </cell>
          <cell r="D4834" t="str">
            <v>M</v>
          </cell>
          <cell r="E4834">
            <v>38.44</v>
          </cell>
          <cell r="F4834">
            <v>38.44</v>
          </cell>
        </row>
        <row r="4835">
          <cell r="B4835">
            <v>35272</v>
          </cell>
          <cell r="C4835" t="str">
            <v>VIGA NAO APARELHADA *6 X 20* CM, EM MACARANDUBA/MASSARANDUBA, ANGELIM OU EQUIVALENTE DA REGIAO - BRUTA</v>
          </cell>
          <cell r="D4835" t="str">
            <v>M</v>
          </cell>
          <cell r="E4835">
            <v>55.57</v>
          </cell>
          <cell r="F4835">
            <v>55.57</v>
          </cell>
        </row>
        <row r="4836">
          <cell r="B4836">
            <v>4481</v>
          </cell>
          <cell r="C4836" t="str">
            <v>VIGA NAO APARELHADA *8 X 16* CM EM MACARANDUBA/MASSARANDUBA, ANGELIM OU EQUIVALENTE DA REGIAO - BRUTA</v>
          </cell>
          <cell r="D4836" t="str">
            <v>M</v>
          </cell>
          <cell r="E4836">
            <v>59.48</v>
          </cell>
          <cell r="F4836">
            <v>59.48</v>
          </cell>
        </row>
        <row r="4837">
          <cell r="B4837">
            <v>34345</v>
          </cell>
          <cell r="C4837" t="str">
            <v>VIGIA DIURNO (HORISTA)</v>
          </cell>
          <cell r="D4837" t="str">
            <v>H</v>
          </cell>
          <cell r="E4837">
            <v>14.51</v>
          </cell>
          <cell r="F4837">
            <v>16.23</v>
          </cell>
        </row>
        <row r="4838">
          <cell r="B4838">
            <v>41096</v>
          </cell>
          <cell r="C4838" t="str">
            <v>VIGIA DIURNO (MENSALISTA)</v>
          </cell>
          <cell r="D4838" t="str">
            <v>MES</v>
          </cell>
          <cell r="E4838">
            <v>2542.19</v>
          </cell>
          <cell r="F4838">
            <v>2843.4</v>
          </cell>
        </row>
        <row r="4839">
          <cell r="B4839" t="str">
            <v>Código do
Insumo</v>
          </cell>
          <cell r="C4839" t="str">
            <v>Descrição do Serviço</v>
          </cell>
          <cell r="D4839" t="str">
            <v>Unid</v>
          </cell>
          <cell r="E4839" t="str">
            <v>desonerado</v>
          </cell>
          <cell r="F4839" t="str">
            <v>onerado</v>
          </cell>
        </row>
        <row r="4840">
          <cell r="B4840">
            <v>104658</v>
          </cell>
          <cell r="C4840" t="str">
            <v>PISO PODOTÁTIL DE ALERTA OU DIRECIONAL, DE CONCRETO, ASSENTADO SOBRE ARGAMASSA. AF_03/2024</v>
          </cell>
          <cell r="D4840" t="str">
            <v>M2</v>
          </cell>
          <cell r="E4840">
            <v>142.15</v>
          </cell>
          <cell r="F4840">
            <v>145.79</v>
          </cell>
        </row>
        <row r="4841">
          <cell r="B4841">
            <v>105002</v>
          </cell>
          <cell r="C4841" t="str">
            <v>RAMPA DE ACESSIBILIDADE EM CONCRETO MOLDADO IN LOCO, EM CALÇADA NOVA COM LARGURA MAIOR OU IGUAL À 3,00 M, FCK 25MPA, COM PISO PODOTÁTIL. AF_03/2024</v>
          </cell>
          <cell r="D4841" t="str">
            <v>UN</v>
          </cell>
          <cell r="E4841">
            <v>688.85</v>
          </cell>
          <cell r="F4841">
            <v>715.35</v>
          </cell>
        </row>
        <row r="4842">
          <cell r="B4842">
            <v>105004</v>
          </cell>
          <cell r="C4842" t="str">
            <v>RAMPA DE ACESSIBILIDADE EM CONCRETO MOLDADO IN LOCO, EM CALÇADA NOVA COM LARGURA MENOR À 3,00 M, FCK 25MPA, COM PISO PODOTÁTIL. AF_03/2024</v>
          </cell>
          <cell r="D4842" t="str">
            <v>M2</v>
          </cell>
          <cell r="E4842">
            <v>117.03</v>
          </cell>
          <cell r="F4842">
            <v>121.61</v>
          </cell>
        </row>
        <row r="4843">
          <cell r="B4843">
            <v>105003</v>
          </cell>
          <cell r="C4843" t="str">
            <v>RAMPA DE ACESSIBILIDADE EM CONCRETO MOLDADO IN LOCO, EM CALÇADA PRÉ EXISTENTE COM LARGURA MAIOR OU IGUAL À 3,00 M, FCK 25MPA, COM PISO PODOTÁTIL. AF_03/2024</v>
          </cell>
          <cell r="D4843" t="str">
            <v>UN</v>
          </cell>
          <cell r="E4843">
            <v>1093.78</v>
          </cell>
          <cell r="F4843">
            <v>1144.47</v>
          </cell>
        </row>
        <row r="4844">
          <cell r="B4844">
            <v>105005</v>
          </cell>
          <cell r="C4844" t="str">
            <v>RAMPA DE ACESSIBILIDADE EM CONCRETO MOLDADO IN LOCO, EM CALÇADA PRÉ EXISTENTE COM LARGURA MENOR À 3,00 M, FCK 25MPA, COM PISO PODOTÁTIL. AF_03/2024</v>
          </cell>
          <cell r="D4844" t="str">
            <v>M2</v>
          </cell>
          <cell r="E4844">
            <v>192.01</v>
          </cell>
          <cell r="F4844">
            <v>201.07</v>
          </cell>
        </row>
        <row r="4845">
          <cell r="B4845">
            <v>105006</v>
          </cell>
          <cell r="C4845" t="str">
            <v>RAMPA DE ACESSIBILIDADE EM CONCRETO PRÉ MOLDADO, EM CALÇADA NOVA COM LARGURA MAIOR OU IGUAL À 3,00 M, FCK 25MPA, COM PISO PODOTÁTIL. AF_03/2024</v>
          </cell>
          <cell r="D4845" t="str">
            <v>UN</v>
          </cell>
          <cell r="E4845">
            <v>0</v>
          </cell>
          <cell r="F4845">
            <v>0</v>
          </cell>
        </row>
        <row r="4846">
          <cell r="B4846">
            <v>104999</v>
          </cell>
          <cell r="C4846" t="str">
            <v>RAMPA DE ACESSIBILIDADE EM CONCRETO PRÉ MOLDADO, EM CALÇADA PRÉ EXISTENTE COM LARGURA MAIOR OU IGUAL À 3,00 M, FCK 25MPA, COM PISO PODOTÁTIL. AF_03/2024</v>
          </cell>
          <cell r="D4846" t="str">
            <v>UN</v>
          </cell>
          <cell r="E4846">
            <v>0</v>
          </cell>
          <cell r="F4846">
            <v>0</v>
          </cell>
        </row>
        <row r="4847">
          <cell r="B4847">
            <v>105000</v>
          </cell>
          <cell r="C4847" t="str">
            <v>RAMPA DE ACESSIBILIDADE PARA ACESSO A EDIFICAÇÕES COM INCLINAÇÃO DE 8,33% EM CONCRETO MOLDADO IN LOCO, COM LARGURA DE 1,20M, FCK 25MPA, NÃO ARMADA, COM JUNTA A CADA 2M COM CORTE À SECO. AF_03/2024</v>
          </cell>
          <cell r="D4847" t="str">
            <v>M</v>
          </cell>
          <cell r="E4847">
            <v>1254.19</v>
          </cell>
          <cell r="F4847">
            <v>1298.44</v>
          </cell>
        </row>
        <row r="4848">
          <cell r="B4848">
            <v>105001</v>
          </cell>
          <cell r="C4848" t="str">
            <v>RAMPA DE ACESSIBILIDADE PARA ACESSO A EDIFICAÇÕES COM INCLINAÇÃO DE 8,33% EM CONCRETO MOLDADO IN LOCO, COM LARGURA DE 1,50M, FCK 25MPA, NÃO ARMADA, COM JUNTA A CADA 2M COM CORTE À SECO. AF_03/2024</v>
          </cell>
          <cell r="D4848" t="str">
            <v>M</v>
          </cell>
          <cell r="E4848">
            <v>1284.19</v>
          </cell>
          <cell r="F4848">
            <v>1328.88</v>
          </cell>
        </row>
        <row r="4849">
          <cell r="B4849">
            <v>89306</v>
          </cell>
          <cell r="C4849" t="str">
            <v>ALVENARIA ESTRUTURAL DE BLOCOS CERÂMICOS 14X19X29, (ESPESSURA DE 14 CM), UTILIZANDO COLHER DE PEDREIRO E ARGAMASSA DE ASSENTAMENTO COM PREPARO EM BETONEIRA. AF_03/2023</v>
          </cell>
          <cell r="D4849" t="str">
            <v>M2</v>
          </cell>
          <cell r="E4849">
            <v>87.56</v>
          </cell>
          <cell r="F4849">
            <v>91.48</v>
          </cell>
        </row>
        <row r="4850">
          <cell r="B4850">
            <v>89307</v>
          </cell>
          <cell r="C4850" t="str">
            <v>ALVENARIA ESTRUTURAL DE BLOCOS CERÂMICOS 14X19X29, (ESPESSURA DE 14 CM), UTILIZANDO COLHER DE PEDREIRO E ARGAMASSA DE ASSENTAMENTO COM PREPARO MANUAL. AF_03/2023</v>
          </cell>
          <cell r="D4850" t="str">
            <v>M2</v>
          </cell>
          <cell r="E4850">
            <v>90.02</v>
          </cell>
          <cell r="F4850">
            <v>94.14</v>
          </cell>
        </row>
        <row r="4851">
          <cell r="B4851">
            <v>89290</v>
          </cell>
          <cell r="C4851" t="str">
            <v>ALVENARIA ESTRUTURAL DE BLOCOS CERÂMICOS 14X19X29, (ESPESSURA DE 14 CM), UTILIZANDO PALHETA E ARGAMASSA DE ASSENTAMENTO COM PREPARO EM BETONEIRA. AF_03/2023</v>
          </cell>
          <cell r="D4851" t="str">
            <v>M2</v>
          </cell>
          <cell r="E4851">
            <v>71.89</v>
          </cell>
          <cell r="F4851">
            <v>74.69</v>
          </cell>
        </row>
        <row r="4852">
          <cell r="B4852">
            <v>89291</v>
          </cell>
          <cell r="C4852" t="str">
            <v>ALVENARIA ESTRUTURAL DE BLOCOS CERÂMICOS 14X19X29, (ESPESSURA DE 14 CM), UTILIZANDO PALHETA E ARGAMASSA DE ASSENTAMENTO COM PREPARO MANUAL. AF_03/2023</v>
          </cell>
          <cell r="D4852" t="str">
            <v>M2</v>
          </cell>
          <cell r="E4852">
            <v>73.72</v>
          </cell>
          <cell r="F4852">
            <v>76.67</v>
          </cell>
        </row>
        <row r="4853">
          <cell r="B4853">
            <v>89298</v>
          </cell>
          <cell r="C4853" t="str">
            <v>ALVENARIA ESTRUTURAL DE BLOCOS CERÂMICOS 14X19X39, (ESPESSURA DE 14 CM), UTILIZANDO COLHER DE PEDREIRO E ARGAMASSA DE ASSENTAMENTO COM PREPARO EM BETONEIRA. AF_03/2023</v>
          </cell>
          <cell r="D4853" t="str">
            <v>M2</v>
          </cell>
          <cell r="E4853">
            <v>75.239999999999995</v>
          </cell>
          <cell r="F4853">
            <v>78.13</v>
          </cell>
        </row>
        <row r="4854">
          <cell r="B4854">
            <v>89299</v>
          </cell>
          <cell r="C4854" t="str">
            <v>ALVENARIA ESTRUTURAL DE BLOCOS CERÂMICOS 14X19X39, (ESPESSURA DE 14 CM), UTILIZANDO COLHER DE PEDREIRO E ARGAMASSA DE ASSENTAMENTO COM PREPARO MANUAL. AF_03/2023</v>
          </cell>
          <cell r="D4854" t="str">
            <v>M2</v>
          </cell>
          <cell r="E4854">
            <v>77.45</v>
          </cell>
          <cell r="F4854">
            <v>80.52</v>
          </cell>
        </row>
        <row r="4855">
          <cell r="B4855">
            <v>89282</v>
          </cell>
          <cell r="C4855" t="str">
            <v>ALVENARIA ESTRUTURAL DE BLOCOS CERÂMICOS 14X19X39, (ESPESSURA DE 14 CM), UTILIZANDO PALHETA E ARGAMASSA DE ASSENTAMENTO COM PREPARO EM BETONEIRA. AF_03/2023</v>
          </cell>
          <cell r="D4855" t="str">
            <v>M2</v>
          </cell>
          <cell r="E4855">
            <v>64.09</v>
          </cell>
          <cell r="F4855">
            <v>66.25</v>
          </cell>
        </row>
        <row r="4856">
          <cell r="B4856">
            <v>89283</v>
          </cell>
          <cell r="C4856" t="str">
            <v>ALVENARIA ESTRUTURAL DE BLOCOS CERÂMICOS 14X19X39, (ESPESSURA DE 14 CM), UTILIZANDO PALHETA E ARGAMASSA DE ASSENTAMENTO COM PREPARO MANUAL. AF_03/2023</v>
          </cell>
          <cell r="D4856" t="str">
            <v>M2</v>
          </cell>
          <cell r="E4856">
            <v>65.739999999999995</v>
          </cell>
          <cell r="F4856">
            <v>68.040000000000006</v>
          </cell>
        </row>
        <row r="4857">
          <cell r="B4857">
            <v>89480</v>
          </cell>
          <cell r="C4857" t="str">
            <v>ALVENARIA DE BLOCOS DE CONCRETO ESTRUTURAL 14X19X29 CM (ESPESSURA 14 CM), FBK = 14 MPA, UTILIZANDO COLHER DE PEDREIRO. AF_10/2022</v>
          </cell>
          <cell r="D4857" t="str">
            <v>M2</v>
          </cell>
          <cell r="E4857">
            <v>151.63999999999999</v>
          </cell>
          <cell r="F4857">
            <v>156.26</v>
          </cell>
        </row>
        <row r="4858">
          <cell r="B4858">
            <v>89464</v>
          </cell>
          <cell r="C4858" t="str">
            <v>ALVENARIA DE BLOCOS DE CONCRETO ESTRUTURAL 14X19X29 CM (ESPESSURA 14 CM), FBK = 14,0 MPA, UTILIZANDO PALHETA. AF_10/2022</v>
          </cell>
          <cell r="D4858" t="str">
            <v>M2</v>
          </cell>
          <cell r="E4858">
            <v>132.29</v>
          </cell>
          <cell r="F4858">
            <v>135.56</v>
          </cell>
        </row>
        <row r="4859">
          <cell r="B4859">
            <v>89478</v>
          </cell>
          <cell r="C4859" t="str">
            <v>ALVENARIA DE BLOCOS DE CONCRETO ESTRUTURAL 14X19X29 CM (ESPESSURA 14 CM), FBK = 4,5 MPA, UTILIZANDO COLHER DE PEDREIRO. AF_10/2022</v>
          </cell>
          <cell r="D4859" t="str">
            <v>M2</v>
          </cell>
          <cell r="E4859">
            <v>131.65</v>
          </cell>
          <cell r="F4859">
            <v>135.96</v>
          </cell>
        </row>
        <row r="4860">
          <cell r="B4860">
            <v>89462</v>
          </cell>
          <cell r="C4860" t="str">
            <v>ALVENARIA DE BLOCOS DE CONCRETO ESTRUTURAL 14X19X29 CM (ESPESSURA 14 CM), FBK = 4,5 MPA, UTILIZANDO PALHETA. AF_10/2022</v>
          </cell>
          <cell r="D4860" t="str">
            <v>M2</v>
          </cell>
          <cell r="E4860">
            <v>112.94</v>
          </cell>
          <cell r="F4860">
            <v>115.98</v>
          </cell>
        </row>
        <row r="4861">
          <cell r="B4861">
            <v>104444</v>
          </cell>
          <cell r="C4861" t="str">
            <v>ALVENARIA DE BLOCOS DE CONCRETO ESTRUTURAL 14X19X29 CM (ESPESSURA 14 CM), FBK = 8 MPA, UTILIZANDO COLHER DE PEDREIRO. AF_10/2022</v>
          </cell>
          <cell r="D4861" t="str">
            <v>M2</v>
          </cell>
          <cell r="E4861">
            <v>0</v>
          </cell>
          <cell r="F4861">
            <v>0</v>
          </cell>
        </row>
        <row r="4862">
          <cell r="B4862">
            <v>104442</v>
          </cell>
          <cell r="C4862" t="str">
            <v>ALVENARIA DE BLOCOS DE CONCRETO ESTRUTURAL 14X19X29 CM (ESPESSURA 14 CM), FBK = 8 MPA, UTILIZANDO PALHETA. AF_10/2022</v>
          </cell>
          <cell r="D4862" t="str">
            <v>M2</v>
          </cell>
          <cell r="E4862">
            <v>0</v>
          </cell>
          <cell r="F4862">
            <v>0</v>
          </cell>
        </row>
        <row r="4863">
          <cell r="B4863">
            <v>89472</v>
          </cell>
          <cell r="C4863" t="str">
            <v>ALVENARIA DE BLOCOS DE CONCRETO ESTRUTURAL 14X19X39 CM (ESPESSURA 14 CM), FBK = 14 MPA, UTILIZANDO COLHER DE PEDREIRO. AF_10/2022</v>
          </cell>
          <cell r="D4863" t="str">
            <v>M2</v>
          </cell>
          <cell r="E4863">
            <v>116.31</v>
          </cell>
          <cell r="F4863">
            <v>119.08</v>
          </cell>
        </row>
        <row r="4864">
          <cell r="B4864">
            <v>89455</v>
          </cell>
          <cell r="C4864" t="str">
            <v>ALVENARIA DE BLOCOS DE CONCRETO ESTRUTURAL 14X19X39 CM (ESPESSURA 14 CM), FBK = 14 MPA, UTILIZANDO PALHETA. AF_10/2022</v>
          </cell>
          <cell r="D4864" t="str">
            <v>M2</v>
          </cell>
          <cell r="E4864">
            <v>104.01</v>
          </cell>
          <cell r="F4864">
            <v>105.99</v>
          </cell>
        </row>
        <row r="4865">
          <cell r="B4865">
            <v>89470</v>
          </cell>
          <cell r="C4865" t="str">
            <v>ALVENARIA DE BLOCOS DE CONCRETO ESTRUTURAL 14X19X39 CM (ESPESSURA 14 CM), FBK = 4,5 MPA, UTILIZANDO COLHER DE PEDREIRO. AF_10/2022</v>
          </cell>
          <cell r="D4865" t="str">
            <v>M2</v>
          </cell>
          <cell r="E4865">
            <v>97.86</v>
          </cell>
          <cell r="F4865">
            <v>100.45</v>
          </cell>
        </row>
        <row r="4866">
          <cell r="B4866">
            <v>89453</v>
          </cell>
          <cell r="C4866" t="str">
            <v>ALVENARIA DE BLOCOS DE CONCRETO ESTRUTURAL 14X19X39 CM (ESPESSURA 14 CM), FBK = 4,5 MPA, UTILIZANDO PALHETA. AF_10/2022</v>
          </cell>
          <cell r="D4866" t="str">
            <v>M2</v>
          </cell>
          <cell r="E4866">
            <v>86.24</v>
          </cell>
          <cell r="F4866">
            <v>88.11</v>
          </cell>
        </row>
        <row r="4867">
          <cell r="B4867">
            <v>104443</v>
          </cell>
          <cell r="C4867" t="str">
            <v>ALVENARIA DE BLOCOS DE CONCRETO ESTRUTURAL 14X19X39 CM (ESPESSURA 14 CM), FBK = 8 MPA, UTILIZANDO COLHER DE PEDREIRO. AF_10/2022</v>
          </cell>
          <cell r="D4867" t="str">
            <v>M2</v>
          </cell>
          <cell r="E4867">
            <v>0</v>
          </cell>
          <cell r="F4867">
            <v>0</v>
          </cell>
        </row>
        <row r="4868">
          <cell r="B4868">
            <v>104441</v>
          </cell>
          <cell r="C4868" t="str">
            <v>ALVENARIA DE BLOCOS DE CONCRETO ESTRUTURAL 14X19X39 CM (ESPESSURA 14 CM), FBK = 8 MPA, UTILIZANDO PALHETA. AF_10/2022</v>
          </cell>
          <cell r="D4868" t="str">
            <v>M2</v>
          </cell>
          <cell r="E4868">
            <v>0</v>
          </cell>
          <cell r="F4868">
            <v>0</v>
          </cell>
        </row>
        <row r="4869">
          <cell r="B4869">
            <v>103354</v>
          </cell>
          <cell r="C4869" t="str">
            <v>ALVENARIA DE VEDAÇÃO DE BLOCOS CERÂMICOS FURADOS NA HORIZONTAL DE 11,5X14X24 CM (ESPESSURA 11,5 CM) E ARGAMASSA DE ASSENTAMENTO COM PREPARO EM BETONEIRA. AF_12/2021</v>
          </cell>
          <cell r="D4869" t="str">
            <v>M2</v>
          </cell>
          <cell r="E4869">
            <v>81.260000000000005</v>
          </cell>
          <cell r="F4869">
            <v>85.65</v>
          </cell>
        </row>
        <row r="4870">
          <cell r="B4870">
            <v>103355</v>
          </cell>
          <cell r="C4870" t="str">
            <v>ALVENARIA DE VEDAÇÃO DE BLOCOS CERÂMICOS FURADOS NA HORIZONTAL DE 11,5X14X24 CM (ESPESSURA 11,5 CM) E ARGAMASSA DE ASSENTAMENTO COM PREPARO MANUAL. AF_12/2021</v>
          </cell>
          <cell r="D4870" t="str">
            <v>M2</v>
          </cell>
          <cell r="E4870">
            <v>82.64</v>
          </cell>
          <cell r="F4870">
            <v>87.15</v>
          </cell>
        </row>
        <row r="4871">
          <cell r="B4871">
            <v>103330</v>
          </cell>
          <cell r="C4871" t="str">
            <v>ALVENARIA DE VEDAÇÃO DE BLOCOS CERÂMICOS FURADOS NA HORIZONTAL DE 11,5X19X19 CM (ESPESSURA 11,5 CM) E ARGAMASSA DE ASSENTAMENTO COM PREPARO EM BETONEIRA. AF_12/2021</v>
          </cell>
          <cell r="D4871" t="str">
            <v>M2</v>
          </cell>
          <cell r="E4871">
            <v>75.12</v>
          </cell>
          <cell r="F4871">
            <v>78.94</v>
          </cell>
        </row>
        <row r="4872">
          <cell r="B4872">
            <v>103331</v>
          </cell>
          <cell r="C4872" t="str">
            <v>ALVENARIA DE VEDAÇÃO DE BLOCOS CERÂMICOS FURADOS NA HORIZONTAL DE 11,5X19X19 CM (ESPESSURA 11,5 CM) E ARGAMASSA DE ASSENTAMENTO COM PREPARO MANUAL. AF_12/2021</v>
          </cell>
          <cell r="D4872" t="str">
            <v>M2</v>
          </cell>
          <cell r="E4872">
            <v>76.42</v>
          </cell>
          <cell r="F4872">
            <v>80.36</v>
          </cell>
        </row>
        <row r="4873">
          <cell r="B4873">
            <v>103358</v>
          </cell>
          <cell r="C4873" t="str">
            <v>ALVENARIA DE VEDAÇÃO DE BLOCOS CERÂMICOS FURADOS NA HORIZONTAL DE 11,5X19X29 CM (ESPESSURA 11,5 CM) E ARGAMASSA DE ASSENTAMENTO COM PREPARO EM BETONEIRA. AF_12/2021</v>
          </cell>
          <cell r="D4873" t="str">
            <v>M2</v>
          </cell>
          <cell r="E4873">
            <v>63.38</v>
          </cell>
          <cell r="F4873">
            <v>66.44</v>
          </cell>
        </row>
        <row r="4874">
          <cell r="B4874">
            <v>103359</v>
          </cell>
          <cell r="C4874" t="str">
            <v>ALVENARIA DE VEDAÇÃO DE BLOCOS CERÂMICOS FURADOS NA HORIZONTAL DE 11,5X19X29 CM (ESPESSURA 11,5 CM) E ARGAMASSA DE ASSENTAMENTO COM PREPARO MANUAL. AF_12/2021</v>
          </cell>
          <cell r="D4874" t="str">
            <v>M2</v>
          </cell>
          <cell r="E4874">
            <v>64.48</v>
          </cell>
          <cell r="F4874">
            <v>67.64</v>
          </cell>
        </row>
        <row r="4875">
          <cell r="B4875">
            <v>103366</v>
          </cell>
          <cell r="C4875" t="str">
            <v>ALVENARIA DE VEDAÇÃO DE BLOCOS CERÂMICOS FURADOS NA HORIZONTAL DE 11,5X19X39 CM (ESPESSURA 11,5 CM) E ARGAMASSA DE ASSENTAMENTO COM PREPARO EM BETONEIRA. AF_12/2021</v>
          </cell>
          <cell r="D4875" t="str">
            <v>M2</v>
          </cell>
          <cell r="E4875">
            <v>55.23</v>
          </cell>
          <cell r="F4875">
            <v>57.6</v>
          </cell>
        </row>
        <row r="4876">
          <cell r="B4876">
            <v>103367</v>
          </cell>
          <cell r="C4876" t="str">
            <v>ALVENARIA DE VEDAÇÃO DE BLOCOS CERÂMICOS FURADOS NA HORIZONTAL DE 11,5X19X39 CM (ESPESSURA 11,5 CM) E ARGAMASSA DE ASSENTAMENTO COM PREPARO MANUAL. AF_12/2021</v>
          </cell>
          <cell r="D4876" t="str">
            <v>M2</v>
          </cell>
          <cell r="E4876">
            <v>56.22</v>
          </cell>
          <cell r="F4876">
            <v>58.69</v>
          </cell>
        </row>
        <row r="4877">
          <cell r="B4877">
            <v>103360</v>
          </cell>
          <cell r="C4877" t="str">
            <v>ALVENARIA DE VEDAÇÃO DE BLOCOS CERÂMICOS FURADOS NA HORIZONTAL DE 14X19X29 CM (ESPESSURA 14 CM) E ARGAMASSA DE ASSENTAMENTO COM PREPARO EM BETONEIRA. AF_12/2021</v>
          </cell>
          <cell r="D4877" t="str">
            <v>M2</v>
          </cell>
          <cell r="E4877">
            <v>74.25</v>
          </cell>
          <cell r="F4877">
            <v>77.86</v>
          </cell>
        </row>
        <row r="4878">
          <cell r="B4878">
            <v>103361</v>
          </cell>
          <cell r="C4878" t="str">
            <v>ALVENARIA DE VEDAÇÃO DE BLOCOS CERÂMICOS FURADOS NA HORIZONTAL DE 14X19X29 CM (ESPESSURA 14 CM) E ARGAMASSA DE ASSENTAMENTO COM PREPARO MANUAL. AF_12/2021</v>
          </cell>
          <cell r="D4878" t="str">
            <v>M2</v>
          </cell>
          <cell r="E4878">
            <v>75.650000000000006</v>
          </cell>
          <cell r="F4878">
            <v>79.38</v>
          </cell>
        </row>
        <row r="4879">
          <cell r="B4879">
            <v>103368</v>
          </cell>
          <cell r="C4879" t="str">
            <v>ALVENARIA DE VEDAÇÃO DE BLOCOS CERÂMICOS FURADOS NA HORIZONTAL DE 14X19X39 CM (ESPESSURA 14 CM) E ARGAMASSA DE ASSENTAMENTO COM PREPARO EM BETONEIRA. AF_12/2021</v>
          </cell>
          <cell r="D4879" t="str">
            <v>M2</v>
          </cell>
          <cell r="E4879">
            <v>62.86</v>
          </cell>
          <cell r="F4879">
            <v>65.61</v>
          </cell>
        </row>
        <row r="4880">
          <cell r="B4880">
            <v>103369</v>
          </cell>
          <cell r="C4880" t="str">
            <v>ALVENARIA DE VEDAÇÃO DE BLOCOS CERÂMICOS FURADOS NA HORIZONTAL DE 14X19X39 CM (ESPESSURA 14 CM) E ARGAMASSA DE ASSENTAMENTO COM PREPARO MANUAL. AF_12/2021</v>
          </cell>
          <cell r="D4880" t="str">
            <v>M2</v>
          </cell>
          <cell r="E4880">
            <v>64.12</v>
          </cell>
          <cell r="F4880">
            <v>66.98</v>
          </cell>
        </row>
        <row r="4881">
          <cell r="B4881">
            <v>103334</v>
          </cell>
          <cell r="C4881" t="str">
            <v>ALVENARIA DE VEDAÇÃO DE BLOCOS CERÂMICOS FURADOS NA HORIZONTAL DE 14X9X19 CM (ESPESSURA 14 CM, BLOCO DEITADO) E ARGAMASSA DE ASSENTAMENTO COM PREPARO EM BETONEIRA. AF_12/2021</v>
          </cell>
          <cell r="D4881" t="str">
            <v>M2</v>
          </cell>
          <cell r="E4881">
            <v>132.69</v>
          </cell>
          <cell r="F4881">
            <v>140.08000000000001</v>
          </cell>
        </row>
        <row r="4882">
          <cell r="B4882">
            <v>103335</v>
          </cell>
          <cell r="C4882" t="str">
            <v>ALVENARIA DE VEDAÇÃO DE BLOCOS CERÂMICOS FURADOS NA HORIZONTAL DE 14X9X19 CM (ESPESSURA 14 CM, BLOCO DEITADO) E ARGAMASSA DE ASSENTAMENTO COM PREPARO MANUAL. AF_12/2021</v>
          </cell>
          <cell r="D4882" t="str">
            <v>M2</v>
          </cell>
          <cell r="E4882">
            <v>135.12</v>
          </cell>
          <cell r="F4882">
            <v>142.72</v>
          </cell>
        </row>
        <row r="4883">
          <cell r="B4883">
            <v>103362</v>
          </cell>
          <cell r="C4883" t="str">
            <v>ALVENARIA DE VEDAÇÃO DE BLOCOS CERÂMICOS FURADOS NA HORIZONTAL DE 19X19X29 CM (ESPESSURA 19 CM) E ARGAMASSA DE ASSENTAMENTO COM PREPARO EM BETONEIRA. AF_12/2021</v>
          </cell>
          <cell r="D4883" t="str">
            <v>M2</v>
          </cell>
          <cell r="E4883">
            <v>89.74</v>
          </cell>
          <cell r="F4883">
            <v>93.86</v>
          </cell>
        </row>
        <row r="4884">
          <cell r="B4884">
            <v>103363</v>
          </cell>
          <cell r="C4884" t="str">
            <v>ALVENARIA DE VEDAÇÃO DE BLOCOS CERÂMICOS FURADOS NA HORIZONTAL DE 19X19X29 CM (ESPESSURA 19 CM) E ARGAMASSA DE ASSENTAMENTO COM PREPARO MANUAL. AF_12/2021</v>
          </cell>
          <cell r="D4884" t="str">
            <v>M2</v>
          </cell>
          <cell r="E4884">
            <v>91.31</v>
          </cell>
          <cell r="F4884">
            <v>95.56</v>
          </cell>
        </row>
        <row r="4885">
          <cell r="B4885">
            <v>103370</v>
          </cell>
          <cell r="C4885" t="str">
            <v>ALVENARIA DE VEDAÇÃO DE BLOCOS CERÂMICOS FURADOS NA HORIZONTAL DE 19X19X39 CM (ESPESSURA 19 CM) E ARGAMASSA DE ASSENTAMENTO COM PREPARO EM BETONEIRA. AF_12/2021</v>
          </cell>
          <cell r="D4885" t="str">
            <v>M2</v>
          </cell>
          <cell r="E4885">
            <v>78.91</v>
          </cell>
          <cell r="F4885">
            <v>82.09</v>
          </cell>
        </row>
        <row r="4886">
          <cell r="B4886">
            <v>103371</v>
          </cell>
          <cell r="C4886" t="str">
            <v>ALVENARIA DE VEDAÇÃO DE BLOCOS CERÂMICOS FURADOS NA HORIZONTAL DE 19X19X39 CM (ESPESSURA 19 CM) E ARGAMASSA DE ASSENTAMENTO COM PREPARO MANUAL. AF_12/2021</v>
          </cell>
          <cell r="D4886" t="str">
            <v>M2</v>
          </cell>
          <cell r="E4886">
            <v>80.33</v>
          </cell>
          <cell r="F4886">
            <v>83.63</v>
          </cell>
        </row>
        <row r="4887">
          <cell r="B4887">
            <v>103332</v>
          </cell>
          <cell r="C4887" t="str">
            <v>ALVENARIA DE VEDAÇÃO DE BLOCOS CERÂMICOS FURADOS NA HORIZONTAL DE 9X14X19 CM (ESPESSURA 9 CM) E ARGAMASSA DE ASSENTAMENTO COM PREPARO EM BETONEIRA. AF_12/2021</v>
          </cell>
          <cell r="D4887" t="str">
            <v>M2</v>
          </cell>
          <cell r="E4887">
            <v>110.35</v>
          </cell>
          <cell r="F4887">
            <v>117.3</v>
          </cell>
        </row>
        <row r="4888">
          <cell r="B4888">
            <v>103333</v>
          </cell>
          <cell r="C4888" t="str">
            <v>ALVENARIA DE VEDAÇÃO DE BLOCOS CERÂMICOS FURADOS NA HORIZONTAL DE 9X14X19 CM (ESPESSURA 9 CM) E ARGAMASSA DE ASSENTAMENTO COM PREPARO MANUAL. AF_12/2021</v>
          </cell>
          <cell r="D4888" t="str">
            <v>M2</v>
          </cell>
          <cell r="E4888">
            <v>111.75</v>
          </cell>
          <cell r="F4888">
            <v>118.82</v>
          </cell>
        </row>
        <row r="4889">
          <cell r="B4889">
            <v>103352</v>
          </cell>
          <cell r="C4889" t="str">
            <v>ALVENARIA DE VEDAÇÃO DE BLOCOS CERÂMICOS FURADOS NA HORIZONTAL DE 9X14X24 CM (ESPESSURA 9 CM) E ARGAMASSA DE ASSENTAMENTO COM PREPARO EM BETONEIRA. AF_12/2021</v>
          </cell>
          <cell r="D4889" t="str">
            <v>M2</v>
          </cell>
          <cell r="E4889">
            <v>94.59</v>
          </cell>
          <cell r="F4889">
            <v>100.29</v>
          </cell>
        </row>
        <row r="4890">
          <cell r="B4890">
            <v>103353</v>
          </cell>
          <cell r="C4890" t="str">
            <v>ALVENARIA DE VEDAÇÃO DE BLOCOS CERÂMICOS FURADOS NA HORIZONTAL DE 9X14X24 CM (ESPESSURA 9 CM) E ARGAMASSA DE ASSENTAMENTO COM PREPARO MANUAL. AF_12/2021</v>
          </cell>
          <cell r="D4890" t="str">
            <v>M2</v>
          </cell>
          <cell r="E4890">
            <v>95.88</v>
          </cell>
          <cell r="F4890">
            <v>101.69</v>
          </cell>
        </row>
        <row r="4891">
          <cell r="B4891">
            <v>103328</v>
          </cell>
          <cell r="C4891" t="str">
            <v>ALVENARIA DE VEDAÇÃO DE BLOCOS CERÂMICOS FURADOS NA HORIZONTAL DE 9X19X19 CM (ESPESSURA 9 CM) E ARGAMASSA DE ASSENTAMENTO COM PREPARO EM BETONEIRA. AF_12/2021</v>
          </cell>
          <cell r="D4891" t="str">
            <v>M2</v>
          </cell>
          <cell r="E4891">
            <v>86.33</v>
          </cell>
          <cell r="F4891">
            <v>91.43</v>
          </cell>
        </row>
        <row r="4892">
          <cell r="B4892">
            <v>103329</v>
          </cell>
          <cell r="C4892" t="str">
            <v>ALVENARIA DE VEDAÇÃO DE BLOCOS CERÂMICOS FURADOS NA HORIZONTAL DE 9X19X19 CM (ESPESSURA 9 CM) E ARGAMASSA DE ASSENTAMENTO COM PREPARO MANUAL. AF_12/2021</v>
          </cell>
          <cell r="D4892" t="str">
            <v>M2</v>
          </cell>
          <cell r="E4892">
            <v>87.54</v>
          </cell>
          <cell r="F4892">
            <v>92.75</v>
          </cell>
        </row>
        <row r="4893">
          <cell r="B4893">
            <v>103356</v>
          </cell>
          <cell r="C4893" t="str">
            <v>ALVENARIA DE VEDAÇÃO DE BLOCOS CERÂMICOS FURADOS NA HORIZONTAL DE 9X19X29 CM (ESPESSURA 9 CM) E ARGAMASSA DE ASSENTAMENTO COM PREPARO EM BETONEIRA. AF_12/2021</v>
          </cell>
          <cell r="D4893" t="str">
            <v>M2</v>
          </cell>
          <cell r="E4893">
            <v>55.3</v>
          </cell>
          <cell r="F4893">
            <v>57.76</v>
          </cell>
        </row>
        <row r="4894">
          <cell r="B4894">
            <v>103357</v>
          </cell>
          <cell r="C4894" t="str">
            <v>ALVENARIA DE VEDAÇÃO DE BLOCOS CERÂMICOS FURADOS NA HORIZONTAL DE 9X19X29 CM (ESPESSURA 9 CM) E ARGAMASSA DE ASSENTAMENTO COM PREPARO MANUAL. AF_12/2021</v>
          </cell>
          <cell r="D4894" t="str">
            <v>M2</v>
          </cell>
          <cell r="E4894">
            <v>56.32</v>
          </cell>
          <cell r="F4894">
            <v>58.88</v>
          </cell>
        </row>
        <row r="4895">
          <cell r="B4895">
            <v>103364</v>
          </cell>
          <cell r="C4895" t="str">
            <v>ALVENARIA DE VEDAÇÃO DE BLOCOS CERÂMICOS FURADOS NA HORIZONTAL DE 9X19X39 CM (ESPESSURA 9 CM) E ARGAMASSA DE ASSENTAMENTO COM PREPARO EM BETONEIRA. AF_12/2021</v>
          </cell>
          <cell r="D4895" t="str">
            <v>M2</v>
          </cell>
          <cell r="E4895">
            <v>46.06</v>
          </cell>
          <cell r="F4895">
            <v>47.97</v>
          </cell>
        </row>
        <row r="4896">
          <cell r="B4896">
            <v>103365</v>
          </cell>
          <cell r="C4896" t="str">
            <v>ALVENARIA DE VEDAÇÃO DE BLOCOS CERÂMICOS FURADOS NA HORIZONTAL DE 9X19X39 CM (ESPESSURA 9 CM) E ARGAMASSA DE ASSENTAMENTO COM PREPARO MANUAL. AF_12/2021</v>
          </cell>
          <cell r="D4896" t="str">
            <v>M2</v>
          </cell>
          <cell r="E4896">
            <v>46.75</v>
          </cell>
          <cell r="F4896">
            <v>48.73</v>
          </cell>
        </row>
        <row r="4897">
          <cell r="B4897">
            <v>103350</v>
          </cell>
          <cell r="C4897" t="str">
            <v>ALVENARIA DE VEDAÇÃO DE BLOCOS CERÂMICOS FURADOS NA HORIZONTAL DE 9X9X19 CM (ESPESSURA 9 CM) E ARGAMASSA DE ASSENTAMENTO COM PREPARO EM BETONEIRA. AF_12/2021</v>
          </cell>
          <cell r="D4897" t="str">
            <v>M2</v>
          </cell>
          <cell r="E4897">
            <v>159.5</v>
          </cell>
          <cell r="F4897">
            <v>169.07</v>
          </cell>
        </row>
        <row r="4898">
          <cell r="B4898">
            <v>103351</v>
          </cell>
          <cell r="C4898" t="str">
            <v>ALVENARIA DE VEDAÇÃO DE BLOCOS CERÂMICOS FURADOS NA HORIZONTAL DE 9X9X19 CM (ESPESSURA 9 CM) E ARGAMASSA DE ASSENTAMENTO COM PREPARO MANUAL. AF_12/2021</v>
          </cell>
          <cell r="D4898" t="str">
            <v>M2</v>
          </cell>
          <cell r="E4898">
            <v>161.28</v>
          </cell>
          <cell r="F4898">
            <v>171</v>
          </cell>
        </row>
        <row r="4899">
          <cell r="B4899">
            <v>103344</v>
          </cell>
          <cell r="C4899" t="str">
            <v>ALVENARIA DE VEDAÇÃO DE BLOCOS CERÂMICOS FURADOS NA VERTICAL DE 11,5X19X29 CM (ESPESSURA 11,5 CM) E ARGAMASSA DE ASSENTAMENTO COM PREPARO EM BETONEIRA. AF_12/2021</v>
          </cell>
          <cell r="D4899" t="str">
            <v>M2</v>
          </cell>
          <cell r="E4899">
            <v>74.709999999999994</v>
          </cell>
          <cell r="F4899">
            <v>77.8</v>
          </cell>
        </row>
        <row r="4900">
          <cell r="B4900">
            <v>103345</v>
          </cell>
          <cell r="C4900" t="str">
            <v>ALVENARIA DE VEDAÇÃO DE BLOCOS CERÂMICOS FURADOS NA VERTICAL DE 11,5X19X29 CM (ESPESSURA 11,5 CM) E ARGAMASSA DE ASSENTAMENTO COM PREPARO MANUAL. AF_12/2021</v>
          </cell>
          <cell r="D4900" t="str">
            <v>M2</v>
          </cell>
          <cell r="E4900">
            <v>76.33</v>
          </cell>
          <cell r="F4900">
            <v>79.56</v>
          </cell>
        </row>
        <row r="4901">
          <cell r="B4901">
            <v>103348</v>
          </cell>
          <cell r="C4901" t="str">
            <v>ALVENARIA DE VEDAÇÃO DE BLOCOS CERÂMICOS FURADOS NA VERTICAL DE 11,5X19X39 CM (ESPESSURA 11,5 CM) E ARGAMASSA DE ASSENTAMENTO COM PREPARO EM BETONEIRA. AF_12/2021</v>
          </cell>
          <cell r="D4901" t="str">
            <v>M2</v>
          </cell>
          <cell r="E4901">
            <v>63.02</v>
          </cell>
          <cell r="F4901">
            <v>65.42</v>
          </cell>
        </row>
        <row r="4902">
          <cell r="B4902">
            <v>103349</v>
          </cell>
          <cell r="C4902" t="str">
            <v>ALVENARIA DE VEDAÇÃO DE BLOCOS CERÂMICOS FURADOS NA VERTICAL DE 11,5X19X39 CM (ESPESSURA 11,5 CM) E ARGAMASSA DE ASSENTAMENTO COM PREPARO MANUAL. AF_12/2021</v>
          </cell>
          <cell r="D4902" t="str">
            <v>M2</v>
          </cell>
          <cell r="E4902">
            <v>64.489999999999995</v>
          </cell>
          <cell r="F4902">
            <v>67.02</v>
          </cell>
        </row>
        <row r="4903">
          <cell r="B4903">
            <v>103346</v>
          </cell>
          <cell r="C4903" t="str">
            <v>ALVENARIA DE VEDAÇÃO DE BLOCOS CERÂMICOS FURADOS NA VERTICAL DE 14X19X29 CM (ESPESSURA 14 CM) E ARGAMASSA DE ASSENTAMENTO COM PREPARO EM BETONEIRA. AF_12/2021</v>
          </cell>
          <cell r="D4903" t="str">
            <v>M2</v>
          </cell>
          <cell r="E4903">
            <v>83.05</v>
          </cell>
          <cell r="F4903">
            <v>86.68</v>
          </cell>
        </row>
        <row r="4904">
          <cell r="B4904">
            <v>103347</v>
          </cell>
          <cell r="C4904" t="str">
            <v>ALVENARIA DE VEDAÇÃO DE BLOCOS CERÂMICOS FURADOS NA VERTICAL DE 14X19X29 CM (ESPESSURA 14 CM) E ARGAMASSA DE ASSENTAMENTO COM PREPARO MANUAL. AF_12/2021</v>
          </cell>
          <cell r="D4904" t="str">
            <v>M2</v>
          </cell>
          <cell r="E4904">
            <v>84.78</v>
          </cell>
          <cell r="F4904">
            <v>88.55</v>
          </cell>
        </row>
        <row r="4905">
          <cell r="B4905">
            <v>103324</v>
          </cell>
          <cell r="C4905" t="str">
            <v>ALVENARIA DE VEDAÇÃO DE BLOCOS CERÂMICOS FURADOS NA VERTICAL DE 14X19X39 CM (ESPESSURA 14 CM) E ARGAMASSA DE ASSENTAMENTO COM PREPARO EM BETONEIRA. AF_12/2021</v>
          </cell>
          <cell r="D4905" t="str">
            <v>M2</v>
          </cell>
          <cell r="E4905">
            <v>71.31</v>
          </cell>
          <cell r="F4905">
            <v>74.08</v>
          </cell>
        </row>
        <row r="4906">
          <cell r="B4906">
            <v>103325</v>
          </cell>
          <cell r="C4906" t="str">
            <v>ALVENARIA DE VEDAÇÃO DE BLOCOS CERÂMICOS FURADOS NA VERTICAL DE 14X19X39 CM (ESPESSURA 14 CM) E ARGAMASSA DE ASSENTAMENTO COM PREPARO MANUAL. AF_12/2021</v>
          </cell>
          <cell r="D4906" t="str">
            <v>M2</v>
          </cell>
          <cell r="E4906">
            <v>72.88</v>
          </cell>
          <cell r="F4906">
            <v>75.78</v>
          </cell>
        </row>
        <row r="4907">
          <cell r="B4907">
            <v>103326</v>
          </cell>
          <cell r="C4907" t="str">
            <v>ALVENARIA DE VEDAÇÃO DE BLOCOS CERÂMICOS FURADOS NA VERTICAL DE 19X19X39 CM (ESPESSURA 19 CM) E ARGAMASSA DE ASSENTAMENTO COM PREPARO EM BETONEIRA. AF_12/2021</v>
          </cell>
          <cell r="D4907" t="str">
            <v>M2</v>
          </cell>
          <cell r="E4907">
            <v>84.01</v>
          </cell>
          <cell r="F4907">
            <v>87.22</v>
          </cell>
        </row>
        <row r="4908">
          <cell r="B4908">
            <v>103327</v>
          </cell>
          <cell r="C4908" t="str">
            <v>ALVENARIA DE VEDAÇÃO DE BLOCOS CERÂMICOS FURADOS NA VERTICAL DE 19X19X39 CM (ESPESSURA 19 CM) E ARGAMASSA DE ASSENTAMENTO COM PREPARO MANUAL. AF_12/2021</v>
          </cell>
          <cell r="D4908" t="str">
            <v>M2</v>
          </cell>
          <cell r="E4908">
            <v>85.84</v>
          </cell>
          <cell r="F4908">
            <v>89.21</v>
          </cell>
        </row>
        <row r="4909">
          <cell r="B4909">
            <v>103322</v>
          </cell>
          <cell r="C4909" t="str">
            <v>ALVENARIA DE VEDAÇÃO DE BLOCOS CERÂMICOS FURADOS NA VERTICAL DE 9X19X39 CM (ESPESSURA 9 CM) E ARGAMASSA DE ASSENTAMENTO COM PREPARO EM BETONEIRA. AF_12/2021</v>
          </cell>
          <cell r="D4909" t="str">
            <v>M2</v>
          </cell>
          <cell r="E4909">
            <v>53.52</v>
          </cell>
          <cell r="F4909">
            <v>55.45</v>
          </cell>
        </row>
        <row r="4910">
          <cell r="B4910">
            <v>103323</v>
          </cell>
          <cell r="C4910" t="str">
            <v>ALVENARIA DE VEDAÇÃO DE BLOCOS CERÂMICOS FURADOS NA VERTICAL DE 9X19X39 CM (ESPESSURA 9 CM) E ARGAMASSA DE ASSENTAMENTO COM PREPARO MANUAL. AF_12/2021</v>
          </cell>
          <cell r="D4910" t="str">
            <v>M2</v>
          </cell>
          <cell r="E4910">
            <v>54.9</v>
          </cell>
          <cell r="F4910">
            <v>56.95</v>
          </cell>
        </row>
        <row r="4911">
          <cell r="B4911">
            <v>103338</v>
          </cell>
          <cell r="C4911" t="str">
            <v>ALVENARIA DE VEDAÇÃO DE BLOCOS VAZADOS DE CONCRETO APARENTE DE 14X19X39 CM (ESPESSURA 14 CM) E ARGAMASSA DE ASSENTAMENTO COM PREPARO EM BETONEIRA. AF_12/2021</v>
          </cell>
          <cell r="D4911" t="str">
            <v>M2</v>
          </cell>
          <cell r="E4911">
            <v>109.6</v>
          </cell>
          <cell r="F4911">
            <v>113.74</v>
          </cell>
        </row>
        <row r="4912">
          <cell r="B4912">
            <v>103339</v>
          </cell>
          <cell r="C4912" t="str">
            <v>ALVENARIA DE VEDAÇÃO DE BLOCOS VAZADOS DE CONCRETO APARENTE DE 14X19X39 CM (ESPESSURA 14 CM) E ARGAMASSA DE ASSENTAMENTO COM PREPARO MANUAL. AF_12/2021</v>
          </cell>
          <cell r="D4912" t="str">
            <v>M2</v>
          </cell>
          <cell r="E4912">
            <v>110.96</v>
          </cell>
          <cell r="F4912">
            <v>115.21</v>
          </cell>
        </row>
        <row r="4913">
          <cell r="B4913">
            <v>103340</v>
          </cell>
          <cell r="C4913" t="str">
            <v>ALVENARIA DE VEDAÇÃO DE BLOCOS VAZADOS DE CONCRETO APARENTE DE 19X19X39 CM (ESPESSURA 19 CM) E ARGAMASSA DE ASSENTAMENTO COM PREPARO EM BETONEIRA. AF_12/2021</v>
          </cell>
          <cell r="D4913" t="str">
            <v>M2</v>
          </cell>
          <cell r="E4913">
            <v>132.9</v>
          </cell>
          <cell r="F4913">
            <v>137.58000000000001</v>
          </cell>
        </row>
        <row r="4914">
          <cell r="B4914">
            <v>103341</v>
          </cell>
          <cell r="C4914" t="str">
            <v>ALVENARIA DE VEDAÇÃO DE BLOCOS VAZADOS DE CONCRETO APARENTE DE 19X19X39 CM (ESPESSURA 19 CM) E ARGAMASSA DE ASSENTAMENTO COM PREPARO MANUAL. AF_12/2021</v>
          </cell>
          <cell r="D4914" t="str">
            <v>M2</v>
          </cell>
          <cell r="E4914">
            <v>134.6</v>
          </cell>
          <cell r="F4914">
            <v>139.41999999999999</v>
          </cell>
        </row>
        <row r="4915">
          <cell r="B4915">
            <v>103336</v>
          </cell>
          <cell r="C4915" t="str">
            <v>ALVENARIA DE VEDAÇÃO DE BLOCOS VAZADOS DE CONCRETO APARENTE DE 9X19X39 CM (ESPESSURA 9 CM) E ARGAMASSA DE ASSENTAMENTO COM PREPARO EM BETONEIRA. AF_12/2021</v>
          </cell>
          <cell r="D4915" t="str">
            <v>M2</v>
          </cell>
          <cell r="E4915">
            <v>83.64</v>
          </cell>
          <cell r="F4915">
            <v>86.68</v>
          </cell>
        </row>
        <row r="4916">
          <cell r="B4916">
            <v>103337</v>
          </cell>
          <cell r="C4916" t="str">
            <v>ALVENARIA DE VEDAÇÃO DE BLOCOS VAZADOS DE CONCRETO APARENTE DE 9X19X39 CM (ESPESSURA 9 CM) E ARGAMASSA DE ASSENTAMENTO COM PREPARO MANUAL. AF_12/2021</v>
          </cell>
          <cell r="D4916" t="str">
            <v>M2</v>
          </cell>
          <cell r="E4916">
            <v>84.79</v>
          </cell>
          <cell r="F4916">
            <v>87.94</v>
          </cell>
        </row>
        <row r="4917">
          <cell r="B4917">
            <v>103342</v>
          </cell>
          <cell r="C4917" t="str">
            <v>ALVENARIA DE VEDAÇÃO DE BLOCOS VAZADOS DE CONCRETO DE 14X19X29 CM (ESPESSURA 14 CM) E ARGAMASSA DE ASSENTAMENTO COM PREPARO EM BETONEIRA. AF_12/2021</v>
          </cell>
          <cell r="D4917" t="str">
            <v>M2</v>
          </cell>
          <cell r="E4917">
            <v>112.89</v>
          </cell>
          <cell r="F4917">
            <v>116.51</v>
          </cell>
        </row>
        <row r="4918">
          <cell r="B4918">
            <v>103343</v>
          </cell>
          <cell r="C4918" t="str">
            <v>ALVENARIA DE VEDAÇÃO DE BLOCOS VAZADOS DE CONCRETO DE 14X19X29 CM (ESPESSURA 14 CM) E ARGAMASSA DE ASSENTAMENTO COM PREPARO MANUAL. AF_12/2021</v>
          </cell>
          <cell r="D4918" t="str">
            <v>M2</v>
          </cell>
          <cell r="E4918">
            <v>114.39</v>
          </cell>
          <cell r="F4918">
            <v>118.14</v>
          </cell>
        </row>
        <row r="4919">
          <cell r="B4919">
            <v>103318</v>
          </cell>
          <cell r="C4919" t="str">
            <v>ALVENARIA DE VEDAÇÃO DE BLOCOS VAZADOS DE CONCRETO DE 14X19X39 CM (ESPESSURA 14 CM) E ARGAMASSA DE ASSENTAMENTO COM PREPARO EM BETONEIRA. AF_12/2021</v>
          </cell>
          <cell r="D4919" t="str">
            <v>M2</v>
          </cell>
          <cell r="E4919">
            <v>96.7</v>
          </cell>
          <cell r="F4919">
            <v>99.9</v>
          </cell>
        </row>
        <row r="4920">
          <cell r="B4920">
            <v>103319</v>
          </cell>
          <cell r="C4920" t="str">
            <v>ALVENARIA DE VEDAÇÃO DE BLOCOS VAZADOS DE CONCRETO DE 14X19X39 CM (ESPESSURA 14 CM) E ARGAMASSA DE ASSENTAMENTO COM PREPARO MANUAL. AF_12/2021</v>
          </cell>
          <cell r="D4920" t="str">
            <v>M2</v>
          </cell>
          <cell r="E4920">
            <v>98.06</v>
          </cell>
          <cell r="F4920">
            <v>101.37</v>
          </cell>
        </row>
        <row r="4921">
          <cell r="B4921">
            <v>103320</v>
          </cell>
          <cell r="C4921" t="str">
            <v>ALVENARIA DE VEDAÇÃO DE BLOCOS VAZADOS DE CONCRETO DE 19X19X39 CM (ESPESSURA 19 CM) E ARGAMASSA DE ASSENTAMENTO COM PREPARO EM BETONEIRA. AF_12/2021</v>
          </cell>
          <cell r="D4921" t="str">
            <v>M2</v>
          </cell>
          <cell r="E4921">
            <v>116.48</v>
          </cell>
          <cell r="F4921">
            <v>120.11</v>
          </cell>
        </row>
        <row r="4922">
          <cell r="B4922">
            <v>103321</v>
          </cell>
          <cell r="C4922" t="str">
            <v>ALVENARIA DE VEDAÇÃO DE BLOCOS VAZADOS DE CONCRETO DE 19X19X39 CM (ESPESSURA 19 CM) E ARGAMASSA DE ASSENTAMENTO COM PREPARO MANUAL. AF_12/2021</v>
          </cell>
          <cell r="D4922" t="str">
            <v>M2</v>
          </cell>
          <cell r="E4922">
            <v>118.18</v>
          </cell>
          <cell r="F4922">
            <v>121.95</v>
          </cell>
        </row>
        <row r="4923">
          <cell r="B4923">
            <v>103316</v>
          </cell>
          <cell r="C4923" t="str">
            <v>ALVENARIA DE VEDAÇÃO DE BLOCOS VAZADOS DE CONCRETO DE 9X19X39 CM (ESPESSURA 9 CM) E ARGAMASSA DE ASSENTAMENTO COM PREPARO EM BETONEIRA. AF_12/2021</v>
          </cell>
          <cell r="D4923" t="str">
            <v>M2</v>
          </cell>
          <cell r="E4923">
            <v>74.77</v>
          </cell>
          <cell r="F4923">
            <v>77.099999999999994</v>
          </cell>
        </row>
        <row r="4924">
          <cell r="B4924">
            <v>103317</v>
          </cell>
          <cell r="C4924" t="str">
            <v>ALVENARIA DE VEDAÇÃO DE BLOCOS VAZADOS DE CONCRETO DE 9X19X39 CM (ESPESSURA 9 CM) E ARGAMASSA DE ASSENTAMENTO COM PREPARO MANUAL. AF_12/2021</v>
          </cell>
          <cell r="D4924" t="str">
            <v>M2</v>
          </cell>
          <cell r="E4924">
            <v>75.92</v>
          </cell>
          <cell r="F4924">
            <v>78.36</v>
          </cell>
        </row>
        <row r="4925">
          <cell r="B4925">
            <v>101166</v>
          </cell>
          <cell r="C4925" t="str">
            <v>ALVENARIA DE EMBASAMENTO COM BLOCO ESTRUTURAL DE CERÂMICA, DE 14X19X29CM E ARGAMASSA DE ASSENTAMENTO COM PREPARO EM BETONEIRA. AF_05/2020</v>
          </cell>
          <cell r="D4925" t="str">
            <v>M3</v>
          </cell>
          <cell r="E4925">
            <v>607.48</v>
          </cell>
          <cell r="F4925">
            <v>634.53</v>
          </cell>
        </row>
        <row r="4926">
          <cell r="B4926">
            <v>101165</v>
          </cell>
          <cell r="C4926" t="str">
            <v>ALVENARIA DE EMBASAMENTO COM BLOCO ESTRUTURAL DE CONCRETO, DE 14X19X29CM E ARGAMASSA DE ASSENTAMENTO COM PREPARO EM BETONEIRA. AF_05/2020</v>
          </cell>
          <cell r="D4926" t="str">
            <v>M3</v>
          </cell>
          <cell r="E4926">
            <v>964.01</v>
          </cell>
          <cell r="F4926">
            <v>997.06</v>
          </cell>
        </row>
        <row r="4927">
          <cell r="B4927">
            <v>101163</v>
          </cell>
          <cell r="C4927" t="str">
            <v>ALVENARIA DE VEDAÇÃO COM BLOCO DE VIDRO VAZADO, TIPO VENEZIANA, DE 6X20X20CM E ARGAMASSA DE ASSENTAMENTO COM PREPARO EM BETONEIRA. AF_05/2020</v>
          </cell>
          <cell r="D4927" t="str">
            <v>M2</v>
          </cell>
          <cell r="E4927">
            <v>662.39</v>
          </cell>
          <cell r="F4927">
            <v>675.58</v>
          </cell>
        </row>
        <row r="4928">
          <cell r="B4928">
            <v>101164</v>
          </cell>
          <cell r="C4928" t="str">
            <v>ALVENARIA DE VEDAÇÃO COM BLOCO DE VIDRO, TIPO CANELADO, DE 8X19X19CM E ARGAMASSA DE ASSENTAMENTO COM PREPARO EM BETONEIRA. AF_05/2020</v>
          </cell>
          <cell r="D4928" t="str">
            <v>M2</v>
          </cell>
          <cell r="E4928">
            <v>673.13</v>
          </cell>
          <cell r="F4928">
            <v>686.38</v>
          </cell>
        </row>
        <row r="4929">
          <cell r="B4929">
            <v>101162</v>
          </cell>
          <cell r="C4929" t="str">
            <v>ALVENARIA DE VEDAÇÃO COM ELEMENTO VAZADO DE CERÂMICA (COBOGÓ) DE 7X20X20CM E ARGAMASSA DE ASSENTAMENTO COM PREPARO EM BETONEIRA. AF_05/2020</v>
          </cell>
          <cell r="D4929" t="str">
            <v>M2</v>
          </cell>
          <cell r="E4929">
            <v>139.35</v>
          </cell>
          <cell r="F4929">
            <v>146.41999999999999</v>
          </cell>
        </row>
        <row r="4930">
          <cell r="B4930">
            <v>101161</v>
          </cell>
          <cell r="C4930" t="str">
            <v>ALVENARIA DE VEDAÇÃO COM ELEMENTO VAZADO DE CONCRETO (COBOGÓ) DE 7X50X50CM E ARGAMASSA DE ASSENTAMENTO COM PREPARO EM BETONEIRA. AF_05/2020</v>
          </cell>
          <cell r="D4930" t="str">
            <v>M2</v>
          </cell>
          <cell r="E4930">
            <v>219.97</v>
          </cell>
          <cell r="F4930">
            <v>226.45</v>
          </cell>
        </row>
        <row r="4931">
          <cell r="B4931">
            <v>101160</v>
          </cell>
          <cell r="C4931" t="str">
            <v>ALVENARIA DE VEDAÇÃO DE BLOCO DE SOLO-CIMENTO (TIJOLO ECOLÓGICO) DE 7X15X30CM (ESPESSURA 15CM). AF_05/2020</v>
          </cell>
          <cell r="D4931" t="str">
            <v>M2</v>
          </cell>
          <cell r="E4931">
            <v>0</v>
          </cell>
          <cell r="F4931">
            <v>0</v>
          </cell>
        </row>
        <row r="4932">
          <cell r="B4932">
            <v>101159</v>
          </cell>
          <cell r="C4932" t="str">
            <v>ALVENARIA DE VEDAÇÃO DE BLOCOS CERÂMICOS MACIÇOS DE 5X10X20CM (ESPESSURA 10CM) E ARGAMASSA DE ASSENTAMENTO COM PREPARO EM BETONEIRA. AF_05/2020</v>
          </cell>
          <cell r="D4932" t="str">
            <v>M2</v>
          </cell>
          <cell r="E4932">
            <v>125.02</v>
          </cell>
          <cell r="F4932">
            <v>131.31</v>
          </cell>
        </row>
        <row r="4933">
          <cell r="B4933">
            <v>101154</v>
          </cell>
          <cell r="C4933" t="str">
            <v>ALVENARIA DE VEDAÇÃO DE BLOCOS DE CONCRETO CELULAR DE 10X30X60CM (ESPESSURA 10CM) E ARGAMASSA DE ASSENTAMENTO COM PREPARO EM BETONEIRA. AF_05/2020</v>
          </cell>
          <cell r="D4933" t="str">
            <v>M2</v>
          </cell>
          <cell r="E4933">
            <v>141.15</v>
          </cell>
          <cell r="F4933">
            <v>143.78</v>
          </cell>
        </row>
        <row r="4934">
          <cell r="B4934">
            <v>101155</v>
          </cell>
          <cell r="C4934" t="str">
            <v>ALVENARIA DE VEDAÇÃO DE BLOCOS DE CONCRETO CELULAR DE 15X30X60CM (ESPESSURA 15CM) E ARGAMASSA DE ASSENTAMENTO COM PREPARO EM BETONEIRA. AF_05/2020</v>
          </cell>
          <cell r="D4934" t="str">
            <v>M2</v>
          </cell>
          <cell r="E4934">
            <v>198.45</v>
          </cell>
          <cell r="F4934">
            <v>201.93</v>
          </cell>
        </row>
        <row r="4935">
          <cell r="B4935">
            <v>101156</v>
          </cell>
          <cell r="C4935" t="str">
            <v>ALVENARIA DE VEDAÇÃO DE BLOCOS DE CONCRETO CELULAR DE 20X30X60CM (ESPESSURA 20CM) E ARGAMASSA DE ASSENTAMENTO COM PREPARO EM BETONEIRA. AF_05/2020</v>
          </cell>
          <cell r="D4935" t="str">
            <v>M2</v>
          </cell>
          <cell r="E4935">
            <v>291.72000000000003</v>
          </cell>
          <cell r="F4935">
            <v>296.45</v>
          </cell>
        </row>
        <row r="4936">
          <cell r="B4936">
            <v>101158</v>
          </cell>
          <cell r="C4936" t="str">
            <v>ALVENARIA DE VEDAÇÃO DE BLOCOS DE GESSO DE 10X50X66CM (ESPESSURA 10CM). AF_05/2020</v>
          </cell>
          <cell r="D4936" t="str">
            <v>M2</v>
          </cell>
          <cell r="E4936">
            <v>74.92</v>
          </cell>
          <cell r="F4936">
            <v>76.680000000000007</v>
          </cell>
        </row>
        <row r="4937">
          <cell r="B4937">
            <v>101157</v>
          </cell>
          <cell r="C4937" t="str">
            <v>ALVENARIA DE VEDAÇÃO DE BLOCOS DE GESSO DE 7X50X66CM (ESPESSURA 7CM). AF_05/2020</v>
          </cell>
          <cell r="D4937" t="str">
            <v>M2</v>
          </cell>
          <cell r="E4937">
            <v>57.43</v>
          </cell>
          <cell r="F4937">
            <v>58.94</v>
          </cell>
        </row>
        <row r="4938">
          <cell r="B4938">
            <v>87382</v>
          </cell>
          <cell r="C4938" t="str">
            <v>ARGAMASSA INDUSTRIALIZADA MULTIUSO PARA REVESTIMENTOS E ASSENTAMENTO DA ALVENARIA, PREPARO COM MISTURADOR DE EIXO HORIZONTAL DE 160 KG. AF_08/2019</v>
          </cell>
          <cell r="D4938" t="str">
            <v>M3</v>
          </cell>
          <cell r="E4938">
            <v>2101.19</v>
          </cell>
          <cell r="F4938">
            <v>2108.64</v>
          </cell>
        </row>
        <row r="4939">
          <cell r="B4939">
            <v>87383</v>
          </cell>
          <cell r="C4939" t="str">
            <v>ARGAMASSA INDUSTRIALIZADA MULTIUSO PARA REVESTIMENTOS E ASSENTAMENTO DA ALVENARIA, PREPARO COM MISTURADOR DE EIXO HORIZONTAL DE 300 KG. AF_08/2019</v>
          </cell>
          <cell r="D4939" t="str">
            <v>M3</v>
          </cell>
          <cell r="E4939">
            <v>2102.12</v>
          </cell>
          <cell r="F4939">
            <v>2107.96</v>
          </cell>
        </row>
        <row r="4940">
          <cell r="B4940">
            <v>87384</v>
          </cell>
          <cell r="C4940" t="str">
            <v>ARGAMASSA INDUSTRIALIZADA MULTIUSO PARA REVESTIMENTOS E ASSENTAMENTO DA ALVENARIA, PREPARO COM MISTURADOR DE EIXO HORIZONTAL DE 600 KG. AF_08/2019</v>
          </cell>
          <cell r="D4940" t="str">
            <v>M3</v>
          </cell>
          <cell r="E4940">
            <v>2098.86</v>
          </cell>
          <cell r="F4940">
            <v>2103.3200000000002</v>
          </cell>
        </row>
        <row r="4941">
          <cell r="B4941">
            <v>87398</v>
          </cell>
          <cell r="C4941" t="str">
            <v>ARGAMASSA INDUSTRIALIZADA MULTIUSO PARA REVESTIMENTOS E ASSENTAMENTO DA ALVENARIA, PREPARO MANUAL. AF_08/2019</v>
          </cell>
          <cell r="D4941" t="str">
            <v>M3</v>
          </cell>
          <cell r="E4941">
            <v>2327.5100000000002</v>
          </cell>
          <cell r="F4941">
            <v>2349.04</v>
          </cell>
        </row>
        <row r="4942">
          <cell r="B4942">
            <v>87395</v>
          </cell>
          <cell r="C4942" t="str">
            <v>ARGAMASSA INDUSTRIALIZADA PARA CHAPISCO COLANTE, PREPARO COM MISTURADOR DE EIXO HORIZONTAL DE 160 KG. AF_08/2019</v>
          </cell>
          <cell r="D4942" t="str">
            <v>M3</v>
          </cell>
          <cell r="E4942">
            <v>4113.41</v>
          </cell>
          <cell r="F4942">
            <v>4123.13</v>
          </cell>
        </row>
        <row r="4943">
          <cell r="B4943">
            <v>87396</v>
          </cell>
          <cell r="C4943" t="str">
            <v>ARGAMASSA INDUSTRIALIZADA PARA CHAPISCO COLANTE, PREPARO COM MISTURADOR DE EIXO HORIZONTAL DE 300 KG. AF_08/2019</v>
          </cell>
          <cell r="D4943" t="str">
            <v>M3</v>
          </cell>
          <cell r="E4943">
            <v>4144.96</v>
          </cell>
          <cell r="F4943">
            <v>4152.84</v>
          </cell>
        </row>
        <row r="4944">
          <cell r="B4944">
            <v>87397</v>
          </cell>
          <cell r="C4944" t="str">
            <v>ARGAMASSA INDUSTRIALIZADA PARA CHAPISCO COLANTE, PREPARO COM MISTURADOR DE EIXO HORIZONTAL DE 600 KG. AF_08/2019</v>
          </cell>
          <cell r="D4944" t="str">
            <v>M3</v>
          </cell>
          <cell r="E4944">
            <v>4178.38</v>
          </cell>
          <cell r="F4944">
            <v>4184.84</v>
          </cell>
        </row>
        <row r="4945">
          <cell r="B4945">
            <v>87402</v>
          </cell>
          <cell r="C4945" t="str">
            <v>ARGAMASSA INDUSTRIALIZADA PARA CHAPISCO COLANTE, PREPARO MANUAL. AF_08/2019</v>
          </cell>
          <cell r="D4945" t="str">
            <v>M3</v>
          </cell>
          <cell r="E4945">
            <v>4404.96</v>
          </cell>
          <cell r="F4945">
            <v>4431.95</v>
          </cell>
        </row>
        <row r="4946">
          <cell r="B4946">
            <v>87391</v>
          </cell>
          <cell r="C4946" t="str">
            <v>ARGAMASSA INDUSTRIALIZADA PARA CHAPISCO ROLADO, PREPARO COM MISTURADOR DE EIXO HORIZONTAL DE 160 KG. AF_08/2019</v>
          </cell>
          <cell r="D4946" t="str">
            <v>M3</v>
          </cell>
          <cell r="E4946">
            <v>6537.58</v>
          </cell>
          <cell r="F4946">
            <v>6547.3</v>
          </cell>
        </row>
        <row r="4947">
          <cell r="B4947">
            <v>87393</v>
          </cell>
          <cell r="C4947" t="str">
            <v>ARGAMASSA INDUSTRIALIZADA PARA CHAPISCO ROLADO, PREPARO COM MISTURADOR DE EIXO HORIZONTAL DE 300 KG. AF_08/2019</v>
          </cell>
          <cell r="D4947" t="str">
            <v>M3</v>
          </cell>
          <cell r="E4947">
            <v>6601.69</v>
          </cell>
          <cell r="F4947">
            <v>6609.57</v>
          </cell>
        </row>
        <row r="4948">
          <cell r="B4948">
            <v>87394</v>
          </cell>
          <cell r="C4948" t="str">
            <v>ARGAMASSA INDUSTRIALIZADA PARA CHAPISCO ROLADO, PREPARO COM MISTURADOR DE EIXO HORIZONTAL DE 600 KG. AF_08/2019</v>
          </cell>
          <cell r="D4948" t="str">
            <v>M3</v>
          </cell>
          <cell r="E4948">
            <v>6666.2</v>
          </cell>
          <cell r="F4948">
            <v>6672.66</v>
          </cell>
        </row>
        <row r="4949">
          <cell r="B4949">
            <v>87401</v>
          </cell>
          <cell r="C4949" t="str">
            <v>ARGAMASSA INDUSTRIALIZADA PARA CHAPISCO ROLADO, PREPARO MANUAL. AF_08/2019</v>
          </cell>
          <cell r="D4949" t="str">
            <v>M3</v>
          </cell>
          <cell r="E4949">
            <v>6878.76</v>
          </cell>
          <cell r="F4949">
            <v>6905.75</v>
          </cell>
        </row>
        <row r="4950">
          <cell r="B4950">
            <v>87407</v>
          </cell>
          <cell r="C4950" t="str">
            <v>ARGAMASSA INDUSTRIALIZADA PARA REVESTIMENTOS, MISTURA E PROJEÇÃO DE 1,5 M³/H DE ARGAMASSA. AF_08/2019</v>
          </cell>
          <cell r="D4950" t="str">
            <v>M3</v>
          </cell>
          <cell r="E4950">
            <v>2143.2800000000002</v>
          </cell>
          <cell r="F4950">
            <v>2150.36</v>
          </cell>
        </row>
        <row r="4951">
          <cell r="B4951">
            <v>87408</v>
          </cell>
          <cell r="C4951" t="str">
            <v>ARGAMASSA INDUSTRIALIZADA PARA REVESTIMENTOS, MISTURA E PROJEÇÃO DE 2 M³/H DE ARGAMASSA. AF_08/2019</v>
          </cell>
          <cell r="D4951" t="str">
            <v>M3</v>
          </cell>
          <cell r="E4951">
            <v>2134.6</v>
          </cell>
          <cell r="F4951">
            <v>2139.91</v>
          </cell>
        </row>
        <row r="4952">
          <cell r="B4952">
            <v>87404</v>
          </cell>
          <cell r="C4952" t="str">
            <v>ARGAMASSA PARA REVESTIMENTO DECORATIVO MONOCAMADA (MONOCAPA), MISTURA E PROJEÇÃO DE 1,5 M3/H DE ARGAMASSA. AF_08/2019</v>
          </cell>
          <cell r="D4952" t="str">
            <v>M3</v>
          </cell>
          <cell r="E4952">
            <v>6101.04</v>
          </cell>
          <cell r="F4952">
            <v>6111.53</v>
          </cell>
        </row>
        <row r="4953">
          <cell r="B4953">
            <v>87405</v>
          </cell>
          <cell r="C4953" t="str">
            <v>ARGAMASSA PARA REVESTIMENTO DECORATIVO MONOCAMADA (MONOCAPA), MISTURA E PROJEÇÃO DE 2 M3/H DE ARGAMASSA. AF_08/2019</v>
          </cell>
          <cell r="D4953" t="str">
            <v>M3</v>
          </cell>
          <cell r="E4953">
            <v>6123.82</v>
          </cell>
          <cell r="F4953">
            <v>6131.68</v>
          </cell>
        </row>
        <row r="4954">
          <cell r="B4954">
            <v>87388</v>
          </cell>
          <cell r="C4954" t="str">
            <v>ARGAMASSA PARA REVESTIMENTO DECORATIVO MONOCAMADA (MONOCAPA), PREPARO COM MISTURADOR DE EIXO HORIZONTAL DE 160 KG. AF_08/2019</v>
          </cell>
          <cell r="D4954" t="str">
            <v>M3</v>
          </cell>
          <cell r="E4954">
            <v>5882.33</v>
          </cell>
          <cell r="F4954">
            <v>5889.83</v>
          </cell>
        </row>
        <row r="4955">
          <cell r="B4955">
            <v>87389</v>
          </cell>
          <cell r="C4955" t="str">
            <v>ARGAMASSA PARA REVESTIMENTO DECORATIVO MONOCAMADA (MONOCAPA), PREPARO COM MISTURADOR DE EIXO HORIZONTAL DE 300 KG. AF_08/2019</v>
          </cell>
          <cell r="D4955" t="str">
            <v>M3</v>
          </cell>
          <cell r="E4955">
            <v>5910.45</v>
          </cell>
          <cell r="F4955">
            <v>5916.25</v>
          </cell>
        </row>
        <row r="4956">
          <cell r="B4956">
            <v>87390</v>
          </cell>
          <cell r="C4956" t="str">
            <v>ARGAMASSA PARA REVESTIMENTO DECORATIVO MONOCAMADA (MONOCAPA), PREPARO COM MISTURADOR DE EIXO HORIZONTAL DE 600 KG. AF_08/2019</v>
          </cell>
          <cell r="D4956" t="str">
            <v>M3</v>
          </cell>
          <cell r="E4956">
            <v>5946.1</v>
          </cell>
          <cell r="F4956">
            <v>5950.56</v>
          </cell>
        </row>
        <row r="4957">
          <cell r="B4957">
            <v>87385</v>
          </cell>
          <cell r="C4957" t="str">
            <v>ARGAMASSA PRONTA PARA CONTRAPISO, PREPARO COM MISTURADOR DE EIXO HORIZONTAL DE 160 KG. AF_08/2019</v>
          </cell>
          <cell r="D4957" t="str">
            <v>M3</v>
          </cell>
          <cell r="E4957">
            <v>2435.3000000000002</v>
          </cell>
          <cell r="F4957">
            <v>2444.1799999999998</v>
          </cell>
        </row>
        <row r="4958">
          <cell r="B4958">
            <v>87386</v>
          </cell>
          <cell r="C4958" t="str">
            <v>ARGAMASSA PRONTA PARA CONTRAPISO, PREPARO COM MISTURADOR DE EIXO HORIZONTAL DE 300 KG. AF_08/2019</v>
          </cell>
          <cell r="D4958" t="str">
            <v>M3</v>
          </cell>
          <cell r="E4958">
            <v>2432.23</v>
          </cell>
          <cell r="F4958">
            <v>2438.94</v>
          </cell>
        </row>
        <row r="4959">
          <cell r="B4959">
            <v>87387</v>
          </cell>
          <cell r="C4959" t="str">
            <v>ARGAMASSA PRONTA PARA CONTRAPISO, PREPARO COM MISTURADOR DE EIXO HORIZONTAL DE 600 KG. AF_08/2019</v>
          </cell>
          <cell r="D4959" t="str">
            <v>M3</v>
          </cell>
          <cell r="E4959">
            <v>2432.09</v>
          </cell>
          <cell r="F4959">
            <v>2437.3200000000002</v>
          </cell>
        </row>
        <row r="4960">
          <cell r="B4960">
            <v>87399</v>
          </cell>
          <cell r="C4960" t="str">
            <v>ARGAMASSA PRONTA PARA CONTRAPISO, PREPARO MANUAL. AF_08/2019</v>
          </cell>
          <cell r="D4960" t="str">
            <v>M3</v>
          </cell>
          <cell r="E4960">
            <v>2666.67</v>
          </cell>
          <cell r="F4960">
            <v>2689.81</v>
          </cell>
        </row>
        <row r="4961">
          <cell r="B4961">
            <v>88627</v>
          </cell>
          <cell r="C4961" t="str">
            <v>ARGAMASSA TRAÇO 1:0,5:4,5 (EM VOLUME DE CIMENTO, CAL E AREIA MÉDIA ÚMIDA) PARA ASSENTAMENTO DE ALVENARIA, PREPARO MANUAL. AF_08/2019</v>
          </cell>
          <cell r="D4961" t="str">
            <v>M3</v>
          </cell>
          <cell r="E4961">
            <v>708.83</v>
          </cell>
          <cell r="F4961">
            <v>723.85</v>
          </cell>
        </row>
        <row r="4962">
          <cell r="B4962">
            <v>100463</v>
          </cell>
          <cell r="C4962" t="str">
            <v>ARGAMASSA TRAÇO 1:0,5:4,5 (EM VOLUME DE CIMENTO, CAL E AREIA MÉDIA ÚMIDA), PREPARO MECÂNICO COM BETONEIRA 250 L. AF_08/2019</v>
          </cell>
          <cell r="D4962" t="str">
            <v>M3</v>
          </cell>
          <cell r="E4962">
            <v>0</v>
          </cell>
          <cell r="F4962">
            <v>0</v>
          </cell>
        </row>
        <row r="4963">
          <cell r="B4963">
            <v>88626</v>
          </cell>
          <cell r="C4963" t="str">
            <v>ARGAMASSA TRAÇO 1:0,5:4,5 (EM VOLUME DE CIMENTO, CAL E AREIA MÉDIA ÚMIDA), PREPARO MECÂNICO COM BETONEIRA 400 L. AF_08/2019</v>
          </cell>
          <cell r="D4963" t="str">
            <v>M3</v>
          </cell>
          <cell r="E4963">
            <v>602.27</v>
          </cell>
          <cell r="F4963">
            <v>608.75</v>
          </cell>
        </row>
        <row r="4964">
          <cell r="B4964">
            <v>100488</v>
          </cell>
          <cell r="C4964" t="str">
            <v>ARGAMASSA TRAÇO 1:0,5:4,5 (EM VOLUME DE CIMENTO, CAL E AREIA MÉDIA ÚMIDA), PREPARO MECÂNICO COM BETONEIRA 600 L. AF_08/2019</v>
          </cell>
          <cell r="D4964" t="str">
            <v>M3</v>
          </cell>
          <cell r="E4964">
            <v>597.13</v>
          </cell>
          <cell r="F4964">
            <v>602.61</v>
          </cell>
        </row>
        <row r="4965">
          <cell r="B4965">
            <v>100464</v>
          </cell>
          <cell r="C4965" t="str">
            <v>ARGAMASSA TRAÇO 1:0,5:4,5 (EM VOLUME DE CIMENTO, CAL E AREIA MÉDIA ÚMIDA), PREPARO MECÂNICO COM MISTURADOR DE EIXO HORIZONTAL DE 160 KG. AF_08/2019</v>
          </cell>
          <cell r="D4965" t="str">
            <v>M3</v>
          </cell>
          <cell r="E4965">
            <v>623.25</v>
          </cell>
          <cell r="F4965">
            <v>632.13</v>
          </cell>
        </row>
        <row r="4966">
          <cell r="B4966">
            <v>100465</v>
          </cell>
          <cell r="C4966" t="str">
            <v>ARGAMASSA TRAÇO 1:0,5:4,5 (EM VOLUME DE CIMENTO, CAL E AREIA MÉDIA ÚMIDA), PREPARO MECÂNICO COM MISTURADOR DE EIXO HORIZONTAL DE 300 KG. AF_08/2019</v>
          </cell>
          <cell r="D4966" t="str">
            <v>M3</v>
          </cell>
          <cell r="E4966">
            <v>589.41999999999996</v>
          </cell>
          <cell r="F4966">
            <v>595.28</v>
          </cell>
        </row>
        <row r="4967">
          <cell r="B4967">
            <v>100466</v>
          </cell>
          <cell r="C4967" t="str">
            <v>ARGAMASSA TRAÇO 1:0,5:4,5 (EM VOLUME DE CIMENTO, CAL E AREIA MÉDIA ÚMIDA), PREPARO MECÂNICO COM MISTURADOR DE EIXO HORIZONTAL DE 600 KG. AF_08/2019</v>
          </cell>
          <cell r="D4967" t="str">
            <v>M3</v>
          </cell>
          <cell r="E4967">
            <v>573.91</v>
          </cell>
          <cell r="F4967">
            <v>578.30999999999995</v>
          </cell>
        </row>
        <row r="4968">
          <cell r="B4968">
            <v>87368</v>
          </cell>
          <cell r="C4968" t="str">
            <v>ARGAMASSA TRAÇO 1:1,5:7,5 (EM VOLUME DE CIMENTO, CAL E AREIA MÉDIA ÚMIDA) PARA EMBOÇO/MASSA ÚNICA/ASSENTAMENTO DE ALVENARIA DE VEDAÇÃO, PREPARO MANUAL. AF_08/2019</v>
          </cell>
          <cell r="D4968" t="str">
            <v>M3</v>
          </cell>
          <cell r="E4968">
            <v>785.3</v>
          </cell>
          <cell r="F4968">
            <v>804.66</v>
          </cell>
        </row>
        <row r="4969">
          <cell r="B4969">
            <v>100450</v>
          </cell>
          <cell r="C4969" t="str">
            <v>ARGAMASSA TRAÇO 1:1,5:7,5 (EM VOLUME DE CIMENTO, CAL E AREIA MÉDIA ÚMIDA) PARA EMBOÇO/MASSA ÚNICA/ASSENTAMENTO DE ALVENARIA DE VEDAÇÃO, PREPARO MECÂNICO COM BETONEIRA 250 L. AF_08/2019</v>
          </cell>
          <cell r="D4969" t="str">
            <v>M3</v>
          </cell>
          <cell r="E4969">
            <v>0</v>
          </cell>
          <cell r="F4969">
            <v>0</v>
          </cell>
        </row>
        <row r="4970">
          <cell r="B4970">
            <v>87289</v>
          </cell>
          <cell r="C4970" t="str">
            <v>ARGAMASSA TRAÇO 1:1,5:7,5 (EM VOLUME DE CIMENTO, CAL E AREIA MÉDIA ÚMIDA) PARA EMBOÇO/MASSA ÚNICA/ASSENTAMENTO DE ALVENARIA DE VEDAÇÃO, PREPARO MECÂNICO COM BETONEIRA 400 L. AF_08/2019</v>
          </cell>
          <cell r="D4970" t="str">
            <v>M3</v>
          </cell>
          <cell r="E4970">
            <v>654.61</v>
          </cell>
          <cell r="F4970">
            <v>662.74</v>
          </cell>
        </row>
        <row r="4971">
          <cell r="B4971">
            <v>87290</v>
          </cell>
          <cell r="C4971" t="str">
            <v>ARGAMASSA TRAÇO 1:1,5:7,5 (EM VOLUME DE CIMENTO, CAL E AREIA MÉDIA ÚMIDA) PARA EMBOÇO/MASSA ÚNICA/ASSENTAMENTO DE ALVENARIA DE VEDAÇÃO, PREPARO MECÂNICO COM BETONEIRA 600 L. AF_08/2019</v>
          </cell>
          <cell r="D4971" t="str">
            <v>M3</v>
          </cell>
          <cell r="E4971">
            <v>648.46</v>
          </cell>
          <cell r="F4971">
            <v>655.46</v>
          </cell>
        </row>
        <row r="4972">
          <cell r="B4972">
            <v>87333</v>
          </cell>
          <cell r="C4972" t="str">
            <v>ARGAMASSA TRAÇO 1:1,5:7,5 (EM VOLUME DE CIMENTO, CAL E AREIA MÉDIA ÚMIDA) PARA EMBOÇO/MASSA ÚNICA/ASSENTAMENTO DE ALVENARIA DE VEDAÇÃO, PREPARO MECÂNICO COM MISTURADOR DE EIXO HORIZONTAL DE 300 KG. AF_08/2019</v>
          </cell>
          <cell r="D4972" t="str">
            <v>M3</v>
          </cell>
          <cell r="E4972">
            <v>654.82000000000005</v>
          </cell>
          <cell r="F4972">
            <v>663.77</v>
          </cell>
        </row>
        <row r="4973">
          <cell r="B4973">
            <v>87334</v>
          </cell>
          <cell r="C4973" t="str">
            <v>ARGAMASSA TRAÇO 1:1,5:7,5 (EM VOLUME DE CIMENTO, CAL E AREIA MÉDIA ÚMIDA) PARA EMBOÇO/MASSA ÚNICA/ASSENTAMENTO DE ALVENARIA DE VEDAÇÃO, PREPARO MECÂNICO COM MISTURADOR DE EIXO HORIZONTAL DE 600 KG. AF_08/2019</v>
          </cell>
          <cell r="D4973" t="str">
            <v>M3</v>
          </cell>
          <cell r="E4973">
            <v>623.04999999999995</v>
          </cell>
          <cell r="F4973">
            <v>629.23</v>
          </cell>
        </row>
        <row r="4974">
          <cell r="B4974">
            <v>105515</v>
          </cell>
          <cell r="C4974" t="str">
            <v>ARGAMASSA TRAÇO 1:1,93 (EM VOLUME DE CIMENTO E AREIA MÉDIA ÚMIDA), FCK 20MPA, PREPARO MECÂNICO COM MISTURADOR DUPLO HORIZONTAL DE ALTA TURBULÊNCIA. AF_03/2020</v>
          </cell>
          <cell r="D4974" t="str">
            <v>M3</v>
          </cell>
          <cell r="E4974">
            <v>801.41</v>
          </cell>
          <cell r="F4974">
            <v>815.16</v>
          </cell>
        </row>
        <row r="4975">
          <cell r="B4975">
            <v>87367</v>
          </cell>
          <cell r="C4975" t="str">
            <v>ARGAMASSA TRAÇO 1:1:6 (EM VOLUME DE CIMENTO, CAL E AREIA MÉDIA ÚMIDA) PARA EMBOÇO/MASSA ÚNICA/ASSENTAMENTO DE ALVENARIA DE VEDAÇÃO, PREPARO MANUAL. AF_08/2019</v>
          </cell>
          <cell r="D4975" t="str">
            <v>M3</v>
          </cell>
          <cell r="E4975">
            <v>782.14</v>
          </cell>
          <cell r="F4975">
            <v>801.34</v>
          </cell>
        </row>
        <row r="4976">
          <cell r="B4976">
            <v>100449</v>
          </cell>
          <cell r="C4976" t="str">
            <v>ARGAMASSA TRAÇO 1:1:6 (EM VOLUME DE CIMENTO, CAL E AREIA MÉDIA ÚMIDA) PARA EMBOÇO/MASSA ÚNICA/ASSENTAMENTO DE ALVENARIA DE VEDAÇÃO, PREPARO MECÂNICO COM BETONEIRA 250 L. AF_08/2019</v>
          </cell>
          <cell r="D4976" t="str">
            <v>M3</v>
          </cell>
          <cell r="E4976">
            <v>0</v>
          </cell>
          <cell r="F4976">
            <v>0</v>
          </cell>
        </row>
        <row r="4977">
          <cell r="B4977">
            <v>87286</v>
          </cell>
          <cell r="C4977" t="str">
            <v>ARGAMASSA TRAÇO 1:1:6 (EM VOLUME DE CIMENTO, CAL E AREIA MÉDIA ÚMIDA) PARA EMBOÇO/MASSA ÚNICA/ASSENTAMENTO DE ALVENARIA DE VEDAÇÃO, PREPARO MECÂNICO COM BETONEIRA 400 L. AF_08/2019</v>
          </cell>
          <cell r="D4977" t="str">
            <v>M3</v>
          </cell>
          <cell r="E4977">
            <v>653.99</v>
          </cell>
          <cell r="F4977">
            <v>662.6</v>
          </cell>
        </row>
        <row r="4978">
          <cell r="B4978">
            <v>87287</v>
          </cell>
          <cell r="C4978" t="str">
            <v>ARGAMASSA TRAÇO 1:1:6 (EM VOLUME DE CIMENTO, CAL E AREIA MÉDIA ÚMIDA) PARA EMBOÇO/MASSA ÚNICA/ASSENTAMENTO DE ALVENARIA DE VEDAÇÃO, PREPARO MECÂNICO COM BETONEIRA 600 L. AF_08/2019</v>
          </cell>
          <cell r="D4978" t="str">
            <v>M3</v>
          </cell>
          <cell r="E4978">
            <v>641.64</v>
          </cell>
          <cell r="F4978">
            <v>648.17999999999995</v>
          </cell>
        </row>
        <row r="4979">
          <cell r="B4979">
            <v>87331</v>
          </cell>
          <cell r="C4979" t="str">
            <v>ARGAMASSA TRAÇO 1:1:6 (EM VOLUME DE CIMENTO, CAL E AREIA MÉDIA ÚMIDA) PARA EMBOÇO/MASSA ÚNICA/ASSENTAMENTO DE ALVENARIA DE VEDAÇÃO, PREPARO MECÂNICO COM MISTURADOR DE EIXO HORIZONTAL DE 300 KG. AF_08/2019</v>
          </cell>
          <cell r="D4979" t="str">
            <v>M3</v>
          </cell>
          <cell r="E4979">
            <v>672.2</v>
          </cell>
          <cell r="F4979">
            <v>682.55</v>
          </cell>
        </row>
        <row r="4980">
          <cell r="B4980">
            <v>87332</v>
          </cell>
          <cell r="C4980" t="str">
            <v>ARGAMASSA TRAÇO 1:1:6 (EM VOLUME DE CIMENTO, CAL E AREIA MÉDIA ÚMIDA) PARA EMBOÇO/MASSA ÚNICA/ASSENTAMENTO DE ALVENARIA DE VEDAÇÃO, PREPARO MECÂNICO COM MISTURADOR DE EIXO HORIZONTAL DE 600 KG. AF_08/2019</v>
          </cell>
          <cell r="D4980" t="str">
            <v>M3</v>
          </cell>
          <cell r="E4980">
            <v>619.08000000000004</v>
          </cell>
          <cell r="F4980">
            <v>624.84</v>
          </cell>
        </row>
        <row r="4981">
          <cell r="B4981">
            <v>87369</v>
          </cell>
          <cell r="C4981" t="str">
            <v>ARGAMASSA TRAÇO 1:2:8 (EM VOLUME DE CIMENTO, CAL E AREIA MÉDIA ÚMIDA) PARA EMBOÇO/MASSA ÚNICA/ASSENTAMENTO DE ALVENARIA DE VEDAÇÃO, PREPARO MANUAL. AF_08/2019</v>
          </cell>
          <cell r="D4981" t="str">
            <v>M3</v>
          </cell>
          <cell r="E4981">
            <v>823.89</v>
          </cell>
          <cell r="F4981">
            <v>842.87</v>
          </cell>
        </row>
        <row r="4982">
          <cell r="B4982">
            <v>100451</v>
          </cell>
          <cell r="C4982" t="str">
            <v>ARGAMASSA TRAÇO 1:2:8 (EM VOLUME DE CIMENTO, CAL E AREIA MÉDIA ÚMIDA) PARA EMBOÇO/MASSA ÚNICA/ASSENTAMENTO DE ALVENARIA DE VEDAÇÃO, PREPARO MECÂNICO COM BETONEIRA 250 L. AF_08/2019</v>
          </cell>
          <cell r="D4982" t="str">
            <v>M3</v>
          </cell>
          <cell r="E4982">
            <v>0</v>
          </cell>
          <cell r="F4982">
            <v>0</v>
          </cell>
        </row>
        <row r="4983">
          <cell r="B4983">
            <v>87292</v>
          </cell>
          <cell r="C4983" t="str">
            <v>ARGAMASSA TRAÇO 1:2:8 (EM VOLUME DE CIMENTO, CAL E AREIA MÉDIA ÚMIDA) PARA EMBOÇO/MASSA ÚNICA/ASSENTAMENTO DE ALVENARIA DE VEDAÇÃO, PREPARO MECÂNICO COM BETONEIRA 400 L. AF_08/2019</v>
          </cell>
          <cell r="D4983" t="str">
            <v>M3</v>
          </cell>
          <cell r="E4983">
            <v>691.07</v>
          </cell>
          <cell r="F4983">
            <v>698.58</v>
          </cell>
        </row>
        <row r="4984">
          <cell r="B4984">
            <v>87335</v>
          </cell>
          <cell r="C4984" t="str">
            <v>ARGAMASSA TRAÇO 1:2:8 (EM VOLUME DE CIMENTO, CAL E AREIA MÉDIA ÚMIDA) PARA EMBOÇO/MASSA ÚNICA/ASSENTAMENTO DE ALVENARIA DE VEDAÇÃO, PREPARO MECÂNICO COM MISTURADOR DE EIXO HORIZONTAL DE 300 KG. AF_08/2019</v>
          </cell>
          <cell r="D4984" t="str">
            <v>M3</v>
          </cell>
          <cell r="E4984">
            <v>649.05999999999995</v>
          </cell>
          <cell r="F4984">
            <v>657.35</v>
          </cell>
        </row>
        <row r="4985">
          <cell r="B4985">
            <v>87336</v>
          </cell>
          <cell r="C4985" t="str">
            <v>ARGAMASSA TRAÇO 1:2:8 (EM VOLUME DE CIMENTO, CAL E AREIA MÉDIA ÚMIDA) PARA EMBOÇO/MASSA ÚNICA/ASSENTAMENTO DE ALVENARIA DE VEDAÇÃO, PREPARO MECÂNICO COM MISTURADOR DE EIXO HORIZONTAL DE 600 KG. AF_08/2019</v>
          </cell>
          <cell r="D4985" t="str">
            <v>M3</v>
          </cell>
          <cell r="E4985">
            <v>663.18</v>
          </cell>
          <cell r="F4985">
            <v>669.12</v>
          </cell>
        </row>
        <row r="4986">
          <cell r="B4986">
            <v>87370</v>
          </cell>
          <cell r="C4986" t="str">
            <v>ARGAMASSA TRAÇO 1:2:9 (EM VOLUME DE CIMENTO, CAL E AREIA MÉDIA ÚMIDA) PARA EMBOÇO/MASSA ÚNICA/ASSENTAMENTO DE ALVENARIA DE VEDAÇÃO, PREPARO MANUAL. AF_08/2019</v>
          </cell>
          <cell r="D4986" t="str">
            <v>M3</v>
          </cell>
          <cell r="E4986">
            <v>790.68</v>
          </cell>
          <cell r="F4986">
            <v>809.78</v>
          </cell>
        </row>
        <row r="4987">
          <cell r="B4987">
            <v>100452</v>
          </cell>
          <cell r="C4987" t="str">
            <v>ARGAMASSA TRAÇO 1:2:9 (EM VOLUME DE CIMENTO, CAL E AREIA MÉDIA ÚMIDA) PARA EMBOÇO/MASSA ÚNICA/ASSENTAMENTO DE ALVENARIA DE VEDAÇÃO, PREPARO MECÂNICO COM BETONEIRA 250 L. AF_08/2019</v>
          </cell>
          <cell r="D4987" t="str">
            <v>M3</v>
          </cell>
          <cell r="E4987">
            <v>0</v>
          </cell>
          <cell r="F4987">
            <v>0</v>
          </cell>
        </row>
        <row r="4988">
          <cell r="B4988">
            <v>88715</v>
          </cell>
          <cell r="C4988" t="str">
            <v>ARGAMASSA TRAÇO 1:2:9 (EM VOLUME DE CIMENTO, CAL E AREIA MÉDIA ÚMIDA) PARA EMBOÇO/MASSA ÚNICA/ASSENTAMENTO DE ALVENARIA DE VEDAÇÃO, PREPARO MECÂNICO COM BETONEIRA 400 L. AF_08/2019</v>
          </cell>
          <cell r="D4988" t="str">
            <v>M3</v>
          </cell>
          <cell r="E4988">
            <v>651.74</v>
          </cell>
          <cell r="F4988">
            <v>658.85</v>
          </cell>
        </row>
        <row r="4989">
          <cell r="B4989">
            <v>87294</v>
          </cell>
          <cell r="C4989" t="str">
            <v>ARGAMASSA TRAÇO 1:2:9 (EM VOLUME DE CIMENTO, CAL E AREIA MÉDIA ÚMIDA) PARA EMBOÇO/MASSA ÚNICA/ASSENTAMENTO DE ALVENARIA DE VEDAÇÃO, PREPARO MECÂNICO COM BETONEIRA 600 L. AF_08/2019</v>
          </cell>
          <cell r="D4989" t="str">
            <v>M3</v>
          </cell>
          <cell r="E4989">
            <v>657.55</v>
          </cell>
          <cell r="F4989">
            <v>665</v>
          </cell>
        </row>
        <row r="4990">
          <cell r="B4990">
            <v>87337</v>
          </cell>
          <cell r="C4990" t="str">
            <v>ARGAMASSA TRAÇO 1:2:9 (EM VOLUME DE CIMENTO, CAL E AREIA MÉDIA ÚMIDA) PARA EMBOÇO/MASSA ÚNICA/ASSENTAMENTO DE ALVENARIA DE VEDAÇÃO, PREPARO MECÂNICO COM MISTURADOR DE EIXO HORIZONTAL DE 300 KG. AF_08/2019</v>
          </cell>
          <cell r="D4990" t="str">
            <v>M3</v>
          </cell>
          <cell r="E4990">
            <v>655.29</v>
          </cell>
          <cell r="F4990">
            <v>663.44</v>
          </cell>
        </row>
        <row r="4991">
          <cell r="B4991">
            <v>100487</v>
          </cell>
          <cell r="C4991" t="str">
            <v>ARGAMASSA TRAÇO 1:2:9 (EM VOLUME DE CIMENTO, CAL E AREIA MÉDIA ÚMIDA) PARA EMBOÇO/MASSA ÚNICA/ASSENTAMENTO DE ALVENARIA DE VEDAÇÃO, PREPARO MECÂNICO COM MISTURADOR DE EIXO HORIZONTAL DE 600 KG. AF_08/2019</v>
          </cell>
          <cell r="D4991" t="str">
            <v>M3</v>
          </cell>
          <cell r="E4991">
            <v>626.6</v>
          </cell>
          <cell r="F4991">
            <v>632.32000000000005</v>
          </cell>
        </row>
        <row r="4992">
          <cell r="B4992">
            <v>87380</v>
          </cell>
          <cell r="C4992" t="str">
            <v>ARGAMASSA TRAÇO 1:3 (EM VOLUME DE CIMENTO E AREIA GROSSA ÚMIDA) COM ADIÇÃO DE EMULSÃO POLIMÉRICA PARA CHAPISCO ROLADO, PREPARO MANUAL. AF_08/2019</v>
          </cell>
          <cell r="D4992" t="str">
            <v>M3</v>
          </cell>
          <cell r="E4992">
            <v>3800.34</v>
          </cell>
          <cell r="F4992">
            <v>3818.93</v>
          </cell>
        </row>
        <row r="4993">
          <cell r="B4993">
            <v>100461</v>
          </cell>
          <cell r="C4993" t="str">
            <v>ARGAMASSA TRAÇO 1:3 (EM VOLUME DE CIMENTO E AREIA GROSSA ÚMIDA) COM ADIÇÃO DE EMULSÃO POLIMÉRICA PARA CHAPISCO ROLADO, PREPARO MECÂNICO COM BETONEIRA 250 L. AF_08/2019</v>
          </cell>
          <cell r="D4993" t="str">
            <v>M3</v>
          </cell>
          <cell r="E4993">
            <v>0</v>
          </cell>
          <cell r="F4993">
            <v>0</v>
          </cell>
        </row>
        <row r="4994">
          <cell r="B4994">
            <v>87322</v>
          </cell>
          <cell r="C4994" t="str">
            <v>ARGAMASSA TRAÇO 1:3 (EM VOLUME DE CIMENTO E AREIA GROSSA ÚMIDA) COM ADIÇÃO DE EMULSÃO POLIMÉRICA PARA CHAPISCO ROLADO, PREPARO MECÂNICO COM BETONEIRA 400 L. AF_08/2019</v>
          </cell>
          <cell r="D4994" t="str">
            <v>M3</v>
          </cell>
          <cell r="E4994">
            <v>3700.8</v>
          </cell>
          <cell r="F4994">
            <v>3708.42</v>
          </cell>
        </row>
        <row r="4995">
          <cell r="B4995">
            <v>87323</v>
          </cell>
          <cell r="C4995" t="str">
            <v>ARGAMASSA TRAÇO 1:3 (EM VOLUME DE CIMENTO E AREIA GROSSA ÚMIDA) COM ADIÇÃO DE EMULSÃO POLIMÉRICA PARA CHAPISCO ROLADO, PREPARO MECÂNICO COM BETONEIRA 600 L. AF_08/2019</v>
          </cell>
          <cell r="D4995" t="str">
            <v>M3</v>
          </cell>
          <cell r="E4995">
            <v>3703.11</v>
          </cell>
          <cell r="F4995">
            <v>3709.2</v>
          </cell>
        </row>
        <row r="4996">
          <cell r="B4996">
            <v>87360</v>
          </cell>
          <cell r="C4996" t="str">
            <v>ARGAMASSA TRAÇO 1:3 (EM VOLUME DE CIMENTO E AREIA GROSSA ÚMIDA) COM ADIÇÃO DE EMULSÃO POLIMÉRICA PARA CHAPISCO ROLADO, PREPARO MECÂNICO COM MISTURADOR DE EIXO HORIZONTAL DE 160 KG. AF_08/2019</v>
          </cell>
          <cell r="D4996" t="str">
            <v>M3</v>
          </cell>
          <cell r="E4996">
            <v>3651.2</v>
          </cell>
          <cell r="F4996">
            <v>3662.71</v>
          </cell>
        </row>
        <row r="4997">
          <cell r="B4997">
            <v>87361</v>
          </cell>
          <cell r="C4997" t="str">
            <v>ARGAMASSA TRAÇO 1:3 (EM VOLUME DE CIMENTO E AREIA GROSSA ÚMIDA) COM ADIÇÃO DE EMULSÃO POLIMÉRICA PARA CHAPISCO ROLADO, PREPARO MECÂNICO COM MISTURADOR DE EIXO HORIZONTAL DE 300 KG. AF_08/2019</v>
          </cell>
          <cell r="D4997" t="str">
            <v>M3</v>
          </cell>
          <cell r="E4997">
            <v>3614.32</v>
          </cell>
          <cell r="F4997">
            <v>3621.2</v>
          </cell>
        </row>
        <row r="4998">
          <cell r="B4998">
            <v>87362</v>
          </cell>
          <cell r="C4998" t="str">
            <v>ARGAMASSA TRAÇO 1:3 (EM VOLUME DE CIMENTO E AREIA GROSSA ÚMIDA) COM ADIÇÃO DE EMULSÃO POLIMÉRICA PARA CHAPISCO ROLADO, PREPARO MECÂNICO COM MISTURADOR DE EIXO HORIZONTAL DE 600 KG. AF_08/2019</v>
          </cell>
          <cell r="D4998" t="str">
            <v>M3</v>
          </cell>
          <cell r="E4998">
            <v>3617.27</v>
          </cell>
          <cell r="F4998">
            <v>3622.35</v>
          </cell>
        </row>
        <row r="4999">
          <cell r="B4999">
            <v>87377</v>
          </cell>
          <cell r="C4999" t="str">
            <v>ARGAMASSA TRAÇO 1:3 (EM VOLUME DE CIMENTO E AREIA GROSSA ÚMIDA) PARA CHAPISCO CONVENCIONAL, PREPARO MANUAL. AF_08/2019</v>
          </cell>
          <cell r="D4999" t="str">
            <v>M3</v>
          </cell>
          <cell r="E4999">
            <v>658.45</v>
          </cell>
          <cell r="F4999">
            <v>677.29</v>
          </cell>
        </row>
        <row r="5000">
          <cell r="B5000">
            <v>100458</v>
          </cell>
          <cell r="C5000" t="str">
            <v>ARGAMASSA TRAÇO 1:3 (EM VOLUME DE CIMENTO E AREIA GROSSA ÚMIDA) PARA CHAPISCO CONVENCIONAL, PREPARO MECÂNICO COM BETONEIRA 250 L. AF_08/2019</v>
          </cell>
          <cell r="D5000" t="str">
            <v>M3</v>
          </cell>
          <cell r="E5000">
            <v>0</v>
          </cell>
          <cell r="F5000">
            <v>0</v>
          </cell>
        </row>
        <row r="5001">
          <cell r="B5001">
            <v>87313</v>
          </cell>
          <cell r="C5001" t="str">
            <v>ARGAMASSA TRAÇO 1:3 (EM VOLUME DE CIMENTO E AREIA GROSSA ÚMIDA) PARA CHAPISCO CONVENCIONAL, PREPARO MECÂNICO COM BETONEIRA 400 L. AF_08/2019</v>
          </cell>
          <cell r="D5001" t="str">
            <v>M3</v>
          </cell>
          <cell r="E5001">
            <v>517.46</v>
          </cell>
          <cell r="F5001">
            <v>524.66999999999996</v>
          </cell>
        </row>
        <row r="5002">
          <cell r="B5002">
            <v>87314</v>
          </cell>
          <cell r="C5002" t="str">
            <v>ARGAMASSA TRAÇO 1:3 (EM VOLUME DE CIMENTO E AREIA GROSSA ÚMIDA) PARA CHAPISCO CONVENCIONAL, PREPARO MECÂNICO COM BETONEIRA 600 L. AF_08/2019</v>
          </cell>
          <cell r="D5002" t="str">
            <v>M3</v>
          </cell>
          <cell r="E5002">
            <v>511.87</v>
          </cell>
          <cell r="F5002">
            <v>518.09</v>
          </cell>
        </row>
        <row r="5003">
          <cell r="B5003">
            <v>87352</v>
          </cell>
          <cell r="C5003" t="str">
            <v>ARGAMASSA TRAÇO 1:3 (EM VOLUME DE CIMENTO E AREIA GROSSA ÚMIDA) PARA CHAPISCO CONVENCIONAL, PREPARO MECÂNICO COM MISTURADOR DE EIXO HORIZONTAL DE 160 KG. AF_08/2019</v>
          </cell>
          <cell r="D5003" t="str">
            <v>M3</v>
          </cell>
          <cell r="E5003">
            <v>590.48</v>
          </cell>
          <cell r="F5003">
            <v>604.05999999999995</v>
          </cell>
        </row>
        <row r="5004">
          <cell r="B5004">
            <v>87353</v>
          </cell>
          <cell r="C5004" t="str">
            <v>ARGAMASSA TRAÇO 1:3 (EM VOLUME DE CIMENTO E AREIA GROSSA ÚMIDA) PARA CHAPISCO CONVENCIONAL, PREPARO MECÂNICO COM MISTURADOR DE EIXO HORIZONTAL DE 300 KG. AF_08/2019</v>
          </cell>
          <cell r="D5004" t="str">
            <v>M3</v>
          </cell>
          <cell r="E5004">
            <v>520.92999999999995</v>
          </cell>
          <cell r="F5004">
            <v>528.88</v>
          </cell>
        </row>
        <row r="5005">
          <cell r="B5005">
            <v>87354</v>
          </cell>
          <cell r="C5005" t="str">
            <v>ARGAMASSA TRAÇO 1:3 (EM VOLUME DE CIMENTO E AREIA GROSSA ÚMIDA) PARA CHAPISCO CONVENCIONAL, PREPARO MECÂNICO COM MISTURADOR DE EIXO HORIZONTAL DE 600 KG. AF_08/2019</v>
          </cell>
          <cell r="D5005" t="str">
            <v>M3</v>
          </cell>
          <cell r="E5005">
            <v>491.14</v>
          </cell>
          <cell r="F5005">
            <v>496.39</v>
          </cell>
        </row>
        <row r="5006">
          <cell r="B5006">
            <v>100480</v>
          </cell>
          <cell r="C5006" t="str">
            <v>ARGAMASSA TRAÇO 1:3 (EM VOLUME DE CIMENTO E AREIA MÉDIA ÚMIDA) COM ADIÇÃO DE IMPERMEABILIZANTE, PREPARO MANUAL. AF_08/2019</v>
          </cell>
          <cell r="D5006" t="str">
            <v>M3</v>
          </cell>
          <cell r="E5006">
            <v>819.12</v>
          </cell>
          <cell r="F5006">
            <v>834.34</v>
          </cell>
        </row>
        <row r="5007">
          <cell r="B5007">
            <v>100476</v>
          </cell>
          <cell r="C5007" t="str">
            <v>ARGAMASSA TRAÇO 1:3 (EM VOLUME DE CIMENTO E AREIA MÉDIA ÚMIDA) COM ADIÇÃO DE IMPERMEABILIZANTE, PREPARO MECÂNICO COM BETONEIRA 250 L. AF_08/2019</v>
          </cell>
          <cell r="D5007" t="str">
            <v>M3</v>
          </cell>
          <cell r="E5007">
            <v>0</v>
          </cell>
          <cell r="F5007">
            <v>0</v>
          </cell>
        </row>
        <row r="5008">
          <cell r="B5008">
            <v>100475</v>
          </cell>
          <cell r="C5008" t="str">
            <v>ARGAMASSA TRAÇO 1:3 (EM VOLUME DE CIMENTO E AREIA MÉDIA ÚMIDA) COM ADIÇÃO DE IMPERMEABILIZANTE, PREPARO MECÂNICO COM BETONEIRA 400 L. AF_08/2019</v>
          </cell>
          <cell r="D5008" t="str">
            <v>M3</v>
          </cell>
          <cell r="E5008">
            <v>708.65</v>
          </cell>
          <cell r="F5008">
            <v>714.91</v>
          </cell>
        </row>
        <row r="5009">
          <cell r="B5009">
            <v>100491</v>
          </cell>
          <cell r="C5009" t="str">
            <v>ARGAMASSA TRAÇO 1:3 (EM VOLUME DE CIMENTO E AREIA MÉDIA ÚMIDA) COM ADIÇÃO DE IMPERMEABILIZANTE, PREPARO MECÂNICO COM BETONEIRA 600 L. AF_08/2019</v>
          </cell>
          <cell r="D5009" t="str">
            <v>M3</v>
          </cell>
          <cell r="E5009">
            <v>710.27</v>
          </cell>
          <cell r="F5009">
            <v>716.25</v>
          </cell>
        </row>
        <row r="5010">
          <cell r="B5010">
            <v>100477</v>
          </cell>
          <cell r="C5010" t="str">
            <v>ARGAMASSA TRAÇO 1:3 (EM VOLUME DE CIMENTO E AREIA MÉDIA ÚMIDA) COM ADIÇÃO DE IMPERMEABILIZANTE, PREPARO MECÂNICO COM MISTURADOR DE EIXO HORIZONTAL DE 160 KG. AF_08/2019</v>
          </cell>
          <cell r="D5010" t="str">
            <v>M3</v>
          </cell>
          <cell r="E5010">
            <v>763.08</v>
          </cell>
          <cell r="F5010">
            <v>774.97</v>
          </cell>
        </row>
        <row r="5011">
          <cell r="B5011">
            <v>100478</v>
          </cell>
          <cell r="C5011" t="str">
            <v>ARGAMASSA TRAÇO 1:3 (EM VOLUME DE CIMENTO E AREIA MÉDIA ÚMIDA) COM ADIÇÃO DE IMPERMEABILIZANTE, PREPARO MECÂNICO COM MISTURADOR DE EIXO HORIZONTAL DE 300 KG. AF_08/2019</v>
          </cell>
          <cell r="D5011" t="str">
            <v>M3</v>
          </cell>
          <cell r="E5011">
            <v>695.83</v>
          </cell>
          <cell r="F5011">
            <v>701.81</v>
          </cell>
        </row>
        <row r="5012">
          <cell r="B5012">
            <v>100479</v>
          </cell>
          <cell r="C5012" t="str">
            <v>ARGAMASSA TRAÇO 1:3 (EM VOLUME DE CIMENTO E AREIA MÉDIA ÚMIDA) COM ADIÇÃO DE IMPERMEABILIZANTE, PREPARO MECÂNICO COM MISTURADOR DE EIXO HORIZONTAL DE 600 KG. AF_08/2019</v>
          </cell>
          <cell r="D5012" t="str">
            <v>M3</v>
          </cell>
          <cell r="E5012">
            <v>682.63</v>
          </cell>
          <cell r="F5012">
            <v>687.33</v>
          </cell>
        </row>
        <row r="5013">
          <cell r="B5013">
            <v>87372</v>
          </cell>
          <cell r="C5013" t="str">
            <v>ARGAMASSA TRAÇO 1:3 (EM VOLUME DE CIMENTO E AREIA MÉDIA ÚMIDA) PARA CONTRAPISO, PREPARO MANUAL. AF_08/2019</v>
          </cell>
          <cell r="D5013" t="str">
            <v>M3</v>
          </cell>
          <cell r="E5013">
            <v>810.7</v>
          </cell>
          <cell r="F5013">
            <v>830.62</v>
          </cell>
        </row>
        <row r="5014">
          <cell r="B5014">
            <v>100453</v>
          </cell>
          <cell r="C5014" t="str">
            <v>ARGAMASSA TRAÇO 1:3 (EM VOLUME DE CIMENTO E AREIA MÉDIA ÚMIDA) PARA CONTRAPISO, PREPARO MECÂNICO COM BETONEIRA 250 L. AF_08/2019</v>
          </cell>
          <cell r="D5014" t="str">
            <v>M3</v>
          </cell>
          <cell r="E5014">
            <v>0</v>
          </cell>
          <cell r="F5014">
            <v>0</v>
          </cell>
        </row>
        <row r="5015">
          <cell r="B5015">
            <v>87298</v>
          </cell>
          <cell r="C5015" t="str">
            <v>ARGAMASSA TRAÇO 1:3 (EM VOLUME DE CIMENTO E AREIA MÉDIA ÚMIDA) PARA CONTRAPISO, PREPARO MECÂNICO COM BETONEIRA 400 L. AF_08/2019</v>
          </cell>
          <cell r="D5015" t="str">
            <v>M3</v>
          </cell>
          <cell r="E5015">
            <v>664.02</v>
          </cell>
          <cell r="F5015">
            <v>671.4</v>
          </cell>
        </row>
        <row r="5016">
          <cell r="B5016">
            <v>87299</v>
          </cell>
          <cell r="C5016" t="str">
            <v>ARGAMASSA TRAÇO 1:3 (EM VOLUME DE CIMENTO E AREIA MÉDIA ÚMIDA) PARA CONTRAPISO, PREPARO MECÂNICO COM BETONEIRA 600 L. AF_08/2019</v>
          </cell>
          <cell r="D5016" t="str">
            <v>M3</v>
          </cell>
          <cell r="E5016">
            <v>453.74</v>
          </cell>
          <cell r="F5016">
            <v>460.61</v>
          </cell>
        </row>
        <row r="5017">
          <cell r="B5017">
            <v>87339</v>
          </cell>
          <cell r="C5017" t="str">
            <v>ARGAMASSA TRAÇO 1:3 (EM VOLUME DE CIMENTO E AREIA MÉDIA ÚMIDA) PARA CONTRAPISO, PREPARO MECÂNICO COM MISTURADOR DE EIXO HORIZONTAL DE 160 KG. AF_08/2019</v>
          </cell>
          <cell r="D5017" t="str">
            <v>M3</v>
          </cell>
          <cell r="E5017">
            <v>773.25</v>
          </cell>
          <cell r="F5017">
            <v>790.54</v>
          </cell>
        </row>
        <row r="5018">
          <cell r="B5018">
            <v>87340</v>
          </cell>
          <cell r="C5018" t="str">
            <v>ARGAMASSA TRAÇO 1:3 (EM VOLUME DE CIMENTO E AREIA MÉDIA ÚMIDA) PARA CONTRAPISO, PREPARO MECÂNICO COM MISTURADOR DE EIXO HORIZONTAL DE 300 KG. AF_08/2019</v>
          </cell>
          <cell r="D5018" t="str">
            <v>M3</v>
          </cell>
          <cell r="E5018">
            <v>661.66</v>
          </cell>
          <cell r="F5018">
            <v>669.65</v>
          </cell>
        </row>
        <row r="5019">
          <cell r="B5019">
            <v>87341</v>
          </cell>
          <cell r="C5019" t="str">
            <v>ARGAMASSA TRAÇO 1:3 (EM VOLUME DE CIMENTO E AREIA MÉDIA ÚMIDA) PARA CONTRAPISO, PREPARO MECÂNICO COM MISTURADOR DE EIXO HORIZONTAL DE 600 KG. AF_08/2019</v>
          </cell>
          <cell r="D5019" t="str">
            <v>M3</v>
          </cell>
          <cell r="E5019">
            <v>634.4</v>
          </cell>
          <cell r="F5019">
            <v>640.05999999999995</v>
          </cell>
        </row>
        <row r="5020">
          <cell r="B5020">
            <v>88629</v>
          </cell>
          <cell r="C5020" t="str">
            <v>ARGAMASSA TRAÇO 1:3 (EM VOLUME DE CIMENTO E AREIA MÉDIA ÚMIDA), PREPARO MANUAL. AF_08/2019</v>
          </cell>
          <cell r="D5020" t="str">
            <v>M3</v>
          </cell>
          <cell r="E5020">
            <v>664.54</v>
          </cell>
          <cell r="F5020">
            <v>679.2</v>
          </cell>
        </row>
        <row r="5021">
          <cell r="B5021">
            <v>100467</v>
          </cell>
          <cell r="C5021" t="str">
            <v>ARGAMASSA TRAÇO 1:3 (EM VOLUME DE CIMENTO E AREIA MÉDIA ÚMIDA), PREPARO MECÂNICO COM BETONEIRA 250 L. AF_08/2019</v>
          </cell>
          <cell r="D5021" t="str">
            <v>M3</v>
          </cell>
          <cell r="E5021">
            <v>0</v>
          </cell>
          <cell r="F5021">
            <v>0</v>
          </cell>
        </row>
        <row r="5022">
          <cell r="B5022">
            <v>88628</v>
          </cell>
          <cell r="C5022" t="str">
            <v>ARGAMASSA TRAÇO 1:3 (EM VOLUME DE CIMENTO E AREIA MÉDIA ÚMIDA), PREPARO MECÂNICO COM BETONEIRA 400 L. AF_08/2019</v>
          </cell>
          <cell r="D5022" t="str">
            <v>M3</v>
          </cell>
          <cell r="E5022">
            <v>553.5</v>
          </cell>
          <cell r="F5022">
            <v>559.21</v>
          </cell>
        </row>
        <row r="5023">
          <cell r="B5023">
            <v>100489</v>
          </cell>
          <cell r="C5023" t="str">
            <v>ARGAMASSA TRAÇO 1:3 (EM VOLUME DE CIMENTO E AREIA MÉDIA ÚMIDA), PREPARO MECÂNICO COM BETONEIRA 600 L. AF_08/2019</v>
          </cell>
          <cell r="D5023" t="str">
            <v>M3</v>
          </cell>
          <cell r="E5023">
            <v>553.79</v>
          </cell>
          <cell r="F5023">
            <v>559.14</v>
          </cell>
        </row>
        <row r="5024">
          <cell r="B5024">
            <v>100468</v>
          </cell>
          <cell r="C5024" t="str">
            <v>ARGAMASSA TRAÇO 1:3 (EM VOLUME DE CIMENTO E AREIA MÉDIA ÚMIDA), PREPARO MECÂNICO COM MISTURADOR DE EIXO HORIZONTAL DE 160 KG. AF_08/2019</v>
          </cell>
          <cell r="D5024" t="str">
            <v>M3</v>
          </cell>
          <cell r="E5024">
            <v>665.28</v>
          </cell>
          <cell r="F5024">
            <v>676.62</v>
          </cell>
        </row>
        <row r="5025">
          <cell r="B5025">
            <v>100469</v>
          </cell>
          <cell r="C5025" t="str">
            <v>ARGAMASSA TRAÇO 1:3 (EM VOLUME DE CIMENTO E AREIA MÉDIA ÚMIDA), PREPARO MECÂNICO COM MISTURADOR DE EIXO HORIZONTAL DE 300 KG. AF_08/2019</v>
          </cell>
          <cell r="D5025" t="str">
            <v>M3</v>
          </cell>
          <cell r="E5025">
            <v>544.29999999999995</v>
          </cell>
          <cell r="F5025">
            <v>549.73</v>
          </cell>
        </row>
        <row r="5026">
          <cell r="B5026">
            <v>100470</v>
          </cell>
          <cell r="C5026" t="str">
            <v>ARGAMASSA TRAÇO 1:3 (EM VOLUME DE CIMENTO E AREIA MÉDIA ÚMIDA), PREPARO MECÂNICO COM MISTURADOR DE EIXO HORIZONTAL DE 600 KG. AF_08/2019</v>
          </cell>
          <cell r="D5026" t="str">
            <v>M3</v>
          </cell>
          <cell r="E5026">
            <v>500.66</v>
          </cell>
          <cell r="F5026">
            <v>506.09</v>
          </cell>
        </row>
        <row r="5027">
          <cell r="B5027">
            <v>87371</v>
          </cell>
          <cell r="C5027" t="str">
            <v>ARGAMASSA TRAÇO 1:3:12 (EM VOLUME DE CIMENTO, CAL E AREIA MÉDIA ÚMIDA) PARA EMBOÇO/MASSA ÚNICA/ASSENTAMENTO DE ALVENARIA DE VEDAÇÃO, PREPARO MANUAL. AF_08/2019</v>
          </cell>
          <cell r="D5027" t="str">
            <v>M3</v>
          </cell>
          <cell r="E5027">
            <v>796.5</v>
          </cell>
          <cell r="F5027">
            <v>815.1</v>
          </cell>
        </row>
        <row r="5028">
          <cell r="B5028">
            <v>87295</v>
          </cell>
          <cell r="C5028" t="str">
            <v>ARGAMASSA TRAÇO 1:3:12 (EM VOLUME DE CIMENTO, CAL E AREIA MÉDIA ÚMIDA) PARA EMBOÇO/MASSA ÚNICA/ASSENTAMENTO DE ALVENARIA DE VEDAÇÃO, PREPARO MECÂNICO COM BETONEIRA 400 L. AF_08/2019</v>
          </cell>
          <cell r="D5028" t="str">
            <v>M3</v>
          </cell>
          <cell r="E5028">
            <v>684.71</v>
          </cell>
          <cell r="F5028">
            <v>693.94</v>
          </cell>
        </row>
        <row r="5029">
          <cell r="B5029">
            <v>87296</v>
          </cell>
          <cell r="C5029" t="str">
            <v>ARGAMASSA TRAÇO 1:3:12 (EM VOLUME DE CIMENTO, CAL E AREIA MÉDIA ÚMIDA) PARA EMBOÇO/MASSA ÚNICA/ASSENTAMENTO DE ALVENARIA DE VEDAÇÃO, PREPARO MECÂNICO COM BETONEIRA 600 L. AF_08/2019</v>
          </cell>
          <cell r="D5029" t="str">
            <v>M3</v>
          </cell>
          <cell r="E5029">
            <v>662.89</v>
          </cell>
          <cell r="F5029">
            <v>669.49</v>
          </cell>
        </row>
        <row r="5030">
          <cell r="B5030">
            <v>87338</v>
          </cell>
          <cell r="C5030" t="str">
            <v>ARGAMASSA TRAÇO 1:3:12 (EM VOLUME DE CIMENTO, CAL E AREIA MÉDIA ÚMIDA) PARA EMBOÇO/MASSA ÚNICA/ASSENTAMENTO DE ALVENARIA DE VEDAÇÃO, PREPARO MECÂNICO COM MISTURADOR DE EIXO HORIZONTAL DE 600 KG. AF_08/2019</v>
          </cell>
          <cell r="D5030" t="str">
            <v>M3</v>
          </cell>
          <cell r="E5030">
            <v>655.73</v>
          </cell>
          <cell r="F5030">
            <v>663.02</v>
          </cell>
        </row>
        <row r="5031">
          <cell r="B5031">
            <v>88630</v>
          </cell>
          <cell r="C5031" t="str">
            <v>ARGAMASSA TRAÇO 1:4 (CIMENTO E AREIA MÉDIA), PREPARO MECÂNICO COM BETONEIRA 400 L. AF_08/2019</v>
          </cell>
          <cell r="D5031" t="str">
            <v>M3</v>
          </cell>
          <cell r="E5031">
            <v>483.78</v>
          </cell>
          <cell r="F5031">
            <v>489.39</v>
          </cell>
        </row>
        <row r="5032">
          <cell r="B5032">
            <v>87381</v>
          </cell>
          <cell r="C5032" t="str">
            <v>ARGAMASSA TRAÇO 1:4 (EM VOLUME DE CIMENTO E AREIA GROSSA ÚMIDA) COM ADIÇÃO DE EMULSÃO POLIMÉRICA PARA CHAPISCO ROLADO, PREPARO MANUAL. AF_08/2019</v>
          </cell>
          <cell r="D5032" t="str">
            <v>M3</v>
          </cell>
          <cell r="E5032">
            <v>3743.98</v>
          </cell>
          <cell r="F5032">
            <v>3761.95</v>
          </cell>
        </row>
        <row r="5033">
          <cell r="B5033">
            <v>100462</v>
          </cell>
          <cell r="C5033" t="str">
            <v>ARGAMASSA TRAÇO 1:4 (EM VOLUME DE CIMENTO E AREIA GROSSA ÚMIDA) COM ADIÇÃO DE EMULSÃO POLIMÉRICA PARA CHAPISCO ROLADO, PREPARO MECÂNICO COM BETONEIRA 250 L. AF_08/2019</v>
          </cell>
          <cell r="D5033" t="str">
            <v>M3</v>
          </cell>
          <cell r="E5033">
            <v>0</v>
          </cell>
          <cell r="F5033">
            <v>0</v>
          </cell>
        </row>
        <row r="5034">
          <cell r="B5034">
            <v>87325</v>
          </cell>
          <cell r="C5034" t="str">
            <v>ARGAMASSA TRAÇO 1:4 (EM VOLUME DE CIMENTO E AREIA GROSSA ÚMIDA) COM ADIÇÃO DE EMULSÃO POLIMÉRICA PARA CHAPISCO ROLADO, PREPARO MECÂNICO COM BETONEIRA 400 L. AF_08/2019</v>
          </cell>
          <cell r="D5034" t="str">
            <v>M3</v>
          </cell>
          <cell r="E5034">
            <v>3623.32</v>
          </cell>
          <cell r="F5034">
            <v>3631.15</v>
          </cell>
        </row>
        <row r="5035">
          <cell r="B5035">
            <v>87326</v>
          </cell>
          <cell r="C5035" t="str">
            <v>ARGAMASSA TRAÇO 1:4 (EM VOLUME DE CIMENTO E AREIA GROSSA ÚMIDA) COM ADIÇÃO DE EMULSÃO POLIMÉRICA PARA CHAPISCO ROLADO, PREPARO MECÂNICO COM BETONEIRA 600 L. AF_08/2019</v>
          </cell>
          <cell r="D5035" t="str">
            <v>M3</v>
          </cell>
          <cell r="E5035">
            <v>3636.79</v>
          </cell>
          <cell r="F5035">
            <v>3642.53</v>
          </cell>
        </row>
        <row r="5036">
          <cell r="B5036">
            <v>87363</v>
          </cell>
          <cell r="C5036" t="str">
            <v>ARGAMASSA TRAÇO 1:4 (EM VOLUME DE CIMENTO E AREIA GROSSA ÚMIDA) COM ADIÇÃO DE EMULSÃO POLIMÉRICA PARA CHAPISCO ROLADO, PREPARO MECÂNICO COM MISTURADOR DE EIXO HORIZONTAL DE 300 KG. AF_08/2019</v>
          </cell>
          <cell r="D5036" t="str">
            <v>M3</v>
          </cell>
          <cell r="E5036">
            <v>3590.35</v>
          </cell>
          <cell r="F5036">
            <v>3600.14</v>
          </cell>
        </row>
        <row r="5037">
          <cell r="B5037">
            <v>87364</v>
          </cell>
          <cell r="C5037" t="str">
            <v>ARGAMASSA TRAÇO 1:4 (EM VOLUME DE CIMENTO E AREIA GROSSA ÚMIDA) COM ADIÇÃO DE EMULSÃO POLIMÉRICA PARA CHAPISCO ROLADO, PREPARO MECÂNICO COM MISTURADOR DE EIXO HORIZONTAL DE 600 KG. AF_08/2019</v>
          </cell>
          <cell r="D5037" t="str">
            <v>M3</v>
          </cell>
          <cell r="E5037">
            <v>3570.6</v>
          </cell>
          <cell r="F5037">
            <v>3575.93</v>
          </cell>
        </row>
        <row r="5038">
          <cell r="B5038">
            <v>87378</v>
          </cell>
          <cell r="C5038" t="str">
            <v>ARGAMASSA TRAÇO 1:4 (EM VOLUME DE CIMENTO E AREIA GROSSA ÚMIDA) PARA CHAPISCO CONVENCIONAL, PREPARO MANUAL. AF_08/2019</v>
          </cell>
          <cell r="D5038" t="str">
            <v>M3</v>
          </cell>
          <cell r="E5038">
            <v>602.80999999999995</v>
          </cell>
          <cell r="F5038">
            <v>621.04</v>
          </cell>
        </row>
        <row r="5039">
          <cell r="B5039">
            <v>100459</v>
          </cell>
          <cell r="C5039" t="str">
            <v>ARGAMASSA TRAÇO 1:4 (EM VOLUME DE CIMENTO E AREIA GROSSA ÚMIDA) PARA CHAPISCO CONVENCIONAL, PREPARO MECÂNICO COM BETONEIRA 250 L. AF_08/2019</v>
          </cell>
          <cell r="D5039" t="str">
            <v>M3</v>
          </cell>
          <cell r="E5039">
            <v>0</v>
          </cell>
          <cell r="F5039">
            <v>0</v>
          </cell>
        </row>
        <row r="5040">
          <cell r="B5040">
            <v>87316</v>
          </cell>
          <cell r="C5040" t="str">
            <v>ARGAMASSA TRAÇO 1:4 (EM VOLUME DE CIMENTO E AREIA GROSSA ÚMIDA) PARA CHAPISCO CONVENCIONAL, PREPARO MECÂNICO COM BETONEIRA 400 L. AF_08/2019</v>
          </cell>
          <cell r="D5040" t="str">
            <v>M3</v>
          </cell>
          <cell r="E5040">
            <v>475.53</v>
          </cell>
          <cell r="F5040">
            <v>483.28</v>
          </cell>
        </row>
        <row r="5041">
          <cell r="B5041">
            <v>87317</v>
          </cell>
          <cell r="C5041" t="str">
            <v>ARGAMASSA TRAÇO 1:4 (EM VOLUME DE CIMENTO E AREIA GROSSA ÚMIDA) PARA CHAPISCO CONVENCIONAL, PREPARO MECÂNICO COM BETONEIRA 600 L. AF_08/2019</v>
          </cell>
          <cell r="D5041" t="str">
            <v>M3</v>
          </cell>
          <cell r="E5041">
            <v>463.56</v>
          </cell>
          <cell r="F5041">
            <v>469.78</v>
          </cell>
        </row>
        <row r="5042">
          <cell r="B5042">
            <v>87355</v>
          </cell>
          <cell r="C5042" t="str">
            <v>ARGAMASSA TRAÇO 1:4 (EM VOLUME DE CIMENTO E AREIA GROSSA ÚMIDA) PARA CHAPISCO CONVENCIONAL, PREPARO MECÂNICO COM MISTURADOR DE EIXO HORIZONTAL DE 160 KG. AF_08/2019</v>
          </cell>
          <cell r="D5042" t="str">
            <v>M3</v>
          </cell>
          <cell r="E5042">
            <v>509.7</v>
          </cell>
          <cell r="F5042">
            <v>520.63</v>
          </cell>
        </row>
        <row r="5043">
          <cell r="B5043">
            <v>87356</v>
          </cell>
          <cell r="C5043" t="str">
            <v>ARGAMASSA TRAÇO 1:4 (EM VOLUME DE CIMENTO E AREIA GROSSA ÚMIDA) PARA CHAPISCO CONVENCIONAL, PREPARO MECÂNICO COM MISTURADOR DE EIXO HORIZONTAL DE 300 KG. AF_08/2019</v>
          </cell>
          <cell r="D5043" t="str">
            <v>M3</v>
          </cell>
          <cell r="E5043">
            <v>463.28</v>
          </cell>
          <cell r="F5043">
            <v>470.26</v>
          </cell>
        </row>
        <row r="5044">
          <cell r="B5044">
            <v>87357</v>
          </cell>
          <cell r="C5044" t="str">
            <v>ARGAMASSA TRAÇO 1:4 (EM VOLUME DE CIMENTO E AREIA GROSSA ÚMIDA) PARA CHAPISCO CONVENCIONAL, PREPARO MECÂNICO COM MISTURADOR DE EIXO HORIZONTAL DE 600 KG. AF_08/2019</v>
          </cell>
          <cell r="D5044" t="str">
            <v>M3</v>
          </cell>
          <cell r="E5044">
            <v>441.43</v>
          </cell>
          <cell r="F5044">
            <v>446.55</v>
          </cell>
        </row>
        <row r="5045">
          <cell r="B5045">
            <v>100486</v>
          </cell>
          <cell r="C5045" t="str">
            <v>ARGAMASSA TRAÇO 1:4 (EM VOLUME DE CIMENTO E AREIA MÉDIA ÚMIDA) COM ADIÇÃO DE IMPERMEABILIZANTE, PREPARO MANUAL. AF_08/2019</v>
          </cell>
          <cell r="D5045" t="str">
            <v>M3</v>
          </cell>
          <cell r="E5045">
            <v>733.97</v>
          </cell>
          <cell r="F5045">
            <v>748.59</v>
          </cell>
        </row>
        <row r="5046">
          <cell r="B5046">
            <v>100482</v>
          </cell>
          <cell r="C5046" t="str">
            <v>ARGAMASSA TRAÇO 1:4 (EM VOLUME DE CIMENTO E AREIA MÉDIA ÚMIDA) COM ADIÇÃO DE IMPERMEABILIZANTE, PREPARO MECÂNICO COM BETONEIRA 250 L. AF_08/2019</v>
          </cell>
          <cell r="D5046" t="str">
            <v>M3</v>
          </cell>
          <cell r="E5046">
            <v>0</v>
          </cell>
          <cell r="F5046">
            <v>0</v>
          </cell>
        </row>
        <row r="5047">
          <cell r="B5047">
            <v>100481</v>
          </cell>
          <cell r="C5047" t="str">
            <v>ARGAMASSA TRAÇO 1:4 (EM VOLUME DE CIMENTO E AREIA MÉDIA ÚMIDA) COM ADIÇÃO DE IMPERMEABILIZANTE, PREPARO MECÂNICO COM BETONEIRA 400 L. AF_08/2019</v>
          </cell>
          <cell r="D5047" t="str">
            <v>M3</v>
          </cell>
          <cell r="E5047">
            <v>619.08000000000004</v>
          </cell>
          <cell r="F5047">
            <v>624.94000000000005</v>
          </cell>
        </row>
        <row r="5048">
          <cell r="B5048">
            <v>100492</v>
          </cell>
          <cell r="C5048" t="str">
            <v>ARGAMASSA TRAÇO 1:4 (EM VOLUME DE CIMENTO E AREIA MÉDIA ÚMIDA) COM ADIÇÃO DE IMPERMEABILIZANTE, PREPARO MECÂNICO COM BETONEIRA 600 L. AF_08/2019</v>
          </cell>
          <cell r="D5048" t="str">
            <v>M3</v>
          </cell>
          <cell r="E5048">
            <v>621.05999999999995</v>
          </cell>
          <cell r="F5048">
            <v>626.6</v>
          </cell>
        </row>
        <row r="5049">
          <cell r="B5049">
            <v>100483</v>
          </cell>
          <cell r="C5049" t="str">
            <v>ARGAMASSA TRAÇO 1:4 (EM VOLUME DE CIMENTO E AREIA MÉDIA ÚMIDA) COM ADIÇÃO DE IMPERMEABILIZANTE, PREPARO MECÂNICO COM MISTURADOR DE EIXO HORIZONTAL DE 160 KG. AF_08/2019</v>
          </cell>
          <cell r="D5049" t="str">
            <v>M3</v>
          </cell>
          <cell r="E5049">
            <v>659.56</v>
          </cell>
          <cell r="F5049">
            <v>669.6</v>
          </cell>
        </row>
        <row r="5050">
          <cell r="B5050">
            <v>100484</v>
          </cell>
          <cell r="C5050" t="str">
            <v>ARGAMASSA TRAÇO 1:4 (EM VOLUME DE CIMENTO E AREIA MÉDIA ÚMIDA) COM ADIÇÃO DE IMPERMEABILIZANTE, PREPARO MECÂNICO COM MISTURADOR DE EIXO HORIZONTAL DE 300 KG. AF_08/2019</v>
          </cell>
          <cell r="D5050" t="str">
            <v>M3</v>
          </cell>
          <cell r="E5050">
            <v>616.9</v>
          </cell>
          <cell r="F5050">
            <v>623.25</v>
          </cell>
        </row>
        <row r="5051">
          <cell r="B5051">
            <v>100485</v>
          </cell>
          <cell r="C5051" t="str">
            <v>ARGAMASSA TRAÇO 1:4 (EM VOLUME DE CIMENTO E AREIA MÉDIA ÚMIDA) COM ADIÇÃO DE IMPERMEABILIZANTE, PREPARO MECÂNICO COM MISTURADOR DE EIXO HORIZONTAL DE 600 KG. AF_08/2019</v>
          </cell>
          <cell r="D5051" t="str">
            <v>M3</v>
          </cell>
          <cell r="E5051">
            <v>601.24</v>
          </cell>
          <cell r="F5051">
            <v>605.91999999999996</v>
          </cell>
        </row>
        <row r="5052">
          <cell r="B5052">
            <v>87373</v>
          </cell>
          <cell r="C5052" t="str">
            <v>ARGAMASSA TRAÇO 1:4 (EM VOLUME DE CIMENTO E AREIA MÉDIA ÚMIDA) PARA CONTRAPISO, PREPARO MANUAL. AF_08/2019</v>
          </cell>
          <cell r="D5052" t="str">
            <v>M3</v>
          </cell>
          <cell r="E5052">
            <v>734.51</v>
          </cell>
          <cell r="F5052">
            <v>753.35</v>
          </cell>
        </row>
        <row r="5053">
          <cell r="B5053">
            <v>100454</v>
          </cell>
          <cell r="C5053" t="str">
            <v>ARGAMASSA TRAÇO 1:4 (EM VOLUME DE CIMENTO E AREIA MÉDIA ÚMIDA) PARA CONTRAPISO, PREPARO MECÂNICO COM BETONEIRA 250 L. AF_08/2019</v>
          </cell>
          <cell r="D5053" t="str">
            <v>M3</v>
          </cell>
          <cell r="E5053">
            <v>0</v>
          </cell>
          <cell r="F5053">
            <v>0</v>
          </cell>
        </row>
        <row r="5054">
          <cell r="B5054">
            <v>87301</v>
          </cell>
          <cell r="C5054" t="str">
            <v>ARGAMASSA TRAÇO 1:4 (EM VOLUME DE CIMENTO E AREIA MÉDIA ÚMIDA) PARA CONTRAPISO, PREPARO MECÂNICO COM BETONEIRA 400 L. AF_08/2019</v>
          </cell>
          <cell r="D5054" t="str">
            <v>M3</v>
          </cell>
          <cell r="E5054">
            <v>605.4</v>
          </cell>
          <cell r="F5054">
            <v>613.5</v>
          </cell>
        </row>
        <row r="5055">
          <cell r="B5055">
            <v>87302</v>
          </cell>
          <cell r="C5055" t="str">
            <v>ARGAMASSA TRAÇO 1:4 (EM VOLUME DE CIMENTO E AREIA MÉDIA ÚMIDA) PARA CONTRAPISO, PREPARO MECÂNICO COM BETONEIRA 600 L. AF_08/2019</v>
          </cell>
          <cell r="D5055" t="str">
            <v>M3</v>
          </cell>
          <cell r="E5055">
            <v>599.39</v>
          </cell>
          <cell r="F5055">
            <v>606.32000000000005</v>
          </cell>
        </row>
        <row r="5056">
          <cell r="B5056">
            <v>87342</v>
          </cell>
          <cell r="C5056" t="str">
            <v>ARGAMASSA TRAÇO 1:4 (EM VOLUME DE CIMENTO E AREIA MÉDIA ÚMIDA) PARA CONTRAPISO, PREPARO MECÂNICO COM MISTURADOR DE EIXO HORIZONTAL DE 160 KG. AF_08/2019</v>
          </cell>
          <cell r="D5056" t="str">
            <v>M3</v>
          </cell>
          <cell r="E5056">
            <v>669.1</v>
          </cell>
          <cell r="F5056">
            <v>683.05</v>
          </cell>
        </row>
        <row r="5057">
          <cell r="B5057">
            <v>87343</v>
          </cell>
          <cell r="C5057" t="str">
            <v>ARGAMASSA TRAÇO 1:4 (EM VOLUME DE CIMENTO E AREIA MÉDIA ÚMIDA) PARA CONTRAPISO, PREPARO MECÂNICO COM MISTURADOR DE EIXO HORIZONTAL DE 300 KG. AF_08/2019</v>
          </cell>
          <cell r="D5057" t="str">
            <v>M3</v>
          </cell>
          <cell r="E5057">
            <v>606</v>
          </cell>
          <cell r="F5057">
            <v>614.65</v>
          </cell>
        </row>
        <row r="5058">
          <cell r="B5058">
            <v>87344</v>
          </cell>
          <cell r="C5058" t="str">
            <v>ARGAMASSA TRAÇO 1:4 (EM VOLUME DE CIMENTO E AREIA MÉDIA ÚMIDA) PARA CONTRAPISO, PREPARO MECÂNICO COM MISTURADOR DE EIXO HORIZONTAL DE 600 KG. AF_08/2019</v>
          </cell>
          <cell r="D5058" t="str">
            <v>M3</v>
          </cell>
          <cell r="E5058">
            <v>572.27</v>
          </cell>
          <cell r="F5058">
            <v>577.9</v>
          </cell>
        </row>
        <row r="5059">
          <cell r="B5059">
            <v>88631</v>
          </cell>
          <cell r="C5059" t="str">
            <v>ARGAMASSA TRAÇO 1:4 (EM VOLUME DE CIMENTO E AREIA MÉDIA ÚMIDA), PREPARO MANUAL. AF_08/2019</v>
          </cell>
          <cell r="D5059" t="str">
            <v>M3</v>
          </cell>
          <cell r="E5059">
            <v>603.99</v>
          </cell>
          <cell r="F5059">
            <v>618.16999999999996</v>
          </cell>
        </row>
        <row r="5060">
          <cell r="B5060">
            <v>100471</v>
          </cell>
          <cell r="C5060" t="str">
            <v>ARGAMASSA TRAÇO 1:4 (EM VOLUME DE CIMENTO E AREIA MÉDIA ÚMIDA), PREPARO MECÂNICO COM BETONEIRA 250 L. AF_08/2019</v>
          </cell>
          <cell r="D5060" t="str">
            <v>M3</v>
          </cell>
          <cell r="E5060">
            <v>0</v>
          </cell>
          <cell r="F5060">
            <v>0</v>
          </cell>
        </row>
        <row r="5061">
          <cell r="B5061">
            <v>100490</v>
          </cell>
          <cell r="C5061" t="str">
            <v>ARGAMASSA TRAÇO 1:4 (EM VOLUME DE CIMENTO E AREIA MÉDIA ÚMIDA), PREPARO MECÂNICO COM BETONEIRA 600 L. AF_08/2019</v>
          </cell>
          <cell r="D5061" t="str">
            <v>M3</v>
          </cell>
          <cell r="E5061">
            <v>496.46</v>
          </cell>
          <cell r="F5061">
            <v>501.51</v>
          </cell>
        </row>
        <row r="5062">
          <cell r="B5062">
            <v>100472</v>
          </cell>
          <cell r="C5062" t="str">
            <v>ARGAMASSA TRAÇO 1:4 (EM VOLUME DE CIMENTO E AREIA MÉDIA ÚMIDA), PREPARO MECÂNICO COM MISTURADOR DE EIXO HORIZONTAL DE 160 KG. AF_08/2019</v>
          </cell>
          <cell r="D5062" t="str">
            <v>M3</v>
          </cell>
          <cell r="E5062">
            <v>540.02</v>
          </cell>
          <cell r="F5062">
            <v>549.61</v>
          </cell>
        </row>
        <row r="5063">
          <cell r="B5063">
            <v>100473</v>
          </cell>
          <cell r="C5063" t="str">
            <v>ARGAMASSA TRAÇO 1:4 (EM VOLUME DE CIMENTO E AREIA MÉDIA ÚMIDA), PREPARO MECÂNICO COM MISTURADOR DE EIXO HORIZONTAL DE 300 KG. AF_08/2019</v>
          </cell>
          <cell r="D5063" t="str">
            <v>M3</v>
          </cell>
          <cell r="E5063">
            <v>496.32</v>
          </cell>
          <cell r="F5063">
            <v>502.21</v>
          </cell>
        </row>
        <row r="5064">
          <cell r="B5064">
            <v>100474</v>
          </cell>
          <cell r="C5064" t="str">
            <v>ARGAMASSA TRAÇO 1:4 (EM VOLUME DE CIMENTO E AREIA MÉDIA ÚMIDA), PREPARO MECÂNICO COM MISTURADOR DE EIXO HORIZONTAL DE 600 KG. AF_08/2019</v>
          </cell>
          <cell r="D5064" t="str">
            <v>M3</v>
          </cell>
          <cell r="E5064">
            <v>478.48</v>
          </cell>
          <cell r="F5064">
            <v>482.68</v>
          </cell>
        </row>
        <row r="5065">
          <cell r="B5065">
            <v>87379</v>
          </cell>
          <cell r="C5065" t="str">
            <v>ARGAMASSA TRAÇO 1:5 (EM VOLUME DE CIMENTO E AREIA GROSSA ÚMIDA) COM ADIÇÃO DE EMULSÃO POLIMÉRICA PARA CHAPISCO ROLADO, PREPARO MANUAL. AF_08/2019</v>
          </cell>
          <cell r="D5065" t="str">
            <v>M3</v>
          </cell>
          <cell r="E5065">
            <v>3714.99</v>
          </cell>
          <cell r="F5065">
            <v>3733.2</v>
          </cell>
        </row>
        <row r="5066">
          <cell r="B5066">
            <v>100460</v>
          </cell>
          <cell r="C5066" t="str">
            <v>ARGAMASSA TRAÇO 1:5 (EM VOLUME DE CIMENTO E AREIA GROSSA ÚMIDA) COM ADIÇÃO DE EMULSÃO POLIMÉRICA PARA CHAPISCO ROLADO, PREPARO MECÂNICO COM BETONEIRA 250 L. AF_08/2019</v>
          </cell>
          <cell r="D5066" t="str">
            <v>M3</v>
          </cell>
          <cell r="E5066">
            <v>0</v>
          </cell>
          <cell r="F5066">
            <v>0</v>
          </cell>
        </row>
        <row r="5067">
          <cell r="B5067">
            <v>87319</v>
          </cell>
          <cell r="C5067" t="str">
            <v>ARGAMASSA TRAÇO 1:5 (EM VOLUME DE CIMENTO E AREIA GROSSA ÚMIDA) COM ADIÇÃO DE EMULSÃO POLIMÉRICA PARA CHAPISCO ROLADO, PREPARO MECÂNICO COM BETONEIRA 400 L. AF_08/2019</v>
          </cell>
          <cell r="D5067" t="str">
            <v>M3</v>
          </cell>
          <cell r="E5067">
            <v>3600.34</v>
          </cell>
          <cell r="F5067">
            <v>3607.55</v>
          </cell>
        </row>
        <row r="5068">
          <cell r="B5068">
            <v>87320</v>
          </cell>
          <cell r="C5068" t="str">
            <v>ARGAMASSA TRAÇO 1:5 (EM VOLUME DE CIMENTO E AREIA GROSSA ÚMIDA) COM ADIÇÃO DE EMULSÃO POLIMÉRICA PARA CHAPISCO ROLADO, PREPARO MECÂNICO COM BETONEIRA 600 L. AF_08/2019</v>
          </cell>
          <cell r="D5068" t="str">
            <v>M3</v>
          </cell>
          <cell r="E5068">
            <v>3608.85</v>
          </cell>
          <cell r="F5068">
            <v>3615.13</v>
          </cell>
        </row>
        <row r="5069">
          <cell r="B5069">
            <v>87358</v>
          </cell>
          <cell r="C5069" t="str">
            <v>ARGAMASSA TRAÇO 1:5 (EM VOLUME DE CIMENTO E AREIA GROSSA ÚMIDA) COM ADIÇÃO DE EMULSÃO POLIMÉRICA PARA CHAPISCO ROLADO, PREPARO MECÂNICO COM MISTURADOR DE EIXO HORIZONTAL DE 300 KG. AF_08/2019</v>
          </cell>
          <cell r="D5069" t="str">
            <v>M3</v>
          </cell>
          <cell r="E5069">
            <v>3557.98</v>
          </cell>
          <cell r="F5069">
            <v>3566.95</v>
          </cell>
        </row>
        <row r="5070">
          <cell r="B5070">
            <v>87359</v>
          </cell>
          <cell r="C5070" t="str">
            <v>ARGAMASSA TRAÇO 1:5 (EM VOLUME DE CIMENTO E AREIA GROSSA ÚMIDA) COM ADIÇÃO DE EMULSÃO POLIMÉRICA PARA CHAPISCO ROLADO, PREPARO MECÂNICO COM MISTURADOR DE EIXO HORIZONTAL DE 600 KG. AF_08/2019</v>
          </cell>
          <cell r="D5070" t="str">
            <v>M3</v>
          </cell>
          <cell r="E5070">
            <v>3535.02</v>
          </cell>
          <cell r="F5070">
            <v>3541.06</v>
          </cell>
        </row>
        <row r="5071">
          <cell r="B5071">
            <v>87376</v>
          </cell>
          <cell r="C5071" t="str">
            <v>ARGAMASSA TRAÇO 1:5 (EM VOLUME DE CIMENTO E AREIA GROSSA ÚMIDA) PARA CHAPISCO CONVENCIONAL, PREPARO MANUAL. AF_08/2019</v>
          </cell>
          <cell r="D5071" t="str">
            <v>M3</v>
          </cell>
          <cell r="E5071">
            <v>573.82000000000005</v>
          </cell>
          <cell r="F5071">
            <v>592.29</v>
          </cell>
        </row>
        <row r="5072">
          <cell r="B5072">
            <v>100457</v>
          </cell>
          <cell r="C5072" t="str">
            <v>ARGAMASSA TRAÇO 1:5 (EM VOLUME DE CIMENTO E AREIA GROSSA ÚMIDA) PARA CHAPISCO CONVENCIONAL, PREPARO MECÂNICO COM BETONEIRA 250 L. AF_08/2019</v>
          </cell>
          <cell r="D5072" t="str">
            <v>M3</v>
          </cell>
          <cell r="E5072">
            <v>0</v>
          </cell>
          <cell r="F5072">
            <v>0</v>
          </cell>
        </row>
        <row r="5073">
          <cell r="B5073">
            <v>87310</v>
          </cell>
          <cell r="C5073" t="str">
            <v>ARGAMASSA TRAÇO 1:5 (EM VOLUME DE CIMENTO E AREIA GROSSA ÚMIDA) PARA CHAPISCO CONVENCIONAL, PREPARO MECÂNICO COM BETONEIRA 400 L. AF_08/2019</v>
          </cell>
          <cell r="D5073" t="str">
            <v>M3</v>
          </cell>
          <cell r="E5073">
            <v>437.44</v>
          </cell>
          <cell r="F5073">
            <v>444.62</v>
          </cell>
        </row>
        <row r="5074">
          <cell r="B5074">
            <v>87311</v>
          </cell>
          <cell r="C5074" t="str">
            <v>ARGAMASSA TRAÇO 1:5 (EM VOLUME DE CIMENTO E AREIA GROSSA ÚMIDA) PARA CHAPISCO CONVENCIONAL, PREPARO MECÂNICO COM BETONEIRA 600 L. AF_08/2019</v>
          </cell>
          <cell r="D5074" t="str">
            <v>M3</v>
          </cell>
          <cell r="E5074">
            <v>430.14</v>
          </cell>
          <cell r="F5074">
            <v>436.32</v>
          </cell>
        </row>
        <row r="5075">
          <cell r="B5075">
            <v>87350</v>
          </cell>
          <cell r="C5075" t="str">
            <v>ARGAMASSA TRAÇO 1:5 (EM VOLUME DE CIMENTO E AREIA GROSSA ÚMIDA) PARA CHAPISCO CONVENCIONAL, PREPARO MECÂNICO COM MISTURADOR DE EIXO HORIZONTAL DE 300 KG. AF_08/2019</v>
          </cell>
          <cell r="D5075" t="str">
            <v>M3</v>
          </cell>
          <cell r="E5075">
            <v>478.68</v>
          </cell>
          <cell r="F5075">
            <v>489.39</v>
          </cell>
        </row>
        <row r="5076">
          <cell r="B5076">
            <v>87351</v>
          </cell>
          <cell r="C5076" t="str">
            <v>ARGAMASSA TRAÇO 1:5 (EM VOLUME DE CIMENTO E AREIA GROSSA ÚMIDA) PARA CHAPISCO CONVENCIONAL, PREPARO MECÂNICO COM MISTURADOR DE EIXO HORIZONTAL DE 600 KG. AF_08/2019</v>
          </cell>
          <cell r="D5076" t="str">
            <v>M3</v>
          </cell>
          <cell r="E5076">
            <v>414.63</v>
          </cell>
          <cell r="F5076">
            <v>420.15</v>
          </cell>
        </row>
        <row r="5077">
          <cell r="B5077">
            <v>87374</v>
          </cell>
          <cell r="C5077" t="str">
            <v>ARGAMASSA TRAÇO 1:5 (EM VOLUME DE CIMENTO E AREIA MÉDIA ÚMIDA) PARA CONTRAPISO, PREPARO MANUAL. AF_08/2019</v>
          </cell>
          <cell r="D5077" t="str">
            <v>M3</v>
          </cell>
          <cell r="E5077">
            <v>692.74</v>
          </cell>
          <cell r="F5077">
            <v>711.72</v>
          </cell>
        </row>
        <row r="5078">
          <cell r="B5078">
            <v>100455</v>
          </cell>
          <cell r="C5078" t="str">
            <v>ARGAMASSA TRAÇO 1:5 (EM VOLUME DE CIMENTO E AREIA MÉDIA ÚMIDA) PARA CONTRAPISO, PREPARO MECÂNICO COM BETONEIRA 250 L. AF_08/2019</v>
          </cell>
          <cell r="D5078" t="str">
            <v>M3</v>
          </cell>
          <cell r="E5078">
            <v>0</v>
          </cell>
          <cell r="F5078">
            <v>0</v>
          </cell>
        </row>
        <row r="5079">
          <cell r="B5079">
            <v>87304</v>
          </cell>
          <cell r="C5079" t="str">
            <v>ARGAMASSA TRAÇO 1:5 (EM VOLUME DE CIMENTO E AREIA MÉDIA ÚMIDA) PARA CONTRAPISO, PREPARO MECÂNICO COM BETONEIRA 400 L. AF_08/2019</v>
          </cell>
          <cell r="D5079" t="str">
            <v>M3</v>
          </cell>
          <cell r="E5079">
            <v>554.73</v>
          </cell>
          <cell r="F5079">
            <v>562.08000000000004</v>
          </cell>
        </row>
        <row r="5080">
          <cell r="B5080">
            <v>87305</v>
          </cell>
          <cell r="C5080" t="str">
            <v>ARGAMASSA TRAÇO 1:5 (EM VOLUME DE CIMENTO E AREIA MÉDIA ÚMIDA) PARA CONTRAPISO, PREPARO MECÂNICO COM BETONEIRA 600 L. AF_08/2019</v>
          </cell>
          <cell r="D5080" t="str">
            <v>M3</v>
          </cell>
          <cell r="E5080">
            <v>559.01</v>
          </cell>
          <cell r="F5080">
            <v>566.19000000000005</v>
          </cell>
        </row>
        <row r="5081">
          <cell r="B5081">
            <v>87345</v>
          </cell>
          <cell r="C5081" t="str">
            <v>ARGAMASSA TRAÇO 1:5 (EM VOLUME DE CIMENTO E AREIA MÉDIA ÚMIDA) PARA CONTRAPISO, PREPARO MECÂNICO COM MISTURADOR DE EIXO HORIZONTAL DE 160 KG. AF_08/2019</v>
          </cell>
          <cell r="D5081" t="str">
            <v>M3</v>
          </cell>
          <cell r="E5081">
            <v>607.63</v>
          </cell>
          <cell r="F5081">
            <v>620.04999999999995</v>
          </cell>
        </row>
        <row r="5082">
          <cell r="B5082">
            <v>87346</v>
          </cell>
          <cell r="C5082" t="str">
            <v>ARGAMASSA TRAÇO 1:5 (EM VOLUME DE CIMENTO E AREIA MÉDIA ÚMIDA) PARA CONTRAPISO, PREPARO MECÂNICO COM MISTURADOR DE EIXO HORIZONTAL DE 300 KG. AF_08/2019</v>
          </cell>
          <cell r="D5082" t="str">
            <v>M3</v>
          </cell>
          <cell r="E5082">
            <v>555.69000000000005</v>
          </cell>
          <cell r="F5082">
            <v>563.69000000000005</v>
          </cell>
        </row>
        <row r="5083">
          <cell r="B5083">
            <v>87347</v>
          </cell>
          <cell r="C5083" t="str">
            <v>ARGAMASSA TRAÇO 1:5 (EM VOLUME DE CIMENTO E AREIA MÉDIA ÚMIDA) PARA CONTRAPISO, PREPARO MECÂNICO COM MISTURADOR DE EIXO HORIZONTAL DE 600 KG. AF_08/2019</v>
          </cell>
          <cell r="D5083" t="str">
            <v>M3</v>
          </cell>
          <cell r="E5083">
            <v>529.08000000000004</v>
          </cell>
          <cell r="F5083">
            <v>534.76</v>
          </cell>
        </row>
        <row r="5084">
          <cell r="B5084">
            <v>87366</v>
          </cell>
          <cell r="C5084" t="str">
            <v>ARGAMASSA TRAÇO 1:6 (EM VOLUME DE CIMENTO E AREIA MÉDIA ÚMIDA) COM ADIÇÃO DE PLASTIFICANTE PARA EMBOÇO/MASSA ÚNICA/ASSENTAMENTO DE ALVENARIA DE VEDAÇÃO, PREPARO MANUAL. AF_08/2019</v>
          </cell>
          <cell r="D5084" t="str">
            <v>M3</v>
          </cell>
          <cell r="E5084">
            <v>602.48</v>
          </cell>
          <cell r="F5084">
            <v>621.53</v>
          </cell>
        </row>
        <row r="5085">
          <cell r="B5085">
            <v>100448</v>
          </cell>
          <cell r="C5085" t="str">
            <v>ARGAMASSA TRAÇO 1:6 (EM VOLUME DE CIMENTO E AREIA MÉDIA ÚMIDA) COM ADIÇÃO DE PLASTIFICANTE PARA EMBOÇO/MASSA ÚNICA/ASSENTAMENTO DE ALVENARIA DE VEDAÇÃO, PREPARO MECÂNICO COM BETONEIRA 250 L. AF_08/2019</v>
          </cell>
          <cell r="D5085" t="str">
            <v>M3</v>
          </cell>
          <cell r="E5085">
            <v>0</v>
          </cell>
          <cell r="F5085">
            <v>0</v>
          </cell>
        </row>
        <row r="5086">
          <cell r="B5086">
            <v>87283</v>
          </cell>
          <cell r="C5086" t="str">
            <v>ARGAMASSA TRAÇO 1:6 (EM VOLUME DE CIMENTO E AREIA MÉDIA ÚMIDA) COM ADIÇÃO DE PLASTIFICANTE PARA EMBOÇO/MASSA ÚNICA/ASSENTAMENTO DE ALVENARIA DE VEDAÇÃO, PREPARO MECÂNICO COM BETONEIRA 400 L. AF_08/2019</v>
          </cell>
          <cell r="D5086" t="str">
            <v>M3</v>
          </cell>
          <cell r="E5086">
            <v>461.87</v>
          </cell>
          <cell r="F5086">
            <v>469.1</v>
          </cell>
        </row>
        <row r="5087">
          <cell r="B5087">
            <v>87284</v>
          </cell>
          <cell r="C5087" t="str">
            <v>ARGAMASSA TRAÇO 1:6 (EM VOLUME DE CIMENTO E AREIA MÉDIA ÚMIDA) COM ADIÇÃO DE PLASTIFICANTE PARA EMBOÇO/MASSA ÚNICA/ASSENTAMENTO DE ALVENARIA DE VEDAÇÃO, PREPARO MECÂNICO COM BETONEIRA 600 L. AF_08/2019</v>
          </cell>
          <cell r="D5087" t="str">
            <v>M3</v>
          </cell>
          <cell r="E5087">
            <v>456.28</v>
          </cell>
          <cell r="F5087">
            <v>462.68</v>
          </cell>
        </row>
        <row r="5088">
          <cell r="B5088">
            <v>87329</v>
          </cell>
          <cell r="C5088" t="str">
            <v>ARGAMASSA TRAÇO 1:6 (EM VOLUME DE CIMENTO E AREIA MÉDIA ÚMIDA) COM ADIÇÃO DE PLASTIFICANTE PARA EMBOÇO/MASSA ÚNICA/ASSENTAMENTO DE ALVENARIA DE VEDAÇÃO, PREPARO MECÂNICO COM MISTURADOR DE EIXO HORIZONTAL DE 300 KG. AF_08/2019</v>
          </cell>
          <cell r="D5088" t="str">
            <v>M3</v>
          </cell>
          <cell r="E5088">
            <v>498.2</v>
          </cell>
          <cell r="F5088">
            <v>508.75</v>
          </cell>
        </row>
        <row r="5089">
          <cell r="B5089">
            <v>87330</v>
          </cell>
          <cell r="C5089" t="str">
            <v>ARGAMASSA TRAÇO 1:6 (EM VOLUME DE CIMENTO E AREIA MÉDIA ÚMIDA) COM ADIÇÃO DE PLASTIFICANTE PARA EMBOÇO/MASSA ÚNICA/ASSENTAMENTO DE ALVENARIA DE VEDAÇÃO, PREPARO MECÂNICO COM MISTURADOR DE EIXO HORIZONTAL DE 600 KG. AF_08/2019</v>
          </cell>
          <cell r="D5089" t="str">
            <v>M3</v>
          </cell>
          <cell r="E5089">
            <v>438.79</v>
          </cell>
          <cell r="F5089">
            <v>444.48</v>
          </cell>
        </row>
        <row r="5090">
          <cell r="B5090">
            <v>87375</v>
          </cell>
          <cell r="C5090" t="str">
            <v>ARGAMASSA TRAÇO 1:6 (EM VOLUME DE CIMENTO E AREIA MÉDIA ÚMIDA) PARA CONTRAPISO, PREPARO MANUAL. AF_08/2019</v>
          </cell>
          <cell r="D5090" t="str">
            <v>M3</v>
          </cell>
          <cell r="E5090">
            <v>666.76</v>
          </cell>
          <cell r="F5090">
            <v>686.1</v>
          </cell>
        </row>
        <row r="5091">
          <cell r="B5091">
            <v>100456</v>
          </cell>
          <cell r="C5091" t="str">
            <v>ARGAMASSA TRAÇO 1:6 (EM VOLUME DE CIMENTO E AREIA MÉDIA ÚMIDA) PARA CONTRAPISO, PREPARO MECÂNICO COM BETONEIRA 250 L. AF_08/2019</v>
          </cell>
          <cell r="D5091" t="str">
            <v>M3</v>
          </cell>
          <cell r="E5091">
            <v>0</v>
          </cell>
          <cell r="F5091">
            <v>0</v>
          </cell>
        </row>
        <row r="5092">
          <cell r="B5092">
            <v>87307</v>
          </cell>
          <cell r="C5092" t="str">
            <v>ARGAMASSA TRAÇO 1:6 (EM VOLUME DE CIMENTO E AREIA MÉDIA ÚMIDA) PARA CONTRAPISO, PREPARO MECÂNICO COM BETONEIRA 400 L. AF_08/2019</v>
          </cell>
          <cell r="D5092" t="str">
            <v>M3</v>
          </cell>
          <cell r="E5092">
            <v>532.38</v>
          </cell>
          <cell r="F5092">
            <v>540.48</v>
          </cell>
        </row>
        <row r="5093">
          <cell r="B5093">
            <v>87308</v>
          </cell>
          <cell r="C5093" t="str">
            <v>ARGAMASSA TRAÇO 1:6 (EM VOLUME DE CIMENTO E AREIA MÉDIA ÚMIDA) PARA CONTRAPISO, PREPARO MECÂNICO COM BETONEIRA 600 L. AF_08/2019</v>
          </cell>
          <cell r="D5093" t="str">
            <v>M3</v>
          </cell>
          <cell r="E5093">
            <v>524.99</v>
          </cell>
          <cell r="F5093">
            <v>532.12</v>
          </cell>
        </row>
        <row r="5094">
          <cell r="B5094">
            <v>87348</v>
          </cell>
          <cell r="C5094" t="str">
            <v>ARGAMASSA TRAÇO 1:6 (EM VOLUME DE CIMENTO E AREIA MÉDIA ÚMIDA) PARA CONTRAPISO, PREPARO MECÂNICO COM MISTURADOR DE EIXO HORIZONTAL DE 160 KG. AF_08/2019</v>
          </cell>
          <cell r="D5094" t="str">
            <v>M3</v>
          </cell>
          <cell r="E5094">
            <v>561.99</v>
          </cell>
          <cell r="F5094">
            <v>573.17999999999995</v>
          </cell>
        </row>
        <row r="5095">
          <cell r="B5095">
            <v>87349</v>
          </cell>
          <cell r="C5095" t="str">
            <v>ARGAMASSA TRAÇO 1:6 (EM VOLUME DE CIMENTO E AREIA MÉDIA ÚMIDA) PARA CONTRAPISO, PREPARO MECÂNICO COM MISTURADOR DE EIXO HORIZONTAL DE 600 KG. AF_08/2019</v>
          </cell>
          <cell r="D5095" t="str">
            <v>M3</v>
          </cell>
          <cell r="E5095">
            <v>495.18</v>
          </cell>
          <cell r="F5095">
            <v>500.52</v>
          </cell>
        </row>
        <row r="5096">
          <cell r="B5096">
            <v>87365</v>
          </cell>
          <cell r="C5096" t="str">
            <v>ARGAMASSA TRAÇO 1:7 (EM VOLUME DE CIMENTO E AREIA MÉDIA ÚMIDA) COM ADIÇÃO DE PLASTIFICANTE PARA EMBOÇO/MASSA ÚNICA/ASSENTAMENTO DE ALVENARIA DE VEDAÇÃO, PREPARO MANUAL. AF_08/2019</v>
          </cell>
          <cell r="D5096" t="str">
            <v>M3</v>
          </cell>
          <cell r="E5096">
            <v>575.19000000000005</v>
          </cell>
          <cell r="F5096">
            <v>593.66</v>
          </cell>
        </row>
        <row r="5097">
          <cell r="B5097">
            <v>100447</v>
          </cell>
          <cell r="C5097" t="str">
            <v>ARGAMASSA TRAÇO 1:7 (EM VOLUME DE CIMENTO E AREIA MÉDIA ÚMIDA) COM ADIÇÃO DE PLASTIFICANTE PARA EMBOÇO/MASSA ÚNICA/ASSENTAMENTO DE ALVENARIA DE VEDAÇÃO, PREPARO MECÂNICO COM BETONEIRA 250 L. AF_08/2019</v>
          </cell>
          <cell r="D5097" t="str">
            <v>M3</v>
          </cell>
          <cell r="E5097">
            <v>0</v>
          </cell>
          <cell r="F5097">
            <v>0</v>
          </cell>
        </row>
        <row r="5098">
          <cell r="B5098">
            <v>87280</v>
          </cell>
          <cell r="C5098" t="str">
            <v>ARGAMASSA TRAÇO 1:7 (EM VOLUME DE CIMENTO E AREIA MÉDIA ÚMIDA) COM ADIÇÃO DE PLASTIFICANTE PARA EMBOÇO/MASSA ÚNICA/ASSENTAMENTO DE ALVENARIA DE VEDAÇÃO, PREPARO MECÂNICO COM BETONEIRA 400 L. AF_08/2019</v>
          </cell>
          <cell r="D5098" t="str">
            <v>M3</v>
          </cell>
          <cell r="E5098">
            <v>447.59</v>
          </cell>
          <cell r="F5098">
            <v>455.64</v>
          </cell>
        </row>
        <row r="5099">
          <cell r="B5099">
            <v>87281</v>
          </cell>
          <cell r="C5099" t="str">
            <v>ARGAMASSA TRAÇO 1:7 (EM VOLUME DE CIMENTO E AREIA MÉDIA ÚMIDA) COM ADIÇÃO DE PLASTIFICANTE PARA EMBOÇO/MASSA ÚNICA/ASSENTAMENTO DE ALVENARIA DE VEDAÇÃO, PREPARO MECÂNICO COM BETONEIRA 600 L. AF_08/2019</v>
          </cell>
          <cell r="D5099" t="str">
            <v>M3</v>
          </cell>
          <cell r="E5099">
            <v>443.82</v>
          </cell>
          <cell r="F5099">
            <v>450.97</v>
          </cell>
        </row>
        <row r="5100">
          <cell r="B5100">
            <v>87327</v>
          </cell>
          <cell r="C5100" t="str">
            <v>ARGAMASSA TRAÇO 1:7 (EM VOLUME DE CIMENTO E AREIA MÉDIA ÚMIDA) COM ADIÇÃO DE PLASTIFICANTE PARA EMBOÇO/MASSA ÚNICA/ASSENTAMENTO DE ALVENARIA DE VEDAÇÃO, PREPARO MECÂNICO COM MISTURADOR DE EIXO HORIZONTAL DE 300 KG. AF_08/2019</v>
          </cell>
          <cell r="D5100" t="str">
            <v>M3</v>
          </cell>
          <cell r="E5100">
            <v>468.29</v>
          </cell>
          <cell r="F5100">
            <v>478.05</v>
          </cell>
        </row>
        <row r="5101">
          <cell r="B5101">
            <v>87328</v>
          </cell>
          <cell r="C5101" t="str">
            <v>ARGAMASSA TRAÇO 1:7 (EM VOLUME DE CIMENTO E AREIA MÉDIA ÚMIDA) COM ADIÇÃO DE PLASTIFICANTE PARA EMBOÇO/MASSA ÚNICA/ASSENTAMENTO DE ALVENARIA DE VEDAÇÃO, PREPARO MECÂNICO COM MISTURADOR DE EIXO HORIZONTAL DE 600 KG. AF_08/2019</v>
          </cell>
          <cell r="D5101" t="str">
            <v>M3</v>
          </cell>
          <cell r="E5101">
            <v>416.08</v>
          </cell>
          <cell r="F5101">
            <v>421.51</v>
          </cell>
        </row>
        <row r="5102">
          <cell r="B5102">
            <v>87410</v>
          </cell>
          <cell r="C5102" t="str">
            <v>ARGAMASSA À BASE DE GESSO, MISTURA E PROJEÇÃO DE 1,5 M³/H DE ARGAMASSA. AF_08/2019</v>
          </cell>
          <cell r="D5102" t="str">
            <v>M3</v>
          </cell>
          <cell r="E5102">
            <v>776.8</v>
          </cell>
          <cell r="F5102">
            <v>786.67</v>
          </cell>
        </row>
        <row r="5103">
          <cell r="B5103">
            <v>95577</v>
          </cell>
          <cell r="C5103" t="str">
            <v>MONTAGEM DE ARMADURA DE ESTACAS, DIÂMETRO = 10,0 MM. AF_09/2021_PS</v>
          </cell>
          <cell r="D5103" t="str">
            <v>KG</v>
          </cell>
          <cell r="E5103">
            <v>10.8</v>
          </cell>
          <cell r="F5103">
            <v>10.9</v>
          </cell>
        </row>
        <row r="5104">
          <cell r="B5104">
            <v>95578</v>
          </cell>
          <cell r="C5104" t="str">
            <v>MONTAGEM DE ARMADURA DE ESTACAS, DIÂMETRO = 12,5 MM. AF_09/2021_PS</v>
          </cell>
          <cell r="D5104" t="str">
            <v>KG</v>
          </cell>
          <cell r="E5104">
            <v>8.99</v>
          </cell>
          <cell r="F5104">
            <v>9.0299999999999994</v>
          </cell>
        </row>
        <row r="5105">
          <cell r="B5105">
            <v>95579</v>
          </cell>
          <cell r="C5105" t="str">
            <v>MONTAGEM DE ARMADURA DE ESTACAS, DIÂMETRO = 16,0 MM. AF_09/2021_PS</v>
          </cell>
          <cell r="D5105" t="str">
            <v>KG</v>
          </cell>
          <cell r="E5105">
            <v>8.69</v>
          </cell>
          <cell r="F5105">
            <v>8.73</v>
          </cell>
        </row>
        <row r="5106">
          <cell r="B5106">
            <v>95580</v>
          </cell>
          <cell r="C5106" t="str">
            <v>MONTAGEM DE ARMADURA DE ESTACAS, DIÂMETRO = 20,0 MM. AF_09/2021_PS</v>
          </cell>
          <cell r="D5106" t="str">
            <v>KG</v>
          </cell>
          <cell r="E5106">
            <v>10.050000000000001</v>
          </cell>
          <cell r="F5106">
            <v>10.07</v>
          </cell>
        </row>
        <row r="5107">
          <cell r="B5107">
            <v>95581</v>
          </cell>
          <cell r="C5107" t="str">
            <v>MONTAGEM DE ARMADURA DE ESTACAS, DIÂMETRO = 25,0 MM. AF_09/2021_PS</v>
          </cell>
          <cell r="D5107" t="str">
            <v>KG</v>
          </cell>
          <cell r="E5107">
            <v>10</v>
          </cell>
          <cell r="F5107">
            <v>10.029999999999999</v>
          </cell>
        </row>
        <row r="5108">
          <cell r="B5108">
            <v>95582</v>
          </cell>
          <cell r="C5108" t="str">
            <v>MONTAGEM DE ARMADURA DE ESTACAS, DIÂMETRO = 32,0 MM. AF_09/2021_PS</v>
          </cell>
          <cell r="D5108" t="str">
            <v>KG</v>
          </cell>
          <cell r="E5108">
            <v>10.9</v>
          </cell>
          <cell r="F5108">
            <v>10.92</v>
          </cell>
        </row>
        <row r="5109">
          <cell r="B5109">
            <v>95576</v>
          </cell>
          <cell r="C5109" t="str">
            <v>MONTAGEM DE ARMADURA DE ESTACAS, DIÂMETRO = 8,0 MM. AF_09/2021_PS</v>
          </cell>
          <cell r="D5109" t="str">
            <v>KG</v>
          </cell>
          <cell r="E5109">
            <v>12.63</v>
          </cell>
          <cell r="F5109">
            <v>12.85</v>
          </cell>
        </row>
        <row r="5110">
          <cell r="B5110">
            <v>95583</v>
          </cell>
          <cell r="C5110" t="str">
            <v>MONTAGEM DE ARMADURA TRANSVERSAL DE ESTACAS DE SEÇÃO CIRCULAR, DIÂMETRO = 5,0 MM. AF_09/2021_PS</v>
          </cell>
          <cell r="D5110" t="str">
            <v>KG</v>
          </cell>
          <cell r="E5110">
            <v>15.65</v>
          </cell>
          <cell r="F5110">
            <v>16.23</v>
          </cell>
        </row>
        <row r="5111">
          <cell r="B5111">
            <v>95584</v>
          </cell>
          <cell r="C5111" t="str">
            <v>MONTAGEM DE ARMADURA TRANSVERSAL DE ESTACAS DE SEÇÃO CIRCULAR, DIÂMETRO = 6,30 MM. AF_09/2021_PS</v>
          </cell>
          <cell r="D5111" t="str">
            <v>KG</v>
          </cell>
          <cell r="E5111">
            <v>13.93</v>
          </cell>
          <cell r="F5111">
            <v>14.28</v>
          </cell>
        </row>
        <row r="5112">
          <cell r="B5112">
            <v>95593</v>
          </cell>
          <cell r="C5112" t="str">
            <v>MONTAGEM DE ARMADURA TRANSVERSAL DE ESTACAS DE SEÇÃO RETANGULAR, DIÂMETRO = 6,30 MM. AF_09/2021_PS</v>
          </cell>
          <cell r="D5112" t="str">
            <v>KG</v>
          </cell>
          <cell r="E5112">
            <v>13.93</v>
          </cell>
          <cell r="F5112">
            <v>14.28</v>
          </cell>
        </row>
        <row r="5113">
          <cell r="B5113">
            <v>95592</v>
          </cell>
          <cell r="C5113" t="str">
            <v>MONTAGEM DE ARMADURA TRANVERSAL DE ESTACAS DE SEÇÃO RETANGULAR, DIÂMETRO = 5,0 MM. AF_09/2021_PS</v>
          </cell>
          <cell r="D5113" t="str">
            <v>KG</v>
          </cell>
          <cell r="E5113">
            <v>15.65</v>
          </cell>
          <cell r="F5113">
            <v>16.23</v>
          </cell>
        </row>
        <row r="5114">
          <cell r="B5114">
            <v>92919</v>
          </cell>
          <cell r="C5114" t="str">
            <v>ARMAÇÃO DE ESTRUTURAS DIVERSAS DE CONCRETO ARMADO, EXCETO VIGAS, PILARES, LAJES E FUNDAÇÕES, UTILIZANDO AÇO CA-50 DE 10,0 MM - MONTAGEM. AF_06/2022</v>
          </cell>
          <cell r="D5114" t="str">
            <v>KG</v>
          </cell>
          <cell r="E5114">
            <v>12.04</v>
          </cell>
          <cell r="F5114">
            <v>12.24</v>
          </cell>
        </row>
        <row r="5115">
          <cell r="B5115">
            <v>92921</v>
          </cell>
          <cell r="C5115" t="str">
            <v>ARMAÇÃO DE ESTRUTURAS DIVERSAS DE CONCRETO ARMADO, EXCETO VIGAS, PILARES, LAJES E FUNDAÇÕES, UTILIZANDO AÇO CA-50 DE 12,5 MM - MONTAGEM. AF_06/2022</v>
          </cell>
          <cell r="D5115" t="str">
            <v>KG</v>
          </cell>
          <cell r="E5115">
            <v>9.93</v>
          </cell>
          <cell r="F5115">
            <v>10.06</v>
          </cell>
        </row>
        <row r="5116">
          <cell r="B5116">
            <v>92922</v>
          </cell>
          <cell r="C5116" t="str">
            <v>ARMAÇÃO DE ESTRUTURAS DIVERSAS DE CONCRETO ARMADO, EXCETO VIGAS, PILARES, LAJES E FUNDAÇÕES, UTILIZANDO AÇO CA-50 DE 16,0 MM - MONTAGEM. AF_06/2022</v>
          </cell>
          <cell r="D5116" t="str">
            <v>KG</v>
          </cell>
          <cell r="E5116">
            <v>9.48</v>
          </cell>
          <cell r="F5116">
            <v>9.58</v>
          </cell>
        </row>
        <row r="5117">
          <cell r="B5117">
            <v>92923</v>
          </cell>
          <cell r="C5117" t="str">
            <v>ARMAÇÃO DE ESTRUTURAS DIVERSAS DE CONCRETO ARMADO, EXCETO VIGAS, PILARES, LAJES E FUNDAÇÕES, UTILIZANDO AÇO CA-50 DE 20,0 MM - MONTAGEM. AF_06/2022</v>
          </cell>
          <cell r="D5117" t="str">
            <v>KG</v>
          </cell>
          <cell r="E5117">
            <v>10.68</v>
          </cell>
          <cell r="F5117">
            <v>10.75</v>
          </cell>
        </row>
        <row r="5118">
          <cell r="B5118">
            <v>92924</v>
          </cell>
          <cell r="C5118" t="str">
            <v>ARMAÇÃO DE ESTRUTURAS DIVERSAS DE CONCRETO ARMADO, EXCETO VIGAS, PILARES, LAJES E FUNDAÇÕES, UTILIZANDO AÇO CA-50 DE 25,0 MM - MONTAGEM. AF_06/2022</v>
          </cell>
          <cell r="D5118" t="str">
            <v>KG</v>
          </cell>
          <cell r="E5118">
            <v>10.48</v>
          </cell>
          <cell r="F5118">
            <v>10.55</v>
          </cell>
        </row>
        <row r="5119">
          <cell r="B5119">
            <v>104104</v>
          </cell>
          <cell r="C5119" t="str">
            <v>ARMAÇÃO DE ESTRUTURAS DIVERSAS DE CONCRETO ARMADO, EXCETO VIGAS, PILARES, LAJES E FUNDAÇÕES, UTILIZANDO AÇO CA-50 DE 32,0 MM - MONTAGEM. AF_06/2022</v>
          </cell>
          <cell r="D5119" t="str">
            <v>KG</v>
          </cell>
          <cell r="E5119">
            <v>11.03</v>
          </cell>
          <cell r="F5119">
            <v>11.05</v>
          </cell>
        </row>
        <row r="5120">
          <cell r="B5120">
            <v>92916</v>
          </cell>
          <cell r="C5120" t="str">
            <v>ARMAÇÃO DE ESTRUTURAS DIVERSAS DE CONCRETO ARMADO, EXCETO VIGAS, PILARES, LAJES E FUNDAÇÕES, UTILIZANDO AÇO CA-50 DE 6,3 MM - MONTAGEM. AF_06/2022</v>
          </cell>
          <cell r="D5120" t="str">
            <v>KG</v>
          </cell>
          <cell r="E5120">
            <v>15.07</v>
          </cell>
          <cell r="F5120">
            <v>15.51</v>
          </cell>
        </row>
        <row r="5121">
          <cell r="B5121">
            <v>92917</v>
          </cell>
          <cell r="C5121" t="str">
            <v>ARMAÇÃO DE ESTRUTURAS DIVERSAS DE CONCRETO ARMADO, EXCETO VIGAS, PILARES, LAJES E FUNDAÇÕES, UTILIZANDO AÇO CA-50 DE 8,0 MM - MONTAGEM. AF_06/2022</v>
          </cell>
          <cell r="D5121" t="str">
            <v>KG</v>
          </cell>
          <cell r="E5121">
            <v>13.75</v>
          </cell>
          <cell r="F5121">
            <v>14.06</v>
          </cell>
        </row>
        <row r="5122">
          <cell r="B5122">
            <v>92915</v>
          </cell>
          <cell r="C5122" t="str">
            <v>ARMAÇÃO DE ESTRUTURAS DIVERSAS DE CONCRETO ARMADO, EXCETO VIGAS, PILARES, LAJES E FUNDAÇÕES, UTILIZANDO AÇO CA-60 DE 5,0 MM - MONTAGEM. AF_06/2022</v>
          </cell>
          <cell r="D5122" t="str">
            <v>KG</v>
          </cell>
          <cell r="E5122">
            <v>16.43</v>
          </cell>
          <cell r="F5122">
            <v>17.07</v>
          </cell>
        </row>
        <row r="5123">
          <cell r="B5123">
            <v>92771</v>
          </cell>
          <cell r="C5123" t="str">
            <v>ARMAÇÃO DE LAJE DE ESTRUTURA CONVENCIONAL DE CONCRETO ARMADO UTILIZANDO AÇO CA-50 DE 10,0 MM - MONTAGEM. AF_06/2022</v>
          </cell>
          <cell r="D5123" t="str">
            <v>KG</v>
          </cell>
          <cell r="E5123">
            <v>10.68</v>
          </cell>
          <cell r="F5123">
            <v>10.76</v>
          </cell>
        </row>
        <row r="5124">
          <cell r="B5124">
            <v>92772</v>
          </cell>
          <cell r="C5124" t="str">
            <v>ARMAÇÃO DE LAJE DE ESTRUTURA CONVENCIONAL DE CONCRETO ARMADO UTILIZANDO AÇO CA-50 DE 12,5 MM - MONTAGEM. AF_06/2022</v>
          </cell>
          <cell r="D5124" t="str">
            <v>KG</v>
          </cell>
          <cell r="E5124">
            <v>8.94</v>
          </cell>
          <cell r="F5124">
            <v>8.98</v>
          </cell>
        </row>
        <row r="5125">
          <cell r="B5125">
            <v>92773</v>
          </cell>
          <cell r="C5125" t="str">
            <v>ARMAÇÃO DE LAJE DE ESTRUTURA CONVENCIONAL DE CONCRETO ARMADO UTILIZANDO AÇO CA-50 DE 16,0 MM - MONTAGEM. AF_06/2022</v>
          </cell>
          <cell r="D5125" t="str">
            <v>KG</v>
          </cell>
          <cell r="E5125">
            <v>8.77</v>
          </cell>
          <cell r="F5125">
            <v>8.81</v>
          </cell>
        </row>
        <row r="5126">
          <cell r="B5126">
            <v>92774</v>
          </cell>
          <cell r="C5126" t="str">
            <v>ARMAÇÃO DE LAJE DE ESTRUTURA CONVENCIONAL DE CONCRETO ARMADO UTILIZANDO AÇO CA-50 DE 20,0 MM - MONTAGEM. AF_06/2022</v>
          </cell>
          <cell r="D5126" t="str">
            <v>KG</v>
          </cell>
          <cell r="E5126">
            <v>10.16</v>
          </cell>
          <cell r="F5126">
            <v>10.199999999999999</v>
          </cell>
        </row>
        <row r="5127">
          <cell r="B5127">
            <v>92769</v>
          </cell>
          <cell r="C5127" t="str">
            <v>ARMAÇÃO DE LAJE DE ESTRUTURA CONVENCIONAL DE CONCRETO ARMADO UTILIZANDO AÇO CA-50 DE 6,3 MM - MONTAGEM. AF_06/2022</v>
          </cell>
          <cell r="D5127" t="str">
            <v>KG</v>
          </cell>
          <cell r="E5127">
            <v>12.7</v>
          </cell>
          <cell r="F5127">
            <v>12.93</v>
          </cell>
        </row>
        <row r="5128">
          <cell r="B5128">
            <v>92770</v>
          </cell>
          <cell r="C5128" t="str">
            <v>ARMAÇÃO DE LAJE DE ESTRUTURA CONVENCIONAL DE CONCRETO ARMADO UTILIZANDO AÇO CA-50 DE 8,0 MM - MONTAGEM. AF_06/2022</v>
          </cell>
          <cell r="D5128" t="str">
            <v>KG</v>
          </cell>
          <cell r="E5128">
            <v>11.95</v>
          </cell>
          <cell r="F5128">
            <v>12.1</v>
          </cell>
        </row>
        <row r="5129">
          <cell r="B5129">
            <v>92767</v>
          </cell>
          <cell r="C5129" t="str">
            <v>ARMAÇÃO DE LAJE DE ESTRUTURA CONVENCIONAL DE CONCRETO ARMADO UTILIZANDO AÇO CA-60 DE 4,2 MM - MONTAGEM. AF_06/2022</v>
          </cell>
          <cell r="D5129" t="str">
            <v>KG</v>
          </cell>
          <cell r="E5129">
            <v>15.23</v>
          </cell>
          <cell r="F5129">
            <v>15.74</v>
          </cell>
        </row>
        <row r="5130">
          <cell r="B5130">
            <v>92768</v>
          </cell>
          <cell r="C5130" t="str">
            <v>ARMAÇÃO DE LAJE DE ESTRUTURA CONVENCIONAL DE CONCRETO ARMADO UTILIZANDO AÇO CA-60 DE 5,0 MM - MONTAGEM. AF_06/2022</v>
          </cell>
          <cell r="D5130" t="str">
            <v>KG</v>
          </cell>
          <cell r="E5130">
            <v>13.4</v>
          </cell>
          <cell r="F5130">
            <v>13.76</v>
          </cell>
        </row>
        <row r="5131">
          <cell r="B5131">
            <v>92762</v>
          </cell>
          <cell r="C5131" t="str">
            <v>ARMAÇÃO DE PILAR OU VIGA DE ESTRUTURA CONVENCIONAL DE CONCRETO ARMADO UTILIZANDO AÇO CA-50 DE 10,0 MM - MONTAGEM. AF_06/2022</v>
          </cell>
          <cell r="D5131" t="str">
            <v>KG</v>
          </cell>
          <cell r="E5131">
            <v>11.11</v>
          </cell>
          <cell r="F5131">
            <v>11.23</v>
          </cell>
        </row>
        <row r="5132">
          <cell r="B5132">
            <v>92763</v>
          </cell>
          <cell r="C5132" t="str">
            <v>ARMAÇÃO DE PILAR OU VIGA DE ESTRUTURA CONVENCIONAL DE CONCRETO ARMADO UTILIZANDO AÇO CA-50 DE 12,5 MM - MONTAGEM. AF_06/2022</v>
          </cell>
          <cell r="D5132" t="str">
            <v>KG</v>
          </cell>
          <cell r="E5132">
            <v>9.32</v>
          </cell>
          <cell r="F5132">
            <v>9.4</v>
          </cell>
        </row>
        <row r="5133">
          <cell r="B5133">
            <v>92764</v>
          </cell>
          <cell r="C5133" t="str">
            <v>ARMAÇÃO DE PILAR OU VIGA DE ESTRUTURA CONVENCIONAL DE CONCRETO ARMADO UTILIZANDO AÇO CA-50 DE 16,0 MM - MONTAGEM. AF_06/2022</v>
          </cell>
          <cell r="D5133" t="str">
            <v>KG</v>
          </cell>
          <cell r="E5133">
            <v>9.0299999999999994</v>
          </cell>
          <cell r="F5133">
            <v>9.08</v>
          </cell>
        </row>
        <row r="5134">
          <cell r="B5134">
            <v>92765</v>
          </cell>
          <cell r="C5134" t="str">
            <v>ARMAÇÃO DE PILAR OU VIGA DE ESTRUTURA CONVENCIONAL DE CONCRETO ARMADO UTILIZANDO AÇO CA-50 DE 20,0 MM - MONTAGEM. AF_06/2022</v>
          </cell>
          <cell r="D5134" t="str">
            <v>KG</v>
          </cell>
          <cell r="E5134">
            <v>10.32</v>
          </cell>
          <cell r="F5134">
            <v>10.35</v>
          </cell>
        </row>
        <row r="5135">
          <cell r="B5135">
            <v>92766</v>
          </cell>
          <cell r="C5135" t="str">
            <v>ARMAÇÃO DE PILAR OU VIGA DE ESTRUTURA CONVENCIONAL DE CONCRETO ARMADO UTILIZANDO AÇO CA-50 DE 25,0 MM - MONTAGEM. AF_06/2022</v>
          </cell>
          <cell r="D5135" t="str">
            <v>KG</v>
          </cell>
          <cell r="E5135">
            <v>10.210000000000001</v>
          </cell>
          <cell r="F5135">
            <v>10.24</v>
          </cell>
        </row>
        <row r="5136">
          <cell r="B5136">
            <v>104105</v>
          </cell>
          <cell r="C5136" t="str">
            <v>ARMAÇÃO DE PILAR OU VIGA DE ESTRUTURA CONVENCIONAL DE CONCRETO ARMADO UTILIZANDO AÇO CA-50 DE 32,0 MM. AF_06/2022</v>
          </cell>
          <cell r="D5136" t="str">
            <v>KG</v>
          </cell>
          <cell r="E5136">
            <v>11.03</v>
          </cell>
          <cell r="F5136">
            <v>11.05</v>
          </cell>
        </row>
        <row r="5137">
          <cell r="B5137">
            <v>92760</v>
          </cell>
          <cell r="C5137" t="str">
            <v>ARMAÇÃO DE PILAR OU VIGA DE ESTRUTURA CONVENCIONAL DE CONCRETO ARMADO UTILIZANDO AÇO CA-50 DE 6,3 MM - MONTAGEM. AF_06/2022</v>
          </cell>
          <cell r="D5137" t="str">
            <v>KG</v>
          </cell>
          <cell r="E5137">
            <v>13.19</v>
          </cell>
          <cell r="F5137">
            <v>13.47</v>
          </cell>
        </row>
        <row r="5138">
          <cell r="B5138">
            <v>92761</v>
          </cell>
          <cell r="C5138" t="str">
            <v>ARMAÇÃO DE PILAR OU VIGA DE ESTRUTURA CONVENCIONAL DE CONCRETO ARMADO UTILIZANDO AÇO CA-50 DE 8,0 MM - MONTAGEM. AF_06/2022</v>
          </cell>
          <cell r="D5138" t="str">
            <v>KG</v>
          </cell>
          <cell r="E5138">
            <v>12.42</v>
          </cell>
          <cell r="F5138">
            <v>12.6</v>
          </cell>
        </row>
        <row r="5139">
          <cell r="B5139">
            <v>92759</v>
          </cell>
          <cell r="C5139" t="str">
            <v>ARMAÇÃO DE PILAR OU VIGA DE ESTRUTURA CONVENCIONAL DE CONCRETO ARMADO UTILIZANDO AÇO CA-60 DE 5,0 MM - MONTAGEM. AF_06/2022</v>
          </cell>
          <cell r="D5139" t="str">
            <v>KG</v>
          </cell>
          <cell r="E5139">
            <v>13.88</v>
          </cell>
          <cell r="F5139">
            <v>14.3</v>
          </cell>
        </row>
        <row r="5140">
          <cell r="B5140">
            <v>104108</v>
          </cell>
          <cell r="C5140" t="str">
            <v>ARMAÇÃO DE PILAR OU VIGA DE ESTRUTURA DE CONCRETO ARMADO EMBUTIDA EM ALVENARIA DE VEDAÇÃO UTILIZANDO AÇO CA-50 DE 10,0 MM - MONTAGEM. AF_06/2022</v>
          </cell>
          <cell r="D5140" t="str">
            <v>KG</v>
          </cell>
          <cell r="E5140">
            <v>12.77</v>
          </cell>
          <cell r="F5140">
            <v>13.04</v>
          </cell>
        </row>
        <row r="5141">
          <cell r="B5141">
            <v>104107</v>
          </cell>
          <cell r="C5141" t="str">
            <v>ARMAÇÃO DE PILAR OU VIGA DE ESTRUTURA DE CONCRETO ARMADO EMBUTIDA EM ALVENARIA DE VEDAÇÃO UTILIZANDO AÇO CA-50 DE 12,5 MM - MONTAGEM. AF_06/2022</v>
          </cell>
          <cell r="D5141" t="str">
            <v>KG</v>
          </cell>
          <cell r="E5141">
            <v>10.75</v>
          </cell>
          <cell r="F5141">
            <v>10.95</v>
          </cell>
        </row>
        <row r="5142">
          <cell r="B5142">
            <v>104106</v>
          </cell>
          <cell r="C5142" t="str">
            <v>ARMAÇÃO DE PILAR OU VIGA DE ESTRUTURA DE CONCRETO ARMADO EMBUTIDA EM ALVENARIA DE VEDAÇÃO UTILIZANDO AÇO CA-50 DE 16,0 MM - MONTAGEM. AF_06/2022</v>
          </cell>
          <cell r="D5142" t="str">
            <v>KG</v>
          </cell>
          <cell r="E5142">
            <v>10.11</v>
          </cell>
          <cell r="F5142">
            <v>10.26</v>
          </cell>
        </row>
        <row r="5143">
          <cell r="B5143">
            <v>104110</v>
          </cell>
          <cell r="C5143" t="str">
            <v>ARMAÇÃO DE PILAR OU VIGA DE ESTRUTURA DE CONCRETO ARMADO EMBUTIDA EM ALVENARIA DE VEDAÇÃO UTILIZANDO AÇO CA-50 DE 6,3 MM - MONTAGEM. AF_06/2022</v>
          </cell>
          <cell r="D5143" t="str">
            <v>KG</v>
          </cell>
          <cell r="E5143">
            <v>17.600000000000001</v>
          </cell>
          <cell r="F5143">
            <v>18.260000000000002</v>
          </cell>
        </row>
        <row r="5144">
          <cell r="B5144">
            <v>104109</v>
          </cell>
          <cell r="C5144" t="str">
            <v>ARMAÇÃO DE PILAR OU VIGA DE ESTRUTURA DE CONCRETO ARMADO EMBUTIDA EM ALVENARIA DE VEDAÇÃO UTILIZANDO AÇO CA-50 DE 8,0 MM - MONTAGEM. AF_06/2022</v>
          </cell>
          <cell r="D5144" t="str">
            <v>KG</v>
          </cell>
          <cell r="E5144">
            <v>15.55</v>
          </cell>
          <cell r="F5144">
            <v>16.02</v>
          </cell>
        </row>
        <row r="5145">
          <cell r="B5145">
            <v>104111</v>
          </cell>
          <cell r="C5145" t="str">
            <v>ARMAÇÃO DE PILAR OU VIGA DE ESTRUTURA DE CONCRETO ARMADO EMBUTIDA EM ALVENARIA DE VEDAÇÃO UTILIZANDO AÇO CA-60 DE 5,0 MM - MONTAGEM. AF_06/2022</v>
          </cell>
          <cell r="D5145" t="str">
            <v>KG</v>
          </cell>
          <cell r="E5145">
            <v>19.86</v>
          </cell>
          <cell r="F5145">
            <v>20.79</v>
          </cell>
        </row>
        <row r="5146">
          <cell r="B5146">
            <v>92884</v>
          </cell>
          <cell r="C5146" t="str">
            <v>ARMAÇÃO UTILIZANDO AÇO CA-25 DE 10,0 MM - MONTAGEM. AF_06/2022</v>
          </cell>
          <cell r="D5146" t="str">
            <v>KG</v>
          </cell>
          <cell r="E5146">
            <v>12.27</v>
          </cell>
          <cell r="F5146">
            <v>12.45</v>
          </cell>
        </row>
        <row r="5147">
          <cell r="B5147">
            <v>92885</v>
          </cell>
          <cell r="C5147" t="str">
            <v>ARMAÇÃO UTILIZANDO AÇO CA-25 DE 12,5 MM - MONTAGEM. AF_06/2022</v>
          </cell>
          <cell r="D5147" t="str">
            <v>KG</v>
          </cell>
          <cell r="E5147">
            <v>11.67</v>
          </cell>
          <cell r="F5147">
            <v>11.79</v>
          </cell>
        </row>
        <row r="5148">
          <cell r="B5148">
            <v>92886</v>
          </cell>
          <cell r="C5148" t="str">
            <v>ARMAÇÃO UTILIZANDO AÇO CA-25 DE 16,0 MM - MONTAGEM. AF_06/2022</v>
          </cell>
          <cell r="D5148" t="str">
            <v>KG</v>
          </cell>
          <cell r="E5148">
            <v>11.16</v>
          </cell>
          <cell r="F5148">
            <v>11.24</v>
          </cell>
        </row>
        <row r="5149">
          <cell r="B5149">
            <v>92887</v>
          </cell>
          <cell r="C5149" t="str">
            <v>ARMAÇÃO UTILIZANDO AÇO CA-25 DE 20,0 MM - MONTAGEM. AF_06/2022</v>
          </cell>
          <cell r="D5149" t="str">
            <v>KG</v>
          </cell>
          <cell r="E5149">
            <v>11.11</v>
          </cell>
          <cell r="F5149">
            <v>11.15</v>
          </cell>
        </row>
        <row r="5150">
          <cell r="B5150">
            <v>92888</v>
          </cell>
          <cell r="C5150" t="str">
            <v>ARMAÇÃO UTILIZANDO AÇO CA-25 DE 25,0 MM - MONTAGEM. AF_06/2022</v>
          </cell>
          <cell r="D5150" t="str">
            <v>KG</v>
          </cell>
          <cell r="E5150">
            <v>10.85</v>
          </cell>
          <cell r="F5150">
            <v>10.88</v>
          </cell>
        </row>
        <row r="5151">
          <cell r="B5151">
            <v>92882</v>
          </cell>
          <cell r="C5151" t="str">
            <v>ARMAÇÃO UTILIZANDO AÇO CA-25 DE 6,3 MM - MONTAGEM. AF_06/2022</v>
          </cell>
          <cell r="D5151" t="str">
            <v>KG</v>
          </cell>
          <cell r="E5151">
            <v>13.11</v>
          </cell>
          <cell r="F5151">
            <v>13.45</v>
          </cell>
        </row>
        <row r="5152">
          <cell r="B5152">
            <v>92883</v>
          </cell>
          <cell r="C5152" t="str">
            <v>ARMAÇÃO UTILIZANDO AÇO CA-25 DE 8,0 MM - MONTAGEM. AF_06/2022</v>
          </cell>
          <cell r="D5152" t="str">
            <v>KG</v>
          </cell>
          <cell r="E5152">
            <v>12.1</v>
          </cell>
          <cell r="F5152">
            <v>12.33</v>
          </cell>
        </row>
        <row r="5153">
          <cell r="B5153">
            <v>92877</v>
          </cell>
          <cell r="C5153" t="str">
            <v>CORTE E DOBRA DE AÇO CA-25, DIÂMETRO DE 10,0 MM. AF_06/2022</v>
          </cell>
          <cell r="D5153" t="str">
            <v>KG</v>
          </cell>
          <cell r="E5153">
            <v>10.210000000000001</v>
          </cell>
          <cell r="F5153">
            <v>10.25</v>
          </cell>
        </row>
        <row r="5154">
          <cell r="B5154">
            <v>92878</v>
          </cell>
          <cell r="C5154" t="str">
            <v>CORTE E DOBRA DE AÇO CA-25, DIÂMETRO DE 12,5 MM. AF_06/2022</v>
          </cell>
          <cell r="D5154" t="str">
            <v>KG</v>
          </cell>
          <cell r="E5154">
            <v>10.06</v>
          </cell>
          <cell r="F5154">
            <v>10.07</v>
          </cell>
        </row>
        <row r="5155">
          <cell r="B5155">
            <v>92879</v>
          </cell>
          <cell r="C5155" t="str">
            <v>CORTE E DOBRA DE AÇO CA-25, DIÂMETRO DE 16,0 MM. AF_06/2022</v>
          </cell>
          <cell r="D5155" t="str">
            <v>KG</v>
          </cell>
          <cell r="E5155">
            <v>9.9499999999999993</v>
          </cell>
          <cell r="F5155">
            <v>9.9600000000000009</v>
          </cell>
        </row>
        <row r="5156">
          <cell r="B5156">
            <v>92880</v>
          </cell>
          <cell r="C5156" t="str">
            <v>CORTE E DOBRA DE AÇO CA-25, DIÂMETRO DE 20,0 MM. AF_06/2022</v>
          </cell>
          <cell r="D5156" t="str">
            <v>KG</v>
          </cell>
          <cell r="E5156">
            <v>10.18</v>
          </cell>
          <cell r="F5156">
            <v>10.18</v>
          </cell>
        </row>
        <row r="5157">
          <cell r="B5157">
            <v>92881</v>
          </cell>
          <cell r="C5157" t="str">
            <v>CORTE E DOBRA DE AÇO CA-25, DIÂMETRO DE 25,0 MM. AF_06/2022</v>
          </cell>
          <cell r="D5157" t="str">
            <v>KG</v>
          </cell>
          <cell r="E5157">
            <v>10.15</v>
          </cell>
          <cell r="F5157">
            <v>10.16</v>
          </cell>
        </row>
        <row r="5158">
          <cell r="B5158">
            <v>92875</v>
          </cell>
          <cell r="C5158" t="str">
            <v>CORTE E DOBRA DE AÇO CA-25, DIÂMETRO DE 6,3 MM. AF_06/2022</v>
          </cell>
          <cell r="D5158" t="str">
            <v>KG</v>
          </cell>
          <cell r="E5158">
            <v>9.6999999999999993</v>
          </cell>
          <cell r="F5158">
            <v>9.81</v>
          </cell>
        </row>
        <row r="5159">
          <cell r="B5159">
            <v>92876</v>
          </cell>
          <cell r="C5159" t="str">
            <v>CORTE E DOBRA DE AÇO CA-25, DIÂMETRO DE 8,0 MM. AF_06/2022</v>
          </cell>
          <cell r="D5159" t="str">
            <v>KG</v>
          </cell>
          <cell r="E5159">
            <v>9.4499999999999993</v>
          </cell>
          <cell r="F5159">
            <v>9.51</v>
          </cell>
        </row>
        <row r="5160">
          <cell r="B5160">
            <v>92803</v>
          </cell>
          <cell r="C5160" t="str">
            <v>CORTE E DOBRA DE AÇO CA-50, DIÂMETRO DE 10,0 MM. AF_06/2022</v>
          </cell>
          <cell r="D5160" t="str">
            <v>KG</v>
          </cell>
          <cell r="E5160">
            <v>9.44</v>
          </cell>
          <cell r="F5160">
            <v>9.4600000000000009</v>
          </cell>
        </row>
        <row r="5161">
          <cell r="B5161">
            <v>92804</v>
          </cell>
          <cell r="C5161" t="str">
            <v>CORTE E DOBRA DE AÇO CA-50, DIÂMETRO DE 12,5 MM. AF_06/2022</v>
          </cell>
          <cell r="D5161" t="str">
            <v>KG</v>
          </cell>
          <cell r="E5161">
            <v>8.08</v>
          </cell>
          <cell r="F5161">
            <v>8.09</v>
          </cell>
        </row>
        <row r="5162">
          <cell r="B5162">
            <v>92805</v>
          </cell>
          <cell r="C5162" t="str">
            <v>CORTE E DOBRA DE AÇO CA-50, DIÂMETRO DE 16,0 MM. AF_06/2022</v>
          </cell>
          <cell r="D5162" t="str">
            <v>KG</v>
          </cell>
          <cell r="E5162">
            <v>8.01</v>
          </cell>
          <cell r="F5162">
            <v>8.02</v>
          </cell>
        </row>
        <row r="5163">
          <cell r="B5163">
            <v>92806</v>
          </cell>
          <cell r="C5163" t="str">
            <v>CORTE E DOBRA DE AÇO CA-50, DIÂMETRO DE 20,0 MM. AF_06/2022</v>
          </cell>
          <cell r="D5163" t="str">
            <v>KG</v>
          </cell>
          <cell r="E5163">
            <v>9.4499999999999993</v>
          </cell>
          <cell r="F5163">
            <v>9.4499999999999993</v>
          </cell>
        </row>
        <row r="5164">
          <cell r="B5164">
            <v>92798</v>
          </cell>
          <cell r="C5164" t="str">
            <v>CORTE E DOBRA DE AÇO CA-50, DIÂMETRO DE 25,0 MM. AF_06/2022</v>
          </cell>
          <cell r="D5164" t="str">
            <v>KG</v>
          </cell>
          <cell r="E5164">
            <v>9.44</v>
          </cell>
          <cell r="F5164">
            <v>9.4499999999999993</v>
          </cell>
        </row>
        <row r="5165">
          <cell r="B5165">
            <v>95448</v>
          </cell>
          <cell r="C5165" t="str">
            <v>CORTE E DOBRA DE AÇO CA-50, DIÂMETRO DE 32 MM. AF_06/2022</v>
          </cell>
          <cell r="D5165" t="str">
            <v>KG</v>
          </cell>
          <cell r="E5165">
            <v>10.36</v>
          </cell>
          <cell r="F5165">
            <v>10.36</v>
          </cell>
        </row>
        <row r="5166">
          <cell r="B5166">
            <v>92801</v>
          </cell>
          <cell r="C5166" t="str">
            <v>CORTE E DOBRA DE AÇO CA-50, DIÂMETRO DE 6,3 MM. AF_06/2022</v>
          </cell>
          <cell r="D5166" t="str">
            <v>KG</v>
          </cell>
          <cell r="E5166">
            <v>10.25</v>
          </cell>
          <cell r="F5166">
            <v>10.33</v>
          </cell>
        </row>
        <row r="5167">
          <cell r="B5167">
            <v>92802</v>
          </cell>
          <cell r="C5167" t="str">
            <v>CORTE E DOBRA DE AÇO CA-50, DIÂMETRO DE 8,0 MM. AF_06/2022</v>
          </cell>
          <cell r="D5167" t="str">
            <v>KG</v>
          </cell>
          <cell r="E5167">
            <v>10.199999999999999</v>
          </cell>
          <cell r="F5167">
            <v>10.25</v>
          </cell>
        </row>
        <row r="5168">
          <cell r="B5168">
            <v>92799</v>
          </cell>
          <cell r="C5168" t="str">
            <v>CORTE E DOBRA DE AÇO CA-60, DIÂMETRO DE 4,2 MM. AF_06/2022</v>
          </cell>
          <cell r="D5168" t="str">
            <v>KG</v>
          </cell>
          <cell r="E5168">
            <v>11.11</v>
          </cell>
          <cell r="F5168">
            <v>11.35</v>
          </cell>
        </row>
        <row r="5169">
          <cell r="B5169">
            <v>92800</v>
          </cell>
          <cell r="C5169" t="str">
            <v>CORTE E DOBRA DE AÇO CA-60, DIÂMETRO DE 5,0 MM. AF_06/2022</v>
          </cell>
          <cell r="D5169" t="str">
            <v>KG</v>
          </cell>
          <cell r="E5169">
            <v>10.07</v>
          </cell>
          <cell r="F5169">
            <v>10.220000000000001</v>
          </cell>
        </row>
        <row r="5170">
          <cell r="B5170">
            <v>95605</v>
          </cell>
          <cell r="C5170" t="str">
            <v>ARRASAMENTO MECANICO DE ESTACA DE CONCRETO ARMADO, DIAMETROS DE 101 CM A 150 CM. AF_05/2021</v>
          </cell>
          <cell r="D5170" t="str">
            <v>UN</v>
          </cell>
          <cell r="E5170">
            <v>121.38</v>
          </cell>
          <cell r="F5170">
            <v>130.93</v>
          </cell>
        </row>
        <row r="5171">
          <cell r="B5171">
            <v>95602</v>
          </cell>
          <cell r="C5171" t="str">
            <v>ARRASAMENTO MECANICO DE ESTACA DE CONCRETO ARMADO, DIAMETROS DE 41 CM A 60 CM. AF_05/2021</v>
          </cell>
          <cell r="D5171" t="str">
            <v>UN</v>
          </cell>
          <cell r="E5171">
            <v>24.97</v>
          </cell>
          <cell r="F5171">
            <v>26.92</v>
          </cell>
        </row>
        <row r="5172">
          <cell r="B5172">
            <v>95603</v>
          </cell>
          <cell r="C5172" t="str">
            <v>ARRASAMENTO MECANICO DE ESTACA DE CONCRETO ARMADO, DIAMETROS DE 61 CM A 80 CM. AF_05/2021</v>
          </cell>
          <cell r="D5172" t="str">
            <v>UN</v>
          </cell>
          <cell r="E5172">
            <v>42.59</v>
          </cell>
          <cell r="F5172">
            <v>45.95</v>
          </cell>
        </row>
        <row r="5173">
          <cell r="B5173">
            <v>95604</v>
          </cell>
          <cell r="C5173" t="str">
            <v>ARRASAMENTO MECANICO DE ESTACA DE CONCRETO ARMADO, DIAMETROS DE 81 CM A 100 CM. AF_05/2021</v>
          </cell>
          <cell r="D5173" t="str">
            <v>UN</v>
          </cell>
          <cell r="E5173">
            <v>66.099999999999994</v>
          </cell>
          <cell r="F5173">
            <v>71.3</v>
          </cell>
        </row>
        <row r="5174">
          <cell r="B5174">
            <v>95601</v>
          </cell>
          <cell r="C5174" t="str">
            <v>ARRASAMENTO MECANICO DE ESTACA DE CONCRETO ARMADO, DIAMETROS DE ATÉ 40 CM. AF_05/2021</v>
          </cell>
          <cell r="D5174" t="str">
            <v>UN</v>
          </cell>
          <cell r="E5174">
            <v>15.6</v>
          </cell>
          <cell r="F5174">
            <v>16.829999999999998</v>
          </cell>
        </row>
        <row r="5175">
          <cell r="B5175">
            <v>102521</v>
          </cell>
          <cell r="C5175" t="str">
            <v>ARRASAMENTO MECÂNICO DE ESTACA BARRETE DE CONCRETO ARMADO, SEÇÃO DE 0,40 X 2,50 M. AF_05/2021</v>
          </cell>
          <cell r="D5175" t="str">
            <v>UN</v>
          </cell>
          <cell r="E5175">
            <v>100.14</v>
          </cell>
          <cell r="F5175">
            <v>108.01</v>
          </cell>
        </row>
        <row r="5176">
          <cell r="B5176">
            <v>102522</v>
          </cell>
          <cell r="C5176" t="str">
            <v>ARRASAMENTO MECÂNICO DE ESTACA BARRETE DE CONCRETO ARMADO, SEÇÃO DE 0,60 X 2,50 M. AF_05/2021</v>
          </cell>
          <cell r="D5176" t="str">
            <v>UN</v>
          </cell>
          <cell r="E5176">
            <v>146.91999999999999</v>
          </cell>
          <cell r="F5176">
            <v>158.44999999999999</v>
          </cell>
        </row>
        <row r="5177">
          <cell r="B5177">
            <v>102523</v>
          </cell>
          <cell r="C5177" t="str">
            <v>ARRASAMENTO MECÂNICO DE ESTACA BARRETE DE CONCRETO ARMADO, SEÇÃO DE 0,80 X 2,50 M. AF_05/2021</v>
          </cell>
          <cell r="D5177" t="str">
            <v>UN</v>
          </cell>
          <cell r="E5177">
            <v>193.67</v>
          </cell>
          <cell r="F5177">
            <v>208.89</v>
          </cell>
        </row>
        <row r="5178">
          <cell r="B5178">
            <v>95608</v>
          </cell>
          <cell r="C5178" t="str">
            <v>ARRASAMENTO MECÂNICO DE ESTACA METÁLICA, PERFIL LAMINADO TIPO H - FAMÍLIA 250. AF_05/2021</v>
          </cell>
          <cell r="D5178" t="str">
            <v>UN</v>
          </cell>
          <cell r="E5178">
            <v>34.19</v>
          </cell>
          <cell r="F5178">
            <v>35.590000000000003</v>
          </cell>
        </row>
        <row r="5179">
          <cell r="B5179">
            <v>95609</v>
          </cell>
          <cell r="C5179" t="str">
            <v>ARRASAMENTO MECÂNICO DE ESTACA METÁLICA, PERFIL LAMINADO TIPO H - FAMÍLIA 310. AF_05/2021</v>
          </cell>
          <cell r="D5179" t="str">
            <v>UN</v>
          </cell>
          <cell r="E5179">
            <v>43.35</v>
          </cell>
          <cell r="F5179">
            <v>45.12</v>
          </cell>
        </row>
        <row r="5180">
          <cell r="B5180">
            <v>95607</v>
          </cell>
          <cell r="C5180" t="str">
            <v>ARRASAMENTO MECÂNICO DE ESTACA METÁLICA, PERFIL LAMINADO TIPO I FAMÍLIA 250. AF_05/2021</v>
          </cell>
          <cell r="D5180" t="str">
            <v>UN</v>
          </cell>
          <cell r="E5180">
            <v>23.57</v>
          </cell>
          <cell r="F5180">
            <v>24.54</v>
          </cell>
        </row>
        <row r="5181">
          <cell r="B5181">
            <v>95996</v>
          </cell>
          <cell r="C5181" t="str">
            <v>EXECUÇÃO DE PAVIMENTO COM APLICAÇÃO DE CONCRETO ASFÁLTICO, CAMADA DE BINDER - EXCLUSIVE CARGA E TRANSPORTE. AF_11/2019</v>
          </cell>
          <cell r="D5181" t="str">
            <v>M3</v>
          </cell>
          <cell r="E5181">
            <v>1937.56</v>
          </cell>
          <cell r="F5181">
            <v>1940.26</v>
          </cell>
        </row>
        <row r="5182">
          <cell r="B5182">
            <v>95995</v>
          </cell>
          <cell r="C5182" t="str">
            <v>EXECUÇÃO DE PAVIMENTO COM APLICAÇÃO DE CONCRETO ASFÁLTICO, CAMADA DE ROLAMENTO - EXCLUSIVE CARGA E TRANSPORTE. AF_11/2019</v>
          </cell>
          <cell r="D5182" t="str">
            <v>M3</v>
          </cell>
          <cell r="E5182">
            <v>2230.5700000000002</v>
          </cell>
          <cell r="F5182">
            <v>2234.33</v>
          </cell>
        </row>
        <row r="5183">
          <cell r="B5183">
            <v>104372</v>
          </cell>
          <cell r="C5183" t="str">
            <v>EXECUÇÃO DE PAVIMENTO COM APLICAÇÃO DE PRÉ-MISTURADO A FRIO, CAMADA DE BINDER - EXCLUSIVE CARGA E TRANSPORTE. AF_11/2019</v>
          </cell>
          <cell r="D5183" t="str">
            <v>M3</v>
          </cell>
          <cell r="E5183">
            <v>0</v>
          </cell>
          <cell r="F5183">
            <v>0</v>
          </cell>
        </row>
        <row r="5184">
          <cell r="B5184">
            <v>104371</v>
          </cell>
          <cell r="C5184" t="str">
            <v>EXECUÇÃO DE PAVIMENTO COM APLICAÇÃO DE PRÉ-MISTURADO A FRIO, CAMADA DE ROLAMENTO - EXCLUSIVE CARGA E TRANSPORTE. AF_11/2019</v>
          </cell>
          <cell r="D5184" t="str">
            <v>M3</v>
          </cell>
          <cell r="E5184">
            <v>0</v>
          </cell>
          <cell r="F5184">
            <v>0</v>
          </cell>
        </row>
        <row r="5185">
          <cell r="B5185">
            <v>96001</v>
          </cell>
          <cell r="C5185" t="str">
            <v>FRESAGEM DE PAVIMENTO ASFÁLTICO (PROFUNDIDADE ATÉ 5,0 CM) - EXCLUSIVE TRANSPORTE. AF_11/2019</v>
          </cell>
          <cell r="D5185" t="str">
            <v>M2</v>
          </cell>
          <cell r="E5185">
            <v>7.22</v>
          </cell>
          <cell r="F5185">
            <v>7.31</v>
          </cell>
        </row>
        <row r="5186">
          <cell r="B5186">
            <v>94880</v>
          </cell>
          <cell r="C5186" t="str">
            <v>ASSENTAMENTO DE TUBO DE PEAD CORRUGADO DE DUPLA PAREDE PARA REDE COLETORA DE ESGOTO, DN 1000 MM, JUNTA ELÁSTICA INTEGRADA (NÃO INCLUI FORNECIMENTO). AF_01/2021</v>
          </cell>
          <cell r="D5186" t="str">
            <v>M</v>
          </cell>
          <cell r="E5186">
            <v>41.27</v>
          </cell>
          <cell r="F5186">
            <v>42.46</v>
          </cell>
        </row>
        <row r="5187">
          <cell r="B5187">
            <v>94882</v>
          </cell>
          <cell r="C5187" t="str">
            <v>ASSENTAMENTO DE TUBO DE PEAD CORRUGADO DE DUPLA PAREDE PARA REDE COLETORA DE ESGOTO, DN 1200 MM, JUNTA ELÁSTICA INTEGRADA (NÃO INCLUI FORNECIMENTO). AF_01/2021</v>
          </cell>
          <cell r="D5187" t="str">
            <v>M</v>
          </cell>
          <cell r="E5187">
            <v>47.91</v>
          </cell>
          <cell r="F5187">
            <v>49.31</v>
          </cell>
        </row>
        <row r="5188">
          <cell r="B5188">
            <v>94884</v>
          </cell>
          <cell r="C5188" t="str">
            <v>ASSENTAMENTO DE TUBO DE PEAD CORRUGADO DE DUPLA PAREDE PARA REDE COLETORA DE ESGOTO, DN 1500 MM, JUNTA ELÁSTICA INTEGRADA (NÃO INCLUI FORNECIMENTO). AF_01/2021</v>
          </cell>
          <cell r="D5188" t="str">
            <v>M</v>
          </cell>
          <cell r="E5188">
            <v>61.37</v>
          </cell>
          <cell r="F5188">
            <v>63.23</v>
          </cell>
        </row>
        <row r="5189">
          <cell r="B5189">
            <v>94870</v>
          </cell>
          <cell r="C5189" t="str">
            <v>ASSENTAMENTO DE TUBO DE PEAD CORRUGADO DE DUPLA PAREDE PARA REDE COLETORA DE ESGOTO, DN 250 MM, JUNTA ELÁSTICA INTEGRADA (NÃO INCLUI FORNECIMENTO). AF_01/2021</v>
          </cell>
          <cell r="D5189" t="str">
            <v>M</v>
          </cell>
          <cell r="E5189">
            <v>1.77</v>
          </cell>
          <cell r="F5189">
            <v>1.82</v>
          </cell>
        </row>
        <row r="5190">
          <cell r="B5190">
            <v>94872</v>
          </cell>
          <cell r="C5190" t="str">
            <v>ASSENTAMENTO DE TUBO DE PEAD CORRUGADO DE DUPLA PAREDE PARA REDE COLETORA DE ESGOTO, DN 300 MM, JUNTA ELÁSTICA INTEGRADA (NÃO INCLUI FORNECIMENTO). AF_01/2021</v>
          </cell>
          <cell r="D5190" t="str">
            <v>M</v>
          </cell>
          <cell r="E5190">
            <v>2.4300000000000002</v>
          </cell>
          <cell r="F5190">
            <v>2.54</v>
          </cell>
        </row>
        <row r="5191">
          <cell r="B5191">
            <v>90746</v>
          </cell>
          <cell r="C5191" t="str">
            <v>ASSENTAMENTO DE TUBO DE PEAD CORRUGADO DE DUPLA PAREDE PARA REDE COLETORA DE ESGOTO, DN 450 MM, JUNTA ELÁSTICA INTEGRADA (NÃO INCLUI FORNECIMENTO). AF_01/2021</v>
          </cell>
          <cell r="D5191" t="str">
            <v>M</v>
          </cell>
          <cell r="E5191">
            <v>3.07</v>
          </cell>
          <cell r="F5191">
            <v>3.31</v>
          </cell>
        </row>
        <row r="5192">
          <cell r="B5192">
            <v>90747</v>
          </cell>
          <cell r="C5192" t="str">
            <v>ASSENTAMENTO DE TUBO DE PEAD CORRUGADO DE DUPLA PAREDE PARA REDE COLETORA DE ESGOTO, DN 600 MM, JUNTA ELÁSTICA INTEGRADA (NÃO INCLUI FORNECIMENTO). AF_01/2021</v>
          </cell>
          <cell r="D5192" t="str">
            <v>M</v>
          </cell>
          <cell r="E5192">
            <v>16.38</v>
          </cell>
          <cell r="F5192">
            <v>16.93</v>
          </cell>
        </row>
        <row r="5193">
          <cell r="B5193">
            <v>94876</v>
          </cell>
          <cell r="C5193" t="str">
            <v>ASSENTAMENTO DE TUBO DE PEAD CORRUGADO DE DUPLA PAREDE PARA REDE COLETORA DE ESGOTO, DN 800 MM, JUNTA ELÁSTICA INTEGRADA (NÃO INCLUI FORNECIMENTO). AF_01/2021</v>
          </cell>
          <cell r="D5193" t="str">
            <v>M</v>
          </cell>
          <cell r="E5193">
            <v>27.62</v>
          </cell>
          <cell r="F5193">
            <v>28.45</v>
          </cell>
        </row>
        <row r="5194">
          <cell r="B5194">
            <v>94878</v>
          </cell>
          <cell r="C5194" t="str">
            <v>ASSENTAMENTO DE TUBO DE PEAD CORRUGADO DE DUPLA PAREDE PARA REDE COLETORA DE ESGOTO, DN 900 MM, JUNTA ELÁSTICA INTEGRADA (NÃO INCLUI FORNECIMENTO). AF_01/2021</v>
          </cell>
          <cell r="D5194" t="str">
            <v>M</v>
          </cell>
          <cell r="E5194">
            <v>31.92</v>
          </cell>
          <cell r="F5194">
            <v>32.9</v>
          </cell>
        </row>
        <row r="5195">
          <cell r="B5195">
            <v>90740</v>
          </cell>
          <cell r="C5195" t="str">
            <v>ASSENTAMENTO DE TUBO DE PVC CORRUGADO DE DUPLA PAREDE PARA REDE COLETORA DE ESGOTO, DN 150 MM, JUNTA ELÁSTICA (NÃO INCLUI FORNECIMENTO). AF_01/2021</v>
          </cell>
          <cell r="D5195" t="str">
            <v>M</v>
          </cell>
          <cell r="E5195">
            <v>3.74</v>
          </cell>
          <cell r="F5195">
            <v>4.04</v>
          </cell>
        </row>
        <row r="5196">
          <cell r="B5196">
            <v>90741</v>
          </cell>
          <cell r="C5196" t="str">
            <v>ASSENTAMENTO DE TUBO DE PVC CORRUGADO DE DUPLA PAREDE PARA REDE COLETORA DE ESGOTO, DN 200 MM, JUNTA ELÁSTICA (NÃO INCLUI FORNECIMENTO). AF_01/2021</v>
          </cell>
          <cell r="D5196" t="str">
            <v>M</v>
          </cell>
          <cell r="E5196">
            <v>4.2699999999999996</v>
          </cell>
          <cell r="F5196">
            <v>4.6100000000000003</v>
          </cell>
        </row>
        <row r="5197">
          <cell r="B5197">
            <v>90742</v>
          </cell>
          <cell r="C5197" t="str">
            <v>ASSENTAMENTO DE TUBO DE PVC CORRUGADO DE DUPLA PAREDE PARA REDE COLETORA DE ESGOTO, DN 250 MM, JUNTA ELÁSTICA (NÃO INCLUI FORNECIMENTO). AF_01/2021</v>
          </cell>
          <cell r="D5197" t="str">
            <v>M</v>
          </cell>
          <cell r="E5197">
            <v>4.79</v>
          </cell>
          <cell r="F5197">
            <v>5.18</v>
          </cell>
        </row>
        <row r="5198">
          <cell r="B5198">
            <v>90743</v>
          </cell>
          <cell r="C5198" t="str">
            <v>ASSENTAMENTO DE TUBO DE PVC CORRUGADO DE DUPLA PAREDE PARA REDE COLETORA DE ESGOTO, DN 300 MM, JUNTA ELÁSTICA (NÃO INCLUI FORNECIMENTO). AF_01/2021</v>
          </cell>
          <cell r="D5198" t="str">
            <v>M</v>
          </cell>
          <cell r="E5198">
            <v>5.32</v>
          </cell>
          <cell r="F5198">
            <v>5.75</v>
          </cell>
        </row>
        <row r="5199">
          <cell r="B5199">
            <v>90744</v>
          </cell>
          <cell r="C5199" t="str">
            <v>ASSENTAMENTO DE TUBO DE PVC CORRUGADO DE DUPLA PAREDE PARA REDE COLETORA DE ESGOTO, DN 350 MM, JUNTA ELÁSTICA (NÃO INCLUI FORNECIMENTO). AF_01/2021</v>
          </cell>
          <cell r="D5199" t="str">
            <v>M</v>
          </cell>
          <cell r="E5199">
            <v>5.85</v>
          </cell>
          <cell r="F5199">
            <v>6.31</v>
          </cell>
        </row>
        <row r="5200">
          <cell r="B5200">
            <v>90745</v>
          </cell>
          <cell r="C5200" t="str">
            <v>ASSENTAMENTO DE TUBO DE PVC CORRUGADO DE DUPLA PAREDE PARA REDE COLETORA DE ESGOTO, DN 400 MM, JUNTA ELÁSTICA (NÃO INCLUI FORNECIMENTO). AF_01/2021</v>
          </cell>
          <cell r="D5200" t="str">
            <v>M</v>
          </cell>
          <cell r="E5200">
            <v>9.36</v>
          </cell>
          <cell r="F5200">
            <v>9.76</v>
          </cell>
        </row>
        <row r="5201">
          <cell r="B5201">
            <v>90733</v>
          </cell>
          <cell r="C5201" t="str">
            <v>ASSENTAMENTO DE TUBO DE PVC PARA REDE COLETORA DE ESGOTO DE PAREDE MACIÇA, DN 100 MM, JUNTA ELÁSTICA (NÃO INCLUI FORNECIMENTO). AF_01/2021</v>
          </cell>
          <cell r="D5201" t="str">
            <v>M</v>
          </cell>
          <cell r="E5201">
            <v>2.83</v>
          </cell>
          <cell r="F5201">
            <v>3.06</v>
          </cell>
        </row>
        <row r="5202">
          <cell r="B5202">
            <v>90734</v>
          </cell>
          <cell r="C5202" t="str">
            <v>ASSENTAMENTO DE TUBO DE PVC PARA REDE COLETORA DE ESGOTO DE PAREDE MACIÇA, DN 150 MM, JUNTA ELÁSTICA, (NÃO INCLUI FORNECIMENTO). AF_01/2021</v>
          </cell>
          <cell r="D5202" t="str">
            <v>M</v>
          </cell>
          <cell r="E5202">
            <v>3.36</v>
          </cell>
          <cell r="F5202">
            <v>3.63</v>
          </cell>
        </row>
        <row r="5203">
          <cell r="B5203">
            <v>90735</v>
          </cell>
          <cell r="C5203" t="str">
            <v>ASSENTAMENTO DE TUBO DE PVC PARA REDE COLETORA DE ESGOTO DE PAREDE MACIÇA, DN 200 MM, JUNTA ELÁSTICA (NÃO INCLUI FORNECIMENTO). AF_01/2021</v>
          </cell>
          <cell r="D5203" t="str">
            <v>M</v>
          </cell>
          <cell r="E5203">
            <v>3.88</v>
          </cell>
          <cell r="F5203">
            <v>4.2</v>
          </cell>
        </row>
        <row r="5204">
          <cell r="B5204">
            <v>90736</v>
          </cell>
          <cell r="C5204" t="str">
            <v>ASSENTAMENTO DE TUBO DE PVC PARA REDE COLETORA DE ESGOTO DE PAREDE MACIÇA, DN 250 MM, JUNTA ELÁSTICA (NÃO INCLUI FORNECIMENTO). AF_01/2021</v>
          </cell>
          <cell r="D5204" t="str">
            <v>M</v>
          </cell>
          <cell r="E5204">
            <v>4.41</v>
          </cell>
          <cell r="F5204">
            <v>4.7699999999999996</v>
          </cell>
        </row>
        <row r="5205">
          <cell r="B5205">
            <v>90737</v>
          </cell>
          <cell r="C5205" t="str">
            <v>ASSENTAMENTO DE TUBO DE PVC PARA REDE COLETORA DE ESGOTO DE PAREDE MACIÇA, DN 300 MM, JUNTA ELÁSTICA (NÃO INCLUI FORNECIMENTO). AF_01/2021</v>
          </cell>
          <cell r="D5205" t="str">
            <v>M</v>
          </cell>
          <cell r="E5205">
            <v>4.93</v>
          </cell>
          <cell r="F5205">
            <v>5.33</v>
          </cell>
        </row>
        <row r="5206">
          <cell r="B5206">
            <v>90738</v>
          </cell>
          <cell r="C5206" t="str">
            <v>ASSENTAMENTO DE TUBO DE PVC PARA REDE COLETORA DE ESGOTO DE PAREDE MACIÇA, DN 350 MM, JUNTA ELÁSTICA (NÃO INCLUI FORNECIMENTO). AF_01/2021</v>
          </cell>
          <cell r="D5206" t="str">
            <v>M</v>
          </cell>
          <cell r="E5206">
            <v>5.47</v>
          </cell>
          <cell r="F5206">
            <v>5.9</v>
          </cell>
        </row>
        <row r="5207">
          <cell r="B5207">
            <v>90739</v>
          </cell>
          <cell r="C5207" t="str">
            <v>ASSENTAMENTO DE TUBO DE PVC PARA REDE COLETORA DE ESGOTO DE PAREDE MACIÇA, DN 400 MM, JUNTA ELÁSTICA (NÃO INCLUI FORNECIMENTO). AF_01/2021</v>
          </cell>
          <cell r="D5207" t="str">
            <v>M</v>
          </cell>
          <cell r="E5207">
            <v>8.3699999999999992</v>
          </cell>
          <cell r="F5207">
            <v>8.74</v>
          </cell>
        </row>
        <row r="5208">
          <cell r="B5208">
            <v>90724</v>
          </cell>
          <cell r="C5208" t="str">
            <v>JUNTA ARGAMASSADA ENTRE TUBO DN 100 MM E O POÇO DE VISITA/ CAIXA DE CONCRETO OU ALVENARIA EM REDES DE ESGOTO. AF_01/2021</v>
          </cell>
          <cell r="D5208" t="str">
            <v>UN</v>
          </cell>
          <cell r="E5208">
            <v>20.420000000000002</v>
          </cell>
          <cell r="F5208">
            <v>21.98</v>
          </cell>
        </row>
        <row r="5209">
          <cell r="B5209">
            <v>102267</v>
          </cell>
          <cell r="C5209" t="str">
            <v>JUNTA ARGAMASSADA ENTRE TUBO DN 1000 MM E O POÇO DE VISITA/ CAIXA DE CONCRETO OU ALVENARIA EM REDES DE ESGOTO. AF_01/2021</v>
          </cell>
          <cell r="D5209" t="str">
            <v>UN</v>
          </cell>
          <cell r="E5209">
            <v>110.68</v>
          </cell>
          <cell r="F5209">
            <v>118.88</v>
          </cell>
        </row>
        <row r="5210">
          <cell r="B5210">
            <v>102268</v>
          </cell>
          <cell r="C5210" t="str">
            <v>JUNTA ARGAMASSADA ENTRE TUBO DN 1200 MM E O POÇO DE VISITA/ CAIXA DE CONCRETO OU ALVENARIA EM REDES DE ESGOTO. AF_01/2021</v>
          </cell>
          <cell r="D5210" t="str">
            <v>UN</v>
          </cell>
          <cell r="E5210">
            <v>124.92</v>
          </cell>
          <cell r="F5210">
            <v>134.16</v>
          </cell>
        </row>
        <row r="5211">
          <cell r="B5211">
            <v>90725</v>
          </cell>
          <cell r="C5211" t="str">
            <v>JUNTA ARGAMASSADA ENTRE TUBO DN 150 MM E O POÇO DE VISITA/ CAIXA DE CONCRETO OU ALVENARIA EM REDES DE ESGOTO. AF_01/2021</v>
          </cell>
          <cell r="D5211" t="str">
            <v>UN</v>
          </cell>
          <cell r="E5211">
            <v>25.17</v>
          </cell>
          <cell r="F5211">
            <v>27.06</v>
          </cell>
        </row>
        <row r="5212">
          <cell r="B5212">
            <v>102269</v>
          </cell>
          <cell r="C5212" t="str">
            <v>JUNTA ARGAMASSADA ENTRE TUBO DN 1500 MM E O POÇO DE VISITA/ CAIXA DE CONCRETO OU ALVENARIA EM REDES DE ESGOTO. AF_01/2021</v>
          </cell>
          <cell r="D5212" t="str">
            <v>UN</v>
          </cell>
          <cell r="E5212">
            <v>153.38</v>
          </cell>
          <cell r="F5212">
            <v>164.73</v>
          </cell>
        </row>
        <row r="5213">
          <cell r="B5213">
            <v>90726</v>
          </cell>
          <cell r="C5213" t="str">
            <v>JUNTA ARGAMASSADA ENTRE TUBO DN 200 MM E O POÇO/ CAIXA DE CONCRETO OU ALVENARIA EM REDES DE ESGOTO. AF_01/2021</v>
          </cell>
          <cell r="D5213" t="str">
            <v>UN</v>
          </cell>
          <cell r="E5213">
            <v>29.98</v>
          </cell>
          <cell r="F5213">
            <v>32.229999999999997</v>
          </cell>
        </row>
        <row r="5214">
          <cell r="B5214">
            <v>90727</v>
          </cell>
          <cell r="C5214" t="str">
            <v>JUNTA ARGAMASSADA ENTRE TUBO DN 250 MM E O POÇO DE VISITA/ CAIXA DE CONCRETO OU ALVENARIA EM REDES DE ESGOTO. AF_01/2021</v>
          </cell>
          <cell r="D5214" t="str">
            <v>UN</v>
          </cell>
          <cell r="E5214">
            <v>34.71</v>
          </cell>
          <cell r="F5214">
            <v>37.32</v>
          </cell>
        </row>
        <row r="5215">
          <cell r="B5215">
            <v>90728</v>
          </cell>
          <cell r="C5215" t="str">
            <v>JUNTA ARGAMASSADA ENTRE TUBO DN 300 MM E O POÇO DE VISITA/ CAIXA DE CONCRETO OU ALVENARIA EM REDES DE ESGOTO. AF_01/2021</v>
          </cell>
          <cell r="D5215" t="str">
            <v>UN</v>
          </cell>
          <cell r="E5215">
            <v>39.47</v>
          </cell>
          <cell r="F5215">
            <v>42.42</v>
          </cell>
        </row>
        <row r="5216">
          <cell r="B5216">
            <v>90729</v>
          </cell>
          <cell r="C5216" t="str">
            <v>JUNTA ARGAMASSADA ENTRE TUBO DN 350 MM E O POÇO DE VISITA/ CAIXA DE CONCRETO OU ALVENARIA EM REDES DE ESGOTO. AF_01/2021</v>
          </cell>
          <cell r="D5216" t="str">
            <v>UN</v>
          </cell>
          <cell r="E5216">
            <v>44.2</v>
          </cell>
          <cell r="F5216">
            <v>47.51</v>
          </cell>
        </row>
        <row r="5217">
          <cell r="B5217">
            <v>90730</v>
          </cell>
          <cell r="C5217" t="str">
            <v>JUNTA ARGAMASSADA ENTRE TUBO DN 400 MM E O POÇO DE VISITA/ CAIXA DE CONCRETO OU ALVENARIA EM REDES DE ESGOTO. AF_01/2021</v>
          </cell>
          <cell r="D5217" t="str">
            <v>UN</v>
          </cell>
          <cell r="E5217">
            <v>48.95</v>
          </cell>
          <cell r="F5217">
            <v>52.6</v>
          </cell>
        </row>
        <row r="5218">
          <cell r="B5218">
            <v>90731</v>
          </cell>
          <cell r="C5218" t="str">
            <v>JUNTA ARGAMASSADA ENTRE TUBO DN 450 MM E O POÇO DE VISITA/ CAIXA DE CONCRETO OU ALVENARIA EM REDES DE ESGOTO. AF_01/2021</v>
          </cell>
          <cell r="D5218" t="str">
            <v>UN</v>
          </cell>
          <cell r="E5218">
            <v>53.69</v>
          </cell>
          <cell r="F5218">
            <v>57.69</v>
          </cell>
        </row>
        <row r="5219">
          <cell r="B5219">
            <v>90732</v>
          </cell>
          <cell r="C5219" t="str">
            <v>JUNTA ARGAMASSADA ENTRE TUBO DN 600 MM E O POÇO DE VISITA/ CAIXA DE CONCRETO OU ALVENARIA EM REDES DE ESGOTO. AF_01/2021</v>
          </cell>
          <cell r="D5219" t="str">
            <v>UN</v>
          </cell>
          <cell r="E5219">
            <v>67.930000000000007</v>
          </cell>
          <cell r="F5219">
            <v>72.97</v>
          </cell>
        </row>
        <row r="5220">
          <cell r="B5220">
            <v>102265</v>
          </cell>
          <cell r="C5220" t="str">
            <v>JUNTA ARGAMASSADA ENTRE TUBO DN 800 MM E O POÇO DE VISITA/ CAIXA DE CONCRETO OU ALVENARIA EM REDES DE ESGOTO. AF_01/2021</v>
          </cell>
          <cell r="D5220" t="str">
            <v>UN</v>
          </cell>
          <cell r="E5220">
            <v>86.9</v>
          </cell>
          <cell r="F5220">
            <v>93.35</v>
          </cell>
        </row>
        <row r="5221">
          <cell r="B5221">
            <v>102266</v>
          </cell>
          <cell r="C5221" t="str">
            <v>JUNTA ARGAMASSADA ENTRE TUBO DN 900 MM E O POÇO DE VISITA/ CAIXA DE CONCRETO OU ALVENARIA EM REDES DE ESGOTO. AF_01/2021</v>
          </cell>
          <cell r="D5221" t="str">
            <v>UN</v>
          </cell>
          <cell r="E5221">
            <v>96.38</v>
          </cell>
          <cell r="F5221">
            <v>103.53</v>
          </cell>
        </row>
        <row r="5222">
          <cell r="B5222">
            <v>94879</v>
          </cell>
          <cell r="C5222" t="str">
            <v>TUBO DE PEAD CORRUGADO DE DUPLA PAREDE PARA REDE COLETORA DE ESGOTO, DN 1000 MM, JUNTA ELÁSTICA INTEGRADA - FORNECIMENTO E ASSENTAMENTO. AF_01/2021</v>
          </cell>
          <cell r="D5222" t="str">
            <v>M</v>
          </cell>
          <cell r="E5222">
            <v>1671.82</v>
          </cell>
          <cell r="F5222">
            <v>1673.01</v>
          </cell>
        </row>
        <row r="5223">
          <cell r="B5223">
            <v>94881</v>
          </cell>
          <cell r="C5223" t="str">
            <v>TUBO DE PEAD CORRUGADO DE DUPLA PAREDE PARA REDE COLETORA DE ESGOTO, DN 1200 MM, JUNTA ELÁSTICA INTEGRADA - FORNECIMENTO E ASSENTAMENTO. AF_01/2021</v>
          </cell>
          <cell r="D5223" t="str">
            <v>M</v>
          </cell>
          <cell r="E5223">
            <v>2301.44</v>
          </cell>
          <cell r="F5223">
            <v>2302.84</v>
          </cell>
        </row>
        <row r="5224">
          <cell r="B5224">
            <v>94869</v>
          </cell>
          <cell r="C5224" t="str">
            <v>TUBO DE PEAD CORRUGADO DE DUPLA PAREDE PARA REDE COLETORA DE ESGOTO, DN 250 MM, JUNTA ELÁSTICA INTEGRADA - FORNECIMENTO E ASSENTAMENTO. AF_01/2021</v>
          </cell>
          <cell r="D5224" t="str">
            <v>M</v>
          </cell>
          <cell r="E5224">
            <v>117.72</v>
          </cell>
          <cell r="F5224">
            <v>117.77</v>
          </cell>
        </row>
        <row r="5225">
          <cell r="B5225">
            <v>94871</v>
          </cell>
          <cell r="C5225" t="str">
            <v>TUBO DE PEAD CORRUGADO DE DUPLA PAREDE PARA REDE COLETORA DE ESGOTO, DN 300 MM, JUNTA ELÁSTICA INTEGRADA - FORNECIMENTO E ASSENTAMENTO. AF_01/2021</v>
          </cell>
          <cell r="D5225" t="str">
            <v>M</v>
          </cell>
          <cell r="E5225">
            <v>184.09</v>
          </cell>
          <cell r="F5225">
            <v>184.2</v>
          </cell>
        </row>
        <row r="5226">
          <cell r="B5226">
            <v>90708</v>
          </cell>
          <cell r="C5226" t="str">
            <v>TUBO DE PEAD CORRUGADO DE DUPLA PAREDE PARA REDE COLETORA DE ESGOTO, DN 600 MM, JUNTA ELÁSTICA INTEGRADA - FORNECIMENTO E ASSENTAMENTO. AF_01/2021</v>
          </cell>
          <cell r="D5226" t="str">
            <v>M</v>
          </cell>
          <cell r="E5226">
            <v>668.99</v>
          </cell>
          <cell r="F5226">
            <v>669.54</v>
          </cell>
        </row>
        <row r="5227">
          <cell r="B5227">
            <v>94875</v>
          </cell>
          <cell r="C5227" t="str">
            <v>TUBO DE PEAD CORRUGADO DE DUPLA PAREDE PARA REDE COLETORA DE ESGOTO, DN 800 MM, JUNTA ELÁSTICA INTEGRADA - FORNECIMENTO E ASSENTAMENTO. AF_01/2021</v>
          </cell>
          <cell r="D5227" t="str">
            <v>M</v>
          </cell>
          <cell r="E5227">
            <v>1086.0899999999999</v>
          </cell>
          <cell r="F5227">
            <v>1086.92</v>
          </cell>
        </row>
        <row r="5228">
          <cell r="B5228">
            <v>102264</v>
          </cell>
          <cell r="C5228" t="str">
            <v>TUBO DE PVC BRANCO PARA REDE COLETORA DE ESGOTO CONDOMINIAL DE PAREDE MACIÇA, DN 100 MM, JUNTA ELÁSTICA - FORNECIMENTO E ASSENTAMENTO. AF_01/2021</v>
          </cell>
          <cell r="D5228" t="str">
            <v>M</v>
          </cell>
          <cell r="E5228">
            <v>17.84</v>
          </cell>
          <cell r="F5228">
            <v>18.07</v>
          </cell>
        </row>
        <row r="5229">
          <cell r="B5229">
            <v>90701</v>
          </cell>
          <cell r="C5229" t="str">
            <v>TUBO DE PVC CORRUGADO DE DUPLA PAREDE PARA REDE COLETORA DE ESGOTO, DN 150 MM, JUNTA ELÁSTICA - FORNECIMENTO E ASSENTAMENTO. AF_01/2021</v>
          </cell>
          <cell r="D5229" t="str">
            <v>M</v>
          </cell>
          <cell r="E5229">
            <v>61.8</v>
          </cell>
          <cell r="F5229">
            <v>62.1</v>
          </cell>
        </row>
        <row r="5230">
          <cell r="B5230">
            <v>90702</v>
          </cell>
          <cell r="C5230" t="str">
            <v>TUBO DE PVC CORRUGADO DE DUPLA PAREDE PARA REDE COLETORA DE ESGOTO, DN 200 MM, JUNTA ELÁSTICA - FORNECIMENTO E ASSENTAMENTO. AF_01/2021</v>
          </cell>
          <cell r="D5230" t="str">
            <v>M</v>
          </cell>
          <cell r="E5230">
            <v>102.35</v>
          </cell>
          <cell r="F5230">
            <v>102.69</v>
          </cell>
        </row>
        <row r="5231">
          <cell r="B5231">
            <v>90703</v>
          </cell>
          <cell r="C5231" t="str">
            <v>TUBO DE PVC CORRUGADO DE DUPLA PAREDE PARA REDE COLETORA DE ESGOTO, DN 250 MM, JUNTA ELÁSTICA - FORNECIMENTO E ASSENTAMENTO. AF_01/2021</v>
          </cell>
          <cell r="D5231" t="str">
            <v>M</v>
          </cell>
          <cell r="E5231">
            <v>161.44999999999999</v>
          </cell>
          <cell r="F5231">
            <v>161.84</v>
          </cell>
        </row>
        <row r="5232">
          <cell r="B5232">
            <v>90704</v>
          </cell>
          <cell r="C5232" t="str">
            <v>TUBO DE PVC CORRUGADO DE DUPLA PAREDE PARA REDE COLETORA DE ESGOTO, DN 300 MM, JUNTA ELÁSTICA - FORNECIMENTO E ASSENTAMENTO. AF_01/2021</v>
          </cell>
          <cell r="D5232" t="str">
            <v>M</v>
          </cell>
          <cell r="E5232">
            <v>242.05</v>
          </cell>
          <cell r="F5232">
            <v>242.48</v>
          </cell>
        </row>
        <row r="5233">
          <cell r="B5233">
            <v>90705</v>
          </cell>
          <cell r="C5233" t="str">
            <v>TUBO DE PVC CORRUGADO DE DUPLA PAREDE PARA REDE COLETORA DE ESGOTO, DN 350 MM, JUNTA ELÁSTICA - FORNECIMENTO E ASSENTAMENTO. AF_01/2021</v>
          </cell>
          <cell r="D5233" t="str">
            <v>M</v>
          </cell>
          <cell r="E5233">
            <v>313.05</v>
          </cell>
          <cell r="F5233">
            <v>313.51</v>
          </cell>
        </row>
        <row r="5234">
          <cell r="B5234">
            <v>90706</v>
          </cell>
          <cell r="C5234" t="str">
            <v>TUBO DE PVC CORRUGADO DE DUPLA PAREDE PARA REDE COLETORA DE ESGOTO, DN 400 MM, JUNTA ELÁSTICA - FORNECIMENTO E ASSENTAMENTO. AF_01/2021</v>
          </cell>
          <cell r="D5234" t="str">
            <v>M</v>
          </cell>
          <cell r="E5234">
            <v>415.89</v>
          </cell>
          <cell r="F5234">
            <v>416.29</v>
          </cell>
        </row>
        <row r="5235">
          <cell r="B5235">
            <v>90694</v>
          </cell>
          <cell r="C5235" t="str">
            <v>TUBO DE PVC PARA REDE COLETORA DE ESGOTO DE PAREDE MACIÇA, DN 100 MM, JUNTA ELÁSTICA - FORNECIMENTO E ASSENTAMENTO. AF_01/2021</v>
          </cell>
          <cell r="D5235" t="str">
            <v>M</v>
          </cell>
          <cell r="E5235">
            <v>40.92</v>
          </cell>
          <cell r="F5235">
            <v>41.15</v>
          </cell>
        </row>
        <row r="5236">
          <cell r="B5236">
            <v>90695</v>
          </cell>
          <cell r="C5236" t="str">
            <v>TUBO DE PVC PARA REDE COLETORA DE ESGOTO DE PAREDE MACIÇA, DN 150 MM, JUNTA ELÁSTICA - FORNECIMENTO E ASSENTAMENTO. AF_01/2021</v>
          </cell>
          <cell r="D5236" t="str">
            <v>M</v>
          </cell>
          <cell r="E5236">
            <v>77.900000000000006</v>
          </cell>
          <cell r="F5236">
            <v>78.17</v>
          </cell>
        </row>
        <row r="5237">
          <cell r="B5237">
            <v>90696</v>
          </cell>
          <cell r="C5237" t="str">
            <v>TUBO DE PVC PARA REDE COLETORA DE ESGOTO DE PAREDE MACIÇA, DN 200 MM, JUNTA ELÁSTICA - FORNECIMENTO E ASSENTAMENTO. AF_01/2021</v>
          </cell>
          <cell r="D5237" t="str">
            <v>M</v>
          </cell>
          <cell r="E5237">
            <v>130.25</v>
          </cell>
          <cell r="F5237">
            <v>130.57</v>
          </cell>
        </row>
        <row r="5238">
          <cell r="B5238">
            <v>90697</v>
          </cell>
          <cell r="C5238" t="str">
            <v>TUBO DE PVC PARA REDE COLETORA DE ESGOTO DE PAREDE MACIÇA, DN 250 MM, JUNTA ELÁSTICA - FORNECIMENTO E ASSENTAMENTO. AF_01/2021</v>
          </cell>
          <cell r="D5238" t="str">
            <v>M</v>
          </cell>
          <cell r="E5238">
            <v>202.2</v>
          </cell>
          <cell r="F5238">
            <v>202.56</v>
          </cell>
        </row>
        <row r="5239">
          <cell r="B5239">
            <v>90698</v>
          </cell>
          <cell r="C5239" t="str">
            <v>TUBO DE PVC PARA REDE COLETORA DE ESGOTO DE PAREDE MACIÇA, DN 300 MM, JUNTA ELÁSTICA, FORNECIMENTO E ASSENTAMENTO. AF_01/2021</v>
          </cell>
          <cell r="D5239" t="str">
            <v>M</v>
          </cell>
          <cell r="E5239">
            <v>309.17</v>
          </cell>
          <cell r="F5239">
            <v>309.57</v>
          </cell>
        </row>
        <row r="5240">
          <cell r="B5240">
            <v>90699</v>
          </cell>
          <cell r="C5240" t="str">
            <v>TUBO DE PVC PARA REDE COLETORA DE ESGOTO DE PAREDE MACIÇA, DN 350 MM, JUNTA ELÁSTICA - FORNECIMENTO E ASSENTAMENTO. AF_01/2021</v>
          </cell>
          <cell r="D5240" t="str">
            <v>M</v>
          </cell>
          <cell r="E5240">
            <v>435.26</v>
          </cell>
          <cell r="F5240">
            <v>435.69</v>
          </cell>
        </row>
        <row r="5241">
          <cell r="B5241">
            <v>90700</v>
          </cell>
          <cell r="C5241" t="str">
            <v>TUBO DE PVC PARA REDE COLETORA DE ESGOTO DE PAREDE MACIÇA, DN 400 MM, JUNTA ELÁSTICA FORNECIMENTO E ASSENTAMENTO. AF_01/2021</v>
          </cell>
          <cell r="D5241" t="str">
            <v>M</v>
          </cell>
          <cell r="E5241">
            <v>508.91</v>
          </cell>
          <cell r="F5241">
            <v>509.28</v>
          </cell>
        </row>
        <row r="5242">
          <cell r="B5242">
            <v>105378</v>
          </cell>
          <cell r="C5242" t="str">
            <v>ASSENTAMENTO DE CONEXÃO 2 ACESSOS ALINHADOS DE FERRO FUNDIDO PARA REDE DE ÁGUA, DN 100, JUNTA ELÁSTICA, INSTALADO EM LOCAL COM NÍVEL ALTO DE INTERFERÊNCIAS (NÃO INCLUI FORNECIMENTO). AF_05/2024</v>
          </cell>
          <cell r="D5242" t="str">
            <v>UN</v>
          </cell>
          <cell r="E5242">
            <v>10.61</v>
          </cell>
          <cell r="F5242">
            <v>11.09</v>
          </cell>
        </row>
        <row r="5243">
          <cell r="B5243">
            <v>105373</v>
          </cell>
          <cell r="C5243" t="str">
            <v>ASSENTAMENTO DE CONEXÃO 2 ACESSOS ALINHADOS DE FERRO FUNDIDO PARA REDE DE ÁGUA, DN 100, JUNTA ELÁSTICA, INSTALADO EM LOCAL COM NÍVEL BAIXO DE INTERFERÊNCIAS (NÃO INCLUI FORNECIMENTO). AF_05/2024</v>
          </cell>
          <cell r="D5243" t="str">
            <v>UN</v>
          </cell>
          <cell r="E5243">
            <v>8.31</v>
          </cell>
          <cell r="F5243">
            <v>8.67</v>
          </cell>
        </row>
        <row r="5244">
          <cell r="B5244">
            <v>105380</v>
          </cell>
          <cell r="C5244" t="str">
            <v>ASSENTAMENTO DE CONEXÃO 2 ACESSOS ALINHADOS DE FERRO FUNDIDO PARA REDE DE ÁGUA, DN 1000, JUNTA ELÁSTICA, INSTALADO EM LOCAL COM NÍVEL ALTO DE INTERFERÊNCIAS (NÃO INCLUI FORNECIMENTO). AF_05/2024</v>
          </cell>
          <cell r="D5244" t="str">
            <v>UN</v>
          </cell>
          <cell r="E5244">
            <v>86.78</v>
          </cell>
          <cell r="F5244">
            <v>90.71</v>
          </cell>
        </row>
        <row r="5245">
          <cell r="B5245">
            <v>105267</v>
          </cell>
          <cell r="C5245" t="str">
            <v>ASSENTAMENTO DE CONEXÃO 2 ACESSOS ALINHADOS DE FERRO FUNDIDO PARA REDE DE ÁGUA, DN 1000, JUNTA ELÁSTICA, INSTALADO EM LOCAL COM NÍVEL BAIXO DE INTERFERÊNCIAS (NÃO INCLUI FORNECIMENTO). AF_05/2024</v>
          </cell>
          <cell r="D5245" t="str">
            <v>UN</v>
          </cell>
          <cell r="E5245">
            <v>70.010000000000005</v>
          </cell>
          <cell r="F5245">
            <v>73.31</v>
          </cell>
        </row>
        <row r="5246">
          <cell r="B5246">
            <v>105249</v>
          </cell>
          <cell r="C5246" t="str">
            <v>ASSENTAMENTO DE CONEXÃO 2 ACESSOS ALINHADOS DE FERRO FUNDIDO PARA REDE DE ÁGUA, DN 1200, JUNTA ELÁSTICA, INSTALADO EM LOCAL COM NÍVEL ALTO DE INTERFERÊNCIAS (NÃO INCLUI FORNECIMENTO). AF_05/2024</v>
          </cell>
          <cell r="D5246" t="str">
            <v>UN</v>
          </cell>
          <cell r="E5246">
            <v>106.16</v>
          </cell>
          <cell r="F5246">
            <v>110.85</v>
          </cell>
        </row>
        <row r="5247">
          <cell r="B5247">
            <v>105268</v>
          </cell>
          <cell r="C5247" t="str">
            <v>ASSENTAMENTO DE CONEXÃO 2 ACESSOS ALINHADOS DE FERRO FUNDIDO PARA REDE DE ÁGUA, DN 1200, JUNTA ELÁSTICA, INSTALADO EM LOCAL COM NÍVEL BAIXO DE INTERFERÊNCIAS (NÃO INCLUI FORNECIMENTO). AF_05/2024</v>
          </cell>
          <cell r="D5247" t="str">
            <v>UN</v>
          </cell>
          <cell r="E5247">
            <v>86.38</v>
          </cell>
          <cell r="F5247">
            <v>90.34</v>
          </cell>
        </row>
        <row r="5248">
          <cell r="B5248">
            <v>105379</v>
          </cell>
          <cell r="C5248" t="str">
            <v>ASSENTAMENTO DE CONEXÃO 2 ACESSOS ALINHADOS DE FERRO FUNDIDO PARA REDE DE ÁGUA, DN 150, JUNTA ELÁSTICA, INSTALADO EM LOCAL COM NÍVEL ALTO DE INTERFERÊNCIAS (NÃO INCLUI FORNECIMENTO). AF_05/2024</v>
          </cell>
          <cell r="D5248" t="str">
            <v>UN</v>
          </cell>
          <cell r="E5248">
            <v>13.97</v>
          </cell>
          <cell r="F5248">
            <v>14.64</v>
          </cell>
        </row>
        <row r="5249">
          <cell r="B5249">
            <v>105388</v>
          </cell>
          <cell r="C5249" t="str">
            <v>ASSENTAMENTO DE CONEXÃO 2 ACESSOS ALINHADOS DE FERRO FUNDIDO PARA REDE DE ÁGUA, DN 150, JUNTA ELÁSTICA, INSTALADO EM LOCAL COM NÍVEL BAIXO DE INTERFERÊNCIAS (NÃO INCLUI FORNECIMENTO). AF_05/2024</v>
          </cell>
          <cell r="D5249" t="str">
            <v>UN</v>
          </cell>
          <cell r="E5249">
            <v>11.11</v>
          </cell>
          <cell r="F5249">
            <v>11.65</v>
          </cell>
        </row>
        <row r="5250">
          <cell r="B5250">
            <v>105392</v>
          </cell>
          <cell r="C5250" t="str">
            <v>ASSENTAMENTO DE CONEXÃO 2 ACESSOS ALINHADOS DE FERRO FUNDIDO PARA REDE DE ÁGUA, DN 200, JUNTA ELÁSTICA, INSTALADO EM LOCAL COM NÍVEL ALTO DE INTERFERÊNCIAS (NÃO INCLUI FORNECIMENTO). AF_05/2024</v>
          </cell>
          <cell r="D5250" t="str">
            <v>UN</v>
          </cell>
          <cell r="E5250">
            <v>17.350000000000001</v>
          </cell>
          <cell r="F5250">
            <v>18.22</v>
          </cell>
        </row>
        <row r="5251">
          <cell r="B5251">
            <v>105389</v>
          </cell>
          <cell r="C5251" t="str">
            <v>ASSENTAMENTO DE CONEXÃO 2 ACESSOS ALINHADOS DE FERRO FUNDIDO PARA REDE DE ÁGUA, DN 200, JUNTA ELÁSTICA, INSTALADO EM LOCAL COM NÍVEL BAIXO DE INTERFERÊNCIAS (NÃO INCLUI FORNECIMENTO). AF_05/2024</v>
          </cell>
          <cell r="D5251" t="str">
            <v>UN</v>
          </cell>
          <cell r="E5251">
            <v>13.93</v>
          </cell>
          <cell r="F5251">
            <v>14.64</v>
          </cell>
        </row>
        <row r="5252">
          <cell r="B5252">
            <v>105393</v>
          </cell>
          <cell r="C5252" t="str">
            <v>ASSENTAMENTO DE CONEXÃO 2 ACESSOS ALINHADOS DE FERRO FUNDIDO PARA REDE DE ÁGUA, DN 250, JUNTA ELÁSTICA, INSTALADO EM LOCAL COM NÍVEL ALTO DE INTERFERÊNCIAS (NÃO INCLUI FORNECIMENTO). AF_05/2024</v>
          </cell>
          <cell r="D5252" t="str">
            <v>UN</v>
          </cell>
          <cell r="E5252">
            <v>20.88</v>
          </cell>
          <cell r="F5252">
            <v>21.94</v>
          </cell>
        </row>
        <row r="5253">
          <cell r="B5253">
            <v>105316</v>
          </cell>
          <cell r="C5253" t="str">
            <v>ASSENTAMENTO DE CONEXÃO 2 ACESSOS ALINHADOS DE FERRO FUNDIDO PARA REDE DE ÁGUA, DN 250, JUNTA ELÁSTICA, INSTALADO EM LOCAL COM NÍVEL BAIXO DE INTERFERÊNCIAS (NÃO INCLUI FORNECIMENTO). AF_05/2024</v>
          </cell>
          <cell r="D5253" t="str">
            <v>UN</v>
          </cell>
          <cell r="E5253">
            <v>16.899999999999999</v>
          </cell>
          <cell r="F5253">
            <v>17.77</v>
          </cell>
        </row>
        <row r="5254">
          <cell r="B5254">
            <v>105394</v>
          </cell>
          <cell r="C5254" t="str">
            <v>ASSENTAMENTO DE CONEXÃO 2 ACESSOS ALINHADOS DE FERRO FUNDIDO PARA REDE DE ÁGUA, DN 300, JUNTA ELÁSTICA, INSTALADO EM LOCAL COM NÍVEL ALTO DE INTERFERÊNCIAS (NÃO INCLUI FORNECIMENTO). AF_05/2024</v>
          </cell>
          <cell r="D5254" t="str">
            <v>UN</v>
          </cell>
          <cell r="E5254">
            <v>24.38</v>
          </cell>
          <cell r="F5254">
            <v>25.63</v>
          </cell>
        </row>
        <row r="5255">
          <cell r="B5255">
            <v>105317</v>
          </cell>
          <cell r="C5255" t="str">
            <v>ASSENTAMENTO DE CONEXÃO 2 ACESSOS ALINHADOS DE FERRO FUNDIDO PARA REDE DE ÁGUA, DN 300, JUNTA ELÁSTICA, INSTALADO EM LOCAL COM NÍVEL BAIXO DE INTERFERÊNCIAS (NÃO INCLUI FORNECIMENTO). AF_05/2024</v>
          </cell>
          <cell r="D5255" t="str">
            <v>UN</v>
          </cell>
          <cell r="E5255">
            <v>19.850000000000001</v>
          </cell>
          <cell r="F5255">
            <v>20.88</v>
          </cell>
        </row>
        <row r="5256">
          <cell r="B5256">
            <v>105395</v>
          </cell>
          <cell r="C5256" t="str">
            <v>ASSENTAMENTO DE CONEXÃO 2 ACESSOS ALINHADOS DE FERRO FUNDIDO PARA REDE DE ÁGUA, DN 350, JUNTA ELÁSTICA, INSTALADO EM LOCAL COM NÍVEL ALTO DE INTERFERÊNCIAS (NÃO INCLUI FORNECIMENTO). AF_05/2024</v>
          </cell>
          <cell r="D5256" t="str">
            <v>UN</v>
          </cell>
          <cell r="E5256">
            <v>27.9</v>
          </cell>
          <cell r="F5256">
            <v>29.34</v>
          </cell>
        </row>
        <row r="5257">
          <cell r="B5257">
            <v>105318</v>
          </cell>
          <cell r="C5257" t="str">
            <v>ASSENTAMENTO DE CONEXÃO 2 ACESSOS ALINHADOS DE FERRO FUNDIDO PARA REDE DE ÁGUA, DN 350, JUNTA ELÁSTICA, INSTALADO EM LOCAL COM NÍVEL BAIXO DE INTERFERÊNCIAS (NÃO INCLUI FORNECIMENTO). AF_05/2024</v>
          </cell>
          <cell r="D5257" t="str">
            <v>UN</v>
          </cell>
          <cell r="E5257">
            <v>22.8</v>
          </cell>
          <cell r="F5257">
            <v>24</v>
          </cell>
        </row>
        <row r="5258">
          <cell r="B5258">
            <v>105396</v>
          </cell>
          <cell r="C5258" t="str">
            <v>ASSENTAMENTO DE CONEXÃO 2 ACESSOS ALINHADOS DE FERRO FUNDIDO PARA REDE DE ÁGUA, DN 400, JUNTA ELÁSTICA, INSTALADO EM LOCAL COM NÍVEL ALTO DE INTERFERÊNCIAS (NÃO INCLUI FORNECIMENTO). AF_05/2024</v>
          </cell>
          <cell r="D5258" t="str">
            <v>UN</v>
          </cell>
          <cell r="E5258">
            <v>31.4</v>
          </cell>
          <cell r="F5258">
            <v>33.04</v>
          </cell>
        </row>
        <row r="5259">
          <cell r="B5259">
            <v>105258</v>
          </cell>
          <cell r="C5259" t="str">
            <v>ASSENTAMENTO DE CONEXÃO 2 ACESSOS ALINHADOS DE FERRO FUNDIDO PARA REDE DE ÁGUA, DN 400, JUNTA ELÁSTICA, INSTALADO EM LOCAL COM NÍVEL BAIXO DE INTERFERÊNCIAS (NÃO INCLUI FORNECIMENTO). AF_05/2024</v>
          </cell>
          <cell r="D5259" t="str">
            <v>UN</v>
          </cell>
          <cell r="E5259">
            <v>25.76</v>
          </cell>
          <cell r="F5259">
            <v>27.12</v>
          </cell>
        </row>
        <row r="5260">
          <cell r="B5260">
            <v>105397</v>
          </cell>
          <cell r="C5260" t="str">
            <v>ASSENTAMENTO DE CONEXÃO 2 ACESSOS ALINHADOS DE FERRO FUNDIDO PARA REDE DE ÁGUA, DN 450, JUNTA ELÁSTICA, INSTALADO EM LOCAL COM NÍVEL ALTO DE INTERFERÊNCIAS (NÃO INCLUI FORNECIMENTO). AF_05/2024</v>
          </cell>
          <cell r="D5260" t="str">
            <v>UN</v>
          </cell>
          <cell r="E5260">
            <v>35.03</v>
          </cell>
          <cell r="F5260">
            <v>36.880000000000003</v>
          </cell>
        </row>
        <row r="5261">
          <cell r="B5261">
            <v>105261</v>
          </cell>
          <cell r="C5261" t="str">
            <v>ASSENTAMENTO DE CONEXÃO 2 ACESSOS ALINHADOS DE FERRO FUNDIDO PARA REDE DE ÁGUA, DN 450, JUNTA ELÁSTICA, INSTALADO EM LOCAL COM NÍVEL BAIXO DE INTERFERÊNCIAS (NÃO INCLUI FORNECIMENTO). AF_05/2024</v>
          </cell>
          <cell r="D5261" t="str">
            <v>UN</v>
          </cell>
          <cell r="E5261">
            <v>28.84</v>
          </cell>
          <cell r="F5261">
            <v>30.35</v>
          </cell>
        </row>
        <row r="5262">
          <cell r="B5262">
            <v>105398</v>
          </cell>
          <cell r="C5262" t="str">
            <v>ASSENTAMENTO DE CONEXÃO 2 ACESSOS ALINHADOS DE FERRO FUNDIDO PARA REDE DE ÁGUA, DN 500, JUNTA ELÁSTICA, INSTALADO EM LOCAL COM NÍVEL ALTO DE INTERFERÊNCIAS (NÃO INCLUI FORNECIMENTO). AF_05/2024</v>
          </cell>
          <cell r="D5262" t="str">
            <v>UN</v>
          </cell>
          <cell r="E5262">
            <v>46.3</v>
          </cell>
          <cell r="F5262">
            <v>48.32</v>
          </cell>
        </row>
        <row r="5263">
          <cell r="B5263">
            <v>105262</v>
          </cell>
          <cell r="C5263" t="str">
            <v>ASSENTAMENTO DE CONEXÃO 2 ACESSOS ALINHADOS DE FERRO FUNDIDO PARA REDE DE ÁGUA, DN 500, JUNTA ELÁSTICA, INSTALADO EM LOCAL COM NÍVEL BAIXO DE INTERFERÊNCIAS (NÃO INCLUI FORNECIMENTO). AF_05/2024</v>
          </cell>
          <cell r="D5263" t="str">
            <v>UN</v>
          </cell>
          <cell r="E5263">
            <v>37.01</v>
          </cell>
          <cell r="F5263">
            <v>38.69</v>
          </cell>
        </row>
        <row r="5264">
          <cell r="B5264">
            <v>105399</v>
          </cell>
          <cell r="C5264" t="str">
            <v>ASSENTAMENTO DE CONEXÃO 2 ACESSOS ALINHADOS DE FERRO FUNDIDO PARA REDE DE ÁGUA, DN 600, JUNTA ELÁSTICA, INSTALADO EM LOCAL COM NÍVEL ALTO DE INTERFERÊNCIAS (NÃO INCLUI FORNECIMENTO). AF_05/2024</v>
          </cell>
          <cell r="D5264" t="str">
            <v>UN</v>
          </cell>
          <cell r="E5264">
            <v>54.73</v>
          </cell>
          <cell r="F5264">
            <v>57.12</v>
          </cell>
        </row>
        <row r="5265">
          <cell r="B5265">
            <v>105263</v>
          </cell>
          <cell r="C5265" t="str">
            <v>ASSENTAMENTO DE CONEXÃO 2 ACESSOS ALINHADOS DE FERRO FUNDIDO PARA REDE DE ÁGUA, DN 600, JUNTA ELÁSTICA, INSTALADO EM LOCAL COM NÍVEL BAIXO DE INTERFERÊNCIAS (NÃO INCLUI FORNECIMENTO). AF_05/2024</v>
          </cell>
          <cell r="D5265" t="str">
            <v>UN</v>
          </cell>
          <cell r="E5265">
            <v>43.93</v>
          </cell>
          <cell r="F5265">
            <v>45.95</v>
          </cell>
        </row>
        <row r="5266">
          <cell r="B5266">
            <v>105400</v>
          </cell>
          <cell r="C5266" t="str">
            <v>ASSENTAMENTO DE CONEXÃO 2 ACESSOS ALINHADOS DE FERRO FUNDIDO PARA REDE DE ÁGUA, DN 700, JUNTA ELÁSTICA, INSTALADO EM LOCAL COM NÍVEL ALTO DE INTERFERÊNCIAS (NÃO INCLUI FORNECIMENTO). AF_05/2024</v>
          </cell>
          <cell r="D5266" t="str">
            <v>UN</v>
          </cell>
          <cell r="E5266">
            <v>62.4</v>
          </cell>
          <cell r="F5266">
            <v>65.2</v>
          </cell>
        </row>
        <row r="5267">
          <cell r="B5267">
            <v>105264</v>
          </cell>
          <cell r="C5267" t="str">
            <v>ASSENTAMENTO DE CONEXÃO 2 ACESSOS ALINHADOS DE FERRO FUNDIDO PARA REDE DE ÁGUA, DN 700, JUNTA ELÁSTICA, INSTALADO EM LOCAL COM NÍVEL BAIXO DE INTERFERÊNCIAS (NÃO INCLUI FORNECIMENTO). AF_05/2024</v>
          </cell>
          <cell r="D5267" t="str">
            <v>UN</v>
          </cell>
          <cell r="E5267">
            <v>50.11</v>
          </cell>
          <cell r="F5267">
            <v>52.46</v>
          </cell>
        </row>
        <row r="5268">
          <cell r="B5268">
            <v>105297</v>
          </cell>
          <cell r="C5268" t="str">
            <v>ASSENTAMENTO DE CONEXÃO 2 ACESSOS ALINHADOS DE FERRO FUNDIDO PARA REDE DE ÁGUA, DN 80, JUNTA ELÁSTICA, INSTALADO EM LOCAL COM NÍVEL ALTO DE INTERFERÊNCIAS (NÃO INCLUI FORNECIMENTO). AF_05/2024</v>
          </cell>
          <cell r="D5268" t="str">
            <v>UN</v>
          </cell>
          <cell r="E5268">
            <v>9.23</v>
          </cell>
          <cell r="F5268">
            <v>9.64</v>
          </cell>
        </row>
        <row r="5269">
          <cell r="B5269">
            <v>105372</v>
          </cell>
          <cell r="C5269" t="str">
            <v>ASSENTAMENTO DE CONEXÃO 2 ACESSOS ALINHADOS DE FERRO FUNDIDO PARA REDE DE ÁGUA, DN 80, JUNTA ELÁSTICA, INSTALADO EM LOCAL COM NÍVEL BAIXO DE INTERFERÊNCIAS (NÃO INCLUI FORNECIMENTO). AF_05/2024</v>
          </cell>
          <cell r="D5269" t="str">
            <v>UN</v>
          </cell>
          <cell r="E5269">
            <v>7.14</v>
          </cell>
          <cell r="F5269">
            <v>7.47</v>
          </cell>
        </row>
        <row r="5270">
          <cell r="B5270">
            <v>105401</v>
          </cell>
          <cell r="C5270" t="str">
            <v>ASSENTAMENTO DE CONEXÃO 2 ACESSOS ALINHADOS DE FERRO FUNDIDO PARA REDE DE ÁGUA, DN 800, JUNTA ELÁSTICA, INSTALADO EM LOCAL COM NÍVEL ALTO DE INTERFERÊNCIAS (NÃO INCLUI FORNECIMENTO). AF_05/2024</v>
          </cell>
          <cell r="D5270" t="str">
            <v>UN</v>
          </cell>
          <cell r="E5270">
            <v>70.349999999999994</v>
          </cell>
          <cell r="F5270">
            <v>73.52</v>
          </cell>
        </row>
        <row r="5271">
          <cell r="B5271">
            <v>105265</v>
          </cell>
          <cell r="C5271" t="str">
            <v>ASSENTAMENTO DE CONEXÃO 2 ACESSOS ALINHADOS DE FERRO FUNDIDO PARA REDE DE ÁGUA, DN 800, JUNTA ELÁSTICA, INSTALADO EM LOCAL COM NÍVEL BAIXO DE INTERFERÊNCIAS (NÃO INCLUI FORNECIMENTO). AF_05/2024</v>
          </cell>
          <cell r="D5271" t="str">
            <v>UN</v>
          </cell>
          <cell r="E5271">
            <v>56.58</v>
          </cell>
          <cell r="F5271">
            <v>59.23</v>
          </cell>
        </row>
        <row r="5272">
          <cell r="B5272">
            <v>105402</v>
          </cell>
          <cell r="C5272" t="str">
            <v>ASSENTAMENTO DE CONEXÃO 2 ACESSOS ALINHADOS DE FERRO FUNDIDO PARA REDE DE ÁGUA, DN 900, JUNTA ELÁSTICA, INSTALADO EM LOCAL COM NÍVEL ALTO DE INTERFERÊNCIAS (NÃO INCLUI FORNECIMENTO). AF_05/2024</v>
          </cell>
          <cell r="D5272" t="str">
            <v>UN</v>
          </cell>
          <cell r="E5272">
            <v>78.52</v>
          </cell>
          <cell r="F5272">
            <v>82.08</v>
          </cell>
        </row>
        <row r="5273">
          <cell r="B5273">
            <v>105266</v>
          </cell>
          <cell r="C5273" t="str">
            <v>ASSENTAMENTO DE CONEXÃO 2 ACESSOS ALINHADOS DE FERRO FUNDIDO PARA REDE DE ÁGUA, DN 900, JUNTA ELÁSTICA, INSTALADO EM LOCAL COM NÍVEL BAIXO DE INTERFERÊNCIAS (NÃO INCLUI FORNECIMENTO). AF_05/2024</v>
          </cell>
          <cell r="D5273" t="str">
            <v>UN</v>
          </cell>
          <cell r="E5273">
            <v>63.25</v>
          </cell>
          <cell r="F5273">
            <v>66.23</v>
          </cell>
        </row>
        <row r="5274">
          <cell r="B5274">
            <v>105361</v>
          </cell>
          <cell r="C5274" t="str">
            <v>ASSENTAMENTO DE CONEXÃO 2 ACESSOS ALINHADOS DE PVC PBA PARA REDE DE ÁGUA, DN 100, JUNTA ELÁSTICA INTEGRADA, INSTALADO EM LOCAL COM NÍVEL ALTO DE INTERFERÊNCIAS (NÃO INCLUI FORNECIMENTO). AF_05/2024</v>
          </cell>
          <cell r="D5274" t="str">
            <v>UN</v>
          </cell>
          <cell r="E5274">
            <v>14.83</v>
          </cell>
          <cell r="F5274">
            <v>15.88</v>
          </cell>
        </row>
        <row r="5275">
          <cell r="B5275">
            <v>105382</v>
          </cell>
          <cell r="C5275" t="str">
            <v>ASSENTAMENTO DE CONEXÃO 2 ACESSOS ALINHADOS DE PVC PBA PARA REDE DE ÁGUA, DN 100, JUNTA ELÁSTICA INTEGRADA, INSTALADO EM LOCAL COM NÍVEL BAIXO DE INTERFERÊNCIAS (NÃO INCLUI FORNECIMENTO). AF_05/2024</v>
          </cell>
          <cell r="D5275" t="str">
            <v>UN</v>
          </cell>
          <cell r="E5275">
            <v>12.32</v>
          </cell>
          <cell r="F5275">
            <v>13.17</v>
          </cell>
        </row>
        <row r="5276">
          <cell r="B5276">
            <v>105359</v>
          </cell>
          <cell r="C5276" t="str">
            <v>ASSENTAMENTO DE CONEXÃO 2 ACESSOS ALINHADOS DE PVC PBA PARA REDE DE ÁGUA, DN 50, JUNTA ELÁSTICA INTEGRADA, INSTALADO EM LOCAL COM NÍVEL ALTO DE INTERFERÊNCIAS (NÃO INCLUI FORNECIMENTO). AF_05/2024</v>
          </cell>
          <cell r="D5276" t="str">
            <v>UN</v>
          </cell>
          <cell r="E5276">
            <v>10.44</v>
          </cell>
          <cell r="F5276">
            <v>11.22</v>
          </cell>
        </row>
        <row r="5277">
          <cell r="B5277">
            <v>105315</v>
          </cell>
          <cell r="C5277" t="str">
            <v>ASSENTAMENTO DE CONEXÃO 2 ACESSOS ALINHADOS DE PVC PBA PARA REDE DE ÁGUA, DN 50, JUNTA ELÁSTICA INTEGRADA, INSTALADO EM LOCAL COM NÍVEL BAIXO DE INTERFERÊNCIAS (NÃO INCLUI FORNECIMENTO). AF_05/2024</v>
          </cell>
          <cell r="D5277" t="str">
            <v>UN</v>
          </cell>
          <cell r="E5277">
            <v>8.59</v>
          </cell>
          <cell r="F5277">
            <v>9.2200000000000006</v>
          </cell>
        </row>
        <row r="5278">
          <cell r="B5278">
            <v>105360</v>
          </cell>
          <cell r="C5278" t="str">
            <v>ASSENTAMENTO DE CONEXÃO 2 ACESSOS ALINHADOS DE PVC PBA PARA REDE DE ÁGUA, DN 75, JUNTA ELÁSTICA INTEGRADA, INSTALADO EM LOCAL COM NÍVEL ALTO DE INTERFERÊNCIAS (NÃO INCLUI FORNECIMENTO). AF_05/2024</v>
          </cell>
          <cell r="D5278" t="str">
            <v>UN</v>
          </cell>
          <cell r="E5278">
            <v>12.72</v>
          </cell>
          <cell r="F5278">
            <v>13.64</v>
          </cell>
        </row>
        <row r="5279">
          <cell r="B5279">
            <v>105381</v>
          </cell>
          <cell r="C5279" t="str">
            <v>ASSENTAMENTO DE CONEXÃO 2 ACESSOS ALINHADOS DE PVC PBA PARA REDE DE ÁGUA, DN 75, JUNTA ELÁSTICA INTEGRADA, INSTALADO EM LOCAL COM NÍVEL BAIXO DE INTERFERÊNCIAS (NÃO INCLUI FORNECIMENTO). AF_05/2024</v>
          </cell>
          <cell r="D5279" t="str">
            <v>UN</v>
          </cell>
          <cell r="E5279">
            <v>10.55</v>
          </cell>
          <cell r="F5279">
            <v>11.29</v>
          </cell>
        </row>
        <row r="5280">
          <cell r="B5280">
            <v>105251</v>
          </cell>
          <cell r="C5280" t="str">
            <v>ASSENTAMENTO DE CONEXÃO 2 ACESSOS INCLINADOS DE FERRO FUNDIDO PARA REDE DE ÁGUA, DN 100, JUNTA ELÁSTICA, INSTALADO EM LOCAL COM NÍVEL ALTO DE INTERFERÊNCIAS (NÃO INCLUI FORNECIMENTO). AF_05/2024</v>
          </cell>
          <cell r="D5280" t="str">
            <v>UN</v>
          </cell>
          <cell r="E5280">
            <v>15.47</v>
          </cell>
          <cell r="F5280">
            <v>16.2</v>
          </cell>
        </row>
        <row r="5281">
          <cell r="B5281">
            <v>105282</v>
          </cell>
          <cell r="C5281" t="str">
            <v>ASSENTAMENTO DE CONEXÃO 2 ACESSOS INCLINADOS DE FERRO FUNDIDO PARA REDE DE ÁGUA, DN 100, JUNTA ELÁSTICA, INSTALADO EM LOCAL COM NÍVEL BAIXO DE INTERFERÊNCIAS (NÃO INCLUI FORNECIMENTO). AF_05/2024</v>
          </cell>
          <cell r="D5281" t="str">
            <v>UN</v>
          </cell>
          <cell r="E5281">
            <v>12.01</v>
          </cell>
          <cell r="F5281">
            <v>12.59</v>
          </cell>
        </row>
        <row r="5282">
          <cell r="B5282">
            <v>105276</v>
          </cell>
          <cell r="C5282" t="str">
            <v>ASSENTAMENTO DE CONEXÃO 2 ACESSOS INCLINADOS DE FERRO FUNDIDO PARA REDE DE ÁGUA, DN 1000, JUNTA ELÁSTICA, INSTALADO EM LOCAL COM NÍVEL ALTO DE INTERFERÊNCIAS (NÃO INCLUI FORNECIMENTO). AF_05/2024</v>
          </cell>
          <cell r="D5282" t="str">
            <v>UN</v>
          </cell>
          <cell r="E5282">
            <v>126.37</v>
          </cell>
          <cell r="F5282">
            <v>132.28</v>
          </cell>
        </row>
        <row r="5283">
          <cell r="B5283">
            <v>105341</v>
          </cell>
          <cell r="C5283" t="str">
            <v>ASSENTAMENTO DE CONEXÃO 2 ACESSOS INCLINADOS DE FERRO FUNDIDO PARA REDE DE ÁGUA, DN 1000, JUNTA ELÁSTICA, INSTALADO EM LOCAL COM NÍVEL BAIXO DE INTERFERÊNCIAS (NÃO INCLUI FORNECIMENTO). AF_05/2024</v>
          </cell>
          <cell r="D5283" t="str">
            <v>UN</v>
          </cell>
          <cell r="E5283">
            <v>101.22</v>
          </cell>
          <cell r="F5283">
            <v>106.17</v>
          </cell>
        </row>
        <row r="5284">
          <cell r="B5284">
            <v>105277</v>
          </cell>
          <cell r="C5284" t="str">
            <v>ASSENTAMENTO DE CONEXÃO 2 ACESSOS INCLINADOS DE FERRO FUNDIDO PARA REDE DE ÁGUA, DN 1200, JUNTA ELÁSTICA, INSTALADO EM LOCAL COM NÍVEL ALTO DE INTERFERÊNCIAS (NÃO INCLUI FORNECIMENTO). AF_05/2024</v>
          </cell>
          <cell r="D5284" t="str">
            <v>UN</v>
          </cell>
          <cell r="E5284">
            <v>153.1</v>
          </cell>
          <cell r="F5284">
            <v>160.16</v>
          </cell>
        </row>
        <row r="5285">
          <cell r="B5285">
            <v>105342</v>
          </cell>
          <cell r="C5285" t="str">
            <v>ASSENTAMENTO DE CONEXÃO 2 ACESSOS INCLINADOS DE FERRO FUNDIDO PARA REDE DE ÁGUA, DN 1200, JUNTA ELÁSTICA, INSTALADO EM LOCAL COM NÍVEL BAIXO DE INTERFERÊNCIAS (NÃO INCLUI FORNECIMENTO). AF_05/2024</v>
          </cell>
          <cell r="D5285" t="str">
            <v>UN</v>
          </cell>
          <cell r="E5285">
            <v>123.46</v>
          </cell>
          <cell r="F5285">
            <v>129.38999999999999</v>
          </cell>
        </row>
        <row r="5286">
          <cell r="B5286">
            <v>105252</v>
          </cell>
          <cell r="C5286" t="str">
            <v>ASSENTAMENTO DE CONEXÃO 2 ACESSOS INCLINADOS DE FERRO FUNDIDO PARA REDE DE ÁGUA, DN 150, JUNTA ELÁSTICA, INSTALADO EM LOCAL COM NÍVEL ALTO DE INTERFERÊNCIAS (NÃO INCLUI FORNECIMENTO). AF_05/2024</v>
          </cell>
          <cell r="D5286" t="str">
            <v>UN</v>
          </cell>
          <cell r="E5286">
            <v>20.399999999999999</v>
          </cell>
          <cell r="F5286">
            <v>21.42</v>
          </cell>
        </row>
        <row r="5287">
          <cell r="B5287">
            <v>105298</v>
          </cell>
          <cell r="C5287" t="str">
            <v>ASSENTAMENTO DE CONEXÃO 2 ACESSOS INCLINADOS DE FERRO FUNDIDO PARA REDE DE ÁGUA, DN 150, JUNTA ELÁSTICA, INSTALADO EM LOCAL COM NÍVEL BAIXO DE INTERFERÊNCIAS (NÃO INCLUI FORNECIMENTO). AF_05/2024</v>
          </cell>
          <cell r="D5287" t="str">
            <v>UN</v>
          </cell>
          <cell r="E5287">
            <v>16.11</v>
          </cell>
          <cell r="F5287">
            <v>16.93</v>
          </cell>
        </row>
        <row r="5288">
          <cell r="B5288">
            <v>105253</v>
          </cell>
          <cell r="C5288" t="str">
            <v>ASSENTAMENTO DE CONEXÃO 2 ACESSOS INCLINADOS DE FERRO FUNDIDO PARA REDE DE ÁGUA, DN 200, JUNTA ELÁSTICA, INSTALADO EM LOCAL COM NÍVEL ALTO DE INTERFERÊNCIAS (NÃO INCLUI FORNECIMENTO). AF_05/2024</v>
          </cell>
          <cell r="D5288" t="str">
            <v>UN</v>
          </cell>
          <cell r="E5288">
            <v>25.34</v>
          </cell>
          <cell r="F5288">
            <v>26.63</v>
          </cell>
        </row>
        <row r="5289">
          <cell r="B5289">
            <v>105299</v>
          </cell>
          <cell r="C5289" t="str">
            <v>ASSENTAMENTO DE CONEXÃO 2 ACESSOS INCLINADOS DE FERRO FUNDIDO PARA REDE DE ÁGUA, DN 200, JUNTA ELÁSTICA, INSTALADO EM LOCAL COM NÍVEL BAIXO DE INTERFERÊNCIAS (NÃO INCLUI FORNECIMENTO). AF_05/2024</v>
          </cell>
          <cell r="D5289" t="str">
            <v>UN</v>
          </cell>
          <cell r="E5289">
            <v>20.21</v>
          </cell>
          <cell r="F5289">
            <v>21.26</v>
          </cell>
        </row>
        <row r="5290">
          <cell r="B5290">
            <v>105254</v>
          </cell>
          <cell r="C5290" t="str">
            <v>ASSENTAMENTO DE CONEXÃO 2 ACESSOS INCLINADOS DE FERRO FUNDIDO PARA REDE DE ÁGUA, DN 250, JUNTA ELÁSTICA, INSTALADO EM LOCAL COM NÍVEL ALTO DE INTERFERÊNCIAS (NÃO INCLUI FORNECIMENTO). AF_05/2024</v>
          </cell>
          <cell r="D5290" t="str">
            <v>UN</v>
          </cell>
          <cell r="E5290">
            <v>30.41</v>
          </cell>
          <cell r="F5290">
            <v>31.99</v>
          </cell>
        </row>
        <row r="5291">
          <cell r="B5291">
            <v>105300</v>
          </cell>
          <cell r="C5291" t="str">
            <v>ASSENTAMENTO DE CONEXÃO 2 ACESSOS INCLINADOS DE FERRO FUNDIDO PARA REDE DE ÁGUA, DN 250, JUNTA ELÁSTICA, INSTALADO EM LOCAL COM NÍVEL BAIXO DE INTERFERÊNCIAS (NÃO INCLUI FORNECIMENTO). AF_05/2024</v>
          </cell>
          <cell r="D5291" t="str">
            <v>UN</v>
          </cell>
          <cell r="E5291">
            <v>24.44</v>
          </cell>
          <cell r="F5291">
            <v>25.75</v>
          </cell>
        </row>
        <row r="5292">
          <cell r="B5292">
            <v>105255</v>
          </cell>
          <cell r="C5292" t="str">
            <v>ASSENTAMENTO DE CONEXÃO 2 ACESSOS INCLINADOS DE FERRO FUNDIDO PARA REDE DE ÁGUA, DN 300, JUNTA ELÁSTICA, INSTALADO EM LOCAL COM NÍVEL ALTO DE INTERFERÊNCIAS (NÃO INCLUI FORNECIMENTO). AF_05/2024</v>
          </cell>
          <cell r="D5292" t="str">
            <v>UN</v>
          </cell>
          <cell r="E5292">
            <v>35.47</v>
          </cell>
          <cell r="F5292">
            <v>37.35</v>
          </cell>
        </row>
        <row r="5293">
          <cell r="B5293">
            <v>105301</v>
          </cell>
          <cell r="C5293" t="str">
            <v>ASSENTAMENTO DE CONEXÃO 2 ACESSOS INCLINADOS DE FERRO FUNDIDO PARA REDE DE ÁGUA, DN 300, JUNTA ELÁSTICA, INSTALADO EM LOCAL COM NÍVEL BAIXO DE INTERFERÊNCIAS (NÃO INCLUI FORNECIMENTO). AF_05/2024</v>
          </cell>
          <cell r="D5293" t="str">
            <v>UN</v>
          </cell>
          <cell r="E5293">
            <v>28.69</v>
          </cell>
          <cell r="F5293">
            <v>30.22</v>
          </cell>
        </row>
        <row r="5294">
          <cell r="B5294">
            <v>105256</v>
          </cell>
          <cell r="C5294" t="str">
            <v>ASSENTAMENTO DE CONEXÃO 2 ACESSOS INCLINADOS DE FERRO FUNDIDO PARA REDE DE ÁGUA, DN 350, JUNTA ELÁSTICA, INSTALADO EM LOCAL COM NÍVEL ALTO DE INTERFERÊNCIAS (NÃO INCLUI FORNECIMENTO). AF_05/2024</v>
          </cell>
          <cell r="D5294" t="str">
            <v>UN</v>
          </cell>
          <cell r="E5294">
            <v>40.53</v>
          </cell>
          <cell r="F5294">
            <v>42.72</v>
          </cell>
        </row>
        <row r="5295">
          <cell r="B5295">
            <v>105302</v>
          </cell>
          <cell r="C5295" t="str">
            <v>ASSENTAMENTO DE CONEXÃO 2 ACESSOS INCLINADOS DE FERRO FUNDIDO PARA REDE DE ÁGUA, DN 350, JUNTA ELÁSTICA, INSTALADO EM LOCAL COM NÍVEL BAIXO DE INTERFERÊNCIAS (NÃO INCLUI FORNECIMENTO). AF_05/2024</v>
          </cell>
          <cell r="D5295" t="str">
            <v>UN</v>
          </cell>
          <cell r="E5295">
            <v>32.9</v>
          </cell>
          <cell r="F5295">
            <v>34.69</v>
          </cell>
        </row>
        <row r="5296">
          <cell r="B5296">
            <v>105257</v>
          </cell>
          <cell r="C5296" t="str">
            <v>ASSENTAMENTO DE CONEXÃO 2 ACESSOS INCLINADOS DE FERRO FUNDIDO PARA REDE DE ÁGUA, DN 400, JUNTA ELÁSTICA, INSTALADO EM LOCAL COM NÍVEL ALTO DE INTERFERÊNCIAS (NÃO INCLUI FORNECIMENTO). AF_05/2024</v>
          </cell>
          <cell r="D5296" t="str">
            <v>UN</v>
          </cell>
          <cell r="E5296">
            <v>45.6</v>
          </cell>
          <cell r="F5296">
            <v>48.05</v>
          </cell>
        </row>
        <row r="5297">
          <cell r="B5297">
            <v>105303</v>
          </cell>
          <cell r="C5297" t="str">
            <v>ASSENTAMENTO DE CONEXÃO 2 ACESSOS INCLINADOS DE FERRO FUNDIDO PARA REDE DE ÁGUA, DN 400, JUNTA ELÁSTICA, INSTALADO EM LOCAL COM NÍVEL BAIXO DE INTERFERÊNCIAS (NÃO INCLUI FORNECIMENTO). AF_05/2024</v>
          </cell>
          <cell r="D5297" t="str">
            <v>UN</v>
          </cell>
          <cell r="E5297">
            <v>37.119999999999997</v>
          </cell>
          <cell r="F5297">
            <v>39.15</v>
          </cell>
        </row>
        <row r="5298">
          <cell r="B5298">
            <v>105270</v>
          </cell>
          <cell r="C5298" t="str">
            <v>ASSENTAMENTO DE CONEXÃO 2 ACESSOS INCLINADOS DE FERRO FUNDIDO PARA REDE DE ÁGUA, DN 450, JUNTA ELÁSTICA, INSTALADO EM LOCAL COM NÍVEL ALTO DE INTERFERÊNCIAS (NÃO INCLUI FORNECIMENTO). AF_05/2024</v>
          </cell>
          <cell r="D5298" t="str">
            <v>UN</v>
          </cell>
          <cell r="E5298">
            <v>50.79</v>
          </cell>
          <cell r="F5298">
            <v>53.54</v>
          </cell>
        </row>
        <row r="5299">
          <cell r="B5299">
            <v>105304</v>
          </cell>
          <cell r="C5299" t="str">
            <v>ASSENTAMENTO DE CONEXÃO 2 ACESSOS INCLINADOS DE FERRO FUNDIDO PARA REDE DE ÁGUA, DN 450, JUNTA ELÁSTICA, INSTALADO EM LOCAL COM NÍVEL BAIXO DE INTERFERÊNCIAS (NÃO INCLUI FORNECIMENTO). AF_05/2024</v>
          </cell>
          <cell r="D5299" t="str">
            <v>UN</v>
          </cell>
          <cell r="E5299">
            <v>41.49</v>
          </cell>
          <cell r="F5299">
            <v>43.77</v>
          </cell>
        </row>
        <row r="5300">
          <cell r="B5300">
            <v>105271</v>
          </cell>
          <cell r="C5300" t="str">
            <v>ASSENTAMENTO DE CONEXÃO 2 ACESSOS INCLINADOS DE FERRO FUNDIDO PARA REDE DE ÁGUA, DN 500, JUNTA ELÁSTICA, INSTALADO EM LOCAL COM NÍVEL ALTO DE INTERFERÊNCIAS (NÃO INCLUI FORNECIMENTO). AF_05/2024</v>
          </cell>
          <cell r="D5300" t="str">
            <v>UN</v>
          </cell>
          <cell r="E5300">
            <v>67.45</v>
          </cell>
          <cell r="F5300">
            <v>70.489999999999995</v>
          </cell>
        </row>
        <row r="5301">
          <cell r="B5301">
            <v>105305</v>
          </cell>
          <cell r="C5301" t="str">
            <v>ASSENTAMENTO DE CONEXÃO 2 ACESSOS INCLINADOS DE FERRO FUNDIDO PARA REDE DE ÁGUA, DN 500, JUNTA ELÁSTICA, INSTALADO EM LOCAL COM NÍVEL BAIXO DE INTERFERÊNCIAS (NÃO INCLUI FORNECIMENTO). AF_05/2024</v>
          </cell>
          <cell r="D5301" t="str">
            <v>UN</v>
          </cell>
          <cell r="E5301">
            <v>53.53</v>
          </cell>
          <cell r="F5301">
            <v>56.04</v>
          </cell>
        </row>
        <row r="5302">
          <cell r="B5302">
            <v>105272</v>
          </cell>
          <cell r="C5302" t="str">
            <v>ASSENTAMENTO DE CONEXÃO 2 ACESSOS INCLINADOS DE FERRO FUNDIDO PARA REDE DE ÁGUA, DN 600, JUNTA ELÁSTICA, INSTALADO EM LOCAL COM NÍVEL ALTO DE INTERFERÊNCIAS (NÃO INCLUI FORNECIMENTO). AF_05/2024</v>
          </cell>
          <cell r="D5302" t="str">
            <v>UN</v>
          </cell>
          <cell r="E5302">
            <v>79.569999999999993</v>
          </cell>
          <cell r="F5302">
            <v>83.17</v>
          </cell>
        </row>
        <row r="5303">
          <cell r="B5303">
            <v>105306</v>
          </cell>
          <cell r="C5303" t="str">
            <v>ASSENTAMENTO DE CONEXÃO 2 ACESSOS INCLINADOS DE FERRO FUNDIDO PARA REDE DE ÁGUA, DN 600, JUNTA ELÁSTICA, INSTALADO EM LOCAL COM NÍVEL BAIXO DE INTERFERÊNCIAS (NÃO INCLUI FORNECIMENTO). AF_05/2024</v>
          </cell>
          <cell r="D5303" t="str">
            <v>UN</v>
          </cell>
          <cell r="E5303">
            <v>63.39</v>
          </cell>
          <cell r="F5303">
            <v>66.400000000000006</v>
          </cell>
        </row>
        <row r="5304">
          <cell r="B5304">
            <v>105273</v>
          </cell>
          <cell r="C5304" t="str">
            <v>ASSENTAMENTO DE CONEXÃO 2 ACESSOS INCLINADOS DE FERRO FUNDIDO PARA REDE DE ÁGUA, DN 700, JUNTA ELÁSTICA, INSTALADO EM LOCAL COM NÍVEL ALTO DE INTERFERÊNCIAS (NÃO INCLUI FORNECIMENTO). AF_05/2024</v>
          </cell>
          <cell r="D5304" t="str">
            <v>UN</v>
          </cell>
          <cell r="E5304">
            <v>90.92</v>
          </cell>
          <cell r="F5304">
            <v>95.11</v>
          </cell>
        </row>
        <row r="5305">
          <cell r="B5305">
            <v>105307</v>
          </cell>
          <cell r="C5305" t="str">
            <v>ASSENTAMENTO DE CONEXÃO 2 ACESSOS INCLINADOS DE FERRO FUNDIDO PARA REDE DE ÁGUA, DN 700, JUNTA ELÁSTICA, INSTALADO EM LOCAL COM NÍVEL BAIXO DE INTERFERÊNCIAS (NÃO INCLUI FORNECIMENTO). AF_05/2024</v>
          </cell>
          <cell r="D5305" t="str">
            <v>UN</v>
          </cell>
          <cell r="E5305">
            <v>72.510000000000005</v>
          </cell>
          <cell r="F5305">
            <v>76</v>
          </cell>
        </row>
        <row r="5306">
          <cell r="B5306">
            <v>105250</v>
          </cell>
          <cell r="C5306" t="str">
            <v>ASSENTAMENTO DE CONEXÃO 2 ACESSOS INCLINADOS DE FERRO FUNDIDO PARA REDE DE ÁGUA, DN 80, JUNTA ELÁSTICA, INSTALADO EM LOCAL COM NÍVEL ALTO DE INTERFERÊNCIAS (NÃO INCLUI FORNECIMENTO). AF_05/2024</v>
          </cell>
          <cell r="D5306" t="str">
            <v>UN</v>
          </cell>
          <cell r="E5306">
            <v>13.48</v>
          </cell>
          <cell r="F5306">
            <v>14.1</v>
          </cell>
        </row>
        <row r="5307">
          <cell r="B5307">
            <v>105269</v>
          </cell>
          <cell r="C5307" t="str">
            <v>ASSENTAMENTO DE CONEXÃO 2 ACESSOS INCLINADOS DE FERRO FUNDIDO PARA REDE DE ÁGUA, DN 80, JUNTA ELÁSTICA, INSTALADO EM LOCAL COM NÍVEL BAIXO DE INTERFERÊNCIAS (NÃO INCLUI FORNECIMENTO). AF_05/2024</v>
          </cell>
          <cell r="D5307" t="str">
            <v>UN</v>
          </cell>
          <cell r="E5307">
            <v>10.36</v>
          </cell>
          <cell r="F5307">
            <v>10.84</v>
          </cell>
        </row>
        <row r="5308">
          <cell r="B5308">
            <v>105274</v>
          </cell>
          <cell r="C5308" t="str">
            <v>ASSENTAMENTO DE CONEXÃO 2 ACESSOS INCLINADOS DE FERRO FUNDIDO PARA REDE DE ÁGUA, DN 800, JUNTA ELÁSTICA, INSTALADO EM LOCAL COM NÍVEL ALTO DE INTERFERÊNCIAS (NÃO INCLUI FORNECIMENTO). AF_05/2024</v>
          </cell>
          <cell r="D5308" t="str">
            <v>UN</v>
          </cell>
          <cell r="E5308">
            <v>102.57</v>
          </cell>
          <cell r="F5308">
            <v>107.33</v>
          </cell>
        </row>
        <row r="5309">
          <cell r="B5309">
            <v>105340</v>
          </cell>
          <cell r="C5309" t="str">
            <v>ASSENTAMENTO DE CONEXÃO 2 ACESSOS INCLINADOS DE FERRO FUNDIDO PARA REDE DE ÁGUA, DN 800, JUNTA ELÁSTICA, INSTALADO EM LOCAL COM NÍVEL BAIXO DE INTERFERÊNCIAS (NÃO INCLUI FORNECIMENTO). AF_05/2024</v>
          </cell>
          <cell r="D5309" t="str">
            <v>UN</v>
          </cell>
          <cell r="E5309">
            <v>81.900000000000006</v>
          </cell>
          <cell r="F5309">
            <v>85.89</v>
          </cell>
        </row>
        <row r="5310">
          <cell r="B5310">
            <v>105275</v>
          </cell>
          <cell r="C5310" t="str">
            <v>ASSENTAMENTO DE CONEXÃO 2 ACESSOS INCLINADOS DE FERRO FUNDIDO PARA REDE DE ÁGUA, DN 900, JUNTA ELÁSTICA, INSTALADO EM LOCAL COM NÍVEL ALTO DE INTERFERÊNCIAS (NÃO INCLUI FORNECIMENTO). AF_05/2024</v>
          </cell>
          <cell r="D5310" t="str">
            <v>UN</v>
          </cell>
          <cell r="E5310">
            <v>114.42</v>
          </cell>
          <cell r="F5310">
            <v>119.74</v>
          </cell>
        </row>
        <row r="5311">
          <cell r="B5311">
            <v>105390</v>
          </cell>
          <cell r="C5311" t="str">
            <v>ASSENTAMENTO DE CONEXÃO 2 ACESSOS INCLINADOS DE FERRO FUNDIDO PARA REDE DE ÁGUA, DN 900, JUNTA ELÁSTICA, INSTALADO EM LOCAL COM NÍVEL BAIXO DE INTERFERÊNCIAS (NÃO INCLUI FORNECIMENTO). AF_05/2024</v>
          </cell>
          <cell r="D5311" t="str">
            <v>UN</v>
          </cell>
          <cell r="E5311">
            <v>91.5</v>
          </cell>
          <cell r="F5311">
            <v>95.97</v>
          </cell>
        </row>
        <row r="5312">
          <cell r="B5312">
            <v>105364</v>
          </cell>
          <cell r="C5312" t="str">
            <v>ASSENTAMENTO DE CONEXÃO 2 ACESSOS INCLINADOS DE PVC PBA PARA REDE DE ÁGUA, DN 100, JUNTA ELÁSTICA INTEGRADA, INSTALADO EM LOCAL COM NÍVEL ALTO DE INTERFERÊNCIAS (NÃO INCLUI FORNECIMENTO). AF_05/2024</v>
          </cell>
          <cell r="D5312" t="str">
            <v>UN</v>
          </cell>
          <cell r="E5312">
            <v>21.49</v>
          </cell>
          <cell r="F5312">
            <v>23.07</v>
          </cell>
        </row>
        <row r="5313">
          <cell r="B5313">
            <v>105385</v>
          </cell>
          <cell r="C5313" t="str">
            <v>ASSENTAMENTO DE CONEXÃO 2 ACESSOS INCLINADOS DE PVC PBA PARA REDE DE ÁGUA, DN 100, JUNTA ELÁSTICA INTEGRADA, INSTALADO EM LOCAL COM NÍVEL BAIXO DE INTERFERÊNCIAS (NÃO INCLUI FORNECIMENTO). AF_05/2024</v>
          </cell>
          <cell r="D5313" t="str">
            <v>UN</v>
          </cell>
          <cell r="E5313">
            <v>17.72</v>
          </cell>
          <cell r="F5313">
            <v>19</v>
          </cell>
        </row>
        <row r="5314">
          <cell r="B5314">
            <v>105362</v>
          </cell>
          <cell r="C5314" t="str">
            <v>ASSENTAMENTO DE CONEXÃO 2 ACESSOS INCLINADOS DE PVC PBA PARA REDE DE ÁGUA, DN 50, JUNTA ELÁSTICA INTEGRADA, INSTALADO EM LOCAL COM NÍVEL ALTO DE INTERFERÊNCIAS (NÃO INCLUI FORNECIMENTO). AF_05/2024</v>
          </cell>
          <cell r="D5314" t="str">
            <v>UN</v>
          </cell>
          <cell r="E5314">
            <v>15.33</v>
          </cell>
          <cell r="F5314">
            <v>16.489999999999998</v>
          </cell>
        </row>
        <row r="5315">
          <cell r="B5315">
            <v>105383</v>
          </cell>
          <cell r="C5315" t="str">
            <v>ASSENTAMENTO DE CONEXÃO 2 ACESSOS INCLINADOS DE PVC PBA PARA REDE DE ÁGUA, DN 50, JUNTA ELÁSTICA INTEGRADA, INSTALADO EM LOCAL COM NÍVEL BAIXO DE INTERFERÊNCIAS (NÃO INCLUI FORNECIMENTO). AF_05/2024</v>
          </cell>
          <cell r="D5315" t="str">
            <v>UN</v>
          </cell>
          <cell r="E5315">
            <v>12.56</v>
          </cell>
          <cell r="F5315">
            <v>13.51</v>
          </cell>
        </row>
        <row r="5316">
          <cell r="B5316">
            <v>105363</v>
          </cell>
          <cell r="C5316" t="str">
            <v>ASSENTAMENTO DE CONEXÃO 2 ACESSOS INCLINADOS DE PVC PBA PARA REDE DE ÁGUA, DN 75, JUNTA ELÁSTICA INTEGRADA, INSTALADO EM LOCAL COM NÍVEL ALTO DE INTERFERÊNCIAS (NÃO INCLUI FORNECIMENTO). AF_05/2024</v>
          </cell>
          <cell r="D5316" t="str">
            <v>UN</v>
          </cell>
          <cell r="E5316">
            <v>18.489999999999998</v>
          </cell>
          <cell r="F5316">
            <v>19.87</v>
          </cell>
        </row>
        <row r="5317">
          <cell r="B5317">
            <v>105384</v>
          </cell>
          <cell r="C5317" t="str">
            <v>ASSENTAMENTO DE CONEXÃO 2 ACESSOS INCLINADOS DE PVC PBA PARA REDE DE ÁGUA, DN 75, JUNTA ELÁSTICA INTEGRADA, INSTALADO EM LOCAL COM NÍVEL BAIXO DE INTERFERÊNCIAS (NÃO INCLUI FORNECIMENTO). AF_05/2024</v>
          </cell>
          <cell r="D5317" t="str">
            <v>UN</v>
          </cell>
          <cell r="E5317">
            <v>15.23</v>
          </cell>
          <cell r="F5317">
            <v>16.34</v>
          </cell>
        </row>
        <row r="5318">
          <cell r="B5318">
            <v>105279</v>
          </cell>
          <cell r="C5318" t="str">
            <v>ASSENTAMENTO DE CONEXÃO 3 ACESSOS DE FERRO FUNDIDO PARA REDE DE ÁGUA, DN 100, JUNTA ELÁSTICA, INSTALADO EM LOCAL COM NÍVEL ALTO DE INTERFERÊNCIAS (NÃO INCLUI FORNECIMENTO). AF_05/2024</v>
          </cell>
          <cell r="D5318" t="str">
            <v>UN</v>
          </cell>
          <cell r="E5318">
            <v>21.23</v>
          </cell>
          <cell r="F5318">
            <v>22.2</v>
          </cell>
        </row>
        <row r="5319">
          <cell r="B5319">
            <v>105259</v>
          </cell>
          <cell r="C5319" t="str">
            <v>ASSENTAMENTO DE CONEXÃO 3 ACESSOS DE FERRO FUNDIDO PARA REDE DE ÁGUA, DN 100, JUNTA ELÁSTICA, INSTALADO EM LOCAL COM NÍVEL BAIXO DE INTERFERÊNCIAS (NÃO INCLUI FORNECIMENTO). AF_05/2024</v>
          </cell>
          <cell r="D5319" t="str">
            <v>UN</v>
          </cell>
          <cell r="E5319">
            <v>16.63</v>
          </cell>
          <cell r="F5319">
            <v>17.39</v>
          </cell>
        </row>
        <row r="5320">
          <cell r="B5320">
            <v>105357</v>
          </cell>
          <cell r="C5320" t="str">
            <v>ASSENTAMENTO DE CONEXÃO 3 ACESSOS DE FERRO FUNDIDO PARA REDE DE ÁGUA, DN 1000, JUNTA ELÁSTICA, INSTALADO EM LOCAL COM NÍVEL ALTO DE INTERFERÊNCIAS (NÃO INCLUI FORNECIMENTO). AF_05/2024</v>
          </cell>
          <cell r="D5320" t="str">
            <v>UN</v>
          </cell>
          <cell r="E5320">
            <v>173.58</v>
          </cell>
          <cell r="F5320">
            <v>181.46</v>
          </cell>
        </row>
        <row r="5321">
          <cell r="B5321">
            <v>105346</v>
          </cell>
          <cell r="C5321" t="str">
            <v>ASSENTAMENTO DE CONEXÃO 3 ACESSOS DE FERRO FUNDIDO PARA REDE DE ÁGUA, DN 1000, JUNTA ELÁSTICA, INSTALADO EM LOCAL COM NÍVEL BAIXO DE INTERFERÊNCIAS (NÃO INCLUI FORNECIMENTO). AF_05/2024</v>
          </cell>
          <cell r="D5321" t="str">
            <v>UN</v>
          </cell>
          <cell r="E5321">
            <v>140.05000000000001</v>
          </cell>
          <cell r="F5321">
            <v>146.66</v>
          </cell>
        </row>
        <row r="5322">
          <cell r="B5322">
            <v>105358</v>
          </cell>
          <cell r="C5322" t="str">
            <v>ASSENTAMENTO DE CONEXÃO 3 ACESSOS DE FERRO FUNDIDO PARA REDE DE ÁGUA, DN 1200, JUNTA ELÁSTICA, INSTALADO EM LOCAL COM NÍVEL ALTO DE INTERFERÊNCIAS (NÃO INCLUI FORNECIMENTO). AF_05/2024</v>
          </cell>
          <cell r="D5322" t="str">
            <v>UN</v>
          </cell>
          <cell r="E5322">
            <v>212.3</v>
          </cell>
          <cell r="F5322">
            <v>221.72</v>
          </cell>
        </row>
        <row r="5323">
          <cell r="B5323">
            <v>105347</v>
          </cell>
          <cell r="C5323" t="str">
            <v>ASSENTAMENTO DE CONEXÃO 3 ACESSOS DE FERRO FUNDIDO PARA REDE DE ÁGUA, DN 1200, JUNTA ELÁSTICA, INSTALADO EM LOCAL COM NÍVEL BAIXO DE INTERFERÊNCIAS (NÃO INCLUI FORNECIMENTO). AF_05/2024</v>
          </cell>
          <cell r="D5323" t="str">
            <v>UN</v>
          </cell>
          <cell r="E5323">
            <v>172.77</v>
          </cell>
          <cell r="F5323">
            <v>180.67</v>
          </cell>
        </row>
        <row r="5324">
          <cell r="B5324">
            <v>105280</v>
          </cell>
          <cell r="C5324" t="str">
            <v>ASSENTAMENTO DE CONEXÃO 3 ACESSOS DE FERRO FUNDIDO PARA REDE DE ÁGUA, DN 150, JUNTA ELÁSTICA, INSTALADO EM LOCAL COM NÍVEL ALTO DE INTERFERÊNCIAS (NÃO INCLUI FORNECIMENTO). AF_05/2024</v>
          </cell>
          <cell r="D5324" t="str">
            <v>UN</v>
          </cell>
          <cell r="E5324">
            <v>27.97</v>
          </cell>
          <cell r="F5324">
            <v>29.34</v>
          </cell>
        </row>
        <row r="5325">
          <cell r="B5325">
            <v>105283</v>
          </cell>
          <cell r="C5325" t="str">
            <v>ASSENTAMENTO DE CONEXÃO 3 ACESSOS DE FERRO FUNDIDO PARA REDE DE ÁGUA, DN 150, JUNTA ELÁSTICA, INSTALADO EM LOCAL COM NÍVEL BAIXO DE INTERFERÊNCIAS (NÃO INCLUI FORNECIMENTO). AF_05/2024</v>
          </cell>
          <cell r="D5325" t="str">
            <v>UN</v>
          </cell>
          <cell r="E5325">
            <v>22.27</v>
          </cell>
          <cell r="F5325">
            <v>23.36</v>
          </cell>
        </row>
        <row r="5326">
          <cell r="B5326">
            <v>105281</v>
          </cell>
          <cell r="C5326" t="str">
            <v>ASSENTAMENTO DE CONEXÃO 3 ACESSOS DE FERRO FUNDIDO PARA REDE DE ÁGUA, DN 200, JUNTA ELÁSTICA, INSTALADO EM LOCAL COM NÍVEL ALTO DE INTERFERÊNCIAS (NÃO INCLUI FORNECIMENTO). AF_05/2024</v>
          </cell>
          <cell r="D5326" t="str">
            <v>UN</v>
          </cell>
          <cell r="E5326">
            <v>34.71</v>
          </cell>
          <cell r="F5326">
            <v>36.46</v>
          </cell>
        </row>
        <row r="5327">
          <cell r="B5327">
            <v>105319</v>
          </cell>
          <cell r="C5327" t="str">
            <v>ASSENTAMENTO DE CONEXÃO 3 ACESSOS DE FERRO FUNDIDO PARA REDE DE ÁGUA, DN 200, JUNTA ELÁSTICA, INSTALADO EM LOCAL COM NÍVEL BAIXO DE INTERFERÊNCIAS (NÃO INCLUI FORNECIMENTO). AF_05/2024</v>
          </cell>
          <cell r="D5327" t="str">
            <v>UN</v>
          </cell>
          <cell r="E5327">
            <v>27.88</v>
          </cell>
          <cell r="F5327">
            <v>29.3</v>
          </cell>
        </row>
        <row r="5328">
          <cell r="B5328">
            <v>105284</v>
          </cell>
          <cell r="C5328" t="str">
            <v>ASSENTAMENTO DE CONEXÃO 3 ACESSOS DE FERRO FUNDIDO PARA REDE DE ÁGUA, DN 250, JUNTA ELÁSTICA, INSTALADO EM LOCAL COM NÍVEL ALTO DE INTERFERÊNCIAS (NÃO INCLUI FORNECIMENTO). AF_05/2024</v>
          </cell>
          <cell r="D5328" t="str">
            <v>UN</v>
          </cell>
          <cell r="E5328">
            <v>41.78</v>
          </cell>
          <cell r="F5328">
            <v>43.91</v>
          </cell>
        </row>
        <row r="5329">
          <cell r="B5329">
            <v>105320</v>
          </cell>
          <cell r="C5329" t="str">
            <v>ASSENTAMENTO DE CONEXÃO 3 ACESSOS DE FERRO FUNDIDO PARA REDE DE ÁGUA, DN 250, JUNTA ELÁSTICA, INSTALADO EM LOCAL COM NÍVEL BAIXO DE INTERFERÊNCIAS (NÃO INCLUI FORNECIMENTO). AF_05/2024</v>
          </cell>
          <cell r="D5329" t="str">
            <v>UN</v>
          </cell>
          <cell r="E5329">
            <v>33.840000000000003</v>
          </cell>
          <cell r="F5329">
            <v>35.57</v>
          </cell>
        </row>
        <row r="5330">
          <cell r="B5330">
            <v>105348</v>
          </cell>
          <cell r="C5330" t="str">
            <v>ASSENTAMENTO DE CONEXÃO 3 ACESSOS DE FERRO FUNDIDO PARA REDE DE ÁGUA, DN 300, JUNTA ELÁSTICA, INSTALADO EM LOCAL COM NÍVEL ALTO DE INTERFERÊNCIAS (NÃO INCLUI FORNECIMENTO). AF_05/2024</v>
          </cell>
          <cell r="D5330" t="str">
            <v>UN</v>
          </cell>
          <cell r="E5330">
            <v>48.81</v>
          </cell>
          <cell r="F5330">
            <v>51.31</v>
          </cell>
        </row>
        <row r="5331">
          <cell r="B5331">
            <v>105321</v>
          </cell>
          <cell r="C5331" t="str">
            <v>ASSENTAMENTO DE CONEXÃO 3 ACESSOS DE FERRO FUNDIDO PARA REDE DE ÁGUA, DN 300, JUNTA ELÁSTICA, INSTALADO EM LOCAL COM NÍVEL BAIXO DE INTERFERÊNCIAS (NÃO INCLUI FORNECIMENTO). AF_05/2024</v>
          </cell>
          <cell r="D5331" t="str">
            <v>UN</v>
          </cell>
          <cell r="E5331">
            <v>39.729999999999997</v>
          </cell>
          <cell r="F5331">
            <v>41.8</v>
          </cell>
        </row>
        <row r="5332">
          <cell r="B5332">
            <v>105349</v>
          </cell>
          <cell r="C5332" t="str">
            <v>ASSENTAMENTO DE CONEXÃO 3 ACESSOS DE FERRO FUNDIDO PARA REDE DE ÁGUA, DN 350, JUNTA ELÁSTICA, INSTALADO EM LOCAL COM NÍVEL ALTO DE INTERFERÊNCIAS (NÃO INCLUI FORNECIMENTO). AF_05/2024</v>
          </cell>
          <cell r="D5332" t="str">
            <v>UN</v>
          </cell>
          <cell r="E5332">
            <v>55.84</v>
          </cell>
          <cell r="F5332">
            <v>58.72</v>
          </cell>
        </row>
        <row r="5333">
          <cell r="B5333">
            <v>105322</v>
          </cell>
          <cell r="C5333" t="str">
            <v>ASSENTAMENTO DE CONEXÃO 3 ACESSOS DE FERRO FUNDIDO PARA REDE DE ÁGUA, DN 350, JUNTA ELÁSTICA, INSTALADO EM LOCAL COM NÍVEL BAIXO DE INTERFERÊNCIAS (NÃO INCLUI FORNECIMENTO). AF_05/2024</v>
          </cell>
          <cell r="D5333" t="str">
            <v>UN</v>
          </cell>
          <cell r="E5333">
            <v>45.65</v>
          </cell>
          <cell r="F5333">
            <v>48.03</v>
          </cell>
        </row>
        <row r="5334">
          <cell r="B5334">
            <v>105350</v>
          </cell>
          <cell r="C5334" t="str">
            <v>ASSENTAMENTO DE CONEXÃO 3 ACESSOS DE FERRO FUNDIDO PARA REDE DE ÁGUA, DN 400, JUNTA ELÁSTICA, INSTALADO EM LOCAL COM NÍVEL ALTO DE INTERFERÊNCIAS (NÃO INCLUI FORNECIMENTO). AF_05/2024</v>
          </cell>
          <cell r="D5334" t="str">
            <v>UN</v>
          </cell>
          <cell r="E5334">
            <v>62.84</v>
          </cell>
          <cell r="F5334">
            <v>66.11</v>
          </cell>
        </row>
        <row r="5335">
          <cell r="B5335">
            <v>105323</v>
          </cell>
          <cell r="C5335" t="str">
            <v>ASSENTAMENTO DE CONEXÃO 3 ACESSOS DE FERRO FUNDIDO PARA REDE DE ÁGUA, DN 400, JUNTA ELÁSTICA, INSTALADO EM LOCAL COM NÍVEL BAIXO DE INTERFERÊNCIAS (NÃO INCLUI FORNECIMENTO). AF_05/2024</v>
          </cell>
          <cell r="D5335" t="str">
            <v>UN</v>
          </cell>
          <cell r="E5335">
            <v>51.55</v>
          </cell>
          <cell r="F5335">
            <v>54.26</v>
          </cell>
        </row>
        <row r="5336">
          <cell r="B5336">
            <v>105351</v>
          </cell>
          <cell r="C5336" t="str">
            <v>ASSENTAMENTO DE CONEXÃO 3 ACESSOS DE FERRO FUNDIDO PARA REDE DE ÁGUA, DN 450, JUNTA ELÁSTICA, INSTALADO EM LOCAL COM NÍVEL ALTO DE INTERFERÊNCIAS (NÃO INCLUI FORNECIMENTO). AF_05/2024</v>
          </cell>
          <cell r="D5336" t="str">
            <v>UN</v>
          </cell>
          <cell r="E5336">
            <v>70.12</v>
          </cell>
          <cell r="F5336">
            <v>73.790000000000006</v>
          </cell>
        </row>
        <row r="5337">
          <cell r="B5337">
            <v>105324</v>
          </cell>
          <cell r="C5337" t="str">
            <v>ASSENTAMENTO DE CONEXÃO 3 ACESSOS DE FERRO FUNDIDO PARA REDE DE ÁGUA, DN 450, JUNTA ELÁSTICA, INSTALADO EM LOCAL COM NÍVEL BAIXO DE INTERFERÊNCIAS (NÃO INCLUI FORNECIMENTO). AF_05/2024</v>
          </cell>
          <cell r="D5337" t="str">
            <v>UN</v>
          </cell>
          <cell r="E5337">
            <v>57.72</v>
          </cell>
          <cell r="F5337">
            <v>60.74</v>
          </cell>
        </row>
        <row r="5338">
          <cell r="B5338">
            <v>105352</v>
          </cell>
          <cell r="C5338" t="str">
            <v>ASSENTAMENTO DE CONEXÃO 3 ACESSOS DE FERRO FUNDIDO PARA REDE DE ÁGUA, DN 500, JUNTA ELÁSTICA, INSTALADO EM LOCAL COM NÍVEL ALTO DE INTERFERÊNCIAS (NÃO INCLUI FORNECIMENTO). AF_05/2024</v>
          </cell>
          <cell r="D5338" t="str">
            <v>UN</v>
          </cell>
          <cell r="E5338">
            <v>92.63</v>
          </cell>
          <cell r="F5338">
            <v>96.66</v>
          </cell>
        </row>
        <row r="5339">
          <cell r="B5339">
            <v>105325</v>
          </cell>
          <cell r="C5339" t="str">
            <v>ASSENTAMENTO DE CONEXÃO 3 ACESSOS DE FERRO FUNDIDO PARA REDE DE ÁGUA, DN 500, JUNTA ELÁSTICA, INSTALADO EM LOCAL COM NÍVEL BAIXO DE INTERFERÊNCIAS (NÃO INCLUI FORNECIMENTO). AF_05/2024</v>
          </cell>
          <cell r="D5339" t="str">
            <v>UN</v>
          </cell>
          <cell r="E5339">
            <v>74.040000000000006</v>
          </cell>
          <cell r="F5339">
            <v>77.41</v>
          </cell>
        </row>
        <row r="5340">
          <cell r="B5340">
            <v>105353</v>
          </cell>
          <cell r="C5340" t="str">
            <v>ASSENTAMENTO DE CONEXÃO 3 ACESSOS DE FERRO FUNDIDO PARA REDE DE ÁGUA, DN 600, JUNTA ELÁSTICA, INSTALADO EM LOCAL COM NÍVEL ALTO DE INTERFERÊNCIAS (NÃO INCLUI FORNECIMENTO). AF_05/2024</v>
          </cell>
          <cell r="D5340" t="str">
            <v>UN</v>
          </cell>
          <cell r="E5340">
            <v>109.49</v>
          </cell>
          <cell r="F5340">
            <v>114.29</v>
          </cell>
        </row>
        <row r="5341">
          <cell r="B5341">
            <v>105326</v>
          </cell>
          <cell r="C5341" t="str">
            <v>ASSENTAMENTO DE CONEXÃO 3 ACESSOS DE FERRO FUNDIDO PARA REDE DE ÁGUA, DN 600, JUNTA ELÁSTICA, INSTALADO EM LOCAL COM NÍVEL BAIXO DE INTERFERÊNCIAS (NÃO INCLUI FORNECIMENTO). AF_05/2024</v>
          </cell>
          <cell r="D5341" t="str">
            <v>UN</v>
          </cell>
          <cell r="E5341">
            <v>87.9</v>
          </cell>
          <cell r="F5341">
            <v>91.93</v>
          </cell>
        </row>
        <row r="5342">
          <cell r="B5342">
            <v>105354</v>
          </cell>
          <cell r="C5342" t="str">
            <v>ASSENTAMENTO DE CONEXÃO 3 ACESSOS DE FERRO FUNDIDO PARA REDE DE ÁGUA, DN 700, JUNTA ELÁSTICA, INSTALADO EM LOCAL COM NÍVEL ALTO DE INTERFERÊNCIAS (NÃO INCLUI FORNECIMENTO). AF_05/2024</v>
          </cell>
          <cell r="D5342" t="str">
            <v>UN</v>
          </cell>
          <cell r="E5342">
            <v>124.82</v>
          </cell>
          <cell r="F5342">
            <v>130.4</v>
          </cell>
        </row>
        <row r="5343">
          <cell r="B5343">
            <v>105344</v>
          </cell>
          <cell r="C5343" t="str">
            <v>ASSENTAMENTO DE CONEXÃO 3 ACESSOS DE FERRO FUNDIDO PARA REDE DE ÁGUA, DN 700, JUNTA ELÁSTICA, INSTALADO EM LOCAL COM NÍVEL BAIXO DE INTERFERÊNCIAS (NÃO INCLUI FORNECIMENTO). AF_05/2024</v>
          </cell>
          <cell r="D5343" t="str">
            <v>UN</v>
          </cell>
          <cell r="E5343">
            <v>100.27</v>
          </cell>
          <cell r="F5343">
            <v>104.93</v>
          </cell>
        </row>
        <row r="5344">
          <cell r="B5344">
            <v>105278</v>
          </cell>
          <cell r="C5344" t="str">
            <v>ASSENTAMENTO DE CONEXÃO 3 ACESSOS DE FERRO FUNDIDO PARA REDE DE ÁGUA, DN 80, JUNTA ELÁSTICA, INSTALADO EM LOCAL COM NÍVEL ALTO DE INTERFERÊNCIAS (NÃO INCLUI FORNECIMENTO). AF_05/2024</v>
          </cell>
          <cell r="D5344" t="str">
            <v>UN</v>
          </cell>
          <cell r="E5344">
            <v>18.46</v>
          </cell>
          <cell r="F5344">
            <v>19.29</v>
          </cell>
        </row>
        <row r="5345">
          <cell r="B5345">
            <v>105343</v>
          </cell>
          <cell r="C5345" t="str">
            <v>ASSENTAMENTO DE CONEXÃO 3 ACESSOS DE FERRO FUNDIDO PARA REDE DE ÁGUA, DN 80, JUNTA ELÁSTICA, INSTALADO EM LOCAL COM NÍVEL BAIXO DE INTERFERÊNCIAS (NÃO INCLUI FORNECIMENTO). AF_05/2024</v>
          </cell>
          <cell r="D5345" t="str">
            <v>UN</v>
          </cell>
          <cell r="E5345">
            <v>14.31</v>
          </cell>
          <cell r="F5345">
            <v>14.95</v>
          </cell>
        </row>
        <row r="5346">
          <cell r="B5346">
            <v>105355</v>
          </cell>
          <cell r="C5346" t="str">
            <v>ASSENTAMENTO DE CONEXÃO 3 ACESSOS DE FERRO FUNDIDO PARA REDE DE ÁGUA, DN 800, JUNTA ELÁSTICA, INSTALADO EM LOCAL COM NÍVEL ALTO DE INTERFERÊNCIAS (NÃO INCLUI FORNECIMENTO). AF_05/2024</v>
          </cell>
          <cell r="D5346" t="str">
            <v>UN</v>
          </cell>
          <cell r="E5346">
            <v>140.72999999999999</v>
          </cell>
          <cell r="F5346">
            <v>147.06</v>
          </cell>
        </row>
        <row r="5347">
          <cell r="B5347">
            <v>105391</v>
          </cell>
          <cell r="C5347" t="str">
            <v>ASSENTAMENTO DE CONEXÃO 3 ACESSOS DE FERRO FUNDIDO PARA REDE DE ÁGUA, DN 800, JUNTA ELÁSTICA, INSTALADO EM LOCAL COM NÍVEL BAIXO DE INTERFERÊNCIAS (NÃO INCLUI FORNECIMENTO). AF_05/2024</v>
          </cell>
          <cell r="D5347" t="str">
            <v>UN</v>
          </cell>
          <cell r="E5347">
            <v>113.17</v>
          </cell>
          <cell r="F5347">
            <v>118.48</v>
          </cell>
        </row>
        <row r="5348">
          <cell r="B5348">
            <v>105356</v>
          </cell>
          <cell r="C5348" t="str">
            <v>ASSENTAMENTO DE CONEXÃO 3 ACESSOS DE FERRO FUNDIDO PARA REDE DE ÁGUA, DN 900, JUNTA ELÁSTICA, INSTALADO EM LOCAL COM NÍVEL ALTO DE INTERFERÊNCIAS (NÃO INCLUI FORNECIMENTO). AF_05/2024</v>
          </cell>
          <cell r="D5348" t="str">
            <v>UN</v>
          </cell>
          <cell r="E5348">
            <v>157.04</v>
          </cell>
          <cell r="F5348">
            <v>164.15</v>
          </cell>
        </row>
        <row r="5349">
          <cell r="B5349">
            <v>105345</v>
          </cell>
          <cell r="C5349" t="str">
            <v>ASSENTAMENTO DE CONEXÃO 3 ACESSOS DE FERRO FUNDIDO PARA REDE DE ÁGUA, DN 900, JUNTA ELÁSTICA, INSTALADO EM LOCAL COM NÍVEL BAIXO DE INTERFERÊNCIAS (NÃO INCLUI FORNECIMENTO). AF_05/2024</v>
          </cell>
          <cell r="D5349" t="str">
            <v>UN</v>
          </cell>
          <cell r="E5349">
            <v>126.49</v>
          </cell>
          <cell r="F5349">
            <v>132.46</v>
          </cell>
        </row>
        <row r="5350">
          <cell r="B5350">
            <v>105367</v>
          </cell>
          <cell r="C5350" t="str">
            <v>ASSENTAMENTO DE CONEXÃO 3 ACESSOS DE PVC PBA PARA REDE DE ÁGUA, DN 100, JUNTA ELÁSTICA INTEGRADA, INSTALADO EM LOCAL COM NÍVEL ALTO DE INTERFERÊNCIAS (NÃO INCLUI FORNECIMENTO). AF_05/2024</v>
          </cell>
          <cell r="D5350" t="str">
            <v>UN</v>
          </cell>
          <cell r="E5350">
            <v>29.67</v>
          </cell>
          <cell r="F5350">
            <v>31.78</v>
          </cell>
        </row>
        <row r="5351">
          <cell r="B5351">
            <v>105371</v>
          </cell>
          <cell r="C5351" t="str">
            <v>ASSENTAMENTO DE CONEXÃO 3 ACESSOS DE PVC PBA PARA REDE DE ÁGUA, DN 100, JUNTA ELÁSTICA INTEGRADA, INSTALADO EM LOCAL COM NÍVEL BAIXO DE INTERFERÊNCIAS (NÃO INCLUI FORNECIMENTO). AF_05/2024</v>
          </cell>
          <cell r="D5351" t="str">
            <v>UN</v>
          </cell>
          <cell r="E5351">
            <v>24.65</v>
          </cell>
          <cell r="F5351">
            <v>26.36</v>
          </cell>
        </row>
        <row r="5352">
          <cell r="B5352">
            <v>105365</v>
          </cell>
          <cell r="C5352" t="str">
            <v>ASSENTAMENTO DE CONEXÃO 3 ACESSOS DE PVC PBA PARA REDE DE ÁGUA, DN 50, JUNTA ELÁSTICA INTEGRADA, INSTALADO EM LOCAL COM NÍVEL ALTO DE INTERFERÊNCIAS (NÃO INCLUI FORNECIMENTO). AF_05/2024</v>
          </cell>
          <cell r="D5352" t="str">
            <v>UN</v>
          </cell>
          <cell r="E5352">
            <v>20.88</v>
          </cell>
          <cell r="F5352">
            <v>22.44</v>
          </cell>
        </row>
        <row r="5353">
          <cell r="B5353">
            <v>105386</v>
          </cell>
          <cell r="C5353" t="str">
            <v>ASSENTAMENTO DE CONEXÃO 3 ACESSOS DE PVC PBA PARA REDE DE ÁGUA, DN 50, JUNTA ELÁSTICA INTEGRADA, INSTALADO EM LOCAL COM NÍVEL BAIXO DE INTERFERÊNCIAS (NÃO INCLUI FORNECIMENTO). AF_05/2024</v>
          </cell>
          <cell r="D5353" t="str">
            <v>UN</v>
          </cell>
          <cell r="E5353">
            <v>17.190000000000001</v>
          </cell>
          <cell r="F5353">
            <v>18.45</v>
          </cell>
        </row>
        <row r="5354">
          <cell r="B5354">
            <v>105366</v>
          </cell>
          <cell r="C5354" t="str">
            <v>ASSENTAMENTO DE CONEXÃO 3 ACESSOS DE PVC PBA PARA REDE DE ÁGUA, DN 75, JUNTA ELÁSTICA INTEGRADA, INSTALADO EM LOCAL COM NÍVEL ALTO DE INTERFERÊNCIAS (NÃO INCLUI FORNECIMENTO). AF_05/2024</v>
          </cell>
          <cell r="D5354" t="str">
            <v>UN</v>
          </cell>
          <cell r="E5354">
            <v>25.46</v>
          </cell>
          <cell r="F5354">
            <v>27.28</v>
          </cell>
        </row>
        <row r="5355">
          <cell r="B5355">
            <v>105387</v>
          </cell>
          <cell r="C5355" t="str">
            <v>ASSENTAMENTO DE CONEXÃO 3 ACESSOS DE PVC PBA PARA REDE DE ÁGUA, DN 75, JUNTA ELÁSTICA INTEGRADA, INSTALADO EM LOCAL COM NÍVEL BAIXO DE INTERFERÊNCIAS (NÃO INCLUI FORNECIMENTO). AF_05/2024</v>
          </cell>
          <cell r="D5355" t="str">
            <v>UN</v>
          </cell>
          <cell r="E5355">
            <v>21.1</v>
          </cell>
          <cell r="F5355">
            <v>22.58</v>
          </cell>
        </row>
        <row r="5356">
          <cell r="B5356">
            <v>97177</v>
          </cell>
          <cell r="C5356" t="str">
            <v>ASSENTAMENTO DE TUBO DE AÇO CARBONO PARA REDE DE ÁGUA, DN 1000 MM (40") OU DN 1100 MM (44"), JUNTA SOLDADA, INSTALADO EM LOCAL COM NÍVEL ALTO DE INTERFERÊNCIAS (NÃO INCLUI FORNECIMENTO). AF_05/2024</v>
          </cell>
          <cell r="D5356" t="str">
            <v>M</v>
          </cell>
          <cell r="E5356">
            <v>65.63</v>
          </cell>
          <cell r="F5356">
            <v>69.11</v>
          </cell>
        </row>
        <row r="5357">
          <cell r="B5357">
            <v>97187</v>
          </cell>
          <cell r="C5357" t="str">
            <v>ASSENTAMENTO DE TUBO DE AÇO CARBONO PARA REDE DE ÁGUA, DN 1000 MM (40") OU DN 1100 MM (44"), JUNTA SOLDADA, INSTALADO EM LOCAL COM NÍVEL BAIXO DE INTERFERÊNCIAS (NÃO INCLUI FORNECIMENTO). AF_05/2024</v>
          </cell>
          <cell r="D5357" t="str">
            <v>M</v>
          </cell>
          <cell r="E5357">
            <v>58.4</v>
          </cell>
          <cell r="F5357">
            <v>61.63</v>
          </cell>
        </row>
        <row r="5358">
          <cell r="B5358">
            <v>97178</v>
          </cell>
          <cell r="C5358" t="str">
            <v>ASSENTAMENTO DE TUBO DE AÇO CARBONO PARA REDE DE ÁGUA, DN 1200 MM (48") OU DN 1300 MM (52"), JUNTA SOLDADA, INSTALADO EM LOCAL COM NÍVEL ALTO DE INTERFERÊNCIAS (NÃO INCLUI FORNECIMENTO). AF_05/2024</v>
          </cell>
          <cell r="D5358" t="str">
            <v>M</v>
          </cell>
          <cell r="E5358">
            <v>79.72</v>
          </cell>
          <cell r="F5358">
            <v>84.01</v>
          </cell>
        </row>
        <row r="5359">
          <cell r="B5359">
            <v>97188</v>
          </cell>
          <cell r="C5359" t="str">
            <v>ASSENTAMENTO DE TUBO DE AÇO CARBONO PARA REDE DE ÁGUA, DN 1200 MM (48") OU DN 1300 MM (52"), JUNTA SOLDADA, INSTALADO EM LOCAL COM NÍVEL BAIXO DE INTERFERÊNCIAS (NÃO INCLUI FORNECIMENTO). AF_05/2024</v>
          </cell>
          <cell r="D5359" t="str">
            <v>M</v>
          </cell>
          <cell r="E5359">
            <v>71.040000000000006</v>
          </cell>
          <cell r="F5359">
            <v>75.02</v>
          </cell>
        </row>
        <row r="5360">
          <cell r="B5360">
            <v>97179</v>
          </cell>
          <cell r="C5360" t="str">
            <v>ASSENTAMENTO DE TUBO DE AÇO CARBONO PARA REDE DE ÁGUA, DN 1400 MM (56'') OU DN 1500 MM (60"), JUNTA SOLDADA, INSTALADO EM LOCAL COM NÍVEL ALTO DE INTERFERÊNCIAS (NÃO INCLUI FORNECIMENTO). AF_05/2024</v>
          </cell>
          <cell r="D5360" t="str">
            <v>M</v>
          </cell>
          <cell r="E5360">
            <v>93.83</v>
          </cell>
          <cell r="F5360">
            <v>98.92</v>
          </cell>
        </row>
        <row r="5361">
          <cell r="B5361">
            <v>97189</v>
          </cell>
          <cell r="C5361" t="str">
            <v>ASSENTAMENTO DE TUBO DE AÇO CARBONO PARA REDE DE ÁGUA, DN 1400 MM (56'') OU DN 1500 MM (60"), JUNTA SOLDADA, INSTALADO EM LOCAL COM NÍVEL BAIXO DE INTERFERÊNCIAS (NÃO INCLUI FORNECIMENTO). AF_05/2024</v>
          </cell>
          <cell r="D5361" t="str">
            <v>M</v>
          </cell>
          <cell r="E5361">
            <v>83.69</v>
          </cell>
          <cell r="F5361">
            <v>88.41</v>
          </cell>
        </row>
        <row r="5362">
          <cell r="B5362">
            <v>97180</v>
          </cell>
          <cell r="C5362" t="str">
            <v>ASSENTAMENTO DE TUBO DE AÇO CARBONO PARA REDE DE ÁGUA, DN 1600 MM (64") OU DN 1700 MM (68"), JUNTA SOLDADA, INSTALADO EM LOCAL COM NÍVEL ALTO DE INTERFERÊNCIAS (NÃO INCLUI FORNECIMENTO). AF_05/2024</v>
          </cell>
          <cell r="D5362" t="str">
            <v>M</v>
          </cell>
          <cell r="E5362">
            <v>107.94</v>
          </cell>
          <cell r="F5362">
            <v>113.82</v>
          </cell>
        </row>
        <row r="5363">
          <cell r="B5363">
            <v>97190</v>
          </cell>
          <cell r="C5363" t="str">
            <v>ASSENTAMENTO DE TUBO DE AÇO CARBONO PARA REDE DE ÁGUA, DN 1600 MM (64") OU DN 1700 MM (68"), JUNTA SOLDADA, INSTALADO EM LOCAL COM NÍVEL BAIXO DE INTERFERÊNCIAS (NÃO INCLUI FORNECIMENTO). AF_05/2024</v>
          </cell>
          <cell r="D5363" t="str">
            <v>M</v>
          </cell>
          <cell r="E5363">
            <v>96.34</v>
          </cell>
          <cell r="F5363">
            <v>101.79</v>
          </cell>
        </row>
        <row r="5364">
          <cell r="B5364">
            <v>97181</v>
          </cell>
          <cell r="C5364" t="str">
            <v>ASSENTAMENTO DE TUBO DE AÇO CARBONO PARA REDE DE ÁGUA, DN 1800 MM (72") OU DN 1900 MM (76"), JUNTA SOLDADA, INSTALADO EM LOCAL COM NÍVEL ALTO DE INTERFERÊNCIAS (NÃO INCLUI FORNECIMENTO). AF_05/2024</v>
          </cell>
          <cell r="D5364" t="str">
            <v>M</v>
          </cell>
          <cell r="E5364">
            <v>122.05</v>
          </cell>
          <cell r="F5364">
            <v>128.72999999999999</v>
          </cell>
        </row>
        <row r="5365">
          <cell r="B5365">
            <v>97191</v>
          </cell>
          <cell r="C5365" t="str">
            <v>ASSENTAMENTO DE TUBO DE AÇO CARBONO PARA REDE DE ÁGUA, DN 1800 MM (72") OU DN 1900 MM (76"), JUNTA SOLDADA, INSTALADO EM LOCAL COM NÍVEL BAIXO DE INTERFERÊNCIAS (NÃO INCLUI FORNECIMENTO). AF_05/2024</v>
          </cell>
          <cell r="D5365" t="str">
            <v>M</v>
          </cell>
          <cell r="E5365">
            <v>109</v>
          </cell>
          <cell r="F5365">
            <v>115.19</v>
          </cell>
        </row>
        <row r="5366">
          <cell r="B5366">
            <v>97182</v>
          </cell>
          <cell r="C5366" t="str">
            <v>ASSENTAMENTO DE TUBO DE AÇO CARBONO PARA REDE DE ÁGUA, DN 2000 MM (80") OU DN 2100 MM (84"), JUNTA SOLDADA, INSTALADO EM LOCAL COM NÍVEL ALTO DE INTERFERÊNCIAS (NÃO INCLUI FORNECIMENTO). AF_05/2024</v>
          </cell>
          <cell r="D5366" t="str">
            <v>M</v>
          </cell>
          <cell r="E5366">
            <v>140.69999999999999</v>
          </cell>
          <cell r="F5366">
            <v>148.16999999999999</v>
          </cell>
        </row>
        <row r="5367">
          <cell r="B5367">
            <v>97192</v>
          </cell>
          <cell r="C5367" t="str">
            <v>ASSENTAMENTO DE TUBO DE AÇO CARBONO PARA REDE DE ÁGUA, DN 2000 MM (80") OU DN 2100 MM (84"), JUNTA SOLDADA, INSTALADO EM LOCAL COM NÍVEL BAIXO DE INTERFERÊNCIAS (NÃO INCLUI FORNECIMENTO). AF_05/2024</v>
          </cell>
          <cell r="D5367" t="str">
            <v>M</v>
          </cell>
          <cell r="E5367">
            <v>125.1</v>
          </cell>
          <cell r="F5367">
            <v>132.04</v>
          </cell>
        </row>
        <row r="5368">
          <cell r="B5368">
            <v>97173</v>
          </cell>
          <cell r="C5368" t="str">
            <v>ASSENTAMENTO DE TUBO DE AÇO CARBONO PARA REDE DE ÁGUA, DN 600 MM (24"), JUNTA SOLDADA, INSTALADO EM LOCAL COM NÍVEL ALTO DE INTERFERÊNCIAS (NÃO INCLUI FORNECIMENTO). AF_05/2024</v>
          </cell>
          <cell r="D5368" t="str">
            <v>M</v>
          </cell>
          <cell r="E5368">
            <v>37.409999999999997</v>
          </cell>
          <cell r="F5368">
            <v>39.299999999999997</v>
          </cell>
        </row>
        <row r="5369">
          <cell r="B5369">
            <v>97183</v>
          </cell>
          <cell r="C5369" t="str">
            <v>ASSENTAMENTO DE TUBO DE AÇO CARBONO PARA REDE DE ÁGUA, DN 600 MM (24"), JUNTA SOLDADA, INSTALADO EM LOCAL COM NÍVEL BAIXO DE INTERFERÊNCIAS (NÃO INCLUI FORNECIMENTO). AF_05/2024</v>
          </cell>
          <cell r="D5369" t="str">
            <v>M</v>
          </cell>
          <cell r="E5369">
            <v>33.1</v>
          </cell>
          <cell r="F5369">
            <v>34.86</v>
          </cell>
        </row>
        <row r="5370">
          <cell r="B5370">
            <v>97174</v>
          </cell>
          <cell r="C5370" t="str">
            <v>ASSENTAMENTO DE TUBO DE AÇO CARBONO PARA REDE DE ÁGUA, DN 700 MM (28"), JUNTA SOLDADA, INSTALADO EM LOCAL COM NÍVEL ALTO DE INTERFERÊNCIAS (NÃO INCLUI FORNECIMENTO). AF_05/2024</v>
          </cell>
          <cell r="D5370" t="str">
            <v>M</v>
          </cell>
          <cell r="E5370">
            <v>44.46</v>
          </cell>
          <cell r="F5370">
            <v>46.75</v>
          </cell>
        </row>
        <row r="5371">
          <cell r="B5371">
            <v>97184</v>
          </cell>
          <cell r="C5371" t="str">
            <v>ASSENTAMENTO DE TUBO DE AÇO CARBONO PARA REDE DE ÁGUA, DN 700 MM (28"), JUNTA SOLDADA, INSTALADO EM LOCAL COM NÍVEL BAIXO DE INTERFERÊNCIAS (NÃO INCLUI FORNECIMENTO). AF_05/2024</v>
          </cell>
          <cell r="D5371" t="str">
            <v>M</v>
          </cell>
          <cell r="E5371">
            <v>39.409999999999997</v>
          </cell>
          <cell r="F5371">
            <v>41.55</v>
          </cell>
        </row>
        <row r="5372">
          <cell r="B5372">
            <v>97175</v>
          </cell>
          <cell r="C5372" t="str">
            <v>ASSENTAMENTO DE TUBO DE AÇO CARBONO PARA REDE DE ÁGUA, DN 800 MM (32"), JUNTA SOLDADA, INSTALADO EM LOCAL COM NÍVEL ALTO DE INTERFERÊNCIAS (NÃO INCLUI FORNECIMENTO). AF_05/2024</v>
          </cell>
          <cell r="D5372" t="str">
            <v>M</v>
          </cell>
          <cell r="E5372">
            <v>51.5</v>
          </cell>
          <cell r="F5372">
            <v>54.19</v>
          </cell>
        </row>
        <row r="5373">
          <cell r="B5373">
            <v>97185</v>
          </cell>
          <cell r="C5373" t="str">
            <v>ASSENTAMENTO DE TUBO DE AÇO CARBONO PARA REDE DE ÁGUA, DN 800 MM (32"), JUNTA SOLDADA, INSTALADO EM LOCAL COM NÍVEL BAIXO DE INTERFERÊNCIAS (NÃO INCLUI FORNECIMENTO). AF_05/2024</v>
          </cell>
          <cell r="D5373" t="str">
            <v>M</v>
          </cell>
          <cell r="E5373">
            <v>45.73</v>
          </cell>
          <cell r="F5373">
            <v>48.23</v>
          </cell>
        </row>
        <row r="5374">
          <cell r="B5374">
            <v>97176</v>
          </cell>
          <cell r="C5374" t="str">
            <v>ASSENTAMENTO DE TUBO DE AÇO CARBONO PARA REDE DE ÁGUA, DN 900 MM (36"), JUNTA SOLDADA, INSTALADO EM LOCAL COM NÍVEL ALTO DE INTERFERÊNCIAS (NÃO INCLUI FORNECIMENTO). AF_05/2024</v>
          </cell>
          <cell r="D5374" t="str">
            <v>M</v>
          </cell>
          <cell r="E5374">
            <v>58.56</v>
          </cell>
          <cell r="F5374">
            <v>61.66</v>
          </cell>
        </row>
        <row r="5375">
          <cell r="B5375">
            <v>97186</v>
          </cell>
          <cell r="C5375" t="str">
            <v>ASSENTAMENTO DE TUBO DE AÇO CARBONO PARA REDE DE ÁGUA, DN 900 MM (36"), JUNTA SOLDADA, INSTALADO EM LOCAL COM NÍVEL BAIXO DE INTERFERÊNCIAS (NÃO INCLUI FORNECIMENTO). AF_05/2024</v>
          </cell>
          <cell r="D5375" t="str">
            <v>M</v>
          </cell>
          <cell r="E5375">
            <v>52.06</v>
          </cell>
          <cell r="F5375">
            <v>54.94</v>
          </cell>
        </row>
        <row r="5376">
          <cell r="B5376">
            <v>97142</v>
          </cell>
          <cell r="C5376" t="str">
            <v>ASSENTAMENTO DE TUBO DE FERRO FUNDIDO PARA REDE DE ÁGUA, DN 100 MM, JUNTA ELÁSTICA, INSTALADO EM LOCAL COM NÍVEL ALTO DE INTERFERÊNCIAS (NÃO INCLUI FORNECIMENTO). AF_05/2024</v>
          </cell>
          <cell r="D5376" t="str">
            <v>M</v>
          </cell>
          <cell r="E5376">
            <v>4.87</v>
          </cell>
          <cell r="F5376">
            <v>5.1100000000000003</v>
          </cell>
        </row>
        <row r="5377">
          <cell r="B5377">
            <v>97158</v>
          </cell>
          <cell r="C5377" t="str">
            <v>ASSENTAMENTO DE TUBO DE FERRO FUNDIDO PARA REDE DE ÁGUA, DN 100 MM, JUNTA ELÁSTICA, INSTALADO EM LOCAL COM NÍVEL BAIXO DE INTERFERÊNCIAS (NÃO INCLUI FORNECIMENTO). AF_05/2024</v>
          </cell>
          <cell r="D5377" t="str">
            <v>M</v>
          </cell>
          <cell r="E5377">
            <v>3.75</v>
          </cell>
          <cell r="F5377">
            <v>3.93</v>
          </cell>
        </row>
        <row r="5378">
          <cell r="B5378">
            <v>97155</v>
          </cell>
          <cell r="C5378" t="str">
            <v>ASSENTAMENTO DE TUBO DE FERRO FUNDIDO PARA REDE DE ÁGUA, DN 1000 MM, JUNTA ELÁSTICA, INSTALADO EM LOCAL COM NÍVEL ALTO DE INTERFERÊNCIAS (NÃO INCLUI FORNECIMENTO). AF_05/2024</v>
          </cell>
          <cell r="D5378" t="str">
            <v>M</v>
          </cell>
          <cell r="E5378">
            <v>39.67</v>
          </cell>
          <cell r="F5378">
            <v>41.59</v>
          </cell>
        </row>
        <row r="5379">
          <cell r="B5379">
            <v>97171</v>
          </cell>
          <cell r="C5379" t="str">
            <v>ASSENTAMENTO DE TUBO DE FERRO FUNDIDO PARA REDE DE ÁGUA, DN 1000 MM, JUNTA ELÁSTICA, INSTALADO EM LOCAL COM NÍVEL BAIXO DE INTERFERÊNCIAS (NÃO INCLUI FORNECIMENTO). AF_05/2024</v>
          </cell>
          <cell r="D5379" t="str">
            <v>M</v>
          </cell>
          <cell r="E5379">
            <v>31.5</v>
          </cell>
          <cell r="F5379">
            <v>33.1</v>
          </cell>
        </row>
        <row r="5380">
          <cell r="B5380">
            <v>97156</v>
          </cell>
          <cell r="C5380" t="str">
            <v>ASSENTAMENTO DE TUBO DE FERRO FUNDIDO PARA REDE DE ÁGUA, DN 1200 MM, JUNTA ELÁSTICA, INSTALADO EM LOCAL COM NÍVEL ALTO DE INTERFERÊNCIAS (NÃO INCLUI FORNECIMENTO). AF_05/2024</v>
          </cell>
          <cell r="D5380" t="str">
            <v>M</v>
          </cell>
          <cell r="E5380">
            <v>47.51</v>
          </cell>
          <cell r="F5380">
            <v>49.81</v>
          </cell>
        </row>
        <row r="5381">
          <cell r="B5381">
            <v>97172</v>
          </cell>
          <cell r="C5381" t="str">
            <v>ASSENTAMENTO DE TUBO DE FERRO FUNDIDO PARA REDE DE ÁGUA, DN 1200 MM, JUNTA ELÁSTICA, INSTALADO EM LOCAL COM NÍVEL BAIXO DE INTERFERÊNCIAS (NÃO INCLUI FORNECIMENTO). AF_05/2024</v>
          </cell>
          <cell r="D5381" t="str">
            <v>M</v>
          </cell>
          <cell r="E5381">
            <v>37.9</v>
          </cell>
          <cell r="F5381">
            <v>39.82</v>
          </cell>
        </row>
        <row r="5382">
          <cell r="B5382">
            <v>97143</v>
          </cell>
          <cell r="C5382" t="str">
            <v>ASSENTAMENTO DE TUBO DE FERRO FUNDIDO PARA REDE DE ÁGUA, DN 150 MM, JUNTA ELÁSTICA, INSTALADO EM LOCAL COM NÍVEL ALTO DE INTERFERÊNCIAS (NÃO INCLUI FORNECIMENTO). AF_05/2024</v>
          </cell>
          <cell r="D5382" t="str">
            <v>M</v>
          </cell>
          <cell r="E5382">
            <v>6.44</v>
          </cell>
          <cell r="F5382">
            <v>6.76</v>
          </cell>
        </row>
        <row r="5383">
          <cell r="B5383">
            <v>97159</v>
          </cell>
          <cell r="C5383" t="str">
            <v>ASSENTAMENTO DE TUBO DE FERRO FUNDIDO PARA REDE DE ÁGUA, DN 150 MM, JUNTA ELÁSTICA, INSTALADO EM LOCAL COM NÍVEL BAIXO DE INTERFERÊNCIAS (NÃO INCLUI FORNECIMENTO). AF_05/2024</v>
          </cell>
          <cell r="D5383" t="str">
            <v>M</v>
          </cell>
          <cell r="E5383">
            <v>5.05</v>
          </cell>
          <cell r="F5383">
            <v>5.31</v>
          </cell>
        </row>
        <row r="5384">
          <cell r="B5384">
            <v>97144</v>
          </cell>
          <cell r="C5384" t="str">
            <v>ASSENTAMENTO DE TUBO DE FERRO FUNDIDO PARA REDE DE ÁGUA, DN 200 MM, JUNTA ELÁSTICA, INSTALADO EM LOCAL COM NÍVEL ALTO DE INTERFERÊNCIAS (NÃO INCLUI FORNECIMENTO). AF_05/2024</v>
          </cell>
          <cell r="D5384" t="str">
            <v>M</v>
          </cell>
          <cell r="E5384">
            <v>7.99</v>
          </cell>
          <cell r="F5384">
            <v>8.41</v>
          </cell>
        </row>
        <row r="5385">
          <cell r="B5385">
            <v>97160</v>
          </cell>
          <cell r="C5385" t="str">
            <v>ASSENTAMENTO DE TUBO DE FERRO FUNDIDO PARA REDE DE ÁGUA, DN 200 MM, JUNTA ELÁSTICA, INSTALADO EM LOCAL COM NÍVEL BAIXO DE INTERFERÊNCIAS (NÃO INCLUI FORNECIMENTO). AF_05/2024</v>
          </cell>
          <cell r="D5385" t="str">
            <v>M</v>
          </cell>
          <cell r="E5385">
            <v>6.34</v>
          </cell>
          <cell r="F5385">
            <v>6.67</v>
          </cell>
        </row>
        <row r="5386">
          <cell r="B5386">
            <v>97145</v>
          </cell>
          <cell r="C5386" t="str">
            <v>ASSENTAMENTO DE TUBO DE FERRO FUNDIDO PARA REDE DE ÁGUA, DN 250 MM, JUNTA ELÁSTICA, INSTALADO EM LOCAL COM NÍVEL ALTO DE INTERFERÊNCIAS (NÃO INCLUI FORNECIMENTO). AF_05/2024</v>
          </cell>
          <cell r="D5386" t="str">
            <v>M</v>
          </cell>
          <cell r="E5386">
            <v>9.58</v>
          </cell>
          <cell r="F5386">
            <v>10.1</v>
          </cell>
        </row>
        <row r="5387">
          <cell r="B5387">
            <v>97161</v>
          </cell>
          <cell r="C5387" t="str">
            <v>ASSENTAMENTO DE TUBO DE FERRO FUNDIDO PARA REDE DE ÁGUA, DN 250 MM, JUNTA ELÁSTICA, INSTALADO EM LOCAL COM NÍVEL BAIXO DE INTERFERÊNCIAS (NÃO INCLUI FORNECIMENTO). AF_05/2024</v>
          </cell>
          <cell r="D5387" t="str">
            <v>M</v>
          </cell>
          <cell r="E5387">
            <v>7.65</v>
          </cell>
          <cell r="F5387">
            <v>8.06</v>
          </cell>
        </row>
        <row r="5388">
          <cell r="B5388">
            <v>97146</v>
          </cell>
          <cell r="C5388" t="str">
            <v>ASSENTAMENTO DE TUBO DE FERRO FUNDIDO PARA REDE DE ÁGUA, DN 300 MM, JUNTA ELÁSTICA, INSTALADO EM LOCAL COM NÍVEL ALTO DE INTERFERÊNCIAS (NÃO INCLUI FORNECIMENTO). AF_05/2024</v>
          </cell>
          <cell r="D5388" t="str">
            <v>M</v>
          </cell>
          <cell r="E5388">
            <v>11.18</v>
          </cell>
          <cell r="F5388">
            <v>11.78</v>
          </cell>
        </row>
        <row r="5389">
          <cell r="B5389">
            <v>97162</v>
          </cell>
          <cell r="C5389" t="str">
            <v>ASSENTAMENTO DE TUBO DE FERRO FUNDIDO PARA REDE DE ÁGUA, DN 300 MM, JUNTA ELÁSTICA, INSTALADO EM LOCAL COM NÍVEL BAIXO DE INTERFERÊNCIAS (NÃO INCLUI FORNECIMENTO). AF_05/2024</v>
          </cell>
          <cell r="D5389" t="str">
            <v>M</v>
          </cell>
          <cell r="E5389">
            <v>8.9600000000000009</v>
          </cell>
          <cell r="F5389">
            <v>9.4600000000000009</v>
          </cell>
        </row>
        <row r="5390">
          <cell r="B5390">
            <v>97147</v>
          </cell>
          <cell r="C5390" t="str">
            <v>ASSENTAMENTO DE TUBO DE FERRO FUNDIDO PARA REDE DE ÁGUA, DN 350 MM, JUNTA ELÁSTICA, INSTALADO EM LOCAL COM NÍVEL ALTO DE INTERFERÊNCIAS (NÃO INCLUI FORNECIMENTO). AF_05/2024</v>
          </cell>
          <cell r="D5390" t="str">
            <v>M</v>
          </cell>
          <cell r="E5390">
            <v>12.73</v>
          </cell>
          <cell r="F5390">
            <v>13.45</v>
          </cell>
        </row>
        <row r="5391">
          <cell r="B5391">
            <v>97163</v>
          </cell>
          <cell r="C5391" t="str">
            <v>ASSENTAMENTO DE TUBO DE FERRO FUNDIDO PARA REDE DE ÁGUA, DN 350 MM, JUNTA ELÁSTICA, INSTALADO EM LOCAL COM NÍVEL BAIXO DE INTERFERÊNCIAS (NÃO INCLUI FORNECIMENTO). AF_05/2024</v>
          </cell>
          <cell r="D5391" t="str">
            <v>M</v>
          </cell>
          <cell r="E5391">
            <v>10.25</v>
          </cell>
          <cell r="F5391">
            <v>10.85</v>
          </cell>
        </row>
        <row r="5392">
          <cell r="B5392">
            <v>97148</v>
          </cell>
          <cell r="C5392" t="str">
            <v>ASSENTAMENTO DE TUBO DE FERRO FUNDIDO PARA REDE DE ÁGUA, DN 400 MM, JUNTA ELÁSTICA, INSTALADO EM LOCAL COM NÍVEL ALTO DE INTERFERÊNCIAS (NÃO INCLUI FORNECIMENTO). AF_05/2024</v>
          </cell>
          <cell r="D5392" t="str">
            <v>M</v>
          </cell>
          <cell r="E5392">
            <v>14.32</v>
          </cell>
          <cell r="F5392">
            <v>15.12</v>
          </cell>
        </row>
        <row r="5393">
          <cell r="B5393">
            <v>97164</v>
          </cell>
          <cell r="C5393" t="str">
            <v>ASSENTAMENTO DE TUBO DE FERRO FUNDIDO PARA REDE DE ÁGUA, DN 400 MM, JUNTA ELÁSTICA, INSTALADO EM LOCAL COM NÍVEL BAIXO DE INTERFERÊNCIAS (NÃO INCLUI FORNECIMENTO). AF_05/2024</v>
          </cell>
          <cell r="D5393" t="str">
            <v>M</v>
          </cell>
          <cell r="E5393">
            <v>11.57</v>
          </cell>
          <cell r="F5393">
            <v>12.23</v>
          </cell>
        </row>
        <row r="5394">
          <cell r="B5394">
            <v>97149</v>
          </cell>
          <cell r="C5394" t="str">
            <v>ASSENTAMENTO DE TUBO DE FERRO FUNDIDO PARA REDE DE ÁGUA, DN 450 MM, JUNTA ELÁSTICA, INSTALADO EM LOCAL COM NÍVEL ALTO DE INTERFERÊNCIAS (NÃO INCLUI FORNECIMENTO). AF_05/2024</v>
          </cell>
          <cell r="D5394" t="str">
            <v>M</v>
          </cell>
          <cell r="E5394">
            <v>15.93</v>
          </cell>
          <cell r="F5394">
            <v>16.829999999999998</v>
          </cell>
        </row>
        <row r="5395">
          <cell r="B5395">
            <v>97165</v>
          </cell>
          <cell r="C5395" t="str">
            <v>ASSENTAMENTO DE TUBO DE FERRO FUNDIDO PARA REDE DE ÁGUA, DN 450 MM, JUNTA ELÁSTICA, INSTALADO EM LOCAL COM NÍVEL BAIXO DE INTERFERÊNCIAS (NÃO INCLUI FORNECIMENTO). AF_05/2024</v>
          </cell>
          <cell r="D5395" t="str">
            <v>M</v>
          </cell>
          <cell r="E5395">
            <v>12.9</v>
          </cell>
          <cell r="F5395">
            <v>13.65</v>
          </cell>
        </row>
        <row r="5396">
          <cell r="B5396">
            <v>97150</v>
          </cell>
          <cell r="C5396" t="str">
            <v>ASSENTAMENTO DE TUBO DE FERRO FUNDIDO PARA REDE DE ÁGUA, DN 500 MM, JUNTA ELÁSTICA, INSTALADO EM LOCAL COM NÍVEL ALTO DE INTERFERÊNCIAS (NÃO INCLUI FORNECIMENTO). AF_05/2024</v>
          </cell>
          <cell r="D5396" t="str">
            <v>M</v>
          </cell>
          <cell r="E5396">
            <v>21.28</v>
          </cell>
          <cell r="F5396">
            <v>22.25</v>
          </cell>
        </row>
        <row r="5397">
          <cell r="B5397">
            <v>97166</v>
          </cell>
          <cell r="C5397" t="str">
            <v>ASSENTAMENTO DE TUBO DE FERRO FUNDIDO PARA REDE DE ÁGUA, DN 500 MM, JUNTA ELÁSTICA, INSTALADO EM LOCAL COM NÍVEL BAIXO DE INTERFERÊNCIAS (NÃO INCLUI FORNECIMENTO). AF_05/2024</v>
          </cell>
          <cell r="D5397" t="str">
            <v>M</v>
          </cell>
          <cell r="E5397">
            <v>16.739999999999998</v>
          </cell>
          <cell r="F5397">
            <v>17.559999999999999</v>
          </cell>
        </row>
        <row r="5398">
          <cell r="B5398">
            <v>97151</v>
          </cell>
          <cell r="C5398" t="str">
            <v>ASSENTAMENTO DE TUBO DE FERRO FUNDIDO PARA REDE DE ÁGUA, DN 600 MM, JUNTA ELÁSTICA, INSTALADO EM LOCAL COM NÍVEL ALTO DE INTERFERÊNCIAS (NÃO INCLUI FORNECIMENTO). AF_05/2024</v>
          </cell>
          <cell r="D5398" t="str">
            <v>M</v>
          </cell>
          <cell r="E5398">
            <v>25.05</v>
          </cell>
          <cell r="F5398">
            <v>26.21</v>
          </cell>
        </row>
        <row r="5399">
          <cell r="B5399">
            <v>97167</v>
          </cell>
          <cell r="C5399" t="str">
            <v>ASSENTAMENTO DE TUBO DE FERRO FUNDIDO PARA REDE DE ÁGUA, DN 600 MM, JUNTA ELÁSTICA, INSTALADO EM LOCAL COM NÍVEL BAIXO DE INTERFERÊNCIAS (NÃO INCLUI FORNECIMENTO). AF_05/2024</v>
          </cell>
          <cell r="D5399" t="str">
            <v>M</v>
          </cell>
          <cell r="E5399">
            <v>19.8</v>
          </cell>
          <cell r="F5399">
            <v>20.76</v>
          </cell>
        </row>
        <row r="5400">
          <cell r="B5400">
            <v>97152</v>
          </cell>
          <cell r="C5400" t="str">
            <v>ASSENTAMENTO DE TUBO DE FERRO FUNDIDO PARA REDE DE ÁGUA, DN 700 MM, JUNTA ELÁSTICA, INSTALADO EM LOCAL COM NÍVEL ALTO DE INTERFERÊNCIAS (NÃO INCLUI FORNECIMENTO). AF_05/2024</v>
          </cell>
          <cell r="D5400" t="str">
            <v>M</v>
          </cell>
          <cell r="E5400">
            <v>28.55</v>
          </cell>
          <cell r="F5400">
            <v>29.92</v>
          </cell>
        </row>
        <row r="5401">
          <cell r="B5401">
            <v>97168</v>
          </cell>
          <cell r="C5401" t="str">
            <v>ASSENTAMENTO DE TUBO DE FERRO FUNDIDO PARA REDE DE ÁGUA, DN 700 MM, JUNTA ELÁSTICA, INSTALADO EM LOCAL COM NÍVEL BAIXO DE INTERFERÊNCIAS (NÃO INCLUI FORNECIMENTO). AF_05/2024</v>
          </cell>
          <cell r="D5401" t="str">
            <v>M</v>
          </cell>
          <cell r="E5401">
            <v>22.57</v>
          </cell>
          <cell r="F5401">
            <v>23.71</v>
          </cell>
        </row>
        <row r="5402">
          <cell r="B5402">
            <v>97141</v>
          </cell>
          <cell r="C5402" t="str">
            <v>ASSENTAMENTO DE TUBO DE FERRO FUNDIDO PARA REDE DE ÁGUA, DN 80 MM, JUNTA ELÁSTICA, INSTALADO EM LOCAL COM NÍVEL ALTO DE INTERFERÊNCIAS (NÃO INCLUI FORNECIMENTO). AF_05/2024</v>
          </cell>
          <cell r="D5402" t="str">
            <v>M</v>
          </cell>
          <cell r="E5402">
            <v>4.2300000000000004</v>
          </cell>
          <cell r="F5402">
            <v>4.4400000000000004</v>
          </cell>
        </row>
        <row r="5403">
          <cell r="B5403">
            <v>97157</v>
          </cell>
          <cell r="C5403" t="str">
            <v>ASSENTAMENTO DE TUBO DE FERRO FUNDIDO PARA REDE DE ÁGUA, DN 80 MM, JUNTA ELÁSTICA, INSTALADO EM LOCAL COM NÍVEL BAIXO DE INTERFERÊNCIAS (NÃO INCLUI FORNECIMENTO). AF_05/2024</v>
          </cell>
          <cell r="D5403" t="str">
            <v>M</v>
          </cell>
          <cell r="E5403">
            <v>3.23</v>
          </cell>
          <cell r="F5403">
            <v>3.38</v>
          </cell>
        </row>
        <row r="5404">
          <cell r="B5404">
            <v>97153</v>
          </cell>
          <cell r="C5404" t="str">
            <v>ASSENTAMENTO DE TUBO DE FERRO FUNDIDO PARA REDE DE ÁGUA, DN 800 MM, JUNTA ELÁSTICA, INSTALADO EM LOCAL COM NÍVEL ALTO DE INTERFERÊNCIAS (NÃO INCLUI FORNECIMENTO). AF_05/2024</v>
          </cell>
          <cell r="D5404" t="str">
            <v>M</v>
          </cell>
          <cell r="E5404">
            <v>32.24</v>
          </cell>
          <cell r="F5404">
            <v>33.78</v>
          </cell>
        </row>
        <row r="5405">
          <cell r="B5405">
            <v>97169</v>
          </cell>
          <cell r="C5405" t="str">
            <v>ASSENTAMENTO DE TUBO DE FERRO FUNDIDO PARA REDE DE ÁGUA, DN 800 MM, JUNTA ELÁSTICA, INSTALADO EM LOCAL COM NÍVEL BAIXO DE INTERFERÊNCIAS (NÃO INCLUI FORNECIMENTO). AF_05/2024</v>
          </cell>
          <cell r="D5405" t="str">
            <v>M</v>
          </cell>
          <cell r="E5405">
            <v>25.53</v>
          </cell>
          <cell r="F5405">
            <v>26.82</v>
          </cell>
        </row>
        <row r="5406">
          <cell r="B5406">
            <v>97154</v>
          </cell>
          <cell r="C5406" t="str">
            <v>ASSENTAMENTO DE TUBO DE FERRO FUNDIDO PARA REDE DE ÁGUA, DN 900 MM, JUNTA ELÁSTICA, INSTALADO EM LOCAL COM NÍVEL ALTO DE INTERFERÊNCIAS (NÃO INCLUI FORNECIMENTO). AF_05/2024</v>
          </cell>
          <cell r="D5406" t="str">
            <v>M</v>
          </cell>
          <cell r="E5406">
            <v>35.94</v>
          </cell>
          <cell r="F5406">
            <v>37.67</v>
          </cell>
        </row>
        <row r="5407">
          <cell r="B5407">
            <v>97170</v>
          </cell>
          <cell r="C5407" t="str">
            <v>ASSENTAMENTO DE TUBO DE FERRO FUNDIDO PARA REDE DE ÁGUA, DN 900 MM, JUNTA ELÁSTICA, INSTALADO EM LOCAL COM NÍVEL BAIXO DE INTERFERÊNCIAS (NÃO INCLUI FORNECIMENTO). AF_05/2024</v>
          </cell>
          <cell r="D5407" t="str">
            <v>M</v>
          </cell>
          <cell r="E5407">
            <v>28.5</v>
          </cell>
          <cell r="F5407">
            <v>29.94</v>
          </cell>
        </row>
        <row r="5408">
          <cell r="B5408">
            <v>105311</v>
          </cell>
          <cell r="C5408" t="str">
            <v>ASSENTAMENTO DE TUBO DE PVC DEFOFO OU PRFV OU RPVC PARA REDE DE ÁGUA, DN 100, JUNTA ELÁSTICA INTEGRADA, INSTALADO EM LOCAL COM NÍVEL ALTO DE INTERFERÊNCIAS (NÃO INCLUI FORNECIMENTO). AF_05/2024</v>
          </cell>
          <cell r="D5408" t="str">
            <v>M</v>
          </cell>
          <cell r="E5408">
            <v>3.29</v>
          </cell>
          <cell r="F5408">
            <v>3.53</v>
          </cell>
        </row>
        <row r="5409">
          <cell r="B5409">
            <v>105339</v>
          </cell>
          <cell r="C5409" t="str">
            <v>ASSENTAMENTO DE TUBO DE PVC DEFOFO OU PRFV OU RPVC PARA REDE DE ÁGUA, DN 100, JUNTA ELÁSTICA INTEGRADA, INSTALADO EM LOCAL COM NÍVEL BAIXO DE INTERFERÊNCIAS (NÃO INCLUI FORNECIMENTO). AF_05/2024</v>
          </cell>
          <cell r="D5409" t="str">
            <v>M</v>
          </cell>
          <cell r="E5409">
            <v>2.71</v>
          </cell>
          <cell r="F5409">
            <v>2.91</v>
          </cell>
        </row>
        <row r="5410">
          <cell r="B5410">
            <v>97127</v>
          </cell>
          <cell r="C5410" t="str">
            <v>ASSENTAMENTO DE TUBO DE PVC DEFOFO OU PRFV OU RPVC PARA REDE DE ÁGUA, DN 150 MM, JUNTA ELÁSTICA INTEGRADA, INSTALADO EM LOCAL COM NÍVEL ALTO DE INTERFERÊNCIAS (NÃO INCLUI FORNECIMENTO). AF_05/2024</v>
          </cell>
          <cell r="D5410" t="str">
            <v>M</v>
          </cell>
          <cell r="E5410">
            <v>4.3099999999999996</v>
          </cell>
          <cell r="F5410">
            <v>4.62</v>
          </cell>
        </row>
        <row r="5411">
          <cell r="B5411">
            <v>97134</v>
          </cell>
          <cell r="C5411" t="str">
            <v>ASSENTAMENTO DE TUBO DE PVC DEFOFO OU PRFV OU RPVC PARA REDE DE ÁGUA, DN 150 MM, JUNTA ELÁSTICA INTEGRADA, INSTALADO EM LOCAL COM NÍVEL BAIXO DE INTERFERÊNCIAS (NÃO INCLUI FORNECIMENTO). AF_05/2024</v>
          </cell>
          <cell r="D5411" t="str">
            <v>M</v>
          </cell>
          <cell r="E5411">
            <v>3.56</v>
          </cell>
          <cell r="F5411">
            <v>3.82</v>
          </cell>
        </row>
        <row r="5412">
          <cell r="B5412">
            <v>97128</v>
          </cell>
          <cell r="C5412" t="str">
            <v>ASSENTAMENTO DE TUBO DE PVC DEFOFO OU PRFV OU RPVC PARA REDE DE ÁGUA, DN 200 MM, JUNTA ELÁSTICA INTEGRADA, INSTALADO EM LOCAL COM NÍVEL ALTO DE INTERFERÊNCIAS (NÃO INCLUI FORNECIMENTO). AF_05/2024</v>
          </cell>
          <cell r="D5412" t="str">
            <v>M</v>
          </cell>
          <cell r="E5412">
            <v>8.68</v>
          </cell>
          <cell r="F5412">
            <v>9.18</v>
          </cell>
        </row>
        <row r="5413">
          <cell r="B5413">
            <v>97135</v>
          </cell>
          <cell r="C5413" t="str">
            <v>ASSENTAMENTO DE TUBO DE PVC DEFOFO OU PRFV OU RPVC PARA REDE DE ÁGUA, DN 200 MM, JUNTA ELÁSTICA INTEGRADA, INSTALADO EM LOCAL COM NÍVEL BAIXO DE INTERFERÊNCIAS (NÃO INCLUI FORNECIMENTO). AF_05/2024</v>
          </cell>
          <cell r="D5413" t="str">
            <v>M</v>
          </cell>
          <cell r="E5413">
            <v>6.66</v>
          </cell>
          <cell r="F5413">
            <v>7.04</v>
          </cell>
        </row>
        <row r="5414">
          <cell r="B5414">
            <v>97129</v>
          </cell>
          <cell r="C5414" t="str">
            <v>ASSENTAMENTO DE TUBO DE PVC DEFOFO OU PRFV OU RPVC PARA REDE DE ÁGUA, DN 250 MM, JUNTA ELÁSTICA INTEGRADA, INSTALADO EM LOCAL COM NÍVEL ALTO DE INTERFERÊNCIAS (NÃO INCLUI FORNECIMENTO). AF_05/2024</v>
          </cell>
          <cell r="D5414" t="str">
            <v>M</v>
          </cell>
          <cell r="E5414">
            <v>10.29</v>
          </cell>
          <cell r="F5414">
            <v>10.85</v>
          </cell>
        </row>
        <row r="5415">
          <cell r="B5415">
            <v>97136</v>
          </cell>
          <cell r="C5415" t="str">
            <v>ASSENTAMENTO DE TUBO DE PVC DEFOFO OU PRFV OU RPVC PARA REDE DE ÁGUA, DN 250 MM, JUNTA ELÁSTICA INTEGRADA, INSTALADO EM LOCAL COM NÍVEL BAIXO DE INTERFERÊNCIAS (NÃO INCLUI FORNECIMENTO). AF_05/2024</v>
          </cell>
          <cell r="D5415" t="str">
            <v>M</v>
          </cell>
          <cell r="E5415">
            <v>7.9</v>
          </cell>
          <cell r="F5415">
            <v>8.33</v>
          </cell>
        </row>
        <row r="5416">
          <cell r="B5416">
            <v>97130</v>
          </cell>
          <cell r="C5416" t="str">
            <v>ASSENTAMENTO DE TUBO DE PVC DEFOFO OU PRFV OU RPVC PARA REDE DE ÁGUA, DN 300 MM, JUNTA ELÁSTICA INTEGRADA, INSTALADO EM LOCAL COM NÍVEL ALTO DE INTERFERÊNCIAS (NÃO INCLUI FORNECIMENTO). AF_05/2024</v>
          </cell>
          <cell r="D5416" t="str">
            <v>M</v>
          </cell>
          <cell r="E5416">
            <v>11.91</v>
          </cell>
          <cell r="F5416">
            <v>12.57</v>
          </cell>
        </row>
        <row r="5417">
          <cell r="B5417">
            <v>97137</v>
          </cell>
          <cell r="C5417" t="str">
            <v>ASSENTAMENTO DE TUBO DE PVC DEFOFO OU PRFV OU RPVC PARA REDE DE ÁGUA, DN 300 MM, JUNTA ELÁSTICA INTEGRADA, INSTALADO EM LOCAL COM NÍVEL BAIXO DE INTERFERÊNCIAS (NÃO INCLUI FORNECIMENTO). AF_05/2024</v>
          </cell>
          <cell r="D5417" t="str">
            <v>M</v>
          </cell>
          <cell r="E5417">
            <v>9.16</v>
          </cell>
          <cell r="F5417">
            <v>9.66</v>
          </cell>
        </row>
        <row r="5418">
          <cell r="B5418">
            <v>97131</v>
          </cell>
          <cell r="C5418" t="str">
            <v>ASSENTAMENTO DE TUBO DE PVC DEFOFO OU PRFV OU RPVC PARA REDE DE ÁGUA, DN 350 MM, JUNTA ELÁSTICA INTEGRADA, INSTALADO EM LOCAL COM NÍVEL ALTO DE INTERFERÊNCIAS (NÃO INCLUI FORNECIMENTO). AF_05/2024</v>
          </cell>
          <cell r="D5418" t="str">
            <v>M</v>
          </cell>
          <cell r="E5418">
            <v>13.52</v>
          </cell>
          <cell r="F5418">
            <v>14.27</v>
          </cell>
        </row>
        <row r="5419">
          <cell r="B5419">
            <v>97138</v>
          </cell>
          <cell r="C5419" t="str">
            <v>ASSENTAMENTO DE TUBO DE PVC DEFOFO OU PRFV OU RPVC PARA REDE DE ÁGUA, DN 350 MM, JUNTA ELÁSTICA INTEGRADA, INSTALADO EM LOCAL COM NÍVEL BAIXO DE INTERFERÊNCIAS (NÃO INCLUI FORNECIMENTO). AF_05/2024</v>
          </cell>
          <cell r="D5419" t="str">
            <v>M</v>
          </cell>
          <cell r="E5419">
            <v>10.4</v>
          </cell>
          <cell r="F5419">
            <v>10.98</v>
          </cell>
        </row>
        <row r="5420">
          <cell r="B5420">
            <v>97132</v>
          </cell>
          <cell r="C5420" t="str">
            <v>ASSENTAMENTO DE TUBO DE PVC DEFOFO OU PRFV OU RPVC PARA REDE DE ÁGUA, DN 400 MM, JUNTA ELÁSTICA INTEGRADA, INSTALADO EM LOCAL COM NÍVEL ALTO DE INTERFERÊNCIAS (NÃO INCLUI FORNECIMENTO). AF_05/2024</v>
          </cell>
          <cell r="D5420" t="str">
            <v>M</v>
          </cell>
          <cell r="E5420">
            <v>15.13</v>
          </cell>
          <cell r="F5420">
            <v>15.97</v>
          </cell>
        </row>
        <row r="5421">
          <cell r="B5421">
            <v>97139</v>
          </cell>
          <cell r="C5421" t="str">
            <v>ASSENTAMENTO DE TUBO DE PVC DEFOFO OU PRFV OU RPVC PARA REDE DE ÁGUA, DN 400 MM, JUNTA ELÁSTICA INTEGRADA, INSTALADO EM LOCAL COM NÍVEL BAIXO DE INTERFERÊNCIAS (NÃO INCLUI FORNECIMENTO). AF_05/2024</v>
          </cell>
          <cell r="D5421" t="str">
            <v>M</v>
          </cell>
          <cell r="E5421">
            <v>11.64</v>
          </cell>
          <cell r="F5421">
            <v>12.28</v>
          </cell>
        </row>
        <row r="5422">
          <cell r="B5422">
            <v>97133</v>
          </cell>
          <cell r="C5422" t="str">
            <v>ASSENTAMENTO DE TUBO DE PVC DEFOFO OU PRFV OU RPVC PARA REDE DE ÁGUA, DN 500 MM, JUNTA ELÁSTICA INTEGRADA, INSTALADO EM LOCAL COM NÍVEL ALTO DE INTERFERÊNCIAS (NÃO INCLUI FORNECIMENTO). AF_05/2024</v>
          </cell>
          <cell r="D5422" t="str">
            <v>M</v>
          </cell>
          <cell r="E5422">
            <v>18.350000000000001</v>
          </cell>
          <cell r="F5422">
            <v>19.38</v>
          </cell>
        </row>
        <row r="5423">
          <cell r="B5423">
            <v>97140</v>
          </cell>
          <cell r="C5423" t="str">
            <v>ASSENTAMENTO DE TUBO DE PVC DEFOFO OU PRFV OU RPVC PARA REDE DE ÁGUA, DN 500 MM, JUNTA ELÁSTICA INTEGRADA, INSTALADO EM LOCAL COM NÍVEL BAIXO DE INTERFERÊNCIAS (NÃO INCLUI FORNECIMENTO). AF_05/2024</v>
          </cell>
          <cell r="D5423" t="str">
            <v>M</v>
          </cell>
          <cell r="E5423">
            <v>14.13</v>
          </cell>
          <cell r="F5423">
            <v>14.91</v>
          </cell>
        </row>
        <row r="5424">
          <cell r="B5424">
            <v>97123</v>
          </cell>
          <cell r="C5424" t="str">
            <v>ASSENTAMENTO DE TUBO DE PVC PBA PARA REDE DE ÁGUA, DN 100 MM, JUNTA ELÁSTICA INTEGRADA, INSTALADO EM LOCAL COM NÍVEL ALTO DE INTERFERÊNCIAS (NÃO INCLUI FORNECIMENTO). AF_05/2024</v>
          </cell>
          <cell r="D5424" t="str">
            <v>M</v>
          </cell>
          <cell r="E5424">
            <v>3.54</v>
          </cell>
          <cell r="F5424">
            <v>3.8</v>
          </cell>
        </row>
        <row r="5425">
          <cell r="B5425">
            <v>97126</v>
          </cell>
          <cell r="C5425" t="str">
            <v>ASSENTAMENTO DE TUBO DE PVC PBA PARA REDE DE ÁGUA, DN 100 MM, JUNTA ELÁSTICA INTEGRADA, INSTALADO EM LOCAL COM NÍVEL BAIXO DE INTERFERÊNCIAS (NÃO INCLUI FORNECIMENTO). AF_05/2024</v>
          </cell>
          <cell r="D5425" t="str">
            <v>M</v>
          </cell>
          <cell r="E5425">
            <v>2.92</v>
          </cell>
          <cell r="F5425">
            <v>3.13</v>
          </cell>
        </row>
        <row r="5426">
          <cell r="B5426">
            <v>105308</v>
          </cell>
          <cell r="C5426" t="str">
            <v>ASSENTAMENTO DE TUBO DE PVC PBA PARA REDE DE ÁGUA, DN 125, JUNTA ELÁSTICA INTEGRADA, INSTALADO EM LOCAL COM NÍVEL ALTO DE INTERFERÊNCIAS (NÃO INCLUI FORNECIMENTO). AF_05/2024</v>
          </cell>
          <cell r="D5426" t="str">
            <v>M</v>
          </cell>
          <cell r="E5426">
            <v>4.08</v>
          </cell>
          <cell r="F5426">
            <v>4.38</v>
          </cell>
        </row>
        <row r="5427">
          <cell r="B5427">
            <v>105312</v>
          </cell>
          <cell r="C5427" t="str">
            <v>ASSENTAMENTO DE TUBO DE PVC PBA PARA REDE DE ÁGUA, DN 125, JUNTA ELÁSTICA INTEGRADA, INSTALADO EM LOCAL COM NÍVEL BAIXO DE INTERFERÊNCIAS (NÃO INCLUI FORNECIMENTO). AF_05/2024</v>
          </cell>
          <cell r="D5427" t="str">
            <v>M</v>
          </cell>
          <cell r="E5427">
            <v>3.39</v>
          </cell>
          <cell r="F5427">
            <v>3.63</v>
          </cell>
        </row>
        <row r="5428">
          <cell r="B5428">
            <v>105309</v>
          </cell>
          <cell r="C5428" t="str">
            <v>ASSENTAMENTO DE TUBO DE PVC PBA PARA REDE DE ÁGUA, DN 140, JUNTA ELÁSTICA INTEGRADA, INSTALADO EM LOCAL COM NÍVEL ALTO DE INTERFERÊNCIAS (NÃO INCLUI FORNECIMENTO). AF_05/2024</v>
          </cell>
          <cell r="D5428" t="str">
            <v>M</v>
          </cell>
          <cell r="E5428">
            <v>4.4000000000000004</v>
          </cell>
          <cell r="F5428">
            <v>4.72</v>
          </cell>
        </row>
        <row r="5429">
          <cell r="B5429">
            <v>105313</v>
          </cell>
          <cell r="C5429" t="str">
            <v>ASSENTAMENTO DE TUBO DE PVC PBA PARA REDE DE ÁGUA, DN 140, JUNTA ELÁSTICA INTEGRADA, INSTALADO EM LOCAL COM NÍVEL BAIXO DE INTERFERÊNCIAS (NÃO INCLUI FORNECIMENTO). AF_05/2024</v>
          </cell>
          <cell r="D5429" t="str">
            <v>M</v>
          </cell>
          <cell r="E5429">
            <v>3.65</v>
          </cell>
          <cell r="F5429">
            <v>3.9</v>
          </cell>
        </row>
        <row r="5430">
          <cell r="B5430">
            <v>105310</v>
          </cell>
          <cell r="C5430" t="str">
            <v>ASSENTAMENTO DE TUBO DE PVC PBA PARA REDE DE ÁGUA, DN 180, JUNTA ELÁSTICA INTEGRADA, INSTALADO EM LOCAL COM NÍVEL ALTO DE INTERFERÊNCIAS (NÃO INCLUI FORNECIMENTO). AF_05/2024</v>
          </cell>
          <cell r="D5430" t="str">
            <v>M</v>
          </cell>
          <cell r="E5430">
            <v>5.2</v>
          </cell>
          <cell r="F5430">
            <v>5.57</v>
          </cell>
        </row>
        <row r="5431">
          <cell r="B5431">
            <v>105314</v>
          </cell>
          <cell r="C5431" t="str">
            <v>ASSENTAMENTO DE TUBO DE PVC PBA PARA REDE DE ÁGUA, DN 180, JUNTA ELÁSTICA INTEGRADA, INSTALADO EM LOCAL COM NÍVEL BAIXO DE INTERFERÊNCIAS (NÃO INCLUI FORNECIMENTO). AF_05/2024</v>
          </cell>
          <cell r="D5431" t="str">
            <v>M</v>
          </cell>
          <cell r="E5431">
            <v>4.3099999999999996</v>
          </cell>
          <cell r="F5431">
            <v>4.6100000000000003</v>
          </cell>
        </row>
        <row r="5432">
          <cell r="B5432">
            <v>97121</v>
          </cell>
          <cell r="C5432" t="str">
            <v>ASSENTAMENTO DE TUBO DE PVC PBA PARA REDE DE ÁGUA, DN 50 MM, JUNTA ELÁSTICA INTEGRADA, INSTALADO EM LOCAL COM NÍVEL ALTO DE INTERFERÊNCIAS (NÃO INCLUI FORNECIMENTO). AF_05/2024</v>
          </cell>
          <cell r="D5432" t="str">
            <v>M</v>
          </cell>
          <cell r="E5432">
            <v>2.52</v>
          </cell>
          <cell r="F5432">
            <v>2.71</v>
          </cell>
        </row>
        <row r="5433">
          <cell r="B5433">
            <v>97124</v>
          </cell>
          <cell r="C5433" t="str">
            <v>ASSENTAMENTO DE TUBO DE PVC PBA PARA REDE DE ÁGUA, DN 50 MM, JUNTA ELÁSTICA INTEGRADA, INSTALADO EM LOCAL COM NÍVEL BAIXO DE INTERFERÊNCIAS (NÃO INCLUI FORNECIMENTO). AF_05/2024</v>
          </cell>
          <cell r="D5433" t="str">
            <v>M</v>
          </cell>
          <cell r="E5433">
            <v>2.0699999999999998</v>
          </cell>
          <cell r="F5433">
            <v>2.2200000000000002</v>
          </cell>
        </row>
        <row r="5434">
          <cell r="B5434">
            <v>97122</v>
          </cell>
          <cell r="C5434" t="str">
            <v>ASSENTAMENTO DE TUBO DE PVC PBA PARA REDE DE ÁGUA, DN 75 MM, JUNTA ELÁSTICA INTEGRADA, INSTALADO EM LOCAL COM NÍVEL ALTO DE INTERFERÊNCIAS (NÃO INCLUI FORNECIMENTO). AF_05/2024</v>
          </cell>
          <cell r="D5434" t="str">
            <v>M</v>
          </cell>
          <cell r="E5434">
            <v>3.04</v>
          </cell>
          <cell r="F5434">
            <v>3.27</v>
          </cell>
        </row>
        <row r="5435">
          <cell r="B5435">
            <v>97125</v>
          </cell>
          <cell r="C5435" t="str">
            <v>ASSENTAMENTO DE TUBO DE PVC PBA PARA REDE DE ÁGUA, DN 75 MM, JUNTA ELÁSTICA INTEGRADA, INSTALADO EM LOCAL COM NÍVEL BAIXO DE INTERFERÊNCIAS (NÃO INCLUI FORNECIMENTO). AF_05/2024</v>
          </cell>
          <cell r="D5435" t="str">
            <v>M</v>
          </cell>
          <cell r="E5435">
            <v>2.5</v>
          </cell>
          <cell r="F5435">
            <v>2.68</v>
          </cell>
        </row>
        <row r="5436">
          <cell r="B5436">
            <v>105296</v>
          </cell>
          <cell r="C5436" t="str">
            <v>ASSENTAMENTO E FORNECIMENTO DE CURVA PVC PBA, JE, PB, 45 GRAUS, DN 100 / DE 110 MM, PARA REDE AGUA, JUNTA ELÁSTICA INTEGRADA, INSTALADO EM LOCAL COM NÍVEL ALTO DE INTERFERÊNCIAS (INCLUI FORNECIMENTO). AF_05/2024</v>
          </cell>
          <cell r="D5436" t="str">
            <v>UN</v>
          </cell>
          <cell r="E5436">
            <v>171.08</v>
          </cell>
          <cell r="F5436">
            <v>172.66</v>
          </cell>
        </row>
        <row r="5437">
          <cell r="B5437">
            <v>105374</v>
          </cell>
          <cell r="C5437" t="str">
            <v>ASSENTAMENTO E FORNECIMENTO DE CURVA PVC PBA, JE, PB, 45 GRAUS, DN 100 / DE 110 MM, PARA REDE AGUA, JUNTA ELÁSTICA INTEGRADA, INSTALADO EM LOCAL COM NÍVEL BAIXO DE INTERFERÊNCIAS (INCLUI FORNECIMENTO). AF_05/2024</v>
          </cell>
          <cell r="D5437" t="str">
            <v>UN</v>
          </cell>
          <cell r="E5437">
            <v>167.31</v>
          </cell>
          <cell r="F5437">
            <v>168.59</v>
          </cell>
        </row>
        <row r="5438">
          <cell r="B5438">
            <v>105292</v>
          </cell>
          <cell r="C5438" t="str">
            <v>ASSENTAMENTO E FORNECIMENTO DE CURVA PVC PBA, JE, PB, 45 GRAUS, DN 50 / DE 60 MM, PARA REDE AGUA, JUNTA ELÁSTICA INTEGRADA, INSTALADO EM LOCAL COM NÍVEL ALTO DE INTERFERÊNCIAS (INCLUI FORNECIMENTO). AF_05/2024</v>
          </cell>
          <cell r="D5438" t="str">
            <v>UN</v>
          </cell>
          <cell r="E5438">
            <v>47.98</v>
          </cell>
          <cell r="F5438">
            <v>49.14</v>
          </cell>
        </row>
        <row r="5439">
          <cell r="B5439">
            <v>105293</v>
          </cell>
          <cell r="C5439" t="str">
            <v>ASSENTAMENTO E FORNECIMENTO DE CURVA PVC PBA, JE, PB, 45 GRAUS, DN 50 / DE 60 MM, PARA REDE AGUA, JUNTA ELÁSTICA INTEGRADA, INSTALADO EM LOCAL COM NÍVEL BAIXO DE INTERFERÊNCIAS (INCLUI FORNECIMENTO). AF_05/2024</v>
          </cell>
          <cell r="D5439" t="str">
            <v>UN</v>
          </cell>
          <cell r="E5439">
            <v>45.21</v>
          </cell>
          <cell r="F5439">
            <v>46.16</v>
          </cell>
        </row>
        <row r="5440">
          <cell r="B5440">
            <v>105294</v>
          </cell>
          <cell r="C5440" t="str">
            <v>ASSENTAMENTO E FORNECIMENTO DE CURVA PVC PBA, JE, PB, 45 GRAUS, DN 75 / DE 85 MM, PARA REDE AGUA, JUNTA ELÁSTICA INTEGRADA, INSTALADO EM LOCAL COM NÍVEL ALTO DE INTERFERÊNCIAS (INCLUI FORNECIMENTO). AF_05/2024</v>
          </cell>
          <cell r="D5440" t="str">
            <v>UN</v>
          </cell>
          <cell r="E5440">
            <v>99.08</v>
          </cell>
          <cell r="F5440">
            <v>100.46</v>
          </cell>
        </row>
        <row r="5441">
          <cell r="B5441">
            <v>105295</v>
          </cell>
          <cell r="C5441" t="str">
            <v>ASSENTAMENTO E FORNECIMENTO DE CURVA PVC PBA, JE, PB, 45 GRAUS, DN 75 / DE 85 MM, PARA REDE AGUA, JUNTA ELÁSTICA INTEGRADA, INSTALADO EM LOCAL COM NÍVEL BAIXO DE INTERFERÊNCIAS (INCLUI FORNECIMENTO). AF_05/2024</v>
          </cell>
          <cell r="D5441" t="str">
            <v>UN</v>
          </cell>
          <cell r="E5441">
            <v>95.82</v>
          </cell>
          <cell r="F5441">
            <v>96.93</v>
          </cell>
        </row>
        <row r="5442">
          <cell r="B5442">
            <v>105290</v>
          </cell>
          <cell r="C5442" t="str">
            <v>ASSENTAMENTO E FORNECIMENTO DE LUVA SIMPLES, PVC PBA, JE, DN 100 / DE 110 MM, PARA REDE AGUA, JUNTA ELÁSTICA INTEGRADA, INSTALADO EM LOCAL COM NÍVEL ALTO DE INTERFERÊNCIAS (INCLUI FORNECIMENTO). AF_05/2024</v>
          </cell>
          <cell r="D5442" t="str">
            <v>UN</v>
          </cell>
          <cell r="E5442">
            <v>64.650000000000006</v>
          </cell>
          <cell r="F5442">
            <v>65.7</v>
          </cell>
        </row>
        <row r="5443">
          <cell r="B5443">
            <v>105291</v>
          </cell>
          <cell r="C5443" t="str">
            <v>ASSENTAMENTO E FORNECIMENTO DE LUVA SIMPLES, PVC PBA, JE, DN 100 / DE 110 MM, PARA REDE AGUA, JUNTA ELÁSTICA INTEGRADA, INSTALADO EM LOCAL COM NÍVEL BAIXO DE INTERFERÊNCIAS (INCLUI FORNECIMENTO). AF_05/2024</v>
          </cell>
          <cell r="D5443" t="str">
            <v>UN</v>
          </cell>
          <cell r="E5443">
            <v>62.14</v>
          </cell>
          <cell r="F5443">
            <v>62.99</v>
          </cell>
        </row>
        <row r="5444">
          <cell r="B5444">
            <v>105286</v>
          </cell>
          <cell r="C5444" t="str">
            <v>ASSENTAMENTO E FORNECIMENTO DE LUVA SIMPLES, PVC PBA, JE, DN 50 / DE 60 MM, PARA REDE AGUA, JUNTA ELÁSTICA INTEGRADA, INSTALADO EM LOCAL COM NÍVEL ALTO DE INTERFERÊNCIAS (INCLUI FORNECIMENTO). AF_05/2024</v>
          </cell>
          <cell r="D5444" t="str">
            <v>UN</v>
          </cell>
          <cell r="E5444">
            <v>28.64</v>
          </cell>
          <cell r="F5444">
            <v>29.42</v>
          </cell>
        </row>
        <row r="5445">
          <cell r="B5445">
            <v>105287</v>
          </cell>
          <cell r="C5445" t="str">
            <v>ASSENTAMENTO E FORNECIMENTO DE LUVA SIMPLES, PVC PBA, JE, DN 50 / DE 60 MM, PARA REDE AGUA, JUNTA ELÁSTICA INTEGRADA, INSTALADO EM LOCAL COM NÍVEL BAIXO DE INTERFERÊNCIAS (INCLUI FORNECIMENTO). AF_05/2024</v>
          </cell>
          <cell r="D5445" t="str">
            <v>UN</v>
          </cell>
          <cell r="E5445">
            <v>26.79</v>
          </cell>
          <cell r="F5445">
            <v>27.42</v>
          </cell>
        </row>
        <row r="5446">
          <cell r="B5446">
            <v>105288</v>
          </cell>
          <cell r="C5446" t="str">
            <v>ASSENTAMENTO E FORNECIMENTO DE LUVA SIMPLES, PVC PBA, JE, DN 75 / DE 85 MM, PARA REDE AGUA, JUNTA ELÁSTICA INTEGRADA, INSTALADO EM LOCAL COM NÍVEL ALTO DE INTERFERÊNCIAS (INCLUI FORNECIMENTO). AF_05/2024</v>
          </cell>
          <cell r="D5446" t="str">
            <v>UN</v>
          </cell>
          <cell r="E5446">
            <v>47.82</v>
          </cell>
          <cell r="F5446">
            <v>48.74</v>
          </cell>
        </row>
        <row r="5447">
          <cell r="B5447">
            <v>105289</v>
          </cell>
          <cell r="C5447" t="str">
            <v>ASSENTAMENTO E FORNECIMENTO DE LUVA SIMPLES, PVC PBA, JE, DN 75 / DE 85 MM, PARA REDE AGUA, JUNTA ELÁSTICA INTEGRADA, INSTALADO EM LOCAL COM NÍVEL BAIXO DE INTERFERÊNCIAS (INCLUI FORNECIMENTO). AF_05/2024</v>
          </cell>
          <cell r="D5447" t="str">
            <v>UN</v>
          </cell>
          <cell r="E5447">
            <v>45.65</v>
          </cell>
          <cell r="F5447">
            <v>46.39</v>
          </cell>
        </row>
        <row r="5448">
          <cell r="B5448">
            <v>105375</v>
          </cell>
          <cell r="C5448" t="str">
            <v>ASSENTAMENTO E FORNECIMENTO DE TE DE REDUCAO, PVC PBA, BBB, JE, DN 100 X 50 / DE 110 X 60 MM, PARA REDE AGUA, JUNTA ELÁSTICA INTEGRADA, INSTALADO EM LOCAL COM NÍVEL ALTO DE INTERFERÊNCIAS (INCLUI FORNECIMENTO). AF_05/2024</v>
          </cell>
          <cell r="D5448" t="str">
            <v>UN</v>
          </cell>
          <cell r="E5448">
            <v>130.94999999999999</v>
          </cell>
          <cell r="F5448">
            <v>133.06</v>
          </cell>
        </row>
        <row r="5449">
          <cell r="B5449">
            <v>105376</v>
          </cell>
          <cell r="C5449" t="str">
            <v>ASSENTAMENTO E FORNECIMENTO DE TE DE REDUCAO, PVC PBA, BBB, JE, DN 100 X 50 / DE 110 X 60 MM, PARA REDE AGUA, JUNTA ELÁSTICA INTEGRADA, INSTALADO EM LOCAL COM NÍVEL BAIXO DE INTERFERÊNCIAS (INCLUI FORNECIMENTO). AF_05/2024</v>
          </cell>
          <cell r="D5449" t="str">
            <v>UN</v>
          </cell>
          <cell r="E5449">
            <v>125.93</v>
          </cell>
          <cell r="F5449">
            <v>127.64</v>
          </cell>
        </row>
        <row r="5450">
          <cell r="B5450">
            <v>105331</v>
          </cell>
          <cell r="C5450" t="str">
            <v>ASSENTAMENTO E FORNECIMENTO DE TUBO DE PVC DEFOFO OU PRFV OU RPVC PARA REDE DE ÁGUA, DN 100, JUNTA ELÁSTICA INTEGRADA, INSTALADO EM LOCAL COM NÍVEL ALTO DE INTERFERÊNCIAS (INCLUI FORNECIMENTO). AF_05/2024</v>
          </cell>
          <cell r="D5450" t="str">
            <v>M</v>
          </cell>
          <cell r="E5450">
            <v>56.23</v>
          </cell>
          <cell r="F5450">
            <v>56.47</v>
          </cell>
        </row>
        <row r="5451">
          <cell r="B5451">
            <v>105332</v>
          </cell>
          <cell r="C5451" t="str">
            <v>ASSENTAMENTO E FORNECIMENTO DE TUBO DE PVC DEFOFO OU PRFV OU RPVC PARA REDE DE ÁGUA, DN 100, JUNTA ELÁSTICA INTEGRADA, INSTALADO EM LOCAL COM NÍVEL BAIXO DE INTERFERÊNCIAS (INCLUI FORNECIMENTO). AF_05/2024</v>
          </cell>
          <cell r="D5451" t="str">
            <v>M</v>
          </cell>
          <cell r="E5451">
            <v>55.65</v>
          </cell>
          <cell r="F5451">
            <v>55.85</v>
          </cell>
        </row>
        <row r="5452">
          <cell r="B5452">
            <v>105333</v>
          </cell>
          <cell r="C5452" t="str">
            <v>ASSENTAMENTO E FORNECIMENTO DE TUBO DE PVC DEFOFO PARA REDE DE ÁGUA, DN 200, JUNTA ELÁSTICA INTEGRADA, INSTALADO EM LOCAL COM NÍVEL ALTO DE INTERFERÊNCIAS (INCLUI FORNECIMENTO). AF_05/2024</v>
          </cell>
          <cell r="D5452" t="str">
            <v>M</v>
          </cell>
          <cell r="E5452">
            <v>250.14</v>
          </cell>
          <cell r="F5452">
            <v>250.64</v>
          </cell>
        </row>
        <row r="5453">
          <cell r="B5453">
            <v>105334</v>
          </cell>
          <cell r="C5453" t="str">
            <v>ASSENTAMENTO E FORNECIMENTO DE TUBO DE PVC DEFOFO PARA REDE DE ÁGUA, DN 200, JUNTA ELÁSTICA INTEGRADA, INSTALADO EM LOCAL COM NÍVEL BAIXO DE INTERFERÊNCIAS (INCLUI FORNECIMENTO). AF_05/2024</v>
          </cell>
          <cell r="D5453" t="str">
            <v>M</v>
          </cell>
          <cell r="E5453">
            <v>248.12</v>
          </cell>
          <cell r="F5453">
            <v>248.5</v>
          </cell>
        </row>
        <row r="5454">
          <cell r="B5454">
            <v>105335</v>
          </cell>
          <cell r="C5454" t="str">
            <v>ASSENTAMENTO E FORNECIMENTO DE TUBO DE PVC DEFOFO PARA REDE DE ÁGUA, DN 250, JUNTA ELÁSTICA INTEGRADA, INSTALADO EM LOCAL COM NÍVEL ALTO DE INTERFERÊNCIAS (INCLUI FORNECIMENTO). AF_05/2024</v>
          </cell>
          <cell r="D5454" t="str">
            <v>M</v>
          </cell>
          <cell r="E5454">
            <v>377.88</v>
          </cell>
          <cell r="F5454">
            <v>378.44</v>
          </cell>
        </row>
        <row r="5455">
          <cell r="B5455">
            <v>105336</v>
          </cell>
          <cell r="C5455" t="str">
            <v>ASSENTAMENTO E FORNECIMENTO DE TUBO DE PVC DEFOFO PARA REDE DE ÁGUA, DN 250, JUNTA ELÁSTICA INTEGRADA, INSTALADO EM LOCAL COM NÍVEL BAIXO DE INTERFERÊNCIAS (INCLUI FORNECIMENTO). AF_05/2024</v>
          </cell>
          <cell r="D5455" t="str">
            <v>M</v>
          </cell>
          <cell r="E5455">
            <v>375.49</v>
          </cell>
          <cell r="F5455">
            <v>375.92</v>
          </cell>
        </row>
        <row r="5456">
          <cell r="B5456">
            <v>105337</v>
          </cell>
          <cell r="C5456" t="str">
            <v>ASSENTAMENTO E FORNECIMENTO DE TUBO DE PVC DEFOFO PARA REDE DE ÁGUA, DN 300, JUNTA ELÁSTICA INTEGRADA, INSTALADO EM LOCAL COM NÍVEL ALTO DE INTERFERÊNCIAS (INCLUI FORNECIMENTO). AF_05/2024</v>
          </cell>
          <cell r="D5456" t="str">
            <v>M</v>
          </cell>
          <cell r="E5456">
            <v>533.9</v>
          </cell>
          <cell r="F5456">
            <v>534.55999999999995</v>
          </cell>
        </row>
        <row r="5457">
          <cell r="B5457">
            <v>105338</v>
          </cell>
          <cell r="C5457" t="str">
            <v>ASSENTAMENTO E FORNECIMENTO DE TUBO DE PVC DEFOFO PARA REDE DE ÁGUA, DN 300, JUNTA ELÁSTICA INTEGRADA, INSTALADO EM LOCAL COM NÍVEL BAIXO DE INTERFERÊNCIAS (INCLUI FORNECIMENTO). AF_05/2024</v>
          </cell>
          <cell r="D5457" t="str">
            <v>M</v>
          </cell>
          <cell r="E5457">
            <v>531.15</v>
          </cell>
          <cell r="F5457">
            <v>531.65</v>
          </cell>
        </row>
        <row r="5458">
          <cell r="B5458">
            <v>105329</v>
          </cell>
          <cell r="C5458" t="str">
            <v>ASSENTAMENTO E FORNECIMENTO DE TUBO DE PVC PBA PARA REDE DE ÁGUA, DN 100, JUNTA ELÁSTICA INTEGRADA, INSTALADO EM LOCAL COM NÍVEL ALTO DE INTERFERÊNCIAS (INCLUI FORNECIMENTO). AF_05/2024</v>
          </cell>
          <cell r="D5458" t="str">
            <v>UN</v>
          </cell>
          <cell r="E5458">
            <v>79.650000000000006</v>
          </cell>
          <cell r="F5458">
            <v>79.91</v>
          </cell>
        </row>
        <row r="5459">
          <cell r="B5459">
            <v>105330</v>
          </cell>
          <cell r="C5459" t="str">
            <v>ASSENTAMENTO E FORNECIMENTO DE TUBO DE PVC PBA PARA REDE DE ÁGUA, DN 100, JUNTA ELÁSTICA INTEGRADA, INSTALADO EM LOCAL COM NÍVEL BAIXO DE INTERFERÊNCIAS (INCLUI FORNECIMENTO). AF_05/2024</v>
          </cell>
          <cell r="D5459" t="str">
            <v>UN</v>
          </cell>
          <cell r="E5459">
            <v>79.03</v>
          </cell>
          <cell r="F5459">
            <v>79.239999999999995</v>
          </cell>
        </row>
        <row r="5460">
          <cell r="B5460">
            <v>105260</v>
          </cell>
          <cell r="C5460" t="str">
            <v>ASSENTAMENTO E FORNECIMENTO DE TUBO DE PVC PBA PARA REDE DE ÁGUA, DN 50, JUNTA ELÁSTICA INTEGRADA, INSTALADO EM LOCAL COM NÍVEL ALTO DE INTERFERÊNCIAS (INCLUI FORNECIMENTO). AF_05/2024</v>
          </cell>
          <cell r="D5460" t="str">
            <v>UN</v>
          </cell>
          <cell r="E5460">
            <v>25.71</v>
          </cell>
          <cell r="F5460">
            <v>25.9</v>
          </cell>
        </row>
        <row r="5461">
          <cell r="B5461">
            <v>105285</v>
          </cell>
          <cell r="C5461" t="str">
            <v>ASSENTAMENTO E FORNECIMENTO DE TUBO DE PVC PBA PARA REDE DE ÁGUA, DN 50, JUNTA ELÁSTICA INTEGRADA, INSTALADO EM LOCAL COM NÍVEL BAIXO DE INTERFERÊNCIAS (INCLUI FORNECIMENTO). AF_05/2024</v>
          </cell>
          <cell r="D5461" t="str">
            <v>UN</v>
          </cell>
          <cell r="E5461">
            <v>25.26</v>
          </cell>
          <cell r="F5461">
            <v>25.41</v>
          </cell>
        </row>
        <row r="5462">
          <cell r="B5462">
            <v>105327</v>
          </cell>
          <cell r="C5462" t="str">
            <v>ASSENTAMENTO E FORNECIMENTO DE TUBO DE PVC PBA PARA REDE DE ÁGUA, DN 75, JUNTA ELÁSTICA INTEGRADA, INSTALADO EM LOCAL COM NÍVEL ALTO DE INTERFERÊNCIAS (INCLUI FORNECIMENTO). AF_05/2024</v>
          </cell>
          <cell r="D5462" t="str">
            <v>UN</v>
          </cell>
          <cell r="E5462">
            <v>48.59</v>
          </cell>
          <cell r="F5462">
            <v>48.82</v>
          </cell>
        </row>
        <row r="5463">
          <cell r="B5463">
            <v>105328</v>
          </cell>
          <cell r="C5463" t="str">
            <v>ASSENTAMENTO E FORNECIMENTO DE TUBO DE PVC PBA PARA REDE DE ÁGUA, DN 75, JUNTA ELÁSTICA INTEGRADA, INSTALADO EM LOCAL COM NÍVEL BAIXO DE INTERFERÊNCIAS (INCLUI FORNECIMENTO). AF_05/2024</v>
          </cell>
          <cell r="D5463" t="str">
            <v>UN</v>
          </cell>
          <cell r="E5463">
            <v>48.05</v>
          </cell>
          <cell r="F5463">
            <v>48.23</v>
          </cell>
        </row>
        <row r="5464">
          <cell r="B5464">
            <v>105377</v>
          </cell>
          <cell r="C5464" t="str">
            <v>FORNECIMENTO E ASSENTAMENTO DE CURVA 45 GRAUS RANHURADA EM FERRO FUNDIDO, DN 80 MM (3") PARA REDE DE ÁGUA, INSTALADO EM LOCAL COM NÍVEL ALTO DE INTERFERÊNCIAS (INCLUI FORNECIMENTO). AF_05/2024</v>
          </cell>
          <cell r="D5464" t="str">
            <v>UN</v>
          </cell>
          <cell r="E5464">
            <v>43.05</v>
          </cell>
          <cell r="F5464">
            <v>43.67</v>
          </cell>
        </row>
        <row r="5465">
          <cell r="B5465">
            <v>105368</v>
          </cell>
          <cell r="C5465" t="str">
            <v>FORNECIMENTO E ASSENTAMENTO DE CURVA 45 GRAUS RANHURADA EM FERRO FUNDIDO, DN 80 MM (3") PARA REDE DE ÁGUA, INSTALADO EM LOCAL COM NÍVEL BAIXO DE INTERFERÊNCIAS (INCLUI FORNECIMENTO). AF_05/2024</v>
          </cell>
          <cell r="D5465" t="str">
            <v>UN</v>
          </cell>
          <cell r="E5465">
            <v>39.93</v>
          </cell>
          <cell r="F5465">
            <v>40.409999999999997</v>
          </cell>
        </row>
        <row r="5466">
          <cell r="B5466">
            <v>105369</v>
          </cell>
          <cell r="C5466" t="str">
            <v>FORNECIMENTO E ASSENTAMENTO DE TE RANHURADO EM FERRO FUNDIDO, DN 80 (3") PARA REDE DE ÁGUA, INSTALADO EM LOCAL COM NÍVEL ALTO DE INTERFERÊNCIAS (INCLUI FORNECIMENTO). AF_05/2024</v>
          </cell>
          <cell r="D5466" t="str">
            <v>UN</v>
          </cell>
          <cell r="E5466">
            <v>68.03</v>
          </cell>
          <cell r="F5466">
            <v>68.86</v>
          </cell>
        </row>
        <row r="5467">
          <cell r="B5467">
            <v>105370</v>
          </cell>
          <cell r="C5467" t="str">
            <v>FORNECIMENTO E ASSENTAMENTO DE TE RANHURADO EM FERRO FUNDIDO, DN 80 (3") PARA REDE DE ÁGUA, INSTALADO EM LOCAL COM NÍVEL BAIXO DE INTERFERÊNCIAS (INCLUI FORNECIMENTO). AF_05/2024</v>
          </cell>
          <cell r="D5467" t="str">
            <v>UN</v>
          </cell>
          <cell r="E5467">
            <v>63.88</v>
          </cell>
          <cell r="F5467">
            <v>64.52</v>
          </cell>
        </row>
        <row r="5468">
          <cell r="B5468">
            <v>92864</v>
          </cell>
          <cell r="C5468" t="str">
            <v>ASSENTAMENTO DE TUBO DE CONCRETO PARA REDES COLETORAS DE ESGOTO SANITÁRIO, DIÂMETRO DE 1000 MM, JUNTA ELÁSTICA, INSTALADO EM LOCAL COM ALTO NÍVEL DE INTERFERÊNCIAS (NÃO INCLUI FORNECIMENTO). AF_03/2024</v>
          </cell>
          <cell r="D5468" t="str">
            <v>M</v>
          </cell>
          <cell r="E5468">
            <v>97.06</v>
          </cell>
          <cell r="F5468">
            <v>99.22</v>
          </cell>
        </row>
        <row r="5469">
          <cell r="B5469">
            <v>92848</v>
          </cell>
          <cell r="C5469" t="str">
            <v>ASSENTAMENTO DE TUBO DE CONCRETO PARA REDES COLETORAS DE ESGOTO SANITÁRIO, DIÂMETRO DE 1000 MM, JUNTA ELÁSTICA, INSTALADO EM LOCAL COM BAIXO NÍVEL DE INTERFERÊNCIAS (NÃO INCLUI FORNECIMENTO). AF_03/2024</v>
          </cell>
          <cell r="D5469" t="str">
            <v>M</v>
          </cell>
          <cell r="E5469">
            <v>87.78</v>
          </cell>
          <cell r="F5469">
            <v>89.54</v>
          </cell>
        </row>
        <row r="5470">
          <cell r="B5470">
            <v>104937</v>
          </cell>
          <cell r="C5470" t="str">
            <v>ASSENTAMENTO DE TUBO DE CONCRETO PARA REDES COLETORAS DE ESGOTO SANITÁRIO, DIÂMETRO DE 1200 MM, JUNTA ELÁSTICA, INSTALADO EM LOCAL COM ALTO NÍVEL DE INTERFERÊNCIAS (NÃO INCLUI FORNECIMENTO). AF_03/2024</v>
          </cell>
          <cell r="D5470" t="str">
            <v>M</v>
          </cell>
          <cell r="E5470">
            <v>0</v>
          </cell>
          <cell r="F5470">
            <v>0</v>
          </cell>
        </row>
        <row r="5471">
          <cell r="B5471">
            <v>104933</v>
          </cell>
          <cell r="C5471" t="str">
            <v>ASSENTAMENTO DE TUBO DE CONCRETO PARA REDES COLETORAS DE ESGOTO SANITÁRIO, DIÂMETRO DE 1200 MM, JUNTA ELÁSTICA, INSTALADO EM LOCAL COM BAIXO NÍVEL DE INTERFERÊNCIAS (NÃO INCLUI FORNECIMENTO). AF_03/2024</v>
          </cell>
          <cell r="D5471" t="str">
            <v>M</v>
          </cell>
          <cell r="E5471">
            <v>0</v>
          </cell>
          <cell r="F5471">
            <v>0</v>
          </cell>
        </row>
        <row r="5472">
          <cell r="B5472">
            <v>104939</v>
          </cell>
          <cell r="C5472" t="str">
            <v>ASSENTAMENTO DE TUBO DE CONCRETO PARA REDES COLETORAS DE ESGOTO SANITÁRIO, DIÂMETRO DE 1500 MM, JUNTA ELÁSTICA, INSTALADO EM LOCAL COM ALTO NÍVEL DE INTERFERÊNCIAS (NÃO INCLUI FORNECIMENTO). AF_03/2024</v>
          </cell>
          <cell r="D5472" t="str">
            <v>M</v>
          </cell>
          <cell r="E5472">
            <v>0</v>
          </cell>
          <cell r="F5472">
            <v>0</v>
          </cell>
        </row>
        <row r="5473">
          <cell r="B5473">
            <v>104935</v>
          </cell>
          <cell r="C5473" t="str">
            <v>ASSENTAMENTO DE TUBO DE CONCRETO PARA REDES COLETORAS DE ESGOTO SANITÁRIO, DIÂMETRO DE 1500 MM, JUNTA ELÁSTICA, INSTALADO EM LOCAL COM BAIXO NÍVEL DE INTERFERÊNCIAS (NÃO INCLUI FORNECIMENTO). AF_03/2024</v>
          </cell>
          <cell r="D5473" t="str">
            <v>M</v>
          </cell>
          <cell r="E5473">
            <v>0</v>
          </cell>
          <cell r="F5473">
            <v>0</v>
          </cell>
        </row>
        <row r="5474">
          <cell r="B5474">
            <v>92850</v>
          </cell>
          <cell r="C5474" t="str">
            <v>ASSENTAMENTO DE TUBO DE CONCRETO PARA REDES COLETORAS DE ESGOTO SANITÁRIO, DIÂMETRO DE 300 MM, JUNTA ELÁSTICA, INSTALADO EM LOCAL COM ALTO NÍVEL DE INTERFERÊNCIAS (NÃO INCLUI FORNECIMENTO). AF_03/2024</v>
          </cell>
          <cell r="D5474" t="str">
            <v>M</v>
          </cell>
          <cell r="E5474">
            <v>23.93</v>
          </cell>
          <cell r="F5474">
            <v>24.47</v>
          </cell>
        </row>
        <row r="5475">
          <cell r="B5475">
            <v>92834</v>
          </cell>
          <cell r="C5475" t="str">
            <v>ASSENTAMENTO DE TUBO DE CONCRETO PARA REDES COLETORAS DE ESGOTO SANITÁRIO, DIÂMETRO DE 300 MM, JUNTA ELÁSTICA, INSTALADO EM LOCAL COM BAIXO NÍVEL DE INTERFERÊNCIAS (NÃO INCLUI FORNECIMENTO). AF_03/2024</v>
          </cell>
          <cell r="D5475" t="str">
            <v>M</v>
          </cell>
          <cell r="E5475">
            <v>21.59</v>
          </cell>
          <cell r="F5475">
            <v>22.04</v>
          </cell>
        </row>
        <row r="5476">
          <cell r="B5476">
            <v>92852</v>
          </cell>
          <cell r="C5476" t="str">
            <v>ASSENTAMENTO DE TUBO DE CONCRETO PARA REDES COLETORAS DE ESGOTO SANITÁRIO, DIÂMETRO DE 400 MM, JUNTA ELÁSTICA, INSTALADO EM LOCAL COM ALTO NÍVEL DE INTERFERÊNCIAS (NÃO INCLUI FORNECIMENTO). AF_03/2024</v>
          </cell>
          <cell r="D5476" t="str">
            <v>M</v>
          </cell>
          <cell r="E5476">
            <v>31.53</v>
          </cell>
          <cell r="F5476">
            <v>32.299999999999997</v>
          </cell>
        </row>
        <row r="5477">
          <cell r="B5477">
            <v>92836</v>
          </cell>
          <cell r="C5477" t="str">
            <v>ASSENTAMENTO DE TUBO DE CONCRETO PARA REDES COLETORAS DE ESGOTO SANITÁRIO, DIÂMETRO DE 400 MM, JUNTA ELÁSTICA, INSTALADO EM LOCAL COM BAIXO NÍVEL DE INTERFERÊNCIAS (NÃO INCLUI FORNECIMENTO). AF_03/2024</v>
          </cell>
          <cell r="D5477" t="str">
            <v>M</v>
          </cell>
          <cell r="E5477">
            <v>28.2</v>
          </cell>
          <cell r="F5477">
            <v>28.83</v>
          </cell>
        </row>
        <row r="5478">
          <cell r="B5478">
            <v>92854</v>
          </cell>
          <cell r="C5478" t="str">
            <v>ASSENTAMENTO DE TUBO DE CONCRETO PARA REDES COLETORAS DE ESGOTO SANITÁRIO, DIÂMETRO DE 500 MM, JUNTA ELÁSTICA, INSTALADO EM LOCAL COM ALTO NÍVEL DE INTERFERÊNCIAS (NÃO INCLUI FORNECIMENTO). AF_03/2024</v>
          </cell>
          <cell r="D5478" t="str">
            <v>M</v>
          </cell>
          <cell r="E5478">
            <v>39.549999999999997</v>
          </cell>
          <cell r="F5478">
            <v>40.56</v>
          </cell>
        </row>
        <row r="5479">
          <cell r="B5479">
            <v>92838</v>
          </cell>
          <cell r="C5479" t="str">
            <v>ASSENTAMENTO DE TUBO DE CONCRETO PARA REDES COLETORAS DE ESGOTO SANITÁRIO, DIÂMETRO DE 500 MM, JUNTA ELÁSTICA, INSTALADO EM LOCAL COM BAIXO NÍVEL DE INTERFERÊNCIAS (NÃO INCLUI FORNECIMENTO). AF_03/2024</v>
          </cell>
          <cell r="D5479" t="str">
            <v>M</v>
          </cell>
          <cell r="E5479">
            <v>35.24</v>
          </cell>
          <cell r="F5479">
            <v>36.07</v>
          </cell>
        </row>
        <row r="5480">
          <cell r="B5480">
            <v>92856</v>
          </cell>
          <cell r="C5480" t="str">
            <v>ASSENTAMENTO DE TUBO DE CONCRETO PARA REDES COLETORAS DE ESGOTO SANITÁRIO, DIÂMETRO DE 600 MM, JUNTA ELÁSTICA, INSTALADO EM LOCAL COM ALTO NÍVEL DE INTERFERÊNCIAS (NÃO INCLUI FORNECIMENTO). AF_03/2024</v>
          </cell>
          <cell r="D5480" t="str">
            <v>M</v>
          </cell>
          <cell r="E5480">
            <v>47.94</v>
          </cell>
          <cell r="F5480">
            <v>49.18</v>
          </cell>
        </row>
        <row r="5481">
          <cell r="B5481">
            <v>92840</v>
          </cell>
          <cell r="C5481" t="str">
            <v>ASSENTAMENTO DE TUBO DE CONCRETO PARA REDES COLETORAS DE ESGOTO SANITÁRIO, DIÂMETRO DE 600 MM, JUNTA ELÁSTICA, INSTALADO EM LOCAL COM BAIXO NÍVEL DE INTERFERÊNCIAS (NÃO INCLUI FORNECIMENTO). AF_03/2024</v>
          </cell>
          <cell r="D5481" t="str">
            <v>M</v>
          </cell>
          <cell r="E5481">
            <v>42.63</v>
          </cell>
          <cell r="F5481">
            <v>43.65</v>
          </cell>
        </row>
        <row r="5482">
          <cell r="B5482">
            <v>92858</v>
          </cell>
          <cell r="C5482" t="str">
            <v>ASSENTAMENTO DE TUBO DE CONCRETO PARA REDES COLETORAS DE ESGOTO SANITÁRIO, DIÂMETRO DE 700 MM, JUNTA ELÁSTICA, INSTALADO EM LOCAL COM ALTO NÍVEL DE INTERFERÊNCIAS (NÃO INCLUI FORNECIMENTO). AF_03/2024</v>
          </cell>
          <cell r="D5482" t="str">
            <v>M</v>
          </cell>
          <cell r="E5482">
            <v>60.26</v>
          </cell>
          <cell r="F5482">
            <v>61.73</v>
          </cell>
        </row>
        <row r="5483">
          <cell r="B5483">
            <v>92842</v>
          </cell>
          <cell r="C5483" t="str">
            <v>ASSENTAMENTO DE TUBO DE CONCRETO PARA REDES COLETORAS DE ESGOTO SANITÁRIO, DIÂMETRO DE 700 MM, JUNTA ELÁSTICA, INSTALADO EM LOCAL COM BAIXO NÍVEL DE INTERFERÊNCIAS (NÃO INCLUI FORNECIMENTO). AF_03/2024</v>
          </cell>
          <cell r="D5483" t="str">
            <v>M</v>
          </cell>
          <cell r="E5483">
            <v>53.95</v>
          </cell>
          <cell r="F5483">
            <v>55.15</v>
          </cell>
        </row>
        <row r="5484">
          <cell r="B5484">
            <v>92860</v>
          </cell>
          <cell r="C5484" t="str">
            <v>ASSENTAMENTO DE TUBO DE CONCRETO PARA REDES COLETORAS DE ESGOTO SANITÁRIO, DIÂMETRO DE 800 MM, JUNTA ELÁSTICA, INSTALADO EM LOCAL COM ALTO NÍVEL DE INTERFERÊNCIAS (NÃO INCLUI FORNECIMENTO). AF_03/2024</v>
          </cell>
          <cell r="D5484" t="str">
            <v>M</v>
          </cell>
          <cell r="E5484">
            <v>71.66</v>
          </cell>
          <cell r="F5484">
            <v>73.37</v>
          </cell>
        </row>
        <row r="5485">
          <cell r="B5485">
            <v>92844</v>
          </cell>
          <cell r="C5485" t="str">
            <v>ASSENTAMENTO DE TUBO DE CONCRETO PARA REDES COLETORAS DE ESGOTO SANITÁRIO, DIÂMETRO DE 800 MM, JUNTA ELÁSTICA, INSTALADO EM LOCAL COM BAIXO NÍVEL DE INTERFERÊNCIAS (NÃO INCLUI FORNECIMENTO). AF_03/2024</v>
          </cell>
          <cell r="D5485" t="str">
            <v>M</v>
          </cell>
          <cell r="E5485">
            <v>64.349999999999994</v>
          </cell>
          <cell r="F5485">
            <v>65.75</v>
          </cell>
        </row>
        <row r="5486">
          <cell r="B5486">
            <v>92862</v>
          </cell>
          <cell r="C5486" t="str">
            <v>ASSENTAMENTO DE TUBO DE CONCRETO PARA REDES COLETORAS DE ESGOTO SANITÁRIO, DIÂMETRO DE 900 MM, JUNTA ELÁSTICA, INSTALADO EM LOCAL COM ALTO NÍVEL DE INTERFERÊNCIAS (NÃO INCLUI FORNECIMENTO). AF_03/2024</v>
          </cell>
          <cell r="D5486" t="str">
            <v>M</v>
          </cell>
          <cell r="E5486">
            <v>82.2</v>
          </cell>
          <cell r="F5486">
            <v>84.13</v>
          </cell>
        </row>
        <row r="5487">
          <cell r="B5487">
            <v>92846</v>
          </cell>
          <cell r="C5487" t="str">
            <v>ASSENTAMENTO DE TUBO DE CONCRETO PARA REDES COLETORAS DE ESGOTO SANITÁRIO, DIÂMETRO DE 900 MM, JUNTA ELÁSTICA, INSTALADO EM LOCAL COM BAIXO NÍVEL DE INTERFERÊNCIAS (NÃO INCLUI FORNECIMENTO). AF_03/2024</v>
          </cell>
          <cell r="D5487" t="str">
            <v>M</v>
          </cell>
          <cell r="E5487">
            <v>73.92</v>
          </cell>
          <cell r="F5487">
            <v>75.489999999999995</v>
          </cell>
        </row>
        <row r="5488">
          <cell r="B5488">
            <v>92828</v>
          </cell>
          <cell r="C5488" t="str">
            <v>ASSENTAMENTO DE TUBO DE CONCRETO PARA REDES COLETORAS DE ÁGUAS PLUVIAIS, DIÂMETRO DE 1000 MM, JUNTA RÍGIDA, INSTALADO EM LOCAL COM ALTO NÍVEL DE INTERFERÊNCIAS (NÃO INCLUI FORNECIMENTO). AF_03/2024</v>
          </cell>
          <cell r="D5488" t="str">
            <v>M</v>
          </cell>
          <cell r="E5488">
            <v>102.06</v>
          </cell>
          <cell r="F5488">
            <v>106.17</v>
          </cell>
        </row>
        <row r="5489">
          <cell r="B5489">
            <v>92815</v>
          </cell>
          <cell r="C5489" t="str">
            <v>ASSENTAMENTO DE TUBO DE CONCRETO PARA REDES COLETORAS DE ÁGUAS PLUVIAIS, DIÂMETRO DE 1000 MM, JUNTA RÍGIDA, INSTALADO EM LOCAL COM BAIXO NÍVEL DE INTERFERÊNCIAS (NÃO INCLUI FORNECIMENTO). AF_03/2024</v>
          </cell>
          <cell r="D5489" t="str">
            <v>M</v>
          </cell>
          <cell r="E5489">
            <v>92.75</v>
          </cell>
          <cell r="F5489">
            <v>96.49</v>
          </cell>
        </row>
        <row r="5490">
          <cell r="B5490">
            <v>92830</v>
          </cell>
          <cell r="C5490" t="str">
            <v>ASSENTAMENTO DE TUBO DE CONCRETO PARA REDES COLETORAS DE ÁGUAS PLUVIAIS, DIÂMETRO DE 1200 MM, JUNTA RÍGIDA, INSTALADO EM LOCAL COM ALTO NÍVEL DE INTERFERÊNCIAS (NÃO INCLUI FORNECIMENTO). AF_03/2024</v>
          </cell>
          <cell r="D5490" t="str">
            <v>M</v>
          </cell>
          <cell r="E5490">
            <v>126.15</v>
          </cell>
          <cell r="F5490">
            <v>131.19999999999999</v>
          </cell>
        </row>
        <row r="5491">
          <cell r="B5491">
            <v>92817</v>
          </cell>
          <cell r="C5491" t="str">
            <v>ASSENTAMENTO DE TUBO DE CONCRETO PARA REDES COLETORAS DE ÁGUAS PLUVIAIS, DIÂMETRO DE 1200 MM, JUNTA RÍGIDA, INSTALADO EM LOCAL COM BAIXO NÍVEL DE INTERFERÊNCIAS (NÃO INCLUI FORNECIMENTO). AF_03/2024</v>
          </cell>
          <cell r="D5491" t="str">
            <v>M</v>
          </cell>
          <cell r="E5491">
            <v>114.88</v>
          </cell>
          <cell r="F5491">
            <v>119.45</v>
          </cell>
        </row>
        <row r="5492">
          <cell r="B5492">
            <v>92832</v>
          </cell>
          <cell r="C5492" t="str">
            <v>ASSENTAMENTO DE TUBO DE CONCRETO PARA REDES COLETORAS DE ÁGUAS PLUVIAIS, DIÂMETRO DE 1500 MM, JUNTA RÍGIDA, INSTALADO EM LOCAL COM ALTO NÍVEL DE INTERFERÊNCIAS (NÃO INCLUI FORNECIMENTO). AF_03/2024</v>
          </cell>
          <cell r="D5492" t="str">
            <v>M</v>
          </cell>
          <cell r="E5492">
            <v>164.15</v>
          </cell>
          <cell r="F5492">
            <v>170.62</v>
          </cell>
        </row>
        <row r="5493">
          <cell r="B5493">
            <v>92819</v>
          </cell>
          <cell r="C5493" t="str">
            <v>ASSENTAMENTO DE TUBO DE CONCRETO PARA REDES COLETORAS DE ÁGUAS PLUVIAIS, DIÂMETRO DE 1500 MM, JUNTA RÍGIDA, INSTALADO EM LOCAL COM BAIXO NÍVEL DE INTERFERÊNCIAS (NÃO INCLUI FORNECIMENTO). AF_03/2024</v>
          </cell>
          <cell r="D5493" t="str">
            <v>M</v>
          </cell>
          <cell r="E5493">
            <v>149.88999999999999</v>
          </cell>
          <cell r="F5493">
            <v>155.76</v>
          </cell>
        </row>
        <row r="5494">
          <cell r="B5494">
            <v>92820</v>
          </cell>
          <cell r="C5494" t="str">
            <v>ASSENTAMENTO DE TUBO DE CONCRETO PARA REDES COLETORAS DE ÁGUAS PLUVIAIS, DIÂMETRO DE 300 MM, JUNTA RÍGIDA, INSTALADO EM LOCAL COM ALTO NÍVEL DE INTERFERÊNCIAS (NÃO INCLUI FORNECIMENTO). AF_03/2024</v>
          </cell>
          <cell r="D5494" t="str">
            <v>M</v>
          </cell>
          <cell r="E5494">
            <v>25.62</v>
          </cell>
          <cell r="F5494">
            <v>26.7</v>
          </cell>
        </row>
        <row r="5495">
          <cell r="B5495">
            <v>92808</v>
          </cell>
          <cell r="C5495" t="str">
            <v>ASSENTAMENTO DE TUBO DE CONCRETO PARA REDES COLETORAS DE ÁGUAS PLUVIAIS, DIÂMETRO DE 300 MM, JUNTA RÍGIDA, INSTALADO EM LOCAL COM BAIXO NÍVEL DE INTERFERÊNCIAS (NÃO INCLUI FORNECIMENTO). AF_03/2024</v>
          </cell>
          <cell r="D5495" t="str">
            <v>M</v>
          </cell>
          <cell r="E5495">
            <v>23.28</v>
          </cell>
          <cell r="F5495">
            <v>24.26</v>
          </cell>
        </row>
        <row r="5496">
          <cell r="B5496">
            <v>92821</v>
          </cell>
          <cell r="C5496" t="str">
            <v>ASSENTAMENTO DE TUBO DE CONCRETO PARA REDES COLETORAS DE ÁGUAS PLUVIAIS, DIÂMETRO DE 400 MM, JUNTA RÍGIDA, INSTALADO EM LOCAL COM ALTO NÍVEL DE INTERFERÊNCIAS (NÃO INCLUI FORNECIMENTO). AF_03/2024</v>
          </cell>
          <cell r="D5496" t="str">
            <v>M</v>
          </cell>
          <cell r="E5496">
            <v>35.74</v>
          </cell>
          <cell r="F5496">
            <v>37.229999999999997</v>
          </cell>
        </row>
        <row r="5497">
          <cell r="B5497">
            <v>92809</v>
          </cell>
          <cell r="C5497" t="str">
            <v>ASSENTAMENTO DE TUBO DE CONCRETO PARA REDES COLETORAS DE ÁGUAS PLUVIAIS, DIÂMETRO DE 400 MM, JUNTA RÍGIDA, INSTALADO EM LOCAL COM BAIXO NÍVEL DE INTERFERÊNCIAS (NÃO INCLUI FORNECIMENTO). AF_03/2024</v>
          </cell>
          <cell r="D5497" t="str">
            <v>M</v>
          </cell>
          <cell r="E5497">
            <v>32.409999999999997</v>
          </cell>
          <cell r="F5497">
            <v>33.770000000000003</v>
          </cell>
        </row>
        <row r="5498">
          <cell r="B5498">
            <v>92822</v>
          </cell>
          <cell r="C5498" t="str">
            <v>ASSENTAMENTO DE TUBO DE CONCRETO PARA REDES COLETORAS DE ÁGUAS PLUVIAIS, DIÂMETRO DE 500 MM, JUNTA RÍGIDA, INSTALADO EM LOCAL COM ALTO NÍVEL DE INTERFERÊNCIAS (NÃO INCLUI FORNECIMENTO). AF_03/2024</v>
          </cell>
          <cell r="D5498" t="str">
            <v>M</v>
          </cell>
          <cell r="E5498">
            <v>46.19</v>
          </cell>
          <cell r="F5498">
            <v>48.1</v>
          </cell>
        </row>
        <row r="5499">
          <cell r="B5499">
            <v>92810</v>
          </cell>
          <cell r="C5499" t="str">
            <v>ASSENTAMENTO DE TUBO DE CONCRETO PARA REDES COLETORAS DE ÁGUAS PLUVIAIS, DIÂMETRO DE 500 MM, JUNTA RÍGIDA, INSTALADO EM LOCAL COM BAIXO NÍVEL DE INTERFERÊNCIAS (NÃO INCLUI FORNECIMENTO). AF_03/2024</v>
          </cell>
          <cell r="D5499" t="str">
            <v>M</v>
          </cell>
          <cell r="E5499">
            <v>41.87</v>
          </cell>
          <cell r="F5499">
            <v>43.61</v>
          </cell>
        </row>
        <row r="5500">
          <cell r="B5500">
            <v>92824</v>
          </cell>
          <cell r="C5500" t="str">
            <v>ASSENTAMENTO DE TUBO DE CONCRETO PARA REDES COLETORAS DE ÁGUAS PLUVIAIS, DIÂMETRO DE 600 MM, JUNTA RÍGIDA, INSTALADO EM LOCAL COM ALTO NÍVEL DE INTERFERÊNCIAS (NÃO INCLUI FORNECIMENTO). AF_03/2024</v>
          </cell>
          <cell r="D5500" t="str">
            <v>M</v>
          </cell>
          <cell r="E5500">
            <v>56.84</v>
          </cell>
          <cell r="F5500">
            <v>59.18</v>
          </cell>
        </row>
        <row r="5501">
          <cell r="B5501">
            <v>92811</v>
          </cell>
          <cell r="C5501" t="str">
            <v>ASSENTAMENTO DE TUBO DE CONCRETO PARA REDES COLETORAS DE ÁGUAS PLUVIAIS, DIÂMETRO DE 600 MM, JUNTA RÍGIDA, INSTALADO EM LOCAL COM BAIXO NÍVEL DE INTERFERÊNCIAS (NÃO INCLUI FORNECIMENTO). AF_03/2024</v>
          </cell>
          <cell r="D5501" t="str">
            <v>M</v>
          </cell>
          <cell r="E5501">
            <v>51.53</v>
          </cell>
          <cell r="F5501">
            <v>53.66</v>
          </cell>
        </row>
        <row r="5502">
          <cell r="B5502">
            <v>92825</v>
          </cell>
          <cell r="C5502" t="str">
            <v>ASSENTAMENTO DE TUBO DE CONCRETO PARA REDES COLETORAS DE ÁGUAS PLUVIAIS, DIÂMETRO DE 700 MM, JUNTA RÍGIDA, INSTALADO EM LOCAL COM ALTO NÍVEL DE INTERFERÊNCIAS (NÃO INCLUI FORNECIMENTO). AF_03/2024</v>
          </cell>
          <cell r="D5502" t="str">
            <v>M</v>
          </cell>
          <cell r="E5502">
            <v>67.760000000000005</v>
          </cell>
          <cell r="F5502">
            <v>70.540000000000006</v>
          </cell>
        </row>
        <row r="5503">
          <cell r="B5503">
            <v>92812</v>
          </cell>
          <cell r="C5503" t="str">
            <v>ASSENTAMENTO DE TUBO DE CONCRETO PARA REDES COLETORAS DE ÁGUAS PLUVIAIS, DIÂMETRO DE 700 MM, JUNTA RÍGIDA, INSTALADO EM LOCAL COM BAIXO NÍVEL DE INTERFERÊNCIAS (NÃO INCLUI FORNECIMENTO). AF_03/2024</v>
          </cell>
          <cell r="D5503" t="str">
            <v>M</v>
          </cell>
          <cell r="E5503">
            <v>61.46</v>
          </cell>
          <cell r="F5503">
            <v>63.98</v>
          </cell>
        </row>
        <row r="5504">
          <cell r="B5504">
            <v>92826</v>
          </cell>
          <cell r="C5504" t="str">
            <v>ASSENTAMENTO DE TUBO DE CONCRETO PARA REDES COLETORAS DE ÁGUAS PLUVIAIS, DIÂMETRO DE 800 MM, JUNTA RÍGIDA, INSTALADO EM LOCAL COM ALTO NÍVEL DE INTERFERÊNCIAS (NÃO INCLUI FORNECIMENTO). AF_03/2024</v>
          </cell>
          <cell r="D5504" t="str">
            <v>M</v>
          </cell>
          <cell r="E5504">
            <v>78.94</v>
          </cell>
          <cell r="F5504">
            <v>82.17</v>
          </cell>
        </row>
        <row r="5505">
          <cell r="B5505">
            <v>92813</v>
          </cell>
          <cell r="C5505" t="str">
            <v>ASSENTAMENTO DE TUBO DE CONCRETO PARA REDES COLETORAS DE ÁGUAS PLUVIAIS, DIÂMETRO DE 800 MM, JUNTA RÍGIDA, INSTALADO EM LOCAL COM BAIXO NÍVEL DE INTERFERÊNCIAS (NÃO INCLUI FORNECIMENTO). AF_03/2024</v>
          </cell>
          <cell r="D5505" t="str">
            <v>M</v>
          </cell>
          <cell r="E5505">
            <v>71.67</v>
          </cell>
          <cell r="F5505">
            <v>74.58</v>
          </cell>
        </row>
        <row r="5506">
          <cell r="B5506">
            <v>92827</v>
          </cell>
          <cell r="C5506" t="str">
            <v>ASSENTAMENTO DE TUBO DE CONCRETO PARA REDES COLETORAS DE ÁGUAS PLUVIAIS, DIÂMETRO DE 900 MM, JUNTA RÍGIDA, INSTALADO EM LOCAL COM ALTO NÍVEL DE INTERFERÊNCIAS (NÃO INCLUI FORNECIMENTO). AF_03/2024</v>
          </cell>
          <cell r="D5506" t="str">
            <v>M</v>
          </cell>
          <cell r="E5506">
            <v>90.41</v>
          </cell>
          <cell r="F5506">
            <v>94.07</v>
          </cell>
        </row>
        <row r="5507">
          <cell r="B5507">
            <v>92814</v>
          </cell>
          <cell r="C5507" t="str">
            <v>ASSENTAMENTO DE TUBO DE CONCRETO PARA REDES COLETORAS DE ÁGUAS PLUVIAIS, DIÂMETRO DE 900 MM, JUNTA RÍGIDA, INSTALADO EM LOCAL COM BAIXO NÍVEL DE INTERFERÊNCIAS (NÃO INCLUI FORNECIMENTO). AF_03/2024</v>
          </cell>
          <cell r="D5507" t="str">
            <v>M</v>
          </cell>
          <cell r="E5507">
            <v>82.1</v>
          </cell>
          <cell r="F5507">
            <v>85.42</v>
          </cell>
        </row>
        <row r="5508">
          <cell r="B5508">
            <v>95570</v>
          </cell>
          <cell r="C5508" t="str">
            <v>TUBO DE CONCRETO (SIMPLES) PARA REDES COLETORAS DE ÁGUAS PLUVIAIS, DIÂMETRO DE 300 MM, JUNTA RÍGIDA, INSTALADO EM LOCAL COM ALTO NÍVEL DE INTERFERÊNCIAS - FORNECIMENTO E ASSENTAMENTO. AF_03/2024</v>
          </cell>
          <cell r="D5508" t="str">
            <v>M</v>
          </cell>
          <cell r="E5508">
            <v>95.66</v>
          </cell>
          <cell r="F5508">
            <v>96.74</v>
          </cell>
        </row>
        <row r="5509">
          <cell r="B5509">
            <v>95567</v>
          </cell>
          <cell r="C5509" t="str">
            <v>TUBO DE CONCRETO (SIMPLES) PARA REDES COLETORAS DE ÁGUAS PLUVIAIS, DIÂMETRO DE 300 MM, JUNTA RÍGIDA, INSTALADO EM LOCAL COM BAIXO NÍVEL DE INTERFERÊNCIAS - FORNECIMENTO E ASSENTAMENTO. AF_03/2024</v>
          </cell>
          <cell r="D5509" t="str">
            <v>M</v>
          </cell>
          <cell r="E5509">
            <v>93.32</v>
          </cell>
          <cell r="F5509">
            <v>94.3</v>
          </cell>
        </row>
        <row r="5510">
          <cell r="B5510">
            <v>95571</v>
          </cell>
          <cell r="C5510" t="str">
            <v>TUBO DE CONCRETO (SIMPLES) PARA REDES COLETORAS DE ÁGUAS PLUVIAIS, DIÂMETRO DE 400 MM, JUNTA RÍGIDA, INSTALADO EM LOCAL COM ALTO NÍVEL DE INTERFERÊNCIAS - FORNECIMENTO E ASSENTAMENTO. AF_03/2024</v>
          </cell>
          <cell r="D5510" t="str">
            <v>M</v>
          </cell>
          <cell r="E5510">
            <v>118.5</v>
          </cell>
          <cell r="F5510">
            <v>119.99</v>
          </cell>
        </row>
        <row r="5511">
          <cell r="B5511">
            <v>95568</v>
          </cell>
          <cell r="C5511" t="str">
            <v>TUBO DE CONCRETO (SIMPLES) PARA REDES COLETORAS DE ÁGUAS PLUVIAIS, DIÂMETRO DE 400 MM, JUNTA RÍGIDA, INSTALADO EM LOCAL COM BAIXO NÍVEL DE INTERFERÊNCIAS - FORNECIMENTO E ASSENTAMENTO. AF_03/2024</v>
          </cell>
          <cell r="D5511" t="str">
            <v>M</v>
          </cell>
          <cell r="E5511">
            <v>115.17</v>
          </cell>
          <cell r="F5511">
            <v>116.53</v>
          </cell>
        </row>
        <row r="5512">
          <cell r="B5512">
            <v>95572</v>
          </cell>
          <cell r="C5512" t="str">
            <v>TUBO DE CONCRETO (SIMPLES) PARA REDES COLETORAS DE ÁGUAS PLUVIAIS, DIÂMETRO DE 500 MM, JUNTA RÍGIDA, INSTALADO EM LOCAL COM ALTO NÍVEL DE INTERFERÊNCIAS - FORNECIMENTO E ASSENTAMENTO. AF_03/2024</v>
          </cell>
          <cell r="D5512" t="str">
            <v>M</v>
          </cell>
          <cell r="E5512">
            <v>169.36</v>
          </cell>
          <cell r="F5512">
            <v>171.27</v>
          </cell>
        </row>
        <row r="5513">
          <cell r="B5513">
            <v>95569</v>
          </cell>
          <cell r="C5513" t="str">
            <v>TUBO DE CONCRETO (SIMPLES) PARA REDES COLETORAS DE ÁGUAS PLUVIAIS, DIÂMETRO DE 500 MM, JUNTA RÍGIDA, INSTALADO EM LOCAL COM BAIXO NÍVEL DE INTERFERÊNCIAS - FORNECIMENTO E ASSENTAMENTO. AF_03/2024</v>
          </cell>
          <cell r="D5513" t="str">
            <v>M</v>
          </cell>
          <cell r="E5513">
            <v>165.04</v>
          </cell>
          <cell r="F5513">
            <v>166.78</v>
          </cell>
        </row>
        <row r="5514">
          <cell r="B5514">
            <v>92863</v>
          </cell>
          <cell r="C5514" t="str">
            <v>TUBO DE CONCRETO PARA REDES COLETORAS DE ESGOTO SANITÁRIO, DIÂMETRO DE 1000 MM, JUNTA ELÁSTICA, INSTALADO EM LOCAL COM ALTO NÍVEL DE INTERFERÊNCIAS - FORNECIMENTO E ASSENTAMENTO. AF_03/2024</v>
          </cell>
          <cell r="D5514" t="str">
            <v>M</v>
          </cell>
          <cell r="E5514">
            <v>782.74</v>
          </cell>
          <cell r="F5514">
            <v>784.9</v>
          </cell>
        </row>
        <row r="5515">
          <cell r="B5515">
            <v>92847</v>
          </cell>
          <cell r="C5515" t="str">
            <v>TUBO DE CONCRETO PARA REDES COLETORAS DE ESGOTO SANITÁRIO, DIÂMETRO DE 1000 MM, JUNTA ELÁSTICA, INSTALADO EM LOCAL COM BAIXO NÍVEL DE INTERFERÊNCIAS - FORNECIMENTO E ASSENTAMENTO. AF_03/2024</v>
          </cell>
          <cell r="D5515" t="str">
            <v>M</v>
          </cell>
          <cell r="E5515">
            <v>773.46</v>
          </cell>
          <cell r="F5515">
            <v>775.22</v>
          </cell>
        </row>
        <row r="5516">
          <cell r="B5516">
            <v>104936</v>
          </cell>
          <cell r="C5516" t="str">
            <v>TUBO DE CONCRETO PARA REDES COLETORAS DE ESGOTO SANITÁRIO, DIÂMETRO DE 1200 MM, JUNTA ELÁSTICA, INSTALADO EM LOCAL COM ALTO NÍVEL DE INTERFERÊNCIAS - FORNECIMENTO E ASSENTAMENTO. AF_03/2024</v>
          </cell>
          <cell r="D5516" t="str">
            <v>M</v>
          </cell>
          <cell r="E5516">
            <v>0</v>
          </cell>
          <cell r="F5516">
            <v>0</v>
          </cell>
        </row>
        <row r="5517">
          <cell r="B5517">
            <v>104932</v>
          </cell>
          <cell r="C5517" t="str">
            <v>TUBO DE CONCRETO PARA REDES COLETORAS DE ESGOTO SANITÁRIO, DIÂMETRO DE 1200 MM, JUNTA ELÁSTICA, INSTALADO EM LOCAL COM BAIXO NÍVEL DE INTERFERÊNCIAS - FORNECIMENTO E ASSENTAMENTO. AF_03/2024</v>
          </cell>
          <cell r="D5517" t="str">
            <v>M</v>
          </cell>
          <cell r="E5517">
            <v>0</v>
          </cell>
          <cell r="F5517">
            <v>0</v>
          </cell>
        </row>
        <row r="5518">
          <cell r="B5518">
            <v>104938</v>
          </cell>
          <cell r="C5518" t="str">
            <v>TUBO DE CONCRETO PARA REDES COLETORAS DE ESGOTO SANITÁRIO, DIÂMETRO DE 1500 MM, JUNTA ELÁSTICA, INSTALADO EM LOCAL COM ALTO NÍVEL DE INTERFERÊNCIAS - FORNECIMENTO E ASSENTAMENTO. AF_03/2024</v>
          </cell>
          <cell r="D5518" t="str">
            <v>M</v>
          </cell>
          <cell r="E5518">
            <v>0</v>
          </cell>
          <cell r="F5518">
            <v>0</v>
          </cell>
        </row>
        <row r="5519">
          <cell r="B5519">
            <v>104934</v>
          </cell>
          <cell r="C5519" t="str">
            <v>TUBO DE CONCRETO PARA REDES COLETORAS DE ESGOTO SANITÁRIO, DIÂMETRO DE 1500 MM, JUNTA ELÁSTICA, INSTALADO EM LOCAL COM BAIXO NÍVEL DE INTERFERÊNCIAS - FORNECIMENTO E ASSENTAMENTO. AF_03/2024</v>
          </cell>
          <cell r="D5519" t="str">
            <v>M</v>
          </cell>
          <cell r="E5519">
            <v>0</v>
          </cell>
          <cell r="F5519">
            <v>0</v>
          </cell>
        </row>
        <row r="5520">
          <cell r="B5520">
            <v>92849</v>
          </cell>
          <cell r="C5520" t="str">
            <v>TUBO DE CONCRETO PARA REDES COLETORAS DE ESGOTO SANITÁRIO, DIÂMETRO DE 300 MM, JUNTA ELÁSTICA, INSTALADO EM LOCAL COM ALTO NÍVEL DE INTERFERÊNCIAS - FORNECIMENTO E ASSENTAMENTO. AF_03/2024</v>
          </cell>
          <cell r="D5520" t="str">
            <v>M</v>
          </cell>
          <cell r="E5520">
            <v>167.38</v>
          </cell>
          <cell r="F5520">
            <v>167.92</v>
          </cell>
        </row>
        <row r="5521">
          <cell r="B5521">
            <v>92833</v>
          </cell>
          <cell r="C5521" t="str">
            <v>TUBO DE CONCRETO PARA REDES COLETORAS DE ESGOTO SANITÁRIO, DIÂMETRO DE 300 MM, JUNTA ELÁSTICA, INSTALADO EM LOCAL COM BAIXO NÍVEL DE INTERFERÊNCIAS - FORNECIMENTO E ASSENTAMENTO. AF_03/2024</v>
          </cell>
          <cell r="D5521" t="str">
            <v>M</v>
          </cell>
          <cell r="E5521">
            <v>165.04</v>
          </cell>
          <cell r="F5521">
            <v>165.49</v>
          </cell>
        </row>
        <row r="5522">
          <cell r="B5522">
            <v>92851</v>
          </cell>
          <cell r="C5522" t="str">
            <v>TUBO DE CONCRETO PARA REDES COLETORAS DE ESGOTO SANITÁRIO, DIÂMETRO DE 400 MM, JUNTA ELÁSTICA, INSTALADO EM LOCAL COM ALTO NÍVEL DE INTERFERÊNCIAS - FORNECIMENTO E ASSENTAMENTO. AF_03/2024</v>
          </cell>
          <cell r="D5522" t="str">
            <v>M</v>
          </cell>
          <cell r="E5522">
            <v>178.66</v>
          </cell>
          <cell r="F5522">
            <v>179.43</v>
          </cell>
        </row>
        <row r="5523">
          <cell r="B5523">
            <v>92835</v>
          </cell>
          <cell r="C5523" t="str">
            <v>TUBO DE CONCRETO PARA REDES COLETORAS DE ESGOTO SANITÁRIO, DIÂMETRO DE 400 MM, JUNTA ELÁSTICA, INSTALADO EM LOCAL COM BAIXO NÍVEL DE INTERFERÊNCIAS - FORNECIMENTO E ASSENTAMENTO. AF_03/2024</v>
          </cell>
          <cell r="D5523" t="str">
            <v>M</v>
          </cell>
          <cell r="E5523">
            <v>175.33</v>
          </cell>
          <cell r="F5523">
            <v>175.96</v>
          </cell>
        </row>
        <row r="5524">
          <cell r="B5524">
            <v>92853</v>
          </cell>
          <cell r="C5524" t="str">
            <v>TUBO DE CONCRETO PARA REDES COLETORAS DE ESGOTO SANITÁRIO, DIÂMETRO DE 500 MM, JUNTA ELÁSTICA, INSTALADO EM LOCAL COM ALTO NÍVEL DE INTERFERÊNCIAS - FORNECIMENTO E ASSENTAMENTO. AF_03/2024</v>
          </cell>
          <cell r="D5524" t="str">
            <v>M</v>
          </cell>
          <cell r="E5524">
            <v>311.75</v>
          </cell>
          <cell r="F5524">
            <v>312.76</v>
          </cell>
        </row>
        <row r="5525">
          <cell r="B5525">
            <v>92837</v>
          </cell>
          <cell r="C5525" t="str">
            <v>TUBO DE CONCRETO PARA REDES COLETORAS DE ESGOTO SANITÁRIO, DIÂMETRO DE 500 MM, JUNTA ELÁSTICA, INSTALADO EM LOCAL COM BAIXO NÍVEL DE INTERFERÊNCIAS - FORNECIMENTO E ASSENTAMENTO. AF_03/2024</v>
          </cell>
          <cell r="D5525" t="str">
            <v>M</v>
          </cell>
          <cell r="E5525">
            <v>307.44</v>
          </cell>
          <cell r="F5525">
            <v>308.27</v>
          </cell>
        </row>
        <row r="5526">
          <cell r="B5526">
            <v>92855</v>
          </cell>
          <cell r="C5526" t="str">
            <v>TUBO DE CONCRETO PARA REDES COLETORAS DE ESGOTO SANITÁRIO, DIÂMETRO DE 600 MM, JUNTA ELÁSTICA, INSTALADO EM LOCAL COM ALTO NÍVEL DE INTERFERÊNCIAS - FORNECIMENTO E ASSENTAMENTO. AF_03/2024</v>
          </cell>
          <cell r="D5526" t="str">
            <v>M</v>
          </cell>
          <cell r="E5526">
            <v>381.94</v>
          </cell>
          <cell r="F5526">
            <v>383.18</v>
          </cell>
        </row>
        <row r="5527">
          <cell r="B5527">
            <v>92839</v>
          </cell>
          <cell r="C5527" t="str">
            <v>TUBO DE CONCRETO PARA REDES COLETORAS DE ESGOTO SANITÁRIO, DIÂMETRO DE 600 MM, JUNTA ELÁSTICA, INSTALADO EM LOCAL COM BAIXO NÍVEL DE INTERFERÊNCIAS - FORNECIMENTO E ASSENTAMENTO. AF_03/2024</v>
          </cell>
          <cell r="D5527" t="str">
            <v>M</v>
          </cell>
          <cell r="E5527">
            <v>376.63</v>
          </cell>
          <cell r="F5527">
            <v>377.65</v>
          </cell>
        </row>
        <row r="5528">
          <cell r="B5528">
            <v>92857</v>
          </cell>
          <cell r="C5528" t="str">
            <v>TUBO DE CONCRETO PARA REDES COLETORAS DE ESGOTO SANITÁRIO, DIÂMETRO DE 700 MM, JUNTA ELÁSTICA, INSTALADO EM LOCAL COM ALTO NÍVEL DE INTERFERÊNCIAS - FORNECIMENTO E ASSENTAMENTO. AF_03/2024</v>
          </cell>
          <cell r="D5528" t="str">
            <v>M</v>
          </cell>
          <cell r="E5528">
            <v>496.53</v>
          </cell>
          <cell r="F5528">
            <v>498</v>
          </cell>
        </row>
        <row r="5529">
          <cell r="B5529">
            <v>92841</v>
          </cell>
          <cell r="C5529" t="str">
            <v>TUBO DE CONCRETO PARA REDES COLETORAS DE ESGOTO SANITÁRIO, DIÂMETRO DE 700 MM, JUNTA ELÁSTICA, INSTALADO EM LOCAL COM BAIXO NÍVEL DE INTERFERÊNCIAS - FORNECIMENTO E ASSENTAMENTO. AF_03/2024</v>
          </cell>
          <cell r="D5529" t="str">
            <v>M</v>
          </cell>
          <cell r="E5529">
            <v>490.22</v>
          </cell>
          <cell r="F5529">
            <v>491.42</v>
          </cell>
        </row>
        <row r="5530">
          <cell r="B5530">
            <v>92859</v>
          </cell>
          <cell r="C5530" t="str">
            <v>TUBO DE CONCRETO PARA REDES COLETORAS DE ESGOTO SANITÁRIO, DIÂMETRO DE 800 MM, JUNTA ELÁSTICA, INSTALADO EM LOCAL COM ALTO NÍVEL DE INTERFERÊNCIAS - FORNECIMENTO E ASSENTAMENTO. AF_03/2024</v>
          </cell>
          <cell r="D5530" t="str">
            <v>M</v>
          </cell>
          <cell r="E5530">
            <v>517.55999999999995</v>
          </cell>
          <cell r="F5530">
            <v>519.27</v>
          </cell>
        </row>
        <row r="5531">
          <cell r="B5531">
            <v>92843</v>
          </cell>
          <cell r="C5531" t="str">
            <v>TUBO DE CONCRETO PARA REDES COLETORAS DE ESGOTO SANITÁRIO, DIÂMETRO DE 800 MM, JUNTA ELÁSTICA, INSTALADO EM LOCAL COM BAIXO NÍVEL DE INTERFERÊNCIAS - FORNECIMENTO E ASSENTAMENTO. AF_03/2024</v>
          </cell>
          <cell r="D5531" t="str">
            <v>M</v>
          </cell>
          <cell r="E5531">
            <v>510.25</v>
          </cell>
          <cell r="F5531">
            <v>511.65</v>
          </cell>
        </row>
        <row r="5532">
          <cell r="B5532">
            <v>92861</v>
          </cell>
          <cell r="C5532" t="str">
            <v>TUBO DE CONCRETO PARA REDES COLETORAS DE ESGOTO SANITÁRIO, DIÂMETRO DE 900 MM, JUNTA ELÁSTICA, INSTALADO EM LOCAL COM ALTO NÍVEL DE INTERFERÊNCIAS - FORNECIMENTO E ASSENTAMENTO. AF_03/2024</v>
          </cell>
          <cell r="D5532" t="str">
            <v>M</v>
          </cell>
          <cell r="E5532">
            <v>758.31</v>
          </cell>
          <cell r="F5532">
            <v>760.24</v>
          </cell>
        </row>
        <row r="5533">
          <cell r="B5533">
            <v>92845</v>
          </cell>
          <cell r="C5533" t="str">
            <v>TUBO DE CONCRETO PARA REDES COLETORAS DE ESGOTO SANITÁRIO, DIÂMETRO DE 900 MM, JUNTA ELÁSTICA, INSTALADO EM LOCAL COM BAIXO NÍVEL DE INTERFERÊNCIAS - FORNECIMENTO E ASSENTAMENTO. AF_03/2024</v>
          </cell>
          <cell r="D5533" t="str">
            <v>M</v>
          </cell>
          <cell r="E5533">
            <v>750.03</v>
          </cell>
          <cell r="F5533">
            <v>751.6</v>
          </cell>
        </row>
        <row r="5534">
          <cell r="B5534">
            <v>92226</v>
          </cell>
          <cell r="C5534" t="str">
            <v>TUBO DE CONCRETO PARA REDES COLETORAS DE ÁGUAS PLUVIAIS, DIÂMETRO DE 1000 MM, JUNTA RÍGIDA, INSTALADO EM LOCAL COM ALTO NÍVEL DE INTERFERÊNCIAS - FORNECIMENTO E ASSENTAMENTO. AF_03/2024</v>
          </cell>
          <cell r="D5534" t="str">
            <v>M</v>
          </cell>
          <cell r="E5534">
            <v>443.42</v>
          </cell>
          <cell r="F5534">
            <v>447.53</v>
          </cell>
        </row>
        <row r="5535">
          <cell r="B5535">
            <v>92216</v>
          </cell>
          <cell r="C5535" t="str">
            <v>TUBO DE CONCRETO PARA REDES COLETORAS DE ÁGUAS PLUVIAIS, DIÂMETRO DE 1000 MM, JUNTA RÍGIDA, INSTALADO EM LOCAL COM BAIXO NÍVEL DE INTERFERÊNCIAS - FORNECIMENTO E ASSENTAMENTO. AF_03/2024</v>
          </cell>
          <cell r="D5535" t="str">
            <v>M</v>
          </cell>
          <cell r="E5535">
            <v>434.11</v>
          </cell>
          <cell r="F5535">
            <v>437.85</v>
          </cell>
        </row>
        <row r="5536">
          <cell r="B5536">
            <v>92829</v>
          </cell>
          <cell r="C5536" t="str">
            <v>TUBO DE CONCRETO PARA REDES COLETORAS DE ÁGUAS PLUVIAIS, DIÂMETRO DE 1200 MM, JUNTA RÍGIDA, INSTALADO EM LOCAL COM ALTO NÍVEL DE INTERFERÊNCIAS - FORNECIMENTO E ASSENTAMENTO. AF_03/2024</v>
          </cell>
          <cell r="D5536" t="str">
            <v>M</v>
          </cell>
          <cell r="E5536">
            <v>635.98</v>
          </cell>
          <cell r="F5536">
            <v>641.03</v>
          </cell>
        </row>
        <row r="5537">
          <cell r="B5537">
            <v>92816</v>
          </cell>
          <cell r="C5537" t="str">
            <v>TUBO DE CONCRETO PARA REDES COLETORAS DE ÁGUAS PLUVIAIS, DIÂMETRO DE 1200 MM, JUNTA RÍGIDA, INSTALADO EM LOCAL COM BAIXO NÍVEL DE INTERFERÊNCIAS - FORNECIMENTO E ASSENTAMENTO. AF_03/2024</v>
          </cell>
          <cell r="D5537" t="str">
            <v>M</v>
          </cell>
          <cell r="E5537">
            <v>624.71</v>
          </cell>
          <cell r="F5537">
            <v>629.28</v>
          </cell>
        </row>
        <row r="5538">
          <cell r="B5538">
            <v>92831</v>
          </cell>
          <cell r="C5538" t="str">
            <v>TUBO DE CONCRETO PARA REDES COLETORAS DE ÁGUAS PLUVIAIS, DIÂMETRO DE 1500 MM, JUNTA RÍGIDA, INSTALADO EM LOCAL COM ALTO NÍVEL DE INTERFERÊNCIAS - FORNECIMENTO E ASSENTAMENTO. AF_03/2024</v>
          </cell>
          <cell r="D5538" t="str">
            <v>M</v>
          </cell>
          <cell r="E5538">
            <v>902.8</v>
          </cell>
          <cell r="F5538">
            <v>909.27</v>
          </cell>
        </row>
        <row r="5539">
          <cell r="B5539">
            <v>92818</v>
          </cell>
          <cell r="C5539" t="str">
            <v>TUBO DE CONCRETO PARA REDES COLETORAS DE ÁGUAS PLUVIAIS, DIÂMETRO DE 1500 MM, JUNTA RÍGIDA, INSTALADO EM LOCAL COM BAIXO NÍVEL DE INTERFERÊNCIAS - FORNECIMENTO E ASSENTAMENTO. AF_03/2024</v>
          </cell>
          <cell r="D5539" t="str">
            <v>M</v>
          </cell>
          <cell r="E5539">
            <v>888.54</v>
          </cell>
          <cell r="F5539">
            <v>894.41</v>
          </cell>
        </row>
        <row r="5540">
          <cell r="B5540">
            <v>95566</v>
          </cell>
          <cell r="C5540" t="str">
            <v>TUBO DE CONCRETO PARA REDES COLETORAS DE ÁGUAS PLUVIAIS, DIÂMETRO DE 300MM, JUNTA RÍGIDA, INSTALADO EM LOCAL COM ALTO NÍVEL DE INTERFERÊNCIAS - FORNECIMENTO E ASSENTAMENTO. AF_03/2024</v>
          </cell>
          <cell r="D5540" t="str">
            <v>M</v>
          </cell>
          <cell r="E5540">
            <v>105.8</v>
          </cell>
          <cell r="F5540">
            <v>106.88</v>
          </cell>
        </row>
        <row r="5541">
          <cell r="B5541">
            <v>95565</v>
          </cell>
          <cell r="C5541" t="str">
            <v>TUBO DE CONCRETO PARA REDES COLETORAS DE ÁGUAS PLUVIAIS, DIÂMETRO DE 300MM, JUNTA RÍGIDA, INSTALADO EM LOCAL COM BAIXO NÍVEL DE INTERFERÊNCIAS - FORNECIMENTO E ASSENTAMENTO. AF_03/2024</v>
          </cell>
          <cell r="D5541" t="str">
            <v>M</v>
          </cell>
          <cell r="E5541">
            <v>103.46</v>
          </cell>
          <cell r="F5541">
            <v>104.44</v>
          </cell>
        </row>
        <row r="5542">
          <cell r="B5542">
            <v>92219</v>
          </cell>
          <cell r="C5542" t="str">
            <v>TUBO DE CONCRETO PARA REDES COLETORAS DE ÁGUAS PLUVIAIS, DIÂMETRO DE 400 MM, JUNTA RÍGIDA, INSTALADO EM LOCAL COM ALTO NÍVEL DE INTERFERÊNCIAS - FORNECIMENTO E ASSENTAMENTO. AF_03/2024</v>
          </cell>
          <cell r="D5542" t="str">
            <v>M</v>
          </cell>
          <cell r="E5542">
            <v>126.22</v>
          </cell>
          <cell r="F5542">
            <v>127.71</v>
          </cell>
        </row>
        <row r="5543">
          <cell r="B5543">
            <v>92210</v>
          </cell>
          <cell r="C5543" t="str">
            <v>TUBO DE CONCRETO PARA REDES COLETORAS DE ÁGUAS PLUVIAIS, DIÂMETRO DE 400 MM, JUNTA RÍGIDA, INSTALADO EM LOCAL COM BAIXO NÍVEL DE INTERFERÊNCIAS - FORNECIMENTO E ASSENTAMENTO. AF_03/2024</v>
          </cell>
          <cell r="D5543" t="str">
            <v>M</v>
          </cell>
          <cell r="E5543">
            <v>122.89</v>
          </cell>
          <cell r="F5543">
            <v>124.25</v>
          </cell>
        </row>
        <row r="5544">
          <cell r="B5544">
            <v>92220</v>
          </cell>
          <cell r="C5544" t="str">
            <v>TUBO DE CONCRETO PARA REDES COLETORAS DE ÁGUAS PLUVIAIS, DIÂMETRO DE 500 MM, JUNTA RÍGIDA, INSTALADO EM LOCAL COM ALTO NÍVEL DE INTERFERÊNCIAS - FORNECIMENTO E ASSENTAMENTO. AF_03/2024</v>
          </cell>
          <cell r="D5544" t="str">
            <v>M</v>
          </cell>
          <cell r="E5544">
            <v>154.34</v>
          </cell>
          <cell r="F5544">
            <v>156.25</v>
          </cell>
        </row>
        <row r="5545">
          <cell r="B5545">
            <v>92211</v>
          </cell>
          <cell r="C5545" t="str">
            <v>TUBO DE CONCRETO PARA REDES COLETORAS DE ÁGUAS PLUVIAIS, DIÂMETRO DE 500 MM, JUNTA RÍGIDA, INSTALADO EM LOCAL COM BAIXO NÍVEL DE INTERFERÊNCIAS - FORNECIMENTO E ASSENTAMENTO. AF_03/2024</v>
          </cell>
          <cell r="D5545" t="str">
            <v>M</v>
          </cell>
          <cell r="E5545">
            <v>150.02000000000001</v>
          </cell>
          <cell r="F5545">
            <v>151.76</v>
          </cell>
        </row>
        <row r="5546">
          <cell r="B5546">
            <v>92221</v>
          </cell>
          <cell r="C5546" t="str">
            <v>TUBO DE CONCRETO PARA REDES COLETORAS DE ÁGUAS PLUVIAIS, DIÂMETRO DE 600 MM, JUNTA RÍGIDA, INSTALADO EM LOCAL COM ALTO NÍVEL DE INTERFERÊNCIAS - FORNECIMENTO E ASSENTAMENTO. AF_03/2024</v>
          </cell>
          <cell r="D5546" t="str">
            <v>M</v>
          </cell>
          <cell r="E5546">
            <v>231.94</v>
          </cell>
          <cell r="F5546">
            <v>234.28</v>
          </cell>
        </row>
        <row r="5547">
          <cell r="B5547">
            <v>92212</v>
          </cell>
          <cell r="C5547" t="str">
            <v>TUBO DE CONCRETO PARA REDES COLETORAS DE ÁGUAS PLUVIAIS, DIÂMETRO DE 600 MM, JUNTA RÍGIDA, INSTALADO EM LOCAL COM BAIXO NÍVEL DE INTERFERÊNCIAS - FORNECIMENTO E ASSENTAMENTO. AF_03/2024</v>
          </cell>
          <cell r="D5547" t="str">
            <v>M</v>
          </cell>
          <cell r="E5547">
            <v>226.63</v>
          </cell>
          <cell r="F5547">
            <v>228.76</v>
          </cell>
        </row>
        <row r="5548">
          <cell r="B5548">
            <v>92222</v>
          </cell>
          <cell r="C5548" t="str">
            <v>TUBO DE CONCRETO PARA REDES COLETORAS DE ÁGUAS PLUVIAIS, DIÂMETRO DE 700 MM, JUNTA RÍGIDA, INSTALADO EM LOCAL COM ALTO NÍVEL DE INTERFERÊNCIAS - FORNECIMENTO E ASSENTAMENTO. AF_03/2024</v>
          </cell>
          <cell r="D5548" t="str">
            <v>M</v>
          </cell>
          <cell r="E5548">
            <v>306.42</v>
          </cell>
          <cell r="F5548">
            <v>309.2</v>
          </cell>
        </row>
        <row r="5549">
          <cell r="B5549">
            <v>92213</v>
          </cell>
          <cell r="C5549" t="str">
            <v>TUBO DE CONCRETO PARA REDES COLETORAS DE ÁGUAS PLUVIAIS, DIÂMETRO DE 700 MM, JUNTA RÍGIDA, INSTALADO EM LOCAL COM BAIXO NÍVEL DE INTERFERÊNCIAS - FORNECIMENTO E ASSENTAMENTO. AF_03/2024</v>
          </cell>
          <cell r="D5549" t="str">
            <v>M</v>
          </cell>
          <cell r="E5549">
            <v>300.12</v>
          </cell>
          <cell r="F5549">
            <v>302.64</v>
          </cell>
        </row>
        <row r="5550">
          <cell r="B5550">
            <v>92223</v>
          </cell>
          <cell r="C5550" t="str">
            <v>TUBO DE CONCRETO PARA REDES COLETORAS DE ÁGUAS PLUVIAIS, DIÂMETRO DE 800 MM, JUNTA RÍGIDA, INSTALADO EM LOCAL COM ALTO NÍVEL DE INTERFERÊNCIAS - FORNECIMENTO E ASSENTAMENTO. AF_03/2024</v>
          </cell>
          <cell r="D5550" t="str">
            <v>M</v>
          </cell>
          <cell r="E5550">
            <v>370.27</v>
          </cell>
          <cell r="F5550">
            <v>373.5</v>
          </cell>
        </row>
        <row r="5551">
          <cell r="B5551">
            <v>92214</v>
          </cell>
          <cell r="C5551" t="str">
            <v>TUBO DE CONCRETO PARA REDES COLETORAS DE ÁGUAS PLUVIAIS, DIÂMETRO DE 800 MM, JUNTA RÍGIDA, INSTALADO EM LOCAL COM BAIXO NÍVEL DE INTERFERÊNCIAS - FORNECIMENTO E ASSENTAMENTO. AF_03/2024</v>
          </cell>
          <cell r="D5551" t="str">
            <v>M</v>
          </cell>
          <cell r="E5551">
            <v>363</v>
          </cell>
          <cell r="F5551">
            <v>365.91</v>
          </cell>
        </row>
        <row r="5552">
          <cell r="B5552">
            <v>92224</v>
          </cell>
          <cell r="C5552" t="str">
            <v>TUBO DE CONCRETO PARA REDES COLETORAS DE ÁGUAS PLUVIAIS, DIÂMETRO DE 900 MM, JUNTA RÍGIDA, INSTALADO EM LOCAL COM ALTO NÍVEL DE INTERFERÊNCIAS - FORNECIMENTO E ASSENTAMENTO. AF_03/2024</v>
          </cell>
          <cell r="D5552" t="str">
            <v>M</v>
          </cell>
          <cell r="E5552">
            <v>425.14</v>
          </cell>
          <cell r="F5552">
            <v>428.8</v>
          </cell>
        </row>
        <row r="5553">
          <cell r="B5553">
            <v>92215</v>
          </cell>
          <cell r="C5553" t="str">
            <v>TUBO DE CONCRETO PARA REDES COLETORAS DE ÁGUAS PLUVIAIS, DIÂMETRO DE 900 MM, JUNTA RÍGIDA, INSTALADO EM LOCAL COM BAIXO NÍVEL DE INTERFERÊNCIAS - FORNECIMENTO E ASSENTAMENTO. AF_03/2024</v>
          </cell>
          <cell r="D5553" t="str">
            <v>M</v>
          </cell>
          <cell r="E5553">
            <v>416.83</v>
          </cell>
          <cell r="F5553">
            <v>420.15</v>
          </cell>
        </row>
        <row r="5554">
          <cell r="B5554">
            <v>94342</v>
          </cell>
          <cell r="C5554" t="str">
            <v>ATERRO MANUAL DE VALAS COM AREIA PARA ATERRO. AF_08/2023</v>
          </cell>
          <cell r="D5554" t="str">
            <v>M3</v>
          </cell>
          <cell r="E5554">
            <v>118.33</v>
          </cell>
          <cell r="F5554">
            <v>120.09</v>
          </cell>
        </row>
        <row r="5555">
          <cell r="B5555">
            <v>94319</v>
          </cell>
          <cell r="C5555" t="str">
            <v>ATERRO MANUAL DE VALAS COM SOLO ARGILO-ARENOSO. AF_08/2023</v>
          </cell>
          <cell r="D5555" t="str">
            <v>M3</v>
          </cell>
          <cell r="E5555">
            <v>78.41</v>
          </cell>
          <cell r="F5555">
            <v>80.17</v>
          </cell>
        </row>
        <row r="5556">
          <cell r="B5556">
            <v>94304</v>
          </cell>
          <cell r="C5556" t="str">
            <v>ATERRO MECANIZADO DE VALA COM ESCAVADEIRA HIDRÁULICA (CAPACIDADE DA CAÇAMBA: 0,8 M³ / POTÊNCIA: 111 HP), LARGURA ATÉ 2,5 M, PROFUNDIDADE ATÉ 1,5 M, COM SOLO ARGILO-ARENOSO. AF_08/2023</v>
          </cell>
          <cell r="D5556" t="str">
            <v>M3</v>
          </cell>
          <cell r="E5556">
            <v>76.34</v>
          </cell>
          <cell r="F5556">
            <v>76.959999999999994</v>
          </cell>
        </row>
        <row r="5557">
          <cell r="B5557">
            <v>94306</v>
          </cell>
          <cell r="C5557" t="str">
            <v>ATERRO MECANIZADO DE VALA COM ESCAVADEIRA HIDRÁULICA (CAPACIDADE DA CAÇAMBA: 0,8 M³ / POTÊNCIA: 111 HP), LARGURA ATÉ 2,5 M, PROFUNDIDADE DE 1,5 A 3,0 M, COM SOLO ARGILO-ARENOSO. AF_08/2023</v>
          </cell>
          <cell r="D5557" t="str">
            <v>M3</v>
          </cell>
          <cell r="E5557">
            <v>69.88</v>
          </cell>
          <cell r="F5557">
            <v>70.36</v>
          </cell>
        </row>
        <row r="5558">
          <cell r="B5558">
            <v>94327</v>
          </cell>
          <cell r="C5558" t="str">
            <v>ATERRO MECANIZADO DE VALA COM ESCAVADEIRA HIDRÁULICA (CAPACIDADE DA CAÇAMBA: 0,8 M³/POTÊNCIA: 111 HP), LARGURA ATÉ 2,5 M, PROFUNDIDADE ATÉ 1,5 M, COM AREIA PARA ATERRO. AF_08/2023</v>
          </cell>
          <cell r="D5558" t="str">
            <v>M3</v>
          </cell>
          <cell r="E5558">
            <v>116.26</v>
          </cell>
          <cell r="F5558">
            <v>116.88</v>
          </cell>
        </row>
        <row r="5559">
          <cell r="B5559">
            <v>94329</v>
          </cell>
          <cell r="C5559" t="str">
            <v>ATERRO MECANIZADO DE VALA COM ESCAVADEIRA HIDRÁULICA (CAPACIDADE DA CAÇAMBA: 0,8 M³/POTÊNCIA: 111 HP), LARGURA ATÉ 2,5 M, PROFUNDIDADE DE 1,5 A 3,0 M, COM AREIA PARA ATERRO. AF_08/2023</v>
          </cell>
          <cell r="D5559" t="str">
            <v>M3</v>
          </cell>
          <cell r="E5559">
            <v>109.8</v>
          </cell>
          <cell r="F5559">
            <v>110.28</v>
          </cell>
        </row>
        <row r="5560">
          <cell r="B5560">
            <v>94333</v>
          </cell>
          <cell r="C5560" t="str">
            <v>ATERRO MECANIZADO DE VALA COM ESCAVADEIRA HIDRÁULICA (CAPACIDADE DA CAÇAMBA: 0,8 M³/POTÊNCIA: 111 HP), LARGURA ATÉ 2,5 M, PROFUNDIDADE DE 3,0 A 6,0 M, COM AREIA PARA ATERRO. AF_08/2023</v>
          </cell>
          <cell r="D5560" t="str">
            <v>M3</v>
          </cell>
          <cell r="E5560">
            <v>106.85</v>
          </cell>
          <cell r="F5560">
            <v>107.28</v>
          </cell>
        </row>
        <row r="5561">
          <cell r="B5561">
            <v>94310</v>
          </cell>
          <cell r="C5561" t="str">
            <v>ATERRO MECANIZADO DE VALA COM ESCAVADEIRA HIDRÁULICA (CAPACIDADE DA CAÇAMBA: 0,8 M³/POTÊNCIA: 111 HP), LARGURA ATÉ 2,5 M, PROFUNDIDADE DE 3,0 A 6,0 M, COM SOLO ARGILO-ARENOSO. AF_08/2023</v>
          </cell>
          <cell r="D5561" t="str">
            <v>M3</v>
          </cell>
          <cell r="E5561">
            <v>66.930000000000007</v>
          </cell>
          <cell r="F5561">
            <v>67.36</v>
          </cell>
        </row>
        <row r="5562">
          <cell r="B5562">
            <v>104739</v>
          </cell>
          <cell r="C5562" t="str">
            <v>ATERRO MECANIZADO DE VALA COM MINICARREGADEIRA, COM AREIA PARA ATERRO. AF_08/2023</v>
          </cell>
          <cell r="D5562" t="str">
            <v>M3</v>
          </cell>
          <cell r="E5562">
            <v>119.31</v>
          </cell>
          <cell r="F5562">
            <v>120.28</v>
          </cell>
        </row>
        <row r="5563">
          <cell r="B5563">
            <v>104738</v>
          </cell>
          <cell r="C5563" t="str">
            <v>ATERRO MECANIZADO DE VALA COM MINICARREGADEIRA, COM SOLO ARGILO-ARENOSO. AF_08/2023</v>
          </cell>
          <cell r="D5563" t="str">
            <v>M3</v>
          </cell>
          <cell r="E5563">
            <v>79.39</v>
          </cell>
          <cell r="F5563">
            <v>80.36</v>
          </cell>
        </row>
        <row r="5564">
          <cell r="B5564">
            <v>94316</v>
          </cell>
          <cell r="C5564" t="str">
            <v>ATERRO MECANIZADO DE VALA COM RETROESCAVADEIRA (CAPACIDADE DA CAÇAMBA DA RETRO: 0,26 M³ / POTÊNCIA: 88 HP), LARGURA ATÉ 1,5 M, PROFUNDIDADE ATÉ 1,5 M, COM SOLO ARGILO-ARENOSO. AF_08/2023</v>
          </cell>
          <cell r="D5564" t="str">
            <v>M3</v>
          </cell>
          <cell r="E5564">
            <v>70.48</v>
          </cell>
          <cell r="F5564">
            <v>71.11</v>
          </cell>
        </row>
        <row r="5565">
          <cell r="B5565">
            <v>94318</v>
          </cell>
          <cell r="C5565" t="str">
            <v>ATERRO MECANIZADO DE VALA COM RETROESCAVADEIRA (CAPACIDADE DA CAÇAMBA DA RETRO: 0,26 M³ / POTÊNCIA: 88 HP), LARGURA ATÉ 1,5 M, PROFUNDIDADE DE 1,5 A 3,0 M, COM SOLO ARGILO-ARENOSO. AF_08/2023</v>
          </cell>
          <cell r="D5565" t="str">
            <v>M3</v>
          </cell>
          <cell r="E5565">
            <v>65.290000000000006</v>
          </cell>
          <cell r="F5565">
            <v>65.73</v>
          </cell>
        </row>
        <row r="5566">
          <cell r="B5566">
            <v>94339</v>
          </cell>
          <cell r="C5566" t="str">
            <v>ATERRO MECANIZADO DE VALA COM RETROESCAVADEIRA (CAPACIDADE DA CAÇAMBA DA RETRO: 0,26 M³/POTÊNCIA: 88 HP), LARGURA ATÉ 1,5 M, PROFUNDIDADE ATÉ 1,5 M, COM AREIA PARA ATERRO. AF_08/2023</v>
          </cell>
          <cell r="D5566" t="str">
            <v>M3</v>
          </cell>
          <cell r="E5566">
            <v>110.4</v>
          </cell>
          <cell r="F5566">
            <v>111.03</v>
          </cell>
        </row>
        <row r="5567">
          <cell r="B5567">
            <v>94341</v>
          </cell>
          <cell r="C5567" t="str">
            <v>ATERRO MECANIZADO DE VALA COM RETROESCAVADEIRA (CAPACIDADE DA CAÇAMBA DA RETRO: 0,26 M³/POTÊNCIA: 88 HP), LARGURA ATÉ 1,5 M, PROFUNDIDADE DE 1,5 A 3,0 M, COM AREIA PARA ATERRO. AF_08/2023</v>
          </cell>
          <cell r="D5567" t="str">
            <v>M3</v>
          </cell>
          <cell r="E5567">
            <v>105.21</v>
          </cell>
          <cell r="F5567">
            <v>105.65</v>
          </cell>
        </row>
        <row r="5568">
          <cell r="B5568">
            <v>104742</v>
          </cell>
          <cell r="C5568" t="str">
            <v>COMPACTAÇÃO DE VALAS COM ROLO COMPRESSOR. AF_08/2023</v>
          </cell>
          <cell r="D5568" t="str">
            <v>M2</v>
          </cell>
          <cell r="E5568">
            <v>7.52</v>
          </cell>
          <cell r="F5568">
            <v>7.64</v>
          </cell>
        </row>
        <row r="5569">
          <cell r="B5569">
            <v>93382</v>
          </cell>
          <cell r="C5569" t="str">
            <v>REATERRO MANUAL DE VALAS, COM COMPACTADOR DE SOLOS DE PERCUSSÃO. AF_08/2023</v>
          </cell>
          <cell r="D5569" t="str">
            <v>M3</v>
          </cell>
          <cell r="E5569">
            <v>24.58</v>
          </cell>
          <cell r="F5569">
            <v>26.34</v>
          </cell>
        </row>
        <row r="5570">
          <cell r="B5570">
            <v>104737</v>
          </cell>
          <cell r="C5570" t="str">
            <v>REATERRO MANUAL DE VALAS, COM PLACA VIBRATÓRIA. AF_08/2023</v>
          </cell>
          <cell r="D5570" t="str">
            <v>M3</v>
          </cell>
          <cell r="E5570">
            <v>21.5</v>
          </cell>
          <cell r="F5570">
            <v>23.02</v>
          </cell>
        </row>
        <row r="5571">
          <cell r="B5571">
            <v>93369</v>
          </cell>
          <cell r="C5571" t="str">
            <v>REATERRO MECANIZADO DE VALA COM ESCAVADEIRA HIDRÁULICA (CAPACIDADE DA CAÇAMBA: 0,8 M³/POTÊNCIA: 111 HP), LARGURA 1,5 A 2,5 M, PROFUNDIDADE 1,5 A 3,0 M, COM SOLO (SEM SUBSTITUIÇÃO) DE 1ª CATEGORIA, COM COMPACTADOR DE SOLOS DE PERCUSSÃO. AF_08/2023</v>
          </cell>
          <cell r="D5571" t="str">
            <v>M3</v>
          </cell>
          <cell r="E5571">
            <v>16.05</v>
          </cell>
          <cell r="F5571">
            <v>16.53</v>
          </cell>
        </row>
        <row r="5572">
          <cell r="B5572">
            <v>93373</v>
          </cell>
          <cell r="C5572" t="str">
            <v>REATERRO MECANIZADO DE VALA COM ESCAVADEIRA HIDRÁULICA (CAPACIDADE DA CAÇAMBA: 0,8 M³/POTÊNCIA: 111 HP), LARGURA 1,5 A 2,5 M, PROFUNDIDADE 3,0 A 6,0 M, COM SOLO (SEM SUBSTITUIÇÃO) DE 1ª CATEGORIA, COM COMPACTADOR DE SOLOS DE PERCUSSÃO. AF_08/2023</v>
          </cell>
          <cell r="D5572" t="str">
            <v>M3</v>
          </cell>
          <cell r="E5572">
            <v>13.1</v>
          </cell>
          <cell r="F5572">
            <v>13.53</v>
          </cell>
        </row>
        <row r="5573">
          <cell r="B5573">
            <v>93368</v>
          </cell>
          <cell r="C5573" t="str">
            <v>REATERRO MECANIZADO DE VALA COM ESCAVADEIRA HIDRÁULICA (CAPACIDADE DA CAÇAMBA: 0,8 M³/POTÊNCIA: 111 HP), LARGURA ATÉ 1,5 M, PROFUNDIDADE DE 1,5 A 3,0 M, COM SOLO (SEM SUBSTITUIÇÃO) DE 1ª CATEGORIA, COM COMPACTADOR DE SOLOS DE PERCUSSÃO. AF_08/2023</v>
          </cell>
          <cell r="D5573" t="str">
            <v>M3</v>
          </cell>
          <cell r="E5573">
            <v>19.66</v>
          </cell>
          <cell r="F5573">
            <v>20.22</v>
          </cell>
        </row>
        <row r="5574">
          <cell r="B5574">
            <v>104729</v>
          </cell>
          <cell r="C5574" t="str">
            <v>REATERRO MECANIZADO DE VALA COM ESCAVADEIRA HIDRÁULICA (CAPACIDADE DA CAÇAMBA: 0,8 M³/POTÊNCIA: 111 HP), LARGURA ATÉ 1,5 M, PROFUNDIDADE DE 1,5 A 3,0 M, COM SOLO (SEM SUBSTITUIÇÃO) DE 1ª CATEGORIA, COM PLACA VIBRATÓRIA. AF_08/2023</v>
          </cell>
          <cell r="D5574" t="str">
            <v>M3</v>
          </cell>
          <cell r="E5574">
            <v>16.510000000000002</v>
          </cell>
          <cell r="F5574">
            <v>16.87</v>
          </cell>
        </row>
        <row r="5575">
          <cell r="B5575">
            <v>93372</v>
          </cell>
          <cell r="C5575" t="str">
            <v>REATERRO MECANIZADO DE VALA COM ESCAVADEIRA HIDRÁULICA (CAPACIDADE DA CAÇAMBA: 0,8 M³/POTÊNCIA: 111 HP), LARGURA ATÉ 1,5 M, PROFUNDIDADE DE 3,0 A 6,0 M, COM SOLO (SEM SUBSTITUIÇÃO) DE 1ª CATEGORIA, COM COMPACTADOR DE SOLOS DE PERCUSSÃO. AF_08/2023</v>
          </cell>
          <cell r="D5575" t="str">
            <v>M3</v>
          </cell>
          <cell r="E5575">
            <v>15.4</v>
          </cell>
          <cell r="F5575">
            <v>15.88</v>
          </cell>
        </row>
        <row r="5576">
          <cell r="B5576">
            <v>104731</v>
          </cell>
          <cell r="C5576" t="str">
            <v>REATERRO MECANIZADO DE VALA COM ESCAVADEIRA HIDRÁULICA (CAPACIDADE DA CAÇAMBA: 0,8 M³/POTÊNCIA: 111 HP), LARGURA ATÉ 1,5 M, PROFUNDIDADE DE 3,0 A 6,0 M, COM SOLO (SEM SUBSTITUIÇÃO) DE 1ª CATEGORIA, COM PLACA VIBRATÓRIA. AF_08/2023</v>
          </cell>
          <cell r="D5576" t="str">
            <v>M3</v>
          </cell>
          <cell r="E5576">
            <v>12.25</v>
          </cell>
          <cell r="F5576">
            <v>12.52</v>
          </cell>
        </row>
        <row r="5577">
          <cell r="B5577">
            <v>93367</v>
          </cell>
          <cell r="C5577" t="str">
            <v>REATERRO MECANIZADO DE VALA COM ESCAVADEIRA HIDRÁULICA (CAPACIDADE DA CAÇAMBA: 0,8 M³/POTÊNCIA: 111 HP), LARGURA DE 1,5 A 2,5 M, PROFUNDIDADE ATÉ 1,5 M, COM SOLO (SEM SUBSTITUIÇÃO) DE 1ª CATEGORIA, COM COMPACTADOR DE SOLOS DE PERCUSSÃO. AF_08/2023</v>
          </cell>
          <cell r="D5577" t="str">
            <v>M3</v>
          </cell>
          <cell r="E5577">
            <v>22.51</v>
          </cell>
          <cell r="F5577">
            <v>23.13</v>
          </cell>
        </row>
        <row r="5578">
          <cell r="B5578">
            <v>104728</v>
          </cell>
          <cell r="C5578" t="str">
            <v>REATERRO MECANIZADO DE VALA COM ESCAVADEIRA HIDRÁULICA (CAPACIDADE DA CAÇAMBA: 0,8 M³/POTÊNCIA: 111 HP), LARGURA DE 1,5 A 2,5 M, PROFUNDIDADE ATÉ 1,5 M, COM SOLO (SEM SUBSTITUIÇÃO) DE 1ª CATEGORIA, COM PLACA VIBRATÓRIA. AF_08/2023</v>
          </cell>
          <cell r="D5578" t="str">
            <v>M3</v>
          </cell>
          <cell r="E5578">
            <v>19.37</v>
          </cell>
          <cell r="F5578">
            <v>19.79</v>
          </cell>
        </row>
        <row r="5579">
          <cell r="B5579">
            <v>104730</v>
          </cell>
          <cell r="C5579" t="str">
            <v>REATERRO MECANIZADO DE VALA COM ESCAVADEIRA HIDRÁULICA (CAPACIDADE DA CAÇAMBA: 0,8 M³/POTÊNCIA: 111 HP), LARGURA DE 1,5 A 2,5 M, PROFUNDIDADE DE 1,5 A 3,0 M, COM SOLO (SEM SUBSTITUIÇÃO) DE 1ª CATEGORIA, COM PLACA VIBRATÓRIA. AF_08/2023</v>
          </cell>
          <cell r="D5579" t="str">
            <v>M3</v>
          </cell>
          <cell r="E5579">
            <v>12.89</v>
          </cell>
          <cell r="F5579">
            <v>13.17</v>
          </cell>
        </row>
        <row r="5580">
          <cell r="B5580">
            <v>104732</v>
          </cell>
          <cell r="C5580" t="str">
            <v>REATERRO MECANIZADO DE VALA COM ESCAVADEIRA HIDRÁULICA (CAPACIDADE DA CAÇAMBA: 0,8 M³/POTÊNCIA: 111 HP), LARGURA DE 1,5 A 2,5 M, PROFUNDIDADE DE 3,0 A 6,0 M, COM SOLO (SEM SUBSTITUIÇÃO) DE 1ª CATEGORIA, COM PLACA VIBRATÓRIA. AF_08/2023</v>
          </cell>
          <cell r="D5580" t="str">
            <v>M3</v>
          </cell>
          <cell r="E5580">
            <v>9.9499999999999993</v>
          </cell>
          <cell r="F5580">
            <v>10.16</v>
          </cell>
        </row>
        <row r="5581">
          <cell r="B5581">
            <v>104740</v>
          </cell>
          <cell r="C5581" t="str">
            <v>REATERRO MECANIZADO DE VALA COM MINICARREGADEIRA, COM COMPACTADOR DE SOLOS DE PERCUSSÃO. AF_08/2023</v>
          </cell>
          <cell r="D5581" t="str">
            <v>M3</v>
          </cell>
          <cell r="E5581">
            <v>25.56</v>
          </cell>
          <cell r="F5581">
            <v>26.53</v>
          </cell>
        </row>
        <row r="5582">
          <cell r="B5582">
            <v>104741</v>
          </cell>
          <cell r="C5582" t="str">
            <v>REATERRO MECANIZADO DE VALA COM MINICARREGADEIRA, COM PLACA VIBRATÓRIA. AF_08/2023</v>
          </cell>
          <cell r="D5582" t="str">
            <v>M3</v>
          </cell>
          <cell r="E5582">
            <v>22.48</v>
          </cell>
          <cell r="F5582">
            <v>23.21</v>
          </cell>
        </row>
        <row r="5583">
          <cell r="B5583">
            <v>93381</v>
          </cell>
          <cell r="C5583" t="str">
            <v>REATERRO MECANIZADO DE VALA COM RETROESCAVADEIRA (CAPACIDADE DA CAÇAMBA DA RETRO: 0,26 M³/POTÊNCIA: 88 HP), LARGURA 0,8 A 1,5 M, PROFUNDIDADE 1,5 A 3,0 M, COM SOLO (SEM SUBSTITUIÇÃO) DE 1ª CATEGORIA E COMPACTADOR DE SOLOS DE PERCUSSÃO. AF_08/2023</v>
          </cell>
          <cell r="D5583" t="str">
            <v>M3</v>
          </cell>
          <cell r="E5583">
            <v>11.46</v>
          </cell>
          <cell r="F5583">
            <v>11.9</v>
          </cell>
        </row>
        <row r="5584">
          <cell r="B5584">
            <v>93379</v>
          </cell>
          <cell r="C5584" t="str">
            <v>REATERRO MECANIZADO DE VALA COM RETROESCAVADEIRA (CAPACIDADE DA CAÇAMBA DA RETRO: 0,26 M³/POTÊNCIA: 88 HP), LARGURA 0,8 A 1,5 M, PROFUNDIDADE ATÉ 1,5 M, COM SOLO (SEM SUBSTITUIÇÃO) DE 1ª CATEGORIA, COM COMPACTADOR DE SOLOS DE PERCUSSÃO AF_08/2023</v>
          </cell>
          <cell r="D5584" t="str">
            <v>M3</v>
          </cell>
          <cell r="E5584">
            <v>16.649999999999999</v>
          </cell>
          <cell r="F5584">
            <v>17.28</v>
          </cell>
        </row>
        <row r="5585">
          <cell r="B5585">
            <v>93380</v>
          </cell>
          <cell r="C5585" t="str">
            <v>REATERRO MECANIZADO DE VALA COM RETROESCAVADEIRA (CAPACIDADE DA CAÇAMBA DA RETRO: 0,26 M³/POTÊNCIA: 88 HP), LARGURA ATÉ 0,8 M, PROFUNDIDADE 1,5 A 3,0 M, COM SOLO (SEM SUBSTITUIÇÃO) DE 1ª CATEGORIA, COM COMPACTADOR DE SOLOS DE PERCUSSÃO AF_08/2023</v>
          </cell>
          <cell r="D5585" t="str">
            <v>M3</v>
          </cell>
          <cell r="E5585">
            <v>14.18</v>
          </cell>
          <cell r="F5585">
            <v>14.72</v>
          </cell>
        </row>
        <row r="5586">
          <cell r="B5586">
            <v>93378</v>
          </cell>
          <cell r="C5586" t="str">
            <v>REATERRO MECANIZADO DE VALA COM RETROESCAVADEIRA (CAPACIDADE DA CAÇAMBA DA RETRO: 0,26 M³/POTÊNCIA: 88 HP), LARGURA ATÉ 0,8 M, PROFUNDIDADE ATÉ 1,5 M, COM SOLO (SEM SUBSTITUIÇÃO) DE 1ª CATEGORIA, COM COMPACTADOR DE SOLOS DE PERCUSSÃO. AF_08/2023</v>
          </cell>
          <cell r="D5586" t="str">
            <v>M3</v>
          </cell>
          <cell r="E5586">
            <v>21.65</v>
          </cell>
          <cell r="F5586">
            <v>22.48</v>
          </cell>
        </row>
        <row r="5587">
          <cell r="B5587">
            <v>104733</v>
          </cell>
          <cell r="C5587" t="str">
            <v>REATERRO MECANIZADO DE VALA COM RETROESCAVADEIRA (CAPACIDADE DA CAÇAMBA DA RETRO: 0,26 M³/POTÊNCIA: 88 HP), LARGURA ATÉ 0,8 M, PROFUNDIDADE ATÉ 1,5 M, COM SOLO (SEM SUBSTITUIÇÃO) DE 1ª CATEGORIA, COM PLACA VIBRATÓRIA. AF_08/2023</v>
          </cell>
          <cell r="D5587" t="str">
            <v>M3</v>
          </cell>
          <cell r="E5587">
            <v>18.559999999999999</v>
          </cell>
          <cell r="F5587">
            <v>19.16</v>
          </cell>
        </row>
        <row r="5588">
          <cell r="B5588">
            <v>104735</v>
          </cell>
          <cell r="C5588" t="str">
            <v>REATERRO MECANIZADO DE VALA COM RETROESCAVADEIRA (CAPACIDADE DA CAÇAMBA DA RETRO: 0,26 M³/POTÊNCIA: 88 HP), LARGURA ATÉ 0,8 M, PROFUNDIDADE DE 1,5 A 3,0 M, COM SOLO (SEM SUBSTITUIÇÃO) DE 1ª CATEGORIA, COM PLACA VIBRATÓRIA. AF_08/2023</v>
          </cell>
          <cell r="D5588" t="str">
            <v>M3</v>
          </cell>
          <cell r="E5588">
            <v>11.04</v>
          </cell>
          <cell r="F5588">
            <v>11.37</v>
          </cell>
        </row>
        <row r="5589">
          <cell r="B5589">
            <v>104734</v>
          </cell>
          <cell r="C5589" t="str">
            <v>REATERRO MECANIZADO DE VALA COM RETROESCAVADEIRA (CAPACIDADE DA CAÇAMBA DA RETRO: 0,26 M³/POTÊNCIA: 88 HP), LARGURA DE 0,8 A 1,5 M, PROFUNDIDADE ATÉ 1,5 M, COM SOLO (SEM SUBSTITUIÇÃO) DE 1ª CATEGORIA, COM PLACA VIBRATÓRIA. AF_08/2023</v>
          </cell>
          <cell r="D5589" t="str">
            <v>M3</v>
          </cell>
          <cell r="E5589">
            <v>13.53</v>
          </cell>
          <cell r="F5589">
            <v>13.94</v>
          </cell>
        </row>
        <row r="5590">
          <cell r="B5590">
            <v>104736</v>
          </cell>
          <cell r="C5590" t="str">
            <v>REATERRO MECANIZADO DE VALA COM RETROESCAVADEIRA (CAPACIDADE DA CAÇAMBA DA RETRO: 0,26 M³/POTÊNCIA: 88 HP), LARGURA DE 0,8 A 1,5 M, PROFUNDIDADE DE 1,5 A 3,0 M, COM SOLO (SEM SUBSTITUIÇÃO) DE 1ª CATEGORIA, COM PLACA VIBRATÓRIA. AF_08/2023</v>
          </cell>
          <cell r="D5590" t="str">
            <v>M3</v>
          </cell>
          <cell r="E5590">
            <v>8.31</v>
          </cell>
          <cell r="F5590">
            <v>8.5500000000000007</v>
          </cell>
        </row>
        <row r="5591">
          <cell r="B5591">
            <v>105732</v>
          </cell>
          <cell r="C5591" t="str">
            <v>CONSTRUÇÃO DE BASE E SUB-BASE PARA PAVIMENTAÇÃO DE BRITA GRADUADA SIMPLES TRATADA COM CIMENTO, COM ESPESSURA DE 10 CM - EXCLUSIVE CARGA E TRANSPORTE. AF_09/2024</v>
          </cell>
          <cell r="D5591" t="str">
            <v>M3</v>
          </cell>
          <cell r="E5591">
            <v>247.86</v>
          </cell>
          <cell r="F5591">
            <v>248.49</v>
          </cell>
        </row>
        <row r="5592">
          <cell r="B5592">
            <v>96397</v>
          </cell>
          <cell r="C5592" t="str">
            <v>CONSTRUÇÃO DE BASE E SUB-BASE PARA PAVIMENTAÇÃO DE BRITA GRADUADA SIMPLES TRATADA COM CIMENTO, COM ESPESSURA DE 15 CM - EXCLUSIVE CARGA E TRANSPORTE. AF_09/2024</v>
          </cell>
          <cell r="D5592" t="str">
            <v>M3</v>
          </cell>
          <cell r="E5592">
            <v>243.88</v>
          </cell>
          <cell r="F5592">
            <v>244.43</v>
          </cell>
        </row>
        <row r="5593">
          <cell r="B5593">
            <v>105735</v>
          </cell>
          <cell r="C5593" t="str">
            <v>CONSTRUÇÃO DE BASE E SUB-BASE PARA PAVIMENTAÇÃO DE BRITA GRADUADA SIMPLES TRATADA COM CIMENTO, COM ESPESSURA DE 20 CM - EXCLUSIVE CARGA E TRANSPORTE. AF_09/2024</v>
          </cell>
          <cell r="D5593" t="str">
            <v>M3</v>
          </cell>
          <cell r="E5593">
            <v>241.86</v>
          </cell>
          <cell r="F5593">
            <v>242.35</v>
          </cell>
        </row>
        <row r="5594">
          <cell r="B5594">
            <v>105727</v>
          </cell>
          <cell r="C5594" t="str">
            <v>CONSTRUÇÃO DE BASE E SUB-BASE PARA PAVIMENTAÇÃO DE BRITA GRADUADA SIMPLES, COM ESPESSURA DE 10 CM - EXCLUSIVE CARGA E TRANSPORTE. AF_09/2024</v>
          </cell>
          <cell r="D5594" t="str">
            <v>M3</v>
          </cell>
          <cell r="E5594">
            <v>187.07</v>
          </cell>
          <cell r="F5594">
            <v>187.65</v>
          </cell>
        </row>
        <row r="5595">
          <cell r="B5595">
            <v>96396</v>
          </cell>
          <cell r="C5595" t="str">
            <v>CONSTRUÇÃO DE BASE E SUB-BASE PARA PAVIMENTAÇÃO DE BRITA GRADUADA SIMPLES, COM ESPESSURA DE 15 CM - EXCLUSIVE CARGA E TRANSPORTE. AF_09/2024</v>
          </cell>
          <cell r="D5595" t="str">
            <v>M3</v>
          </cell>
          <cell r="E5595">
            <v>183.99</v>
          </cell>
          <cell r="F5595">
            <v>184.5</v>
          </cell>
        </row>
        <row r="5596">
          <cell r="B5596">
            <v>105730</v>
          </cell>
          <cell r="C5596" t="str">
            <v>CONSTRUÇÃO DE BASE E SUB-BASE PARA PAVIMENTAÇÃO DE BRITA GRADUADA SIMPLES, COM ESPESSURA DE 20 CM - EXCLUSIVE CARGA E TRANSPORTE. AF_09/2024</v>
          </cell>
          <cell r="D5596" t="str">
            <v>M3</v>
          </cell>
          <cell r="E5596">
            <v>182.42</v>
          </cell>
          <cell r="F5596">
            <v>182.88</v>
          </cell>
        </row>
        <row r="5597">
          <cell r="B5597">
            <v>105737</v>
          </cell>
          <cell r="C5597" t="str">
            <v>CONSTRUÇÃO DE BASE E SUB-BASE PARA PAVIMENTAÇÃO DE CONCRETO COMPACTADO COM ROLO, COM ESPESSURA DE 10 CM - EXCLUSIVE CARGA E TRANSPORTE. AF_09/2024</v>
          </cell>
          <cell r="D5597" t="str">
            <v>M3</v>
          </cell>
          <cell r="E5597">
            <v>326.31</v>
          </cell>
          <cell r="F5597">
            <v>327</v>
          </cell>
        </row>
        <row r="5598">
          <cell r="B5598">
            <v>96398</v>
          </cell>
          <cell r="C5598" t="str">
            <v>CONSTRUÇÃO DE BASE E SUB-BASE PARA PAVIMENTAÇÃO DE CONCRETO COMPACTADO COM ROLO, COM ESPESSURA DE 15 CM - EXCLUSIVE CARGA E TRANSPORTE. AF_09/2024</v>
          </cell>
          <cell r="D5598" t="str">
            <v>M3</v>
          </cell>
          <cell r="E5598">
            <v>323.33</v>
          </cell>
          <cell r="F5598">
            <v>323.94</v>
          </cell>
        </row>
        <row r="5599">
          <cell r="B5599">
            <v>105740</v>
          </cell>
          <cell r="C5599" t="str">
            <v>CONSTRUÇÃO DE BASE E SUB-BASE PARA PAVIMENTAÇÃO DE CONCRETO COMPACTADO COM ROLO, COM ESPESSURA DE 20 CM - EXCLUSIVE CARGA E TRANSPORTE. AF_09/2024</v>
          </cell>
          <cell r="D5599" t="str">
            <v>M3</v>
          </cell>
          <cell r="E5599">
            <v>321.72000000000003</v>
          </cell>
          <cell r="F5599">
            <v>322.27999999999997</v>
          </cell>
        </row>
        <row r="5600">
          <cell r="B5600">
            <v>105749</v>
          </cell>
          <cell r="C5600" t="str">
            <v>CONSTRUÇÃO DE BASE E SUB-BASE PARA PAVIMENTAÇÃO DE MACADAME SECO, COM ESPESSURA DE 10 CM - EXCLUSIVE CARGA E TRANSPORTE. AF_09/2024</v>
          </cell>
          <cell r="D5600" t="str">
            <v>M3</v>
          </cell>
          <cell r="E5600">
            <v>168.6</v>
          </cell>
          <cell r="F5600">
            <v>169.27</v>
          </cell>
        </row>
        <row r="5601">
          <cell r="B5601">
            <v>96400</v>
          </cell>
          <cell r="C5601" t="str">
            <v>CONSTRUÇÃO DE BASE E SUB-BASE PARA PAVIMENTAÇÃO DE MACADAME SECO, COM ESPESSURA DE 15 CM - EXCLUSIVE CARGA E TRANSPORTE. AF_09/2024</v>
          </cell>
          <cell r="D5601" t="str">
            <v>M3</v>
          </cell>
          <cell r="E5601">
            <v>166.9</v>
          </cell>
          <cell r="F5601">
            <v>167.52</v>
          </cell>
        </row>
        <row r="5602">
          <cell r="B5602">
            <v>105752</v>
          </cell>
          <cell r="C5602" t="str">
            <v>CONSTRUÇÃO DE BASE E SUB-BASE PARA PAVIMENTAÇÃO DE MACADAME SECO, COM ESPESSURA DE 20 CM - EXCLUSIVE CARGA E TRANSPORTE. AF_09/2024</v>
          </cell>
          <cell r="D5602" t="str">
            <v>M3</v>
          </cell>
          <cell r="E5602">
            <v>165.41</v>
          </cell>
          <cell r="F5602">
            <v>166.03</v>
          </cell>
        </row>
        <row r="5603">
          <cell r="B5603">
            <v>105754</v>
          </cell>
          <cell r="C5603" t="str">
            <v>CONSTRUÇÃO DE BASE E SUB-BASE PARA PAVIMENTAÇÃO DE MACADAME SECO, COM ESPESSURA DE 25 CM - EXCLUSIVE CARGA E TRANSPORTE. AF_09/2024</v>
          </cell>
          <cell r="D5603" t="str">
            <v>M3</v>
          </cell>
          <cell r="E5603">
            <v>164.02</v>
          </cell>
          <cell r="F5603">
            <v>164.59</v>
          </cell>
        </row>
        <row r="5604">
          <cell r="B5604">
            <v>105742</v>
          </cell>
          <cell r="C5604" t="str">
            <v>CONSTRUÇÃO DE BASE E SUB-BASE PARA PAVIMENTAÇÃO DE RACHÃO, COM ESPESSURA DE 30 CM - EXCLUSIVE CARGA E TRANSPORTE. AF_09/2024</v>
          </cell>
          <cell r="D5604" t="str">
            <v>M3</v>
          </cell>
          <cell r="E5604">
            <v>128.97999999999999</v>
          </cell>
          <cell r="F5604">
            <v>129.47</v>
          </cell>
        </row>
        <row r="5605">
          <cell r="B5605">
            <v>96399</v>
          </cell>
          <cell r="C5605" t="str">
            <v>CONSTRUÇÃO DE BASE E SUB-BASE PARA PAVIMENTAÇÃO DE RACHÃO, COM ESPESSURA DE 40 CM - EXCLUSIVE CARGA E TRANSPORTE. AF_09/2024</v>
          </cell>
          <cell r="D5605" t="str">
            <v>M3</v>
          </cell>
          <cell r="E5605">
            <v>127.5</v>
          </cell>
          <cell r="F5605">
            <v>127.96</v>
          </cell>
        </row>
        <row r="5606">
          <cell r="B5606">
            <v>105745</v>
          </cell>
          <cell r="C5606" t="str">
            <v>CONSTRUÇÃO DE BASE E SUB-BASE PARA PAVIMENTAÇÃO DE RACHÃO, COM ESPESSURA DE 50 CM - EXCLUSIVE CARGA E TRANSPORTE. AF_09/2024</v>
          </cell>
          <cell r="D5606" t="str">
            <v>M3</v>
          </cell>
          <cell r="E5606">
            <v>126.01</v>
          </cell>
          <cell r="F5606">
            <v>126.41</v>
          </cell>
        </row>
        <row r="5607">
          <cell r="B5607">
            <v>105747</v>
          </cell>
          <cell r="C5607" t="str">
            <v>CONSTRUÇÃO DE BASE E SUB-BASE PARA PAVIMENTAÇÃO DE RACHÃO, COM ESPESSURA DE 60 CM - EXCLUSIVE CARGA E TRANSPORTE. AF_09/2024</v>
          </cell>
          <cell r="D5607" t="str">
            <v>M3</v>
          </cell>
          <cell r="E5607">
            <v>124.52</v>
          </cell>
          <cell r="F5607">
            <v>124.87</v>
          </cell>
        </row>
        <row r="5608">
          <cell r="B5608">
            <v>105657</v>
          </cell>
          <cell r="C5608" t="str">
            <v>CONSTRUÇÃO DE BASE E SUB-BASE PARA PAVIMENTAÇÃO DE SOLO (PREDOMINANTEMENTE ARENOSO) BRITA - 40%-60% COM CIMENTO - 4%, MISTURA EM PISTA, COM ESPESSURA DE 10 CM - EXCLUSIVE ESCAVAÇÃO, CARGA E TRANSPORTE E SOLO. AF_09/2024</v>
          </cell>
          <cell r="D5608" t="str">
            <v>M3</v>
          </cell>
          <cell r="E5608">
            <v>178.96</v>
          </cell>
          <cell r="F5608">
            <v>179.9</v>
          </cell>
        </row>
        <row r="5609">
          <cell r="B5609">
            <v>100566</v>
          </cell>
          <cell r="C5609" t="str">
            <v>CONSTRUÇÃO DE BASE E SUB-BASE PARA PAVIMENTAÇÃO DE SOLO (PREDOMINANTEMENTE ARENOSO) BRITA - 40%-60% COM CIMENTO - 4%, MISTURA EM PISTA, COM ESPESSURA DE 15 CM - EXCLUSIVE ESCAVAÇÃO, CARGA E TRANSPORTE E SOLO. AF_09/2024</v>
          </cell>
          <cell r="D5609" t="str">
            <v>M3</v>
          </cell>
          <cell r="E5609">
            <v>172.62</v>
          </cell>
          <cell r="F5609">
            <v>173.35</v>
          </cell>
        </row>
        <row r="5610">
          <cell r="B5610">
            <v>105666</v>
          </cell>
          <cell r="C5610" t="str">
            <v>CONSTRUÇÃO DE BASE E SUB-BASE PARA PAVIMENTAÇÃO DE SOLO (PREDOMINANTEMENTE ARENOSO) BRITA - 40%-60% COM CIMENTO - 4%, MISTURA EM PISTA, COM ESPESSURA DE 20 CM - EXCLUSIVE ESCAVAÇÃO, CARGA E TRANSPORTE E SOLO. AF_09/2024</v>
          </cell>
          <cell r="D5610" t="str">
            <v>M3</v>
          </cell>
          <cell r="E5610">
            <v>169.44</v>
          </cell>
          <cell r="F5610">
            <v>170.06</v>
          </cell>
        </row>
        <row r="5611">
          <cell r="B5611">
            <v>105639</v>
          </cell>
          <cell r="C5611" t="str">
            <v>CONSTRUÇÃO DE BASE E SUB-BASE PARA PAVIMENTAÇÃO DE SOLO (PREDOMINANTEMENTE ARENOSO) BRITA - 40%-60% COM CIMENTO - 4%, MISTURA EM USINA, COM ESPESSURA DE 10 CM - EXCLUSIVE CARGA E TRANSPORTE. AF_09/2024</v>
          </cell>
          <cell r="D5611" t="str">
            <v>M3</v>
          </cell>
          <cell r="E5611">
            <v>0</v>
          </cell>
          <cell r="F5611">
            <v>0</v>
          </cell>
        </row>
        <row r="5612">
          <cell r="B5612">
            <v>105645</v>
          </cell>
          <cell r="C5612" t="str">
            <v>CONSTRUÇÃO DE BASE E SUB-BASE PARA PAVIMENTAÇÃO DE SOLO (PREDOMINANTEMENTE ARENOSO) BRITA - 40%-60% COM CIMENTO - 4%, MISTURA EM USINA, COM ESPESSURA DE 15 CM - EXCLUSIVE CARGA E TRANSPORTE. AF_09/2024</v>
          </cell>
          <cell r="D5612" t="str">
            <v>M3</v>
          </cell>
          <cell r="E5612">
            <v>0</v>
          </cell>
          <cell r="F5612">
            <v>0</v>
          </cell>
        </row>
        <row r="5613">
          <cell r="B5613">
            <v>105651</v>
          </cell>
          <cell r="C5613" t="str">
            <v>CONSTRUÇÃO DE BASE E SUB-BASE PARA PAVIMENTAÇÃO DE SOLO (PREDOMINANTEMENTE ARENOSO) BRITA - 40%-60% COM CIMENTO - 4%, MISTURA EM USINA, COM ESPESSURA DE 20 CM - EXCLUSIVE CARGA E TRANSPORTE. AF_09/2024</v>
          </cell>
          <cell r="D5613" t="str">
            <v>M3</v>
          </cell>
          <cell r="E5613">
            <v>0</v>
          </cell>
          <cell r="F5613">
            <v>0</v>
          </cell>
        </row>
        <row r="5614">
          <cell r="B5614">
            <v>105658</v>
          </cell>
          <cell r="C5614" t="str">
            <v>CONSTRUÇÃO DE BASE E SUB-BASE PARA PAVIMENTAÇÃO DE SOLO (PREDOMINANTEMENTE ARENOSO) BRITA - 40%-60% COM CIMENTO - 6%, MISTURA EM PISTA, COM ESPESSURA DE 10 CM - EXCLUSIVE ESCAVAÇÃO, CARGA E TRANSPORTE E SOLO. AF_09/2024</v>
          </cell>
          <cell r="D5614" t="str">
            <v>M3</v>
          </cell>
          <cell r="E5614">
            <v>207.72</v>
          </cell>
          <cell r="F5614">
            <v>208.66</v>
          </cell>
        </row>
        <row r="5615">
          <cell r="B5615">
            <v>100567</v>
          </cell>
          <cell r="C5615" t="str">
            <v>CONSTRUÇÃO DE BASE E SUB-BASE PARA PAVIMENTAÇÃO DE SOLO (PREDOMINANTEMENTE ARENOSO) BRITA - 40%-60% COM CIMENTO - 6%, MISTURA EM PISTA, COM ESPESSURA DE 15 CM - EXCLUSIVE ESCAVAÇÃO, CARGA E TRANSPORTE E SOLO. AF_09/2024</v>
          </cell>
          <cell r="D5615" t="str">
            <v>M3</v>
          </cell>
          <cell r="E5615">
            <v>201.38</v>
          </cell>
          <cell r="F5615">
            <v>202.11</v>
          </cell>
        </row>
        <row r="5616">
          <cell r="B5616">
            <v>105667</v>
          </cell>
          <cell r="C5616" t="str">
            <v>CONSTRUÇÃO DE BASE E SUB-BASE PARA PAVIMENTAÇÃO DE SOLO (PREDOMINANTEMENTE ARENOSO) BRITA - 40%-60% COM CIMENTO - 6%, MISTURA EM PISTA, COM ESPESSURA DE 20 CM - EXCLUSIVE ESCAVAÇÃO, CARGA E TRANSPORTE E SOLO. AF_09/2024</v>
          </cell>
          <cell r="D5616" t="str">
            <v>M3</v>
          </cell>
          <cell r="E5616">
            <v>198.2</v>
          </cell>
          <cell r="F5616">
            <v>198.82</v>
          </cell>
        </row>
        <row r="5617">
          <cell r="B5617">
            <v>105640</v>
          </cell>
          <cell r="C5617" t="str">
            <v>CONSTRUÇÃO DE BASE E SUB-BASE PARA PAVIMENTAÇÃO DE SOLO (PREDOMINANTEMENTE ARENOSO) BRITA - 40%-60% COM CIMENTO - 6%, MISTURA EM USINA, COM ESPESSURA DE 10 CM - EXCLUSIVE CARGA E TRANSPORTE. AF_09/2024</v>
          </cell>
          <cell r="D5617" t="str">
            <v>M3</v>
          </cell>
          <cell r="E5617">
            <v>0</v>
          </cell>
          <cell r="F5617">
            <v>0</v>
          </cell>
        </row>
        <row r="5618">
          <cell r="B5618">
            <v>105646</v>
          </cell>
          <cell r="C5618" t="str">
            <v>CONSTRUÇÃO DE BASE E SUB-BASE PARA PAVIMENTAÇÃO DE SOLO (PREDOMINANTEMENTE ARENOSO) BRITA - 40%-60% COM CIMENTO - 6%, MISTURA EM USINA, COM ESPESSURA DE 15 CM - EXCLUSIVE CARGA E TRANSPORTE. AF_09/2024</v>
          </cell>
          <cell r="D5618" t="str">
            <v>M3</v>
          </cell>
          <cell r="E5618">
            <v>0</v>
          </cell>
          <cell r="F5618">
            <v>0</v>
          </cell>
        </row>
        <row r="5619">
          <cell r="B5619">
            <v>105652</v>
          </cell>
          <cell r="C5619" t="str">
            <v>CONSTRUÇÃO DE BASE E SUB-BASE PARA PAVIMENTAÇÃO DE SOLO (PREDOMINANTEMENTE ARENOSO) BRITA - 40%-60% COM CIMENTO - 6%, MISTURA EM USINA, COM ESPESSURA DE 20 CM - EXCLUSIVE CARGA E TRANSPORTE. AF_09/2024</v>
          </cell>
          <cell r="D5619" t="str">
            <v>M3</v>
          </cell>
          <cell r="E5619">
            <v>0</v>
          </cell>
          <cell r="F5619">
            <v>0</v>
          </cell>
        </row>
        <row r="5620">
          <cell r="B5620">
            <v>105659</v>
          </cell>
          <cell r="C5620" t="str">
            <v>CONSTRUÇÃO DE BASE E SUB-BASE PARA PAVIMENTAÇÃO DE SOLO (PREDOMINANTEMENTE ARENOSO) BRITA - 40%-60% COM CIMENTO - 8%, MISTURA EM PISTA, COM ESPESSURA DE 10 CM - EXCLUSIVE ESCAVAÇÃO, CARGA E TRANSPORTE E SOLO. AF_09/2024</v>
          </cell>
          <cell r="D5620" t="str">
            <v>M3</v>
          </cell>
          <cell r="E5620">
            <v>236.08</v>
          </cell>
          <cell r="F5620">
            <v>237.02</v>
          </cell>
        </row>
        <row r="5621">
          <cell r="B5621">
            <v>100568</v>
          </cell>
          <cell r="C5621" t="str">
            <v>CONSTRUÇÃO DE BASE E SUB-BASE PARA PAVIMENTAÇÃO DE SOLO (PREDOMINANTEMENTE ARENOSO) BRITA - 40%-60% COM CIMENTO - 8%, MISTURA EM PISTA, COM ESPESSURA DE 15 CM - EXCLUSIVE ESCAVAÇÃO, CARGA E TRANSPORTE E SOLO. AF_09/2024</v>
          </cell>
          <cell r="D5621" t="str">
            <v>M3</v>
          </cell>
          <cell r="E5621">
            <v>229.74</v>
          </cell>
          <cell r="F5621">
            <v>230.47</v>
          </cell>
        </row>
        <row r="5622">
          <cell r="B5622">
            <v>105668</v>
          </cell>
          <cell r="C5622" t="str">
            <v>CONSTRUÇÃO DE BASE E SUB-BASE PARA PAVIMENTAÇÃO DE SOLO (PREDOMINANTEMENTE ARENOSO) BRITA - 40%-60% COM CIMENTO - 8%, MISTURA EM PISTA, COM ESPESSURA DE 20 CM - EXCLUSIVE ESCAVAÇÃO, CARGA E TRANSPORTE E SOLO. AF_09/2024</v>
          </cell>
          <cell r="D5622" t="str">
            <v>M3</v>
          </cell>
          <cell r="E5622">
            <v>226.56</v>
          </cell>
          <cell r="F5622">
            <v>227.18</v>
          </cell>
        </row>
        <row r="5623">
          <cell r="B5623">
            <v>105641</v>
          </cell>
          <cell r="C5623" t="str">
            <v>CONSTRUÇÃO DE BASE E SUB-BASE PARA PAVIMENTAÇÃO DE SOLO (PREDOMINANTEMENTE ARENOSO) BRITA - 40%-60% COM CIMENTO - 8%, MISTURA EM USINA, COM ESPESSURA DE 10 CM - EXCLUSIVE CARGA E TRANSPORTE. AF_09/2024</v>
          </cell>
          <cell r="D5623" t="str">
            <v>M3</v>
          </cell>
          <cell r="E5623">
            <v>0</v>
          </cell>
          <cell r="F5623">
            <v>0</v>
          </cell>
        </row>
        <row r="5624">
          <cell r="B5624">
            <v>105647</v>
          </cell>
          <cell r="C5624" t="str">
            <v>CONSTRUÇÃO DE BASE E SUB-BASE PARA PAVIMENTAÇÃO DE SOLO (PREDOMINANTEMENTE ARENOSO) BRITA - 40%-60% COM CIMENTO - 8%, MISTURA EM USINA, COM ESPESSURA DE 15 CM - EXCLUSIVE CARGA E TRANSPORTE. AF_09/2024</v>
          </cell>
          <cell r="D5624" t="str">
            <v>M3</v>
          </cell>
          <cell r="E5624">
            <v>0</v>
          </cell>
          <cell r="F5624">
            <v>0</v>
          </cell>
        </row>
        <row r="5625">
          <cell r="B5625">
            <v>105653</v>
          </cell>
          <cell r="C5625" t="str">
            <v>CONSTRUÇÃO DE BASE E SUB-BASE PARA PAVIMENTAÇÃO DE SOLO (PREDOMINANTEMENTE ARENOSO) BRITA - 40%-60% COM CIMENTO - 8%, MISTURA EM USINA, COM ESPESSURA DE 20 CM - EXCLUSIVE CARGA E TRANSPORTE. AF_09/2024</v>
          </cell>
          <cell r="D5625" t="str">
            <v>M3</v>
          </cell>
          <cell r="E5625">
            <v>0</v>
          </cell>
          <cell r="F5625">
            <v>0</v>
          </cell>
        </row>
        <row r="5626">
          <cell r="B5626">
            <v>105710</v>
          </cell>
          <cell r="C5626" t="str">
            <v>CONSTRUÇÃO DE BASE E SUB-BASE PARA PAVIMENTAÇÃO DE SOLO (PREDOMINANTEMENTE ARENOSO) BRITA - 40%-60%, MISTURA EM PISTA, COM ESPESSURA DE 10 CM - EXCLUSIVE ESCAVAÇÃO, CARGA E TRANSPORTE E SOLO. AF_09/2024</v>
          </cell>
          <cell r="D5626" t="str">
            <v>M3</v>
          </cell>
          <cell r="E5626">
            <v>117.52</v>
          </cell>
          <cell r="F5626">
            <v>118.47</v>
          </cell>
        </row>
        <row r="5627">
          <cell r="B5627">
            <v>100564</v>
          </cell>
          <cell r="C5627" t="str">
            <v>CONSTRUÇÃO DE BASE E SUB-BASE PARA PAVIMENTAÇÃO DE SOLO (PREDOMINANTEMENTE ARENOSO) BRITA - 40%-60%, MISTURA EM PISTA, COM ESPESSURA DE 15 CM - EXCLUSIVE ESCAVAÇÃO, CARGA E TRANSPORTE E SOLO. AF_09/2024</v>
          </cell>
          <cell r="D5627" t="str">
            <v>M3</v>
          </cell>
          <cell r="E5627">
            <v>111.18</v>
          </cell>
          <cell r="F5627">
            <v>111.92</v>
          </cell>
        </row>
        <row r="5628">
          <cell r="B5628">
            <v>105711</v>
          </cell>
          <cell r="C5628" t="str">
            <v>CONSTRUÇÃO DE BASE E SUB-BASE PARA PAVIMENTAÇÃO DE SOLO (PREDOMINANTEMENTE ARENOSO) BRITA - 40%-60%, MISTURA EM PISTA, COM ESPESSURA DE 20 CM - EXCLUSIVE ESCAVAÇÃO, CARGA E TRANSPORTE E SOLO. AF_09/2024</v>
          </cell>
          <cell r="D5628" t="str">
            <v>M3</v>
          </cell>
          <cell r="E5628">
            <v>108</v>
          </cell>
          <cell r="F5628">
            <v>108.62</v>
          </cell>
        </row>
        <row r="5629">
          <cell r="B5629">
            <v>105705</v>
          </cell>
          <cell r="C5629" t="str">
            <v>CONSTRUÇÃO DE BASE E SUB-BASE PARA PAVIMENTAÇÃO DE SOLO (PREDOMINANTEMENTE ARENOSO) BRITA - 40%-60%, MISTURA EM USINA, COM ESPESSURA DE 10 CM - EXCLUSIVE CARGA E TRANSPORTE. AF_09/2024</v>
          </cell>
          <cell r="D5629" t="str">
            <v>M3</v>
          </cell>
          <cell r="E5629">
            <v>0</v>
          </cell>
          <cell r="F5629">
            <v>0</v>
          </cell>
        </row>
        <row r="5630">
          <cell r="B5630">
            <v>105706</v>
          </cell>
          <cell r="C5630" t="str">
            <v>CONSTRUÇÃO DE BASE E SUB-BASE PARA PAVIMENTAÇÃO DE SOLO (PREDOMINANTEMENTE ARENOSO) BRITA - 40%-60%, MISTURA EM USINA, COM ESPESSURA DE 15 CM - EXCLUSIVE CARGA E TRANSPORTE. AF_09/2024</v>
          </cell>
          <cell r="D5630" t="str">
            <v>M3</v>
          </cell>
          <cell r="E5630">
            <v>0</v>
          </cell>
          <cell r="F5630">
            <v>0</v>
          </cell>
        </row>
        <row r="5631">
          <cell r="B5631">
            <v>105708</v>
          </cell>
          <cell r="C5631" t="str">
            <v>CONSTRUÇÃO DE BASE E SUB-BASE PARA PAVIMENTAÇÃO DE SOLO (PREDOMINANTEMENTE ARENOSO) BRITA - 40%-60%, MISTURA EM USINA, COM ESPESSURA DE 20 CM - EXCLUSIVE CARGA E TRANSPORTE. AF_09/2024</v>
          </cell>
          <cell r="D5631" t="str">
            <v>M3</v>
          </cell>
          <cell r="E5631">
            <v>0</v>
          </cell>
          <cell r="F5631">
            <v>0</v>
          </cell>
        </row>
        <row r="5632">
          <cell r="B5632">
            <v>105690</v>
          </cell>
          <cell r="C5632" t="str">
            <v>CONSTRUÇÃO DE BASE E SUB-BASE PARA PAVIMENTAÇÃO DE SOLO (PREDOMINANTEMENTE ARENOSO) BRITA - 50%-50% COM CIMENTO - 4%, MISTURA EM PISTA, COM ESPESSURA DE 10 CM - EXCLUSIVE ESCAVAÇÃO, CARGA E TRANSPORTE E SOLO. AF_09/2024</v>
          </cell>
          <cell r="D5632" t="str">
            <v>M3</v>
          </cell>
          <cell r="E5632">
            <v>164.65</v>
          </cell>
          <cell r="F5632">
            <v>165.59</v>
          </cell>
        </row>
        <row r="5633">
          <cell r="B5633">
            <v>100569</v>
          </cell>
          <cell r="C5633" t="str">
            <v>CONSTRUÇÃO DE BASE E SUB-BASE PARA PAVIMENTAÇÃO DE SOLO (PREDOMINANTEMENTE ARENOSO) BRITA - 50%-50% COM CIMENTO - 4%, MISTURA EM PISTA, COM ESPESSURA DE 15 CM - EXCLUSIVE ESCAVAÇÃO, CARGA E TRANSPORTE E SOLO. AF_09/2024</v>
          </cell>
          <cell r="D5633" t="str">
            <v>M3</v>
          </cell>
          <cell r="E5633">
            <v>158.31</v>
          </cell>
          <cell r="F5633">
            <v>159.04</v>
          </cell>
        </row>
        <row r="5634">
          <cell r="B5634">
            <v>105699</v>
          </cell>
          <cell r="C5634" t="str">
            <v>CONSTRUÇÃO DE BASE E SUB-BASE PARA PAVIMENTAÇÃO DE SOLO (PREDOMINANTEMENTE ARENOSO) BRITA - 50%-50% COM CIMENTO - 4%, MISTURA EM PISTA, COM ESPESSURA DE 20 CM - EXCLUSIVE ESCAVAÇÃO, CARGA E TRANSPORTE E SOLO. AF_09/2024</v>
          </cell>
          <cell r="D5634" t="str">
            <v>M3</v>
          </cell>
          <cell r="E5634">
            <v>155.13</v>
          </cell>
          <cell r="F5634">
            <v>155.75</v>
          </cell>
        </row>
        <row r="5635">
          <cell r="B5635">
            <v>105672</v>
          </cell>
          <cell r="C5635" t="str">
            <v>CONSTRUÇÃO DE BASE E SUB-BASE PARA PAVIMENTAÇÃO DE SOLO (PREDOMINANTEMENTE ARENOSO) BRITA - 50%-50% COM CIMENTO - 4%, MISTURA EM USINA, COM ESPESSURA DE 10 CM - EXCLUSIVE CARGA E TRANSPORTE. AF_09/2024</v>
          </cell>
          <cell r="D5635" t="str">
            <v>M3</v>
          </cell>
          <cell r="E5635">
            <v>0</v>
          </cell>
          <cell r="F5635">
            <v>0</v>
          </cell>
        </row>
        <row r="5636">
          <cell r="B5636">
            <v>105678</v>
          </cell>
          <cell r="C5636" t="str">
            <v>CONSTRUÇÃO DE BASE E SUB-BASE PARA PAVIMENTAÇÃO DE SOLO (PREDOMINANTEMENTE ARENOSO) BRITA - 50%-50% COM CIMENTO - 4%, MISTURA EM USINA, COM ESPESSURA DE 15 CM - EXCLUSIVE CARGA E TRANSPORTE. AF_09/2024</v>
          </cell>
          <cell r="D5636" t="str">
            <v>M3</v>
          </cell>
          <cell r="E5636">
            <v>0</v>
          </cell>
          <cell r="F5636">
            <v>0</v>
          </cell>
        </row>
        <row r="5637">
          <cell r="B5637">
            <v>105684</v>
          </cell>
          <cell r="C5637" t="str">
            <v>CONSTRUÇÃO DE BASE E SUB-BASE PARA PAVIMENTAÇÃO DE SOLO (PREDOMINANTEMENTE ARENOSO) BRITA - 50%-50% COM CIMENTO - 4%, MISTURA EM USINA, COM ESPESSURA DE 20 CM - EXCLUSIVE CARGA E TRANSPORTE. AF_09/2024</v>
          </cell>
          <cell r="D5637" t="str">
            <v>M3</v>
          </cell>
          <cell r="E5637">
            <v>0</v>
          </cell>
          <cell r="F5637">
            <v>0</v>
          </cell>
        </row>
        <row r="5638">
          <cell r="B5638">
            <v>105691</v>
          </cell>
          <cell r="C5638" t="str">
            <v>CONSTRUÇÃO DE BASE E SUB-BASE PARA PAVIMENTAÇÃO DE SOLO (PREDOMINANTEMENTE ARENOSO) BRITA - 50%-50% COM CIMENTO - 6%, MISTURA EM PISTA, COM ESPESSURA DE 10 CM - EXCLUSIVE ESCAVAÇÃO, CARGA E TRANSPORTE E SOLO. AF_09/2024</v>
          </cell>
          <cell r="D5638" t="str">
            <v>M3</v>
          </cell>
          <cell r="E5638">
            <v>193.71</v>
          </cell>
          <cell r="F5638">
            <v>194.65</v>
          </cell>
        </row>
        <row r="5639">
          <cell r="B5639">
            <v>100570</v>
          </cell>
          <cell r="C5639" t="str">
            <v>CONSTRUÇÃO DE BASE E SUB-BASE PARA PAVIMENTAÇÃO DE SOLO (PREDOMINANTEMENTE ARENOSO) BRITA - 50%-50% COM CIMENTO - 6%, MISTURA EM PISTA, COM ESPESSURA DE 15 CM - EXCLUSIVE ESCAVAÇÃO, CARGA E TRANSPORTE E SOLO. AF_09/2024</v>
          </cell>
          <cell r="D5639" t="str">
            <v>M3</v>
          </cell>
          <cell r="E5639">
            <v>187.37</v>
          </cell>
          <cell r="F5639">
            <v>188.1</v>
          </cell>
        </row>
        <row r="5640">
          <cell r="B5640">
            <v>105700</v>
          </cell>
          <cell r="C5640" t="str">
            <v>CONSTRUÇÃO DE BASE E SUB-BASE PARA PAVIMENTAÇÃO DE SOLO (PREDOMINANTEMENTE ARENOSO) BRITA - 50%-50% COM CIMENTO - 6%, MISTURA EM PISTA, COM ESPESSURA DE 20 CM - EXCLUSIVE ESCAVAÇÃO, CARGA E TRANSPORTE E SOLO. AF_09/2024</v>
          </cell>
          <cell r="D5640" t="str">
            <v>M3</v>
          </cell>
          <cell r="E5640">
            <v>184.19</v>
          </cell>
          <cell r="F5640">
            <v>184.81</v>
          </cell>
        </row>
        <row r="5641">
          <cell r="B5641">
            <v>105673</v>
          </cell>
          <cell r="C5641" t="str">
            <v>CONSTRUÇÃO DE BASE E SUB-BASE PARA PAVIMENTAÇÃO DE SOLO (PREDOMINANTEMENTE ARENOSO) BRITA - 50%-50% COM CIMENTO - 6%, MISTURA EM USINA, COM ESPESSURA DE 10 CM - EXCLUSIVE CARGA E TRANSPORTE. AF_09/2024</v>
          </cell>
          <cell r="D5641" t="str">
            <v>M3</v>
          </cell>
          <cell r="E5641">
            <v>0</v>
          </cell>
          <cell r="F5641">
            <v>0</v>
          </cell>
        </row>
        <row r="5642">
          <cell r="B5642">
            <v>105679</v>
          </cell>
          <cell r="C5642" t="str">
            <v>CONSTRUÇÃO DE BASE E SUB-BASE PARA PAVIMENTAÇÃO DE SOLO (PREDOMINANTEMENTE ARENOSO) BRITA - 50%-50% COM CIMENTO - 6%, MISTURA EM USINA, COM ESPESSURA DE 15 CM - EXCLUSIVE CARGA E TRANSPORTE. AF_09/2024</v>
          </cell>
          <cell r="D5642" t="str">
            <v>M3</v>
          </cell>
          <cell r="E5642">
            <v>0</v>
          </cell>
          <cell r="F5642">
            <v>0</v>
          </cell>
        </row>
        <row r="5643">
          <cell r="B5643">
            <v>105685</v>
          </cell>
          <cell r="C5643" t="str">
            <v>CONSTRUÇÃO DE BASE E SUB-BASE PARA PAVIMENTAÇÃO DE SOLO (PREDOMINANTEMENTE ARENOSO) BRITA - 50%-50% COM CIMENTO - 6%, MISTURA EM USINA, COM ESPESSURA DE 20 CM - EXCLUSIVE CARGA E TRANSPORTE. AF_09/2024</v>
          </cell>
          <cell r="D5643" t="str">
            <v>M3</v>
          </cell>
          <cell r="E5643">
            <v>0</v>
          </cell>
          <cell r="F5643">
            <v>0</v>
          </cell>
        </row>
        <row r="5644">
          <cell r="B5644">
            <v>105692</v>
          </cell>
          <cell r="C5644" t="str">
            <v>CONSTRUÇÃO DE BASE E SUB-BASE PARA PAVIMENTAÇÃO DE SOLO (PREDOMINANTEMENTE ARENOSO) BRITA - 50%-50% COM CIMENTO - 8%, MISTURA EM PISTA, COM ESPESSURA DE 10 CM - EXCLUSIVE ESCAVAÇÃO, CARGA E TRANSPORTE E SOLO. AF_09/2024</v>
          </cell>
          <cell r="D5644" t="str">
            <v>M3</v>
          </cell>
          <cell r="E5644">
            <v>222.37</v>
          </cell>
          <cell r="F5644">
            <v>223.31</v>
          </cell>
        </row>
        <row r="5645">
          <cell r="B5645">
            <v>100571</v>
          </cell>
          <cell r="C5645" t="str">
            <v>CONSTRUÇÃO DE BASE E SUB-BASE PARA PAVIMENTAÇÃO DE SOLO (PREDOMINANTEMENTE ARENOSO) BRITA - 50%-50% COM CIMENTO - 8%, MISTURA EM PISTA, COM ESPESSURA DE 15 CM - EXCLUSIVE ESCAVAÇÃO, CARGA E TRANSPORTE E SOLO. AF_09/2024</v>
          </cell>
          <cell r="D5645" t="str">
            <v>M3</v>
          </cell>
          <cell r="E5645">
            <v>216.03</v>
          </cell>
          <cell r="F5645">
            <v>216.76</v>
          </cell>
        </row>
        <row r="5646">
          <cell r="B5646">
            <v>105701</v>
          </cell>
          <cell r="C5646" t="str">
            <v>CONSTRUÇÃO DE BASE E SUB-BASE PARA PAVIMENTAÇÃO DE SOLO (PREDOMINANTEMENTE ARENOSO) BRITA - 50%-50% COM CIMENTO - 8%, MISTURA EM PISTA, COM ESPESSURA DE 20 CM - EXCLUSIVE ESCAVAÇÃO, CARGA E TRANSPORTE E SOLO. AF_09/2024</v>
          </cell>
          <cell r="D5646" t="str">
            <v>M3</v>
          </cell>
          <cell r="E5646">
            <v>212.85</v>
          </cell>
          <cell r="F5646">
            <v>213.47</v>
          </cell>
        </row>
        <row r="5647">
          <cell r="B5647">
            <v>105674</v>
          </cell>
          <cell r="C5647" t="str">
            <v>CONSTRUÇÃO DE BASE E SUB-BASE PARA PAVIMENTAÇÃO DE SOLO (PREDOMINANTEMENTE ARENOSO) BRITA - 50%-50% COM CIMENTO - 8%, MISTURA EM USINA, COM ESPESSURA DE 10 CM - EXCLUSIVE CARGA E TRANSPORTE. AF_09/2024</v>
          </cell>
          <cell r="D5647" t="str">
            <v>M3</v>
          </cell>
          <cell r="E5647">
            <v>0</v>
          </cell>
          <cell r="F5647">
            <v>0</v>
          </cell>
        </row>
        <row r="5648">
          <cell r="B5648">
            <v>105680</v>
          </cell>
          <cell r="C5648" t="str">
            <v>CONSTRUÇÃO DE BASE E SUB-BASE PARA PAVIMENTAÇÃO DE SOLO (PREDOMINANTEMENTE ARENOSO) BRITA - 50%-50% COM CIMENTO - 8%, MISTURA EM USINA, COM ESPESSURA DE 15 CM - EXCLUSIVE CARGA E TRANSPORTE. AF_09/2024</v>
          </cell>
          <cell r="D5648" t="str">
            <v>M3</v>
          </cell>
          <cell r="E5648">
            <v>0</v>
          </cell>
          <cell r="F5648">
            <v>0</v>
          </cell>
        </row>
        <row r="5649">
          <cell r="B5649">
            <v>105686</v>
          </cell>
          <cell r="C5649" t="str">
            <v>CONSTRUÇÃO DE BASE E SUB-BASE PARA PAVIMENTAÇÃO DE SOLO (PREDOMINANTEMENTE ARENOSO) BRITA - 50%-50% COM CIMENTO - 8%, MISTURA EM USINA, COM ESPESSURA DE 20 CM - EXCLUSIVE CARGA E TRANSPORTE. AF_09/2024</v>
          </cell>
          <cell r="D5649" t="str">
            <v>M3</v>
          </cell>
          <cell r="E5649">
            <v>0</v>
          </cell>
          <cell r="F5649">
            <v>0</v>
          </cell>
        </row>
        <row r="5650">
          <cell r="B5650">
            <v>105718</v>
          </cell>
          <cell r="C5650" t="str">
            <v>CONSTRUÇÃO DE BASE E SUB-BASE PARA PAVIMENTAÇÃO DE SOLO (PREDOMINANTEMENTE ARENOSO) BRITA - 50%-50%, MISTURA EM PISTA, COM ESPESSURA DE 10 CM - EXCLUSIVE ESCAVAÇÃO, CARGA E TRANSPORTE E SOLO. AF_09/2024</v>
          </cell>
          <cell r="D5650" t="str">
            <v>M3</v>
          </cell>
          <cell r="E5650">
            <v>102.61</v>
          </cell>
          <cell r="F5650">
            <v>103.56</v>
          </cell>
        </row>
        <row r="5651">
          <cell r="B5651">
            <v>100565</v>
          </cell>
          <cell r="C5651" t="str">
            <v>CONSTRUÇÃO DE BASE E SUB-BASE PARA PAVIMENTAÇÃO DE SOLO (PREDOMINANTEMENTE ARENOSO) BRITA - 50%-50%, MISTURA EM PISTA, COM ESPESSURA DE 15 CM - EXCLUSIVE ESCAVAÇÃO, CARGA E TRANSPORTE E SOLO. AF_09/2024</v>
          </cell>
          <cell r="D5651" t="str">
            <v>M3</v>
          </cell>
          <cell r="E5651">
            <v>96.27</v>
          </cell>
          <cell r="F5651">
            <v>97.01</v>
          </cell>
        </row>
        <row r="5652">
          <cell r="B5652">
            <v>105581</v>
          </cell>
          <cell r="C5652" t="str">
            <v>CONSTRUÇÃO DE BASE E SUB-BASE PARA PAVIMENTAÇÃO DE SOLO (PREDOMINANTEMENTE ARENOSO) BRITA - 50%-50%, MISTURA EM PISTA, COM ESPESSURA DE 20 CM - EXCLUSIVE ESCAVAÇÃO, CARGA E TRANSPORTE E SOLO. AF_09/2024</v>
          </cell>
          <cell r="D5652" t="str">
            <v>M3</v>
          </cell>
          <cell r="E5652">
            <v>93.09</v>
          </cell>
          <cell r="F5652">
            <v>93.71</v>
          </cell>
        </row>
        <row r="5653">
          <cell r="B5653">
            <v>105713</v>
          </cell>
          <cell r="C5653" t="str">
            <v>CONSTRUÇÃO DE BASE E SUB-BASE PARA PAVIMENTAÇÃO DE SOLO (PREDOMINANTEMENTE ARENOSO) BRITA - 50%-50%, MISTURA EM USINA, COM ESPESSURA DE 10 CM - EXCLUSIVE CARGA E TRANSPORTE. AF_09/2024</v>
          </cell>
          <cell r="D5653" t="str">
            <v>M3</v>
          </cell>
          <cell r="E5653">
            <v>0</v>
          </cell>
          <cell r="F5653">
            <v>0</v>
          </cell>
        </row>
        <row r="5654">
          <cell r="B5654">
            <v>105714</v>
          </cell>
          <cell r="C5654" t="str">
            <v>CONSTRUÇÃO DE BASE E SUB-BASE PARA PAVIMENTAÇÃO DE SOLO (PREDOMINANTEMENTE ARENOSO) BRITA - 50%-50%, MISTURA EM USINA, COM ESPESSURA DE 15 CM - EXCLUSIVE CARGA E TRANSPORTE. AF_09/2024</v>
          </cell>
          <cell r="D5654" t="str">
            <v>M3</v>
          </cell>
          <cell r="E5654">
            <v>0</v>
          </cell>
          <cell r="F5654">
            <v>0</v>
          </cell>
        </row>
        <row r="5655">
          <cell r="B5655">
            <v>105716</v>
          </cell>
          <cell r="C5655" t="str">
            <v>CONSTRUÇÃO DE BASE E SUB-BASE PARA PAVIMENTAÇÃO DE SOLO (PREDOMINANTEMENTE ARENOSO) BRITA - 50%-50%, MISTURA EM USINA, COM ESPESSURA DE 20 CM - EXCLUSIVE CARGA E TRANSPORTE. AF_09/2024</v>
          </cell>
          <cell r="D5655" t="str">
            <v>M3</v>
          </cell>
          <cell r="E5655">
            <v>0</v>
          </cell>
          <cell r="F5655">
            <v>0</v>
          </cell>
        </row>
        <row r="5656">
          <cell r="B5656">
            <v>105624</v>
          </cell>
          <cell r="C5656" t="str">
            <v>CONSTRUÇÃO DE BASE E SUB-BASE PARA PAVIMENTAÇÃO DE SOLO (PREDOMINANTEMENTE ARENOSO) COM CIMENTO - 6%, MISTURA EM PISTA, COM ESPESSURA DE 10 CM - EXCLUSIVE ESCAVAÇÃO, CARGA E TRANSPORTE E SOLO. AF_09/2024</v>
          </cell>
          <cell r="D5656" t="str">
            <v>M3</v>
          </cell>
          <cell r="E5656">
            <v>113.09</v>
          </cell>
          <cell r="F5656">
            <v>113.64</v>
          </cell>
        </row>
        <row r="5657">
          <cell r="B5657">
            <v>96391</v>
          </cell>
          <cell r="C5657" t="str">
            <v>CONSTRUÇÃO DE BASE E SUB-BASE PARA PAVIMENTAÇÃO DE SOLO (PREDOMINANTEMENTE ARENOSO) COM CIMENTO - 6%, MISTURA EM PISTA, COM ESPESSURA DE 15 CM - EXCLUSIVE ESCAVAÇÃO, CARGA E TRANSPORTE E SOLO. AF_09/2024</v>
          </cell>
          <cell r="D5657" t="str">
            <v>M3</v>
          </cell>
          <cell r="E5657">
            <v>108</v>
          </cell>
          <cell r="F5657">
            <v>108.36</v>
          </cell>
        </row>
        <row r="5658">
          <cell r="B5658">
            <v>105632</v>
          </cell>
          <cell r="C5658" t="str">
            <v>CONSTRUÇÃO DE BASE E SUB-BASE PARA PAVIMENTAÇÃO DE SOLO (PREDOMINANTEMENTE ARENOSO) COM CIMENTO - 6%, MISTURA EM PISTA, COM ESPESSURA DE 20 CM - EXCLUSIVE ESCAVAÇÃO, CARGA E TRANSPORTE E SOLO. AF_09/2024</v>
          </cell>
          <cell r="D5658" t="str">
            <v>M3</v>
          </cell>
          <cell r="E5658">
            <v>107.14</v>
          </cell>
          <cell r="F5658">
            <v>107.49</v>
          </cell>
        </row>
        <row r="5659">
          <cell r="B5659">
            <v>105601</v>
          </cell>
          <cell r="C5659" t="str">
            <v>CONSTRUÇÃO DE BASE E SUB-BASE PARA PAVIMENTAÇÃO DE SOLO (PREDOMINANTEMENTE ARENOSO) COM CIMENTO - 6%, MISTURA EM USINA, COM ESPESSURA DE 10 CM - EXCLUSIVE CARGA E TRANSPORTE. AF_09/2024</v>
          </cell>
          <cell r="D5659" t="str">
            <v>M3</v>
          </cell>
          <cell r="E5659">
            <v>0</v>
          </cell>
          <cell r="F5659">
            <v>0</v>
          </cell>
        </row>
        <row r="5660">
          <cell r="B5660">
            <v>105609</v>
          </cell>
          <cell r="C5660" t="str">
            <v>CONSTRUÇÃO DE BASE E SUB-BASE PARA PAVIMENTAÇÃO DE SOLO (PREDOMINANTEMENTE ARENOSO) COM CIMENTO - 6%, MISTURA EM USINA, COM ESPESSURA DE 15 CM - EXCLUSIVE CARGA E TRANSPORTE. AF_09/2024</v>
          </cell>
          <cell r="D5660" t="str">
            <v>M3</v>
          </cell>
          <cell r="E5660">
            <v>0</v>
          </cell>
          <cell r="F5660">
            <v>0</v>
          </cell>
        </row>
        <row r="5661">
          <cell r="B5661">
            <v>105617</v>
          </cell>
          <cell r="C5661" t="str">
            <v>CONSTRUÇÃO DE BASE E SUB-BASE PARA PAVIMENTAÇÃO DE SOLO (PREDOMINANTEMENTE ARENOSO) COM CIMENTO - 6%, MISTURA EM USINA, COM ESPESSURA DE 20 CM - EXCLUSIVE CARGA E TRANSPORTE. AF_09/2024</v>
          </cell>
          <cell r="D5661" t="str">
            <v>M3</v>
          </cell>
          <cell r="E5661">
            <v>0</v>
          </cell>
          <cell r="F5661">
            <v>0</v>
          </cell>
        </row>
        <row r="5662">
          <cell r="B5662">
            <v>105625</v>
          </cell>
          <cell r="C5662" t="str">
            <v>CONSTRUÇÃO DE BASE E SUB-BASE PARA PAVIMENTAÇÃO DE SOLO (PREDOMINANTEMENTE ARENOSO) COM CIMENTO - 8%, MISTURA EM PISTA, COM ESPESSURA DE 10 CM - EXCLUSIVE ESCAVAÇÃO, CARGA E TRANSPORTE E SOLO. AF_09/2024</v>
          </cell>
          <cell r="D5662" t="str">
            <v>M3</v>
          </cell>
          <cell r="E5662">
            <v>143.24</v>
          </cell>
          <cell r="F5662">
            <v>143.79</v>
          </cell>
        </row>
        <row r="5663">
          <cell r="B5663">
            <v>96392</v>
          </cell>
          <cell r="C5663" t="str">
            <v>CONSTRUÇÃO DE BASE E SUB-BASE PARA PAVIMENTAÇÃO DE SOLO (PREDOMINANTEMENTE ARENOSO) COM CIMENTO - 8%, MISTURA EM PISTA, COM ESPESSURA DE 15 CM - EXCLUSIVE ESCAVAÇÃO, CARGA E TRANSPORTE E SOLO. AF_09/2024</v>
          </cell>
          <cell r="D5663" t="str">
            <v>M3</v>
          </cell>
          <cell r="E5663">
            <v>138.15</v>
          </cell>
          <cell r="F5663">
            <v>138.51</v>
          </cell>
        </row>
        <row r="5664">
          <cell r="B5664">
            <v>105633</v>
          </cell>
          <cell r="C5664" t="str">
            <v>CONSTRUÇÃO DE BASE E SUB-BASE PARA PAVIMENTAÇÃO DE SOLO (PREDOMINANTEMENTE ARENOSO) COM CIMENTO - 8%, MISTURA EM PISTA, COM ESPESSURA DE 20 CM - EXCLUSIVE ESCAVAÇÃO, CARGA E TRANSPORTE E SOLO. AF_09/2024</v>
          </cell>
          <cell r="D5664" t="str">
            <v>M3</v>
          </cell>
          <cell r="E5664">
            <v>137.29</v>
          </cell>
          <cell r="F5664">
            <v>137.63999999999999</v>
          </cell>
        </row>
        <row r="5665">
          <cell r="B5665">
            <v>105602</v>
          </cell>
          <cell r="C5665" t="str">
            <v>CONSTRUÇÃO DE BASE E SUB-BASE PARA PAVIMENTAÇÃO DE SOLO (PREDOMINANTEMENTE ARENOSO) COM CIMENTO - 8%, MISTURA EM USINA, COM ESPESSURA DE 10 CM - EXCLUSIVE CARGA E TRANSPORTE. AF_09/2024</v>
          </cell>
          <cell r="D5665" t="str">
            <v>M3</v>
          </cell>
          <cell r="E5665">
            <v>0</v>
          </cell>
          <cell r="F5665">
            <v>0</v>
          </cell>
        </row>
        <row r="5666">
          <cell r="B5666">
            <v>105610</v>
          </cell>
          <cell r="C5666" t="str">
            <v>CONSTRUÇÃO DE BASE E SUB-BASE PARA PAVIMENTAÇÃO DE SOLO (PREDOMINANTEMENTE ARENOSO) COM CIMENTO - 8%, MISTURA EM USINA, COM ESPESSURA DE 15 CM - EXCLUSIVE CARGA E TRANSPORTE. AF_09/2024</v>
          </cell>
          <cell r="D5666" t="str">
            <v>M3</v>
          </cell>
          <cell r="E5666">
            <v>0</v>
          </cell>
          <cell r="F5666">
            <v>0</v>
          </cell>
        </row>
        <row r="5667">
          <cell r="B5667">
            <v>105618</v>
          </cell>
          <cell r="C5667" t="str">
            <v>CONSTRUÇÃO DE BASE E SUB-BASE PARA PAVIMENTAÇÃO DE SOLO (PREDOMINANTEMENTE ARENOSO) COM CIMENTO - 8%, MISTURA EM USINA, COM ESPESSURA DE 20 CM - EXCLUSIVE CARGA E TRANSPORTE. AF_09/2024</v>
          </cell>
          <cell r="D5667" t="str">
            <v>M3</v>
          </cell>
          <cell r="E5667">
            <v>0</v>
          </cell>
          <cell r="F5667">
            <v>0</v>
          </cell>
        </row>
        <row r="5668">
          <cell r="B5668">
            <v>105571</v>
          </cell>
          <cell r="C5668" t="str">
            <v>CONSTRUÇÃO DE BASE E SUB-BASE PARA PAVIMENTAÇÃO DE SOLO (PREDOMINANTEMENTE ARENOSO) MELHORADO COM CIMENTO - 2%, MISTURA EM PISTA, COM ESPESSURA DE 10 CM - EXCLUSIVE ESCAVAÇÃO, CARGA E TRANSPORTE E SOLO. AF_09/2024</v>
          </cell>
          <cell r="D5668" t="str">
            <v>M3</v>
          </cell>
          <cell r="E5668">
            <v>51.15</v>
          </cell>
          <cell r="F5668">
            <v>51.7</v>
          </cell>
        </row>
        <row r="5669">
          <cell r="B5669">
            <v>96389</v>
          </cell>
          <cell r="C5669" t="str">
            <v>CONSTRUÇÃO DE BASE E SUB-BASE PARA PAVIMENTAÇÃO DE SOLO (PREDOMINANTEMENTE ARENOSO) MELHORADO COM CIMENTO - 2%, MISTURA EM PISTA, COM ESPESSURA DE 15 CM - EXCLUSIVE ESCAVAÇÃO, CARGA E TRANSPORTE E SOLO. AF_09/2024</v>
          </cell>
          <cell r="D5669" t="str">
            <v>M3</v>
          </cell>
          <cell r="E5669">
            <v>46.06</v>
          </cell>
          <cell r="F5669">
            <v>46.42</v>
          </cell>
        </row>
        <row r="5670">
          <cell r="B5670">
            <v>105575</v>
          </cell>
          <cell r="C5670" t="str">
            <v>CONSTRUÇÃO DE BASE E SUB-BASE PARA PAVIMENTAÇÃO DE SOLO (PREDOMINANTEMENTE ARENOSO) MELHORADO COM CIMENTO - 2%, MISTURA EM PISTA, COM ESPESSURA DE 20 CM - EXCLUSIVE ESCAVAÇÃO, CARGA E TRANSPORTE E SOLO. AF_09/2024</v>
          </cell>
          <cell r="D5670" t="str">
            <v>M3</v>
          </cell>
          <cell r="E5670">
            <v>45.2</v>
          </cell>
          <cell r="F5670">
            <v>45.55</v>
          </cell>
        </row>
        <row r="5671">
          <cell r="B5671">
            <v>105599</v>
          </cell>
          <cell r="C5671" t="str">
            <v>CONSTRUÇÃO DE BASE E SUB-BASE PARA PAVIMENTAÇÃO DE SOLO (PREDOMINANTEMENTE ARENOSO) MELHORADO COM CIMENTO - 2%, MISTURA EM USINA, COM ESPESSURA DE 10 CM - EXCLUSIVE CARGA E TRANSPORTE. AF_09/2024</v>
          </cell>
          <cell r="D5671" t="str">
            <v>M3</v>
          </cell>
          <cell r="E5671">
            <v>0</v>
          </cell>
          <cell r="F5671">
            <v>0</v>
          </cell>
        </row>
        <row r="5672">
          <cell r="B5672">
            <v>105607</v>
          </cell>
          <cell r="C5672" t="str">
            <v>CONSTRUÇÃO DE BASE E SUB-BASE PARA PAVIMENTAÇÃO DE SOLO (PREDOMINANTEMENTE ARENOSO) MELHORADO COM CIMENTO - 2%, MISTURA EM USINA, COM ESPESSURA DE 15 CM - EXCLUSIVE CARGA E TRANSPORTE. AF_09/2024</v>
          </cell>
          <cell r="D5672" t="str">
            <v>M3</v>
          </cell>
          <cell r="E5672">
            <v>0</v>
          </cell>
          <cell r="F5672">
            <v>0</v>
          </cell>
        </row>
        <row r="5673">
          <cell r="B5673">
            <v>105615</v>
          </cell>
          <cell r="C5673" t="str">
            <v>CONSTRUÇÃO DE BASE E SUB-BASE PARA PAVIMENTAÇÃO DE SOLO (PREDOMINANTEMENTE ARENOSO) MELHORADO COM CIMENTO - 2%, MISTURA EM USINA, COM ESPESSURA DE 20 CM - EXCLUSIVE CARGA E TRANSPORTE. AF_09/2024</v>
          </cell>
          <cell r="D5673" t="str">
            <v>M3</v>
          </cell>
          <cell r="E5673">
            <v>0</v>
          </cell>
          <cell r="F5673">
            <v>0</v>
          </cell>
        </row>
        <row r="5674">
          <cell r="B5674">
            <v>105623</v>
          </cell>
          <cell r="C5674" t="str">
            <v>CONSTRUÇÃO DE BASE E SUB-BASE PARA PAVIMENTAÇÃO DE SOLO (PREDOMINANTEMENTE ARENOSO) MELHORADO COM CIMENTO - 4%, MISTURA EM PISTA, COM ESPESSURA DE 10 CM - EXCLUSIVE ESCAVAÇÃO, CARGA E TRANSPORTE E SOLO. AF_09/2024</v>
          </cell>
          <cell r="D5674" t="str">
            <v>M3</v>
          </cell>
          <cell r="E5674">
            <v>82.54</v>
          </cell>
          <cell r="F5674">
            <v>83.09</v>
          </cell>
        </row>
        <row r="5675">
          <cell r="B5675">
            <v>96390</v>
          </cell>
          <cell r="C5675" t="str">
            <v>CONSTRUÇÃO DE BASE E SUB-BASE PARA PAVIMENTAÇÃO DE SOLO (PREDOMINANTEMENTE ARENOSO) MELHORADO COM CIMENTO - 4%, MISTURA EM PISTA, COM ESPESSURA DE 15 CM - EXCLUSIVE ESCAVAÇÃO, CARGA E TRANSPORTE E SOLO. AF_09/2024</v>
          </cell>
          <cell r="D5675" t="str">
            <v>M3</v>
          </cell>
          <cell r="E5675">
            <v>77.45</v>
          </cell>
          <cell r="F5675">
            <v>77.81</v>
          </cell>
        </row>
        <row r="5676">
          <cell r="B5676">
            <v>105631</v>
          </cell>
          <cell r="C5676" t="str">
            <v>CONSTRUÇÃO DE BASE E SUB-BASE PARA PAVIMENTAÇÃO DE SOLO (PREDOMINANTEMENTE ARENOSO) MELHORADO COM CIMENTO - 4%, MISTURA EM PISTA, COM ESPESSURA DE 20 CM - EXCLUSIVE ESCAVAÇÃO, CARGA E TRANSPORTE E SOLO. AF_09/2024</v>
          </cell>
          <cell r="D5676" t="str">
            <v>M3</v>
          </cell>
          <cell r="E5676">
            <v>76.59</v>
          </cell>
          <cell r="F5676">
            <v>76.94</v>
          </cell>
        </row>
        <row r="5677">
          <cell r="B5677">
            <v>105600</v>
          </cell>
          <cell r="C5677" t="str">
            <v>CONSTRUÇÃO DE BASE E SUB-BASE PARA PAVIMENTAÇÃO DE SOLO (PREDOMINANTEMENTE ARENOSO) MELHORADO COM CIMENTO - 4%, MISTURA EM USINA, COM ESPESSURA DE 10 CM - EXCLUSIVE CARGA E TRANSPORTE. AF_09/2024</v>
          </cell>
          <cell r="D5677" t="str">
            <v>M3</v>
          </cell>
          <cell r="E5677">
            <v>0</v>
          </cell>
          <cell r="F5677">
            <v>0</v>
          </cell>
        </row>
        <row r="5678">
          <cell r="B5678">
            <v>105608</v>
          </cell>
          <cell r="C5678" t="str">
            <v>CONSTRUÇÃO DE BASE E SUB-BASE PARA PAVIMENTAÇÃO DE SOLO (PREDOMINANTEMENTE ARENOSO) MELHORADO COM CIMENTO - 4%, MISTURA EM USINA, COM ESPESSURA DE 15 CM - EXCLUSIVE CARGA E TRANSPORTE. AF_09/2024</v>
          </cell>
          <cell r="D5678" t="str">
            <v>M3</v>
          </cell>
          <cell r="E5678">
            <v>0</v>
          </cell>
          <cell r="F5678">
            <v>0</v>
          </cell>
        </row>
        <row r="5679">
          <cell r="B5679">
            <v>105616</v>
          </cell>
          <cell r="C5679" t="str">
            <v>CONSTRUÇÃO DE BASE E SUB-BASE PARA PAVIMENTAÇÃO DE SOLO (PREDOMINANTEMENTE ARENOSO) MELHORADO COM CIMENTO - 4%, MISTURA EM USINA, COM ESPESSURA DE 20 CM - EXCLUSIVE CARGA E TRANSPORTE. AF_09/2024</v>
          </cell>
          <cell r="D5679" t="str">
            <v>M3</v>
          </cell>
          <cell r="E5679">
            <v>0</v>
          </cell>
          <cell r="F5679">
            <v>0</v>
          </cell>
        </row>
        <row r="5680">
          <cell r="B5680">
            <v>105585</v>
          </cell>
          <cell r="C5680" t="str">
            <v>CONSTRUÇÃO DE BASE E SUB-BASE PARA PAVIMENTAÇÃO DE SOLO (PREDOMINANTEMENTE ARGILOSO) BRITA - 40%-60%, MISTURA EM PISTA, COM ESPESSURA DE 10 CM - EXCLUSIVE ESCAVAÇÃO, CARGA E TRANSPORTE E SOLO. AF_09/2024</v>
          </cell>
          <cell r="D5680" t="str">
            <v>M3</v>
          </cell>
          <cell r="E5680">
            <v>124.51</v>
          </cell>
          <cell r="F5680">
            <v>125.75</v>
          </cell>
        </row>
        <row r="5681">
          <cell r="B5681">
            <v>100572</v>
          </cell>
          <cell r="C5681" t="str">
            <v>CONSTRUÇÃO DE BASE E SUB-BASE PARA PAVIMENTAÇÃO DE SOLO (PREDOMINANTEMENTE ARGILOSO) BRITA - 40%-60%, MISTURA EM PISTA, COM ESPESSURA DE 15 CM - EXCLUSIVE ESCAVAÇÃO, CARGA E TRANSPORTE E SOLO. AF_09/2024</v>
          </cell>
          <cell r="D5681" t="str">
            <v>M3</v>
          </cell>
          <cell r="E5681">
            <v>115.86</v>
          </cell>
          <cell r="F5681">
            <v>116.78</v>
          </cell>
        </row>
        <row r="5682">
          <cell r="B5682">
            <v>105588</v>
          </cell>
          <cell r="C5682" t="str">
            <v>CONSTRUÇÃO DE BASE E SUB-BASE PARA PAVIMENTAÇÃO DE SOLO (PREDOMINANTEMENTE ARGILOSO) BRITA - 40%-60%, MISTURA EM PISTA, COM ESPESSURA DE 20 CM - EXCLUSIVE ESCAVAÇÃO, CARGA E TRANSPORTE E SOLO. AF_09/2024</v>
          </cell>
          <cell r="D5682" t="str">
            <v>M3</v>
          </cell>
          <cell r="E5682">
            <v>114.95</v>
          </cell>
          <cell r="F5682">
            <v>115.84</v>
          </cell>
        </row>
        <row r="5683">
          <cell r="B5683">
            <v>105583</v>
          </cell>
          <cell r="C5683" t="str">
            <v>CONSTRUÇÃO DE BASE E SUB-BASE PARA PAVIMENTAÇÃO DE SOLO (PREDOMINANTEMENTE ARGILOSO) BRITA - 40%-60%, MISTURA EM USINA, COM ESPESSURA DE 10 CM - EXCLUSIVE CARGA E TRANSPORTE. AF_09/2024</v>
          </cell>
          <cell r="D5683" t="str">
            <v>M3</v>
          </cell>
          <cell r="E5683">
            <v>0</v>
          </cell>
          <cell r="F5683">
            <v>0</v>
          </cell>
        </row>
        <row r="5684">
          <cell r="B5684">
            <v>105719</v>
          </cell>
          <cell r="C5684" t="str">
            <v>CONSTRUÇÃO DE BASE E SUB-BASE PARA PAVIMENTAÇÃO DE SOLO (PREDOMINANTEMENTE ARGILOSO) BRITA - 40%-60%, MISTURA EM USINA, COM ESPESSURA DE 15 CM - EXCLUSIVE CARGA E TRANSPORTE. AF_09/2024</v>
          </cell>
          <cell r="D5684" t="str">
            <v>M3</v>
          </cell>
          <cell r="E5684">
            <v>0</v>
          </cell>
          <cell r="F5684">
            <v>0</v>
          </cell>
        </row>
        <row r="5685">
          <cell r="B5685">
            <v>105721</v>
          </cell>
          <cell r="C5685" t="str">
            <v>CONSTRUÇÃO DE BASE E SUB-BASE PARA PAVIMENTAÇÃO DE SOLO (PREDOMINANTEMENTE ARGILOSO) BRITA - 40%-60%, MISTURA EM USINA, COM ESPESSURA DE 20 CM - EXCLUSIVE CARGA E TRANSPORTE. AF_09/2024</v>
          </cell>
          <cell r="D5685" t="str">
            <v>M3</v>
          </cell>
          <cell r="E5685">
            <v>0</v>
          </cell>
          <cell r="F5685">
            <v>0</v>
          </cell>
        </row>
        <row r="5686">
          <cell r="B5686">
            <v>105592</v>
          </cell>
          <cell r="C5686" t="str">
            <v>CONSTRUÇÃO DE BASE E SUB-BASE PARA PAVIMENTAÇÃO DE SOLO (PREDOMINANTEMENTE ARGILOSO) BRITA - 50%-50%, MISTURA EM PISTA, COM ESPESSURA DE 10 CM - EXCLUSIVE ESCAVAÇÃO, CARGA E TRANSPORTE E SOLO. AF_09/2024</v>
          </cell>
          <cell r="D5686" t="str">
            <v>M3</v>
          </cell>
          <cell r="E5686">
            <v>109.6</v>
          </cell>
          <cell r="F5686">
            <v>110.84</v>
          </cell>
        </row>
        <row r="5687">
          <cell r="B5687">
            <v>100573</v>
          </cell>
          <cell r="C5687" t="str">
            <v>CONSTRUÇÃO DE BASE E SUB-BASE PARA PAVIMENTAÇÃO DE SOLO (PREDOMINANTEMENTE ARGILOSO) BRITA - 50%-50%, MISTURA EM PISTA, COM ESPESSURA DE 15 CM - EXCLUSIVE ESCAVAÇÃO, CARGA E TRANSPORTE E SOLO. AF_09/2024</v>
          </cell>
          <cell r="D5687" t="str">
            <v>M3</v>
          </cell>
          <cell r="E5687">
            <v>100.95</v>
          </cell>
          <cell r="F5687">
            <v>101.87</v>
          </cell>
        </row>
        <row r="5688">
          <cell r="B5688">
            <v>105595</v>
          </cell>
          <cell r="C5688" t="str">
            <v>CONSTRUÇÃO DE BASE E SUB-BASE PARA PAVIMENTAÇÃO DE SOLO (PREDOMINANTEMENTE ARGILOSO) BRITA - 50%-50%, MISTURA EM PISTA, COM ESPESSURA DE 20 CM - EXCLUSIVE ESCAVAÇÃO, CARGA E TRANSPORTE E SOLO. AF_09/2024</v>
          </cell>
          <cell r="D5688" t="str">
            <v>M3</v>
          </cell>
          <cell r="E5688">
            <v>100.04</v>
          </cell>
          <cell r="F5688">
            <v>100.93</v>
          </cell>
        </row>
        <row r="5689">
          <cell r="B5689">
            <v>105590</v>
          </cell>
          <cell r="C5689" t="str">
            <v>CONSTRUÇÃO DE BASE E SUB-BASE PARA PAVIMENTAÇÃO DE SOLO (PREDOMINANTEMENTE ARGILOSO) BRITA - 50%-50%, MISTURA EM USINA, COM ESPESSURA DE 10 CM - EXCLUSIVE CARGA E TRANSPORTE. AF_09/2024</v>
          </cell>
          <cell r="D5689" t="str">
            <v>M3</v>
          </cell>
          <cell r="E5689">
            <v>0</v>
          </cell>
          <cell r="F5689">
            <v>0</v>
          </cell>
        </row>
        <row r="5690">
          <cell r="B5690">
            <v>105723</v>
          </cell>
          <cell r="C5690" t="str">
            <v>CONSTRUÇÃO DE BASE E SUB-BASE PARA PAVIMENTAÇÃO DE SOLO (PREDOMINANTEMENTE ARGILOSO) BRITA - 50%-50%, MISTURA EM USINA, COM ESPESSURA DE 15 CM - EXCLUSIVE CARGA E TRANSPORTE. AF_09/2024</v>
          </cell>
          <cell r="D5690" t="str">
            <v>M3</v>
          </cell>
          <cell r="E5690">
            <v>0</v>
          </cell>
          <cell r="F5690">
            <v>0</v>
          </cell>
        </row>
        <row r="5691">
          <cell r="B5691">
            <v>105725</v>
          </cell>
          <cell r="C5691" t="str">
            <v>CONSTRUÇÃO DE BASE E SUB-BASE PARA PAVIMENTAÇÃO DE SOLO (PREDOMINANTEMENTE ARGILOSO) BRITA - 50%-50%, MISTURA EM USINA, COM ESPESSURA DE 20 CM - EXCLUSIVE CARGA E TRANSPORTE. AF_09/2024</v>
          </cell>
          <cell r="D5691" t="str">
            <v>M3</v>
          </cell>
          <cell r="E5691">
            <v>0</v>
          </cell>
          <cell r="F5691">
            <v>0</v>
          </cell>
        </row>
        <row r="5692">
          <cell r="B5692">
            <v>105566</v>
          </cell>
          <cell r="C5692" t="str">
            <v>CONSTRUÇÃO DE BASE E SUB-BASE PARA PAVIMENTAÇÃO DE SOLO DE COMPORTAMENTO LATERÍTICO (ARENOSO), COM ESPESSURA DE 10 CM - EXCLUSIVE ESCAVAÇÃO, CARGA E TRANSPORTE E SOLO. AF_09/2024</v>
          </cell>
          <cell r="D5692" t="str">
            <v>M3</v>
          </cell>
          <cell r="E5692">
            <v>10.29</v>
          </cell>
          <cell r="F5692">
            <v>10.52</v>
          </cell>
        </row>
        <row r="5693">
          <cell r="B5693">
            <v>96388</v>
          </cell>
          <cell r="C5693" t="str">
            <v>CONSTRUÇÃO DE BASE E SUB-BASE PARA PAVIMENTAÇÃO DE SOLO DE COMPORTAMENTO LATERÍTICO (ARENOSO), COM ESPESSURA DE 15 CM - EXCLUSIVE ESCAVAÇÃO, CARGA E TRANSPORTE E SOLO. AF_09/2024</v>
          </cell>
          <cell r="D5693" t="str">
            <v>M3</v>
          </cell>
          <cell r="E5693">
            <v>8.2799999999999994</v>
          </cell>
          <cell r="F5693">
            <v>8.4499999999999993</v>
          </cell>
        </row>
        <row r="5694">
          <cell r="B5694">
            <v>105569</v>
          </cell>
          <cell r="C5694" t="str">
            <v>CONSTRUÇÃO DE BASE E SUB-BASE PARA PAVIMENTAÇÃO DE SOLO DE COMPORTAMENTO LATERÍTICO (ARENOSO), COM ESPESSURA DE 20 CM - EXCLUSIVE ESCAVAÇÃO, CARGA E TRANSPORTE E SOLO. AF_09/2024</v>
          </cell>
          <cell r="D5694" t="str">
            <v>M3</v>
          </cell>
          <cell r="E5694">
            <v>6.87</v>
          </cell>
          <cell r="F5694">
            <v>7.02</v>
          </cell>
        </row>
        <row r="5695">
          <cell r="B5695">
            <v>101767</v>
          </cell>
          <cell r="C5695" t="str">
            <v>CONSTRUÇÃO DE BASE E SUB-BASE PARA PAVIMENTAÇÃO DE SOLO ESTABILIZADO GRANULOMETRICAMENTE COM MISTURA DE SOLOS EM PISTA - EXCLUSIVE SOLO, ESCAVAÇÃO, CARGA E TRANSPORTE. AF_09/2024</v>
          </cell>
          <cell r="D5695" t="str">
            <v>M3</v>
          </cell>
          <cell r="E5695">
            <v>26.79</v>
          </cell>
          <cell r="F5695">
            <v>27.7</v>
          </cell>
        </row>
        <row r="5696">
          <cell r="B5696">
            <v>101768</v>
          </cell>
          <cell r="C5696" t="str">
            <v>CONSTRUÇÃO DE BASE E SUB-BASE PARA PAVIMENTAÇÃO DE SOLO ESTABILIZADO GRANULOMETRICAMENTE SEM MISTURA DE SOLOS - EXCLUSIVE SOLO, ESCAVAÇÃO, CARGA E TRANSPORTE. AF_09/2024</v>
          </cell>
          <cell r="D5696" t="str">
            <v>M3</v>
          </cell>
          <cell r="E5696">
            <v>22.99</v>
          </cell>
          <cell r="F5696">
            <v>23.65</v>
          </cell>
        </row>
        <row r="5697">
          <cell r="B5697">
            <v>100574</v>
          </cell>
          <cell r="C5697" t="str">
            <v>ESPALHAMENTO DE MATERIAL COM TRATOR DE ESTEIRAS. AF_09/2024</v>
          </cell>
          <cell r="D5697" t="str">
            <v>M3</v>
          </cell>
          <cell r="E5697">
            <v>1.34</v>
          </cell>
          <cell r="F5697">
            <v>1.37</v>
          </cell>
        </row>
        <row r="5698">
          <cell r="B5698">
            <v>102470</v>
          </cell>
          <cell r="C5698" t="str">
            <v>EXECUÇÃO DE IMPRIMAÇÃO COM ASFALTO DILUÍDO CM-30, PARA OBRAS DE CONSTRUÇÃO DE PAVIMENTOS. AF_09/2024</v>
          </cell>
          <cell r="D5698" t="str">
            <v>M2</v>
          </cell>
          <cell r="E5698">
            <v>0</v>
          </cell>
          <cell r="F5698">
            <v>0</v>
          </cell>
        </row>
        <row r="5699">
          <cell r="B5699">
            <v>105756</v>
          </cell>
          <cell r="C5699" t="str">
            <v>EXECUÇÃO DE IMPRIMAÇÃO COM ASFALTO DILUÍDO CM-30, PARA OBRAS DE RECONSTRUÇÃO DE PAVIMENTOS. AF_09/2024</v>
          </cell>
          <cell r="D5699" t="str">
            <v>M2</v>
          </cell>
          <cell r="E5699">
            <v>0</v>
          </cell>
          <cell r="F5699">
            <v>0</v>
          </cell>
        </row>
        <row r="5700">
          <cell r="B5700">
            <v>104375</v>
          </cell>
          <cell r="C5700" t="str">
            <v>EXECUÇÃO DE PINTURA DE LIGAÇÃO COM EMULSÃO ASFÁLTICA RR-2C, PARA OBRAS DE CONSTRUÇÃO DE PAVIMENTOS. AF_09/2024</v>
          </cell>
          <cell r="D5700" t="str">
            <v>M2</v>
          </cell>
          <cell r="E5700">
            <v>0</v>
          </cell>
          <cell r="F5700">
            <v>0</v>
          </cell>
        </row>
        <row r="5701">
          <cell r="B5701">
            <v>105757</v>
          </cell>
          <cell r="C5701" t="str">
            <v>EXECUÇÃO DE PINTURA DE LIGAÇÃO COM EMULSÃO ASFÁLTICA RR-2C, PARA OBRAS DE RECONSTRUÇÃO DE PAVIMENTOS. AF_09/2024</v>
          </cell>
          <cell r="D5701" t="str">
            <v>M2</v>
          </cell>
          <cell r="E5701">
            <v>0</v>
          </cell>
          <cell r="F5701">
            <v>0</v>
          </cell>
        </row>
        <row r="5702">
          <cell r="B5702">
            <v>105562</v>
          </cell>
          <cell r="C5702" t="str">
            <v>EXECUÇÃO E COMPACTAÇÃO DE CAMADA FINAL DE ATERRO (100% DE ENERGIA DO PROCTOR NORMAL) COM SOLO PREDOMINANTEMENTE ARENOSO, EM CAMADAS COM ESPESSURA DE 10 CM - EXCLUSIVE ESCAVAÇÃO, CARGA E TRANSPORTE E SOLO. AF_09/2024</v>
          </cell>
          <cell r="D5702" t="str">
            <v>M3</v>
          </cell>
          <cell r="E5702">
            <v>7.67</v>
          </cell>
          <cell r="F5702">
            <v>7.85</v>
          </cell>
        </row>
        <row r="5703">
          <cell r="B5703">
            <v>105563</v>
          </cell>
          <cell r="C5703" t="str">
            <v>EXECUÇÃO E COMPACTAÇÃO DE CAMADA FINAL DE ATERRO (100% DE ENERGIA DO PROCTOR NORMAL) COM SOLO PREDOMINANTEMENTE ARENOSO, EM CAMADAS COM ESPESSURA DE 15 CM - EXCLUSIVE ESCAVAÇÃO, CARGA E TRANSPORTE E SOLO. AF_09/2024</v>
          </cell>
          <cell r="D5703" t="str">
            <v>M3</v>
          </cell>
          <cell r="E5703">
            <v>6.22</v>
          </cell>
          <cell r="F5703">
            <v>6.36</v>
          </cell>
        </row>
        <row r="5704">
          <cell r="B5704">
            <v>105565</v>
          </cell>
          <cell r="C5704" t="str">
            <v>EXECUÇÃO E COMPACTAÇÃO DE CAMADA FINAL DE ATERRO (100% DE ENERGIA DO PROCTOR NORMAL) COM SOLO PREDOMINANTEMENTE ARENOSO, EM CAMADAS COM ESPESSURA DE 20 CM - EXCLUSIVE ESCAVAÇÃO, CARGA E TRANSPORTE E SOLO. AF_09/2024</v>
          </cell>
          <cell r="D5704" t="str">
            <v>M3</v>
          </cell>
          <cell r="E5704">
            <v>5.76</v>
          </cell>
          <cell r="F5704">
            <v>5.89</v>
          </cell>
        </row>
        <row r="5705">
          <cell r="B5705">
            <v>105557</v>
          </cell>
          <cell r="C5705" t="str">
            <v>EXECUÇÃO E COMPACTAÇÃO DE CAMADA FINAL DE ATERRO (100% DE ENERGIA DO PROCTOR NORMAL) COM SOLO PREDOMINANTEMENTE ARGILOSO, EM CAMADAS COM ESPESSURA DE 10 CM - EXCLUSIVE ESCAVAÇÃO, CARGA E TRANSPORTE E SOLO. AF_09/2024</v>
          </cell>
          <cell r="D5705" t="str">
            <v>M3</v>
          </cell>
          <cell r="E5705">
            <v>14.45</v>
          </cell>
          <cell r="F5705">
            <v>14.85</v>
          </cell>
        </row>
        <row r="5706">
          <cell r="B5706">
            <v>105558</v>
          </cell>
          <cell r="C5706" t="str">
            <v>EXECUÇÃO E COMPACTAÇÃO DE CAMADA FINAL DE ATERRO (100% DE ENERGIA DO PROCTOR NORMAL) COM SOLO PREDOMINANTEMENTE ARGILOSO, EM CAMADAS COM ESPESSURA DE 15 CM - EXCLUSIVE ESCAVAÇÃO, CARGA E TRANSPORTE E SOLO. AF_09/2024</v>
          </cell>
          <cell r="D5706" t="str">
            <v>M3</v>
          </cell>
          <cell r="E5706">
            <v>12.47</v>
          </cell>
          <cell r="F5706">
            <v>12.82</v>
          </cell>
        </row>
        <row r="5707">
          <cell r="B5707">
            <v>105560</v>
          </cell>
          <cell r="C5707" t="str">
            <v>EXECUÇÃO E COMPACTAÇÃO DE CAMADA FINAL DE ATERRO (100% DE ENERGIA DO PROCTOR NORMAL) COM SOLO PREDOMINANTEMENTE ARGILOSO, EM CAMADAS COM ESPESSURA DE 20 CM - EXCLUSIVE ESCAVAÇÃO, CARGA E TRANSPORTE E SOLO. AF_09/2024</v>
          </cell>
          <cell r="D5707" t="str">
            <v>M3</v>
          </cell>
          <cell r="E5707">
            <v>11.39</v>
          </cell>
          <cell r="F5707">
            <v>11.68</v>
          </cell>
        </row>
        <row r="5708">
          <cell r="B5708">
            <v>96386</v>
          </cell>
          <cell r="C5708" t="str">
            <v>EXECUÇÃO E COMPACTAÇÃO DE CORPO DE ATERRO (95% DE ENERGIA DO PROCTOR NORMAL) COM SOLO PREDOMINANTEMENTE ARENOSO ESPESSURA 15CM - EXCLUSIVE MATERIAL, ESCAVAÇÃO, CARGA E TRANSPORTE. AF_09/2024</v>
          </cell>
          <cell r="D5708" t="str">
            <v>M3</v>
          </cell>
          <cell r="E5708">
            <v>6.17</v>
          </cell>
          <cell r="F5708">
            <v>6.3</v>
          </cell>
        </row>
        <row r="5709">
          <cell r="B5709">
            <v>105564</v>
          </cell>
          <cell r="C5709" t="str">
            <v>EXECUÇÃO E COMPACTAÇÃO DE CORPO DE ATERRO (95% DE ENERGIA DO PROCTOR NORMAL) COM SOLO PREDOMINANTEMENTE ARENOSO, EM CAMADAS COM ESPESSURA DE 20 CM - EXCLUSIVE ESCAVAÇÃO, CARGA E TRANSPORTE E SOLO. AF_09/2024</v>
          </cell>
          <cell r="D5709" t="str">
            <v>M3</v>
          </cell>
          <cell r="E5709">
            <v>5.72</v>
          </cell>
          <cell r="F5709">
            <v>5.84</v>
          </cell>
        </row>
        <row r="5710">
          <cell r="B5710">
            <v>105561</v>
          </cell>
          <cell r="C5710" t="str">
            <v>EXECUÇÃO E COMPACTAÇÃO DE CORPO DE ATERRO DE ATERRO (95% DE ENERGIA DO PROCTOR NORMAL) COM SOLO PREDOMINANTEMENTE ARENOSO, EM CAMADAS COM ESPESSURA DE 10 CM - EXCLUSIVE ESCAVAÇÃO, CARGA E TRANSPORTE E SOLO. AF_09/2024</v>
          </cell>
          <cell r="D5710" t="str">
            <v>M3</v>
          </cell>
          <cell r="E5710">
            <v>7.51</v>
          </cell>
          <cell r="F5710">
            <v>7.69</v>
          </cell>
        </row>
        <row r="5711">
          <cell r="B5711">
            <v>96385</v>
          </cell>
          <cell r="C5711" t="str">
            <v>EXECUÇÃO E COMPACTAÇÃO DE CORPO DE ATERRO DE ATERRO (95% DE ENERGIA DO PROCTOR NORMAL) COM SOLO PREDOMINANTEMENTE ARGILOSO ESPESSURA 15 CM - EXCLUSIVE MATERIAL, ESCAVAÇÃO, CARGA E TRANSPORTE. AF_09/2024</v>
          </cell>
          <cell r="D5711" t="str">
            <v>M3</v>
          </cell>
          <cell r="E5711">
            <v>11.28</v>
          </cell>
          <cell r="F5711">
            <v>11.58</v>
          </cell>
        </row>
        <row r="5712">
          <cell r="B5712">
            <v>105556</v>
          </cell>
          <cell r="C5712" t="str">
            <v>EXECUÇÃO E COMPACTAÇÃO DE CORPO DE ATERRO DE ATERRO (95% DE ENERGIA DO PROCTOR NORMAL) COM SOLO PREDOMINANTEMENTE ARGILOSO, EM CAMADAS COM ESPESSURA DE 10 CM - EXCLUSIVE ESCAVAÇÃO, CARGA E TRANSPORTE E SOLO. AF_09/2024</v>
          </cell>
          <cell r="D5712" t="str">
            <v>M3</v>
          </cell>
          <cell r="E5712">
            <v>12.68</v>
          </cell>
          <cell r="F5712">
            <v>13.02</v>
          </cell>
        </row>
        <row r="5713">
          <cell r="B5713">
            <v>105559</v>
          </cell>
          <cell r="C5713" t="str">
            <v>EXECUÇÃO E COMPACTAÇÃO DE CORPO DE ATERRO DE ATERRO (95% DE ENERGIA DO PROCTOR NORMAL) COM SOLO PREDOMINANTEMENTE ARGILOSO, EM CAMADAS COM ESPESSURA DE 20 CM - EXCLUSIVE ESCAVAÇÃO, CARGA E TRANSPORTE E SOLO. AF_09/2024</v>
          </cell>
          <cell r="D5713" t="str">
            <v>M3</v>
          </cell>
          <cell r="E5713">
            <v>9.6</v>
          </cell>
          <cell r="F5713">
            <v>9.84</v>
          </cell>
        </row>
        <row r="5714">
          <cell r="B5714">
            <v>105733</v>
          </cell>
          <cell r="C5714" t="str">
            <v>RECONSTRUÇÃO DE BASE E SUB-BASE PARA PAVIMENTAÇÃO DE BRITA GRADUADA SIMPLES TRATADA COM CIMENTO, COM ESPESSURA DE 10 CM - EXCLUSIVE CARGA E TRANSPORTE. AF_09/2024</v>
          </cell>
          <cell r="D5714" t="str">
            <v>M3</v>
          </cell>
          <cell r="E5714">
            <v>254.54</v>
          </cell>
          <cell r="F5714">
            <v>255.4</v>
          </cell>
        </row>
        <row r="5715">
          <cell r="B5715">
            <v>105734</v>
          </cell>
          <cell r="C5715" t="str">
            <v>RECONSTRUÇÃO DE BASE E SUB-BASE PARA PAVIMENTAÇÃO DE BRITA GRADUADA SIMPLES TRATADA COM CIMENTO, COM ESPESSURA DE 15 CM - EXCLUSIVE CARGA E TRANSPORTE. AF_09/2024</v>
          </cell>
          <cell r="D5715" t="str">
            <v>M3</v>
          </cell>
          <cell r="E5715">
            <v>249.08</v>
          </cell>
          <cell r="F5715">
            <v>249.8</v>
          </cell>
        </row>
        <row r="5716">
          <cell r="B5716">
            <v>105736</v>
          </cell>
          <cell r="C5716" t="str">
            <v>RECONSTRUÇÃO DE BASE E SUB-BASE PARA PAVIMENTAÇÃO DE BRITA GRADUADA SIMPLES TRATADA COM CIMENTO, COM ESPESSURA DE 20 CM - EXCLUSIVE CARGA E TRANSPORTE. AF_09/2024</v>
          </cell>
          <cell r="D5716" t="str">
            <v>M3</v>
          </cell>
          <cell r="E5716">
            <v>246.33</v>
          </cell>
          <cell r="F5716">
            <v>246.95</v>
          </cell>
        </row>
        <row r="5717">
          <cell r="B5717">
            <v>105728</v>
          </cell>
          <cell r="C5717" t="str">
            <v>RECONSTRUÇÃO DE BASE E SUB-BASE PARA PAVIMENTAÇÃO DE BRITA GRADUADA SIMPLES, COM ESPESSURA DE 10 CM - EXCLUSIVE CARGA E TRANSPORTE. AF_09/2024</v>
          </cell>
          <cell r="D5717" t="str">
            <v>M3</v>
          </cell>
          <cell r="E5717">
            <v>192.64</v>
          </cell>
          <cell r="F5717">
            <v>193.4</v>
          </cell>
        </row>
        <row r="5718">
          <cell r="B5718">
            <v>105729</v>
          </cell>
          <cell r="C5718" t="str">
            <v>RECONSTRUÇÃO DE BASE E SUB-BASE PARA PAVIMENTAÇÃO DE BRITA GRADUADA SIMPLES, COM ESPESSURA DE 15 CM - EXCLUSIVE CARGA E TRANSPORTE. AF_09/2024</v>
          </cell>
          <cell r="D5718" t="str">
            <v>M3</v>
          </cell>
          <cell r="E5718">
            <v>188.46</v>
          </cell>
          <cell r="F5718">
            <v>189.1</v>
          </cell>
        </row>
        <row r="5719">
          <cell r="B5719">
            <v>105731</v>
          </cell>
          <cell r="C5719" t="str">
            <v>RECONSTRUÇÃO DE BASE E SUB-BASE PARA PAVIMENTAÇÃO DE BRITA GRADUADA SIMPLES, COM ESPESSURA DE 20 CM - EXCLUSIVE CARGA E TRANSPORTE. AF_09/2024</v>
          </cell>
          <cell r="D5719" t="str">
            <v>M3</v>
          </cell>
          <cell r="E5719">
            <v>186.31</v>
          </cell>
          <cell r="F5719">
            <v>186.91</v>
          </cell>
        </row>
        <row r="5720">
          <cell r="B5720">
            <v>105738</v>
          </cell>
          <cell r="C5720" t="str">
            <v>RECONSTRUÇÃO DE BASE E SUB-BASE PARA PAVIMENTAÇÃO DE CONCRETO COMPACTADO COM ROLO, COM ESPESSURA DE 10 CM - EXCLUSIVE CARGA E TRANSPORTE. AF_09/2024</v>
          </cell>
          <cell r="D5720" t="str">
            <v>M3</v>
          </cell>
          <cell r="E5720">
            <v>331.89</v>
          </cell>
          <cell r="F5720">
            <v>332.75</v>
          </cell>
        </row>
        <row r="5721">
          <cell r="B5721">
            <v>105739</v>
          </cell>
          <cell r="C5721" t="str">
            <v>RECONSTRUÇÃO DE BASE E SUB-BASE PARA PAVIMENTAÇÃO DE CONCRETO COMPACTADO COM ROLO, COM ESPESSURA DE 15 CM - EXCLUSIVE CARGA E TRANSPORTE. AF_09/2024</v>
          </cell>
          <cell r="D5721" t="str">
            <v>M3</v>
          </cell>
          <cell r="E5721">
            <v>327.8</v>
          </cell>
          <cell r="F5721">
            <v>328.54</v>
          </cell>
        </row>
        <row r="5722">
          <cell r="B5722">
            <v>105741</v>
          </cell>
          <cell r="C5722" t="str">
            <v>RECONSTRUÇÃO DE BASE E SUB-BASE PARA PAVIMENTAÇÃO DE CONCRETO COMPACTADO COM ROLO, COM ESPESSURA DE 20 CM - EXCLUSIVE CARGA E TRANSPORTE. AF_09/2024</v>
          </cell>
          <cell r="D5722" t="str">
            <v>M3</v>
          </cell>
          <cell r="E5722">
            <v>325.61</v>
          </cell>
          <cell r="F5722">
            <v>326.31</v>
          </cell>
        </row>
        <row r="5723">
          <cell r="B5723">
            <v>105750</v>
          </cell>
          <cell r="C5723" t="str">
            <v>RECONSTRUÇÃO DE BASE E SUB-BASE PARA PAVIMENTAÇÃO DE MACADAME SECO, COM ESPESSURA DE 10 CM - EXCLUSIVE CARGA E TRANSPORTE. AF_09/2024</v>
          </cell>
          <cell r="D5723" t="str">
            <v>M3</v>
          </cell>
          <cell r="E5723">
            <v>177.73</v>
          </cell>
          <cell r="F5723">
            <v>178.71</v>
          </cell>
        </row>
        <row r="5724">
          <cell r="B5724">
            <v>105751</v>
          </cell>
          <cell r="C5724" t="str">
            <v>RECONSTRUÇÃO DE BASE E SUB-BASE PARA PAVIMENTAÇÃO DE MACADAME SECO, COM ESPESSURA DE 15 CM - EXCLUSIVE CARGA E TRANSPORTE. AF_09/2024</v>
          </cell>
          <cell r="D5724" t="str">
            <v>M3</v>
          </cell>
          <cell r="E5724">
            <v>175.55</v>
          </cell>
          <cell r="F5724">
            <v>176.44</v>
          </cell>
        </row>
        <row r="5725">
          <cell r="B5725">
            <v>105753</v>
          </cell>
          <cell r="C5725" t="str">
            <v>RECONSTRUÇÃO DE BASE E SUB-BASE PARA PAVIMENTAÇÃO DE MACADAME SECO, COM ESPESSURA DE 20 CM - EXCLUSIVE CARGA E TRANSPORTE. AF_09/2024</v>
          </cell>
          <cell r="D5725" t="str">
            <v>M3</v>
          </cell>
          <cell r="E5725">
            <v>173.55</v>
          </cell>
          <cell r="F5725">
            <v>174.43</v>
          </cell>
        </row>
        <row r="5726">
          <cell r="B5726">
            <v>105755</v>
          </cell>
          <cell r="C5726" t="str">
            <v>RECONSTRUÇÃO DE BASE E SUB-BASE PARA PAVIMENTAÇÃO DE MACADAME SECO, COM ESPESSURA DE 25 CM - EXCLUSIVE CARGA E TRANSPORTE. AF_09/2024</v>
          </cell>
          <cell r="D5726" t="str">
            <v>M3</v>
          </cell>
          <cell r="E5726">
            <v>171.67</v>
          </cell>
          <cell r="F5726">
            <v>172.48</v>
          </cell>
        </row>
        <row r="5727">
          <cell r="B5727">
            <v>105743</v>
          </cell>
          <cell r="C5727" t="str">
            <v>RECONSTRUÇÃO DE BASE E SUB-BASE PARA PAVIMENTAÇÃO DE RACHÃO, COM ESPESSURA DE 30 CM - EXCLUSIVE CARGA E TRANSPORTE. AF_09/2024</v>
          </cell>
          <cell r="D5727" t="str">
            <v>M3</v>
          </cell>
          <cell r="E5727">
            <v>135.22999999999999</v>
          </cell>
          <cell r="F5727">
            <v>135.94</v>
          </cell>
        </row>
        <row r="5728">
          <cell r="B5728">
            <v>105744</v>
          </cell>
          <cell r="C5728" t="str">
            <v>RECONSTRUÇÃO DE BASE E SUB-BASE PARA PAVIMENTAÇÃO DE RACHÃO, COM ESPESSURA DE 40 CM - EXCLUSIVE CARGA E TRANSPORTE. AF_09/2024</v>
          </cell>
          <cell r="D5728" t="str">
            <v>M3</v>
          </cell>
          <cell r="E5728">
            <v>133.18</v>
          </cell>
          <cell r="F5728">
            <v>133.83000000000001</v>
          </cell>
        </row>
        <row r="5729">
          <cell r="B5729">
            <v>105746</v>
          </cell>
          <cell r="C5729" t="str">
            <v>RECONSTRUÇÃO DE BASE E SUB-BASE PARA PAVIMENTAÇÃO DE RACHÃO, COM ESPESSURA DE 50 CM - EXCLUSIVE CARGA E TRANSPORTE. AF_09/2024</v>
          </cell>
          <cell r="D5729" t="str">
            <v>M3</v>
          </cell>
          <cell r="E5729">
            <v>131.1</v>
          </cell>
          <cell r="F5729">
            <v>131.69999999999999</v>
          </cell>
        </row>
        <row r="5730">
          <cell r="B5730">
            <v>105748</v>
          </cell>
          <cell r="C5730" t="str">
            <v>RECONSTRUÇÃO DE BASE E SUB-BASE PARA PAVIMENTAÇÃO DE RACHÃO, COM ESPESSURA DE 60 CM - EXCLUSIVE CARGA E TRANSPORTE. AF_09/2024</v>
          </cell>
          <cell r="D5730" t="str">
            <v>M3</v>
          </cell>
          <cell r="E5730">
            <v>129.03</v>
          </cell>
          <cell r="F5730">
            <v>129.55000000000001</v>
          </cell>
        </row>
        <row r="5731">
          <cell r="B5731">
            <v>105660</v>
          </cell>
          <cell r="C5731" t="str">
            <v>RECONSTRUÇÃO DE BASE E SUB-BASE PARA PAVIMENTAÇÃO DE SOLO (PREDOMINANTEMENTE ARENOSO) BRITA - 40%-60% COM CIMENTO - 4%, MISTURA EM PISTA, COM ESPESSURA DE 10 CM - EXCLUSIVE ESCAVAÇÃO, CARGA E TRANSPORTE E SOLO. AF_09/2024</v>
          </cell>
          <cell r="D5731" t="str">
            <v>M3</v>
          </cell>
          <cell r="E5731">
            <v>189.39</v>
          </cell>
          <cell r="F5731">
            <v>190.79</v>
          </cell>
        </row>
        <row r="5732">
          <cell r="B5732">
            <v>105663</v>
          </cell>
          <cell r="C5732" t="str">
            <v>RECONSTRUÇÃO DE BASE E SUB-BASE PARA PAVIMENTAÇÃO DE SOLO (PREDOMINANTEMENTE ARENOSO) BRITA - 40%-60% COM CIMENTO - 4%, MISTURA EM PISTA, COM ESPESSURA DE 15 CM - EXCLUSIVE ESCAVAÇÃO, CARGA E TRANSPORTE E SOLO. AF_09/2024</v>
          </cell>
          <cell r="D5732" t="str">
            <v>M3</v>
          </cell>
          <cell r="E5732">
            <v>180.6</v>
          </cell>
          <cell r="F5732">
            <v>181.65</v>
          </cell>
        </row>
        <row r="5733">
          <cell r="B5733">
            <v>105669</v>
          </cell>
          <cell r="C5733" t="str">
            <v>RECONSTRUÇÃO DE BASE E SUB-BASE PARA PAVIMENTAÇÃO DE SOLO (PREDOMINANTEMENTE ARENOSO) BRITA - 40%-60% COM CIMENTO - 4%, MISTURA EM PISTA, COM ESPESSURA DE 20 CM - EXCLUSIVE ESCAVAÇÃO, CARGA E TRANSPORTE E SOLO. AF_09/2024</v>
          </cell>
          <cell r="D5733" t="str">
            <v>M3</v>
          </cell>
          <cell r="E5733">
            <v>176.16</v>
          </cell>
          <cell r="F5733">
            <v>177.06</v>
          </cell>
        </row>
        <row r="5734">
          <cell r="B5734">
            <v>105642</v>
          </cell>
          <cell r="C5734" t="str">
            <v>RECONSTRUÇÃO DE BASE E SUB-BASE PARA PAVIMENTAÇÃO DE SOLO (PREDOMINANTEMENTE ARENOSO) BRITA - 40%-60% COM CIMENTO - 4%, MISTURA EM USINA, COM ESPESSURA DE 10 CM - EXCLUSIVE CARGA E TRANSPORTE. AF_09/2024</v>
          </cell>
          <cell r="D5734" t="str">
            <v>M3</v>
          </cell>
          <cell r="E5734">
            <v>0</v>
          </cell>
          <cell r="F5734">
            <v>0</v>
          </cell>
        </row>
        <row r="5735">
          <cell r="B5735">
            <v>105648</v>
          </cell>
          <cell r="C5735" t="str">
            <v>RECONSTRUÇÃO DE BASE E SUB-BASE PARA PAVIMENTAÇÃO DE SOLO (PREDOMINANTEMENTE ARENOSO) BRITA - 40%-60% COM CIMENTO - 4%, MISTURA EM USINA, COM ESPESSURA DE 15 CM - EXCLUSIVE CARGA E TRANSPORTE. AF_09/2024</v>
          </cell>
          <cell r="D5735" t="str">
            <v>M3</v>
          </cell>
          <cell r="E5735">
            <v>0</v>
          </cell>
          <cell r="F5735">
            <v>0</v>
          </cell>
        </row>
        <row r="5736">
          <cell r="B5736">
            <v>105654</v>
          </cell>
          <cell r="C5736" t="str">
            <v>RECONSTRUÇÃO DE BASE E SUB-BASE PARA PAVIMENTAÇÃO DE SOLO (PREDOMINANTEMENTE ARENOSO) BRITA - 40%-60% COM CIMENTO - 4%, MISTURA EM USINA, COM ESPESSURA DE 20 CM - EXCLUSIVE CARGA E TRANSPORTE. AF_09/2024</v>
          </cell>
          <cell r="D5736" t="str">
            <v>M3</v>
          </cell>
          <cell r="E5736">
            <v>0</v>
          </cell>
          <cell r="F5736">
            <v>0</v>
          </cell>
        </row>
        <row r="5737">
          <cell r="B5737">
            <v>105661</v>
          </cell>
          <cell r="C5737" t="str">
            <v>RECONSTRUÇÃO DE BASE E SUB-BASE PARA PAVIMENTAÇÃO DE SOLO (PREDOMINANTEMENTE ARENOSO) BRITA - 40%-60% COM CIMENTO - 6%, MISTURA EM PISTA, COM ESPESSURA DE 10 CM - EXCLUSIVE ESCAVAÇÃO, CARGA E TRANSPORTE E SOLO. AF_09/2024</v>
          </cell>
          <cell r="D5737" t="str">
            <v>M3</v>
          </cell>
          <cell r="E5737">
            <v>218.15</v>
          </cell>
          <cell r="F5737">
            <v>219.55</v>
          </cell>
        </row>
        <row r="5738">
          <cell r="B5738">
            <v>105664</v>
          </cell>
          <cell r="C5738" t="str">
            <v>RECONSTRUÇÃO DE BASE E SUB-BASE PARA PAVIMENTAÇÃO DE SOLO (PREDOMINANTEMENTE ARENOSO) BRITA - 40%-60% COM CIMENTO - 6%, MISTURA EM PISTA, COM ESPESSURA DE 15 CM - EXCLUSIVE ESCAVAÇÃO, CARGA E TRANSPORTE E SOLO. AF_09/2024</v>
          </cell>
          <cell r="D5738" t="str">
            <v>M3</v>
          </cell>
          <cell r="E5738">
            <v>209.36</v>
          </cell>
          <cell r="F5738">
            <v>210.41</v>
          </cell>
        </row>
        <row r="5739">
          <cell r="B5739">
            <v>105670</v>
          </cell>
          <cell r="C5739" t="str">
            <v>RECONSTRUÇÃO DE BASE E SUB-BASE PARA PAVIMENTAÇÃO DE SOLO (PREDOMINANTEMENTE ARENOSO) BRITA - 40%-60% COM CIMENTO - 6%, MISTURA EM PISTA, COM ESPESSURA DE 20 CM - EXCLUSIVE ESCAVAÇÃO, CARGA E TRANSPORTE E SOLO. AF_09/2024</v>
          </cell>
          <cell r="D5739" t="str">
            <v>M3</v>
          </cell>
          <cell r="E5739">
            <v>204.92</v>
          </cell>
          <cell r="F5739">
            <v>205.82</v>
          </cell>
        </row>
        <row r="5740">
          <cell r="B5740">
            <v>105643</v>
          </cell>
          <cell r="C5740" t="str">
            <v>RECONSTRUÇÃO DE BASE E SUB-BASE PARA PAVIMENTAÇÃO DE SOLO (PREDOMINANTEMENTE ARENOSO) BRITA - 40%-60% COM CIMENTO - 6%, MISTURA EM USINA, COM ESPESSURA DE 10 CM - EXCLUSIVE CARGA E TRANSPORTE. AF_09/2024</v>
          </cell>
          <cell r="D5740" t="str">
            <v>M3</v>
          </cell>
          <cell r="E5740">
            <v>0</v>
          </cell>
          <cell r="F5740">
            <v>0</v>
          </cell>
        </row>
        <row r="5741">
          <cell r="B5741">
            <v>105649</v>
          </cell>
          <cell r="C5741" t="str">
            <v>RECONSTRUÇÃO DE BASE E SUB-BASE PARA PAVIMENTAÇÃO DE SOLO (PREDOMINANTEMENTE ARENOSO) BRITA - 40%-60% COM CIMENTO - 6%, MISTURA EM USINA, COM ESPESSURA DE 15 CM - EXCLUSIVE CARGA E TRANSPORTE. AF_09/2024</v>
          </cell>
          <cell r="D5741" t="str">
            <v>M3</v>
          </cell>
          <cell r="E5741">
            <v>0</v>
          </cell>
          <cell r="F5741">
            <v>0</v>
          </cell>
        </row>
        <row r="5742">
          <cell r="B5742">
            <v>105655</v>
          </cell>
          <cell r="C5742" t="str">
            <v>RECONSTRUÇÃO DE BASE E SUB-BASE PARA PAVIMENTAÇÃO DE SOLO (PREDOMINANTEMENTE ARENOSO) BRITA - 40%-60% COM CIMENTO - 6%, MISTURA EM USINA, COM ESPESSURA DE 20 CM - EXCLUSIVE CARGA E TRANSPORTE. AF_09/2024</v>
          </cell>
          <cell r="D5742" t="str">
            <v>M3</v>
          </cell>
          <cell r="E5742">
            <v>0</v>
          </cell>
          <cell r="F5742">
            <v>0</v>
          </cell>
        </row>
        <row r="5743">
          <cell r="B5743">
            <v>105662</v>
          </cell>
          <cell r="C5743" t="str">
            <v>RECONSTRUÇÃO DE BASE E SUB-BASE PARA PAVIMENTAÇÃO DE SOLO (PREDOMINANTEMENTE ARENOSO) BRITA - 40%-60% COM CIMENTO - 8%, MISTURA EM PISTA, COM ESPESSURA DE 10 CM - EXCLUSIVE ESCAVAÇÃO, CARGA E TRANSPORTE E SOLO. AF_09/2024</v>
          </cell>
          <cell r="D5743" t="str">
            <v>M3</v>
          </cell>
          <cell r="E5743">
            <v>246.51</v>
          </cell>
          <cell r="F5743">
            <v>247.91</v>
          </cell>
        </row>
        <row r="5744">
          <cell r="B5744">
            <v>105665</v>
          </cell>
          <cell r="C5744" t="str">
            <v>RECONSTRUÇÃO DE BASE E SUB-BASE PARA PAVIMENTAÇÃO DE SOLO (PREDOMINANTEMENTE ARENOSO) BRITA - 40%-60% COM CIMENTO - 8%, MISTURA EM PISTA, COM ESPESSURA DE 15 CM - EXCLUSIVE ESCAVAÇÃO, CARGA E TRANSPORTE E SOLO. AF_09/2024</v>
          </cell>
          <cell r="D5744" t="str">
            <v>M3</v>
          </cell>
          <cell r="E5744">
            <v>237.72</v>
          </cell>
          <cell r="F5744">
            <v>238.77</v>
          </cell>
        </row>
        <row r="5745">
          <cell r="B5745">
            <v>105671</v>
          </cell>
          <cell r="C5745" t="str">
            <v>RECONSTRUÇÃO DE BASE E SUB-BASE PARA PAVIMENTAÇÃO DE SOLO (PREDOMINANTEMENTE ARENOSO) BRITA - 40%-60% COM CIMENTO - 8%, MISTURA EM PISTA, COM ESPESSURA DE 20 CM - EXCLUSIVE ESCAVAÇÃO, CARGA E TRANSPORTE E SOLO. AF_09/2024</v>
          </cell>
          <cell r="D5745" t="str">
            <v>M3</v>
          </cell>
          <cell r="E5745">
            <v>233.28</v>
          </cell>
          <cell r="F5745">
            <v>234.18</v>
          </cell>
        </row>
        <row r="5746">
          <cell r="B5746">
            <v>105644</v>
          </cell>
          <cell r="C5746" t="str">
            <v>RECONSTRUÇÃO DE BASE E SUB-BASE PARA PAVIMENTAÇÃO DE SOLO (PREDOMINANTEMENTE ARENOSO) BRITA - 40%-60% COM CIMENTO - 8%, MISTURA EM USINA, COM ESPESSURA DE 10 CM - EXCLUSIVE CARGA E TRANSPORTE. AF_09/2024</v>
          </cell>
          <cell r="D5746" t="str">
            <v>M3</v>
          </cell>
          <cell r="E5746">
            <v>0</v>
          </cell>
          <cell r="F5746">
            <v>0</v>
          </cell>
        </row>
        <row r="5747">
          <cell r="B5747">
            <v>105650</v>
          </cell>
          <cell r="C5747" t="str">
            <v>RECONSTRUÇÃO DE BASE E SUB-BASE PARA PAVIMENTAÇÃO DE SOLO (PREDOMINANTEMENTE ARENOSO) BRITA - 40%-60% COM CIMENTO - 8%, MISTURA EM USINA, COM ESPESSURA DE 15 CM - EXCLUSIVE CARGA E TRANSPORTE. AF_09/2024</v>
          </cell>
          <cell r="D5747" t="str">
            <v>M3</v>
          </cell>
          <cell r="E5747">
            <v>0</v>
          </cell>
          <cell r="F5747">
            <v>0</v>
          </cell>
        </row>
        <row r="5748">
          <cell r="B5748">
            <v>105656</v>
          </cell>
          <cell r="C5748" t="str">
            <v>RECONSTRUÇÃO DE BASE E SUB-BASE PARA PAVIMENTAÇÃO DE SOLO (PREDOMINANTEMENTE ARENOSO) BRITA - 40%-60% COM CIMENTO - 8%, MISTURA EM USINA, COM ESPESSURA DE 20 CM - EXCLUSIVE CARGA E TRANSPORTE. AF_09/2024</v>
          </cell>
          <cell r="D5748" t="str">
            <v>M3</v>
          </cell>
          <cell r="E5748">
            <v>0</v>
          </cell>
          <cell r="F5748">
            <v>0</v>
          </cell>
        </row>
        <row r="5749">
          <cell r="B5749">
            <v>105577</v>
          </cell>
          <cell r="C5749" t="str">
            <v>RECONSTRUÇÃO DE BASE E SUB-BASE PARA PAVIMENTAÇÃO DE SOLO (PREDOMINANTEMENTE ARENOSO) BRITA - 40%-60%, MISTURA EM PISTA, COM ESPESSURA DE 10 CM - EXCLUSIVE ESCAVAÇÃO, CARGA E TRANSPORTE E SOLO. AF_09/2024</v>
          </cell>
          <cell r="D5749" t="str">
            <v>M3</v>
          </cell>
          <cell r="E5749">
            <v>127.95</v>
          </cell>
          <cell r="F5749">
            <v>129.35</v>
          </cell>
        </row>
        <row r="5750">
          <cell r="B5750">
            <v>105578</v>
          </cell>
          <cell r="C5750" t="str">
            <v>RECONSTRUÇÃO DE BASE E SUB-BASE PARA PAVIMENTAÇÃO DE SOLO (PREDOMINANTEMENTE ARENOSO) BRITA - 40%-60%, MISTURA EM PISTA, COM ESPESSURA DE 15 CM - EXCLUSIVE ESCAVAÇÃO, CARGA E TRANSPORTE E SOLO. AF_09/2024</v>
          </cell>
          <cell r="D5750" t="str">
            <v>M3</v>
          </cell>
          <cell r="E5750">
            <v>119.16</v>
          </cell>
          <cell r="F5750">
            <v>120.21</v>
          </cell>
        </row>
        <row r="5751">
          <cell r="B5751">
            <v>105712</v>
          </cell>
          <cell r="C5751" t="str">
            <v>RECONSTRUÇÃO DE BASE E SUB-BASE PARA PAVIMENTAÇÃO DE SOLO (PREDOMINANTEMENTE ARENOSO) BRITA - 40%-60%, MISTURA EM PISTA, COM ESPESSURA DE 20 CM - EXCLUSIVE ESCAVAÇÃO, CARGA E TRANSPORTE E SOLO. AF_09/2024</v>
          </cell>
          <cell r="D5751" t="str">
            <v>M3</v>
          </cell>
          <cell r="E5751">
            <v>114.72</v>
          </cell>
          <cell r="F5751">
            <v>115.63</v>
          </cell>
        </row>
        <row r="5752">
          <cell r="B5752">
            <v>105637</v>
          </cell>
          <cell r="C5752" t="str">
            <v>RECONSTRUÇÃO DE BASE E SUB-BASE PARA PAVIMENTAÇÃO DE SOLO (PREDOMINANTEMENTE ARENOSO) BRITA - 40%-60%, MISTURA EM USINA, COM ESPESSURA DE 10 CM - EXCLUSIVE CARGA E TRANSPORTE. AF_09/2024</v>
          </cell>
          <cell r="D5752" t="str">
            <v>M3</v>
          </cell>
          <cell r="E5752">
            <v>0</v>
          </cell>
          <cell r="F5752">
            <v>0</v>
          </cell>
        </row>
        <row r="5753">
          <cell r="B5753">
            <v>105707</v>
          </cell>
          <cell r="C5753" t="str">
            <v>RECONSTRUÇÃO DE BASE E SUB-BASE PARA PAVIMENTAÇÃO DE SOLO (PREDOMINANTEMENTE ARENOSO) BRITA - 40%-60%, MISTURA EM USINA, COM ESPESSURA DE 15 CM - EXCLUSIVE CARGA E TRANSPORTE. AF_09/2024</v>
          </cell>
          <cell r="D5753" t="str">
            <v>M3</v>
          </cell>
          <cell r="E5753">
            <v>0</v>
          </cell>
          <cell r="F5753">
            <v>0</v>
          </cell>
        </row>
        <row r="5754">
          <cell r="B5754">
            <v>105709</v>
          </cell>
          <cell r="C5754" t="str">
            <v>RECONSTRUÇÃO DE BASE E SUB-BASE PARA PAVIMENTAÇÃO DE SOLO (PREDOMINANTEMENTE ARENOSO) BRITA - 40%-60%, MISTURA EM USINA, COM ESPESSURA DE 20 CM - EXCLUSIVE CARGA E TRANSPORTE. AF_09/2024</v>
          </cell>
          <cell r="D5754" t="str">
            <v>M3</v>
          </cell>
          <cell r="E5754">
            <v>0</v>
          </cell>
          <cell r="F5754">
            <v>0</v>
          </cell>
        </row>
        <row r="5755">
          <cell r="B5755">
            <v>105693</v>
          </cell>
          <cell r="C5755" t="str">
            <v>RECONSTRUÇÃO DE BASE E SUB-BASE PARA PAVIMENTAÇÃO DE SOLO (PREDOMINANTEMENTE ARENOSO) BRITA - 50%-50% COM CIMENTO - 4%, MISTURA EM PISTA, COM ESPESSURA DE 10 CM - EXCLUSIVE ESCAVAÇÃO, CARGA E TRANSPORTE E SOLO. AF_09/2024</v>
          </cell>
          <cell r="D5755" t="str">
            <v>M3</v>
          </cell>
          <cell r="E5755">
            <v>175.08</v>
          </cell>
          <cell r="F5755">
            <v>176.48</v>
          </cell>
        </row>
        <row r="5756">
          <cell r="B5756">
            <v>105696</v>
          </cell>
          <cell r="C5756" t="str">
            <v>RECONSTRUÇÃO DE BASE E SUB-BASE PARA PAVIMENTAÇÃO DE SOLO (PREDOMINANTEMENTE ARENOSO) BRITA - 50%-50% COM CIMENTO - 4%, MISTURA EM PISTA, COM ESPESSURA DE 15 CM - EXCLUSIVE ESCAVAÇÃO, CARGA E TRANSPORTE E SOLO. AF_09/2024</v>
          </cell>
          <cell r="D5756" t="str">
            <v>M3</v>
          </cell>
          <cell r="E5756">
            <v>166.29</v>
          </cell>
          <cell r="F5756">
            <v>167.34</v>
          </cell>
        </row>
        <row r="5757">
          <cell r="B5757">
            <v>105702</v>
          </cell>
          <cell r="C5757" t="str">
            <v>RECONSTRUÇÃO DE BASE E SUB-BASE PARA PAVIMENTAÇÃO DE SOLO (PREDOMINANTEMENTE ARENOSO) BRITA - 50%-50% COM CIMENTO - 4%, MISTURA EM PISTA, COM ESPESSURA DE 20 CM - EXCLUSIVE ESCAVAÇÃO, CARGA E TRANSPORTE E SOLO. AF_09/2024</v>
          </cell>
          <cell r="D5757" t="str">
            <v>M3</v>
          </cell>
          <cell r="E5757">
            <v>161.85</v>
          </cell>
          <cell r="F5757">
            <v>162.75</v>
          </cell>
        </row>
        <row r="5758">
          <cell r="B5758">
            <v>105675</v>
          </cell>
          <cell r="C5758" t="str">
            <v>RECONSTRUÇÃO DE BASE E SUB-BASE PARA PAVIMENTAÇÃO DE SOLO (PREDOMINANTEMENTE ARENOSO) BRITA - 50%-50% COM CIMENTO - 4%, MISTURA EM USINA, COM ESPESSURA DE 10 CM - EXCLUSIVE CARGA E TRANSPORTE. AF_09/2024</v>
          </cell>
          <cell r="D5758" t="str">
            <v>M3</v>
          </cell>
          <cell r="E5758">
            <v>0</v>
          </cell>
          <cell r="F5758">
            <v>0</v>
          </cell>
        </row>
        <row r="5759">
          <cell r="B5759">
            <v>105681</v>
          </cell>
          <cell r="C5759" t="str">
            <v>RECONSTRUÇÃO DE BASE E SUB-BASE PARA PAVIMENTAÇÃO DE SOLO (PREDOMINANTEMENTE ARENOSO) BRITA - 50%-50% COM CIMENTO - 4%, MISTURA EM USINA, COM ESPESSURA DE 15 CM - EXCLUSIVE CARGA E TRANSPORTE. AF_09/2024</v>
          </cell>
          <cell r="D5759" t="str">
            <v>M3</v>
          </cell>
          <cell r="E5759">
            <v>0</v>
          </cell>
          <cell r="F5759">
            <v>0</v>
          </cell>
        </row>
        <row r="5760">
          <cell r="B5760">
            <v>105687</v>
          </cell>
          <cell r="C5760" t="str">
            <v>RECONSTRUÇÃO DE BASE E SUB-BASE PARA PAVIMENTAÇÃO DE SOLO (PREDOMINANTEMENTE ARENOSO) BRITA - 50%-50% COM CIMENTO - 4%, MISTURA EM USINA, COM ESPESSURA DE 20 CM - EXCLUSIVE CARGA E TRANSPORTE. AF_09/2024</v>
          </cell>
          <cell r="D5760" t="str">
            <v>M3</v>
          </cell>
          <cell r="E5760">
            <v>0</v>
          </cell>
          <cell r="F5760">
            <v>0</v>
          </cell>
        </row>
        <row r="5761">
          <cell r="B5761">
            <v>105694</v>
          </cell>
          <cell r="C5761" t="str">
            <v>RECONSTRUÇÃO DE BASE E SUB-BASE PARA PAVIMENTAÇÃO DE SOLO (PREDOMINANTEMENTE ARENOSO) BRITA - 50%-50% COM CIMENTO - 6%, MISTURA EM PISTA, COM ESPESSURA DE 10 CM - EXCLUSIVE ESCAVAÇÃO, CARGA E TRANSPORTE E SOLO. AF_09/2024</v>
          </cell>
          <cell r="D5761" t="str">
            <v>M3</v>
          </cell>
          <cell r="E5761">
            <v>204.14</v>
          </cell>
          <cell r="F5761">
            <v>205.54</v>
          </cell>
        </row>
        <row r="5762">
          <cell r="B5762">
            <v>105697</v>
          </cell>
          <cell r="C5762" t="str">
            <v>RECONSTRUÇÃO DE BASE E SUB-BASE PARA PAVIMENTAÇÃO DE SOLO (PREDOMINANTEMENTE ARENOSO) BRITA - 50%-50% COM CIMENTO - 6%, MISTURA EM PISTA, COM ESPESSURA DE 15 CM - EXCLUSIVE ESCAVAÇÃO, CARGA E TRANSPORTE E SOLO. AF_09/2024</v>
          </cell>
          <cell r="D5762" t="str">
            <v>M3</v>
          </cell>
          <cell r="E5762">
            <v>195.35</v>
          </cell>
          <cell r="F5762">
            <v>196.4</v>
          </cell>
        </row>
        <row r="5763">
          <cell r="B5763">
            <v>105703</v>
          </cell>
          <cell r="C5763" t="str">
            <v>RECONSTRUÇÃO DE BASE E SUB-BASE PARA PAVIMENTAÇÃO DE SOLO (PREDOMINANTEMENTE ARENOSO) BRITA - 50%-50% COM CIMENTO - 6%, MISTURA EM PISTA, COM ESPESSURA DE 20 CM - EXCLUSIVE ESCAVAÇÃO, CARGA E TRANSPORTE E SOLO. AF_09/2024</v>
          </cell>
          <cell r="D5763" t="str">
            <v>M3</v>
          </cell>
          <cell r="E5763">
            <v>190.91</v>
          </cell>
          <cell r="F5763">
            <v>191.81</v>
          </cell>
        </row>
        <row r="5764">
          <cell r="B5764">
            <v>105676</v>
          </cell>
          <cell r="C5764" t="str">
            <v>RECONSTRUÇÃO DE BASE E SUB-BASE PARA PAVIMENTAÇÃO DE SOLO (PREDOMINANTEMENTE ARENOSO) BRITA - 50%-50% COM CIMENTO - 6%, MISTURA EM USINA, COM ESPESSURA DE 10 CM - EXCLUSIVE CARGA E TRANSPORTE. AF_09/2024</v>
          </cell>
          <cell r="D5764" t="str">
            <v>M3</v>
          </cell>
          <cell r="E5764">
            <v>0</v>
          </cell>
          <cell r="F5764">
            <v>0</v>
          </cell>
        </row>
        <row r="5765">
          <cell r="B5765">
            <v>105682</v>
          </cell>
          <cell r="C5765" t="str">
            <v>RECONSTRUÇÃO DE BASE E SUB-BASE PARA PAVIMENTAÇÃO DE SOLO (PREDOMINANTEMENTE ARENOSO) BRITA - 50%-50% COM CIMENTO - 6%, MISTURA EM USINA, COM ESPESSURA DE 15 CM - EXCLUSIVE CARGA E TRANSPORTE. AF_09/2024</v>
          </cell>
          <cell r="D5765" t="str">
            <v>M3</v>
          </cell>
          <cell r="E5765">
            <v>0</v>
          </cell>
          <cell r="F5765">
            <v>0</v>
          </cell>
        </row>
        <row r="5766">
          <cell r="B5766">
            <v>105688</v>
          </cell>
          <cell r="C5766" t="str">
            <v>RECONSTRUÇÃO DE BASE E SUB-BASE PARA PAVIMENTAÇÃO DE SOLO (PREDOMINANTEMENTE ARENOSO) BRITA - 50%-50% COM CIMENTO - 6%, MISTURA EM USINA, COM ESPESSURA DE 20 CM - EXCLUSIVE CARGA E TRANSPORTE. AF_09/2024</v>
          </cell>
          <cell r="D5766" t="str">
            <v>M3</v>
          </cell>
          <cell r="E5766">
            <v>0</v>
          </cell>
          <cell r="F5766">
            <v>0</v>
          </cell>
        </row>
        <row r="5767">
          <cell r="B5767">
            <v>105695</v>
          </cell>
          <cell r="C5767" t="str">
            <v>RECONSTRUÇÃO DE BASE E SUB-BASE PARA PAVIMENTAÇÃO DE SOLO (PREDOMINANTEMENTE ARENOSO) BRITA - 50%-50% COM CIMENTO - 8%, MISTURA EM PISTA, COM ESPESSURA DE 10 CM - EXCLUSIVE ESCAVAÇÃO, CARGA E TRANSPORTE E SOLO. AF_09/2024</v>
          </cell>
          <cell r="D5767" t="str">
            <v>M3</v>
          </cell>
          <cell r="E5767">
            <v>232.8</v>
          </cell>
          <cell r="F5767">
            <v>234.2</v>
          </cell>
        </row>
        <row r="5768">
          <cell r="B5768">
            <v>105698</v>
          </cell>
          <cell r="C5768" t="str">
            <v>RECONSTRUÇÃO DE BASE E SUB-BASE PARA PAVIMENTAÇÃO DE SOLO (PREDOMINANTEMENTE ARENOSO) BRITA - 50%-50% COM CIMENTO - 8%, MISTURA EM PISTA, COM ESPESSURA DE 15 CM - EXCLUSIVE ESCAVAÇÃO, CARGA E TRANSPORTE E SOLO. AF_09/2024</v>
          </cell>
          <cell r="D5768" t="str">
            <v>M3</v>
          </cell>
          <cell r="E5768">
            <v>224.01</v>
          </cell>
          <cell r="F5768">
            <v>225.06</v>
          </cell>
        </row>
        <row r="5769">
          <cell r="B5769">
            <v>105704</v>
          </cell>
          <cell r="C5769" t="str">
            <v>RECONSTRUÇÃO DE BASE E SUB-BASE PARA PAVIMENTAÇÃO DE SOLO (PREDOMINANTEMENTE ARENOSO) BRITA - 50%-50% COM CIMENTO - 8%, MISTURA EM PISTA, COM ESPESSURA DE 20 CM - EXCLUSIVE ESCAVAÇÃO, CARGA E TRANSPORTE E SOLO. AF_09/2024</v>
          </cell>
          <cell r="D5769" t="str">
            <v>M3</v>
          </cell>
          <cell r="E5769">
            <v>219.57</v>
          </cell>
          <cell r="F5769">
            <v>220.47</v>
          </cell>
        </row>
        <row r="5770">
          <cell r="B5770">
            <v>105677</v>
          </cell>
          <cell r="C5770" t="str">
            <v>RECONSTRUÇÃO DE BASE E SUB-BASE PARA PAVIMENTAÇÃO DE SOLO (PREDOMINANTEMENTE ARENOSO) BRITA - 50%-50% COM CIMENTO - 8%, MISTURA EM USINA, COM ESPESSURA DE 10 CM - EXCLUSIVE CARGA E TRANSPORTE. AF_09/2024</v>
          </cell>
          <cell r="D5770" t="str">
            <v>M3</v>
          </cell>
          <cell r="E5770">
            <v>0</v>
          </cell>
          <cell r="F5770">
            <v>0</v>
          </cell>
        </row>
        <row r="5771">
          <cell r="B5771">
            <v>105683</v>
          </cell>
          <cell r="C5771" t="str">
            <v>RECONSTRUÇÃO DE BASE E SUB-BASE PARA PAVIMENTAÇÃO DE SOLO (PREDOMINANTEMENTE ARENOSO) BRITA - 50%-50% COM CIMENTO - 8%, MISTURA EM USINA, COM ESPESSURA DE 15 CM - EXCLUSIVE CARGA E TRANSPORTE. AF_09/2024</v>
          </cell>
          <cell r="D5771" t="str">
            <v>M3</v>
          </cell>
          <cell r="E5771">
            <v>0</v>
          </cell>
          <cell r="F5771">
            <v>0</v>
          </cell>
        </row>
        <row r="5772">
          <cell r="B5772">
            <v>105689</v>
          </cell>
          <cell r="C5772" t="str">
            <v>RECONSTRUÇÃO DE BASE E SUB-BASE PARA PAVIMENTAÇÃO DE SOLO (PREDOMINANTEMENTE ARENOSO) BRITA - 50%-50% COM CIMENTO - 8%, MISTURA EM USINA, COM ESPESSURA DE 20 CM - EXCLUSIVE CARGA E TRANSPORTE. AF_09/2024</v>
          </cell>
          <cell r="D5772" t="str">
            <v>M3</v>
          </cell>
          <cell r="E5772">
            <v>0</v>
          </cell>
          <cell r="F5772">
            <v>0</v>
          </cell>
        </row>
        <row r="5773">
          <cell r="B5773">
            <v>105579</v>
          </cell>
          <cell r="C5773" t="str">
            <v>RECONSTRUÇÃO DE BASE E SUB-BASE PARA PAVIMENTAÇÃO DE SOLO (PREDOMINANTEMENTE ARENOSO) BRITA - 50%-50%, MISTURA EM PISTA, COM ESPESSURA DE 10 CM - EXCLUSIVE ESCAVAÇÃO, CARGA E TRANSPORTE E SOLO. AF_09/2024</v>
          </cell>
          <cell r="D5773" t="str">
            <v>M3</v>
          </cell>
          <cell r="E5773">
            <v>113.04</v>
          </cell>
          <cell r="F5773">
            <v>114.44</v>
          </cell>
        </row>
        <row r="5774">
          <cell r="B5774">
            <v>105580</v>
          </cell>
          <cell r="C5774" t="str">
            <v>RECONSTRUÇÃO DE BASE E SUB-BASE PARA PAVIMENTAÇÃO DE SOLO (PREDOMINANTEMENTE ARENOSO) BRITA - 50%-50%, MISTURA EM PISTA, COM ESPESSURA DE 15 CM - EXCLUSIVE ESCAVAÇÃO, CARGA E TRANSPORTE E SOLO. AF_09/2024</v>
          </cell>
          <cell r="D5774" t="str">
            <v>M3</v>
          </cell>
          <cell r="E5774">
            <v>104.25</v>
          </cell>
          <cell r="F5774">
            <v>105.3</v>
          </cell>
        </row>
        <row r="5775">
          <cell r="B5775">
            <v>105582</v>
          </cell>
          <cell r="C5775" t="str">
            <v>RECONSTRUÇÃO DE BASE E SUB-BASE PARA PAVIMENTAÇÃO DE SOLO (PREDOMINANTEMENTE ARENOSO) BRITA - 50%-50%, MISTURA EM PISTA, COM ESPESSURA DE 20 CM - EXCLUSIVE ESCAVAÇÃO, CARGA E TRANSPORTE E SOLO. AF_09/2024</v>
          </cell>
          <cell r="D5775" t="str">
            <v>M3</v>
          </cell>
          <cell r="E5775">
            <v>99.81</v>
          </cell>
          <cell r="F5775">
            <v>100.72</v>
          </cell>
        </row>
        <row r="5776">
          <cell r="B5776">
            <v>105638</v>
          </cell>
          <cell r="C5776" t="str">
            <v>RECONSTRUÇÃO DE BASE E SUB-BASE PARA PAVIMENTAÇÃO DE SOLO (PREDOMINANTEMENTE ARENOSO) BRITA - 50%-50%, MISTURA EM USINA, COM ESPESSURA DE 10 CM - EXCLUSIVE CARGA E TRANSPORTE. AF_09/2024</v>
          </cell>
          <cell r="D5776" t="str">
            <v>M3</v>
          </cell>
          <cell r="E5776">
            <v>0</v>
          </cell>
          <cell r="F5776">
            <v>0</v>
          </cell>
        </row>
        <row r="5777">
          <cell r="B5777">
            <v>105715</v>
          </cell>
          <cell r="C5777" t="str">
            <v>RECONSTRUÇÃO DE BASE E SUB-BASE PARA PAVIMENTAÇÃO DE SOLO (PREDOMINANTEMENTE ARENOSO) BRITA - 50%-50%, MISTURA EM USINA, COM ESPESSURA DE 15 CM - EXCLUSIVE CARGA E TRANSPORTE. AF_09/2024</v>
          </cell>
          <cell r="D5777" t="str">
            <v>M3</v>
          </cell>
          <cell r="E5777">
            <v>0</v>
          </cell>
          <cell r="F5777">
            <v>0</v>
          </cell>
        </row>
        <row r="5778">
          <cell r="B5778">
            <v>105717</v>
          </cell>
          <cell r="C5778" t="str">
            <v>RECONSTRUÇÃO DE BASE E SUB-BASE PARA PAVIMENTAÇÃO DE SOLO (PREDOMINANTEMENTE ARENOSO) BRITA - 50%-50%, MISTURA EM USINA, COM ESPESSURA DE 20 CM - EXCLUSIVE CARGA E TRANSPORTE. AF_09/2024</v>
          </cell>
          <cell r="D5778" t="str">
            <v>M3</v>
          </cell>
          <cell r="E5778">
            <v>0</v>
          </cell>
          <cell r="F5778">
            <v>0</v>
          </cell>
        </row>
        <row r="5779">
          <cell r="B5779">
            <v>105626</v>
          </cell>
          <cell r="C5779" t="str">
            <v>RECONSTRUÇÃO DE BASE E SUB-BASE PARA PAVIMENTAÇÃO DE SOLO (PREDOMINANTEMENTE ARENOSO) COM CIMENTO - 6%, MISTURA EM PISTA, COM ESPESSURA DE 10 CM - EXCLUSIVE ESCAVAÇÃO, CARGA E TRANSPORTE E SOLO. AF_09/2024</v>
          </cell>
          <cell r="D5779" t="str">
            <v>M3</v>
          </cell>
          <cell r="E5779">
            <v>119.07</v>
          </cell>
          <cell r="F5779">
            <v>119.86</v>
          </cell>
        </row>
        <row r="5780">
          <cell r="B5780">
            <v>105629</v>
          </cell>
          <cell r="C5780" t="str">
            <v>RECONSTRUÇÃO DE BASE E SUB-BASE PARA PAVIMENTAÇÃO DE SOLO (PREDOMINANTEMENTE ARENOSO) COM CIMENTO - 6%, MISTURA EM PISTA, COM ESPESSURA DE 15 CM - EXCLUSIVE ESCAVAÇÃO, CARGA E TRANSPORTE E SOLO. AF_09/2024</v>
          </cell>
          <cell r="D5780" t="str">
            <v>M3</v>
          </cell>
          <cell r="E5780">
            <v>111.99</v>
          </cell>
          <cell r="F5780">
            <v>112.51</v>
          </cell>
        </row>
        <row r="5781">
          <cell r="B5781">
            <v>105635</v>
          </cell>
          <cell r="C5781" t="str">
            <v>RECONSTRUÇÃO DE BASE E SUB-BASE PARA PAVIMENTAÇÃO DE SOLO (PREDOMINANTEMENTE ARENOSO) COM CIMENTO - 6%, MISTURA EM PISTA, COM ESPESSURA DE 20 CM - EXCLUSIVE ESCAVAÇÃO, CARGA E TRANSPORTE E SOLO. AF_09/2024</v>
          </cell>
          <cell r="D5781" t="str">
            <v>M3</v>
          </cell>
          <cell r="E5781">
            <v>110.92</v>
          </cell>
          <cell r="F5781">
            <v>111.45</v>
          </cell>
        </row>
        <row r="5782">
          <cell r="B5782">
            <v>105605</v>
          </cell>
          <cell r="C5782" t="str">
            <v>RECONSTRUÇÃO DE BASE E SUB-BASE PARA PAVIMENTAÇÃO DE SOLO (PREDOMINANTEMENTE ARENOSO) COM CIMENTO - 6%, MISTURA EM USINA, COM ESPESSURA DE 10 CM - EXCLUSIVE CARGA E TRANSPORTE. AF_09/2024</v>
          </cell>
          <cell r="D5782" t="str">
            <v>M3</v>
          </cell>
          <cell r="E5782">
            <v>0</v>
          </cell>
          <cell r="F5782">
            <v>0</v>
          </cell>
        </row>
        <row r="5783">
          <cell r="B5783">
            <v>105613</v>
          </cell>
          <cell r="C5783" t="str">
            <v>RECONSTRUÇÃO DE BASE E SUB-BASE PARA PAVIMENTAÇÃO DE SOLO (PREDOMINANTEMENTE ARENOSO) COM CIMENTO - 6%, MISTURA EM USINA, COM ESPESSURA DE 15 CM - EXCLUSIVE CARGA E TRANSPORTE. AF_09/2024</v>
          </cell>
          <cell r="D5783" t="str">
            <v>M3</v>
          </cell>
          <cell r="E5783">
            <v>0</v>
          </cell>
          <cell r="F5783">
            <v>0</v>
          </cell>
        </row>
        <row r="5784">
          <cell r="B5784">
            <v>105621</v>
          </cell>
          <cell r="C5784" t="str">
            <v>RECONSTRUÇÃO DE BASE E SUB-BASE PARA PAVIMENTAÇÃO DE SOLO (PREDOMINANTEMENTE ARENOSO) COM CIMENTO - 6%, MISTURA EM USINA, COM ESPESSURA DE 20 CM - EXCLUSIVE CARGA E TRANSPORTE. AF_09/2024</v>
          </cell>
          <cell r="D5784" t="str">
            <v>M3</v>
          </cell>
          <cell r="E5784">
            <v>0</v>
          </cell>
          <cell r="F5784">
            <v>0</v>
          </cell>
        </row>
        <row r="5785">
          <cell r="B5785">
            <v>105627</v>
          </cell>
          <cell r="C5785" t="str">
            <v>RECONSTRUÇÃO DE BASE E SUB-BASE PARA PAVIMENTAÇÃO DE SOLO (PREDOMINANTEMENTE ARENOSO) COM CIMENTO - 8%, MISTURA EM PISTA, COM ESPESSURA DE 10 CM - EXCLUSIVE ESCAVAÇÃO, CARGA E TRANSPORTE E SOLO. AF_09/2024</v>
          </cell>
          <cell r="D5785" t="str">
            <v>M3</v>
          </cell>
          <cell r="E5785">
            <v>149.22</v>
          </cell>
          <cell r="F5785">
            <v>150.01</v>
          </cell>
        </row>
        <row r="5786">
          <cell r="B5786">
            <v>105630</v>
          </cell>
          <cell r="C5786" t="str">
            <v>RECONSTRUÇÃO DE BASE E SUB-BASE PARA PAVIMENTAÇÃO DE SOLO (PREDOMINANTEMENTE ARENOSO) COM CIMENTO - 8%, MISTURA EM PISTA, COM ESPESSURA DE 15 CM - EXCLUSIVE ESCAVAÇÃO, CARGA E TRANSPORTE E SOLO. AF_09/2024</v>
          </cell>
          <cell r="D5786" t="str">
            <v>M3</v>
          </cell>
          <cell r="E5786">
            <v>142.13999999999999</v>
          </cell>
          <cell r="F5786">
            <v>142.66</v>
          </cell>
        </row>
        <row r="5787">
          <cell r="B5787">
            <v>105636</v>
          </cell>
          <cell r="C5787" t="str">
            <v>RECONSTRUÇÃO DE BASE E SUB-BASE PARA PAVIMENTAÇÃO DE SOLO (PREDOMINANTEMENTE ARENOSO) COM CIMENTO - 8%, MISTURA EM PISTA, COM ESPESSURA DE 20 CM - EXCLUSIVE ESCAVAÇÃO, CARGA E TRANSPORTE E SOLO. AF_09/2024</v>
          </cell>
          <cell r="D5787" t="str">
            <v>M3</v>
          </cell>
          <cell r="E5787">
            <v>141.07</v>
          </cell>
          <cell r="F5787">
            <v>141.6</v>
          </cell>
        </row>
        <row r="5788">
          <cell r="B5788">
            <v>105606</v>
          </cell>
          <cell r="C5788" t="str">
            <v>RECONSTRUÇÃO DE BASE E SUB-BASE PARA PAVIMENTAÇÃO DE SOLO (PREDOMINANTEMENTE ARENOSO) COM CIMENTO - 8%, MISTURA EM USINA, COM ESPESSURA DE 10 CM - EXCLUSIVE CARGA E TRANSPORTE. AF_09/2024</v>
          </cell>
          <cell r="D5788" t="str">
            <v>M3</v>
          </cell>
          <cell r="E5788">
            <v>0</v>
          </cell>
          <cell r="F5788">
            <v>0</v>
          </cell>
        </row>
        <row r="5789">
          <cell r="B5789">
            <v>105614</v>
          </cell>
          <cell r="C5789" t="str">
            <v>RECONSTRUÇÃO DE BASE E SUB-BASE PARA PAVIMENTAÇÃO DE SOLO (PREDOMINANTEMENTE ARENOSO) COM CIMENTO - 8%, MISTURA EM USINA, COM ESPESSURA DE 15 CM - EXCLUSIVE CARGA E TRANSPORTE. AF_09/2024</v>
          </cell>
          <cell r="D5789" t="str">
            <v>M3</v>
          </cell>
          <cell r="E5789">
            <v>0</v>
          </cell>
          <cell r="F5789">
            <v>0</v>
          </cell>
        </row>
        <row r="5790">
          <cell r="B5790">
            <v>105622</v>
          </cell>
          <cell r="C5790" t="str">
            <v>RECONSTRUÇÃO DE BASE E SUB-BASE PARA PAVIMENTAÇÃO DE SOLO (PREDOMINANTEMENTE ARENOSO) COM CIMENTO - 8%, MISTURA EM USINA, COM ESPESSURA DE 20 CM - EXCLUSIVE CARGA E TRANSPORTE. AF_09/2024</v>
          </cell>
          <cell r="D5790" t="str">
            <v>M3</v>
          </cell>
          <cell r="E5790">
            <v>0</v>
          </cell>
          <cell r="F5790">
            <v>0</v>
          </cell>
        </row>
        <row r="5791">
          <cell r="B5791">
            <v>105572</v>
          </cell>
          <cell r="C5791" t="str">
            <v>RECONSTRUÇÃO DE BASE E SUB-BASE PARA PAVIMENTAÇÃO DE SOLO (PREDOMINANTEMENTE ARENOSO) MELHORADO COM CIMENTO - 2%, MISTURA EM PISTA, COM ESPESSURA DE 10 CM - EXCLUSIVE ESCAVAÇÃO, CARGA E TRANSPORTE E SOLO. AF_09/2024</v>
          </cell>
          <cell r="D5791" t="str">
            <v>M3</v>
          </cell>
          <cell r="E5791">
            <v>57.13</v>
          </cell>
          <cell r="F5791">
            <v>57.92</v>
          </cell>
        </row>
        <row r="5792">
          <cell r="B5792">
            <v>105574</v>
          </cell>
          <cell r="C5792" t="str">
            <v>RECONSTRUÇÃO DE BASE E SUB-BASE PARA PAVIMENTAÇÃO DE SOLO (PREDOMINANTEMENTE ARENOSO) MELHORADO COM CIMENTO - 2%, MISTURA EM PISTA, COM ESPESSURA DE 15 CM - EXCLUSIVE ESCAVAÇÃO, CARGA E TRANSPORTE E SOLO. AF_09/2024</v>
          </cell>
          <cell r="D5792" t="str">
            <v>M3</v>
          </cell>
          <cell r="E5792">
            <v>50.05</v>
          </cell>
          <cell r="F5792">
            <v>50.57</v>
          </cell>
        </row>
        <row r="5793">
          <cell r="B5793">
            <v>105576</v>
          </cell>
          <cell r="C5793" t="str">
            <v>RECONSTRUÇÃO DE BASE E SUB-BASE PARA PAVIMENTAÇÃO DE SOLO (PREDOMINANTEMENTE ARENOSO) MELHORADO COM CIMENTO - 2%, MISTURA EM PISTA, COM ESPESSURA DE 20 CM - EXCLUSIVE ESCAVAÇÃO, CARGA E TRANSPORTE E SOLO. AF_09/2024</v>
          </cell>
          <cell r="D5793" t="str">
            <v>M3</v>
          </cell>
          <cell r="E5793">
            <v>48.98</v>
          </cell>
          <cell r="F5793">
            <v>49.51</v>
          </cell>
        </row>
        <row r="5794">
          <cell r="B5794">
            <v>105603</v>
          </cell>
          <cell r="C5794" t="str">
            <v>RECONSTRUÇÃO DE BASE E SUB-BASE PARA PAVIMENTAÇÃO DE SOLO (PREDOMINANTEMENTE ARENOSO) MELHORADO COM CIMENTO - 2%, MISTURA EM USINA, COM ESPESSURA DE 10 CM - EXCLUSIVE CARGA E TRANSPORTE. AF_09/2024</v>
          </cell>
          <cell r="D5794" t="str">
            <v>M3</v>
          </cell>
          <cell r="E5794">
            <v>0</v>
          </cell>
          <cell r="F5794">
            <v>0</v>
          </cell>
        </row>
        <row r="5795">
          <cell r="B5795">
            <v>105611</v>
          </cell>
          <cell r="C5795" t="str">
            <v>RECONSTRUÇÃO DE BASE E SUB-BASE PARA PAVIMENTAÇÃO DE SOLO (PREDOMINANTEMENTE ARENOSO) MELHORADO COM CIMENTO - 2%, MISTURA EM USINA, COM ESPESSURA DE 15 CM - EXCLUSIVE CARGA E TRANSPORTE. AF_09/2024</v>
          </cell>
          <cell r="D5795" t="str">
            <v>M3</v>
          </cell>
          <cell r="E5795">
            <v>0</v>
          </cell>
          <cell r="F5795">
            <v>0</v>
          </cell>
        </row>
        <row r="5796">
          <cell r="B5796">
            <v>105619</v>
          </cell>
          <cell r="C5796" t="str">
            <v>RECONSTRUÇÃO DE BASE E SUB-BASE PARA PAVIMENTAÇÃO DE SOLO (PREDOMINANTEMENTE ARENOSO) MELHORADO COM CIMENTO - 2%, MISTURA EM USINA, COM ESPESSURA DE 20 CM - EXCLUSIVE CARGA E TRANSPORTE. AF_09/2024</v>
          </cell>
          <cell r="D5796" t="str">
            <v>M3</v>
          </cell>
          <cell r="E5796">
            <v>0</v>
          </cell>
          <cell r="F5796">
            <v>0</v>
          </cell>
        </row>
        <row r="5797">
          <cell r="B5797">
            <v>105573</v>
          </cell>
          <cell r="C5797" t="str">
            <v>RECONSTRUÇÃO DE BASE E SUB-BASE PARA PAVIMENTAÇÃO DE SOLO (PREDOMINANTEMENTE ARENOSO) MELHORADO COM CIMENTO - 4%, MISTURA EM PISTA, COM ESPESSURA DE 10 CM - EXCLUSIVE ESCAVAÇÃO, CARGA E TRANSPORTE E SOLO. AF_09/2024</v>
          </cell>
          <cell r="D5797" t="str">
            <v>M3</v>
          </cell>
          <cell r="E5797">
            <v>88.52</v>
          </cell>
          <cell r="F5797">
            <v>89.31</v>
          </cell>
        </row>
        <row r="5798">
          <cell r="B5798">
            <v>105628</v>
          </cell>
          <cell r="C5798" t="str">
            <v>RECONSTRUÇÃO DE BASE E SUB-BASE PARA PAVIMENTAÇÃO DE SOLO (PREDOMINANTEMENTE ARENOSO) MELHORADO COM CIMENTO - 4%, MISTURA EM PISTA, COM ESPESSURA DE 15 CM - EXCLUSIVE ESCAVAÇÃO, CARGA E TRANSPORTE E SOLO. AF_09/2024</v>
          </cell>
          <cell r="D5798" t="str">
            <v>M3</v>
          </cell>
          <cell r="E5798">
            <v>81.44</v>
          </cell>
          <cell r="F5798">
            <v>81.96</v>
          </cell>
        </row>
        <row r="5799">
          <cell r="B5799">
            <v>105634</v>
          </cell>
          <cell r="C5799" t="str">
            <v>RECONSTRUÇÃO DE BASE E SUB-BASE PARA PAVIMENTAÇÃO DE SOLO (PREDOMINANTEMENTE ARENOSO) MELHORADO COM CIMENTO - 4%, MISTURA EM PISTA, COM ESPESSURA DE 20 CM - EXCLUSIVE ESCAVAÇÃO, CARGA E TRANSPORTE E SOLO. AF_09/2024</v>
          </cell>
          <cell r="D5799" t="str">
            <v>M3</v>
          </cell>
          <cell r="E5799">
            <v>80.37</v>
          </cell>
          <cell r="F5799">
            <v>80.900000000000006</v>
          </cell>
        </row>
        <row r="5800">
          <cell r="B5800">
            <v>105604</v>
          </cell>
          <cell r="C5800" t="str">
            <v>RECONSTRUÇÃO DE BASE E SUB-BASE PARA PAVIMENTAÇÃO DE SOLO (PREDOMINANTEMENTE ARENOSO) MELHORADO COM CIMENTO - 4%, MISTURA EM USINA, COM ESPESSURA DE 10 CM - EXCLUSIVE CARGA E TRANSPORTE. AF_09/2024</v>
          </cell>
          <cell r="D5800" t="str">
            <v>M3</v>
          </cell>
          <cell r="E5800">
            <v>0</v>
          </cell>
          <cell r="F5800">
            <v>0</v>
          </cell>
        </row>
        <row r="5801">
          <cell r="B5801">
            <v>105612</v>
          </cell>
          <cell r="C5801" t="str">
            <v>RECONSTRUÇÃO DE BASE E SUB-BASE PARA PAVIMENTAÇÃO DE SOLO (PREDOMINANTEMENTE ARENOSO) MELHORADO COM CIMENTO - 4%, MISTURA EM USINA, COM ESPESSURA DE 15 CM - EXCLUSIVE CARGA E TRANSPORTE. AF_09/2024</v>
          </cell>
          <cell r="D5801" t="str">
            <v>M3</v>
          </cell>
          <cell r="E5801">
            <v>0</v>
          </cell>
          <cell r="F5801">
            <v>0</v>
          </cell>
        </row>
        <row r="5802">
          <cell r="B5802">
            <v>105620</v>
          </cell>
          <cell r="C5802" t="str">
            <v>RECONSTRUÇÃO DE BASE E SUB-BASE PARA PAVIMENTAÇÃO DE SOLO (PREDOMINANTEMENTE ARENOSO) MELHORADO COM CIMENTO - 4%, MISTURA EM USINA, COM ESPESSURA DE 20 CM - EXCLUSIVE CARGA E TRANSPORTE. AF_09/2024</v>
          </cell>
          <cell r="D5802" t="str">
            <v>M3</v>
          </cell>
          <cell r="E5802">
            <v>0</v>
          </cell>
          <cell r="F5802">
            <v>0</v>
          </cell>
        </row>
        <row r="5803">
          <cell r="B5803">
            <v>105586</v>
          </cell>
          <cell r="C5803" t="str">
            <v>RECONSTRUÇÃO DE BASE E SUB-BASE PARA PAVIMENTAÇÃO DE SOLO (PREDOMINANTEMENTE ARGILOSO) BRITA - 40%-60%, MISTURA EM PISTA, COM ESPESSURA DE 10 CM - EXCLUSIVE ESCAVAÇÃO, CARGA E TRANSPORTE E SOLO. AF_09/2024</v>
          </cell>
          <cell r="D5803" t="str">
            <v>M3</v>
          </cell>
          <cell r="E5803">
            <v>137.99</v>
          </cell>
          <cell r="F5803">
            <v>139.78</v>
          </cell>
        </row>
        <row r="5804">
          <cell r="B5804">
            <v>105587</v>
          </cell>
          <cell r="C5804" t="str">
            <v>RECONSTRUÇÃO DE BASE E SUB-BASE PARA PAVIMENTAÇÃO DE SOLO (PREDOMINANTEMENTE ARGILOSO) BRITA - 40%-60%, MISTURA EM PISTA, COM ESPESSURA DE 15 CM - EXCLUSIVE ESCAVAÇÃO, CARGA E TRANSPORTE E SOLO. AF_09/2024</v>
          </cell>
          <cell r="D5804" t="str">
            <v>M3</v>
          </cell>
          <cell r="E5804">
            <v>125.85</v>
          </cell>
          <cell r="F5804">
            <v>127.18</v>
          </cell>
        </row>
        <row r="5805">
          <cell r="B5805">
            <v>105589</v>
          </cell>
          <cell r="C5805" t="str">
            <v>RECONSTRUÇÃO DE BASE E SUB-BASE PARA PAVIMENTAÇÃO DE SOLO (PREDOMINANTEMENTE ARGILOSO) BRITA - 40%-60%, MISTURA EM PISTA, COM ESPESSURA DE 20 CM - EXCLUSIVE ESCAVAÇÃO, CARGA E TRANSPORTE E SOLO. AF_09/2024</v>
          </cell>
          <cell r="D5805" t="str">
            <v>M3</v>
          </cell>
          <cell r="E5805">
            <v>124.67</v>
          </cell>
          <cell r="F5805">
            <v>125.97</v>
          </cell>
        </row>
        <row r="5806">
          <cell r="B5806">
            <v>105584</v>
          </cell>
          <cell r="C5806" t="str">
            <v>RECONSTRUÇÃO DE BASE E SUB-BASE PARA PAVIMENTAÇÃO DE SOLO (PREDOMINANTEMENTE ARGILOSO) BRITA - 40%-60%, MISTURA EM USINA, COM ESPESSURA DE 10 CM - EXCLUSIVE CARGA E TRANSPORTE. AF_09/2024</v>
          </cell>
          <cell r="D5806" t="str">
            <v>M3</v>
          </cell>
          <cell r="E5806">
            <v>0</v>
          </cell>
          <cell r="F5806">
            <v>0</v>
          </cell>
        </row>
        <row r="5807">
          <cell r="B5807">
            <v>105720</v>
          </cell>
          <cell r="C5807" t="str">
            <v>RECONSTRUÇÃO DE BASE E SUB-BASE PARA PAVIMENTAÇÃO DE SOLO (PREDOMINANTEMENTE ARGILOSO) BRITA - 40%-60%, MISTURA EM USINA, COM ESPESSURA DE 15 CM - EXCLUSIVE CARGA E TRANSPORTE. AF_09/2024</v>
          </cell>
          <cell r="D5807" t="str">
            <v>M3</v>
          </cell>
          <cell r="E5807">
            <v>0</v>
          </cell>
          <cell r="F5807">
            <v>0</v>
          </cell>
        </row>
        <row r="5808">
          <cell r="B5808">
            <v>105722</v>
          </cell>
          <cell r="C5808" t="str">
            <v>RECONSTRUÇÃO DE BASE E SUB-BASE PARA PAVIMENTAÇÃO DE SOLO (PREDOMINANTEMENTE ARGILOSO) BRITA - 40%-60%, MISTURA EM USINA, COM ESPESSURA DE 20 CM - EXCLUSIVE CARGA E TRANSPORTE. AF_09/2024</v>
          </cell>
          <cell r="D5808" t="str">
            <v>M3</v>
          </cell>
          <cell r="E5808">
            <v>0</v>
          </cell>
          <cell r="F5808">
            <v>0</v>
          </cell>
        </row>
        <row r="5809">
          <cell r="B5809">
            <v>105593</v>
          </cell>
          <cell r="C5809" t="str">
            <v>RECONSTRUÇÃO DE BASE E SUB-BASE PARA PAVIMENTAÇÃO DE SOLO (PREDOMINANTEMENTE ARGILOSO) BRITA - 50%-50%, MISTURA EM PISTA, COM ESPESSURA DE 10 CM - EXCLUSIVE ESCAVAÇÃO, CARGA E TRANSPORTE E SOLO. AF_09/2024</v>
          </cell>
          <cell r="D5809" t="str">
            <v>M3</v>
          </cell>
          <cell r="E5809">
            <v>123.08</v>
          </cell>
          <cell r="F5809">
            <v>124.87</v>
          </cell>
        </row>
        <row r="5810">
          <cell r="B5810">
            <v>105594</v>
          </cell>
          <cell r="C5810" t="str">
            <v>RECONSTRUÇÃO DE BASE E SUB-BASE PARA PAVIMENTAÇÃO DE SOLO (PREDOMINANTEMENTE ARGILOSO) BRITA - 50%-50%, MISTURA EM PISTA, COM ESPESSURA DE 15 CM - EXCLUSIVE ESCAVAÇÃO, CARGA E TRANSPORTE E SOLO. AF_09/2024</v>
          </cell>
          <cell r="D5810" t="str">
            <v>M3</v>
          </cell>
          <cell r="E5810">
            <v>110.94</v>
          </cell>
          <cell r="F5810">
            <v>112.27</v>
          </cell>
        </row>
        <row r="5811">
          <cell r="B5811">
            <v>105596</v>
          </cell>
          <cell r="C5811" t="str">
            <v>RECONSTRUÇÃO DE BASE E SUB-BASE PARA PAVIMENTAÇÃO DE SOLO (PREDOMINANTEMENTE ARGILOSO) BRITA - 50%-50%, MISTURA EM PISTA, COM ESPESSURA DE 20 CM - EXCLUSIVE ESCAVAÇÃO, CARGA E TRANSPORTE E SOLO. AF_09/2024</v>
          </cell>
          <cell r="D5811" t="str">
            <v>M3</v>
          </cell>
          <cell r="E5811">
            <v>109.76</v>
          </cell>
          <cell r="F5811">
            <v>111.06</v>
          </cell>
        </row>
        <row r="5812">
          <cell r="B5812">
            <v>105591</v>
          </cell>
          <cell r="C5812" t="str">
            <v>RECONSTRUÇÃO DE BASE E SUB-BASE PARA PAVIMENTAÇÃO DE SOLO (PREDOMINANTEMENTE ARGILOSO) BRITA - 50%-50%, MISTURA EM USINA, COM ESPESSURA DE 10 CM - EXCLUSIVE CARGA E TRANSPORTE. AF_09/2024</v>
          </cell>
          <cell r="D5812" t="str">
            <v>M3</v>
          </cell>
          <cell r="E5812">
            <v>0</v>
          </cell>
          <cell r="F5812">
            <v>0</v>
          </cell>
        </row>
        <row r="5813">
          <cell r="B5813">
            <v>105724</v>
          </cell>
          <cell r="C5813" t="str">
            <v>RECONSTRUÇÃO DE BASE E SUB-BASE PARA PAVIMENTAÇÃO DE SOLO (PREDOMINANTEMENTE ARGILOSO) BRITA - 50%-50%, MISTURA EM USINA, COM ESPESSURA DE 15 CM - EXCLUSIVE CARGA E TRANSPORTE. AF_09/2024</v>
          </cell>
          <cell r="D5813" t="str">
            <v>M3</v>
          </cell>
          <cell r="E5813">
            <v>0</v>
          </cell>
          <cell r="F5813">
            <v>0</v>
          </cell>
        </row>
        <row r="5814">
          <cell r="B5814">
            <v>105726</v>
          </cell>
          <cell r="C5814" t="str">
            <v>RECONSTRUÇÃO DE BASE E SUB-BASE PARA PAVIMENTAÇÃO DE SOLO (PREDOMINANTEMENTE ARGILOSO) BRITA - 50%-50%, MISTURA EM USINA, COM ESPESSURA DE 20 CM - EXCLUSIVE CARGA E TRANSPORTE. AF_09/2024</v>
          </cell>
          <cell r="D5814" t="str">
            <v>M3</v>
          </cell>
          <cell r="E5814">
            <v>0</v>
          </cell>
          <cell r="F5814">
            <v>0</v>
          </cell>
        </row>
        <row r="5815">
          <cell r="B5815">
            <v>105567</v>
          </cell>
          <cell r="C5815" t="str">
            <v>RECONSTRUÇÃO DE BASE E SUB-BASE PARA PAVIMENTAÇÃO DE SOLO DE COMPORTAMENTO LATERÍTICO (ARENOSO), COM ESPESSURA DE 10 CM - EXCLUSIVE ESCAVAÇÃO, CARGA E TRANSPORTE E SOLO. AF_09/2024</v>
          </cell>
          <cell r="D5815" t="str">
            <v>M3</v>
          </cell>
          <cell r="E5815">
            <v>13.5</v>
          </cell>
          <cell r="F5815">
            <v>13.83</v>
          </cell>
        </row>
        <row r="5816">
          <cell r="B5816">
            <v>105568</v>
          </cell>
          <cell r="C5816" t="str">
            <v>RECONSTRUÇÃO DE BASE E SUB-BASE PARA PAVIMENTAÇÃO DE SOLO DE COMPORTAMENTO LATERÍTICO (ARENOSO), COM ESPESSURA DE 15 CM - EXCLUSIVE ESCAVAÇÃO, CARGA E TRANSPORTE E SOLO. AF_09/2024</v>
          </cell>
          <cell r="D5816" t="str">
            <v>M3</v>
          </cell>
          <cell r="E5816">
            <v>10.78</v>
          </cell>
          <cell r="F5816">
            <v>11.05</v>
          </cell>
        </row>
        <row r="5817">
          <cell r="B5817">
            <v>105570</v>
          </cell>
          <cell r="C5817" t="str">
            <v>RECONSTRUÇÃO DE BASE E SUB-BASE PARA PAVIMENTAÇÃO DE SOLO DE COMPORTAMENTO LATERÍTICO (ARENOSO), COM ESPESSURA DE 20 CM - EXCLUSIVE ESCAVAÇÃO, CARGA E TRANSPORTE E SOLO. AF_09/2024</v>
          </cell>
          <cell r="D5817" t="str">
            <v>M3</v>
          </cell>
          <cell r="E5817">
            <v>8.92</v>
          </cell>
          <cell r="F5817">
            <v>9.1199999999999992</v>
          </cell>
        </row>
        <row r="5818">
          <cell r="B5818">
            <v>100575</v>
          </cell>
          <cell r="C5818" t="str">
            <v>REGULARIZAÇÃO DE SUPERFÍCIES COM MOTONIVELADORA. AF_09/2024</v>
          </cell>
          <cell r="D5818" t="str">
            <v>M2</v>
          </cell>
          <cell r="E5818">
            <v>1.75</v>
          </cell>
          <cell r="F5818">
            <v>1.78</v>
          </cell>
        </row>
        <row r="5819">
          <cell r="B5819">
            <v>100577</v>
          </cell>
          <cell r="C5819" t="str">
            <v>REGULARIZAÇÃO E COMPACTAÇÃO DE SUBLEITO DE SOLO PREDOMINANTEMENTE ARENOSO, PARA OBRAS DE CONSTRUÇÃO DE PAVIMENTOS. AF_09/2024</v>
          </cell>
          <cell r="D5819" t="str">
            <v>M2</v>
          </cell>
          <cell r="E5819">
            <v>0.44</v>
          </cell>
          <cell r="F5819">
            <v>0.45</v>
          </cell>
        </row>
        <row r="5820">
          <cell r="B5820">
            <v>105598</v>
          </cell>
          <cell r="C5820" t="str">
            <v>REGULARIZAÇÃO E COMPACTAÇÃO DE SUBLEITO DE SOLO PREDOMINANTEMENTE ARENOSO, PARA OBRAS DE RECONSTRUÇÃO DE PAVIMENTOS. AF_09/2024</v>
          </cell>
          <cell r="D5820" t="str">
            <v>M2</v>
          </cell>
          <cell r="E5820">
            <v>1.75</v>
          </cell>
          <cell r="F5820">
            <v>1.8</v>
          </cell>
        </row>
        <row r="5821">
          <cell r="B5821">
            <v>100576</v>
          </cell>
          <cell r="C5821" t="str">
            <v>REGULARIZAÇÃO E COMPACTAÇÃO DE SUBLEITO DE SOLO PREDOMINANTEMENTE ARGILOSO, PARA OBRAS DE CONSTRUÇÃO DE PAVIMENTOS. AF_09/2024</v>
          </cell>
          <cell r="D5821" t="str">
            <v>M2</v>
          </cell>
          <cell r="E5821">
            <v>1.88</v>
          </cell>
          <cell r="F5821">
            <v>1.93</v>
          </cell>
        </row>
        <row r="5822">
          <cell r="B5822">
            <v>105597</v>
          </cell>
          <cell r="C5822" t="str">
            <v>REGULARIZAÇÃO E COMPACTAÇÃO DE SUBLEITO DE SOLO PREDOMINANTEMENTE ARGILOSO, PARA OBRAS DE RECONSTRUÇÃO DE PAVIMENTOS. AF_09/2024</v>
          </cell>
          <cell r="D5822" t="str">
            <v>M2</v>
          </cell>
          <cell r="E5822">
            <v>3.5</v>
          </cell>
          <cell r="F5822">
            <v>3.61</v>
          </cell>
        </row>
        <row r="5823">
          <cell r="B5823">
            <v>102730</v>
          </cell>
          <cell r="C5823" t="str">
            <v>ARMAÇÃO DE MURO ALA E MURO TESTA UTILIZANDO AÇO CA-50 DE 10 MM - MONTAGEM. AF_07/2021</v>
          </cell>
          <cell r="D5823" t="str">
            <v>KG</v>
          </cell>
          <cell r="E5823">
            <v>11.94</v>
          </cell>
          <cell r="F5823">
            <v>12.13</v>
          </cell>
        </row>
        <row r="5824">
          <cell r="B5824">
            <v>102731</v>
          </cell>
          <cell r="C5824" t="str">
            <v>ARMAÇÃO DE MURO ALA E MURO TESTA UTILIZANDO AÇO CA-50 DE 12,5 MM - MONTAGEM. AF_07/2021</v>
          </cell>
          <cell r="D5824" t="str">
            <v>KG</v>
          </cell>
          <cell r="E5824">
            <v>10.01</v>
          </cell>
          <cell r="F5824">
            <v>10.15</v>
          </cell>
        </row>
        <row r="5825">
          <cell r="B5825">
            <v>102732</v>
          </cell>
          <cell r="C5825" t="str">
            <v>ARMAÇÃO DE MURO ALA E MURO TESTA UTILIZANDO AÇO CA-50 DE 16 MM - MONTAGEM. AF_07/2021</v>
          </cell>
          <cell r="D5825" t="str">
            <v>KG</v>
          </cell>
          <cell r="E5825">
            <v>9.43</v>
          </cell>
          <cell r="F5825">
            <v>9.52</v>
          </cell>
        </row>
        <row r="5826">
          <cell r="B5826">
            <v>102733</v>
          </cell>
          <cell r="C5826" t="str">
            <v>ARMAÇÃO DE MURO ALA E MURO TESTA UTILIZANDO AÇO CA-50 DE 20 MM - MONTAGEM. AF_07/2021</v>
          </cell>
          <cell r="D5826" t="str">
            <v>KG</v>
          </cell>
          <cell r="E5826">
            <v>10.51</v>
          </cell>
          <cell r="F5826">
            <v>10.57</v>
          </cell>
        </row>
        <row r="5827">
          <cell r="B5827">
            <v>102728</v>
          </cell>
          <cell r="C5827" t="str">
            <v>ARMAÇÃO DE MURO ALA E MURO TESTA UTILIZANDO AÇO CA-50 DE 6,3 MM - MONTAGEM. AF_07/2021</v>
          </cell>
          <cell r="D5827" t="str">
            <v>KG</v>
          </cell>
          <cell r="E5827">
            <v>14.42</v>
          </cell>
          <cell r="F5827">
            <v>14.81</v>
          </cell>
        </row>
        <row r="5828">
          <cell r="B5828">
            <v>102729</v>
          </cell>
          <cell r="C5828" t="str">
            <v>ARMAÇÃO DE MURO ALA E MURO TESTA UTILIZANDO AÇO CA-50 DE 8 MM - MONTAGEM. AF_07/2021</v>
          </cell>
          <cell r="D5828" t="str">
            <v>KG</v>
          </cell>
          <cell r="E5828">
            <v>13.42</v>
          </cell>
          <cell r="F5828">
            <v>13.7</v>
          </cell>
        </row>
        <row r="5829">
          <cell r="B5829">
            <v>102734</v>
          </cell>
          <cell r="C5829" t="str">
            <v>ARMAÇÃO DE SOLEIRA UTILIZANDO AÇO CA-50 DE 6,3 MM - MONTAGEM. AF_07/2021</v>
          </cell>
          <cell r="D5829" t="str">
            <v>KG</v>
          </cell>
          <cell r="E5829">
            <v>13.57</v>
          </cell>
          <cell r="F5829">
            <v>13.85</v>
          </cell>
        </row>
        <row r="5830">
          <cell r="B5830">
            <v>102735</v>
          </cell>
          <cell r="C5830" t="str">
            <v>ARMAÇÃO DE SOLEIRA UTILIZANDO AÇO CA-50 DE 8 MM - MONTAGEM. AF_07/2021</v>
          </cell>
          <cell r="D5830" t="str">
            <v>KG</v>
          </cell>
          <cell r="E5830">
            <v>12.64</v>
          </cell>
          <cell r="F5830">
            <v>12.85</v>
          </cell>
        </row>
        <row r="5831">
          <cell r="B5831">
            <v>102765</v>
          </cell>
          <cell r="C5831" t="str">
            <v>BOCA PARA BUEIRO DUPLO CELULAR 150 X 150 CM EM CONCRETO, ALAS COM ESCONSIDADE DE 30°, INCLUINDO FÔRMAS E MATERIAIS. AF_07/2021</v>
          </cell>
          <cell r="D5831" t="str">
            <v>UN</v>
          </cell>
          <cell r="E5831">
            <v>15559.98</v>
          </cell>
          <cell r="F5831">
            <v>15933.74</v>
          </cell>
        </row>
        <row r="5832">
          <cell r="B5832">
            <v>102795</v>
          </cell>
          <cell r="C5832" t="str">
            <v>BOCA PARA BUEIRO DUPLO CELULAR 150 X 150 CM EM GABIÃO, ALAS COM ESCONSIDADE DE 45°, INCLUINDO FÔRMAS E MATERIAIS. AF_07/2021</v>
          </cell>
          <cell r="D5832" t="str">
            <v>UN</v>
          </cell>
          <cell r="E5832">
            <v>27733.86</v>
          </cell>
          <cell r="F5832">
            <v>28328.25</v>
          </cell>
        </row>
        <row r="5833">
          <cell r="B5833">
            <v>102766</v>
          </cell>
          <cell r="C5833" t="str">
            <v>BOCA PARA BUEIRO DUPLO CELULAR 200 X 200 CM EM CONCRETO, ALAS COM ESCONSIDADE DE 30°, INCLUINDO FÔRMAS E MATERIAIS. AF_07/2021</v>
          </cell>
          <cell r="D5833" t="str">
            <v>UN</v>
          </cell>
          <cell r="E5833">
            <v>23436.11</v>
          </cell>
          <cell r="F5833">
            <v>23959.32</v>
          </cell>
        </row>
        <row r="5834">
          <cell r="B5834">
            <v>102796</v>
          </cell>
          <cell r="C5834" t="str">
            <v>BOCA PARA BUEIRO DUPLO CELULAR 200 X 200 CM EM GABIÃO, ALAS COM ESCONSIDADE DE 45°, INCLUINDO FÔRMAS E MATERIAIS. AF_07/2021</v>
          </cell>
          <cell r="D5834" t="str">
            <v>UN</v>
          </cell>
          <cell r="E5834">
            <v>44540.3</v>
          </cell>
          <cell r="F5834">
            <v>45443.64</v>
          </cell>
        </row>
        <row r="5835">
          <cell r="B5835">
            <v>102767</v>
          </cell>
          <cell r="C5835" t="str">
            <v>BOCA PARA BUEIRO DUPLO CELULAR 250 X 250 CM EM CONCRETO, ALAS COM ESCONSIDADE DE 30°, INCLUINDO FÔRMAS E MATERIAIS. AF_07/2021</v>
          </cell>
          <cell r="D5835" t="str">
            <v>UN</v>
          </cell>
          <cell r="E5835">
            <v>32795.9</v>
          </cell>
          <cell r="F5835">
            <v>33502.74</v>
          </cell>
        </row>
        <row r="5836">
          <cell r="B5836">
            <v>102797</v>
          </cell>
          <cell r="C5836" t="str">
            <v>BOCA PARA BUEIRO DUPLO CELULAR 250 X 250 CM EM GABIÃO, ALAS COM ESCONSIDADE DE 45°, INCLUINDO FÔRMAS E MATERIAIS. AF_07/2021</v>
          </cell>
          <cell r="D5836" t="str">
            <v>UN</v>
          </cell>
          <cell r="E5836">
            <v>63012.85</v>
          </cell>
          <cell r="F5836">
            <v>64263.19</v>
          </cell>
        </row>
        <row r="5837">
          <cell r="B5837">
            <v>102768</v>
          </cell>
          <cell r="C5837" t="str">
            <v>BOCA PARA BUEIRO DUPLO CELULAR 300 X 300 CM EM CONCRETO, ALAS COM ESCONSIDADE DE 30°, INCLUINDO FÔRMAS E MATERIAIS. AF_07/2021</v>
          </cell>
          <cell r="D5837" t="str">
            <v>UN</v>
          </cell>
          <cell r="E5837">
            <v>45822.6</v>
          </cell>
          <cell r="F5837">
            <v>46744.32</v>
          </cell>
        </row>
        <row r="5838">
          <cell r="B5838">
            <v>102798</v>
          </cell>
          <cell r="C5838" t="str">
            <v>BOCA PARA BUEIRO DUPLO CELULAR 300 X 300 CM EM GABIÃO, ALAS COM ESCONSIDADE DE 45°, INCLUINDO FÔRMAS E MATERIAIS. AF_07/2021</v>
          </cell>
          <cell r="D5838" t="str">
            <v>UN</v>
          </cell>
          <cell r="E5838">
            <v>77082.149999999994</v>
          </cell>
          <cell r="F5838">
            <v>78588.22</v>
          </cell>
        </row>
        <row r="5839">
          <cell r="B5839">
            <v>102744</v>
          </cell>
          <cell r="C5839" t="str">
            <v>BOCA PARA BUEIRO DUPLO TUBULAR D = 100 CM EM CONCRETO, ALAS COM ESCONSIDADE DE 0°, INCLUINDO FÔRMAS E MATERIAIS. AF_07/2021</v>
          </cell>
          <cell r="D5839" t="str">
            <v>UN</v>
          </cell>
          <cell r="E5839">
            <v>6527.29</v>
          </cell>
          <cell r="F5839">
            <v>6672.03</v>
          </cell>
        </row>
        <row r="5840">
          <cell r="B5840">
            <v>102755</v>
          </cell>
          <cell r="C5840" t="str">
            <v>BOCA PARA BUEIRO DUPLO TUBULAR D = 100 CM EM CONCRETO, ALAS COM ESCONSIDADE DE 30°, INCLUINDO FÔRMAS E MATERIAIS. AF_07/2021</v>
          </cell>
          <cell r="D5840" t="str">
            <v>UN</v>
          </cell>
          <cell r="E5840">
            <v>10091.14</v>
          </cell>
          <cell r="F5840">
            <v>10301.549999999999</v>
          </cell>
        </row>
        <row r="5841">
          <cell r="B5841">
            <v>102782</v>
          </cell>
          <cell r="C5841" t="str">
            <v>BOCA PARA BUEIRO DUPLO TUBULAR D = 100 CM EM GABIÃO, ALAS COM ESCONSIDADE DE 45°, INCLUINDO FÔRMAS E MATERIAIS. AF_07/2021</v>
          </cell>
          <cell r="D5841" t="str">
            <v>UN</v>
          </cell>
          <cell r="E5841">
            <v>13546.31</v>
          </cell>
          <cell r="F5841">
            <v>13841.84</v>
          </cell>
        </row>
        <row r="5842">
          <cell r="B5842">
            <v>102745</v>
          </cell>
          <cell r="C5842" t="str">
            <v>BOCA PARA BUEIRO DUPLO TUBULAR D = 120 CM EM CONCRETO, ALAS COM ESCONSIDADE DE 0°, INCLUINDO FÔRMAS E MATERIAIS. AF_07/2021</v>
          </cell>
          <cell r="D5842" t="str">
            <v>UN</v>
          </cell>
          <cell r="E5842">
            <v>9163.98</v>
          </cell>
          <cell r="F5842">
            <v>9362.66</v>
          </cell>
        </row>
        <row r="5843">
          <cell r="B5843">
            <v>102756</v>
          </cell>
          <cell r="C5843" t="str">
            <v>BOCA PARA BUEIRO DUPLO TUBULAR D = 120 CM EM CONCRETO, ALAS COM ESCONSIDADE DE 30°, INCLUINDO FÔRMAS E MATERIAIS. AF_07/2021</v>
          </cell>
          <cell r="D5843" t="str">
            <v>UN</v>
          </cell>
          <cell r="E5843">
            <v>14965.34</v>
          </cell>
          <cell r="F5843">
            <v>15268.37</v>
          </cell>
        </row>
        <row r="5844">
          <cell r="B5844">
            <v>102783</v>
          </cell>
          <cell r="C5844" t="str">
            <v>BOCA PARA BUEIRO DUPLO TUBULAR D = 120 CM EM GABIÃO, ALAS COM ESCONSIDADE DE 45°, INCLUINDO FÔRMAS E MATERIAIS. AF_07/2021</v>
          </cell>
          <cell r="D5844" t="str">
            <v>UN</v>
          </cell>
          <cell r="E5844">
            <v>17988.259999999998</v>
          </cell>
          <cell r="F5844">
            <v>18385.939999999999</v>
          </cell>
        </row>
        <row r="5845">
          <cell r="B5845">
            <v>102746</v>
          </cell>
          <cell r="C5845" t="str">
            <v>BOCA PARA BUEIRO DUPLO TUBULAR D = 150 CM EM CONCRETO, ALAS COM ESCONSIDADE DE 0°, INCLUINDO FÔRMAS E MATERIAIS. AF_07/2021</v>
          </cell>
          <cell r="D5845" t="str">
            <v>UN</v>
          </cell>
          <cell r="E5845">
            <v>15872.84</v>
          </cell>
          <cell r="F5845">
            <v>16208.55</v>
          </cell>
        </row>
        <row r="5846">
          <cell r="B5846">
            <v>102757</v>
          </cell>
          <cell r="C5846" t="str">
            <v>BOCA PARA BUEIRO DUPLO TUBULAR D = 150 CM EM CONCRETO, ALAS COM ESCONSIDADE DE 30°, INCLUINDO FÔRMAS E MATERIAIS. AF_07/2021</v>
          </cell>
          <cell r="D5846" t="str">
            <v>UN</v>
          </cell>
          <cell r="E5846">
            <v>27820.7</v>
          </cell>
          <cell r="F5846">
            <v>28367.43</v>
          </cell>
        </row>
        <row r="5847">
          <cell r="B5847">
            <v>102784</v>
          </cell>
          <cell r="C5847" t="str">
            <v>BOCA PARA BUEIRO DUPLO TUBULAR D = 150 CM EM GABIÃO, ALAS COM ESCONSIDADE DE 45°, INCLUINDO FÔRMAS E MATERIAIS. AF_07/2021</v>
          </cell>
          <cell r="D5847" t="str">
            <v>UN</v>
          </cell>
          <cell r="E5847">
            <v>27386.400000000001</v>
          </cell>
          <cell r="F5847">
            <v>27844.95</v>
          </cell>
        </row>
        <row r="5848">
          <cell r="B5848">
            <v>102779</v>
          </cell>
          <cell r="C5848" t="str">
            <v>BOCA PARA BUEIRO DUPLO TUBULAR D = 40 CM EM GABIÃO, ALAS COM ESCONSIDADE DE 45°, INCLUINDO FÔRMAS E MATERIAIS. AF_07/2021</v>
          </cell>
          <cell r="D5848" t="str">
            <v>UN</v>
          </cell>
          <cell r="E5848">
            <v>7172.88</v>
          </cell>
          <cell r="F5848">
            <v>7339.94</v>
          </cell>
        </row>
        <row r="5849">
          <cell r="B5849">
            <v>102780</v>
          </cell>
          <cell r="C5849" t="str">
            <v>BOCA PARA BUEIRO DUPLO TUBULAR D = 60 CM EM GABIÃO, ALAS COM ESCONSIDADE DE 45°, INCLUINDO FÔRMAS E MATERIAIS. AF_07/2021</v>
          </cell>
          <cell r="D5849" t="str">
            <v>UN</v>
          </cell>
          <cell r="E5849">
            <v>8252.1</v>
          </cell>
          <cell r="F5849">
            <v>8444.4</v>
          </cell>
        </row>
        <row r="5850">
          <cell r="B5850">
            <v>102743</v>
          </cell>
          <cell r="C5850" t="str">
            <v>BOCA PARA BUEIRO DUPLO TUBULAR D = 80 CM EM CONCRETO, ALAS COM ESCONSIDADE DE 0°, INCLUINDO FÔRMAS E MATERIAIS. AF_07/2021</v>
          </cell>
          <cell r="D5850" t="str">
            <v>UN</v>
          </cell>
          <cell r="E5850">
            <v>4363.18</v>
          </cell>
          <cell r="F5850">
            <v>4462.21</v>
          </cell>
        </row>
        <row r="5851">
          <cell r="B5851">
            <v>102781</v>
          </cell>
          <cell r="C5851" t="str">
            <v>BOCA PARA BUEIRO DUPLO TUBULAR D = 80 CM EM GABIÃO, ALAS COM ESCONSIDADE DE 45°, INCLUINDO FÔRMAS E MATERIAIS. AF_07/2021</v>
          </cell>
          <cell r="D5851" t="str">
            <v>UN</v>
          </cell>
          <cell r="E5851">
            <v>12249.85</v>
          </cell>
          <cell r="F5851">
            <v>12534.09</v>
          </cell>
        </row>
        <row r="5852">
          <cell r="B5852">
            <v>102761</v>
          </cell>
          <cell r="C5852" t="str">
            <v>BOCA PARA BUEIRO SIMPLES CELULAR 150 X 150 CM EM CONCRETO, ALAS COM ESCONSIDADE DE 30°, INCLUINDO FÔRMAS E MATERIAIS. AF_07/2021</v>
          </cell>
          <cell r="D5852" t="str">
            <v>UN</v>
          </cell>
          <cell r="E5852">
            <v>12473.53</v>
          </cell>
          <cell r="F5852">
            <v>12775.33</v>
          </cell>
        </row>
        <row r="5853">
          <cell r="B5853">
            <v>102791</v>
          </cell>
          <cell r="C5853" t="str">
            <v>BOCA PARA BUEIRO SIMPLES CELULAR 150 X 150 CM EM GABIÃO, ALAS COM ESCONSIDADE DE 45°, INCLUINDO FÔRMAS E MATERIAIS. AF_07/2021</v>
          </cell>
          <cell r="D5853" t="str">
            <v>UN</v>
          </cell>
          <cell r="E5853">
            <v>26005.22</v>
          </cell>
          <cell r="F5853">
            <v>26560.959999999999</v>
          </cell>
        </row>
        <row r="5854">
          <cell r="B5854">
            <v>102762</v>
          </cell>
          <cell r="C5854" t="str">
            <v>BOCA PARA BUEIRO SIMPLES CELULAR 200 X 200 CM EM CONCRETO, ALAS COM ESCONSIDADE DE 30°, INCLUINDO FÔRMAS E MATERIAIS. AF_07/2021</v>
          </cell>
          <cell r="D5854" t="str">
            <v>UN</v>
          </cell>
          <cell r="E5854">
            <v>19263.71</v>
          </cell>
          <cell r="F5854">
            <v>19696.79</v>
          </cell>
        </row>
        <row r="5855">
          <cell r="B5855">
            <v>102792</v>
          </cell>
          <cell r="C5855" t="str">
            <v>BOCA PARA BUEIRO SIMPLES CELULAR 200 X 200 CM EM GABIÃO, ALAS COM ESCONSIDADE DE 45°, INCLUINDO FÔRMAS E MATERIAIS. AF_07/2021</v>
          </cell>
          <cell r="D5855" t="str">
            <v>UN</v>
          </cell>
          <cell r="E5855">
            <v>42142.05</v>
          </cell>
          <cell r="F5855">
            <v>43000.39</v>
          </cell>
        </row>
        <row r="5856">
          <cell r="B5856">
            <v>102763</v>
          </cell>
          <cell r="C5856" t="str">
            <v>BOCA PARA BUEIRO SIMPLES CELULAR 250 X 250 CM EM CONCRETO, ALAS COM ESCONSIDADE DE 30°, INCLUINDO FÔRMAS E MATERIAIS. AF_07/2021</v>
          </cell>
          <cell r="D5856" t="str">
            <v>UN</v>
          </cell>
          <cell r="E5856">
            <v>26782.400000000001</v>
          </cell>
          <cell r="F5856">
            <v>27365.62</v>
          </cell>
        </row>
        <row r="5857">
          <cell r="B5857">
            <v>102793</v>
          </cell>
          <cell r="C5857" t="str">
            <v>BOCA PARA BUEIRO SIMPLES CELULAR 250 X 250 CM EM GABIÃO, ALAS COM ESCONSIDADE DE 45°, INCLUINDO FÔRMAS E MATERIAIS. AF_07/2021</v>
          </cell>
          <cell r="D5857" t="str">
            <v>UN</v>
          </cell>
          <cell r="E5857">
            <v>56458.22</v>
          </cell>
          <cell r="F5857">
            <v>57542.61</v>
          </cell>
        </row>
        <row r="5858">
          <cell r="B5858">
            <v>102764</v>
          </cell>
          <cell r="C5858" t="str">
            <v>BOCA PARA BUEIRO SIMPLES CELULAR 300 X 300 CM EM CONCRETO, ALAS COM ESCONSIDADE DE 30°, INCLUINDO FÔRMAS E MATERIAIS. AF_07/2021</v>
          </cell>
          <cell r="D5858" t="str">
            <v>UN</v>
          </cell>
          <cell r="E5858">
            <v>37754.449999999997</v>
          </cell>
          <cell r="F5858">
            <v>38522.550000000003</v>
          </cell>
        </row>
        <row r="5859">
          <cell r="B5859">
            <v>102794</v>
          </cell>
          <cell r="C5859" t="str">
            <v>BOCA PARA BUEIRO SIMPLES CELULAR 300 X 300 CM EM GABIÃO, ALAS COM ESCONSIDADE DE 45°, INCLUINDO FÔRMAS E MATERIAIS. AF_07/2021</v>
          </cell>
          <cell r="D5859" t="str">
            <v>UN</v>
          </cell>
          <cell r="E5859">
            <v>80817.84</v>
          </cell>
          <cell r="F5859">
            <v>82335.839999999997</v>
          </cell>
        </row>
        <row r="5860">
          <cell r="B5860">
            <v>102740</v>
          </cell>
          <cell r="C5860" t="str">
            <v>BOCA PARA BUEIRO SIMPLES TUBULAR D = 100 CM EM CONCRETO, ALAS COM ESCONSIDADE DE 0°, INCLUINDO FÔRMAS E MATERIAIS. AF_07/2021</v>
          </cell>
          <cell r="D5860" t="str">
            <v>UN</v>
          </cell>
          <cell r="E5860">
            <v>5377</v>
          </cell>
          <cell r="F5860">
            <v>5497.23</v>
          </cell>
        </row>
        <row r="5861">
          <cell r="B5861">
            <v>102752</v>
          </cell>
          <cell r="C5861" t="str">
            <v>BOCA PARA BUEIRO SIMPLES TUBULAR D = 100 CM EM CONCRETO, ALAS COM ESCONSIDADE DE 30°, INCLUINDO FÔRMAS E MATERIAIS. AF_07/2021</v>
          </cell>
          <cell r="D5861" t="str">
            <v>UN</v>
          </cell>
          <cell r="E5861">
            <v>7219.41</v>
          </cell>
          <cell r="F5861">
            <v>7373.8</v>
          </cell>
        </row>
        <row r="5862">
          <cell r="B5862">
            <v>102776</v>
          </cell>
          <cell r="C5862" t="str">
            <v>BOCA PARA BUEIRO SIMPLES TUBULAR D = 100 CM EM GABIÃO, ALAS COM ESCONSIDADE DE 45°, INCLUINDO FÔRMAS E MATERIAIS. AF_07/2021</v>
          </cell>
          <cell r="D5862" t="str">
            <v>UN</v>
          </cell>
          <cell r="E5862">
            <v>10726.44</v>
          </cell>
          <cell r="F5862">
            <v>10975.22</v>
          </cell>
        </row>
        <row r="5863">
          <cell r="B5863">
            <v>102741</v>
          </cell>
          <cell r="C5863" t="str">
            <v>BOCA PARA BUEIRO SIMPLES TUBULAR D = 120 CM EM CONCRETO, ALAS COM ESCONSIDADE DE 0°, INCLUINDO FÔRMAS E MATERIAIS. AF_07/2021</v>
          </cell>
          <cell r="D5863" t="str">
            <v>UN</v>
          </cell>
          <cell r="E5863">
            <v>7539.81</v>
          </cell>
          <cell r="F5863">
            <v>7704.79</v>
          </cell>
        </row>
        <row r="5864">
          <cell r="B5864">
            <v>102753</v>
          </cell>
          <cell r="C5864" t="str">
            <v>BOCA PARA BUEIRO SIMPLES TUBULAR D = 120 CM EM CONCRETO, ALAS COM ESCONSIDADE DE 30°, INCLUINDO FÔRMAS E MATERIAIS. AF_07/2021</v>
          </cell>
          <cell r="D5864" t="str">
            <v>UN</v>
          </cell>
          <cell r="E5864">
            <v>10673.27</v>
          </cell>
          <cell r="F5864">
            <v>10895.14</v>
          </cell>
        </row>
        <row r="5865">
          <cell r="B5865">
            <v>102777</v>
          </cell>
          <cell r="C5865" t="str">
            <v>BOCA PARA BUEIRO SIMPLES TUBULAR D = 120 CM EM GABIÃO, ALAS COM ESCONSIDADE DE 45°, INCLUINDO FÔRMAS E MATERIAIS. AF_07/2021</v>
          </cell>
          <cell r="D5865" t="str">
            <v>UN</v>
          </cell>
          <cell r="E5865">
            <v>16247.61</v>
          </cell>
          <cell r="F5865">
            <v>16623.78</v>
          </cell>
        </row>
        <row r="5866">
          <cell r="B5866">
            <v>102742</v>
          </cell>
          <cell r="C5866" t="str">
            <v>BOCA PARA BUEIRO SIMPLES TUBULAR D = 150 CM EM CONCRETO, ALAS COM ESCONSIDADE DE 0°, INCLUINDO FÔRMAS E MATERIAIS. AF_07/2021</v>
          </cell>
          <cell r="D5866" t="str">
            <v>UN</v>
          </cell>
          <cell r="E5866">
            <v>13044.73</v>
          </cell>
          <cell r="F5866">
            <v>13323.65</v>
          </cell>
        </row>
        <row r="5867">
          <cell r="B5867">
            <v>102754</v>
          </cell>
          <cell r="C5867" t="str">
            <v>BOCA PARA BUEIRO SIMPLES TUBULAR D = 150 CM EM CONCRETO, ALAS COM ESCONSIDADE DE 30°, INCLUINDO FÔRMAS E MATERIAIS. AF_07/2021</v>
          </cell>
          <cell r="D5867" t="str">
            <v>UN</v>
          </cell>
          <cell r="E5867">
            <v>20276.900000000001</v>
          </cell>
          <cell r="F5867">
            <v>20686.2</v>
          </cell>
        </row>
        <row r="5868">
          <cell r="B5868">
            <v>102778</v>
          </cell>
          <cell r="C5868" t="str">
            <v>BOCA PARA BUEIRO SIMPLES TUBULAR D = 150 CM EM GABIÃO, ALAS COM ESCONSIDADE DE 45°, INCLUINDO FÔRMAS E MATERIAIS. AF_07/2021</v>
          </cell>
          <cell r="D5868" t="str">
            <v>UN</v>
          </cell>
          <cell r="E5868">
            <v>23673.47</v>
          </cell>
          <cell r="F5868">
            <v>24104.560000000001</v>
          </cell>
        </row>
        <row r="5869">
          <cell r="B5869">
            <v>102737</v>
          </cell>
          <cell r="C5869" t="str">
            <v>BOCA PARA BUEIRO SIMPLES TUBULAR D = 40 CM EM CONCRETO, ALAS COM ESCONSIDADE DE 0°, INCLUINDO FÔRMAS E MATERIAIS. AF_07/2021</v>
          </cell>
          <cell r="D5869" t="str">
            <v>UN</v>
          </cell>
          <cell r="E5869">
            <v>1050.51</v>
          </cell>
          <cell r="F5869">
            <v>1076.1300000000001</v>
          </cell>
        </row>
        <row r="5870">
          <cell r="B5870">
            <v>102773</v>
          </cell>
          <cell r="C5870" t="str">
            <v>BOCA PARA BUEIRO SIMPLES TUBULAR D = 40 CM EM GABIÃO, ALAS COM ESCONSIDADE DE 45°, INCLUINDO FÔRMAS E MATERIAIS. AF_07/2021</v>
          </cell>
          <cell r="D5870" t="str">
            <v>UN</v>
          </cell>
          <cell r="E5870">
            <v>7172.88</v>
          </cell>
          <cell r="F5870">
            <v>7339.94</v>
          </cell>
        </row>
        <row r="5871">
          <cell r="B5871">
            <v>102738</v>
          </cell>
          <cell r="C5871" t="str">
            <v>BOCA PARA BUEIRO SIMPLES TUBULAR D = 60 CM EM CONCRETO, ALAS COM ESCONSIDADE DE 0°, INCLUINDO FÔRMAS E MATERIAIS. AF_07/2021</v>
          </cell>
          <cell r="D5871" t="str">
            <v>UN</v>
          </cell>
          <cell r="E5871">
            <v>2148.14</v>
          </cell>
          <cell r="F5871">
            <v>2198.35</v>
          </cell>
        </row>
        <row r="5872">
          <cell r="B5872">
            <v>102750</v>
          </cell>
          <cell r="C5872" t="str">
            <v>BOCA PARA BUEIRO SIMPLES TUBULAR D = 60 CM EM CONCRETO, ALAS COM ESCONSIDADE DE 30°, INCLUINDO FÔRMAS E MATERIAIS. AF_07/2021</v>
          </cell>
          <cell r="D5872" t="str">
            <v>UN</v>
          </cell>
          <cell r="E5872">
            <v>2617.69</v>
          </cell>
          <cell r="F5872">
            <v>2677.94</v>
          </cell>
        </row>
        <row r="5873">
          <cell r="B5873">
            <v>102774</v>
          </cell>
          <cell r="C5873" t="str">
            <v>BOCA PARA BUEIRO SIMPLES TUBULAR D = 60 CM EM GABIÃO, ALAS COM ESCONSIDADE DE 45°, INCLUINDO FÔRMAS E MATERIAIS. AF_07/2021</v>
          </cell>
          <cell r="D5873" t="str">
            <v>UN</v>
          </cell>
          <cell r="E5873">
            <v>7172.88</v>
          </cell>
          <cell r="F5873">
            <v>7339.94</v>
          </cell>
        </row>
        <row r="5874">
          <cell r="B5874">
            <v>102739</v>
          </cell>
          <cell r="C5874" t="str">
            <v>BOCA PARA BUEIRO SIMPLES TUBULAR D = 80 CM EM CONCRETO, ALAS COM ESCONSIDADE DE 0°, INCLUINDO FÔRMAS E MATERIAIS. AF_07/2021</v>
          </cell>
          <cell r="D5874" t="str">
            <v>UN</v>
          </cell>
          <cell r="E5874">
            <v>3591.55</v>
          </cell>
          <cell r="F5874">
            <v>3673.67</v>
          </cell>
        </row>
        <row r="5875">
          <cell r="B5875">
            <v>102751</v>
          </cell>
          <cell r="C5875" t="str">
            <v>BOCA PARA BUEIRO SIMPLES TUBULAR D = 80 CM EM CONCRETO, ALAS COM ESCONSIDADE DE 30°, INCLUINDO FÔRMAS E MATERIAIS. AF_07/2021</v>
          </cell>
          <cell r="D5875" t="str">
            <v>UN</v>
          </cell>
          <cell r="E5875">
            <v>4538.25</v>
          </cell>
          <cell r="F5875">
            <v>4638.43</v>
          </cell>
        </row>
        <row r="5876">
          <cell r="B5876">
            <v>102775</v>
          </cell>
          <cell r="C5876" t="str">
            <v>BOCA PARA BUEIRO SIMPLES TUBULAR D = 80 CM EM GABIÃO, ALAS COM ESCONSIDADE DE 45°, INCLUINDO FÔRMAS E MATERIAIS. AF_07/2021</v>
          </cell>
          <cell r="D5876" t="str">
            <v>UN</v>
          </cell>
          <cell r="E5876">
            <v>10726.44</v>
          </cell>
          <cell r="F5876">
            <v>10975.22</v>
          </cell>
        </row>
        <row r="5877">
          <cell r="B5877">
            <v>102769</v>
          </cell>
          <cell r="C5877" t="str">
            <v>BOCA PARA BUEIRO TRIPLO CELULAR 150 X 150 CM EM CONCRETO, ALAS COM ESCONSIDADE DE 30°, INCLUINDO FÔRMAS E MATERIAIS. AF_07/2021</v>
          </cell>
          <cell r="D5877" t="str">
            <v>UN</v>
          </cell>
          <cell r="E5877">
            <v>18022.330000000002</v>
          </cell>
          <cell r="F5877">
            <v>18445.39</v>
          </cell>
        </row>
        <row r="5878">
          <cell r="B5878">
            <v>102799</v>
          </cell>
          <cell r="C5878" t="str">
            <v>BOCA PARA BUEIRO TRIPLO CELULAR 150 X 150 CM EM GABIÃO, ALAS COM ESCONSIDADE DE 45°, INCLUINDO FÔRMAS E MATERIAIS. AF_07/2021</v>
          </cell>
          <cell r="D5878" t="str">
            <v>UN</v>
          </cell>
          <cell r="E5878">
            <v>28326.12</v>
          </cell>
          <cell r="F5878">
            <v>28934.13</v>
          </cell>
        </row>
        <row r="5879">
          <cell r="B5879">
            <v>102770</v>
          </cell>
          <cell r="C5879" t="str">
            <v>BOCA PARA BUEIRO TRIPLO CELULAR 200 X 200 CM EM CONCRETO, ALAS COM ESCONSIDADE DE 30°, INCLUINDO FÔRMAS E MATERIAIS. AF_07/2021</v>
          </cell>
          <cell r="D5879" t="str">
            <v>UN</v>
          </cell>
          <cell r="E5879">
            <v>27660.36</v>
          </cell>
          <cell r="F5879">
            <v>28274</v>
          </cell>
        </row>
        <row r="5880">
          <cell r="B5880">
            <v>102800</v>
          </cell>
          <cell r="C5880" t="str">
            <v>BOCA PARA BUEIRO TRIPLO CELULAR 200 X 200 CM EM GABIÃO, ALAS COM ESCONSIDADE DE 45°, INCLUINDO FÔRMAS E MATERIAIS. AF_07/2021</v>
          </cell>
          <cell r="D5880" t="str">
            <v>UN</v>
          </cell>
          <cell r="E5880">
            <v>48891.77</v>
          </cell>
          <cell r="F5880">
            <v>49887.39</v>
          </cell>
        </row>
        <row r="5881">
          <cell r="B5881">
            <v>102771</v>
          </cell>
          <cell r="C5881" t="str">
            <v>BOCA PARA BUEIRO TRIPLO CELULAR 250 X 250 CM EM CONCRETO, ALAS COM ESCONSIDADE DE 30°, INCLUINDO FÔRMAS E MATERIAIS. AF_07/2021</v>
          </cell>
          <cell r="D5881" t="str">
            <v>UN</v>
          </cell>
          <cell r="E5881">
            <v>38690.519999999997</v>
          </cell>
          <cell r="F5881">
            <v>39519.269999999997</v>
          </cell>
        </row>
        <row r="5882">
          <cell r="B5882">
            <v>102801</v>
          </cell>
          <cell r="C5882" t="str">
            <v>BOCA PARA BUEIRO TRIPLO CELULAR 250 X 250 CM EM GABIÃO, ALAS COM ESCONSIDADE DE 45°, INCLUINDO FÔRMAS E MATERIAIS. AF_07/2021</v>
          </cell>
          <cell r="D5882" t="str">
            <v>UN</v>
          </cell>
          <cell r="E5882">
            <v>68273.320000000007</v>
          </cell>
          <cell r="F5882">
            <v>69623.06</v>
          </cell>
        </row>
        <row r="5883">
          <cell r="B5883">
            <v>102772</v>
          </cell>
          <cell r="C5883" t="str">
            <v>BOCA PARA BUEIRO TRIPLO CELULAR 300 X 300 CM EM CONCRETO, ALAS COM ESCONSIDADE DE 30°, INCLUINDO FÔRMAS E MATERIAIS. AF_07/2021</v>
          </cell>
          <cell r="D5883" t="str">
            <v>UN</v>
          </cell>
          <cell r="E5883">
            <v>54431.31</v>
          </cell>
          <cell r="F5883">
            <v>55513.97</v>
          </cell>
        </row>
        <row r="5884">
          <cell r="B5884">
            <v>102802</v>
          </cell>
          <cell r="C5884" t="str">
            <v>BOCA PARA BUEIRO TRIPLO CELULAR 300 X 300 CM EM GABIÃO, ALAS COM ESCONSIDADE DE 45°, INCLUINDO FÔRMAS E MATERIAIS. AF_07/2021</v>
          </cell>
          <cell r="D5884" t="str">
            <v>UN</v>
          </cell>
          <cell r="E5884">
            <v>81844.070000000007</v>
          </cell>
          <cell r="F5884">
            <v>83448.81</v>
          </cell>
        </row>
        <row r="5885">
          <cell r="B5885">
            <v>102747</v>
          </cell>
          <cell r="C5885" t="str">
            <v>BOCA PARA BUEIRO TRIPLO TUBULAR D = 100 CM EM CONCRETO, ALAS COM ESCONSIDADE DE 0°, INCLUINDO FÔRMAS E MATERIAIS. AF_07/2021</v>
          </cell>
          <cell r="D5885" t="str">
            <v>UN</v>
          </cell>
          <cell r="E5885">
            <v>8111.12</v>
          </cell>
          <cell r="F5885">
            <v>8288.5499999999993</v>
          </cell>
        </row>
        <row r="5886">
          <cell r="B5886">
            <v>102758</v>
          </cell>
          <cell r="C5886" t="str">
            <v>BOCA PARA BUEIRO TRIPLO TUBULAR D = 100 CM EM CONCRETO, ALAS COM ESCONSIDADE DE 30°, INCLUINDO FÔRMAS E MATERIAIS. AF_07/2021</v>
          </cell>
          <cell r="D5886" t="str">
            <v>UN</v>
          </cell>
          <cell r="E5886">
            <v>12976.74</v>
          </cell>
          <cell r="F5886">
            <v>13243.45</v>
          </cell>
        </row>
        <row r="5887">
          <cell r="B5887">
            <v>102788</v>
          </cell>
          <cell r="C5887" t="str">
            <v>BOCA PARA BUEIRO TRIPLO TUBULAR D = 100 CM EM GABIÃO, ALAS COM ESCONSIDADE DE 45°, INCLUINDO FÔRMAS E MATERIAIS. AF_07/2021</v>
          </cell>
          <cell r="D5887" t="str">
            <v>UN</v>
          </cell>
          <cell r="E5887">
            <v>14800.21</v>
          </cell>
          <cell r="F5887">
            <v>15102.5</v>
          </cell>
        </row>
        <row r="5888">
          <cell r="B5888">
            <v>102748</v>
          </cell>
          <cell r="C5888" t="str">
            <v>BOCA PARA BUEIRO TRIPLO TUBULAR D = 120 CM EM CONCRETO, ALAS COM ESCONSIDADE DE 0°, INCLUINDO FÔRMAS E MATERIAIS. AF_07/2021</v>
          </cell>
          <cell r="D5888" t="str">
            <v>UN</v>
          </cell>
          <cell r="E5888">
            <v>11338.33</v>
          </cell>
          <cell r="F5888">
            <v>11581.01</v>
          </cell>
        </row>
        <row r="5889">
          <cell r="B5889">
            <v>102759</v>
          </cell>
          <cell r="C5889" t="str">
            <v>BOCA PARA BUEIRO TRIPLO TUBULAR D = 120 CM EM CONCRETO, ALAS COM ESCONSIDADE DE 30°, INCLUINDO FÔRMAS E MATERIAIS. AF_07/2021</v>
          </cell>
          <cell r="D5889" t="str">
            <v>UN</v>
          </cell>
          <cell r="E5889">
            <v>19278.46</v>
          </cell>
          <cell r="F5889">
            <v>19663.12</v>
          </cell>
        </row>
        <row r="5890">
          <cell r="B5890">
            <v>102789</v>
          </cell>
          <cell r="C5890" t="str">
            <v>BOCA PARA BUEIRO TRIPLO TUBULAR D = 120 CM EM GABIÃO, ALAS COM ESCONSIDADE DE 45°, INCLUINDO FÔRMAS E MATERIAIS. AF_07/2021</v>
          </cell>
          <cell r="D5890" t="str">
            <v>UN</v>
          </cell>
          <cell r="E5890">
            <v>19473.580000000002</v>
          </cell>
          <cell r="F5890">
            <v>19865.59</v>
          </cell>
        </row>
        <row r="5891">
          <cell r="B5891">
            <v>102749</v>
          </cell>
          <cell r="C5891" t="str">
            <v>BOCA PARA BUEIRO TRIPLO TUBULAR D = 150 CM EM CONCRETO, ALAS COM ESCONSIDADE DE 0°, INCLUINDO FÔRMAS E MATERIAIS. AF_07/2021</v>
          </cell>
          <cell r="D5891" t="str">
            <v>UN</v>
          </cell>
          <cell r="E5891">
            <v>19451.66</v>
          </cell>
          <cell r="F5891">
            <v>19857.71</v>
          </cell>
        </row>
        <row r="5892">
          <cell r="B5892">
            <v>102760</v>
          </cell>
          <cell r="C5892" t="str">
            <v>BOCA PARA BUEIRO TRIPLO TUBULAR D = 150 CM EM CONCRETO, ALAS COM ESCONSIDADE DE 30°, INCLUINDO FÔRMAS E MATERIAIS. AF_07/2021</v>
          </cell>
          <cell r="D5892" t="str">
            <v>UN</v>
          </cell>
          <cell r="E5892">
            <v>35508.300000000003</v>
          </cell>
          <cell r="F5892">
            <v>36195.9</v>
          </cell>
        </row>
        <row r="5893">
          <cell r="B5893">
            <v>102790</v>
          </cell>
          <cell r="C5893" t="str">
            <v>BOCA PARA BUEIRO TRIPLO TUBULAR D = 150 CM EM GABIÃO, ALAS COM ESCONSIDADE DE 45°, INCLUINDO FÔRMAS E MATERIAIS. AF_07/2021</v>
          </cell>
          <cell r="D5893" t="str">
            <v>UN</v>
          </cell>
          <cell r="E5893">
            <v>31808.58</v>
          </cell>
          <cell r="F5893">
            <v>32370.09</v>
          </cell>
        </row>
        <row r="5894">
          <cell r="B5894">
            <v>102785</v>
          </cell>
          <cell r="C5894" t="str">
            <v>BOCA PARA BUEIRO TRIPLO TUBULAR D = 40 CM EM GABIÃO, ALAS COM ESCONSIDADE DE 45°, INCLUINDO FÔRMAS E MATERIAIS. AF_07/2021</v>
          </cell>
          <cell r="D5894" t="str">
            <v>UN</v>
          </cell>
          <cell r="E5894">
            <v>8252.1</v>
          </cell>
          <cell r="F5894">
            <v>8444.4</v>
          </cell>
        </row>
        <row r="5895">
          <cell r="B5895">
            <v>102786</v>
          </cell>
          <cell r="C5895" t="str">
            <v>BOCA PARA BUEIRO TRIPLO TUBULAR D = 60 CM EM GABIÃO, ALAS COM ESCONSIDADE DE 45°, INCLUINDO FÔRMAS E MATERIAIS. AF_07/2021</v>
          </cell>
          <cell r="D5895" t="str">
            <v>UN</v>
          </cell>
          <cell r="E5895">
            <v>9104.36</v>
          </cell>
          <cell r="F5895">
            <v>9297.74</v>
          </cell>
        </row>
        <row r="5896">
          <cell r="B5896">
            <v>102787</v>
          </cell>
          <cell r="C5896" t="str">
            <v>BOCA PARA BUEIRO TRIPLO TUBULAR D = 80 CM EM GABIÃO, ALAS COM ESCONSIDADE DE 45°, INCLUINDO FÔRMAS E MATERIAIS. AF_07/2021</v>
          </cell>
          <cell r="D5896" t="str">
            <v>UN</v>
          </cell>
          <cell r="E5896">
            <v>13546.31</v>
          </cell>
          <cell r="F5896">
            <v>13841.84</v>
          </cell>
        </row>
        <row r="5897">
          <cell r="B5897">
            <v>102736</v>
          </cell>
          <cell r="C5897" t="str">
            <v>CONCRETAGEM DE BOCA PARA BUEIRO, FCK = 20 MPA, COM USO DE BOMBA - LANÇAMENTO, ADENSAMENTO E ACABAMENTO. AF_07/2021</v>
          </cell>
          <cell r="D5897" t="str">
            <v>M3</v>
          </cell>
          <cell r="E5897">
            <v>592.19000000000005</v>
          </cell>
          <cell r="F5897">
            <v>595.91</v>
          </cell>
        </row>
        <row r="5898">
          <cell r="B5898">
            <v>102727</v>
          </cell>
          <cell r="C5898" t="str">
            <v>FABRICAÇÃO, MONTAGEM E DESMONTAGEM DE FÔRMA PARA BOCA PARA BUEIRO, EM CHAPA DE MADEIRA COMPENSADA RESINADA, E = 17 MM, 2 UTILIZAÇÕES. AF_07/2021</v>
          </cell>
          <cell r="D5898" t="str">
            <v>M2</v>
          </cell>
          <cell r="E5898">
            <v>95.8</v>
          </cell>
          <cell r="F5898">
            <v>99.49</v>
          </cell>
        </row>
        <row r="5899">
          <cell r="B5899">
            <v>102112</v>
          </cell>
          <cell r="C5899" t="str">
            <v>BOMBA CENTRÍFUGA, MONOFÁSICA, 0,5 CV OU 0,49 HP, HM 6 A 20 M, Q 1,2 A 8,3 M3/H (NÃO INCLUI O FORNECIMENTO DA BOMBA). AF_12/2020</v>
          </cell>
          <cell r="D5899" t="str">
            <v>UN</v>
          </cell>
          <cell r="E5899">
            <v>134.81</v>
          </cell>
          <cell r="F5899">
            <v>145.76</v>
          </cell>
        </row>
        <row r="5900">
          <cell r="B5900">
            <v>102111</v>
          </cell>
          <cell r="C5900" t="str">
            <v>BOMBA CENTRÍFUGA, MONOFÁSICA, 0,5 CV OU 0,49 HP, HM 6 A 20 M, Q 1,2 A 8,3 M3/H - FORNECIMENTO E INSTALAÇÃO. AF_12/2020</v>
          </cell>
          <cell r="D5900" t="str">
            <v>UN</v>
          </cell>
          <cell r="E5900">
            <v>694.91</v>
          </cell>
          <cell r="F5900">
            <v>705.86</v>
          </cell>
        </row>
        <row r="5901">
          <cell r="B5901">
            <v>102114</v>
          </cell>
          <cell r="C5901" t="str">
            <v>BOMBA CENTRÍFUGA, TRIFÁSICA, 1 CV OU 0,99 HP, HM 14 A 40 M, Q 0,6 A 8,4 M3/H (NÃO INCLUI O FORNECIMENTO DA BOMBA). AF_12/2020</v>
          </cell>
          <cell r="D5901" t="str">
            <v>UN</v>
          </cell>
          <cell r="E5901">
            <v>138.19</v>
          </cell>
          <cell r="F5901">
            <v>149.43</v>
          </cell>
        </row>
        <row r="5902">
          <cell r="B5902">
            <v>102113</v>
          </cell>
          <cell r="C5902" t="str">
            <v>BOMBA CENTRÍFUGA, TRIFÁSICA, 1 CV OU 0,99 HP, HM 14 A 40 M, Q 0,6 A 8,4 M3/H - FORNECIMENTO E INSTALAÇÃO. AF_12/2020</v>
          </cell>
          <cell r="D5902" t="str">
            <v>UN</v>
          </cell>
          <cell r="E5902">
            <v>1082.3399999999999</v>
          </cell>
          <cell r="F5902">
            <v>1093.58</v>
          </cell>
        </row>
        <row r="5903">
          <cell r="B5903">
            <v>102117</v>
          </cell>
          <cell r="C5903" t="str">
            <v>BOMBA CENTRÍFUGA, TRIFÁSICA, 1,5 CV OU 1,48 HP (NÃO INCLUI O FORNECIMENTO DA BOMBA). AF_12/2020</v>
          </cell>
          <cell r="D5903" t="str">
            <v>UN</v>
          </cell>
          <cell r="E5903">
            <v>142.29</v>
          </cell>
          <cell r="F5903">
            <v>153.88</v>
          </cell>
        </row>
        <row r="5904">
          <cell r="B5904">
            <v>102116</v>
          </cell>
          <cell r="C5904" t="str">
            <v>BOMBA CENTRÍFUGA, TRIFÁSICA, 1,5 CV OU 1,48 HP, HM 10 A 24 M, Q 6,1 A 21,9 M3/H - FORNECIMENTO E INSTALAÇÃO. AF_12/2020</v>
          </cell>
          <cell r="D5904" t="str">
            <v>UN</v>
          </cell>
          <cell r="E5904">
            <v>1154.4100000000001</v>
          </cell>
          <cell r="F5904">
            <v>1166</v>
          </cell>
        </row>
        <row r="5905">
          <cell r="B5905">
            <v>102132</v>
          </cell>
          <cell r="C5905" t="str">
            <v>BOMBA CENTRÍFUGA, TRIFÁSICA, 1,5 CV OU 1,48 HP, HM 10 A 24 M, Q 6,1 A 21,9 M3/H, 2 UNIDADES, INCLUSO QUADRO ELÉTRICO - FORNECIMENTO E INSTALAÇÃO. AF_12/2020</v>
          </cell>
          <cell r="D5905" t="str">
            <v>UN</v>
          </cell>
          <cell r="E5905">
            <v>0</v>
          </cell>
          <cell r="F5905">
            <v>0</v>
          </cell>
        </row>
        <row r="5906">
          <cell r="B5906">
            <v>102115</v>
          </cell>
          <cell r="C5906" t="str">
            <v>BOMBA CENTRÍFUGA, TRIFÁSICA, 1,5 CV OU 1,48 HP, HM 10 A 70 M, Q 1,8 A 5,3 M3/H - FORNECIMENTO E INSTALAÇÃO. AF_12/2020</v>
          </cell>
          <cell r="D5906" t="str">
            <v>UN</v>
          </cell>
          <cell r="E5906">
            <v>1872.82</v>
          </cell>
          <cell r="F5906">
            <v>1888.84</v>
          </cell>
        </row>
        <row r="5907">
          <cell r="B5907">
            <v>102123</v>
          </cell>
          <cell r="C5907" t="str">
            <v>BOMBA CENTRÍFUGA, TRIFÁSICA, 10 CV OU 9,86 HP, HM 85 A 140 M, Q 4,2 A 14,9 M3/H (NÃO INCLUI O FORNECIMENTO DA BOMBA). AF_12/2020</v>
          </cell>
          <cell r="D5907" t="str">
            <v>UN</v>
          </cell>
          <cell r="E5907">
            <v>193.23</v>
          </cell>
          <cell r="F5907">
            <v>209.25</v>
          </cell>
        </row>
        <row r="5908">
          <cell r="B5908">
            <v>102122</v>
          </cell>
          <cell r="C5908" t="str">
            <v>BOMBA CENTRÍFUGA, TRIFÁSICA, 10 CV OU 9,86 HP, HM 85 A 140 M, Q 4,2 A 14,9 M3/H - FORNECIMENTO E INSTALAÇÃO. AF_12/2020</v>
          </cell>
          <cell r="D5908" t="str">
            <v>UN</v>
          </cell>
          <cell r="E5908">
            <v>5173.96</v>
          </cell>
          <cell r="F5908">
            <v>5189.9799999999996</v>
          </cell>
        </row>
        <row r="5909">
          <cell r="B5909">
            <v>102119</v>
          </cell>
          <cell r="C5909" t="str">
            <v>BOMBA CENTRÍFUGA, TRIFÁSICA, 3 CV OU 2,96 HP, HM 34 A 40 M, Q 8,6 A 14,8 M3/H (NÃO INCLUI O FORNECIMENTO DA BOMBA). AF_12/2020</v>
          </cell>
          <cell r="D5909" t="str">
            <v>UN</v>
          </cell>
          <cell r="E5909">
            <v>145.82</v>
          </cell>
          <cell r="F5909">
            <v>157.72</v>
          </cell>
        </row>
        <row r="5910">
          <cell r="B5910">
            <v>102118</v>
          </cell>
          <cell r="C5910" t="str">
            <v>BOMBA CENTRÍFUGA, TRIFÁSICA, 3 CV OU 2,96 HP, HM 34 A 40 M, Q 8,6 A 14,8 M3/H - FORNECIMENTO E INSTALAÇÃO. AF_12/2020</v>
          </cell>
          <cell r="D5910" t="str">
            <v>UN</v>
          </cell>
          <cell r="E5910">
            <v>1558.05</v>
          </cell>
          <cell r="F5910">
            <v>1569.95</v>
          </cell>
        </row>
        <row r="5911">
          <cell r="B5911">
            <v>102133</v>
          </cell>
          <cell r="C5911" t="str">
            <v>BOMBA CENTRÍFUGA, TRIFÁSICA, 3 CV OU 2,96 HP, HM 34 A 40 M, Q 8,6 A 14,8 M3/H, 2 UNIDADES, INCLUSO QUADRO ELÉTRICO - FORNECIMENTO E INSTALAÇÃO. AF_12/2020</v>
          </cell>
          <cell r="D5911" t="str">
            <v>UN</v>
          </cell>
          <cell r="E5911">
            <v>0</v>
          </cell>
          <cell r="F5911">
            <v>0</v>
          </cell>
        </row>
        <row r="5912">
          <cell r="B5912">
            <v>102127</v>
          </cell>
          <cell r="C5912" t="str">
            <v>BOMBA SUBMERSÍVEL, TRIFÁSICA, 3,80 CV OU 3,75 HP, HM 5 A 25,5 M, Q 3,6 A 61,2 M3/H (NÃO INCLUI O FORNECIMENTO DA BOMBA). AF_12/2020</v>
          </cell>
          <cell r="D5912" t="str">
            <v>UN</v>
          </cell>
          <cell r="E5912">
            <v>0</v>
          </cell>
          <cell r="F5912">
            <v>0</v>
          </cell>
        </row>
        <row r="5913">
          <cell r="B5913">
            <v>102126</v>
          </cell>
          <cell r="C5913" t="str">
            <v>BOMBA SUBMERSÍVEL, TRIFÁSICA, 3,80 CV OU 3,75 HP, HM 5 A 25,5 M, Q 3,6 A 61,2 M3/H - FORNECIMENTO E INSTALAÇÃO. AF_12/2020</v>
          </cell>
          <cell r="D5913" t="str">
            <v>UN</v>
          </cell>
          <cell r="E5913">
            <v>0</v>
          </cell>
          <cell r="F5913">
            <v>0</v>
          </cell>
        </row>
        <row r="5914">
          <cell r="B5914">
            <v>102137</v>
          </cell>
          <cell r="C5914" t="str">
            <v>CHAVE DE BOIA AUTOMÁTICA SUPERIOR/INFERIOR 15A/250V - FORNECIMENTO E INSTALAÇÃO. AF_12/2020</v>
          </cell>
          <cell r="D5914" t="str">
            <v>UN</v>
          </cell>
          <cell r="E5914">
            <v>84.33</v>
          </cell>
          <cell r="F5914">
            <v>86.96</v>
          </cell>
        </row>
        <row r="5915">
          <cell r="B5915">
            <v>102136</v>
          </cell>
          <cell r="C5915" t="str">
            <v>INSTALAÇÃO DE QUADRO ELÉTRICO PARA BOMBAS TRIFÁSICAS ATÉ 25 CV (NÃO INCLUI O FORNECIMENTO DO QUADRO). AF_12/2020</v>
          </cell>
          <cell r="D5915" t="str">
            <v>UN</v>
          </cell>
          <cell r="E5915">
            <v>70.08</v>
          </cell>
          <cell r="F5915">
            <v>75.91</v>
          </cell>
        </row>
        <row r="5916">
          <cell r="B5916">
            <v>102121</v>
          </cell>
          <cell r="C5916" t="str">
            <v>MOTO BOMBA HORIZONTAL ATÉ 10 CV, HM 75 A 80 M, Q 25,4 A 48 (NÃO INCLUI O FORNECIMENTO DA BOMBA). AF_12/2020</v>
          </cell>
          <cell r="D5916" t="str">
            <v>UN</v>
          </cell>
          <cell r="E5916">
            <v>182.73</v>
          </cell>
          <cell r="F5916">
            <v>197.82</v>
          </cell>
        </row>
        <row r="5917">
          <cell r="B5917">
            <v>102120</v>
          </cell>
          <cell r="C5917" t="str">
            <v>MOTO BOMBA HORIZONTAL ATÉ 10 CV, HM 75 A 80 M, Q 25,4 A 48 - FORNECIMENTO E INSTALAÇÃO. AF_12/2020</v>
          </cell>
          <cell r="D5917" t="str">
            <v>UN</v>
          </cell>
          <cell r="E5917">
            <v>0</v>
          </cell>
          <cell r="F5917">
            <v>0</v>
          </cell>
        </row>
        <row r="5918">
          <cell r="B5918">
            <v>102138</v>
          </cell>
          <cell r="C5918" t="str">
            <v>MOTO BOMBA HORIZONTAL DE 12,5 A 25 CV, HM 140 M (NÃO INCLUI O FORNECIMENTO DA BOMBA). AF_12/2020</v>
          </cell>
          <cell r="D5918" t="str">
            <v>UN</v>
          </cell>
          <cell r="E5918">
            <v>210.34</v>
          </cell>
          <cell r="F5918">
            <v>227.85</v>
          </cell>
        </row>
        <row r="5919">
          <cell r="B5919">
            <v>102334</v>
          </cell>
          <cell r="C5919" t="str">
            <v>MOTO BOMBA HORIZONTAL DE 12,5 A 25CV, HM 140 M - FORNECIMENTO E INSTALAÇÃO. AF_12/2020</v>
          </cell>
          <cell r="D5919" t="str">
            <v>UN</v>
          </cell>
          <cell r="E5919">
            <v>0</v>
          </cell>
          <cell r="F5919">
            <v>0</v>
          </cell>
        </row>
        <row r="5920">
          <cell r="B5920">
            <v>102129</v>
          </cell>
          <cell r="C5920" t="str">
            <v>MOTO BOMBA SUBMERSÍVEL ATÉ 10 CV, HM 21 M (NÃO INCLUI O FORNECIMENTO DA BOMBA). AF_12/2020</v>
          </cell>
          <cell r="D5920" t="str">
            <v>UN</v>
          </cell>
          <cell r="E5920">
            <v>0</v>
          </cell>
          <cell r="F5920">
            <v>0</v>
          </cell>
        </row>
        <row r="5921">
          <cell r="B5921">
            <v>102128</v>
          </cell>
          <cell r="C5921" t="str">
            <v>MOTO BOMBA SUBMERSÍVEL ATÉ 10 CV, HM 21 M - FORNECIMENTO E INSTALAÇÃO. AF_12/2020</v>
          </cell>
          <cell r="D5921" t="str">
            <v>UN</v>
          </cell>
          <cell r="E5921">
            <v>0</v>
          </cell>
          <cell r="F5921">
            <v>0</v>
          </cell>
        </row>
        <row r="5922">
          <cell r="B5922">
            <v>102131</v>
          </cell>
          <cell r="C5922" t="str">
            <v>MOTO BOMBA SUBMERSÍVEL DE 11 A 25 CV, HM 33 M (NÃO INCLUI O FORNECIMENTO DA BOMBA). AF_12/2020</v>
          </cell>
          <cell r="D5922" t="str">
            <v>UN</v>
          </cell>
          <cell r="E5922">
            <v>0</v>
          </cell>
          <cell r="F5922">
            <v>0</v>
          </cell>
        </row>
        <row r="5923">
          <cell r="B5923">
            <v>102130</v>
          </cell>
          <cell r="C5923" t="str">
            <v>MOTO BOMBA SUBMERSÍVEL DE 11 A 25 CV, HM 33 M - FORNECIMENTO E INSTALAÇÃO. AF_12/2020</v>
          </cell>
          <cell r="D5923" t="str">
            <v>UN</v>
          </cell>
          <cell r="E5923">
            <v>0</v>
          </cell>
          <cell r="F5923">
            <v>0</v>
          </cell>
        </row>
        <row r="5924">
          <cell r="B5924">
            <v>102134</v>
          </cell>
          <cell r="C5924" t="str">
            <v>QUADRO ELÉTRICO PARA 2 BOMBAS CENTRÍFUGAS TRIFÁSICAS 1,5 CV - FORNECIMENTO E INSTALAÇÃO. AF_12/2020</v>
          </cell>
          <cell r="D5924" t="str">
            <v>UN</v>
          </cell>
          <cell r="E5924">
            <v>0</v>
          </cell>
          <cell r="F5924">
            <v>0</v>
          </cell>
        </row>
        <row r="5925">
          <cell r="B5925">
            <v>102135</v>
          </cell>
          <cell r="C5925" t="str">
            <v>QUADRO ELÉTRICO PARA 2 BOMBAS CENTRÍFUGAS TRIFÁSICAS 3 CV - FORNECIMENTO E INSTALAÇÃO. AF_12/2020</v>
          </cell>
          <cell r="D5925" t="str">
            <v>UN</v>
          </cell>
          <cell r="E5925">
            <v>0</v>
          </cell>
          <cell r="F5925">
            <v>0</v>
          </cell>
        </row>
        <row r="5926">
          <cell r="B5926">
            <v>104941</v>
          </cell>
          <cell r="C5926" t="str">
            <v>FORNECIMENTO E INSTALAÇÃO DE BRISE DE ALUMÍNIO B57, COM PINTURA ELETROSTÁTICA BRANCA, ACABAMENTO LISO, FIXADO EM PORTA-PAINEL RANHURADO. AF_03/2024</v>
          </cell>
          <cell r="D5926" t="str">
            <v>M2</v>
          </cell>
          <cell r="E5926">
            <v>0</v>
          </cell>
          <cell r="F5926">
            <v>0</v>
          </cell>
        </row>
        <row r="5927">
          <cell r="B5927">
            <v>104942</v>
          </cell>
          <cell r="C5927" t="str">
            <v>FORNECIMENTO E INSTALAÇÃO DE BRISE DE ALUZINC SL4, COM PINTURA ELETROSTÁTICA BRANCA, INCLINAÇÃO DE 45°, ACABAMENTO LISO, FIXADO EM PORTA-PAINEL RANHURADO. AF_03/2024</v>
          </cell>
          <cell r="D5927" t="str">
            <v>M2</v>
          </cell>
          <cell r="E5927">
            <v>0</v>
          </cell>
          <cell r="F5927">
            <v>0</v>
          </cell>
        </row>
        <row r="5928">
          <cell r="B5928">
            <v>104940</v>
          </cell>
          <cell r="C5928" t="str">
            <v>FORNECIMENTO E INSTALAÇÃO DE CAIXA DE ALUMÍNIO PROTETORA PARA CONDENSADORA DE AR-CONDICIONADO, PINTURA ELETROSTÁTICA BRANCA, DIMENSÕES 100 CM X 78 CM X 50 CM. AF_03/2024</v>
          </cell>
          <cell r="D5928" t="str">
            <v>UN</v>
          </cell>
          <cell r="E5928">
            <v>0</v>
          </cell>
          <cell r="F5928">
            <v>0</v>
          </cell>
        </row>
        <row r="5929">
          <cell r="B5929">
            <v>104943</v>
          </cell>
          <cell r="C5929" t="str">
            <v>FORNECIMENTO E INSTALAÇÃO DE CONJUNTO DE BRISE EM REQUADRO DE ALUMÍNIO DESLIZANTE, COM PERFIS INTERNOS TUBULARES FIXOS, COM PINTURA ELETROSTÁTICA BRANCA, ACABAMENTO, 150 CM X 265 CM. AF_03/2024</v>
          </cell>
          <cell r="D5929" t="str">
            <v>M2</v>
          </cell>
          <cell r="E5929">
            <v>0</v>
          </cell>
          <cell r="F5929">
            <v>0</v>
          </cell>
        </row>
        <row r="5930">
          <cell r="B5930">
            <v>101801</v>
          </cell>
          <cell r="C5930" t="str">
            <v>CAIXA COM GRELHA RETANGULAR DE FERRO FUNDIDO, EM ALVENARIA COM BLOCOS DE CONCRETO, DIMENSÕES INTERNAS: 0,30 X 1,00 X 1,00. AF_12/2020</v>
          </cell>
          <cell r="D5930" t="str">
            <v>UN</v>
          </cell>
          <cell r="E5930">
            <v>1013.67</v>
          </cell>
          <cell r="F5930">
            <v>1039.3599999999999</v>
          </cell>
        </row>
        <row r="5931">
          <cell r="B5931">
            <v>101800</v>
          </cell>
          <cell r="C5931" t="str">
            <v>CAIXA COM GRELHA RETANGULAR DE FERRO FUNDIDO, EM ALVENARIA COM TIJOLOS CERÂMICOS MACIÇOS, DIMENSÕES INTERNAS: 0,30 X 1,00 X 1,00. AF_12/2020</v>
          </cell>
          <cell r="D5931" t="str">
            <v>UN</v>
          </cell>
          <cell r="E5931">
            <v>1348.08</v>
          </cell>
          <cell r="F5931">
            <v>1389.29</v>
          </cell>
        </row>
        <row r="5932">
          <cell r="B5932">
            <v>98108</v>
          </cell>
          <cell r="C5932" t="str">
            <v>CAIXA DE GORDURA DUPLA (CAPACIDADE: 126 L), RETANGULAR, EM ALVENARIA COM BLOCOS DE CONCRETO, DIMENSÕES INTERNAS = 0,4X0,7 M, ALTURA INTERNA = 0,8 M. AF_12/2020</v>
          </cell>
          <cell r="D5932" t="str">
            <v>UN</v>
          </cell>
          <cell r="E5932">
            <v>471.03</v>
          </cell>
          <cell r="F5932">
            <v>493.92</v>
          </cell>
        </row>
        <row r="5933">
          <cell r="B5933">
            <v>98105</v>
          </cell>
          <cell r="C5933" t="str">
            <v>CAIXA DE GORDURA DUPLA (CAPACIDADE: 126 L), RETANGULAR, EM ALVENARIA COM TIJOLOS CERÂMICOS MACIÇOS, DIMENSÕES INTERNAS = 0,4X0,7 M, ALTURA INTERNA = 0,8 M. AF_12/2020</v>
          </cell>
          <cell r="D5933" t="str">
            <v>UN</v>
          </cell>
          <cell r="E5933">
            <v>589.86</v>
          </cell>
          <cell r="F5933">
            <v>620.01</v>
          </cell>
        </row>
        <row r="5934">
          <cell r="B5934">
            <v>98109</v>
          </cell>
          <cell r="C5934" t="str">
            <v>CAIXA DE GORDURA ESPECIAL (CAPACIDADE: 312 L - PARA ATÉ 146 PESSOAS SERVIDAS NO PICO), RETANGULAR, EM ALVENARIA COM BLOCOS DE CONCRETO, DIMENSÕES INTERNAS = 0,4X1,2 M, ALTURA INTERNA = 1 M. AF_12/2020</v>
          </cell>
          <cell r="D5934" t="str">
            <v>UN</v>
          </cell>
          <cell r="E5934">
            <v>765.16</v>
          </cell>
          <cell r="F5934">
            <v>802.1</v>
          </cell>
        </row>
        <row r="5935">
          <cell r="B5935">
            <v>98106</v>
          </cell>
          <cell r="C5935" t="str">
            <v>CAIXA DE GORDURA ESPECIAL (CAPACIDADE: 312 L - PARA ATÉ 146 PESSOAS SERVIDAS NO PICO), RETANGULAR, EM ALVENARIA COM TIJOLOS CERÂMICOS MACIÇOS, DIMENSÕES INTERNAS = 0,4X1,2 M, ALTURA INTERNA = 1 M. AF_12/2020</v>
          </cell>
          <cell r="D5935" t="str">
            <v>UN</v>
          </cell>
          <cell r="E5935">
            <v>971.38</v>
          </cell>
          <cell r="F5935">
            <v>1020.84</v>
          </cell>
        </row>
        <row r="5936">
          <cell r="B5936">
            <v>98110</v>
          </cell>
          <cell r="C5936" t="str">
            <v>CAIXA DE GORDURA PEQUENA (CAPACIDADE: 19 L), CIRCULAR, EM PVC, DIÂMETRO INTERNO= 0,3 M. AF_12/2020</v>
          </cell>
          <cell r="D5936" t="str">
            <v>UN</v>
          </cell>
          <cell r="E5936">
            <v>302.11</v>
          </cell>
          <cell r="F5936">
            <v>303.29000000000002</v>
          </cell>
        </row>
        <row r="5937">
          <cell r="B5937">
            <v>98107</v>
          </cell>
          <cell r="C5937" t="str">
            <v>CAIXA DE GORDURA SIMPLES (CAPACIDADE: 36 L), RETANGULAR, EM ALVENARIA COM BLOCOS DE CONCRETO, DIMENSÕES INTERNAS = 0,2X0,4 M, ALTURA INTERNA = 0,8 M. AF_12/2020</v>
          </cell>
          <cell r="D5937" t="str">
            <v>UN</v>
          </cell>
          <cell r="E5937">
            <v>263.81</v>
          </cell>
          <cell r="F5937">
            <v>276.42</v>
          </cell>
        </row>
        <row r="5938">
          <cell r="B5938">
            <v>98104</v>
          </cell>
          <cell r="C5938" t="str">
            <v>CAIXA DE GORDURA SIMPLES (CAPACIDADE: 36L), RETANGULAR, EM ALVENARIA COM TIJOLOS CERÂMICOS MACIÇOS, DIMENSÕES INTERNAS = 0,2X0,4 M, ALTURA INTERNA = 0,8 M. AF_12/2020</v>
          </cell>
          <cell r="D5938" t="str">
            <v>UN</v>
          </cell>
          <cell r="E5938">
            <v>337.37</v>
          </cell>
          <cell r="F5938">
            <v>354.49</v>
          </cell>
        </row>
        <row r="5939">
          <cell r="B5939">
            <v>98102</v>
          </cell>
          <cell r="C5939" t="str">
            <v>CAIXA DE GORDURA SIMPLES, CIRCULAR, EM CONCRETO PRÉ-MOLDADO, DIÂMETRO INTERNO = 0,4 M, ALTURA INTERNA = 0,4 M. AF_12/2020</v>
          </cell>
          <cell r="D5939" t="str">
            <v>UN</v>
          </cell>
          <cell r="E5939">
            <v>132.4</v>
          </cell>
          <cell r="F5939">
            <v>132.83000000000001</v>
          </cell>
        </row>
        <row r="5940">
          <cell r="B5940">
            <v>98111</v>
          </cell>
          <cell r="C5940" t="str">
            <v>CAIXA DE INSPEÇÃO PARA ATERRAMENTO, CIRCULAR, EM POLIETILENO, DIÂMETRO INTERNO = 0,3 M. AF_12/2020</v>
          </cell>
          <cell r="D5940" t="str">
            <v>UN</v>
          </cell>
          <cell r="E5940">
            <v>42.66</v>
          </cell>
          <cell r="F5940">
            <v>43.31</v>
          </cell>
        </row>
        <row r="5941">
          <cell r="B5941">
            <v>97891</v>
          </cell>
          <cell r="C5941" t="str">
            <v>CAIXA ENTERRADA ELÉTRICA RETANGULAR, EM ALVENARIA COM BLOCOS DE CONCRETO, FUNDO COM BRITA, DIMENSÕES INTERNAS: 0,4X0,4X0,4 M. AF_12/2020</v>
          </cell>
          <cell r="D5941" t="str">
            <v>UN</v>
          </cell>
          <cell r="E5941">
            <v>195.82</v>
          </cell>
          <cell r="F5941">
            <v>205.71</v>
          </cell>
        </row>
        <row r="5942">
          <cell r="B5942">
            <v>97892</v>
          </cell>
          <cell r="C5942" t="str">
            <v>CAIXA ENTERRADA ELÉTRICA RETANGULAR, EM ALVENARIA COM BLOCOS DE CONCRETO, FUNDO COM BRITA, DIMENSÕES INTERNAS: 0,6X0,6X0,6 M. AF_12/2020</v>
          </cell>
          <cell r="D5942" t="str">
            <v>UN</v>
          </cell>
          <cell r="E5942">
            <v>368.03</v>
          </cell>
          <cell r="F5942">
            <v>385.76</v>
          </cell>
        </row>
        <row r="5943">
          <cell r="B5943">
            <v>97893</v>
          </cell>
          <cell r="C5943" t="str">
            <v>CAIXA ENTERRADA ELÉTRICA RETANGULAR, EM ALVENARIA COM BLOCOS DE CONCRETO, FUNDO COM BRITA, DIMENSÕES INTERNAS: 0,8X0,8X0,6 M. AF_12/2020</v>
          </cell>
          <cell r="D5943" t="str">
            <v>UN</v>
          </cell>
          <cell r="E5943">
            <v>508.42</v>
          </cell>
          <cell r="F5943">
            <v>533.05999999999995</v>
          </cell>
        </row>
        <row r="5944">
          <cell r="B5944">
            <v>97894</v>
          </cell>
          <cell r="C5944" t="str">
            <v>CAIXA ENTERRADA ELÉTRICA RETANGULAR, EM ALVENARIA COM BLOCOS DE CONCRETO, FUNDO COM BRITA, DIMENSÕES INTERNAS: 1X1X0,6 M. AF_12/2020</v>
          </cell>
          <cell r="D5944" t="str">
            <v>UN</v>
          </cell>
          <cell r="E5944">
            <v>568.08000000000004</v>
          </cell>
          <cell r="F5944">
            <v>591.67999999999995</v>
          </cell>
        </row>
        <row r="5945">
          <cell r="B5945">
            <v>97886</v>
          </cell>
          <cell r="C5945" t="str">
            <v>CAIXA ENTERRADA ELÉTRICA RETANGULAR, EM ALVENARIA COM TIJOLOS CERÂMICOS MACIÇOS, FUNDO COM BRITA, DIMENSÕES INTERNAS: 0,3X0,3X0,3 M. AF_12/2020</v>
          </cell>
          <cell r="D5945" t="str">
            <v>UN</v>
          </cell>
          <cell r="E5945">
            <v>153.79</v>
          </cell>
          <cell r="F5945">
            <v>161.88</v>
          </cell>
        </row>
        <row r="5946">
          <cell r="B5946">
            <v>97887</v>
          </cell>
          <cell r="C5946" t="str">
            <v>CAIXA ENTERRADA ELÉTRICA RETANGULAR, EM ALVENARIA COM TIJOLOS CERÂMICOS MACIÇOS, FUNDO COM BRITA, DIMENSÕES INTERNAS: 0,4X0,4X0,4 M. AF_12/2020</v>
          </cell>
          <cell r="D5946" t="str">
            <v>UN</v>
          </cell>
          <cell r="E5946">
            <v>241.87</v>
          </cell>
          <cell r="F5946">
            <v>254.56</v>
          </cell>
        </row>
        <row r="5947">
          <cell r="B5947">
            <v>97888</v>
          </cell>
          <cell r="C5947" t="str">
            <v>CAIXA ENTERRADA ELÉTRICA RETANGULAR, EM ALVENARIA COM TIJOLOS CERÂMICOS MACIÇOS, FUNDO COM BRITA, DIMENSÕES INTERNAS: 0,6X0,6X0,6 M. AF_12/2020</v>
          </cell>
          <cell r="D5947" t="str">
            <v>UN</v>
          </cell>
          <cell r="E5947">
            <v>465.37</v>
          </cell>
          <cell r="F5947">
            <v>489.02</v>
          </cell>
        </row>
        <row r="5948">
          <cell r="B5948">
            <v>97889</v>
          </cell>
          <cell r="C5948" t="str">
            <v>CAIXA ENTERRADA ELÉTRICA RETANGULAR, EM ALVENARIA COM TIJOLOS CERÂMICOS MACIÇOS, FUNDO COM BRITA, DIMENSÕES INTERNAS: 0,8X0,8X0,6 M. AF_12/2020</v>
          </cell>
          <cell r="D5948" t="str">
            <v>UN</v>
          </cell>
          <cell r="E5948">
            <v>632.59</v>
          </cell>
          <cell r="F5948">
            <v>664.76</v>
          </cell>
        </row>
        <row r="5949">
          <cell r="B5949">
            <v>97890</v>
          </cell>
          <cell r="C5949" t="str">
            <v>CAIXA ENTERRADA ELÉTRICA RETANGULAR, EM ALVENARIA COM TIJOLOS CERÂMICOS MACIÇOS, FUNDO COM BRITA, DIMENSÕES INTERNAS: 1X1X0,6 M. AF_12/2020</v>
          </cell>
          <cell r="D5949" t="str">
            <v>UN</v>
          </cell>
          <cell r="E5949">
            <v>718.53</v>
          </cell>
          <cell r="F5949">
            <v>751.25</v>
          </cell>
        </row>
        <row r="5950">
          <cell r="B5950">
            <v>97881</v>
          </cell>
          <cell r="C5950" t="str">
            <v>CAIXA ENTERRADA ELÉTRICA RETANGULAR, EM CONCRETO PRÉ-MOLDADO, FUNDO COM BRITA, DIMENSÕES INTERNAS: 0,3X0,3X0,3 M. AF_12/2020</v>
          </cell>
          <cell r="D5950" t="str">
            <v>UN</v>
          </cell>
          <cell r="E5950">
            <v>108.99</v>
          </cell>
          <cell r="F5950">
            <v>111.17</v>
          </cell>
        </row>
        <row r="5951">
          <cell r="B5951">
            <v>97882</v>
          </cell>
          <cell r="C5951" t="str">
            <v>CAIXA ENTERRADA ELÉTRICA RETANGULAR, EM CONCRETO PRÉ-MOLDADO, FUNDO COM BRITA, DIMENSÕES INTERNAS: 0,4X0,4X0,4 M. AF_12/2020</v>
          </cell>
          <cell r="D5951" t="str">
            <v>UN</v>
          </cell>
          <cell r="E5951">
            <v>170.76</v>
          </cell>
          <cell r="F5951">
            <v>173.88</v>
          </cell>
        </row>
        <row r="5952">
          <cell r="B5952">
            <v>97883</v>
          </cell>
          <cell r="C5952" t="str">
            <v>CAIXA ENTERRADA ELÉTRICA RETANGULAR, EM CONCRETO PRÉ-MOLDADO, FUNDO COM BRITA, DIMENSÕES INTERNAS: 0,6X0,6X0,5 M. AF_12/2020</v>
          </cell>
          <cell r="D5952" t="str">
            <v>UN</v>
          </cell>
          <cell r="E5952">
            <v>329.91</v>
          </cell>
          <cell r="F5952">
            <v>335.31</v>
          </cell>
        </row>
        <row r="5953">
          <cell r="B5953">
            <v>97884</v>
          </cell>
          <cell r="C5953" t="str">
            <v>CAIXA ENTERRADA ELÉTRICA RETANGULAR, EM CONCRETO PRÉ-MOLDADO, FUNDO COM BRITA, DIMENSÕES INTERNAS: 0,8X0,8X0,5 M. AF_12/2020</v>
          </cell>
          <cell r="D5953" t="str">
            <v>UN</v>
          </cell>
          <cell r="E5953">
            <v>640.02</v>
          </cell>
          <cell r="F5953">
            <v>649.04999999999995</v>
          </cell>
        </row>
        <row r="5954">
          <cell r="B5954">
            <v>97885</v>
          </cell>
          <cell r="C5954" t="str">
            <v>CAIXA ENTERRADA ELÉTRICA RETANGULAR, EM CONCRETO PRÉ-MOLDADO, FUNDO COM BRITA, DIMENSÕES INTERNAS: 1X1X0,5 M. AF_12/2020</v>
          </cell>
          <cell r="D5954" t="str">
            <v>UN</v>
          </cell>
          <cell r="E5954">
            <v>980.56</v>
          </cell>
          <cell r="F5954">
            <v>992.75</v>
          </cell>
        </row>
        <row r="5955">
          <cell r="B5955">
            <v>99250</v>
          </cell>
          <cell r="C5955" t="str">
            <v>CAIXA ENTERRADA HIDRÁULICA RETANGULAR EM ALVENARIA COM TIJOLOS CERÂMICOS MACIÇOS, DIMENSÕES INTERNAS: 0,3X0,3X0,3 M PARA REDE DE DRENAGEM. AF_12/2020</v>
          </cell>
          <cell r="D5955" t="str">
            <v>UN</v>
          </cell>
          <cell r="E5955">
            <v>169.09</v>
          </cell>
          <cell r="F5955">
            <v>177.64</v>
          </cell>
        </row>
        <row r="5956">
          <cell r="B5956">
            <v>97900</v>
          </cell>
          <cell r="C5956" t="str">
            <v>CAIXA ENTERRADA HIDRÁULICA RETANGULAR EM ALVENARIA COM TIJOLOS CERÂMICOS MACIÇOS, DIMENSÕES INTERNAS: 0,3X0,3X0,3 M PARA REDE DE ESGOTO. AF_12/2020</v>
          </cell>
          <cell r="D5956" t="str">
            <v>UN</v>
          </cell>
          <cell r="E5956">
            <v>173.74</v>
          </cell>
          <cell r="F5956">
            <v>182.31</v>
          </cell>
        </row>
        <row r="5957">
          <cell r="B5957">
            <v>99251</v>
          </cell>
          <cell r="C5957" t="str">
            <v>CAIXA ENTERRADA HIDRÁULICA RETANGULAR EM ALVENARIA COM TIJOLOS CERÂMICOS MACIÇOS, DIMENSÕES INTERNAS: 0,4X0,4X0,4 M PARA REDE DE DRENAGEM. AF_12/2020</v>
          </cell>
          <cell r="D5957" t="str">
            <v>UN</v>
          </cell>
          <cell r="E5957">
            <v>264.05</v>
          </cell>
          <cell r="F5957">
            <v>277.54000000000002</v>
          </cell>
        </row>
        <row r="5958">
          <cell r="B5958">
            <v>97901</v>
          </cell>
          <cell r="C5958" t="str">
            <v>CAIXA ENTERRADA HIDRÁULICA RETANGULAR EM ALVENARIA COM TIJOLOS CERÂMICOS MACIÇOS, DIMENSÕES INTERNAS: 0,4X0,4X0,4 M PARA REDE DE ESGOTO. AF_12/2020</v>
          </cell>
          <cell r="D5958" t="str">
            <v>UN</v>
          </cell>
          <cell r="E5958">
            <v>272.04000000000002</v>
          </cell>
          <cell r="F5958">
            <v>285.56</v>
          </cell>
        </row>
        <row r="5959">
          <cell r="B5959">
            <v>99253</v>
          </cell>
          <cell r="C5959" t="str">
            <v>CAIXA ENTERRADA HIDRÁULICA RETANGULAR EM ALVENARIA COM TIJOLOS CERÂMICOS MACIÇOS, DIMENSÕES INTERNAS: 0,6X0,6X0,6 M PARA REDE DE DRENAGEM. AF_12/2020</v>
          </cell>
          <cell r="D5959" t="str">
            <v>UN</v>
          </cell>
          <cell r="E5959">
            <v>508.16</v>
          </cell>
          <cell r="F5959">
            <v>533.66999999999996</v>
          </cell>
        </row>
        <row r="5960">
          <cell r="B5960">
            <v>97902</v>
          </cell>
          <cell r="C5960" t="str">
            <v>CAIXA ENTERRADA HIDRÁULICA RETANGULAR EM ALVENARIA COM TIJOLOS CERÂMICOS MACIÇOS, DIMENSÕES INTERNAS: 0,6X0,6X0,6 M PARA REDE DE ESGOTO. AF_12/2020</v>
          </cell>
          <cell r="D5960" t="str">
            <v>UN</v>
          </cell>
          <cell r="E5960">
            <v>526.09</v>
          </cell>
          <cell r="F5960">
            <v>551.66999999999996</v>
          </cell>
        </row>
        <row r="5961">
          <cell r="B5961">
            <v>99255</v>
          </cell>
          <cell r="C5961" t="str">
            <v>CAIXA ENTERRADA HIDRÁULICA RETANGULAR EM ALVENARIA COM TIJOLOS CERÂMICOS MACIÇOS, DIMENSÕES INTERNAS: 0,8X0,8X0,6 M PARA REDE DE DRENAGEM. AF_12/2020</v>
          </cell>
          <cell r="D5961" t="str">
            <v>UN</v>
          </cell>
          <cell r="E5961">
            <v>709.56</v>
          </cell>
          <cell r="F5961">
            <v>745.11</v>
          </cell>
        </row>
        <row r="5962">
          <cell r="B5962">
            <v>97903</v>
          </cell>
          <cell r="C5962" t="str">
            <v>CAIXA ENTERRADA HIDRÁULICA RETANGULAR EM ALVENARIA COM TIJOLOS CERÂMICOS MACIÇOS, DIMENSÕES INTERNAS: 0,8X0,8X0,6 M PARA REDE DE ESGOTO. AF_12/2020</v>
          </cell>
          <cell r="D5962" t="str">
            <v>UN</v>
          </cell>
          <cell r="E5962">
            <v>734.16</v>
          </cell>
          <cell r="F5962">
            <v>769.79</v>
          </cell>
        </row>
        <row r="5963">
          <cell r="B5963">
            <v>99257</v>
          </cell>
          <cell r="C5963" t="str">
            <v>CAIXA ENTERRADA HIDRÁULICA RETANGULAR EM ALVENARIA COM TIJOLOS CERÂMICOS MACIÇOS, DIMENSÕES INTERNAS: 1X1X0,6 M PARA REDE DE DRENAGEM. AF_12/2020</v>
          </cell>
          <cell r="D5963" t="str">
            <v>UN</v>
          </cell>
          <cell r="E5963">
            <v>835.74</v>
          </cell>
          <cell r="F5963">
            <v>874.15</v>
          </cell>
        </row>
        <row r="5964">
          <cell r="B5964">
            <v>97904</v>
          </cell>
          <cell r="C5964" t="str">
            <v>CAIXA ENTERRADA HIDRÁULICA RETANGULAR EM ALVENARIA COM TIJOLOS CERÂMICOS MACIÇOS, DIMENSÕES INTERNAS: 1X1X0,6 M PARA REDE DE ESGOTO. AF_12/2020</v>
          </cell>
          <cell r="D5964" t="str">
            <v>UN</v>
          </cell>
          <cell r="E5964">
            <v>867.55</v>
          </cell>
          <cell r="F5964">
            <v>906.07</v>
          </cell>
        </row>
        <row r="5965">
          <cell r="B5965">
            <v>99258</v>
          </cell>
          <cell r="C5965" t="str">
            <v>CAIXA ENTERRADA HIDRÁULICA RETANGULAR, EM ALVENARIA COM BLOCOS DE CONCRETO, DIMENSÕES INTERNAS: 0,4X0,4X0,4 M PARA REDE DE DRENAGEM. AF_12/2020</v>
          </cell>
          <cell r="D5965" t="str">
            <v>UN</v>
          </cell>
          <cell r="E5965">
            <v>226.85</v>
          </cell>
          <cell r="F5965">
            <v>237.88</v>
          </cell>
        </row>
        <row r="5966">
          <cell r="B5966">
            <v>97905</v>
          </cell>
          <cell r="C5966" t="str">
            <v>CAIXA ENTERRADA HIDRÁULICA RETANGULAR, EM ALVENARIA COM BLOCOS DE CONCRETO, DIMENSÕES INTERNAS: 0,4X0,4X0,4 M PARA REDE DE ESGOTO. AF_12/2020</v>
          </cell>
          <cell r="D5966" t="str">
            <v>UN</v>
          </cell>
          <cell r="E5966">
            <v>231.93</v>
          </cell>
          <cell r="F5966">
            <v>242.97</v>
          </cell>
        </row>
        <row r="5967">
          <cell r="B5967">
            <v>99260</v>
          </cell>
          <cell r="C5967" t="str">
            <v>CAIXA ENTERRADA HIDRÁULICA RETANGULAR, EM ALVENARIA COM BLOCOS DE CONCRETO, DIMENSÕES INTERNAS: 0,6X0,6X0,6 M PARA REDE DE DRENAGEM. AF_12/2020</v>
          </cell>
          <cell r="D5967" t="str">
            <v>UN</v>
          </cell>
          <cell r="E5967">
            <v>419.55</v>
          </cell>
          <cell r="F5967">
            <v>439.3</v>
          </cell>
        </row>
        <row r="5968">
          <cell r="B5968">
            <v>97906</v>
          </cell>
          <cell r="C5968" t="str">
            <v>CAIXA ENTERRADA HIDRÁULICA RETANGULAR, EM ALVENARIA COM BLOCOS DE CONCRETO, DIMENSÕES INTERNAS: 0,6X0,6X0,6 M PARA REDE DE ESGOTO. AF_12/2020</v>
          </cell>
          <cell r="D5968" t="str">
            <v>UN</v>
          </cell>
          <cell r="E5968">
            <v>430.84</v>
          </cell>
          <cell r="F5968">
            <v>450.63</v>
          </cell>
        </row>
        <row r="5969">
          <cell r="B5969">
            <v>99262</v>
          </cell>
          <cell r="C5969" t="str">
            <v>CAIXA ENTERRADA HIDRÁULICA RETANGULAR, EM ALVENARIA COM BLOCOS DE CONCRETO, DIMENSÕES INTERNAS: 0,8X0,8X0,6 M PARA REDE DE DRENAGEM. AF_12/2020</v>
          </cell>
          <cell r="D5969" t="str">
            <v>UN</v>
          </cell>
          <cell r="E5969">
            <v>596.49</v>
          </cell>
          <cell r="F5969">
            <v>624.70000000000005</v>
          </cell>
        </row>
        <row r="5970">
          <cell r="B5970">
            <v>97907</v>
          </cell>
          <cell r="C5970" t="str">
            <v>CAIXA ENTERRADA HIDRÁULICA RETANGULAR, EM ALVENARIA COM BLOCOS DE CONCRETO, DIMENSÕES INTERNAS: 0,8X0,8X0,6 M PARA REDE DE ESGOTO. AF_12/2020</v>
          </cell>
          <cell r="D5970" t="str">
            <v>UN</v>
          </cell>
          <cell r="E5970">
            <v>612.61</v>
          </cell>
          <cell r="F5970">
            <v>640.87</v>
          </cell>
        </row>
        <row r="5971">
          <cell r="B5971">
            <v>99264</v>
          </cell>
          <cell r="C5971" t="str">
            <v>CAIXA ENTERRADA HIDRÁULICA RETANGULAR, EM ALVENARIA COM BLOCOS DE CONCRETO, DIMENSÕES INTERNAS: 1X1X0,6 M PARA REDE DE DRENAGEM. AF_12/2020</v>
          </cell>
          <cell r="D5971" t="str">
            <v>UN</v>
          </cell>
          <cell r="E5971">
            <v>701.95</v>
          </cell>
          <cell r="F5971">
            <v>731.66</v>
          </cell>
        </row>
        <row r="5972">
          <cell r="B5972">
            <v>97908</v>
          </cell>
          <cell r="C5972" t="str">
            <v>CAIXA ENTERRADA HIDRÁULICA RETANGULAR, EM ALVENARIA COM BLOCOS DE CONCRETO, DIMENSÕES INTERNAS: 1X1X0,6 M PARA REDE DE ESGOTO. AF_12/2020</v>
          </cell>
          <cell r="D5972" t="str">
            <v>UN</v>
          </cell>
          <cell r="E5972">
            <v>723.73</v>
          </cell>
          <cell r="F5972">
            <v>753.52</v>
          </cell>
        </row>
        <row r="5973">
          <cell r="B5973">
            <v>97895</v>
          </cell>
          <cell r="C5973" t="str">
            <v>CAIXA ENTERRADA HIDRÁULICA RETANGULAR, EM CONCRETO PRÉ-MOLDADO, DIMENSÕES INTERNAS: 0,3X0,3X0,3 M. AF_12/2020</v>
          </cell>
          <cell r="D5973" t="str">
            <v>UN</v>
          </cell>
          <cell r="E5973">
            <v>138.08000000000001</v>
          </cell>
          <cell r="F5973">
            <v>138.36000000000001</v>
          </cell>
        </row>
        <row r="5974">
          <cell r="B5974">
            <v>97896</v>
          </cell>
          <cell r="C5974" t="str">
            <v>CAIXA ENTERRADA HIDRÁULICA RETANGULAR, EM CONCRETO PRÉ-MOLDADO, DIMENSÕES INTERNAS: 0,4X0,4X0,4 M. AF_12/2020</v>
          </cell>
          <cell r="D5974" t="str">
            <v>UN</v>
          </cell>
          <cell r="E5974">
            <v>256.25</v>
          </cell>
          <cell r="F5974">
            <v>256.79000000000002</v>
          </cell>
        </row>
        <row r="5975">
          <cell r="B5975">
            <v>97897</v>
          </cell>
          <cell r="C5975" t="str">
            <v>CAIXA ENTERRADA HIDRÁULICA RETANGULAR, EM CONCRETO PRÉ-MOLDADO, DIMENSÕES INTERNAS: 0,6X0,6X0,5 M. AF_12/2020</v>
          </cell>
          <cell r="D5975" t="str">
            <v>UN</v>
          </cell>
          <cell r="E5975">
            <v>334.53</v>
          </cell>
          <cell r="F5975">
            <v>335.54</v>
          </cell>
        </row>
        <row r="5976">
          <cell r="B5976">
            <v>97898</v>
          </cell>
          <cell r="C5976" t="str">
            <v>CAIXA ENTERRADA HIDRÁULICA RETANGULAR, EM CONCRETO PRÉ-MOLDADO, DIMENSÕES INTERNAS: 0,8X0,8X0,5 M. AF_12/2020</v>
          </cell>
          <cell r="D5976" t="str">
            <v>UN</v>
          </cell>
          <cell r="E5976">
            <v>672.39</v>
          </cell>
          <cell r="F5976">
            <v>680.92</v>
          </cell>
        </row>
        <row r="5977">
          <cell r="B5977">
            <v>97899</v>
          </cell>
          <cell r="C5977" t="str">
            <v>CAIXA ENTERRADA HIDRÁULICA RETANGULAR, EM CONCRETO PRÉ-MOLDADO, DIMENSÕES INTERNAS: 1X1X0,5 M. AF_12/2020</v>
          </cell>
          <cell r="D5977" t="str">
            <v>UN</v>
          </cell>
          <cell r="E5977">
            <v>0</v>
          </cell>
          <cell r="F5977">
            <v>0</v>
          </cell>
        </row>
        <row r="5978">
          <cell r="B5978">
            <v>101795</v>
          </cell>
          <cell r="C5978" t="str">
            <v>CAIXA ENTERRADA PARA INSTALAÇÕES TELEFÔNICAS TIPO R1, EM ALVENARIA COM BLOCOS DE CONCRETO, DIMENSÕES INTERNAS: 0,35X0,60X0,60 M, EXCLUINDO TAMPÃO. AF_12/2020</v>
          </cell>
          <cell r="D5978" t="str">
            <v>UN</v>
          </cell>
          <cell r="E5978">
            <v>565.51</v>
          </cell>
          <cell r="F5978">
            <v>587.63</v>
          </cell>
        </row>
        <row r="5979">
          <cell r="B5979">
            <v>101796</v>
          </cell>
          <cell r="C5979" t="str">
            <v>CAIXA ENTERRADA PARA INSTALAÇÕES TELEFÔNICAS TIPO R2, EM ALVENARIA COM BLOCOS DE CONCRETO, DIMENSÕES INTERNAS: 0,52X1,07X0,60 M, EXCLUINDO TAMPÃO. AF_12/2020</v>
          </cell>
          <cell r="D5979" t="str">
            <v>UN</v>
          </cell>
          <cell r="E5979">
            <v>0</v>
          </cell>
          <cell r="F5979">
            <v>0</v>
          </cell>
        </row>
        <row r="5980">
          <cell r="B5980">
            <v>101797</v>
          </cell>
          <cell r="C5980" t="str">
            <v>CAIXA ENTERRADA PARA INSTALAÇÕES TELEFÔNICAS TIPO R3, EM ALVENARIA COM BLOCOS DE CONCRETO, DIMENSÕES INTERNAS: 1,2X1,5X1,40 M, EXCLUINDO TAMPÃO. AF_12/2020</v>
          </cell>
          <cell r="D5980" t="str">
            <v>UN</v>
          </cell>
          <cell r="E5980">
            <v>0</v>
          </cell>
          <cell r="F5980">
            <v>0</v>
          </cell>
        </row>
        <row r="5981">
          <cell r="B5981">
            <v>101802</v>
          </cell>
          <cell r="C5981" t="str">
            <v>CAIXA ENTERRADA RETENTORA DE AREIA RETANGULAR, EM ALVENARIA COM BLOCOS DE CONCRETO, DIMENSÕES INTERNAS: 1,00 X 1,00 X 1,20 M, EXCLUINDO TAMPÃO. AF_12/2020</v>
          </cell>
          <cell r="D5981" t="str">
            <v>UN</v>
          </cell>
          <cell r="E5981">
            <v>1657.76</v>
          </cell>
          <cell r="F5981">
            <v>1718.86</v>
          </cell>
        </row>
        <row r="5982">
          <cell r="B5982">
            <v>101803</v>
          </cell>
          <cell r="C5982" t="str">
            <v>CAIXA ENTERRADA SEPARADORA DE ÓLEO RETANGULAR, EM ALVENARIA COM BLOCOS DE CONCRETO, DIMENSÕES INTERNAS: 0,6 X 0,6 X 1,00 M, EXCLUINDO TAMPÃO. AF_12/2020</v>
          </cell>
          <cell r="D5982" t="str">
            <v>UN</v>
          </cell>
          <cell r="E5982">
            <v>1054.74</v>
          </cell>
          <cell r="F5982">
            <v>1097.47</v>
          </cell>
        </row>
        <row r="5983">
          <cell r="B5983">
            <v>101804</v>
          </cell>
          <cell r="C5983" t="str">
            <v>CAIXA ENTERRADA SEPARADORA DE ÓLEO RETANGULAR, EM ALVENARIA COM BLOCOS DE CONCRETO, DIMENSÕES INTERNAS: 0,8 X 0,8 X 1,00 M, EXCLUINDO TAMPÃO. AF_12/2020</v>
          </cell>
          <cell r="D5983" t="str">
            <v>UN</v>
          </cell>
          <cell r="E5983">
            <v>1328.3</v>
          </cell>
          <cell r="F5983">
            <v>1378.5</v>
          </cell>
        </row>
        <row r="5984">
          <cell r="B5984">
            <v>101805</v>
          </cell>
          <cell r="C5984" t="str">
            <v>CAIXA ENTERRADA SEPARADORA DE ÓLEO RETANGULAR, EM ALVENARIA COM BLOCOS DE CONCRETO, DIMENSÕES INTERNAS: 1,00 X 1,00 X 1,00 M, EXCLUINDO TAMPÃO. AF_12/2020</v>
          </cell>
          <cell r="D5984" t="str">
            <v>UN</v>
          </cell>
          <cell r="E5984">
            <v>1690.15</v>
          </cell>
          <cell r="F5984">
            <v>1754.1</v>
          </cell>
        </row>
        <row r="5985">
          <cell r="B5985">
            <v>98115</v>
          </cell>
          <cell r="C5985" t="str">
            <v>TAMPA CIRCULAR PARA ESGOTO E DRENAGEM, EM CONCRETO PRÉ-MOLDADO, DIÂMETRO INTERNO = 0,60 M E ALTURA = 0,10 M. AF_12/2020</v>
          </cell>
          <cell r="D5985" t="str">
            <v>UN</v>
          </cell>
          <cell r="E5985">
            <v>93.98</v>
          </cell>
          <cell r="F5985">
            <v>99.03</v>
          </cell>
        </row>
        <row r="5986">
          <cell r="B5986">
            <v>98114</v>
          </cell>
          <cell r="C5986" t="str">
            <v>TAMPA CIRCULAR PARA ESGOTO E DRENAGEM, EM FERRO FUNDIDO, DIÂMETRO INTERNO = 0,6 M. AF_12/2020</v>
          </cell>
          <cell r="D5986" t="str">
            <v>UN</v>
          </cell>
          <cell r="E5986">
            <v>601.59</v>
          </cell>
          <cell r="F5986">
            <v>605.9</v>
          </cell>
        </row>
        <row r="5987">
          <cell r="B5987">
            <v>98112</v>
          </cell>
          <cell r="C5987" t="str">
            <v>TIL (TUBO DE INSPEÇÃO E LIMPEZA) CONDOMINIAL PARA ESGOTO, EM PVC, DN 100 X 100 MM. AF_12/2020</v>
          </cell>
          <cell r="D5987" t="str">
            <v>UN</v>
          </cell>
          <cell r="E5987">
            <v>87.59</v>
          </cell>
          <cell r="F5987">
            <v>89.37</v>
          </cell>
        </row>
        <row r="5988">
          <cell r="B5988">
            <v>100128</v>
          </cell>
          <cell r="C5988" t="str">
            <v>TIL (TUBO DE INSPEÇÃO E LIMPEZA) RADIAL PARA ESGOTO, EM PVC, DN 300X200 MM. AF_12/2020</v>
          </cell>
          <cell r="D5988" t="str">
            <v>UN</v>
          </cell>
          <cell r="E5988">
            <v>1408.51</v>
          </cell>
          <cell r="F5988">
            <v>1411.06</v>
          </cell>
        </row>
        <row r="5989">
          <cell r="B5989">
            <v>102623</v>
          </cell>
          <cell r="C5989" t="str">
            <v>CAIXA D´ÁGUA EM POLIETILENO, 1000 LITROS (INCLUSOS TUBOS, CONEXÕES E TORNEIRA DE BÓIA) - FORNECIMENTO E INSTALAÇÃO. AF_06/2021</v>
          </cell>
          <cell r="D5989" t="str">
            <v>UN</v>
          </cell>
          <cell r="E5989">
            <v>781.44</v>
          </cell>
          <cell r="F5989">
            <v>789.99</v>
          </cell>
        </row>
        <row r="5990">
          <cell r="B5990">
            <v>102607</v>
          </cell>
          <cell r="C5990" t="str">
            <v>CAIXA D´ÁGUA EM POLIETILENO, 1000 LITROS - FORNECIMENTO E INSTALAÇÃO. AF_06/2021</v>
          </cell>
          <cell r="D5990" t="str">
            <v>UN</v>
          </cell>
          <cell r="E5990">
            <v>444.05</v>
          </cell>
          <cell r="F5990">
            <v>444.68</v>
          </cell>
        </row>
        <row r="5991">
          <cell r="B5991">
            <v>102608</v>
          </cell>
          <cell r="C5991" t="str">
            <v>CAIXA D´ÁGUA EM POLIETILENO, 1500 LITROS - FORNECIMENTO E INSTALAÇÃO. AF_06/2021</v>
          </cell>
          <cell r="D5991" t="str">
            <v>UN</v>
          </cell>
          <cell r="E5991">
            <v>1018.05</v>
          </cell>
          <cell r="F5991">
            <v>1018.87</v>
          </cell>
        </row>
        <row r="5992">
          <cell r="B5992">
            <v>102609</v>
          </cell>
          <cell r="C5992" t="str">
            <v>CAIXA D´ÁGUA EM POLIETILENO, 2000 LITROS - FORNECIMENTO E INSTALAÇÃO. AF_06/2021</v>
          </cell>
          <cell r="D5992" t="str">
            <v>UN</v>
          </cell>
          <cell r="E5992">
            <v>1156.73</v>
          </cell>
          <cell r="F5992">
            <v>1157.82</v>
          </cell>
        </row>
        <row r="5993">
          <cell r="B5993">
            <v>102610</v>
          </cell>
          <cell r="C5993" t="str">
            <v>CAIXA D´ÁGUA EM POLIETILENO, 3000 LITROS - FORNECIMENTO E INSTALAÇÃO. AF_06/2021</v>
          </cell>
          <cell r="D5993" t="str">
            <v>UN</v>
          </cell>
          <cell r="E5993">
            <v>1988.23</v>
          </cell>
          <cell r="F5993">
            <v>1989.6</v>
          </cell>
        </row>
        <row r="5994">
          <cell r="B5994">
            <v>102622</v>
          </cell>
          <cell r="C5994" t="str">
            <v>CAIXA D´ÁGUA EM POLIETILENO, 500 LITROS (INCLUSOS TUBOS, CONEXÕES E TORNEIRA DE BÓIA) - FORNECIMENTO E INSTALAÇÃO. AF_06/2021</v>
          </cell>
          <cell r="D5994" t="str">
            <v>UN</v>
          </cell>
          <cell r="E5994">
            <v>558.39</v>
          </cell>
          <cell r="F5994">
            <v>566.14</v>
          </cell>
        </row>
        <row r="5995">
          <cell r="B5995">
            <v>102605</v>
          </cell>
          <cell r="C5995" t="str">
            <v>CAIXA D´ÁGUA EM POLIETILENO, 500 LITROS - FORNECIMENTO E INSTALAÇÃO. AF_06/2021</v>
          </cell>
          <cell r="D5995" t="str">
            <v>UN</v>
          </cell>
          <cell r="E5995">
            <v>269.19</v>
          </cell>
          <cell r="F5995">
            <v>269.62</v>
          </cell>
        </row>
        <row r="5996">
          <cell r="B5996">
            <v>102606</v>
          </cell>
          <cell r="C5996" t="str">
            <v>CAIXA D´ÁGUA EM POLIETILENO, 750 LITROS - FORNECIMENTO E INSTALAÇÃO. AF_06/2021</v>
          </cell>
          <cell r="D5996" t="str">
            <v>UN</v>
          </cell>
          <cell r="E5996">
            <v>414.83</v>
          </cell>
          <cell r="F5996">
            <v>415.37</v>
          </cell>
        </row>
        <row r="5997">
          <cell r="B5997">
            <v>102613</v>
          </cell>
          <cell r="C5997" t="str">
            <v>CAIXA D´ÁGUA EM POLIÉSTER REFORÇADO COM FIBRA DE VIDRO, 1000 LITROS - FORNECIMENTO E INSTALAÇÃO. AF_06/2021</v>
          </cell>
          <cell r="D5997" t="str">
            <v>UN</v>
          </cell>
          <cell r="E5997">
            <v>622.54999999999995</v>
          </cell>
          <cell r="F5997">
            <v>623.17999999999995</v>
          </cell>
        </row>
        <row r="5998">
          <cell r="B5998">
            <v>102619</v>
          </cell>
          <cell r="C5998" t="str">
            <v>CAIXA D´ÁGUA EM POLIÉSTER REFORÇADO COM FIBRA DE VIDRO, 10000 LITROS - FORNECIMENTO E INSTALAÇÃO. AF_06/2021</v>
          </cell>
          <cell r="D5998" t="str">
            <v>UN</v>
          </cell>
          <cell r="E5998">
            <v>5320.67</v>
          </cell>
          <cell r="F5998">
            <v>5333.74</v>
          </cell>
        </row>
        <row r="5999">
          <cell r="B5999">
            <v>102614</v>
          </cell>
          <cell r="C5999" t="str">
            <v>CAIXA D´ÁGUA EM POLIÉSTER REFORÇADO COM FIBRA DE VIDRO, 1500 LITROS - FORNECIMENTO E INSTALAÇÃO. AF_06/2021</v>
          </cell>
          <cell r="D5999" t="str">
            <v>UN</v>
          </cell>
          <cell r="E5999">
            <v>957.31</v>
          </cell>
          <cell r="F5999">
            <v>958.12</v>
          </cell>
        </row>
        <row r="6000">
          <cell r="B6000">
            <v>102620</v>
          </cell>
          <cell r="C6000" t="str">
            <v>CAIXA D´ÁGUA EM POLIÉSTER REFORÇADO COM FIBRA DE VIDRO, 15000 LITROS - FORNECIMENTO E INSTALAÇÃO. AF_06/2021</v>
          </cell>
          <cell r="D6000" t="str">
            <v>UN</v>
          </cell>
          <cell r="E6000">
            <v>7723.99</v>
          </cell>
          <cell r="F6000">
            <v>7737.06</v>
          </cell>
        </row>
        <row r="6001">
          <cell r="B6001">
            <v>102615</v>
          </cell>
          <cell r="C6001" t="str">
            <v>CAIXA D´ÁGUA EM POLIÉSTER REFORÇADO COM FIBRA DE VIDRO, 2000 LITROS - FORNECIMENTO E INSTALAÇÃO. AF_06/2021</v>
          </cell>
          <cell r="D6001" t="str">
            <v>UN</v>
          </cell>
          <cell r="E6001">
            <v>1201.43</v>
          </cell>
          <cell r="F6001">
            <v>1202.44</v>
          </cell>
        </row>
        <row r="6002">
          <cell r="B6002">
            <v>102621</v>
          </cell>
          <cell r="C6002" t="str">
            <v>CAIXA D´ÁGUA EM POLIÉSTER REFORÇADO COM FIBRA DE VIDRO, 20000 LITROS - FORNECIMENTO E INSTALAÇÃO. AF_06/2021</v>
          </cell>
          <cell r="D6002" t="str">
            <v>UN</v>
          </cell>
          <cell r="E6002">
            <v>11865.54</v>
          </cell>
          <cell r="F6002">
            <v>11878.61</v>
          </cell>
        </row>
        <row r="6003">
          <cell r="B6003">
            <v>102616</v>
          </cell>
          <cell r="C6003" t="str">
            <v>CAIXA D´ÁGUA EM POLIÉSTER REFORÇADO COM FIBRA DE VIDRO, 3000 LITROS - FORNECIMENTO E INSTALAÇÃO. AF_06/2021</v>
          </cell>
          <cell r="D6003" t="str">
            <v>UN</v>
          </cell>
          <cell r="E6003">
            <v>1778.56</v>
          </cell>
          <cell r="F6003">
            <v>1779.87</v>
          </cell>
        </row>
        <row r="6004">
          <cell r="B6004">
            <v>102611</v>
          </cell>
          <cell r="C6004" t="str">
            <v>CAIXA D´ÁGUA EM POLIÉSTER REFORÇADO COM FIBRA DE VIDRO, 500 LITROS - FORNECIMENTO E INSTALAÇÃO. AF_06/2021</v>
          </cell>
          <cell r="D6004" t="str">
            <v>UN</v>
          </cell>
          <cell r="E6004">
            <v>447.32</v>
          </cell>
          <cell r="F6004">
            <v>447.79</v>
          </cell>
        </row>
        <row r="6005">
          <cell r="B6005">
            <v>102617</v>
          </cell>
          <cell r="C6005" t="str">
            <v>CAIXA D´ÁGUA EM POLIÉSTER REFORÇADO COM FIBRA DE VIDRO, 5000 LITROS - FORNECIMENTO E INSTALAÇÃO. AF_06/2021</v>
          </cell>
          <cell r="D6005" t="str">
            <v>UN</v>
          </cell>
          <cell r="E6005">
            <v>3299.57</v>
          </cell>
          <cell r="F6005">
            <v>3312.64</v>
          </cell>
        </row>
        <row r="6006">
          <cell r="B6006">
            <v>102618</v>
          </cell>
          <cell r="C6006" t="str">
            <v>CAIXA D´ÁGUA EM POLIÉSTER REFORÇADO COM FIBRA DE VIDRO, 7000 LITROS - FORNECIMENTO E INSTALAÇÃO. AF_06/2021</v>
          </cell>
          <cell r="D6006" t="str">
            <v>UN</v>
          </cell>
          <cell r="E6006">
            <v>3966.86</v>
          </cell>
          <cell r="F6006">
            <v>3979.93</v>
          </cell>
        </row>
        <row r="6007">
          <cell r="B6007">
            <v>102612</v>
          </cell>
          <cell r="C6007" t="str">
            <v>CAIXA D´ÁGUA EM POLIÉSTER REFORÇADO COM FIBRA DE VIDRO, 750 LITROS - FORNECIMENTO E INSTALAÇÃO. AF_06/2021</v>
          </cell>
          <cell r="D6007" t="str">
            <v>UN</v>
          </cell>
          <cell r="E6007">
            <v>642.28</v>
          </cell>
          <cell r="F6007">
            <v>642.79999999999995</v>
          </cell>
        </row>
        <row r="6008">
          <cell r="B6008">
            <v>102603</v>
          </cell>
          <cell r="C6008" t="str">
            <v>FURO EM CAIXA D'ÁGUA COM ESPESSURA DE 2 ATÉ 5 MM E DIÂMETRO DE 100 MM. AF_06/2021</v>
          </cell>
          <cell r="D6008" t="str">
            <v>UN</v>
          </cell>
          <cell r="E6008">
            <v>9.5500000000000007</v>
          </cell>
          <cell r="F6008">
            <v>10.38</v>
          </cell>
        </row>
        <row r="6009">
          <cell r="B6009">
            <v>102587</v>
          </cell>
          <cell r="C6009" t="str">
            <v>FURO EM CAIXA D'ÁGUA COM ESPESSURA DE 2 ATÉ 5 MM E DIÂMETRO DE 15 MM. AF_06/2021</v>
          </cell>
          <cell r="D6009" t="str">
            <v>UN</v>
          </cell>
          <cell r="E6009">
            <v>3.27</v>
          </cell>
          <cell r="F6009">
            <v>3.56</v>
          </cell>
        </row>
        <row r="6010">
          <cell r="B6010">
            <v>102589</v>
          </cell>
          <cell r="C6010" t="str">
            <v>FURO EM CAIXA D'ÁGUA COM ESPESSURA DE 2 ATÉ 5 MM E DIÂMETRO DE 20 MM. AF_06/2021</v>
          </cell>
          <cell r="D6010" t="str">
            <v>UN</v>
          </cell>
          <cell r="E6010">
            <v>3.64</v>
          </cell>
          <cell r="F6010">
            <v>3.95</v>
          </cell>
        </row>
        <row r="6011">
          <cell r="B6011">
            <v>102591</v>
          </cell>
          <cell r="C6011" t="str">
            <v>FURO EM CAIXA D'ÁGUA COM ESPESSURA DE 2 ATÉ 5 MM E DIÂMETRO DE 25 MM. AF_06/2021</v>
          </cell>
          <cell r="D6011" t="str">
            <v>UN</v>
          </cell>
          <cell r="E6011">
            <v>4.01</v>
          </cell>
          <cell r="F6011">
            <v>4.3499999999999996</v>
          </cell>
        </row>
        <row r="6012">
          <cell r="B6012">
            <v>102593</v>
          </cell>
          <cell r="C6012" t="str">
            <v>FURO EM CAIXA D'ÁGUA COM ESPESSURA DE 2 ATÉ 5 MM E DIÂMETRO DE 32 MM. AF_06/2021</v>
          </cell>
          <cell r="D6012" t="str">
            <v>UN</v>
          </cell>
          <cell r="E6012">
            <v>4.53</v>
          </cell>
          <cell r="F6012">
            <v>4.92</v>
          </cell>
        </row>
        <row r="6013">
          <cell r="B6013">
            <v>102595</v>
          </cell>
          <cell r="C6013" t="str">
            <v>FURO EM CAIXA D'ÁGUA COM ESPESSURA DE 2 ATÉ 5 MM E DIÂMETRO DE 40 MM. AF_06/2021</v>
          </cell>
          <cell r="D6013" t="str">
            <v>UN</v>
          </cell>
          <cell r="E6013">
            <v>5.12</v>
          </cell>
          <cell r="F6013">
            <v>5.55</v>
          </cell>
        </row>
        <row r="6014">
          <cell r="B6014">
            <v>102597</v>
          </cell>
          <cell r="C6014" t="str">
            <v>FURO EM CAIXA D'ÁGUA COM ESPESSURA DE 2 ATÉ 5 MM E DIÂMETRO DE 50 MM. AF_06/2021</v>
          </cell>
          <cell r="D6014" t="str">
            <v>UN</v>
          </cell>
          <cell r="E6014">
            <v>5.86</v>
          </cell>
          <cell r="F6014">
            <v>6.36</v>
          </cell>
        </row>
        <row r="6015">
          <cell r="B6015">
            <v>102599</v>
          </cell>
          <cell r="C6015" t="str">
            <v>FURO EM CAIXA D'ÁGUA COM ESPESSURA DE 2 ATÉ 5 MM E DIÂMETRO DE 60 MM. AF_06/2021</v>
          </cell>
          <cell r="D6015" t="str">
            <v>UN</v>
          </cell>
          <cell r="E6015">
            <v>6.59</v>
          </cell>
          <cell r="F6015">
            <v>7.16</v>
          </cell>
        </row>
        <row r="6016">
          <cell r="B6016">
            <v>102601</v>
          </cell>
          <cell r="C6016" t="str">
            <v>FURO EM CAIXA D'ÁGUA COM ESPESSURA DE 2 ATÉ 5 MM E DIÂMETRO DE 75 MM. AF_06/2021</v>
          </cell>
          <cell r="D6016" t="str">
            <v>UN</v>
          </cell>
          <cell r="E6016">
            <v>7.7</v>
          </cell>
          <cell r="F6016">
            <v>8.3699999999999992</v>
          </cell>
        </row>
        <row r="6017">
          <cell r="B6017">
            <v>102604</v>
          </cell>
          <cell r="C6017" t="str">
            <v>FURO EM CAIXA D'ÁGUA COM ESPESSURA DE 6 ATÉ 8 MM E DIÂMETRO DE 100 MM. AF_06/2021</v>
          </cell>
          <cell r="D6017" t="str">
            <v>UN</v>
          </cell>
          <cell r="E6017">
            <v>11.01</v>
          </cell>
          <cell r="F6017">
            <v>11.97</v>
          </cell>
        </row>
        <row r="6018">
          <cell r="B6018">
            <v>102588</v>
          </cell>
          <cell r="C6018" t="str">
            <v>FURO EM CAIXA D'ÁGUA COM ESPESSURA DE 6 ATÉ 8 MM E DIÂMETRO DE 15 MM. AF_06/2021</v>
          </cell>
          <cell r="D6018" t="str">
            <v>UN</v>
          </cell>
          <cell r="E6018">
            <v>4.7300000000000004</v>
          </cell>
          <cell r="F6018">
            <v>5.14</v>
          </cell>
        </row>
        <row r="6019">
          <cell r="B6019">
            <v>102590</v>
          </cell>
          <cell r="C6019" t="str">
            <v>FURO EM CAIXA D'ÁGUA COM ESPESSURA DE 6 ATÉ 8 MM E DIÂMETRO DE 20 MM. AF_06/2021</v>
          </cell>
          <cell r="D6019" t="str">
            <v>UN</v>
          </cell>
          <cell r="E6019">
            <v>5.0999999999999996</v>
          </cell>
          <cell r="F6019">
            <v>5.55</v>
          </cell>
        </row>
        <row r="6020">
          <cell r="B6020">
            <v>102592</v>
          </cell>
          <cell r="C6020" t="str">
            <v>FURO EM CAIXA D'ÁGUA COM ESPESSURA DE 6 ATÉ 8 MM E DIÂMETRO DE 25 MM. AF_06/2021</v>
          </cell>
          <cell r="D6020" t="str">
            <v>UN</v>
          </cell>
          <cell r="E6020">
            <v>5.47</v>
          </cell>
          <cell r="F6020">
            <v>5.94</v>
          </cell>
        </row>
        <row r="6021">
          <cell r="B6021">
            <v>102594</v>
          </cell>
          <cell r="C6021" t="str">
            <v>FURO EM CAIXA D'ÁGUA COM ESPESSURA DE 6 ATÉ 8 MM E DIÂMETRO DE 32 MM. AF_06/2021</v>
          </cell>
          <cell r="D6021" t="str">
            <v>UN</v>
          </cell>
          <cell r="E6021">
            <v>5.99</v>
          </cell>
          <cell r="F6021">
            <v>6.51</v>
          </cell>
        </row>
        <row r="6022">
          <cell r="B6022">
            <v>102596</v>
          </cell>
          <cell r="C6022" t="str">
            <v>FURO EM CAIXA D'ÁGUA COM ESPESSURA DE 6 ATÉ 8 MM E DIÂMETRO DE 40 MM. AF_06/2021</v>
          </cell>
          <cell r="D6022" t="str">
            <v>UN</v>
          </cell>
          <cell r="E6022">
            <v>6.58</v>
          </cell>
          <cell r="F6022">
            <v>7.15</v>
          </cell>
        </row>
        <row r="6023">
          <cell r="B6023">
            <v>102598</v>
          </cell>
          <cell r="C6023" t="str">
            <v>FURO EM CAIXA D'ÁGUA COM ESPESSURA DE 6 ATÉ 8 MM E DIÂMETRO DE 50 MM. AF_06/2021</v>
          </cell>
          <cell r="D6023" t="str">
            <v>UN</v>
          </cell>
          <cell r="E6023">
            <v>7.32</v>
          </cell>
          <cell r="F6023">
            <v>7.95</v>
          </cell>
        </row>
        <row r="6024">
          <cell r="B6024">
            <v>102600</v>
          </cell>
          <cell r="C6024" t="str">
            <v>FURO EM CAIXA D'ÁGUA COM ESPESSURA DE 6 ATÉ 8 MM E DIÂMETRO DE 60 MM. AF_06/2021</v>
          </cell>
          <cell r="D6024" t="str">
            <v>UN</v>
          </cell>
          <cell r="E6024">
            <v>8.06</v>
          </cell>
          <cell r="F6024">
            <v>8.76</v>
          </cell>
        </row>
        <row r="6025">
          <cell r="B6025">
            <v>102602</v>
          </cell>
          <cell r="C6025" t="str">
            <v>FURO EM CAIXA D'ÁGUA COM ESPESSURA DE 6 ATÉ 8 MM E DIÂMETRO DE 75 MM. AF_06/2021</v>
          </cell>
          <cell r="D6025" t="str">
            <v>UN</v>
          </cell>
          <cell r="E6025">
            <v>9.16</v>
          </cell>
          <cell r="F6025">
            <v>9.9600000000000009</v>
          </cell>
        </row>
        <row r="6026">
          <cell r="B6026">
            <v>103005</v>
          </cell>
          <cell r="C6026" t="str">
            <v>CAIXA COM GRELHA RETANGULAR DE FERRO FUNDIDO, EM ALVENARIA COM TIJOLOS CERÂMICOS MACIÇOS, DIMENSÕES INTERNAS: 0,15 X 1,00 X 0,3 M. AF_08/2021</v>
          </cell>
          <cell r="D6026" t="str">
            <v>UN</v>
          </cell>
          <cell r="E6026">
            <v>543.88</v>
          </cell>
          <cell r="F6026">
            <v>559.16</v>
          </cell>
        </row>
        <row r="6027">
          <cell r="B6027">
            <v>103006</v>
          </cell>
          <cell r="C6027" t="str">
            <v>CAIXA COM GRELHA RETANGULAR DE FERRO FUNDIDO, EM ALVENARIA COM TIJOLOS CERÂMICOS MACIÇOS, DIMENSÕES INTERNAS: 0,20 X 1,00 X 0,4 M. AF_08/2021</v>
          </cell>
          <cell r="D6027" t="str">
            <v>UN</v>
          </cell>
          <cell r="E6027">
            <v>744.34</v>
          </cell>
          <cell r="F6027">
            <v>765.3</v>
          </cell>
        </row>
        <row r="6028">
          <cell r="B6028">
            <v>103007</v>
          </cell>
          <cell r="C6028" t="str">
            <v>CAIXA COM GRELHA RETANGULAR DE FERRO FUNDIDO, EM ALVENARIA COM TIJOLOS CERÂMICOS MACIÇOS, DIMENSÕES INTERNAS: 0,30 X 1,00 X 0,5 M. AF_08/2021</v>
          </cell>
          <cell r="D6028" t="str">
            <v>UN</v>
          </cell>
          <cell r="E6028">
            <v>979.72</v>
          </cell>
          <cell r="F6028">
            <v>1006.35</v>
          </cell>
        </row>
        <row r="6029">
          <cell r="B6029">
            <v>103004</v>
          </cell>
          <cell r="C6029" t="str">
            <v>CANALETA DE CONCRETO POLIMÉRICO COM GRELHA, LARGURA DE 13 CM - FORNECIMENTO E INSTALAÇÃO. AF_08/2021</v>
          </cell>
          <cell r="D6029" t="str">
            <v>M</v>
          </cell>
          <cell r="E6029">
            <v>0</v>
          </cell>
          <cell r="F6029">
            <v>0</v>
          </cell>
        </row>
        <row r="6030">
          <cell r="B6030">
            <v>102989</v>
          </cell>
          <cell r="C6030" t="str">
            <v>CANALETA MEIA CANA PRÉ-MOLDADA DE CONCRETO (D = 20 CM) - FORNECIMENTO E INSTALAÇÃO. AF_08/2021</v>
          </cell>
          <cell r="D6030" t="str">
            <v>M</v>
          </cell>
          <cell r="E6030">
            <v>40.549999999999997</v>
          </cell>
          <cell r="F6030">
            <v>41.53</v>
          </cell>
        </row>
        <row r="6031">
          <cell r="B6031">
            <v>102990</v>
          </cell>
          <cell r="C6031" t="str">
            <v>CANALETA MEIA CANA PRÉ-MOLDADA DE CONCRETO (D = 30 CM) - FORNECIMENTO E INSTALAÇÃO. AF_08/2021</v>
          </cell>
          <cell r="D6031" t="str">
            <v>M</v>
          </cell>
          <cell r="E6031">
            <v>49.31</v>
          </cell>
          <cell r="F6031">
            <v>50.45</v>
          </cell>
        </row>
        <row r="6032">
          <cell r="B6032">
            <v>102991</v>
          </cell>
          <cell r="C6032" t="str">
            <v>CANALETA MEIA CANA PRÉ-MOLDADA DE CONCRETO (D = 40 CM) - FORNECIMENTO E INSTALAÇÃO. AF_08/2021</v>
          </cell>
          <cell r="D6032" t="str">
            <v>M</v>
          </cell>
          <cell r="E6032">
            <v>63.92</v>
          </cell>
          <cell r="F6032">
            <v>65.37</v>
          </cell>
        </row>
        <row r="6033">
          <cell r="B6033">
            <v>102992</v>
          </cell>
          <cell r="C6033" t="str">
            <v>CANALETA MEIA CANA PRÉ-MOLDADA DE CONCRETO (D = 50 CM) - FORNECIMENTO E INSTALAÇÃO. AF_08/2021</v>
          </cell>
          <cell r="D6033" t="str">
            <v>M</v>
          </cell>
          <cell r="E6033">
            <v>94.78</v>
          </cell>
          <cell r="F6033">
            <v>96.41</v>
          </cell>
        </row>
        <row r="6034">
          <cell r="B6034">
            <v>102993</v>
          </cell>
          <cell r="C6034" t="str">
            <v>CANALETA MEIA CANA PRÉ-MOLDADA DE CONCRETO (D = 60 CM) - FORNECIMENTO E INSTALAÇÃO. AF_08/2021</v>
          </cell>
          <cell r="D6034" t="str">
            <v>M</v>
          </cell>
          <cell r="E6034">
            <v>123.35</v>
          </cell>
          <cell r="F6034">
            <v>125.53</v>
          </cell>
        </row>
        <row r="6035">
          <cell r="B6035">
            <v>102994</v>
          </cell>
          <cell r="C6035" t="str">
            <v>CANALETA MEIA CANA PRÉ-MOLDADA DE CONCRETO (D = 80 CM) - FORNECIMENTO E INSTALAÇÃO. AF_08/2021</v>
          </cell>
          <cell r="D6035" t="str">
            <v>M</v>
          </cell>
          <cell r="E6035">
            <v>212.04</v>
          </cell>
          <cell r="F6035">
            <v>214.6</v>
          </cell>
        </row>
        <row r="6036">
          <cell r="B6036">
            <v>102995</v>
          </cell>
          <cell r="C6036" t="str">
            <v>EXECUÇÃO DE CANALETA DE CONCRETO MOLDADO IN LOCO, ESPESSURA DE 0,07 M, GEOMETRIA TRAPEZOIDAL (DIMENSÕES INTERNAS: B=0,6 M; B=0,147 M; H=0,2 M). AF_08/2021</v>
          </cell>
          <cell r="D6036" t="str">
            <v>M</v>
          </cell>
          <cell r="E6036">
            <v>52.88</v>
          </cell>
          <cell r="F6036">
            <v>54.57</v>
          </cell>
        </row>
        <row r="6037">
          <cell r="B6037">
            <v>102996</v>
          </cell>
          <cell r="C6037" t="str">
            <v>EXECUÇÃO DE CANALETA DE CONCRETO MOLDADO IN LOCO, ESPESSURA DE 0,07 M, GEOMETRIA TRAPEZOIDAL (DIMENSÕES INTERNAS: B=0,9 M; B=0,246 M; H=0,3 M). AF_08/2021</v>
          </cell>
          <cell r="D6037" t="str">
            <v>M</v>
          </cell>
          <cell r="E6037">
            <v>74.760000000000005</v>
          </cell>
          <cell r="F6037">
            <v>77.14</v>
          </cell>
        </row>
        <row r="6038">
          <cell r="B6038">
            <v>102998</v>
          </cell>
          <cell r="C6038" t="str">
            <v>EXECUÇÃO DE CANALETA DE CONCRETO MOLDADO IN LOCO, ESPESSURA DE 0,08 M, GEOMETRIA TRAPEZOIDAL (DIMENSÕES INTERNAS: B=1,074 M; B=0,534 M; H=0,27 M). AF_08/2021</v>
          </cell>
          <cell r="D6038" t="str">
            <v>M</v>
          </cell>
          <cell r="E6038">
            <v>95.64</v>
          </cell>
          <cell r="F6038">
            <v>98.51</v>
          </cell>
        </row>
        <row r="6039">
          <cell r="B6039">
            <v>102999</v>
          </cell>
          <cell r="C6039" t="str">
            <v>EXECUÇÃO DE CANALETA DE CONCRETO MOLDADO IN LOCO, ESPESSURA DE 0,08 M, GEOMETRIA TRAPEZOIDAL (DIMENSÕES INTERNAS: B=1,4 M; B=0,7 M; H=0,35 M). AF_08/2021</v>
          </cell>
          <cell r="D6039" t="str">
            <v>M</v>
          </cell>
          <cell r="E6039">
            <v>121.01</v>
          </cell>
          <cell r="F6039">
            <v>124.62</v>
          </cell>
        </row>
        <row r="6040">
          <cell r="B6040">
            <v>103000</v>
          </cell>
          <cell r="C6040" t="str">
            <v>EXECUÇÃO DE CANALETA DE CONCRETO MOLDADO IN LOCO, ESPESSURA DE 0,08 M, GEOMETRIA TRAPEZOIDAL (DIMENSÕES INTERNAS: B=1,474 M; B=0,934 M; H=0,27 M). AF_08/2021</v>
          </cell>
          <cell r="D6040" t="str">
            <v>M</v>
          </cell>
          <cell r="E6040">
            <v>121.52</v>
          </cell>
          <cell r="F6040">
            <v>125.14</v>
          </cell>
        </row>
        <row r="6041">
          <cell r="B6041">
            <v>102997</v>
          </cell>
          <cell r="C6041" t="str">
            <v>EXECUÇÃO DE CANALETA DE CONCRETO MOLDADO IN LOCO, ESPESSURA DE 0,08 M, GEOMETRIA TRAPEZOIDAL (DIMENSÕES INTERNAS: B=1M; B=0,5 M; H=0,25 M). AF_08/2021</v>
          </cell>
          <cell r="D6041" t="str">
            <v>M</v>
          </cell>
          <cell r="E6041">
            <v>100.05</v>
          </cell>
          <cell r="F6041">
            <v>102.95</v>
          </cell>
        </row>
        <row r="6042">
          <cell r="B6042">
            <v>103001</v>
          </cell>
          <cell r="C6042" t="str">
            <v>GRELHA DE FERRO FUNDIDO SIMPLES COM REQUADRO, 150 X 1000 MM, ASSENTADA COM ARGAMASSA 1 : 3 CIMENTO: AREIA - FORNECIMENTO E INSTALAÇÃO. AF_08/2021</v>
          </cell>
          <cell r="D6042" t="str">
            <v>UN</v>
          </cell>
          <cell r="E6042">
            <v>207.32</v>
          </cell>
          <cell r="F6042">
            <v>209.2</v>
          </cell>
        </row>
        <row r="6043">
          <cell r="B6043">
            <v>103002</v>
          </cell>
          <cell r="C6043" t="str">
            <v>GRELHA DE FERRO FUNDIDO SIMPLES COM REQUADRO, 200 X 1000 MM, ASSENTADA COM ARGAMASSA 1 : 3 CIMENTO: AREIA - FORNECIMENTO E INSTALAÇÃO. AF_08/2021</v>
          </cell>
          <cell r="D6043" t="str">
            <v>UN</v>
          </cell>
          <cell r="E6043">
            <v>257.76</v>
          </cell>
          <cell r="F6043">
            <v>259.70999999999998</v>
          </cell>
        </row>
        <row r="6044">
          <cell r="B6044">
            <v>103003</v>
          </cell>
          <cell r="C6044" t="str">
            <v>GRELHA DE FERRO FUNDIDO SIMPLES COM REQUADRO, 300 X 1000 MM, ASSENTADA COM ARGAMASSA 1 : 3 CIMENTO: AREIA - FORNECIMENTO E INSTALAÇÃO. AF_08/2021</v>
          </cell>
          <cell r="D6044" t="str">
            <v>UN</v>
          </cell>
          <cell r="E6044">
            <v>358.67</v>
          </cell>
          <cell r="F6044">
            <v>360.79</v>
          </cell>
        </row>
        <row r="6045">
          <cell r="B6045">
            <v>98522</v>
          </cell>
          <cell r="C6045" t="str">
            <v>ALAMBRADO EM MOURÕES DE CONCRETO, COM TELA DE ARAME GALVANIZADO (INCLUSIVE MURETA EM CONCRETO). AF_05/2018</v>
          </cell>
          <cell r="D6045" t="str">
            <v>M</v>
          </cell>
          <cell r="E6045">
            <v>181.08</v>
          </cell>
          <cell r="F6045">
            <v>185.71</v>
          </cell>
        </row>
        <row r="6046">
          <cell r="B6046">
            <v>98523</v>
          </cell>
          <cell r="C6046" t="str">
            <v>ALAMBRADO EM PERFIS METÁLICOS RETANGULARES COM GRADIL METÁLICO (EXCLUSIVE MURETA EM CONCRETO).AF_05/2018</v>
          </cell>
          <cell r="D6046" t="str">
            <v>M</v>
          </cell>
          <cell r="E6046">
            <v>0</v>
          </cell>
          <cell r="F6046">
            <v>0</v>
          </cell>
        </row>
        <row r="6047">
          <cell r="B6047">
            <v>102364</v>
          </cell>
          <cell r="C6047" t="str">
            <v>ALAMBRADO PARA QUADRA POLIESPORTIVA, ESTRUTURADO POR TUBOS DE ACO GALVANIZADO, (MONTANTES COM DIAMETRO 2", TRAVESSAS E ESCORAS COM DIÂMETRO 1 ¼"), COM TELA DE ARAME GALVANIZADO, FIO 10 BWG E MALHA QUADRADA 5X5CM (EXCETO MURETA). AF_03/2021</v>
          </cell>
          <cell r="D6047" t="str">
            <v>M2</v>
          </cell>
          <cell r="E6047">
            <v>203.89</v>
          </cell>
          <cell r="F6047">
            <v>207.8</v>
          </cell>
        </row>
        <row r="6048">
          <cell r="B6048">
            <v>102363</v>
          </cell>
          <cell r="C6048" t="str">
            <v>ALAMBRADO PARA QUADRA POLIESPORTIVA, ESTRUTURADO POR TUBOS DE ACO GALVANIZADO, (MONTANTES COM DIAMETRO 2", TRAVESSAS E ESCORAS COM DIÂMETRO 1 ¼"), COM TELA DE ARAME GALVANIZADO, FIO 12 BWG E MALHA QUADRADA 5X5CM (EXCETO MURETA). AF_03/2021</v>
          </cell>
          <cell r="D6048" t="str">
            <v>M2</v>
          </cell>
          <cell r="E6048">
            <v>175.08</v>
          </cell>
          <cell r="F6048">
            <v>178.99</v>
          </cell>
        </row>
        <row r="6049">
          <cell r="B6049">
            <v>102362</v>
          </cell>
          <cell r="C6049" t="str">
            <v>ALAMBRADO PARA QUADRA POLIESPORTIVA, ESTRUTURADO POR TUBOS DE ACO GALVANIZADO, (MONTANTES COM DIAMETRO 2", TRAVESSAS E ESCORAS COM DIÂMETRO 1 ¼"), COM TELA DE ARAME GALVANIZADO, FIO 14 BWG E MALHA QUADRADA 5X5CM (EXCETO MURETA). AF_03/2021</v>
          </cell>
          <cell r="D6049" t="str">
            <v>M2</v>
          </cell>
          <cell r="E6049">
            <v>159.21</v>
          </cell>
          <cell r="F6049">
            <v>163.15</v>
          </cell>
        </row>
        <row r="6050">
          <cell r="B6050">
            <v>101196</v>
          </cell>
          <cell r="C6050" t="str">
            <v>CERCA COM MOURÕES DE CONCRETO, RETO, 15X15 CM, ESPAÇAMENTO DE 2,5 M, CRAVADOS 0,5 M, ESCORAS DE 10X10 CM A CADA 50 M, COM 12 FIOS DE ARAME DE AÇO OVALADO 15X17 - FORNECIMENTO E INSTALAÇÃO. AF_05/2020</v>
          </cell>
          <cell r="D6050" t="str">
            <v>M</v>
          </cell>
          <cell r="E6050">
            <v>0</v>
          </cell>
          <cell r="F6050">
            <v>0</v>
          </cell>
        </row>
        <row r="6051">
          <cell r="B6051">
            <v>101195</v>
          </cell>
          <cell r="C6051" t="str">
            <v>CERCA COM MOURÕES DE CONCRETO, RETO, 15X15 CM, ESPAÇAMENTO DE 2,5 M, CRAVADOS 0,5 M, ESCORAS DE 10X10 CM A CADA 50 M, COM 9 FIOS DE ARAME DE AÇO OVALADO 15X17 - FORNECIMENTO E INSTALAÇÃO. AF_05/2020</v>
          </cell>
          <cell r="D6051" t="str">
            <v>M</v>
          </cell>
          <cell r="E6051">
            <v>0</v>
          </cell>
          <cell r="F6051">
            <v>0</v>
          </cell>
        </row>
        <row r="6052">
          <cell r="B6052">
            <v>101193</v>
          </cell>
          <cell r="C6052" t="str">
            <v>CERCA COM MOURÕES DE CONCRETO, RETO, H=2,30 M, ESPAÇAMENTO DE 2,5 M, CRAVADOS 0,5 M, COM 4 FIOS DE ARAME DE AÇO OVALADO 15X17 - FORNECIMENTO E INSTALAÇÃO. AF_05/2020</v>
          </cell>
          <cell r="D6052" t="str">
            <v>M</v>
          </cell>
          <cell r="E6052">
            <v>63.46</v>
          </cell>
          <cell r="F6052">
            <v>65.62</v>
          </cell>
        </row>
        <row r="6053">
          <cell r="B6053">
            <v>101192</v>
          </cell>
          <cell r="C6053" t="str">
            <v>CERCA COM MOURÕES DE CONCRETO, RETO, H=2,30 M, ESPAÇAMENTO DE 2,5 M, CRAVADOS 0,5 M, COM 4 FIOS DE ARAME FARPADO Nº 14 CLASSE 250 - FORNECIMENTO E INSTALAÇÃO. AF_05/2020</v>
          </cell>
          <cell r="D6053" t="str">
            <v>M</v>
          </cell>
          <cell r="E6053">
            <v>68.209999999999994</v>
          </cell>
          <cell r="F6053">
            <v>70.37</v>
          </cell>
        </row>
        <row r="6054">
          <cell r="B6054">
            <v>101194</v>
          </cell>
          <cell r="C6054" t="str">
            <v>CERCA COM MOURÕES DE CONCRETO, RETO, H=2,30 M, ESPAÇAMENTO DE 2,5 M, CRAVADOS 0,5 M, COM 4 FIOS DE ARAME MISTO - FORNECIMENTO E INSTALAÇÃO. AF_05/2020</v>
          </cell>
          <cell r="D6054" t="str">
            <v>M</v>
          </cell>
          <cell r="E6054">
            <v>63.7</v>
          </cell>
          <cell r="F6054">
            <v>65.86</v>
          </cell>
        </row>
        <row r="6055">
          <cell r="B6055">
            <v>101190</v>
          </cell>
          <cell r="C6055" t="str">
            <v>CERCA COM MOURÕES DE CONCRETO, RETO, H=3,00 M, ESPAÇAMENTO DE 2,5 M, CRAVADOS 0,5 M, COM 4 FIOS DE ARAME DE AÇO OVALADO 15X17 - FORNECIMENTO E INSTALAÇÃO. AF_05/2020</v>
          </cell>
          <cell r="D6055" t="str">
            <v>M</v>
          </cell>
          <cell r="E6055">
            <v>70.28</v>
          </cell>
          <cell r="F6055">
            <v>72.44</v>
          </cell>
        </row>
        <row r="6056">
          <cell r="B6056">
            <v>101189</v>
          </cell>
          <cell r="C6056" t="str">
            <v>CERCA COM MOURÕES DE CONCRETO, RETO, H=3,00 M, ESPAÇAMENTO DE 2,5 M, CRAVADOS 0,5 M, COM 4 FIOS DE ARAME FARPADO Nº 14 CLASSE 250 - FORNECIMENTO E INSTALAÇÃO. AF_05/2020</v>
          </cell>
          <cell r="D6056" t="str">
            <v>M</v>
          </cell>
          <cell r="E6056">
            <v>70.77</v>
          </cell>
          <cell r="F6056">
            <v>72.930000000000007</v>
          </cell>
        </row>
        <row r="6057">
          <cell r="B6057">
            <v>101191</v>
          </cell>
          <cell r="C6057" t="str">
            <v>CERCA COM MOURÕES DE CONCRETO, RETO, H=3,00 M, ESPAÇAMENTO DE 2,5 M, CRAVADOS 0,5 M, COM 4 FIOS DE ARAME MISTO - FORNECIMENTO E INSTALAÇÃO. AF_05/2020</v>
          </cell>
          <cell r="D6057" t="str">
            <v>M</v>
          </cell>
          <cell r="E6057">
            <v>70.52</v>
          </cell>
          <cell r="F6057">
            <v>72.680000000000007</v>
          </cell>
        </row>
        <row r="6058">
          <cell r="B6058">
            <v>101198</v>
          </cell>
          <cell r="C6058" t="str">
            <v>CERCA COM MOURÕES DE CONCRETO, SEÇÃO "T" PONTA INCLINADA, 10X10 CM, ESPAÇAMENTO DE 2,5 M, CRAVADOS 0,5 M, COM 11 FIOS DE ARAME DE AÇO OVALADO 15X17 - FORNECIMENTO E INSTALAÇÃO. AF_05/2020</v>
          </cell>
          <cell r="D6058" t="str">
            <v>M</v>
          </cell>
          <cell r="E6058">
            <v>91.67</v>
          </cell>
          <cell r="F6058">
            <v>95.13</v>
          </cell>
        </row>
        <row r="6059">
          <cell r="B6059">
            <v>101197</v>
          </cell>
          <cell r="C6059" t="str">
            <v>CERCA COM MOURÕES DE CONCRETO, SEÇÃO "T" PONTA INCLINADA, 10X10 CM, ESPAÇAMENTO DE 2,5 M, CRAVADOS 0,5 M, COM 11 FIOS DE ARAME FARPADO Nº 14 - FORNECIMENTO E INSTALAÇÃO. AF_05/2020</v>
          </cell>
          <cell r="D6059" t="str">
            <v>M</v>
          </cell>
          <cell r="E6059">
            <v>125.69</v>
          </cell>
          <cell r="F6059">
            <v>129.66999999999999</v>
          </cell>
        </row>
        <row r="6060">
          <cell r="B6060">
            <v>101199</v>
          </cell>
          <cell r="C6060" t="str">
            <v>CERCA COM MOURÕES DE CONCRETO, SEÇÃO "T" PONTA INCLINADA, 10X10CM, ESPAÇAMENTO DE 2,5M, CRAVADOS 0,5M, COM 11 FIOS DE ARAME MISTO - FORNECIMENTO E INSTALAÇÃO. AF_05/2020</v>
          </cell>
          <cell r="D6060" t="str">
            <v>M</v>
          </cell>
          <cell r="E6060">
            <v>92.27</v>
          </cell>
          <cell r="F6060">
            <v>95.73</v>
          </cell>
        </row>
        <row r="6061">
          <cell r="B6061">
            <v>101203</v>
          </cell>
          <cell r="C6061" t="str">
            <v>CERCA COM MOURÕES DE MADEIRA ROLIÇA, DIÂMETRO 11 CM, ESPAÇAMENTO DE 2,5 M, ALTURA LIVRE DE 1,7 M, CRAVADOS 0,5 M, COM 5 FIOS DE ARAME DE AÇO OVALADO 15X17 - FORNECIMENTO E INSTALAÇÃO. AF_05/2020</v>
          </cell>
          <cell r="D6061" t="str">
            <v>M</v>
          </cell>
          <cell r="E6061">
            <v>41.38</v>
          </cell>
          <cell r="F6061">
            <v>43.52</v>
          </cell>
        </row>
        <row r="6062">
          <cell r="B6062">
            <v>101202</v>
          </cell>
          <cell r="C6062" t="str">
            <v>CERCA COM MOURÕES DE MADEIRA ROLIÇA, DIÂMETRO 11 CM, ESPAÇAMENTO DE 2,5 M, ALTURA LIVRE DE 1,7 M, CRAVADOS 0,5 M, COM 5 FIOS DE ARAME FARPADO Nº 14 CLASSE 250 - FORNECIMENTO E INSTALAÇÃO. AF_05/2020</v>
          </cell>
          <cell r="D6062" t="str">
            <v>M</v>
          </cell>
          <cell r="E6062">
            <v>41.99</v>
          </cell>
          <cell r="F6062">
            <v>44.13</v>
          </cell>
        </row>
        <row r="6063">
          <cell r="B6063">
            <v>101204</v>
          </cell>
          <cell r="C6063" t="str">
            <v>CERCA COM MOURÕES DE MADEIRA ROLIÇA, DIÂMETRO 11 CM, ESPAÇAMENTO DE 2,5 M, ALTURA LIVRE DE 1,7 M, CRAVADOS 0,5 M, COM 5 FIOS DE ARAME MISTO - FORNECIMENTO E INSTALAÇÃO. AF_05/2020</v>
          </cell>
          <cell r="D6063" t="str">
            <v>M</v>
          </cell>
          <cell r="E6063">
            <v>41.62</v>
          </cell>
          <cell r="F6063">
            <v>43.76</v>
          </cell>
        </row>
        <row r="6064">
          <cell r="B6064">
            <v>101200</v>
          </cell>
          <cell r="C6064" t="str">
            <v>CERCA COM MOURÕES DE MADEIRA, 7,5X7,5 CM, ESPAÇAMENTO DE 2,5 M, ALTURA LIVRE DE 2 M, CRAVADOS 0,5 M, COM 4 FIOS DE ARAME FARPADO Nº 14 CLASSE 250 - FORNECIMENTO E INSTALAÇÃO. AF_05/2020</v>
          </cell>
          <cell r="D6064" t="str">
            <v>M</v>
          </cell>
          <cell r="E6064">
            <v>56.08</v>
          </cell>
          <cell r="F6064">
            <v>58.08</v>
          </cell>
        </row>
        <row r="6065">
          <cell r="B6065">
            <v>101201</v>
          </cell>
          <cell r="C6065" t="str">
            <v>CERCA COM MOURÕES DE MADEIRA, 7,5X7,5 CM, ESPAÇAMENTO DE 2,5 M, ALTURA LIVRE DE 2 M, CRAVADOS 0,5 M, COM 8 FIOS DE ARAME FARPADO Nº 14 CLASSE 250 - FORNECIMENTO E INSTALAÇÃO. AF_05/2020</v>
          </cell>
          <cell r="D6065" t="str">
            <v>M</v>
          </cell>
          <cell r="E6065">
            <v>67.23</v>
          </cell>
          <cell r="F6065">
            <v>69.819999999999993</v>
          </cell>
        </row>
        <row r="6066">
          <cell r="B6066">
            <v>101205</v>
          </cell>
          <cell r="C6066" t="str">
            <v>PORTÃO COM MOURÕES DE MADEIRA ROLIÇA, DIÂMETRO 11 CM, COM 5 FIOS DE ARAME FARPADO Nº 14 CLASSE 250, SEM DOBRADIÇAS - FORNECIMENTO E INSTALAÇÃO. AF_05/2020</v>
          </cell>
          <cell r="D6066" t="str">
            <v>M</v>
          </cell>
          <cell r="E6066">
            <v>41.99</v>
          </cell>
          <cell r="F6066">
            <v>44.13</v>
          </cell>
        </row>
        <row r="6067">
          <cell r="B6067">
            <v>101188</v>
          </cell>
          <cell r="C6067" t="str">
            <v>RECOMPOSIÇÃO PARCIAL DE ARAME FARPADO Nº 14 CLASSE 250, FIXADO EM CERCA COM MOURÕES DE CONCRETO - FORNECIMENTO E INSTALAÇÃO. AF_05/2020</v>
          </cell>
          <cell r="D6067" t="str">
            <v>M</v>
          </cell>
          <cell r="E6067">
            <v>5.48</v>
          </cell>
          <cell r="F6067">
            <v>5.85</v>
          </cell>
        </row>
        <row r="6068">
          <cell r="B6068">
            <v>87905</v>
          </cell>
          <cell r="C6068" t="str">
            <v>CHAPISCO APLICADO EM ALVENARIA (COM PRESENÇA DE VÃOS) E ESTRUTURAS DE CONCRETO DE FACHADA, COM COLHER DE PEDREIRO. ARGAMASSA TRAÇO 1:3 COM PREPARO EM BETONEIRA 400L. AF_10/2022</v>
          </cell>
          <cell r="D6068" t="str">
            <v>M2</v>
          </cell>
          <cell r="E6068">
            <v>7.62</v>
          </cell>
          <cell r="F6068">
            <v>8.1300000000000008</v>
          </cell>
        </row>
        <row r="6069">
          <cell r="B6069">
            <v>87904</v>
          </cell>
          <cell r="C6069" t="str">
            <v>CHAPISCO APLICADO EM ALVENARIA (COM PRESENÇA DE VÃOS) E ESTRUTURAS DE CONCRETO DE FACHADA, COM COLHER DE PEDREIRO. ARGAMASSA TRAÇO 1:3 COM PREPARO MANUAL. AF_10/2022</v>
          </cell>
          <cell r="D6069" t="str">
            <v>M2</v>
          </cell>
          <cell r="E6069">
            <v>8.14</v>
          </cell>
          <cell r="F6069">
            <v>8.69</v>
          </cell>
        </row>
        <row r="6070">
          <cell r="B6070">
            <v>87908</v>
          </cell>
          <cell r="C6070" t="str">
            <v>CHAPISCO APLICADO EM ALVENARIA (COM PRESENÇA DE VÃOS) E ESTRUTURAS DE CONCRETO DE FACHADA, COM EQUIPAMENTO DE PROJEÇÃO. ARGAMASSA TRAÇO 1:3 COM PREPARO EM BETONEIRA 400 L. AF_10/2022</v>
          </cell>
          <cell r="D6070" t="str">
            <v>M2</v>
          </cell>
          <cell r="E6070">
            <v>5.91</v>
          </cell>
          <cell r="F6070">
            <v>6.21</v>
          </cell>
        </row>
        <row r="6071">
          <cell r="B6071">
            <v>87907</v>
          </cell>
          <cell r="C6071" t="str">
            <v>CHAPISCO APLICADO EM ALVENARIA (COM PRESENÇA DE VÃOS) E ESTRUTURAS DE CONCRETO DE FACHADA, COM EQUIPAMENTO DE PROJEÇÃO. ARGAMASSA TRAÇO 1:3 COM PREPARO MANUAL. AF_10/2022</v>
          </cell>
          <cell r="D6071" t="str">
            <v>M2</v>
          </cell>
          <cell r="E6071">
            <v>6.43</v>
          </cell>
          <cell r="F6071">
            <v>6.77</v>
          </cell>
        </row>
        <row r="6072">
          <cell r="B6072">
            <v>87903</v>
          </cell>
          <cell r="C6072" t="str">
            <v>CHAPISCO APLICADO EM ALVENARIA (COM PRESENÇA DE VÃOS) E ESTRUTURAS DE CONCRETO DE FACHADA, COM ROLO PARA TEXTURA ACRÍLICA. ARGAMASSA INDUSTRIALIZADA COM PREPARO EM MISTURADOR 300 KG. AF_10/2022</v>
          </cell>
          <cell r="D6072" t="str">
            <v>M2</v>
          </cell>
          <cell r="E6072">
            <v>13.45</v>
          </cell>
          <cell r="F6072">
            <v>13.77</v>
          </cell>
        </row>
        <row r="6073">
          <cell r="B6073">
            <v>87902</v>
          </cell>
          <cell r="C6073" t="str">
            <v>CHAPISCO APLICADO EM ALVENARIA (COM PRESENÇA DE VÃOS) E ESTRUTURAS DE CONCRETO DE FACHADA, COM ROLO PARA TEXTURA ACRÍLICA. ARGAMASSA INDUSTRIALIZADA COM PREPARO MANUAL. AF_10/2022</v>
          </cell>
          <cell r="D6073" t="str">
            <v>M2</v>
          </cell>
          <cell r="E6073">
            <v>13.86</v>
          </cell>
          <cell r="F6073">
            <v>14.21</v>
          </cell>
        </row>
        <row r="6074">
          <cell r="B6074">
            <v>87900</v>
          </cell>
          <cell r="C6074" t="str">
            <v>CHAPISCO APLICADO EM ALVENARIA (COM PRESENÇA DE VÃOS) E ESTRUTURAS DE CONCRETO DE FACHADA, COM ROLO PARA TEXTURA ACRÍLICA. ARGAMASSA TRAÇO 1:4 E EMULSÃO POLIMÉRICA (ADESIVO) COM PREPARO EM BETONEIRA 400L. AF_10/2022</v>
          </cell>
          <cell r="D6074" t="str">
            <v>M2</v>
          </cell>
          <cell r="E6074">
            <v>8.98</v>
          </cell>
          <cell r="F6074">
            <v>9.3000000000000007</v>
          </cell>
        </row>
        <row r="6075">
          <cell r="B6075">
            <v>87899</v>
          </cell>
          <cell r="C6075" t="str">
            <v>CHAPISCO APLICADO EM ALVENARIA (COM PRESENÇA DE VÃOS) E ESTRUTURAS DE CONCRETO DE FACHADA, COM ROLO PARA TEXTURA ACRÍLICA. ARGAMASSA TRAÇO 1:4 E EMULSÃO POLIMÉRICA (ADESIVO) COM PREPARO MANUAL. AF_10/2022</v>
          </cell>
          <cell r="D6075" t="str">
            <v>M2</v>
          </cell>
          <cell r="E6075">
            <v>9.16</v>
          </cell>
          <cell r="F6075">
            <v>9.5</v>
          </cell>
        </row>
        <row r="6076">
          <cell r="B6076">
            <v>87894</v>
          </cell>
          <cell r="C6076" t="str">
            <v>CHAPISCO APLICADO EM ALVENARIA (SEM PRESENÇA DE VÃOS) E ESTRUTURAS DE CONCRETO DE FACHADA, COM COLHER DE PEDREIRO. ARGAMASSA TRAÇO 1:3 COM PREPARO EM BETONEIRA 400L. AF_10/2022</v>
          </cell>
          <cell r="D6076" t="str">
            <v>M2</v>
          </cell>
          <cell r="E6076">
            <v>6.52</v>
          </cell>
          <cell r="F6076">
            <v>6.95</v>
          </cell>
        </row>
        <row r="6077">
          <cell r="B6077">
            <v>87893</v>
          </cell>
          <cell r="C6077" t="str">
            <v>CHAPISCO APLICADO EM ALVENARIA (SEM PRESENÇA DE VÃOS) E ESTRUTURAS DE CONCRETO DE FACHADA, COM COLHER DE PEDREIRO. ARGAMASSA TRAÇO 1:3 COM PREPARO MANUAL. AF_10/2022</v>
          </cell>
          <cell r="D6077" t="str">
            <v>M2</v>
          </cell>
          <cell r="E6077">
            <v>7.04</v>
          </cell>
          <cell r="F6077">
            <v>7.51</v>
          </cell>
        </row>
        <row r="6078">
          <cell r="B6078">
            <v>87897</v>
          </cell>
          <cell r="C6078" t="str">
            <v>CHAPISCO APLICADO EM ALVENARIA (SEM PRESENÇA DE VÃOS) E ESTRUTURAS DE CONCRETO DE FACHADA, COM EQUIPAMENTO DE PROJEÇÃO. ARGAMASSA TRAÇO 1:3 COM PREPARO EM BETONEIRA 400 L. AF_10/2022</v>
          </cell>
          <cell r="D6078" t="str">
            <v>M2</v>
          </cell>
          <cell r="E6078">
            <v>4.87</v>
          </cell>
          <cell r="F6078">
            <v>5.0999999999999996</v>
          </cell>
        </row>
        <row r="6079">
          <cell r="B6079">
            <v>87896</v>
          </cell>
          <cell r="C6079" t="str">
            <v>CHAPISCO APLICADO EM ALVENARIA (SEM PRESENÇA DE VÃOS) E ESTRUTURAS DE CONCRETO DE FACHADA, COM EQUIPAMENTO DE PROJEÇÃO. ARGAMASSA TRAÇO 1:3 COM PREPARO MANUAL. AF_10/2022</v>
          </cell>
          <cell r="D6079" t="str">
            <v>M2</v>
          </cell>
          <cell r="E6079">
            <v>5.39</v>
          </cell>
          <cell r="F6079">
            <v>5.66</v>
          </cell>
        </row>
        <row r="6080">
          <cell r="B6080">
            <v>87892</v>
          </cell>
          <cell r="C6080" t="str">
            <v>CHAPISCO APLICADO EM ALVENARIA (SEM PRESENÇA DE VÃOS) E ESTRUTURAS DE CONCRETO DE FACHADA, COM ROLO PARA TEXTURA ACRÍLICA. ARGAMASSA INDUSTRIALIZADA COM PREPARO EM MISTURADOR 300 KG. AF_10/2022</v>
          </cell>
          <cell r="D6080" t="str">
            <v>M2</v>
          </cell>
          <cell r="E6080">
            <v>12.77</v>
          </cell>
          <cell r="F6080">
            <v>13.02</v>
          </cell>
        </row>
        <row r="6081">
          <cell r="B6081">
            <v>87891</v>
          </cell>
          <cell r="C6081" t="str">
            <v>CHAPISCO APLICADO EM ALVENARIA (SEM PRESENÇA DE VÃOS) E ESTRUTURAS DE CONCRETO DE FACHADA, COM ROLO PARA TEXTURA ACRÍLICA. ARGAMASSA INDUSTRIALIZADA COM PREPARO MANUAL. AF_10/2022</v>
          </cell>
          <cell r="D6081" t="str">
            <v>M2</v>
          </cell>
          <cell r="E6081">
            <v>13.18</v>
          </cell>
          <cell r="F6081">
            <v>13.46</v>
          </cell>
        </row>
        <row r="6082">
          <cell r="B6082">
            <v>87889</v>
          </cell>
          <cell r="C6082" t="str">
            <v>CHAPISCO APLICADO EM ALVENARIA (SEM PRESENÇA DE VÃOS) E ESTRUTURAS DE CONCRETO DE FACHADA, COM ROLO PARA TEXTURA ACRÍLICA. ARGAMASSA TRAÇO 1:4 E EMULSÃO POLIMÉRICA (ADESIVO) COM PREPARO EM BETONEIRA 400L. AF_10/2022</v>
          </cell>
          <cell r="D6082" t="str">
            <v>M2</v>
          </cell>
          <cell r="E6082">
            <v>8.3000000000000007</v>
          </cell>
          <cell r="F6082">
            <v>8.5500000000000007</v>
          </cell>
        </row>
        <row r="6083">
          <cell r="B6083">
            <v>87888</v>
          </cell>
          <cell r="C6083" t="str">
            <v>CHAPISCO APLICADO EM ALVENARIA (SEM PRESENÇA DE VÃOS) E ESTRUTURAS DE CONCRETO DE FACHADA, COM ROLO PARA TEXTURA ACRÍLICA. ARGAMASSA TRAÇO 1:4 E EMULSÃO POLIMÉRICA (ADESIVO) COM PREPARO MANUAL. AF_10/2022</v>
          </cell>
          <cell r="D6083" t="str">
            <v>M2</v>
          </cell>
          <cell r="E6083">
            <v>8.48</v>
          </cell>
          <cell r="F6083">
            <v>8.75</v>
          </cell>
        </row>
        <row r="6084">
          <cell r="B6084">
            <v>104411</v>
          </cell>
          <cell r="C6084" t="str">
            <v>CHAPISCO APLICADO EM ALVENARIA E ESTRUTURAS DE CONCRETO INTERNAS, COM EQUIPAMENTO DE PROJEÇÃO. ARGAMASSA TRAÇO 1:3 COM PREPARO EM BETONEIRA 400 L. AF_10/2022</v>
          </cell>
          <cell r="D6084" t="str">
            <v>M2</v>
          </cell>
          <cell r="E6084">
            <v>4.97</v>
          </cell>
          <cell r="F6084">
            <v>5.19</v>
          </cell>
        </row>
        <row r="6085">
          <cell r="B6085">
            <v>104410</v>
          </cell>
          <cell r="C6085" t="str">
            <v>CHAPISCO APLICADO EM ALVENARIA E ESTRUTURAS DE CONCRETO INTERNAS, COM EQUIPAMENTO DE PROJEÇÃO. ARGAMASSA TRAÇO 1:3 COM PREPARO MANUAL. AF_10/2022</v>
          </cell>
          <cell r="D6085" t="str">
            <v>M2</v>
          </cell>
          <cell r="E6085">
            <v>4.97</v>
          </cell>
          <cell r="F6085">
            <v>5.19</v>
          </cell>
        </row>
        <row r="6086">
          <cell r="B6086">
            <v>87879</v>
          </cell>
          <cell r="C6086" t="str">
            <v>CHAPISCO APLICADO EM ALVENARIAS E ESTRUTURAS DE CONCRETO INTERNAS, COM COLHER DE PEDREIRO. ARGAMASSA TRAÇO 1:3 COM PREPARO EM BETONEIRA 400L. AF_10/2022</v>
          </cell>
          <cell r="D6086" t="str">
            <v>M2</v>
          </cell>
          <cell r="E6086">
            <v>4.22</v>
          </cell>
          <cell r="F6086">
            <v>4.4400000000000004</v>
          </cell>
        </row>
        <row r="6087">
          <cell r="B6087">
            <v>87878</v>
          </cell>
          <cell r="C6087" t="str">
            <v>CHAPISCO APLICADO EM ALVENARIAS E ESTRUTURAS DE CONCRETO INTERNAS, COM COLHER DE PEDREIRO. ARGAMASSA TRAÇO 1:3 COM PREPARO MANUAL. AF_10/2022</v>
          </cell>
          <cell r="D6087" t="str">
            <v>M2</v>
          </cell>
          <cell r="E6087">
            <v>4.74</v>
          </cell>
          <cell r="F6087">
            <v>5</v>
          </cell>
        </row>
        <row r="6088">
          <cell r="B6088">
            <v>87885</v>
          </cell>
          <cell r="C6088" t="str">
            <v>CHAPISCO APLICADO NO TETO OU EM ALVENARIA E ESTRUTURA, COM ROLO PARA TEXTURA ACRÍLICA. ARGAMASSA INDUSTRIALIZADA COM PREPARO EM MISTURADOR 300 KG. AF_10/2022</v>
          </cell>
          <cell r="D6088" t="str">
            <v>M2</v>
          </cell>
          <cell r="E6088">
            <v>11.22</v>
          </cell>
          <cell r="F6088">
            <v>11.34</v>
          </cell>
        </row>
        <row r="6089">
          <cell r="B6089">
            <v>87884</v>
          </cell>
          <cell r="C6089" t="str">
            <v>CHAPISCO APLICADO NO TETO OU EM ALVENARIA E ESTRUTURA, COM ROLO PARA TEXTURA ACRÍLICA. ARGAMASSA INDUSTRIALIZADA COM PREPARO MANUAL. AF_10/2022</v>
          </cell>
          <cell r="D6089" t="str">
            <v>M2</v>
          </cell>
          <cell r="E6089">
            <v>11.63</v>
          </cell>
          <cell r="F6089">
            <v>11.78</v>
          </cell>
        </row>
        <row r="6090">
          <cell r="B6090">
            <v>87882</v>
          </cell>
          <cell r="C6090" t="str">
            <v>CHAPISCO APLICADO NO TETO OU EM ALVENARIA E ESTRUTURA, COM ROLO PARA TEXTURA ACRÍLICA. ARGAMASSA TRAÇO 1:4 E EMULSÃO POLIMÉRICA (ADESIVO) COM PREPARO EM BETONEIRA 400L. AF_10/2022</v>
          </cell>
          <cell r="D6090" t="str">
            <v>M2</v>
          </cell>
          <cell r="E6090">
            <v>6.75</v>
          </cell>
          <cell r="F6090">
            <v>6.87</v>
          </cell>
        </row>
        <row r="6091">
          <cell r="B6091">
            <v>87881</v>
          </cell>
          <cell r="C6091" t="str">
            <v>CHAPISCO APLICADO NO TETO OU EM ALVENARIA E ESTRUTURA, COM ROLO PARA TEXTURA ACRÍLICA. ARGAMASSA TRAÇO 1:4 E EMULSÃO POLIMÉRICA (ADESIVO) COM PREPARO MANUAL. AF_10/2022</v>
          </cell>
          <cell r="D6091" t="str">
            <v>M2</v>
          </cell>
          <cell r="E6091">
            <v>6.93</v>
          </cell>
          <cell r="F6091">
            <v>7.07</v>
          </cell>
        </row>
        <row r="6092">
          <cell r="B6092">
            <v>87887</v>
          </cell>
          <cell r="C6092" t="str">
            <v>CHAPISCO APLICADO NO TETO OU EM ESTRUTURA, COM DESEMPENADEIRA DENTADA. ARGAMASSA INDUSTRIALIZADA COM PREPARO EM MISTURADOR 300 KG. AF_10/2022</v>
          </cell>
          <cell r="D6092" t="str">
            <v>M2</v>
          </cell>
          <cell r="E6092">
            <v>18.489999999999998</v>
          </cell>
          <cell r="F6092">
            <v>18.89</v>
          </cell>
        </row>
        <row r="6093">
          <cell r="B6093">
            <v>87886</v>
          </cell>
          <cell r="C6093" t="str">
            <v>CHAPISCO APLICADO NO TETO OU EM ESTRUTURA, COM DESEMPENADEIRA DENTADA. ARGAMASSA INDUSTRIALIZADA COM PREPARO MANUAL. AF_10/2022</v>
          </cell>
          <cell r="D6093" t="str">
            <v>M2</v>
          </cell>
          <cell r="E6093">
            <v>19.37</v>
          </cell>
          <cell r="F6093">
            <v>19.84</v>
          </cell>
        </row>
        <row r="6094">
          <cell r="B6094">
            <v>87911</v>
          </cell>
          <cell r="C6094" t="str">
            <v>CHAPISCO APLICADO SOMENTE NA ESTRUTURA DE CONCRETO DA FACHADA, COM DESEMPENADEIRA DENTADA. ARGAMASSA INDUSTRIALIZADA COM PREPARO EM MISTURADOR 300 KG. AF_10/2022</v>
          </cell>
          <cell r="D6094" t="str">
            <v>M2</v>
          </cell>
          <cell r="E6094">
            <v>23.66</v>
          </cell>
          <cell r="F6094">
            <v>24.51</v>
          </cell>
        </row>
        <row r="6095">
          <cell r="B6095">
            <v>87910</v>
          </cell>
          <cell r="C6095" t="str">
            <v>CHAPISCO APLICADO SOMENTE NA ESTRUTURA DE CONCRETO DA FACHADA, COM DESEMPENADEIRA DENTADA. ARGAMASSA INDUSTRIALIZADA COM PREPARO MANUAL. AF_10/2022</v>
          </cell>
          <cell r="D6095" t="str">
            <v>M2</v>
          </cell>
          <cell r="E6095">
            <v>24.54</v>
          </cell>
          <cell r="F6095">
            <v>25.46</v>
          </cell>
        </row>
        <row r="6096">
          <cell r="B6096">
            <v>103686</v>
          </cell>
          <cell r="C6096" t="str">
            <v>CONCRETAGEM DE ESCADAS, FCK=25 MPA, COM USO DE BOMBA - LANÇAMENTO, ADENSAMENTO E ACABAMENTO. AF_02/2022_PS</v>
          </cell>
          <cell r="D6096" t="str">
            <v>M3</v>
          </cell>
          <cell r="E6096">
            <v>667.02</v>
          </cell>
          <cell r="F6096">
            <v>675.75</v>
          </cell>
        </row>
        <row r="6097">
          <cell r="B6097">
            <v>103685</v>
          </cell>
          <cell r="C6097" t="str">
            <v>CONCRETAGEM DE MURETAS, FCK=25 MPA, COM USO DE BOMBA - LANÇAMENTO, ADENSAMENTO E ACABAMENTO. AF_02/2022_PS</v>
          </cell>
          <cell r="D6097" t="str">
            <v>M3</v>
          </cell>
          <cell r="E6097">
            <v>610.11</v>
          </cell>
          <cell r="F6097">
            <v>613.9</v>
          </cell>
        </row>
        <row r="6098">
          <cell r="B6098">
            <v>103669</v>
          </cell>
          <cell r="C6098" t="str">
            <v>CONCRETAGEM DE PILARES, FCK = 25 MPA, COM USO DE BALDES - LANÇAMENTO, ADENSAMENTO E ACABAMENTO. AF_02/2022</v>
          </cell>
          <cell r="D6098" t="str">
            <v>M3</v>
          </cell>
          <cell r="E6098">
            <v>885.71</v>
          </cell>
          <cell r="F6098">
            <v>909.44</v>
          </cell>
        </row>
        <row r="6099">
          <cell r="B6099">
            <v>103672</v>
          </cell>
          <cell r="C6099" t="str">
            <v>CONCRETAGEM DE PILARES, FCK = 25 MPA, COM USO DE BOMBA - LANÇAMENTO, ADENSAMENTO E ACABAMENTO. AF_02/2022_PS</v>
          </cell>
          <cell r="D6099" t="str">
            <v>M3</v>
          </cell>
          <cell r="E6099">
            <v>605.47</v>
          </cell>
          <cell r="F6099">
            <v>608.78</v>
          </cell>
        </row>
        <row r="6100">
          <cell r="B6100">
            <v>103671</v>
          </cell>
          <cell r="C6100" t="str">
            <v>CONCRETAGEM DE PILARES, FCK = 25 MPA, COM USO DE GRUA - LANÇAMENTO, ADENSAMENTO E ACABAMENTO. AF_02/2022</v>
          </cell>
          <cell r="D6100" t="str">
            <v>M3</v>
          </cell>
          <cell r="E6100">
            <v>646.04</v>
          </cell>
          <cell r="F6100">
            <v>649.88</v>
          </cell>
        </row>
        <row r="6101">
          <cell r="B6101">
            <v>103688</v>
          </cell>
          <cell r="C6101" t="str">
            <v>CONCRETAGEM DE PILARES, FCK=25 MPA, COM USO DE JERICAS EM CREMALHEIRA - LANÇAMENTO, ADENSAMENTO E ACABAMENTO. AF_02/2022</v>
          </cell>
          <cell r="D6101" t="str">
            <v>M3</v>
          </cell>
          <cell r="E6101">
            <v>770.12</v>
          </cell>
          <cell r="F6101">
            <v>784.22</v>
          </cell>
        </row>
        <row r="6102">
          <cell r="B6102">
            <v>103687</v>
          </cell>
          <cell r="C6102" t="str">
            <v>CONCRETAGEM DE PILARES, FCK=25 MPA, COM USO DE JERICAS EM ELEVADOR DE CABO - LANÇAMENTO, ADENSAMENTO E ACABAMENTO. AF_02/2022</v>
          </cell>
          <cell r="D6102" t="str">
            <v>M3</v>
          </cell>
          <cell r="E6102">
            <v>1005.01</v>
          </cell>
          <cell r="F6102">
            <v>1038.6400000000001</v>
          </cell>
        </row>
        <row r="6103">
          <cell r="B6103">
            <v>103684</v>
          </cell>
          <cell r="C6103" t="str">
            <v>CONCRETAGEM DE RESERVATÓRIOS, FCK=25 MPA, COM USO DE BOMBA - LANÇAMENTO, ADENSAMENTO E ACABAMENTO. AF_02/2022_PS</v>
          </cell>
          <cell r="D6103" t="str">
            <v>M3</v>
          </cell>
          <cell r="E6103">
            <v>622.21</v>
          </cell>
          <cell r="F6103">
            <v>627</v>
          </cell>
        </row>
        <row r="6104">
          <cell r="B6104">
            <v>103681</v>
          </cell>
          <cell r="C6104" t="str">
            <v>CONCRETAGEM DE VIGAS E LAJES, FCK=25 MPA, PARA LAJES MACIÇAS OU NERVURADAS COM GRUA DE CAÇAMBA DE 500 L EM EDIFICAÇÃO DE MULTIPAVIMENTOS ATÉ 16 ANDARES - LANÇAMENTO, ADENSAMENTO E ACABAMENTO. AF_02/2022</v>
          </cell>
          <cell r="D6104" t="str">
            <v>M3</v>
          </cell>
          <cell r="E6104">
            <v>670.7</v>
          </cell>
          <cell r="F6104">
            <v>676.7</v>
          </cell>
        </row>
        <row r="6105">
          <cell r="B6105">
            <v>103679</v>
          </cell>
          <cell r="C6105" t="str">
            <v>CONCRETAGEM DE VIGAS E LAJES, FCK=25 MPA, PARA LAJES MACIÇAS OU NERVURADAS COM JERICAS EM CREMALHEIRA EM EDIFICAÇÃO DE MULTIPAVIMENTOS ATÉ 16 ANDARES - LANÇAMENTO, ADENSAMENTO E ACABAMENTO. AF_02/2022</v>
          </cell>
          <cell r="D6105" t="str">
            <v>M3</v>
          </cell>
          <cell r="E6105">
            <v>735.87</v>
          </cell>
          <cell r="F6105">
            <v>747.06</v>
          </cell>
        </row>
        <row r="6106">
          <cell r="B6106">
            <v>103677</v>
          </cell>
          <cell r="C6106" t="str">
            <v>CONCRETAGEM DE VIGAS E LAJES, FCK=25 MPA, PARA LAJES MACIÇAS OU NERVURADAS COM JERICAS EM ELEVADOR DE CABO EM EDIFICAÇÃO DE MULTIPAVIMENTOS ATÉ 16 ANDARES - LANÇAMENTO, ADENSAMENTO E ACABAMENTO. AF_02/2022</v>
          </cell>
          <cell r="D6106" t="str">
            <v>M3</v>
          </cell>
          <cell r="E6106">
            <v>776.54</v>
          </cell>
          <cell r="F6106">
            <v>791.15</v>
          </cell>
        </row>
        <row r="6107">
          <cell r="B6107">
            <v>103675</v>
          </cell>
          <cell r="C6107" t="str">
            <v>CONCRETAGEM DE VIGAS E LAJES, FCK=25 MPA, PARA LAJES MACIÇAS OU NERVURADAS COM USO DE BOMBA - LANÇAMENTO, ADENSAMENTO E ACABAMENTO. AF_02/2022_PS</v>
          </cell>
          <cell r="D6107" t="str">
            <v>M3</v>
          </cell>
          <cell r="E6107">
            <v>605.74</v>
          </cell>
          <cell r="F6107">
            <v>609.15</v>
          </cell>
        </row>
        <row r="6108">
          <cell r="B6108">
            <v>103680</v>
          </cell>
          <cell r="C6108" t="str">
            <v>CONCRETAGEM DE VIGAS E LAJES, FCK=25 MPA, PARA LAJES PREMOLDADAS COM GRUA DE CAÇAMBA DE 350 L EM EDIFICAÇÃO DE MULTIPAVIMENTOS ATÉ 16 ANDARES - LANÇAMENTO, ADENSAMENTO E ACABAMENTO. AF_02/2022</v>
          </cell>
          <cell r="D6108" t="str">
            <v>M3</v>
          </cell>
          <cell r="E6108">
            <v>780.07</v>
          </cell>
          <cell r="F6108">
            <v>795.31</v>
          </cell>
        </row>
        <row r="6109">
          <cell r="B6109">
            <v>103678</v>
          </cell>
          <cell r="C6109" t="str">
            <v>CONCRETAGEM DE VIGAS E LAJES, FCK=25 MPA, PARA LAJES PREMOLDADAS COM JERICAS EM CREMALHEIRA EM EDIFICAÇÃO DE MULTIPAVIMENTOS ATÉ 16 ANDARES - LANÇAMENTO, ADENSAMENTO E ACABAMENTO. AF_02/2022</v>
          </cell>
          <cell r="D6109" t="str">
            <v>M3</v>
          </cell>
          <cell r="E6109">
            <v>849.18</v>
          </cell>
          <cell r="F6109">
            <v>869.71</v>
          </cell>
        </row>
        <row r="6110">
          <cell r="B6110">
            <v>103676</v>
          </cell>
          <cell r="C6110" t="str">
            <v>CONCRETAGEM DE VIGAS E LAJES, FCK=25 MPA, PARA LAJES PREMOLDADAS COM JERICAS EM ELEVADOR DE CABO EM EDIFICAÇÃO DE MULTIPAVIMENTOS ATÉ 16 ANDARES - LANÇAMENTO, ADENSAMENTO E ACABAMENTO. AF_02/2022</v>
          </cell>
          <cell r="D6110" t="str">
            <v>M3</v>
          </cell>
          <cell r="E6110">
            <v>940.87</v>
          </cell>
          <cell r="F6110">
            <v>969.05</v>
          </cell>
        </row>
        <row r="6111">
          <cell r="B6111">
            <v>103674</v>
          </cell>
          <cell r="C6111" t="str">
            <v>CONCRETAGEM DE VIGAS E LAJES, FCK=25 MPA, PARA LAJES PREMOLDADAS COM USO DE BOMBA - LANÇAMENTO, ADENSAMENTO E ACABAMENTO. AF_02/2022_PS</v>
          </cell>
          <cell r="D6111" t="str">
            <v>M3</v>
          </cell>
          <cell r="E6111">
            <v>624.75</v>
          </cell>
          <cell r="F6111">
            <v>629.75</v>
          </cell>
        </row>
        <row r="6112">
          <cell r="B6112">
            <v>103683</v>
          </cell>
          <cell r="C6112" t="str">
            <v>CONCRETAGEM DE VIGAS E LAJES, FCK=25 MPA, PARA QUALQUER TIPO DE LAJE COM BALDES EM EDIFICAÇÃO DE MULTIPAVIMENTOS ATÉ 04 ANDARES - LANÇAMENTO, ADENSAMENTO E ACABAMENTO. AF_02/2022</v>
          </cell>
          <cell r="D6112" t="str">
            <v>M3</v>
          </cell>
          <cell r="E6112">
            <v>1181.19</v>
          </cell>
          <cell r="F6112">
            <v>1229.3699999999999</v>
          </cell>
        </row>
        <row r="6113">
          <cell r="B6113">
            <v>103682</v>
          </cell>
          <cell r="C6113" t="str">
            <v>CONCRETAGEM DE VIGAS E LAJES, FCK=25 MPA, PARA QUALQUER TIPO DE LAJE COM BALDES EM EDIFICAÇÃO TÉRREA - LANÇAMENTO, ADENSAMENTO E ACABAMENTO. AF_02/2022</v>
          </cell>
          <cell r="D6113" t="str">
            <v>M3</v>
          </cell>
          <cell r="E6113">
            <v>903.25</v>
          </cell>
          <cell r="F6113">
            <v>928.42</v>
          </cell>
        </row>
        <row r="6114">
          <cell r="B6114">
            <v>103670</v>
          </cell>
          <cell r="C6114" t="str">
            <v>LANÇAMENTO COM USO DE BALDES, ADENSAMENTO E ACABAMENTO DE CONCRETO EM ESTRUTURAS. AF_02/2022</v>
          </cell>
          <cell r="D6114" t="str">
            <v>M3</v>
          </cell>
          <cell r="E6114">
            <v>286.05</v>
          </cell>
          <cell r="F6114">
            <v>309.77999999999997</v>
          </cell>
        </row>
        <row r="6115">
          <cell r="B6115">
            <v>103673</v>
          </cell>
          <cell r="C6115" t="str">
            <v>LANÇAMENTO COM USO DE BOMBA, ADENSAMENTO E ACABAMENTO DE CONCRETO EM ESTRUTURAS. AF_02/2022</v>
          </cell>
          <cell r="D6115" t="str">
            <v>M3</v>
          </cell>
          <cell r="E6115">
            <v>40.32</v>
          </cell>
          <cell r="F6115">
            <v>43.63</v>
          </cell>
        </row>
        <row r="6116">
          <cell r="B6116">
            <v>91084</v>
          </cell>
          <cell r="C6116" t="str">
            <v>EXECUÇÃO DE REVESTIMENTO DE CONCRETO PROJETADO COM ESPESSURA DE 10 CM, ARMADO COM FIBRAS DE AÇO, INCLINAÇÃO DE 90°, APLICAÇÃO CONTÍNUA, UTILIZANDO EQUIPAMENTO DE PROJEÇÃO COM 3 M³/H DE CAPACIDADE. AF_07/2024</v>
          </cell>
          <cell r="D6116" t="str">
            <v>M2</v>
          </cell>
          <cell r="E6116">
            <v>278.55</v>
          </cell>
          <cell r="F6116">
            <v>288.52999999999997</v>
          </cell>
        </row>
        <row r="6117">
          <cell r="B6117">
            <v>91080</v>
          </cell>
          <cell r="C6117" t="str">
            <v>EXECUÇÃO DE REVESTIMENTO DE CONCRETO PROJETADO COM ESPESSURA DE 10 CM, ARMADO COM FIBRAS DE AÇO, INCLINAÇÃO DE 90°, APLICAÇÃO CONTÍNUA, UTILIZANDO EQUIPAMENTO DE PROJEÇÃO COM 6 M³/H DE CAPACIDADE. AF_07/2024</v>
          </cell>
          <cell r="D6117" t="str">
            <v>M2</v>
          </cell>
          <cell r="E6117">
            <v>224.55</v>
          </cell>
          <cell r="F6117">
            <v>230.68</v>
          </cell>
        </row>
        <row r="6118">
          <cell r="B6118">
            <v>91101</v>
          </cell>
          <cell r="C6118" t="str">
            <v>EXECUÇÃO DE REVESTIMENTO DE CONCRETO PROJETADO COM ESPESSURA DE 10 CM, ARMADO COM FIBRAS DE AÇO, INCLINAÇÃO DE 90°, APLICAÇÃO DESCONTÍNUA, UTILIZANDO EQUIPAMENTO DE PROJEÇÃO COM 3 M³/H DE CAPACIDADE. AF_07/2024</v>
          </cell>
          <cell r="D6118" t="str">
            <v>M2</v>
          </cell>
          <cell r="E6118">
            <v>260.3</v>
          </cell>
          <cell r="F6118">
            <v>269.02999999999997</v>
          </cell>
        </row>
        <row r="6119">
          <cell r="B6119">
            <v>91097</v>
          </cell>
          <cell r="C6119" t="str">
            <v>EXECUÇÃO DE REVESTIMENTO DE CONCRETO PROJETADO COM ESPESSURA DE 10 CM, ARMADO COM FIBRAS DE AÇO, INCLINAÇÃO DE 90°, APLICAÇÃO DESCONTÍNUA, UTILIZANDO EQUIPAMENTO DE PROJEÇÃO COM 6 M³/H DE CAPACIDADE. AF_07/2024</v>
          </cell>
          <cell r="D6119" t="str">
            <v>M2</v>
          </cell>
          <cell r="E6119">
            <v>217.71</v>
          </cell>
          <cell r="F6119">
            <v>223.35</v>
          </cell>
        </row>
        <row r="6120">
          <cell r="B6120">
            <v>91082</v>
          </cell>
          <cell r="C6120" t="str">
            <v>EXECUÇÃO DE REVESTIMENTO DE CONCRETO PROJETADO COM ESPESSURA DE 10 CM, ARMADO COM FIBRAS DE AÇO, INCLINAÇÃO MENOR QUE 90°, APLICAÇÃO CONTÍNUA, UTILIZANDO EQUIPAMENTO DE PROJEÇÃO COM 3 M³/H DE CAPACIDADE. AF_07/2024</v>
          </cell>
          <cell r="D6120" t="str">
            <v>M2</v>
          </cell>
          <cell r="E6120">
            <v>253.7</v>
          </cell>
          <cell r="F6120">
            <v>261.8</v>
          </cell>
        </row>
        <row r="6121">
          <cell r="B6121">
            <v>91078</v>
          </cell>
          <cell r="C6121" t="str">
            <v>EXECUÇÃO DE REVESTIMENTO DE CONCRETO PROJETADO COM ESPESSURA DE 10 CM, ARMADO COM FIBRAS DE AÇO, INCLINAÇÃO MENOR QUE 90°, APLICAÇÃO CONTÍNUA, UTILIZANDO EQUIPAMENTO DE PROJEÇÃO COM 6 M³/H DE CAPACIDADE. AF_07/2024</v>
          </cell>
          <cell r="D6121" t="str">
            <v>M2</v>
          </cell>
          <cell r="E6121">
            <v>213.16</v>
          </cell>
          <cell r="F6121">
            <v>218.39</v>
          </cell>
        </row>
        <row r="6122">
          <cell r="B6122">
            <v>91099</v>
          </cell>
          <cell r="C6122" t="str">
            <v>EXECUÇÃO DE REVESTIMENTO DE CONCRETO PROJETADO COM ESPESSURA DE 10 CM, ARMADO COM FIBRAS DE AÇO, INCLINAÇÃO MENOR QUE 90°, APLICAÇÃO DESCONTÍNUA, UTILIZANDO EQUIPAMENTO DE PROJEÇÃO COM 3 M³/H DE CAPACIDADE. AF_07/2024</v>
          </cell>
          <cell r="D6122" t="str">
            <v>M2</v>
          </cell>
          <cell r="E6122">
            <v>240.85</v>
          </cell>
          <cell r="F6122">
            <v>248.04</v>
          </cell>
        </row>
        <row r="6123">
          <cell r="B6123">
            <v>91095</v>
          </cell>
          <cell r="C6123" t="str">
            <v>EXECUÇÃO DE REVESTIMENTO DE CONCRETO PROJETADO COM ESPESSURA DE 10 CM, ARMADO COM FIBRAS DE AÇO, INCLINAÇÃO MENOR QUE 90°, APLICAÇÃO DESCONTÍNUA, UTILIZANDO EQUIPAMENTO DE PROJEÇÃO COM 6 M³/H DE CAPACIDADE. AF_07/2024</v>
          </cell>
          <cell r="D6123" t="str">
            <v>M2</v>
          </cell>
          <cell r="E6123">
            <v>207.72</v>
          </cell>
          <cell r="F6123">
            <v>212.57</v>
          </cell>
        </row>
        <row r="6124">
          <cell r="B6124">
            <v>91076</v>
          </cell>
          <cell r="C6124" t="str">
            <v>EXECUÇÃO DE REVESTIMENTO DE CONCRETO PROJETADO COM ESPESSURA DE 10 CM, ARMADO COM TELA, INCLINAÇÃO DE 90°, APLICAÇÃO CONTÍNUA, UTILIZANDO EQUIPAMENTO DE PROJEÇÃO COM 3 M³/H DE CAPACIDADE. AF_07/2024</v>
          </cell>
          <cell r="D6124" t="str">
            <v>M2</v>
          </cell>
          <cell r="E6124">
            <v>351.11</v>
          </cell>
          <cell r="F6124">
            <v>373.99</v>
          </cell>
        </row>
        <row r="6125">
          <cell r="B6125">
            <v>91072</v>
          </cell>
          <cell r="C6125" t="str">
            <v>EXECUÇÃO DE REVESTIMENTO DE CONCRETO PROJETADO COM ESPESSURA DE 10 CM, ARMADO COM TELA, INCLINAÇÃO DE 90°, APLICAÇÃO CONTÍNUA, UTILIZANDO EQUIPAMENTO DE PROJEÇÃO COM 6 M³/H DE CAPACIDADE. AF_07/2024</v>
          </cell>
          <cell r="D6125" t="str">
            <v>M2</v>
          </cell>
          <cell r="E6125">
            <v>308.43</v>
          </cell>
          <cell r="F6125">
            <v>328.25</v>
          </cell>
        </row>
        <row r="6126">
          <cell r="B6126">
            <v>91093</v>
          </cell>
          <cell r="C6126" t="str">
            <v>EXECUÇÃO DE REVESTIMENTO DE CONCRETO PROJETADO COM ESPESSURA DE 10 CM, ARMADO COM TELA, INCLINAÇÃO DE 90°, APLICAÇÃO DESCONTÍNUA, UTILIZANDO EQUIPAMENTO DE PROJEÇÃO COM 3 M³/H DE CAPACIDADE. AF_07/2024</v>
          </cell>
          <cell r="D6126" t="str">
            <v>M2</v>
          </cell>
          <cell r="E6126">
            <v>364.2</v>
          </cell>
          <cell r="F6126">
            <v>388.69</v>
          </cell>
        </row>
        <row r="6127">
          <cell r="B6127">
            <v>91089</v>
          </cell>
          <cell r="C6127" t="str">
            <v>EXECUÇÃO DE REVESTIMENTO DE CONCRETO PROJETADO COM ESPESSURA DE 10 CM, ARMADO COM TELA, INCLINAÇÃO DE 90°, APLICAÇÃO DESCONTÍNUA, UTILIZANDO EQUIPAMENTO DE PROJEÇÃO COM 6 M³/H DE CAPACIDADE. AF_07/2024</v>
          </cell>
          <cell r="D6127" t="str">
            <v>M2</v>
          </cell>
          <cell r="E6127">
            <v>329.28</v>
          </cell>
          <cell r="F6127">
            <v>351.28</v>
          </cell>
        </row>
        <row r="6128">
          <cell r="B6128">
            <v>91074</v>
          </cell>
          <cell r="C6128" t="str">
            <v>EXECUÇÃO DE REVESTIMENTO DE CONCRETO PROJETADO COM ESPESSURA DE 10 CM, ARMADO COM TELA, INCLINAÇÃO MENOR QUE 90°, APLICAÇÃO CONTÍNUA, UTILIZANDO EQUIPAMENTO DE PROJEÇÃO COM 3 M³/H DE CAPACIDADE. AF_07/2024</v>
          </cell>
          <cell r="D6128" t="str">
            <v>M2</v>
          </cell>
          <cell r="E6128">
            <v>231.53</v>
          </cell>
          <cell r="F6128">
            <v>243.05</v>
          </cell>
        </row>
        <row r="6129">
          <cell r="B6129">
            <v>91070</v>
          </cell>
          <cell r="C6129" t="str">
            <v>EXECUÇÃO DE REVESTIMENTO DE CONCRETO PROJETADO COM ESPESSURA DE 10 CM, ARMADO COM TELA, INCLINAÇÃO MENOR QUE 90°, APLICAÇÃO CONTÍNUA, UTILIZANDO EQUIPAMENTO DE PROJEÇÃO COM 6 M³/H DE CAPACIDADE. AF_07/2024</v>
          </cell>
          <cell r="D6129" t="str">
            <v>M2</v>
          </cell>
          <cell r="E6129">
            <v>198.68</v>
          </cell>
          <cell r="F6129">
            <v>207.87</v>
          </cell>
        </row>
        <row r="6130">
          <cell r="B6130">
            <v>91091</v>
          </cell>
          <cell r="C6130" t="str">
            <v>EXECUÇÃO DE REVESTIMENTO DE CONCRETO PROJETADO COM ESPESSURA DE 10 CM, ARMADO COM TELA, INCLINAÇÃO MENOR QUE 90°, APLICAÇÃO DESCONTÍNUA, UTILIZANDO EQUIPAMENTO DE PROJEÇÃO COM 3 M³/H DE CAPACIDADE. AF_07/2024</v>
          </cell>
          <cell r="D6130" t="str">
            <v>M2</v>
          </cell>
          <cell r="E6130">
            <v>245.84</v>
          </cell>
          <cell r="F6130">
            <v>259.04000000000002</v>
          </cell>
        </row>
        <row r="6131">
          <cell r="B6131">
            <v>91087</v>
          </cell>
          <cell r="C6131" t="str">
            <v>EXECUÇÃO DE REVESTIMENTO DE CONCRETO PROJETADO COM ESPESSURA DE 10 CM, ARMADO COM TELA, INCLINAÇÃO MENOR QUE 90°, APLICAÇÃO DESCONTÍNUA, UTILIZANDO EQUIPAMENTO DE PROJEÇÃO COM 6 M³/H DE CAPACIDADE. AF_07/2024</v>
          </cell>
          <cell r="D6131" t="str">
            <v>M2</v>
          </cell>
          <cell r="E6131">
            <v>218.46</v>
          </cell>
          <cell r="F6131">
            <v>229.72</v>
          </cell>
        </row>
        <row r="6132">
          <cell r="B6132">
            <v>91083</v>
          </cell>
          <cell r="C6132" t="str">
            <v>EXECUÇÃO DE REVESTIMENTO DE CONCRETO PROJETADO COM ESPESSURA DE 7 CM, ARMADO COM FIBRAS DE AÇO, INCLINAÇÃO DE 90°, APLICAÇÃO CONTÍNUA, UTILIZANDO EQUIPAMENTO DE PROJEÇÃO COM 3 M³/H DE CAPACIDADE. AF_07/2024</v>
          </cell>
          <cell r="D6132" t="str">
            <v>M2</v>
          </cell>
          <cell r="E6132">
            <v>335.03</v>
          </cell>
          <cell r="F6132">
            <v>350.51</v>
          </cell>
        </row>
        <row r="6133">
          <cell r="B6133">
            <v>91079</v>
          </cell>
          <cell r="C6133" t="str">
            <v>EXECUÇÃO DE REVESTIMENTO DE CONCRETO PROJETADO COM ESPESSURA DE 7 CM, ARMADO COM FIBRAS DE AÇO, INCLINAÇÃO DE 90°, APLICAÇÃO CONTÍNUA, UTILIZANDO EQUIPAMENTO DE PROJEÇÃO COM 6 M³/H DE CAPACIDADE. AF_07/2024</v>
          </cell>
          <cell r="D6133" t="str">
            <v>M2</v>
          </cell>
          <cell r="E6133">
            <v>208.26</v>
          </cell>
          <cell r="F6133">
            <v>214.69</v>
          </cell>
        </row>
        <row r="6134">
          <cell r="B6134">
            <v>91100</v>
          </cell>
          <cell r="C6134" t="str">
            <v>EXECUÇÃO DE REVESTIMENTO DE CONCRETO PROJETADO COM ESPESSURA DE 7 CM, ARMADO COM FIBRAS DE AÇO, INCLINAÇÃO DE 90°, APLICAÇÃO DESCONTÍNUA, UTILIZANDO EQUIPAMENTO DE PROJEÇÃO COM 3 M³/H DE CAPACIDADE. AF_07/2024</v>
          </cell>
          <cell r="D6134" t="str">
            <v>M2</v>
          </cell>
          <cell r="E6134">
            <v>281.8</v>
          </cell>
          <cell r="F6134">
            <v>293.49</v>
          </cell>
        </row>
        <row r="6135">
          <cell r="B6135">
            <v>91096</v>
          </cell>
          <cell r="C6135" t="str">
            <v>EXECUÇÃO DE REVESTIMENTO DE CONCRETO PROJETADO COM ESPESSURA DE 7 CM, ARMADO COM FIBRAS DE AÇO, INCLINAÇÃO DE 90°, APLICAÇÃO DESCONTÍNUA, UTILIZANDO EQUIPAMENTO DE PROJEÇÃO COM 6 M³/H DE CAPACIDADE. AF_07/2024</v>
          </cell>
          <cell r="D6135" t="str">
            <v>M2</v>
          </cell>
          <cell r="E6135">
            <v>197.92</v>
          </cell>
          <cell r="F6135">
            <v>203.61</v>
          </cell>
        </row>
        <row r="6136">
          <cell r="B6136">
            <v>91081</v>
          </cell>
          <cell r="C6136" t="str">
            <v>EXECUÇÃO DE REVESTIMENTO DE CONCRETO PROJETADO COM ESPESSURA DE 7 CM, ARMADO COM FIBRAS DE AÇO, INCLINAÇÃO MENOR QUE 90°, APLICAÇÃO CONTÍNUA, UTILIZANDO EQUIPAMENTO DE PROJEÇÃO COM 3 M³/H DE CAPACIDADE. AF_07/2024</v>
          </cell>
          <cell r="D6136" t="str">
            <v>M2</v>
          </cell>
          <cell r="E6136">
            <v>272.29000000000002</v>
          </cell>
          <cell r="F6136">
            <v>283.14999999999998</v>
          </cell>
        </row>
        <row r="6137">
          <cell r="B6137">
            <v>91077</v>
          </cell>
          <cell r="C6137" t="str">
            <v>EXECUÇÃO DE REVESTIMENTO DE CONCRETO PROJETADO COM ESPESSURA DE 7 CM, ARMADO COM FIBRAS DE AÇO, INCLINAÇÃO MENOR QUE 90°, APLICAÇÃO CONTÍNUA, UTILIZANDO EQUIPAMENTO DE PROJEÇÃO COM 6 M³/H DE CAPACIDADE. AF_07/2024</v>
          </cell>
          <cell r="D6137" t="str">
            <v>M2</v>
          </cell>
          <cell r="E6137">
            <v>193.34</v>
          </cell>
          <cell r="F6137">
            <v>198.63</v>
          </cell>
        </row>
        <row r="6138">
          <cell r="B6138">
            <v>91098</v>
          </cell>
          <cell r="C6138" t="str">
            <v>EXECUÇÃO DE REVESTIMENTO DE CONCRETO PROJETADO COM ESPESSURA DE 7 CM, ARMADO COM FIBRAS DE AÇO, INCLINAÇÃO MENOR QUE 90°, APLICAÇÃO DESCONTÍNUA, UTILIZANDO EQUIPAMENTO DE PROJEÇÃO COM 3 M³/H DE CAPACIDADE. AF_07/2024</v>
          </cell>
          <cell r="D6138" t="str">
            <v>M2</v>
          </cell>
          <cell r="E6138">
            <v>242.16</v>
          </cell>
          <cell r="F6138">
            <v>250.89</v>
          </cell>
        </row>
        <row r="6139">
          <cell r="B6139">
            <v>91094</v>
          </cell>
          <cell r="C6139" t="str">
            <v>EXECUÇÃO DE REVESTIMENTO DE CONCRETO PROJETADO COM ESPESSURA DE 7 CM, ARMADO COM FIBRAS DE AÇO, INCLINAÇÃO MENOR QUE 90°, APLICAÇÃO DESCONTÍNUA, UTILIZANDO EQUIPAMENTO DE PROJEÇÃO COM 6 M³/H DE CAPACIDADE. AF_07/2024</v>
          </cell>
          <cell r="D6139" t="str">
            <v>M2</v>
          </cell>
          <cell r="E6139">
            <v>185.69</v>
          </cell>
          <cell r="F6139">
            <v>190.44</v>
          </cell>
        </row>
        <row r="6140">
          <cell r="B6140">
            <v>91075</v>
          </cell>
          <cell r="C6140" t="str">
            <v>EXECUÇÃO DE REVESTIMENTO DE CONCRETO PROJETADO COM ESPESSURA DE 7 CM, ARMADO COM TELA, INCLINAÇÃO DE 90°, APLICAÇÃO CONTÍNUA, UTILIZANDO EQUIPAMENTO DE PROJEÇÃO COM 3 M³/H DE CAPACIDADE. AF_07/2024</v>
          </cell>
          <cell r="D6140" t="str">
            <v>M2</v>
          </cell>
          <cell r="E6140">
            <v>382.06</v>
          </cell>
          <cell r="F6140">
            <v>407.81</v>
          </cell>
        </row>
        <row r="6141">
          <cell r="B6141">
            <v>91071</v>
          </cell>
          <cell r="C6141" t="str">
            <v>EXECUÇÃO DE REVESTIMENTO DE CONCRETO PROJETADO COM ESPESSURA DE 7 CM, ARMADO COM TELA, INCLINAÇÃO DE 90°, APLICAÇÃO CONTÍNUA, UTILIZANDO EQUIPAMENTO DE PROJEÇÃO COM 6 M³/H DE CAPACIDADE. AF_07/2024</v>
          </cell>
          <cell r="D6141" t="str">
            <v>M2</v>
          </cell>
          <cell r="E6141">
            <v>299.64999999999998</v>
          </cell>
          <cell r="F6141">
            <v>319.51</v>
          </cell>
        </row>
        <row r="6142">
          <cell r="B6142">
            <v>91092</v>
          </cell>
          <cell r="C6142" t="str">
            <v>EXECUÇÃO DE REVESTIMENTO DE CONCRETO PROJETADO COM ESPESSURA DE 7 CM, ARMADO COM TELA, INCLINAÇÃO DE 90°, APLICAÇÃO DESCONTÍNUA, UTILIZANDO EQUIPAMENTO DE PROJEÇÃO COM 3 M³/H DE CAPACIDADE. AF_07/2024</v>
          </cell>
          <cell r="D6142" t="str">
            <v>M2</v>
          </cell>
          <cell r="E6142">
            <v>377.31</v>
          </cell>
          <cell r="F6142">
            <v>403.41</v>
          </cell>
        </row>
        <row r="6143">
          <cell r="B6143">
            <v>91088</v>
          </cell>
          <cell r="C6143" t="str">
            <v>EXECUÇÃO DE REVESTIMENTO DE CONCRETO PROJETADO COM ESPESSURA DE 7 CM, ARMADO COM TELA, INCLINAÇÃO DE 90°, APLICAÇÃO DESCONTÍNUA, UTILIZANDO EQUIPAMENTO DE PROJEÇÃO COM 6 M³/H DE CAPACIDADE. AF_07/2024</v>
          </cell>
          <cell r="D6143" t="str">
            <v>M2</v>
          </cell>
          <cell r="E6143">
            <v>318.22000000000003</v>
          </cell>
          <cell r="F6143">
            <v>340.08</v>
          </cell>
        </row>
        <row r="6144">
          <cell r="B6144">
            <v>91073</v>
          </cell>
          <cell r="C6144" t="str">
            <v>EXECUÇÃO DE REVESTIMENTO DE CONCRETO PROJETADO COM ESPESSURA DE 7 CM, ARMADO COM TELA, INCLINAÇÃO MENOR QUE 90°, APLICAÇÃO CONTÍNUA, UTILIZANDO EQUIPAMENTO DE PROJEÇÃO COM 3 M³/H DE CAPACIDADE. AF_07/2024</v>
          </cell>
          <cell r="D6144" t="str">
            <v>M2</v>
          </cell>
          <cell r="E6144">
            <v>243.37</v>
          </cell>
          <cell r="F6144">
            <v>256.38</v>
          </cell>
        </row>
        <row r="6145">
          <cell r="B6145">
            <v>91069</v>
          </cell>
          <cell r="C6145" t="str">
            <v>EXECUÇÃO DE REVESTIMENTO DE CONCRETO PROJETADO COM ESPESSURA DE 7 CM, ARMADO COM TELA, INCLINAÇÃO MENOR QUE 90°, APLICAÇÃO CONTÍNUA, UTILIZANDO EQUIPAMENTO DE PROJEÇÃO COM 6 M³/H DE CAPACIDADE. AF_07/2024</v>
          </cell>
          <cell r="D6145" t="str">
            <v>M2</v>
          </cell>
          <cell r="E6145">
            <v>187.73</v>
          </cell>
          <cell r="F6145">
            <v>196.81</v>
          </cell>
        </row>
        <row r="6146">
          <cell r="B6146">
            <v>91090</v>
          </cell>
          <cell r="C6146" t="str">
            <v>EXECUÇÃO DE REVESTIMENTO DE CONCRETO PROJETADO COM ESPESSURA DE 7 CM, ARMADO COM TELA, INCLINAÇÃO MENOR QUE 90°, APLICAÇÃO DESCONTÍNUA, UTILIZANDO EQUIPAMENTO DE PROJEÇÃO COM 3 M³/H DE CAPACIDADE. AF_07/2024</v>
          </cell>
          <cell r="D6146" t="str">
            <v>M2</v>
          </cell>
          <cell r="E6146">
            <v>248.03</v>
          </cell>
          <cell r="F6146">
            <v>262.02999999999997</v>
          </cell>
        </row>
        <row r="6147">
          <cell r="B6147">
            <v>91086</v>
          </cell>
          <cell r="C6147" t="str">
            <v>EXECUÇÃO DE REVESTIMENTO DE CONCRETO PROJETADO COM ESPESSURA DE 7 CM, ARMADO COM TELA, INCLINAÇÃO MENOR QUE 90°, APLICAÇÃO DESCONTÍNUA, UTILIZANDO EQUIPAMENTO DE PROJEÇÃO COM 6 M³/H DE CAPACIDADE. AF_07/2024</v>
          </cell>
          <cell r="D6147" t="str">
            <v>M2</v>
          </cell>
          <cell r="E6147">
            <v>206.03</v>
          </cell>
          <cell r="F6147">
            <v>217.07</v>
          </cell>
        </row>
        <row r="6148">
          <cell r="B6148">
            <v>105522</v>
          </cell>
          <cell r="C6148" t="str">
            <v>REVESTIMENTO VEGETAL PARA SOLO GRAMPEADO VERDE, ATRAVÉS DE HIDROSSEMEADURA. AF_07/2024</v>
          </cell>
          <cell r="D6148" t="str">
            <v>M2</v>
          </cell>
          <cell r="E6148">
            <v>0</v>
          </cell>
          <cell r="F6148">
            <v>0</v>
          </cell>
        </row>
        <row r="6149">
          <cell r="B6149">
            <v>104281</v>
          </cell>
          <cell r="C6149" t="str">
            <v>ANCORAGEM ATIVA PARA CABO COM 1 CORDOALHA DE DIÂMETRO NOMINAL DE 12,7 MM. AF_08/2022</v>
          </cell>
          <cell r="D6149" t="str">
            <v>UN</v>
          </cell>
          <cell r="E6149">
            <v>0</v>
          </cell>
          <cell r="F6149">
            <v>0</v>
          </cell>
        </row>
        <row r="6150">
          <cell r="B6150">
            <v>104287</v>
          </cell>
          <cell r="C6150" t="str">
            <v>ANCORAGEM ATIVA PARA CABO COM 1 CORDOALHA DE DIÂMETRO NOMINAL DE 15,2 MM. AF_08/2022</v>
          </cell>
          <cell r="D6150" t="str">
            <v>UN</v>
          </cell>
          <cell r="E6150">
            <v>0</v>
          </cell>
          <cell r="F6150">
            <v>0</v>
          </cell>
        </row>
        <row r="6151">
          <cell r="B6151">
            <v>104286</v>
          </cell>
          <cell r="C6151" t="str">
            <v>ANCORAGEM ATIVA PARA CABO COM 12 CORDOALHAS DE DIÂMETRO NOMINAL DE 12,7 MM. AF_08/2022</v>
          </cell>
          <cell r="D6151" t="str">
            <v>UN</v>
          </cell>
          <cell r="E6151">
            <v>0</v>
          </cell>
          <cell r="F6151">
            <v>0</v>
          </cell>
        </row>
        <row r="6152">
          <cell r="B6152">
            <v>104292</v>
          </cell>
          <cell r="C6152" t="str">
            <v>ANCORAGEM ATIVA PARA CABO COM 12 CORDOALHAS DE DIÂMETRO NOMINAL DE 15,2 MM. AF_08/2022</v>
          </cell>
          <cell r="D6152" t="str">
            <v>UN</v>
          </cell>
          <cell r="E6152">
            <v>0</v>
          </cell>
          <cell r="F6152">
            <v>0</v>
          </cell>
        </row>
        <row r="6153">
          <cell r="B6153">
            <v>104282</v>
          </cell>
          <cell r="C6153" t="str">
            <v>ANCORAGEM ATIVA PARA CABO COM 2 CORDOALHAS DE DIÂMETRO NOMINAL DE 12,7 MM. AF_08/2022</v>
          </cell>
          <cell r="D6153" t="str">
            <v>UN</v>
          </cell>
          <cell r="E6153">
            <v>0</v>
          </cell>
          <cell r="F6153">
            <v>0</v>
          </cell>
        </row>
        <row r="6154">
          <cell r="B6154">
            <v>104288</v>
          </cell>
          <cell r="C6154" t="str">
            <v>ANCORAGEM ATIVA PARA CABO COM 2 CORDOALHAS DE DIÂMETRO NOMINAL DE 15,2 MM. AF_08/2022</v>
          </cell>
          <cell r="D6154" t="str">
            <v>UN</v>
          </cell>
          <cell r="E6154">
            <v>0</v>
          </cell>
          <cell r="F6154">
            <v>0</v>
          </cell>
        </row>
        <row r="6155">
          <cell r="B6155">
            <v>104283</v>
          </cell>
          <cell r="C6155" t="str">
            <v>ANCORAGEM ATIVA PARA CABO COM 4 CORDOALHAS DE DIÂMETRO NOMINAL DE 12,7 MM. AF_08/2022</v>
          </cell>
          <cell r="D6155" t="str">
            <v>UN</v>
          </cell>
          <cell r="E6155">
            <v>0</v>
          </cell>
          <cell r="F6155">
            <v>0</v>
          </cell>
        </row>
        <row r="6156">
          <cell r="B6156">
            <v>104289</v>
          </cell>
          <cell r="C6156" t="str">
            <v>ANCORAGEM ATIVA PARA CABO COM 4 CORDOALHAS DE DIÂMETRO NOMINAL DE 15,2 MM. AF_08/2022</v>
          </cell>
          <cell r="D6156" t="str">
            <v>UN</v>
          </cell>
          <cell r="E6156">
            <v>0</v>
          </cell>
          <cell r="F6156">
            <v>0</v>
          </cell>
        </row>
        <row r="6157">
          <cell r="B6157">
            <v>104284</v>
          </cell>
          <cell r="C6157" t="str">
            <v>ANCORAGEM ATIVA PARA CABO COM 6 CORDOALHAS DE DIÂMETRO NOMINAL DE 12,7 MM. AF_08/2022</v>
          </cell>
          <cell r="D6157" t="str">
            <v>UN</v>
          </cell>
          <cell r="E6157">
            <v>0</v>
          </cell>
          <cell r="F6157">
            <v>0</v>
          </cell>
        </row>
        <row r="6158">
          <cell r="B6158">
            <v>104290</v>
          </cell>
          <cell r="C6158" t="str">
            <v>ANCORAGEM ATIVA PARA CABO COM 6 CORDOALHAS DE DIÂMETRO NOMINAL DE 15,2 MM. AF_08/2022</v>
          </cell>
          <cell r="D6158" t="str">
            <v>UN</v>
          </cell>
          <cell r="E6158">
            <v>0</v>
          </cell>
          <cell r="F6158">
            <v>0</v>
          </cell>
        </row>
        <row r="6159">
          <cell r="B6159">
            <v>104285</v>
          </cell>
          <cell r="C6159" t="str">
            <v>ANCORAGEM ATIVA PARA CABO COM 7 CORDOALHAS DE DIÂMETRO NOMINAL DE 12,7 MM. AF_08/2022</v>
          </cell>
          <cell r="D6159" t="str">
            <v>UN</v>
          </cell>
          <cell r="E6159">
            <v>0</v>
          </cell>
          <cell r="F6159">
            <v>0</v>
          </cell>
        </row>
        <row r="6160">
          <cell r="B6160">
            <v>104291</v>
          </cell>
          <cell r="C6160" t="str">
            <v>ANCORAGEM ATIVA PARA CABO COM 7 CORDOALHAS DE DIÂMETRO NOMINAL DE 15,2 MM. AF_08/2022</v>
          </cell>
          <cell r="D6160" t="str">
            <v>UN</v>
          </cell>
          <cell r="E6160">
            <v>0</v>
          </cell>
          <cell r="F6160">
            <v>0</v>
          </cell>
        </row>
        <row r="6161">
          <cell r="B6161">
            <v>104267</v>
          </cell>
          <cell r="C6161" t="str">
            <v>ANCORAGEM ATIVA PARA CORDOALHA COM 7 FIOS E DIÂMETRO NOMINAL DE 12,7 MM. AF_08/2022</v>
          </cell>
          <cell r="D6161" t="str">
            <v>UN</v>
          </cell>
          <cell r="E6161">
            <v>0</v>
          </cell>
          <cell r="F6161">
            <v>0</v>
          </cell>
        </row>
        <row r="6162">
          <cell r="B6162">
            <v>104268</v>
          </cell>
          <cell r="C6162" t="str">
            <v>ANCORAGEM ATIVA PARA CORDOALHA COM 7 FIOS E DIÂMETRO NOMINAL DE 15,2 MM. AF_08/2022</v>
          </cell>
          <cell r="D6162" t="str">
            <v>UN</v>
          </cell>
          <cell r="E6162">
            <v>0</v>
          </cell>
          <cell r="F6162">
            <v>0</v>
          </cell>
        </row>
        <row r="6163">
          <cell r="B6163">
            <v>104269</v>
          </cell>
          <cell r="C6163" t="str">
            <v>ANCORAGEM PASSIVA PARA CABO COM 1 CORDOALHA DE DIÂMETRO NOMINAL DE 12,7 MM. AF_08/2022</v>
          </cell>
          <cell r="D6163" t="str">
            <v>UN</v>
          </cell>
          <cell r="E6163">
            <v>0</v>
          </cell>
          <cell r="F6163">
            <v>0</v>
          </cell>
        </row>
        <row r="6164">
          <cell r="B6164">
            <v>104270</v>
          </cell>
          <cell r="C6164" t="str">
            <v>ANCORAGEM PASSIVA PARA CABO COM 1 CORDOALHA DE DIÂMETRO NOMINAL DE 15,2 MM. AF_08/2022</v>
          </cell>
          <cell r="D6164" t="str">
            <v>UN</v>
          </cell>
          <cell r="E6164">
            <v>0</v>
          </cell>
          <cell r="F6164">
            <v>0</v>
          </cell>
        </row>
        <row r="6165">
          <cell r="B6165">
            <v>104276</v>
          </cell>
          <cell r="C6165" t="str">
            <v>ANCORAGEM PASSIVA PARA CABO COM 12 CORDOALHAS DE DIÂMETRO NOMINAL DE 12,7 MM. AF_08/2022</v>
          </cell>
          <cell r="D6165" t="str">
            <v>UN</v>
          </cell>
          <cell r="E6165">
            <v>0</v>
          </cell>
          <cell r="F6165">
            <v>0</v>
          </cell>
        </row>
        <row r="6166">
          <cell r="B6166">
            <v>104280</v>
          </cell>
          <cell r="C6166" t="str">
            <v>ANCORAGEM PASSIVA PARA CABO COM 12 CORDOALHAS DE DIÂMETRO NOMINAL DE 15,2 MM. AF_08/2022</v>
          </cell>
          <cell r="D6166" t="str">
            <v>UN</v>
          </cell>
          <cell r="E6166">
            <v>0</v>
          </cell>
          <cell r="F6166">
            <v>0</v>
          </cell>
        </row>
        <row r="6167">
          <cell r="B6167">
            <v>104271</v>
          </cell>
          <cell r="C6167" t="str">
            <v>ANCORAGEM PASSIVA PARA CABO COM 2 CORDOALHAS DE DIÂMETRO NOMINAL DE 12,7 MM. AF_08/2022</v>
          </cell>
          <cell r="D6167" t="str">
            <v>UN</v>
          </cell>
          <cell r="E6167">
            <v>0</v>
          </cell>
          <cell r="F6167">
            <v>0</v>
          </cell>
        </row>
        <row r="6168">
          <cell r="B6168">
            <v>104272</v>
          </cell>
          <cell r="C6168" t="str">
            <v>ANCORAGEM PASSIVA PARA CABO COM 2 CORDOALHAS DE DIÂMETRO NOMINAL DE 15,2 MM. AF_08/2022</v>
          </cell>
          <cell r="D6168" t="str">
            <v>UN</v>
          </cell>
          <cell r="E6168">
            <v>0</v>
          </cell>
          <cell r="F6168">
            <v>0</v>
          </cell>
        </row>
        <row r="6169">
          <cell r="B6169">
            <v>104273</v>
          </cell>
          <cell r="C6169" t="str">
            <v>ANCORAGEM PASSIVA PARA CABO COM 4 CORDOALHAS DE DIÂMETRO NOMINAL DE 12,7 MM. AF_08/2022</v>
          </cell>
          <cell r="D6169" t="str">
            <v>UN</v>
          </cell>
          <cell r="E6169">
            <v>0</v>
          </cell>
          <cell r="F6169">
            <v>0</v>
          </cell>
        </row>
        <row r="6170">
          <cell r="B6170">
            <v>104277</v>
          </cell>
          <cell r="C6170" t="str">
            <v>ANCORAGEM PASSIVA PARA CABO COM 4 CORDOALHAS DE DIÂMETRO NOMINAL DE 15,2 MM. AF_08/2022</v>
          </cell>
          <cell r="D6170" t="str">
            <v>UN</v>
          </cell>
          <cell r="E6170">
            <v>0</v>
          </cell>
          <cell r="F6170">
            <v>0</v>
          </cell>
        </row>
        <row r="6171">
          <cell r="B6171">
            <v>104274</v>
          </cell>
          <cell r="C6171" t="str">
            <v>ANCORAGEM PASSIVA PARA CABO COM 6 CORDOALHAS DE DIÂMETRO NOMINAL DE 12,7 MM. AF_08/2022</v>
          </cell>
          <cell r="D6171" t="str">
            <v>UN</v>
          </cell>
          <cell r="E6171">
            <v>0</v>
          </cell>
          <cell r="F6171">
            <v>0</v>
          </cell>
        </row>
        <row r="6172">
          <cell r="B6172">
            <v>104278</v>
          </cell>
          <cell r="C6172" t="str">
            <v>ANCORAGEM PASSIVA PARA CABO COM 6 CORDOALHAS DE DIÂMETRO NOMINAL DE 15,2 MM. AF_08/2022</v>
          </cell>
          <cell r="D6172" t="str">
            <v>UN</v>
          </cell>
          <cell r="E6172">
            <v>0</v>
          </cell>
          <cell r="F6172">
            <v>0</v>
          </cell>
        </row>
        <row r="6173">
          <cell r="B6173">
            <v>104275</v>
          </cell>
          <cell r="C6173" t="str">
            <v>ANCORAGEM PASSIVA PARA CABO COM 7 CORDOALHAS DE DIÂMETRO NOMINAL DE 12,7 MM. AF_08/2022</v>
          </cell>
          <cell r="D6173" t="str">
            <v>UN</v>
          </cell>
          <cell r="E6173">
            <v>0</v>
          </cell>
          <cell r="F6173">
            <v>0</v>
          </cell>
        </row>
        <row r="6174">
          <cell r="B6174">
            <v>104279</v>
          </cell>
          <cell r="C6174" t="str">
            <v>ANCORAGEM PASSIVA PARA CABO COM 7 CORDOALHAS DE DIÂMETRO NOMINAL DE 15,2 MM. AF_08/2022</v>
          </cell>
          <cell r="D6174" t="str">
            <v>UN</v>
          </cell>
          <cell r="E6174">
            <v>0</v>
          </cell>
          <cell r="F6174">
            <v>0</v>
          </cell>
        </row>
        <row r="6175">
          <cell r="B6175">
            <v>104265</v>
          </cell>
          <cell r="C6175" t="str">
            <v>ANCORAGEM PASSIVA PARA CORDOALHA COM 7 FIOS E DIÂMETRO NOMINAL DE 12,7 MM. AF_08/2022</v>
          </cell>
          <cell r="D6175" t="str">
            <v>UN</v>
          </cell>
          <cell r="E6175">
            <v>0</v>
          </cell>
          <cell r="F6175">
            <v>0</v>
          </cell>
        </row>
        <row r="6176">
          <cell r="B6176">
            <v>104266</v>
          </cell>
          <cell r="C6176" t="str">
            <v>ANCORAGEM PASSIVA PARA CORDOALHA COM 7 FIOS E DIÂMETRO NOMINAL DE 15,2 MM. AF_08/2022</v>
          </cell>
          <cell r="D6176" t="str">
            <v>UN</v>
          </cell>
          <cell r="E6176">
            <v>0</v>
          </cell>
          <cell r="F6176">
            <v>0</v>
          </cell>
        </row>
        <row r="6177">
          <cell r="B6177">
            <v>104305</v>
          </cell>
          <cell r="C6177" t="str">
            <v>FORNECIMENTO E INSTALAÇÃO DE BAINHA CIRCULAR COM DIÂMETRO NOMINAL DE 35 MM, INCLUSIVE INJEÇÃO DE NATA DE CIMENTO. AF_08/2022</v>
          </cell>
          <cell r="D6177" t="str">
            <v>M</v>
          </cell>
          <cell r="E6177">
            <v>0</v>
          </cell>
          <cell r="F6177">
            <v>0</v>
          </cell>
        </row>
        <row r="6178">
          <cell r="B6178">
            <v>104306</v>
          </cell>
          <cell r="C6178" t="str">
            <v>FORNECIMENTO E INSTALAÇÃO DE BAINHA CIRCULAR COM DIÂMETRO NOMINAL DE 40 MM, INCLUSIVE INJEÇÃO DE NATA DE CIMENTO. AF_08/2022</v>
          </cell>
          <cell r="D6178" t="str">
            <v>M</v>
          </cell>
          <cell r="E6178">
            <v>0</v>
          </cell>
          <cell r="F6178">
            <v>0</v>
          </cell>
        </row>
        <row r="6179">
          <cell r="B6179">
            <v>104307</v>
          </cell>
          <cell r="C6179" t="str">
            <v>FORNECIMENTO E INSTALAÇÃO DE BAINHA CIRCULAR COM DIÂMETRO NOMINAL DE 50 MM, INCLUSIVE INJEÇÃO DE NATA DE CIMENTO. AF_08/2022</v>
          </cell>
          <cell r="D6179" t="str">
            <v>M</v>
          </cell>
          <cell r="E6179">
            <v>0</v>
          </cell>
          <cell r="F6179">
            <v>0</v>
          </cell>
        </row>
        <row r="6180">
          <cell r="B6180">
            <v>104308</v>
          </cell>
          <cell r="C6180" t="str">
            <v>FORNECIMENTO E INSTALAÇÃO DE BAINHA CIRCULAR COM DIÂMETRO NOMINAL DE 55 MM, INCLUSIVE INJEÇÃO DE NATA DE CIMENTO. AF_08/2022</v>
          </cell>
          <cell r="D6180" t="str">
            <v>M</v>
          </cell>
          <cell r="E6180">
            <v>0</v>
          </cell>
          <cell r="F6180">
            <v>0</v>
          </cell>
        </row>
        <row r="6181">
          <cell r="B6181">
            <v>104309</v>
          </cell>
          <cell r="C6181" t="str">
            <v>FORNECIMENTO E INSTALAÇÃO DE BAINHA CIRCULAR COM DIÂMETRO NOMINAL DE 60 MM, INCLUSIVE INJEÇÃO DE NATA DE CIMENTO. AF_08/2022</v>
          </cell>
          <cell r="D6181" t="str">
            <v>M</v>
          </cell>
          <cell r="E6181">
            <v>0</v>
          </cell>
          <cell r="F6181">
            <v>0</v>
          </cell>
        </row>
        <row r="6182">
          <cell r="B6182">
            <v>104310</v>
          </cell>
          <cell r="C6182" t="str">
            <v>FORNECIMENTO E INSTALAÇÃO DE BAINHA CIRCULAR COM DIÂMETRO NOMINAL DE 65 MM, INCLUSIVE INJEÇÃO DE NATA DE CIMENTO. AF_08/2022</v>
          </cell>
          <cell r="D6182" t="str">
            <v>M</v>
          </cell>
          <cell r="E6182">
            <v>0</v>
          </cell>
          <cell r="F6182">
            <v>0</v>
          </cell>
        </row>
        <row r="6183">
          <cell r="B6183">
            <v>104311</v>
          </cell>
          <cell r="C6183" t="str">
            <v>FORNECIMENTO E INSTALAÇÃO DE BAINHA CIRCULAR COM DIÂMETRO NOMINAL DE 80 MM, INCLUSIVE INJEÇÃO DE NATA DE CIMENTO. AF_08/2022</v>
          </cell>
          <cell r="D6183" t="str">
            <v>M</v>
          </cell>
          <cell r="E6183">
            <v>0</v>
          </cell>
          <cell r="F6183">
            <v>0</v>
          </cell>
        </row>
        <row r="6184">
          <cell r="B6184">
            <v>104301</v>
          </cell>
          <cell r="C6184" t="str">
            <v>FORNECIMENTO E INSTALAÇÃO DE CABO COM CORDOALHA NUA, RESISTÊNCIA À TRAÇÃO DE 190 KGF/MM² E DIÂMETRO NOMINAL DE 12,7 MM, EM VIGA. AF_08/2022</v>
          </cell>
          <cell r="D6184" t="str">
            <v>KG</v>
          </cell>
          <cell r="E6184">
            <v>0</v>
          </cell>
          <cell r="F6184">
            <v>0</v>
          </cell>
        </row>
        <row r="6185">
          <cell r="B6185">
            <v>104302</v>
          </cell>
          <cell r="C6185" t="str">
            <v>FORNECIMENTO E INSTALAÇÃO DE CABO COM CORDOALHA NUA, RESISTÊNCIA À TRAÇÃO DE 190 KGF/MM² E DIÂMETRO NOMINAL DE 15,2 MM, EM VIGA. AF_08/2022</v>
          </cell>
          <cell r="D6185" t="str">
            <v>KG</v>
          </cell>
          <cell r="E6185">
            <v>0</v>
          </cell>
          <cell r="F6185">
            <v>0</v>
          </cell>
        </row>
        <row r="6186">
          <cell r="B6186">
            <v>104303</v>
          </cell>
          <cell r="C6186" t="str">
            <v>FORNECIMENTO E INSTALAÇÃO DE CABO COM CORDOALHA NUA, RESISTÊNCIA À TRAÇÃO DE 210 KGF/MM² E DIÂMETRO NOMINAL DE 12,7 MM, EM VIGA. AF_08/2022</v>
          </cell>
          <cell r="D6186" t="str">
            <v>KG</v>
          </cell>
          <cell r="E6186">
            <v>0</v>
          </cell>
          <cell r="F6186">
            <v>0</v>
          </cell>
        </row>
        <row r="6187">
          <cell r="B6187">
            <v>104304</v>
          </cell>
          <cell r="C6187" t="str">
            <v>FORNECIMENTO E INSTALAÇÃO DE CABO COM CORDOALHA NUA, RESISTÊNCIA À TRAÇÃO DE 210 KGF/MM² E DIÂMETRO NOMINAL DE 15,2 MM, EM VIGA. AF_08/2022</v>
          </cell>
          <cell r="D6187" t="str">
            <v>KG</v>
          </cell>
          <cell r="E6187">
            <v>0</v>
          </cell>
          <cell r="F6187">
            <v>0</v>
          </cell>
        </row>
        <row r="6188">
          <cell r="B6188">
            <v>104293</v>
          </cell>
          <cell r="C6188" t="str">
            <v>FORNECIMENTO E INSTALAÇÃO DE CORDOALHA COM 7 FIOS, RESISTÊNCIA À TRAÇÃO DE 190 KGF/MM² E DIÂMETRO NOMINAL DE 12,7 MM, EM LAJE. AF_08/2022</v>
          </cell>
          <cell r="D6188" t="str">
            <v>KG</v>
          </cell>
          <cell r="E6188">
            <v>0</v>
          </cell>
          <cell r="F6188">
            <v>0</v>
          </cell>
        </row>
        <row r="6189">
          <cell r="B6189">
            <v>104297</v>
          </cell>
          <cell r="C6189" t="str">
            <v>FORNECIMENTO E INSTALAÇÃO DE CORDOALHA COM 7 FIOS, RESISTÊNCIA À TRAÇÃO DE 190 KGF/MM² E DIÂMETRO NOMINAL DE 12,7 MM, EM VIGA. AF_08/2022</v>
          </cell>
          <cell r="D6189" t="str">
            <v>KG</v>
          </cell>
          <cell r="E6189">
            <v>0</v>
          </cell>
          <cell r="F6189">
            <v>0</v>
          </cell>
        </row>
        <row r="6190">
          <cell r="B6190">
            <v>104295</v>
          </cell>
          <cell r="C6190" t="str">
            <v>FORNECIMENTO E INSTALAÇÃO DE CORDOALHA COM 7 FIOS, RESISTÊNCIA À TRAÇÃO DE 190 KGF/MM² E DIÂMETRO NOMINAL DE 15,2 MM, EM LAJE. AF_08/2022</v>
          </cell>
          <cell r="D6190" t="str">
            <v>KG</v>
          </cell>
          <cell r="E6190">
            <v>0</v>
          </cell>
          <cell r="F6190">
            <v>0</v>
          </cell>
        </row>
        <row r="6191">
          <cell r="B6191">
            <v>104299</v>
          </cell>
          <cell r="C6191" t="str">
            <v>FORNECIMENTO E INSTALAÇÃO DE CORDOALHA COM 7 FIOS, RESISTÊNCIA À TRAÇÃO DE 190 KGF/MM² E DIÂMETRO NOMINAL DE 15,2 MM, EM VIGA. AF_08/2022</v>
          </cell>
          <cell r="D6191" t="str">
            <v>KG</v>
          </cell>
          <cell r="E6191">
            <v>0</v>
          </cell>
          <cell r="F6191">
            <v>0</v>
          </cell>
        </row>
        <row r="6192">
          <cell r="B6192">
            <v>104294</v>
          </cell>
          <cell r="C6192" t="str">
            <v>FORNECIMENTO E INSTALAÇÃO DE CORDOALHA COM 7 FIOS, RESISTÊNCIA À TRAÇÃO DE 210 KGF/MM² E DIÂMETRO NOMINAL DE 12,7 MM, EM LAJE. AF_08/2022</v>
          </cell>
          <cell r="D6192" t="str">
            <v>KG</v>
          </cell>
          <cell r="E6192">
            <v>0</v>
          </cell>
          <cell r="F6192">
            <v>0</v>
          </cell>
        </row>
        <row r="6193">
          <cell r="B6193">
            <v>104298</v>
          </cell>
          <cell r="C6193" t="str">
            <v>FORNECIMENTO E INSTALAÇÃO DE CORDOALHA COM 7 FIOS, RESISTÊNCIA À TRAÇÃO DE 210 KGF/MM² E DIÂMETRO NOMINAL DE 12,7 MM, EM VIGA. AF_08/2022</v>
          </cell>
          <cell r="D6193" t="str">
            <v>KG</v>
          </cell>
          <cell r="E6193">
            <v>0</v>
          </cell>
          <cell r="F6193">
            <v>0</v>
          </cell>
        </row>
        <row r="6194">
          <cell r="B6194">
            <v>104296</v>
          </cell>
          <cell r="C6194" t="str">
            <v>FORNECIMENTO E INSTALAÇÃO DE CORDOALHA COM 7 FIOS, RESISTÊNCIA À TRAÇÃO DE 210 KGF/MM² E DIÂMETRO NOMINAL DE 15,2 MM, EM LAJE. AF_08/2022</v>
          </cell>
          <cell r="D6194" t="str">
            <v>KG</v>
          </cell>
          <cell r="E6194">
            <v>0</v>
          </cell>
          <cell r="F6194">
            <v>0</v>
          </cell>
        </row>
        <row r="6195">
          <cell r="B6195">
            <v>104300</v>
          </cell>
          <cell r="C6195" t="str">
            <v>FORNECIMENTO E INSTALAÇÃO DE CORDOALHA COM 7 FIOS, RESISTÊNCIA À TRAÇÃO DE 210 KGF/MM² E DIÂMETRO NOMINAL DE 15,2 MM, EM VIGA. AF_08/2022</v>
          </cell>
          <cell r="D6195" t="str">
            <v>KG</v>
          </cell>
          <cell r="E6195">
            <v>0</v>
          </cell>
          <cell r="F6195">
            <v>0</v>
          </cell>
        </row>
        <row r="6196">
          <cell r="B6196">
            <v>90944</v>
          </cell>
          <cell r="C6196" t="str">
            <v>CONTRAPISO ACÚSTICO EM ARGAMASSA PRONTA, PREPARO MANUAL, APLICADO EM ÁREAS SECA, ACABAMENTO NÃO REFORÇADO, ESPESSURA 6CM. AF_07/2021</v>
          </cell>
          <cell r="D6196" t="str">
            <v>M2</v>
          </cell>
          <cell r="E6196">
            <v>224.82</v>
          </cell>
          <cell r="F6196">
            <v>227.92</v>
          </cell>
        </row>
        <row r="6197">
          <cell r="B6197">
            <v>90934</v>
          </cell>
          <cell r="C6197" t="str">
            <v>CONTRAPISO ACÚSTICO EM ARGAMASSA PRONTA, PREPARO MANUAL, APLICADO EM ÁREAS SECAS, ACABAMENTO NÃO REFORÇADO, ESPESSURA 5CM. AF_07/2021</v>
          </cell>
          <cell r="D6197" t="str">
            <v>M2</v>
          </cell>
          <cell r="E6197">
            <v>208.66</v>
          </cell>
          <cell r="F6197">
            <v>211.48</v>
          </cell>
        </row>
        <row r="6198">
          <cell r="B6198">
            <v>90954</v>
          </cell>
          <cell r="C6198" t="str">
            <v>CONTRAPISO ACÚSTICO EM ARGAMASSA PRONTA, PREPARO MANUAL, APLICADO EM ÁREAS SECAS, ACABAMENTO NÃO REFORÇADO, ESPESSURA 7CM. AF_07/2021</v>
          </cell>
          <cell r="D6198" t="str">
            <v>M2</v>
          </cell>
          <cell r="E6198">
            <v>254.42</v>
          </cell>
          <cell r="F6198">
            <v>258.02999999999997</v>
          </cell>
        </row>
        <row r="6199">
          <cell r="B6199">
            <v>90933</v>
          </cell>
          <cell r="C6199" t="str">
            <v>CONTRAPISO ACÚSTICO EM ARGAMASSA PRONTA, PREPARO MECÂNICO COM MISTURADOR 300 KG, APLICADO EM ÁREAS SECAS, ACABAMENTO NÃO REFORÇADO, ESPESSURA 5CM. AF_07/2021</v>
          </cell>
          <cell r="D6199" t="str">
            <v>M2</v>
          </cell>
          <cell r="E6199">
            <v>194.43</v>
          </cell>
          <cell r="F6199">
            <v>196.25</v>
          </cell>
        </row>
        <row r="6200">
          <cell r="B6200">
            <v>90943</v>
          </cell>
          <cell r="C6200" t="str">
            <v>CONTRAPISO ACÚSTICO EM ARGAMASSA PRONTA, PREPARO MECÂNICO COM MISTURADOR 300 KG, APLICADO EM ÁREAS SECAS, ACABAMENTO NÃO REFORÇADO, ESPESSURA 6CM. AF_07/2021</v>
          </cell>
          <cell r="D6200" t="str">
            <v>M2</v>
          </cell>
          <cell r="E6200">
            <v>209.33</v>
          </cell>
          <cell r="F6200">
            <v>211.34</v>
          </cell>
        </row>
        <row r="6201">
          <cell r="B6201">
            <v>90953</v>
          </cell>
          <cell r="C6201" t="str">
            <v>CONTRAPISO ACÚSTICO EM ARGAMASSA PRONTA, PREPARO MECÂNICO COM MISTURADOR 300 KG, APLICADO EM ÁREAS SECAS, ACABAMENTO NÃO REFORÇADO, ESPESSURA 7CM. AF_07/2021</v>
          </cell>
          <cell r="D6201" t="str">
            <v>M2</v>
          </cell>
          <cell r="E6201">
            <v>236.6</v>
          </cell>
          <cell r="F6201">
            <v>238.96</v>
          </cell>
        </row>
        <row r="6202">
          <cell r="B6202">
            <v>90932</v>
          </cell>
          <cell r="C6202" t="str">
            <v>CONTRAPISO ACÚSTICO EM ARGAMASSA TRAÇO 1:4 (CIMENTO E AREIA), PREPARO MANUAL, APLICADO EM ÁREAS SECAS, ACABAMENTO NÃO REFORÇADO, ESPESSURA 5CM. AF_07/2021</v>
          </cell>
          <cell r="D6202" t="str">
            <v>M2</v>
          </cell>
          <cell r="E6202">
            <v>91.38</v>
          </cell>
          <cell r="F6202">
            <v>93.93</v>
          </cell>
        </row>
        <row r="6203">
          <cell r="B6203">
            <v>90942</v>
          </cell>
          <cell r="C6203" t="str">
            <v>CONTRAPISO ACÚSTICO EM ARGAMASSA TRAÇO 1:4 (CIMENTO E AREIA), PREPARO MANUAL, APLICADO EM ÁREAS SECAS, ACABAMENTO NÃO REFORÇADO, ESPESSURA 6CM. AF_07/2021</v>
          </cell>
          <cell r="D6203" t="str">
            <v>M2</v>
          </cell>
          <cell r="E6203">
            <v>97.11</v>
          </cell>
          <cell r="F6203">
            <v>99.92</v>
          </cell>
        </row>
        <row r="6204">
          <cell r="B6204">
            <v>90952</v>
          </cell>
          <cell r="C6204" t="str">
            <v>CONTRAPISO ACÚSTICO EM ARGAMASSA TRAÇO 1:4 (CIMENTO E AREIA), PREPARO MANUAL, APLICADO EM ÁREAS SECAS, ACABAMENTO NÃO REFORÇADO, ESPESSURA 7CM. AF_07/2021</v>
          </cell>
          <cell r="D6204" t="str">
            <v>M2</v>
          </cell>
          <cell r="E6204">
            <v>107.58</v>
          </cell>
          <cell r="F6204">
            <v>110.86</v>
          </cell>
        </row>
        <row r="6205">
          <cell r="B6205">
            <v>90930</v>
          </cell>
          <cell r="C6205" t="str">
            <v>CONTRAPISO ACÚSTICO EM ARGAMASSA TRAÇO 1:4 (CIMENTO E AREIA), PREPARO MECÂNICO COM BETONEIRA 400L, APLICADO EM ÁREAS SECAS, ACABAMENTO NÃO REFORÇADO, ESPESSURA 5CM. AF_07/2021</v>
          </cell>
          <cell r="D6205" t="str">
            <v>M2</v>
          </cell>
          <cell r="E6205">
            <v>83.54</v>
          </cell>
          <cell r="F6205">
            <v>85.44</v>
          </cell>
        </row>
        <row r="6206">
          <cell r="B6206">
            <v>90940</v>
          </cell>
          <cell r="C6206" t="str">
            <v>CONTRAPISO ACÚSTICO EM ARGAMASSA TRAÇO 1:4 (CIMENTO E AREIA), PREPARO MECÂNICO COM BETONEIRA 400L, APLICADO EM ÁREAS SECAS, ACABAMENTO NÃO REFORÇADO, ESPESSURA 6CM. AF_07/2021</v>
          </cell>
          <cell r="D6206" t="str">
            <v>M2</v>
          </cell>
          <cell r="E6206">
            <v>88.57</v>
          </cell>
          <cell r="F6206">
            <v>90.68</v>
          </cell>
        </row>
        <row r="6207">
          <cell r="B6207">
            <v>90950</v>
          </cell>
          <cell r="C6207" t="str">
            <v>CONTRAPISO ACÚSTICO EM ARGAMASSA TRAÇO 1:4 (CIMENTO E AREIA), PREPARO MECÂNICO COM BETONEIRA 400L, APLICADO EM ÁREAS SECAS, ACABAMENTO NÃO REFORÇADO, ESPESSURA 7CM. AF_07/2021</v>
          </cell>
          <cell r="D6207" t="str">
            <v>M2</v>
          </cell>
          <cell r="E6207">
            <v>97.77</v>
          </cell>
          <cell r="F6207">
            <v>100.23</v>
          </cell>
        </row>
        <row r="6208">
          <cell r="B6208">
            <v>88476</v>
          </cell>
          <cell r="C6208" t="str">
            <v>CONTRAPISO COM ARGAMASSA AUTONIVELANTE, APLICADO SOBRE LAJE, ADERIDO, ESPESSURA 2CM. AF_07/2021</v>
          </cell>
          <cell r="D6208" t="str">
            <v>M2</v>
          </cell>
          <cell r="E6208">
            <v>21.06</v>
          </cell>
          <cell r="F6208">
            <v>21.22</v>
          </cell>
        </row>
        <row r="6209">
          <cell r="B6209">
            <v>88477</v>
          </cell>
          <cell r="C6209" t="str">
            <v>CONTRAPISO COM ARGAMASSA AUTONIVELANTE, APLICADO SOBRE LAJE, ADERIDO, ESPESSURA 3CM. AF_07/2021</v>
          </cell>
          <cell r="D6209" t="str">
            <v>M2</v>
          </cell>
          <cell r="E6209">
            <v>28.82</v>
          </cell>
          <cell r="F6209">
            <v>29.13</v>
          </cell>
        </row>
        <row r="6210">
          <cell r="B6210">
            <v>88478</v>
          </cell>
          <cell r="C6210" t="str">
            <v>CONTRAPISO COM ARGAMASSA AUTONIVELANTE, APLICADO SOBRE LAJE, ADERIDO, ESPESSURA 4CM. AF_07/2021</v>
          </cell>
          <cell r="D6210" t="str">
            <v>M2</v>
          </cell>
          <cell r="E6210">
            <v>35.229999999999997</v>
          </cell>
          <cell r="F6210">
            <v>35.67</v>
          </cell>
        </row>
        <row r="6211">
          <cell r="B6211">
            <v>88470</v>
          </cell>
          <cell r="C6211" t="str">
            <v>CONTRAPISO COM ARGAMASSA AUTONIVELANTE, APLICADO SOBRE LAJE, NÃO ADERIDO, ESPESSURA 3CM. AF_07/2021</v>
          </cell>
          <cell r="D6211" t="str">
            <v>M2</v>
          </cell>
          <cell r="E6211">
            <v>24.63</v>
          </cell>
          <cell r="F6211">
            <v>24.89</v>
          </cell>
        </row>
        <row r="6212">
          <cell r="B6212">
            <v>88471</v>
          </cell>
          <cell r="C6212" t="str">
            <v>CONTRAPISO COM ARGAMASSA AUTONIVELANTE, APLICADO SOBRE LAJE, NÃO ADERIDO, ESPESSURA 4CM. AF_07/2021</v>
          </cell>
          <cell r="D6212" t="str">
            <v>M2</v>
          </cell>
          <cell r="E6212">
            <v>30.82</v>
          </cell>
          <cell r="F6212">
            <v>31.18</v>
          </cell>
        </row>
        <row r="6213">
          <cell r="B6213">
            <v>88472</v>
          </cell>
          <cell r="C6213" t="str">
            <v>CONTRAPISO COM ARGAMASSA AUTONIVELANTE, APLICADO SOBRE LAJE, NÃO ADERIDO, ESPESSURA 5CM. AF_07/2021</v>
          </cell>
          <cell r="D6213" t="str">
            <v>M2</v>
          </cell>
          <cell r="E6213">
            <v>35.729999999999997</v>
          </cell>
          <cell r="F6213">
            <v>36.17</v>
          </cell>
        </row>
        <row r="6214">
          <cell r="B6214">
            <v>87759</v>
          </cell>
          <cell r="C6214" t="str">
            <v>CONTRAPISO EM ARGAMASSA PRONTA, PREPARO MANUAL, APLICADO EM ÁREAS MOLHADAS SOBRE IMPERMEABILIZAÇÃO, ACABAMENTO NÃO REFORÇADO, ESPESSURA 3CM. AF_07/2021</v>
          </cell>
          <cell r="D6214" t="str">
            <v>M2</v>
          </cell>
          <cell r="E6214">
            <v>136.87</v>
          </cell>
          <cell r="F6214">
            <v>139.71</v>
          </cell>
        </row>
        <row r="6215">
          <cell r="B6215">
            <v>87769</v>
          </cell>
          <cell r="C6215" t="str">
            <v>CONTRAPISO EM ARGAMASSA PRONTA, PREPARO MANUAL, APLICADO EM ÁREAS MOLHADAS SOBRE IMPERMEABILIZAÇÃO, ACABAMENTO NÃO REFORÇADO, ESPESSURA 4CM. AF_07/2021</v>
          </cell>
          <cell r="D6215" t="str">
            <v>M2</v>
          </cell>
          <cell r="E6215">
            <v>164.27</v>
          </cell>
          <cell r="F6215">
            <v>167.41</v>
          </cell>
        </row>
        <row r="6216">
          <cell r="B6216">
            <v>87739</v>
          </cell>
          <cell r="C6216" t="str">
            <v>CONTRAPISO EM ARGAMASSA PRONTA, PREPARO MANUAL, APLICADO EM ÁREAS MOLHADAS SOBRE LAJE, ADERIDO, ACABAMENTO NÃO REFORÇADO, ESPESSURA 2CM. AF_07/2021</v>
          </cell>
          <cell r="D6216" t="str">
            <v>M2</v>
          </cell>
          <cell r="E6216">
            <v>106</v>
          </cell>
          <cell r="F6216">
            <v>108.38</v>
          </cell>
        </row>
        <row r="6217">
          <cell r="B6217">
            <v>87749</v>
          </cell>
          <cell r="C6217" t="str">
            <v>CONTRAPISO EM ARGAMASSA PRONTA, PREPARO MANUAL, APLICADO EM ÁREAS MOLHADAS SOBRE LAJE, ADERIDO, ACABAMENTO NÃO REFORÇADO, ESPESSURA 3CM. AF_07/2021</v>
          </cell>
          <cell r="D6217" t="str">
            <v>M2</v>
          </cell>
          <cell r="E6217">
            <v>139.41999999999999</v>
          </cell>
          <cell r="F6217">
            <v>142.16999999999999</v>
          </cell>
        </row>
        <row r="6218">
          <cell r="B6218">
            <v>87624</v>
          </cell>
          <cell r="C6218" t="str">
            <v>CONTRAPISO EM ARGAMASSA PRONTA, PREPARO MANUAL, APLICADO EM ÁREAS SECAS SOBRE LAJE, ADERIDO, ACABAMENTO NÃO REFORÇADO, ESPESSURA 2CM. AF_07/2021</v>
          </cell>
          <cell r="D6218" t="str">
            <v>M2</v>
          </cell>
          <cell r="E6218">
            <v>94.43</v>
          </cell>
          <cell r="F6218">
            <v>95.82</v>
          </cell>
        </row>
        <row r="6219">
          <cell r="B6219">
            <v>87634</v>
          </cell>
          <cell r="C6219" t="str">
            <v>CONTRAPISO EM ARGAMASSA PRONTA, PREPARO MANUAL, APLICADO EM ÁREAS SECAS SOBRE LAJE, ADERIDO, ACABAMENTO NÃO REFORÇADO, ESPESSURA 3CM. AF_07/2021</v>
          </cell>
          <cell r="D6219" t="str">
            <v>M2</v>
          </cell>
          <cell r="E6219">
            <v>127.85</v>
          </cell>
          <cell r="F6219">
            <v>129.62</v>
          </cell>
        </row>
        <row r="6220">
          <cell r="B6220">
            <v>87644</v>
          </cell>
          <cell r="C6220" t="str">
            <v>CONTRAPISO EM ARGAMASSA PRONTA, PREPARO MANUAL, APLICADO EM ÁREAS SECAS SOBRE LAJE, ADERIDO, ACABAMENTO NÃO REFORÇADO, ESPESSURA 4CM. AF_07/2021</v>
          </cell>
          <cell r="D6220" t="str">
            <v>M2</v>
          </cell>
          <cell r="E6220">
            <v>155.19999999999999</v>
          </cell>
          <cell r="F6220">
            <v>157.28</v>
          </cell>
        </row>
        <row r="6221">
          <cell r="B6221">
            <v>87684</v>
          </cell>
          <cell r="C6221" t="str">
            <v>CONTRAPISO EM ARGAMASSA PRONTA, PREPARO MANUAL, APLICADO EM ÁREAS SECAS SOBRE LAJE, NÃO ADERIDO, ACABAMENTO NÃO REFORÇADO, ESPESSURA 4CM. AF_07/2021</v>
          </cell>
          <cell r="D6221" t="str">
            <v>M2</v>
          </cell>
          <cell r="E6221">
            <v>150.41999999999999</v>
          </cell>
          <cell r="F6221">
            <v>152.41</v>
          </cell>
        </row>
        <row r="6222">
          <cell r="B6222">
            <v>87694</v>
          </cell>
          <cell r="C6222" t="str">
            <v>CONTRAPISO EM ARGAMASSA PRONTA, PREPARO MANUAL, APLICADO EM ÁREAS SECAS SOBRE LAJE, NÃO ADERIDO, ACABAMENTO NÃO REFORÇADO, ESPESSURA 5CM. AF_07/2021</v>
          </cell>
          <cell r="D6222" t="str">
            <v>M2</v>
          </cell>
          <cell r="E6222">
            <v>172.29</v>
          </cell>
          <cell r="F6222">
            <v>174.59</v>
          </cell>
        </row>
        <row r="6223">
          <cell r="B6223">
            <v>87704</v>
          </cell>
          <cell r="C6223" t="str">
            <v>CONTRAPISO EM ARGAMASSA PRONTA, PREPARO MANUAL, APLICADO EM ÁREAS SECAS SOBRE LAJE, NÃO ADERIDO, ACABAMENTO NÃO REFORÇADO, ESPESSURA 6CM. AF_07/2021</v>
          </cell>
          <cell r="D6223" t="str">
            <v>M2</v>
          </cell>
          <cell r="E6223">
            <v>187.21</v>
          </cell>
          <cell r="F6223">
            <v>189.67</v>
          </cell>
        </row>
        <row r="6224">
          <cell r="B6224">
            <v>87758</v>
          </cell>
          <cell r="C6224" t="str">
            <v>CONTRAPISO EM ARGAMASSA PRONTA, PREPARO MECÂNICO COM MISTURADOR 300 KG, APLICADO EM ÁREAS MOLHADAS SOBRE IMPERMEABILIZAÇÃO, ACABAMENTO NÃO REFORÇADO, ESPESSURA 3CM. AF_07/2021</v>
          </cell>
          <cell r="D6224" t="str">
            <v>M2</v>
          </cell>
          <cell r="E6224">
            <v>126.76</v>
          </cell>
          <cell r="F6224">
            <v>128.88999999999999</v>
          </cell>
        </row>
        <row r="6225">
          <cell r="B6225">
            <v>87768</v>
          </cell>
          <cell r="C6225" t="str">
            <v>CONTRAPISO EM ARGAMASSA PRONTA, PREPARO MECÂNICO COM MISTURADOR 300 KG, APLICADO EM ÁREAS MOLHADAS SOBRE IMPERMEABILIZAÇÃO, ACABAMENTO NÃO REFORÇADO, ESPESSURA 4CM. AF_07/2021</v>
          </cell>
          <cell r="D6225" t="str">
            <v>M2</v>
          </cell>
          <cell r="E6225">
            <v>151.84</v>
          </cell>
          <cell r="F6225">
            <v>154.12</v>
          </cell>
        </row>
        <row r="6226">
          <cell r="B6226">
            <v>87738</v>
          </cell>
          <cell r="C6226" t="str">
            <v>CONTRAPISO EM ARGAMASSA PRONTA, PREPARO MECÂNICO COM MISTURADOR 300 KG, APLICADO EM ÁREAS MOLHADAS SOBRE LAJE, ADERIDO, ACABAMENTO NÃO REFORÇADO, ESPESSURA 2CM. AF_07/2021</v>
          </cell>
          <cell r="D6226" t="str">
            <v>M2</v>
          </cell>
          <cell r="E6226">
            <v>98.73</v>
          </cell>
          <cell r="F6226">
            <v>100.6</v>
          </cell>
        </row>
        <row r="6227">
          <cell r="B6227">
            <v>87748</v>
          </cell>
          <cell r="C6227" t="str">
            <v>CONTRAPISO EM ARGAMASSA PRONTA, PREPARO MECÂNICO COM MISTURADOR 300 KG, APLICADO EM ÁREAS MOLHADAS SOBRE LAJE, ADERIDO, ACABAMENTO NÃO REFORÇADO, ESPESSURA 3CM. AF_07/2021</v>
          </cell>
          <cell r="D6227" t="str">
            <v>M2</v>
          </cell>
          <cell r="E6227">
            <v>129.31</v>
          </cell>
          <cell r="F6227">
            <v>131.35</v>
          </cell>
        </row>
        <row r="6228">
          <cell r="B6228">
            <v>87623</v>
          </cell>
          <cell r="C6228" t="str">
            <v>CONTRAPISO EM ARGAMASSA PRONTA, PREPARO MECÂNICO COM MISTURADOR 300 KG, APLICADO EM ÁREAS SECAS SOBRE LAJE, ADERIDO, ACABAMENTO NÃO REFORÇADO, ESPESSURA 2CM. AF_07/2021</v>
          </cell>
          <cell r="D6228" t="str">
            <v>M2</v>
          </cell>
          <cell r="E6228">
            <v>87.16</v>
          </cell>
          <cell r="F6228">
            <v>88.04</v>
          </cell>
        </row>
        <row r="6229">
          <cell r="B6229">
            <v>87633</v>
          </cell>
          <cell r="C6229" t="str">
            <v>CONTRAPISO EM ARGAMASSA PRONTA, PREPARO MECÂNICO COM MISTURADOR 300 KG, APLICADO EM ÁREAS SECAS SOBRE LAJE, ADERIDO, ACABAMENTO NÃO REFORÇADO, ESPESSURA 3CM. AF_07/2021</v>
          </cell>
          <cell r="D6229" t="str">
            <v>M2</v>
          </cell>
          <cell r="E6229">
            <v>117.74</v>
          </cell>
          <cell r="F6229">
            <v>118.8</v>
          </cell>
        </row>
        <row r="6230">
          <cell r="B6230">
            <v>87643</v>
          </cell>
          <cell r="C6230" t="str">
            <v>CONTRAPISO EM ARGAMASSA PRONTA, PREPARO MECÂNICO COM MISTURADOR 300 KG, APLICADO EM ÁREAS SECAS SOBRE LAJE, ADERIDO, ACABAMENTO NÃO REFORÇADO, ESPESSURA 4CM. AF_07/2021</v>
          </cell>
          <cell r="D6230" t="str">
            <v>M2</v>
          </cell>
          <cell r="E6230">
            <v>142.77000000000001</v>
          </cell>
          <cell r="F6230">
            <v>143.99</v>
          </cell>
        </row>
        <row r="6231">
          <cell r="B6231">
            <v>87683</v>
          </cell>
          <cell r="C6231" t="str">
            <v>CONTRAPISO EM ARGAMASSA PRONTA, PREPARO MECÂNICO COM MISTURADOR 300 KG, APLICADO EM ÁREAS SECAS SOBRE LAJE, NÃO ADERIDO, ACABAMENTO NÃO REFORÇADO, ESPESSURA 4CM. AF_07/2021</v>
          </cell>
          <cell r="D6231" t="str">
            <v>M2</v>
          </cell>
          <cell r="E6231">
            <v>137.99</v>
          </cell>
          <cell r="F6231">
            <v>139.12</v>
          </cell>
        </row>
        <row r="6232">
          <cell r="B6232">
            <v>87703</v>
          </cell>
          <cell r="C6232" t="str">
            <v>CONTRAPISO EM ARGAMASSA PRONTA, PREPARO MECÂNICO COM MISTURADOR 300 KG, APLICADO EM ÁREAS SECAS SOBRE LAJE, NÃO ADERIDO, ACABAMENTO NÃO REFORÇADO, ESPESSURA 6CM. AF_07/2021</v>
          </cell>
          <cell r="D6232" t="str">
            <v>M2</v>
          </cell>
          <cell r="E6232">
            <v>171.72</v>
          </cell>
          <cell r="F6232">
            <v>173.09</v>
          </cell>
        </row>
        <row r="6233">
          <cell r="B6233">
            <v>87693</v>
          </cell>
          <cell r="C6233" t="str">
            <v>CONTRAPISO EM ARGAMASSA PRONTA, PREPARO MECÂNICO COM MISTURADOR 300 KG, APLICADO EM ÁREAS SECAS SOBRE LAJE, NÃO ADERIDO, ESPESSURA 5CM. AF_07/2021</v>
          </cell>
          <cell r="D6233" t="str">
            <v>M2</v>
          </cell>
          <cell r="E6233">
            <v>158.06</v>
          </cell>
          <cell r="F6233">
            <v>159.36000000000001</v>
          </cell>
        </row>
        <row r="6234">
          <cell r="B6234">
            <v>87757</v>
          </cell>
          <cell r="C6234" t="str">
            <v>CONTRAPISO EM ARGAMASSA TRAÇO 1:4 (CIMENTO E AREIA), PREPARO MANUAL, APLICADO EM ÁREAS MOLHADAS SOBRE IMPERMEABILIZAÇÃO, ACABAMENTO NÃO REFORÇADO, ESPESSURA 3CM. AF_07/2021</v>
          </cell>
          <cell r="D6234" t="str">
            <v>M2</v>
          </cell>
          <cell r="E6234">
            <v>53.59</v>
          </cell>
          <cell r="F6234">
            <v>56.24</v>
          </cell>
        </row>
        <row r="6235">
          <cell r="B6235">
            <v>87767</v>
          </cell>
          <cell r="C6235" t="str">
            <v>CONTRAPISO EM ARGAMASSA TRAÇO 1:4 (CIMENTO E AREIA), PREPARO MANUAL, APLICADO EM ÁREAS MOLHADAS SOBRE IMPERMEABILIZAÇÃO, ACABAMENTO NÃO REFORÇADO, ESPESSURA 4CM. AF_07/2021</v>
          </cell>
          <cell r="D6235" t="str">
            <v>M2</v>
          </cell>
          <cell r="E6235">
            <v>61.86</v>
          </cell>
          <cell r="F6235">
            <v>64.78</v>
          </cell>
        </row>
        <row r="6236">
          <cell r="B6236">
            <v>87737</v>
          </cell>
          <cell r="C6236" t="str">
            <v>CONTRAPISO EM ARGAMASSA TRAÇO 1:4 (CIMENTO E AREIA), PREPARO MANUAL, APLICADO EM ÁREAS MOLHADAS SOBRE LAJE, ADERIDO, ACABAMENTO NÃO REFORÇADO, ESPESSURA 2CM. AF_07/2021</v>
          </cell>
          <cell r="D6236" t="str">
            <v>M2</v>
          </cell>
          <cell r="E6236">
            <v>46.1</v>
          </cell>
          <cell r="F6236">
            <v>48.35</v>
          </cell>
        </row>
        <row r="6237">
          <cell r="B6237">
            <v>87747</v>
          </cell>
          <cell r="C6237" t="str">
            <v>CONTRAPISO EM ARGAMASSA TRAÇO 1:4 (CIMENTO E AREIA), PREPARO MANUAL, APLICADO EM ÁREAS MOLHADAS SOBRE LAJE, ADERIDO, ACABAMENTO NÃO REFORÇADO, ESPESSURA 3CM. AF_07/2021</v>
          </cell>
          <cell r="D6237" t="str">
            <v>M2</v>
          </cell>
          <cell r="E6237">
            <v>56.14</v>
          </cell>
          <cell r="F6237">
            <v>58.7</v>
          </cell>
        </row>
        <row r="6238">
          <cell r="B6238">
            <v>87622</v>
          </cell>
          <cell r="C6238" t="str">
            <v>CONTRAPISO EM ARGAMASSA TRAÇO 1:4 (CIMENTO E AREIA), PREPARO MANUAL, APLICADO EM ÁREAS SECAS SOBRE LAJE, ADERIDO, ACABAMENTO NÃO REFORÇADO, ESPESSURA 2CM. AF_07/2021</v>
          </cell>
          <cell r="D6238" t="str">
            <v>M2</v>
          </cell>
          <cell r="E6238">
            <v>34.53</v>
          </cell>
          <cell r="F6238">
            <v>35.79</v>
          </cell>
        </row>
        <row r="6239">
          <cell r="B6239">
            <v>87632</v>
          </cell>
          <cell r="C6239" t="str">
            <v>CONTRAPISO EM ARGAMASSA TRAÇO 1:4 (CIMENTO E AREIA), PREPARO MANUAL, APLICADO EM ÁREAS SECAS SOBRE LAJE, ADERIDO, ACABAMENTO NÃO REFORÇADO, ESPESSURA 3CM. AF_07/2021</v>
          </cell>
          <cell r="D6239" t="str">
            <v>M2</v>
          </cell>
          <cell r="E6239">
            <v>44.57</v>
          </cell>
          <cell r="F6239">
            <v>46.15</v>
          </cell>
        </row>
        <row r="6240">
          <cell r="B6240">
            <v>87642</v>
          </cell>
          <cell r="C6240" t="str">
            <v>CONTRAPISO EM ARGAMASSA TRAÇO 1:4 (CIMENTO E AREIA), PREPARO MANUAL, APLICADO EM ÁREAS SECAS SOBRE LAJE, ADERIDO, ACABAMENTO NÃO REFORÇADO, ESPESSURA 4CM. AF_07/2021</v>
          </cell>
          <cell r="D6240" t="str">
            <v>M2</v>
          </cell>
          <cell r="E6240">
            <v>52.79</v>
          </cell>
          <cell r="F6240">
            <v>54.65</v>
          </cell>
        </row>
        <row r="6241">
          <cell r="B6241">
            <v>87682</v>
          </cell>
          <cell r="C6241" t="str">
            <v>CONTRAPISO EM ARGAMASSA TRAÇO 1:4 (CIMENTO E AREIA), PREPARO MANUAL, APLICADO EM ÁREAS SECAS SOBRE LAJE, NÃO ADERIDO, ACABAMENTO NÃO REFORÇADO, ESPESSURA 4CM. AF_07/2021</v>
          </cell>
          <cell r="D6241" t="str">
            <v>M2</v>
          </cell>
          <cell r="E6241">
            <v>48.01</v>
          </cell>
          <cell r="F6241">
            <v>49.78</v>
          </cell>
        </row>
        <row r="6242">
          <cell r="B6242">
            <v>87692</v>
          </cell>
          <cell r="C6242" t="str">
            <v>CONTRAPISO EM ARGAMASSA TRAÇO 1:4 (CIMENTO E AREIA), PREPARO MANUAL, APLICADO EM ÁREAS SECAS SOBRE LAJE, NÃO ADERIDO, ACABAMENTO NÃO REFORÇADO, ESPESSURA 5CM. AF_07/2021</v>
          </cell>
          <cell r="D6242" t="str">
            <v>M2</v>
          </cell>
          <cell r="E6242">
            <v>55.01</v>
          </cell>
          <cell r="F6242">
            <v>57.04</v>
          </cell>
        </row>
        <row r="6243">
          <cell r="B6243">
            <v>87702</v>
          </cell>
          <cell r="C6243" t="str">
            <v>CONTRAPISO EM ARGAMASSA TRAÇO 1:4 (CIMENTO E AREIA), PREPARO MANUAL, APLICADO EM ÁREAS SECAS SOBRE LAJE, NÃO ADERIDO, ACABAMENTO NÃO REFORÇADO, ESPESSURA 6CM. AF_07/2021</v>
          </cell>
          <cell r="D6243" t="str">
            <v>M2</v>
          </cell>
          <cell r="E6243">
            <v>59.5</v>
          </cell>
          <cell r="F6243">
            <v>61.67</v>
          </cell>
        </row>
        <row r="6244">
          <cell r="B6244">
            <v>87755</v>
          </cell>
          <cell r="C6244" t="str">
            <v>CONTRAPISO EM ARGAMASSA TRAÇO 1:4 (CIMENTO E AREIA), PREPARO MECÂNICO COM BETONEIRA 400 L, APLICADO EM ÁREAS MOLHADAS SOBRE IMPERMEABILIZAÇÃO, ACABAMENTO NÃO REFORÇADO, ESPESSURA 3CM. AF_07/2021</v>
          </cell>
          <cell r="D6244" t="str">
            <v>M2</v>
          </cell>
          <cell r="E6244">
            <v>48.03</v>
          </cell>
          <cell r="F6244">
            <v>50.22</v>
          </cell>
        </row>
        <row r="6245">
          <cell r="B6245">
            <v>87765</v>
          </cell>
          <cell r="C6245" t="str">
            <v>CONTRAPISO EM ARGAMASSA TRAÇO 1:4 (CIMENTO E AREIA), PREPARO MECÂNICO COM BETONEIRA 400 L, APLICADO EM ÁREAS MOLHADAS SOBRE IMPERMEABILIZAÇÃO, ACABAMENTO NÃO REFORÇADO, ESPESSURA 4CM. AF_07/2021</v>
          </cell>
          <cell r="D6245" t="str">
            <v>M2</v>
          </cell>
          <cell r="E6245">
            <v>55.02</v>
          </cell>
          <cell r="F6245">
            <v>57.37</v>
          </cell>
        </row>
        <row r="6246">
          <cell r="B6246">
            <v>87735</v>
          </cell>
          <cell r="C6246" t="str">
            <v>CONTRAPISO EM ARGAMASSA TRAÇO 1:4 (CIMENTO E AREIA), PREPARO MECÂNICO COM BETONEIRA 400 L, APLICADO EM ÁREAS MOLHADAS SOBRE LAJE, ADERIDO, ACABAMENTO NÃO REFORÇADO, ESPESSURA 2CM. AF_07/2021</v>
          </cell>
          <cell r="D6246" t="str">
            <v>M2</v>
          </cell>
          <cell r="E6246">
            <v>42.1</v>
          </cell>
          <cell r="F6246">
            <v>44.01</v>
          </cell>
        </row>
        <row r="6247">
          <cell r="B6247">
            <v>87745</v>
          </cell>
          <cell r="C6247" t="str">
            <v>CONTRAPISO EM ARGAMASSA TRAÇO 1:4 (CIMENTO E AREIA), PREPARO MECÂNICO COM BETONEIRA 400 L, APLICADO EM ÁREAS MOLHADAS SOBRE LAJE, ADERIDO, ACABAMENTO NÃO REFORÇADO, ESPESSURA 3CM. AF_07/2021</v>
          </cell>
          <cell r="D6247" t="str">
            <v>M2</v>
          </cell>
          <cell r="E6247">
            <v>50.58</v>
          </cell>
          <cell r="F6247">
            <v>52.68</v>
          </cell>
        </row>
        <row r="6248">
          <cell r="B6248">
            <v>87620</v>
          </cell>
          <cell r="C6248" t="str">
            <v>CONTRAPISO EM ARGAMASSA TRAÇO 1:4 (CIMENTO E AREIA), PREPARO MECÂNICO COM BETONEIRA 400 L, APLICADO EM ÁREAS SECAS SOBRE LAJE, ADERIDO, ACABAMENTO NÃO REFORÇADO, ESPESSURA 2CM. AF_07/2021</v>
          </cell>
          <cell r="D6248" t="str">
            <v>M2</v>
          </cell>
          <cell r="E6248">
            <v>30.53</v>
          </cell>
          <cell r="F6248">
            <v>31.45</v>
          </cell>
        </row>
        <row r="6249">
          <cell r="B6249">
            <v>87630</v>
          </cell>
          <cell r="C6249" t="str">
            <v>CONTRAPISO EM ARGAMASSA TRAÇO 1:4 (CIMENTO E AREIA), PREPARO MECÂNICO COM BETONEIRA 400 L, APLICADO EM ÁREAS SECAS SOBRE LAJE, ADERIDO, ACABAMENTO NÃO REFORÇADO, ESPESSURA 3CM. AF_07/2021</v>
          </cell>
          <cell r="D6249" t="str">
            <v>M2</v>
          </cell>
          <cell r="E6249">
            <v>39.01</v>
          </cell>
          <cell r="F6249">
            <v>40.130000000000003</v>
          </cell>
        </row>
        <row r="6250">
          <cell r="B6250">
            <v>87640</v>
          </cell>
          <cell r="C6250" t="str">
            <v>CONTRAPISO EM ARGAMASSA TRAÇO 1:4 (CIMENTO E AREIA), PREPARO MECÂNICO COM BETONEIRA 400 L, APLICADO EM ÁREAS SECAS SOBRE LAJE, ADERIDO, ACABAMENTO NÃO REFORÇADO, ESPESSURA 4CM. AF_07/2021</v>
          </cell>
          <cell r="D6250" t="str">
            <v>M2</v>
          </cell>
          <cell r="E6250">
            <v>45.95</v>
          </cell>
          <cell r="F6250">
            <v>47.24</v>
          </cell>
        </row>
        <row r="6251">
          <cell r="B6251">
            <v>87680</v>
          </cell>
          <cell r="C6251" t="str">
            <v>CONTRAPISO EM ARGAMASSA TRAÇO 1:4 (CIMENTO E AREIA), PREPARO MECÂNICO COM BETONEIRA 400 L, APLICADO EM ÁREAS SECAS SOBRE LAJE, NÃO ADERIDO, ACABAMENTO NÃO REFORÇADO, ESPESSURA 4CM. AF_07/2021</v>
          </cell>
          <cell r="D6251" t="str">
            <v>M2</v>
          </cell>
          <cell r="E6251">
            <v>41.17</v>
          </cell>
          <cell r="F6251">
            <v>42.37</v>
          </cell>
        </row>
        <row r="6252">
          <cell r="B6252">
            <v>87690</v>
          </cell>
          <cell r="C6252" t="str">
            <v>CONTRAPISO EM ARGAMASSA TRAÇO 1:4 (CIMENTO E AREIA), PREPARO MECÂNICO COM BETONEIRA 400 L, APLICADO EM ÁREAS SECAS SOBRE LAJE, NÃO ADERIDO, ACABAMENTO NÃO REFORÇADO, ESPESSURA 5CM. AF_07/2021</v>
          </cell>
          <cell r="D6252" t="str">
            <v>M2</v>
          </cell>
          <cell r="E6252">
            <v>47.17</v>
          </cell>
          <cell r="F6252">
            <v>48.55</v>
          </cell>
        </row>
        <row r="6253">
          <cell r="B6253">
            <v>87700</v>
          </cell>
          <cell r="C6253" t="str">
            <v>CONTRAPISO EM ARGAMASSA TRAÇO 1:4 (CIMENTO E AREIA), PREPARO MECÂNICO COM BETONEIRA 400 L, APLICADO EM ÁREAS SECAS SOBRE LAJE, NÃO ADERIDO, ACABAMENTO NÃO REFORÇADO, ESPESSURA 6CM. AF_07/2021</v>
          </cell>
          <cell r="D6253" t="str">
            <v>M2</v>
          </cell>
          <cell r="E6253">
            <v>50.96</v>
          </cell>
          <cell r="F6253">
            <v>52.43</v>
          </cell>
        </row>
        <row r="6254">
          <cell r="B6254">
            <v>102803</v>
          </cell>
          <cell r="C6254" t="str">
            <v>REFORÇO SUPERFICIAL PARA CONTRAPISOS DE ARGAMASSA SEMI-SECA. AF_07/2021</v>
          </cell>
          <cell r="D6254" t="str">
            <v>M2</v>
          </cell>
          <cell r="E6254">
            <v>2.25</v>
          </cell>
          <cell r="F6254">
            <v>2.41</v>
          </cell>
        </row>
        <row r="6255">
          <cell r="B6255">
            <v>92717</v>
          </cell>
          <cell r="C6255" t="str">
            <v>APARELHO PARA CORTE E SOLDA OXI-ACETILENO SOBRE RODAS, INCLUSIVE CILINDROS E MAÇARICOS - CHI DIURNO. AF_05/2023</v>
          </cell>
          <cell r="D6255" t="str">
            <v>CHI</v>
          </cell>
          <cell r="E6255">
            <v>0.16</v>
          </cell>
          <cell r="F6255">
            <v>0.16</v>
          </cell>
        </row>
        <row r="6256">
          <cell r="B6256">
            <v>92716</v>
          </cell>
          <cell r="C6256" t="str">
            <v>APARELHO PARA CORTE E SOLDA OXI-ACETILENO SOBRE RODAS, INCLUSIVE CILINDROS E MAÇARICOS - CHP DIURNO. AF_05/2023</v>
          </cell>
          <cell r="D6256" t="str">
            <v>CHP</v>
          </cell>
          <cell r="E6256">
            <v>109.33</v>
          </cell>
          <cell r="F6256">
            <v>109.33</v>
          </cell>
        </row>
        <row r="6257">
          <cell r="B6257">
            <v>103668</v>
          </cell>
          <cell r="C6257" t="str">
            <v>BATE ESTACA PARA INSTALAÇÃO DE DEFENSAS METÁLICAS (GUARD RAIL) FIXO, INCLUSIVE CAMINHÃO TOCO PBT 9.700 KG, POTÊNCIA DE 160 CV - CHI DIURNO. AF_05/2023</v>
          </cell>
          <cell r="D6257" t="str">
            <v>CHI</v>
          </cell>
          <cell r="E6257">
            <v>0</v>
          </cell>
          <cell r="F6257">
            <v>0</v>
          </cell>
        </row>
        <row r="6258">
          <cell r="B6258">
            <v>103667</v>
          </cell>
          <cell r="C6258" t="str">
            <v>BATE ESTACA PARA INSTALAÇÃO DE DEFENSAS METÁLICAS (GUARD RAIL) FIXO, INCLUSIVE CAMINHÃO TOCO PBT 9.700 KG, POTÊNCIA DE 160 CV - CHP DIURNO. AF_05/2023</v>
          </cell>
          <cell r="D6258" t="str">
            <v>CHP</v>
          </cell>
          <cell r="E6258">
            <v>0</v>
          </cell>
          <cell r="F6258">
            <v>0</v>
          </cell>
        </row>
        <row r="6259">
          <cell r="B6259">
            <v>89218</v>
          </cell>
          <cell r="C6259" t="str">
            <v>BATE-ESTACAS POR GRAVIDADE, POTÊNCIA DE 160 HP, PESO DO MARTELO ATÉ 3 TONELADAS - CHI DIURNO. AF_11/2014</v>
          </cell>
          <cell r="D6259" t="str">
            <v>CHI</v>
          </cell>
          <cell r="E6259">
            <v>78.62</v>
          </cell>
          <cell r="F6259">
            <v>81.98</v>
          </cell>
        </row>
        <row r="6260">
          <cell r="B6260">
            <v>89843</v>
          </cell>
          <cell r="C6260" t="str">
            <v>BATE-ESTACAS POR GRAVIDADE, POTÊNCIA DE 160 HP, PESO DO MARTELO ATÉ 3 TONELADAS - CHP DIURNO. AF_11/2014</v>
          </cell>
          <cell r="D6260" t="str">
            <v>CHP</v>
          </cell>
          <cell r="E6260">
            <v>204.18</v>
          </cell>
          <cell r="F6260">
            <v>207.54</v>
          </cell>
        </row>
        <row r="6261">
          <cell r="B6261">
            <v>87446</v>
          </cell>
          <cell r="C6261" t="str">
            <v>BETONEIRA CAPACIDADE NOMINAL 400 L, CAPACIDADE DE MISTURA 310 L, MOTOR A DIESEL POTÊNCIA 5,0 HP, SEM CARREGADOR - CHI DIURNO. AF_05/2023</v>
          </cell>
          <cell r="D6261" t="str">
            <v>CHI</v>
          </cell>
          <cell r="E6261">
            <v>0.56999999999999995</v>
          </cell>
          <cell r="F6261">
            <v>0.56999999999999995</v>
          </cell>
        </row>
        <row r="6262">
          <cell r="B6262">
            <v>87445</v>
          </cell>
          <cell r="C6262" t="str">
            <v>BETONEIRA CAPACIDADE NOMINAL 400 L, CAPACIDADE DE MISTURA 310 L, MOTOR A DIESEL POTÊNCIA 5,0 HP, SEM CARREGADOR - CHP DIURNO. AF_05/2023</v>
          </cell>
          <cell r="D6262" t="str">
            <v>CHP</v>
          </cell>
          <cell r="E6262">
            <v>5.56</v>
          </cell>
          <cell r="F6262">
            <v>5.56</v>
          </cell>
        </row>
        <row r="6263">
          <cell r="B6263">
            <v>93234</v>
          </cell>
          <cell r="C6263" t="str">
            <v>BETONEIRA CAPACIDADE NOMINAL 400 L, CAPACIDADE DE MISTURA 310 L, MOTOR A GASOLINA POTÊNCIA 5,5 HP, SEM CARREGADOR - CHI DIURNO. AF_02/2016</v>
          </cell>
          <cell r="D6263" t="str">
            <v>CHI</v>
          </cell>
          <cell r="E6263">
            <v>0.53</v>
          </cell>
          <cell r="F6263">
            <v>0.53</v>
          </cell>
        </row>
        <row r="6264">
          <cell r="B6264">
            <v>93233</v>
          </cell>
          <cell r="C6264" t="str">
            <v>BETONEIRA CAPACIDADE NOMINAL 400 L, CAPACIDADE DE MISTURA 310 L, MOTOR A GASOLINA POTÊNCIA 5,5 HP, SEM CARREGADOR - CHP DIURNO. AF_02/2016</v>
          </cell>
          <cell r="D6264" t="str">
            <v>CHP</v>
          </cell>
          <cell r="E6264">
            <v>6.02</v>
          </cell>
          <cell r="F6264">
            <v>6.02</v>
          </cell>
        </row>
        <row r="6265">
          <cell r="B6265">
            <v>102953</v>
          </cell>
          <cell r="C6265" t="str">
            <v>BETONEIRA CAPACIDADE NOMINAL DE 250 L, CAPACIDADE DE MISTURA DE 175 L, MOTOR ELÉTRICO MONOFÁSICO POTÊNCIA 1CV - CHI DIURNO. AF_05/2023</v>
          </cell>
          <cell r="D6265" t="str">
            <v>CHI</v>
          </cell>
          <cell r="E6265">
            <v>0</v>
          </cell>
          <cell r="F6265">
            <v>0</v>
          </cell>
        </row>
        <row r="6266">
          <cell r="B6266">
            <v>102952</v>
          </cell>
          <cell r="C6266" t="str">
            <v>BETONEIRA CAPACIDADE NOMINAL DE 250 L, CAPACIDADE DE MISTURA DE 175 L, MOTOR ELÉTRICO MONOFÁSICO POTÊNCIA 1CV - CHP DIURNO. AF_05/2023</v>
          </cell>
          <cell r="D6266" t="str">
            <v>CHP</v>
          </cell>
          <cell r="E6266">
            <v>0</v>
          </cell>
          <cell r="F6266">
            <v>0</v>
          </cell>
        </row>
        <row r="6267">
          <cell r="B6267">
            <v>88831</v>
          </cell>
          <cell r="C6267" t="str">
            <v>BETONEIRA CAPACIDADE NOMINAL DE 400 L, CAPACIDADE DE MISTURA 280 L, MOTOR ELÉTRICO TRIFÁSICO POTÊNCIA DE 2 CV, SEM CARREGADOR - CHI DIURNO. AF_05/2023</v>
          </cell>
          <cell r="D6267" t="str">
            <v>CHI</v>
          </cell>
          <cell r="E6267">
            <v>0.42</v>
          </cell>
          <cell r="F6267">
            <v>0.42</v>
          </cell>
        </row>
        <row r="6268">
          <cell r="B6268">
            <v>88830</v>
          </cell>
          <cell r="C6268" t="str">
            <v>BETONEIRA CAPACIDADE NOMINAL DE 400 L, CAPACIDADE DE MISTURA 280 L, MOTOR ELÉTRICO TRIFÁSICO POTÊNCIA DE 2 CV, SEM CARREGADOR - CHP DIURNO. AF_05/2023</v>
          </cell>
          <cell r="D6268" t="str">
            <v>CHP</v>
          </cell>
          <cell r="E6268">
            <v>1.98</v>
          </cell>
          <cell r="F6268">
            <v>1.98</v>
          </cell>
        </row>
        <row r="6269">
          <cell r="B6269">
            <v>89226</v>
          </cell>
          <cell r="C6269" t="str">
            <v>BETONEIRA CAPACIDADE NOMINAL DE 600 L, CAPACIDADE DE MISTURA 360 L, MOTOR ELÉTRICO TRIFÁSICO POTÊNCIA DE 4 CV, SEM CARREGADOR - CHI DIURNO. AF_05/2023</v>
          </cell>
          <cell r="D6269" t="str">
            <v>CHI</v>
          </cell>
          <cell r="E6269">
            <v>1.73</v>
          </cell>
          <cell r="F6269">
            <v>1.73</v>
          </cell>
        </row>
        <row r="6270">
          <cell r="B6270">
            <v>89225</v>
          </cell>
          <cell r="C6270" t="str">
            <v>BETONEIRA CAPACIDADE NOMINAL DE 600 L, CAPACIDADE DE MISTURA 360 L, MOTOR ELÉTRICO TRIFÁSICO POTÊNCIA DE 4 CV, SEM CARREGADOR - CHP DIURNO. AF_05/2023</v>
          </cell>
          <cell r="D6270" t="str">
            <v>CHP</v>
          </cell>
          <cell r="E6270">
            <v>5.65</v>
          </cell>
          <cell r="F6270">
            <v>5.65</v>
          </cell>
        </row>
        <row r="6271">
          <cell r="B6271">
            <v>89279</v>
          </cell>
          <cell r="C6271" t="str">
            <v>BETONEIRA CAPACIDADE NOMINAL DE 600 L, CAPACIDADE DE MISTURA 440 L, MOTOR A DIESEL POTÊNCIA 10 HP, COM CARREGADOR - CHI DIURNO. AF_05/2023</v>
          </cell>
          <cell r="D6271" t="str">
            <v>CHI</v>
          </cell>
          <cell r="E6271">
            <v>2.11</v>
          </cell>
          <cell r="F6271">
            <v>2.11</v>
          </cell>
        </row>
        <row r="6272">
          <cell r="B6272">
            <v>89278</v>
          </cell>
          <cell r="C6272" t="str">
            <v>BETONEIRA CAPACIDADE NOMINAL DE 600 L, CAPACIDADE DE MISTURA 440 L, MOTOR A DIESEL POTÊNCIA 10 HP, COM CARREGADOR - CHP DIURNO. AF_05/2023</v>
          </cell>
          <cell r="D6272" t="str">
            <v>CHP</v>
          </cell>
          <cell r="E6272">
            <v>13.06</v>
          </cell>
          <cell r="F6272">
            <v>13.06</v>
          </cell>
        </row>
        <row r="6273">
          <cell r="B6273">
            <v>90651</v>
          </cell>
          <cell r="C6273" t="str">
            <v>BOMBA CENTRÍFUGA MONOESTÁGIO COM MOTOR ELÉTRICO MONOFÁSICO, POTÊNCIA 15 HP, DIÂMETRO DO ROTOR 173 MM, HM/Q = 30 MCA / 90 M3/H A 45 MCA / 55 M3/H - CHI DIURNO. AF_06/2015</v>
          </cell>
          <cell r="D6273" t="str">
            <v>CHI</v>
          </cell>
          <cell r="E6273">
            <v>0.65</v>
          </cell>
          <cell r="F6273">
            <v>0.65</v>
          </cell>
        </row>
        <row r="6274">
          <cell r="B6274">
            <v>90650</v>
          </cell>
          <cell r="C6274" t="str">
            <v>BOMBA CENTRÍFUGA MONOESTÁGIO COM MOTOR ELÉTRICO MONOFÁSICO, POTÊNCIA 15 HP, DIÂMETRO DO ROTOR 173 MM, HM/Q = 30 MCA / 90 M3/H A 45 MCA / 55 M3/H - CHP DIURNO. AF_06/2015</v>
          </cell>
          <cell r="D6274" t="str">
            <v>CHP</v>
          </cell>
          <cell r="E6274">
            <v>10.45</v>
          </cell>
          <cell r="F6274">
            <v>10.45</v>
          </cell>
        </row>
        <row r="6275">
          <cell r="B6275">
            <v>90657</v>
          </cell>
          <cell r="C6275" t="str">
            <v>BOMBA DE PROJEÇÃO DE CONCRETO SECO, POTÊNCIA 10 CV, VAZÃO 3 M3/H - CHI DIURNO. AF_06/2015</v>
          </cell>
          <cell r="D6275" t="str">
            <v>CHI</v>
          </cell>
          <cell r="E6275">
            <v>5.23</v>
          </cell>
          <cell r="F6275">
            <v>5.23</v>
          </cell>
        </row>
        <row r="6276">
          <cell r="B6276">
            <v>90656</v>
          </cell>
          <cell r="C6276" t="str">
            <v>BOMBA DE PROJEÇÃO DE CONCRETO SECO, POTÊNCIA 10 CV, VAZÃO 3 M3/H - CHP DIURNO. AF_06/2015</v>
          </cell>
          <cell r="D6276" t="str">
            <v>CHP</v>
          </cell>
          <cell r="E6276">
            <v>15.95</v>
          </cell>
          <cell r="F6276">
            <v>15.95</v>
          </cell>
        </row>
        <row r="6277">
          <cell r="B6277">
            <v>90663</v>
          </cell>
          <cell r="C6277" t="str">
            <v>BOMBA DE PROJEÇÃO DE CONCRETO SECO, POTÊNCIA 10 CV, VAZÃO 6 M3/H - CHI DIURNO. AF_06/2015</v>
          </cell>
          <cell r="D6277" t="str">
            <v>CHI</v>
          </cell>
          <cell r="E6277">
            <v>5.6</v>
          </cell>
          <cell r="F6277">
            <v>5.6</v>
          </cell>
        </row>
        <row r="6278">
          <cell r="B6278">
            <v>90662</v>
          </cell>
          <cell r="C6278" t="str">
            <v>BOMBA DE PROJEÇÃO DE CONCRETO SECO, POTÊNCIA 10 CV, VAZÃO 6 M3/H - CHP DIURNO. AF_06/2015</v>
          </cell>
          <cell r="D6278" t="str">
            <v>CHP</v>
          </cell>
          <cell r="E6278">
            <v>16.649999999999999</v>
          </cell>
          <cell r="F6278">
            <v>16.649999999999999</v>
          </cell>
        </row>
        <row r="6279">
          <cell r="B6279">
            <v>89022</v>
          </cell>
          <cell r="C6279" t="str">
            <v>BOMBA SUBMERSÍVEL ELÉTRICA TRIFÁSICA, POTÊNCIA 2,96 HP, Ø ROTOR 144 MM SEMI-ABERTO, BOCAL DE SAÍDA Ø 2", HM/Q = 2 MCA / 38,8 M3/H A 28 MCA / 5 M3/H - CHI DIURNO. AF_06/2014</v>
          </cell>
          <cell r="D6279" t="str">
            <v>CHI</v>
          </cell>
          <cell r="E6279">
            <v>0.32</v>
          </cell>
          <cell r="F6279">
            <v>0.32</v>
          </cell>
        </row>
        <row r="6280">
          <cell r="B6280">
            <v>89021</v>
          </cell>
          <cell r="C6280" t="str">
            <v>BOMBA SUBMERSÍVEL ELÉTRICA TRIFÁSICA, POTÊNCIA 2,96 HP, Ø ROTOR 144 MM SEMI-ABERTO, BOCAL DE SAÍDA Ø 2", HM/Q = 2 MCA / 38,8 M3/H A 28 MCA / 5 M3/H - CHP DIURNO. AF_06/2014</v>
          </cell>
          <cell r="D6280" t="str">
            <v>CHP</v>
          </cell>
          <cell r="E6280">
            <v>2.4300000000000002</v>
          </cell>
          <cell r="F6280">
            <v>2.4300000000000002</v>
          </cell>
        </row>
        <row r="6281">
          <cell r="B6281">
            <v>90644</v>
          </cell>
          <cell r="C6281" t="str">
            <v>BOMBA TRIPLEX, PARA INJEÇÃO DE NATA DE CIMENTO, VAZÃO MÁXIMA DE 100 LITROS/MINUTO, PRESSÃO MÁXIMA DE 70 BAR - CHI DIURNO. AF_06/2015</v>
          </cell>
          <cell r="D6281" t="str">
            <v>CHI</v>
          </cell>
          <cell r="E6281">
            <v>8.0399999999999991</v>
          </cell>
          <cell r="F6281">
            <v>8.0399999999999991</v>
          </cell>
        </row>
        <row r="6282">
          <cell r="B6282">
            <v>90643</v>
          </cell>
          <cell r="C6282" t="str">
            <v>BOMBA TRIPLEX, PARA INJEÇÃO DE NATA DE CIMENTO, VAZÃO MÁXIMA DE 100 LITROS/MINUTO, PRESSÃO MÁXIMA DE 70 BAR - CHP DIURNO. AF_06/2015</v>
          </cell>
          <cell r="D6282" t="str">
            <v>CHP</v>
          </cell>
          <cell r="E6282">
            <v>28.38</v>
          </cell>
          <cell r="F6282">
            <v>28.38</v>
          </cell>
        </row>
        <row r="6283">
          <cell r="B6283">
            <v>102811</v>
          </cell>
          <cell r="C6283" t="str">
            <v>CALDEIRA A GÁS COM TERMOSTATO, CAPACIDADE 100 LITROS - CHI DIURNO. AF_05/2023</v>
          </cell>
          <cell r="D6283" t="str">
            <v>CHI</v>
          </cell>
          <cell r="E6283">
            <v>0</v>
          </cell>
          <cell r="F6283">
            <v>0</v>
          </cell>
        </row>
        <row r="6284">
          <cell r="B6284">
            <v>102810</v>
          </cell>
          <cell r="C6284" t="str">
            <v>CALDEIRA A GÁS COM TERMOSTATO, CAPACIDADE 100 LITROS - CHP DIURNO. AF_05/2023</v>
          </cell>
          <cell r="D6284" t="str">
            <v>CHP</v>
          </cell>
          <cell r="E6284">
            <v>0</v>
          </cell>
          <cell r="F6284">
            <v>0</v>
          </cell>
        </row>
        <row r="6285">
          <cell r="B6285">
            <v>92146</v>
          </cell>
          <cell r="C6285" t="str">
            <v>CAMINHONETE CABINE SIMPLES COM MOTOR 1.6 FLEX, CÂMBIO MANUAL, POTÊNCIA 101/104 CV, 2 PORTAS - CHI DIURNO. AF_11/2015</v>
          </cell>
          <cell r="D6285" t="str">
            <v>CHI</v>
          </cell>
          <cell r="E6285">
            <v>28.26</v>
          </cell>
          <cell r="F6285">
            <v>30.13</v>
          </cell>
        </row>
        <row r="6286">
          <cell r="B6286">
            <v>92145</v>
          </cell>
          <cell r="C6286" t="str">
            <v>CAMINHONETE CABINE SIMPLES COM MOTOR 1.6 FLEX, CÂMBIO MANUAL, POTÊNCIA 101/104 CV, 2 PORTAS - CHP DIURNO. AF_11/2015</v>
          </cell>
          <cell r="D6286" t="str">
            <v>CHP</v>
          </cell>
          <cell r="E6286">
            <v>77.17</v>
          </cell>
          <cell r="F6286">
            <v>79.040000000000006</v>
          </cell>
        </row>
        <row r="6287">
          <cell r="B6287">
            <v>92139</v>
          </cell>
          <cell r="C6287" t="str">
            <v>CAMINHONETE COM MOTOR A DIESEL, POTÊNCIA 180 CV, CABINE DUPLA, 4X4 - CHI DIURNO. AF_11/2015</v>
          </cell>
          <cell r="D6287" t="str">
            <v>CHI</v>
          </cell>
          <cell r="E6287">
            <v>39.979999999999997</v>
          </cell>
          <cell r="F6287">
            <v>41.85</v>
          </cell>
        </row>
        <row r="6288">
          <cell r="B6288">
            <v>92138</v>
          </cell>
          <cell r="C6288" t="str">
            <v>CAMINHONETE COM MOTOR A DIESEL, POTÊNCIA 180 CV, CABINE DUPLA, 4X4 - CHP DIURNO. AF_11/2015</v>
          </cell>
          <cell r="D6288" t="str">
            <v>CHP</v>
          </cell>
          <cell r="E6288">
            <v>93.14</v>
          </cell>
          <cell r="F6288">
            <v>95.01</v>
          </cell>
        </row>
        <row r="6289">
          <cell r="B6289">
            <v>91387</v>
          </cell>
          <cell r="C6289" t="str">
            <v>CAMINHÃO BASCULANTE 10 M3, TRUCADO CABINE SIMPLES, PESO BRUTO TOTAL 23.000 KG, CARGA ÚTIL MÁXIMA 15.935 KG, DISTÂNCIA ENTRE EIXOS 4,80 M, POTÊNCIA 230 CV INCLUSIVE CAÇAMBA METÁLICA - CHI DIURNO. AF_06/2014</v>
          </cell>
          <cell r="D6289" t="str">
            <v>CHI</v>
          </cell>
          <cell r="E6289">
            <v>71.28</v>
          </cell>
          <cell r="F6289">
            <v>73.61</v>
          </cell>
        </row>
        <row r="6290">
          <cell r="B6290">
            <v>91386</v>
          </cell>
          <cell r="C6290" t="str">
            <v>CAMINHÃO BASCULANTE 10 M3, TRUCADO CABINE SIMPLES, PESO BRUTO TOTAL 23.000 KG, CARGA ÚTIL MÁXIMA 15.935 KG, DISTÂNCIA ENTRE EIXOS 4,80 M, POTÊNCIA 230 CV INCLUSIVE CAÇAMBA METÁLICA - CHP DIURNO. AF_06/2014</v>
          </cell>
          <cell r="D6290" t="str">
            <v>CHP</v>
          </cell>
          <cell r="E6290">
            <v>274.12</v>
          </cell>
          <cell r="F6290">
            <v>276.45</v>
          </cell>
        </row>
        <row r="6291">
          <cell r="B6291">
            <v>96036</v>
          </cell>
          <cell r="C6291" t="str">
            <v>CAMINHÃO BASCULANTE 10 M3, TRUCADO, POTÊNCIA 230 CV, INCLUSIVE CAÇAMBA METÁLICA, COM DISTRIBUIDOR DE AGREGADOS ACOPLADO - CHI DIURNO. AF_02/2017</v>
          </cell>
          <cell r="D6291" t="str">
            <v>CHI</v>
          </cell>
          <cell r="E6291">
            <v>79.59</v>
          </cell>
          <cell r="F6291">
            <v>81.92</v>
          </cell>
        </row>
        <row r="6292">
          <cell r="B6292">
            <v>96035</v>
          </cell>
          <cell r="C6292" t="str">
            <v>CAMINHÃO BASCULANTE 10 M3, TRUCADO, POTÊNCIA 230 CV, INCLUSIVE CAÇAMBA METÁLICA, COM DISTRIBUIDOR DE AGREGADOS ACOPLADO - CHP DIURNO. AF_02/2017</v>
          </cell>
          <cell r="D6292" t="str">
            <v>CHP</v>
          </cell>
          <cell r="E6292">
            <v>287.82</v>
          </cell>
          <cell r="F6292">
            <v>290.14999999999998</v>
          </cell>
        </row>
        <row r="6293">
          <cell r="B6293">
            <v>89877</v>
          </cell>
          <cell r="C6293" t="str">
            <v>CAMINHÃO BASCULANTE 14 M3, COM CAVALO MECÂNICO DE CAPACIDADE MÁXIMA DE TRAÇÃO COMBINADO DE 36000 KG, POTÊNCIA 286 CV, INCLUSIVE SEMIREBOQUE COM CAÇAMBA METÁLICA - CHI DIURNO. AF_12/2014</v>
          </cell>
          <cell r="D6293" t="str">
            <v>CHI</v>
          </cell>
          <cell r="E6293">
            <v>79.47</v>
          </cell>
          <cell r="F6293">
            <v>81.8</v>
          </cell>
        </row>
        <row r="6294">
          <cell r="B6294">
            <v>89876</v>
          </cell>
          <cell r="C6294" t="str">
            <v>CAMINHÃO BASCULANTE 14 M3, COM CAVALO MECÂNICO DE CAPACIDADE MÁXIMA DE TRAÇÃO COMBINADO DE 36000 KG, POTÊNCIA 286 CV, INCLUSIVE SEMIREBOQUE COM CAÇAMBA METÁLICA - CHP DIURNO. AF_12/2014</v>
          </cell>
          <cell r="D6294" t="str">
            <v>CHP</v>
          </cell>
          <cell r="E6294">
            <v>326.58</v>
          </cell>
          <cell r="F6294">
            <v>328.91</v>
          </cell>
        </row>
        <row r="6295">
          <cell r="B6295">
            <v>89884</v>
          </cell>
          <cell r="C6295" t="str">
            <v>CAMINHÃO BASCULANTE 18 M3, COM CAVALO MECÂNICO DE CAPACIDADE MÁXIMA DE TRAÇÃO COMBINADO DE 45000 KG, POTÊNCIA 330 CV, INCLUSIVE SEMIREBOQUE COM CAÇAMBA METÁLICA - CHI DIURNO. AF_12/2014</v>
          </cell>
          <cell r="D6295" t="str">
            <v>CHI</v>
          </cell>
          <cell r="E6295">
            <v>83.27</v>
          </cell>
          <cell r="F6295">
            <v>85.6</v>
          </cell>
        </row>
        <row r="6296">
          <cell r="B6296">
            <v>89883</v>
          </cell>
          <cell r="C6296" t="str">
            <v>CAMINHÃO BASCULANTE 18 M3, COM CAVALO MECÂNICO DE CAPACIDADE MÁXIMA DE TRAÇÃO COMBINADO DE 45000 KG, POTÊNCIA 330 CV, INCLUSIVE SEMIREBOQUE COM CAÇAMBA METÁLICA - CHP DIURNO. AF_12/2014</v>
          </cell>
          <cell r="D6296" t="str">
            <v>CHP</v>
          </cell>
          <cell r="E6296">
            <v>362.94</v>
          </cell>
          <cell r="F6296">
            <v>365.27</v>
          </cell>
        </row>
        <row r="6297">
          <cell r="B6297">
            <v>67827</v>
          </cell>
          <cell r="C6297" t="str">
            <v>CAMINHÃO BASCULANTE 6 M3 TOCO, PESO BRUTO TOTAL 16.000 KG, CARGA ÚTIL MÁXIMA 11.130 KG, DISTÂNCIA ENTRE EIXOS 5,36 M, POTÊNCIA 185 CV, INCLUSIVE CAÇAMBA METÁLICA - CHI DIURNO. AF_06/2014</v>
          </cell>
          <cell r="D6297" t="str">
            <v>CHI</v>
          </cell>
          <cell r="E6297">
            <v>61.49</v>
          </cell>
          <cell r="F6297">
            <v>63.82</v>
          </cell>
        </row>
        <row r="6298">
          <cell r="B6298">
            <v>67826</v>
          </cell>
          <cell r="C6298" t="str">
            <v>CAMINHÃO BASCULANTE 6 M3 TOCO, PESO BRUTO TOTAL 16.000 KG, CARGA ÚTIL MÁXIMA 11.130 KG, DISTÂNCIA ENTRE EIXOS 5,36 M, POTÊNCIA 185 CV, INCLUSIVE CAÇAMBA METÁLICA - CHP DIURNO. AF_06/2014</v>
          </cell>
          <cell r="D6298" t="str">
            <v>CHP</v>
          </cell>
          <cell r="E6298">
            <v>189.51</v>
          </cell>
          <cell r="F6298">
            <v>191.84</v>
          </cell>
        </row>
        <row r="6299">
          <cell r="B6299">
            <v>5961</v>
          </cell>
          <cell r="C6299" t="str">
            <v>CAMINHÃO BASCULANTE 6 M3, PESO BRUTO TOTAL 16.000 KG, CARGA ÚTIL MÁXIMA 13.071 KG, DISTÂNCIA ENTRE EIXOS 4,80 M, POTÊNCIA 230 CV INCLUSIVE CAÇAMBA METÁLICA - CHI DIURNO. AF_06/2014</v>
          </cell>
          <cell r="D6299" t="str">
            <v>CHI</v>
          </cell>
          <cell r="E6299">
            <v>60.25</v>
          </cell>
          <cell r="F6299">
            <v>62.58</v>
          </cell>
        </row>
        <row r="6300">
          <cell r="B6300">
            <v>5811</v>
          </cell>
          <cell r="C6300" t="str">
            <v>CAMINHÃO BASCULANTE 6 M3, PESO BRUTO TOTAL 16.000 KG, CARGA ÚTIL MÁXIMA 13.071 KG, DISTÂNCIA ENTRE EIXOS 4,80 M, POTÊNCIA 230 CV INCLUSIVE CAÇAMBA METÁLICA - CHP DIURNO. AF_06/2014</v>
          </cell>
          <cell r="D6300" t="str">
            <v>CHP</v>
          </cell>
          <cell r="E6300">
            <v>207.67</v>
          </cell>
          <cell r="F6300">
            <v>210</v>
          </cell>
        </row>
        <row r="6301">
          <cell r="B6301">
            <v>92243</v>
          </cell>
          <cell r="C6301" t="str">
            <v>CAMINHÃO DE TRANSPORTE DE MATERIAL ASFÁLTICO 20.000 L, COM CAVALO MECÂNICO DE CAPACIDADE MÁXIMA DE TRAÇÃO COMBINADO DE 45.000 KG, POTÊNCIA 330 CV, INCLUSIVE TANQUE DE ASFALTO COM MAÇARICO - CHI DIURNO. AF_12/2015</v>
          </cell>
          <cell r="D6301" t="str">
            <v>CHI</v>
          </cell>
          <cell r="E6301">
            <v>70.290000000000006</v>
          </cell>
          <cell r="F6301">
            <v>73.06</v>
          </cell>
        </row>
        <row r="6302">
          <cell r="B6302">
            <v>92242</v>
          </cell>
          <cell r="C6302" t="str">
            <v>CAMINHÃO DE TRANSPORTE DE MATERIAL ASFÁLTICO 20.000 L, COM CAVALO MECÂNICO DE CAPACIDADE MÁXIMA DE TRAÇÃO COMBINADO DE 45.000 KG, POTÊNCIA 330 CV, INCLUSIVE TANQUE DE ASFALTO COM MAÇARICO - CHP DIURNO. AF_12/2015</v>
          </cell>
          <cell r="D6302" t="str">
            <v>CHP</v>
          </cell>
          <cell r="E6302">
            <v>407.48</v>
          </cell>
          <cell r="F6302">
            <v>410.25</v>
          </cell>
        </row>
        <row r="6303">
          <cell r="B6303">
            <v>91646</v>
          </cell>
          <cell r="C6303" t="str">
            <v>CAMINHÃO DE TRANSPORTE DE MATERIAL ASFÁLTICO 30.000 L, COM CAVALO MECÂNICO DE CAPACIDADE MÁXIMA DE TRAÇÃO COMBINADO DE 66.000 KG, POTÊNCIA 360 CV, INCLUSIVE TANQUE DE ASFALTO COM SERPENTINA - CHI DIURNO. AF_08/2015</v>
          </cell>
          <cell r="D6303" t="str">
            <v>CHI</v>
          </cell>
          <cell r="E6303">
            <v>85.58</v>
          </cell>
          <cell r="F6303">
            <v>88.35</v>
          </cell>
        </row>
        <row r="6304">
          <cell r="B6304">
            <v>91645</v>
          </cell>
          <cell r="C6304" t="str">
            <v>CAMINHÃO DE TRANSPORTE DE MATERIAL ASFÁLTICO 30.000 L, COM CAVALO MECÂNICO DE CAPACIDADE MÁXIMA DE TRAÇÃO COMBINADO DE 66.000 KG, POTÊNCIA 360 CV, INCLUSIVE TANQUE DE ASFALTO COM SERPENTINA - CHP DIURNO. AF_08/2015</v>
          </cell>
          <cell r="D6304" t="str">
            <v>CHP</v>
          </cell>
          <cell r="E6304">
            <v>466.83</v>
          </cell>
          <cell r="F6304">
            <v>469.6</v>
          </cell>
        </row>
        <row r="6305">
          <cell r="B6305">
            <v>92107</v>
          </cell>
          <cell r="C6305" t="str">
            <v>CAMINHÃO PARA EQUIPAMENTO DE LIMPEZA A SUCÇÃO COM CAMINHÃO TRUCADO DE PESO BRUTO TOTAL 23000 KG, CARGA ÚTIL MÁXIMA 15935 KG, DISTÂNCIA ENTRE EIXOS 4,80 M, POTÊNCIA 230 CV, INCLUSIVE LIMPADORA A SUCÇÃO, TANQUE 12000 L - CHI DIURNO. AF_05/2023</v>
          </cell>
          <cell r="D6305" t="str">
            <v>CHI</v>
          </cell>
          <cell r="E6305">
            <v>90.12</v>
          </cell>
          <cell r="F6305">
            <v>92.35</v>
          </cell>
        </row>
        <row r="6306">
          <cell r="B6306">
            <v>92106</v>
          </cell>
          <cell r="C6306" t="str">
            <v>CAMINHÃO PARA EQUIPAMENTO DE LIMPEZA A SUCÇÃO, COM CAMINHÃO TRUCADO DE PESO BRUTO TOTAL 23000 KG, CARGA ÚTIL MÁXIMA 15935 KG, DISTÂNCIA ENTRE EIXOS 4,80 M, POTÊNCIA 230 CV, INCLUSIVE LIMPADORA A SUCÇÃO, TANQUE 12000 L - CHP DIURNO. AF_05/2023</v>
          </cell>
          <cell r="D6306" t="str">
            <v>CHP</v>
          </cell>
          <cell r="E6306">
            <v>364.32</v>
          </cell>
          <cell r="F6306">
            <v>366.55</v>
          </cell>
        </row>
        <row r="6307">
          <cell r="B6307">
            <v>5903</v>
          </cell>
          <cell r="C6307" t="str">
            <v>CAMINHÃO PIPA 10.000 L TRUCADO, PESO BRUTO TOTAL 23.000 KG, CARGA ÚTIL MÁXIMA 15.935 KG, DISTÂNCIA ENTRE EIXOS 4,8 M, POTÊNCIA 230 CV, INCLUSIVE TANQUE DE AÇO PARA TRANSPORTE DE ÁGUA - CHI DIURNO. AF_06/2014</v>
          </cell>
          <cell r="D6307" t="str">
            <v>CHI</v>
          </cell>
          <cell r="E6307">
            <v>70.48</v>
          </cell>
          <cell r="F6307">
            <v>72.709999999999994</v>
          </cell>
        </row>
        <row r="6308">
          <cell r="B6308">
            <v>5901</v>
          </cell>
          <cell r="C6308" t="str">
            <v>CAMINHÃO PIPA 10.000 L TRUCADO, PESO BRUTO TOTAL 23.000 KG, CARGA ÚTIL MÁXIMA 15.935 KG, DISTÂNCIA ENTRE EIXOS 4,8 M, POTÊNCIA 230 CV, INCLUSIVE TANQUE DE AÇO PARA TRANSPORTE DE ÁGUA - CHP DIURNO. AF_06/2014</v>
          </cell>
          <cell r="D6308" t="str">
            <v>CHP</v>
          </cell>
          <cell r="E6308">
            <v>325.58999999999997</v>
          </cell>
          <cell r="F6308">
            <v>327.82</v>
          </cell>
        </row>
        <row r="6309">
          <cell r="B6309">
            <v>6260</v>
          </cell>
          <cell r="C6309" t="str">
            <v>CAMINHÃO PIPA 6.000 L, PESO BRUTO TOTAL 13.000 KG, DISTÂNCIA ENTRE EIXOS 4,80 M, POTÊNCIA 189 CV INCLUSIVE TANQUE DE AÇO PARA TRANSPORTE DE ÁGUA, CAPACIDADE 6 M3 - CHI DIURNO. AF_06/2014</v>
          </cell>
          <cell r="D6309" t="str">
            <v>CHI</v>
          </cell>
          <cell r="E6309">
            <v>57.55</v>
          </cell>
          <cell r="F6309">
            <v>59.78</v>
          </cell>
        </row>
        <row r="6310">
          <cell r="B6310">
            <v>6259</v>
          </cell>
          <cell r="C6310" t="str">
            <v>CAMINHÃO PIPA 6.000 L, PESO BRUTO TOTAL 13.000 KG, DISTÂNCIA ENTRE EIXOS 4,80 M, POTÊNCIA 189 CV INCLUSIVE TANQUE DE AÇO PARA TRANSPORTE DE ÁGUA, CAPACIDADE 6 M3 - CHP DIURNO. AF_06/2014</v>
          </cell>
          <cell r="D6310" t="str">
            <v>CHP</v>
          </cell>
          <cell r="E6310">
            <v>261.52</v>
          </cell>
          <cell r="F6310">
            <v>263.75</v>
          </cell>
        </row>
        <row r="6311">
          <cell r="B6311">
            <v>104705</v>
          </cell>
          <cell r="C6311" t="str">
            <v>CAMINHÃO TANQUE PARA HIDROSSEMEADURA, COM CAPACIDADE DE 8.000 LITROS, INCLUINDO BOMBA PARA LANÇAMENTO COM MOTOR DIESEL COM POTÊNCIA DE 105 CV - CHI DIURNO. AF_06/2023</v>
          </cell>
          <cell r="D6311" t="str">
            <v>CHI</v>
          </cell>
          <cell r="E6311">
            <v>0</v>
          </cell>
          <cell r="F6311">
            <v>0</v>
          </cell>
        </row>
        <row r="6312">
          <cell r="B6312">
            <v>104704</v>
          </cell>
          <cell r="C6312" t="str">
            <v>CAMINHÃO TANQUE PARA HIDROSSEMEADURA, COM CAPACIDADE DE 8.000 LITROS, INCLUINDO BOMBA PARA LANÇAMENTO COM MOTOR DIESEL COM POTÊNCIA DE 105 CV - CHP DIURNO. AF_06/2023</v>
          </cell>
          <cell r="D6312" t="str">
            <v>CHP</v>
          </cell>
          <cell r="E6312">
            <v>0</v>
          </cell>
          <cell r="F6312">
            <v>0</v>
          </cell>
        </row>
        <row r="6313">
          <cell r="B6313">
            <v>91395</v>
          </cell>
          <cell r="C6313" t="str">
            <v>CAMINHÃO TOCO, PBT 14.300 KG, CARGA ÚTIL MÁX. 9.710 KG, DIST. ENTRE EIXOS 3,56 M, POTÊNCIA 185 CV, INCLUSIVE CARROCERIA FIXA ABERTA DE MADEIRA P/ TRANSPORTE GERAL DE CARGA SECA, DIMEN. APROX. 2,50 X 6,50 X 0,50 M - CHI DIURNO. AF_06/2014</v>
          </cell>
          <cell r="D6313" t="str">
            <v>CHI</v>
          </cell>
          <cell r="E6313">
            <v>55.34</v>
          </cell>
          <cell r="F6313">
            <v>57.57</v>
          </cell>
        </row>
        <row r="6314">
          <cell r="B6314">
            <v>73467</v>
          </cell>
          <cell r="C6314" t="str">
            <v>CAMINHÃO TOCO, PBT 14.300 KG, CARGA ÚTIL MÁX. 9.710 KG, DIST. ENTRE EIXOS 3,56 M, POTÊNCIA 185 CV, INCLUSIVE CARROCERIA FIXA ABERTA DE MADEIRA P/ TRANSPORTE GERAL DE CARGA SECA, DIMEN. APROX. 2,50 X 6,50 X 0,50 M - CHP DIURNO. AF_06/2014</v>
          </cell>
          <cell r="D6314" t="str">
            <v>CHP</v>
          </cell>
          <cell r="E6314">
            <v>254.03</v>
          </cell>
          <cell r="F6314">
            <v>256.26</v>
          </cell>
        </row>
        <row r="6315">
          <cell r="B6315">
            <v>5826</v>
          </cell>
          <cell r="C6315" t="str">
            <v>CAMINHÃO TOCO, PBT 16.000 KG, CARGA ÚTIL MÁX. 10.685 KG, DIST. ENTRE EIXOS 4,8 M, POTÊNCIA 189 CV, INCLUSIVE CARROCERIA FIXA ABERTA DE MADEIRA P/ TRANSPORTE GERAL DE CARGA SECA, DIMEN. APROX. 2,5 X 7,00 X 0,50 M - CHI DIURNO. AF_06/2014</v>
          </cell>
          <cell r="D6315" t="str">
            <v>CHI</v>
          </cell>
          <cell r="E6315">
            <v>58.29</v>
          </cell>
          <cell r="F6315">
            <v>60.52</v>
          </cell>
        </row>
        <row r="6316">
          <cell r="B6316">
            <v>5824</v>
          </cell>
          <cell r="C6316" t="str">
            <v>CAMINHÃO TOCO, PBT 16.000 KG, CARGA ÚTIL MÁX. 10.685 KG, DIST. ENTRE EIXOS 4,8 M, POTÊNCIA 189 CV, INCLUSIVE CARROCERIA FIXA ABERTA DE MADEIRA P/ TRANSPORTE GERAL DE CARGA SECA, DIMEN. APROX. 2,5 X 7,00 X 0,50 M - CHP DIURNO. AF_06/2014</v>
          </cell>
          <cell r="D6316" t="str">
            <v>CHP</v>
          </cell>
          <cell r="E6316">
            <v>220.19</v>
          </cell>
          <cell r="F6316">
            <v>222.42</v>
          </cell>
        </row>
        <row r="6317">
          <cell r="B6317">
            <v>5892</v>
          </cell>
          <cell r="C6317" t="str">
            <v>CAMINHÃO TOCO, PESO BRUTO TOTAL 14.300 KG, CARGA ÚTIL MÁXIMA 9590 KG, DISTÂNCIA ENTRE EIXOS 4,76 M, POTÊNCIA 185 CV (NÃO INCLUI CARROCERIA) - CHI DIURNO. AF_06/2014</v>
          </cell>
          <cell r="D6317" t="str">
            <v>CHI</v>
          </cell>
          <cell r="E6317">
            <v>53.09</v>
          </cell>
          <cell r="F6317">
            <v>55.32</v>
          </cell>
        </row>
        <row r="6318">
          <cell r="B6318">
            <v>5890</v>
          </cell>
          <cell r="C6318" t="str">
            <v>CAMINHÃO TOCO, PESO BRUTO TOTAL 14.300 KG, CARGA ÚTIL MÁXIMA 9590 KG, DISTÂNCIA ENTRE EIXOS 4,76 M, POTÊNCIA 185 CV (NÃO INCLUI CARROCERIA) - CHP DIURNO. AF_06/2014</v>
          </cell>
          <cell r="D6318" t="str">
            <v>CHP</v>
          </cell>
          <cell r="E6318">
            <v>206.87</v>
          </cell>
          <cell r="F6318">
            <v>209.1</v>
          </cell>
        </row>
        <row r="6319">
          <cell r="B6319">
            <v>5896</v>
          </cell>
          <cell r="C6319" t="str">
            <v>CAMINHÃO TOCO, PESO BRUTO TOTAL 16.000 KG, CARGA ÚTIL MÁXIMA DE 10.685 KG, DISTÂNCIA ENTRE EIXOS 4,80 M, POTÊNCIA 189 CV EXCLUSIVE CARROCERIA - CHI DIURNO. AF_06/2014</v>
          </cell>
          <cell r="D6319" t="str">
            <v>CHI</v>
          </cell>
          <cell r="E6319">
            <v>55.88</v>
          </cell>
          <cell r="F6319">
            <v>58.11</v>
          </cell>
        </row>
        <row r="6320">
          <cell r="B6320">
            <v>5894</v>
          </cell>
          <cell r="C6320" t="str">
            <v>CAMINHÃO TOCO, PESO BRUTO TOTAL 16.000 KG, CARGA ÚTIL MÁXIMA DE 10.685 KG, DISTÂNCIA ENTRE EIXOS 4,80 M, POTÊNCIA 189 CV EXCLUSIVE CARROCERIA - CHP DIURNO. AF_06/2014</v>
          </cell>
          <cell r="D6320" t="str">
            <v>CHP</v>
          </cell>
          <cell r="E6320">
            <v>215.56</v>
          </cell>
          <cell r="F6320">
            <v>217.79</v>
          </cell>
        </row>
        <row r="6321">
          <cell r="B6321">
            <v>91032</v>
          </cell>
          <cell r="C6321" t="str">
            <v>CAMINHÃO TRUCADO (C/ TERCEIRO EIXO) ELETRÔNICO - POTÊNCIA 231CV - PBT = 22000KG - DIST. ENTRE EIXOS 5170 MM - INCLUI CARROCERIA FIXA ABERTA DE MADEIRA - CHI DIURNO. AF_06/2015</v>
          </cell>
          <cell r="D6321" t="str">
            <v>CHI</v>
          </cell>
          <cell r="E6321">
            <v>64.25</v>
          </cell>
          <cell r="F6321">
            <v>66.48</v>
          </cell>
        </row>
        <row r="6322">
          <cell r="B6322">
            <v>91031</v>
          </cell>
          <cell r="C6322" t="str">
            <v>CAMINHÃO TRUCADO (C/ TERCEIRO EIXO) ELETRÔNICO - POTÊNCIA 231CV - PBT = 22000KG - DIST. ENTRE EIXOS 5170 MM - INCLUI CARROCERIA FIXA ABERTA DE MADEIRA - CHP DIURNO. AF_06/2015</v>
          </cell>
          <cell r="D6322" t="str">
            <v>CHP</v>
          </cell>
          <cell r="E6322">
            <v>265.04000000000002</v>
          </cell>
          <cell r="F6322">
            <v>267.27</v>
          </cell>
        </row>
        <row r="6323">
          <cell r="B6323">
            <v>102817</v>
          </cell>
          <cell r="C6323" t="str">
            <v>CENTRAL DE LAMA BENTONÍTICA (DEPÓSITO DE BENTONITA, MISTURADOR DE ALTA TURBULÊNCIA, SILOS DE ARMAZENAMENTO DE LAMA E ÁGUA, LABORATÓRIO DE CONTROLE DE QUALIDADE DA LAMA) - CHI DIURNO. AF_04/2019</v>
          </cell>
          <cell r="D6323" t="str">
            <v>CHI</v>
          </cell>
          <cell r="E6323">
            <v>0</v>
          </cell>
          <cell r="F6323">
            <v>0</v>
          </cell>
        </row>
        <row r="6324">
          <cell r="B6324">
            <v>102816</v>
          </cell>
          <cell r="C6324" t="str">
            <v>CENTRAL DE LAMA BENTONÍTICA (DEPÓSITO DE BENTONITA, MISTURADOR DE ALTA TURBULÊNCIA, SILOS DE ARMAZENAMENTO DE LAMA E ÁGUA, LABORATÓRIO DE CONTROLE DE QUALIDADE DA LAMA) - CHP DIURNO. AF_04/2019</v>
          </cell>
          <cell r="D6324" t="str">
            <v>CHP</v>
          </cell>
          <cell r="E6324">
            <v>0</v>
          </cell>
          <cell r="F6324">
            <v>0</v>
          </cell>
        </row>
        <row r="6325">
          <cell r="B6325">
            <v>91534</v>
          </cell>
          <cell r="C6325" t="str">
            <v>COMPACTADOR DE SOLOS DE PERCUSSÃO (SOQUETE) COM MOTOR A GASOLINA 4 TEMPOS, POTÊNCIA 4 CV - CHI DIURNO. AF_08/2015</v>
          </cell>
          <cell r="D6325" t="str">
            <v>CHI</v>
          </cell>
          <cell r="E6325">
            <v>23.42</v>
          </cell>
          <cell r="F6325">
            <v>25.4</v>
          </cell>
        </row>
        <row r="6326">
          <cell r="B6326">
            <v>91533</v>
          </cell>
          <cell r="C6326" t="str">
            <v>COMPACTADOR DE SOLOS DE PERCUSSÃO (SOQUETE) COM MOTOR A GASOLINA 4 TEMPOS, POTÊNCIA 4 CV - CHP DIURNO. AF_08/2015</v>
          </cell>
          <cell r="D6326" t="str">
            <v>CHP</v>
          </cell>
          <cell r="E6326">
            <v>31.09</v>
          </cell>
          <cell r="F6326">
            <v>33.07</v>
          </cell>
        </row>
        <row r="6327">
          <cell r="B6327">
            <v>95265</v>
          </cell>
          <cell r="C6327" t="str">
            <v>COMPACTADOR DE SOLOS DE PERCUSÃO (SOQUETE) COM MOTOR A GASOLINA, POTÊNCIA 3 CV - CHI DIURNO. AF_09/2016</v>
          </cell>
          <cell r="D6327" t="str">
            <v>CHI</v>
          </cell>
          <cell r="E6327">
            <v>0.86</v>
          </cell>
          <cell r="F6327">
            <v>0.86</v>
          </cell>
        </row>
        <row r="6328">
          <cell r="B6328">
            <v>95264</v>
          </cell>
          <cell r="C6328" t="str">
            <v>COMPACTADOR DE SOLOS DE PERCUSÃO (SOQUETE) COM MOTOR A GASOLINA, POTÊNCIA 3 CV - CHP DIURNO. AF_09/2016</v>
          </cell>
          <cell r="D6328" t="str">
            <v>CHP</v>
          </cell>
          <cell r="E6328">
            <v>6.72</v>
          </cell>
          <cell r="F6328">
            <v>6.72</v>
          </cell>
        </row>
        <row r="6329">
          <cell r="B6329">
            <v>90973</v>
          </cell>
          <cell r="C6329" t="str">
            <v>COMPRESSOR DE AR REBOCAVEL, VAZÃO 250 PCM, PRESSAO DE TRABALHO 102 PSI, MOTOR A DIESEL POTÊNCIA 81 CV - CHI DIURNO. AF_06/2015</v>
          </cell>
          <cell r="D6329" t="str">
            <v>CHI</v>
          </cell>
          <cell r="E6329">
            <v>8.44</v>
          </cell>
          <cell r="F6329">
            <v>8.44</v>
          </cell>
        </row>
        <row r="6330">
          <cell r="B6330">
            <v>90972</v>
          </cell>
          <cell r="C6330" t="str">
            <v>COMPRESSOR DE AR REBOCAVEL, VAZÃO 250 PCM, PRESSAO DE TRABALHO 102 PSI, MOTOR A DIESEL POTÊNCIA 81 CV - CHP DIURNO. AF_06/2015</v>
          </cell>
          <cell r="D6330" t="str">
            <v>CHP</v>
          </cell>
          <cell r="E6330">
            <v>80.489999999999995</v>
          </cell>
          <cell r="F6330">
            <v>80.489999999999995</v>
          </cell>
        </row>
        <row r="6331">
          <cell r="B6331">
            <v>91001</v>
          </cell>
          <cell r="C6331" t="str">
            <v>COMPRESSOR DE AR REBOCAVEL, VAZÃO 400 PCM, PRESSAO DE TRABALHO 102 PSI, MOTOR A DIESEL POTÊNCIA 110 CV - CHI DIURNO. AF_06/2015</v>
          </cell>
          <cell r="D6331" t="str">
            <v>CHI</v>
          </cell>
          <cell r="E6331">
            <v>10.02</v>
          </cell>
          <cell r="F6331">
            <v>10.02</v>
          </cell>
        </row>
        <row r="6332">
          <cell r="B6332">
            <v>90999</v>
          </cell>
          <cell r="C6332" t="str">
            <v>COMPRESSOR DE AR REBOCAVEL, VAZÃO 400 PCM, PRESSAO DE TRABALHO 102 PSI, MOTOR A DIESEL POTÊNCIA 110 CV - CHP DIURNO. AF_06/2015</v>
          </cell>
          <cell r="D6332" t="str">
            <v>CHP</v>
          </cell>
          <cell r="E6332">
            <v>106.46</v>
          </cell>
          <cell r="F6332">
            <v>106.46</v>
          </cell>
        </row>
        <row r="6333">
          <cell r="B6333">
            <v>5954</v>
          </cell>
          <cell r="C6333" t="str">
            <v>COMPRESSOR DE AR REBOCÁVEL, VAZÃO 189 PCM, PRESSÃO EFETIVA DE TRABALHO 102 PSI, MOTOR DIESEL, POTÊNCIA 63 CV - CHI DIURNO. AF_06/2015</v>
          </cell>
          <cell r="D6333" t="str">
            <v>CHI</v>
          </cell>
          <cell r="E6333">
            <v>6.3</v>
          </cell>
          <cell r="F6333">
            <v>6.3</v>
          </cell>
        </row>
        <row r="6334">
          <cell r="B6334">
            <v>5953</v>
          </cell>
          <cell r="C6334" t="str">
            <v>COMPRESSOR DE AR REBOCÁVEL, VAZÃO 189 PCM, PRESSÃO EFETIVA DE TRABALHO 102 PSI, MOTOR DIESEL, POTÊNCIA 63 CV - CHP DIURNO. AF_06/2015</v>
          </cell>
          <cell r="D6334" t="str">
            <v>CHP</v>
          </cell>
          <cell r="E6334">
            <v>62.08</v>
          </cell>
          <cell r="F6334">
            <v>62.08</v>
          </cell>
        </row>
        <row r="6335">
          <cell r="B6335">
            <v>90982</v>
          </cell>
          <cell r="C6335" t="str">
            <v>COMPRESSOR DE AR REBOCÁVEL, VAZÃO 748 PCM, PRESSÃO EFETIVA DE TRABALHO 102 PSI, MOTOR DIESEL, POTÊNCIA 210 CV - CHI DIURNO. AF_06/2015</v>
          </cell>
          <cell r="D6335" t="str">
            <v>CHI</v>
          </cell>
          <cell r="E6335">
            <v>21.46</v>
          </cell>
          <cell r="F6335">
            <v>21.46</v>
          </cell>
        </row>
        <row r="6336">
          <cell r="B6336">
            <v>90979</v>
          </cell>
          <cell r="C6336" t="str">
            <v>COMPRESSOR DE AR REBOCÁVEL, VAZÃO 748 PCM, PRESSÃO EFETIVA DE TRABALHO 102 PSI, MOTOR DIESEL, POTÊNCIA 210 CV - CHP DIURNO. AF_06/2015</v>
          </cell>
          <cell r="D6336" t="str">
            <v>CHP</v>
          </cell>
          <cell r="E6336">
            <v>207.93</v>
          </cell>
          <cell r="F6336">
            <v>207.93</v>
          </cell>
        </row>
        <row r="6337">
          <cell r="B6337">
            <v>90965</v>
          </cell>
          <cell r="C6337" t="str">
            <v>COMPRESSOR DE AR REBOCÁVEL, VAZÃO 89 PCM, PRESSÃO EFETIVA DE TRABALHO 102 PSI, MOTOR DIESEL, POTÊNCIA 20 CV - CHI DIURNO. AF_06/2015</v>
          </cell>
          <cell r="D6337" t="str">
            <v>CHI</v>
          </cell>
          <cell r="E6337">
            <v>8.42</v>
          </cell>
          <cell r="F6337">
            <v>8.42</v>
          </cell>
        </row>
        <row r="6338">
          <cell r="B6338">
            <v>90964</v>
          </cell>
          <cell r="C6338" t="str">
            <v>COMPRESSOR DE AR REBOCÁVEL, VAZÃO 89 PCM, PRESSÃO EFETIVA DE TRABALHO 102 PSI, MOTOR DIESEL, POTÊNCIA 20 CV - CHP DIURNO. AF_06/2015</v>
          </cell>
          <cell r="D6338" t="str">
            <v>CHP</v>
          </cell>
          <cell r="E6338">
            <v>32.450000000000003</v>
          </cell>
          <cell r="F6338">
            <v>32.450000000000003</v>
          </cell>
        </row>
        <row r="6339">
          <cell r="B6339">
            <v>102970</v>
          </cell>
          <cell r="C6339" t="str">
            <v>COMPRESSOR DE AR, VAZAO DE 10 PCM, RESERVATORIO 100 L, PRESSAO DE TRABALHO ENTRE 6,9 E 9,7 BAR POTENCIA 2 HP, TENSAO 110/220 V - CHI DIURNO. AF_05/2023</v>
          </cell>
          <cell r="D6339" t="str">
            <v>CHI</v>
          </cell>
          <cell r="E6339">
            <v>0</v>
          </cell>
          <cell r="F6339">
            <v>0</v>
          </cell>
        </row>
        <row r="6340">
          <cell r="B6340">
            <v>102971</v>
          </cell>
          <cell r="C6340" t="str">
            <v>COMPRESSOR DE AR, VAZAO DE 10 PCM, RESERVATORIO 100 L, PRESSAO DE TRABALHO ENTRE 6,9 E 9,7 BAR, POTENCIA 2 HP, TENSAO 110/220 V - CHP DIURNO. AF_05/2023</v>
          </cell>
          <cell r="D6340" t="str">
            <v>CHP</v>
          </cell>
          <cell r="E6340">
            <v>0</v>
          </cell>
          <cell r="F6340">
            <v>0</v>
          </cell>
        </row>
        <row r="6341">
          <cell r="B6341">
            <v>102822</v>
          </cell>
          <cell r="C6341" t="str">
            <v>CONJUNTO CILINDRO E BOMBA HIDRÁULICA PARA PROTENSÃO DE MONOBARRAS PARA TIRANTES, ESFORÇO MÁXIMO DE 30 TONELADAS - CHI DIURNO. AF_05/2023</v>
          </cell>
          <cell r="D6341" t="str">
            <v>CHI</v>
          </cell>
          <cell r="E6341">
            <v>0</v>
          </cell>
          <cell r="F6341">
            <v>0</v>
          </cell>
        </row>
        <row r="6342">
          <cell r="B6342">
            <v>102821</v>
          </cell>
          <cell r="C6342" t="str">
            <v>CONJUNTO CILINDRO E BOMBA HIDRÁULICA PARA PROTENSÃO DE MONOBARRAS PARA TIRANTES, ESFORÇO MÁXIMO DE 30 TONELADAS - CHP DIURNO. AF_05/2023</v>
          </cell>
          <cell r="D6342" t="str">
            <v>CHP</v>
          </cell>
          <cell r="E6342">
            <v>0</v>
          </cell>
          <cell r="F6342">
            <v>0</v>
          </cell>
        </row>
        <row r="6343">
          <cell r="B6343">
            <v>102828</v>
          </cell>
          <cell r="C6343" t="str">
            <v>CONJUNTO MACACO E BOMBA HIDRÁULICA PARA PROTENSAO DE CORDOALHAS, ESFORÇO MAXIMO DE 115 TONELADAS - CHI DIURNO. AF_05/2023</v>
          </cell>
          <cell r="D6343" t="str">
            <v>CHI</v>
          </cell>
          <cell r="E6343">
            <v>0</v>
          </cell>
          <cell r="F6343">
            <v>0</v>
          </cell>
        </row>
        <row r="6344">
          <cell r="B6344">
            <v>102827</v>
          </cell>
          <cell r="C6344" t="str">
            <v>CONJUNTO MACACO E BOMBA HIDRÁULICA PARA PROTENSAO DE CORDOALHAS, ESFORÇO MAXIMO DE 115 TONELADAS - CHP DIURNO. AF_05/2023</v>
          </cell>
          <cell r="D6344" t="str">
            <v>CHP</v>
          </cell>
          <cell r="E6344">
            <v>0</v>
          </cell>
          <cell r="F6344">
            <v>0</v>
          </cell>
        </row>
        <row r="6345">
          <cell r="B6345">
            <v>103939</v>
          </cell>
          <cell r="C6345" t="str">
            <v>CONJUNTO MACACO HIDRÁULICO E CENTRAL DE BOMBEAMENTO MOTORIZADO 1,8 KW PARA PROTENSÃO DE MONOCABOS PARA CONCRETO PROTENDIDO, ESFORÇO MÁXIMO DE 20 TONELADAS - CHI DIURNO. AF_05/2022</v>
          </cell>
          <cell r="D6345" t="str">
            <v>CHI</v>
          </cell>
          <cell r="E6345">
            <v>0</v>
          </cell>
          <cell r="F6345">
            <v>0</v>
          </cell>
        </row>
        <row r="6346">
          <cell r="B6346">
            <v>103938</v>
          </cell>
          <cell r="C6346" t="str">
            <v>CONJUNTO MACACO HIDRÁULICO E CENTRAL DE BOMBEAMENTO MOTORIZADO 1,8 KW PARA PROTENSÃO DE MONOCABOS PARA CONCRETO PROTENDIDO, ESFORÇO MÁXIMO DE 20 TONELADAS - CHP DIURNO. AF_05/2022</v>
          </cell>
          <cell r="D6346" t="str">
            <v>CHP</v>
          </cell>
          <cell r="E6346">
            <v>0</v>
          </cell>
          <cell r="F6346">
            <v>0</v>
          </cell>
        </row>
        <row r="6347">
          <cell r="B6347">
            <v>103945</v>
          </cell>
          <cell r="C6347" t="str">
            <v>CONJUNTO MACACO HIDRÁULICO E CENTRAL DE BOMBEAMENTO MOTORIZADO 1,8 KW PARA PROTENSÃO DE MONOCABOS PARA CONCRETO PROTENDIDO, ESFORÇO MÁXIMO DE 30 TONELADAS - CHI DIURNO. AF_05/2022</v>
          </cell>
          <cell r="D6347" t="str">
            <v>CHI</v>
          </cell>
          <cell r="E6347">
            <v>0</v>
          </cell>
          <cell r="F6347">
            <v>0</v>
          </cell>
        </row>
        <row r="6348">
          <cell r="B6348">
            <v>103944</v>
          </cell>
          <cell r="C6348" t="str">
            <v>CONJUNTO MACACO HIDRÁULICO E CENTRAL DE BOMBEAMENTO MOTORIZADO 1,8 KW PARA PROTENSÃO DE MONOCABOS PARA CONCRETO PROTENDIDO, ESFORÇO MÁXIMO DE 30 TONELADAS - CHP DIURNO. AF_05/2022</v>
          </cell>
          <cell r="D6348" t="str">
            <v>CHP</v>
          </cell>
          <cell r="E6348">
            <v>0</v>
          </cell>
          <cell r="F6348">
            <v>0</v>
          </cell>
        </row>
        <row r="6349">
          <cell r="B6349">
            <v>91285</v>
          </cell>
          <cell r="C6349" t="str">
            <v>CORTADORA DE PISO COM MOTOR 4 TEMPOS A GASOLINA, POTÊNCIA DE 13 HP, COM DISCO DE CORTE DIAMANTADO SEGMENTADO PARA CONCRETO, DIÂMETRO DE 350 MM, FURO DE 1" (14 X 1") - CHI DIURNO. AF_08/2015</v>
          </cell>
          <cell r="D6349" t="str">
            <v>CHI</v>
          </cell>
          <cell r="E6349">
            <v>1.1100000000000001</v>
          </cell>
          <cell r="F6349">
            <v>1.1100000000000001</v>
          </cell>
        </row>
        <row r="6350">
          <cell r="B6350">
            <v>91283</v>
          </cell>
          <cell r="C6350" t="str">
            <v>CORTADORA DE PISO COM MOTOR 4 TEMPOS A GASOLINA, POTÊNCIA DE 13 HP, COM DISCO DE CORTE DIAMANTADO SEGMENTADO PARA CONCRETO, DIÂMETRO DE 350 MM, FURO DE 1" (14 X 1") - CHP DIURNO. AF_08/2015</v>
          </cell>
          <cell r="D6350" t="str">
            <v>CHP</v>
          </cell>
          <cell r="E6350">
            <v>11.57</v>
          </cell>
          <cell r="F6350">
            <v>11.57</v>
          </cell>
        </row>
        <row r="6351">
          <cell r="B6351">
            <v>95283</v>
          </cell>
          <cell r="C6351" t="str">
            <v>DESEMPENADEIRA DE CONCRETO, PESO DE 78 KG, 4 PÁS, MOTOR A GASOLINA, POTÊNCIA 5,5 HP - CHI DIURNO. AF_05/2023</v>
          </cell>
          <cell r="D6351" t="str">
            <v>CHI</v>
          </cell>
          <cell r="E6351">
            <v>0.8</v>
          </cell>
          <cell r="F6351">
            <v>0.8</v>
          </cell>
        </row>
        <row r="6352">
          <cell r="B6352">
            <v>95282</v>
          </cell>
          <cell r="C6352" t="str">
            <v>DESEMPENADEIRA DE CONCRETO, PESO DE 78 KG, 4 PÁS, MOTOR A GASOLINA, POTÊNCIA 5,5 HP - CHP DIURNO. AF_05/2023</v>
          </cell>
          <cell r="D6352" t="str">
            <v>CHP</v>
          </cell>
          <cell r="E6352">
            <v>10.7</v>
          </cell>
          <cell r="F6352">
            <v>10.7</v>
          </cell>
        </row>
        <row r="6353">
          <cell r="B6353">
            <v>95128</v>
          </cell>
          <cell r="C6353" t="str">
            <v>DISTRIBUIDOR DE AGREGADOS AUTOPROPELIDO, CAP 3 M3, A DIESEL, POTÊNCIA 176CV - CHI DIURNO. AF_07/2016</v>
          </cell>
          <cell r="D6353" t="str">
            <v>CHI</v>
          </cell>
          <cell r="E6353">
            <v>45.74</v>
          </cell>
          <cell r="F6353">
            <v>47.72</v>
          </cell>
        </row>
        <row r="6354">
          <cell r="B6354">
            <v>95127</v>
          </cell>
          <cell r="C6354" t="str">
            <v>DISTRIBUIDOR DE AGREGADOS AUTOPROPELIDO, CAP 3 M3, A DIESEL, POTÊNCIA 176CV - CHP DIURNO. AF_07/2016</v>
          </cell>
          <cell r="D6354" t="str">
            <v>CHP</v>
          </cell>
          <cell r="E6354">
            <v>220.09</v>
          </cell>
          <cell r="F6354">
            <v>222.07</v>
          </cell>
        </row>
        <row r="6355">
          <cell r="B6355">
            <v>92044</v>
          </cell>
          <cell r="C6355" t="str">
            <v>DISTRIBUIDOR DE AGREGADOS REBOCAVEL, CAPACIDADE 1,9 M³, LARGURA DE TRABALHO 3,66 M - CHI DIURNO. AF_11/2015</v>
          </cell>
          <cell r="D6355" t="str">
            <v>CHI</v>
          </cell>
          <cell r="E6355">
            <v>7.8</v>
          </cell>
          <cell r="F6355">
            <v>7.8</v>
          </cell>
        </row>
        <row r="6356">
          <cell r="B6356">
            <v>92043</v>
          </cell>
          <cell r="C6356" t="str">
            <v>DISTRIBUIDOR DE AGREGADOS REBOCAVEL, CAPACIDADE 1,9 M³, LARGURA DE TRABALHO 3,66 M - CHP DIURNO. AF_11/2015</v>
          </cell>
          <cell r="D6356" t="str">
            <v>CHP</v>
          </cell>
          <cell r="E6356">
            <v>13.19</v>
          </cell>
          <cell r="F6356">
            <v>13.19</v>
          </cell>
        </row>
        <row r="6357">
          <cell r="B6357">
            <v>102834</v>
          </cell>
          <cell r="C6357" t="str">
            <v>DOBRADEIRA TDC, ESPESSURA 1,5MM - CHI DIURNO. AF_05/2023</v>
          </cell>
          <cell r="D6357" t="str">
            <v>CHI</v>
          </cell>
          <cell r="E6357">
            <v>0</v>
          </cell>
          <cell r="F6357">
            <v>0</v>
          </cell>
        </row>
        <row r="6358">
          <cell r="B6358">
            <v>102833</v>
          </cell>
          <cell r="C6358" t="str">
            <v>DOBRADEIRA TDC, ESPESSURA 1,5MM - CHP DIURNO. AF_05/2023</v>
          </cell>
          <cell r="D6358" t="str">
            <v>CHP</v>
          </cell>
          <cell r="E6358">
            <v>0</v>
          </cell>
          <cell r="F6358">
            <v>0</v>
          </cell>
        </row>
        <row r="6359">
          <cell r="B6359">
            <v>92119</v>
          </cell>
          <cell r="C6359" t="str">
            <v>DOSADOR DE AREIA, CAPACIDADE DE 26 LITROS - CHI DIURNO. AF_05/2023</v>
          </cell>
          <cell r="D6359" t="str">
            <v>CHI</v>
          </cell>
          <cell r="E6359">
            <v>0.31</v>
          </cell>
          <cell r="F6359">
            <v>0.31</v>
          </cell>
        </row>
        <row r="6360">
          <cell r="B6360">
            <v>92118</v>
          </cell>
          <cell r="C6360" t="str">
            <v>DOSADOR DE AREIA, CAPACIDADE DE 26 LITROS - CHP DIURNO. AF_05/2023</v>
          </cell>
          <cell r="D6360" t="str">
            <v>CHP</v>
          </cell>
          <cell r="E6360">
            <v>0.49</v>
          </cell>
          <cell r="F6360">
            <v>0.49</v>
          </cell>
        </row>
        <row r="6361">
          <cell r="B6361">
            <v>102917</v>
          </cell>
          <cell r="C6361" t="str">
            <v>ENCERADEIRA INDUSTRIAL, 400 MM, 220V, 1 HP - CHI DIURNO. AF_05/2023</v>
          </cell>
          <cell r="D6361" t="str">
            <v>CHI</v>
          </cell>
          <cell r="E6361">
            <v>0</v>
          </cell>
          <cell r="F6361">
            <v>0</v>
          </cell>
        </row>
        <row r="6362">
          <cell r="B6362">
            <v>102916</v>
          </cell>
          <cell r="C6362" t="str">
            <v>ENCERADEIRA INDUSTRIAL, 400 MM, 220V, 1 HP - CHP DIURNO. AF_05/2023</v>
          </cell>
          <cell r="D6362" t="str">
            <v>CHP</v>
          </cell>
          <cell r="E6362">
            <v>0</v>
          </cell>
          <cell r="F6362">
            <v>0</v>
          </cell>
        </row>
        <row r="6363">
          <cell r="B6363">
            <v>95721</v>
          </cell>
          <cell r="C6363" t="str">
            <v>ESCAVADEIRA HIDRAULICA SOBRE ESTEIRA, EQUIPADA COM CLAMSHELL, COM CAPACIDADE DA CAÇAMBA ENTRE 1,20 E 1,50 M3, PESO OPERACIONAL ENTRE 20,00 E 22,00 TON, POTENCIA LIQUIDA ENTRE 150 E 160 HP - CHI DIURNO. AF_11/2016</v>
          </cell>
          <cell r="D6363" t="str">
            <v>CHI</v>
          </cell>
          <cell r="E6363">
            <v>111.94</v>
          </cell>
          <cell r="F6363">
            <v>114.19</v>
          </cell>
        </row>
        <row r="6364">
          <cell r="B6364">
            <v>95720</v>
          </cell>
          <cell r="C6364" t="str">
            <v>ESCAVADEIRA HIDRAULICA SOBRE ESTEIRA, EQUIPADA COM CLAMSHELL, COM CAPACIDADE DA CAÇAMBA ENTRE 1,20 E 1,50 M3, PESO OPERACIONAL ENTRE 20,00 E 22,00 TON, POTENCIA LIQUIDA ENTRE 150 E 160 HP - CHP DIURNO. AF_11/2016</v>
          </cell>
          <cell r="D6364" t="str">
            <v>CHP</v>
          </cell>
          <cell r="E6364">
            <v>292.73</v>
          </cell>
          <cell r="F6364">
            <v>294.98</v>
          </cell>
        </row>
        <row r="6365">
          <cell r="B6365">
            <v>104717</v>
          </cell>
          <cell r="C6365" t="str">
            <v>ESCAVADEIRA HIDRÁULICA DE BRAÇO LONGO (LONGO ALCANCE) SOBRE ESTEIRAS, CAÇAMBA 0,52 M3, PESO OPERACIONAL 24 T, POTÊNCIA LÍQUIDA 155 HP - CHI DIURNO. AF_06/2023</v>
          </cell>
          <cell r="D6365" t="str">
            <v>CHI</v>
          </cell>
          <cell r="E6365">
            <v>106.7</v>
          </cell>
          <cell r="F6365">
            <v>108.95</v>
          </cell>
        </row>
        <row r="6366">
          <cell r="B6366">
            <v>104716</v>
          </cell>
          <cell r="C6366" t="str">
            <v>ESCAVADEIRA HIDRÁULICA DE BRAÇO LONGO (LONGO ALCANCE) SOBRE ESTEIRAS, CAÇAMBA 0,52 M3, PESO OPERACIONAL 24 T, POTÊNCIA LÍQUIDA 155 HP - CHP DIURNO. AF_06/2023</v>
          </cell>
          <cell r="D6366" t="str">
            <v>CHP</v>
          </cell>
          <cell r="E6366">
            <v>282.31</v>
          </cell>
          <cell r="F6366">
            <v>284.56</v>
          </cell>
        </row>
        <row r="6367">
          <cell r="B6367">
            <v>102899</v>
          </cell>
          <cell r="C6367" t="str">
            <v>ESCAVADEIRA HIDRÁULICA SOBRE ESTEIRA, PESO OPERACIONAL ENTRE 22,00 E 23,50 T, POTÊNCIA NOMINAL 139 HP, COM MARTELO ROMPEDOR HIDRÁULICO 1700 KG - CHI DIURNO. AF_04/2019</v>
          </cell>
          <cell r="D6367" t="str">
            <v>CHI</v>
          </cell>
          <cell r="E6367">
            <v>0</v>
          </cell>
          <cell r="F6367">
            <v>0</v>
          </cell>
        </row>
        <row r="6368">
          <cell r="B6368">
            <v>102898</v>
          </cell>
          <cell r="C6368" t="str">
            <v>ESCAVADEIRA HIDRÁULICA SOBRE ESTEIRA, PESO OPERACIONAL ENTRE 22,00 E 23,50 T, POTÊNCIA NOMINAL 139 HP, COM MARTELO ROMPEDOR HIDRÁULICO 1700 KG - CHP DIURNO. AF_04/2019</v>
          </cell>
          <cell r="D6368" t="str">
            <v>CHP</v>
          </cell>
          <cell r="E6368">
            <v>0</v>
          </cell>
          <cell r="F6368">
            <v>0</v>
          </cell>
        </row>
        <row r="6369">
          <cell r="B6369">
            <v>5632</v>
          </cell>
          <cell r="C6369" t="str">
            <v>ESCAVADEIRA HIDRÁULICA SOBRE ESTEIRAS, CAÇAMBA 0,80 M3, PESO OPERACIONAL 17 T, POTENCIA BRUTA 111 HP - CHI DIURNO. AF_06/2014</v>
          </cell>
          <cell r="D6369" t="str">
            <v>CHI</v>
          </cell>
          <cell r="E6369">
            <v>87.71</v>
          </cell>
          <cell r="F6369">
            <v>89.96</v>
          </cell>
        </row>
        <row r="6370">
          <cell r="B6370">
            <v>5631</v>
          </cell>
          <cell r="C6370" t="str">
            <v>ESCAVADEIRA HIDRÁULICA SOBRE ESTEIRAS, CAÇAMBA 0,80 M3, PESO OPERACIONAL 17 T, POTENCIA BRUTA 111 HP - CHP DIURNO. AF_06/2014</v>
          </cell>
          <cell r="D6370" t="str">
            <v>CHP</v>
          </cell>
          <cell r="E6370">
            <v>217.75</v>
          </cell>
          <cell r="F6370">
            <v>220</v>
          </cell>
        </row>
        <row r="6371">
          <cell r="B6371">
            <v>88908</v>
          </cell>
          <cell r="C6371" t="str">
            <v>ESCAVADEIRA HIDRÁULICA SOBRE ESTEIRAS, CAÇAMBA 1,20 M3, PESO OPERACIONAL 21 T, POTÊNCIA BRUTA 155 HP - CHI DIURNO. AF_06/2014</v>
          </cell>
          <cell r="D6371" t="str">
            <v>CHI</v>
          </cell>
          <cell r="E6371">
            <v>95.99</v>
          </cell>
          <cell r="F6371">
            <v>98.24</v>
          </cell>
        </row>
        <row r="6372">
          <cell r="B6372">
            <v>88907</v>
          </cell>
          <cell r="C6372" t="str">
            <v>ESCAVADEIRA HIDRÁULICA SOBRE ESTEIRAS, CAÇAMBA 1,20 M3, PESO OPERACIONAL 21 T, POTÊNCIA BRUTA 155 HP - CHP DIURNO. AF_06/2014</v>
          </cell>
          <cell r="D6372" t="str">
            <v>CHP</v>
          </cell>
          <cell r="E6372">
            <v>261.01</v>
          </cell>
          <cell r="F6372">
            <v>263.26</v>
          </cell>
        </row>
        <row r="6373">
          <cell r="B6373">
            <v>5911</v>
          </cell>
          <cell r="C6373" t="str">
            <v>ESPARGIDOR DE ASFALTO PRESSURIZADO COM TANQUE DE 2500 L, REBOCÁVEL COM MOTOR A GASOLINA POTÊNCIA 3,4 HP - CHI DIURNO. AF_07/2014</v>
          </cell>
          <cell r="D6373" t="str">
            <v>CHI</v>
          </cell>
          <cell r="E6373">
            <v>26.23</v>
          </cell>
          <cell r="F6373">
            <v>27.94</v>
          </cell>
        </row>
        <row r="6374">
          <cell r="B6374">
            <v>5909</v>
          </cell>
          <cell r="C6374" t="str">
            <v>ESPARGIDOR DE ASFALTO PRESSURIZADO COM TANQUE DE 2500 L, REBOCÁVEL COM MOTOR A GASOLINA POTÊNCIA 3,4 HP - CHP DIURNO. AF_07/2014</v>
          </cell>
          <cell r="D6374" t="str">
            <v>CHP</v>
          </cell>
          <cell r="E6374">
            <v>33.950000000000003</v>
          </cell>
          <cell r="F6374">
            <v>35.659999999999997</v>
          </cell>
        </row>
        <row r="6375">
          <cell r="B6375">
            <v>91486</v>
          </cell>
          <cell r="C6375" t="str">
            <v>ESPARGIDOR DE ASFALTO PRESSURIZADO, TANQUE 6 M3 COM ISOLAÇÃO TÉRMICA, AQUECIDO COM 2 MAÇARICOS, COM BARRA ESPARGIDORA 3,60 M, MONTADO SOBRE CAMINHÃO TOCO, PBT 14.300 KG, POTÊNCIA 185 CV - CHI DIURNO. AF_05/2023</v>
          </cell>
          <cell r="D6375" t="str">
            <v>CHI</v>
          </cell>
          <cell r="E6375">
            <v>64.790000000000006</v>
          </cell>
          <cell r="F6375">
            <v>67.02</v>
          </cell>
        </row>
        <row r="6376">
          <cell r="B6376">
            <v>83362</v>
          </cell>
          <cell r="C6376" t="str">
            <v>ESPARGIDOR DE ASFALTO PRESSURIZADO, TANQUE 6 M3 COM ISOLAÇÃO TÉRMICA, AQUECIDO COM 2 MAÇARICOS, COM BARRA ESPARGIDORA 3,60 M, MONTADO SOBRE CAMINHÃO TOCO, PBT 14.300 KG, POTÊNCIA 185 CV - CHP DIURNO. AF_05/2023</v>
          </cell>
          <cell r="D6376" t="str">
            <v>CHP</v>
          </cell>
          <cell r="E6376">
            <v>271.2</v>
          </cell>
          <cell r="F6376">
            <v>273.43</v>
          </cell>
        </row>
        <row r="6377">
          <cell r="B6377">
            <v>102839</v>
          </cell>
          <cell r="C6377" t="str">
            <v>ESTABILIZADOR DE LINHA E PRESSÃO, CAPACIDADE DE 120 BAR, COM MANÔMETRO DE LEITURA, REGISTRO DE 1 COM RETORNO E LINHA - CHI DIURNO. AF_05/2023</v>
          </cell>
          <cell r="D6377" t="str">
            <v>CHI</v>
          </cell>
          <cell r="E6377">
            <v>0</v>
          </cell>
          <cell r="F6377">
            <v>0</v>
          </cell>
        </row>
        <row r="6378">
          <cell r="B6378">
            <v>102838</v>
          </cell>
          <cell r="C6378" t="str">
            <v>ESTABILIZADOR DE LINHA E PRESSÃO, CAPACIDADE DE 120 BAR, COM MANÔMETRO DE LEITURA, REGISTRO DE 1 COM RETORNO E LINHA - CHP DIURNO. AF_05/2023</v>
          </cell>
          <cell r="D6378" t="str">
            <v>CHP</v>
          </cell>
          <cell r="E6378">
            <v>0</v>
          </cell>
          <cell r="F6378">
            <v>0</v>
          </cell>
        </row>
        <row r="6379">
          <cell r="B6379">
            <v>89235</v>
          </cell>
          <cell r="C6379" t="str">
            <v>FRESADORA DE ASFALTO A FRIO SOBRE RODAS, LARGURA FRESAGEM DE 1,0 M, POTÊNCIA 208 HP - CHI DIURNO. AF_11/2014</v>
          </cell>
          <cell r="D6379" t="str">
            <v>CHI</v>
          </cell>
          <cell r="E6379">
            <v>175.68</v>
          </cell>
          <cell r="F6379">
            <v>177.75</v>
          </cell>
        </row>
        <row r="6380">
          <cell r="B6380">
            <v>89234</v>
          </cell>
          <cell r="C6380" t="str">
            <v>FRESADORA DE ASFALTO A FRIO SOBRE RODAS, LARGURA FRESAGEM DE 1,0 M, POTÊNCIA 208 HP - CHP DIURNO. AF_11/2014</v>
          </cell>
          <cell r="D6380" t="str">
            <v>CHP</v>
          </cell>
          <cell r="E6380">
            <v>559.63</v>
          </cell>
          <cell r="F6380">
            <v>561.70000000000005</v>
          </cell>
        </row>
        <row r="6381">
          <cell r="B6381">
            <v>89243</v>
          </cell>
          <cell r="C6381" t="str">
            <v>FRESADORA DE ASFALTO A FRIO SOBRE RODAS, LARGURA FRESAGEM DE 2,0 M, POTÊNCIA 550 HP - CHI DIURNO. AF_11/2014</v>
          </cell>
          <cell r="D6381" t="str">
            <v>CHI</v>
          </cell>
          <cell r="E6381">
            <v>379.45</v>
          </cell>
          <cell r="F6381">
            <v>381.52</v>
          </cell>
        </row>
        <row r="6382">
          <cell r="B6382">
            <v>89242</v>
          </cell>
          <cell r="C6382" t="str">
            <v>FRESADORA DE ASFALTO A FRIO SOBRE RODAS, LARGURA FRESAGEM DE 2,0 M, POTÊNCIA 550 HP - CHP DIURNO. AF_11/2014</v>
          </cell>
          <cell r="D6382" t="str">
            <v>CHP</v>
          </cell>
          <cell r="E6382">
            <v>1330.57</v>
          </cell>
          <cell r="F6382">
            <v>1332.64</v>
          </cell>
        </row>
        <row r="6383">
          <cell r="B6383">
            <v>102935</v>
          </cell>
          <cell r="C6383" t="str">
            <v>FURADEIRA ELETROMAGNÉTICA, VELOCIDADE (SEM CARGA/ COM CARGA) 450/ 270 RPM, ESPESSURA MÁXIMA DA CHAPA A SER FURADA 50 MM, PORÇA DE ADESÃO MAGNÉTICA 17000 N, POTÊNCIA 1100 W, ALIMENTÇÃO 220 - 60 HZ, MONOFÁSICA - CHI DIURNO. AF_08/2019</v>
          </cell>
          <cell r="D6383" t="str">
            <v>CHI</v>
          </cell>
          <cell r="E6383">
            <v>0</v>
          </cell>
          <cell r="F6383">
            <v>0</v>
          </cell>
        </row>
        <row r="6384">
          <cell r="B6384">
            <v>102934</v>
          </cell>
          <cell r="C6384" t="str">
            <v>FURADEIRA ELETROMAGNÉTICA, VELOCIDADE (SEM CARGA/ COM CARGA) 450/ 270 RPM, ESPESSURA MÁXIMA DA CHAPA A SER FURADA 50 MM, PORÇA DE ADESÃO MAGNÉTICA 17000 N, POTÊNCIA 1100 W, ALIMENTÇÃO 220 - 60 HZ, MONOFÁSICA - CHP DIURNO. AF_08/2019</v>
          </cell>
          <cell r="D6384" t="str">
            <v>CHP</v>
          </cell>
          <cell r="E6384">
            <v>0</v>
          </cell>
          <cell r="F6384">
            <v>0</v>
          </cell>
        </row>
        <row r="6385">
          <cell r="B6385">
            <v>93416</v>
          </cell>
          <cell r="C6385" t="str">
            <v>GERADOR PORTÁTIL MONOFÁSICO, POTÊNCIA 5500 VA, MOTOR A GASOLINA, POTÊNCIA DO MOTOR 13 CV - CHI DIURNO. AF_03/2016</v>
          </cell>
          <cell r="D6385" t="str">
            <v>CHI</v>
          </cell>
          <cell r="E6385">
            <v>0.5</v>
          </cell>
          <cell r="F6385">
            <v>0.5</v>
          </cell>
        </row>
        <row r="6386">
          <cell r="B6386">
            <v>93415</v>
          </cell>
          <cell r="C6386" t="str">
            <v>GERADOR PORTÁTIL MONOFÁSICO, POTÊNCIA 5500 VA, MOTOR A GASOLINA, POTÊNCIA DO MOTOR 13 CV - CHP DIURNO. AF_03/2016</v>
          </cell>
          <cell r="D6386" t="str">
            <v>CHP</v>
          </cell>
          <cell r="E6386">
            <v>12.53</v>
          </cell>
          <cell r="F6386">
            <v>12.53</v>
          </cell>
        </row>
        <row r="6387">
          <cell r="B6387">
            <v>5689</v>
          </cell>
          <cell r="C6387" t="str">
            <v>GRADE DE DISCO CONTROLE REMOTO REBOCÁVEL, COM 24 DISCOS 24 X 6 MM COM PNEUS PARA TRANSPORTE - CHP DIURNO. AF_06/2014</v>
          </cell>
          <cell r="D6387" t="str">
            <v>CHP</v>
          </cell>
          <cell r="E6387">
            <v>6.55</v>
          </cell>
          <cell r="F6387">
            <v>6.55</v>
          </cell>
        </row>
        <row r="6388">
          <cell r="B6388">
            <v>5690</v>
          </cell>
          <cell r="C6388" t="str">
            <v>GRADE DE DISCO CONTROLE REMOTO REBOCÁVEL, COM 24 DISCOS 24" X 6 MM COM PNEUS PARA TRANSPORTE - CHI DIURNO. AF_06/2014</v>
          </cell>
          <cell r="D6388" t="str">
            <v>CHI</v>
          </cell>
          <cell r="E6388">
            <v>4.24</v>
          </cell>
          <cell r="F6388">
            <v>4.24</v>
          </cell>
        </row>
        <row r="6389">
          <cell r="B6389">
            <v>5923</v>
          </cell>
          <cell r="C6389" t="str">
            <v>GRADE DE DISCO REBOCÁVEL COM 20 DISCOS 24" X 6 MM COM PNEUS PARA TRANSPORTE - CHI DIURNO. AF_06/2014</v>
          </cell>
          <cell r="D6389" t="str">
            <v>CHI</v>
          </cell>
          <cell r="E6389">
            <v>3.32</v>
          </cell>
          <cell r="F6389">
            <v>3.32</v>
          </cell>
        </row>
        <row r="6390">
          <cell r="B6390">
            <v>5921</v>
          </cell>
          <cell r="C6390" t="str">
            <v>GRADE DE DISCO REBOCÁVEL COM 20 DISCOS 24" X 6 MM COM PNEUS PARA TRANSPORTE - CHP DIURNO. AF_06/2014</v>
          </cell>
          <cell r="D6390" t="str">
            <v>CHP</v>
          </cell>
          <cell r="E6390">
            <v>5.13</v>
          </cell>
          <cell r="F6390">
            <v>5.13</v>
          </cell>
        </row>
        <row r="6391">
          <cell r="B6391">
            <v>95212</v>
          </cell>
          <cell r="C6391" t="str">
            <v>GRUA ASCENCIONAL, LANCA DE 42 M, CAPACIDADE DE 1,5 T A 30 M, ALTURA ATE 39 M - CHP DIURNO. AF_05/2023</v>
          </cell>
          <cell r="D6391" t="str">
            <v>CHP</v>
          </cell>
          <cell r="E6391">
            <v>162.13999999999999</v>
          </cell>
          <cell r="F6391">
            <v>164.82</v>
          </cell>
        </row>
        <row r="6392">
          <cell r="B6392">
            <v>95213</v>
          </cell>
          <cell r="C6392" t="str">
            <v>GRUA ASCENCIONAL, LANÇA DE 42 M, CAPACIDADE DE 1,5 T A 30 M, ALTURA ATÉ 39 M - CHI DIURNO. AF_05/2023</v>
          </cell>
          <cell r="D6392" t="str">
            <v>CHI</v>
          </cell>
          <cell r="E6392">
            <v>94.52</v>
          </cell>
          <cell r="F6392">
            <v>97.2</v>
          </cell>
        </row>
        <row r="6393">
          <cell r="B6393">
            <v>93272</v>
          </cell>
          <cell r="C6393" t="str">
            <v>GRUA ASCENSIONAL, LANCA DE 30 M, CAPACIDADE DE 1,0 T A 30 M, ALTURA ATE 39 M - CHP DIURNO. AF_05/2023</v>
          </cell>
          <cell r="D6393" t="str">
            <v>CHP</v>
          </cell>
          <cell r="E6393">
            <v>99.85</v>
          </cell>
          <cell r="F6393">
            <v>102.53</v>
          </cell>
        </row>
        <row r="6394">
          <cell r="B6394">
            <v>93274</v>
          </cell>
          <cell r="C6394" t="str">
            <v>GRUA ASCENSIONAL, LANÇA DE 30 M, CAPACIDADE DE 1,0 T A 30 M, ALTURA ATÉ 39 M - CHI DIURNO. AF_05/2023</v>
          </cell>
          <cell r="D6394" t="str">
            <v>CHI</v>
          </cell>
          <cell r="E6394">
            <v>65.05</v>
          </cell>
          <cell r="F6394">
            <v>67.73</v>
          </cell>
        </row>
        <row r="6395">
          <cell r="B6395">
            <v>83766</v>
          </cell>
          <cell r="C6395" t="str">
            <v>GRUPO DE SOLDAGEM COM GERADOR A DIESEL 60 CV PARA SOLDA ELÉTRICA, SOBRE 04 RODAS, COM MOTOR 4 CILINDROS 600 A - CHI DIURNO. AF_02/2016</v>
          </cell>
          <cell r="D6395" t="str">
            <v>CHI</v>
          </cell>
          <cell r="E6395">
            <v>40.97</v>
          </cell>
          <cell r="F6395">
            <v>43.22</v>
          </cell>
        </row>
        <row r="6396">
          <cell r="B6396">
            <v>83765</v>
          </cell>
          <cell r="C6396" t="str">
            <v>GRUPO DE SOLDAGEM COM GERADOR A DIESEL 60 CV PARA SOLDA ELÉTRICA, SOBRE 04 RODAS, COM MOTOR 4 CILINDROS 600 A - CHP DIURNO. AF_02/2016</v>
          </cell>
          <cell r="D6396" t="str">
            <v>CHP</v>
          </cell>
          <cell r="E6396">
            <v>103.08</v>
          </cell>
          <cell r="F6396">
            <v>105.33</v>
          </cell>
        </row>
        <row r="6397">
          <cell r="B6397">
            <v>95873</v>
          </cell>
          <cell r="C6397" t="str">
            <v>GRUPO GERADOR COM CARENAGEM, MOTOR DIESEL POTÊNCIA STANDART ENTRE 250 E 260 KVA - CHI DIURNO. AF_12/2016</v>
          </cell>
          <cell r="D6397" t="str">
            <v>CHI</v>
          </cell>
          <cell r="E6397">
            <v>15.12</v>
          </cell>
          <cell r="F6397">
            <v>15.12</v>
          </cell>
        </row>
        <row r="6398">
          <cell r="B6398">
            <v>95872</v>
          </cell>
          <cell r="C6398" t="str">
            <v>GRUPO GERADOR COM CARENAGEM, MOTOR DIESEL POTÊNCIA STANDART ENTRE 250 E 260 KVA - CHP DIURNO. AF_12/2016</v>
          </cell>
          <cell r="D6398" t="str">
            <v>CHP</v>
          </cell>
          <cell r="E6398">
            <v>312.16000000000003</v>
          </cell>
          <cell r="F6398">
            <v>312.16000000000003</v>
          </cell>
        </row>
        <row r="6399">
          <cell r="B6399">
            <v>104689</v>
          </cell>
          <cell r="C6399" t="str">
            <v>GRUPO GERADOR DIESEL, COM CARENAGEM, POTÊNCIA STANDART ENTRE 400 E 460 KVA, VELOCIDADE DE 1800 RPM, FREQUÊNCIA DE 60 HZ - CHI DIURNO. AF_05/2023</v>
          </cell>
          <cell r="D6399" t="str">
            <v>CHI</v>
          </cell>
          <cell r="E6399">
            <v>0</v>
          </cell>
          <cell r="F6399">
            <v>0</v>
          </cell>
        </row>
        <row r="6400">
          <cell r="B6400">
            <v>104688</v>
          </cell>
          <cell r="C6400" t="str">
            <v>GRUPO GERADOR DIESEL, COM CARENAGEM, POTÊNCIA STANDART ENTRE 400 E 460 KVA, VELOCIDADE DE 1800 RPM, FREQUÊNCIA DE 60 HZ - CHP DIURNO. AF_05/2023</v>
          </cell>
          <cell r="D6400" t="str">
            <v>CHP</v>
          </cell>
          <cell r="E6400">
            <v>0</v>
          </cell>
          <cell r="F6400">
            <v>0</v>
          </cell>
        </row>
        <row r="6401">
          <cell r="B6401">
            <v>73395</v>
          </cell>
          <cell r="C6401" t="str">
            <v>GRUPO GERADOR ESTACIONÁRIO, MOTOR DIESEL POTÊNCIA 170 KVA - CHI DIURNO. AF_02/2016</v>
          </cell>
          <cell r="D6401" t="str">
            <v>CHI</v>
          </cell>
          <cell r="E6401">
            <v>10.61</v>
          </cell>
          <cell r="F6401">
            <v>10.61</v>
          </cell>
        </row>
        <row r="6402">
          <cell r="B6402">
            <v>73417</v>
          </cell>
          <cell r="C6402" t="str">
            <v>GRUPO GERADOR ESTACIONÁRIO, MOTOR DIESEL POTÊNCIA 170 KVA - CHP DIURNO. AF_02/2016</v>
          </cell>
          <cell r="D6402" t="str">
            <v>CHP</v>
          </cell>
          <cell r="E6402">
            <v>202.11</v>
          </cell>
          <cell r="F6402">
            <v>202.11</v>
          </cell>
        </row>
        <row r="6403">
          <cell r="B6403">
            <v>93428</v>
          </cell>
          <cell r="C6403" t="str">
            <v>GRUPO GERADOR ESTACIONÁRIO, POTÊNCIA 150 KVA, MOTOR A DIESEL- CHI DIURNO. AF_03/2016</v>
          </cell>
          <cell r="D6403" t="str">
            <v>CHI</v>
          </cell>
          <cell r="E6403">
            <v>9.4499999999999993</v>
          </cell>
          <cell r="F6403">
            <v>9.4499999999999993</v>
          </cell>
        </row>
        <row r="6404">
          <cell r="B6404">
            <v>93427</v>
          </cell>
          <cell r="C6404" t="str">
            <v>GRUPO GERADOR ESTACIONÁRIO, POTÊNCIA 150 KVA, MOTOR A DIESEL- CHP DIURNO. AF_03/2016</v>
          </cell>
          <cell r="D6404" t="str">
            <v>CHP</v>
          </cell>
          <cell r="E6404">
            <v>184.19</v>
          </cell>
          <cell r="F6404">
            <v>184.19</v>
          </cell>
        </row>
        <row r="6405">
          <cell r="B6405">
            <v>93422</v>
          </cell>
          <cell r="C6405" t="str">
            <v>GRUPO GERADOR REBOCÁVEL, POTÊNCIA 66 KVA, MOTOR A DIESEL - CHI DIURNO. AF_03/2016</v>
          </cell>
          <cell r="D6405" t="str">
            <v>CHI</v>
          </cell>
          <cell r="E6405">
            <v>6.68</v>
          </cell>
          <cell r="F6405">
            <v>6.68</v>
          </cell>
        </row>
        <row r="6406">
          <cell r="B6406">
            <v>93421</v>
          </cell>
          <cell r="C6406" t="str">
            <v>GRUPO GERADOR REBOCÁVEL, POTÊNCIA 66 KVA, MOTOR A DIESEL - CHP DIURNO. AF_03/2016</v>
          </cell>
          <cell r="D6406" t="str">
            <v>CHP</v>
          </cell>
          <cell r="E6406">
            <v>81.599999999999994</v>
          </cell>
          <cell r="F6406">
            <v>81.599999999999994</v>
          </cell>
        </row>
        <row r="6407">
          <cell r="B6407">
            <v>93282</v>
          </cell>
          <cell r="C6407" t="str">
            <v>GUINCHO ELÉTRICO DE COLUNA, CAPACIDADE 400 KG, COM MOTO FREIO, MOTOR TRIFÁSICO DE 1,25 CV - CHI DIURNO. AF_03/2016</v>
          </cell>
          <cell r="D6407" t="str">
            <v>CHI</v>
          </cell>
          <cell r="E6407">
            <v>20.350000000000001</v>
          </cell>
          <cell r="F6407">
            <v>22.04</v>
          </cell>
        </row>
        <row r="6408">
          <cell r="B6408">
            <v>93281</v>
          </cell>
          <cell r="C6408" t="str">
            <v>GUINCHO ELÉTRICO DE COLUNA, CAPACIDADE 400 KG, COM MOTO FREIO, MOTOR TRIFÁSICO DE 1,25 CV - CHP DIURNO. AF_03/2016</v>
          </cell>
          <cell r="D6408" t="str">
            <v>CHP</v>
          </cell>
          <cell r="E6408">
            <v>21.41</v>
          </cell>
          <cell r="F6408">
            <v>23.1</v>
          </cell>
        </row>
        <row r="6409">
          <cell r="B6409">
            <v>104914</v>
          </cell>
          <cell r="C6409" t="str">
            <v>GUINDASTE DERRICK, LANÇA DE *20* M, CARGA MÁXIMA 10T, POTÊNCIA 45 KW - CHI DIURNO. AF_01/2024</v>
          </cell>
          <cell r="D6409" t="str">
            <v>CHI</v>
          </cell>
          <cell r="E6409">
            <v>0</v>
          </cell>
          <cell r="F6409">
            <v>0</v>
          </cell>
        </row>
        <row r="6410">
          <cell r="B6410">
            <v>104913</v>
          </cell>
          <cell r="C6410" t="str">
            <v>GUINDASTE DERRICK, LANÇA DE *20* M, CARGA MÁXIMA 10T, POTÊNCIA 45 KW - CHP DIURNO. AF_01/2024</v>
          </cell>
          <cell r="D6410" t="str">
            <v>CHP</v>
          </cell>
          <cell r="E6410">
            <v>0</v>
          </cell>
          <cell r="F6410">
            <v>0</v>
          </cell>
        </row>
        <row r="6411">
          <cell r="B6411">
            <v>102845</v>
          </cell>
          <cell r="C6411" t="str">
            <v>GUINDASTE HIDRAULICO AUTOPROPELIDO, COM LANÇA TRELIÇADA 40 M, CAPACIDADE MÁXIMA 75 T, EQUIPADO COM CLAMSHELL - CHI DIURNO. AF_04/2019</v>
          </cell>
          <cell r="D6411" t="str">
            <v>CHI</v>
          </cell>
          <cell r="E6411">
            <v>0</v>
          </cell>
          <cell r="F6411">
            <v>0</v>
          </cell>
        </row>
        <row r="6412">
          <cell r="B6412">
            <v>102844</v>
          </cell>
          <cell r="C6412" t="str">
            <v>GUINDASTE HIDRAULICO AUTOPROPELIDO, COM LANÇA TRELIÇADA 40 M, CAPACIDADE MÁXIMA 75 T, EQUIPADO COM CLAMSHELL - CHP DIURNO. AF_04/2019</v>
          </cell>
          <cell r="D6412" t="str">
            <v>CHP</v>
          </cell>
          <cell r="E6412">
            <v>0</v>
          </cell>
          <cell r="F6412">
            <v>0</v>
          </cell>
        </row>
        <row r="6413">
          <cell r="B6413">
            <v>89273</v>
          </cell>
          <cell r="C6413" t="str">
            <v>GUINDASTE HIDRÁULICO AUTOPROPELIDO, COM LANÇA TELESCÓPICA 28,80 M, CAPACIDADE MÁXIMA 30 T, POTÊNCIA 97 KW, TRAÇÃO 4 X 4 - CHI DIURNO. AF_11/2014</v>
          </cell>
          <cell r="D6413" t="str">
            <v>CHI</v>
          </cell>
          <cell r="E6413">
            <v>105.84</v>
          </cell>
          <cell r="F6413">
            <v>108.52</v>
          </cell>
        </row>
        <row r="6414">
          <cell r="B6414">
            <v>89272</v>
          </cell>
          <cell r="C6414" t="str">
            <v>GUINDASTE HIDRÁULICO AUTOPROPELIDO, COM LANÇA TELESCÓPICA 28,80 M, CAPACIDADE MÁXIMA 30 T, POTÊNCIA 97 KW, TRAÇÃO 4 X 4 - CHP DIURNO. AF_11/2014</v>
          </cell>
          <cell r="D6414" t="str">
            <v>CHP</v>
          </cell>
          <cell r="E6414">
            <v>219.63</v>
          </cell>
          <cell r="F6414">
            <v>222.31</v>
          </cell>
        </row>
        <row r="6415">
          <cell r="B6415">
            <v>93288</v>
          </cell>
          <cell r="C6415" t="str">
            <v>GUINDASTE HIDRÁULICO AUTOPROPELIDO, COM LANÇA TELESCÓPICA 40 M, CAPACIDADE MÁXIMA 60 T, POTÊNCIA 260 KW - CHI DIURNO. AF_03/2016</v>
          </cell>
          <cell r="D6415" t="str">
            <v>CHI</v>
          </cell>
          <cell r="E6415">
            <v>177.34</v>
          </cell>
          <cell r="F6415">
            <v>180.02</v>
          </cell>
        </row>
        <row r="6416">
          <cell r="B6416">
            <v>93287</v>
          </cell>
          <cell r="C6416" t="str">
            <v>GUINDASTE HIDRÁULICO AUTOPROPELIDO, COM LANÇA TELESCÓPICA 40 M, CAPACIDADE MÁXIMA 60 T, POTÊNCIA 260 KW - CHP DIURNO. AF_03/2016</v>
          </cell>
          <cell r="D6416" t="str">
            <v>CHP</v>
          </cell>
          <cell r="E6416">
            <v>349.86</v>
          </cell>
          <cell r="F6416">
            <v>352.54</v>
          </cell>
        </row>
        <row r="6417">
          <cell r="B6417">
            <v>104711</v>
          </cell>
          <cell r="C6417" t="str">
            <v>GUINDASTE HIDRÁULICO AUTOPROPELIDO, COM LANÇA TRELICADA 41 M, CAPACIDADE MÁXIMA DE ELEVAÇÃO 43 T, POTÊNCIA 230 KW, EQUIPADO COM CAÇAMBA DE ARRASTO (DRAGLINE) DE 0,76 M3 - CHI DIURNO. AF_06/2023</v>
          </cell>
          <cell r="D6417" t="str">
            <v>CHI</v>
          </cell>
          <cell r="E6417">
            <v>0</v>
          </cell>
          <cell r="F6417">
            <v>0</v>
          </cell>
        </row>
        <row r="6418">
          <cell r="B6418">
            <v>104710</v>
          </cell>
          <cell r="C6418" t="str">
            <v>GUINDASTE HIDRÁULICO AUTOPROPELIDO, COM LANÇA TRELICADA 41 M, CAPACIDADE MÁXIMA DE ELEVAÇÃO 43 T, POTÊNCIA 230 KW, EQUIPADO COM CAÇAMBA DE ARRASTO (DRAGLINE) DE 0,76 M3 - CHP DIURNO. AF_06/2023</v>
          </cell>
          <cell r="D6418" t="str">
            <v>CHP</v>
          </cell>
          <cell r="E6418">
            <v>0</v>
          </cell>
          <cell r="F6418">
            <v>0</v>
          </cell>
        </row>
        <row r="6419">
          <cell r="B6419">
            <v>104908</v>
          </cell>
          <cell r="C6419" t="str">
            <v>GUINDASTE HIDRÁULICO RODOVIÁRIO, LANCA TELESCÓPICA DE *50+20* M, CAPACIDADE MÁXIMA DE 90T, 4 EIXOS, POTÊNCIA 330 KW, MOTOR DIESEL - CHI DIURNO. AF_01/2024</v>
          </cell>
          <cell r="D6419" t="str">
            <v>CHI</v>
          </cell>
          <cell r="E6419">
            <v>0</v>
          </cell>
          <cell r="F6419">
            <v>0</v>
          </cell>
        </row>
        <row r="6420">
          <cell r="B6420">
            <v>104907</v>
          </cell>
          <cell r="C6420" t="str">
            <v>GUINDASTE HIDRÁULICO RODOVIÁRIO, LANCA TELESCÓPICA DE *50+20* M, CAPACIDADE MÁXIMA DE 90T, 4 EIXOS, POTÊNCIA 330 KW, MOTOR DIESEL - CHP DIURNO. AF_01/2024</v>
          </cell>
          <cell r="D6420" t="str">
            <v>CHP</v>
          </cell>
          <cell r="E6420">
            <v>0</v>
          </cell>
          <cell r="F6420">
            <v>0</v>
          </cell>
        </row>
        <row r="6421">
          <cell r="B6421">
            <v>102851</v>
          </cell>
          <cell r="C6421" t="str">
            <v>GUINDASTE SOBRE ESTEIRAS, COM LANÇA TRELIÇADA 40 M, CAPACIDADE MÁXIMA 75 T - CHI DIURNO. AF_04/2019</v>
          </cell>
          <cell r="D6421" t="str">
            <v>CHI</v>
          </cell>
          <cell r="E6421">
            <v>0</v>
          </cell>
          <cell r="F6421">
            <v>0</v>
          </cell>
        </row>
        <row r="6422">
          <cell r="B6422">
            <v>102850</v>
          </cell>
          <cell r="C6422" t="str">
            <v>GUINDASTE SOBRE ESTEIRAS, COM LANÇA TRELIÇADA 40 M, CAPACIDADE MÁXIMA 75 T - CHP DIURNO. AF_04/2019</v>
          </cell>
          <cell r="D6422" t="str">
            <v>CHP</v>
          </cell>
          <cell r="E6422">
            <v>0</v>
          </cell>
          <cell r="F6422">
            <v>0</v>
          </cell>
        </row>
        <row r="6423">
          <cell r="B6423">
            <v>102857</v>
          </cell>
          <cell r="C6423" t="str">
            <v>GUINDASTE SOBRE ESTEIRAS, COM LANÇA TRELIÇADA 40 M, CAPACIDADE MÁXIMA 75 T, EQUIPADO COM CLAMSHELL - CHI DIURNO. AF_04/2019</v>
          </cell>
          <cell r="D6423" t="str">
            <v>CHI</v>
          </cell>
          <cell r="E6423">
            <v>0</v>
          </cell>
          <cell r="F6423">
            <v>0</v>
          </cell>
        </row>
        <row r="6424">
          <cell r="B6424">
            <v>102856</v>
          </cell>
          <cell r="C6424" t="str">
            <v>GUINDASTE SOBRE ESTEIRAS, COM LANÇA TRELIÇADA 40 M, CAPACIDADE MÁXIMA 75 T, EQUIPADO COM CLAMSHELL - CHP DIURNO. AF_04/2019</v>
          </cell>
          <cell r="D6424" t="str">
            <v>CHP</v>
          </cell>
          <cell r="E6424">
            <v>0</v>
          </cell>
          <cell r="F6424">
            <v>0</v>
          </cell>
        </row>
        <row r="6425">
          <cell r="B6425">
            <v>93403</v>
          </cell>
          <cell r="C6425" t="str">
            <v>GUINDAUTO HIDRÁULICO, CAPACIDADE MÁXIMA DE CARGA 3300 KG, MOMENTO MÁXIMO DE CARGA 5,8 TM, ALCANCE MÁXIMO HORIZONTAL 7,60 M, INCLUSIVE CAMINHÃO TOCO PBT 16.000 KG, POTÊNCIA DE 189 CV - CHI DIURNO. AF_03/2016</v>
          </cell>
          <cell r="D6425" t="str">
            <v>CHI</v>
          </cell>
          <cell r="E6425">
            <v>66.099999999999994</v>
          </cell>
          <cell r="F6425">
            <v>68.63</v>
          </cell>
        </row>
        <row r="6426">
          <cell r="B6426">
            <v>93402</v>
          </cell>
          <cell r="C6426" t="str">
            <v>GUINDAUTO HIDRÁULICO, CAPACIDADE MÁXIMA DE CARGA 3300 KG, MOMENTO MÁXIMO DE CARGA 5,8 TM, ALCANCE MÁXIMO HORIZONTAL 7,60 M, INCLUSIVE CAMINHÃO TOCO PBT 16.000 KG, POTÊNCIA DE 189 CV - CHP DIURNO. AF_03/2016</v>
          </cell>
          <cell r="D6426" t="str">
            <v>CHP</v>
          </cell>
          <cell r="E6426">
            <v>276.60000000000002</v>
          </cell>
          <cell r="F6426">
            <v>279.13</v>
          </cell>
        </row>
        <row r="6427">
          <cell r="B6427">
            <v>5930</v>
          </cell>
          <cell r="C6427" t="str">
            <v>GUINDAUTO HIDRÁULICO, CAPACIDADE MÁXIMA DE CARGA 6200 KG, MOMENTO MÁXIMO DE CARGA 11,7 TM, ALCANCE MÁXIMO HORIZONTAL 9,70 M, INCLUSIVE CAMINHÃO TOCO PBT 16.000 KG, POTÊNCIA DE 189 CV - CHI DIURNO. AF_06/2014</v>
          </cell>
          <cell r="D6427" t="str">
            <v>CHI</v>
          </cell>
          <cell r="E6427">
            <v>69.23</v>
          </cell>
          <cell r="F6427">
            <v>71.760000000000005</v>
          </cell>
        </row>
        <row r="6428">
          <cell r="B6428">
            <v>5928</v>
          </cell>
          <cell r="C6428" t="str">
            <v>GUINDAUTO HIDRÁULICO, CAPACIDADE MÁXIMA DE CARGA 6200 KG, MOMENTO MÁXIMO DE CARGA 11,7 TM, ALCANCE MÁXIMO HORIZONTAL 9,70 M, INCLUSIVE CAMINHÃO TOCO PBT 16.000 KG, POTÊNCIA DE 189 CV - CHP DIURNO. AF_06/2014</v>
          </cell>
          <cell r="D6428" t="str">
            <v>CHP</v>
          </cell>
          <cell r="E6428">
            <v>282.58999999999997</v>
          </cell>
          <cell r="F6428">
            <v>285.12</v>
          </cell>
        </row>
        <row r="6429">
          <cell r="B6429">
            <v>105845</v>
          </cell>
          <cell r="C6429" t="str">
            <v>GUINDAUTO HIDRÁULICO, CAPACIDADE MÁXIMA DE CARGA 6200 KG, MOMENTO MÁXIMO DE CARGA 11,7 TM, ALCANCE MÁXIMO HORIZONTAL 9,70 M, INCLUSIVE CAMINHÃO TOCO PBT 16.000 KG, POTÊNCIA DE 189 CV E CESTA AÉREA COM ISOLAMENTO CLASSE C - CHI DIURNO. AF_01/2025</v>
          </cell>
          <cell r="D6429" t="str">
            <v>CHI</v>
          </cell>
          <cell r="E6429">
            <v>0</v>
          </cell>
          <cell r="F6429">
            <v>0</v>
          </cell>
        </row>
        <row r="6430">
          <cell r="B6430">
            <v>105844</v>
          </cell>
          <cell r="C6430" t="str">
            <v>GUINDAUTO HIDRÁULICO, CAPACIDADE MÁXIMA DE CARGA 6200 KG, MOMENTO MÁXIMO DE CARGA 11,7 TM, ALCANCE MÁXIMO HORIZONTAL 9,70 M, INCLUSIVE CAMINHÃO TOCO PBT 16.000 KG, POTÊNCIA DE 189 CV E CESTA AÉREA COM ISOLAMENTO CLASSE C - CHP DIURNO. AF_01/2025</v>
          </cell>
          <cell r="D6430" t="str">
            <v>CHP</v>
          </cell>
          <cell r="E6430">
            <v>0</v>
          </cell>
          <cell r="F6430">
            <v>0</v>
          </cell>
        </row>
        <row r="6431">
          <cell r="B6431">
            <v>91635</v>
          </cell>
          <cell r="C6431" t="str">
            <v>GUINDAUTO HIDRÁULICO, CAPACIDADE MÁXIMA DE CARGA 6500 KG, MOMENTO MÁXIMO DE CARGA 5,8 TM, ALCANCE MÁXIMO HORIZONTAL 7,60 M, INCLUSIVE CAMINHÃO TOCO PBT 9.700 KG, POTÊNCIA DE 160 CV - CHI DIURNO. AF_08/2015</v>
          </cell>
          <cell r="D6431" t="str">
            <v>CHI</v>
          </cell>
          <cell r="E6431">
            <v>60.63</v>
          </cell>
          <cell r="F6431">
            <v>63.16</v>
          </cell>
        </row>
        <row r="6432">
          <cell r="B6432">
            <v>91634</v>
          </cell>
          <cell r="C6432" t="str">
            <v>GUINDAUTO HIDRÁULICO, CAPACIDADE MÁXIMA DE CARGA 6500 KG, MOMENTO MÁXIMO DE CARGA 5,8 TM, ALCANCE MÁXIMO HORIZONTAL 7,60 M, INCLUSIVE CAMINHÃO TOCO PBT 9.700 KG, POTÊNCIA DE 160 CV - CHP DIURNO. AF_08/2015</v>
          </cell>
          <cell r="D6432" t="str">
            <v>CHP</v>
          </cell>
          <cell r="E6432">
            <v>239.09</v>
          </cell>
          <cell r="F6432">
            <v>241.62</v>
          </cell>
        </row>
        <row r="6433">
          <cell r="B6433">
            <v>98765</v>
          </cell>
          <cell r="C6433" t="str">
            <v>INVERSOR DE SOLDA MONOFÁSICO DE 160 A, POTÊNCIA DE 5400 W, TENSÃO DE 220 V, PARA SOLDA COM ELETRODOS DE 2,0 A 4,0 MM E PROCESSO TIG - CHI DIURNO. AF_06/2018</v>
          </cell>
          <cell r="D6433" t="str">
            <v>CHI</v>
          </cell>
          <cell r="E6433">
            <v>0.06</v>
          </cell>
          <cell r="F6433">
            <v>0.06</v>
          </cell>
        </row>
        <row r="6434">
          <cell r="B6434">
            <v>98764</v>
          </cell>
          <cell r="C6434" t="str">
            <v>INVERSOR DE SOLDA MONOFÁSICO DE 160 A, POTÊNCIA DE 5400 W, TENSÃO DE 220 V, PARA SOLDA COM ELETRODOS DE 2,0 A 4,0 MM E PROCESSO TIG - CHP DIURNO. AF_06/2018</v>
          </cell>
          <cell r="D6434" t="str">
            <v>CHP</v>
          </cell>
          <cell r="E6434">
            <v>4.4800000000000004</v>
          </cell>
          <cell r="F6434">
            <v>4.4800000000000004</v>
          </cell>
        </row>
        <row r="6435">
          <cell r="B6435">
            <v>99834</v>
          </cell>
          <cell r="C6435" t="str">
            <v>LAVADORA DE ALTA PRESSAO (LAVA-JATO) PARA AGUA FRIA, PRESSAO DE OPERACAO ENTRE 1400 E 1900 LIB/POL2, VAZAO MAXIMA ENTRE 400 E 700 L/H - CHI DIURNO. AF_05/2023</v>
          </cell>
          <cell r="D6435" t="str">
            <v>CHI</v>
          </cell>
          <cell r="E6435">
            <v>0.14000000000000001</v>
          </cell>
          <cell r="F6435">
            <v>0.14000000000000001</v>
          </cell>
        </row>
        <row r="6436">
          <cell r="B6436">
            <v>99833</v>
          </cell>
          <cell r="C6436" t="str">
            <v>LAVADORA DE ALTA PRESSAO (LAVA-JATO) PARA AGUA FRIA, PRESSAO DE OPERACAO ENTRE 1400 E 1900 LIB/POL2, VAZAO MAXIMA ENTRE 400 E 700 L/H - CHP DIURNO. AF_05/2023</v>
          </cell>
          <cell r="D6436" t="str">
            <v>CHP</v>
          </cell>
          <cell r="E6436">
            <v>4.41</v>
          </cell>
          <cell r="F6436">
            <v>4.41</v>
          </cell>
        </row>
        <row r="6437">
          <cell r="B6437">
            <v>104521</v>
          </cell>
          <cell r="C6437" t="str">
            <v>LIXADEIRA DE PAREDE, COM LED, POTÊNCIA 750 W, FREQUÊNCIA 60 HZ, VELOCIDADE 1000 A 2100 RPM, DIÂMETRO DA LIXA 225 MM - CHI DIURNO AF_12/2022</v>
          </cell>
          <cell r="D6437" t="str">
            <v>CHI</v>
          </cell>
          <cell r="E6437">
            <v>0</v>
          </cell>
          <cell r="F6437">
            <v>0</v>
          </cell>
        </row>
        <row r="6438">
          <cell r="B6438">
            <v>104520</v>
          </cell>
          <cell r="C6438" t="str">
            <v>LIXADEIRA DE PAREDE, COM LED, POTÊNCIA 750 W, FREQUÊNCIA 60 HZ, VELOCIDADE 1000 A 2100 RPM, DIÂMETRO DA LIXA 225 MM - CHP DIURNO. AF_12/2022</v>
          </cell>
          <cell r="D6438" t="str">
            <v>CHP</v>
          </cell>
          <cell r="E6438">
            <v>0</v>
          </cell>
          <cell r="F6438">
            <v>0</v>
          </cell>
        </row>
        <row r="6439">
          <cell r="B6439">
            <v>90687</v>
          </cell>
          <cell r="C6439" t="str">
            <v>MANIPULADOR TELESCÓPICO, POTÊNCIA DE 85 HP, CAPACIDADE DE CARGA DE 3.500 KG, ALTURA MÁXIMA DE ELEVAÇÃO DE 12,3 M - CHI DIURNO. AF_05/2023</v>
          </cell>
          <cell r="D6439" t="str">
            <v>CHI</v>
          </cell>
          <cell r="E6439">
            <v>72.33</v>
          </cell>
          <cell r="F6439">
            <v>74.400000000000006</v>
          </cell>
        </row>
        <row r="6440">
          <cell r="B6440">
            <v>90686</v>
          </cell>
          <cell r="C6440" t="str">
            <v>MANIPULADOR TELESCÓPICO, POTÊNCIA DE 85 HP, CAPACIDADE DE CARGA DE 3.500 KG, ALTURA MÁXIMA DE ELEVAÇÃO DE 12,3 M - CHP DIURNO. AF_05/2023</v>
          </cell>
          <cell r="D6440" t="str">
            <v>CHP</v>
          </cell>
          <cell r="E6440">
            <v>175.82</v>
          </cell>
          <cell r="F6440">
            <v>177.89</v>
          </cell>
        </row>
        <row r="6441">
          <cell r="B6441">
            <v>5952</v>
          </cell>
          <cell r="C6441" t="str">
            <v>MARTELETE OU ROMPEDOR PNEUMÁTICO MANUAL, 28 KG, COM SILENCIADOR - CHI DIURNO. AF_07/2016</v>
          </cell>
          <cell r="D6441" t="str">
            <v>CHI</v>
          </cell>
          <cell r="E6441">
            <v>21.75</v>
          </cell>
          <cell r="F6441">
            <v>23.42</v>
          </cell>
        </row>
        <row r="6442">
          <cell r="B6442">
            <v>5795</v>
          </cell>
          <cell r="C6442" t="str">
            <v>MARTELETE OU ROMPEDOR PNEUMÁTICO MANUAL, 28 KG, COM SILENCIADOR - CHP DIURNO. AF_07/2016</v>
          </cell>
          <cell r="D6442" t="str">
            <v>CHP</v>
          </cell>
          <cell r="E6442">
            <v>23.72</v>
          </cell>
          <cell r="F6442">
            <v>25.39</v>
          </cell>
        </row>
        <row r="6443">
          <cell r="B6443">
            <v>104657</v>
          </cell>
          <cell r="C6443" t="str">
            <v>MARTELETE PERFURADOR/ ROMPEDOR ELÉTRICO, POTÊNCIA 800 W, 220 V - CHI DIURNO. AF_05/2023</v>
          </cell>
          <cell r="D6443" t="str">
            <v>CHI</v>
          </cell>
          <cell r="E6443">
            <v>0</v>
          </cell>
          <cell r="F6443">
            <v>0</v>
          </cell>
        </row>
        <row r="6444">
          <cell r="B6444">
            <v>104656</v>
          </cell>
          <cell r="C6444" t="str">
            <v>MARTELETE PERFURADOR/ ROMPEDOR ELÉTRICO, POTÊNCIA 800 W, 220 V - CHP DIURNO. AF_05/2023</v>
          </cell>
          <cell r="D6444" t="str">
            <v>CHP</v>
          </cell>
          <cell r="E6444">
            <v>0</v>
          </cell>
          <cell r="F6444">
            <v>0</v>
          </cell>
        </row>
        <row r="6445">
          <cell r="B6445">
            <v>102274</v>
          </cell>
          <cell r="C6445" t="str">
            <v>MARTELO DEMOLIDOR ELÉTRICO, COM POTÊNCIA DE 2.000 W, 1.000 IMPACTOS POR MINUTO, PESO DE 30 KG - CHI DIURNO. AF_01/2021</v>
          </cell>
          <cell r="D6445" t="str">
            <v>CHI</v>
          </cell>
          <cell r="E6445">
            <v>20.66</v>
          </cell>
          <cell r="F6445">
            <v>22.33</v>
          </cell>
        </row>
        <row r="6446">
          <cell r="B6446">
            <v>102275</v>
          </cell>
          <cell r="C6446" t="str">
            <v>MARTELO DEMOLIDOR ELÉTRICO, COM POTÊNCIA DE 2.000 W, 1.000 IMPACTOS POR MINUTO, PESO DE 30 KG - CHP DIURNO. AF_01/2021</v>
          </cell>
          <cell r="D6446" t="str">
            <v>CHP</v>
          </cell>
          <cell r="E6446">
            <v>23.13</v>
          </cell>
          <cell r="F6446">
            <v>24.8</v>
          </cell>
        </row>
        <row r="6447">
          <cell r="B6447">
            <v>95259</v>
          </cell>
          <cell r="C6447" t="str">
            <v>MARTELO DEMOLIDOR PNEUMÁTICO MANUAL, 32 KG - CHI DIURNO. AF_09/2016</v>
          </cell>
          <cell r="D6447" t="str">
            <v>CHI</v>
          </cell>
          <cell r="E6447">
            <v>21.54</v>
          </cell>
          <cell r="F6447">
            <v>23.21</v>
          </cell>
        </row>
        <row r="6448">
          <cell r="B6448">
            <v>95258</v>
          </cell>
          <cell r="C6448" t="str">
            <v>MARTELO DEMOLIDOR PNEUMÁTICO MANUAL, 32 KG - CHP DIURNO. AF_09/2016</v>
          </cell>
          <cell r="D6448" t="str">
            <v>CHP</v>
          </cell>
          <cell r="E6448">
            <v>23.29</v>
          </cell>
          <cell r="F6448">
            <v>24.96</v>
          </cell>
        </row>
        <row r="6449">
          <cell r="B6449">
            <v>105917</v>
          </cell>
          <cell r="C6449" t="str">
            <v>MARTELO PERFURADOR PNEUMÁTICO MANUAL, HASTE 19 X 108 MM, *11* KG - CHI DIURNO. AF_02/2025</v>
          </cell>
          <cell r="D6449" t="str">
            <v>CHI</v>
          </cell>
          <cell r="E6449">
            <v>0</v>
          </cell>
          <cell r="F6449">
            <v>0</v>
          </cell>
        </row>
        <row r="6450">
          <cell r="B6450">
            <v>105916</v>
          </cell>
          <cell r="C6450" t="str">
            <v>MARTELO PERFURADOR PNEUMÁTICO MANUAL, HASTE 19 X 108 MM, *11* KG - CHP DIURNO. AF_02/2025</v>
          </cell>
          <cell r="D6450" t="str">
            <v>CHP</v>
          </cell>
          <cell r="E6450">
            <v>0</v>
          </cell>
          <cell r="F6450">
            <v>0</v>
          </cell>
        </row>
        <row r="6451">
          <cell r="B6451">
            <v>92967</v>
          </cell>
          <cell r="C6451" t="str">
            <v>MARTELO PERFURADOR PNEUMÁTICO MANUAL, HASTE 25 X 75 MM, 21 KG - CHI DIURNO. AF_12/2015</v>
          </cell>
          <cell r="D6451" t="str">
            <v>CHI</v>
          </cell>
          <cell r="E6451">
            <v>21.81</v>
          </cell>
          <cell r="F6451">
            <v>23.48</v>
          </cell>
        </row>
        <row r="6452">
          <cell r="B6452">
            <v>92966</v>
          </cell>
          <cell r="C6452" t="str">
            <v>MARTELO PERFURADOR PNEUMÁTICO MANUAL, HASTE 25 X 75 MM, 21 KG - CHP DIURNO. AF_12/2015</v>
          </cell>
          <cell r="D6452" t="str">
            <v>CHP</v>
          </cell>
          <cell r="E6452">
            <v>23.83</v>
          </cell>
          <cell r="F6452">
            <v>25.5</v>
          </cell>
        </row>
        <row r="6453">
          <cell r="B6453">
            <v>103794</v>
          </cell>
          <cell r="C6453" t="str">
            <v>MINI GUINDASTE ARANHA SOBRE ESTEIRAS E LANCA TELESCÓPICA, CAPACIDADE MÁXIMA DE CARGA 3,0 TON, RAIO MÁXIMO DE TRABALHO 8,25 M, ALTURA DE LANÇA DO SOLO 9,2 M, 55 M DE CABO DE AÇO 8 MM, MOTOR ELÉTRICO 220/380 VOLTS TRIFÁSICO - CHI DIURNO. AF_03/2022</v>
          </cell>
          <cell r="D6453" t="str">
            <v>CHI</v>
          </cell>
          <cell r="E6453">
            <v>0</v>
          </cell>
          <cell r="F6453">
            <v>0</v>
          </cell>
        </row>
        <row r="6454">
          <cell r="B6454">
            <v>103793</v>
          </cell>
          <cell r="C6454" t="str">
            <v>MINI GUINDASTE ARANHA SOBRE ESTEIRAS E LANCA TELESCÓPICA, CAPACIDADE MÁXIMA DE CARGA 3,0 TON, RAIO MÁXIMO DE TRABALHO 8,25 M, ALTURA DE LANÇA DO SOLO 9,2 M, 55 M DE CABO DE AÇO 8 MM, MOTOR ELÉTRICO 220/380 VOLTS TRIFÁSICO - CHP DIURNO. AF_03/2022</v>
          </cell>
          <cell r="D6454" t="str">
            <v>CHP</v>
          </cell>
          <cell r="E6454">
            <v>0</v>
          </cell>
          <cell r="F6454">
            <v>0</v>
          </cell>
        </row>
        <row r="6455">
          <cell r="B6455">
            <v>96156</v>
          </cell>
          <cell r="C6455" t="str">
            <v>MINICARREGADEIRA SOBRE RODAS POTENCIA 47HP CAPACIDADE OPERACAO 646 KG, COM VASSOURA MECÂNICA ACOPLADA - CHI DIURNO. AF_03/2017</v>
          </cell>
          <cell r="D6455" t="str">
            <v>CHI</v>
          </cell>
          <cell r="E6455">
            <v>59.86</v>
          </cell>
          <cell r="F6455">
            <v>61.93</v>
          </cell>
        </row>
        <row r="6456">
          <cell r="B6456">
            <v>96158</v>
          </cell>
          <cell r="C6456" t="str">
            <v>MINICARREGADEIRA SOBRE RODAS POTENCIA 47HP CAPACIDADE OPERACAO 646 KG, COM VASSOURA MECÂNICA ACOPLADA - CHP DIURNO. AF_03/2017</v>
          </cell>
          <cell r="D6456" t="str">
            <v>CHP</v>
          </cell>
          <cell r="E6456">
            <v>139.80000000000001</v>
          </cell>
          <cell r="F6456">
            <v>141.87</v>
          </cell>
        </row>
        <row r="6457">
          <cell r="B6457">
            <v>90693</v>
          </cell>
          <cell r="C6457" t="str">
            <v>MINICARREGADEIRA SOBRE RODAS, POTÊNCIA LÍQUIDA DE 47 HP, CAPACIDADE NOMINAL DE OPERAÇÃO DE 646 KG - CHI DIURNO. AF_06/2015</v>
          </cell>
          <cell r="D6457" t="str">
            <v>CHI</v>
          </cell>
          <cell r="E6457">
            <v>55.01</v>
          </cell>
          <cell r="F6457">
            <v>57.08</v>
          </cell>
        </row>
        <row r="6458">
          <cell r="B6458">
            <v>90692</v>
          </cell>
          <cell r="C6458" t="str">
            <v>MINICARREGADEIRA SOBRE RODAS, POTÊNCIA LÍQUIDA DE 47 HP, CAPACIDADE NOMINAL DE OPERAÇÃO DE 646 KG - CHP DIURNO. AF_06/2015</v>
          </cell>
          <cell r="D6458" t="str">
            <v>CHP</v>
          </cell>
          <cell r="E6458">
            <v>130.15</v>
          </cell>
          <cell r="F6458">
            <v>132.22</v>
          </cell>
        </row>
        <row r="6459">
          <cell r="B6459">
            <v>96246</v>
          </cell>
          <cell r="C6459" t="str">
            <v>MINIESCAVADEIRA SOBRE ESTEIRAS, POTÊNCIA LÍQUIDA DE *30* HP, PESO OPERACIONAL DE *3.500* KG - CHI DIURNO. AF_04/2017</v>
          </cell>
          <cell r="D6459" t="str">
            <v>CHI</v>
          </cell>
          <cell r="E6459">
            <v>60.43</v>
          </cell>
          <cell r="F6459">
            <v>62.68</v>
          </cell>
        </row>
        <row r="6460">
          <cell r="B6460">
            <v>96245</v>
          </cell>
          <cell r="C6460" t="str">
            <v>MINIESCAVADEIRA SOBRE ESTEIRAS, POTÊNCIA LÍQUIDA DE *30* HP, PESO OPERACIONAL DE *3.500* KG - CHP DIURNO. AF_04/2017</v>
          </cell>
          <cell r="D6460" t="str">
            <v>CHP</v>
          </cell>
          <cell r="E6460">
            <v>114.06</v>
          </cell>
          <cell r="F6460">
            <v>116.31</v>
          </cell>
        </row>
        <row r="6461">
          <cell r="B6461">
            <v>88404</v>
          </cell>
          <cell r="C6461" t="str">
            <v>MISTURADOR DE ARGAMASSA, EIXO HORIZONTAL, CAPACIDADE DE MISTURA 160 KG, MOTOR ELÉTRICO POTÊNCIA 3 CV - CHI DIURNO. AF_05/2023</v>
          </cell>
          <cell r="D6461" t="str">
            <v>CHI</v>
          </cell>
          <cell r="E6461">
            <v>1.07</v>
          </cell>
          <cell r="F6461">
            <v>1.07</v>
          </cell>
        </row>
        <row r="6462">
          <cell r="B6462">
            <v>88399</v>
          </cell>
          <cell r="C6462" t="str">
            <v>MISTURADOR DE ARGAMASSA, EIXO HORIZONTAL, CAPACIDADE DE MISTURA 160 KG, MOTOR ELÉTRICO POTÊNCIA 3 CV - CHP DIURNO. AF_05/2023</v>
          </cell>
          <cell r="D6462" t="str">
            <v>CHP</v>
          </cell>
          <cell r="E6462">
            <v>3.8</v>
          </cell>
          <cell r="F6462">
            <v>3.8</v>
          </cell>
        </row>
        <row r="6463">
          <cell r="B6463">
            <v>88392</v>
          </cell>
          <cell r="C6463" t="str">
            <v>MISTURADOR DE ARGAMASSA, EIXO HORIZONTAL, CAPACIDADE DE MISTURA 300 KG, MOTOR ELÉTRICO POTÊNCIA 5 CV - CHI DIURNO. AF_05/2023</v>
          </cell>
          <cell r="D6463" t="str">
            <v>CHI</v>
          </cell>
          <cell r="E6463">
            <v>1.1299999999999999</v>
          </cell>
          <cell r="F6463">
            <v>1.1299999999999999</v>
          </cell>
        </row>
        <row r="6464">
          <cell r="B6464">
            <v>88386</v>
          </cell>
          <cell r="C6464" t="str">
            <v>MISTURADOR DE ARGAMASSA, EIXO HORIZONTAL, CAPACIDADE DE MISTURA 300 KG, MOTOR ELÉTRICO POTÊNCIA 5 CV - CHP DIURNO. AF_05/2023</v>
          </cell>
          <cell r="D6464" t="str">
            <v>CHP</v>
          </cell>
          <cell r="E6464">
            <v>5.1100000000000003</v>
          </cell>
          <cell r="F6464">
            <v>5.1100000000000003</v>
          </cell>
        </row>
        <row r="6465">
          <cell r="B6465">
            <v>88398</v>
          </cell>
          <cell r="C6465" t="str">
            <v>MISTURADOR DE ARGAMASSA, EIXO HORIZONTAL, CAPACIDADE DE MISTURA 600 KG, MOTOR ELÉTRICO POTÊNCIA 7,5 CV - CHI DIURNO. AF_05/2023</v>
          </cell>
          <cell r="D6465" t="str">
            <v>CHI</v>
          </cell>
          <cell r="E6465">
            <v>1.35</v>
          </cell>
          <cell r="F6465">
            <v>1.35</v>
          </cell>
        </row>
        <row r="6466">
          <cell r="B6466">
            <v>88393</v>
          </cell>
          <cell r="C6466" t="str">
            <v>MISTURADOR DE ARGAMASSA, EIXO HORIZONTAL, CAPACIDADE DE MISTURA 600 KG, MOTOR ELÉTRICO POTÊNCIA 7,5 CV - CHP DIURNO. AF_05/2023</v>
          </cell>
          <cell r="D6466" t="str">
            <v>CHP</v>
          </cell>
          <cell r="E6466">
            <v>7</v>
          </cell>
          <cell r="F6466">
            <v>7</v>
          </cell>
        </row>
        <row r="6467">
          <cell r="B6467">
            <v>90638</v>
          </cell>
          <cell r="C6467" t="str">
            <v>MISTURADOR DUPLO HORIZONTAL DE ALTA TURBULÊNCIA, CAPACIDADE / VOLUME 2 X 500 LITROS, MOTORES ELÉTRICOS MÍNIMO 5 CV CADA, PARA NATA CIMENTO, ARGAMASSA E OUTROS - CHI DIURNO. AF_06/2015</v>
          </cell>
          <cell r="D6467" t="str">
            <v>CHI</v>
          </cell>
          <cell r="E6467">
            <v>5.38</v>
          </cell>
          <cell r="F6467">
            <v>5.38</v>
          </cell>
        </row>
        <row r="6468">
          <cell r="B6468">
            <v>90637</v>
          </cell>
          <cell r="C6468" t="str">
            <v>MISTURADOR DUPLO HORIZONTAL DE ALTA TURBULÊNCIA, CAPACIDADE / VOLUME 2 X 500 LITROS, MOTORES ELÉTRICOS MÍNIMO 5 CV CADA, PARA NATA CIMENTO, ARGAMASSA E OUTROS - CHP DIURNO. AF_06/2015</v>
          </cell>
          <cell r="D6468" t="str">
            <v>CHP</v>
          </cell>
          <cell r="E6468">
            <v>16.100000000000001</v>
          </cell>
          <cell r="F6468">
            <v>16.100000000000001</v>
          </cell>
        </row>
        <row r="6469">
          <cell r="B6469">
            <v>103243</v>
          </cell>
          <cell r="C6469" t="str">
            <v>MISTURADOR PARA PREPARO DE LAMA ESTABILIZANTE COM CAPACIDADE DE *4000* L, COM BOMBA CENTRÍFUGA 5,5 HP A 23,07 HP, PARA SISTEMA DE FURO DIRECIONAL - CHI DIURNO. AF_05/2023</v>
          </cell>
          <cell r="D6469" t="str">
            <v>CHI</v>
          </cell>
          <cell r="E6469">
            <v>0</v>
          </cell>
          <cell r="F6469">
            <v>0</v>
          </cell>
        </row>
        <row r="6470">
          <cell r="B6470">
            <v>103242</v>
          </cell>
          <cell r="C6470" t="str">
            <v>MISTURADOR PARA PREPARO DE LAMA ESTABILIZANTE COM CAPACIDADE DE *4000* L, COM BOMBA CENTRÍFUGA 5,5 HP A 23,07 HP, PARA SISTEMA DE FURO DIRECIONAL - CHP DIURNO. AF_05/2023</v>
          </cell>
          <cell r="D6470" t="str">
            <v>CHP</v>
          </cell>
          <cell r="E6470">
            <v>0</v>
          </cell>
          <cell r="F6470">
            <v>0</v>
          </cell>
        </row>
        <row r="6471">
          <cell r="B6471">
            <v>5806</v>
          </cell>
          <cell r="C6471" t="str">
            <v>MOTOBOMBA CENTRÍFUGA, MOTOR A GASOLINA, POTÊNCIA 5,42 HP, BOCAIS 1 1/2" X 1", DIÂMETRO ROTOR 143 MM HM/Q = 6 MCA / 16,8 M3/H A 38 MCA / 6,6 M3/H - CHI DIURNO. AF_06/2014</v>
          </cell>
          <cell r="D6471" t="str">
            <v>CHI</v>
          </cell>
          <cell r="E6471">
            <v>0.18</v>
          </cell>
          <cell r="F6471">
            <v>0.18</v>
          </cell>
        </row>
        <row r="6472">
          <cell r="B6472">
            <v>73536</v>
          </cell>
          <cell r="C6472" t="str">
            <v>MOTOBOMBA CENTRÍFUGA, MOTOR A GASOLINA, POTÊNCIA 5,42 HP, BOCAIS 1 1/2" X 1", DIÂMETRO ROTOR 143 MM HM/Q = 6 MCA / 16,8 M3/H A 38 MCA / 6,6 M3/H - CHP DIURNO. AF_06/2014</v>
          </cell>
          <cell r="D6472" t="str">
            <v>CHP</v>
          </cell>
          <cell r="E6472">
            <v>22.45</v>
          </cell>
          <cell r="F6472">
            <v>22.45</v>
          </cell>
        </row>
        <row r="6473">
          <cell r="B6473">
            <v>7043</v>
          </cell>
          <cell r="C6473" t="str">
            <v>MOTOBOMBA TRASH (PARA ÁGUA SUJA) AUTO ESCORVANTE, MOTOR GASOLINA DE 6,41 HP, DIÂMETROS DE SUCÇÃO X RECALQUE: 3" X 3", HM/Q = 10 MCA / 60 M3/H A 23 MCA / 0 M3/H - CHI DIURNO. AF_10/2014</v>
          </cell>
          <cell r="D6473" t="str">
            <v>CHI</v>
          </cell>
          <cell r="E6473">
            <v>0.22</v>
          </cell>
          <cell r="F6473">
            <v>0.22</v>
          </cell>
        </row>
        <row r="6474">
          <cell r="B6474">
            <v>7042</v>
          </cell>
          <cell r="C6474" t="str">
            <v>MOTOBOMBA TRASH (PARA ÁGUA SUJA) AUTO ESCORVANTE, MOTOR GASOLINA DE 6,41 HP, DIÂMETROS DE SUCÇÃO X RECALQUE: 3" X 3", HM/Q = 10 MCA / 60 M3/H A 23 MCA / 0 M3/H - CHP DIURNO. AF_10/2014</v>
          </cell>
          <cell r="D6474" t="str">
            <v>CHP</v>
          </cell>
          <cell r="E6474">
            <v>26.52</v>
          </cell>
          <cell r="F6474">
            <v>26.52</v>
          </cell>
        </row>
        <row r="6475">
          <cell r="B6475">
            <v>5934</v>
          </cell>
          <cell r="C6475" t="str">
            <v>MOTONIVELADORA POTÊNCIA BÁSICA LÍQUIDA (PRIMEIRA MARCHA) 125 HP, PESO BRUTO 13032 KG, LARGURA DA LÂMINA DE 3,7 M - CHI DIURNO. AF_06/2014</v>
          </cell>
          <cell r="D6475" t="str">
            <v>CHI</v>
          </cell>
          <cell r="E6475">
            <v>89.37</v>
          </cell>
          <cell r="F6475">
            <v>91.83</v>
          </cell>
        </row>
        <row r="6476">
          <cell r="B6476">
            <v>5932</v>
          </cell>
          <cell r="C6476" t="str">
            <v>MOTONIVELADORA POTÊNCIA BÁSICA LÍQUIDA (PRIMEIRA MARCHA) 125 HP, PESO BRUTO 13032 KG, LARGURA DA LÂMINA DE 3,7 M - CHP DIURNO. AF_06/2014</v>
          </cell>
          <cell r="D6476" t="str">
            <v>CHP</v>
          </cell>
          <cell r="E6476">
            <v>251.94</v>
          </cell>
          <cell r="F6476">
            <v>254.4</v>
          </cell>
        </row>
        <row r="6477">
          <cell r="B6477">
            <v>96159</v>
          </cell>
          <cell r="C6477" t="str">
            <v>MÁQUINA DEMARCADORA DE FAIXA DE TRÁFEGO À FRIO, AUTOPROPELIDA, POTÊNCIA 38 HP - CHI DIURNO. AF_07/2016</v>
          </cell>
          <cell r="D6477" t="str">
            <v>CHI</v>
          </cell>
          <cell r="E6477">
            <v>88.42</v>
          </cell>
          <cell r="F6477">
            <v>90.49</v>
          </cell>
        </row>
        <row r="6478">
          <cell r="B6478">
            <v>95133</v>
          </cell>
          <cell r="C6478" t="str">
            <v>MÁQUINA DEMARCADORA DE FAIXA DE TRÁFEGO À FRIO, AUTOPROPELIDA, POTÊNCIA 38 HP - CHP DIURNO. AF_07/2016</v>
          </cell>
          <cell r="D6478" t="str">
            <v>CHP</v>
          </cell>
          <cell r="E6478">
            <v>178.7</v>
          </cell>
          <cell r="F6478">
            <v>180.77</v>
          </cell>
        </row>
        <row r="6479">
          <cell r="B6479">
            <v>102986</v>
          </cell>
          <cell r="C6479" t="str">
            <v>MÁQUINA DEMARCADORA DE FAIXA DE TRÁFEGO À FRIO, TRAÇÃO MANUAL, 4 CV, PRESSÃO MAX 3300 PSI, TANQUE 20 L - CHI DIURNO. AF_06/2021</v>
          </cell>
          <cell r="D6479" t="str">
            <v>CHI</v>
          </cell>
          <cell r="E6479">
            <v>0</v>
          </cell>
          <cell r="F6479">
            <v>0</v>
          </cell>
        </row>
        <row r="6480">
          <cell r="B6480">
            <v>102987</v>
          </cell>
          <cell r="C6480" t="str">
            <v>MÁQUINA DEMARCADORA DE FAIXA DE TRÁFEGO À FRIO, TRAÇÃO MANUAL, 4 CV, PRESSÃO MAX 3300 PSI, TANQUE 20 L - CHP DIURNO. AF_06/2021</v>
          </cell>
          <cell r="D6480" t="str">
            <v>CHP</v>
          </cell>
          <cell r="E6480">
            <v>0</v>
          </cell>
          <cell r="F6480">
            <v>0</v>
          </cell>
        </row>
        <row r="6481">
          <cell r="B6481">
            <v>92961</v>
          </cell>
          <cell r="C6481" t="str">
            <v>MÁQUINA EXTRUSORA DE CONCRETO PARA GUIAS E SARJETAS, MOTOR A DIESEL, POTÊNCIA 14 CV - CHI DIURNO. AF_12/2015</v>
          </cell>
          <cell r="D6481" t="str">
            <v>CHI</v>
          </cell>
          <cell r="E6481">
            <v>5.24</v>
          </cell>
          <cell r="F6481">
            <v>5.24</v>
          </cell>
        </row>
        <row r="6482">
          <cell r="B6482">
            <v>92960</v>
          </cell>
          <cell r="C6482" t="str">
            <v>MÁQUINA EXTRUSORA DE CONCRETO PARA GUIAS E SARJETAS, MOTOR A DIESEL, POTÊNCIA 14 CV - CHP DIURNO. AF_12/2015</v>
          </cell>
          <cell r="D6482" t="str">
            <v>CHP</v>
          </cell>
          <cell r="E6482">
            <v>19.64</v>
          </cell>
          <cell r="F6482">
            <v>19.64</v>
          </cell>
        </row>
        <row r="6483">
          <cell r="B6483">
            <v>102863</v>
          </cell>
          <cell r="C6483" t="str">
            <v>MÁQUINA FORMER DOBRAS DIVERSAS: 220V/380V TRIFÁSICO OU MONOFÁSICO, CAPACIDADE 0,5-1,27MM, MOTOR 2CV - CHI DIURNO. AF_05/2023</v>
          </cell>
          <cell r="D6483" t="str">
            <v>CHI</v>
          </cell>
          <cell r="E6483">
            <v>0</v>
          </cell>
          <cell r="F6483">
            <v>0</v>
          </cell>
        </row>
        <row r="6484">
          <cell r="B6484">
            <v>102862</v>
          </cell>
          <cell r="C6484" t="str">
            <v>MÁQUINA FORMER DOBRAS DIVERSAS: 220V/380V TRIFÁSICO OU MONOFÁSICO, CAPACIDADE 0,5-1,27MM, MOTOR 2CV - CHP DIURNO. AF_05/2023</v>
          </cell>
          <cell r="D6484" t="str">
            <v>CHP</v>
          </cell>
          <cell r="E6484">
            <v>0</v>
          </cell>
          <cell r="F6484">
            <v>0</v>
          </cell>
        </row>
        <row r="6485">
          <cell r="B6485">
            <v>93409</v>
          </cell>
          <cell r="C6485" t="str">
            <v>MÁQUINA JATO DE PRESSAO PORTÁTIL, CAMARA DE 1 SAIDA, CAPACIDADE 280 L, DIAMETRO 670 MM, BICO DE JATO CURTO VENTURI DE 5/16", MANGUEIRA DE 1" COM COMPRESSOR DE AR REBOCÁVEL 189 PCM E MOTOR DIESEL 63 CV - CHI DIURNO. AF_05/2023</v>
          </cell>
          <cell r="D6485" t="str">
            <v>CHI</v>
          </cell>
          <cell r="E6485">
            <v>30.27</v>
          </cell>
          <cell r="F6485">
            <v>32.08</v>
          </cell>
        </row>
        <row r="6486">
          <cell r="B6486">
            <v>93408</v>
          </cell>
          <cell r="C6486" t="str">
            <v>MÁQUINA JATO DE PRESSAO PORTÁTIL, CAMARA DE 1 SAIDA, CAPACIDADE 280 L, DIAMETRO 670 MM, BICO DE JATO CURTO VENTURI DE 5/16", MANGUEIRA DE 1" COM COMPRESSOR DE AR REBOCÁVEL 189 PCM E MOTOR DIESEL 63 CV - CHP DIURNO. AF_05/2023</v>
          </cell>
          <cell r="D6486" t="str">
            <v>CHP</v>
          </cell>
          <cell r="E6486">
            <v>88.63</v>
          </cell>
          <cell r="F6486">
            <v>90.44</v>
          </cell>
        </row>
        <row r="6487">
          <cell r="B6487">
            <v>102941</v>
          </cell>
          <cell r="C6487" t="str">
            <v>MÁQUINA METALEIRA UNIVERSAL MODELO IW 110/180 BTD - CHI DIURNO. AF_05/2023</v>
          </cell>
          <cell r="D6487" t="str">
            <v>CHI</v>
          </cell>
          <cell r="E6487">
            <v>0</v>
          </cell>
          <cell r="F6487">
            <v>0</v>
          </cell>
        </row>
        <row r="6488">
          <cell r="B6488">
            <v>102940</v>
          </cell>
          <cell r="C6488" t="str">
            <v>MÁQUINA METALEIRA UNIVERSAL MODELO IW 110/180 BTD - CHP DIURNO. AF_05/2023</v>
          </cell>
          <cell r="D6488" t="str">
            <v>CHP</v>
          </cell>
          <cell r="E6488">
            <v>0</v>
          </cell>
          <cell r="F6488">
            <v>0</v>
          </cell>
        </row>
        <row r="6489">
          <cell r="B6489">
            <v>103164</v>
          </cell>
          <cell r="C6489" t="str">
            <v>MÁQUINA PARA SOLDA POR ELETROFUSÃO PARA TUBOS DE POLIETILENO DE ALTA DENSIDADE (PEAD) COM DIÂMETRO EXTERNO DE 20 A 1600 MM, POTÊNCIA DE 3500 W - CHI DIURNO. AF_05/2023</v>
          </cell>
          <cell r="D6489" t="str">
            <v>CHI</v>
          </cell>
          <cell r="E6489">
            <v>0</v>
          </cell>
          <cell r="F6489">
            <v>0</v>
          </cell>
        </row>
        <row r="6490">
          <cell r="B6490">
            <v>103163</v>
          </cell>
          <cell r="C6490" t="str">
            <v>MÁQUINA PARA SOLDA POR ELETROFUSÃO PARA TUBOS DE POLIETILENO DE ALTA DENSIDADE (PEAD) COM DIÂMETRO EXTERNO DE 20 A 1600 MM, POTÊNCIA DE 3500 W - CHP DIURNO. AF_05/2023</v>
          </cell>
          <cell r="D6490" t="str">
            <v>CHP</v>
          </cell>
          <cell r="E6490">
            <v>0</v>
          </cell>
          <cell r="F6490">
            <v>0</v>
          </cell>
        </row>
        <row r="6491">
          <cell r="B6491">
            <v>103158</v>
          </cell>
          <cell r="C6491" t="str">
            <v>MÁQUINA PARA SOLDA POR ELETROFUSÃO PARA TUBOS DE POLIETILENO DE ALTA DENSIDADE (PEAD) COM DIÂMETRO EXTERNO DE 20 A 800 MM, POTÊNCIA ENTRE 2750 E 3000 W - CHI DIURNO. AF_05/2023</v>
          </cell>
          <cell r="D6491" t="str">
            <v>CHI</v>
          </cell>
          <cell r="E6491">
            <v>0</v>
          </cell>
          <cell r="F6491">
            <v>0</v>
          </cell>
        </row>
        <row r="6492">
          <cell r="B6492">
            <v>103157</v>
          </cell>
          <cell r="C6492" t="str">
            <v>MÁQUINA PARA SOLDA POR ELETROFUSÃO PARA TUBOS DE POLIETILENO DE ALTA DENSIDADE (PEAD) COM DIÂMETRO EXTERNO DE 20 A 800 MM, POTÊNCIA ENTRE 2750 E 3000 W - CHP DIURNO. AF_05/2023</v>
          </cell>
          <cell r="D6492" t="str">
            <v>CHP</v>
          </cell>
          <cell r="E6492">
            <v>0</v>
          </cell>
          <cell r="F6492">
            <v>0</v>
          </cell>
        </row>
        <row r="6493">
          <cell r="B6493">
            <v>103176</v>
          </cell>
          <cell r="C6493" t="str">
            <v>MÁQUINA PARA SOLDA POR TERMOFUSÃO PARA TUBOS DE POLIETILENO DE ALTA DENSIDADE (PEAD) COM DIÂMETRO EXTERNO DE 315 A 630 MM, POTÊNCIA ENTRE 8000 E 12350 W - CHI DIURNO. AF_05/2023</v>
          </cell>
          <cell r="D6493" t="str">
            <v>CHI</v>
          </cell>
          <cell r="E6493">
            <v>0</v>
          </cell>
          <cell r="F6493">
            <v>0</v>
          </cell>
        </row>
        <row r="6494">
          <cell r="B6494">
            <v>103175</v>
          </cell>
          <cell r="C6494" t="str">
            <v>MÁQUINA PARA SOLDA POR TERMOFUSÃO PARA TUBOS DE POLIETILENO DE ALTA DENSIDADE (PEAD) COM DIÂMETRO EXTERNO DE 315 A 630 MM, POTÊNCIA ENTRE 8000 E 12350 W - CHP DIURNO. AF_05/2023</v>
          </cell>
          <cell r="D6494" t="str">
            <v>CHP</v>
          </cell>
          <cell r="E6494">
            <v>0</v>
          </cell>
          <cell r="F6494">
            <v>0</v>
          </cell>
        </row>
        <row r="6495">
          <cell r="B6495">
            <v>103182</v>
          </cell>
          <cell r="C6495" t="str">
            <v>MÁQUINA PARA SOLDA POR TERMOFUSÃO PARA TUBOS DE POLIETILENO DE ALTA DENSIDADE (PEAD) COM DIÂMETRO EXTERNO DE 710 A 1200 MM, POTÊNCIA ENTRE 16000 E 29500 W - CHI DIURNO. AF_05/2023</v>
          </cell>
          <cell r="D6495" t="str">
            <v>CHI</v>
          </cell>
          <cell r="E6495">
            <v>0</v>
          </cell>
          <cell r="F6495">
            <v>0</v>
          </cell>
        </row>
        <row r="6496">
          <cell r="B6496">
            <v>103181</v>
          </cell>
          <cell r="C6496" t="str">
            <v>MÁQUINA PARA SOLDA POR TERMOFUSÃO PARA TUBOS DE POLIETILENO DE ALTA DENSIDADE (PEAD) COM DIÂMETRO EXTERNO DE 710 A 1200 MM, POTÊNCIA ENTRE 16000 E 29500 W - CHP DIURNO. AF_05/2023</v>
          </cell>
          <cell r="D6496" t="str">
            <v>CHP</v>
          </cell>
          <cell r="E6496">
            <v>0</v>
          </cell>
          <cell r="F6496">
            <v>0</v>
          </cell>
        </row>
        <row r="6497">
          <cell r="B6497">
            <v>103170</v>
          </cell>
          <cell r="C6497" t="str">
            <v>MÁQUINA PARA SOLDA POR TERMOFUSÃO PARA TUBOS DE POLIETILENO DE ALTA DENSIDADE (PEAD) COM DIÂMETRO EXTERNO DE 90 A 315 MM, POTÊNCIA ENTRE 2500 E 5350 W - CHI DIURNO. AF_05/2023</v>
          </cell>
          <cell r="D6497" t="str">
            <v>CHI</v>
          </cell>
          <cell r="E6497">
            <v>0</v>
          </cell>
          <cell r="F6497">
            <v>0</v>
          </cell>
        </row>
        <row r="6498">
          <cell r="B6498">
            <v>103169</v>
          </cell>
          <cell r="C6498" t="str">
            <v>MÁQUINA PARA SOLDA POR TERMOFUSÃO PARA TUBOS DE POLIETILENO DE ALTA DENSIDADE (PEAD) COM DIÂMETRO EXTERNO DE 90 A 315 MM, POTÊNCIA ENTRE 2500 E 5350 W - CHP DIURNO. AF_05/2023</v>
          </cell>
          <cell r="D6498" t="str">
            <v>CHP</v>
          </cell>
          <cell r="E6498">
            <v>0</v>
          </cell>
          <cell r="F6498">
            <v>0</v>
          </cell>
        </row>
        <row r="6499">
          <cell r="B6499">
            <v>102869</v>
          </cell>
          <cell r="C6499" t="str">
            <v>MÁQUINA SOLDA ARCO COM PISTOLA DE SOLDAGEM PARA STUD BOLT DE 5 MM A 22 MM - CHI DIURNO. AF_05/2023</v>
          </cell>
          <cell r="D6499" t="str">
            <v>CHI</v>
          </cell>
          <cell r="E6499">
            <v>0</v>
          </cell>
          <cell r="F6499">
            <v>0</v>
          </cell>
        </row>
        <row r="6500">
          <cell r="B6500">
            <v>102868</v>
          </cell>
          <cell r="C6500" t="str">
            <v>MÁQUINA SOLDA ARCO COM PISTOLA DE SOLDAGEM PARA STUD BOLT DE 5 MM A 22 MM - CHP DIURNO. AF_05/2023</v>
          </cell>
          <cell r="D6500" t="str">
            <v>CHP</v>
          </cell>
          <cell r="E6500">
            <v>0</v>
          </cell>
          <cell r="F6500">
            <v>0</v>
          </cell>
        </row>
        <row r="6501">
          <cell r="B6501">
            <v>92113</v>
          </cell>
          <cell r="C6501" t="str">
            <v>PENEIRA ROTATIVA COM MOTOR ELÉTRICO TRIFÁSICO DE 2 CV, CILINDRO DE 1 M X 0,60 M, COM FUROS DE 3,17 MM - CHI DIURNO. AF_05/2023</v>
          </cell>
          <cell r="D6501" t="str">
            <v>CHI</v>
          </cell>
          <cell r="E6501">
            <v>1.25</v>
          </cell>
          <cell r="F6501">
            <v>1.25</v>
          </cell>
        </row>
        <row r="6502">
          <cell r="B6502">
            <v>92112</v>
          </cell>
          <cell r="C6502" t="str">
            <v>PENEIRA ROTATIVA COM MOTOR ELÉTRICO TRIFÁSICO DE 2 CV, CILINDRO DE 1 M X 0,60 M, COM FUROS DE 3,17 MM - CHP DIURNO. AF_05/2023</v>
          </cell>
          <cell r="D6502" t="str">
            <v>CHP</v>
          </cell>
          <cell r="E6502">
            <v>3.7</v>
          </cell>
          <cell r="F6502">
            <v>3.7</v>
          </cell>
        </row>
        <row r="6503">
          <cell r="B6503">
            <v>90675</v>
          </cell>
          <cell r="C6503" t="str">
            <v>PERFURATRIZ COM TORRE METÁLICA PARA EXECUÇÃO DE ESTACA HÉLICE CONTÍNUA, PROFUNDIDADE MÁXIMA DE 30 M, DIÂMETRO MÁXIMO DE 800 MM, POTÊNCIA INSTALADA DE 268 HP, MESA ROTATIVA COM TORQUE MÁXIMO DE 170 KNM - CHI DIURNO. AF_06/2015</v>
          </cell>
          <cell r="D6503" t="str">
            <v>CHI</v>
          </cell>
          <cell r="E6503">
            <v>347.56</v>
          </cell>
          <cell r="F6503">
            <v>349.54</v>
          </cell>
        </row>
        <row r="6504">
          <cell r="B6504">
            <v>90674</v>
          </cell>
          <cell r="C6504" t="str">
            <v>PERFURATRIZ COM TORRE METÁLICA PARA EXECUÇÃO DE ESTACA HÉLICE CONTÍNUA, PROFUNDIDADE MÁXIMA DE 30 M, DIÂMETRO MÁXIMO DE 800 MM, POTÊNCIA INSTALADA DE 268 HP, MESA ROTATIVA COM TORQUE MÁXIMO DE 170 KNM - CHP DIURNO. AF_06/2015</v>
          </cell>
          <cell r="D6504" t="str">
            <v>CHP</v>
          </cell>
          <cell r="E6504">
            <v>794.17</v>
          </cell>
          <cell r="F6504">
            <v>796.15</v>
          </cell>
        </row>
        <row r="6505">
          <cell r="B6505">
            <v>93225</v>
          </cell>
          <cell r="C6505" t="str">
            <v>PERFURATRIZ COM TORRE METÁLICA PARA EXECUÇÃO DE ESTACA HÉLICE CONTÍNUA, PROFUNDIDADE MÁXIMA DE 32 M, DIÂMETRO MÁXIMO DE 1000 MM, POTÊNCIA INSTALADA DE 350 HP, MESA ROTATIVA COM TORQUE MÁXIMO DE 263 KNM - CHI DIURNO. AF_01/2016</v>
          </cell>
          <cell r="D6505" t="str">
            <v>CHI</v>
          </cell>
          <cell r="E6505">
            <v>521.01</v>
          </cell>
          <cell r="F6505">
            <v>522.99</v>
          </cell>
        </row>
        <row r="6506">
          <cell r="B6506">
            <v>93224</v>
          </cell>
          <cell r="C6506" t="str">
            <v>PERFURATRIZ COM TORRE METÁLICA PARA EXECUÇÃO DE ESTACA HÉLICE CONTÍNUA, PROFUNDIDADE MÁXIMA DE 32 M, DIÂMETRO MÁXIMO DE 1000 MM, POTÊNCIA INSTALADA DE 350 HP, MESA ROTATIVA COM TORQUE MÁXIMO DE 263 KNM - CHP DIURNO. AF_01/2016</v>
          </cell>
          <cell r="D6506" t="str">
            <v>CHP</v>
          </cell>
          <cell r="E6506">
            <v>1177.25</v>
          </cell>
          <cell r="F6506">
            <v>1179.23</v>
          </cell>
        </row>
        <row r="6507">
          <cell r="B6507">
            <v>104696</v>
          </cell>
          <cell r="C6507" t="str">
            <v>PERFURATRIZ DE COROA DIAMANTADA PARA CONCRETO, DIÂMETRO ATÉ 250 MM, MOTOR ELÉTRICO 220 V, POTÊNCIA 2.500 W - CHI DIURNO. AF_05/2023</v>
          </cell>
          <cell r="D6507" t="str">
            <v>CHI</v>
          </cell>
          <cell r="E6507">
            <v>23.61</v>
          </cell>
          <cell r="F6507">
            <v>25.59</v>
          </cell>
        </row>
        <row r="6508">
          <cell r="B6508">
            <v>104695</v>
          </cell>
          <cell r="C6508" t="str">
            <v>PERFURATRIZ DE COROA DIAMANTADA PARA CONCRETO, DIÂMETRO ATÉ 250 MM, MOTOR ELÉTRICO 220 V, POTÊNCIA 2.500 W - CHP DIURNO. AF_05/2023</v>
          </cell>
          <cell r="D6508" t="str">
            <v>CHP</v>
          </cell>
          <cell r="E6508">
            <v>26.9</v>
          </cell>
          <cell r="F6508">
            <v>28.88</v>
          </cell>
        </row>
        <row r="6509">
          <cell r="B6509">
            <v>90681</v>
          </cell>
          <cell r="C6509" t="str">
            <v>PERFURATRIZ HIDRÁULICA SOBRE CAMINHÃO COM TRADO CURTO ACOPLADO, PROFUNDIDADE MÁXIMA DE 20 M, DIÂMETRO MÁXIMO DE 1500 MM, POTÊNCIA INSTALADA DE 137 HP, MESA ROTATIVA COM TORQUE MÁXIMO DE 30 KNM - CHI DIURNO. AF_06/2015</v>
          </cell>
          <cell r="D6509" t="str">
            <v>CHI</v>
          </cell>
          <cell r="E6509">
            <v>169.94</v>
          </cell>
          <cell r="F6509">
            <v>171.92</v>
          </cell>
        </row>
        <row r="6510">
          <cell r="B6510">
            <v>90680</v>
          </cell>
          <cell r="C6510" t="str">
            <v>PERFURATRIZ HIDRÁULICA SOBRE CAMINHÃO COM TRADO CURTO ACOPLADO, PROFUNDIDADE MÁXIMA DE 20 M, DIÂMETRO MÁXIMO DE 1500 MM, POTÊNCIA INSTALADA DE 137 HP, MESA ROTATIVA COM TORQUE MÁXIMO DE 30 KNM - CHP DIURNO. AF_06/2015</v>
          </cell>
          <cell r="D6510" t="str">
            <v>CHP</v>
          </cell>
          <cell r="E6510">
            <v>410.96</v>
          </cell>
          <cell r="F6510">
            <v>412.94</v>
          </cell>
        </row>
        <row r="6511">
          <cell r="B6511">
            <v>102875</v>
          </cell>
          <cell r="C6511" t="str">
            <v>PERFURATRIZ HIDRÁULICA SOBRE ESTEIRA, TORQUE MÁXIMO 161 KNM, PROFUNDIDADE MÁXIMA 54 M, DIÂMETRO MÁXIMO 1500 MM, POTÊNCIA MOTOR 268 HP - CHI DIURNO. AF_04/2019</v>
          </cell>
          <cell r="D6511" t="str">
            <v>CHI</v>
          </cell>
          <cell r="E6511">
            <v>497.34</v>
          </cell>
          <cell r="F6511">
            <v>499.32</v>
          </cell>
        </row>
        <row r="6512">
          <cell r="B6512">
            <v>102874</v>
          </cell>
          <cell r="C6512" t="str">
            <v>PERFURATRIZ HIDRÁULICA SOBRE ESTEIRA, TORQUE MÁXIMO 161 KNM, PROFUNDIDADE MÁXIMA 54 M, DIÂMETRO MÁXIMO 1500 MM, POTÊNCIA MOTOR 268 HP - CHP DIURNO. AF_04/2019</v>
          </cell>
          <cell r="D6512" t="str">
            <v>CHP</v>
          </cell>
          <cell r="E6512">
            <v>1091.03</v>
          </cell>
          <cell r="F6512">
            <v>1093.01</v>
          </cell>
        </row>
        <row r="6513">
          <cell r="B6513">
            <v>102965</v>
          </cell>
          <cell r="C6513" t="str">
            <v>PERFURATRIZ HIDRÁULICA SOBRE ESTEIRA, TORQUE MÁXIMO 98 KNM, PROFUNDIDADE MÁXIMA 25 M, DIÂMETRO MÁXIMO 115 MM, POTÊNCIA MOTOR 190 HP - CHI DIURNO. AF_02/2021</v>
          </cell>
          <cell r="D6513" t="str">
            <v>CHI</v>
          </cell>
          <cell r="E6513">
            <v>252.87</v>
          </cell>
          <cell r="F6513">
            <v>254.85</v>
          </cell>
        </row>
        <row r="6514">
          <cell r="B6514">
            <v>102964</v>
          </cell>
          <cell r="C6514" t="str">
            <v>PERFURATRIZ HIDRÁULICA SOBRE ESTEIRA, TORQUE MÁXIMO 98 KNM, PROFUNDIDADE MÁXIMA 25 M, DIÂMETRO MÁXIMO 115 MM, POTÊNCIA MOTOR 190 HP - CHP DIURNO. AF_02/2021</v>
          </cell>
          <cell r="D6514" t="str">
            <v>CHP</v>
          </cell>
          <cell r="E6514">
            <v>512.23</v>
          </cell>
          <cell r="F6514">
            <v>514.21</v>
          </cell>
        </row>
        <row r="6515">
          <cell r="B6515">
            <v>95703</v>
          </cell>
          <cell r="C6515" t="str">
            <v>PERFURATRIZ MANUAL, TORQUE MAXIMO 55 KGF.M, POTENCIA 5 CV, COM DIAMETRO MAXIMO 8 1/2" - CHI DIURNO. AF_11/2016</v>
          </cell>
          <cell r="D6515" t="str">
            <v>CHI</v>
          </cell>
          <cell r="E6515">
            <v>28.08</v>
          </cell>
          <cell r="F6515">
            <v>30.06</v>
          </cell>
        </row>
        <row r="6516">
          <cell r="B6516">
            <v>95702</v>
          </cell>
          <cell r="C6516" t="str">
            <v>PERFURATRIZ MANUAL, TORQUE MAXIMO 55 KGF.M, POTENCIA 5 CV, COM DIAMETRO MAXIMO 8 1/2" - CHP DIURNO. AF_11/2016</v>
          </cell>
          <cell r="D6516" t="str">
            <v>CHP</v>
          </cell>
          <cell r="E6516">
            <v>36.869999999999997</v>
          </cell>
          <cell r="F6516">
            <v>38.85</v>
          </cell>
        </row>
        <row r="6517">
          <cell r="B6517">
            <v>90626</v>
          </cell>
          <cell r="C6517" t="str">
            <v>PERFURATRIZ MANUAL, TORQUE MÁXIMO 83 N.M, POTÊNCIA 5 CV, COM DIÂMETRO MÁXIMO 4" - CHI DIURNO. AF_06/2015</v>
          </cell>
          <cell r="D6517" t="str">
            <v>CHI</v>
          </cell>
          <cell r="E6517">
            <v>2.58</v>
          </cell>
          <cell r="F6517">
            <v>2.58</v>
          </cell>
        </row>
        <row r="6518">
          <cell r="B6518">
            <v>90625</v>
          </cell>
          <cell r="C6518" t="str">
            <v>PERFURATRIZ MANUAL, TORQUE MÁXIMO 83 N.M, POTÊNCIA 5 CV, COM DIÂMETRO MÁXIMO 4" - CHP DIURNO. AF_06/2015</v>
          </cell>
          <cell r="D6518" t="str">
            <v>CHP</v>
          </cell>
          <cell r="E6518">
            <v>8.17</v>
          </cell>
          <cell r="F6518">
            <v>8.17</v>
          </cell>
        </row>
        <row r="6519">
          <cell r="B6519">
            <v>102881</v>
          </cell>
          <cell r="C6519" t="str">
            <v>PERFURATRIZ PARA EXECUÇÃO DE ESTACAS SECANTES, TIPO HÉLICE CONTÍNUA COM CABEÇOTE DUPLO E TUBO METÁLICO - CHI DIURNO. AF_04/2019</v>
          </cell>
          <cell r="D6519" t="str">
            <v>CHI</v>
          </cell>
          <cell r="E6519">
            <v>682.42</v>
          </cell>
          <cell r="F6519">
            <v>684.4</v>
          </cell>
        </row>
        <row r="6520">
          <cell r="B6520">
            <v>102880</v>
          </cell>
          <cell r="C6520" t="str">
            <v>PERFURATRIZ PARA EXECUÇÃO DE ESTACAS SECANTES, TIPO HÉLICE CONTÍNUA COM CABEÇOTE DUPLO E TUBO METÁLICO - CHP DIURNO. AF_04/2019</v>
          </cell>
          <cell r="D6520" t="str">
            <v>CHP</v>
          </cell>
          <cell r="E6520">
            <v>1521.43</v>
          </cell>
          <cell r="F6520">
            <v>1523.41</v>
          </cell>
        </row>
        <row r="6521">
          <cell r="B6521">
            <v>103225</v>
          </cell>
          <cell r="C6521" t="str">
            <v>PERFURATRIZ PARA FURO DIRECIONAL HORIZONTAL (HDD) COM CAPACIDADE ATÉ 89 KN, POTÊNCIA 24,8 HP A 80 HP (INCLUSO FERRAMENTAS E LOCALIZADOR) - CHI DIURNO. AF_05/2023</v>
          </cell>
          <cell r="D6521" t="str">
            <v>CHI</v>
          </cell>
          <cell r="E6521">
            <v>224.21</v>
          </cell>
          <cell r="F6521">
            <v>226.19</v>
          </cell>
        </row>
        <row r="6522">
          <cell r="B6522">
            <v>103224</v>
          </cell>
          <cell r="C6522" t="str">
            <v>PERFURATRIZ PARA FURO DIRECIONAL HORIZONTAL (HDD) COM CAPACIDADE ATÉ 89 KN, POTÊNCIA 24,8 HP A 80 HP (INCLUSO FERRAMENTAS E LOCALIZADOR) - CHP DIURNO. AF_05/2023</v>
          </cell>
          <cell r="D6522" t="str">
            <v>CHP</v>
          </cell>
          <cell r="E6522">
            <v>459.94</v>
          </cell>
          <cell r="F6522">
            <v>461.92</v>
          </cell>
        </row>
        <row r="6523">
          <cell r="B6523">
            <v>103237</v>
          </cell>
          <cell r="C6523" t="str">
            <v>PERFURATRIZ PARA FURO DIRECIONAL HORIZONTAL (HDD) COM CAPACIDADE DE 201 KN A 560 KN, POTÊNCIA 200 HP A 260 HP (INCLUSO FERRAMENTAS E LOCALIZADOR) - CHI DIURNO. AF_05/2023</v>
          </cell>
          <cell r="D6523" t="str">
            <v>CHI</v>
          </cell>
          <cell r="E6523">
            <v>655.66</v>
          </cell>
          <cell r="F6523">
            <v>657.64</v>
          </cell>
        </row>
        <row r="6524">
          <cell r="B6524">
            <v>103236</v>
          </cell>
          <cell r="C6524" t="str">
            <v>PERFURATRIZ PARA FURO DIRECIONAL HORIZONTAL (HDD) COM CAPACIDADE DE 201 KN A 560 KN, POTÊNCIA 200 HP A 260 HP (INCLUSO FERRAMENTAS E LOCALIZADOR) - CHP DIURNO. AF_05/2023</v>
          </cell>
          <cell r="D6524" t="str">
            <v>CHP</v>
          </cell>
          <cell r="E6524">
            <v>1418.41</v>
          </cell>
          <cell r="F6524">
            <v>1420.39</v>
          </cell>
        </row>
        <row r="6525">
          <cell r="B6525">
            <v>103231</v>
          </cell>
          <cell r="C6525" t="str">
            <v>PERFURATRIZ PARA FURO DIRECIONAL HORIZONTAL (HDD) COM CAPACIDADE DE 90 KN A 200 KN, POTÊNCIA 100 HP A 160 HP (INCLUSO FERRAMENTAS E LOCALIZADOR) - CHI DIURNO. AF_05/2023</v>
          </cell>
          <cell r="D6525" t="str">
            <v>CHI</v>
          </cell>
          <cell r="E6525">
            <v>485.46</v>
          </cell>
          <cell r="F6525">
            <v>487.44</v>
          </cell>
        </row>
        <row r="6526">
          <cell r="B6526">
            <v>103230</v>
          </cell>
          <cell r="C6526" t="str">
            <v>PERFURATRIZ PARA FURO DIRECIONAL HORIZONTAL (HDD) COM CAPACIDADE DE 90 KN A 200 KN, POTÊNCIA 100 HP A 160 HP (INCLUSO FERRAMENTAS E LOCALIZADOR) - CHP DIURNO. AF_05/2023</v>
          </cell>
          <cell r="D6526" t="str">
            <v>CHP</v>
          </cell>
          <cell r="E6526">
            <v>1033.24</v>
          </cell>
          <cell r="F6526">
            <v>1035.22</v>
          </cell>
        </row>
        <row r="6527">
          <cell r="B6527">
            <v>95621</v>
          </cell>
          <cell r="C6527" t="str">
            <v>PERFURATRIZ PNEUMATICA MANUAL DE PESO MEDIO, MARTELETE, 18KG, COMPRIMENTO MÁXIMO DE CURSO DE 6 M, DIAMETRO DO PISTAO DE 5,5 CM - CHI DIURNO. AF_11/2016</v>
          </cell>
          <cell r="D6527" t="str">
            <v>CHI</v>
          </cell>
          <cell r="E6527">
            <v>21.22</v>
          </cell>
          <cell r="F6527">
            <v>22.89</v>
          </cell>
        </row>
        <row r="6528">
          <cell r="B6528">
            <v>95620</v>
          </cell>
          <cell r="C6528" t="str">
            <v>PERFURATRIZ PNEUMATICA MANUAL DE PESO MEDIO, MARTELETE, 18KG, COMPRIMENTO MÁXIMO DE CURSO DE 6 M, DIAMETRO DO PISTAO DE 5,5 CM - CHP DIURNO. AF_11/2016</v>
          </cell>
          <cell r="D6528" t="str">
            <v>CHP</v>
          </cell>
          <cell r="E6528">
            <v>22.65</v>
          </cell>
          <cell r="F6528">
            <v>24.32</v>
          </cell>
        </row>
        <row r="6529">
          <cell r="B6529">
            <v>102975</v>
          </cell>
          <cell r="C6529" t="str">
            <v>PERFURATRIZ ROTATIVA SOBRE ESTEIRA, TORQUE MAXIMO 2500 KGM, POTENCIA 110 HP, MOTOR DIESEL - CHI DIURNO. AF_05/2017</v>
          </cell>
          <cell r="D6529" t="str">
            <v>CHI</v>
          </cell>
          <cell r="E6529">
            <v>146.11000000000001</v>
          </cell>
          <cell r="F6529">
            <v>148.09</v>
          </cell>
        </row>
        <row r="6530">
          <cell r="B6530">
            <v>102976</v>
          </cell>
          <cell r="C6530" t="str">
            <v>PERFURATRIZ ROTATIVA SOBRE ESTEIRA, TORQUE MAXIMO 2500 KGM, POTENCIA 110 HP, MOTOR DIESEL- CHP DIURNO. AF_05/2017</v>
          </cell>
          <cell r="D6530" t="str">
            <v>CHP</v>
          </cell>
          <cell r="E6530">
            <v>288.62</v>
          </cell>
          <cell r="F6530">
            <v>290.60000000000002</v>
          </cell>
        </row>
        <row r="6531">
          <cell r="B6531">
            <v>90632</v>
          </cell>
          <cell r="C6531" t="str">
            <v>PERFURATRIZ SOBRE ESTEIRA, TORQUE MÁXIMO 600 KGF, PESO MÉDIO 1000 KG, POTÊNCIA 20 HP, DIÂMETRO MÁXIMO 10" - CHI DIURNO. AF_06/2015</v>
          </cell>
          <cell r="D6531" t="str">
            <v>CHI</v>
          </cell>
          <cell r="E6531">
            <v>94.43</v>
          </cell>
          <cell r="F6531">
            <v>96.41</v>
          </cell>
        </row>
        <row r="6532">
          <cell r="B6532">
            <v>90631</v>
          </cell>
          <cell r="C6532" t="str">
            <v>PERFURATRIZ SOBRE ESTEIRA, TORQUE MÁXIMO 600 KGF, PESO MÉDIO 1000 KG, POTÊNCIA 20 HP, DIÂMETRO MÁXIMO 10" - CHP DIURNO. AF_06/2015</v>
          </cell>
          <cell r="D6532" t="str">
            <v>CHP</v>
          </cell>
          <cell r="E6532">
            <v>166.96</v>
          </cell>
          <cell r="F6532">
            <v>168.94</v>
          </cell>
        </row>
        <row r="6533">
          <cell r="B6533">
            <v>95709</v>
          </cell>
          <cell r="C6533" t="str">
            <v>PERFURATRIZ SOBRE ESTEIRA, TORQUE MÁXIMO 600 KGF, POTÊNCIA ENTRE 50 E 60 HP, DIÂMETRO MÁXIMO 10" - CHI DIURNO. AF_11/2016</v>
          </cell>
          <cell r="D6533" t="str">
            <v>CHI</v>
          </cell>
          <cell r="E6533">
            <v>95.14</v>
          </cell>
          <cell r="F6533">
            <v>97.12</v>
          </cell>
        </row>
        <row r="6534">
          <cell r="B6534">
            <v>95708</v>
          </cell>
          <cell r="C6534" t="str">
            <v>PERFURATRIZ SOBRE ESTEIRA, TORQUE MÁXIMO 600 KGF, POTÊNCIA ENTRE 50 E 60 HP, DIÂMETRO MÁXIMO 10" - CHP DIURNO. AF_11/2016</v>
          </cell>
          <cell r="D6534" t="str">
            <v>CHP</v>
          </cell>
          <cell r="E6534">
            <v>170.85</v>
          </cell>
          <cell r="F6534">
            <v>172.83</v>
          </cell>
        </row>
        <row r="6535">
          <cell r="B6535">
            <v>91278</v>
          </cell>
          <cell r="C6535" t="str">
            <v>PLACA VIBRATÓRIA REVERSÍVEL COM MOTOR 4 TEMPOS A GASOLINA, FORÇA CENTRÍFUGA DE 25 KN (2500 KGF), POTÊNCIA 5,5 CV - CHI DIURNO. AF_08/2015</v>
          </cell>
          <cell r="D6535" t="str">
            <v>CHI</v>
          </cell>
          <cell r="E6535">
            <v>0.72</v>
          </cell>
          <cell r="F6535">
            <v>0.72</v>
          </cell>
        </row>
        <row r="6536">
          <cell r="B6536">
            <v>91277</v>
          </cell>
          <cell r="C6536" t="str">
            <v>PLACA VIBRATÓRIA REVERSÍVEL COM MOTOR 4 TEMPOS A GASOLINA, FORÇA CENTRÍFUGA DE 25 KN (2500 KGF), POTÊNCIA 5,5 CV - CHP DIURNO. AF_08/2015</v>
          </cell>
          <cell r="D6536" t="str">
            <v>CHP</v>
          </cell>
          <cell r="E6536">
            <v>10.68</v>
          </cell>
          <cell r="F6536">
            <v>10.68</v>
          </cell>
        </row>
        <row r="6537">
          <cell r="B6537">
            <v>102887</v>
          </cell>
          <cell r="C6537" t="str">
            <v>PLATAFORMA ELEVATÓRIA - CHI DIURNO. AF_04/2019</v>
          </cell>
          <cell r="D6537" t="str">
            <v>CHI</v>
          </cell>
          <cell r="E6537">
            <v>0</v>
          </cell>
          <cell r="F6537">
            <v>0</v>
          </cell>
        </row>
        <row r="6538">
          <cell r="B6538">
            <v>102886</v>
          </cell>
          <cell r="C6538" t="str">
            <v>PLATAFORMA ELEVATÓRIA - CHP DIURNO. AF_04/2019</v>
          </cell>
          <cell r="D6538" t="str">
            <v>CHP</v>
          </cell>
          <cell r="E6538">
            <v>0</v>
          </cell>
          <cell r="F6538">
            <v>0</v>
          </cell>
        </row>
        <row r="6539">
          <cell r="B6539">
            <v>95277</v>
          </cell>
          <cell r="C6539" t="str">
            <v>POLIDORA DE PISO (POLITRIZ), PESO DE 100KG, DIÂMETRO 450 MM, MOTOR ELÉTRICO, POTÊNCIA 4 HP - CHI DIURNO. AF_05/2023</v>
          </cell>
          <cell r="D6539" t="str">
            <v>CHI</v>
          </cell>
          <cell r="E6539">
            <v>0.67</v>
          </cell>
          <cell r="F6539">
            <v>0.67</v>
          </cell>
        </row>
        <row r="6540">
          <cell r="B6540">
            <v>95276</v>
          </cell>
          <cell r="C6540" t="str">
            <v>POLIDORA DE PISO (POLITRIZ), PESO DE 100KG, DIÂMETRO 450 MM, MOTOR ELÉTRICO, POTÊNCIA 4 HP - CHP DIURNO. AF_05/2023</v>
          </cell>
          <cell r="D6540" t="str">
            <v>CHP</v>
          </cell>
          <cell r="E6540">
            <v>3.51</v>
          </cell>
          <cell r="F6540">
            <v>3.51</v>
          </cell>
        </row>
        <row r="6541">
          <cell r="B6541">
            <v>88430</v>
          </cell>
          <cell r="C6541" t="str">
            <v>PROJETOR DE ARGAMASSA, CAPACIDADE DE PROJEÇÃO 1,5 M3/H, ALCANCE DE 30 ATÉ 60 M, MOTOR ELÉTRICO POTÊNCIA 7,5 HP - CHI DIURNO. AF_06/2014</v>
          </cell>
          <cell r="D6541" t="str">
            <v>CHI</v>
          </cell>
          <cell r="E6541">
            <v>6.99</v>
          </cell>
          <cell r="F6541">
            <v>6.99</v>
          </cell>
        </row>
        <row r="6542">
          <cell r="B6542">
            <v>88418</v>
          </cell>
          <cell r="C6542" t="str">
            <v>PROJETOR DE ARGAMASSA, CAPACIDADE DE PROJEÇÃO 1,5 M3/H, ALCANCE DE 30 ATÉ 60 M, MOTOR ELÉTRICO POTÊNCIA 7,5 HP - CHP DIURNO. AF_06/2014</v>
          </cell>
          <cell r="D6542" t="str">
            <v>CHP</v>
          </cell>
          <cell r="E6542">
            <v>15.09</v>
          </cell>
          <cell r="F6542">
            <v>15.09</v>
          </cell>
        </row>
        <row r="6543">
          <cell r="B6543">
            <v>88438</v>
          </cell>
          <cell r="C6543" t="str">
            <v>PROJETOR DE ARGAMASSA, CAPACIDADE DE PROJEÇÃO 2 M3/H, ALCANCE ATÉ 50 M, MOTOR ELÉTRICO POTÊNCIA 7,5 HP - CHI DIURNO. AF_06/2014</v>
          </cell>
          <cell r="D6543" t="str">
            <v>CHI</v>
          </cell>
          <cell r="E6543">
            <v>9.27</v>
          </cell>
          <cell r="F6543">
            <v>9.27</v>
          </cell>
        </row>
        <row r="6544">
          <cell r="B6544">
            <v>88433</v>
          </cell>
          <cell r="C6544" t="str">
            <v>PROJETOR DE ARGAMASSA, CAPACIDADE DE PROJEÇÃO 2 M3/H, ALCANCE ATÉ 50 M, MOTOR ELÉTRICO POTÊNCIA 7,5 HP - CHP DIURNO. AF_06/2014</v>
          </cell>
          <cell r="D6544" t="str">
            <v>CHP</v>
          </cell>
          <cell r="E6544">
            <v>19.690000000000001</v>
          </cell>
          <cell r="F6544">
            <v>19.690000000000001</v>
          </cell>
        </row>
        <row r="6545">
          <cell r="B6545">
            <v>90669</v>
          </cell>
          <cell r="C6545" t="str">
            <v>PROJETOR PNEUMÁTICO DE ARGAMASSA PARA CHAPISCO E REBOCO COM RECIPIENTE ACOPLADO, TIPO CANEQUINHA, COM COMPRESSOR DE AR REBOCÁVEL VAZÃO 89 PCM E MOTOR DIESEL DE 20 CV - CHI DIURNO. AF_05/2023</v>
          </cell>
          <cell r="D6545" t="str">
            <v>CHI</v>
          </cell>
          <cell r="E6545">
            <v>8.4600000000000009</v>
          </cell>
          <cell r="F6545">
            <v>8.4600000000000009</v>
          </cell>
        </row>
        <row r="6546">
          <cell r="B6546">
            <v>90668</v>
          </cell>
          <cell r="C6546" t="str">
            <v>PROJETOR PNEUMÁTICO DE ARGAMASSA PARA CHAPISCO E REBOCO COM RECIPIENTE ACOPLADO, TIPO CANEQUINHA, COM COMPRESSOR DE AR REBOCÁVEL VAZÃO 89 PCM E MOTOR DIESEL DE 20 CV - CHP DIURNO. AF_05/2023</v>
          </cell>
          <cell r="D6546" t="str">
            <v>CHP</v>
          </cell>
          <cell r="E6546">
            <v>32.54</v>
          </cell>
          <cell r="F6546">
            <v>32.54</v>
          </cell>
        </row>
        <row r="6547">
          <cell r="B6547">
            <v>102980</v>
          </cell>
          <cell r="C6547" t="str">
            <v>PULVERIZADOR DE TINTA ELÉTRICO/MÁQUINA DE PINTURA AIRLESS, VAZÃO 2 L/MIN - CHI DIURNO. AF_05/2023</v>
          </cell>
          <cell r="D6547" t="str">
            <v>CHI</v>
          </cell>
          <cell r="E6547">
            <v>0</v>
          </cell>
          <cell r="F6547">
            <v>0</v>
          </cell>
        </row>
        <row r="6548">
          <cell r="B6548">
            <v>102981</v>
          </cell>
          <cell r="C6548" t="str">
            <v>PULVERIZADOR DE TINTA ELÉTRICO/MÁQUINA DE PINTURA AIRLESS, VAZÃO 2 L/MIN - CHP DIURNO. AF_05/2023</v>
          </cell>
          <cell r="D6548" t="str">
            <v>CHP</v>
          </cell>
          <cell r="E6548">
            <v>0</v>
          </cell>
          <cell r="F6548">
            <v>0</v>
          </cell>
        </row>
        <row r="6549">
          <cell r="B6549">
            <v>5946</v>
          </cell>
          <cell r="C6549" t="str">
            <v>PÁ CARREGADEIRA SOBRE RODAS, POTÊNCIA 197 HP, CAPACIDADE DA CAÇAMBA 2,5 A 3,5 M3, PESO OPERACIONAL 18338 KG - CHI DIURNO. AF_06/2014</v>
          </cell>
          <cell r="D6549" t="str">
            <v>CHI</v>
          </cell>
          <cell r="E6549">
            <v>88.43</v>
          </cell>
          <cell r="F6549">
            <v>90.5</v>
          </cell>
        </row>
        <row r="6550">
          <cell r="B6550">
            <v>5944</v>
          </cell>
          <cell r="C6550" t="str">
            <v>PÁ CARREGADEIRA SOBRE RODAS, POTÊNCIA 197 HP, CAPACIDADE DA CAÇAMBA 2,5 A 3,5 M3, PESO OPERACIONAL 18338 KG - CHP DIURNO. AF_06/2014</v>
          </cell>
          <cell r="D6550" t="str">
            <v>CHP</v>
          </cell>
          <cell r="E6550">
            <v>226.94</v>
          </cell>
          <cell r="F6550">
            <v>229.01</v>
          </cell>
        </row>
        <row r="6551">
          <cell r="B6551">
            <v>5942</v>
          </cell>
          <cell r="C6551" t="str">
            <v>PÁ CARREGADEIRA SOBRE RODAS, POTÊNCIA LÍQUIDA 128 HP, CAPACIDADE DA CAÇAMBA 1,7 A 2,8 M3, PESO OPERACIONAL 11632 KG - CHI DIURNO. AF_06/2014</v>
          </cell>
          <cell r="D6551" t="str">
            <v>CHI</v>
          </cell>
          <cell r="E6551">
            <v>70.239999999999995</v>
          </cell>
          <cell r="F6551">
            <v>72.31</v>
          </cell>
        </row>
        <row r="6552">
          <cell r="B6552">
            <v>5940</v>
          </cell>
          <cell r="C6552" t="str">
            <v>PÁ CARREGADEIRA SOBRE RODAS, POTÊNCIA LÍQUIDA 128 HP, CAPACIDADE DA CAÇAMBA 1,7 A 2,8 M3, PESO OPERACIONAL 11632 KG - CHP DIURNO. AF_06/2014</v>
          </cell>
          <cell r="D6552" t="str">
            <v>CHP</v>
          </cell>
          <cell r="E6552">
            <v>164.84</v>
          </cell>
          <cell r="F6552">
            <v>166.91</v>
          </cell>
        </row>
        <row r="6553">
          <cell r="B6553">
            <v>102893</v>
          </cell>
          <cell r="C6553" t="str">
            <v>PÓRTICO ROLANTE MONOVIGA, PERFIL I, 4 PERNAS, CAPACIDADE 5 T - CHI DIURNO. AF_04/2019</v>
          </cell>
          <cell r="D6553" t="str">
            <v>CHI</v>
          </cell>
          <cell r="E6553">
            <v>0</v>
          </cell>
          <cell r="F6553">
            <v>0</v>
          </cell>
        </row>
        <row r="6554">
          <cell r="B6554">
            <v>102892</v>
          </cell>
          <cell r="C6554" t="str">
            <v>PÓRTICO ROLANTE MONOVIGA, PERFIL I, 4 PERNAS, CAPACIDADE 5 T - CHP DIURNO. AF_04/2019</v>
          </cell>
          <cell r="D6554" t="str">
            <v>CHP</v>
          </cell>
          <cell r="E6554">
            <v>0</v>
          </cell>
          <cell r="F6554">
            <v>0</v>
          </cell>
        </row>
        <row r="6555">
          <cell r="B6555">
            <v>89251</v>
          </cell>
          <cell r="C6555" t="str">
            <v>RECICLADORA DE ASFALTO A FRIO SOBRE RODAS, LARGURA FRESAGEM DE 2,0 M, POTÊNCIA 422 HP - CHI DIURNO. AF_11/2014</v>
          </cell>
          <cell r="D6555" t="str">
            <v>CHI</v>
          </cell>
          <cell r="E6555">
            <v>332.75</v>
          </cell>
          <cell r="F6555">
            <v>334.82</v>
          </cell>
        </row>
        <row r="6556">
          <cell r="B6556">
            <v>89250</v>
          </cell>
          <cell r="C6556" t="str">
            <v>RECICLADORA DE ASFALTO A FRIO SOBRE RODAS, LARGURA FRESAGEM DE 2,0 M, POTÊNCIA 422 HP - CHP DIURNO. AF_11/2014</v>
          </cell>
          <cell r="D6556" t="str">
            <v>CHP</v>
          </cell>
          <cell r="E6556">
            <v>1151.54</v>
          </cell>
          <cell r="F6556">
            <v>1153.6099999999999</v>
          </cell>
        </row>
        <row r="6557">
          <cell r="B6557">
            <v>102959</v>
          </cell>
          <cell r="C6557" t="str">
            <v>RETROESCAVADEIRA SOBRE RODAS COM CARREGADEIRA, PESO OPERACIONAL MÍN. 6,674, POTÊNCIA LÍQ 88 HP, COM MARTELO ROMPEDOR HIDRÁULICO ENTRE 275 A 362 KG - CHI DIURNO. AF_02/2021</v>
          </cell>
          <cell r="D6557" t="str">
            <v>CHI</v>
          </cell>
          <cell r="E6557">
            <v>0</v>
          </cell>
          <cell r="F6557">
            <v>0</v>
          </cell>
        </row>
        <row r="6558">
          <cell r="B6558">
            <v>102958</v>
          </cell>
          <cell r="C6558" t="str">
            <v>RETROESCAVADEIRA SOBRE RODAS COM CARREGADEIRA, PESO OPERACIONAL MÍN. 6,674, POTÊNCIA LÍQ 88 HP, COM MARTELO ROMPEDOR HIDRÁULICO ENTRE 275 A 362 KG - CHP DIURNO. AF_02/2021</v>
          </cell>
          <cell r="D6558" t="str">
            <v>CHP</v>
          </cell>
          <cell r="E6558">
            <v>0</v>
          </cell>
          <cell r="F6558">
            <v>0</v>
          </cell>
        </row>
        <row r="6559">
          <cell r="B6559">
            <v>5681</v>
          </cell>
          <cell r="C6559" t="str">
            <v>RETROESCAVADEIRA SOBRE RODAS COM CARREGADEIRA, TRAÇÃO 4X2, POTÊNCIA LÍQ. 79 HP, CAÇAMBA CARREG. CAP. MÍN. 1 M3, CAÇAMBA RETRO CAP. 0,20 M3, PESO OPERACIONAL MÍN. 6.570 KG, PROFUNDIDADE ESCAVAÇÃO MÁX. 4,37 M - CHI DIURNO. AF_06/2014</v>
          </cell>
          <cell r="D6559" t="str">
            <v>CHI</v>
          </cell>
          <cell r="E6559">
            <v>54.07</v>
          </cell>
          <cell r="F6559">
            <v>56.32</v>
          </cell>
        </row>
        <row r="6560">
          <cell r="B6560">
            <v>5680</v>
          </cell>
          <cell r="C6560" t="str">
            <v>RETROESCAVADEIRA SOBRE RODAS COM CARREGADEIRA, TRAÇÃO 4X2, POTÊNCIA LÍQ. 79 HP, CAÇAMBA CARREG. CAP. MÍN. 1 M3, CAÇAMBA RETRO CAP. 0,20 M3, PESO OPERACIONAL MÍN. 6.570 KG, PROFUNDIDADE ESCAVAÇÃO MÁX. 4,37 M - CHP DIURNO. AF_06/2014</v>
          </cell>
          <cell r="D6560" t="str">
            <v>CHP</v>
          </cell>
          <cell r="E6560">
            <v>131.29</v>
          </cell>
          <cell r="F6560">
            <v>133.54</v>
          </cell>
        </row>
        <row r="6561">
          <cell r="B6561">
            <v>5877</v>
          </cell>
          <cell r="C6561" t="str">
            <v>RETROESCAVADEIRA SOBRE RODAS COM CARREGADEIRA, TRAÇÃO 4X4, POTÊNCIA LÍQ. 72 HP, CAÇAMBA CARREG. CAP. MÍN. 0,79 M3, CAÇAMBA RETRO CAP. 0,18 M3, PESO OPERACIONAL MÍN. 7.140 KG, PROFUNDIDADE ESCAVAÇÃO MÁX. 4,50 M - CHI DIURNO. AF_06/2014</v>
          </cell>
          <cell r="D6561" t="str">
            <v>CHI</v>
          </cell>
          <cell r="E6561">
            <v>56.56</v>
          </cell>
          <cell r="F6561">
            <v>58.81</v>
          </cell>
        </row>
        <row r="6562">
          <cell r="B6562">
            <v>5875</v>
          </cell>
          <cell r="C6562" t="str">
            <v>RETROESCAVADEIRA SOBRE RODAS COM CARREGADEIRA, TRAÇÃO 4X4, POTÊNCIA LÍQ. 72 HP, CAÇAMBA CARREG. CAP. MÍN. 0,79 M3, CAÇAMBA RETRO CAP. 0,18 M3, PESO OPERACIONAL MÍN. 7.140 KG, PROFUNDIDADE ESCAVAÇÃO MÁX. 4,50 M - CHP DIURNO. AF_06/2014</v>
          </cell>
          <cell r="D6562" t="str">
            <v>CHP</v>
          </cell>
          <cell r="E6562">
            <v>131.96</v>
          </cell>
          <cell r="F6562">
            <v>134.21</v>
          </cell>
        </row>
        <row r="6563">
          <cell r="B6563">
            <v>5679</v>
          </cell>
          <cell r="C6563" t="str">
            <v>RETROESCAVADEIRA SOBRE RODAS COM CARREGADEIRA, TRAÇÃO 4X4, POTÊNCIA LÍQ. 88 HP, CAÇAMBA CARREG. CAP. MÍN. 1 M3, CAÇAMBA RETRO CAP. 0,26 M3, PESO OPERACIONAL MÍN. 6.674 KG, PROFUNDIDADE ESCAVAÇÃO MÁX. 4,37 M - CHI DIURNO. AF_06/2014</v>
          </cell>
          <cell r="D6563" t="str">
            <v>CHI</v>
          </cell>
          <cell r="E6563">
            <v>57.72</v>
          </cell>
          <cell r="F6563">
            <v>59.97</v>
          </cell>
        </row>
        <row r="6564">
          <cell r="B6564">
            <v>5678</v>
          </cell>
          <cell r="C6564" t="str">
            <v>RETROESCAVADEIRA SOBRE RODAS COM CARREGADEIRA, TRAÇÃO 4X4, POTÊNCIA LÍQ. 88 HP, CAÇAMBA CARREG. CAP. MÍN. 1 M3, CAÇAMBA RETRO CAP. 0,26 M3, PESO OPERACIONAL MÍN. 6.674 KG, PROFUNDIDADE ESCAVAÇÃO MÁX. 4,37 M - CHP DIURNO. AF_06/2014</v>
          </cell>
          <cell r="D6564" t="str">
            <v>CHP</v>
          </cell>
          <cell r="E6564">
            <v>144.02000000000001</v>
          </cell>
          <cell r="F6564">
            <v>146.27000000000001</v>
          </cell>
        </row>
        <row r="6565">
          <cell r="B6565">
            <v>6880</v>
          </cell>
          <cell r="C6565" t="str">
            <v>ROLO COMPACTADOR DE PNEUS ESTÁTICO, PRESSÃO VARIÁVEL, POTÊNCIA 111 HP, PESO SEM/COM LASTRO 9,5 / 26 T, LARGURA DE TRABALHO 1,90 M - CHI DIURNO. AF_07/2014</v>
          </cell>
          <cell r="D6565" t="str">
            <v>CHI</v>
          </cell>
          <cell r="E6565">
            <v>75.239999999999995</v>
          </cell>
          <cell r="F6565">
            <v>77.23</v>
          </cell>
        </row>
        <row r="6566">
          <cell r="B6566">
            <v>6879</v>
          </cell>
          <cell r="C6566" t="str">
            <v>ROLO COMPACTADOR DE PNEUS ESTÁTICO, PRESSÃO VARIÁVEL, POTÊNCIA 111 HP, PESO SEM/COM LASTRO 9,5 / 26 T, LARGURA DE TRABALHO 1,90 M - CHP DIURNO. AF_07/2014</v>
          </cell>
          <cell r="D6566" t="str">
            <v>CHP</v>
          </cell>
          <cell r="E6566">
            <v>195</v>
          </cell>
          <cell r="F6566">
            <v>196.99</v>
          </cell>
        </row>
        <row r="6567">
          <cell r="B6567">
            <v>96464</v>
          </cell>
          <cell r="C6567" t="str">
            <v>ROLO COMPACTADOR DE PNEUS, ESTÁTICO, PRESSÃO VARIÁVEL, POTÊNCIA 110 HP, PESO SEM/COM LASTRO 10,8/27 T, LARGURA DE ROLAGEM 2,30 M - CHI DIURNO. AF_06/2017</v>
          </cell>
          <cell r="D6567" t="str">
            <v>CHI</v>
          </cell>
          <cell r="E6567">
            <v>78.489999999999995</v>
          </cell>
          <cell r="F6567">
            <v>80.48</v>
          </cell>
        </row>
        <row r="6568">
          <cell r="B6568">
            <v>96463</v>
          </cell>
          <cell r="C6568" t="str">
            <v>ROLO COMPACTADOR DE PNEUS, ESTÁTICO, PRESSÃO VARIÁVEL, POTÊNCIA 110 HP, PESO SEM/COM LASTRO 10,8/27 T, LARGURA DE ROLAGEM 2,30 M - CHP DIURNO. AF_06/2017</v>
          </cell>
          <cell r="D6568" t="str">
            <v>CHP</v>
          </cell>
          <cell r="E6568">
            <v>200.82</v>
          </cell>
          <cell r="F6568">
            <v>202.81</v>
          </cell>
        </row>
        <row r="6569">
          <cell r="B6569">
            <v>7050</v>
          </cell>
          <cell r="C6569" t="str">
            <v>ROLO COMPACTADOR PE DE CARNEIRO VIBRATORIO, POTENCIA 125 HP, PESO OPERACIONAL SEM/COM LASTRO 11,95 / 13,30 T, IMPACTO DINAMICO 38,5 / 22,5 T, LARGURA DE TRABALHO 2,15 M - CHI DIURNO. AF_06/2014</v>
          </cell>
          <cell r="D6569" t="str">
            <v>CHI</v>
          </cell>
          <cell r="E6569">
            <v>69.349999999999994</v>
          </cell>
          <cell r="F6569">
            <v>71.34</v>
          </cell>
        </row>
        <row r="6570">
          <cell r="B6570">
            <v>7049</v>
          </cell>
          <cell r="C6570" t="str">
            <v>ROLO COMPACTADOR PE DE CARNEIRO VIBRATORIO, POTENCIA 125 HP, PESO OPERACIONAL SEM/COM LASTRO 11,95 / 13,30 T, IMPACTO DINAMICO 38,5 / 22,5 T, LARGURA DE TRABALHO 2,15 M - CHP DIURNO. AF_06/2014</v>
          </cell>
          <cell r="D6570" t="str">
            <v>CHP</v>
          </cell>
          <cell r="E6570">
            <v>209.33</v>
          </cell>
          <cell r="F6570">
            <v>211.32</v>
          </cell>
        </row>
        <row r="6571">
          <cell r="B6571">
            <v>95632</v>
          </cell>
          <cell r="C6571" t="str">
            <v>ROLO COMPACTADOR VIBRATORIO TANDEM, ACO LISO, POTENCIA 125 HP, PESO SEM/COM LASTRO 10,20/11,65 T, LARGURA DE TRABALHO 1,73 M - CHI DIURNO. AF_11/2016</v>
          </cell>
          <cell r="D6571" t="str">
            <v>CHI</v>
          </cell>
          <cell r="E6571">
            <v>72.98</v>
          </cell>
          <cell r="F6571">
            <v>74.97</v>
          </cell>
        </row>
        <row r="6572">
          <cell r="B6572">
            <v>95631</v>
          </cell>
          <cell r="C6572" t="str">
            <v>ROLO COMPACTADOR VIBRATORIO TANDEM, ACO LISO, POTENCIA 125 HP, PESO SEM/COM LASTRO 10,20/11,65 T, LARGURA DE TRABALHO 1,73 M - CHP DIURNO. AF_11/2016</v>
          </cell>
          <cell r="D6572" t="str">
            <v>CHP</v>
          </cell>
          <cell r="E6572">
            <v>216.61</v>
          </cell>
          <cell r="F6572">
            <v>218.6</v>
          </cell>
        </row>
        <row r="6573">
          <cell r="B6573">
            <v>5685</v>
          </cell>
          <cell r="C6573" t="str">
            <v>ROLO COMPACTADOR VIBRATÓRIO DE UM CILINDRO AÇO LISO, POTÊNCIA 80 HP, PESO OPERACIONAL MÁXIMO 8,1 T, IMPACTO DINÂMICO 16,15 / 9,5 T, LARGURA DE TRABALHO 1,68 M - CHI DIURNO. AF_06/2014</v>
          </cell>
          <cell r="D6573" t="str">
            <v>CHI</v>
          </cell>
          <cell r="E6573">
            <v>56.25</v>
          </cell>
          <cell r="F6573">
            <v>58.24</v>
          </cell>
        </row>
        <row r="6574">
          <cell r="B6574">
            <v>5684</v>
          </cell>
          <cell r="C6574" t="str">
            <v>ROLO COMPACTADOR VIBRATÓRIO DE UM CILINDRO AÇO LISO, POTÊNCIA 80 HP, PESO OPERACIONAL MÁXIMO 8,1 T, IMPACTO DINÂMICO 16,15 / 9,5 T, LARGURA DE TRABALHO 1,68 M - CHP DIURNO. AF_06/2014</v>
          </cell>
          <cell r="D6574" t="str">
            <v>CHP</v>
          </cell>
          <cell r="E6574">
            <v>149.59</v>
          </cell>
          <cell r="F6574">
            <v>151.58000000000001</v>
          </cell>
        </row>
        <row r="6575">
          <cell r="B6575">
            <v>93244</v>
          </cell>
          <cell r="C6575" t="str">
            <v>ROLO COMPACTADOR VIBRATÓRIO PÉ DE CARNEIRO PARA SOLOS, POTÊNCIA 80 HP, PESO OPERACIONAL SEM/COM LASTRO 7,4 / 8,8 T, LARGURA DE TRABALHO 1,68 M - CHI DIURNO. AF_02/2016</v>
          </cell>
          <cell r="D6575" t="str">
            <v>CHI</v>
          </cell>
          <cell r="E6575">
            <v>57.64</v>
          </cell>
          <cell r="F6575">
            <v>59.63</v>
          </cell>
        </row>
        <row r="6576">
          <cell r="B6576">
            <v>73436</v>
          </cell>
          <cell r="C6576" t="str">
            <v>ROLO COMPACTADOR VIBRATÓRIO PÉ DE CARNEIRO PARA SOLOS, POTÊNCIA 80 HP, PESO OPERACIONAL SEM/COM LASTRO 7,4 / 8,8 T, LARGURA DE TRABALHO 1,68 M - CHP DIURNO. AF_02/2016</v>
          </cell>
          <cell r="D6576" t="str">
            <v>CHP</v>
          </cell>
          <cell r="E6576">
            <v>152.31</v>
          </cell>
          <cell r="F6576">
            <v>154.30000000000001</v>
          </cell>
        </row>
        <row r="6577">
          <cell r="B6577">
            <v>5881</v>
          </cell>
          <cell r="C6577" t="str">
            <v>ROLO COMPACTADOR VIBRATÓRIO PÉ DE CARNEIRO, OPERADO POR CONTROLE REMOTO, POTÊNCIA 12,5 KW, PESO OPERACIONAL 1,675 T, LARGURA DE TRABALHO 0,85 M - CHI DIURNO. AF_02/2016</v>
          </cell>
          <cell r="D6577" t="str">
            <v>CHI</v>
          </cell>
          <cell r="E6577">
            <v>68.61</v>
          </cell>
          <cell r="F6577">
            <v>70.599999999999994</v>
          </cell>
        </row>
        <row r="6578">
          <cell r="B6578">
            <v>5879</v>
          </cell>
          <cell r="C6578" t="str">
            <v>ROLO COMPACTADOR VIBRATÓRIO PÉ DE CARNEIRO, OPERADO POR CONTROLE REMOTO, POTÊNCIA 12,5 KW, PESO OPERACIONAL 1,675 T, LARGURA DE TRABALHO 0,85 M - CHP DIURNO. AF_02/2016</v>
          </cell>
          <cell r="D6578" t="str">
            <v>CHP</v>
          </cell>
          <cell r="E6578">
            <v>126.67</v>
          </cell>
          <cell r="F6578">
            <v>128.66</v>
          </cell>
        </row>
        <row r="6579">
          <cell r="B6579">
            <v>5865</v>
          </cell>
          <cell r="C6579" t="str">
            <v>ROLO COMPACTADOR VIBRATÓRIO REBOCÁVEL, CILINDRO DE AÇO LISO, POTÊNCIA DE TRAÇÃO DE 65 CV, PESO 4,7 T, IMPACTO DINÂMICO 18,3 T, LARGURA DE TRABALHO 1,67 M - CHI DIURNO. AF_02/2016</v>
          </cell>
          <cell r="D6579" t="str">
            <v>CHI</v>
          </cell>
          <cell r="E6579">
            <v>10.17</v>
          </cell>
          <cell r="F6579">
            <v>10.17</v>
          </cell>
        </row>
        <row r="6580">
          <cell r="B6580">
            <v>5863</v>
          </cell>
          <cell r="C6580" t="str">
            <v>ROLO COMPACTADOR VIBRATÓRIO REBOCÁVEL, CILINDRO DE AÇO LISO, POTÊNCIA DE TRAÇÃO DE 65 CV, PESO 4,7 T, IMPACTO DINÂMICO 18,3 T, LARGURA DE TRABALHO 1,67 M - CHP DIURNO. AF_02/2016</v>
          </cell>
          <cell r="D6580" t="str">
            <v>CHP</v>
          </cell>
          <cell r="E6580">
            <v>20.21</v>
          </cell>
          <cell r="F6580">
            <v>20.21</v>
          </cell>
        </row>
        <row r="6581">
          <cell r="B6581">
            <v>5869</v>
          </cell>
          <cell r="C6581" t="str">
            <v>ROLO COMPACTADOR VIBRATÓRIO TANDEM AÇO LISO, POTÊNCIA 58 HP, PESO SEM/COM LASTRO 6,5 / 9,4 T, LARGURA DE TRABALHO 1,2 M - CHI DIURNO. AF_06/2014</v>
          </cell>
          <cell r="D6581" t="str">
            <v>CHI</v>
          </cell>
          <cell r="E6581">
            <v>63.94</v>
          </cell>
          <cell r="F6581">
            <v>65.930000000000007</v>
          </cell>
        </row>
        <row r="6582">
          <cell r="B6582">
            <v>5867</v>
          </cell>
          <cell r="C6582" t="str">
            <v>ROLO COMPACTADOR VIBRATÓRIO TANDEM AÇO LISO, POTÊNCIA 58 HP, PESO SEM/COM LASTRO 6,5 / 9,4 T, LARGURA DE TRABALHO 1,2 M - CHP DIURNO. AF_06/2014</v>
          </cell>
          <cell r="D6582" t="str">
            <v>CHP</v>
          </cell>
          <cell r="E6582">
            <v>147.77000000000001</v>
          </cell>
          <cell r="F6582">
            <v>149.76</v>
          </cell>
        </row>
        <row r="6583">
          <cell r="B6583">
            <v>95271</v>
          </cell>
          <cell r="C6583" t="str">
            <v>RÉGUA VIBRATÓRIA DUPLA PARA CONCRETO, PESO DE 60KG, COMPRIMENTO 4 M, COM MOTOR A GASOLINA, POTÊNCIA 5,5 HP - CHI DIURNO. AF_09/2016</v>
          </cell>
          <cell r="D6583" t="str">
            <v>CHI</v>
          </cell>
          <cell r="E6583">
            <v>0.67</v>
          </cell>
          <cell r="F6583">
            <v>0.67</v>
          </cell>
        </row>
        <row r="6584">
          <cell r="B6584">
            <v>95270</v>
          </cell>
          <cell r="C6584" t="str">
            <v>RÉGUA VIBRATÓRIA DUPLA PARA CONCRETO, PESO DE 60KG, COMPRIMENTO 4 M, COM MOTOR A GASOLINA, POTÊNCIA 5,5 HP - CHP DIURNO. AF_09/2016</v>
          </cell>
          <cell r="D6584" t="str">
            <v>CHP</v>
          </cell>
          <cell r="E6584">
            <v>10.47</v>
          </cell>
          <cell r="F6584">
            <v>10.47</v>
          </cell>
        </row>
        <row r="6585">
          <cell r="B6585">
            <v>91693</v>
          </cell>
          <cell r="C6585" t="str">
            <v>SERRA CIRCULAR DE BANCADA COM MOTOR ELÉTRICO POTÊNCIA DE 5HP, COM COIFA PARA DISCO 10" - CHI DIURNO. AF_08/2015</v>
          </cell>
          <cell r="D6585" t="str">
            <v>CHI</v>
          </cell>
          <cell r="E6585">
            <v>22.48</v>
          </cell>
          <cell r="F6585">
            <v>24.46</v>
          </cell>
        </row>
        <row r="6586">
          <cell r="B6586">
            <v>91692</v>
          </cell>
          <cell r="C6586" t="str">
            <v>SERRA CIRCULAR DE BANCADA COM MOTOR ELÉTRICO POTÊNCIA DE 5HP, COM COIFA PARA DISCO 10" - CHP DIURNO. AF_08/2015</v>
          </cell>
          <cell r="D6586" t="str">
            <v>CHP</v>
          </cell>
          <cell r="E6586">
            <v>23.84</v>
          </cell>
          <cell r="F6586">
            <v>25.82</v>
          </cell>
        </row>
        <row r="6587">
          <cell r="B6587">
            <v>102929</v>
          </cell>
          <cell r="C6587" t="str">
            <v>SERRA FITA HORIZONTAL, ELÉTRICA, COM CONTROLE HIDRÁULICO, PAINEL DE COMANDO EM 24 V, MOTOR ELÉTRICO 1,5 CV, DIMENSÕES DA FITA 3880 X 27 X 0,9 MM, TRIFÁSICA - CHI DIURNO. AF_05/2023</v>
          </cell>
          <cell r="D6587" t="str">
            <v>CHI</v>
          </cell>
          <cell r="E6587">
            <v>0</v>
          </cell>
          <cell r="F6587">
            <v>0</v>
          </cell>
        </row>
        <row r="6588">
          <cell r="B6588">
            <v>102928</v>
          </cell>
          <cell r="C6588" t="str">
            <v>SERRA FITA HORIZONTAL, ELÉTRICA, COM CONTROLE HIDRÁULICO, PAINEL DE COMANDO EM 24 V, MOTOR ELÉTRICO 1,5 CV, DIMENSÕES DA FITA 3880 X 27 X 0,9 MM, TRIFÁSICA - CHP DIURNO. AF_05/2023</v>
          </cell>
          <cell r="D6588" t="str">
            <v>CHP</v>
          </cell>
          <cell r="E6588">
            <v>0</v>
          </cell>
          <cell r="F6588">
            <v>0</v>
          </cell>
        </row>
        <row r="6589">
          <cell r="B6589">
            <v>95140</v>
          </cell>
          <cell r="C6589" t="str">
            <v>TALHA MANUAL DE CORRENTE, CAPACIDADE DE 2 TON. COM ELEVAÇÃO DE 3 M - CHI DIURNO. AF_07/2016</v>
          </cell>
          <cell r="D6589" t="str">
            <v>CHI</v>
          </cell>
          <cell r="E6589">
            <v>0.05</v>
          </cell>
          <cell r="F6589">
            <v>0.05</v>
          </cell>
        </row>
        <row r="6590">
          <cell r="B6590">
            <v>95139</v>
          </cell>
          <cell r="C6590" t="str">
            <v>TALHA MANUAL DE CORRENTE, CAPACIDADE DE 2 TON. COM ELEVAÇÃO DE 3 M - CHP DIURNO. AF_07/2016</v>
          </cell>
          <cell r="D6590" t="str">
            <v>CHP</v>
          </cell>
          <cell r="E6590">
            <v>0.08</v>
          </cell>
          <cell r="F6590">
            <v>0.08</v>
          </cell>
        </row>
        <row r="6591">
          <cell r="B6591">
            <v>89027</v>
          </cell>
          <cell r="C6591" t="str">
            <v>TANQUE DE ASFALTO ESTACIONÁRIO COM MAÇARICO, CAPACIDADE 20.000 L - CHI DIURNO. AF_05/2023</v>
          </cell>
          <cell r="D6591" t="str">
            <v>CHI</v>
          </cell>
          <cell r="E6591">
            <v>5.14</v>
          </cell>
          <cell r="F6591">
            <v>5.14</v>
          </cell>
        </row>
        <row r="6592">
          <cell r="B6592">
            <v>89028</v>
          </cell>
          <cell r="C6592" t="str">
            <v>TANQUE DE ASFALTO ESTACIONÁRIO COM MAÇARICO, CAPACIDADE 20.000 L - CHP DIURNO. AF_05/2023</v>
          </cell>
          <cell r="D6592" t="str">
            <v>CHP</v>
          </cell>
          <cell r="E6592">
            <v>189.65</v>
          </cell>
          <cell r="F6592">
            <v>189.65</v>
          </cell>
        </row>
        <row r="6593">
          <cell r="B6593">
            <v>7031</v>
          </cell>
          <cell r="C6593" t="str">
            <v>TANQUE DE ASFALTO ESTACIONÁRIO COM SERPENTINA, CAPACIDADE 30.000 L - CHI DIURNO. AF_05/2023</v>
          </cell>
          <cell r="D6593" t="str">
            <v>CHI</v>
          </cell>
          <cell r="E6593">
            <v>6.33</v>
          </cell>
          <cell r="F6593">
            <v>6.33</v>
          </cell>
        </row>
        <row r="6594">
          <cell r="B6594">
            <v>7030</v>
          </cell>
          <cell r="C6594" t="str">
            <v>TANQUE DE ASFALTO ESTACIONÁRIO COM SERPENTINA, CAPACIDADE 30.000 L - CHP DIURNO. AF_05/2023</v>
          </cell>
          <cell r="D6594" t="str">
            <v>CHP</v>
          </cell>
          <cell r="E6594">
            <v>281.81</v>
          </cell>
          <cell r="F6594">
            <v>281.81</v>
          </cell>
        </row>
        <row r="6595">
          <cell r="B6595">
            <v>102947</v>
          </cell>
          <cell r="C6595" t="str">
            <v>TARTARUGA DE OXICORTE CG1, MONOFÁSICA, 220 V, FREQUÊNCIA 50 HZ, VELOCIDADE DE CORTE (MM/MIN) 50 A 750, DIÂMETRO MÍNIMO DO COMPASSO MM 200 - CHI DIURNO. AF_05/2023</v>
          </cell>
          <cell r="D6595" t="str">
            <v>CHI</v>
          </cell>
          <cell r="E6595">
            <v>0</v>
          </cell>
          <cell r="F6595">
            <v>0</v>
          </cell>
        </row>
        <row r="6596">
          <cell r="B6596">
            <v>102946</v>
          </cell>
          <cell r="C6596" t="str">
            <v>TARTARUGA DE OXICORTE CG1, MONOFÁSICA, 220 V, FREQUÊNCIA 50 HZ, VELOCIDADE DE CORTE (MM/MIN) 50 A 750, DIÂMETRO MÍNIMO DO COMPASSO MM 200 - CHP DIURNO. AF_05/2023</v>
          </cell>
          <cell r="D6596" t="str">
            <v>CHP</v>
          </cell>
          <cell r="E6596">
            <v>0</v>
          </cell>
          <cell r="F6596">
            <v>0</v>
          </cell>
        </row>
        <row r="6597">
          <cell r="B6597">
            <v>104092</v>
          </cell>
          <cell r="C6597" t="str">
            <v>TERMOFUSORA PARA TUBOS E CONEXÕES EM PPR COM DIÂMETROS DE 20 A 63 MM, POTÊNCIA DE 800 W, TENSAO 220 V - CHI DIURNO. AF_05/2022</v>
          </cell>
          <cell r="D6597" t="str">
            <v>CHI</v>
          </cell>
          <cell r="E6597">
            <v>0.08</v>
          </cell>
          <cell r="F6597">
            <v>0.08</v>
          </cell>
        </row>
        <row r="6598">
          <cell r="B6598">
            <v>104091</v>
          </cell>
          <cell r="C6598" t="str">
            <v>TERMOFUSORA PARA TUBOS E CONEXÕES EM PPR COM DIÂMETROS DE 20 A 63 MM, POTÊNCIA DE 800 W, TENSAO 220 V - CHP DIURNO. AF_05/2022</v>
          </cell>
          <cell r="D6598" t="str">
            <v>CHP</v>
          </cell>
          <cell r="E6598">
            <v>0.8</v>
          </cell>
          <cell r="F6598">
            <v>0.8</v>
          </cell>
        </row>
        <row r="6599">
          <cell r="B6599">
            <v>104098</v>
          </cell>
          <cell r="C6599" t="str">
            <v>TERMOFUSORA PARA TUBOS E CONEXÕES EM PPR COM DIÂMETROS DE 75 A 110 MM, POTÊNCIA DE *1100* W, TENSÃO 220 V - CHI DIURNO. AF_05/2022</v>
          </cell>
          <cell r="D6599" t="str">
            <v>CHI</v>
          </cell>
          <cell r="E6599">
            <v>0.11</v>
          </cell>
          <cell r="F6599">
            <v>0.11</v>
          </cell>
        </row>
        <row r="6600">
          <cell r="B6600">
            <v>104097</v>
          </cell>
          <cell r="C6600" t="str">
            <v>TERMOFUSORA PARA TUBOS E CONEXÕES EM PPR COM DIÂMETROS DE 75 A 110 MM, POTÊNCIA DE *1100* W, TENSÃO 220 V - CHP DIURNO. AF_05/2022</v>
          </cell>
          <cell r="D6600" t="str">
            <v>CHP</v>
          </cell>
          <cell r="E6600">
            <v>1.1200000000000001</v>
          </cell>
          <cell r="F6600">
            <v>1.1200000000000001</v>
          </cell>
        </row>
        <row r="6601">
          <cell r="B6601">
            <v>102905</v>
          </cell>
          <cell r="C6601" t="str">
            <v>TORRE, COMPOSTA POR GUINCHO MECÂNICO, GUINCHO MANUAL, CABOS DE AÇO, PITEIRA E SOQUETE - CHI DIURNO. AF_05/2023</v>
          </cell>
          <cell r="D6601" t="str">
            <v>CHI</v>
          </cell>
          <cell r="E6601">
            <v>0</v>
          </cell>
          <cell r="F6601">
            <v>0</v>
          </cell>
        </row>
        <row r="6602">
          <cell r="B6602">
            <v>102904</v>
          </cell>
          <cell r="C6602" t="str">
            <v>TORRE, COMPOSTA POR GUINCHO MECÂNICO, GUINCHO MANUAL, CABOS DE AÇO, PITEIRA E SOQUETE - CHP DIURNO. AF_05/2023</v>
          </cell>
          <cell r="D6602" t="str">
            <v>CHP</v>
          </cell>
          <cell r="E6602">
            <v>0</v>
          </cell>
          <cell r="F6602">
            <v>0</v>
          </cell>
        </row>
        <row r="6603">
          <cell r="B6603">
            <v>89031</v>
          </cell>
          <cell r="C6603" t="str">
            <v>TRATOR DE ESTEIRAS, POTÊNCIA 100 HP, PESO OPERACIONAL 9,4 T, COM LÂMINA 2,19 M3 - CHI DIURNO. AF_06/2014</v>
          </cell>
          <cell r="D6603" t="str">
            <v>CHI</v>
          </cell>
          <cell r="E6603">
            <v>70.38</v>
          </cell>
          <cell r="F6603">
            <v>72.36</v>
          </cell>
        </row>
        <row r="6604">
          <cell r="B6604">
            <v>89032</v>
          </cell>
          <cell r="C6604" t="str">
            <v>TRATOR DE ESTEIRAS, POTÊNCIA 100 HP, PESO OPERACIONAL 9,4 T, COM LÂMINA 2,19 M3 - CHP DIURNO. AF_06/2014</v>
          </cell>
          <cell r="D6604" t="str">
            <v>CHP</v>
          </cell>
          <cell r="E6604">
            <v>195.65</v>
          </cell>
          <cell r="F6604">
            <v>197.63</v>
          </cell>
        </row>
        <row r="6605">
          <cell r="B6605">
            <v>88844</v>
          </cell>
          <cell r="C6605" t="str">
            <v>TRATOR DE ESTEIRAS, POTÊNCIA 125 HP, PESO OPERACIONAL 12,9 T, COM LÂMINA 2,7 M3 - CHI DIURNO. AF_10/2014</v>
          </cell>
          <cell r="D6605" t="str">
            <v>CHI</v>
          </cell>
          <cell r="E6605">
            <v>72.63</v>
          </cell>
          <cell r="F6605">
            <v>74.61</v>
          </cell>
        </row>
        <row r="6606">
          <cell r="B6606">
            <v>88843</v>
          </cell>
          <cell r="C6606" t="str">
            <v>TRATOR DE ESTEIRAS, POTÊNCIA 125 HP, PESO OPERACIONAL 12,9 T, COM LÂMINA 2,7 M3 - CHP DIURNO. AF_10/2014</v>
          </cell>
          <cell r="D6606" t="str">
            <v>CHP</v>
          </cell>
          <cell r="E6606">
            <v>217.16</v>
          </cell>
          <cell r="F6606">
            <v>219.14</v>
          </cell>
        </row>
        <row r="6607">
          <cell r="B6607">
            <v>5853</v>
          </cell>
          <cell r="C6607" t="str">
            <v>TRATOR DE ESTEIRAS, POTÊNCIA 150 HP, PESO OPERACIONAL 16,7 T, COM RODA MOTRIZ ELEVADA E LÂMINA 3,18 M3 - CHI DIURNO. AF_06/2014</v>
          </cell>
          <cell r="D6607" t="str">
            <v>CHI</v>
          </cell>
          <cell r="E6607">
            <v>84.62</v>
          </cell>
          <cell r="F6607">
            <v>86.6</v>
          </cell>
        </row>
        <row r="6608">
          <cell r="B6608">
            <v>5851</v>
          </cell>
          <cell r="C6608" t="str">
            <v>TRATOR DE ESTEIRAS, POTÊNCIA 150 HP, PESO OPERACIONAL 16,7 T, COM RODA MOTRIZ ELEVADA E LÂMINA 3,18 M3 - CHP DIURNO. AF_06/2014</v>
          </cell>
          <cell r="D6608" t="str">
            <v>CHP</v>
          </cell>
          <cell r="E6608">
            <v>260.45999999999998</v>
          </cell>
          <cell r="F6608">
            <v>262.44</v>
          </cell>
        </row>
        <row r="6609">
          <cell r="B6609">
            <v>5849</v>
          </cell>
          <cell r="C6609" t="str">
            <v>TRATOR DE ESTEIRAS, POTÊNCIA 170 HP, PESO OPERACIONAL 19 T, CAÇAMBA 5,2 M3 - CHI DIURNO. AF_06/2014</v>
          </cell>
          <cell r="D6609" t="str">
            <v>CHI</v>
          </cell>
          <cell r="E6609">
            <v>84.24</v>
          </cell>
          <cell r="F6609">
            <v>86.22</v>
          </cell>
        </row>
        <row r="6610">
          <cell r="B6610">
            <v>5847</v>
          </cell>
          <cell r="C6610" t="str">
            <v>TRATOR DE ESTEIRAS, POTÊNCIA 170 HP, PESO OPERACIONAL 19 T, CAÇAMBA 5,2 M3 - CHP DIURNO. AF_06/2014</v>
          </cell>
          <cell r="D6610" t="str">
            <v>CHP</v>
          </cell>
          <cell r="E6610">
            <v>272.76</v>
          </cell>
          <cell r="F6610">
            <v>274.74</v>
          </cell>
        </row>
        <row r="6611">
          <cell r="B6611">
            <v>5857</v>
          </cell>
          <cell r="C6611" t="str">
            <v>TRATOR DE ESTEIRAS, POTÊNCIA 347 HP, PESO OPERACIONAL 38,5 T, COM LÂMINA 8,70 M3 - CHI DIURNO. AF_06/2014</v>
          </cell>
          <cell r="D6611" t="str">
            <v>CHI</v>
          </cell>
          <cell r="E6611">
            <v>226.32</v>
          </cell>
          <cell r="F6611">
            <v>228.3</v>
          </cell>
        </row>
        <row r="6612">
          <cell r="B6612">
            <v>5855</v>
          </cell>
          <cell r="C6612" t="str">
            <v>TRATOR DE ESTEIRAS, POTÊNCIA 347 HP, PESO OPERACIONAL 38,5 T, COM LÂMINA 8,70 M3 - CHP DIURNO. AF_06/2014</v>
          </cell>
          <cell r="D6612" t="str">
            <v>CHP</v>
          </cell>
          <cell r="E6612">
            <v>707.4</v>
          </cell>
          <cell r="F6612">
            <v>709.38</v>
          </cell>
        </row>
        <row r="6613">
          <cell r="B6613">
            <v>96021</v>
          </cell>
          <cell r="C6613" t="str">
            <v>TRATOR DE PNEUS COM POTÊNCIA DE 122 CV, TRAÇÃO 4X4, COM GRADE DE DISCOS ACOPLADA - CHI DIURNO. AF_02/2017</v>
          </cell>
          <cell r="D6613" t="str">
            <v>CHI</v>
          </cell>
          <cell r="E6613">
            <v>51.17</v>
          </cell>
          <cell r="F6613">
            <v>53.15</v>
          </cell>
        </row>
        <row r="6614">
          <cell r="B6614">
            <v>96020</v>
          </cell>
          <cell r="C6614" t="str">
            <v>TRATOR DE PNEUS COM POTÊNCIA DE 122 CV, TRAÇÃO 4X4, COM GRADE DE DISCOS ACOPLADA - CHP DIURNO. AF_02/2017</v>
          </cell>
          <cell r="D6614" t="str">
            <v>CHP</v>
          </cell>
          <cell r="E6614">
            <v>177.66</v>
          </cell>
          <cell r="F6614">
            <v>179.64</v>
          </cell>
        </row>
        <row r="6615">
          <cell r="B6615">
            <v>96014</v>
          </cell>
          <cell r="C6615" t="str">
            <v>TRATOR DE PNEUS COM POTÊNCIA DE 122 CV, TRAÇÃO 4X4, COM VASSOURA MECÂNICA ACOPLADA - CHI DIURNO. AF_02/2017</v>
          </cell>
          <cell r="D6615" t="str">
            <v>CHI</v>
          </cell>
          <cell r="E6615">
            <v>51.44</v>
          </cell>
          <cell r="F6615">
            <v>53.42</v>
          </cell>
        </row>
        <row r="6616">
          <cell r="B6616">
            <v>96013</v>
          </cell>
          <cell r="C6616" t="str">
            <v>TRATOR DE PNEUS COM POTÊNCIA DE 122 CV, TRAÇÃO 4X4, COM VASSOURA MECÂNICA ACOPLADA - CHP DIURNO. AF_02/2017</v>
          </cell>
          <cell r="D6616" t="str">
            <v>CHP</v>
          </cell>
          <cell r="E6616">
            <v>178.16</v>
          </cell>
          <cell r="F6616">
            <v>180.14</v>
          </cell>
        </row>
        <row r="6617">
          <cell r="B6617">
            <v>96029</v>
          </cell>
          <cell r="C6617" t="str">
            <v>TRATOR DE PNEUS COM POTÊNCIA DE 85 CV, TRAÇÃO 4X4, COM GRADE DE DISCOS ACOPLADA - CHI DIURNO. AF_02/2017</v>
          </cell>
          <cell r="D6617" t="str">
            <v>CHI</v>
          </cell>
          <cell r="E6617">
            <v>44.63</v>
          </cell>
          <cell r="F6617">
            <v>46.61</v>
          </cell>
        </row>
        <row r="6618">
          <cell r="B6618">
            <v>96028</v>
          </cell>
          <cell r="C6618" t="str">
            <v>TRATOR DE PNEUS COM POTÊNCIA DE 85 CV, TRAÇÃO 4X4, COM GRADE DE DISCOS ACOPLADA - CHP DIURNO. AF_02/2017</v>
          </cell>
          <cell r="D6618" t="str">
            <v>CHP</v>
          </cell>
          <cell r="E6618">
            <v>134.66</v>
          </cell>
          <cell r="F6618">
            <v>136.63999999999999</v>
          </cell>
        </row>
        <row r="6619">
          <cell r="B6619">
            <v>96155</v>
          </cell>
          <cell r="C6619" t="str">
            <v>TRATOR DE PNEUS COM POTÊNCIA DE 85 CV, TRAÇÃO 4X4, COM VASSOURA MECÂNICA ACOPLADA - CHI DIURNO. AF_02/2017</v>
          </cell>
          <cell r="D6619" t="str">
            <v>CHI</v>
          </cell>
          <cell r="E6619">
            <v>44.9</v>
          </cell>
          <cell r="F6619">
            <v>46.88</v>
          </cell>
        </row>
        <row r="6620">
          <cell r="B6620">
            <v>96157</v>
          </cell>
          <cell r="C6620" t="str">
            <v>TRATOR DE PNEUS COM POTÊNCIA DE 85 CV, TRAÇÃO 4X4, COM VASSOURA MECÂNICA ACOPLADA - CHP DIURNO. AF_03/2017</v>
          </cell>
          <cell r="D6620" t="str">
            <v>CHP</v>
          </cell>
          <cell r="E6620">
            <v>135.16</v>
          </cell>
          <cell r="F6620">
            <v>137.13999999999999</v>
          </cell>
        </row>
        <row r="6621">
          <cell r="B6621">
            <v>5845</v>
          </cell>
          <cell r="C6621" t="str">
            <v>TRATOR DE PNEUS, POTÊNCIA 122 CV, TRAÇÃO 4X4, PESO COM LASTRO DE 4.510 KG - CHI DIURNO. AF_06/2014</v>
          </cell>
          <cell r="D6621" t="str">
            <v>CHI</v>
          </cell>
          <cell r="E6621">
            <v>46.83</v>
          </cell>
          <cell r="F6621">
            <v>48.81</v>
          </cell>
        </row>
        <row r="6622">
          <cell r="B6622">
            <v>5843</v>
          </cell>
          <cell r="C6622" t="str">
            <v>TRATOR DE PNEUS, POTÊNCIA 122 CV, TRAÇÃO 4X4, PESO COM LASTRO DE 4.510 KG - CHP DIURNO. AF_06/2014</v>
          </cell>
          <cell r="D6622" t="str">
            <v>CHP</v>
          </cell>
          <cell r="E6622">
            <v>169.55</v>
          </cell>
          <cell r="F6622">
            <v>171.53</v>
          </cell>
        </row>
        <row r="6623">
          <cell r="B6623">
            <v>89036</v>
          </cell>
          <cell r="C6623" t="str">
            <v>TRATOR DE PNEUS, POTÊNCIA 85 CV, TRAÇÃO 4X4, PESO COM LASTRO DE 4.675 KG - CHI DIURNO. AF_06/2014</v>
          </cell>
          <cell r="D6623" t="str">
            <v>CHI</v>
          </cell>
          <cell r="E6623">
            <v>40.26</v>
          </cell>
          <cell r="F6623">
            <v>42.24</v>
          </cell>
        </row>
        <row r="6624">
          <cell r="B6624">
            <v>89035</v>
          </cell>
          <cell r="C6624" t="str">
            <v>TRATOR DE PNEUS, POTÊNCIA 85 CV, TRAÇÃO 4X4, PESO COM LASTRO DE 4.675 KG - CHP DIURNO. AF_06/2014</v>
          </cell>
          <cell r="D6624" t="str">
            <v>CHP</v>
          </cell>
          <cell r="E6624">
            <v>126.52</v>
          </cell>
          <cell r="F6624">
            <v>128.5</v>
          </cell>
        </row>
        <row r="6625">
          <cell r="B6625">
            <v>102911</v>
          </cell>
          <cell r="C6625" t="str">
            <v>UNIDADE DOSADORA AIRLESS TIPO HOT SPRAY - CHI DIURNO. AF_05/2023</v>
          </cell>
          <cell r="D6625" t="str">
            <v>CHI</v>
          </cell>
          <cell r="E6625">
            <v>0</v>
          </cell>
          <cell r="F6625">
            <v>0</v>
          </cell>
        </row>
        <row r="6626">
          <cell r="B6626">
            <v>102910</v>
          </cell>
          <cell r="C6626" t="str">
            <v>UNIDADE DOSADORA AIRLESS TIPO HOT SPRAY - CHP DIURNO. AF_05/2023</v>
          </cell>
          <cell r="D6626" t="str">
            <v>CHP</v>
          </cell>
          <cell r="E6626">
            <v>0</v>
          </cell>
          <cell r="F6626">
            <v>0</v>
          </cell>
        </row>
        <row r="6627">
          <cell r="B6627">
            <v>93440</v>
          </cell>
          <cell r="C6627" t="str">
            <v>USINA DE ASFALTO À FRIO, CAPACIDADE DE 40 A 60 TON/HORA, ELÉTRICA POTÊNCIA 30 CV - CHI DIURNO. AF_05/2023</v>
          </cell>
          <cell r="D6627" t="str">
            <v>CHI</v>
          </cell>
          <cell r="E6627">
            <v>123.74</v>
          </cell>
          <cell r="F6627">
            <v>133.04</v>
          </cell>
        </row>
        <row r="6628">
          <cell r="B6628">
            <v>93439</v>
          </cell>
          <cell r="C6628" t="str">
            <v>USINA DE ASFALTO À FRIO, CAPACIDADE DE 40 A 60 TON/HORA, ELÉTRICA POTÊNCIA 30 CV - CHP DIURNO. AF_05/2023</v>
          </cell>
          <cell r="D6628" t="str">
            <v>CHP</v>
          </cell>
          <cell r="E6628">
            <v>251.97</v>
          </cell>
          <cell r="F6628">
            <v>261.27</v>
          </cell>
        </row>
        <row r="6629">
          <cell r="B6629">
            <v>100648</v>
          </cell>
          <cell r="C6629" t="str">
            <v>USINA DE ASFALTO, TIPO GRAVIMÉTRICA, PROD 150 TON/HORA - CHI DIURNO. AF_12/2019</v>
          </cell>
          <cell r="D6629" t="str">
            <v>CHI</v>
          </cell>
          <cell r="E6629">
            <v>590.54</v>
          </cell>
          <cell r="F6629">
            <v>593</v>
          </cell>
        </row>
        <row r="6630">
          <cell r="B6630">
            <v>100647</v>
          </cell>
          <cell r="C6630" t="str">
            <v>USINA DE ASFALTO, TIPO GRAVIMÉTRICA, PROD 150 TON/HORA - CHP DIURNO. AF_12/2019</v>
          </cell>
          <cell r="D6630" t="str">
            <v>CHP</v>
          </cell>
          <cell r="E6630">
            <v>6921.78</v>
          </cell>
          <cell r="F6630">
            <v>6924.24</v>
          </cell>
        </row>
        <row r="6631">
          <cell r="B6631">
            <v>5829</v>
          </cell>
          <cell r="C6631" t="str">
            <v>USINA DE CONCRETO FIXA, CAPACIDADE NOMINAL DE 90 A 120 M3/H, SEM SILO - CHI DIURNO. AF_07/2016</v>
          </cell>
          <cell r="D6631" t="str">
            <v>CHI</v>
          </cell>
          <cell r="E6631">
            <v>154.16999999999999</v>
          </cell>
          <cell r="F6631">
            <v>163.47</v>
          </cell>
        </row>
        <row r="6632">
          <cell r="B6632">
            <v>5823</v>
          </cell>
          <cell r="C6632" t="str">
            <v>USINA DE CONCRETO FIXA, CAPACIDADE NOMINAL DE 90 A 120 M3/H, SEM SILO - CHP DIURNO. AF_07/2016</v>
          </cell>
          <cell r="D6632" t="str">
            <v>CHP</v>
          </cell>
          <cell r="E6632">
            <v>212.4</v>
          </cell>
          <cell r="F6632">
            <v>221.7</v>
          </cell>
        </row>
        <row r="6633">
          <cell r="B6633">
            <v>5884</v>
          </cell>
          <cell r="C6633" t="str">
            <v>USINA DE LAMA ASFÁLTICA, PROD 30 A 50 T/H, SILO DE AGREGADO 7 M3, RESERVATÓRIOS PARA EMULSÃO E ÁGUA DE 2,3 M3 CADA, MISTURADOR TIPO PUG MILL A SER MONTADO SOBRE CAMINHÃO - CHI DIURNO. AF_10/2014</v>
          </cell>
          <cell r="D6633" t="str">
            <v>CHI</v>
          </cell>
          <cell r="E6633">
            <v>53.44</v>
          </cell>
          <cell r="F6633">
            <v>55.15</v>
          </cell>
        </row>
        <row r="6634">
          <cell r="B6634">
            <v>5882</v>
          </cell>
          <cell r="C6634" t="str">
            <v>USINA DE LAMA ASFÁLTICA, PROD 30 A 50 T/H, SILO DE AGREGADO 7 M3, RESERVATÓRIOS PARA EMULSÃO E ÁGUA DE 2,3 M3 CADA, MISTURADOR TIPO PUG MILL A SER MONTADO SOBRE CAMINHÃO - CHP DIURNO. AF_10/2014</v>
          </cell>
          <cell r="D6634" t="str">
            <v>CHP</v>
          </cell>
          <cell r="E6634">
            <v>125.21</v>
          </cell>
          <cell r="F6634">
            <v>126.92</v>
          </cell>
        </row>
        <row r="6635">
          <cell r="B6635">
            <v>100642</v>
          </cell>
          <cell r="C6635" t="str">
            <v>USINA DE MISTURA ASFÁLTICA À QUENTE, TIPO CONTRA FLUXO, PROD 100 A 140 TON/HORA - CHI DIURNO. AF_12/2019</v>
          </cell>
          <cell r="D6635" t="str">
            <v>CHI</v>
          </cell>
          <cell r="E6635">
            <v>292.66000000000003</v>
          </cell>
          <cell r="F6635">
            <v>295.12</v>
          </cell>
        </row>
        <row r="6636">
          <cell r="B6636">
            <v>100641</v>
          </cell>
          <cell r="C6636" t="str">
            <v>USINA DE MISTURA ASFÁLTICA À QUENTE, TIPO CONTRA FLUXO, PROD 100 A 140 TON/HORA - CHP DIURNO. AF_12/2019</v>
          </cell>
          <cell r="D6636" t="str">
            <v>CHP</v>
          </cell>
          <cell r="E6636">
            <v>5076.0200000000004</v>
          </cell>
          <cell r="F6636">
            <v>5078.4799999999996</v>
          </cell>
        </row>
        <row r="6637">
          <cell r="B6637">
            <v>93434</v>
          </cell>
          <cell r="C6637" t="str">
            <v>USINA DE MISTURA ASFÁLTICA À QUENTE, TIPO CONTRA FLUXO, PROD 40 A 80 TON/HORA - CHI DIURNO. AF_05/2023</v>
          </cell>
          <cell r="D6637" t="str">
            <v>CHI</v>
          </cell>
          <cell r="E6637">
            <v>328.16</v>
          </cell>
          <cell r="F6637">
            <v>337.46</v>
          </cell>
        </row>
        <row r="6638">
          <cell r="B6638">
            <v>93433</v>
          </cell>
          <cell r="C6638" t="str">
            <v>USINA DE MISTURA ASFÁLTICA À QUENTE, TIPO CONTRA FLUXO, PROD 40 A 80 TON/HORA - CHP DIURNO. AF_05/2023</v>
          </cell>
          <cell r="D6638" t="str">
            <v>CHP</v>
          </cell>
          <cell r="E6638">
            <v>2799.8</v>
          </cell>
          <cell r="F6638">
            <v>2809.1</v>
          </cell>
        </row>
        <row r="6639">
          <cell r="B6639">
            <v>95122</v>
          </cell>
          <cell r="C6639" t="str">
            <v>USINA MISTURADORA DE SOLOS, CAPACIDADE DE 200 A 500 TON/H, POTENCIA 75KW - CHI DIURNO. AF_07/2016</v>
          </cell>
          <cell r="D6639" t="str">
            <v>CHI</v>
          </cell>
          <cell r="E6639">
            <v>211</v>
          </cell>
          <cell r="F6639">
            <v>220.3</v>
          </cell>
        </row>
        <row r="6640">
          <cell r="B6640">
            <v>95121</v>
          </cell>
          <cell r="C6640" t="str">
            <v>USINA MISTURADORA DE SOLOS, CAPACIDADE DE 200 A 500 TON/H, POTENCIA 75KW - CHP DIURNO. AF_07/2016</v>
          </cell>
          <cell r="D6640" t="str">
            <v>CHP</v>
          </cell>
          <cell r="E6640">
            <v>354.68</v>
          </cell>
          <cell r="F6640">
            <v>363.98</v>
          </cell>
        </row>
        <row r="6641">
          <cell r="B6641">
            <v>103662</v>
          </cell>
          <cell r="C6641" t="str">
            <v>VARREDEIRA DE GRAMA SINTÉTICA A GASOLINA, 2,4 CV, 4 TEMPOS - CHI DIURNO. AF_05/2023</v>
          </cell>
          <cell r="D6641" t="str">
            <v>CHI</v>
          </cell>
          <cell r="E6641">
            <v>0</v>
          </cell>
          <cell r="F6641">
            <v>0</v>
          </cell>
        </row>
        <row r="6642">
          <cell r="B6642">
            <v>103661</v>
          </cell>
          <cell r="C6642" t="str">
            <v>VARREDEIRA DE GRAMA SINTÉTICA A GASOLINA, 2,4 CV, 4 TEMPOS - CHP DIURNO. AF_05/2023</v>
          </cell>
          <cell r="D6642" t="str">
            <v>CHP</v>
          </cell>
          <cell r="E6642">
            <v>0</v>
          </cell>
          <cell r="F6642">
            <v>0</v>
          </cell>
        </row>
        <row r="6643">
          <cell r="B6643">
            <v>5841</v>
          </cell>
          <cell r="C6643" t="str">
            <v>VASSOURA MECÂNICA REBOCÁVEL COM ESCOVA CILÍNDRICA, LARGURA ÚTIL DE VARRIMENTO DE 2,44 M - CHI DIURNO. AF_06/2014</v>
          </cell>
          <cell r="D6643" t="str">
            <v>CHI</v>
          </cell>
          <cell r="E6643">
            <v>4.8499999999999996</v>
          </cell>
          <cell r="F6643">
            <v>4.8499999999999996</v>
          </cell>
        </row>
        <row r="6644">
          <cell r="B6644">
            <v>5839</v>
          </cell>
          <cell r="C6644" t="str">
            <v>VASSOURA MECÂNICA REBOCÁVEL COM ESCOVA CILÍNDRICA, LARGURA ÚTIL DE VARRIMENTO DE 2,44 M - CHP DIURNO. AF_06/2014</v>
          </cell>
          <cell r="D6644" t="str">
            <v>CHP</v>
          </cell>
          <cell r="E6644">
            <v>9.65</v>
          </cell>
          <cell r="F6644">
            <v>9.65</v>
          </cell>
        </row>
        <row r="6645">
          <cell r="B6645">
            <v>90587</v>
          </cell>
          <cell r="C6645" t="str">
            <v>VIBRADOR DE IMERSÃO, DIÂMETRO DE PONTEIRA 45MM, MOTOR ELÉTRICO TRIFÁSICO POTÊNCIA DE 2 CV - CHI DIURNO. AF_06/2015</v>
          </cell>
          <cell r="D6645" t="str">
            <v>CHI</v>
          </cell>
          <cell r="E6645">
            <v>0.53</v>
          </cell>
          <cell r="F6645">
            <v>0.53</v>
          </cell>
        </row>
        <row r="6646">
          <cell r="B6646">
            <v>90586</v>
          </cell>
          <cell r="C6646" t="str">
            <v>VIBRADOR DE IMERSÃO, DIÂMETRO DE PONTEIRA 45MM, MOTOR ELÉTRICO TRIFÁSICO POTÊNCIA DE 2 CV - CHP DIURNO. AF_06/2015</v>
          </cell>
          <cell r="D6646" t="str">
            <v>CHP</v>
          </cell>
          <cell r="E6646">
            <v>1.35</v>
          </cell>
          <cell r="F6646">
            <v>1.35</v>
          </cell>
        </row>
        <row r="6647">
          <cell r="B6647">
            <v>5837</v>
          </cell>
          <cell r="C6647" t="str">
            <v>VIBROACABADORA DE ASFALTO SOBRE ESTEIRAS, LARGURA DE PAVIMENTAÇÃO 1,90 M A 5,30 M, POTÊNCIA 105 HP CAPACIDADE 450 T/H - CHI DIURNO. AF_11/2014</v>
          </cell>
          <cell r="D6647" t="str">
            <v>CHI</v>
          </cell>
          <cell r="E6647">
            <v>136.37</v>
          </cell>
          <cell r="F6647">
            <v>138.44</v>
          </cell>
        </row>
        <row r="6648">
          <cell r="B6648">
            <v>5835</v>
          </cell>
          <cell r="C6648" t="str">
            <v>VIBROACABADORA DE ASFALTO SOBRE ESTEIRAS, LARGURA DE PAVIMENTAÇÃO 1,90 M A 5,30 M, POTÊNCIA 105 HP CAPACIDADE 450 T/H - CHP DIURNO. AF_11/2014</v>
          </cell>
          <cell r="D6648" t="str">
            <v>CHP</v>
          </cell>
          <cell r="E6648">
            <v>364.52</v>
          </cell>
          <cell r="F6648">
            <v>366.59</v>
          </cell>
        </row>
        <row r="6649">
          <cell r="B6649">
            <v>89257</v>
          </cell>
          <cell r="C6649" t="str">
            <v>VIBROACABADORA DE ASFALTO SOBRE ESTEIRAS, LARGURA DE PAVIMENTAÇÃO 2,13 M A 4,55 M, POTÊNCIA 100 HP CAPACIDADE 400 T/H - CHP DIURNO. AF_11/2014</v>
          </cell>
          <cell r="D6649" t="str">
            <v>CHP</v>
          </cell>
          <cell r="E6649">
            <v>315.33</v>
          </cell>
          <cell r="F6649">
            <v>317.39999999999998</v>
          </cell>
        </row>
        <row r="6650">
          <cell r="B6650">
            <v>89258</v>
          </cell>
          <cell r="C6650" t="str">
            <v>VIBROACABADORA DE ASFALTO SOBRE ESTEIRAS, LARGURA DE PAVIMENTAÇÃO 2,13 M A 4,55 M, POTÊNCIA 100 HP, CAPACIDADE 400 T/H - CHI DIURNO. AF_11/2014</v>
          </cell>
          <cell r="D6650" t="str">
            <v>CHI</v>
          </cell>
          <cell r="E6650">
            <v>115.94</v>
          </cell>
          <cell r="F6650">
            <v>118.01</v>
          </cell>
        </row>
        <row r="6651">
          <cell r="B6651">
            <v>97621</v>
          </cell>
          <cell r="C6651" t="str">
            <v>DEMOLIÇÃO DE ALVENARIA DE BLOCO FURADO, DE FORMA MANUAL, COM REAPROVEITAMENTO. AF_09/2023</v>
          </cell>
          <cell r="D6651" t="str">
            <v>M3</v>
          </cell>
          <cell r="E6651">
            <v>114.61</v>
          </cell>
          <cell r="F6651">
            <v>123.97</v>
          </cell>
        </row>
        <row r="6652">
          <cell r="B6652">
            <v>97622</v>
          </cell>
          <cell r="C6652" t="str">
            <v>DEMOLIÇÃO DE ALVENARIA DE BLOCO FURADO, DE FORMA MANUAL, SEM REAPROVEITAMENTO. AF_09/2023</v>
          </cell>
          <cell r="D6652" t="str">
            <v>M3</v>
          </cell>
          <cell r="E6652">
            <v>55.86</v>
          </cell>
          <cell r="F6652">
            <v>60.42</v>
          </cell>
        </row>
        <row r="6653">
          <cell r="B6653">
            <v>97623</v>
          </cell>
          <cell r="C6653" t="str">
            <v>DEMOLIÇÃO DE ALVENARIA DE TIJOLO MACIÇO, DE FORMA MANUAL, COM REAPROVEITAMENTO. AF_09/2023</v>
          </cell>
          <cell r="D6653" t="str">
            <v>M3</v>
          </cell>
          <cell r="E6653">
            <v>171.11</v>
          </cell>
          <cell r="F6653">
            <v>185.08</v>
          </cell>
        </row>
        <row r="6654">
          <cell r="B6654">
            <v>97624</v>
          </cell>
          <cell r="C6654" t="str">
            <v>DEMOLIÇÃO DE ALVENARIA DE TIJOLO MACIÇO, DE FORMA MANUAL, SEM REAPROVEITAMENTO. AF_09/2023</v>
          </cell>
          <cell r="D6654" t="str">
            <v>M3</v>
          </cell>
          <cell r="E6654">
            <v>105.02</v>
          </cell>
          <cell r="F6654">
            <v>113.59</v>
          </cell>
        </row>
        <row r="6655">
          <cell r="B6655">
            <v>97625</v>
          </cell>
          <cell r="C6655" t="str">
            <v>DEMOLIÇÃO DE ALVENARIA PARA QUALQUER TIPO DE BLOCO, DE FORMA MECANIZADA, SEM REAPROVEITAMENTO. AF_09/2023</v>
          </cell>
          <cell r="D6655" t="str">
            <v>M3</v>
          </cell>
          <cell r="E6655">
            <v>49.35</v>
          </cell>
          <cell r="F6655">
            <v>50.13</v>
          </cell>
        </row>
        <row r="6656">
          <cell r="B6656">
            <v>104791</v>
          </cell>
          <cell r="C6656" t="str">
            <v>DEMOLIÇÃO DE ARGAMASSAS, DE FORMA DE FORMA MECANIZADA COM MARTELETE, SEM REAPROVEITAMENTO. AF_09/2023</v>
          </cell>
          <cell r="D6656" t="str">
            <v>M2</v>
          </cell>
          <cell r="E6656">
            <v>5.44</v>
          </cell>
          <cell r="F6656">
            <v>5.87</v>
          </cell>
        </row>
        <row r="6657">
          <cell r="B6657">
            <v>97631</v>
          </cell>
          <cell r="C6657" t="str">
            <v>DEMOLIÇÃO DE ARGAMASSAS, DE FORMA MANUAL, SEM REAPROVEITAMENTO. AF_09/2023</v>
          </cell>
          <cell r="D6657" t="str">
            <v>M2</v>
          </cell>
          <cell r="E6657">
            <v>11.22</v>
          </cell>
          <cell r="F6657">
            <v>12.14</v>
          </cell>
        </row>
        <row r="6658">
          <cell r="B6658">
            <v>97630</v>
          </cell>
          <cell r="C6658" t="str">
            <v>DEMOLIÇÃO DE ESTRUTURAS DE CONCRETO ARMADO EM GERAL, DE FORMA MECANIZADA COM ROMPEDOR ACOPLADO EM ESCAVADEIRA HIDRÁULICA, SEM REAPROVEITAMENTO. AF_09/2023</v>
          </cell>
          <cell r="D6658" t="str">
            <v>M3</v>
          </cell>
          <cell r="E6658">
            <v>0</v>
          </cell>
          <cell r="F6658">
            <v>0</v>
          </cell>
        </row>
        <row r="6659">
          <cell r="B6659">
            <v>104796</v>
          </cell>
          <cell r="C6659" t="str">
            <v>DEMOLIÇÃO DE GUIAS, SARJETAS OU SARJETÕES, DE FORMA MECANIZADA, SEM REAPROVEITAMENTO. AF_09/2023</v>
          </cell>
          <cell r="D6659" t="str">
            <v>M</v>
          </cell>
          <cell r="E6659">
            <v>13.15</v>
          </cell>
          <cell r="F6659">
            <v>13.94</v>
          </cell>
        </row>
        <row r="6660">
          <cell r="B6660">
            <v>97628</v>
          </cell>
          <cell r="C6660" t="str">
            <v>DEMOLIÇÃO DE LAJES, EM CONCRETO ARMADO, DE FORMA MANUAL, SEM REAPROVEITAMENTO. AF_09/2023</v>
          </cell>
          <cell r="D6660" t="str">
            <v>M3</v>
          </cell>
          <cell r="E6660">
            <v>261.45999999999998</v>
          </cell>
          <cell r="F6660">
            <v>282.8</v>
          </cell>
        </row>
        <row r="6661">
          <cell r="B6661">
            <v>97629</v>
          </cell>
          <cell r="C6661" t="str">
            <v>DEMOLIÇÃO DE LAJES, EM CONCRETO ARMADO, DE FORMA MECANIZADA COM MARTELETE, SEM REAPROVEITAMENTO. AF_09/2023</v>
          </cell>
          <cell r="D6661" t="str">
            <v>M3</v>
          </cell>
          <cell r="E6661">
            <v>73.989999999999995</v>
          </cell>
          <cell r="F6661">
            <v>79.69</v>
          </cell>
        </row>
        <row r="6662">
          <cell r="B6662">
            <v>97626</v>
          </cell>
          <cell r="C6662" t="str">
            <v>DEMOLIÇÃO DE PILARES E VIGAS EM CONCRETO ARMADO, DE FORMA MANUAL, SEM REAPROVEITAMENTO. AF_09/2023</v>
          </cell>
          <cell r="D6662" t="str">
            <v>M3</v>
          </cell>
          <cell r="E6662">
            <v>561.4</v>
          </cell>
          <cell r="F6662">
            <v>607.20000000000005</v>
          </cell>
        </row>
        <row r="6663">
          <cell r="B6663">
            <v>97627</v>
          </cell>
          <cell r="C6663" t="str">
            <v>DEMOLIÇÃO DE PILARES E VIGAS EM CONCRETO ARMADO, DE FORMA MECANIZADA COM MARTELETE, SEM REAPROVEITAMENTO. AF_09/2023</v>
          </cell>
          <cell r="D6663" t="str">
            <v>M3</v>
          </cell>
          <cell r="E6663">
            <v>158.9</v>
          </cell>
          <cell r="F6663">
            <v>171.12</v>
          </cell>
        </row>
        <row r="6664">
          <cell r="B6664">
            <v>104789</v>
          </cell>
          <cell r="C6664" t="str">
            <v>DEMOLIÇÃO DE PISO DE CONCRETO SIMPLES, DE FORMA MANUAL, SEM REAPROVEITAMENTO. AF_09/2023</v>
          </cell>
          <cell r="D6664" t="str">
            <v>M3</v>
          </cell>
          <cell r="E6664">
            <v>196.59</v>
          </cell>
          <cell r="F6664">
            <v>212.63</v>
          </cell>
        </row>
        <row r="6665">
          <cell r="B6665">
            <v>104790</v>
          </cell>
          <cell r="C6665" t="str">
            <v>DEMOLIÇÃO DE PISO DE CONCRETO SIMPLES, DE FORMA MECANIZADA COM MARTELETE, SEM REAPROVEITAMENTO. AF_09/2023</v>
          </cell>
          <cell r="D6665" t="str">
            <v>M3</v>
          </cell>
          <cell r="E6665">
            <v>101.47</v>
          </cell>
          <cell r="F6665">
            <v>105.74</v>
          </cell>
        </row>
        <row r="6666">
          <cell r="B6666">
            <v>97633</v>
          </cell>
          <cell r="C6666" t="str">
            <v>DEMOLIÇÃO DE REVESTIMENTO CERÂMICO, DE FORMA MANUAL, SEM REAPROVEITAMENTO. AF_09/2023</v>
          </cell>
          <cell r="D6666" t="str">
            <v>M2</v>
          </cell>
          <cell r="E6666">
            <v>22.4</v>
          </cell>
          <cell r="F6666">
            <v>24.24</v>
          </cell>
        </row>
        <row r="6667">
          <cell r="B6667">
            <v>97634</v>
          </cell>
          <cell r="C6667" t="str">
            <v>DEMOLIÇÃO DE REVESTIMENTO CERÂMICO, DE FORMA MECANIZADA COM MARTELETE, SEM REAPROVEITAMENTO. AF_09/2023</v>
          </cell>
          <cell r="D6667" t="str">
            <v>M2</v>
          </cell>
          <cell r="E6667">
            <v>6.19</v>
          </cell>
          <cell r="F6667">
            <v>6.69</v>
          </cell>
        </row>
        <row r="6668">
          <cell r="B6668">
            <v>97632</v>
          </cell>
          <cell r="C6668" t="str">
            <v>DEMOLIÇÃO DE RODAPÉ CERÂMICO, DE FORMA MANUAL, SEM REAPROVEITAMENTO. AF_09/2023</v>
          </cell>
          <cell r="D6668" t="str">
            <v>M</v>
          </cell>
          <cell r="E6668">
            <v>2.56</v>
          </cell>
          <cell r="F6668">
            <v>2.77</v>
          </cell>
        </row>
        <row r="6669">
          <cell r="B6669">
            <v>97636</v>
          </cell>
          <cell r="C6669" t="str">
            <v>DEMOLIÇÃO PARCIAL DE PAVIMENTO ASFÁLTICO, DE FORMA MECANIZADA, SEM REAPROVEITAMENTO. AF_09/2023</v>
          </cell>
          <cell r="D6669" t="str">
            <v>M2</v>
          </cell>
          <cell r="E6669">
            <v>21.97</v>
          </cell>
          <cell r="F6669">
            <v>22.81</v>
          </cell>
        </row>
        <row r="6670">
          <cell r="B6670">
            <v>104797</v>
          </cell>
          <cell r="C6670" t="str">
            <v>REMOÇAO DE GUIAS PRÉ-FABRICADAS DE CONCRETO, DE FORMA MECANIZADA, COM REAPROVEITAMENTO. AF_09/2023</v>
          </cell>
          <cell r="D6670" t="str">
            <v>M</v>
          </cell>
          <cell r="E6670">
            <v>16.45</v>
          </cell>
          <cell r="F6670">
            <v>17.440000000000001</v>
          </cell>
        </row>
        <row r="6671">
          <cell r="B6671">
            <v>104803</v>
          </cell>
          <cell r="C6671" t="str">
            <v>REMOÇÃO CALHAS E RUFOS, DE FORMA MANUAL, SEM REAPROVEITAMENTO. AF_09/2023</v>
          </cell>
          <cell r="D6671" t="str">
            <v>M</v>
          </cell>
          <cell r="E6671">
            <v>4.45</v>
          </cell>
          <cell r="F6671">
            <v>4.83</v>
          </cell>
        </row>
        <row r="6672">
          <cell r="B6672">
            <v>97664</v>
          </cell>
          <cell r="C6672" t="str">
            <v>REMOÇÃO DE ACESSÓRIOS, DE FORMA MANUAL, SEM REAPROVEITAMENTO. AF_09/2023</v>
          </cell>
          <cell r="D6672" t="str">
            <v>UN</v>
          </cell>
          <cell r="E6672">
            <v>1.53</v>
          </cell>
          <cell r="F6672">
            <v>1.66</v>
          </cell>
        </row>
        <row r="6673">
          <cell r="B6673">
            <v>104801</v>
          </cell>
          <cell r="C6673" t="str">
            <v>REMOÇÃO DE ALAMBRADOS PARA QUADRAS POLIESPORTIVAS, ESTRUTURADO POR TUBOS DE AÇO GALVANIZADO, COM TELA DE ARAME GALVANIZADO, DE FORMA MANUAL, SEM REAPROVEITAMENTO. AF_09/2023</v>
          </cell>
          <cell r="D6673" t="str">
            <v>M2</v>
          </cell>
          <cell r="E6673">
            <v>13.76</v>
          </cell>
          <cell r="F6673">
            <v>14.92</v>
          </cell>
        </row>
        <row r="6674">
          <cell r="B6674">
            <v>97661</v>
          </cell>
          <cell r="C6674" t="str">
            <v>REMOÇÃO DE CABOS ELÉTRICOS, COM SEÇÃO DE 10 MM², FORMA MANUAL, SEM REAPROVEITAMENTO. AF_09/2023</v>
          </cell>
          <cell r="D6674" t="str">
            <v>M</v>
          </cell>
          <cell r="E6674">
            <v>0.69</v>
          </cell>
          <cell r="F6674">
            <v>0.75</v>
          </cell>
        </row>
        <row r="6675">
          <cell r="B6675">
            <v>104794</v>
          </cell>
          <cell r="C6675" t="str">
            <v>REMOÇÃO DE CABOS ELÉTRICOS, COM SEÇÃO DE 16 MM², FORMA MANUAL, SEM REAPROVEITAMENTO. AF_09/2023</v>
          </cell>
          <cell r="D6675" t="str">
            <v>M</v>
          </cell>
          <cell r="E6675">
            <v>0.95</v>
          </cell>
          <cell r="F6675">
            <v>1.02</v>
          </cell>
        </row>
        <row r="6676">
          <cell r="B6676">
            <v>104795</v>
          </cell>
          <cell r="C6676" t="str">
            <v>REMOÇÃO DE CABOS ELÉTRICOS, COM SEÇÃO DE 25 MM², FORMA MANUAL, SEM REAPROVEITAMENTO. AF_09/2023</v>
          </cell>
          <cell r="D6676" t="str">
            <v>M</v>
          </cell>
          <cell r="E6676">
            <v>1.32</v>
          </cell>
          <cell r="F6676">
            <v>1.43</v>
          </cell>
        </row>
        <row r="6677">
          <cell r="B6677">
            <v>104792</v>
          </cell>
          <cell r="C6677" t="str">
            <v>REMOÇÃO DE CABOS ELÉTRICOS, COM SEÇÃO DE ATÉ 2,5 MM², DE FORMA MANUAL, SEM REAPROVEITAMENTO. AF_09/2023</v>
          </cell>
          <cell r="D6677" t="str">
            <v>M</v>
          </cell>
          <cell r="E6677">
            <v>0.38</v>
          </cell>
          <cell r="F6677">
            <v>0.41</v>
          </cell>
        </row>
        <row r="6678">
          <cell r="B6678">
            <v>104793</v>
          </cell>
          <cell r="C6678" t="str">
            <v>REMOÇÃO DE CABOS ELÉTRICOS, COM SEÇÃO MAIOR QUE 2,5 MM² E MENOR QUE 10 MM², DE FORMA MANUAL, SEM REAPROVEITAMENTO. AF_09/2023</v>
          </cell>
          <cell r="D6678" t="str">
            <v>M</v>
          </cell>
          <cell r="E6678">
            <v>0.53</v>
          </cell>
          <cell r="F6678">
            <v>0.56999999999999995</v>
          </cell>
        </row>
        <row r="6679">
          <cell r="B6679">
            <v>104800</v>
          </cell>
          <cell r="C6679" t="str">
            <v>REMOÇÃO DE CERCAS E MOURÕES, DE FORMA MANUAL, SEM REAPROVEITAMENTO. AF_09/2023</v>
          </cell>
          <cell r="D6679" t="str">
            <v>M</v>
          </cell>
          <cell r="E6679">
            <v>9.06</v>
          </cell>
          <cell r="F6679">
            <v>9.82</v>
          </cell>
        </row>
        <row r="6680">
          <cell r="B6680">
            <v>97638</v>
          </cell>
          <cell r="C6680" t="str">
            <v>REMOÇÃO DE CHAPAS E PERFIS DE DRYWALL, DE FORMA MANUAL, SEM REAPROVEITAMENTO. AF_09/2023</v>
          </cell>
          <cell r="D6680" t="str">
            <v>M2</v>
          </cell>
          <cell r="E6680">
            <v>7.79</v>
          </cell>
          <cell r="F6680">
            <v>8.43</v>
          </cell>
        </row>
        <row r="6681">
          <cell r="B6681">
            <v>97641</v>
          </cell>
          <cell r="C6681" t="str">
            <v>REMOÇÃO DE FORRO DE GESSO, DE FORMA MANUAL, SEM REAPROVEITAMENTO. AF_09/2023</v>
          </cell>
          <cell r="D6681" t="str">
            <v>M2</v>
          </cell>
          <cell r="E6681">
            <v>2.87</v>
          </cell>
          <cell r="F6681">
            <v>3.12</v>
          </cell>
        </row>
        <row r="6682">
          <cell r="B6682">
            <v>97640</v>
          </cell>
          <cell r="C6682" t="str">
            <v>REMOÇÃO DE FORROS DE DRYWALL, PVC E FIBROMINERAL, DE FORMA MANUAL, SEM REAPROVEITAMENTO. AF_09/2023</v>
          </cell>
          <cell r="D6682" t="str">
            <v>M2</v>
          </cell>
          <cell r="E6682">
            <v>1.81</v>
          </cell>
          <cell r="F6682">
            <v>1.96</v>
          </cell>
        </row>
        <row r="6683">
          <cell r="B6683">
            <v>97660</v>
          </cell>
          <cell r="C6683" t="str">
            <v>REMOÇÃO DE INTERRUPTORES/TOMADAS ELÉTRICAS, DE FORMA MANUAL, SEM REAPROVEITAMENTO. AF_09/2023</v>
          </cell>
          <cell r="D6683" t="str">
            <v>UN</v>
          </cell>
          <cell r="E6683">
            <v>0.65</v>
          </cell>
          <cell r="F6683">
            <v>0.7</v>
          </cell>
        </row>
        <row r="6684">
          <cell r="B6684">
            <v>97645</v>
          </cell>
          <cell r="C6684" t="str">
            <v>REMOÇÃO DE JANELAS, DE FORMA MANUAL, SEM REAPROVEITAMENTO. AF_09/2023</v>
          </cell>
          <cell r="D6684" t="str">
            <v>M2</v>
          </cell>
          <cell r="E6684">
            <v>24.16</v>
          </cell>
          <cell r="F6684">
            <v>26.16</v>
          </cell>
        </row>
        <row r="6685">
          <cell r="B6685">
            <v>97663</v>
          </cell>
          <cell r="C6685" t="str">
            <v>REMOÇÃO DE LOUÇAS, DE FORMA MANUAL, SEM REAPROVEITAMENTO. AF_09/2023</v>
          </cell>
          <cell r="D6685" t="str">
            <v>UN</v>
          </cell>
          <cell r="E6685">
            <v>12.36</v>
          </cell>
          <cell r="F6685">
            <v>13.39</v>
          </cell>
        </row>
        <row r="6686">
          <cell r="B6686">
            <v>97665</v>
          </cell>
          <cell r="C6686" t="str">
            <v>REMOÇÃO DE LUMINÁRIAS, DE FORMA MANUAL, SEM REAPROVEITAMENTO. AF_09/2023</v>
          </cell>
          <cell r="D6686" t="str">
            <v>UN</v>
          </cell>
          <cell r="E6686">
            <v>1.77</v>
          </cell>
          <cell r="F6686">
            <v>1.91</v>
          </cell>
        </row>
        <row r="6687">
          <cell r="B6687">
            <v>97666</v>
          </cell>
          <cell r="C6687" t="str">
            <v>REMOÇÃO DE METAIS SANITÁRIOS, DE FORMA MANUAL, SEM REAPROVEITAMENTO. AF_09/2023</v>
          </cell>
          <cell r="D6687" t="str">
            <v>UN</v>
          </cell>
          <cell r="E6687">
            <v>9.01</v>
          </cell>
          <cell r="F6687">
            <v>9.76</v>
          </cell>
        </row>
        <row r="6688">
          <cell r="B6688">
            <v>97635</v>
          </cell>
          <cell r="C6688" t="str">
            <v>REMOÇÃO DE PISO DE BLOCO INTERTRAVADO OU DE PEDRA PORTUGUESA, DE FORMA MANUAL, COM REAPROVEITAMENTO. AF_09/2023</v>
          </cell>
          <cell r="D6688" t="str">
            <v>M2</v>
          </cell>
          <cell r="E6688">
            <v>16.940000000000001</v>
          </cell>
          <cell r="F6688">
            <v>18.38</v>
          </cell>
        </row>
        <row r="6689">
          <cell r="B6689">
            <v>97643</v>
          </cell>
          <cell r="C6689" t="str">
            <v>REMOÇÃO DE PISO DE MADEIRA (ASSOALHO E BARROTE), DE FORMA MANUAL, SEM REAPROVEITAMENTO. AF_09/2023</v>
          </cell>
          <cell r="D6689" t="str">
            <v>M2</v>
          </cell>
          <cell r="E6689">
            <v>24.76</v>
          </cell>
          <cell r="F6689">
            <v>26.81</v>
          </cell>
        </row>
        <row r="6690">
          <cell r="B6690">
            <v>104799</v>
          </cell>
          <cell r="C6690" t="str">
            <v>REMOÇÃO DE PLACAS DE SINALIZAÇÃO VIÁRIA, DE FORMA MANUAL, SEM REAPROVEITAMENTO. AF_09/2023</v>
          </cell>
          <cell r="D6690" t="str">
            <v>M2</v>
          </cell>
          <cell r="E6690">
            <v>10.08</v>
          </cell>
          <cell r="F6690">
            <v>10.9</v>
          </cell>
        </row>
        <row r="6691">
          <cell r="B6691">
            <v>97639</v>
          </cell>
          <cell r="C6691" t="str">
            <v>REMOÇÃO DE PLACAS E PILARETES DE CONCRETO, DE FORMA MANUAL, SEM REAPROVEITAMENTO. AF_09/2023</v>
          </cell>
          <cell r="D6691" t="str">
            <v>M2</v>
          </cell>
          <cell r="E6691">
            <v>20.2</v>
          </cell>
          <cell r="F6691">
            <v>21.87</v>
          </cell>
        </row>
        <row r="6692">
          <cell r="B6692">
            <v>97644</v>
          </cell>
          <cell r="C6692" t="str">
            <v>REMOÇÃO DE PORTAS, DE FORMA MANUAL, SEM REAPROVEITAMENTO. AF_09/2023</v>
          </cell>
          <cell r="D6692" t="str">
            <v>M2</v>
          </cell>
          <cell r="E6692">
            <v>9.36</v>
          </cell>
          <cell r="F6692">
            <v>10.130000000000001</v>
          </cell>
        </row>
        <row r="6693">
          <cell r="B6693">
            <v>97648</v>
          </cell>
          <cell r="C6693" t="str">
            <v>REMOÇÃO DE PROTEÇÃO TÉRMICA PARA COBERTURA EM EPS, DE FORMA MANUAL, SEM REAPROVEITAMENTO. AF_09/2023</v>
          </cell>
          <cell r="D6693" t="str">
            <v>M2</v>
          </cell>
          <cell r="E6693">
            <v>2</v>
          </cell>
          <cell r="F6693">
            <v>2.17</v>
          </cell>
        </row>
        <row r="6694">
          <cell r="B6694">
            <v>104798</v>
          </cell>
          <cell r="C6694" t="str">
            <v>REMOÇÃO DE SUPORTE METÁLICO OU DE MADEIRA PARA PLACAS DE SINALIZAÇÃO VIÁRIA, DE FORMA MANUAL, SEM REAPROVEITAMENTO. AF_09/2023</v>
          </cell>
          <cell r="D6694" t="str">
            <v>UN</v>
          </cell>
          <cell r="E6694">
            <v>12.83</v>
          </cell>
          <cell r="F6694">
            <v>13.88</v>
          </cell>
        </row>
        <row r="6695">
          <cell r="B6695">
            <v>97637</v>
          </cell>
          <cell r="C6695" t="str">
            <v>REMOÇÃO DE TAPUME/ CHAPAS METÁLICAS E DE MADEIRA, DE FORMA MANUAL, SEM REAPROVEITAMENTO. AF_09/2023</v>
          </cell>
          <cell r="D6695" t="str">
            <v>M2</v>
          </cell>
          <cell r="E6695">
            <v>2.68</v>
          </cell>
          <cell r="F6695">
            <v>2.89</v>
          </cell>
        </row>
        <row r="6696">
          <cell r="B6696">
            <v>104802</v>
          </cell>
          <cell r="C6696" t="str">
            <v>REMOÇÃO DE TELA DE ARAME GALVANIZADO DE ALAMBRADOS PARA QUADRAS POLIESPORTIVAS, DE FORMA MANUAL, SEM REMOÇÃO DA ESTRUTURA DE SUSTENTAÇÃO, SEM REAPROVEITAMENTO. AF_09/2023</v>
          </cell>
          <cell r="D6696" t="str">
            <v>M2</v>
          </cell>
          <cell r="E6696">
            <v>9.16</v>
          </cell>
          <cell r="F6696">
            <v>9.93</v>
          </cell>
        </row>
        <row r="6697">
          <cell r="B6697">
            <v>97647</v>
          </cell>
          <cell r="C6697" t="str">
            <v>REMOÇÃO DE TELHAS DE FIBROCIMENTO METÁLICA E CERÂMICA, DE FORMA MANUAL, SEM REAPROVEITAMENTO. AF_09/2023</v>
          </cell>
          <cell r="D6697" t="str">
            <v>M2</v>
          </cell>
          <cell r="E6697">
            <v>3.47</v>
          </cell>
          <cell r="F6697">
            <v>3.76</v>
          </cell>
        </row>
        <row r="6698">
          <cell r="B6698">
            <v>97649</v>
          </cell>
          <cell r="C6698" t="str">
            <v>REMOÇÃO DE TELHAS DE FIBROCIMENTO, METÁLICA E CERÂMICA, DE FORMA MECANIZADA, COM USO DE GUINDASTE, SEM REAPROVEITAMENTO. AF_09/2023</v>
          </cell>
          <cell r="D6698" t="str">
            <v>M2</v>
          </cell>
          <cell r="E6698">
            <v>4.42</v>
          </cell>
          <cell r="F6698">
            <v>4.75</v>
          </cell>
        </row>
        <row r="6699">
          <cell r="B6699">
            <v>97652</v>
          </cell>
          <cell r="C6699" t="str">
            <v>REMOÇÃO DE TESOURAS DE MADEIRA, COM VÃO MAIOR OU IGUAL A 8M, DE FORMA MANUAL, SEM REAPROVEITAMENTO. AF_09/2023</v>
          </cell>
          <cell r="D6699" t="str">
            <v>UN</v>
          </cell>
          <cell r="E6699">
            <v>185.54</v>
          </cell>
          <cell r="F6699">
            <v>200.82</v>
          </cell>
        </row>
        <row r="6700">
          <cell r="B6700">
            <v>97654</v>
          </cell>
          <cell r="C6700" t="str">
            <v>REMOÇÃO DE TESOURAS DE MADEIRA, COM VÃO MAIOR OU IGUAL A 8M, DE FORMA MECANIZADA, COM REAPROVEITAMENTO. AF_09/2023</v>
          </cell>
          <cell r="D6700" t="str">
            <v>UN</v>
          </cell>
          <cell r="E6700">
            <v>175.17</v>
          </cell>
          <cell r="F6700">
            <v>181.68</v>
          </cell>
        </row>
        <row r="6701">
          <cell r="B6701">
            <v>97651</v>
          </cell>
          <cell r="C6701" t="str">
            <v>REMOÇÃO DE TESOURAS DE MADEIRA, COM VÃO MENOR QUE 8M, DE FORMA MANUAL, SEM REAPROVEITAMENTO. AF_09/2023</v>
          </cell>
          <cell r="D6701" t="str">
            <v>UN</v>
          </cell>
          <cell r="E6701">
            <v>81.84</v>
          </cell>
          <cell r="F6701">
            <v>88.58</v>
          </cell>
        </row>
        <row r="6702">
          <cell r="B6702">
            <v>97653</v>
          </cell>
          <cell r="C6702" t="str">
            <v>REMOÇÃO DE TESOURAS DE MADEIRA, COM VÃO MENOR QUE 8M, DE FORMA MECANIZADA, COM REAPROVEITAMENTO. AF_09/2023</v>
          </cell>
          <cell r="D6702" t="str">
            <v>UN</v>
          </cell>
          <cell r="E6702">
            <v>141.24</v>
          </cell>
          <cell r="F6702">
            <v>144.94</v>
          </cell>
        </row>
        <row r="6703">
          <cell r="B6703">
            <v>97657</v>
          </cell>
          <cell r="C6703" t="str">
            <v>REMOÇÃO DE TESOURAS METÁLICAS, COM VÃO MAIOR OU IGUAL A 8M, DE FORMA MANUAL, SEM REAPROVEITAMENTO. AF_09/2023</v>
          </cell>
          <cell r="D6703" t="str">
            <v>UN</v>
          </cell>
          <cell r="E6703">
            <v>669.63</v>
          </cell>
          <cell r="F6703">
            <v>698.89</v>
          </cell>
        </row>
        <row r="6704">
          <cell r="B6704">
            <v>97659</v>
          </cell>
          <cell r="C6704" t="str">
            <v>REMOÇÃO DE TESOURAS METÁLICAS, COM VÃO MAIOR OU IGUAL A 8M, DE FORMA MECANIZADA, COM REAPROVEITAMENTO. AF_09/2023</v>
          </cell>
          <cell r="D6704" t="str">
            <v>UN</v>
          </cell>
          <cell r="E6704">
            <v>306.60000000000002</v>
          </cell>
          <cell r="F6704">
            <v>317.95</v>
          </cell>
        </row>
        <row r="6705">
          <cell r="B6705">
            <v>97656</v>
          </cell>
          <cell r="C6705" t="str">
            <v>REMOÇÃO DE TESOURAS METÁLICAS, COM VÃO MENOR QUE 8M, DE FORMA MANUAL, SEM REAPROVEITAMENTO. AF_09/2023</v>
          </cell>
          <cell r="D6705" t="str">
            <v>UN</v>
          </cell>
          <cell r="E6705">
            <v>337.85</v>
          </cell>
          <cell r="F6705">
            <v>352.61</v>
          </cell>
        </row>
        <row r="6706">
          <cell r="B6706">
            <v>97658</v>
          </cell>
          <cell r="C6706" t="str">
            <v>REMOÇÃO DE TESOURAS METÁLICAS, COM VÃO MENOR QUE 8M, DE FORMA MECANIZADA, COM REAPROVEITAMENTO. AF_09/2023</v>
          </cell>
          <cell r="D6706" t="str">
            <v>UN</v>
          </cell>
          <cell r="E6706">
            <v>220.83</v>
          </cell>
          <cell r="F6706">
            <v>227.78</v>
          </cell>
        </row>
        <row r="6707">
          <cell r="B6707">
            <v>97650</v>
          </cell>
          <cell r="C6707" t="str">
            <v>REMOÇÃO DE TRAMA DE MADEIRA PARA COBERTURA, DE FORMA MANUAL, SEM REAPROVEITAMENTO. AF_09/2023</v>
          </cell>
          <cell r="D6707" t="str">
            <v>M2</v>
          </cell>
          <cell r="E6707">
            <v>7.51</v>
          </cell>
          <cell r="F6707">
            <v>8.1300000000000008</v>
          </cell>
        </row>
        <row r="6708">
          <cell r="B6708">
            <v>97642</v>
          </cell>
          <cell r="C6708" t="str">
            <v>REMOÇÃO DE TRAMA METÁLICA OU DE MADEIRA PARA FORRO, DE FORMA MANUAL, SEM REAPROVEITAMENTO. AF_09/2023</v>
          </cell>
          <cell r="D6708" t="str">
            <v>M2</v>
          </cell>
          <cell r="E6708">
            <v>2.6</v>
          </cell>
          <cell r="F6708">
            <v>2.81</v>
          </cell>
        </row>
        <row r="6709">
          <cell r="B6709">
            <v>97655</v>
          </cell>
          <cell r="C6709" t="str">
            <v>REMOÇÃO DE TRAMA METÁLICA PARA COBERTURA, DE FORMA MANUAL, SEM REAPROVEITAMENTO. AF_09/2023</v>
          </cell>
          <cell r="D6709" t="str">
            <v>M2</v>
          </cell>
          <cell r="E6709">
            <v>37.26</v>
          </cell>
          <cell r="F6709">
            <v>38.67</v>
          </cell>
        </row>
        <row r="6710">
          <cell r="B6710">
            <v>97662</v>
          </cell>
          <cell r="C6710" t="str">
            <v>REMOÇÃO DE TUBULAÇÕES (TUBOS E CONEXÕES) DE ÁGUA FRIA, DE FORMA MANUAL, SEM REAPROVEITAMENTO. AF_09/2023</v>
          </cell>
          <cell r="D6710" t="str">
            <v>M</v>
          </cell>
          <cell r="E6710">
            <v>0.49</v>
          </cell>
          <cell r="F6710">
            <v>0.54</v>
          </cell>
        </row>
        <row r="6711">
          <cell r="B6711">
            <v>97646</v>
          </cell>
          <cell r="C6711" t="str">
            <v>REMOÇÃO DE VIDRO, EM FACHADAS DE VIDRO, DE FORMA MECANIZADA, COM USO DE PLATAFORMA ELEVATÓRIA, SEM REAPROVEITAMENTO. AF_09/2023</v>
          </cell>
          <cell r="D6711" t="str">
            <v>M2</v>
          </cell>
          <cell r="E6711">
            <v>0</v>
          </cell>
          <cell r="F6711">
            <v>0</v>
          </cell>
        </row>
        <row r="6712">
          <cell r="B6712">
            <v>92712</v>
          </cell>
          <cell r="C6712" t="str">
            <v>APARELHO PARA CORTE E SOLDA OXI-ACETILENO SOBRE RODAS, INCLUSIVE CILINDROS E MAÇARICOS - DEPRECIAÇÃO. AF_05/2023</v>
          </cell>
          <cell r="D6712" t="str">
            <v>H</v>
          </cell>
          <cell r="E6712">
            <v>0.13</v>
          </cell>
          <cell r="F6712">
            <v>0.13</v>
          </cell>
        </row>
        <row r="6713">
          <cell r="B6713">
            <v>92713</v>
          </cell>
          <cell r="C6713" t="str">
            <v>APARELHO PARA CORTE E SOLDA OXI-ACETILENO SOBRE RODAS, INCLUSIVE CILINDROS E MAÇARICOS - JUROS. AF_05/2023</v>
          </cell>
          <cell r="D6713" t="str">
            <v>H</v>
          </cell>
          <cell r="E6713">
            <v>0.03</v>
          </cell>
          <cell r="F6713">
            <v>0.03</v>
          </cell>
        </row>
        <row r="6714">
          <cell r="B6714">
            <v>92714</v>
          </cell>
          <cell r="C6714" t="str">
            <v>APARELHO PARA CORTE E SOLDA OXI-ACETILENO SOBRE RODAS, INCLUSIVE CILINDROS E MAÇARICOS - MANUTENÇÃO. AF_05/2023</v>
          </cell>
          <cell r="D6714" t="str">
            <v>H</v>
          </cell>
          <cell r="E6714">
            <v>0.17</v>
          </cell>
          <cell r="F6714">
            <v>0.17</v>
          </cell>
        </row>
        <row r="6715">
          <cell r="B6715">
            <v>92715</v>
          </cell>
          <cell r="C6715" t="str">
            <v>APARELHO PARA CORTE E SOLDA OXI-ACETILENO SOBRE RODAS, INCLUSIVE CILINDROS E MAÇARICOS - MATERIAIS NA OPERAÇÃO. AF_05/2023</v>
          </cell>
          <cell r="D6715" t="str">
            <v>H</v>
          </cell>
          <cell r="E6715">
            <v>109</v>
          </cell>
          <cell r="F6715">
            <v>109</v>
          </cell>
        </row>
        <row r="6716">
          <cell r="B6716">
            <v>103663</v>
          </cell>
          <cell r="C6716" t="str">
            <v>BATE ESTACA PARA INSTALAÇÃO DE DEFENSAS METÁLICAS (GUARD RAIL) FIXO, INCLUSIVE CAMINHÃO TOCO PBT 9.700 KG, POTÊNCIA DE 160 CV - DEPRECIAÇÃO. AF_05/2023</v>
          </cell>
          <cell r="D6716" t="str">
            <v>H</v>
          </cell>
          <cell r="E6716">
            <v>0</v>
          </cell>
          <cell r="F6716">
            <v>0</v>
          </cell>
        </row>
        <row r="6717">
          <cell r="B6717">
            <v>104390</v>
          </cell>
          <cell r="C6717" t="str">
            <v>BATE ESTACA PARA INSTALAÇÃO DE DEFENSAS METÁLICAS (GUARD RAIL) FIXO, INCLUSIVE CAMINHÃO TOCO PBT 9.700 KG, POTÊNCIA DE 160 CV - IMPOSTOS E SEGUROS. AF_05/2023</v>
          </cell>
          <cell r="D6717" t="str">
            <v>H</v>
          </cell>
          <cell r="E6717">
            <v>0</v>
          </cell>
          <cell r="F6717">
            <v>0</v>
          </cell>
        </row>
        <row r="6718">
          <cell r="B6718">
            <v>103664</v>
          </cell>
          <cell r="C6718" t="str">
            <v>BATE ESTACA PARA INSTALAÇÃO DE DEFENSAS METÁLICAS (GUARD RAIL) FIXO, INCLUSIVE CAMINHÃO TOCO PBT 9.700 KG, POTÊNCIA DE 160 CV - JUROS. AF_05/2023</v>
          </cell>
          <cell r="D6718" t="str">
            <v>H</v>
          </cell>
          <cell r="E6718">
            <v>0</v>
          </cell>
          <cell r="F6718">
            <v>0</v>
          </cell>
        </row>
        <row r="6719">
          <cell r="B6719">
            <v>104451</v>
          </cell>
          <cell r="C6719" t="str">
            <v>BATE ESTACA PARA INSTALAÇÃO DE DEFENSAS METÁLICAS (GUARD RAIL) FIXO, INCLUSIVE CAMINHÃO TOCO PBT 9.700 KG, POTÊNCIA DE 160 CV - MANUTENÇÃO. AF_05/2023</v>
          </cell>
          <cell r="D6719" t="str">
            <v>H</v>
          </cell>
          <cell r="E6719">
            <v>0</v>
          </cell>
          <cell r="F6719">
            <v>0</v>
          </cell>
        </row>
        <row r="6720">
          <cell r="B6720">
            <v>103666</v>
          </cell>
          <cell r="C6720" t="str">
            <v>BATE ESTACA PARA INSTALAÇÃO DE DEFENSAS METÁLICAS (GUARD RAIL) FIXO, INCLUSIVE CAMINHÃO TOCO PBT 9.700 KG, POTÊNCIA DE 160 CV - MATERIAIS NA OPERAÇÃO. AF_05/2023</v>
          </cell>
          <cell r="D6720" t="str">
            <v>H</v>
          </cell>
          <cell r="E6720">
            <v>142.65</v>
          </cell>
          <cell r="F6720">
            <v>142.65</v>
          </cell>
        </row>
        <row r="6721">
          <cell r="B6721">
            <v>89212</v>
          </cell>
          <cell r="C6721" t="str">
            <v>BATE-ESTACAS POR GRAVIDADE, POTÊNCIA DE 160 HP, PESO DO MARTELO ATÉ 3 TONELADAS - DEPRECIAÇÃO. AF_11/2014</v>
          </cell>
          <cell r="D6721" t="str">
            <v>H</v>
          </cell>
          <cell r="E6721">
            <v>29.76</v>
          </cell>
          <cell r="F6721">
            <v>29.76</v>
          </cell>
        </row>
        <row r="6722">
          <cell r="B6722">
            <v>89213</v>
          </cell>
          <cell r="C6722" t="str">
            <v>BATE-ESTACAS POR GRAVIDADE, POTÊNCIA DE 160 HP, PESO DO MARTELO ATÉ 3 TONELADAS - JUROS. AF_11/2014</v>
          </cell>
          <cell r="D6722" t="str">
            <v>H</v>
          </cell>
          <cell r="E6722">
            <v>9.18</v>
          </cell>
          <cell r="F6722">
            <v>9.18</v>
          </cell>
        </row>
        <row r="6723">
          <cell r="B6723">
            <v>89214</v>
          </cell>
          <cell r="C6723" t="str">
            <v>BATE-ESTACAS POR GRAVIDADE, POTÊNCIA DE 160 HP, PESO DO MARTELO ATÉ 3 TONELADAS - MANUTENÇÃO. AF_11/2014</v>
          </cell>
          <cell r="D6723" t="str">
            <v>H</v>
          </cell>
          <cell r="E6723">
            <v>27.94</v>
          </cell>
          <cell r="F6723">
            <v>27.94</v>
          </cell>
        </row>
        <row r="6724">
          <cell r="B6724">
            <v>89215</v>
          </cell>
          <cell r="C6724" t="str">
            <v>BATE-ESTACAS POR GRAVIDADE, POTÊNCIA DE 160 HP, PESO DO MARTELO ATÉ 3 TONELADAS - MATERIAIS NA OPERAÇÃO. AF_11/2014</v>
          </cell>
          <cell r="D6724" t="str">
            <v>H</v>
          </cell>
          <cell r="E6724">
            <v>97.62</v>
          </cell>
          <cell r="F6724">
            <v>97.62</v>
          </cell>
        </row>
        <row r="6725">
          <cell r="B6725">
            <v>87441</v>
          </cell>
          <cell r="C6725" t="str">
            <v>BETONEIRA CAPACIDADE NOMINAL 400 L, CAPACIDADE DE MISTURA 310 L, MOTOR A DIESEL POTÊNCIA 5,0 CV, SEM CARREGADOR - DEPRECIAÇÃO. AF_05/2023</v>
          </cell>
          <cell r="D6725" t="str">
            <v>H</v>
          </cell>
          <cell r="E6725">
            <v>0.47</v>
          </cell>
          <cell r="F6725">
            <v>0.47</v>
          </cell>
        </row>
        <row r="6726">
          <cell r="B6726">
            <v>87442</v>
          </cell>
          <cell r="C6726" t="str">
            <v>BETONEIRA CAPACIDADE NOMINAL 400 L, CAPACIDADE DE MISTURA 310 L, MOTOR A DIESEL POTÊNCIA 5,0 CV, SEM CARREGADOR - JUROS. AF_05/2023</v>
          </cell>
          <cell r="D6726" t="str">
            <v>H</v>
          </cell>
          <cell r="E6726">
            <v>0.1</v>
          </cell>
          <cell r="F6726">
            <v>0.1</v>
          </cell>
        </row>
        <row r="6727">
          <cell r="B6727">
            <v>87443</v>
          </cell>
          <cell r="C6727" t="str">
            <v>BETONEIRA CAPACIDADE NOMINAL 400 L, CAPACIDADE DE MISTURA 310 L, MOTOR A DIESEL POTÊNCIA 5,0 CV, SEM CARREGADOR - MANUTENÇÃO. AF_05/2023</v>
          </cell>
          <cell r="D6727" t="str">
            <v>H</v>
          </cell>
          <cell r="E6727">
            <v>0.59</v>
          </cell>
          <cell r="F6727">
            <v>0.59</v>
          </cell>
        </row>
        <row r="6728">
          <cell r="B6728">
            <v>87444</v>
          </cell>
          <cell r="C6728" t="str">
            <v>BETONEIRA CAPACIDADE NOMINAL 400 L, CAPACIDADE DE MISTURA 310 L, MOTOR A DIESEL POTÊNCIA 5,0 CV, SEM CARREGADOR - MATERIAIS NA OPERAÇÃO. AF_05/2023</v>
          </cell>
          <cell r="D6728" t="str">
            <v>H</v>
          </cell>
          <cell r="E6728">
            <v>4.4000000000000004</v>
          </cell>
          <cell r="F6728">
            <v>4.4000000000000004</v>
          </cell>
        </row>
        <row r="6729">
          <cell r="B6729">
            <v>93229</v>
          </cell>
          <cell r="C6729" t="str">
            <v>BETONEIRA CAPACIDADE NOMINAL 400 L, CAPACIDADE DE MISTURA 310 L, MOTOR A GASOLINA POTÊNCIA 5,5 CV, SEM CARREGADOR - DEPRECIAÇÃO. AF_02/2016</v>
          </cell>
          <cell r="D6729" t="str">
            <v>H</v>
          </cell>
          <cell r="E6729">
            <v>0.43</v>
          </cell>
          <cell r="F6729">
            <v>0.43</v>
          </cell>
        </row>
        <row r="6730">
          <cell r="B6730">
            <v>93230</v>
          </cell>
          <cell r="C6730" t="str">
            <v>BETONEIRA CAPACIDADE NOMINAL 400 L, CAPACIDADE DE MISTURA 310 L, MOTOR A GASOLINA POTÊNCIA 5,5 CV, SEM CARREGADOR - JUROS. AF_02/2016</v>
          </cell>
          <cell r="D6730" t="str">
            <v>H</v>
          </cell>
          <cell r="E6730">
            <v>0.1</v>
          </cell>
          <cell r="F6730">
            <v>0.1</v>
          </cell>
        </row>
        <row r="6731">
          <cell r="B6731">
            <v>93231</v>
          </cell>
          <cell r="C6731" t="str">
            <v>BETONEIRA CAPACIDADE NOMINAL 400 L, CAPACIDADE DE MISTURA 310 L, MOTOR A GASOLINA POTÊNCIA 5,5 CV, SEM CARREGADOR - MANUTENÇÃO. AF_02/2016</v>
          </cell>
          <cell r="D6731" t="str">
            <v>H</v>
          </cell>
          <cell r="E6731">
            <v>0.54</v>
          </cell>
          <cell r="F6731">
            <v>0.54</v>
          </cell>
        </row>
        <row r="6732">
          <cell r="B6732">
            <v>93232</v>
          </cell>
          <cell r="C6732" t="str">
            <v>BETONEIRA CAPACIDADE NOMINAL 400 L, CAPACIDADE DE MISTURA 310 L, MOTOR A GASOLINA POTÊNCIA 5,5 CV, SEM CARREGADOR - MATERIAIS NA OPERAÇÃO. AF_02/2016</v>
          </cell>
          <cell r="D6732" t="str">
            <v>H</v>
          </cell>
          <cell r="E6732">
            <v>4.95</v>
          </cell>
          <cell r="F6732">
            <v>4.95</v>
          </cell>
        </row>
        <row r="6733">
          <cell r="B6733">
            <v>102948</v>
          </cell>
          <cell r="C6733" t="str">
            <v>BETONEIRA CAPACIDADE NOMINAL DE 250 L, CAPACIDADE DE MISTURA DE 175 L, MOTOR ELÉTRICO MONOFÁSICO POTÊNCIA 1CV - DEPRECIAÇÃO. AF_05/2023</v>
          </cell>
          <cell r="D6733" t="str">
            <v>H</v>
          </cell>
          <cell r="E6733">
            <v>0</v>
          </cell>
          <cell r="F6733">
            <v>0</v>
          </cell>
        </row>
        <row r="6734">
          <cell r="B6734">
            <v>102949</v>
          </cell>
          <cell r="C6734" t="str">
            <v>BETONEIRA CAPACIDADE NOMINAL DE 250 L, CAPACIDADE DE MISTURA DE 175 L, MOTOR ELÉTRICO MONOFÁSICO POTÊNCIA 1CV - JUROS. AF_05/2023</v>
          </cell>
          <cell r="D6734" t="str">
            <v>H</v>
          </cell>
          <cell r="E6734">
            <v>0</v>
          </cell>
          <cell r="F6734">
            <v>0</v>
          </cell>
        </row>
        <row r="6735">
          <cell r="B6735">
            <v>102950</v>
          </cell>
          <cell r="C6735" t="str">
            <v>BETONEIRA CAPACIDADE NOMINAL DE 250 L, CAPACIDADE DE MISTURA DE 175 L, MOTOR ELÉTRICO MONOFÁSICO POTÊNCIA 1CV - MANUTENÇÃO. AF_05/2023</v>
          </cell>
          <cell r="D6735" t="str">
            <v>H</v>
          </cell>
          <cell r="E6735">
            <v>0</v>
          </cell>
          <cell r="F6735">
            <v>0</v>
          </cell>
        </row>
        <row r="6736">
          <cell r="B6736">
            <v>102951</v>
          </cell>
          <cell r="C6736" t="str">
            <v>BETONEIRA CAPACIDADE NOMINAL DE 250 L, CAPACIDADE DE MISTURA DE 175 L, MOTOR ELÉTRICO MONOFÁSICO POTÊNCIA 1CV - MATERIAIS NA OPERAÇÃO. AF_05/2023</v>
          </cell>
          <cell r="D6736" t="str">
            <v>H</v>
          </cell>
          <cell r="E6736">
            <v>0.59</v>
          </cell>
          <cell r="F6736">
            <v>0.59</v>
          </cell>
        </row>
        <row r="6737">
          <cell r="B6737">
            <v>88826</v>
          </cell>
          <cell r="C6737" t="str">
            <v>BETONEIRA CAPACIDADE NOMINAL DE 400 L, CAPACIDADE DE MISTURA 280 L, MOTOR ELÉTRICO TRIFÁSICO POTÊNCIA DE 2 CV, SEM CARREGADOR - DEPRECIAÇÃO. AF_05/2023</v>
          </cell>
          <cell r="D6737" t="str">
            <v>H</v>
          </cell>
          <cell r="E6737">
            <v>0.34</v>
          </cell>
          <cell r="F6737">
            <v>0.34</v>
          </cell>
        </row>
        <row r="6738">
          <cell r="B6738">
            <v>88827</v>
          </cell>
          <cell r="C6738" t="str">
            <v>BETONEIRA CAPACIDADE NOMINAL DE 400 L, CAPACIDADE DE MISTURA 280 L, MOTOR ELÉTRICO TRIFÁSICO POTÊNCIA DE 2 CV, SEM CARREGADOR - JUROS. AF_05/2023</v>
          </cell>
          <cell r="D6738" t="str">
            <v>H</v>
          </cell>
          <cell r="E6738">
            <v>0.08</v>
          </cell>
          <cell r="F6738">
            <v>0.08</v>
          </cell>
        </row>
        <row r="6739">
          <cell r="B6739">
            <v>88828</v>
          </cell>
          <cell r="C6739" t="str">
            <v>BETONEIRA CAPACIDADE NOMINAL DE 400 L, CAPACIDADE DE MISTURA 280 L, MOTOR ELÉTRICO TRIFÁSICO POTÊNCIA DE 2 CV, SEM CARREGADOR - MANUTENÇÃO. AF_05/2023</v>
          </cell>
          <cell r="D6739" t="str">
            <v>H</v>
          </cell>
          <cell r="E6739">
            <v>0.38</v>
          </cell>
          <cell r="F6739">
            <v>0.38</v>
          </cell>
        </row>
        <row r="6740">
          <cell r="B6740">
            <v>88829</v>
          </cell>
          <cell r="C6740" t="str">
            <v>BETONEIRA CAPACIDADE NOMINAL DE 400 L, CAPACIDADE DE MISTURA 280 L, MOTOR ELÉTRICO TRIFÁSICO POTÊNCIA DE 2 CV, SEM CARREGADOR - MATERIAIS NA OPERAÇÃO. AF_05/2023</v>
          </cell>
          <cell r="D6740" t="str">
            <v>H</v>
          </cell>
          <cell r="E6740">
            <v>1.18</v>
          </cell>
          <cell r="F6740">
            <v>1.18</v>
          </cell>
        </row>
        <row r="6741">
          <cell r="B6741">
            <v>89221</v>
          </cell>
          <cell r="C6741" t="str">
            <v>BETONEIRA CAPACIDADE NOMINAL DE 600 L, CAPACIDADE DE MISTURA 360 L, MOTOR ELÉTRICO TRIFÁSICO POTÊNCIA DE 4 CV, SEM CARREGADOR - DEPRECIAÇÃO. AF_05/2023</v>
          </cell>
          <cell r="D6741" t="str">
            <v>H</v>
          </cell>
          <cell r="E6741">
            <v>1.41</v>
          </cell>
          <cell r="F6741">
            <v>1.41</v>
          </cell>
        </row>
        <row r="6742">
          <cell r="B6742">
            <v>89222</v>
          </cell>
          <cell r="C6742" t="str">
            <v>BETONEIRA CAPACIDADE NOMINAL DE 600 L, CAPACIDADE DE MISTURA 360 L, MOTOR ELÉTRICO TRIFÁSICO POTÊNCIA DE 4 CV, SEM CARREGADOR - JUROS. AF_05/2023</v>
          </cell>
          <cell r="D6742" t="str">
            <v>H</v>
          </cell>
          <cell r="E6742">
            <v>0.32</v>
          </cell>
          <cell r="F6742">
            <v>0.32</v>
          </cell>
        </row>
        <row r="6743">
          <cell r="B6743">
            <v>89223</v>
          </cell>
          <cell r="C6743" t="str">
            <v>BETONEIRA CAPACIDADE NOMINAL DE 600 L, CAPACIDADE DE MISTURA 360 L, MOTOR ELÉTRICO TRIFÁSICO POTÊNCIA DE 4 CV, SEM CARREGADOR - MANUTENÇÃO. AF_05/2023</v>
          </cell>
          <cell r="D6743" t="str">
            <v>H</v>
          </cell>
          <cell r="E6743">
            <v>1.55</v>
          </cell>
          <cell r="F6743">
            <v>1.55</v>
          </cell>
        </row>
        <row r="6744">
          <cell r="B6744">
            <v>89224</v>
          </cell>
          <cell r="C6744" t="str">
            <v>BETONEIRA CAPACIDADE NOMINAL DE 600 L, CAPACIDADE DE MISTURA 360 L, MOTOR ELÉTRICO TRIFÁSICO POTÊNCIA DE 4 CV, SEM CARREGADOR - MATERIAIS NA OPERAÇÃO. AF_05/2023</v>
          </cell>
          <cell r="D6744" t="str">
            <v>H</v>
          </cell>
          <cell r="E6744">
            <v>2.37</v>
          </cell>
          <cell r="F6744">
            <v>2.37</v>
          </cell>
        </row>
        <row r="6745">
          <cell r="B6745">
            <v>89274</v>
          </cell>
          <cell r="C6745" t="str">
            <v>BETONEIRA CAPACIDADE NOMINAL DE 600 L, CAPACIDADE DE MISTURA 440 L, MOTOR A DIESEL POTÊNCIA 10 CV, COM CARREGADOR - DEPRECIAÇÃO. AF_05/2023</v>
          </cell>
          <cell r="D6745" t="str">
            <v>H</v>
          </cell>
          <cell r="E6745">
            <v>1.72</v>
          </cell>
          <cell r="F6745">
            <v>1.72</v>
          </cell>
        </row>
        <row r="6746">
          <cell r="B6746">
            <v>89275</v>
          </cell>
          <cell r="C6746" t="str">
            <v>BETONEIRA CAPACIDADE NOMINAL DE 600 L, CAPACIDADE DE MISTURA 440 L, MOTOR A DIESEL POTÊNCIA 10 CV, COM CARREGADOR - JUROS. AF_05/2023</v>
          </cell>
          <cell r="D6746" t="str">
            <v>H</v>
          </cell>
          <cell r="E6746">
            <v>0.39</v>
          </cell>
          <cell r="F6746">
            <v>0.39</v>
          </cell>
        </row>
        <row r="6747">
          <cell r="B6747">
            <v>89276</v>
          </cell>
          <cell r="C6747" t="str">
            <v>BETONEIRA CAPACIDADE NOMINAL DE 600 L, CAPACIDADE DE MISTURA 440 L, MOTOR A DIESEL POTÊNCIA 10 CV, COM CARREGADOR - MANUTENÇÃO. AF_05/2023</v>
          </cell>
          <cell r="D6747" t="str">
            <v>H</v>
          </cell>
          <cell r="E6747">
            <v>2.15</v>
          </cell>
          <cell r="F6747">
            <v>2.15</v>
          </cell>
        </row>
        <row r="6748">
          <cell r="B6748">
            <v>89277</v>
          </cell>
          <cell r="C6748" t="str">
            <v>BETONEIRA CAPACIDADE NOMINAL DE 600 L, CAPACIDADE DE MISTURA 440 L, MOTOR A DIESEL POTÊNCIA 10 CV, COM CARREGADOR - MATERIAIS NA OPERAÇÃO. AF_05/2023</v>
          </cell>
          <cell r="D6748" t="str">
            <v>H</v>
          </cell>
          <cell r="E6748">
            <v>8.8000000000000007</v>
          </cell>
          <cell r="F6748">
            <v>8.8000000000000007</v>
          </cell>
        </row>
        <row r="6749">
          <cell r="B6749">
            <v>90646</v>
          </cell>
          <cell r="C6749" t="str">
            <v>BOMBA CENTRÍFUGA MONOESTÁGIO COM MOTOR ELÉTRICO MONOFÁSICO, POTÊNCIA 15 HP, DIÂMETRO DO ROTOR 173 MM, HM/Q = 30 MCA / 90 M3/H A 45 MCA / 55 M3/H - DEPRECIAÇÃO. AF_06/2015</v>
          </cell>
          <cell r="D6749" t="str">
            <v>H</v>
          </cell>
          <cell r="E6749">
            <v>0.53</v>
          </cell>
          <cell r="F6749">
            <v>0.53</v>
          </cell>
        </row>
        <row r="6750">
          <cell r="B6750">
            <v>90647</v>
          </cell>
          <cell r="C6750" t="str">
            <v>BOMBA CENTRÍFUGA MONOESTÁGIO COM MOTOR ELÉTRICO MONOFÁSICO, POTÊNCIA 15 HP, DIÂMETRO DO ROTOR 173 MM, HM/Q = 30 MCA / 90 M3/H A 45 MCA / 55 M3/H - JUROS. AF_06/2015</v>
          </cell>
          <cell r="D6750" t="str">
            <v>H</v>
          </cell>
          <cell r="E6750">
            <v>0.12</v>
          </cell>
          <cell r="F6750">
            <v>0.12</v>
          </cell>
        </row>
        <row r="6751">
          <cell r="B6751">
            <v>90648</v>
          </cell>
          <cell r="C6751" t="str">
            <v>BOMBA CENTRÍFUGA MONOESTÁGIO COM MOTOR ELÉTRICO MONOFÁSICO, POTÊNCIA 15 HP, DIÂMETRO DO ROTOR 173 MM, HM/Q = 30 MCA / 90 M3/H A 45 MCA / 55 M3/H - MANUTENÇÃO. AF_06/2015</v>
          </cell>
          <cell r="D6751" t="str">
            <v>H</v>
          </cell>
          <cell r="E6751">
            <v>0.57999999999999996</v>
          </cell>
          <cell r="F6751">
            <v>0.57999999999999996</v>
          </cell>
        </row>
        <row r="6752">
          <cell r="B6752">
            <v>90649</v>
          </cell>
          <cell r="C6752" t="str">
            <v>BOMBA CENTRÍFUGA MONOESTÁGIO COM MOTOR ELÉTRICO MONOFÁSICO, POTÊNCIA 15 HP, DIÂMETRO DO ROTOR 173 MM, HM/Q = 30 MCA / 90 M3/H A 45 MCA / 55 M3/H - MATERIAIS NA OPERAÇÃO. AF_06/2015</v>
          </cell>
          <cell r="D6752" t="str">
            <v>H</v>
          </cell>
          <cell r="E6752">
            <v>9.2200000000000006</v>
          </cell>
          <cell r="F6752">
            <v>9.2200000000000006</v>
          </cell>
        </row>
        <row r="6753">
          <cell r="B6753">
            <v>90652</v>
          </cell>
          <cell r="C6753" t="str">
            <v>BOMBA DE PROJEÇÃO DE CONCRETO SECO, POTÊNCIA 10 CV, VAZÃO 3 M3/H - DEPRECIAÇÃO. AF_06/2015</v>
          </cell>
          <cell r="D6753" t="str">
            <v>H</v>
          </cell>
          <cell r="E6753">
            <v>4.25</v>
          </cell>
          <cell r="F6753">
            <v>4.25</v>
          </cell>
        </row>
        <row r="6754">
          <cell r="B6754">
            <v>90653</v>
          </cell>
          <cell r="C6754" t="str">
            <v>BOMBA DE PROJEÇÃO DE CONCRETO SECO, POTÊNCIA 10 CV, VAZÃO 3 M3/H - JUROS. AF_06/2015</v>
          </cell>
          <cell r="D6754" t="str">
            <v>H</v>
          </cell>
          <cell r="E6754">
            <v>0.98</v>
          </cell>
          <cell r="F6754">
            <v>0.98</v>
          </cell>
        </row>
        <row r="6755">
          <cell r="B6755">
            <v>90654</v>
          </cell>
          <cell r="C6755" t="str">
            <v>BOMBA DE PROJEÇÃO DE CONCRETO SECO, POTÊNCIA 10 CV, VAZÃO 3 M3/H - MANUTENÇÃO. AF_06/2015</v>
          </cell>
          <cell r="D6755" t="str">
            <v>H</v>
          </cell>
          <cell r="E6755">
            <v>4.6500000000000004</v>
          </cell>
          <cell r="F6755">
            <v>4.6500000000000004</v>
          </cell>
        </row>
        <row r="6756">
          <cell r="B6756">
            <v>90655</v>
          </cell>
          <cell r="C6756" t="str">
            <v>BOMBA DE PROJEÇÃO DE CONCRETO SECO, POTÊNCIA 10 CV, VAZÃO 3 M3/H - MATERIAIS NA OPERAÇÃO. AF_06/2015</v>
          </cell>
          <cell r="D6756" t="str">
            <v>H</v>
          </cell>
          <cell r="E6756">
            <v>6.07</v>
          </cell>
          <cell r="F6756">
            <v>6.07</v>
          </cell>
        </row>
        <row r="6757">
          <cell r="B6757">
            <v>90658</v>
          </cell>
          <cell r="C6757" t="str">
            <v>BOMBA DE PROJEÇÃO DE CONCRETO SECO, POTÊNCIA 10 CV, VAZÃO 6 M3/H - DEPRECIAÇÃO. AF_06/2015</v>
          </cell>
          <cell r="D6757" t="str">
            <v>H</v>
          </cell>
          <cell r="E6757">
            <v>4.55</v>
          </cell>
          <cell r="F6757">
            <v>4.55</v>
          </cell>
        </row>
        <row r="6758">
          <cell r="B6758">
            <v>90659</v>
          </cell>
          <cell r="C6758" t="str">
            <v>BOMBA DE PROJEÇÃO DE CONCRETO SECO, POTÊNCIA 10 CV, VAZÃO 6 M3/H - JUROS. AF_06/2015</v>
          </cell>
          <cell r="D6758" t="str">
            <v>H</v>
          </cell>
          <cell r="E6758">
            <v>1.05</v>
          </cell>
          <cell r="F6758">
            <v>1.05</v>
          </cell>
        </row>
        <row r="6759">
          <cell r="B6759">
            <v>90660</v>
          </cell>
          <cell r="C6759" t="str">
            <v>BOMBA DE PROJEÇÃO DE CONCRETO SECO, POTÊNCIA 10 CV, VAZÃO 6 M3/H - MANUTENÇÃO. AF_06/2015</v>
          </cell>
          <cell r="D6759" t="str">
            <v>H</v>
          </cell>
          <cell r="E6759">
            <v>4.9800000000000004</v>
          </cell>
          <cell r="F6759">
            <v>4.9800000000000004</v>
          </cell>
        </row>
        <row r="6760">
          <cell r="B6760">
            <v>90661</v>
          </cell>
          <cell r="C6760" t="str">
            <v>BOMBA DE PROJEÇÃO DE CONCRETO SECO, POTÊNCIA 10 CV, VAZÃO 6 M3/H - MATERIAIS NA OPERAÇÃO. AF_06/2015</v>
          </cell>
          <cell r="D6760" t="str">
            <v>H</v>
          </cell>
          <cell r="E6760">
            <v>6.07</v>
          </cell>
          <cell r="F6760">
            <v>6.07</v>
          </cell>
        </row>
        <row r="6761">
          <cell r="B6761">
            <v>89019</v>
          </cell>
          <cell r="C6761" t="str">
            <v>BOMBA SUBMERSÍVEL ELÉTRICA TRIFÁSICA, POTÊNCIA 2,96 HP, Ø ROTOR 144 MM SEMI-ABERTO, BOCAL DE SAÍDA Ø 2", HM/Q = 2 MCA / 38,8 M3/H A 28 MCA / 5 M3/H - DEPRECIAÇÃO. AF_06/2014</v>
          </cell>
          <cell r="D6761" t="str">
            <v>H</v>
          </cell>
          <cell r="E6761">
            <v>0.26</v>
          </cell>
          <cell r="F6761">
            <v>0.26</v>
          </cell>
        </row>
        <row r="6762">
          <cell r="B6762">
            <v>89020</v>
          </cell>
          <cell r="C6762" t="str">
            <v>BOMBA SUBMERSÍVEL ELÉTRICA TRIFÁSICA, POTÊNCIA 2,96 HP, Ø ROTOR 144 MM SEMI-ABERTO, BOCAL DE SAÍDA Ø 2", HM/Q = 2 MCA / 38,8 M3/H A 28 MCA / 5 M3/H - JUROS. AF_06/2014</v>
          </cell>
          <cell r="D6762" t="str">
            <v>H</v>
          </cell>
          <cell r="E6762">
            <v>0.06</v>
          </cell>
          <cell r="F6762">
            <v>0.06</v>
          </cell>
        </row>
        <row r="6763">
          <cell r="B6763">
            <v>5800</v>
          </cell>
          <cell r="C6763" t="str">
            <v>BOMBA SUBMERSÍVEL ELÉTRICA TRIFÁSICA, POTÊNCIA 2,96 HP, Ø ROTOR 144 MM SEMI-ABERTO, BOCAL DE SAÍDA Ø 2", HM/Q = 2 MCA / 38,8 M3/H A 28 MCA / 5 M3/H - MANUTENÇÃO. AF_06/2014</v>
          </cell>
          <cell r="D6763" t="str">
            <v>H</v>
          </cell>
          <cell r="E6763">
            <v>0.28999999999999998</v>
          </cell>
          <cell r="F6763">
            <v>0.28999999999999998</v>
          </cell>
        </row>
        <row r="6764">
          <cell r="B6764">
            <v>53866</v>
          </cell>
          <cell r="C6764" t="str">
            <v>BOMBA SUBMERSÍVEL ELÉTRICA TRIFÁSICA, POTÊNCIA 2,96 HP, Ø ROTOR 144 MM SEMI-ABERTO, BOCAL DE SAÍDA Ø 2", HM/Q = 2 MCA / 38,8 M3/H A 28 MCA / 5 M3/H - MATERIAIS NA OPERAÇÃO. AF_06/2014</v>
          </cell>
          <cell r="D6764" t="str">
            <v>H</v>
          </cell>
          <cell r="E6764">
            <v>1.82</v>
          </cell>
          <cell r="F6764">
            <v>1.82</v>
          </cell>
        </row>
        <row r="6765">
          <cell r="B6765">
            <v>90639</v>
          </cell>
          <cell r="C6765" t="str">
            <v>BOMBA TRIPLEX, PARA INJEÇÃO DE NATA DE CIMENTO, VAZÃO MÁXIMA DE 100 LITROS/MINUTO, PRESSÃO MÁXIMA DE 70 BAR - DEPRECIAÇÃO. AF_06/2015</v>
          </cell>
          <cell r="D6765" t="str">
            <v>H</v>
          </cell>
          <cell r="E6765">
            <v>6.53</v>
          </cell>
          <cell r="F6765">
            <v>6.53</v>
          </cell>
        </row>
        <row r="6766">
          <cell r="B6766">
            <v>90640</v>
          </cell>
          <cell r="C6766" t="str">
            <v>BOMBA TRIPLEX, PARA INJEÇÃO DE NATA DE CIMENTO, VAZÃO MÁXIMA DE 100 LITROS/MINUTO, PRESSÃO MÁXIMA DE 70 BAR - JUROS. AF_06/2015</v>
          </cell>
          <cell r="D6766" t="str">
            <v>H</v>
          </cell>
          <cell r="E6766">
            <v>1.51</v>
          </cell>
          <cell r="F6766">
            <v>1.51</v>
          </cell>
        </row>
        <row r="6767">
          <cell r="B6767">
            <v>90641</v>
          </cell>
          <cell r="C6767" t="str">
            <v>BOMBA TRIPLEX, PARA INJEÇÃO DE NATA DE CIMENTO, VAZÃO MÁXIMA DE 100 LITROS/MINUTO, PRESSÃO MÁXIMA DE 70 BAR - MANUTENÇÃO. AF_06/2015</v>
          </cell>
          <cell r="D6767" t="str">
            <v>H</v>
          </cell>
          <cell r="E6767">
            <v>7.14</v>
          </cell>
          <cell r="F6767">
            <v>7.14</v>
          </cell>
        </row>
        <row r="6768">
          <cell r="B6768">
            <v>90642</v>
          </cell>
          <cell r="C6768" t="str">
            <v>BOMBA TRIPLEX, PARA INJEÇÃO DE NATA DE CIMENTO, VAZÃO MÁXIMA DE 100 LITROS/MINUTO, PRESSÃO MÁXIMA DE 70 BAR - MATERIAIS NA OPERAÇÃO. AF_06/2015</v>
          </cell>
          <cell r="D6768" t="str">
            <v>H</v>
          </cell>
          <cell r="E6768">
            <v>13.2</v>
          </cell>
          <cell r="F6768">
            <v>13.2</v>
          </cell>
        </row>
        <row r="6769">
          <cell r="B6769">
            <v>102806</v>
          </cell>
          <cell r="C6769" t="str">
            <v>CALDEIRA A GÁS COM TERMOSTATO, CAPACIDADE 100 LITROS - DEPRECIAÇÃO. AF_05/2023</v>
          </cell>
          <cell r="D6769" t="str">
            <v>H</v>
          </cell>
          <cell r="E6769">
            <v>0</v>
          </cell>
          <cell r="F6769">
            <v>0</v>
          </cell>
        </row>
        <row r="6770">
          <cell r="B6770">
            <v>102807</v>
          </cell>
          <cell r="C6770" t="str">
            <v>CALDEIRA A GÁS COM TERMOSTATO, CAPACIDADE 100 LITROS - JUROS. AF_05/2023</v>
          </cell>
          <cell r="D6770" t="str">
            <v>H</v>
          </cell>
          <cell r="E6770">
            <v>0</v>
          </cell>
          <cell r="F6770">
            <v>0</v>
          </cell>
        </row>
        <row r="6771">
          <cell r="B6771">
            <v>102808</v>
          </cell>
          <cell r="C6771" t="str">
            <v>CALDEIRA A GÁS COM TERMOSTATO, CAPACIDADE 100 LITROS - MANUTENÇÃO. AF_05/2023</v>
          </cell>
          <cell r="D6771" t="str">
            <v>H</v>
          </cell>
          <cell r="E6771">
            <v>0</v>
          </cell>
          <cell r="F6771">
            <v>0</v>
          </cell>
        </row>
        <row r="6772">
          <cell r="B6772">
            <v>102809</v>
          </cell>
          <cell r="C6772" t="str">
            <v>CALDEIRA A GÁS COM TERMOSTATO, CAPACIDADE 100 LITROS - MATERIAIS NA OPERAÇÃO. AF_05/2023</v>
          </cell>
          <cell r="D6772" t="str">
            <v>H</v>
          </cell>
          <cell r="E6772">
            <v>15.68</v>
          </cell>
          <cell r="F6772">
            <v>15.68</v>
          </cell>
        </row>
        <row r="6773">
          <cell r="B6773">
            <v>92140</v>
          </cell>
          <cell r="C6773" t="str">
            <v>CAMINHONETE CABINE SIMPLES COM MOTOR 1.6 FLEX, CÂMBIO MANUAL, POTÊNCIA 101/104 CV, 2 PORTAS - DEPRECIAÇÃO. AF_11/2015</v>
          </cell>
          <cell r="D6773" t="str">
            <v>H</v>
          </cell>
          <cell r="E6773">
            <v>4.72</v>
          </cell>
          <cell r="F6773">
            <v>4.72</v>
          </cell>
        </row>
        <row r="6774">
          <cell r="B6774">
            <v>92142</v>
          </cell>
          <cell r="C6774" t="str">
            <v>CAMINHONETE CABINE SIMPLES COM MOTOR 1.6 FLEX, CÂMBIO MANUAL, POTÊNCIA 101/104 CV, 2 PORTAS - IMPOSTOS E SEGUROS. AF_11/2015</v>
          </cell>
          <cell r="D6774" t="str">
            <v>H</v>
          </cell>
          <cell r="E6774">
            <v>0.59</v>
          </cell>
          <cell r="F6774">
            <v>0.59</v>
          </cell>
        </row>
        <row r="6775">
          <cell r="B6775">
            <v>92141</v>
          </cell>
          <cell r="C6775" t="str">
            <v>CAMINHONETE CABINE SIMPLES COM MOTOR 1.6 FLEX, CÂMBIO MANUAL, POTÊNCIA 101/104 CV, 2 PORTAS - JUROS. AF_11/2015</v>
          </cell>
          <cell r="D6775" t="str">
            <v>H</v>
          </cell>
          <cell r="E6775">
            <v>1.45</v>
          </cell>
          <cell r="F6775">
            <v>1.45</v>
          </cell>
        </row>
        <row r="6776">
          <cell r="B6776">
            <v>92143</v>
          </cell>
          <cell r="C6776" t="str">
            <v>CAMINHONETE CABINE SIMPLES COM MOTOR 1.6 FLEX, CÂMBIO MANUAL, POTÊNCIA 101/104 CV, 2 PORTAS - MANUTENÇÃO. AF_11/2015</v>
          </cell>
          <cell r="D6776" t="str">
            <v>H</v>
          </cell>
          <cell r="E6776">
            <v>5.9</v>
          </cell>
          <cell r="F6776">
            <v>5.9</v>
          </cell>
        </row>
        <row r="6777">
          <cell r="B6777">
            <v>92144</v>
          </cell>
          <cell r="C6777" t="str">
            <v>CAMINHONETE CABINE SIMPLES COM MOTOR 1.6 FLEX, CÂMBIO MANUAL, POTÊNCIA 101/104 CV, 2 PORTAS - MATERIAIS NA OPERAÇÃO. AF_11/2015</v>
          </cell>
          <cell r="D6777" t="str">
            <v>H</v>
          </cell>
          <cell r="E6777">
            <v>43.01</v>
          </cell>
          <cell r="F6777">
            <v>43.01</v>
          </cell>
        </row>
        <row r="6778">
          <cell r="B6778">
            <v>92133</v>
          </cell>
          <cell r="C6778" t="str">
            <v>CAMINHONETE COM MOTOR A DIESEL, POTÊNCIA 180 CV, CABINE DUPLA, 4X4 - DEPRECIAÇÃO. AF_11/2015</v>
          </cell>
          <cell r="D6778" t="str">
            <v>H</v>
          </cell>
          <cell r="E6778">
            <v>12.9</v>
          </cell>
          <cell r="F6778">
            <v>12.9</v>
          </cell>
        </row>
        <row r="6779">
          <cell r="B6779">
            <v>92135</v>
          </cell>
          <cell r="C6779" t="str">
            <v>CAMINHONETE COM MOTOR A DIESEL, POTÊNCIA 180 CV, CABINE DUPLA, 4X4 - IMPOSTOS E SEGUROS. AF_11/2015</v>
          </cell>
          <cell r="D6779" t="str">
            <v>H</v>
          </cell>
          <cell r="E6779">
            <v>1.61</v>
          </cell>
          <cell r="F6779">
            <v>1.61</v>
          </cell>
        </row>
        <row r="6780">
          <cell r="B6780">
            <v>92134</v>
          </cell>
          <cell r="C6780" t="str">
            <v>CAMINHONETE COM MOTOR A DIESEL, POTÊNCIA 180 CV, CABINE DUPLA, 4X4 - JUROS. AF_11/2015</v>
          </cell>
          <cell r="D6780" t="str">
            <v>H</v>
          </cell>
          <cell r="E6780">
            <v>3.97</v>
          </cell>
          <cell r="F6780">
            <v>3.97</v>
          </cell>
        </row>
        <row r="6781">
          <cell r="B6781">
            <v>92136</v>
          </cell>
          <cell r="C6781" t="str">
            <v>CAMINHONETE COM MOTOR A DIESEL, POTÊNCIA 180 CV, CABINE DUPLA, 4X4 - MANUTENÇÃO. AF_11/2015</v>
          </cell>
          <cell r="D6781" t="str">
            <v>H</v>
          </cell>
          <cell r="E6781">
            <v>16.12</v>
          </cell>
          <cell r="F6781">
            <v>16.12</v>
          </cell>
        </row>
        <row r="6782">
          <cell r="B6782">
            <v>92137</v>
          </cell>
          <cell r="C6782" t="str">
            <v>CAMINHONETE COM MOTOR A DIESEL, POTÊNCIA 180 CV, CABINE DUPLA, 4X4 - MATERIAIS NA OPERAÇÃO. AF_11/2015</v>
          </cell>
          <cell r="D6782" t="str">
            <v>H</v>
          </cell>
          <cell r="E6782">
            <v>37.04</v>
          </cell>
          <cell r="F6782">
            <v>37.04</v>
          </cell>
        </row>
        <row r="6783">
          <cell r="B6783">
            <v>91380</v>
          </cell>
          <cell r="C6783" t="str">
            <v>CAMINHÃO BASCULANTE 10 M3, TRUCADO CABINE SIMPLES, PESO BRUTO TOTAL 23.000 KG, CARGA ÚTIL MÁXIMA 15.935 KG, DISTÂNCIA ENTRE EIXOS 4,80 M, POTÊNCIA 230 CV INCLUSIVE CAÇAMBA METÁLICA - DEPRECIAÇÃO. AF_06/2014</v>
          </cell>
          <cell r="D6783" t="str">
            <v>H</v>
          </cell>
          <cell r="E6783">
            <v>29.87</v>
          </cell>
          <cell r="F6783">
            <v>29.87</v>
          </cell>
        </row>
        <row r="6784">
          <cell r="B6784">
            <v>91382</v>
          </cell>
          <cell r="C6784" t="str">
            <v>CAMINHÃO BASCULANTE 10 M3, TRUCADO CABINE SIMPLES, PESO BRUTO TOTAL 23.000 KG, CARGA ÚTIL MÁXIMA 15.935 KG, DISTÂNCIA ENTRE EIXOS 4,80 M, POTÊNCIA 230 CV INCLUSIVE CAÇAMBA METÁLICA - IMPOSTOS E SEGUROS. AF_06/2014</v>
          </cell>
          <cell r="D6784" t="str">
            <v>H</v>
          </cell>
          <cell r="E6784">
            <v>4.63</v>
          </cell>
          <cell r="F6784">
            <v>4.63</v>
          </cell>
        </row>
        <row r="6785">
          <cell r="B6785">
            <v>91381</v>
          </cell>
          <cell r="C6785" t="str">
            <v>CAMINHÃO BASCULANTE 10 M3, TRUCADO CABINE SIMPLES, PESO BRUTO TOTAL 23.000 KG, CARGA ÚTIL MÁXIMA 15.935 KG, DISTÂNCIA ENTRE EIXOS 4,80 M, POTÊNCIA 230 CV INCLUSIVE CAÇAMBA METÁLICA - JUROS. AF_06/2014</v>
          </cell>
          <cell r="D6785" t="str">
            <v>H</v>
          </cell>
          <cell r="E6785">
            <v>11.47</v>
          </cell>
          <cell r="F6785">
            <v>11.47</v>
          </cell>
        </row>
        <row r="6786">
          <cell r="B6786">
            <v>91383</v>
          </cell>
          <cell r="C6786" t="str">
            <v>CAMINHÃO BASCULANTE 10 M3, TRUCADO CABINE SIMPLES, PESO BRUTO TOTAL 23.000 KG, CARGA ÚTIL MÁXIMA 15.935 KG, DISTÂNCIA ENTRE EIXOS 4,80 M, POTÊNCIA 230 CV INCLUSIVE CAÇAMBA METÁLICA - MANUTENÇÃO. AF_06/2014</v>
          </cell>
          <cell r="D6786" t="str">
            <v>H</v>
          </cell>
          <cell r="E6786">
            <v>53.77</v>
          </cell>
          <cell r="F6786">
            <v>53.77</v>
          </cell>
        </row>
        <row r="6787">
          <cell r="B6787">
            <v>91384</v>
          </cell>
          <cell r="C6787" t="str">
            <v>CAMINHÃO BASCULANTE 10 M3, TRUCADO CABINE SIMPLES, PESO BRUTO TOTAL 23.000 KG, CARGA ÚTIL MÁXIMA 15.935 KG, DISTÂNCIA ENTRE EIXOS 4,80 M, POTÊNCIA 230 CV INCLUSIVE CAÇAMBA METÁLICA - MATERIAIS NA OPERAÇÃO. AF_06/2014</v>
          </cell>
          <cell r="D6787" t="str">
            <v>H</v>
          </cell>
          <cell r="E6787">
            <v>149.07</v>
          </cell>
          <cell r="F6787">
            <v>149.07</v>
          </cell>
        </row>
        <row r="6788">
          <cell r="B6788">
            <v>96030</v>
          </cell>
          <cell r="C6788" t="str">
            <v>CAMINHÃO BASCULANTE 10 M3, TRUCADO, POTÊNCIA 230 CV, INCLUSIVE CAÇAMBA METÁLICA, COM DISTRIBUIDOR DE AGREGADOS ACOPLADO - DEPRECIAÇÃO. AF_02/2017</v>
          </cell>
          <cell r="D6788" t="str">
            <v>H</v>
          </cell>
          <cell r="E6788">
            <v>36.340000000000003</v>
          </cell>
          <cell r="F6788">
            <v>36.340000000000003</v>
          </cell>
        </row>
        <row r="6789">
          <cell r="B6789">
            <v>96032</v>
          </cell>
          <cell r="C6789" t="str">
            <v>CAMINHÃO BASCULANTE 10 M3, TRUCADO, POTÊNCIA 230 CV, INCLUSIVE CAÇAMBA METÁLICA, COM DISTRIBUIDOR DE AGREGADOS ACOPLADO - IMPOSTOS E SEGUROS. AF_02/2017</v>
          </cell>
          <cell r="D6789" t="str">
            <v>H</v>
          </cell>
          <cell r="E6789">
            <v>5.14</v>
          </cell>
          <cell r="F6789">
            <v>5.14</v>
          </cell>
        </row>
        <row r="6790">
          <cell r="B6790">
            <v>96031</v>
          </cell>
          <cell r="C6790" t="str">
            <v>CAMINHÃO BASCULANTE 10 M3, TRUCADO, POTÊNCIA 230 CV, INCLUSIVE CAÇAMBA METÁLICA, COM DISTRIBUIDOR DE AGREGADOS ACOPLADO - JUROS. AF_02/2017</v>
          </cell>
          <cell r="D6790" t="str">
            <v>H</v>
          </cell>
          <cell r="E6790">
            <v>12.8</v>
          </cell>
          <cell r="F6790">
            <v>12.8</v>
          </cell>
        </row>
        <row r="6791">
          <cell r="B6791">
            <v>96033</v>
          </cell>
          <cell r="C6791" t="str">
            <v>CAMINHÃO BASCULANTE 10 M3, TRUCADO, POTÊNCIA 230 CV, INCLUSIVE CAÇAMBA METÁLICA, COM DISTRIBUIDOR DE AGREGADOS ACOPLADO - MANUTENÇÃO. AF_02/2017</v>
          </cell>
          <cell r="D6791" t="str">
            <v>H</v>
          </cell>
          <cell r="E6791">
            <v>59.16</v>
          </cell>
          <cell r="F6791">
            <v>59.16</v>
          </cell>
        </row>
        <row r="6792">
          <cell r="B6792">
            <v>96034</v>
          </cell>
          <cell r="C6792" t="str">
            <v>CAMINHÃO BASCULANTE 10 M3, TRUCADO, POTÊNCIA 230 CV, INCLUSIVE CAÇAMBA METÁLICA, COM DISTRIBUIDOR DE AGREGADOS ACOPLADO - MATERIAIS NA OPERAÇÃO. AF_02/2017</v>
          </cell>
          <cell r="D6792" t="str">
            <v>H</v>
          </cell>
          <cell r="E6792">
            <v>149.07</v>
          </cell>
          <cell r="F6792">
            <v>149.07</v>
          </cell>
        </row>
        <row r="6793">
          <cell r="B6793">
            <v>89870</v>
          </cell>
          <cell r="C6793" t="str">
            <v>CAMINHÃO BASCULANTE 14 M3, COM CAVALO MECÂNICO DE CAPACIDADE MÁXIMA DE TRAÇÃO COMBINADO DE 36000 KG, POTÊNCIA 286 CV, INCLUSIVE SEMIREBOQUE COM CAÇAMBA METÁLICA - DEPRECIAÇÃO. AF_12/2014</v>
          </cell>
          <cell r="D6793" t="str">
            <v>H</v>
          </cell>
          <cell r="E6793">
            <v>36.479999999999997</v>
          </cell>
          <cell r="F6793">
            <v>36.479999999999997</v>
          </cell>
        </row>
        <row r="6794">
          <cell r="B6794">
            <v>89872</v>
          </cell>
          <cell r="C6794" t="str">
            <v>CAMINHÃO BASCULANTE 14 M3, COM CAVALO MECÂNICO DE CAPACIDADE MÁXIMA DE TRAÇÃO COMBINADO DE 36000 KG, POTÊNCIA 286 CV, INCLUSIVE SEMIREBOQUE COM CAÇAMBA METÁLICA - IMPOSTOS E SEGUROS. AF_12/2014</v>
          </cell>
          <cell r="D6794" t="str">
            <v>H</v>
          </cell>
          <cell r="E6794">
            <v>5.09</v>
          </cell>
          <cell r="F6794">
            <v>5.09</v>
          </cell>
        </row>
        <row r="6795">
          <cell r="B6795">
            <v>89871</v>
          </cell>
          <cell r="C6795" t="str">
            <v>CAMINHÃO BASCULANTE 14 M3, COM CAVALO MECÂNICO DE CAPACIDADE MÁXIMA DE TRAÇÃO COMBINADO DE 36000 KG, POTÊNCIA 286 CV, INCLUSIVE SEMIREBOQUE COM CAÇAMBA METÁLICA - JUROS. AF_12/2014</v>
          </cell>
          <cell r="D6795" t="str">
            <v>H</v>
          </cell>
          <cell r="E6795">
            <v>12.59</v>
          </cell>
          <cell r="F6795">
            <v>12.59</v>
          </cell>
        </row>
        <row r="6796">
          <cell r="B6796">
            <v>89873</v>
          </cell>
          <cell r="C6796" t="str">
            <v>CAMINHÃO BASCULANTE 14 M3, COM CAVALO MECÂNICO DE CAPACIDADE MÁXIMA DE TRAÇÃO COMBINADO DE 36000 KG, POTÊNCIA 286 CV, INCLUSIVE SEMIREBOQUE COM CAÇAMBA METÁLICA - MANUTENÇÃO. AF_12/2014</v>
          </cell>
          <cell r="D6796" t="str">
            <v>H</v>
          </cell>
          <cell r="E6796">
            <v>61.75</v>
          </cell>
          <cell r="F6796">
            <v>61.75</v>
          </cell>
        </row>
        <row r="6797">
          <cell r="B6797">
            <v>89874</v>
          </cell>
          <cell r="C6797" t="str">
            <v>CAMINHÃO BASCULANTE 14 M3, COM CAVALO MECÂNICO DE CAPACIDADE MÁXIMA DE TRAÇÃO COMBINADO DE 36000 KG, POTÊNCIA 286 CV, INCLUSIVE SEMIREBOQUE COM CAÇAMBA METÁLICA - MATERIAIS NA OPERAÇÃO. AF_12/2014</v>
          </cell>
          <cell r="D6797" t="str">
            <v>H</v>
          </cell>
          <cell r="E6797">
            <v>185.36</v>
          </cell>
          <cell r="F6797">
            <v>185.36</v>
          </cell>
        </row>
        <row r="6798">
          <cell r="B6798">
            <v>89878</v>
          </cell>
          <cell r="C6798" t="str">
            <v>CAMINHÃO BASCULANTE 18 M3, COM CAVALO MECÂNICO DE CAPACIDADE MÁXIMA DE TRAÇÃO COMBINADO DE 45000 KG, POTÊNCIA 330 CV, INCLUSIVE SEMIREBOQUE COM CAÇAMBA METÁLICA - DEPRECIAÇÃO. AF_12/2014</v>
          </cell>
          <cell r="D6798" t="str">
            <v>H</v>
          </cell>
          <cell r="E6798">
            <v>39.270000000000003</v>
          </cell>
          <cell r="F6798">
            <v>39.270000000000003</v>
          </cell>
        </row>
        <row r="6799">
          <cell r="B6799">
            <v>89880</v>
          </cell>
          <cell r="C6799" t="str">
            <v>CAMINHÃO BASCULANTE 18 M3, COM CAVALO MECÂNICO DE CAPACIDADE MÁXIMA DE TRAÇÃO COMBINADO DE 45000 KG, POTÊNCIA 330 CV, INCLUSIVE SEMIREBOQUE COM CAÇAMBA METÁLICA - IMPOSTOS E SEGUROS. AF_12/2014</v>
          </cell>
          <cell r="D6799" t="str">
            <v>H</v>
          </cell>
          <cell r="E6799">
            <v>5.37</v>
          </cell>
          <cell r="F6799">
            <v>5.37</v>
          </cell>
        </row>
        <row r="6800">
          <cell r="B6800">
            <v>89879</v>
          </cell>
          <cell r="C6800" t="str">
            <v>CAMINHÃO BASCULANTE 18 M3, COM CAVALO MECÂNICO DE CAPACIDADE MÁXIMA DE TRAÇÃO COMBINADO DE 45000 KG, POTÊNCIA 330 CV, INCLUSIVE SEMIREBOQUE COM CAÇAMBA METÁLICA - JUROS. AF_12/2014</v>
          </cell>
          <cell r="D6800" t="str">
            <v>H</v>
          </cell>
          <cell r="E6800">
            <v>13.32</v>
          </cell>
          <cell r="F6800">
            <v>13.32</v>
          </cell>
        </row>
        <row r="6801">
          <cell r="B6801">
            <v>89881</v>
          </cell>
          <cell r="C6801" t="str">
            <v>CAMINHÃO BASCULANTE 18 M3, COM CAVALO MECÂNICO DE CAPACIDADE MÁXIMA DE TRAÇÃO COMBINADO DE 45000 KG, POTÊNCIA 330 CV, INCLUSIVE SEMIREBOQUE COM CAÇAMBA METÁLICA - MANUTENÇÃO. AF_12/2014</v>
          </cell>
          <cell r="D6801" t="str">
            <v>H</v>
          </cell>
          <cell r="E6801">
            <v>65.81</v>
          </cell>
          <cell r="F6801">
            <v>65.81</v>
          </cell>
        </row>
        <row r="6802">
          <cell r="B6802">
            <v>89882</v>
          </cell>
          <cell r="C6802" t="str">
            <v>CAMINHÃO BASCULANTE 18 M3, COM CAVALO MECÂNICO DE CAPACIDADE MÁXIMA DE TRAÇÃO COMBINADO DE 45000 KG, POTÊNCIA 330 CV, INCLUSIVE SEMIREBOQUE COM CAÇAMBA METÁLICA - MATERIAIS NA OPERAÇÃO. AF_12/2014</v>
          </cell>
          <cell r="D6802" t="str">
            <v>H</v>
          </cell>
          <cell r="E6802">
            <v>213.86</v>
          </cell>
          <cell r="F6802">
            <v>213.86</v>
          </cell>
        </row>
        <row r="6803">
          <cell r="B6803">
            <v>7058</v>
          </cell>
          <cell r="C6803" t="str">
            <v>CAMINHÃO BASCULANTE 6 M3 TOCO, PESO BRUTO TOTAL 16.000 KG, CARGA ÚTIL MÁXIMA 11.130 KG, DISTÂNCIA ENTRE EIXOS 5,36 M, POTÊNCIA 185 CV, INCLUSIVE CAÇAMBA METÁLICA - DEPRECIAÇÃO. AF_06/2014</v>
          </cell>
          <cell r="D6803" t="str">
            <v>H</v>
          </cell>
          <cell r="E6803">
            <v>23.48</v>
          </cell>
          <cell r="F6803">
            <v>23.48</v>
          </cell>
        </row>
        <row r="6804">
          <cell r="B6804">
            <v>91402</v>
          </cell>
          <cell r="C6804" t="str">
            <v>CAMINHÃO BASCULANTE 6 M3 TOCO, PESO BRUTO TOTAL 16.000 KG, CARGA ÚTIL MÁXIMA 11.130 KG, DISTÂNCIA ENTRE EIXOS 5,36 M, POTÊNCIA 185 CV, INCLUSIVE CAÇAMBA METÁLICA - IMPOSTOS E SEGUROS. AF_06/2014</v>
          </cell>
          <cell r="D6804" t="str">
            <v>H</v>
          </cell>
          <cell r="E6804">
            <v>3.65</v>
          </cell>
          <cell r="F6804">
            <v>3.65</v>
          </cell>
        </row>
        <row r="6805">
          <cell r="B6805">
            <v>7059</v>
          </cell>
          <cell r="C6805" t="str">
            <v>CAMINHÃO BASCULANTE 6 M3 TOCO, PESO BRUTO TOTAL 16.000 KG, CARGA ÚTIL MÁXIMA 11.130 KG, DISTÂNCIA ENTRE EIXOS 5,36 M, POTÊNCIA 185 CV, INCLUSIVE CAÇAMBA METÁLICA - JUROS. AF_06/2014</v>
          </cell>
          <cell r="D6805" t="str">
            <v>H</v>
          </cell>
          <cell r="E6805">
            <v>9.0500000000000007</v>
          </cell>
          <cell r="F6805">
            <v>9.0500000000000007</v>
          </cell>
        </row>
        <row r="6806">
          <cell r="B6806">
            <v>7060</v>
          </cell>
          <cell r="C6806" t="str">
            <v>CAMINHÃO BASCULANTE 6 M3 TOCO, PESO BRUTO TOTAL 16.000 KG, CARGA ÚTIL MÁXIMA 11.130 KG, DISTÂNCIA ENTRE EIXOS 5,36 M, POTÊNCIA 185 CV, INCLUSIVE CAÇAMBA METÁLICA - MANUTENÇÃO. AF_06/2014</v>
          </cell>
          <cell r="D6806" t="str">
            <v>H</v>
          </cell>
          <cell r="E6806">
            <v>42.36</v>
          </cell>
          <cell r="F6806">
            <v>42.36</v>
          </cell>
        </row>
        <row r="6807">
          <cell r="B6807">
            <v>7061</v>
          </cell>
          <cell r="C6807" t="str">
            <v>CAMINHÃO BASCULANTE 6 M3 TOCO, PESO BRUTO TOTAL 16.000 KG, CARGA ÚTIL MÁXIMA 11.130 KG, DISTÂNCIA ENTRE EIXOS 5,36 M, POTÊNCIA 185 CV, INCLUSIVE CAÇAMBA METÁLICA - MATERIAIS NA OPERAÇÃO. AF_06/2014</v>
          </cell>
          <cell r="D6807" t="str">
            <v>H</v>
          </cell>
          <cell r="E6807">
            <v>85.66</v>
          </cell>
          <cell r="F6807">
            <v>85.66</v>
          </cell>
        </row>
        <row r="6808">
          <cell r="B6808">
            <v>91367</v>
          </cell>
          <cell r="C6808" t="str">
            <v>CAMINHÃO BASCULANTE 6 M3, PESO BRUTO TOTAL 16.000 KG, CARGA ÚTIL MÁXIMA 13.071 KG, DISTÂNCIA ENTRE EIXOS 4,80 M, POTÊNCIA 230 CV INCLUSIVE CAÇAMBA METÁLICA - DEPRECIAÇÃO. AF_06/2014</v>
          </cell>
          <cell r="D6808" t="str">
            <v>H</v>
          </cell>
          <cell r="E6808">
            <v>22.7</v>
          </cell>
          <cell r="F6808">
            <v>22.7</v>
          </cell>
        </row>
        <row r="6809">
          <cell r="B6809">
            <v>91369</v>
          </cell>
          <cell r="C6809" t="str">
            <v>CAMINHÃO BASCULANTE 6 M3, PESO BRUTO TOTAL 16.000 KG, CARGA ÚTIL MÁXIMA 13.071 KG, DISTÂNCIA ENTRE EIXOS 4,80 M, POTÊNCIA 230 CV INCLUSIVE CAÇAMBA METÁLICA - IMPOSTOS E SEGUROS. AF_06/2014</v>
          </cell>
          <cell r="D6809" t="str">
            <v>H</v>
          </cell>
          <cell r="E6809">
            <v>3.52</v>
          </cell>
          <cell r="F6809">
            <v>3.52</v>
          </cell>
        </row>
        <row r="6810">
          <cell r="B6810">
            <v>91368</v>
          </cell>
          <cell r="C6810" t="str">
            <v>CAMINHÃO BASCULANTE 6 M3, PESO BRUTO TOTAL 16.000 KG, CARGA ÚTIL MÁXIMA 13.071 KG, DISTÂNCIA ENTRE EIXOS 4,80 M, POTÊNCIA 230 CV INCLUSIVE CAÇAMBA METÁLICA - JUROS. AF_06/2014</v>
          </cell>
          <cell r="D6810" t="str">
            <v>H</v>
          </cell>
          <cell r="E6810">
            <v>8.7200000000000006</v>
          </cell>
          <cell r="F6810">
            <v>8.7200000000000006</v>
          </cell>
        </row>
        <row r="6811">
          <cell r="B6811">
            <v>5695</v>
          </cell>
          <cell r="C6811" t="str">
            <v>CAMINHÃO BASCULANTE 6 M3, PESO BRUTO TOTAL 16.000 KG, CARGA ÚTIL MÁXIMA 13.071 KG, DISTÂNCIA ENTRE EIXOS 4,80 M, POTÊNCIA 230 CV INCLUSIVE CAÇAMBA METÁLICA - MANUTENÇÃO. AF_06/2014</v>
          </cell>
          <cell r="D6811" t="str">
            <v>H</v>
          </cell>
          <cell r="E6811">
            <v>40.94</v>
          </cell>
          <cell r="F6811">
            <v>40.94</v>
          </cell>
        </row>
        <row r="6812">
          <cell r="B6812">
            <v>53792</v>
          </cell>
          <cell r="C6812" t="str">
            <v>CAMINHÃO BASCULANTE 6 M3, PESO BRUTO TOTAL 16.000 KG, CARGA ÚTIL MÁXIMA 13.071 KG, DISTÂNCIA ENTRE EIXOS 4,80 M, POTÊNCIA 230 CV INCLUSIVE CAÇAMBA METÁLICA - MATERIAIS NA OPERAÇÃO. AF_06/2014</v>
          </cell>
          <cell r="D6812" t="str">
            <v>H</v>
          </cell>
          <cell r="E6812">
            <v>106.48</v>
          </cell>
          <cell r="F6812">
            <v>106.48</v>
          </cell>
        </row>
        <row r="6813">
          <cell r="B6813">
            <v>92237</v>
          </cell>
          <cell r="C6813" t="str">
            <v>CAMINHÃO DE TRANSPORTE DE MATERIAL ASFÁLTICO 20.000 L, COM CAVALO MECÂNICO DE CAPACIDADE MÁXIMA DE TRAÇÃO COMBINADO DE 45.000 KG, POTÊNCIA 330 CV, INCLUSIVE TANQUE DE ASFALTO COM MAÇARICO - DEPRECIAÇÃO. AF_12/2015</v>
          </cell>
          <cell r="D6813" t="str">
            <v>H</v>
          </cell>
          <cell r="E6813">
            <v>26.29</v>
          </cell>
          <cell r="F6813">
            <v>26.29</v>
          </cell>
        </row>
        <row r="6814">
          <cell r="B6814">
            <v>92239</v>
          </cell>
          <cell r="C6814" t="str">
            <v>CAMINHÃO DE TRANSPORTE DE MATERIAL ASFÁLTICO 20.000 L, COM CAVALO MECÂNICO DE CAPACIDADE MÁXIMA DE TRAÇÃO COMBINADO DE 45.000 KG, POTÊNCIA 330 CV, INCLUSIVE TANQUE DE ASFALTO COM MAÇARICO - IMPOSTOS E SEGUROS. AF_12/2015</v>
          </cell>
          <cell r="D6814" t="str">
            <v>H</v>
          </cell>
          <cell r="E6814">
            <v>4.26</v>
          </cell>
          <cell r="F6814">
            <v>4.26</v>
          </cell>
        </row>
        <row r="6815">
          <cell r="B6815">
            <v>92238</v>
          </cell>
          <cell r="C6815" t="str">
            <v>CAMINHÃO DE TRANSPORTE DE MATERIAL ASFÁLTICO 20.000 L, COM CAVALO MECÂNICO DE CAPACIDADE MÁXIMA DE TRAÇÃO COMBINADO DE 45.000 KG, POTÊNCIA 330 CV, INCLUSIVE TANQUE DE ASFALTO COM MAÇARICO - JUROS. AF_12/2015</v>
          </cell>
          <cell r="D6815" t="str">
            <v>H</v>
          </cell>
          <cell r="E6815">
            <v>10.56</v>
          </cell>
          <cell r="F6815">
            <v>10.56</v>
          </cell>
        </row>
        <row r="6816">
          <cell r="B6816">
            <v>92240</v>
          </cell>
          <cell r="C6816" t="str">
            <v>CAMINHÃO DE TRANSPORTE DE MATERIAL ASFÁLTICO 20.000 L, COM CAVALO MECÂNICO DE CAPACIDADE MÁXIMA DE TRAÇÃO COMBINADO DE 45.000 KG, POTÊNCIA 330 CV, INCLUSIVE TANQUE DE ASFALTO COM MAÇARICO - MANUTENÇÃO. AF_12/2015</v>
          </cell>
          <cell r="D6816" t="str">
            <v>H</v>
          </cell>
          <cell r="E6816">
            <v>46.91</v>
          </cell>
          <cell r="F6816">
            <v>46.91</v>
          </cell>
        </row>
        <row r="6817">
          <cell r="B6817">
            <v>92241</v>
          </cell>
          <cell r="C6817" t="str">
            <v>CAMINHÃO DE TRANSPORTE DE MATERIAL ASFÁLTICO 20.000 L, COM CAVALO MECÂNICO DE CAPACIDADE MÁXIMA DE TRAÇÃO COMBINADO DE 45.000 KG, POTÊNCIA 330 CV, INCLUSIVE TANQUE DE ASFALTO COM MAÇARICO - MATERIAIS NA OPERAÇÃO. AF_12/2015</v>
          </cell>
          <cell r="D6817" t="str">
            <v>H</v>
          </cell>
          <cell r="E6817">
            <v>290.27999999999997</v>
          </cell>
          <cell r="F6817">
            <v>290.27999999999997</v>
          </cell>
        </row>
        <row r="6818">
          <cell r="B6818">
            <v>91640</v>
          </cell>
          <cell r="C6818" t="str">
            <v>CAMINHÃO DE TRANSPORTE DE MATERIAL ASFÁLTICO 30.000 L, COM CAVALO MECÂNICO DE CAPACIDADE MÁXIMA DE TRAÇÃO COMBINADO DE 66.000 KG, POTÊNCIA 360 CV, INCLUSIVE TANQUE DE ASFALTO COM SERPENTINA - DEPRECIAÇÃO. AF_08/2015</v>
          </cell>
          <cell r="D6818" t="str">
            <v>H</v>
          </cell>
          <cell r="E6818">
            <v>36.03</v>
          </cell>
          <cell r="F6818">
            <v>36.03</v>
          </cell>
        </row>
        <row r="6819">
          <cell r="B6819">
            <v>91642</v>
          </cell>
          <cell r="C6819" t="str">
            <v>CAMINHÃO DE TRANSPORTE DE MATERIAL ASFÁLTICO 30.000 L, COM CAVALO MECÂNICO DE CAPACIDADE MÁXIMA DE TRAÇÃO COMBINADO DE 66.000 KG, POTÊNCIA 360 CV, INCLUSIVE TANQUE DE ASFALTO COM SERPENTINA - IMPOSTOS E SEGUROS. AF_08/2015</v>
          </cell>
          <cell r="D6819" t="str">
            <v>H</v>
          </cell>
          <cell r="E6819">
            <v>5.86</v>
          </cell>
          <cell r="F6819">
            <v>5.86</v>
          </cell>
        </row>
        <row r="6820">
          <cell r="B6820">
            <v>91641</v>
          </cell>
          <cell r="C6820" t="str">
            <v>CAMINHÃO DE TRANSPORTE DE MATERIAL ASFÁLTICO 30.000 L, COM CAVALO MECÂNICO DE CAPACIDADE MÁXIMA DE TRAÇÃO COMBINADO DE 66.000 KG, POTÊNCIA 360 CV, INCLUSIVE TANQUE DE ASFALTO COM SERPENTINA - JUROS. AF_08/2015</v>
          </cell>
          <cell r="D6820" t="str">
            <v>H</v>
          </cell>
          <cell r="E6820">
            <v>14.51</v>
          </cell>
          <cell r="F6820">
            <v>14.51</v>
          </cell>
        </row>
        <row r="6821">
          <cell r="B6821">
            <v>91643</v>
          </cell>
          <cell r="C6821" t="str">
            <v>CAMINHÃO DE TRANSPORTE DE MATERIAL ASFÁLTICO 30.000 L, COM CAVALO MECÂNICO DE CAPACIDADE MÁXIMA DE TRAÇÃO COMBINADO DE 66.000 KG, POTÊNCIA 360 CV, INCLUSIVE TANQUE DE ASFALTO COM SERPENTINA - MANUTENÇÃO. AF_08/2015</v>
          </cell>
          <cell r="D6821" t="str">
            <v>H</v>
          </cell>
          <cell r="E6821">
            <v>64.62</v>
          </cell>
          <cell r="F6821">
            <v>64.62</v>
          </cell>
        </row>
        <row r="6822">
          <cell r="B6822">
            <v>91644</v>
          </cell>
          <cell r="C6822" t="str">
            <v>CAMINHÃO DE TRANSPORTE DE MATERIAL ASFÁLTICO 30.000 L, COM CAVALO MECÂNICO DE CAPACIDADE MÁXIMA DE TRAÇÃO COMBINADO DE 66.000 KG, POTÊNCIA 360 CV, INCLUSIVE TANQUE DE ASFALTO COM SERPENTINA - MATERIAIS NA OPERAÇÃO. AF_08/2015</v>
          </cell>
          <cell r="D6822" t="str">
            <v>H</v>
          </cell>
          <cell r="E6822">
            <v>316.63</v>
          </cell>
          <cell r="F6822">
            <v>316.63</v>
          </cell>
        </row>
        <row r="6823">
          <cell r="B6823">
            <v>92105</v>
          </cell>
          <cell r="C6823" t="str">
            <v>CAMINHÃO PARA EQUIPAMENTO DE LIMPEZA A SUCÇÃO COM CAMINHÃO TRUCADO DE PESO BRUTO TOTAL 23000 KG, CARGA ÚTIL MÁX. 15935 KG, DISTÂNCIA ENTRE EIXOS 4,80 M, POTÊNCIA 230 CV, INCLUSIVE LIMPADORA A SUCÇÃO, TANQUE 12000 L - MATERIAIS NA OPERAÇÃO. AF_05/2023</v>
          </cell>
          <cell r="D6823" t="str">
            <v>H</v>
          </cell>
          <cell r="E6823">
            <v>202.28</v>
          </cell>
          <cell r="F6823">
            <v>202.28</v>
          </cell>
        </row>
        <row r="6824">
          <cell r="B6824">
            <v>92101</v>
          </cell>
          <cell r="C6824" t="str">
            <v>CAMINHÃO PARA EQUIPAMENTO DE LIMPEZA A SUCÇÃO COM CAMINHÃO TRUCADO DE PESO BRUTO TOTAL 23000 KG, CARGA ÚTIL MÁXIMA 15935 KG, DISTÂNCIA ENTRE EIXOS 4,80 M, POTÊNCIA 230 CV, INCLUSIVE LIMPADORA A SUCÇÃO, TANQUE 12000 L - DEPRECIAÇÃO. AF_05/2023</v>
          </cell>
          <cell r="D6824" t="str">
            <v>H</v>
          </cell>
          <cell r="E6824">
            <v>45.44</v>
          </cell>
          <cell r="F6824">
            <v>45.44</v>
          </cell>
        </row>
        <row r="6825">
          <cell r="B6825">
            <v>92103</v>
          </cell>
          <cell r="C6825" t="str">
            <v>CAMINHÃO PARA EQUIPAMENTO DE LIMPEZA A SUCÇÃO COM CAMINHÃO TRUCADO DE PESO BRUTO TOTAL 23000 KG, CARGA ÚTIL MÁXIMA 15935 KG, DISTÂNCIA ENTRE EIXOS 4,80 M, POTÊNCIA 230 CV, INCLUSIVE LIMPADORA A SUCÇÃO, TANQUE 12000 L - IMPOSTOS E SEGUROS. AF_05/2023</v>
          </cell>
          <cell r="D6825" t="str">
            <v>H</v>
          </cell>
          <cell r="E6825">
            <v>5.79</v>
          </cell>
          <cell r="F6825">
            <v>5.79</v>
          </cell>
        </row>
        <row r="6826">
          <cell r="B6826">
            <v>92102</v>
          </cell>
          <cell r="C6826" t="str">
            <v>CAMINHÃO PARA EQUIPAMENTO DE LIMPEZA A SUCÇÃO COM CAMINHÃO TRUCADO DE PESO BRUTO TOTAL 23000 KG, CARGA ÚTIL MÁXIMA 15935 KG, DISTÂNCIA ENTRE EIXOS 4,80 M, POTÊNCIA 230 CV, INCLUSIVE LIMPADORA A SUCÇÃO, TANQUE 12000 L - JUROS. AF_05/2023</v>
          </cell>
          <cell r="D6826" t="str">
            <v>H</v>
          </cell>
          <cell r="E6826">
            <v>14.31</v>
          </cell>
          <cell r="F6826">
            <v>14.31</v>
          </cell>
        </row>
        <row r="6827">
          <cell r="B6827">
            <v>92104</v>
          </cell>
          <cell r="C6827" t="str">
            <v>CAMINHÃO PARA EQUIPAMENTO DE LIMPEZA A SUCÇÃO COM CAMINHÃO TRUCADO DE PESO BRUTO TOTAL 23000 KG, CARGA ÚTIL MÁXIMA 15935 KG, DISTÂNCIA ENTRE EIXOS 4,80 M, POTÊNCIA 230 CV, INCLUSIVE LIMPADORA A SUCÇÃO, TANQUE 12000 L - MANUTENÇÃO. AF_05/2023</v>
          </cell>
          <cell r="D6827" t="str">
            <v>H</v>
          </cell>
          <cell r="E6827">
            <v>71.92</v>
          </cell>
          <cell r="F6827">
            <v>71.92</v>
          </cell>
        </row>
        <row r="6828">
          <cell r="B6828">
            <v>91396</v>
          </cell>
          <cell r="C6828" t="str">
            <v>CAMINHÃO PIPA 10.000 L TRUCADO, PESO BRUTO TOTAL 23.000 KG, CARGA ÚTIL MÁXIMA 15.935 KG, DISTÂNCIA ENTRE EIXOS 4,8 M, POTÊNCIA 230 CV, INCLUSIVE TANQUE DE AÇO PARA TRANSPORTE DE ÁGUA - DEPRECIAÇÃO. AF_06/2014</v>
          </cell>
          <cell r="D6828" t="str">
            <v>H</v>
          </cell>
          <cell r="E6828">
            <v>29.75</v>
          </cell>
          <cell r="F6828">
            <v>29.75</v>
          </cell>
        </row>
        <row r="6829">
          <cell r="B6829">
            <v>91398</v>
          </cell>
          <cell r="C6829" t="str">
            <v>CAMINHÃO PIPA 10.000 L TRUCADO, PESO BRUTO TOTAL 23.000 KG, CARGA ÚTIL MÁXIMA 15.935 KG, DISTÂNCIA ENTRE EIXOS 4,8 M, POTÊNCIA 230 CV, INCLUSIVE TANQUE DE AÇO PARA TRANSPORTE DE ÁGUA - IMPOSTOS E SEGUROS. AF_06/2014</v>
          </cell>
          <cell r="D6829" t="str">
            <v>H</v>
          </cell>
          <cell r="E6829">
            <v>4.6399999999999997</v>
          </cell>
          <cell r="F6829">
            <v>4.6399999999999997</v>
          </cell>
        </row>
        <row r="6830">
          <cell r="B6830">
            <v>91397</v>
          </cell>
          <cell r="C6830" t="str">
            <v>CAMINHÃO PIPA 10.000 L TRUCADO, PESO BRUTO TOTAL 23.000 KG, CARGA ÚTIL MÁXIMA 15.935 KG, DISTÂNCIA ENTRE EIXOS 4,8 M, POTÊNCIA 230 CV, INCLUSIVE TANQUE DE AÇO PARA TRANSPORTE DE ÁGUA - JUROS. AF_06/2014</v>
          </cell>
          <cell r="D6830" t="str">
            <v>H</v>
          </cell>
          <cell r="E6830">
            <v>11.51</v>
          </cell>
          <cell r="F6830">
            <v>11.51</v>
          </cell>
        </row>
        <row r="6831">
          <cell r="B6831">
            <v>5763</v>
          </cell>
          <cell r="C6831" t="str">
            <v>CAMINHÃO PIPA 10.000 L TRUCADO, PESO BRUTO TOTAL 23.000 KG, CARGA ÚTIL MÁXIMA 15.935 KG, DISTÂNCIA ENTRE EIXOS 4,8 M, POTÊNCIA 230 CV, INCLUSIVE TANQUE DE AÇO PARA TRANSPORTE DE ÁGUA - MANUTENÇÃO. AF_06/2014</v>
          </cell>
          <cell r="D6831" t="str">
            <v>H</v>
          </cell>
          <cell r="E6831">
            <v>52.83</v>
          </cell>
          <cell r="F6831">
            <v>52.83</v>
          </cell>
        </row>
        <row r="6832">
          <cell r="B6832">
            <v>53831</v>
          </cell>
          <cell r="C6832" t="str">
            <v>CAMINHÃO PIPA 10.000 L TRUCADO, PESO BRUTO TOTAL 23.000 KG, CARGA ÚTIL MÁXIMA 15.935 KG, DISTÂNCIA ENTRE EIXOS 4,8 M, POTÊNCIA 230 CV, INCLUSIVE TANQUE DE AÇO PARA TRANSPORTE DE ÁGUA - MATERIAIS NA OPERAÇÃO. AF_06/2014</v>
          </cell>
          <cell r="D6832" t="str">
            <v>H</v>
          </cell>
          <cell r="E6832">
            <v>202.28</v>
          </cell>
          <cell r="F6832">
            <v>202.28</v>
          </cell>
        </row>
        <row r="6833">
          <cell r="B6833">
            <v>91359</v>
          </cell>
          <cell r="C6833" t="str">
            <v>CAMINHÃO PIPA 6.000 L, PESO BRUTO TOTAL 13.000 KG, DISTÂNCIA ENTRE EIXOS 4,80 M, POTÊNCIA 189 CV INCLUSIVE TANQUE DE AÇO PARA TRANSPORTE DE ÁGUA, CAPACIDADE 6 M3 - DEPRECIAÇÃO. AF_06/2014</v>
          </cell>
          <cell r="D6833" t="str">
            <v>H</v>
          </cell>
          <cell r="E6833">
            <v>21.44</v>
          </cell>
          <cell r="F6833">
            <v>21.44</v>
          </cell>
        </row>
        <row r="6834">
          <cell r="B6834">
            <v>91361</v>
          </cell>
          <cell r="C6834" t="str">
            <v>CAMINHÃO PIPA 6.000 L, PESO BRUTO TOTAL 13.000 KG, DISTÂNCIA ENTRE EIXOS 4,80 M, POTÊNCIA 189 CV INCLUSIVE TANQUE DE AÇO PARA TRANSPORTE DE ÁGUA, CAPACIDADE 6 M3 - IMPOSTOS E SEGUROS. AF_06/2014</v>
          </cell>
          <cell r="D6834" t="str">
            <v>H</v>
          </cell>
          <cell r="E6834">
            <v>3.31</v>
          </cell>
          <cell r="F6834">
            <v>3.31</v>
          </cell>
        </row>
        <row r="6835">
          <cell r="B6835">
            <v>91360</v>
          </cell>
          <cell r="C6835" t="str">
            <v>CAMINHÃO PIPA 6.000 L, PESO BRUTO TOTAL 13.000 KG, DISTÂNCIA ENTRE EIXOS 4,80 M, POTÊNCIA 189 CV INCLUSIVE TANQUE DE AÇO PARA TRANSPORTE DE ÁGUA, CAPACIDADE 6 M3 - JUROS. AF_06/2014</v>
          </cell>
          <cell r="D6835" t="str">
            <v>H</v>
          </cell>
          <cell r="E6835">
            <v>8.2200000000000006</v>
          </cell>
          <cell r="F6835">
            <v>8.2200000000000006</v>
          </cell>
        </row>
        <row r="6836">
          <cell r="B6836">
            <v>53882</v>
          </cell>
          <cell r="C6836" t="str">
            <v>CAMINHÃO PIPA 6.000 L, PESO BRUTO TOTAL 13.000 KG, DISTÂNCIA ENTRE EIXOS 4,80 M, POTÊNCIA 189 CV INCLUSIVE TANQUE DE AÇO PARA TRANSPORTE DE ÁGUA, CAPACIDADE 6 M3 - MANUTENÇÃO. AF_06/2014</v>
          </cell>
          <cell r="D6836" t="str">
            <v>H</v>
          </cell>
          <cell r="E6836">
            <v>37.729999999999997</v>
          </cell>
          <cell r="F6836">
            <v>37.729999999999997</v>
          </cell>
        </row>
        <row r="6837">
          <cell r="B6837">
            <v>5747</v>
          </cell>
          <cell r="C6837" t="str">
            <v>CAMINHÃO PIPA 6.000 L, PESO BRUTO TOTAL 13.000 KG, DISTÂNCIA ENTRE EIXOS 4,80 M, POTÊNCIA 189 CV INCLUSIVE TANQUE DE AÇO PARA TRANSPORTE DE ÁGUA, CAPACIDADE 6 M3 - MATERIAIS NA OPERAÇÃO. AF_06/2014</v>
          </cell>
          <cell r="D6837" t="str">
            <v>H</v>
          </cell>
          <cell r="E6837">
            <v>166.24</v>
          </cell>
          <cell r="F6837">
            <v>166.24</v>
          </cell>
        </row>
        <row r="6838">
          <cell r="B6838">
            <v>104699</v>
          </cell>
          <cell r="C6838" t="str">
            <v>CAMINHÃO TANQUE PARA HIDROSSEMEADURA, COM CAPACIDADE DE 8.000 LITROS, INCLUINDO BOMBA PARA LANÇAMENTO COM MOTOR DIESEL COM POTÊNCIA DE 105 CV - DEPRECIAÇÃO. AF_06/2023</v>
          </cell>
          <cell r="D6838" t="str">
            <v>H</v>
          </cell>
          <cell r="E6838">
            <v>0</v>
          </cell>
          <cell r="F6838">
            <v>0</v>
          </cell>
        </row>
        <row r="6839">
          <cell r="B6839">
            <v>104702</v>
          </cell>
          <cell r="C6839" t="str">
            <v>CAMINHÃO TANQUE PARA HIDROSSEMEADURA, COM CAPACIDADE DE 8.000 LITROS, INCLUINDO BOMBA PARA LANÇAMENTO COM MOTOR DIESEL COM POTÊNCIA DE 105 CV - IMPOSTOS E SEGUROS. AF_06/2023</v>
          </cell>
          <cell r="D6839" t="str">
            <v>H</v>
          </cell>
          <cell r="E6839">
            <v>0</v>
          </cell>
          <cell r="F6839">
            <v>0</v>
          </cell>
        </row>
        <row r="6840">
          <cell r="B6840">
            <v>104700</v>
          </cell>
          <cell r="C6840" t="str">
            <v>CAMINHÃO TANQUE PARA HIDROSSEMEADURA, COM CAPACIDADE DE 8.000 LITROS, INCLUINDO BOMBA PARA LANÇAMENTO COM MOTOR DIESEL COM POTÊNCIA DE 105 CV - JUROS. AF_06/2023</v>
          </cell>
          <cell r="D6840" t="str">
            <v>H</v>
          </cell>
          <cell r="E6840">
            <v>0</v>
          </cell>
          <cell r="F6840">
            <v>0</v>
          </cell>
        </row>
        <row r="6841">
          <cell r="B6841">
            <v>104701</v>
          </cell>
          <cell r="C6841" t="str">
            <v>CAMINHÃO TANQUE PARA HIDROSSEMEADURA, COM CAPACIDADE DE 8.000 LITROS, INCLUINDO BOMBA PARA LANÇAMENTO COM MOTOR DIESEL COM POTÊNCIA DE 105 CV - MANUTENÇÃO. AF_06/2023</v>
          </cell>
          <cell r="D6841" t="str">
            <v>H</v>
          </cell>
          <cell r="E6841">
            <v>0</v>
          </cell>
          <cell r="F6841">
            <v>0</v>
          </cell>
        </row>
        <row r="6842">
          <cell r="B6842">
            <v>104703</v>
          </cell>
          <cell r="C6842" t="str">
            <v>CAMINHÃO TANQUE PARA HIDROSSEMEADURA, COM CAPACIDADE DE 8.000 LITROS, INCLUINDO BOMBA PARA LANÇAMENTO COM MOTOR DIESEL COM POTÊNCIA DE 105 CV - MATERIAIS NA OPERAÇÃO. AF_06/2023</v>
          </cell>
          <cell r="D6842" t="str">
            <v>H</v>
          </cell>
          <cell r="E6842">
            <v>97.24</v>
          </cell>
          <cell r="F6842">
            <v>97.24</v>
          </cell>
        </row>
        <row r="6843">
          <cell r="B6843">
            <v>91390</v>
          </cell>
          <cell r="C6843" t="str">
            <v>CAMINHÃO TOCO, PBT 14.300 KG, CARGA ÚTIL MÁX. 9.710 KG, DIST. ENTRE EIXOS 3,56 M, POTÊNCIA 185 CV, INCLUSIVE CARROCERIA FIXA ABERTA DE MADEIRA P/ TRANSPORTE GERAL DE CARGA SECA, DIMEN. APROX. 2,50 X 6,50 X 0,50 M - DEPRECIAÇÃO. AF_06/2014</v>
          </cell>
          <cell r="D6843" t="str">
            <v>H</v>
          </cell>
          <cell r="E6843">
            <v>19.73</v>
          </cell>
          <cell r="F6843">
            <v>19.73</v>
          </cell>
        </row>
        <row r="6844">
          <cell r="B6844">
            <v>91392</v>
          </cell>
          <cell r="C6844" t="str">
            <v>CAMINHÃO TOCO, PBT 14.300 KG, CARGA ÚTIL MÁX. 9.710 KG, DIST. ENTRE EIXOS 3,56 M, POTÊNCIA 185 CV, INCLUSIVE CARROCERIA FIXA ABERTA DE MADEIRA P/ TRANSPORTE GERAL DE CARGA SECA, DIMEN. APROX. 2,50 X 6,50 X 0,50 M - IMPOSTOS E SEGUROS. AF_06/2014</v>
          </cell>
          <cell r="D6844" t="str">
            <v>H</v>
          </cell>
          <cell r="E6844">
            <v>3.17</v>
          </cell>
          <cell r="F6844">
            <v>3.17</v>
          </cell>
        </row>
        <row r="6845">
          <cell r="B6845">
            <v>91391</v>
          </cell>
          <cell r="C6845" t="str">
            <v>CAMINHÃO TOCO, PBT 14.300 KG, CARGA ÚTIL MÁX. 9.710 KG, DIST. ENTRE EIXOS 3,56 M, POTÊNCIA 185 CV, INCLUSIVE CARROCERIA FIXA ABERTA DE MADEIRA P/ TRANSPORTE GERAL DE CARGA SECA, DIMEN. APROX. 2,50 X 6,50 X 0,50 M - JUROS. AF_06/2014</v>
          </cell>
          <cell r="D6845" t="str">
            <v>H</v>
          </cell>
          <cell r="E6845">
            <v>7.86</v>
          </cell>
          <cell r="F6845">
            <v>7.86</v>
          </cell>
        </row>
        <row r="6846">
          <cell r="B6846">
            <v>73335</v>
          </cell>
          <cell r="C6846" t="str">
            <v>CAMINHÃO TOCO, PBT 14.300 KG, CARGA ÚTIL MÁX. 9.710 KG, DIST. ENTRE EIXOS 3,56 M, POTÊNCIA 185 CV, INCLUSIVE CARROCERIA FIXA ABERTA DE MADEIRA P/ TRANSPORTE GERAL DE CARGA SECA, DIMEN. APROX. 2,50 X 6,50 X 0,50 M - MANUTENÇÃO. AF_06/2014</v>
          </cell>
          <cell r="D6846" t="str">
            <v>H</v>
          </cell>
          <cell r="E6846">
            <v>35.97</v>
          </cell>
          <cell r="F6846">
            <v>35.97</v>
          </cell>
        </row>
        <row r="6847">
          <cell r="B6847">
            <v>73340</v>
          </cell>
          <cell r="C6847" t="str">
            <v>CAMINHÃO TOCO, PBT 14.300 KG, CARGA ÚTIL MÁX. 9.710 KG, DIST. ENTRE EIXOS 3,56 M, POTÊNCIA 185 CV, INCLUSIVE CARROCERIA FIXA ABERTA DE MADEIRA P/ TRANSPORTE GERAL DE CARGA SECA, DIMEN. APROX. 2,50 X 6,50 X 0,50 M - MATERIAIS NA OPERAÇÃO. AF_06/2014</v>
          </cell>
          <cell r="D6847" t="str">
            <v>H</v>
          </cell>
          <cell r="E6847">
            <v>162.72</v>
          </cell>
          <cell r="F6847">
            <v>162.72</v>
          </cell>
        </row>
        <row r="6848">
          <cell r="B6848">
            <v>89264</v>
          </cell>
          <cell r="C6848" t="str">
            <v>CAMINHÃO TOCO, PBT 16.000 KG, CARGA ÚTIL MÁX. 10.685 KG, DIST. ENTRE EIXOS 4,8 M, POTÊNCIA 189 CV, INCLUSIVE CARROCERIA FIXA ABERTA DE MADEIRA P/ TRANSPORTE GERAL DE CARGA SECA, DIMEN. APROX. 2,5 X 7,00 X 0,50 M - DEPRECIAÇÃO. AF_06/2014</v>
          </cell>
          <cell r="D6848" t="str">
            <v>H</v>
          </cell>
          <cell r="E6848">
            <v>21.62</v>
          </cell>
          <cell r="F6848">
            <v>21.62</v>
          </cell>
        </row>
        <row r="6849">
          <cell r="B6849">
            <v>89266</v>
          </cell>
          <cell r="C6849" t="str">
            <v>CAMINHÃO TOCO, PBT 16.000 KG, CARGA ÚTIL MÁX. 10.685 KG, DIST. ENTRE EIXOS 4,8 M, POTÊNCIA 189 CV, INCLUSIVE CARROCERIA FIXA ABERTA DE MADEIRA P/ TRANSPORTE GERAL DE CARGA SECA, DIMEN. APROX. 2,5 X 7,00 X 0,50 M - IMPOSTOS E SEGUROS. AF_06/2014</v>
          </cell>
          <cell r="D6849" t="str">
            <v>H</v>
          </cell>
          <cell r="E6849">
            <v>3.47</v>
          </cell>
          <cell r="F6849">
            <v>3.47</v>
          </cell>
        </row>
        <row r="6850">
          <cell r="B6850">
            <v>89265</v>
          </cell>
          <cell r="C6850" t="str">
            <v>CAMINHÃO TOCO, PBT 16.000 KG, CARGA ÚTIL MÁX. 10.685 KG, DIST. ENTRE EIXOS 4,8 M, POTÊNCIA 189 CV, INCLUSIVE CARROCERIA FIXA ABERTA DE MADEIRA P/ TRANSPORTE GERAL DE CARGA SECA, DIMEN. APROX. 2,5 X 7,00 X 0,50 M - JUROS. AF_06/2014</v>
          </cell>
          <cell r="D6850" t="str">
            <v>H</v>
          </cell>
          <cell r="E6850">
            <v>8.6199999999999992</v>
          </cell>
          <cell r="F6850">
            <v>8.6199999999999992</v>
          </cell>
        </row>
        <row r="6851">
          <cell r="B6851">
            <v>5705</v>
          </cell>
          <cell r="C6851" t="str">
            <v>CAMINHÃO TOCO, PBT 16.000 KG, CARGA ÚTIL MÁX. 10.685 KG, DIST. ENTRE EIXOS 4,8 M, POTÊNCIA 189 CV, INCLUSIVE CARROCERIA FIXA ABERTA DE MADEIRA P/ TRANSPORTE GERAL DE CARGA SECA, DIMEN. APROX. 2,5 X 7,00 X 0,50 M - MANUTENÇÃO. AF_06/2014</v>
          </cell>
          <cell r="D6851" t="str">
            <v>H</v>
          </cell>
          <cell r="E6851">
            <v>39.44</v>
          </cell>
          <cell r="F6851">
            <v>39.44</v>
          </cell>
        </row>
        <row r="6852">
          <cell r="B6852">
            <v>53797</v>
          </cell>
          <cell r="C6852" t="str">
            <v>CAMINHÃO TOCO, PBT 16.000 KG, CARGA ÚTIL MÁX. 10.685 KG, DIST. ENTRE EIXOS 4,8 M, POTÊNCIA 189 CV, INCLUSIVE CARROCERIA FIXA ABERTA DE MADEIRA P/ TRANSPORTE GERAL DE CARGA SECA, DIMEN. APROX. 2,5 X 7,00 X 0,50 M - MATERIAIS NA OPERAÇÃO. AF_06/2014</v>
          </cell>
          <cell r="D6852" t="str">
            <v>H</v>
          </cell>
          <cell r="E6852">
            <v>122.46</v>
          </cell>
          <cell r="F6852">
            <v>122.46</v>
          </cell>
        </row>
        <row r="6853">
          <cell r="B6853">
            <v>91354</v>
          </cell>
          <cell r="C6853" t="str">
            <v>CAMINHÃO TOCO, PESO BRUTO TOTAL 14.300 KG, CARGA ÚTIL MÁXIMA 9590 KG, DISTÂNCIA ENTRE EIXOS 4,76 M, POTÊNCIA 185 CV (NÃO INCLUI CARROCERIA) - DEPRECIAÇÃO. AF_06/2014</v>
          </cell>
          <cell r="D6853" t="str">
            <v>H</v>
          </cell>
          <cell r="E6853">
            <v>18.079999999999998</v>
          </cell>
          <cell r="F6853">
            <v>18.079999999999998</v>
          </cell>
        </row>
        <row r="6854">
          <cell r="B6854">
            <v>91356</v>
          </cell>
          <cell r="C6854" t="str">
            <v>CAMINHÃO TOCO, PESO BRUTO TOTAL 14.300 KG, CARGA ÚTIL MÁXIMA 9590 KG, DISTÂNCIA ENTRE EIXOS 4,76 M, POTÊNCIA 185 CV (NÃO INCLUI CARROCERIA) - IMPOSTOS E SEGUROS. AF_06/2014</v>
          </cell>
          <cell r="D6854" t="str">
            <v>H</v>
          </cell>
          <cell r="E6854">
            <v>3</v>
          </cell>
          <cell r="F6854">
            <v>3</v>
          </cell>
        </row>
        <row r="6855">
          <cell r="B6855">
            <v>91355</v>
          </cell>
          <cell r="C6855" t="str">
            <v>CAMINHÃO TOCO, PESO BRUTO TOTAL 14.300 KG, CARGA ÚTIL MÁXIMA 9590 KG, DISTÂNCIA ENTRE EIXOS 4,76 M, POTÊNCIA 185 CV (NÃO INCLUI CARROCERIA) - JUROS. AF_06/2014</v>
          </cell>
          <cell r="D6855" t="str">
            <v>H</v>
          </cell>
          <cell r="E6855">
            <v>7.43</v>
          </cell>
          <cell r="F6855">
            <v>7.43</v>
          </cell>
        </row>
        <row r="6856">
          <cell r="B6856">
            <v>5751</v>
          </cell>
          <cell r="C6856" t="str">
            <v>CAMINHÃO TOCO, PESO BRUTO TOTAL 14.300 KG, CARGA ÚTIL MÁXIMA 9590 KG, DISTÂNCIA ENTRE EIXOS 4,76 M, POTÊNCIA 185 CV (NÃO INCLUI CARROCERIA) - MANUTENÇÃO. AF_06/2014</v>
          </cell>
          <cell r="D6856" t="str">
            <v>H</v>
          </cell>
          <cell r="E6856">
            <v>33.9</v>
          </cell>
          <cell r="F6856">
            <v>33.9</v>
          </cell>
        </row>
        <row r="6857">
          <cell r="B6857">
            <v>53827</v>
          </cell>
          <cell r="C6857" t="str">
            <v>CAMINHÃO TOCO, PESO BRUTO TOTAL 14.300 KG, CARGA ÚTIL MÁXIMA 9590 KG, DISTÂNCIA ENTRE EIXOS 4,76 M, POTÊNCIA 185 CV (NÃO INCLUI CARROCERIA) - MATERIAIS NA OPERAÇÃO. AF_06/2014</v>
          </cell>
          <cell r="D6857" t="str">
            <v>H</v>
          </cell>
          <cell r="E6857">
            <v>119.88</v>
          </cell>
          <cell r="F6857">
            <v>119.88</v>
          </cell>
        </row>
        <row r="6858">
          <cell r="B6858">
            <v>91375</v>
          </cell>
          <cell r="C6858" t="str">
            <v>CAMINHÃO TOCO, PESO BRUTO TOTAL 16.000 KG, CARGA ÚTIL MÁXIMA DE 10.685 KG, DISTÂNCIA ENTRE EIXOS 4,80 M, POTÊNCIA 189 CV EXCLUSIVE CARROCERIA - DEPRECIAÇÃO. AF_06/2014</v>
          </cell>
          <cell r="D6858" t="str">
            <v>H</v>
          </cell>
          <cell r="E6858">
            <v>19.850000000000001</v>
          </cell>
          <cell r="F6858">
            <v>19.850000000000001</v>
          </cell>
        </row>
        <row r="6859">
          <cell r="B6859">
            <v>91377</v>
          </cell>
          <cell r="C6859" t="str">
            <v>CAMINHÃO TOCO, PESO BRUTO TOTAL 16.000 KG, CARGA ÚTIL MÁXIMA DE 10.685 KG, DISTÂNCIA ENTRE EIXOS 4,80 M, POTÊNCIA 189 CV EXCLUSIVE CARROCERIA - IMPOSTOS E SEGUROS. AF_06/2014</v>
          </cell>
          <cell r="D6859" t="str">
            <v>H</v>
          </cell>
          <cell r="E6859">
            <v>3.29</v>
          </cell>
          <cell r="F6859">
            <v>3.29</v>
          </cell>
        </row>
        <row r="6860">
          <cell r="B6860">
            <v>91376</v>
          </cell>
          <cell r="C6860" t="str">
            <v>CAMINHÃO TOCO, PESO BRUTO TOTAL 16.000 KG, CARGA ÚTIL MÁXIMA DE 10.685 KG, DISTÂNCIA ENTRE EIXOS 4,80 M, POTÊNCIA 189 CV EXCLUSIVE CARROCERIA - JUROS. AF_06/2014</v>
          </cell>
          <cell r="D6860" t="str">
            <v>H</v>
          </cell>
          <cell r="E6860">
            <v>8.16</v>
          </cell>
          <cell r="F6860">
            <v>8.16</v>
          </cell>
        </row>
        <row r="6861">
          <cell r="B6861">
            <v>5754</v>
          </cell>
          <cell r="C6861" t="str">
            <v>CAMINHÃO TOCO, PESO BRUTO TOTAL 16.000 KG, CARGA ÚTIL MÁXIMA DE 10.685 KG, DISTÂNCIA ENTRE EIXOS 4,80 M, POTÊNCIA 189 CV EXCLUSIVE CARROCERIA - MANUTENÇÃO. AF_06/2014</v>
          </cell>
          <cell r="D6861" t="str">
            <v>H</v>
          </cell>
          <cell r="E6861">
            <v>37.22</v>
          </cell>
          <cell r="F6861">
            <v>37.22</v>
          </cell>
        </row>
        <row r="6862">
          <cell r="B6862">
            <v>53829</v>
          </cell>
          <cell r="C6862" t="str">
            <v>CAMINHÃO TOCO, PESO BRUTO TOTAL 16.000 KG, CARGA ÚTIL MÁXIMA DE 10.685 KG, DISTÂNCIA ENTRE EIXOS 4,80 M, POTÊNCIA 189 CV EXCLUSIVE CARROCERIA - MATERIAIS NA OPERAÇÃO. AF_06/2014</v>
          </cell>
          <cell r="D6862" t="str">
            <v>H</v>
          </cell>
          <cell r="E6862">
            <v>122.46</v>
          </cell>
          <cell r="F6862">
            <v>122.46</v>
          </cell>
        </row>
        <row r="6863">
          <cell r="B6863">
            <v>91026</v>
          </cell>
          <cell r="C6863" t="str">
            <v>CAMINHÃO TRUCADO (C/ TERCEIRO EIXO) ELETRÔNICO - POTÊNCIA 231CV - PBT = 22000KG - DIST. ENTRE EIXOS 5170 MM - INCLUI CARROCERIA FIXA ABERTA DE MADEIRA - DEPRECIAÇÃO. AF_06/2015</v>
          </cell>
          <cell r="D6863" t="str">
            <v>H</v>
          </cell>
          <cell r="E6863">
            <v>25.38</v>
          </cell>
          <cell r="F6863">
            <v>25.38</v>
          </cell>
        </row>
        <row r="6864">
          <cell r="B6864">
            <v>91028</v>
          </cell>
          <cell r="C6864" t="str">
            <v>CAMINHÃO TRUCADO (C/ TERCEIRO EIXO) ELETRÔNICO - POTÊNCIA 231CV - PBT = 22000KG - DIST. ENTRE EIXOS 5170 MM - INCLUI CARROCERIA FIXA ABERTA DE MADEIRA - IMPOSTOS E SEGUROS. AF_06/2015</v>
          </cell>
          <cell r="D6864" t="str">
            <v>H</v>
          </cell>
          <cell r="E6864">
            <v>4.1100000000000003</v>
          </cell>
          <cell r="F6864">
            <v>4.1100000000000003</v>
          </cell>
        </row>
        <row r="6865">
          <cell r="B6865">
            <v>91027</v>
          </cell>
          <cell r="C6865" t="str">
            <v>CAMINHÃO TRUCADO (C/ TERCEIRO EIXO) ELETRÔNICO - POTÊNCIA 231CV - PBT = 22000KG - DIST. ENTRE EIXOS 5170 MM - INCLUI CARROCERIA FIXA ABERTA DE MADEIRA - JUROS. AF_06/2015</v>
          </cell>
          <cell r="D6865" t="str">
            <v>H</v>
          </cell>
          <cell r="E6865">
            <v>10.18</v>
          </cell>
          <cell r="F6865">
            <v>10.18</v>
          </cell>
        </row>
        <row r="6866">
          <cell r="B6866">
            <v>91029</v>
          </cell>
          <cell r="C6866" t="str">
            <v>CAMINHÃO TRUCADO (C/ TERCEIRO EIXO) ELETRÔNICO - POTÊNCIA 231CV - PBT = 22000KG - DIST. ENTRE EIXOS 5170 MM - INCLUI CARROCERIA FIXA ABERTA DE MADEIRA - MANUTENÇÃO. AF_06/2015</v>
          </cell>
          <cell r="D6866" t="str">
            <v>H</v>
          </cell>
          <cell r="E6866">
            <v>46.56</v>
          </cell>
          <cell r="F6866">
            <v>46.56</v>
          </cell>
        </row>
        <row r="6867">
          <cell r="B6867">
            <v>91030</v>
          </cell>
          <cell r="C6867" t="str">
            <v>CAMINHÃO TRUCADO (C/ TERCEIRO EIXO) ELETRÔNICO - POTÊNCIA 231CV - PBT = 22000KG - DIST. ENTRE EIXOS 5170 MM - INCLUI CARROCERIA FIXA ABERTA DE MADEIRA - MATERIAIS NA OPERAÇÃO. AF_06/2015</v>
          </cell>
          <cell r="D6867" t="str">
            <v>H</v>
          </cell>
          <cell r="E6867">
            <v>154.22999999999999</v>
          </cell>
          <cell r="F6867">
            <v>154.22999999999999</v>
          </cell>
        </row>
        <row r="6868">
          <cell r="B6868">
            <v>102812</v>
          </cell>
          <cell r="C6868" t="str">
            <v>CENTRAL DE LAMA BENTONÍTICA (DEPÓSITO DE BENTONITA, MISTURADOR DE ALTA TURBULÊNCIA, SILOS DE ARMAZENAMENTO DE LAMA E ÁGUA, LABORATÓRIO DE CONTROLE DE QUALIDADE DA LAMA) - DEPRECIAÇÃO. AF_04/2019</v>
          </cell>
          <cell r="D6868" t="str">
            <v>H</v>
          </cell>
          <cell r="E6868">
            <v>0</v>
          </cell>
          <cell r="F6868">
            <v>0</v>
          </cell>
        </row>
        <row r="6869">
          <cell r="B6869">
            <v>102813</v>
          </cell>
          <cell r="C6869" t="str">
            <v>CENTRAL DE LAMA BENTONÍTICA (DEPÓSITO DE BENTONITA, MISTURADOR DE ALTA TURBULÊNCIA, SILOS DE ARMAZENAMENTO DE LAMA E ÁGUA, LABORATÓRIO DE CONTROLE DE QUALIDADE DA LAMA) - JUROS. AF_04/2019</v>
          </cell>
          <cell r="D6869" t="str">
            <v>H</v>
          </cell>
          <cell r="E6869">
            <v>0</v>
          </cell>
          <cell r="F6869">
            <v>0</v>
          </cell>
        </row>
        <row r="6870">
          <cell r="B6870">
            <v>102814</v>
          </cell>
          <cell r="C6870" t="str">
            <v>CENTRAL DE LAMA BENTONÍTICA (DEPÓSITO DE BENTONITA, MISTURADOR DE ALTA TURBULÊNCIA, SILOS DE ARMAZENAMENTO DE LAMA E ÁGUA, LABORATÓRIO DE CONTROLE DE QUALIDADE DA LAMA) - MANUTENÇÃO. AF_04/2019</v>
          </cell>
          <cell r="D6870" t="str">
            <v>H</v>
          </cell>
          <cell r="E6870">
            <v>0</v>
          </cell>
          <cell r="F6870">
            <v>0</v>
          </cell>
        </row>
        <row r="6871">
          <cell r="B6871">
            <v>102815</v>
          </cell>
          <cell r="C6871" t="str">
            <v>CENTRAL DE LAMA BENTONÍTICA (DEPÓSITO DE BENTONITA, MISTURADOR DE ALTA TURBULÊNCIA, SILOS DE ARMAZENAMENTO DE LAMA E ÁGUA, LABORATÓRIO DE CONTROLE DE QUALIDADE DA LAMA) - MATERIAIS NA OPERAÇÃO. AF_04/2019</v>
          </cell>
          <cell r="D6871" t="str">
            <v>H</v>
          </cell>
          <cell r="E6871">
            <v>3.23</v>
          </cell>
          <cell r="F6871">
            <v>3.23</v>
          </cell>
        </row>
        <row r="6872">
          <cell r="B6872">
            <v>91529</v>
          </cell>
          <cell r="C6872" t="str">
            <v>COMPACTADOR DE SOLOS DE PERCUSSÃO (SOQUETE) COM MOTOR A GASOLINA 4 TEMPOS, POTÊNCIA 4 CV - DEPRECIAÇÃO. AF_08/2015</v>
          </cell>
          <cell r="D6872" t="str">
            <v>H</v>
          </cell>
          <cell r="E6872">
            <v>0.84</v>
          </cell>
          <cell r="F6872">
            <v>0.84</v>
          </cell>
        </row>
        <row r="6873">
          <cell r="B6873">
            <v>91530</v>
          </cell>
          <cell r="C6873" t="str">
            <v>COMPACTADOR DE SOLOS DE PERCUSSÃO (SOQUETE) COM MOTOR A GASOLINA 4 TEMPOS, POTÊNCIA 4 CV - JUROS. AF_08/2015</v>
          </cell>
          <cell r="D6873" t="str">
            <v>H</v>
          </cell>
          <cell r="E6873">
            <v>0.22</v>
          </cell>
          <cell r="F6873">
            <v>0.22</v>
          </cell>
        </row>
        <row r="6874">
          <cell r="B6874">
            <v>91531</v>
          </cell>
          <cell r="C6874" t="str">
            <v>COMPACTADOR DE SOLOS DE PERCUSSÃO (SOQUETE) COM MOTOR A GASOLINA 4 TEMPOS, POTÊNCIA 4 CV - MANUTENÇÃO. AF_08/2015</v>
          </cell>
          <cell r="D6874" t="str">
            <v>H</v>
          </cell>
          <cell r="E6874">
            <v>1.05</v>
          </cell>
          <cell r="F6874">
            <v>1.05</v>
          </cell>
        </row>
        <row r="6875">
          <cell r="B6875">
            <v>91532</v>
          </cell>
          <cell r="C6875" t="str">
            <v>COMPACTADOR DE SOLOS DE PERCUSSÃO (SOQUETE) COM MOTOR A GASOLINA 4 TEMPOS, POTÊNCIA 4 CV - MATERIAIS NA OPERAÇÃO. AF_08/2015</v>
          </cell>
          <cell r="D6875" t="str">
            <v>H</v>
          </cell>
          <cell r="E6875">
            <v>6.62</v>
          </cell>
          <cell r="F6875">
            <v>6.62</v>
          </cell>
        </row>
        <row r="6876">
          <cell r="B6876">
            <v>95260</v>
          </cell>
          <cell r="C6876" t="str">
            <v>COMPACTADOR DE SOLOS DE PERCUSÃO (SOQUETE) COM MOTOR A GASOLINA, POTÊNCIA 3 CV - DEPRECIAÇÃO. AF_09/2016</v>
          </cell>
          <cell r="D6876" t="str">
            <v>H</v>
          </cell>
          <cell r="E6876">
            <v>0.68</v>
          </cell>
          <cell r="F6876">
            <v>0.68</v>
          </cell>
        </row>
        <row r="6877">
          <cell r="B6877">
            <v>95261</v>
          </cell>
          <cell r="C6877" t="str">
            <v>COMPACTADOR DE SOLOS DE PERCUSÃO (SOQUETE) COM MOTOR A GASOLINA, POTÊNCIA 3 CV - JUROS. AF_09/2016</v>
          </cell>
          <cell r="D6877" t="str">
            <v>H</v>
          </cell>
          <cell r="E6877">
            <v>0.18</v>
          </cell>
          <cell r="F6877">
            <v>0.18</v>
          </cell>
        </row>
        <row r="6878">
          <cell r="B6878">
            <v>95262</v>
          </cell>
          <cell r="C6878" t="str">
            <v>COMPACTADOR DE SOLOS DE PERCUSÃO (SOQUETE) COM MOTOR A GASOLINA, POTÊNCIA 3 CV - MANUTENÇÃO. AF_09/2016</v>
          </cell>
          <cell r="D6878" t="str">
            <v>H</v>
          </cell>
          <cell r="E6878">
            <v>0.85</v>
          </cell>
          <cell r="F6878">
            <v>0.85</v>
          </cell>
        </row>
        <row r="6879">
          <cell r="B6879">
            <v>95263</v>
          </cell>
          <cell r="C6879" t="str">
            <v>COMPACTADOR DE SOLOS DE PERCUSÃO (SOQUETE) COM MOTOR A GASOLINA, POTÊNCIA 3 CV - MATERIAIS NA OPERAÇÃO. AF_09/2016</v>
          </cell>
          <cell r="D6879" t="str">
            <v>H</v>
          </cell>
          <cell r="E6879">
            <v>5.01</v>
          </cell>
          <cell r="F6879">
            <v>5.01</v>
          </cell>
        </row>
        <row r="6880">
          <cell r="B6880">
            <v>90968</v>
          </cell>
          <cell r="C6880" t="str">
            <v>COMPRESSOR DE AR REBOCAVEL, VAZÃO 250 PCM, PRESSAO DE TRABALHO 102 PSI, MOTOR A DIESEL POTÊNCIA 81 CV - DEPRECIAÇÃO. AF_06/2015</v>
          </cell>
          <cell r="D6880" t="str">
            <v>H</v>
          </cell>
          <cell r="E6880">
            <v>6.66</v>
          </cell>
          <cell r="F6880">
            <v>6.66</v>
          </cell>
        </row>
        <row r="6881">
          <cell r="B6881">
            <v>90969</v>
          </cell>
          <cell r="C6881" t="str">
            <v>COMPRESSOR DE AR REBOCAVEL, VAZÃO 250 PCM, PRESSAO DE TRABALHO 102 PSI, MOTOR A DIESEL POTÊNCIA 81 CV - JUROS. AF_06/2015</v>
          </cell>
          <cell r="D6881" t="str">
            <v>H</v>
          </cell>
          <cell r="E6881">
            <v>1.78</v>
          </cell>
          <cell r="F6881">
            <v>1.78</v>
          </cell>
        </row>
        <row r="6882">
          <cell r="B6882">
            <v>90970</v>
          </cell>
          <cell r="C6882" t="str">
            <v>COMPRESSOR DE AR REBOCAVEL, VAZÃO 250 PCM, PRESSAO DE TRABALHO 102 PSI, MOTOR A DIESEL POTÊNCIA 81 CV - MANUTENÇÃO. AF_06/2015</v>
          </cell>
          <cell r="D6882" t="str">
            <v>H</v>
          </cell>
          <cell r="E6882">
            <v>8.34</v>
          </cell>
          <cell r="F6882">
            <v>8.34</v>
          </cell>
        </row>
        <row r="6883">
          <cell r="B6883">
            <v>90971</v>
          </cell>
          <cell r="C6883" t="str">
            <v>COMPRESSOR DE AR REBOCAVEL, VAZÃO 250 PCM, PRESSAO DE TRABALHO 102 PSI, MOTOR A DIESEL POTÊNCIA 81 CV - MATERIAIS NA OPERAÇÃO. AF_06/2015</v>
          </cell>
          <cell r="D6883" t="str">
            <v>H</v>
          </cell>
          <cell r="E6883">
            <v>63.71</v>
          </cell>
          <cell r="F6883">
            <v>63.71</v>
          </cell>
        </row>
        <row r="6884">
          <cell r="B6884">
            <v>90992</v>
          </cell>
          <cell r="C6884" t="str">
            <v>COMPRESSOR DE AR REBOCAVEL, VAZÃO 400 PCM, PRESSAO DE TRABALHO 102 PSI, MOTOR A DIESEL POTÊNCIA 110 CV - DEPRECIAÇÃO. AF_06/2015</v>
          </cell>
          <cell r="D6884" t="str">
            <v>H</v>
          </cell>
          <cell r="E6884">
            <v>7.9</v>
          </cell>
          <cell r="F6884">
            <v>7.9</v>
          </cell>
        </row>
        <row r="6885">
          <cell r="B6885">
            <v>90993</v>
          </cell>
          <cell r="C6885" t="str">
            <v>COMPRESSOR DE AR REBOCAVEL, VAZÃO 400 PCM, PRESSAO DE TRABALHO 102 PSI, MOTOR A DIESEL POTÊNCIA 110 CV - JUROS. AF_06/2015</v>
          </cell>
          <cell r="D6885" t="str">
            <v>H</v>
          </cell>
          <cell r="E6885">
            <v>2.12</v>
          </cell>
          <cell r="F6885">
            <v>2.12</v>
          </cell>
        </row>
        <row r="6886">
          <cell r="B6886">
            <v>90994</v>
          </cell>
          <cell r="C6886" t="str">
            <v>COMPRESSOR DE AR REBOCAVEL, VAZÃO 400 PCM, PRESSAO DE TRABALHO 102 PSI, MOTOR A DIESEL POTÊNCIA 110 CV - MANUTENÇÃO. AF_06/2015</v>
          </cell>
          <cell r="D6886" t="str">
            <v>H</v>
          </cell>
          <cell r="E6886">
            <v>9.89</v>
          </cell>
          <cell r="F6886">
            <v>9.89</v>
          </cell>
        </row>
        <row r="6887">
          <cell r="B6887">
            <v>90995</v>
          </cell>
          <cell r="C6887" t="str">
            <v>COMPRESSOR DE AR REBOCAVEL, VAZÃO 400 PCM, PRESSAO DE TRABALHO 102 PSI, MOTOR A DIESEL POTÊNCIA 110 CV - MATERIAIS NA OPERAÇÃO. AF_06/2015</v>
          </cell>
          <cell r="D6887" t="str">
            <v>H</v>
          </cell>
          <cell r="E6887">
            <v>86.55</v>
          </cell>
          <cell r="F6887">
            <v>86.55</v>
          </cell>
        </row>
        <row r="6888">
          <cell r="B6888">
            <v>90957</v>
          </cell>
          <cell r="C6888" t="str">
            <v>COMPRESSOR DE AR REBOCÁVEL, VAZÃO 189 PCM, PRESSÃO EFETIVA DE TRABALHO 102 PSI, MOTOR DIESEL, POTÊNCIA 63 CV - DEPRECIAÇÃO. AF_06/2015</v>
          </cell>
          <cell r="D6888" t="str">
            <v>H</v>
          </cell>
          <cell r="E6888">
            <v>4.97</v>
          </cell>
          <cell r="F6888">
            <v>4.97</v>
          </cell>
        </row>
        <row r="6889">
          <cell r="B6889">
            <v>90958</v>
          </cell>
          <cell r="C6889" t="str">
            <v>COMPRESSOR DE AR REBOCÁVEL, VAZÃO 189 PCM, PRESSÃO EFETIVA DE TRABALHO 102 PSI, MOTOR DIESEL, POTÊNCIA 63 CV - JUROS. AF_06/2015</v>
          </cell>
          <cell r="D6889" t="str">
            <v>H</v>
          </cell>
          <cell r="E6889">
            <v>1.33</v>
          </cell>
          <cell r="F6889">
            <v>1.33</v>
          </cell>
        </row>
        <row r="6890">
          <cell r="B6890">
            <v>5797</v>
          </cell>
          <cell r="C6890" t="str">
            <v>COMPRESSOR DE AR REBOCÁVEL, VAZÃO 189 PCM, PRESSÃO EFETIVA DE TRABALHO 102 PSI, MOTOR DIESEL, POTÊNCIA 63 CV - MANUTENÇÃO. AF_06/2015</v>
          </cell>
          <cell r="D6890" t="str">
            <v>H</v>
          </cell>
          <cell r="E6890">
            <v>6.22</v>
          </cell>
          <cell r="F6890">
            <v>6.22</v>
          </cell>
        </row>
        <row r="6891">
          <cell r="B6891">
            <v>53865</v>
          </cell>
          <cell r="C6891" t="str">
            <v>COMPRESSOR DE AR REBOCÁVEL, VAZÃO 189 PCM, PRESSÃO EFETIVA DE TRABALHO 102 PSI, MOTOR DIESEL, POTÊNCIA 63 CV - MATERIAIS NA OPERAÇÃO. AF_06/2015</v>
          </cell>
          <cell r="D6891" t="str">
            <v>H</v>
          </cell>
          <cell r="E6891">
            <v>49.56</v>
          </cell>
          <cell r="F6891">
            <v>49.56</v>
          </cell>
        </row>
        <row r="6892">
          <cell r="B6892">
            <v>90975</v>
          </cell>
          <cell r="C6892" t="str">
            <v>COMPRESSOR DE AR REBOCÁVEL, VAZÃO 748 PCM, PRESSÃO EFETIVA DE TRABALHO 102 PSI, MOTOR DIESEL, POTÊNCIA 210 CV - DEPRECIAÇÃO. AF_06/2015</v>
          </cell>
          <cell r="D6892" t="str">
            <v>H</v>
          </cell>
          <cell r="E6892">
            <v>16.920000000000002</v>
          </cell>
          <cell r="F6892">
            <v>16.920000000000002</v>
          </cell>
        </row>
        <row r="6893">
          <cell r="B6893">
            <v>90976</v>
          </cell>
          <cell r="C6893" t="str">
            <v>COMPRESSOR DE AR REBOCÁVEL, VAZÃO 748 PCM, PRESSÃO EFETIVA DE TRABALHO 102 PSI, MOTOR DIESEL, POTÊNCIA 210 CV - JUROS. AF_06/2015</v>
          </cell>
          <cell r="D6893" t="str">
            <v>H</v>
          </cell>
          <cell r="E6893">
            <v>4.54</v>
          </cell>
          <cell r="F6893">
            <v>4.54</v>
          </cell>
        </row>
        <row r="6894">
          <cell r="B6894">
            <v>90977</v>
          </cell>
          <cell r="C6894" t="str">
            <v>COMPRESSOR DE AR REBOCÁVEL, VAZÃO 748 PCM, PRESSÃO EFETIVA DE TRABALHO 102 PSI, MOTOR DIESEL, POTÊNCIA 210 CV - MANUTENÇÃO. AF_06/2015</v>
          </cell>
          <cell r="D6894" t="str">
            <v>H</v>
          </cell>
          <cell r="E6894">
            <v>21.17</v>
          </cell>
          <cell r="F6894">
            <v>21.17</v>
          </cell>
        </row>
        <row r="6895">
          <cell r="B6895">
            <v>90978</v>
          </cell>
          <cell r="C6895" t="str">
            <v>COMPRESSOR DE AR REBOCÁVEL, VAZÃO 748 PCM, PRESSÃO EFETIVA DE TRABALHO 102 PSI, MOTOR DIESEL, POTÊNCIA 210 CV - MATERIAIS NA OPERAÇÃO. AF_06/2015</v>
          </cell>
          <cell r="D6895" t="str">
            <v>H</v>
          </cell>
          <cell r="E6895">
            <v>165.3</v>
          </cell>
          <cell r="F6895">
            <v>165.3</v>
          </cell>
        </row>
        <row r="6896">
          <cell r="B6896">
            <v>90960</v>
          </cell>
          <cell r="C6896" t="str">
            <v>COMPRESSOR DE AR REBOCÁVEL, VAZÃO 89 PCM, PRESSÃO EFETIVA DE TRABALHO 102 PSI, MOTOR DIESEL, POTÊNCIA 20 CV - DEPRECIAÇÃO. AF_06/2015</v>
          </cell>
          <cell r="D6896" t="str">
            <v>H</v>
          </cell>
          <cell r="E6896">
            <v>6.64</v>
          </cell>
          <cell r="F6896">
            <v>6.64</v>
          </cell>
        </row>
        <row r="6897">
          <cell r="B6897">
            <v>90961</v>
          </cell>
          <cell r="C6897" t="str">
            <v>COMPRESSOR DE AR REBOCÁVEL, VAZÃO 89 PCM, PRESSÃO EFETIVA DE TRABALHO 102 PSI, MOTOR DIESEL, POTÊNCIA 20 CV - JUROS. AF_06/2015</v>
          </cell>
          <cell r="D6897" t="str">
            <v>H</v>
          </cell>
          <cell r="E6897">
            <v>1.78</v>
          </cell>
          <cell r="F6897">
            <v>1.78</v>
          </cell>
        </row>
        <row r="6898">
          <cell r="B6898">
            <v>90962</v>
          </cell>
          <cell r="C6898" t="str">
            <v>COMPRESSOR DE AR REBOCÁVEL, VAZÃO 89 PCM, PRESSÃO EFETIVA DE TRABALHO 102 PSI, MOTOR DIESEL, POTÊNCIA 20 CV - MANUTENÇÃO. AF_06/2015</v>
          </cell>
          <cell r="D6898" t="str">
            <v>H</v>
          </cell>
          <cell r="E6898">
            <v>8.31</v>
          </cell>
          <cell r="F6898">
            <v>8.31</v>
          </cell>
        </row>
        <row r="6899">
          <cell r="B6899">
            <v>90963</v>
          </cell>
          <cell r="C6899" t="str">
            <v>COMPRESSOR DE AR REBOCÁVEL, VAZÃO 89 PCM, PRESSÃO EFETIVA DE TRABALHO 102 PSI, MOTOR DIESEL, POTÊNCIA 20 CV - MATERIAIS NA OPERAÇÃO. AF_06/2015</v>
          </cell>
          <cell r="D6899" t="str">
            <v>H</v>
          </cell>
          <cell r="E6899">
            <v>15.72</v>
          </cell>
          <cell r="F6899">
            <v>15.72</v>
          </cell>
        </row>
        <row r="6900">
          <cell r="B6900">
            <v>102966</v>
          </cell>
          <cell r="C6900" t="str">
            <v>COMPRESSOR DE AR, VAZAO DE 10 PCM, RESERVATORIO 100 L, PRESSAO DE TRABALHO ENTRE 6,9 E 9,7 BAR, POTENCIA 2 HP, TENSAO 110/220 V - DEPRECIAÇÃO. AF_05/2023</v>
          </cell>
          <cell r="D6900" t="str">
            <v>H</v>
          </cell>
          <cell r="E6900">
            <v>0</v>
          </cell>
          <cell r="F6900">
            <v>0</v>
          </cell>
        </row>
        <row r="6901">
          <cell r="B6901">
            <v>102967</v>
          </cell>
          <cell r="C6901" t="str">
            <v>COMPRESSOR DE AR, VAZAO DE 10 PCM, RESERVATORIO 100 L, PRESSAO DE TRABALHO ENTRE 6,9 E 9,7 BAR, POTENCIA 2 HP, TENSAO 110/220 V - JUROS. AF_05/2023</v>
          </cell>
          <cell r="D6901" t="str">
            <v>H</v>
          </cell>
          <cell r="E6901">
            <v>0</v>
          </cell>
          <cell r="F6901">
            <v>0</v>
          </cell>
        </row>
        <row r="6902">
          <cell r="B6902">
            <v>102968</v>
          </cell>
          <cell r="C6902" t="str">
            <v>COMPRESSOR DE AR, VAZAO DE 10 PCM, RESERVATORIO 100 L, PRESSAO DE TRABALHO ENTRE 6,9 E 9,7 BAR, POTENCIA 2 HP, TENSAO 110/220 V - MANUTENÇÃO. AF_05/2023</v>
          </cell>
          <cell r="D6902" t="str">
            <v>H</v>
          </cell>
          <cell r="E6902">
            <v>0</v>
          </cell>
          <cell r="F6902">
            <v>0</v>
          </cell>
        </row>
        <row r="6903">
          <cell r="B6903">
            <v>102969</v>
          </cell>
          <cell r="C6903" t="str">
            <v>COMPRESSOR DE AR, VAZAO DE 10 PCM, RESERVATORIO 100 L, PRESSAO DE TRABALHO ENTRE 6,9 E 9,7 BAR, POTENCIA 2 HP, TENSAO 110/220 V - MATERIAIS NA OPERAÇÃO. AF_05/2023</v>
          </cell>
          <cell r="D6903" t="str">
            <v>H</v>
          </cell>
          <cell r="E6903">
            <v>0.14000000000000001</v>
          </cell>
          <cell r="F6903">
            <v>0.14000000000000001</v>
          </cell>
        </row>
        <row r="6904">
          <cell r="B6904">
            <v>102818</v>
          </cell>
          <cell r="C6904" t="str">
            <v>CONJUNTO CILINDRO E BOMBA HIDRÁULICA PARA PROTENSÃO DE MONOBARRAS PARA TIRANTES, ESFORÇO MÁXIMO DE 30 TONELADAS - DEPRECIAÇÃO. AF_05/2023</v>
          </cell>
          <cell r="D6904" t="str">
            <v>H</v>
          </cell>
          <cell r="E6904">
            <v>0</v>
          </cell>
          <cell r="F6904">
            <v>0</v>
          </cell>
        </row>
        <row r="6905">
          <cell r="B6905">
            <v>102819</v>
          </cell>
          <cell r="C6905" t="str">
            <v>CONJUNTO CILINDRO E BOMBA HIDRÁULICA PARA PROTENSÃO DE MONOBARRAS PARA TIRANTES, ESFORÇO MÁXIMO DE 30 TONELADAS - JUROS. AF_05/2023</v>
          </cell>
          <cell r="D6905" t="str">
            <v>H</v>
          </cell>
          <cell r="E6905">
            <v>0</v>
          </cell>
          <cell r="F6905">
            <v>0</v>
          </cell>
        </row>
        <row r="6906">
          <cell r="B6906">
            <v>102820</v>
          </cell>
          <cell r="C6906" t="str">
            <v>CONJUNTO CILINDRO E BOMBA HIDRÁULICA PARA PROTENSÃO DE MONOBARRAS PARA TIRANTES, ESFORÇO MÁXIMO DE 30 TONELADAS - MANUTENÇÃO. AF_05/2023</v>
          </cell>
          <cell r="D6906" t="str">
            <v>H</v>
          </cell>
          <cell r="E6906">
            <v>0</v>
          </cell>
          <cell r="F6906">
            <v>0</v>
          </cell>
        </row>
        <row r="6907">
          <cell r="B6907">
            <v>102832</v>
          </cell>
          <cell r="C6907" t="str">
            <v>CONJUNTO CILINDRO E BOMBA HIDRÁULICA PARA PROTENSÃO DE MONOBARRAS PARA TIRANTES, ESFORÇO MÁXIMO DE 30 TONELADAS - MATERIAIS NA OPERAÇÃO. AF_05/2023</v>
          </cell>
          <cell r="D6907" t="str">
            <v>H</v>
          </cell>
          <cell r="E6907">
            <v>8.07</v>
          </cell>
          <cell r="F6907">
            <v>8.07</v>
          </cell>
        </row>
        <row r="6908">
          <cell r="B6908">
            <v>102823</v>
          </cell>
          <cell r="C6908" t="str">
            <v>CONJUNTO MACACO E BOMBA HIDRÁULICA PARA PROTENSAO DE CORDOALHAS, ESFORÇO MAXIMO DE 115 TONELADAS - DEPRECIAÇÃO. AF_05/2023</v>
          </cell>
          <cell r="D6908" t="str">
            <v>H</v>
          </cell>
          <cell r="E6908">
            <v>0</v>
          </cell>
          <cell r="F6908">
            <v>0</v>
          </cell>
        </row>
        <row r="6909">
          <cell r="B6909">
            <v>102824</v>
          </cell>
          <cell r="C6909" t="str">
            <v>CONJUNTO MACACO E BOMBA HIDRÁULICA PARA PROTENSAO DE CORDOALHAS, ESFORÇO MAXIMO DE 115 TONELADAS - JUROS. AF_05/2023</v>
          </cell>
          <cell r="D6909" t="str">
            <v>H</v>
          </cell>
          <cell r="E6909">
            <v>0</v>
          </cell>
          <cell r="F6909">
            <v>0</v>
          </cell>
        </row>
        <row r="6910">
          <cell r="B6910">
            <v>102825</v>
          </cell>
          <cell r="C6910" t="str">
            <v>CONJUNTO MACACO E BOMBA HIDRÁULICA PARA PROTENSAO DE CORDOALHAS, ESFORÇO MAXIMO DE 115 TONELADAS - MANUTENÇÃO. AF_05/2023</v>
          </cell>
          <cell r="D6910" t="str">
            <v>H</v>
          </cell>
          <cell r="E6910">
            <v>0</v>
          </cell>
          <cell r="F6910">
            <v>0</v>
          </cell>
        </row>
        <row r="6911">
          <cell r="B6911">
            <v>102826</v>
          </cell>
          <cell r="C6911" t="str">
            <v>CONJUNTO MACACO E BOMBA HIDRÁULICA PARA PROTENSAO DE CORDOALHAS, ESFORÇO MAXIMO DE 115 TONELADAS - MATERIAIS NA OPERAÇÃO. AF_05/2023</v>
          </cell>
          <cell r="D6911" t="str">
            <v>H</v>
          </cell>
          <cell r="E6911">
            <v>6.06</v>
          </cell>
          <cell r="F6911">
            <v>6.06</v>
          </cell>
        </row>
        <row r="6912">
          <cell r="B6912">
            <v>103934</v>
          </cell>
          <cell r="C6912" t="str">
            <v>CONJUNTO MACACO HIDRÁULICO E CENTRAL DE BOMBEAMENTO MOTORIZADO 1,8 KW PARA PROTENSÃO DE MONOCABOS PARA CONCRETO PROTENDIDO, ESFORÇO MÁXIMO DE 20 TONELADAS - DEPRECIAÇÃO. AF_05/2022</v>
          </cell>
          <cell r="D6912" t="str">
            <v>H</v>
          </cell>
          <cell r="E6912">
            <v>0</v>
          </cell>
          <cell r="F6912">
            <v>0</v>
          </cell>
        </row>
        <row r="6913">
          <cell r="B6913">
            <v>103935</v>
          </cell>
          <cell r="C6913" t="str">
            <v>CONJUNTO MACACO HIDRÁULICO E CENTRAL DE BOMBEAMENTO MOTORIZADO 1,8 KW PARA PROTENSÃO DE MONOCABOS PARA CONCRETO PROTENDIDO, ESFORÇO MÁXIMO DE 20 TONELADAS - JUROS. AF_05/2022</v>
          </cell>
          <cell r="D6913" t="str">
            <v>H</v>
          </cell>
          <cell r="E6913">
            <v>0</v>
          </cell>
          <cell r="F6913">
            <v>0</v>
          </cell>
        </row>
        <row r="6914">
          <cell r="B6914">
            <v>103936</v>
          </cell>
          <cell r="C6914" t="str">
            <v>CONJUNTO MACACO HIDRÁULICO E CENTRAL DE BOMBEAMENTO MOTORIZADO 1,8 KW PARA PROTENSÃO DE MONOCABOS PARA CONCRETO PROTENDIDO, ESFORÇO MÁXIMO DE 20 TONELADAS - MANUTENÇÃO. AF_05/2022</v>
          </cell>
          <cell r="D6914" t="str">
            <v>H</v>
          </cell>
          <cell r="E6914">
            <v>0</v>
          </cell>
          <cell r="F6914">
            <v>0</v>
          </cell>
        </row>
        <row r="6915">
          <cell r="B6915">
            <v>103937</v>
          </cell>
          <cell r="C6915" t="str">
            <v>CONJUNTO MACACO HIDRÁULICO E CENTRAL DE BOMBEAMENTO MOTORIZADO 1,8 KW PARA PROTENSÃO DE MONOCABOS PARA CONCRETO PROTENDIDO, ESFORÇO MÁXIMO DE 20 TONELADAS - MATERIAIS NA OPERAÇÃO. AF_05/2022</v>
          </cell>
          <cell r="D6915" t="str">
            <v>H</v>
          </cell>
          <cell r="E6915">
            <v>1.45</v>
          </cell>
          <cell r="F6915">
            <v>1.45</v>
          </cell>
        </row>
        <row r="6916">
          <cell r="B6916">
            <v>103940</v>
          </cell>
          <cell r="C6916" t="str">
            <v>CONJUNTO MACACO HIDRÁULICO E CENTRAL DE BOMBEAMENTO MOTORIZADO 1,8 KW PARA PROTENSÃO DE MONOCABOS PARA CONCRETO PROTENDIDO, ESFORÇO MÁXIMO DE 30 TONELADAS - DEPRECIAÇÃO. AF_05/2022</v>
          </cell>
          <cell r="D6916" t="str">
            <v>H</v>
          </cell>
          <cell r="E6916">
            <v>0</v>
          </cell>
          <cell r="F6916">
            <v>0</v>
          </cell>
        </row>
        <row r="6917">
          <cell r="B6917">
            <v>103941</v>
          </cell>
          <cell r="C6917" t="str">
            <v>CONJUNTO MACACO HIDRÁULICO E CENTRAL DE BOMBEAMENTO MOTORIZADO 1,8 KW PARA PROTENSÃO DE MONOCABOS PARA CONCRETO PROTENDIDO, ESFORÇO MÁXIMO DE 30 TONELADAS - JUROS. AF_05/2022</v>
          </cell>
          <cell r="D6917" t="str">
            <v>H</v>
          </cell>
          <cell r="E6917">
            <v>0</v>
          </cell>
          <cell r="F6917">
            <v>0</v>
          </cell>
        </row>
        <row r="6918">
          <cell r="B6918">
            <v>103942</v>
          </cell>
          <cell r="C6918" t="str">
            <v>CONJUNTO MACACO HIDRÁULICO E CENTRAL DE BOMBEAMENTO MOTORIZADO 1,8 KW PARA PROTENSÃO DE MONOCABOS PARA CONCRETO PROTENDIDO, ESFORÇO MÁXIMO DE 30 TONELADAS - MANUTENÇÃO. AF_05/2022</v>
          </cell>
          <cell r="D6918" t="str">
            <v>H</v>
          </cell>
          <cell r="E6918">
            <v>0</v>
          </cell>
          <cell r="F6918">
            <v>0</v>
          </cell>
        </row>
        <row r="6919">
          <cell r="B6919">
            <v>103943</v>
          </cell>
          <cell r="C6919" t="str">
            <v>CONJUNTO MACACO HIDRÁULICO E CENTRAL DE BOMBEAMENTO MOTORIZADO 1,8 KW PARA PROTENSÃO DE MONOCABOS PARA CONCRETO PROTENDIDO, ESFORÇO MÁXIMO DE 30 TONELADAS - MATERIAIS NA OPERAÇÃO. AF_05/2022</v>
          </cell>
          <cell r="D6919" t="str">
            <v>H</v>
          </cell>
          <cell r="E6919">
            <v>1.45</v>
          </cell>
          <cell r="F6919">
            <v>1.45</v>
          </cell>
        </row>
        <row r="6920">
          <cell r="B6920">
            <v>91279</v>
          </cell>
          <cell r="C6920" t="str">
            <v>CORTADORA DE PISO COM MOTOR 4 TEMPOS A GASOLINA, POTÊNCIA DE 13 HP, COM DISCO DE CORTE DIAMANTADO SEGMENTADO PARA CONCRETO, DIÂMETRO DE 350 MM, FURO DE 1" (14 X 1") - DEPRECIAÇÃO. AF_08/2015</v>
          </cell>
          <cell r="D6920" t="str">
            <v>H</v>
          </cell>
          <cell r="E6920">
            <v>0.91</v>
          </cell>
          <cell r="F6920">
            <v>0.91</v>
          </cell>
        </row>
        <row r="6921">
          <cell r="B6921">
            <v>91280</v>
          </cell>
          <cell r="C6921" t="str">
            <v>CORTADORA DE PISO COM MOTOR 4 TEMPOS A GASOLINA, POTÊNCIA DE 13 HP, COM DISCO DE CORTE DIAMANTADO SEGMENTADO PARA CONCRETO, DIÂMETRO DE 350 MM, FURO DE 1" (14 X 1") - JUROS. AF_08/2015</v>
          </cell>
          <cell r="D6921" t="str">
            <v>H</v>
          </cell>
          <cell r="E6921">
            <v>0.2</v>
          </cell>
          <cell r="F6921">
            <v>0.2</v>
          </cell>
        </row>
        <row r="6922">
          <cell r="B6922">
            <v>91281</v>
          </cell>
          <cell r="C6922" t="str">
            <v>CORTADORA DE PISO COM MOTOR 4 TEMPOS A GASOLINA, POTÊNCIA DE 13 HP, COM DISCO DE CORTE DIAMANTADO SEGMENTADO PARA CONCRETO, DIÂMETRO DE 350 MM, FURO DE 1" (14 X 1") - MANUTENÇÃO. AF_08/2015</v>
          </cell>
          <cell r="D6922" t="str">
            <v>H</v>
          </cell>
          <cell r="E6922">
            <v>1.1399999999999999</v>
          </cell>
          <cell r="F6922">
            <v>1.1399999999999999</v>
          </cell>
        </row>
        <row r="6923">
          <cell r="B6923">
            <v>91282</v>
          </cell>
          <cell r="C6923" t="str">
            <v>CORTADORA DE PISO COM MOTOR 4 TEMPOS A GASOLINA, POTÊNCIA DE 13 HP, COM DISCO DE CORTE DIAMANTADO SEGMENTADO PARA CONCRETO, DIÂMETRO DE 350 MM, FURO DE 1" (14 X 1") - MATERIAIS NA OPERAÇÃO. AF_08/2015</v>
          </cell>
          <cell r="D6923" t="str">
            <v>H</v>
          </cell>
          <cell r="E6923">
            <v>9.32</v>
          </cell>
          <cell r="F6923">
            <v>9.32</v>
          </cell>
        </row>
        <row r="6924">
          <cell r="B6924">
            <v>95278</v>
          </cell>
          <cell r="C6924" t="str">
            <v>DESEMPENADEIRA DE CONCRETO, PESO DE 78 KG, 4 PÁS, MOTOR A GASOLINA, POTÊNCIA 5,5 HP - DEPRECIAÇÃO. AF_05/2023</v>
          </cell>
          <cell r="D6924" t="str">
            <v>H</v>
          </cell>
          <cell r="E6924">
            <v>0.67</v>
          </cell>
          <cell r="F6924">
            <v>0.67</v>
          </cell>
        </row>
        <row r="6925">
          <cell r="B6925">
            <v>95279</v>
          </cell>
          <cell r="C6925" t="str">
            <v>DESEMPENADEIRA DE CONCRETO, PESO DE 78 KG, 4 PÁS, MOTOR A GASOLINA, POTÊNCIA 5,5 HP - JUROS. AF_05/2023</v>
          </cell>
          <cell r="D6925" t="str">
            <v>H</v>
          </cell>
          <cell r="E6925">
            <v>0.13</v>
          </cell>
          <cell r="F6925">
            <v>0.13</v>
          </cell>
        </row>
        <row r="6926">
          <cell r="B6926">
            <v>95280</v>
          </cell>
          <cell r="C6926" t="str">
            <v>DESEMPENADEIRA DE CONCRETO, PESO DE 78 KG, 4 PÁS, MOTOR A GASOLINA, POTÊNCIA 5,5 HP - MANUTENÇÃO. AF_05/2023</v>
          </cell>
          <cell r="D6926" t="str">
            <v>H</v>
          </cell>
          <cell r="E6926">
            <v>0.65</v>
          </cell>
          <cell r="F6926">
            <v>0.65</v>
          </cell>
        </row>
        <row r="6927">
          <cell r="B6927">
            <v>95281</v>
          </cell>
          <cell r="C6927" t="str">
            <v>DESEMPENADEIRA DE CONCRETO, PESO DE 78 KG, 4 PÁS, MOTOR A GASOLINA, POTÊNCIA 5,5 HP MATERIAIS NA OPERAÇÃO. AF_05/2023</v>
          </cell>
          <cell r="D6927" t="str">
            <v>H</v>
          </cell>
          <cell r="E6927">
            <v>9.25</v>
          </cell>
          <cell r="F6927">
            <v>9.25</v>
          </cell>
        </row>
        <row r="6928">
          <cell r="B6928">
            <v>95124</v>
          </cell>
          <cell r="C6928" t="str">
            <v>DISTRIBUIDOR DE AGREGADOS AUTOPROPELIDO, C/AP 3 M3, A DIESEL, POTÊNCIA 176CV - JUROS. AF_07/2016</v>
          </cell>
          <cell r="D6928" t="str">
            <v>H</v>
          </cell>
          <cell r="E6928">
            <v>5.51</v>
          </cell>
          <cell r="F6928">
            <v>5.51</v>
          </cell>
        </row>
        <row r="6929">
          <cell r="B6929">
            <v>95123</v>
          </cell>
          <cell r="C6929" t="str">
            <v>DISTRIBUIDOR DE AGREGADOS AUTOPROPELIDO, CAP 3 M3, A DIESEL, POTÊNCIA 176CV - DEPRECIAÇÃO. AF_07/2016</v>
          </cell>
          <cell r="D6929" t="str">
            <v>H</v>
          </cell>
          <cell r="E6929">
            <v>17.87</v>
          </cell>
          <cell r="F6929">
            <v>17.87</v>
          </cell>
        </row>
        <row r="6930">
          <cell r="B6930">
            <v>95125</v>
          </cell>
          <cell r="C6930" t="str">
            <v>DISTRIBUIDOR DE AGREGADOS AUTOPROPELIDO, CAP 3 M3, A DIESEL, POTÊNCIA 176CV - MANUTENÇÃO. AF_07/2016</v>
          </cell>
          <cell r="D6930" t="str">
            <v>H</v>
          </cell>
          <cell r="E6930">
            <v>19.559999999999999</v>
          </cell>
          <cell r="F6930">
            <v>19.559999999999999</v>
          </cell>
        </row>
        <row r="6931">
          <cell r="B6931">
            <v>95126</v>
          </cell>
          <cell r="C6931" t="str">
            <v>DISTRIBUIDOR DE AGREGADOS AUTOPROPELIDO, CAP 3 M3, A DIESEL, POTÊNCIA 176CV - MATERIAIS NA OPERAÇÃO. AF_07/2016</v>
          </cell>
          <cell r="D6931" t="str">
            <v>H</v>
          </cell>
          <cell r="E6931">
            <v>154.79</v>
          </cell>
          <cell r="F6931">
            <v>154.79</v>
          </cell>
        </row>
        <row r="6932">
          <cell r="B6932">
            <v>92040</v>
          </cell>
          <cell r="C6932" t="str">
            <v>DISTRIBUIDOR DE AGREGADOS REBOCAVEL, CAPACIDADE 1,9 M³, LARGURA DE TRABALHO 3,66 M - DEPRECIAÇÃO. AF_11/2015</v>
          </cell>
          <cell r="D6932" t="str">
            <v>H</v>
          </cell>
          <cell r="E6932">
            <v>6.47</v>
          </cell>
          <cell r="F6932">
            <v>6.47</v>
          </cell>
        </row>
        <row r="6933">
          <cell r="B6933">
            <v>92041</v>
          </cell>
          <cell r="C6933" t="str">
            <v>DISTRIBUIDOR DE AGREGADOS REBOCAVEL, CAPACIDADE 1,9 M³, LARGURA DE TRABALHO 3,66 M - JUROS. AF_11/2015</v>
          </cell>
          <cell r="D6933" t="str">
            <v>H</v>
          </cell>
          <cell r="E6933">
            <v>1.33</v>
          </cell>
          <cell r="F6933">
            <v>1.33</v>
          </cell>
        </row>
        <row r="6934">
          <cell r="B6934">
            <v>92042</v>
          </cell>
          <cell r="C6934" t="str">
            <v>DISTRIBUIDOR DE AGREGADOS REBOCAVEL, CAPACIDADE 1,9 M³, LARGURA DE TRABALHO 3,66 M - MANUTENÇÃO. AF_11/2015</v>
          </cell>
          <cell r="D6934" t="str">
            <v>H</v>
          </cell>
          <cell r="E6934">
            <v>5.39</v>
          </cell>
          <cell r="F6934">
            <v>5.39</v>
          </cell>
        </row>
        <row r="6935">
          <cell r="B6935">
            <v>102829</v>
          </cell>
          <cell r="C6935" t="str">
            <v>DOBRADEIRA TDC, ESPESSURA 1,5MM - DEPRECIAÇÃO. AF_05/2023</v>
          </cell>
          <cell r="D6935" t="str">
            <v>H</v>
          </cell>
          <cell r="E6935">
            <v>0</v>
          </cell>
          <cell r="F6935">
            <v>0</v>
          </cell>
        </row>
        <row r="6936">
          <cell r="B6936">
            <v>102830</v>
          </cell>
          <cell r="C6936" t="str">
            <v>DOBRADEIRA TDC, ESPESSURA 1,5MM - JUROS. AF_05/2023</v>
          </cell>
          <cell r="D6936" t="str">
            <v>H</v>
          </cell>
          <cell r="E6936">
            <v>0</v>
          </cell>
          <cell r="F6936">
            <v>0</v>
          </cell>
        </row>
        <row r="6937">
          <cell r="B6937">
            <v>102831</v>
          </cell>
          <cell r="C6937" t="str">
            <v>DOBRADEIRA TDC, ESPESSURA 1,5MM - MANUTENÇÃO. AF_05/2023</v>
          </cell>
          <cell r="D6937" t="str">
            <v>H</v>
          </cell>
          <cell r="E6937">
            <v>0</v>
          </cell>
          <cell r="F6937">
            <v>0</v>
          </cell>
        </row>
        <row r="6938">
          <cell r="B6938">
            <v>92114</v>
          </cell>
          <cell r="C6938" t="str">
            <v>DOSADOR DE AREIA, CAPACIDADE DE 26 LITROS - DEPRECIAÇÃO. AF_05/2023</v>
          </cell>
          <cell r="D6938" t="str">
            <v>H</v>
          </cell>
          <cell r="E6938">
            <v>0.26</v>
          </cell>
          <cell r="F6938">
            <v>0.26</v>
          </cell>
        </row>
        <row r="6939">
          <cell r="B6939">
            <v>92115</v>
          </cell>
          <cell r="C6939" t="str">
            <v>DOSADOR DE AREIA, CAPACIDADE DE 26 LITROS - JUROS. AF_05/2023</v>
          </cell>
          <cell r="D6939" t="str">
            <v>H</v>
          </cell>
          <cell r="E6939">
            <v>0.05</v>
          </cell>
          <cell r="F6939">
            <v>0.05</v>
          </cell>
        </row>
        <row r="6940">
          <cell r="B6940">
            <v>92116</v>
          </cell>
          <cell r="C6940" t="str">
            <v>DOSADOR DE AREIA, CAPACIDADE DE 26 LITROS - MANUTENÇÃO. AF_05/2023</v>
          </cell>
          <cell r="D6940" t="str">
            <v>H</v>
          </cell>
          <cell r="E6940">
            <v>0.18</v>
          </cell>
          <cell r="F6940">
            <v>0.18</v>
          </cell>
        </row>
        <row r="6941">
          <cell r="B6941">
            <v>102912</v>
          </cell>
          <cell r="C6941" t="str">
            <v>ENCERADEIRA INDUSTRIAL, 400 MM, 220V, 1 HP - DEPRECIAÇÃO. AF_05/2023</v>
          </cell>
          <cell r="D6941" t="str">
            <v>H</v>
          </cell>
          <cell r="E6941">
            <v>0</v>
          </cell>
          <cell r="F6941">
            <v>0</v>
          </cell>
        </row>
        <row r="6942">
          <cell r="B6942">
            <v>102913</v>
          </cell>
          <cell r="C6942" t="str">
            <v>ENCERADEIRA INDUSTRIAL, 400 MM, 220V, 1 HP - JUROS. AF_05/2023</v>
          </cell>
          <cell r="D6942" t="str">
            <v>H</v>
          </cell>
          <cell r="E6942">
            <v>0</v>
          </cell>
          <cell r="F6942">
            <v>0</v>
          </cell>
        </row>
        <row r="6943">
          <cell r="B6943">
            <v>102914</v>
          </cell>
          <cell r="C6943" t="str">
            <v>ENCERADEIRA INDUSTRIAL, 400 MM, 220V, 1 HP - MANUTENÇÃO. AF_05/2023</v>
          </cell>
          <cell r="D6943" t="str">
            <v>H</v>
          </cell>
          <cell r="E6943">
            <v>0</v>
          </cell>
          <cell r="F6943">
            <v>0</v>
          </cell>
        </row>
        <row r="6944">
          <cell r="B6944">
            <v>102915</v>
          </cell>
          <cell r="C6944" t="str">
            <v>ENCERADEIRA INDUSTRIAL, 400 MM, 220V, 1 HP - MATERIAIS NA OPERAÇÃO. AF_05/2023</v>
          </cell>
          <cell r="D6944" t="str">
            <v>H</v>
          </cell>
          <cell r="E6944">
            <v>0.59</v>
          </cell>
          <cell r="F6944">
            <v>0.59</v>
          </cell>
        </row>
        <row r="6945">
          <cell r="B6945">
            <v>95716</v>
          </cell>
          <cell r="C6945" t="str">
            <v>ESCAVADEIRA HIDRAULICA SOBRE ESTEIRA, EQUIPADA COM CLAMSHELL, COM CAPACIDADE DA CAÇAMBA ENTRE 1,20 E 1,50 M3, PESO OPERACIONAL ENTRE 20,00 E 22,00 TON, POTENCIA LIQUIDA ENTRE 150 E 160 HP - DEPRECIAÇÃO. AF_11/2016</v>
          </cell>
          <cell r="D6945" t="str">
            <v>H</v>
          </cell>
          <cell r="E6945">
            <v>69.010000000000005</v>
          </cell>
          <cell r="F6945">
            <v>69.010000000000005</v>
          </cell>
        </row>
        <row r="6946">
          <cell r="B6946">
            <v>95717</v>
          </cell>
          <cell r="C6946" t="str">
            <v>ESCAVADEIRA HIDRAULICA SOBRE ESTEIRA, EQUIPADA COM CLAMSHELL, COM CAPACIDADE DA CAÇAMBA ENTRE 1,20 E 1,50 M3, PESO OPERACIONAL ENTRE 20,00 E 22,00 TON, POTENCIA LIQUIDA ENTRE 150 E 160 HP - JUROS. AF_11/2016</v>
          </cell>
          <cell r="D6946" t="str">
            <v>H</v>
          </cell>
          <cell r="E6946">
            <v>18.23</v>
          </cell>
          <cell r="F6946">
            <v>18.23</v>
          </cell>
        </row>
        <row r="6947">
          <cell r="B6947">
            <v>95718</v>
          </cell>
          <cell r="C6947" t="str">
            <v>ESCAVADEIRA HIDRAULICA SOBRE ESTEIRA, EQUIPADA COM CLAMSHELL, COM CAPACIDADE DA CAÇAMBA ENTRE 1,20 E 1,50 M3, PESO OPERACIONAL ENTRE 20,00 E 22,00 TON, POTENCIA LIQUIDA ENTRE 150 E 160 HP - MANUTENÇÃO. AF_11/2016</v>
          </cell>
          <cell r="D6947" t="str">
            <v>H</v>
          </cell>
          <cell r="E6947">
            <v>86.26</v>
          </cell>
          <cell r="F6947">
            <v>86.26</v>
          </cell>
        </row>
        <row r="6948">
          <cell r="B6948">
            <v>95719</v>
          </cell>
          <cell r="C6948" t="str">
            <v>ESCAVADEIRA HIDRAULICA SOBRE ESTEIRA, EQUIPADA COM CLAMSHELL, COM CAPACIDADE DA CAÇAMBA ENTRE 1,20 E 1,50 M3, PESO OPERACIONAL ENTRE 20,00 E 22,00 TON, POTENCIA LIQUIDA ENTRE 150 E 160 HP - MATERIAIS NA OPERAÇÃO. AF_11/2016</v>
          </cell>
          <cell r="D6948" t="str">
            <v>H</v>
          </cell>
          <cell r="E6948">
            <v>94.53</v>
          </cell>
          <cell r="F6948">
            <v>94.53</v>
          </cell>
        </row>
        <row r="6949">
          <cell r="B6949">
            <v>104712</v>
          </cell>
          <cell r="C6949" t="str">
            <v>ESCAVADEIRA HIDRÁULICA DE BRAÇO LONGO (LONGO ALCANCE) SOBRE ESTEIRAS, CAÇAMBA 0,52 M3, PESO OPERACIONAL 24 T, POTÊNCIA LÍQUIDA 155 HP - DEPRECIAÇÃO. AF_06/2023</v>
          </cell>
          <cell r="D6949" t="str">
            <v>H</v>
          </cell>
          <cell r="E6949">
            <v>64.86</v>
          </cell>
          <cell r="F6949">
            <v>64.86</v>
          </cell>
        </row>
        <row r="6950">
          <cell r="B6950">
            <v>104713</v>
          </cell>
          <cell r="C6950" t="str">
            <v>ESCAVADEIRA HIDRÁULICA DE BRAÇO LONGO (LONGO ALCANCE) SOBRE ESTEIRAS, CAÇAMBA 0,52 M3, PESO OPERACIONAL 24 T, POTÊNCIA LÍQUIDA 155 HP - JUROS. AF_06/2023</v>
          </cell>
          <cell r="D6950" t="str">
            <v>H</v>
          </cell>
          <cell r="E6950">
            <v>17.14</v>
          </cell>
          <cell r="F6950">
            <v>17.14</v>
          </cell>
        </row>
        <row r="6951">
          <cell r="B6951">
            <v>104714</v>
          </cell>
          <cell r="C6951" t="str">
            <v>ESCAVADEIRA HIDRÁULICA DE BRAÇO LONGO (LONGO ALCANCE) SOBRE ESTEIRAS, CAÇAMBA 0,52 M3, PESO OPERACIONAL 24 T, POTÊNCIA LÍQUIDA 155 HP - MANUTENÇÃO. AF_06/2023</v>
          </cell>
          <cell r="D6951" t="str">
            <v>H</v>
          </cell>
          <cell r="E6951">
            <v>81.08</v>
          </cell>
          <cell r="F6951">
            <v>81.08</v>
          </cell>
        </row>
        <row r="6952">
          <cell r="B6952">
            <v>104715</v>
          </cell>
          <cell r="C6952" t="str">
            <v>ESCAVADEIRA HIDRÁULICA DE BRAÇO LONGO (LONGO ALCANCE) SOBRE ESTEIRAS, CAÇAMBA 0,52 M3, PESO OPERACIONAL 24 T, POTÊNCIA LÍQUIDA 155 HP - MATERIAIS NA OPERAÇÃO. AF_06/2023</v>
          </cell>
          <cell r="D6952" t="str">
            <v>H</v>
          </cell>
          <cell r="E6952">
            <v>94.53</v>
          </cell>
          <cell r="F6952">
            <v>94.53</v>
          </cell>
        </row>
        <row r="6953">
          <cell r="B6953">
            <v>102894</v>
          </cell>
          <cell r="C6953" t="str">
            <v>ESCAVADEIRA HIDRÁULICA SOBRE ESTEIRA, PESO OPERACIONAL ENTRE 22,00 E 23,50 T, POTÊNCIA NOMINAL 139 HP, COM MARTELO ROMPEDOR HIDRÁULICO 1700 KG - DEPRECIAÇÃO. AF_04/2019</v>
          </cell>
          <cell r="D6953" t="str">
            <v>H</v>
          </cell>
          <cell r="E6953">
            <v>0</v>
          </cell>
          <cell r="F6953">
            <v>0</v>
          </cell>
        </row>
        <row r="6954">
          <cell r="B6954">
            <v>104161</v>
          </cell>
          <cell r="C6954" t="str">
            <v>ESCAVADEIRA HIDRÁULICA SOBRE ESTEIRA, PESO OPERACIONAL ENTRE 22,00 E 23,50 T, POTÊNCIA NOMINAL 139 HP, COM MARTELO ROMPEDOR HIDRÁULICO 1700 KG - JUROS. AF_04/2019</v>
          </cell>
          <cell r="D6954" t="str">
            <v>H</v>
          </cell>
          <cell r="E6954">
            <v>0</v>
          </cell>
          <cell r="F6954">
            <v>0</v>
          </cell>
        </row>
        <row r="6955">
          <cell r="B6955">
            <v>102896</v>
          </cell>
          <cell r="C6955" t="str">
            <v>ESCAVADEIRA HIDRÁULICA SOBRE ESTEIRA, PESO OPERACIONAL ENTRE 22,00 E 23,50 T, POTÊNCIA NOMINAL 139 HP, COM MARTELO ROMPEDOR HIDRÁULICO 1700 KG - MANUTENÇÃO. AF_04/2019</v>
          </cell>
          <cell r="D6955" t="str">
            <v>H</v>
          </cell>
          <cell r="E6955">
            <v>0</v>
          </cell>
          <cell r="F6955">
            <v>0</v>
          </cell>
        </row>
        <row r="6956">
          <cell r="B6956">
            <v>102897</v>
          </cell>
          <cell r="C6956" t="str">
            <v>ESCAVADEIRA HIDRÁULICA SOBRE ESTEIRA, PESO OPERACIONAL ENTRE 22,00 E 23,50 T, POTÊNCIA NOMINAL 139 HP, COM MARTELO ROMPEDOR HIDRÁULICO 1700 KG - MATERIAIS NA OPERAÇÃO. AF_04/2019</v>
          </cell>
          <cell r="D6956" t="str">
            <v>H</v>
          </cell>
          <cell r="E6956">
            <v>94.53</v>
          </cell>
          <cell r="F6956">
            <v>94.53</v>
          </cell>
        </row>
        <row r="6957">
          <cell r="B6957">
            <v>5627</v>
          </cell>
          <cell r="C6957" t="str">
            <v>ESCAVADEIRA HIDRÁULICA SOBRE ESTEIRAS, CAÇAMBA 0,80 M3, PESO OPERACIONAL 17 T, POTENCIA BRUTA 111 HP - DEPRECIAÇÃO. AF_06/2014</v>
          </cell>
          <cell r="D6957" t="str">
            <v>H</v>
          </cell>
          <cell r="E6957">
            <v>49.84</v>
          </cell>
          <cell r="F6957">
            <v>49.84</v>
          </cell>
        </row>
        <row r="6958">
          <cell r="B6958">
            <v>5628</v>
          </cell>
          <cell r="C6958" t="str">
            <v>ESCAVADEIRA HIDRÁULICA SOBRE ESTEIRAS, CAÇAMBA 0,80 M3, PESO OPERACIONAL 17 T, POTENCIA BRUTA 111 HP - JUROS. AF_06/2014</v>
          </cell>
          <cell r="D6958" t="str">
            <v>H</v>
          </cell>
          <cell r="E6958">
            <v>13.17</v>
          </cell>
          <cell r="F6958">
            <v>13.17</v>
          </cell>
        </row>
        <row r="6959">
          <cell r="B6959">
            <v>5629</v>
          </cell>
          <cell r="C6959" t="str">
            <v>ESCAVADEIRA HIDRÁULICA SOBRE ESTEIRAS, CAÇAMBA 0,80 M3, PESO OPERACIONAL 17 T, POTENCIA BRUTA 111 HP - MANUTENÇÃO. AF_06/2014</v>
          </cell>
          <cell r="D6959" t="str">
            <v>H</v>
          </cell>
          <cell r="E6959">
            <v>62.3</v>
          </cell>
          <cell r="F6959">
            <v>62.3</v>
          </cell>
        </row>
        <row r="6960">
          <cell r="B6960">
            <v>5630</v>
          </cell>
          <cell r="C6960" t="str">
            <v>ESCAVADEIRA HIDRÁULICA SOBRE ESTEIRAS, CAÇAMBA 0,80 M3, PESO OPERACIONAL 17 T, POTENCIA BRUTA 111 HP - MATERIAIS NA OPERAÇÃO. AF_06/2014</v>
          </cell>
          <cell r="D6960" t="str">
            <v>H</v>
          </cell>
          <cell r="E6960">
            <v>67.739999999999995</v>
          </cell>
          <cell r="F6960">
            <v>67.739999999999995</v>
          </cell>
        </row>
        <row r="6961">
          <cell r="B6961">
            <v>88900</v>
          </cell>
          <cell r="C6961" t="str">
            <v>ESCAVADEIRA HIDRÁULICA SOBRE ESTEIRAS, CAÇAMBA 1,20 M3, PESO OPERACIONAL 21 T, POTÊNCIA BRUTA 155 HP - DEPRECIAÇÃO. AF_06/2014</v>
          </cell>
          <cell r="D6961" t="str">
            <v>H</v>
          </cell>
          <cell r="E6961">
            <v>56.39</v>
          </cell>
          <cell r="F6961">
            <v>56.39</v>
          </cell>
        </row>
        <row r="6962">
          <cell r="B6962">
            <v>88902</v>
          </cell>
          <cell r="C6962" t="str">
            <v>ESCAVADEIRA HIDRÁULICA SOBRE ESTEIRAS, CAÇAMBA 1,20 M3, PESO OPERACIONAL 21 T, POTÊNCIA BRUTA 155 HP - JUROS. AF_06/2014</v>
          </cell>
          <cell r="D6962" t="str">
            <v>H</v>
          </cell>
          <cell r="E6962">
            <v>14.9</v>
          </cell>
          <cell r="F6962">
            <v>14.9</v>
          </cell>
        </row>
        <row r="6963">
          <cell r="B6963">
            <v>88903</v>
          </cell>
          <cell r="C6963" t="str">
            <v>ESCAVADEIRA HIDRÁULICA SOBRE ESTEIRAS, CAÇAMBA 1,20 M3, PESO OPERACIONAL 21 T, POTÊNCIA BRUTA 155 HP - MANUTENÇÃO. AF_06/2014</v>
          </cell>
          <cell r="D6963" t="str">
            <v>H</v>
          </cell>
          <cell r="E6963">
            <v>70.489999999999995</v>
          </cell>
          <cell r="F6963">
            <v>70.489999999999995</v>
          </cell>
        </row>
        <row r="6964">
          <cell r="B6964">
            <v>88904</v>
          </cell>
          <cell r="C6964" t="str">
            <v>ESCAVADEIRA HIDRÁULICA SOBRE ESTEIRAS, CAÇAMBA 1,20 M3, PESO OPERACIONAL 21 T, POTÊNCIA BRUTA 155 HP - MATERIAIS NA OPERAÇÃO. AF_06/2014</v>
          </cell>
          <cell r="D6964" t="str">
            <v>H</v>
          </cell>
          <cell r="E6964">
            <v>94.53</v>
          </cell>
          <cell r="F6964">
            <v>94.53</v>
          </cell>
        </row>
        <row r="6965">
          <cell r="B6965">
            <v>88569</v>
          </cell>
          <cell r="C6965" t="str">
            <v>ESPARGIDOR DE ASFALTO PRESSURIZADO COM TANQUE DE 2500 L, REBOCÁVEL COM MOTOR A GASOLINA POTÊNCIA 3,4 HP - DEPRECIAÇÃO. AF_07/2014</v>
          </cell>
          <cell r="D6965" t="str">
            <v>H</v>
          </cell>
          <cell r="E6965">
            <v>3.71</v>
          </cell>
          <cell r="F6965">
            <v>3.71</v>
          </cell>
        </row>
        <row r="6966">
          <cell r="B6966">
            <v>88570</v>
          </cell>
          <cell r="C6966" t="str">
            <v>ESPARGIDOR DE ASFALTO PRESSURIZADO COM TANQUE DE 2500 L, REBOCÁVEL COM MOTOR A GASOLINA POTÊNCIA 3,4 HP - JUROS. AF_07/2014</v>
          </cell>
          <cell r="D6966" t="str">
            <v>H</v>
          </cell>
          <cell r="E6966">
            <v>1.28</v>
          </cell>
          <cell r="F6966">
            <v>1.28</v>
          </cell>
        </row>
        <row r="6967">
          <cell r="B6967">
            <v>5765</v>
          </cell>
          <cell r="C6967" t="str">
            <v>ESPARGIDOR DE ASFALTO PRESSURIZADO COM TANQUE DE 2500 L, REBOCÁVEL COM MOTOR A GASOLINA POTÊNCIA 3,4 HP - MANUTENÇÃO. AF_07/2014</v>
          </cell>
          <cell r="D6967" t="str">
            <v>H</v>
          </cell>
          <cell r="E6967">
            <v>4.6399999999999997</v>
          </cell>
          <cell r="F6967">
            <v>4.6399999999999997</v>
          </cell>
        </row>
        <row r="6968">
          <cell r="B6968">
            <v>5766</v>
          </cell>
          <cell r="C6968" t="str">
            <v>ESPARGIDOR DE ASFALTO PRESSURIZADO COM TANQUE DE 2500 L, REBOCÁVEL COM MOTOR A GASOLINA POTÊNCIA 3,4 HP - MATERIAIS NA OPERAÇÃO. AF_07/2014</v>
          </cell>
          <cell r="D6968" t="str">
            <v>H</v>
          </cell>
          <cell r="E6968">
            <v>3.08</v>
          </cell>
          <cell r="F6968">
            <v>3.08</v>
          </cell>
        </row>
        <row r="6969">
          <cell r="B6969">
            <v>91468</v>
          </cell>
          <cell r="C6969" t="str">
            <v>ESPARGIDOR DE ASFALTO PRESSURIZADO, TANQUE 6 M3 COM ISOLAÇÃO TÉRMICA, AQUECIDO COM 2 MAÇARICOS, COM BARRA ESPARGIDORA 3,60 M, MONTADO SOBRE CAMINHÃO TOCO, PBT 14.300 KG, POTÊNCIA 185 CV - DEPRECIAÇÃO. AF_05/2023</v>
          </cell>
          <cell r="D6969" t="str">
            <v>H</v>
          </cell>
          <cell r="E6969">
            <v>25.95</v>
          </cell>
          <cell r="F6969">
            <v>25.95</v>
          </cell>
        </row>
        <row r="6970">
          <cell r="B6970">
            <v>91484</v>
          </cell>
          <cell r="C6970" t="str">
            <v>ESPARGIDOR DE ASFALTO PRESSURIZADO, TANQUE 6 M3 COM ISOLAÇÃO TÉRMICA, AQUECIDO COM 2 MAÇARICOS, COM BARRA ESPARGIDORA 3,60 M, MONTADO SOBRE CAMINHÃO TOCO, PBT 14.300 KG, POTÊNCIA 185 CV - IMPOSTOS E SEGUROS. AF_05/2023</v>
          </cell>
          <cell r="D6970" t="str">
            <v>H</v>
          </cell>
          <cell r="E6970">
            <v>4.0999999999999996</v>
          </cell>
          <cell r="F6970">
            <v>4.0999999999999996</v>
          </cell>
        </row>
        <row r="6971">
          <cell r="B6971">
            <v>91469</v>
          </cell>
          <cell r="C6971" t="str">
            <v>ESPARGIDOR DE ASFALTO PRESSURIZADO, TANQUE 6 M3 COM ISOLAÇÃO TÉRMICA, AQUECIDO COM 2 MAÇARICOS, COM BARRA ESPARGIDORA 3,60 M, MONTADO SOBRE CAMINHÃO TOCO, PBT 14.300 KG, POTÊNCIA 185 CV - JUROS. AF_05/2023</v>
          </cell>
          <cell r="D6971" t="str">
            <v>H</v>
          </cell>
          <cell r="E6971">
            <v>10.16</v>
          </cell>
          <cell r="F6971">
            <v>10.16</v>
          </cell>
        </row>
        <row r="6972">
          <cell r="B6972">
            <v>83361</v>
          </cell>
          <cell r="C6972" t="str">
            <v>ESPARGIDOR DE ASFALTO PRESSURIZADO, TANQUE 6 M3 COM ISOLAÇÃO TÉRMICA, AQUECIDO COM 2 MAÇARICOS, COM BARRA ESPARGIDORA 3,60 M, MONTADO SOBRE CAMINHÃO TOCO, PBT 14.300 KG, POTÊNCIA 185 CV - MANUTENÇÃO. AF_08/2015</v>
          </cell>
          <cell r="D6972" t="str">
            <v>H</v>
          </cell>
          <cell r="E6972">
            <v>43.69</v>
          </cell>
          <cell r="F6972">
            <v>43.69</v>
          </cell>
        </row>
        <row r="6973">
          <cell r="B6973">
            <v>91485</v>
          </cell>
          <cell r="C6973" t="str">
            <v>ESPARGIDOR DE ASFALTO PRESSURIZADO, TANQUE 6 M3 COM ISOLAÇÃO TÉRMICA, AQUECIDO COM 2 MAÇARICOS, COM BARRA ESPARGIDORA 3,60 M, MONTADO SOBRE CAMINHÃO TOCO, PBT 14.300 KG, POTÊNCIA 185 CV - MATERIAIS NA OPERAÇÃO. AF_05/2023</v>
          </cell>
          <cell r="D6973" t="str">
            <v>H</v>
          </cell>
          <cell r="E6973">
            <v>162.72</v>
          </cell>
          <cell r="F6973">
            <v>162.72</v>
          </cell>
        </row>
        <row r="6974">
          <cell r="B6974">
            <v>102835</v>
          </cell>
          <cell r="C6974" t="str">
            <v>ESTABILIZADOR DE LINHA E PRESSÃO, CAPACIDADE DE 120 BAR, COM MANÔMETRO DE LEITURA, REGISTRO DE 1 COM RETORNO E LINHA - DEPRECIAÇÃO. AF_05/2023</v>
          </cell>
          <cell r="D6974" t="str">
            <v>H</v>
          </cell>
          <cell r="E6974">
            <v>0</v>
          </cell>
          <cell r="F6974">
            <v>0</v>
          </cell>
        </row>
        <row r="6975">
          <cell r="B6975">
            <v>102836</v>
          </cell>
          <cell r="C6975" t="str">
            <v>ESTABILIZADOR DE LINHA E PRESSÃO, CAPACIDADE DE 120 BAR, COM MANÔMETRO DE LEITURA, REGISTRO DE 1 COM RETORNO E LINHA - JUROS. AF_05/2023</v>
          </cell>
          <cell r="D6975" t="str">
            <v>H</v>
          </cell>
          <cell r="E6975">
            <v>0</v>
          </cell>
          <cell r="F6975">
            <v>0</v>
          </cell>
        </row>
        <row r="6976">
          <cell r="B6976">
            <v>102837</v>
          </cell>
          <cell r="C6976" t="str">
            <v>ESTABILIZADOR DE LINHA E PRESSÃO, CAPACIDADE DE 120 BAR, COM MANÔMETRO DE LEITURA, REGISTRO DE 1 COM RETORNO E LINHA - MANUTENÇÃO. AF_05/2023</v>
          </cell>
          <cell r="D6976" t="str">
            <v>H</v>
          </cell>
          <cell r="E6976">
            <v>0</v>
          </cell>
          <cell r="F6976">
            <v>0</v>
          </cell>
        </row>
        <row r="6977">
          <cell r="B6977">
            <v>89230</v>
          </cell>
          <cell r="C6977" t="str">
            <v>FRESADORA DE ASFALTO A FRIO SOBRE RODAS, LARGURA FRESAGEM DE 1,0 M, POTÊNCIA 208 HP - DEPRECIAÇÃO. AF_11/2014</v>
          </cell>
          <cell r="D6977" t="str">
            <v>H</v>
          </cell>
          <cell r="E6977">
            <v>116.77</v>
          </cell>
          <cell r="F6977">
            <v>116.77</v>
          </cell>
        </row>
        <row r="6978">
          <cell r="B6978">
            <v>89231</v>
          </cell>
          <cell r="C6978" t="str">
            <v>FRESADORA DE ASFALTO A FRIO SOBRE RODAS, LARGURA FRESAGEM DE 1,0 M, POTÊNCIA 208 HP - JUROS. AF_11/2014</v>
          </cell>
          <cell r="D6978" t="str">
            <v>H</v>
          </cell>
          <cell r="E6978">
            <v>35.75</v>
          </cell>
          <cell r="F6978">
            <v>35.75</v>
          </cell>
        </row>
        <row r="6979">
          <cell r="B6979">
            <v>89232</v>
          </cell>
          <cell r="C6979" t="str">
            <v>FRESADORA DE ASFALTO A FRIO SOBRE RODAS, LARGURA FRESAGEM DE 1,0 M, POTÊNCIA 208 HP - MANUTENÇÃO. AF_11/2014</v>
          </cell>
          <cell r="D6979" t="str">
            <v>H</v>
          </cell>
          <cell r="E6979">
            <v>208.28</v>
          </cell>
          <cell r="F6979">
            <v>208.28</v>
          </cell>
        </row>
        <row r="6980">
          <cell r="B6980">
            <v>89233</v>
          </cell>
          <cell r="C6980" t="str">
            <v>FRESADORA DE ASFALTO A FRIO SOBRE RODAS, LARGURA FRESAGEM DE 1,0 M, POTÊNCIA 208 HP - MATERIAIS NA OPERAÇÃO. AF_11/2014</v>
          </cell>
          <cell r="D6980" t="str">
            <v>H</v>
          </cell>
          <cell r="E6980">
            <v>175.67</v>
          </cell>
          <cell r="F6980">
            <v>175.67</v>
          </cell>
        </row>
        <row r="6981">
          <cell r="B6981">
            <v>89236</v>
          </cell>
          <cell r="C6981" t="str">
            <v>FRESADORA DE ASFALTO A FRIO SOBRE RODAS, LARGURA FRESAGEM DE 2,0 M, POTÊNCIA 550 HP - DEPRECIAÇÃO. AF_11/2014</v>
          </cell>
          <cell r="D6981" t="str">
            <v>H</v>
          </cell>
          <cell r="E6981">
            <v>272.77</v>
          </cell>
          <cell r="F6981">
            <v>272.77</v>
          </cell>
        </row>
        <row r="6982">
          <cell r="B6982">
            <v>89237</v>
          </cell>
          <cell r="C6982" t="str">
            <v>FRESADORA DE ASFALTO A FRIO SOBRE RODAS, LARGURA FRESAGEM DE 2,0 M, POTÊNCIA 550 HP - JUROS. AF_11/2014</v>
          </cell>
          <cell r="D6982" t="str">
            <v>H</v>
          </cell>
          <cell r="E6982">
            <v>83.52</v>
          </cell>
          <cell r="F6982">
            <v>83.52</v>
          </cell>
        </row>
        <row r="6983">
          <cell r="B6983">
            <v>89238</v>
          </cell>
          <cell r="C6983" t="str">
            <v>FRESADORA DE ASFALTO A FRIO SOBRE RODAS, LARGURA FRESAGEM DE 2,0 M, POTÊNCIA 550 HP - MANUTENÇÃO. AF_11/2014</v>
          </cell>
          <cell r="D6983" t="str">
            <v>H</v>
          </cell>
          <cell r="E6983">
            <v>486.55</v>
          </cell>
          <cell r="F6983">
            <v>486.55</v>
          </cell>
        </row>
        <row r="6984">
          <cell r="B6984">
            <v>89239</v>
          </cell>
          <cell r="C6984" t="str">
            <v>FRESADORA DE ASFALTO A FRIO SOBRE RODAS, LARGURA FRESAGEM DE 2,0 M, POTÊNCIA 550 HP - MATERIAIS NA OPERAÇÃO. AF_11/2014</v>
          </cell>
          <cell r="D6984" t="str">
            <v>H</v>
          </cell>
          <cell r="E6984">
            <v>464.57</v>
          </cell>
          <cell r="F6984">
            <v>464.57</v>
          </cell>
        </row>
        <row r="6985">
          <cell r="B6985">
            <v>102930</v>
          </cell>
          <cell r="C6985" t="str">
            <v>FURADEIRA ELETROMAGNÉTICA, VELOCIDADE (SEM CARGA/ COM CARGA) 450/ 270 RPM, ESPESSURA MÁXIMA DA CHAPA A SER FURADA 50 MM, PORÇA DE ADESÃO MAGNÉTICA 17000 N, POTÊNCIA 1100 W, ALIMENTÇÃO 220 - 60 HZ, MONOFÁSICA - DEPRECIAÇÃO. AF_08/2019</v>
          </cell>
          <cell r="D6985" t="str">
            <v>H</v>
          </cell>
          <cell r="E6985">
            <v>0</v>
          </cell>
          <cell r="F6985">
            <v>0</v>
          </cell>
        </row>
        <row r="6986">
          <cell r="B6986">
            <v>102931</v>
          </cell>
          <cell r="C6986" t="str">
            <v>FURADEIRA ELETROMAGNÉTICA, VELOCIDADE (SEM CARGA/ COM CARGA) 450/ 270 RPM, ESPESSURA MÁXIMA DA CHAPA A SER FURADA 50 MM, PORÇA DE ADESÃO MAGNÉTICA 17000 N, POTÊNCIA 1100 W, ALIMENTÇÃO 220 - 60 HZ, MONOFÁSICA - JUROS. AF_08/2019</v>
          </cell>
          <cell r="D6986" t="str">
            <v>H</v>
          </cell>
          <cell r="E6986">
            <v>0</v>
          </cell>
          <cell r="F6986">
            <v>0</v>
          </cell>
        </row>
        <row r="6987">
          <cell r="B6987">
            <v>102932</v>
          </cell>
          <cell r="C6987" t="str">
            <v>FURADEIRA ELETROMAGNÉTICA, VELOCIDADE (SEM CARGA/ COM CARGA) 450/ 270 RPM, ESPESSURA MÁXIMA DA CHAPA A SER FURADA 50 MM, PORÇA DE ADESÃO MAGNÉTICA 17000 N, POTÊNCIA 1100 W, ALIMENTÇÃO 220 - 60 HZ, MONOFÁSICA - MANUTENÇÃO. AF_08/2019</v>
          </cell>
          <cell r="D6987" t="str">
            <v>H</v>
          </cell>
          <cell r="E6987">
            <v>0</v>
          </cell>
          <cell r="F6987">
            <v>0</v>
          </cell>
        </row>
        <row r="6988">
          <cell r="B6988">
            <v>102933</v>
          </cell>
          <cell r="C6988" t="str">
            <v>FURADEIRA ELETROMAGNÉTICA, VELOCIDADE (SEM CARGA/ COM CARGA) 450/ 270 RPM, ESPESSURA MÁXIMA DA CHAPA A SER FURADA 50 MM, PORÇA DE ADESÃO MAGNÉTICA 17000 N, POTÊNCIA 1100 W, ALIMENTÇÃO 220 - 60 HZ, MONOFÁSICA - MATERIAIS NA OPERAÇÃO. AF_08/2019</v>
          </cell>
          <cell r="D6988" t="str">
            <v>H</v>
          </cell>
          <cell r="E6988">
            <v>0.89</v>
          </cell>
          <cell r="F6988">
            <v>0.89</v>
          </cell>
        </row>
        <row r="6989">
          <cell r="B6989">
            <v>93411</v>
          </cell>
          <cell r="C6989" t="str">
            <v>GERADOR PORTÁTIL MONOFÁSICO, POTÊNCIA 5500 VA, MOTOR A GASOLINA, POTÊNCIA DO MOTOR 13 CV - DEPRECIAÇÃO. AF_03/2016</v>
          </cell>
          <cell r="D6989" t="str">
            <v>H</v>
          </cell>
          <cell r="E6989">
            <v>0.37</v>
          </cell>
          <cell r="F6989">
            <v>0.37</v>
          </cell>
        </row>
        <row r="6990">
          <cell r="B6990">
            <v>93412</v>
          </cell>
          <cell r="C6990" t="str">
            <v>GERADOR PORTÁTIL MONOFÁSICO, POTÊNCIA 5500 VA, MOTOR A GASOLINA, POTÊNCIA DO MOTOR 13 CV - JUROS. AF_03/2016</v>
          </cell>
          <cell r="D6990" t="str">
            <v>H</v>
          </cell>
          <cell r="E6990">
            <v>0.13</v>
          </cell>
          <cell r="F6990">
            <v>0.13</v>
          </cell>
        </row>
        <row r="6991">
          <cell r="B6991">
            <v>93413</v>
          </cell>
          <cell r="C6991" t="str">
            <v>GERADOR PORTÁTIL MONOFÁSICO, POTÊNCIA 5500 VA, MOTOR A GASOLINA, POTÊNCIA DO MOTOR 13 CV - MANUTENÇÃO. AF_03/2016</v>
          </cell>
          <cell r="D6991" t="str">
            <v>H</v>
          </cell>
          <cell r="E6991">
            <v>0.33</v>
          </cell>
          <cell r="F6991">
            <v>0.33</v>
          </cell>
        </row>
        <row r="6992">
          <cell r="B6992">
            <v>93414</v>
          </cell>
          <cell r="C6992" t="str">
            <v>GERADOR PORTÁTIL MONOFÁSICO, POTÊNCIA 5500 VA, MOTOR A GASOLINA, POTÊNCIA DO MOTOR 13 CV - MATERIAIS NA OPERAÇÃO. AF_03/2016</v>
          </cell>
          <cell r="D6992" t="str">
            <v>H</v>
          </cell>
          <cell r="E6992">
            <v>11.7</v>
          </cell>
          <cell r="F6992">
            <v>11.7</v>
          </cell>
        </row>
        <row r="6993">
          <cell r="B6993">
            <v>88855</v>
          </cell>
          <cell r="C6993" t="str">
            <v>GRADE DE DISCO CONTROLE REMOTO REBOCÁVEL, COM 24 DISCOS 24" X 6 MM COM PNEUS PARA TRANSPORTE - DEPRECIAÇÃO. AF_06/2014</v>
          </cell>
          <cell r="D6993" t="str">
            <v>H</v>
          </cell>
          <cell r="E6993">
            <v>3.33</v>
          </cell>
          <cell r="F6993">
            <v>3.33</v>
          </cell>
        </row>
        <row r="6994">
          <cell r="B6994">
            <v>88856</v>
          </cell>
          <cell r="C6994" t="str">
            <v>GRADE DE DISCO CONTROLE REMOTO REBOCÁVEL, COM 24 DISCOS 24" X 6 MM COM PNEUS PARA TRANSPORTE - JUROS. AF_06/2014</v>
          </cell>
          <cell r="D6994" t="str">
            <v>H</v>
          </cell>
          <cell r="E6994">
            <v>0.91</v>
          </cell>
          <cell r="F6994">
            <v>0.91</v>
          </cell>
        </row>
        <row r="6995">
          <cell r="B6995">
            <v>5658</v>
          </cell>
          <cell r="C6995" t="str">
            <v>GRADE DE DISCO CONTROLE REMOTO REBOCÁVEL, COM 24 DISCOS 24" X 6 MM COM PNEUS PARA TRANSPORTE - MANUTENÇÃO. AF_06/2014</v>
          </cell>
          <cell r="D6995" t="str">
            <v>H</v>
          </cell>
          <cell r="E6995">
            <v>2.31</v>
          </cell>
          <cell r="F6995">
            <v>2.31</v>
          </cell>
        </row>
        <row r="6996">
          <cell r="B6996">
            <v>53840</v>
          </cell>
          <cell r="C6996" t="str">
            <v>GRADE DE DISCO REBOCÁVEL COM 20 DISCOS 24" X 6 MM COM PNEUS PARA TRANSPORTE - DEPRECIAÇÃO. AF_06/2014</v>
          </cell>
          <cell r="D6996" t="str">
            <v>H</v>
          </cell>
          <cell r="E6996">
            <v>2.61</v>
          </cell>
          <cell r="F6996">
            <v>2.61</v>
          </cell>
        </row>
        <row r="6997">
          <cell r="B6997">
            <v>87026</v>
          </cell>
          <cell r="C6997" t="str">
            <v>GRADE DE DISCO REBOCÁVEL COM 20 DISCOS 24" X 6 MM COM PNEUS PARA TRANSPORTE - JUROS. AF_06/2014</v>
          </cell>
          <cell r="D6997" t="str">
            <v>H</v>
          </cell>
          <cell r="E6997">
            <v>0.71</v>
          </cell>
          <cell r="F6997">
            <v>0.71</v>
          </cell>
        </row>
        <row r="6998">
          <cell r="B6998">
            <v>53841</v>
          </cell>
          <cell r="C6998" t="str">
            <v>GRADE DE DISCO REBOCÁVEL COM 20 DISCOS 24" X 6 MM COM PNEUS PARA TRANSPORTE - MANUTENÇÃO. AF_06/2014</v>
          </cell>
          <cell r="D6998" t="str">
            <v>H</v>
          </cell>
          <cell r="E6998">
            <v>1.81</v>
          </cell>
          <cell r="F6998">
            <v>1.81</v>
          </cell>
        </row>
        <row r="6999">
          <cell r="B6999">
            <v>95209</v>
          </cell>
          <cell r="C6999" t="str">
            <v>GRUA ASCENCIONAL, LANCA DE 42 M, CAPACIDADE DE 1,5 T A 30 M, ALTURA ATE 39 M JUROS. AF_05/2023</v>
          </cell>
          <cell r="D6999" t="str">
            <v>H</v>
          </cell>
          <cell r="E6999">
            <v>12.42</v>
          </cell>
          <cell r="F6999">
            <v>12.42</v>
          </cell>
        </row>
        <row r="7000">
          <cell r="B7000">
            <v>95210</v>
          </cell>
          <cell r="C7000" t="str">
            <v>GRUA ASCENCIONAL, LANCA DE 42 M, CAPACIDADE DE 1,5 T A 30 M, ALTURA ATE 39 M MANUTENÇÃO. AF_05/2023</v>
          </cell>
          <cell r="D7000" t="str">
            <v>H</v>
          </cell>
          <cell r="E7000">
            <v>58.74</v>
          </cell>
          <cell r="F7000">
            <v>58.74</v>
          </cell>
        </row>
        <row r="7001">
          <cell r="B7001">
            <v>95211</v>
          </cell>
          <cell r="C7001" t="str">
            <v>GRUA ASCENCIONAL, LANCA DE 42 M, CAPACIDADE DE 1,5 T A 30 M, ALTURA ATE 39 M MATERIAIS NA OPERAÇÃO. AF_05/2023</v>
          </cell>
          <cell r="D7001" t="str">
            <v>H</v>
          </cell>
          <cell r="E7001">
            <v>8.8800000000000008</v>
          </cell>
          <cell r="F7001">
            <v>8.8800000000000008</v>
          </cell>
        </row>
        <row r="7002">
          <cell r="B7002">
            <v>93267</v>
          </cell>
          <cell r="C7002" t="str">
            <v>GRUA ASCENCIONAL, LANÇA DE 30 M, CAPACIDADE DE 1,0 T A 30 M, ALTURA ATÉ 39 M DEPRECIAÇÃO. AF_05/2023</v>
          </cell>
          <cell r="D7002" t="str">
            <v>H</v>
          </cell>
          <cell r="E7002">
            <v>26.66</v>
          </cell>
          <cell r="F7002">
            <v>26.66</v>
          </cell>
        </row>
        <row r="7003">
          <cell r="B7003">
            <v>93269</v>
          </cell>
          <cell r="C7003" t="str">
            <v>GRUA ASCENCIONAL, LANÇA DE 30 M, CAPACIDADE DE 1,0 T A 30 M, ALTURA ATÉ 39 M JUROS. AF_05/2023</v>
          </cell>
          <cell r="D7003" t="str">
            <v>H</v>
          </cell>
          <cell r="E7003">
            <v>10</v>
          </cell>
          <cell r="F7003">
            <v>10</v>
          </cell>
        </row>
        <row r="7004">
          <cell r="B7004">
            <v>93270</v>
          </cell>
          <cell r="C7004" t="str">
            <v>GRUA ASCENCIONAL, LANÇA DE 30 M, CAPACIDADE DE 1,0 T A 30 M, ALTURA ATÉ 39 M MANUTENÇÃO. AF_05/2023</v>
          </cell>
          <cell r="D7004" t="str">
            <v>H</v>
          </cell>
          <cell r="E7004">
            <v>25.92</v>
          </cell>
          <cell r="F7004">
            <v>25.92</v>
          </cell>
        </row>
        <row r="7005">
          <cell r="B7005">
            <v>93271</v>
          </cell>
          <cell r="C7005" t="str">
            <v>GRUA ASCENCIONAL, LANÇA DE 30 M, CAPACIDADE DE 1,0 T A 30 M, ALTURA ATÉ 39 M MATERIAIS NA OPERAÇÃO. AF_05/2023</v>
          </cell>
          <cell r="D7005" t="str">
            <v>H</v>
          </cell>
          <cell r="E7005">
            <v>8.8800000000000008</v>
          </cell>
          <cell r="F7005">
            <v>8.8800000000000008</v>
          </cell>
        </row>
        <row r="7006">
          <cell r="B7006">
            <v>95208</v>
          </cell>
          <cell r="C7006" t="str">
            <v>GRUA ASCENCIONAL, LANÇA DE 42 M, CAPACIDADE DE 1,5 T A 30 M, ALTURA ATÉ 39 M DEPRECIAÇÃO. AF_05/2023</v>
          </cell>
          <cell r="D7006" t="str">
            <v>H</v>
          </cell>
          <cell r="E7006">
            <v>53.71</v>
          </cell>
          <cell r="F7006">
            <v>53.71</v>
          </cell>
        </row>
        <row r="7007">
          <cell r="B7007">
            <v>83761</v>
          </cell>
          <cell r="C7007" t="str">
            <v>GRUPO DE SOLDAGEM COM GERADOR A DIESEL 60 CV PARA SOLDA ELÉTRICA, SOBRE 04 RODAS, COM MOTOR 4 CILINDROS 600 A - DEPRECIAÇÃO. AF_02/2016</v>
          </cell>
          <cell r="D7007" t="str">
            <v>H</v>
          </cell>
          <cell r="E7007">
            <v>10.46</v>
          </cell>
          <cell r="F7007">
            <v>10.46</v>
          </cell>
        </row>
        <row r="7008">
          <cell r="B7008">
            <v>83764</v>
          </cell>
          <cell r="C7008" t="str">
            <v>GRUPO DE SOLDAGEM COM GERADOR A DIESEL 60 CV PARA SOLDA ELÉTRICA, SOBRE 04 RODAS, COM MOTOR 4 CILINDROS 600 A - JUROS. AF_02/2016</v>
          </cell>
          <cell r="D7008" t="str">
            <v>H</v>
          </cell>
          <cell r="E7008">
            <v>3.68</v>
          </cell>
          <cell r="F7008">
            <v>3.68</v>
          </cell>
        </row>
        <row r="7009">
          <cell r="B7009">
            <v>83762</v>
          </cell>
          <cell r="C7009" t="str">
            <v>GRUPO DE SOLDAGEM COM GERADOR A DIESEL 60 CV PARA SOLDA ELÉTRICA, SOBRE 04 RODAS, COM MOTOR 4 CILINDROS 600 A - MANUTENÇÃO. AF_02/2016</v>
          </cell>
          <cell r="D7009" t="str">
            <v>H</v>
          </cell>
          <cell r="E7009">
            <v>9.34</v>
          </cell>
          <cell r="F7009">
            <v>9.34</v>
          </cell>
        </row>
        <row r="7010">
          <cell r="B7010">
            <v>83763</v>
          </cell>
          <cell r="C7010" t="str">
            <v>GRUPO DE SOLDAGEM COM GERADOR A DIESEL 60 CV PARA SOLDA ELÉTRICA, SOBRE 04 RODAS, COM MOTOR 4 CILINDROS 600 A - MATERIAIS NA OPERAÇÃO. AF_02/2016</v>
          </cell>
          <cell r="D7010" t="str">
            <v>H</v>
          </cell>
          <cell r="E7010">
            <v>52.77</v>
          </cell>
          <cell r="F7010">
            <v>52.77</v>
          </cell>
        </row>
        <row r="7011">
          <cell r="B7011">
            <v>95874</v>
          </cell>
          <cell r="C7011" t="str">
            <v>GRUPO GERADOR COM CARENAGEM, MOTOR DIESEL POTÊNCIA STANDART ENTRE 250 E 260 KVA - DEPRECIAÇÃO. AF_12/2016</v>
          </cell>
          <cell r="D7011" t="str">
            <v>H</v>
          </cell>
          <cell r="E7011">
            <v>11.18</v>
          </cell>
          <cell r="F7011">
            <v>11.18</v>
          </cell>
        </row>
        <row r="7012">
          <cell r="B7012">
            <v>95869</v>
          </cell>
          <cell r="C7012" t="str">
            <v>GRUPO GERADOR COM CARENAGEM, MOTOR DIESEL POTÊNCIA STANDART ENTRE 250 E 260 KVA - JUROS. AF_12/2016</v>
          </cell>
          <cell r="D7012" t="str">
            <v>H</v>
          </cell>
          <cell r="E7012">
            <v>3.94</v>
          </cell>
          <cell r="F7012">
            <v>3.94</v>
          </cell>
        </row>
        <row r="7013">
          <cell r="B7013">
            <v>95870</v>
          </cell>
          <cell r="C7013" t="str">
            <v>GRUPO GERADOR COM CARENAGEM, MOTOR DIESEL POTÊNCIA STANDART ENTRE 250 E 260 KVA - MANUTENÇÃO. AF_12/2016</v>
          </cell>
          <cell r="D7013" t="str">
            <v>H</v>
          </cell>
          <cell r="E7013">
            <v>9.9700000000000006</v>
          </cell>
          <cell r="F7013">
            <v>9.9700000000000006</v>
          </cell>
        </row>
        <row r="7014">
          <cell r="B7014">
            <v>95871</v>
          </cell>
          <cell r="C7014" t="str">
            <v>GRUPO GERADOR COM CARENAGEM, MOTOR DIESEL POTÊNCIA STANDART ENTRE 250 E 260 KVA - MATERIAIS NA OPERAÇÃO. AF_12/2016</v>
          </cell>
          <cell r="D7014" t="str">
            <v>H</v>
          </cell>
          <cell r="E7014">
            <v>287.07</v>
          </cell>
          <cell r="F7014">
            <v>287.07</v>
          </cell>
        </row>
        <row r="7015">
          <cell r="B7015">
            <v>104684</v>
          </cell>
          <cell r="C7015" t="str">
            <v>GRUPO GERADOR DIESEL, COM CARENAGEM, POTÊNCIA STANDART ENTRE 400 E 460 KVA, VELOCIDADE DE 1800 RPM, FREQUÊNCIA DE 60 HZ - DEPRECIAÇÃO. AF_05/2023</v>
          </cell>
          <cell r="D7015" t="str">
            <v>H</v>
          </cell>
          <cell r="E7015">
            <v>0</v>
          </cell>
          <cell r="F7015">
            <v>0</v>
          </cell>
        </row>
        <row r="7016">
          <cell r="B7016">
            <v>104685</v>
          </cell>
          <cell r="C7016" t="str">
            <v>GRUPO GERADOR DIESEL, COM CARENAGEM, POTÊNCIA STANDART ENTRE 400 E 460 KVA, VELOCIDADE DE 1800 RPM, FREQUÊNCIA DE 60 HZ - JUROS. AF_05/2023</v>
          </cell>
          <cell r="D7016" t="str">
            <v>H</v>
          </cell>
          <cell r="E7016">
            <v>0</v>
          </cell>
          <cell r="F7016">
            <v>0</v>
          </cell>
        </row>
        <row r="7017">
          <cell r="B7017">
            <v>104686</v>
          </cell>
          <cell r="C7017" t="str">
            <v>GRUPO GERADOR DIESEL, COM CARENAGEM, POTÊNCIA STANDART ENTRE 400 E 460 KVA, VELOCIDADE DE 1800 RPM, FREQUÊNCIA DE 60 HZ - MANUTENÇÃO. AF_05/2023</v>
          </cell>
          <cell r="D7017" t="str">
            <v>H</v>
          </cell>
          <cell r="E7017">
            <v>0</v>
          </cell>
          <cell r="F7017">
            <v>0</v>
          </cell>
        </row>
        <row r="7018">
          <cell r="B7018">
            <v>104687</v>
          </cell>
          <cell r="C7018" t="str">
            <v>GRUPO GERADOR DIESEL, COM CARENAGEM, POTÊNCIA STANDART ENTRE 400 E 460 KVA, VELOCIDADE DE 1800 RPM, FREQUÊNCIA DE 60 HZ - MATERIAIS NA OPERAÇÃO. AF_05/2023</v>
          </cell>
          <cell r="D7018" t="str">
            <v>H</v>
          </cell>
          <cell r="E7018">
            <v>472.5</v>
          </cell>
          <cell r="F7018">
            <v>472.5</v>
          </cell>
        </row>
        <row r="7019">
          <cell r="B7019">
            <v>73303</v>
          </cell>
          <cell r="C7019" t="str">
            <v>GRUPO GERADOR ESTACIONÁRIO, MOTOR DIESEL POTÊNCIA 170 KVA - DEPRECIAÇÃO. AF_02/2016</v>
          </cell>
          <cell r="D7019" t="str">
            <v>H</v>
          </cell>
          <cell r="E7019">
            <v>7.85</v>
          </cell>
          <cell r="F7019">
            <v>7.85</v>
          </cell>
        </row>
        <row r="7020">
          <cell r="B7020">
            <v>93235</v>
          </cell>
          <cell r="C7020" t="str">
            <v>GRUPO GERADOR ESTACIONÁRIO, MOTOR DIESEL POTÊNCIA 170 KVA - JUROS. AF_02/2016</v>
          </cell>
          <cell r="D7020" t="str">
            <v>H</v>
          </cell>
          <cell r="E7020">
            <v>2.76</v>
          </cell>
          <cell r="F7020">
            <v>2.76</v>
          </cell>
        </row>
        <row r="7021">
          <cell r="B7021">
            <v>73307</v>
          </cell>
          <cell r="C7021" t="str">
            <v>GRUPO GERADOR ESTACIONÁRIO, MOTOR DIESEL POTÊNCIA 170 KVA - MANUTENÇÃO. AF_02/2016</v>
          </cell>
          <cell r="D7021" t="str">
            <v>H</v>
          </cell>
          <cell r="E7021">
            <v>7.01</v>
          </cell>
          <cell r="F7021">
            <v>7.01</v>
          </cell>
        </row>
        <row r="7022">
          <cell r="B7022">
            <v>73311</v>
          </cell>
          <cell r="C7022" t="str">
            <v>GRUPO GERADOR ESTACIONÁRIO, MOTOR DIESEL POTÊNCIA 170 KVA - MATERIAIS NA OPERAÇÃO. AF_02/2016</v>
          </cell>
          <cell r="D7022" t="str">
            <v>H</v>
          </cell>
          <cell r="E7022">
            <v>187.25</v>
          </cell>
          <cell r="F7022">
            <v>187.25</v>
          </cell>
        </row>
        <row r="7023">
          <cell r="B7023">
            <v>93423</v>
          </cell>
          <cell r="C7023" t="str">
            <v>GRUPO GERADOR ESTACIONÁRIO, POTÊNCIA 150 KVA, MOTOR A DIESEL- DEPRECIAÇÃO. AF_03/2016</v>
          </cell>
          <cell r="D7023" t="str">
            <v>H</v>
          </cell>
          <cell r="E7023">
            <v>6.99</v>
          </cell>
          <cell r="F7023">
            <v>6.99</v>
          </cell>
        </row>
        <row r="7024">
          <cell r="B7024">
            <v>93424</v>
          </cell>
          <cell r="C7024" t="str">
            <v>GRUPO GERADOR ESTACIONÁRIO, POTÊNCIA 150 KVA, MOTOR A DIESEL- JUROS. AF_03/2016</v>
          </cell>
          <cell r="D7024" t="str">
            <v>H</v>
          </cell>
          <cell r="E7024">
            <v>2.46</v>
          </cell>
          <cell r="F7024">
            <v>2.46</v>
          </cell>
        </row>
        <row r="7025">
          <cell r="B7025">
            <v>93425</v>
          </cell>
          <cell r="C7025" t="str">
            <v>GRUPO GERADOR ESTACIONÁRIO, POTÊNCIA 150 KVA, MOTOR A DIESEL- MANUTENÇÃO. AF_03/2016</v>
          </cell>
          <cell r="D7025" t="str">
            <v>H</v>
          </cell>
          <cell r="E7025">
            <v>6.24</v>
          </cell>
          <cell r="F7025">
            <v>6.24</v>
          </cell>
        </row>
        <row r="7026">
          <cell r="B7026">
            <v>93426</v>
          </cell>
          <cell r="C7026" t="str">
            <v>GRUPO GERADOR ESTACIONÁRIO, POTÊNCIA 150 KVA, MOTOR A DIESEL- MATERIAIS NA OPERAÇÃO. AF_03/2016</v>
          </cell>
          <cell r="D7026" t="str">
            <v>H</v>
          </cell>
          <cell r="E7026">
            <v>168.5</v>
          </cell>
          <cell r="F7026">
            <v>168.5</v>
          </cell>
        </row>
        <row r="7027">
          <cell r="B7027">
            <v>93417</v>
          </cell>
          <cell r="C7027" t="str">
            <v>GRUPO GERADOR REBOCÁVEL, POTÊNCIA 66 KVA, MOTOR A DIESEL - DEPRECIAÇÃO. AF_03/2016</v>
          </cell>
          <cell r="D7027" t="str">
            <v>H</v>
          </cell>
          <cell r="E7027">
            <v>4.9400000000000004</v>
          </cell>
          <cell r="F7027">
            <v>4.9400000000000004</v>
          </cell>
        </row>
        <row r="7028">
          <cell r="B7028">
            <v>93418</v>
          </cell>
          <cell r="C7028" t="str">
            <v>GRUPO GERADOR REBOCÁVEL, POTÊNCIA 66 KVA, MOTOR A DIESEL - JUROS. AF_03/2016</v>
          </cell>
          <cell r="D7028" t="str">
            <v>H</v>
          </cell>
          <cell r="E7028">
            <v>1.74</v>
          </cell>
          <cell r="F7028">
            <v>1.74</v>
          </cell>
        </row>
        <row r="7029">
          <cell r="B7029">
            <v>93419</v>
          </cell>
          <cell r="C7029" t="str">
            <v>GRUPO GERADOR REBOCÁVEL, POTÊNCIA 66 KVA, MOTOR A DIESEL - MANUTENÇÃO. AF_03/2016</v>
          </cell>
          <cell r="D7029" t="str">
            <v>H</v>
          </cell>
          <cell r="E7029">
            <v>4.41</v>
          </cell>
          <cell r="F7029">
            <v>4.41</v>
          </cell>
        </row>
        <row r="7030">
          <cell r="B7030">
            <v>93420</v>
          </cell>
          <cell r="C7030" t="str">
            <v>GRUPO GERADOR REBOCÁVEL, POTÊNCIA 66 KVA, MOTOR A DIESEL - MATERIAIS NA OPERAÇÃO. AF_03/2016</v>
          </cell>
          <cell r="D7030" t="str">
            <v>H</v>
          </cell>
          <cell r="E7030">
            <v>70.510000000000005</v>
          </cell>
          <cell r="F7030">
            <v>70.510000000000005</v>
          </cell>
        </row>
        <row r="7031">
          <cell r="B7031">
            <v>93277</v>
          </cell>
          <cell r="C7031" t="str">
            <v>GUINCHO ELÉTRICO DE COLUNA, CAPACIDADE 400 KG, COM MOTO FREIO, MOTOR TRIFÁSICO DE 1,25 CV - DEPRECIAÇÃO. AF_03/2016</v>
          </cell>
          <cell r="D7031" t="str">
            <v>H</v>
          </cell>
          <cell r="E7031">
            <v>0.34</v>
          </cell>
          <cell r="F7031">
            <v>0.34</v>
          </cell>
        </row>
        <row r="7032">
          <cell r="B7032">
            <v>93278</v>
          </cell>
          <cell r="C7032" t="str">
            <v>GUINCHO ELÉTRICO DE COLUNA, CAPACIDADE 400 KG, COM MOTO FREIO, MOTOR TRIFÁSICO DE 1,25 CV - JUROS. AF_03/2016</v>
          </cell>
          <cell r="D7032" t="str">
            <v>H</v>
          </cell>
          <cell r="E7032">
            <v>0.08</v>
          </cell>
          <cell r="F7032">
            <v>0.08</v>
          </cell>
        </row>
        <row r="7033">
          <cell r="B7033">
            <v>93279</v>
          </cell>
          <cell r="C7033" t="str">
            <v>GUINCHO ELÉTRICO DE COLUNA, CAPACIDADE 400 KG, COM MOTO FREIO, MOTOR TRIFÁSICO DE 1,25 CV - MANUTENÇÃO. AF_03/2016</v>
          </cell>
          <cell r="D7033" t="str">
            <v>H</v>
          </cell>
          <cell r="E7033">
            <v>0.32</v>
          </cell>
          <cell r="F7033">
            <v>0.32</v>
          </cell>
        </row>
        <row r="7034">
          <cell r="B7034">
            <v>93280</v>
          </cell>
          <cell r="C7034" t="str">
            <v>GUINCHO ELÉTRICO DE COLUNA, CAPACIDADE 400 KG, COM MOTO FREIO, MOTOR TRIFÁSICO DE 1,25 CV - MATERIAIS NA OPERAÇÃO. AF_03/2016</v>
          </cell>
          <cell r="D7034" t="str">
            <v>H</v>
          </cell>
          <cell r="E7034">
            <v>0.74</v>
          </cell>
          <cell r="F7034">
            <v>0.74</v>
          </cell>
        </row>
        <row r="7035">
          <cell r="B7035">
            <v>104909</v>
          </cell>
          <cell r="C7035" t="str">
            <v>GUINDASTE DERRICK, LANÇA DE *20* M, CARGA MÁXIMA 10T, POTÊNCIA 45 KW - DEPRECIAÇÃO. AF_01/2024</v>
          </cell>
          <cell r="D7035" t="str">
            <v>H</v>
          </cell>
          <cell r="E7035">
            <v>0</v>
          </cell>
          <cell r="F7035">
            <v>0</v>
          </cell>
        </row>
        <row r="7036">
          <cell r="B7036">
            <v>104910</v>
          </cell>
          <cell r="C7036" t="str">
            <v>GUINDASTE DERRICK, LANÇA DE *20* M, CARGA MÁXIMA 10T, POTÊNCIA 45 KW - JUROS. AF_01/2024</v>
          </cell>
          <cell r="D7036" t="str">
            <v>H</v>
          </cell>
          <cell r="E7036">
            <v>0</v>
          </cell>
          <cell r="F7036">
            <v>0</v>
          </cell>
        </row>
        <row r="7037">
          <cell r="B7037">
            <v>104911</v>
          </cell>
          <cell r="C7037" t="str">
            <v>GUINDASTE DERRICK, LANÇA DE *20* M, CARGA MÁXIMA 10T, POTÊNCIA 45 KW - MANUTENÇÃO. AF_01/2024</v>
          </cell>
          <cell r="D7037" t="str">
            <v>H</v>
          </cell>
          <cell r="E7037">
            <v>0</v>
          </cell>
          <cell r="F7037">
            <v>0</v>
          </cell>
        </row>
        <row r="7038">
          <cell r="B7038">
            <v>104912</v>
          </cell>
          <cell r="C7038" t="str">
            <v>GUINDASTE DERRICK, LANÇA DE *20* M, CARGA MÁXIMA 10T, POTÊNCIA 45 KW - MATERIAIS NA OPERAÇÃO. AF_01/2024</v>
          </cell>
          <cell r="D7038" t="str">
            <v>H</v>
          </cell>
          <cell r="E7038">
            <v>36.33</v>
          </cell>
          <cell r="F7038">
            <v>36.33</v>
          </cell>
        </row>
        <row r="7039">
          <cell r="B7039">
            <v>102840</v>
          </cell>
          <cell r="C7039" t="str">
            <v>GUINDASTE HIDRAULICO AUTOPROPELIDO, COM LANÇA TRELIÇADA 40 M, CAPACIDADE MÁXIMA 75 T, EQUIPADO COM CLAMSHELL - DEPRECIAÇÃO. AF_04/2019</v>
          </cell>
          <cell r="D7039" t="str">
            <v>H</v>
          </cell>
          <cell r="E7039">
            <v>0</v>
          </cell>
          <cell r="F7039">
            <v>0</v>
          </cell>
        </row>
        <row r="7040">
          <cell r="B7040">
            <v>102841</v>
          </cell>
          <cell r="C7040" t="str">
            <v>GUINDASTE HIDRAULICO AUTOPROPELIDO, COM LANÇA TRELIÇADA 40 M, CAPACIDADE MÁXIMA 75 T, EQUIPADO COM CLAMSHELL - JUROS. AF_04/2019</v>
          </cell>
          <cell r="D7040" t="str">
            <v>H</v>
          </cell>
          <cell r="E7040">
            <v>0</v>
          </cell>
          <cell r="F7040">
            <v>0</v>
          </cell>
        </row>
        <row r="7041">
          <cell r="B7041">
            <v>102842</v>
          </cell>
          <cell r="C7041" t="str">
            <v>GUINDASTE HIDRAULICO AUTOPROPELIDO, COM LANÇA TRELIÇADA 40 M, CAPACIDADE MÁXIMA 75 T, EQUIPADO COM CLAMSHELL - MANUTENÇÃO. AF_04/2019</v>
          </cell>
          <cell r="D7041" t="str">
            <v>H</v>
          </cell>
          <cell r="E7041">
            <v>0</v>
          </cell>
          <cell r="F7041">
            <v>0</v>
          </cell>
        </row>
        <row r="7042">
          <cell r="B7042">
            <v>102843</v>
          </cell>
          <cell r="C7042" t="str">
            <v>GUINDASTE HIDRAULICO AUTOPROPELIDO, COM LANÇA TRELIÇADA 40 M, CAPACIDADE MÁXIMA 75 T, EQUIPADO COM CLAMSHELL - MATERIAIS NA OPERAÇÃO. AF_04/2019</v>
          </cell>
          <cell r="D7042" t="str">
            <v>H</v>
          </cell>
          <cell r="E7042">
            <v>141.52000000000001</v>
          </cell>
          <cell r="F7042">
            <v>141.52000000000001</v>
          </cell>
        </row>
        <row r="7043">
          <cell r="B7043">
            <v>89267</v>
          </cell>
          <cell r="C7043" t="str">
            <v>GUINDASTE HIDRÁULICO AUTOPROPELIDO, COM LANÇA TELESCÓPICA 28,80 M, CAPACIDADE MÁXIMA 30 T, POTÊNCIA 97 KW, TRAÇÃO 4 X 4 - DEPRECIAÇÃO. AF_11/2014</v>
          </cell>
          <cell r="D7043" t="str">
            <v>H</v>
          </cell>
          <cell r="E7043">
            <v>51.81</v>
          </cell>
          <cell r="F7043">
            <v>51.81</v>
          </cell>
        </row>
        <row r="7044">
          <cell r="B7044">
            <v>89269</v>
          </cell>
          <cell r="C7044" t="str">
            <v>GUINDASTE HIDRÁULICO AUTOPROPELIDO, COM LANÇA TELESCÓPICA 28,80 M, CAPACIDADE MÁXIMA 30 T, POTÊNCIA 97 KW, TRAÇÃO 4 X 4 - IMPOSTOS E SEGUROS. AF_11/2014</v>
          </cell>
          <cell r="D7044" t="str">
            <v>H</v>
          </cell>
          <cell r="E7044">
            <v>7.38</v>
          </cell>
          <cell r="F7044">
            <v>7.38</v>
          </cell>
        </row>
        <row r="7045">
          <cell r="B7045">
            <v>89268</v>
          </cell>
          <cell r="C7045" t="str">
            <v>GUINDASTE HIDRÁULICO AUTOPROPELIDO, COM LANÇA TELESCÓPICA 28,80 M, CAPACIDADE MÁXIMA 30 T, POTÊNCIA 97 KW, TRAÇÃO 4 X 4 - JUROS. AF_11/2014</v>
          </cell>
          <cell r="D7045" t="str">
            <v>H</v>
          </cell>
          <cell r="E7045">
            <v>18.260000000000002</v>
          </cell>
          <cell r="F7045">
            <v>18.260000000000002</v>
          </cell>
        </row>
        <row r="7046">
          <cell r="B7046">
            <v>89270</v>
          </cell>
          <cell r="C7046" t="str">
            <v>GUINDASTE HIDRÁULICO AUTOPROPELIDO, COM LANÇA TELESCÓPICA 28,80 M, CAPACIDADE MÁXIMA 30 T, POTÊNCIA 97 KW, TRAÇÃO 4 X 4 - MANUTENÇÃO. AF_11/2014</v>
          </cell>
          <cell r="D7046" t="str">
            <v>H</v>
          </cell>
          <cell r="E7046">
            <v>83.29</v>
          </cell>
          <cell r="F7046">
            <v>83.29</v>
          </cell>
        </row>
        <row r="7047">
          <cell r="B7047">
            <v>89271</v>
          </cell>
          <cell r="C7047" t="str">
            <v>GUINDASTE HIDRÁULICO AUTOPROPELIDO, COM LANÇA TELESCÓPICA 28,80 M, CAPACIDADE MÁXIMA 30 T, POTÊNCIA 97 KW, TRAÇÃO 4 X 4 - MATERIAIS NA OPERAÇÃO. AF_11/2014</v>
          </cell>
          <cell r="D7047" t="str">
            <v>H</v>
          </cell>
          <cell r="E7047">
            <v>30.5</v>
          </cell>
          <cell r="F7047">
            <v>30.5</v>
          </cell>
        </row>
        <row r="7048">
          <cell r="B7048">
            <v>93283</v>
          </cell>
          <cell r="C7048" t="str">
            <v>GUINDASTE HIDRÁULICO AUTOPROPELIDO, COM LANÇA TELESCÓPICA 40 M, CAPACIDADE MÁXIMA 60 T, POTÊNCIA 260 KW - DEPRECIAÇÃO. AF_03/2016</v>
          </cell>
          <cell r="D7048" t="str">
            <v>H</v>
          </cell>
          <cell r="E7048">
            <v>99.64</v>
          </cell>
          <cell r="F7048">
            <v>99.64</v>
          </cell>
        </row>
        <row r="7049">
          <cell r="B7049">
            <v>93296</v>
          </cell>
          <cell r="C7049" t="str">
            <v>GUINDASTE HIDRÁULICO AUTOPROPELIDO, COM LANÇA TELESCÓPICA 40 M, CAPACIDADE MÁXIMA 60 T, POTÊNCIA 260 KW - IMPOSTOS E SEGUROS. AF_03/2016</v>
          </cell>
          <cell r="D7049" t="str">
            <v>H</v>
          </cell>
          <cell r="E7049">
            <v>14.19</v>
          </cell>
          <cell r="F7049">
            <v>14.19</v>
          </cell>
        </row>
        <row r="7050">
          <cell r="B7050">
            <v>93284</v>
          </cell>
          <cell r="C7050" t="str">
            <v>GUINDASTE HIDRÁULICO AUTOPROPELIDO, COM LANÇA TELESCÓPICA 40 M, CAPACIDADE MÁXIMA 60 T, POTÊNCIA 260 KW - JUROS. AF_03/2016</v>
          </cell>
          <cell r="D7050" t="str">
            <v>H</v>
          </cell>
          <cell r="E7050">
            <v>35.119999999999997</v>
          </cell>
          <cell r="F7050">
            <v>35.119999999999997</v>
          </cell>
        </row>
        <row r="7051">
          <cell r="B7051">
            <v>93285</v>
          </cell>
          <cell r="C7051" t="str">
            <v>GUINDASTE HIDRÁULICO AUTOPROPELIDO, COM LANÇA TELESCÓPICA 40 M, CAPACIDADE MÁXIMA 60 T, POTÊNCIA 260 KW - MANUTENÇÃO. AF_03/2016</v>
          </cell>
          <cell r="D7051" t="str">
            <v>H</v>
          </cell>
          <cell r="E7051">
            <v>160.16999999999999</v>
          </cell>
          <cell r="F7051">
            <v>160.16999999999999</v>
          </cell>
        </row>
        <row r="7052">
          <cell r="B7052">
            <v>93286</v>
          </cell>
          <cell r="C7052" t="str">
            <v>GUINDASTE HIDRÁULICO AUTOPROPELIDO, COM LANÇA TELESCÓPICA 40 M, CAPACIDADE MÁXIMA 60 T, POTÊNCIA 260 KW - MATERIAIS NA OPERAÇÃO. AF_03/2016</v>
          </cell>
          <cell r="D7052" t="str">
            <v>H</v>
          </cell>
          <cell r="E7052">
            <v>12.35</v>
          </cell>
          <cell r="F7052">
            <v>12.35</v>
          </cell>
        </row>
        <row r="7053">
          <cell r="B7053">
            <v>104706</v>
          </cell>
          <cell r="C7053" t="str">
            <v>GUINDASTE HIDRÁULICO AUTOPROPELIDO, COM LANÇA TRELICADA 41 M, CAPACIDADE MÁXIMA DE ELEVAÇÃO 43 T, POTÊNCIA 230 KW, EQUIPADO COM CAÇAMBA DE ARRASTO (DRAGLINE) DE 0,76 M3 - DEPRECIAÇÃO. AF_06/2023</v>
          </cell>
          <cell r="D7053" t="str">
            <v>H</v>
          </cell>
          <cell r="E7053">
            <v>0</v>
          </cell>
          <cell r="F7053">
            <v>0</v>
          </cell>
        </row>
        <row r="7054">
          <cell r="B7054">
            <v>104707</v>
          </cell>
          <cell r="C7054" t="str">
            <v>GUINDASTE HIDRÁULICO AUTOPROPELIDO, COM LANÇA TRELICADA 41 M, CAPACIDADE MÁXIMA DE ELEVAÇÃO 43 T, POTÊNCIA 230 KW, EQUIPADO COM CAÇAMBA DE ARRASTO (DRAGLINE) DE 0,76 M3 - JUROS. AF_06/2023</v>
          </cell>
          <cell r="D7054" t="str">
            <v>H</v>
          </cell>
          <cell r="E7054">
            <v>0</v>
          </cell>
          <cell r="F7054">
            <v>0</v>
          </cell>
        </row>
        <row r="7055">
          <cell r="B7055">
            <v>104708</v>
          </cell>
          <cell r="C7055" t="str">
            <v>GUINDASTE HIDRÁULICO AUTOPROPELIDO, COM LANÇA TRELICADA 41 M, CAPACIDADE MÁXIMA DE ELEVAÇÃO 43 T, POTÊNCIA 230 KW, EQUIPADO COM CAÇAMBA DE ARRASTO (DRAGLINE) DE 0,76 M3 - MANUTENÇÃO. AF_06/2023</v>
          </cell>
          <cell r="D7055" t="str">
            <v>H</v>
          </cell>
          <cell r="E7055">
            <v>0</v>
          </cell>
          <cell r="F7055">
            <v>0</v>
          </cell>
        </row>
        <row r="7056">
          <cell r="B7056">
            <v>104709</v>
          </cell>
          <cell r="C7056" t="str">
            <v>GUINDASTE HIDRÁULICO AUTOPROPELIDO, COM LANÇA TRELICADA 41 M, CAPACIDADE MÁXIMA DE ELEVAÇÃO 43 T, POTÊNCIA 230 KW, EQUIPADO COM CAÇAMBA DE ARRASTO (DRAGLINE) DE 0,76 M3 - MATERIAIS NA OPERAÇÃO. AF_06/2023</v>
          </cell>
          <cell r="D7056" t="str">
            <v>H</v>
          </cell>
          <cell r="E7056">
            <v>1229.69</v>
          </cell>
          <cell r="F7056">
            <v>1229.69</v>
          </cell>
        </row>
        <row r="7057">
          <cell r="B7057">
            <v>104903</v>
          </cell>
          <cell r="C7057" t="str">
            <v>GUINDASTE HIDRÁULICO RODOVIÁRIO, LANCA TELESCÓPICA DE *50+20* M, CAPACIDADE MÁXIMA DE 90T, 4 EIXOS, POTÊNCIA 330 KW, MOTOR DIESEL - DEPRECIAÇÃO. AF_01/2024</v>
          </cell>
          <cell r="D7057" t="str">
            <v>H</v>
          </cell>
          <cell r="E7057">
            <v>0</v>
          </cell>
          <cell r="F7057">
            <v>0</v>
          </cell>
        </row>
        <row r="7058">
          <cell r="B7058">
            <v>104904</v>
          </cell>
          <cell r="C7058" t="str">
            <v>GUINDASTE HIDRÁULICO RODOVIÁRIO, LANCA TELESCÓPICA DE *50+20* M, CAPACIDADE MÁXIMA DE 90T, 4 EIXOS, POTÊNCIA 330 KW, MOTOR DIESEL - JUROS. AF_01/2024</v>
          </cell>
          <cell r="D7058" t="str">
            <v>H</v>
          </cell>
          <cell r="E7058">
            <v>0</v>
          </cell>
          <cell r="F7058">
            <v>0</v>
          </cell>
        </row>
        <row r="7059">
          <cell r="B7059">
            <v>104905</v>
          </cell>
          <cell r="C7059" t="str">
            <v>GUINDASTE HIDRÁULICO RODOVIÁRIO, LANCA TELESCÓPICA DE *50+20* M, CAPACIDADE MÁXIMA DE 90T, 4 EIXOS, POTÊNCIA 330 KW, MOTOR DIESEL - MANUTENÇÃO. AF_01/2024</v>
          </cell>
          <cell r="D7059" t="str">
            <v>H</v>
          </cell>
          <cell r="E7059">
            <v>0</v>
          </cell>
          <cell r="F7059">
            <v>0</v>
          </cell>
        </row>
        <row r="7060">
          <cell r="B7060">
            <v>104906</v>
          </cell>
          <cell r="C7060" t="str">
            <v>GUINDASTE HIDRÁULICO RODOVIÁRIO, LANCA TELESCÓPICA DE *50+20* M, CAPACIDADE MÁXIMA DE 90T, 4 EIXOS, POTÊNCIA 330 KW, MOTOR DIESEL - MATERIAIS NA OPERAÇÃO. AF_01/2024</v>
          </cell>
          <cell r="D7060" t="str">
            <v>H</v>
          </cell>
          <cell r="E7060">
            <v>103.78</v>
          </cell>
          <cell r="F7060">
            <v>103.78</v>
          </cell>
        </row>
        <row r="7061">
          <cell r="B7061">
            <v>102846</v>
          </cell>
          <cell r="C7061" t="str">
            <v>GUINDASTE SOBRE ESTEIRAS, COM LANÇA TRELIÇADA 40 M, CAPACIDADE MÁXIMA 75 T - DEPRECIAÇÃO. AF_04/2019</v>
          </cell>
          <cell r="D7061" t="str">
            <v>H</v>
          </cell>
          <cell r="E7061">
            <v>0</v>
          </cell>
          <cell r="F7061">
            <v>0</v>
          </cell>
        </row>
        <row r="7062">
          <cell r="B7062">
            <v>102847</v>
          </cell>
          <cell r="C7062" t="str">
            <v>GUINDASTE SOBRE ESTEIRAS, COM LANÇA TRELIÇADA 40 M, CAPACIDADE MÁXIMA 75 T - JUROS. AF_04/2019</v>
          </cell>
          <cell r="D7062" t="str">
            <v>H</v>
          </cell>
          <cell r="E7062">
            <v>0</v>
          </cell>
          <cell r="F7062">
            <v>0</v>
          </cell>
        </row>
        <row r="7063">
          <cell r="B7063">
            <v>102848</v>
          </cell>
          <cell r="C7063" t="str">
            <v>GUINDASTE SOBRE ESTEIRAS, COM LANÇA TRELIÇADA 40 M, CAPACIDADE MÁXIMA 75 T - MANUTENÇÃO. AF_04/2019</v>
          </cell>
          <cell r="D7063" t="str">
            <v>H</v>
          </cell>
          <cell r="E7063">
            <v>0</v>
          </cell>
          <cell r="F7063">
            <v>0</v>
          </cell>
        </row>
        <row r="7064">
          <cell r="B7064">
            <v>102849</v>
          </cell>
          <cell r="C7064" t="str">
            <v>GUINDASTE SOBRE ESTEIRAS, COM LANÇA TRELIÇADA 40 M, CAPACIDADE MÁXIMA 75 T - MATERIAIS NA OPERAÇÃO. AF_04/2019</v>
          </cell>
          <cell r="D7064" t="str">
            <v>H</v>
          </cell>
          <cell r="E7064">
            <v>69.19</v>
          </cell>
          <cell r="F7064">
            <v>69.19</v>
          </cell>
        </row>
        <row r="7065">
          <cell r="B7065">
            <v>102852</v>
          </cell>
          <cell r="C7065" t="str">
            <v>GUINDASTE SOBRE ESTEIRAS, COM LANÇA TRELIÇADA 40 M, CAPACIDADE MÁXIMA 75 T, EQUIPADO COM CLAMSHELL - DEPRECIAÇÃO. AF_04/2019</v>
          </cell>
          <cell r="D7065" t="str">
            <v>H</v>
          </cell>
          <cell r="E7065">
            <v>0</v>
          </cell>
          <cell r="F7065">
            <v>0</v>
          </cell>
        </row>
        <row r="7066">
          <cell r="B7066">
            <v>102853</v>
          </cell>
          <cell r="C7066" t="str">
            <v>GUINDASTE SOBRE ESTEIRAS, COM LANÇA TRELIÇADA 40 M, CAPACIDADE MÁXIMA 75 T, EQUIPADO COM CLAMSHELL - JUROS. AF_04/2019</v>
          </cell>
          <cell r="D7066" t="str">
            <v>H</v>
          </cell>
          <cell r="E7066">
            <v>0</v>
          </cell>
          <cell r="F7066">
            <v>0</v>
          </cell>
        </row>
        <row r="7067">
          <cell r="B7067">
            <v>102854</v>
          </cell>
          <cell r="C7067" t="str">
            <v>GUINDASTE SOBRE ESTEIRAS, COM LANÇA TRELIÇADA 40 M, CAPACIDADE MÁXIMA 75 T, EQUIPADO COM CLAMSHELL - MANUTENÇÃO. AF_04/2019</v>
          </cell>
          <cell r="D7067" t="str">
            <v>H</v>
          </cell>
          <cell r="E7067">
            <v>0</v>
          </cell>
          <cell r="F7067">
            <v>0</v>
          </cell>
        </row>
        <row r="7068">
          <cell r="B7068">
            <v>102855</v>
          </cell>
          <cell r="C7068" t="str">
            <v>GUINDASTE SOBRE ESTEIRAS, COM LANÇA TRELIÇADA 40 M, CAPACIDADE MÁXIMA 75 T, EQUIPADO COM CLAMSHELL - MATERIAIS NA OPERAÇÃO. AF_04/2019</v>
          </cell>
          <cell r="D7068" t="str">
            <v>H</v>
          </cell>
          <cell r="E7068">
            <v>69.19</v>
          </cell>
          <cell r="F7068">
            <v>69.19</v>
          </cell>
        </row>
        <row r="7069">
          <cell r="B7069">
            <v>93397</v>
          </cell>
          <cell r="C7069" t="str">
            <v>GUINDAUTO HIDRÁULICO, CAPACIDADE MÁXIMA DE CARGA 3300 KG, MOMENTO MÁXIMO DE CARGA 5,8 TM, ALCANCE MÁXIMO HORIZONTAL 7,60 M, INCLUSIVE CAMINHÃO TOCO PBT 16.000 KG, POTÊNCIA DE 189 CV - DEPRECIAÇÃO. AF_03/2016</v>
          </cell>
          <cell r="D7069" t="str">
            <v>H</v>
          </cell>
          <cell r="E7069">
            <v>25.48</v>
          </cell>
          <cell r="F7069">
            <v>25.48</v>
          </cell>
        </row>
        <row r="7070">
          <cell r="B7070">
            <v>93399</v>
          </cell>
          <cell r="C7070" t="str">
            <v>GUINDAUTO HIDRÁULICO, CAPACIDADE MÁXIMA DE CARGA 3300 KG, MOMENTO MÁXIMO DE CARGA 5,8 TM, ALCANCE MÁXIMO HORIZONTAL 7,60 M, INCLUSIVE CAMINHÃO TOCO PBT 16.000 KG, POTÊNCIA DE 189 CV - IMPOSTOS E SEGUROS. AF_03/2016</v>
          </cell>
          <cell r="D7070" t="str">
            <v>H</v>
          </cell>
          <cell r="E7070">
            <v>3.88</v>
          </cell>
          <cell r="F7070">
            <v>3.88</v>
          </cell>
        </row>
        <row r="7071">
          <cell r="B7071">
            <v>93398</v>
          </cell>
          <cell r="C7071" t="str">
            <v>GUINDAUTO HIDRÁULICO, CAPACIDADE MÁXIMA DE CARGA 3300 KG, MOMENTO MÁXIMO DE CARGA 5,8 TM, ALCANCE MÁXIMO HORIZONTAL 7,60 M, INCLUSIVE CAMINHÃO TOCO PBT 16.000 KG, POTÊNCIA DE 189 CV - JUROS. AF_03/2016</v>
          </cell>
          <cell r="D7071" t="str">
            <v>H</v>
          </cell>
          <cell r="E7071">
            <v>9.6300000000000008</v>
          </cell>
          <cell r="F7071">
            <v>9.6300000000000008</v>
          </cell>
        </row>
        <row r="7072">
          <cell r="B7072">
            <v>93400</v>
          </cell>
          <cell r="C7072" t="str">
            <v>GUINDAUTO HIDRÁULICO, CAPACIDADE MÁXIMA DE CARGA 3300 KG, MOMENTO MÁXIMO DE CARGA 5,8 TM, ALCANCE MÁXIMO HORIZONTAL 7,60 M, INCLUSIVE CAMINHÃO TOCO PBT 16.000 KG, POTÊNCIA DE 189 CV - MANUTENÇÃO. AF_03/2016</v>
          </cell>
          <cell r="D7072" t="str">
            <v>H</v>
          </cell>
          <cell r="E7072">
            <v>44.26</v>
          </cell>
          <cell r="F7072">
            <v>44.26</v>
          </cell>
        </row>
        <row r="7073">
          <cell r="B7073">
            <v>93401</v>
          </cell>
          <cell r="C7073" t="str">
            <v>GUINDAUTO HIDRÁULICO, CAPACIDADE MÁXIMA DE CARGA 3300 KG, MOMENTO MÁXIMO DE CARGA 5,8 TM, ALCANCE MÁXIMO HORIZONTAL 7,60 M, INCLUSIVE CAMINHÃO TOCO PBT 16.000 KG, POTÊNCIA DE 189 CV - MATERIAIS NA OPERAÇÃO. AF_03/2016</v>
          </cell>
          <cell r="D7073" t="str">
            <v>H</v>
          </cell>
          <cell r="E7073">
            <v>166.24</v>
          </cell>
          <cell r="F7073">
            <v>166.24</v>
          </cell>
        </row>
        <row r="7074">
          <cell r="B7074">
            <v>89259</v>
          </cell>
          <cell r="C7074" t="str">
            <v>GUINDAUTO HIDRÁULICO, CAPACIDADE MÁXIMA DE CARGA 6200 KG, MOMENTO MÁXIMO DE CARGA 11,7 TM, ALCANCE MÁXIMO HORIZONTAL 9,70 M, INCLUSIVE CAMINHÃO TOCO PBT 16.000 KG, POTÊNCIA DE 189 CV - DEPRECIAÇÃO. AF_06/2014</v>
          </cell>
          <cell r="D7074" t="str">
            <v>H</v>
          </cell>
          <cell r="E7074">
            <v>27.77</v>
          </cell>
          <cell r="F7074">
            <v>27.77</v>
          </cell>
        </row>
        <row r="7075">
          <cell r="B7075">
            <v>91466</v>
          </cell>
          <cell r="C7075" t="str">
            <v>GUINDAUTO HIDRÁULICO, CAPACIDADE MÁXIMA DE CARGA 6200 KG, MOMENTO MÁXIMO DE CARGA 11,7 TM, ALCANCE MÁXIMO HORIZONTAL 9,70 M, INCLUSIVE CAMINHÃO TOCO PBT 16.000 KG, POTÊNCIA DE 189 CV - IMPOSTOS E SEGUROS. AF_08/2015</v>
          </cell>
          <cell r="D7075" t="str">
            <v>H</v>
          </cell>
          <cell r="E7075">
            <v>4.12</v>
          </cell>
          <cell r="F7075">
            <v>4.12</v>
          </cell>
        </row>
        <row r="7076">
          <cell r="B7076">
            <v>89260</v>
          </cell>
          <cell r="C7076" t="str">
            <v>GUINDAUTO HIDRÁULICO, CAPACIDADE MÁXIMA DE CARGA 6200 KG, MOMENTO MÁXIMO DE CARGA 11,7 TM, ALCANCE MÁXIMO HORIZONTAL 9,70 M, INCLUSIVE CAMINHÃO TOCO PBT 16.000 KG, POTÊNCIA DE 189 CV - JUROS. AF_06/2014</v>
          </cell>
          <cell r="D7076" t="str">
            <v>H</v>
          </cell>
          <cell r="E7076">
            <v>10.23</v>
          </cell>
          <cell r="F7076">
            <v>10.23</v>
          </cell>
        </row>
        <row r="7077">
          <cell r="B7077">
            <v>89262</v>
          </cell>
          <cell r="C7077" t="str">
            <v>GUINDAUTO HIDRÁULICO, CAPACIDADE MÁXIMA DE CARGA 6200 KG, MOMENTO MÁXIMO DE CARGA 11,7 TM, ALCANCE MÁXIMO HORIZONTAL 9,70 M, INCLUSIVE CAMINHÃO TOCO PBT 16.000 KG, POTÊNCIA DE 189 CV - MANUTENÇÃO. AF_06/2014</v>
          </cell>
          <cell r="D7077" t="str">
            <v>H</v>
          </cell>
          <cell r="E7077">
            <v>47.12</v>
          </cell>
          <cell r="F7077">
            <v>47.12</v>
          </cell>
        </row>
        <row r="7078">
          <cell r="B7078">
            <v>91467</v>
          </cell>
          <cell r="C7078" t="str">
            <v>GUINDAUTO HIDRÁULICO, CAPACIDADE MÁXIMA DE CARGA 6200 KG, MOMENTO MÁXIMO DE CARGA 11,7 TM, ALCANCE MÁXIMO HORIZONTAL 9,70 M, INCLUSIVE CAMINHÃO TOCO PBT 16.000 KG, POTÊNCIA DE 189 CV - MATERIAIS NA OPERAÇÃO. AF_08/2015</v>
          </cell>
          <cell r="D7078" t="str">
            <v>H</v>
          </cell>
          <cell r="E7078">
            <v>166.24</v>
          </cell>
          <cell r="F7078">
            <v>166.24</v>
          </cell>
        </row>
        <row r="7079">
          <cell r="B7079">
            <v>105839</v>
          </cell>
          <cell r="C7079" t="str">
            <v>GUINDAUTO HIDRÁULICO, CAPACIDADE MÁXIMA DE CARGA 6200 KG, MOMENTO MÁXIMO DE CARGA 11,7 TM, ALCANCE MÁXIMO HORIZONTAL 9,70 M, INCLUSIVE CAMINHÃO TOCO PBT 16.000 KG, POTÊNCIA DE 189 CV E CESTA AÉREA COM ISOLAMENTO CLASSE C - DEPRECIAÇÃO. AF_01/2025</v>
          </cell>
          <cell r="D7079" t="str">
            <v>H</v>
          </cell>
          <cell r="E7079">
            <v>0</v>
          </cell>
          <cell r="F7079">
            <v>0</v>
          </cell>
        </row>
        <row r="7080">
          <cell r="B7080">
            <v>105842</v>
          </cell>
          <cell r="C7080" t="str">
            <v>GUINDAUTO HIDRÁULICO, CAPACIDADE MÁXIMA DE CARGA 6200 KG, MOMENTO MÁXIMO DE CARGA 11,7 TM, ALCANCE MÁXIMO HORIZONTAL 9,70 M, INCLUSIVE CAMINHÃO TOCO PBT 16.000 KG, POTÊNCIA DE 189 CV E CESTA AÉREA COM ISOLAMENTO CLASSE C - IMPOSTOS E SEGUROS. AF_01/2025</v>
          </cell>
          <cell r="D7080" t="str">
            <v>H</v>
          </cell>
          <cell r="E7080">
            <v>0</v>
          </cell>
          <cell r="F7080">
            <v>0</v>
          </cell>
        </row>
        <row r="7081">
          <cell r="B7081">
            <v>105840</v>
          </cell>
          <cell r="C7081" t="str">
            <v>GUINDAUTO HIDRÁULICO, CAPACIDADE MÁXIMA DE CARGA 6200 KG, MOMENTO MÁXIMO DE CARGA 11,7 TM, ALCANCE MÁXIMO HORIZONTAL 9,70 M, INCLUSIVE CAMINHÃO TOCO PBT 16.000 KG, POTÊNCIA DE 189 CV E CESTA AÉREA COM ISOLAMENTO CLASSE C - JUROS. AF_01/2025</v>
          </cell>
          <cell r="D7081" t="str">
            <v>H</v>
          </cell>
          <cell r="E7081">
            <v>0</v>
          </cell>
          <cell r="F7081">
            <v>0</v>
          </cell>
        </row>
        <row r="7082">
          <cell r="B7082">
            <v>105841</v>
          </cell>
          <cell r="C7082" t="str">
            <v>GUINDAUTO HIDRÁULICO, CAPACIDADE MÁXIMA DE CARGA 6200 KG, MOMENTO MÁXIMO DE CARGA 11,7 TM, ALCANCE MÁXIMO HORIZONTAL 9,70 M, INCLUSIVE CAMINHÃO TOCO PBT 16.000 KG, POTÊNCIA DE 189 CV E CESTA AÉREA COM ISOLAMENTO CLASSE C - MANUTENÇÃO. AF_01/2025</v>
          </cell>
          <cell r="D7082" t="str">
            <v>H</v>
          </cell>
          <cell r="E7082">
            <v>0</v>
          </cell>
          <cell r="F7082">
            <v>0</v>
          </cell>
        </row>
        <row r="7083">
          <cell r="B7083">
            <v>105843</v>
          </cell>
          <cell r="C7083" t="str">
            <v>GUINDAUTO HIDRÁULICO, CAPACIDADE MÁXIMA DE CARGA 6200 KG, MOMENTO MÁXIMO DE CARGA 11,7 TM, ALCANCE MÁXIMO HORIZONTAL 9,70 M, INCLUSIVE CAMINHÃO TOCO PBT 16.000 KG, POTÊNCIA DE 189 CV E CESTA AÉREA COM ISOLAMENTO CLASSE C - MATERIAIS NA OPERAÇÃO. AF_01/2025</v>
          </cell>
          <cell r="D7083" t="str">
            <v>H</v>
          </cell>
          <cell r="E7083">
            <v>87.49</v>
          </cell>
          <cell r="F7083">
            <v>87.49</v>
          </cell>
        </row>
        <row r="7084">
          <cell r="B7084">
            <v>91629</v>
          </cell>
          <cell r="C7084" t="str">
            <v>GUINDAUTO HIDRÁULICO, CAPACIDADE MÁXIMA DE CARGA 6500 KG, MOMENTO MÁXIMO DE CARGA 5,8 TM, ALCANCE MÁXIMO HORIZONTAL 7,60 M, INCLUSIVE CAMINHÃO TOCO PBT 9.700 KG, POTÊNCIA DE 160 CV - DEPRECIAÇÃO. AF_08/2015</v>
          </cell>
          <cell r="D7084" t="str">
            <v>H</v>
          </cell>
          <cell r="E7084">
            <v>22.01</v>
          </cell>
          <cell r="F7084">
            <v>22.01</v>
          </cell>
        </row>
        <row r="7085">
          <cell r="B7085">
            <v>91631</v>
          </cell>
          <cell r="C7085" t="str">
            <v>GUINDAUTO HIDRÁULICO, CAPACIDADE MÁXIMA DE CARGA 6500 KG, MOMENTO MÁXIMO DE CARGA 5,8 TM, ALCANCE MÁXIMO HORIZONTAL 7,60 M, INCLUSIVE CAMINHÃO TOCO PBT 9.700 KG, POTÊNCIA DE 160 CV - IMPOSTOS E SEGUROS. AF_08/2015</v>
          </cell>
          <cell r="D7085" t="str">
            <v>H</v>
          </cell>
          <cell r="E7085">
            <v>3.31</v>
          </cell>
          <cell r="F7085">
            <v>3.31</v>
          </cell>
        </row>
        <row r="7086">
          <cell r="B7086">
            <v>91630</v>
          </cell>
          <cell r="C7086" t="str">
            <v>GUINDAUTO HIDRÁULICO, CAPACIDADE MÁXIMA DE CARGA 6500 KG, MOMENTO MÁXIMO DE CARGA 5,8 TM, ALCANCE MÁXIMO HORIZONTAL 7,60 M, INCLUSIVE CAMINHÃO TOCO PBT 9.700 KG, POTÊNCIA DE 160 CV - JUROS. AF_08/2015</v>
          </cell>
          <cell r="D7086" t="str">
            <v>H</v>
          </cell>
          <cell r="E7086">
            <v>8.1999999999999993</v>
          </cell>
          <cell r="F7086">
            <v>8.1999999999999993</v>
          </cell>
        </row>
        <row r="7087">
          <cell r="B7087">
            <v>91632</v>
          </cell>
          <cell r="C7087" t="str">
            <v>GUINDAUTO HIDRÁULICO, CAPACIDADE MÁXIMA DE CARGA 6500 KG, MOMENTO MÁXIMO DE CARGA 5,8 TM, ALCANCE MÁXIMO HORIZONTAL 7,60 M, INCLUSIVE CAMINHÃO TOCO PBT 9.700 KG, POTÊNCIA DE 160 CV - MANUTENÇÃO. AF_08/2015</v>
          </cell>
          <cell r="D7087" t="str">
            <v>H</v>
          </cell>
          <cell r="E7087">
            <v>37.76</v>
          </cell>
          <cell r="F7087">
            <v>37.76</v>
          </cell>
        </row>
        <row r="7088">
          <cell r="B7088">
            <v>91633</v>
          </cell>
          <cell r="C7088" t="str">
            <v>GUINDAUTO HIDRÁULICO, CAPACIDADE MÁXIMA DE CARGA 6500 KG, MOMENTO MÁXIMO DE CARGA 5,8 TM, ALCANCE MÁXIMO HORIZONTAL 7,60 M, INCLUSIVE CAMINHÃO TOCO PBT 9.700 KG, POTÊNCIA DE 160 CV - MATERIAIS NA OPERAÇÃO. AF_08/2015</v>
          </cell>
          <cell r="D7088" t="str">
            <v>H</v>
          </cell>
          <cell r="E7088">
            <v>140.69999999999999</v>
          </cell>
          <cell r="F7088">
            <v>140.69999999999999</v>
          </cell>
        </row>
        <row r="7089">
          <cell r="B7089">
            <v>98760</v>
          </cell>
          <cell r="C7089" t="str">
            <v>INVERSOR DE SOLDA MONOFÁSICO DE 160 A, POTÊNCIA DE 5400 W, TENSÃO DE 220 V, PARA SOLDA COM ELETRODOS DE 2,0 A 4,0 MM E PROCESSO TIG - DEPRECIAÇÃO. AF_06/2018</v>
          </cell>
          <cell r="D7089" t="str">
            <v>H</v>
          </cell>
          <cell r="E7089">
            <v>0.05</v>
          </cell>
          <cell r="F7089">
            <v>0.05</v>
          </cell>
        </row>
        <row r="7090">
          <cell r="B7090">
            <v>98761</v>
          </cell>
          <cell r="C7090" t="str">
            <v>INVERSOR DE SOLDA MONOFÁSICO DE 160 A, POTÊNCIA DE 5400 W, TENSÃO DE 220 V, PARA SOLDA COM ELETRODOS DE 2,0 A 4,0 MM E PROCESSO TIG - JUROS. AF_06/2018</v>
          </cell>
          <cell r="D7090" t="str">
            <v>H</v>
          </cell>
          <cell r="E7090">
            <v>0.01</v>
          </cell>
          <cell r="F7090">
            <v>0.01</v>
          </cell>
        </row>
        <row r="7091">
          <cell r="B7091">
            <v>98762</v>
          </cell>
          <cell r="C7091" t="str">
            <v>INVERSOR DE SOLDA MONOFÁSICO DE 160 A, POTÊNCIA DE 5400 W, TENSÃO DE 220 V, PARA SOLDA COM ELETRODOS DE 2,0 A 4,0 MM E PROCESSO TIG - MANUTENÇÃO. AF_06/2018</v>
          </cell>
          <cell r="D7091" t="str">
            <v>H</v>
          </cell>
          <cell r="E7091">
            <v>0.06</v>
          </cell>
          <cell r="F7091">
            <v>0.06</v>
          </cell>
        </row>
        <row r="7092">
          <cell r="B7092">
            <v>98763</v>
          </cell>
          <cell r="C7092" t="str">
            <v>INVERSOR DE SOLDA MONOFÁSICO DE 160 A, POTÊNCIA DE 5400 W, TENSÃO DE 220 V, PARA SOLDA COM ELETRODOS DE 2,0 A 4,0 MM E PROCESSO TIG - MATERIAIS NA OPERAÇÃO. AF_06/2018</v>
          </cell>
          <cell r="D7092" t="str">
            <v>H</v>
          </cell>
          <cell r="E7092">
            <v>4.3600000000000003</v>
          </cell>
          <cell r="F7092">
            <v>4.3600000000000003</v>
          </cell>
        </row>
        <row r="7093">
          <cell r="B7093">
            <v>99829</v>
          </cell>
          <cell r="C7093" t="str">
            <v>LAVADORA DE ALTA PRESSAO (LAVA-JATO) PARA AGUA FRIA, PRESSAO DE OPERACAO ENTRE 1400 E 1900 LIB/POL2, VAZAO MAXIMA ENTRE 400 E 700 L/H - DEPRECIAÇÃO. AF_05/2023</v>
          </cell>
          <cell r="D7093" t="str">
            <v>H</v>
          </cell>
          <cell r="E7093">
            <v>0.12</v>
          </cell>
          <cell r="F7093">
            <v>0.12</v>
          </cell>
        </row>
        <row r="7094">
          <cell r="B7094">
            <v>99830</v>
          </cell>
          <cell r="C7094" t="str">
            <v>LAVADORA DE ALTA PRESSAO (LAVA-JATO) PARA AGUA FRIA, PRESSAO DE OPERACAO ENTRE 1400 E 1900 LIB/POL2, VAZAO MAXIMA ENTRE 400 E 700 L/H - JUROS. AF_05/2023</v>
          </cell>
          <cell r="D7094" t="str">
            <v>H</v>
          </cell>
          <cell r="E7094">
            <v>0.02</v>
          </cell>
          <cell r="F7094">
            <v>0.02</v>
          </cell>
        </row>
        <row r="7095">
          <cell r="B7095">
            <v>99831</v>
          </cell>
          <cell r="C7095" t="str">
            <v>LAVADORA DE ALTA PRESSAO (LAVA-JATO) PARA AGUA FRIA, PRESSAO DE OPERACAO ENTRE 1400 E 1900 LIB/POL2, VAZAO MAXIMA ENTRE 400 E 700 L/H - MANUTENÇÃO. AF_05/2023</v>
          </cell>
          <cell r="D7095" t="str">
            <v>H</v>
          </cell>
          <cell r="E7095">
            <v>0.08</v>
          </cell>
          <cell r="F7095">
            <v>0.08</v>
          </cell>
        </row>
        <row r="7096">
          <cell r="B7096">
            <v>99832</v>
          </cell>
          <cell r="C7096" t="str">
            <v>LAVADORA DE ALTA PRESSAO (LAVA-JATO) PARA AGUA FRIA, PRESSAO DE OPERACAO ENTRE 1400 E 1900 LIB/POL2, VAZAO MAXIMA ENTRE 400 E 700 L/H - MATERIAIS NA OPERAÇÃO. AF_05/2023</v>
          </cell>
          <cell r="D7096" t="str">
            <v>H</v>
          </cell>
          <cell r="E7096">
            <v>4.1900000000000004</v>
          </cell>
          <cell r="F7096">
            <v>4.1900000000000004</v>
          </cell>
        </row>
        <row r="7097">
          <cell r="B7097">
            <v>104516</v>
          </cell>
          <cell r="C7097" t="str">
            <v>LIXADEIRA DE PAREDE, COM LED, POTÊNCIA 750 W, FREQUÊNCIA 60 HZ, VELOCIDADE 1000 A 2100 RPM, DIÂMETRO DA LIXA 225 MM - DEPRECIAÇÃO. AF_12/2022</v>
          </cell>
          <cell r="D7097" t="str">
            <v>H</v>
          </cell>
          <cell r="E7097">
            <v>0</v>
          </cell>
          <cell r="F7097">
            <v>0</v>
          </cell>
        </row>
        <row r="7098">
          <cell r="B7098">
            <v>104517</v>
          </cell>
          <cell r="C7098" t="str">
            <v>LIXADEIRA DE PAREDE, COM LED, POTÊNCIA 750 W, FREQUÊNCIA 60 HZ, VELOCIDADE 1000 A 2100 RPM, DIÂMETRO DA LIXA 225 MM - JUROS. AF_12/2022</v>
          </cell>
          <cell r="D7098" t="str">
            <v>H</v>
          </cell>
          <cell r="E7098">
            <v>0</v>
          </cell>
          <cell r="F7098">
            <v>0</v>
          </cell>
        </row>
        <row r="7099">
          <cell r="B7099">
            <v>104518</v>
          </cell>
          <cell r="C7099" t="str">
            <v>LIXADEIRA DE PAREDE, COM LED, POTÊNCIA 750 W, FREQUÊNCIA 60 HZ, VELOCIDADE 1000 A 2100 RPM, DIÂMETRO DA LIXA 225 MM - MANUTENÇÃO. AF_12/2022</v>
          </cell>
          <cell r="D7099" t="str">
            <v>H</v>
          </cell>
          <cell r="E7099">
            <v>0</v>
          </cell>
          <cell r="F7099">
            <v>0</v>
          </cell>
        </row>
        <row r="7100">
          <cell r="B7100">
            <v>104519</v>
          </cell>
          <cell r="C7100" t="str">
            <v>LIXADEIRA DE PAREDE, COM LED, POTÊNCIA 750 W, FREQUÊNCIA 60 HZ, VELOCIDADE 1000 A 2100 RPM, DIÂMETRO DA LIXA 225 MM - MATERIAIS NA OPERAÇÃO. AF_12/2022</v>
          </cell>
          <cell r="D7100" t="str">
            <v>H</v>
          </cell>
          <cell r="E7100">
            <v>0.6</v>
          </cell>
          <cell r="F7100">
            <v>0.6</v>
          </cell>
        </row>
        <row r="7101">
          <cell r="B7101">
            <v>90682</v>
          </cell>
          <cell r="C7101" t="str">
            <v>MANIPULADOR TELESCÓPICO, POTÊNCIA DE 85 HP, CAPACIDADE DE CARGA DE 3.500 KG, ALTURA MÁXIMA DE ELEVAÇÃO DE 12,3 M - DEPRECIAÇÃO. AF_05/2023</v>
          </cell>
          <cell r="D7101" t="str">
            <v>H</v>
          </cell>
          <cell r="E7101">
            <v>39.94</v>
          </cell>
          <cell r="F7101">
            <v>39.94</v>
          </cell>
        </row>
        <row r="7102">
          <cell r="B7102">
            <v>90683</v>
          </cell>
          <cell r="C7102" t="str">
            <v>MANIPULADOR TELESCÓPICO, POTÊNCIA DE 85 HP, CAPACIDADE DE CARGA DE 3.500 KG, ALTURA MÁXIMA DE ELEVAÇÃO DE 12,3 M - JUROS. AF_05/2023</v>
          </cell>
          <cell r="D7102" t="str">
            <v>H</v>
          </cell>
          <cell r="E7102">
            <v>9.23</v>
          </cell>
          <cell r="F7102">
            <v>9.23</v>
          </cell>
        </row>
        <row r="7103">
          <cell r="B7103">
            <v>90684</v>
          </cell>
          <cell r="C7103" t="str">
            <v>MANIPULADOR TELESCÓPICO, POTÊNCIA DE 85 HP, CAPACIDADE DE CARGA DE 3.500 KG, ALTURA MÁXIMA DE ELEVAÇÃO DE 12,3 M - MANUTENÇÃO. AF_05/2023</v>
          </cell>
          <cell r="D7103" t="str">
            <v>H</v>
          </cell>
          <cell r="E7103">
            <v>43.68</v>
          </cell>
          <cell r="F7103">
            <v>43.68</v>
          </cell>
        </row>
        <row r="7104">
          <cell r="B7104">
            <v>90685</v>
          </cell>
          <cell r="C7104" t="str">
            <v>MANIPULADOR TELESCÓPICO, POTÊNCIA DE 85 HP, CAPACIDADE DE CARGA DE 3.500 KG, ALTURA MÁXIMA DE ELEVAÇÃO DE 12,3 M - MATERIAIS NA OPERAÇÃO. AF_05/2023</v>
          </cell>
          <cell r="D7104" t="str">
            <v>H</v>
          </cell>
          <cell r="E7104">
            <v>59.81</v>
          </cell>
          <cell r="F7104">
            <v>59.81</v>
          </cell>
        </row>
        <row r="7105">
          <cell r="B7105">
            <v>95114</v>
          </cell>
          <cell r="C7105" t="str">
            <v>MARTELETE OU ROMPEDOR PNEUMÁTICO MANUAL, 28 KG, COM SILENCIADOR - DEPRECIAÇÃO. AF_07/2016</v>
          </cell>
          <cell r="D7105" t="str">
            <v>H</v>
          </cell>
          <cell r="E7105">
            <v>1.57</v>
          </cell>
          <cell r="F7105">
            <v>1.57</v>
          </cell>
        </row>
        <row r="7106">
          <cell r="B7106">
            <v>95115</v>
          </cell>
          <cell r="C7106" t="str">
            <v>MARTELETE OU ROMPEDOR PNEUMÁTICO MANUAL, 28 KG, COM SILENCIADOR - JUROS. AF_07/2016</v>
          </cell>
          <cell r="D7106" t="str">
            <v>H</v>
          </cell>
          <cell r="E7106">
            <v>0.36</v>
          </cell>
          <cell r="F7106">
            <v>0.36</v>
          </cell>
        </row>
        <row r="7107">
          <cell r="B7107">
            <v>53863</v>
          </cell>
          <cell r="C7107" t="str">
            <v>MARTELETE OU ROMPEDOR PNEUMÁTICO MANUAL, 28 KG, COM SILENCIADOR - MANUTENÇÃO. AF_07/2016</v>
          </cell>
          <cell r="D7107" t="str">
            <v>H</v>
          </cell>
          <cell r="E7107">
            <v>1.97</v>
          </cell>
          <cell r="F7107">
            <v>1.97</v>
          </cell>
        </row>
        <row r="7108">
          <cell r="B7108">
            <v>104652</v>
          </cell>
          <cell r="C7108" t="str">
            <v>MARTELETE PERFURADOR/ ROMPEDOR ELÉTRICO, POTÊNCIA 800 W, 220 V - DEPRECIAÇÃO. AF_05/2023</v>
          </cell>
          <cell r="D7108" t="str">
            <v>H</v>
          </cell>
          <cell r="E7108">
            <v>0</v>
          </cell>
          <cell r="F7108">
            <v>0</v>
          </cell>
        </row>
        <row r="7109">
          <cell r="B7109">
            <v>104653</v>
          </cell>
          <cell r="C7109" t="str">
            <v>MARTELETE PERFURADOR/ ROMPEDOR ELÉTRICO, POTÊNCIA 800 W, 220 V - JUROS. AF_05/2023</v>
          </cell>
          <cell r="D7109" t="str">
            <v>H</v>
          </cell>
          <cell r="E7109">
            <v>0</v>
          </cell>
          <cell r="F7109">
            <v>0</v>
          </cell>
        </row>
        <row r="7110">
          <cell r="B7110">
            <v>104654</v>
          </cell>
          <cell r="C7110" t="str">
            <v>MARTELETE PERFURADOR/ ROMPEDOR ELÉTRICO, POTÊNCIA 800 W, 220 V - MANUTENÇÃO. AF_05/2023</v>
          </cell>
          <cell r="D7110" t="str">
            <v>H</v>
          </cell>
          <cell r="E7110">
            <v>0</v>
          </cell>
          <cell r="F7110">
            <v>0</v>
          </cell>
        </row>
        <row r="7111">
          <cell r="B7111">
            <v>104655</v>
          </cell>
          <cell r="C7111" t="str">
            <v>MARTELETE PERFURADOR/ ROMPEDOR ELÉTRICO, POTÊNCIA 800 W, 220 V - MATERIAIS NA OPERAÇÃO. AF_05/2023</v>
          </cell>
          <cell r="D7111" t="str">
            <v>H</v>
          </cell>
          <cell r="E7111">
            <v>0.64</v>
          </cell>
          <cell r="F7111">
            <v>0.64</v>
          </cell>
        </row>
        <row r="7112">
          <cell r="B7112">
            <v>102270</v>
          </cell>
          <cell r="C7112" t="str">
            <v>MARTELO DEMOLIDOR ELÉTRICO, COM POTÊNCIA DE 2.000 W, 1.000 IMPACTOS POR MINUTO, PESO DE 30 KG - DEPRECIAÇÃO. AF_01/2021</v>
          </cell>
          <cell r="D7112" t="str">
            <v>H</v>
          </cell>
          <cell r="E7112">
            <v>0.69</v>
          </cell>
          <cell r="F7112">
            <v>0.69</v>
          </cell>
        </row>
        <row r="7113">
          <cell r="B7113">
            <v>102271</v>
          </cell>
          <cell r="C7113" t="str">
            <v>MARTELO DEMOLIDOR ELÉTRICO, COM POTÊNCIA DE 2.000 W, 1.000 IMPACTOS POR MINUTO, PESO DE 30 KG - JUROS. AF_01/2021</v>
          </cell>
          <cell r="D7113" t="str">
            <v>H</v>
          </cell>
          <cell r="E7113">
            <v>0.15</v>
          </cell>
          <cell r="F7113">
            <v>0.15</v>
          </cell>
        </row>
        <row r="7114">
          <cell r="B7114">
            <v>102272</v>
          </cell>
          <cell r="C7114" t="str">
            <v>MARTELO DEMOLIDOR ELÉTRICO, COM POTÊNCIA DE 2.000 W, 1.000 IMPACTOS POR MINUTO, PESO DE 30 KG - MANUTENÇÃO. AF_01/2021</v>
          </cell>
          <cell r="D7114" t="str">
            <v>H</v>
          </cell>
          <cell r="E7114">
            <v>0.86</v>
          </cell>
          <cell r="F7114">
            <v>0.86</v>
          </cell>
        </row>
        <row r="7115">
          <cell r="B7115">
            <v>102273</v>
          </cell>
          <cell r="C7115" t="str">
            <v>MARTELO DEMOLIDOR ELÉTRICO, COM POTÊNCIA DE 2.000 W, 1.000 IMPACTOS POR MINUTO, PESO DE 30 KG - MATERIAIS NA OPERAÇÃO. AF_01/2021</v>
          </cell>
          <cell r="D7115" t="str">
            <v>H</v>
          </cell>
          <cell r="E7115">
            <v>1.61</v>
          </cell>
          <cell r="F7115">
            <v>1.61</v>
          </cell>
        </row>
        <row r="7116">
          <cell r="B7116">
            <v>95255</v>
          </cell>
          <cell r="C7116" t="str">
            <v>MARTELO DEMOLIDOR PNEUMÁTICO MANUAL, 32 KG - DEPRECIAÇÃO. AF_09/2016</v>
          </cell>
          <cell r="D7116" t="str">
            <v>H</v>
          </cell>
          <cell r="E7116">
            <v>1.4</v>
          </cell>
          <cell r="F7116">
            <v>1.4</v>
          </cell>
        </row>
        <row r="7117">
          <cell r="B7117">
            <v>95256</v>
          </cell>
          <cell r="C7117" t="str">
            <v>MARTELO DEMOLIDOR PNEUMÁTICO MANUAL, 32 KG - JUROS. AF_09/2016</v>
          </cell>
          <cell r="D7117" t="str">
            <v>H</v>
          </cell>
          <cell r="E7117">
            <v>0.32</v>
          </cell>
          <cell r="F7117">
            <v>0.32</v>
          </cell>
        </row>
        <row r="7118">
          <cell r="B7118">
            <v>95257</v>
          </cell>
          <cell r="C7118" t="str">
            <v>MARTELO DEMOLIDOR PNEUMÁTICO MANUAL, 32 KG - MANUTENÇÃO. AF_09/2016</v>
          </cell>
          <cell r="D7118" t="str">
            <v>H</v>
          </cell>
          <cell r="E7118">
            <v>1.75</v>
          </cell>
          <cell r="F7118">
            <v>1.75</v>
          </cell>
        </row>
        <row r="7119">
          <cell r="B7119">
            <v>105913</v>
          </cell>
          <cell r="C7119" t="str">
            <v>MARTELO PERFURADOR PNEUMÁTICO MANUAL, HASTE 19 X 108 MM, *11* KG - DEPRECIAÇÃO. AF_02/2025</v>
          </cell>
          <cell r="D7119" t="str">
            <v>H</v>
          </cell>
          <cell r="E7119">
            <v>0</v>
          </cell>
          <cell r="F7119">
            <v>0</v>
          </cell>
        </row>
        <row r="7120">
          <cell r="B7120">
            <v>105914</v>
          </cell>
          <cell r="C7120" t="str">
            <v>MARTELO PERFURADOR PNEUMÁTICO MANUAL, HASTE 19 X 108 MM, *11* KG - JUROS. AF_02/2025</v>
          </cell>
          <cell r="D7120" t="str">
            <v>H</v>
          </cell>
          <cell r="E7120">
            <v>0</v>
          </cell>
          <cell r="F7120">
            <v>0</v>
          </cell>
        </row>
        <row r="7121">
          <cell r="B7121">
            <v>105915</v>
          </cell>
          <cell r="C7121" t="str">
            <v>MARTELO PERFURADOR PNEUMÁTICO MANUAL, HASTE 19 X 108 MM, *11* KG - MANUTENÇÃO. AF_02/2025</v>
          </cell>
          <cell r="D7121" t="str">
            <v>H</v>
          </cell>
          <cell r="E7121">
            <v>0</v>
          </cell>
          <cell r="F7121">
            <v>0</v>
          </cell>
        </row>
        <row r="7122">
          <cell r="B7122">
            <v>92963</v>
          </cell>
          <cell r="C7122" t="str">
            <v>MARTELO PERFURADOR PNEUMÁTICO MANUAL, HASTE 25 X 75 MM, 21 KG - DEPRECIAÇÃO. AF_12/2015</v>
          </cell>
          <cell r="D7122" t="str">
            <v>H</v>
          </cell>
          <cell r="E7122">
            <v>1.62</v>
          </cell>
          <cell r="F7122">
            <v>1.62</v>
          </cell>
        </row>
        <row r="7123">
          <cell r="B7123">
            <v>92964</v>
          </cell>
          <cell r="C7123" t="str">
            <v>MARTELO PERFURADOR PNEUMÁTICO MANUAL, HASTE 25 X 75 MM, 21 KG - JUROS. AF_12/2015</v>
          </cell>
          <cell r="D7123" t="str">
            <v>H</v>
          </cell>
          <cell r="E7123">
            <v>0.37</v>
          </cell>
          <cell r="F7123">
            <v>0.37</v>
          </cell>
        </row>
        <row r="7124">
          <cell r="B7124">
            <v>92965</v>
          </cell>
          <cell r="C7124" t="str">
            <v>MARTELO PERFURADOR PNEUMÁTICO MANUAL, HASTE 25 X 75 MM, 21 KG - MANUTENÇÃO. AF_12/2015</v>
          </cell>
          <cell r="D7124" t="str">
            <v>H</v>
          </cell>
          <cell r="E7124">
            <v>2.02</v>
          </cell>
          <cell r="F7124">
            <v>2.02</v>
          </cell>
        </row>
        <row r="7125">
          <cell r="B7125">
            <v>103792</v>
          </cell>
          <cell r="C7125" t="str">
            <v>MINI GUINDASTE ARANHA SOBRE ESTEIRAS E LANCA TELESCÓPICA, CAPACIDADE MÁXIMA DE CARGA 3,0 TON, RAIO MÁXIMO DE TRABALHO 8,25 M, ALTURA DE LANÇA DO SOLO 9,2 M, 55 M DE CABO DE AÇO 8 MM, MOTOR ELÉTRICO 220/380 VOLTS - MATERIAIS NA OPERAÇÃO. AF_03/2022</v>
          </cell>
          <cell r="D7125" t="str">
            <v>H</v>
          </cell>
          <cell r="E7125">
            <v>4.4400000000000004</v>
          </cell>
          <cell r="F7125">
            <v>4.4400000000000004</v>
          </cell>
        </row>
        <row r="7126">
          <cell r="B7126">
            <v>103789</v>
          </cell>
          <cell r="C7126" t="str">
            <v>MINI GUINDASTE ARANHA SOBRE ESTEIRAS E LANCA TELESCÓPICA, CAPACIDADE MÁXIMA DE CARGA 3,0 TON, RAIO MÁXIMO DE TRABALHO 8,25 M, ALTURA DE LANÇA DO SOLO 9,2 M, 55 M DE CABO DE AÇO 8 MM, MOTOR ELÉTRICO 220/380 VOLTS TRIFÁSICO - DEPRECIAÇÃO. AF_03/2022</v>
          </cell>
          <cell r="D7126" t="str">
            <v>H</v>
          </cell>
          <cell r="E7126">
            <v>0</v>
          </cell>
          <cell r="F7126">
            <v>0</v>
          </cell>
        </row>
        <row r="7127">
          <cell r="B7127">
            <v>103790</v>
          </cell>
          <cell r="C7127" t="str">
            <v>MINI GUINDASTE ARANHA SOBRE ESTEIRAS E LANCA TELESCÓPICA, CAPACIDADE MÁXIMA DE CARGA 3,0 TON, RAIO MÁXIMO DE TRABALHO 8,25 M, ALTURA DE LANÇA DO SOLO 9,2 M, 55 M DE CABO DE AÇO 8 MM, MOTOR ELÉTRICO 220/380 VOLTS TRIFÁSICO - JUROS. AF_03/2022</v>
          </cell>
          <cell r="D7127" t="str">
            <v>H</v>
          </cell>
          <cell r="E7127">
            <v>0</v>
          </cell>
          <cell r="F7127">
            <v>0</v>
          </cell>
        </row>
        <row r="7128">
          <cell r="B7128">
            <v>103791</v>
          </cell>
          <cell r="C7128" t="str">
            <v>MINI GUINDASTE ARANHA SOBRE ESTEIRAS E LANCA TELESCÓPICA, CAPACIDADE MÁXIMA DE CARGA 3,0 TON, RAIO MÁXIMO DE TRABALHO 8,25 M, ALTURA DE LANÇA DO SOLO 9,2 M, 55 M DE CABO DE AÇO 8 MM, MOTOR ELÉTRICO 220/380 VOLTS TRIFÁSICO - MANUTENÇÃO. AF_03/2022</v>
          </cell>
          <cell r="D7128" t="str">
            <v>H</v>
          </cell>
          <cell r="E7128">
            <v>0</v>
          </cell>
          <cell r="F7128">
            <v>0</v>
          </cell>
        </row>
        <row r="7129">
          <cell r="B7129">
            <v>96054</v>
          </cell>
          <cell r="C7129" t="str">
            <v>MINICARREGADEIRA SOBRE RODAS POTENCIA 47HP CAPACIDADE OPERACAO 646 KG, COM VASSOURA MECÂNICA ACOPLADA - DEPRECIAÇÃO. AF_03/2017</v>
          </cell>
          <cell r="D7129" t="str">
            <v>H</v>
          </cell>
          <cell r="E7129">
            <v>30.44</v>
          </cell>
          <cell r="F7129">
            <v>30.44</v>
          </cell>
        </row>
        <row r="7130">
          <cell r="B7130">
            <v>96060</v>
          </cell>
          <cell r="C7130" t="str">
            <v>MINICARREGADEIRA SOBRE RODAS POTENCIA 47HP CAPACIDADE OPERACAO 646 KG, COM VASSOURA MECÂNICA ACOPLADA - JUROS. AF_03/2017</v>
          </cell>
          <cell r="D7130" t="str">
            <v>H</v>
          </cell>
          <cell r="E7130">
            <v>6.26</v>
          </cell>
          <cell r="F7130">
            <v>6.26</v>
          </cell>
        </row>
        <row r="7131">
          <cell r="B7131">
            <v>96061</v>
          </cell>
          <cell r="C7131" t="str">
            <v>MINICARREGADEIRA SOBRE RODAS POTENCIA 47HP CAPACIDADE OPERACAO 646 KG, COM VASSOURA MECÂNICA ACOPLADA - MANUTENÇÃO. AF_03/2017</v>
          </cell>
          <cell r="D7131" t="str">
            <v>H</v>
          </cell>
          <cell r="E7131">
            <v>38.049999999999997</v>
          </cell>
          <cell r="F7131">
            <v>38.049999999999997</v>
          </cell>
        </row>
        <row r="7132">
          <cell r="B7132">
            <v>96062</v>
          </cell>
          <cell r="C7132" t="str">
            <v>MINICARREGADEIRA SOBRE RODAS POTENCIA 47HP CAPACIDADE OPERACAO 646 KG, COM VASSOURA MECÂNICA ACOPLADA - MATERIAIS NA OPERAÇÃO. AF_03/2017</v>
          </cell>
          <cell r="D7132" t="str">
            <v>H</v>
          </cell>
          <cell r="E7132">
            <v>41.89</v>
          </cell>
          <cell r="F7132">
            <v>41.89</v>
          </cell>
        </row>
        <row r="7133">
          <cell r="B7133">
            <v>90688</v>
          </cell>
          <cell r="C7133" t="str">
            <v>MINICARREGADEIRA SOBRE RODAS, POTÊNCIA LÍQUIDA DE 47 HP, CAPACIDADE NOMINAL DE OPERAÇÃO DE 646 KG - DEPRECIAÇÃO. AF_06/2015</v>
          </cell>
          <cell r="D7133" t="str">
            <v>H</v>
          </cell>
          <cell r="E7133">
            <v>26.6</v>
          </cell>
          <cell r="F7133">
            <v>26.6</v>
          </cell>
        </row>
        <row r="7134">
          <cell r="B7134">
            <v>90689</v>
          </cell>
          <cell r="C7134" t="str">
            <v>MINICARREGADEIRA SOBRE RODAS, POTÊNCIA LÍQUIDA DE 47 HP, CAPACIDADE NOMINAL DE OPERAÇÃO DE 646 KG - JUROS. AF_06/2015</v>
          </cell>
          <cell r="D7134" t="str">
            <v>H</v>
          </cell>
          <cell r="E7134">
            <v>5.25</v>
          </cell>
          <cell r="F7134">
            <v>5.25</v>
          </cell>
        </row>
        <row r="7135">
          <cell r="B7135">
            <v>90690</v>
          </cell>
          <cell r="C7135" t="str">
            <v>MINICARREGADEIRA SOBRE RODAS, POTÊNCIA LÍQUIDA DE 47 HP, CAPACIDADE NOMINAL DE OPERAÇÃO DE 646 KG - MANUTENÇÃO. AF_06/2015</v>
          </cell>
          <cell r="D7135" t="str">
            <v>H</v>
          </cell>
          <cell r="E7135">
            <v>33.25</v>
          </cell>
          <cell r="F7135">
            <v>33.25</v>
          </cell>
        </row>
        <row r="7136">
          <cell r="B7136">
            <v>90691</v>
          </cell>
          <cell r="C7136" t="str">
            <v>MINICARREGADEIRA SOBRE RODAS, POTÊNCIA LÍQUIDA DE 47 HP, CAPACIDADE NOMINAL DE OPERAÇÃO DE 646 KG - MATERIAIS NA OPERAÇÃO. AF_06/2015</v>
          </cell>
          <cell r="D7136" t="str">
            <v>H</v>
          </cell>
          <cell r="E7136">
            <v>41.89</v>
          </cell>
          <cell r="F7136">
            <v>41.89</v>
          </cell>
        </row>
        <row r="7137">
          <cell r="B7137">
            <v>96241</v>
          </cell>
          <cell r="C7137" t="str">
            <v>MINIESCAVADEIRA SOBRE ESTEIRAS, POTÊNCIA LÍQUIDA DE *30* HP, PESO OPERACIONAL DE *3.500* KG - DEPRECIAÇÃO. AF_04/2017</v>
          </cell>
          <cell r="D7137" t="str">
            <v>H</v>
          </cell>
          <cell r="E7137">
            <v>28.26</v>
          </cell>
          <cell r="F7137">
            <v>28.26</v>
          </cell>
        </row>
        <row r="7138">
          <cell r="B7138">
            <v>96242</v>
          </cell>
          <cell r="C7138" t="str">
            <v>MINIESCAVADEIRA SOBRE ESTEIRAS, POTÊNCIA LÍQUIDA DE *30* HP, PESO OPERACIONAL DE *3.500* KG - JUROS. AF_04/2017</v>
          </cell>
          <cell r="D7138" t="str">
            <v>H</v>
          </cell>
          <cell r="E7138">
            <v>7.47</v>
          </cell>
          <cell r="F7138">
            <v>7.47</v>
          </cell>
        </row>
        <row r="7139">
          <cell r="B7139">
            <v>96243</v>
          </cell>
          <cell r="C7139" t="str">
            <v>MINIESCAVADEIRA SOBRE ESTEIRAS, POTÊNCIA LÍQUIDA DE *30* HP, PESO OPERACIONAL DE *3.500* KG - MANUTENÇÃO. AF_04/2017</v>
          </cell>
          <cell r="D7139" t="str">
            <v>H</v>
          </cell>
          <cell r="E7139">
            <v>35.33</v>
          </cell>
          <cell r="F7139">
            <v>35.33</v>
          </cell>
        </row>
        <row r="7140">
          <cell r="B7140">
            <v>96244</v>
          </cell>
          <cell r="C7140" t="str">
            <v>MINIESCAVADEIRA SOBRE ESTEIRAS, POTÊNCIA LÍQUIDA DE *30* HP, PESO OPERACIONAL DE *3.500* KG - MATERIAIS NA OPERAÇÃO. AF_04/2017</v>
          </cell>
          <cell r="D7140" t="str">
            <v>H</v>
          </cell>
          <cell r="E7140">
            <v>18.3</v>
          </cell>
          <cell r="F7140">
            <v>18.3</v>
          </cell>
        </row>
        <row r="7141">
          <cell r="B7141">
            <v>88400</v>
          </cell>
          <cell r="C7141" t="str">
            <v>MISTURADOR DE ARGAMASSA, EIXO HORIZONTAL, CAPACIDADE DE MISTURA 160 KG, MOTOR ELÉTRICO POTÊNCIA 3 CV - DEPRECIAÇÃO. AF_05/2023</v>
          </cell>
          <cell r="D7141" t="str">
            <v>H</v>
          </cell>
          <cell r="E7141">
            <v>0.87</v>
          </cell>
          <cell r="F7141">
            <v>0.87</v>
          </cell>
        </row>
        <row r="7142">
          <cell r="B7142">
            <v>88401</v>
          </cell>
          <cell r="C7142" t="str">
            <v>MISTURADOR DE ARGAMASSA, EIXO HORIZONTAL, CAPACIDADE DE MISTURA 160 KG, MOTOR ELÉTRICO POTÊNCIA 3 CV - JUROS. AF_05/2023</v>
          </cell>
          <cell r="D7142" t="str">
            <v>H</v>
          </cell>
          <cell r="E7142">
            <v>0.2</v>
          </cell>
          <cell r="F7142">
            <v>0.2</v>
          </cell>
        </row>
        <row r="7143">
          <cell r="B7143">
            <v>88402</v>
          </cell>
          <cell r="C7143" t="str">
            <v>MISTURADOR DE ARGAMASSA, EIXO HORIZONTAL, CAPACIDADE DE MISTURA 160 KG, MOTOR ELÉTRICO POTÊNCIA 3 CV - MANUTENÇÃO. AF_05/2023</v>
          </cell>
          <cell r="D7143" t="str">
            <v>H</v>
          </cell>
          <cell r="E7143">
            <v>0.95</v>
          </cell>
          <cell r="F7143">
            <v>0.95</v>
          </cell>
        </row>
        <row r="7144">
          <cell r="B7144">
            <v>88403</v>
          </cell>
          <cell r="C7144" t="str">
            <v>MISTURADOR DE ARGAMASSA, EIXO HORIZONTAL, CAPACIDADE DE MISTURA 160 KG, MOTOR ELÉTRICO POTÊNCIA 3 CV - MATERIAIS NA OPERAÇÃO. AF_05/2023</v>
          </cell>
          <cell r="D7144" t="str">
            <v>H</v>
          </cell>
          <cell r="E7144">
            <v>1.78</v>
          </cell>
          <cell r="F7144">
            <v>1.78</v>
          </cell>
        </row>
        <row r="7145">
          <cell r="B7145">
            <v>88387</v>
          </cell>
          <cell r="C7145" t="str">
            <v>MISTURADOR DE ARGAMASSA, EIXO HORIZONTAL, CAPACIDADE DE MISTURA 300 KG, MOTOR ELÉTRICO POTÊNCIA 5 CV - DEPRECIAÇÃO. AF_05/2023</v>
          </cell>
          <cell r="D7145" t="str">
            <v>H</v>
          </cell>
          <cell r="E7145">
            <v>0.92</v>
          </cell>
          <cell r="F7145">
            <v>0.92</v>
          </cell>
        </row>
        <row r="7146">
          <cell r="B7146">
            <v>88389</v>
          </cell>
          <cell r="C7146" t="str">
            <v>MISTURADOR DE ARGAMASSA, EIXO HORIZONTAL, CAPACIDADE DE MISTURA 300 KG, MOTOR ELÉTRICO POTÊNCIA 5 CV - JUROS. AF_05/2023</v>
          </cell>
          <cell r="D7146" t="str">
            <v>H</v>
          </cell>
          <cell r="E7146">
            <v>0.21</v>
          </cell>
          <cell r="F7146">
            <v>0.21</v>
          </cell>
        </row>
        <row r="7147">
          <cell r="B7147">
            <v>88390</v>
          </cell>
          <cell r="C7147" t="str">
            <v>MISTURADOR DE ARGAMASSA, EIXO HORIZONTAL, CAPACIDADE DE MISTURA 300 KG, MOTOR ELÉTRICO POTÊNCIA 5 CV - MANUTENÇÃO. AF_05/2023</v>
          </cell>
          <cell r="D7147" t="str">
            <v>H</v>
          </cell>
          <cell r="E7147">
            <v>1.01</v>
          </cell>
          <cell r="F7147">
            <v>1.01</v>
          </cell>
        </row>
        <row r="7148">
          <cell r="B7148">
            <v>88391</v>
          </cell>
          <cell r="C7148" t="str">
            <v>MISTURADOR DE ARGAMASSA, EIXO HORIZONTAL, CAPACIDADE DE MISTURA 300 KG, MOTOR ELÉTRICO POTÊNCIA 5 CV - MATERIAIS NA OPERAÇÃO. AF_05/2023</v>
          </cell>
          <cell r="D7148" t="str">
            <v>H</v>
          </cell>
          <cell r="E7148">
            <v>2.97</v>
          </cell>
          <cell r="F7148">
            <v>2.97</v>
          </cell>
        </row>
        <row r="7149">
          <cell r="B7149">
            <v>88394</v>
          </cell>
          <cell r="C7149" t="str">
            <v>MISTURADOR DE ARGAMASSA, EIXO HORIZONTAL, CAPACIDADE DE MISTURA 600 KG, MOTOR ELÉTRICO POTÊNCIA 7,5 CV - DEPRECIAÇÃO. AF_05/2023</v>
          </cell>
          <cell r="D7149" t="str">
            <v>H</v>
          </cell>
          <cell r="E7149">
            <v>1.1000000000000001</v>
          </cell>
          <cell r="F7149">
            <v>1.1000000000000001</v>
          </cell>
        </row>
        <row r="7150">
          <cell r="B7150">
            <v>88395</v>
          </cell>
          <cell r="C7150" t="str">
            <v>MISTURADOR DE ARGAMASSA, EIXO HORIZONTAL, CAPACIDADE DE MISTURA 600 KG, MOTOR ELÉTRICO POTÊNCIA 7,5 CV - JUROS. AF_05/2023</v>
          </cell>
          <cell r="D7150" t="str">
            <v>H</v>
          </cell>
          <cell r="E7150">
            <v>0.25</v>
          </cell>
          <cell r="F7150">
            <v>0.25</v>
          </cell>
        </row>
        <row r="7151">
          <cell r="B7151">
            <v>88396</v>
          </cell>
          <cell r="C7151" t="str">
            <v>MISTURADOR DE ARGAMASSA, EIXO HORIZONTAL, CAPACIDADE DE MISTURA 600 KG, MOTOR ELÉTRICO POTÊNCIA 7,5 CV - MANUTENÇÃO. AF_05/2023</v>
          </cell>
          <cell r="D7151" t="str">
            <v>H</v>
          </cell>
          <cell r="E7151">
            <v>1.2</v>
          </cell>
          <cell r="F7151">
            <v>1.2</v>
          </cell>
        </row>
        <row r="7152">
          <cell r="B7152">
            <v>88397</v>
          </cell>
          <cell r="C7152" t="str">
            <v>MISTURADOR DE ARGAMASSA, EIXO HORIZONTAL, CAPACIDADE DE MISTURA 600 KG, MOTOR ELÉTRICO POTÊNCIA 7,5 CV - MATERIAIS NA OPERAÇÃO. AF_05/2023</v>
          </cell>
          <cell r="D7152" t="str">
            <v>H</v>
          </cell>
          <cell r="E7152">
            <v>4.45</v>
          </cell>
          <cell r="F7152">
            <v>4.45</v>
          </cell>
        </row>
        <row r="7153">
          <cell r="B7153">
            <v>90633</v>
          </cell>
          <cell r="C7153" t="str">
            <v>MISTURADOR DUPLO HORIZONTAL DE ALTA TURBULÊNCIA, CAPACIDADE / VOLUME 2 X 500 LITROS, MOTORES ELÉTRICOS MÍNIMO 5 CV CADA, PARA NATA CIMENTO, ARGAMASSA E OUTROS - DEPRECIAÇÃO. AF_06/2015</v>
          </cell>
          <cell r="D7153" t="str">
            <v>H</v>
          </cell>
          <cell r="E7153">
            <v>4.37</v>
          </cell>
          <cell r="F7153">
            <v>4.37</v>
          </cell>
        </row>
        <row r="7154">
          <cell r="B7154">
            <v>90634</v>
          </cell>
          <cell r="C7154" t="str">
            <v>MISTURADOR DUPLO HORIZONTAL DE ALTA TURBULÊNCIA, CAPACIDADE / VOLUME 2 X 500 LITROS, MOTORES ELÉTRICOS MÍNIMO 5 CV CADA, PARA NATA CIMENTO, ARGAMASSA E OUTROS - JUROS. AF_06/2015</v>
          </cell>
          <cell r="D7154" t="str">
            <v>H</v>
          </cell>
          <cell r="E7154">
            <v>1.01</v>
          </cell>
          <cell r="F7154">
            <v>1.01</v>
          </cell>
        </row>
        <row r="7155">
          <cell r="B7155">
            <v>90635</v>
          </cell>
          <cell r="C7155" t="str">
            <v>MISTURADOR DUPLO HORIZONTAL DE ALTA TURBULÊNCIA, CAPACIDADE / VOLUME 2 X 500 LITROS, MOTORES ELÉTRICOS MÍNIMO 5 CV CADA, PARA NATA CIMENTO, ARGAMASSA E OUTROS - MANUTENÇÃO. AF_06/2015</v>
          </cell>
          <cell r="D7155" t="str">
            <v>H</v>
          </cell>
          <cell r="E7155">
            <v>4.78</v>
          </cell>
          <cell r="F7155">
            <v>4.78</v>
          </cell>
        </row>
        <row r="7156">
          <cell r="B7156">
            <v>90636</v>
          </cell>
          <cell r="C7156" t="str">
            <v>MISTURADOR DUPLO HORIZONTAL DE ALTA TURBULÊNCIA, CAPACIDADE / VOLUME 2 X 500 LITROS, MOTORES ELÉTRICOS MÍNIMO 5 CV CADA, PARA NATA CIMENTO, ARGAMASSA E OUTROS - MATERIAIS NA OPERAÇÃO. AF_06/2015</v>
          </cell>
          <cell r="D7156" t="str">
            <v>H</v>
          </cell>
          <cell r="E7156">
            <v>5.94</v>
          </cell>
          <cell r="F7156">
            <v>5.94</v>
          </cell>
        </row>
        <row r="7157">
          <cell r="B7157">
            <v>103238</v>
          </cell>
          <cell r="C7157" t="str">
            <v>MISTURADOR PARA PREPARO DE LAMA ESTABILIZANTE COM CAPACIDADE DE *4000* L, COM BOMBA CENTRÍFUGA 5,5 HP A 23,07 HP, PARA SISTEMA DE FURO DIRECIONAL - DEPRECIAÇÃO. AF_05/2023</v>
          </cell>
          <cell r="D7157" t="str">
            <v>H</v>
          </cell>
          <cell r="E7157">
            <v>0</v>
          </cell>
          <cell r="F7157">
            <v>0</v>
          </cell>
        </row>
        <row r="7158">
          <cell r="B7158">
            <v>103239</v>
          </cell>
          <cell r="C7158" t="str">
            <v>MISTURADOR PARA PREPARO DE LAMA ESTABILIZANTE COM CAPACIDADE DE *4000* L, COM BOMBA CENTRÍFUGA 5,5 HP A 23,07 HP, PARA SISTEMA DE FURO DIRECIONAL - JUROS. AF_05/2023</v>
          </cell>
          <cell r="D7158" t="str">
            <v>H</v>
          </cell>
          <cell r="E7158">
            <v>0</v>
          </cell>
          <cell r="F7158">
            <v>0</v>
          </cell>
        </row>
        <row r="7159">
          <cell r="B7159">
            <v>103240</v>
          </cell>
          <cell r="C7159" t="str">
            <v>MISTURADOR PARA PREPARO DE LAMA ESTABILIZANTE COM CAPACIDADE DE *4000* L, COM BOMBA CENTRÍFUGA 5,5 HP A 23,07 HP, PARA SISTEMA DE FURO DIRECIONAL - MANUTENÇÃO. AF_05/2023</v>
          </cell>
          <cell r="D7159" t="str">
            <v>H</v>
          </cell>
          <cell r="E7159">
            <v>0</v>
          </cell>
          <cell r="F7159">
            <v>0</v>
          </cell>
        </row>
        <row r="7160">
          <cell r="B7160">
            <v>103241</v>
          </cell>
          <cell r="C7160" t="str">
            <v>MISTURADOR PARA PREPARO DE LAMA ESTABILIZANTE COM CAPACIDADE DE *4000* L, COM BOMBA CENTRÍFUGA 5,5 HP A 23,07 HP, PARA SISTEMA DE FURO DIRECIONAL - MATERIAIS NA OPERAÇÃO. AF_05/2023</v>
          </cell>
          <cell r="D7160" t="str">
            <v>H</v>
          </cell>
          <cell r="E7160">
            <v>11.14</v>
          </cell>
          <cell r="F7160">
            <v>11.14</v>
          </cell>
        </row>
        <row r="7161">
          <cell r="B7161">
            <v>88853</v>
          </cell>
          <cell r="C7161" t="str">
            <v>MOTOBOMBA CENTRÍFUGA, MOTOR A GASOLINA, POTÊNCIA 5,42 HP, BOCAIS 1 1/2" X 1", DIÂMETRO ROTOR 143 MM HM/Q = 6 MCA / 16,8 M3/H A 38 MCA / 6,6 M3/H - DEPRECIAÇÃO. AF_06/2014</v>
          </cell>
          <cell r="D7161" t="str">
            <v>H</v>
          </cell>
          <cell r="E7161">
            <v>0.15</v>
          </cell>
          <cell r="F7161">
            <v>0.15</v>
          </cell>
        </row>
        <row r="7162">
          <cell r="B7162">
            <v>88854</v>
          </cell>
          <cell r="C7162" t="str">
            <v>MOTOBOMBA CENTRÍFUGA, MOTOR A GASOLINA, POTÊNCIA 5,42 HP, BOCAIS 1 1/2" X 1", DIÂMETRO ROTOR 143 MM HM/Q = 6 MCA / 16,8 M3/H A 38 MCA / 6,6 M3/H - JUROS. AF_06/2014</v>
          </cell>
          <cell r="D7162" t="str">
            <v>H</v>
          </cell>
          <cell r="E7162">
            <v>0.03</v>
          </cell>
          <cell r="F7162">
            <v>0.03</v>
          </cell>
        </row>
        <row r="7163">
          <cell r="B7163">
            <v>5692</v>
          </cell>
          <cell r="C7163" t="str">
            <v>MOTOBOMBA CENTRÍFUGA, MOTOR A GASOLINA, POTÊNCIA 5,42 HP, BOCAIS 1 1/2" X 1", DIÂMETRO ROTOR 143 MM HM/Q = 6 MCA / 16,8 M3/H A 38 MCA / 6,6 M3/H - MANUTENÇÃO. AF_06/2014</v>
          </cell>
          <cell r="D7163" t="str">
            <v>H</v>
          </cell>
          <cell r="E7163">
            <v>0.16</v>
          </cell>
          <cell r="F7163">
            <v>0.16</v>
          </cell>
        </row>
        <row r="7164">
          <cell r="B7164">
            <v>5693</v>
          </cell>
          <cell r="C7164" t="str">
            <v>MOTOBOMBA CENTRÍFUGA, MOTOR A GASOLINA, POTÊNCIA 5,42 HP, BOCAIS 1 1/2" X 1", DIÂMETRO ROTOR 143 MM HM/Q = 6 MCA / 16,8 M3/H A 38 MCA / 6,6 M3/H - MATERIAIS NA OPERAÇÃO. AF_06/2014</v>
          </cell>
          <cell r="D7164" t="str">
            <v>H</v>
          </cell>
          <cell r="E7164">
            <v>22.11</v>
          </cell>
          <cell r="F7164">
            <v>22.11</v>
          </cell>
        </row>
        <row r="7165">
          <cell r="B7165">
            <v>7044</v>
          </cell>
          <cell r="C7165" t="str">
            <v>MOTOBOMBA TRASH (PARA ÁGUA SUJA) AUTO ESCORVANTE, MOTOR GASOLINA DE 6,41 HP, DIÂMETROS DE SUCÇÃO X RECALQUE: 3" X 3", HM/Q = 10 MCA / 60 M3/H A 23 MCA / 0 M3/H - DEPRECIAÇÃO. AF_10/2014</v>
          </cell>
          <cell r="D7165" t="str">
            <v>H</v>
          </cell>
          <cell r="E7165">
            <v>0.18</v>
          </cell>
          <cell r="F7165">
            <v>0.18</v>
          </cell>
        </row>
        <row r="7166">
          <cell r="B7166">
            <v>7045</v>
          </cell>
          <cell r="C7166" t="str">
            <v>MOTOBOMBA TRASH (PARA ÁGUA SUJA) AUTO ESCORVANTE, MOTOR GASOLINA DE 6,41 HP, DIÂMETROS DE SUCÇÃO X RECALQUE: 3" X 3", HM/Q = 10 MCA / 60 M3/H A 23 MCA / 0 M3/H - JUROS. AF_10/2014</v>
          </cell>
          <cell r="D7166" t="str">
            <v>H</v>
          </cell>
          <cell r="E7166">
            <v>0.04</v>
          </cell>
          <cell r="F7166">
            <v>0.04</v>
          </cell>
        </row>
        <row r="7167">
          <cell r="B7167">
            <v>7046</v>
          </cell>
          <cell r="C7167" t="str">
            <v>MOTOBOMBA TRASH (PARA ÁGUA SUJA) AUTO ESCORVANTE, MOTOR GASOLINA DE 6,41 HP, DIÂMETROS DE SUCÇÃO X RECALQUE: 3" X 3", HM/Q = 10 MCA / 60 M3/H A 23 MCA / 0 M3/H - MANUTENÇÃO. AF_10/2014</v>
          </cell>
          <cell r="D7167" t="str">
            <v>H</v>
          </cell>
          <cell r="E7167">
            <v>0.2</v>
          </cell>
          <cell r="F7167">
            <v>0.2</v>
          </cell>
        </row>
        <row r="7168">
          <cell r="B7168">
            <v>7047</v>
          </cell>
          <cell r="C7168" t="str">
            <v>MOTOBOMBA TRASH (PARA ÁGUA SUJA) AUTO ESCORVANTE, MOTOR GASOLINA DE 6,41 HP, DIÂMETROS DE SUCÇÃO X RECALQUE: 3" X 3", HM/Q = 10 MCA / 60 M3/H A 23 MCA / 0 M3/H - MATERIAIS NA OPERAÇÃO. AF_10/2014</v>
          </cell>
          <cell r="D7168" t="str">
            <v>H</v>
          </cell>
          <cell r="E7168">
            <v>26.1</v>
          </cell>
          <cell r="F7168">
            <v>26.1</v>
          </cell>
        </row>
        <row r="7169">
          <cell r="B7169">
            <v>89228</v>
          </cell>
          <cell r="C7169" t="str">
            <v>MOTONIVELADORA POTÊNCIA BÁSICA LÍQUIDA (PRIMEIRA MARCHA) 125 HP, PESO BRUTO 13032 KG, LARGURA DA LÂMINA DE 3,7 M - DEPRECIAÇÃO. AF_06/2014</v>
          </cell>
          <cell r="D7169" t="str">
            <v>H</v>
          </cell>
          <cell r="E7169">
            <v>46.4</v>
          </cell>
          <cell r="F7169">
            <v>46.4</v>
          </cell>
        </row>
        <row r="7170">
          <cell r="B7170">
            <v>89229</v>
          </cell>
          <cell r="C7170" t="str">
            <v>MOTONIVELADORA POTÊNCIA BÁSICA LÍQUIDA (PRIMEIRA MARCHA) 125 HP, PESO BRUTO 13032 KG, LARGURA DA LÂMINA DE 3,7 M - JUROS. AF_06/2014</v>
          </cell>
          <cell r="D7170" t="str">
            <v>H</v>
          </cell>
          <cell r="E7170">
            <v>16.350000000000001</v>
          </cell>
          <cell r="F7170">
            <v>16.350000000000001</v>
          </cell>
        </row>
        <row r="7171">
          <cell r="B7171">
            <v>5779</v>
          </cell>
          <cell r="C7171" t="str">
            <v>MOTONIVELADORA POTÊNCIA BÁSICA LÍQUIDA (PRIMEIRA MARCHA) 125 HP, PESO BRUTO 13032 KG, LARGURA DA LÂMINA DE 3,7 M - MANUTENÇÃO. AF_06/2014</v>
          </cell>
          <cell r="D7171" t="str">
            <v>H</v>
          </cell>
          <cell r="E7171">
            <v>74.58</v>
          </cell>
          <cell r="F7171">
            <v>74.58</v>
          </cell>
        </row>
        <row r="7172">
          <cell r="B7172">
            <v>53849</v>
          </cell>
          <cell r="C7172" t="str">
            <v>MOTONIVELADORA POTÊNCIA BÁSICA LÍQUIDA (PRIMEIRA MARCHA) 125 HP, PESO BRUTO 13032 KG, LARGURA DA LÂMINA DE 3,7 M - MATERIAIS NA OPERAÇÃO. AF_06/2014</v>
          </cell>
          <cell r="D7172" t="str">
            <v>H</v>
          </cell>
          <cell r="E7172">
            <v>87.99</v>
          </cell>
          <cell r="F7172">
            <v>87.99</v>
          </cell>
        </row>
        <row r="7173">
          <cell r="B7173">
            <v>95129</v>
          </cell>
          <cell r="C7173" t="str">
            <v>MÁQUINA DEMARCADORA DE FAIXA DE TRÁFEGO À FRIO, AUTOPROPELIDA, POTÊNCIA 38 HP - DEPRECIAÇÃO. AF_07/2016</v>
          </cell>
          <cell r="D7173" t="str">
            <v>H</v>
          </cell>
          <cell r="E7173">
            <v>47.9</v>
          </cell>
          <cell r="F7173">
            <v>47.9</v>
          </cell>
        </row>
        <row r="7174">
          <cell r="B7174">
            <v>95130</v>
          </cell>
          <cell r="C7174" t="str">
            <v>MÁQUINA DEMARCADORA DE FAIXA DE TRÁFEGO À FRIO, AUTOPROPELIDA, POTÊNCIA 38 HP - JUROS. AF_07/2016</v>
          </cell>
          <cell r="D7174" t="str">
            <v>H</v>
          </cell>
          <cell r="E7174">
            <v>17.36</v>
          </cell>
          <cell r="F7174">
            <v>17.36</v>
          </cell>
        </row>
        <row r="7175">
          <cell r="B7175">
            <v>95131</v>
          </cell>
          <cell r="C7175" t="str">
            <v>MÁQUINA DEMARCADORA DE FAIXA DE TRÁFEGO À FRIO, AUTOPROPELIDA, POTÊNCIA 38 HP - MANUTENÇÃO. AF_07/2016</v>
          </cell>
          <cell r="D7175" t="str">
            <v>H</v>
          </cell>
          <cell r="E7175">
            <v>56.38</v>
          </cell>
          <cell r="F7175">
            <v>56.38</v>
          </cell>
        </row>
        <row r="7176">
          <cell r="B7176">
            <v>95132</v>
          </cell>
          <cell r="C7176" t="str">
            <v>MÁQUINA DEMARCADORA DE FAIXA DE TRÁFEGO À FRIO, AUTOPROPELIDA, POTÊNCIA 38 HP - MATERIAIS NA OPERAÇÃO. AF_07/2016</v>
          </cell>
          <cell r="D7176" t="str">
            <v>H</v>
          </cell>
          <cell r="E7176">
            <v>33.9</v>
          </cell>
          <cell r="F7176">
            <v>33.9</v>
          </cell>
        </row>
        <row r="7177">
          <cell r="B7177">
            <v>102982</v>
          </cell>
          <cell r="C7177" t="str">
            <v>MÁQUINA DEMARCADORA DE FAIXA DE TRÁFEGO À FRIO, TRAÇÃO MANUAL, 4 CV, PRESSÃO MAX 3300 PSI, TANQUE 20 L - DEPRECIAÇÃO. AF_06/2021</v>
          </cell>
          <cell r="D7177" t="str">
            <v>H</v>
          </cell>
          <cell r="E7177">
            <v>0</v>
          </cell>
          <cell r="F7177">
            <v>0</v>
          </cell>
        </row>
        <row r="7178">
          <cell r="B7178">
            <v>102983</v>
          </cell>
          <cell r="C7178" t="str">
            <v>MÁQUINA DEMARCADORA DE FAIXA DE TRÁFEGO À FRIO, TRAÇÃO MANUAL, 4 CV, PRESSÃO MAX 3300 PSI, TANQUE 20 L - JUROS. AF_06/2021</v>
          </cell>
          <cell r="D7178" t="str">
            <v>H</v>
          </cell>
          <cell r="E7178">
            <v>0</v>
          </cell>
          <cell r="F7178">
            <v>0</v>
          </cell>
        </row>
        <row r="7179">
          <cell r="B7179">
            <v>102984</v>
          </cell>
          <cell r="C7179" t="str">
            <v>MÁQUINA DEMARCADORA DE FAIXA DE TRÁFEGO À FRIO, TRAÇÃO MANUAL, 4 CV, PRESSÃO MAX 3300 PSI, TANQUE 20 L - MANUTENÇÃO. AF_06/2021</v>
          </cell>
          <cell r="D7179" t="str">
            <v>H</v>
          </cell>
          <cell r="E7179">
            <v>0</v>
          </cell>
          <cell r="F7179">
            <v>0</v>
          </cell>
        </row>
        <row r="7180">
          <cell r="B7180">
            <v>102985</v>
          </cell>
          <cell r="C7180" t="str">
            <v>MÁQUINA DEMARCADORA DE FAIXA DE TRÁFEGO À FRIO, TRAÇÃO MANUAL, 4 CV, PRESSÃO MAX 3300 PSI, TANQUE 20 L - MATERIAIS NA OPERAÇÃO. AF_06/2021</v>
          </cell>
          <cell r="D7180" t="str">
            <v>H</v>
          </cell>
          <cell r="E7180">
            <v>15.72</v>
          </cell>
          <cell r="F7180">
            <v>15.72</v>
          </cell>
        </row>
        <row r="7181">
          <cell r="B7181">
            <v>92956</v>
          </cell>
          <cell r="C7181" t="str">
            <v>MÁQUINA EXTRUSORA DE CONCRETO PARA GUIAS E SARJETAS, MOTOR A DIESEL, POTÊNCIA 14 CV - DEPRECIAÇÃO. AF_12/2015</v>
          </cell>
          <cell r="D7181" t="str">
            <v>H</v>
          </cell>
          <cell r="E7181">
            <v>4.26</v>
          </cell>
          <cell r="F7181">
            <v>4.26</v>
          </cell>
        </row>
        <row r="7182">
          <cell r="B7182">
            <v>92957</v>
          </cell>
          <cell r="C7182" t="str">
            <v>MÁQUINA EXTRUSORA DE CONCRETO PARA GUIAS E SARJETAS, MOTOR A DIESEL, POTÊNCIA 14 CV - JUROS. AF_12/2015</v>
          </cell>
          <cell r="D7182" t="str">
            <v>H</v>
          </cell>
          <cell r="E7182">
            <v>0.98</v>
          </cell>
          <cell r="F7182">
            <v>0.98</v>
          </cell>
        </row>
        <row r="7183">
          <cell r="B7183">
            <v>92958</v>
          </cell>
          <cell r="C7183" t="str">
            <v>MÁQUINA EXTRUSORA DE CONCRETO PARA GUIAS E SARJETAS, MOTOR A DIESEL, POTÊNCIA 14 CV - MANUTENÇÃO. AF_12/2015</v>
          </cell>
          <cell r="D7183" t="str">
            <v>H</v>
          </cell>
          <cell r="E7183">
            <v>4.66</v>
          </cell>
          <cell r="F7183">
            <v>4.66</v>
          </cell>
        </row>
        <row r="7184">
          <cell r="B7184">
            <v>92959</v>
          </cell>
          <cell r="C7184" t="str">
            <v>MÁQUINA EXTRUSORA DE CONCRETO PARA GUIAS E SARJETAS, MOTOR A DIESEL, POTÊNCIA 14 CV - MATERIAIS NA OPERAÇÃO. AF_12/2015</v>
          </cell>
          <cell r="D7184" t="str">
            <v>H</v>
          </cell>
          <cell r="E7184">
            <v>9.74</v>
          </cell>
          <cell r="F7184">
            <v>9.74</v>
          </cell>
        </row>
        <row r="7185">
          <cell r="B7185">
            <v>102858</v>
          </cell>
          <cell r="C7185" t="str">
            <v>MÁQUINA FORMER DOBRAS DIVERSAS: 220V/380V TRIFÁSICO OU MONOFÁSICO, CAPACIDADE 0,5-1,27MM, MOTOR 2CV - DEPRECIAÇÃO. AF_05/2023</v>
          </cell>
          <cell r="D7185" t="str">
            <v>H</v>
          </cell>
          <cell r="E7185">
            <v>0</v>
          </cell>
          <cell r="F7185">
            <v>0</v>
          </cell>
        </row>
        <row r="7186">
          <cell r="B7186">
            <v>102859</v>
          </cell>
          <cell r="C7186" t="str">
            <v>MÁQUINA FORMER DOBRAS DIVERSAS: 220V/380V TRIFÁSICO OU MONOFÁSICO, CAPACIDADE 0,5-1,27MM, MOTOR 2CV - JUROS. AF_05/2023</v>
          </cell>
          <cell r="D7186" t="str">
            <v>H</v>
          </cell>
          <cell r="E7186">
            <v>0</v>
          </cell>
          <cell r="F7186">
            <v>0</v>
          </cell>
        </row>
        <row r="7187">
          <cell r="B7187">
            <v>102860</v>
          </cell>
          <cell r="C7187" t="str">
            <v>MÁQUINA FORMER DOBRAS DIVERSAS: 220V/380V TRIFÁSICO OU MONOFÁSICO, CAPACIDADE 0,5-1,27MM, MOTOR 2CV - MANUTENÇÃO. AF_05/2023</v>
          </cell>
          <cell r="D7187" t="str">
            <v>H</v>
          </cell>
          <cell r="E7187">
            <v>0</v>
          </cell>
          <cell r="F7187">
            <v>0</v>
          </cell>
        </row>
        <row r="7188">
          <cell r="B7188">
            <v>102861</v>
          </cell>
          <cell r="C7188" t="str">
            <v>MÁQUINA FORMER DOBRAS DIVERSAS: 220V/380V TRIFÁSICO OU MONOFÁSICO, CAPACIDADE 0,5-1,27MM, MOTOR 2CV - MATERIAIS NA OPERAÇÃO. AF_05/2023</v>
          </cell>
          <cell r="D7188" t="str">
            <v>H</v>
          </cell>
          <cell r="E7188">
            <v>1.18</v>
          </cell>
          <cell r="F7188">
            <v>1.18</v>
          </cell>
        </row>
        <row r="7189">
          <cell r="B7189">
            <v>93404</v>
          </cell>
          <cell r="C7189" t="str">
            <v>MÁQUINA JATO DE PRESSAO PORTÁTIL, CAMARA DE 1 SAIDA, CAPACIDADE 280 L, DIAMETRO 670 MM, BICO DE JATO CURTO VENTURI DE 5/16", MANGUEIRA DE 1" COM COMPRESSOR DE AR REBOCÁVEL 189 PCM E MOTOR DIESEL 63 CV - DEPRECIAÇÃO. AF_05/2023</v>
          </cell>
          <cell r="D7189" t="str">
            <v>H</v>
          </cell>
          <cell r="E7189">
            <v>7.33</v>
          </cell>
          <cell r="F7189">
            <v>7.33</v>
          </cell>
        </row>
        <row r="7190">
          <cell r="B7190">
            <v>93405</v>
          </cell>
          <cell r="C7190" t="str">
            <v>MÁQUINA JATO DE PRESSAO PORTÁTIL, CAMARA DE 1 SAIDA, CAPACIDADE 280 L, DIAMETRO 670 MM, BICO DE JATO CURTO VENTURI DE 5/16", MANGUEIRA DE 1" COM COMPRESSOR DE AR REBOCÁVEL 189 PCM E MOTOR DIESEL 63 CV - JUROS. AF_05/2023</v>
          </cell>
          <cell r="D7190" t="str">
            <v>H</v>
          </cell>
          <cell r="E7190">
            <v>1.87</v>
          </cell>
          <cell r="F7190">
            <v>1.87</v>
          </cell>
        </row>
        <row r="7191">
          <cell r="B7191">
            <v>93406</v>
          </cell>
          <cell r="C7191" t="str">
            <v>MÁQUINA JATO DE PRESSAO PORTÁTIL, CAMARA DE 1 SAIDA, CAPACIDADE 280 L, DIAMETRO 670 MM, BICO DE JATO CURTO VENTURI DE 5/16", MANGUEIRA DE 1" COM COMPRESSOR DE AR REBOCÁVEL 189 PCM E MOTOR DIESEL 63 CV - MANUTENÇÃO. AF_05/2023</v>
          </cell>
          <cell r="D7191" t="str">
            <v>H</v>
          </cell>
          <cell r="E7191">
            <v>8.8000000000000007</v>
          </cell>
          <cell r="F7191">
            <v>8.8000000000000007</v>
          </cell>
        </row>
        <row r="7192">
          <cell r="B7192">
            <v>93407</v>
          </cell>
          <cell r="C7192" t="str">
            <v>MÁQUINA JATO DE PRESSAO PORTÁTIL, CAMARA DE 1 SAIDA, CAPACIDADE 280 L, DIAMETRO 670 MM, BICO DE JATO CURTO VENTURI DE 5/16", MANGUEIRA DE 1" COM COMPRESSOR DE AR REBOCÁVEL 189 PCM E MOTOR DIESEL 63 CV - MATERIAIS NA OPERAÇÃO. AF_05/2023</v>
          </cell>
          <cell r="D7192" t="str">
            <v>H</v>
          </cell>
          <cell r="E7192">
            <v>49.56</v>
          </cell>
          <cell r="F7192">
            <v>49.56</v>
          </cell>
        </row>
        <row r="7193">
          <cell r="B7193">
            <v>102936</v>
          </cell>
          <cell r="C7193" t="str">
            <v>MÁQUINA METALEIRA UNIVERSAL MODELO IW 110/180 BTD - DEPRECIAÇÃO. AF_05/2023</v>
          </cell>
          <cell r="D7193" t="str">
            <v>H</v>
          </cell>
          <cell r="E7193">
            <v>0</v>
          </cell>
          <cell r="F7193">
            <v>0</v>
          </cell>
        </row>
        <row r="7194">
          <cell r="B7194">
            <v>102937</v>
          </cell>
          <cell r="C7194" t="str">
            <v>MÁQUINA METALEIRA UNIVERSAL MODELO IW 110/180 BTD - JUROS. AF_05/2023</v>
          </cell>
          <cell r="D7194" t="str">
            <v>H</v>
          </cell>
          <cell r="E7194">
            <v>0</v>
          </cell>
          <cell r="F7194">
            <v>0</v>
          </cell>
        </row>
        <row r="7195">
          <cell r="B7195">
            <v>102938</v>
          </cell>
          <cell r="C7195" t="str">
            <v>MÁQUINA METALEIRA UNIVERSAL MODELO IW 110/180 BTD - MANUTENÇÃO. AF_05/2023</v>
          </cell>
          <cell r="D7195" t="str">
            <v>H</v>
          </cell>
          <cell r="E7195">
            <v>0</v>
          </cell>
          <cell r="F7195">
            <v>0</v>
          </cell>
        </row>
        <row r="7196">
          <cell r="B7196">
            <v>102939</v>
          </cell>
          <cell r="C7196" t="str">
            <v>MÁQUINA METALEIRA UNIVERSAL MODELO IW 110/180 BTD - MATERIAIS NA OPERAÇÃO. AF_05/2023</v>
          </cell>
          <cell r="D7196" t="str">
            <v>H</v>
          </cell>
          <cell r="E7196">
            <v>8.8800000000000008</v>
          </cell>
          <cell r="F7196">
            <v>8.8800000000000008</v>
          </cell>
        </row>
        <row r="7197">
          <cell r="B7197">
            <v>103159</v>
          </cell>
          <cell r="C7197" t="str">
            <v>MÁQUINA PARA SOLDA POR ELETROFUSÃO PARA TUBOS DE POLIETILENO DE ALTA DENSIDADE (PEAD) COM DIÂMETRO EXTERNO DE 20 A 1600 MM, POTÊNCIA DE 3500 W - DEPRECIAÇÃO. AF_05/2023</v>
          </cell>
          <cell r="D7197" t="str">
            <v>H</v>
          </cell>
          <cell r="E7197">
            <v>0</v>
          </cell>
          <cell r="F7197">
            <v>0</v>
          </cell>
        </row>
        <row r="7198">
          <cell r="B7198">
            <v>103160</v>
          </cell>
          <cell r="C7198" t="str">
            <v>MÁQUINA PARA SOLDA POR ELETROFUSÃO PARA TUBOS DE POLIETILENO DE ALTA DENSIDADE (PEAD) COM DIÂMETRO EXTERNO DE 20 A 1600 MM, POTÊNCIA DE 3500 W - JUROS. AF_05/2023</v>
          </cell>
          <cell r="D7198" t="str">
            <v>H</v>
          </cell>
          <cell r="E7198">
            <v>0</v>
          </cell>
          <cell r="F7198">
            <v>0</v>
          </cell>
        </row>
        <row r="7199">
          <cell r="B7199">
            <v>103161</v>
          </cell>
          <cell r="C7199" t="str">
            <v>MÁQUINA PARA SOLDA POR ELETROFUSÃO PARA TUBOS DE POLIETILENO DE ALTA DENSIDADE (PEAD) COM DIÂMETRO EXTERNO DE 20 A 1600 MM, POTÊNCIA DE 3500 W - MANUTENÇÃO. AF_05/2023</v>
          </cell>
          <cell r="D7199" t="str">
            <v>H</v>
          </cell>
          <cell r="E7199">
            <v>0</v>
          </cell>
          <cell r="F7199">
            <v>0</v>
          </cell>
        </row>
        <row r="7200">
          <cell r="B7200">
            <v>103162</v>
          </cell>
          <cell r="C7200" t="str">
            <v>MÁQUINA PARA SOLDA POR ELETROFUSÃO PARA TUBOS DE POLIETILENO DE ALTA DENSIDADE (PEAD) COM DIÂMETRO EXTERNO DE 20 A 1600 MM, POTÊNCIA DE 3500 W - MATERIAIS NA OPERAÇÃO. AF_05/2023</v>
          </cell>
          <cell r="D7200" t="str">
            <v>H</v>
          </cell>
          <cell r="E7200">
            <v>0.63</v>
          </cell>
          <cell r="F7200">
            <v>0.63</v>
          </cell>
        </row>
        <row r="7201">
          <cell r="B7201">
            <v>103153</v>
          </cell>
          <cell r="C7201" t="str">
            <v>MÁQUINA PARA SOLDA POR ELETROFUSÃO PARA TUBOS DE POLIETILENO DE ALTA DENSIDADE (PEAD) COM DIÂMETRO EXTERNO DE 20 A 800 MM, POTÊNCIA ENTRE 2750 E 3000 W - DEPRECIAÇÃO. AF_05/2023</v>
          </cell>
          <cell r="D7201" t="str">
            <v>H</v>
          </cell>
          <cell r="E7201">
            <v>0</v>
          </cell>
          <cell r="F7201">
            <v>0</v>
          </cell>
        </row>
        <row r="7202">
          <cell r="B7202">
            <v>103154</v>
          </cell>
          <cell r="C7202" t="str">
            <v>MÁQUINA PARA SOLDA POR ELETROFUSÃO PARA TUBOS DE POLIETILENO DE ALTA DENSIDADE (PEAD) COM DIÂMETRO EXTERNO DE 20 A 800 MM, POTÊNCIA ENTRE 2750 E 3000 W - JUROS. AF_05/2023</v>
          </cell>
          <cell r="D7202" t="str">
            <v>H</v>
          </cell>
          <cell r="E7202">
            <v>0</v>
          </cell>
          <cell r="F7202">
            <v>0</v>
          </cell>
        </row>
        <row r="7203">
          <cell r="B7203">
            <v>103155</v>
          </cell>
          <cell r="C7203" t="str">
            <v>MÁQUINA PARA SOLDA POR ELETROFUSÃO PARA TUBOS DE POLIETILENO DE ALTA DENSIDADE (PEAD) COM DIÂMETRO EXTERNO DE 20 A 800 MM, POTÊNCIA ENTRE 2750 E 3000 W - MANUTENÇÃO. AF_05/2023</v>
          </cell>
          <cell r="D7203" t="str">
            <v>H</v>
          </cell>
          <cell r="E7203">
            <v>0</v>
          </cell>
          <cell r="F7203">
            <v>0</v>
          </cell>
        </row>
        <row r="7204">
          <cell r="B7204">
            <v>103156</v>
          </cell>
          <cell r="C7204" t="str">
            <v>MÁQUINA PARA SOLDA POR ELETROFUSÃO PARA TUBOS DE POLIETILENO DE ALTA DENSIDADE (PEAD) COM DIÂMETRO EXTERNO DE 20 A 800 MM, POTÊNCIA ENTRE 2750 E 3000 W - MATERIAIS NA OPERAÇÃO. AF_05/2023</v>
          </cell>
          <cell r="D7204" t="str">
            <v>H</v>
          </cell>
          <cell r="E7204">
            <v>2.2599999999999998</v>
          </cell>
          <cell r="F7204">
            <v>2.2599999999999998</v>
          </cell>
        </row>
        <row r="7205">
          <cell r="B7205">
            <v>103171</v>
          </cell>
          <cell r="C7205" t="str">
            <v>MÁQUINA PARA SOLDA POR TERMOFUSÃO PARA TUBOS DE POLIETILENO DE ALTA DENSIDADE (PEAD) COM DIÂMETRO EXTERNO DE 315 A 630 MM, POTÊNCIA ENTRE 8000 E 12350 W - DEPRECIAÇÃO. AF_05/2023</v>
          </cell>
          <cell r="D7205" t="str">
            <v>H</v>
          </cell>
          <cell r="E7205">
            <v>0</v>
          </cell>
          <cell r="F7205">
            <v>0</v>
          </cell>
        </row>
        <row r="7206">
          <cell r="B7206">
            <v>103172</v>
          </cell>
          <cell r="C7206" t="str">
            <v>MÁQUINA PARA SOLDA POR TERMOFUSÃO PARA TUBOS DE POLIETILENO DE ALTA DENSIDADE (PEAD) COM DIÂMETRO EXTERNO DE 315 A 630 MM, POTÊNCIA ENTRE 8000 E 12350 W - JUROS. AF_05/2023</v>
          </cell>
          <cell r="D7206" t="str">
            <v>H</v>
          </cell>
          <cell r="E7206">
            <v>0</v>
          </cell>
          <cell r="F7206">
            <v>0</v>
          </cell>
        </row>
        <row r="7207">
          <cell r="B7207">
            <v>103173</v>
          </cell>
          <cell r="C7207" t="str">
            <v>MÁQUINA PARA SOLDA POR TERMOFUSÃO PARA TUBOS DE POLIETILENO DE ALTA DENSIDADE (PEAD) COM DIÂMETRO EXTERNO DE 315 A 630 MM, POTÊNCIA ENTRE 8000 E 12350 W - MANUTENÇÃO. AF_05/2023</v>
          </cell>
          <cell r="D7207" t="str">
            <v>H</v>
          </cell>
          <cell r="E7207">
            <v>0</v>
          </cell>
          <cell r="F7207">
            <v>0</v>
          </cell>
        </row>
        <row r="7208">
          <cell r="B7208">
            <v>103174</v>
          </cell>
          <cell r="C7208" t="str">
            <v>MÁQUINA PARA SOLDA POR TERMOFUSÃO PARA TUBOS DE POLIETILENO DE ALTA DENSIDADE (PEAD) COM DIÂMETRO EXTERNO DE 315 A 630 MM, POTÊNCIA ENTRE 8000 E 12350 W - MATERIAIS NA OPERAÇÃO. AF_05/2023</v>
          </cell>
          <cell r="D7208" t="str">
            <v>H</v>
          </cell>
          <cell r="E7208">
            <v>1.8</v>
          </cell>
          <cell r="F7208">
            <v>1.8</v>
          </cell>
        </row>
        <row r="7209">
          <cell r="B7209">
            <v>103177</v>
          </cell>
          <cell r="C7209" t="str">
            <v>MÁQUINA PARA SOLDA POR TERMOFUSÃO PARA TUBOS DE POLIETILENO DE ALTA DENSIDADE (PEAD) COM DIÂMETRO EXTERNO DE 710 A 1200 MM, POTÊNCIA ENTRE 16000 E 29500 W - DEPRECIAÇÃO. AF_05/2023</v>
          </cell>
          <cell r="D7209" t="str">
            <v>H</v>
          </cell>
          <cell r="E7209">
            <v>0</v>
          </cell>
          <cell r="F7209">
            <v>0</v>
          </cell>
        </row>
        <row r="7210">
          <cell r="B7210">
            <v>103178</v>
          </cell>
          <cell r="C7210" t="str">
            <v>MÁQUINA PARA SOLDA POR TERMOFUSÃO PARA TUBOS DE POLIETILENO DE ALTA DENSIDADE (PEAD) COM DIÂMETRO EXTERNO DE 710 A 1200 MM, POTÊNCIA ENTRE 16000 E 29500 W - JUROS. AF_05/2023</v>
          </cell>
          <cell r="D7210" t="str">
            <v>H</v>
          </cell>
          <cell r="E7210">
            <v>0</v>
          </cell>
          <cell r="F7210">
            <v>0</v>
          </cell>
        </row>
        <row r="7211">
          <cell r="B7211">
            <v>103179</v>
          </cell>
          <cell r="C7211" t="str">
            <v>MÁQUINA PARA SOLDA POR TERMOFUSÃO PARA TUBOS DE POLIETILENO DE ALTA DENSIDADE (PEAD) COM DIÂMETRO EXTERNO DE 710 A 1200 MM, POTÊNCIA ENTRE 16000 E 29500 W - MANUTENÇÃO. AF_05/2023</v>
          </cell>
          <cell r="D7211" t="str">
            <v>H</v>
          </cell>
          <cell r="E7211">
            <v>0</v>
          </cell>
          <cell r="F7211">
            <v>0</v>
          </cell>
        </row>
        <row r="7212">
          <cell r="B7212">
            <v>103180</v>
          </cell>
          <cell r="C7212" t="str">
            <v>MÁQUINA PARA SOLDA POR TERMOFUSÃO PARA TUBOS DE POLIETILENO DE ALTA DENSIDADE (PEAD) COM DIÂMETRO EXTERNO DE 710 A 1200 MM, POTÊNCIA ENTRE 16000 E 29500 W - MATERIAIS NA OPERAÇÃO. AF_05/2023</v>
          </cell>
          <cell r="D7212" t="str">
            <v>H</v>
          </cell>
          <cell r="E7212">
            <v>4.1500000000000004</v>
          </cell>
          <cell r="F7212">
            <v>4.1500000000000004</v>
          </cell>
        </row>
        <row r="7213">
          <cell r="B7213">
            <v>103165</v>
          </cell>
          <cell r="C7213" t="str">
            <v>MÁQUINA PARA SOLDA POR TERMOFUSÃO PARA TUBOS DE POLIETILENO DE ALTA DENSIDADE (PEAD) COM DIÂMETRO EXTERNO DE 90 A 315 MM, POTÊNCIA ENTRE 2500 E 5350 W - DEPRECIAÇÃO. AF_05/2023</v>
          </cell>
          <cell r="D7213" t="str">
            <v>H</v>
          </cell>
          <cell r="E7213">
            <v>0</v>
          </cell>
          <cell r="F7213">
            <v>0</v>
          </cell>
        </row>
        <row r="7214">
          <cell r="B7214">
            <v>103166</v>
          </cell>
          <cell r="C7214" t="str">
            <v>MÁQUINA PARA SOLDA POR TERMOFUSÃO PARA TUBOS DE POLIETILENO DE ALTA DENSIDADE (PEAD) COM DIÂMETRO EXTERNO DE 90 A 315 MM, POTÊNCIA ENTRE 2500 E 5350 W - JUROS. AF_05/2023</v>
          </cell>
          <cell r="D7214" t="str">
            <v>H</v>
          </cell>
          <cell r="E7214">
            <v>0</v>
          </cell>
          <cell r="F7214">
            <v>0</v>
          </cell>
        </row>
        <row r="7215">
          <cell r="B7215">
            <v>103167</v>
          </cell>
          <cell r="C7215" t="str">
            <v>MÁQUINA PARA SOLDA POR TERMOFUSÃO PARA TUBOS DE POLIETILENO DE ALTA DENSIDADE (PEAD) COM DIÂMETRO EXTERNO DE 90 A 315 MM, POTÊNCIA ENTRE 2500 E 5350 W - MANUTENÇÃO. AF_05/2023</v>
          </cell>
          <cell r="D7215" t="str">
            <v>H</v>
          </cell>
          <cell r="E7215">
            <v>0</v>
          </cell>
          <cell r="F7215">
            <v>0</v>
          </cell>
        </row>
        <row r="7216">
          <cell r="B7216">
            <v>103168</v>
          </cell>
          <cell r="C7216" t="str">
            <v>MÁQUINA PARA SOLDA POR TERMOFUSÃO PARA TUBOS DE POLIETILENO DE ALTA DENSIDADE (PEAD) COM DIÂMETRO EXTERNO DE 90 A 315 MM, POTÊNCIA ENTRE 2500 E 5350 W - MATERIAIS NA OPERAÇÃO. AF_05/2023</v>
          </cell>
          <cell r="D7216" t="str">
            <v>H</v>
          </cell>
          <cell r="E7216">
            <v>0.72</v>
          </cell>
          <cell r="F7216">
            <v>0.72</v>
          </cell>
        </row>
        <row r="7217">
          <cell r="B7217">
            <v>102864</v>
          </cell>
          <cell r="C7217" t="str">
            <v>MÁQUINA SOLDA ARCO COM PISTOLA DE SOLDAGEM PARA STUD BOLT DE 5 MM A 22 MM - DEPRECIAÇÃO. AF_05/2023</v>
          </cell>
          <cell r="D7217" t="str">
            <v>H</v>
          </cell>
          <cell r="E7217">
            <v>0</v>
          </cell>
          <cell r="F7217">
            <v>0</v>
          </cell>
        </row>
        <row r="7218">
          <cell r="B7218">
            <v>102865</v>
          </cell>
          <cell r="C7218" t="str">
            <v>MÁQUINA SOLDA ARCO COM PISTOLA DE SOLDAGEM PARA STUD BOLT DE 5 MM A 22 MM - JUROS. AF_05/2023</v>
          </cell>
          <cell r="D7218" t="str">
            <v>H</v>
          </cell>
          <cell r="E7218">
            <v>0</v>
          </cell>
          <cell r="F7218">
            <v>0</v>
          </cell>
        </row>
        <row r="7219">
          <cell r="B7219">
            <v>102866</v>
          </cell>
          <cell r="C7219" t="str">
            <v>MÁQUINA SOLDA ARCO COM PISTOLA DE SOLDAGEM PARA STUD BOLT DE 5 MM A 22 MM - MANUTENÇÃO. AF_05/2023</v>
          </cell>
          <cell r="D7219" t="str">
            <v>H</v>
          </cell>
          <cell r="E7219">
            <v>0</v>
          </cell>
          <cell r="F7219">
            <v>0</v>
          </cell>
        </row>
        <row r="7220">
          <cell r="B7220">
            <v>102867</v>
          </cell>
          <cell r="C7220" t="str">
            <v>MÁQUINA SOLDA ARCO COM PISTOLA DE SOLDAGEM PARA STUD BOLT DE 5 MM A 22 MM - MATERIAIS NA OPERAÇÃO. AF_05/2023</v>
          </cell>
          <cell r="D7220" t="str">
            <v>H</v>
          </cell>
          <cell r="E7220">
            <v>0.64</v>
          </cell>
          <cell r="F7220">
            <v>0.64</v>
          </cell>
        </row>
        <row r="7221">
          <cell r="B7221">
            <v>92108</v>
          </cell>
          <cell r="C7221" t="str">
            <v>PENEIRA ROTATIVA COM MOTOR ELÉTRICO TRIFÁSICO DE 2 CV, CILINDRO DE 1 M X 0,60 M, COM FUROS DE 3,17 MM - DEPRECIAÇÃO. AF_05/2023</v>
          </cell>
          <cell r="D7221" t="str">
            <v>H</v>
          </cell>
          <cell r="E7221">
            <v>1.02</v>
          </cell>
          <cell r="F7221">
            <v>1.02</v>
          </cell>
        </row>
        <row r="7222">
          <cell r="B7222">
            <v>92109</v>
          </cell>
          <cell r="C7222" t="str">
            <v>PENEIRA ROTATIVA COM MOTOR ELÉTRICO TRIFÁSICO DE 2 CV, CILINDRO DE 1 M X 0,60 M, COM FUROS DE 3,17 MM - JUROS. AF_05/2023</v>
          </cell>
          <cell r="D7222" t="str">
            <v>H</v>
          </cell>
          <cell r="E7222">
            <v>0.23</v>
          </cell>
          <cell r="F7222">
            <v>0.23</v>
          </cell>
        </row>
        <row r="7223">
          <cell r="B7223">
            <v>92110</v>
          </cell>
          <cell r="C7223" t="str">
            <v>PENEIRA ROTATIVA COM MOTOR ELÉTRICO TRIFÁSICO DE 2 CV, CILINDRO DE 1 M X 0,60 M, COM FUROS DE 3,17 MM - MANUTENÇÃO. AF_05/2023</v>
          </cell>
          <cell r="D7223" t="str">
            <v>H</v>
          </cell>
          <cell r="E7223">
            <v>1.27</v>
          </cell>
          <cell r="F7223">
            <v>1.27</v>
          </cell>
        </row>
        <row r="7224">
          <cell r="B7224">
            <v>92111</v>
          </cell>
          <cell r="C7224" t="str">
            <v>PENEIRA ROTATIVA COM MOTOR ELÉTRICO TRIFÁSICO DE 2 CV, CILINDRO DE 1 M X 0,60 M, COM FUROS DE 3,17 MM - MATERIAIS NA OPERAÇÃO. AF_05/2023</v>
          </cell>
          <cell r="D7224" t="str">
            <v>H</v>
          </cell>
          <cell r="E7224">
            <v>1.18</v>
          </cell>
          <cell r="F7224">
            <v>1.18</v>
          </cell>
        </row>
        <row r="7225">
          <cell r="B7225">
            <v>90670</v>
          </cell>
          <cell r="C7225" t="str">
            <v>PERFURATRIZ COM TORRE METÁLICA PARA EXECUÇÃO DE ESTACA HÉLICE CONTÍNUA, PROFUNDIDADE MÁXIMA DE 30 M, DIÂMETRO MÁXIMO DE 800 MM, POTÊNCIA INSTALADA DE 268 HP, MESA ROTATIVA COM TORQUE MÁXIMO DE 170 KNM - DEPRECIAÇÃO. AF_06/2015</v>
          </cell>
          <cell r="D7225" t="str">
            <v>H</v>
          </cell>
          <cell r="E7225">
            <v>256.41000000000003</v>
          </cell>
          <cell r="F7225">
            <v>256.41000000000003</v>
          </cell>
        </row>
        <row r="7226">
          <cell r="B7226">
            <v>90671</v>
          </cell>
          <cell r="C7226" t="str">
            <v>PERFURATRIZ COM TORRE METÁLICA PARA EXECUÇÃO DE ESTACA HÉLICE CONTÍNUA, PROFUNDIDADE MÁXIMA DE 30 M, DIÂMETRO MÁXIMO DE 800 MM, POTÊNCIA INSTALADA DE 268 HP, MESA ROTATIVA COM TORQUE MÁXIMO DE 170 KNM - JUROS. AF_06/2015</v>
          </cell>
          <cell r="D7226" t="str">
            <v>H</v>
          </cell>
          <cell r="E7226">
            <v>68.790000000000006</v>
          </cell>
          <cell r="F7226">
            <v>68.790000000000006</v>
          </cell>
        </row>
        <row r="7227">
          <cell r="B7227">
            <v>90672</v>
          </cell>
          <cell r="C7227" t="str">
            <v>PERFURATRIZ COM TORRE METÁLICA PARA EXECUÇÃO DE ESTACA HÉLICE CONTÍNUA, PROFUNDIDADE MÁXIMA DE 30 M, DIÂMETRO MÁXIMO DE 800 MM, POTÊNCIA INSTALADA DE 268 HP, MESA ROTATIVA COM TORQUE MÁXIMO DE 170 KNM - MANUTENÇÃO. AF_06/2015</v>
          </cell>
          <cell r="D7227" t="str">
            <v>H</v>
          </cell>
          <cell r="E7227">
            <v>320.88</v>
          </cell>
          <cell r="F7227">
            <v>320.88</v>
          </cell>
        </row>
        <row r="7228">
          <cell r="B7228">
            <v>90673</v>
          </cell>
          <cell r="C7228" t="str">
            <v>PERFURATRIZ COM TORRE METÁLICA PARA EXECUÇÃO DE ESTACA HÉLICE CONTÍNUA, PROFUNDIDADE MÁXIMA DE 30 M, DIÂMETRO MÁXIMO DE 800 MM, POTÊNCIA INSTALADA DE 268 HP, MESA ROTATIVA COM TORQUE MÁXIMO DE 170 KNM - MATERIAIS NA OPERAÇÃO. AF_06/2015</v>
          </cell>
          <cell r="D7228" t="str">
            <v>H</v>
          </cell>
          <cell r="E7228">
            <v>125.73</v>
          </cell>
          <cell r="F7228">
            <v>125.73</v>
          </cell>
        </row>
        <row r="7229">
          <cell r="B7229">
            <v>93220</v>
          </cell>
          <cell r="C7229" t="str">
            <v>PERFURATRIZ COM TORRE METÁLICA PARA EXECUÇÃO DE ESTACA HÉLICE CONTÍNUA, PROFUNDIDADE MÁXIMA DE 32 M, DIÂMETRO MÁXIMO DE 1000 MM, POTÊNCIA INSTALADA DE 350 HP, MESA ROTATIVA COM TORQUE MÁXIMO DE 263 KNM - DEPRECIAÇÃO. AF_01/2016</v>
          </cell>
          <cell r="D7229" t="str">
            <v>H</v>
          </cell>
          <cell r="E7229">
            <v>393.17</v>
          </cell>
          <cell r="F7229">
            <v>393.17</v>
          </cell>
        </row>
        <row r="7230">
          <cell r="B7230">
            <v>93221</v>
          </cell>
          <cell r="C7230" t="str">
            <v>PERFURATRIZ COM TORRE METÁLICA PARA EXECUÇÃO DE ESTACA HÉLICE CONTÍNUA, PROFUNDIDADE MÁXIMA DE 32 M, DIÂMETRO MÁXIMO DE 1000 MM, POTÊNCIA INSTALADA DE 350 HP, MESA ROTATIVA COM TORQUE MÁXIMO DE 263 KNM - JUROS. AF_01/2016</v>
          </cell>
          <cell r="D7230" t="str">
            <v>H</v>
          </cell>
          <cell r="E7230">
            <v>105.48</v>
          </cell>
          <cell r="F7230">
            <v>105.48</v>
          </cell>
        </row>
        <row r="7231">
          <cell r="B7231">
            <v>93222</v>
          </cell>
          <cell r="C7231" t="str">
            <v>PERFURATRIZ COM TORRE METÁLICA PARA EXECUÇÃO DE ESTACA HÉLICE CONTÍNUA, PROFUNDIDADE MÁXIMA DE 32 M, DIÂMETRO MÁXIMO DE 1000 MM, POTÊNCIA INSTALADA DE 350 HP, MESA ROTATIVA COM TORQUE MÁXIMO DE 263 KNM - MANUTENÇÃO. AF_01/2016</v>
          </cell>
          <cell r="D7231" t="str">
            <v>H</v>
          </cell>
          <cell r="E7231">
            <v>492.01</v>
          </cell>
          <cell r="F7231">
            <v>492.01</v>
          </cell>
        </row>
        <row r="7232">
          <cell r="B7232">
            <v>93223</v>
          </cell>
          <cell r="C7232" t="str">
            <v>PERFURATRIZ COM TORRE METÁLICA PARA EXECUÇÃO DE ESTACA HÉLICE CONTÍNUA, PROFUNDIDADE MÁXIMA DE 32 M, DIÂMETRO MÁXIMO DE 1000 MM, POTÊNCIA INSTALADA DE 350 HP, MESA ROTATIVA COM TORQUE MÁXIMO DE 263 KNM - MATERIAIS NA OPERAÇÃO. AF_01/2016</v>
          </cell>
          <cell r="D7232" t="str">
            <v>H</v>
          </cell>
          <cell r="E7232">
            <v>164.23</v>
          </cell>
          <cell r="F7232">
            <v>164.23</v>
          </cell>
        </row>
        <row r="7233">
          <cell r="B7233">
            <v>104691</v>
          </cell>
          <cell r="C7233" t="str">
            <v>PERFURATRIZ DE COROA DIAMANTADA PARA CONCRETO, DIÂMETRO ATÉ 250 MM, MOTOR ELÉTRICO 220 V, POTÊNCIA 2.500 W - DEPRECIAÇÃO. AF_05/2023</v>
          </cell>
          <cell r="D7233" t="str">
            <v>H</v>
          </cell>
          <cell r="E7233">
            <v>1.02</v>
          </cell>
          <cell r="F7233">
            <v>1.02</v>
          </cell>
        </row>
        <row r="7234">
          <cell r="B7234">
            <v>104692</v>
          </cell>
          <cell r="C7234" t="str">
            <v>PERFURATRIZ DE COROA DIAMANTADA PARA CONCRETO, DIÂMETRO ATÉ 250 MM, MOTOR ELÉTRICO 220 V, POTÊNCIA 2.500 W - JUROS. AF_05/2023</v>
          </cell>
          <cell r="D7234" t="str">
            <v>H</v>
          </cell>
          <cell r="E7234">
            <v>0.23</v>
          </cell>
          <cell r="F7234">
            <v>0.23</v>
          </cell>
        </row>
        <row r="7235">
          <cell r="B7235">
            <v>104693</v>
          </cell>
          <cell r="C7235" t="str">
            <v>PERFURATRIZ DE COROA DIAMANTADA PARA CONCRETO, DIÂMETRO ATÉ 250 MM, MOTOR ELÉTRICO 220 V, POTÊNCIA 2.500 W - MANUTENÇÃO. AF_05/2023</v>
          </cell>
          <cell r="D7235" t="str">
            <v>H</v>
          </cell>
          <cell r="E7235">
            <v>1.27</v>
          </cell>
          <cell r="F7235">
            <v>1.27</v>
          </cell>
        </row>
        <row r="7236">
          <cell r="B7236">
            <v>104694</v>
          </cell>
          <cell r="C7236" t="str">
            <v>PERFURATRIZ DE COROA DIAMANTADA PARA CONCRETO, DIÂMETRO ATÉ 250 MM, MOTOR ELÉTRICO 220 V, POTÊNCIA 2.500 W - MATERIAIS NA OPERAÇÃO. AF_05/2023</v>
          </cell>
          <cell r="D7236" t="str">
            <v>H</v>
          </cell>
          <cell r="E7236">
            <v>2.02</v>
          </cell>
          <cell r="F7236">
            <v>2.02</v>
          </cell>
        </row>
        <row r="7237">
          <cell r="B7237">
            <v>90676</v>
          </cell>
          <cell r="C7237" t="str">
            <v>PERFURATRIZ HIDRÁULICA SOBRE CAMINHÃO COM TRADO CURTO ACOPLADO, PROFUNDIDADE MÁXIMA DE 20 M, DIÂMETRO MÁXIMO DE 1500 MM, POTÊNCIA INSTALADA DE 137 HP, MESA ROTATIVA COM TORQUE MÁXIMO DE 30 KNM - DEPRECIAÇÃO. AF_06/2015</v>
          </cell>
          <cell r="D7237" t="str">
            <v>H</v>
          </cell>
          <cell r="E7237">
            <v>103.71</v>
          </cell>
          <cell r="F7237">
            <v>103.71</v>
          </cell>
        </row>
        <row r="7238">
          <cell r="B7238">
            <v>91021</v>
          </cell>
          <cell r="C7238" t="str">
            <v>PERFURATRIZ HIDRÁULICA SOBRE CAMINHÃO COM TRADO CURTO ACOPLADO, PROFUNDIDADE MÁXIMA DE 20 M, DIÂMETRO MÁXIMO DE 1500 MM, POTÊNCIA INSTALADA DE 137 HP, MESA ROTATIVA COM TORQUE MÁXIMO DE 30 KNM - IMPOSTOS E SEGUROS. AF_06/2015</v>
          </cell>
          <cell r="D7238" t="str">
            <v>H</v>
          </cell>
          <cell r="E7238">
            <v>12.65</v>
          </cell>
          <cell r="F7238">
            <v>12.65</v>
          </cell>
        </row>
        <row r="7239">
          <cell r="B7239">
            <v>90677</v>
          </cell>
          <cell r="C7239" t="str">
            <v>PERFURATRIZ HIDRÁULICA SOBRE CAMINHÃO COM TRADO CURTO ACOPLADO, PROFUNDIDADE MÁXIMA DE 20 M, DIÂMETRO MÁXIMO DE 1500 MM, POTÊNCIA INSTALADA DE 137 HP, MESA ROTATIVA COM TORQUE MÁXIMO DE 30 KNM - JUROS. AF_06/2015</v>
          </cell>
          <cell r="D7239" t="str">
            <v>H</v>
          </cell>
          <cell r="E7239">
            <v>31.22</v>
          </cell>
          <cell r="F7239">
            <v>31.22</v>
          </cell>
        </row>
        <row r="7240">
          <cell r="B7240">
            <v>90678</v>
          </cell>
          <cell r="C7240" t="str">
            <v>PERFURATRIZ HIDRÁULICA SOBRE CAMINHÃO COM TRADO CURTO ACOPLADO, PROFUNDIDADE MÁXIMA DE 20 M, DIÂMETRO MÁXIMO DE 1500 MM, POTÊNCIA INSTALADA DE 137 HP, MESA ROTATIVA COM TORQUE MÁXIMO DE 30 KNM - MANUTENÇÃO. AF_06/2015</v>
          </cell>
          <cell r="D7240" t="str">
            <v>H</v>
          </cell>
          <cell r="E7240">
            <v>144.6</v>
          </cell>
          <cell r="F7240">
            <v>144.6</v>
          </cell>
        </row>
        <row r="7241">
          <cell r="B7241">
            <v>90679</v>
          </cell>
          <cell r="C7241" t="str">
            <v>PERFURATRIZ HIDRÁULICA SOBRE CAMINHÃO COM TRADO CURTO ACOPLADO, PROFUNDIDADE MÁXIMA DE 20 M, DIÂMETRO MÁXIMO DE 1500 MM, POTÊNCIA INSTALADA DE 137 HP, MESA ROTATIVA COM TORQUE MÁXIMO DE 30 KNM - MATERIAIS NA OPERAÇÃO. AF_06/2015</v>
          </cell>
          <cell r="D7241" t="str">
            <v>H</v>
          </cell>
          <cell r="E7241">
            <v>96.42</v>
          </cell>
          <cell r="F7241">
            <v>96.42</v>
          </cell>
        </row>
        <row r="7242">
          <cell r="B7242">
            <v>102870</v>
          </cell>
          <cell r="C7242" t="str">
            <v>PERFURATRIZ HIDRÁULICA SOBRE ESTEIRA, TORQUE MÁXIMO 161 KNM, PROFUNDIDADE MÁXIMA 54 M, DIÂMETRO MÁXIMO 1500 MM, POTÊNCIA MOTOR 268 HP - DEPRECIAÇÃO. AF_04/2019</v>
          </cell>
          <cell r="D7242" t="str">
            <v>H</v>
          </cell>
          <cell r="E7242">
            <v>373.95</v>
          </cell>
          <cell r="F7242">
            <v>373.95</v>
          </cell>
        </row>
        <row r="7243">
          <cell r="B7243">
            <v>102871</v>
          </cell>
          <cell r="C7243" t="str">
            <v>PERFURATRIZ HIDRÁULICA SOBRE ESTEIRA, TORQUE MÁXIMO 161 KNM, PROFUNDIDADE MÁXIMA 54 M, DIÂMETRO MÁXIMO 1500 MM, POTÊNCIA MOTOR 268 HP - JUROS. AF_04/2019</v>
          </cell>
          <cell r="D7243" t="str">
            <v>H</v>
          </cell>
          <cell r="E7243">
            <v>101.03</v>
          </cell>
          <cell r="F7243">
            <v>101.03</v>
          </cell>
        </row>
        <row r="7244">
          <cell r="B7244">
            <v>102872</v>
          </cell>
          <cell r="C7244" t="str">
            <v>PERFURATRIZ HIDRÁULICA SOBRE ESTEIRA, TORQUE MÁXIMO 161 KNM, PROFUNDIDADE MÁXIMA 54 M, DIÂMETRO MÁXIMO 1500 MM, POTÊNCIA MOTOR 268 HP - MANUTENÇÃO. AF_04/2019</v>
          </cell>
          <cell r="D7244" t="str">
            <v>H</v>
          </cell>
          <cell r="E7244">
            <v>467.96</v>
          </cell>
          <cell r="F7244">
            <v>467.96</v>
          </cell>
        </row>
        <row r="7245">
          <cell r="B7245">
            <v>102873</v>
          </cell>
          <cell r="C7245" t="str">
            <v>PERFURATRIZ HIDRÁULICA SOBRE ESTEIRA, TORQUE MÁXIMO 161 KNM, PROFUNDIDADE MÁXIMA 54 M, DIÂMETRO MÁXIMO 1500 MM, POTÊNCIA MOTOR 268 HP - MATERIAIS NA OPERAÇÃO. AF_04/2019</v>
          </cell>
          <cell r="D7245" t="str">
            <v>H</v>
          </cell>
          <cell r="E7245">
            <v>125.73</v>
          </cell>
          <cell r="F7245">
            <v>125.73</v>
          </cell>
        </row>
        <row r="7246">
          <cell r="B7246">
            <v>102960</v>
          </cell>
          <cell r="C7246" t="str">
            <v>PERFURATRIZ HIDRÁULICA SOBRE ESTEIRA, TORQUE MÁXIMO 98 KNM, PROFUNDIDADE MÁXIMA 25 M, DIÂMETRO MÁXIMO 115 MM, POTÊNCIA MOTOR 190 HP - DEPRECIAÇÃO. AF_02/2021</v>
          </cell>
          <cell r="D7246" t="str">
            <v>H</v>
          </cell>
          <cell r="E7246">
            <v>181.48</v>
          </cell>
          <cell r="F7246">
            <v>181.48</v>
          </cell>
        </row>
        <row r="7247">
          <cell r="B7247">
            <v>102961</v>
          </cell>
          <cell r="C7247" t="str">
            <v>PERFURATRIZ HIDRÁULICA SOBRE ESTEIRA, TORQUE MÁXIMO 98 KNM, PROFUNDIDADE MÁXIMA 25 M, DIÂMETRO MÁXIMO 115 MM, POTÊNCIA MOTOR 190 HP - JUROS. AF_02/2021</v>
          </cell>
          <cell r="D7247" t="str">
            <v>H</v>
          </cell>
          <cell r="E7247">
            <v>49.03</v>
          </cell>
          <cell r="F7247">
            <v>49.03</v>
          </cell>
        </row>
        <row r="7248">
          <cell r="B7248">
            <v>102962</v>
          </cell>
          <cell r="C7248" t="str">
            <v>PERFURATRIZ HIDRÁULICA SOBRE ESTEIRA, TORQUE MÁXIMO 98 KNM, PROFUNDIDADE MÁXIMA 25 M, DIÂMETRO MÁXIMO 115 MM, POTÊNCIA MOTOR 190 HP - MANUTENÇÃO. AF_02/2021</v>
          </cell>
          <cell r="D7248" t="str">
            <v>H</v>
          </cell>
          <cell r="E7248">
            <v>170.24</v>
          </cell>
          <cell r="F7248">
            <v>170.24</v>
          </cell>
        </row>
        <row r="7249">
          <cell r="B7249">
            <v>102963</v>
          </cell>
          <cell r="C7249" t="str">
            <v>PERFURATRIZ HIDRÁULICA SOBRE ESTEIRA, TORQUE MÁXIMO 98 KNM, PROFUNDIDADE MÁXIMA 25 M, DIÂMETRO MÁXIMO 115 MM, POTÊNCIA MOTOR 190 HP - MATERIAIS NA OPERAÇÃO. AF_02/2021</v>
          </cell>
          <cell r="D7249" t="str">
            <v>H</v>
          </cell>
          <cell r="E7249">
            <v>89.12</v>
          </cell>
          <cell r="F7249">
            <v>89.12</v>
          </cell>
        </row>
        <row r="7250">
          <cell r="B7250">
            <v>95698</v>
          </cell>
          <cell r="C7250" t="str">
            <v>PERFURATRIZ MANUAL, TORQUE MAXIMO 55 KGF.M, POTENCIA 5 CV, COM DIAMETRO MAXIMO 8 1/2" - DEPRECIAÇÃO. AF_11/2016</v>
          </cell>
          <cell r="D7250" t="str">
            <v>H</v>
          </cell>
          <cell r="E7250">
            <v>4.6500000000000004</v>
          </cell>
          <cell r="F7250">
            <v>4.6500000000000004</v>
          </cell>
        </row>
        <row r="7251">
          <cell r="B7251">
            <v>95699</v>
          </cell>
          <cell r="C7251" t="str">
            <v>PERFURATRIZ MANUAL, TORQUE MAXIMO 55 KGF.M, POTENCIA 5 CV, COM DIAMETRO MAXIMO 8 1/2" - JUROS. AF_11/2016</v>
          </cell>
          <cell r="D7251" t="str">
            <v>H</v>
          </cell>
          <cell r="E7251">
            <v>1.07</v>
          </cell>
          <cell r="F7251">
            <v>1.07</v>
          </cell>
        </row>
        <row r="7252">
          <cell r="B7252">
            <v>95700</v>
          </cell>
          <cell r="C7252" t="str">
            <v>PERFURATRIZ MANUAL, TORQUE MAXIMO 55 KGF.M, POTENCIA 5 CV, COM DIAMETRO MAXIMO 8 1/2" - MANUTENÇÃO. AF_11/2016</v>
          </cell>
          <cell r="D7252" t="str">
            <v>H</v>
          </cell>
          <cell r="E7252">
            <v>5.82</v>
          </cell>
          <cell r="F7252">
            <v>5.82</v>
          </cell>
        </row>
        <row r="7253">
          <cell r="B7253">
            <v>95701</v>
          </cell>
          <cell r="C7253" t="str">
            <v>PERFURATRIZ MANUAL, TORQUE MAXIMO 55 KGF.M, POTENCIA 5 CV, COM DIAMETRO MAXIMO 8 1/2" - MATERIAIS NA OPERAÇÃO. AF_11/2016</v>
          </cell>
          <cell r="D7253" t="str">
            <v>H</v>
          </cell>
          <cell r="E7253">
            <v>2.97</v>
          </cell>
          <cell r="F7253">
            <v>2.97</v>
          </cell>
        </row>
        <row r="7254">
          <cell r="B7254">
            <v>90621</v>
          </cell>
          <cell r="C7254" t="str">
            <v>PERFURATRIZ MANUAL, TORQUE MÁXIMO 83 N.M, POTÊNCIA 5 CV, COM DIÂMETRO MÁXIMO 4" - DEPRECIAÇÃO. AF_06/2015</v>
          </cell>
          <cell r="D7254" t="str">
            <v>H</v>
          </cell>
          <cell r="E7254">
            <v>2.1</v>
          </cell>
          <cell r="F7254">
            <v>2.1</v>
          </cell>
        </row>
        <row r="7255">
          <cell r="B7255">
            <v>90622</v>
          </cell>
          <cell r="C7255" t="str">
            <v>PERFURATRIZ MANUAL, TORQUE MÁXIMO 83 N.M, POTÊNCIA 5 CV, COM DIÂMETRO MÁXIMO 4" - JUROS. AF_06/2015</v>
          </cell>
          <cell r="D7255" t="str">
            <v>H</v>
          </cell>
          <cell r="E7255">
            <v>0.48</v>
          </cell>
          <cell r="F7255">
            <v>0.48</v>
          </cell>
        </row>
        <row r="7256">
          <cell r="B7256">
            <v>90623</v>
          </cell>
          <cell r="C7256" t="str">
            <v>PERFURATRIZ MANUAL, TORQUE MÁXIMO 83 N.M, POTÊNCIA 5 CV, COM DIÂMETRO MÁXIMO 4" - MANUTENÇÃO. AF_06/2015</v>
          </cell>
          <cell r="D7256" t="str">
            <v>H</v>
          </cell>
          <cell r="E7256">
            <v>2.62</v>
          </cell>
          <cell r="F7256">
            <v>2.62</v>
          </cell>
        </row>
        <row r="7257">
          <cell r="B7257">
            <v>90624</v>
          </cell>
          <cell r="C7257" t="str">
            <v>PERFURATRIZ MANUAL, TORQUE MÁXIMO 83 N.M, POTÊNCIA 5 CV, COM DIÂMETRO MÁXIMO 4" - MATERIAIS NA OPERAÇÃO. AF_06/2015</v>
          </cell>
          <cell r="D7257" t="str">
            <v>H</v>
          </cell>
          <cell r="E7257">
            <v>2.97</v>
          </cell>
          <cell r="F7257">
            <v>2.97</v>
          </cell>
        </row>
        <row r="7258">
          <cell r="B7258">
            <v>102876</v>
          </cell>
          <cell r="C7258" t="str">
            <v>PERFURATRIZ PARA EXECUÇÃO DE ESTACAS SECANTES, TIPO HÉLICE CONTÍNUA COM CABEÇOTE DUPLO E TUBO METÁLICO - DEPRECIAÇÃO. AF_04/2019</v>
          </cell>
          <cell r="D7258" t="str">
            <v>H</v>
          </cell>
          <cell r="E7258">
            <v>519.66999999999996</v>
          </cell>
          <cell r="F7258">
            <v>519.66999999999996</v>
          </cell>
        </row>
        <row r="7259">
          <cell r="B7259">
            <v>102877</v>
          </cell>
          <cell r="C7259" t="str">
            <v>PERFURATRIZ PARA EXECUÇÃO DE ESTACAS SECANTES, TIPO HÉLICE CONTÍNUA COM CABEÇOTE DUPLO E TUBO METÁLICO - JUROS. AF_04/2019</v>
          </cell>
          <cell r="D7259" t="str">
            <v>H</v>
          </cell>
          <cell r="E7259">
            <v>140.38999999999999</v>
          </cell>
          <cell r="F7259">
            <v>140.38999999999999</v>
          </cell>
        </row>
        <row r="7260">
          <cell r="B7260">
            <v>102878</v>
          </cell>
          <cell r="C7260" t="str">
            <v>PERFURATRIZ PARA EXECUÇÃO DE ESTACAS SECANTES, TIPO HÉLICE CONTÍNUA COM CABEÇOTE DUPLO E TUBO METÁLICO - MANUTENÇÃO. AF_04/2019</v>
          </cell>
          <cell r="D7260" t="str">
            <v>H</v>
          </cell>
          <cell r="E7260">
            <v>650.30999999999995</v>
          </cell>
          <cell r="F7260">
            <v>650.30999999999995</v>
          </cell>
        </row>
        <row r="7261">
          <cell r="B7261">
            <v>102879</v>
          </cell>
          <cell r="C7261" t="str">
            <v>PERFURATRIZ PARA EXECUÇÃO DE ESTACAS SECANTES, TIPO HÉLICE CONTÍNUA COM CABEÇOTE DUPLO E TUBO METÁLICO - MATERIAIS NA OPERAÇÃO. AF_04/2019</v>
          </cell>
          <cell r="D7261" t="str">
            <v>H</v>
          </cell>
          <cell r="E7261">
            <v>188.7</v>
          </cell>
          <cell r="F7261">
            <v>188.7</v>
          </cell>
        </row>
        <row r="7262">
          <cell r="B7262">
            <v>103220</v>
          </cell>
          <cell r="C7262" t="str">
            <v>PERFURATRIZ PARA FURO DIRECIONAL HORIZONTAL (HDD) COM CAPACIDADE ATÉ 89 KN, POTÊNCIA 24,8 HP A 80 HP (INCLUSO FERRAMENTAS E LOCALIZADOR) - DEPRECIAÇÃO. AF_05/2023</v>
          </cell>
          <cell r="D7262" t="str">
            <v>H</v>
          </cell>
          <cell r="E7262">
            <v>158.91999999999999</v>
          </cell>
          <cell r="F7262">
            <v>158.91999999999999</v>
          </cell>
        </row>
        <row r="7263">
          <cell r="B7263">
            <v>103221</v>
          </cell>
          <cell r="C7263" t="str">
            <v>PERFURATRIZ PARA FURO DIRECIONAL HORIZONTAL (HDD) COM CAPACIDADE ATÉ 89 KN, POTÊNCIA 24,8 HP A 80 HP (INCLUSO FERRAMENTAS E LOCALIZADOR) - JUROS. AF_05/2023</v>
          </cell>
          <cell r="D7263" t="str">
            <v>H</v>
          </cell>
          <cell r="E7263">
            <v>42.93</v>
          </cell>
          <cell r="F7263">
            <v>42.93</v>
          </cell>
        </row>
        <row r="7264">
          <cell r="B7264">
            <v>103222</v>
          </cell>
          <cell r="C7264" t="str">
            <v>PERFURATRIZ PARA FURO DIRECIONAL HORIZONTAL (HDD) COM CAPACIDADE ATÉ 89 KN, POTÊNCIA 24,8 HP A 80 HP (INCLUSO FERRAMENTAS E LOCALIZADOR) - MANUTENÇÃO. AF_05/2023</v>
          </cell>
          <cell r="D7264" t="str">
            <v>H</v>
          </cell>
          <cell r="E7264">
            <v>198.88</v>
          </cell>
          <cell r="F7264">
            <v>198.88</v>
          </cell>
        </row>
        <row r="7265">
          <cell r="B7265">
            <v>103223</v>
          </cell>
          <cell r="C7265" t="str">
            <v>PERFURATRIZ PARA FURO DIRECIONAL HORIZONTAL (HDD) COM CAPACIDADE ATÉ 89 KN, POTÊNCIA 24,8 HP A 80 HP (INCLUSO FERRAMENTAS E LOCALIZADOR) - MATERIAIS NA OPERAÇÃO. AF_05/2023</v>
          </cell>
          <cell r="D7265" t="str">
            <v>H</v>
          </cell>
          <cell r="E7265">
            <v>36.85</v>
          </cell>
          <cell r="F7265">
            <v>36.85</v>
          </cell>
        </row>
        <row r="7266">
          <cell r="B7266">
            <v>103232</v>
          </cell>
          <cell r="C7266" t="str">
            <v>PERFURATRIZ PARA FURO DIRECIONAL HORIZONTAL (HDD) COM CAPACIDADE DE 201 KN A 560 KN, POTÊNCIA 200 HP A 260 HP (INCLUSO FERRAMENTAS E LOCALIZADOR) - DEPRECIAÇÃO. AF_05/2023</v>
          </cell>
          <cell r="D7266" t="str">
            <v>H</v>
          </cell>
          <cell r="E7266">
            <v>498.6</v>
          </cell>
          <cell r="F7266">
            <v>498.6</v>
          </cell>
        </row>
        <row r="7267">
          <cell r="B7267">
            <v>103233</v>
          </cell>
          <cell r="C7267" t="str">
            <v>PERFURATRIZ PARA FURO DIRECIONAL HORIZONTAL (HDD) COM CAPACIDADE DE 201 KN A 560 KN, POTÊNCIA 200 HP A 260 HP (INCLUSO FERRAMENTAS E LOCALIZADOR) - JUROS. AF_05/2023</v>
          </cell>
          <cell r="D7267" t="str">
            <v>H</v>
          </cell>
          <cell r="E7267">
            <v>134.69999999999999</v>
          </cell>
          <cell r="F7267">
            <v>134.69999999999999</v>
          </cell>
        </row>
        <row r="7268">
          <cell r="B7268">
            <v>103234</v>
          </cell>
          <cell r="C7268" t="str">
            <v>PERFURATRIZ PARA FURO DIRECIONAL HORIZONTAL (HDD) COM CAPACIDADE DE 201 KN A 560 KN, POTÊNCIA 200 HP A 260 HP (INCLUSO FERRAMENTAS E LOCALIZADOR) - MANUTENÇÃO. AF_05/2023</v>
          </cell>
          <cell r="D7268" t="str">
            <v>H</v>
          </cell>
          <cell r="E7268">
            <v>654.83000000000004</v>
          </cell>
          <cell r="F7268">
            <v>654.83000000000004</v>
          </cell>
        </row>
        <row r="7269">
          <cell r="B7269">
            <v>103235</v>
          </cell>
          <cell r="C7269" t="str">
            <v>PERFURATRIZ PARA FURO DIRECIONAL HORIZONTAL (HDD) COM CAPACIDADE DE 201 KN A 560 KN, POTÊNCIA 200 HP A 260 HP (INCLUSO FERRAMENTAS E LOCALIZADOR) - MATERIAIS NA OPERAÇÃO. AF_05/2023</v>
          </cell>
          <cell r="D7269" t="str">
            <v>H</v>
          </cell>
          <cell r="E7269">
            <v>107.92</v>
          </cell>
          <cell r="F7269">
            <v>107.92</v>
          </cell>
        </row>
        <row r="7270">
          <cell r="B7270">
            <v>103228</v>
          </cell>
          <cell r="C7270" t="str">
            <v>PERFURATRIZ PARA FURO DIRECIONAL HORIZONTAL (HDD) COM CAPACIDADE DE 90 KN A 200 KN, POTÊNCIA 100 HP A 160 HP (INCLUSO FERRAMENTAS E LOCALIZADOR - MANUTENÇÃO. AF_05/2023</v>
          </cell>
          <cell r="D7270" t="str">
            <v>H</v>
          </cell>
          <cell r="E7270">
            <v>456.27</v>
          </cell>
          <cell r="F7270">
            <v>456.27</v>
          </cell>
        </row>
        <row r="7271">
          <cell r="B7271">
            <v>103226</v>
          </cell>
          <cell r="C7271" t="str">
            <v>PERFURATRIZ PARA FURO DIRECIONAL HORIZONTAL (HDD) COM CAPACIDADE DE 90 KN A 200 KN, POTÊNCIA 100 HP A 160 HP (INCLUSO FERRAMENTAS E LOCALIZADOR) - DEPRECIAÇÃO. AF_05/2023</v>
          </cell>
          <cell r="D7271" t="str">
            <v>H</v>
          </cell>
          <cell r="E7271">
            <v>364.6</v>
          </cell>
          <cell r="F7271">
            <v>364.6</v>
          </cell>
        </row>
        <row r="7272">
          <cell r="B7272">
            <v>103227</v>
          </cell>
          <cell r="C7272" t="str">
            <v>PERFURATRIZ PARA FURO DIRECIONAL HORIZONTAL (HDD) COM CAPACIDADE DE 90 KN A 200 KN, POTÊNCIA 100 HP A 160 HP (INCLUSO FERRAMENTAS E LOCALIZADOR) - JUROS. AF_05/2023</v>
          </cell>
          <cell r="D7272" t="str">
            <v>H</v>
          </cell>
          <cell r="E7272">
            <v>98.5</v>
          </cell>
          <cell r="F7272">
            <v>98.5</v>
          </cell>
        </row>
        <row r="7273">
          <cell r="B7273">
            <v>103229</v>
          </cell>
          <cell r="C7273" t="str">
            <v>PERFURATRIZ PARA FURO DIRECIONAL HORIZONTAL (HDD) COM CAPACIDADE DE 90 KN A 200 KN, POTÊNCIA 100 HP A 160 HP (INCLUSO FERRAMENTAS E LOCALIZADOR) - MATERIAIS NA OPERAÇÃO. AF_05/2023</v>
          </cell>
          <cell r="D7273" t="str">
            <v>H</v>
          </cell>
          <cell r="E7273">
            <v>91.51</v>
          </cell>
          <cell r="F7273">
            <v>91.51</v>
          </cell>
        </row>
        <row r="7274">
          <cell r="B7274">
            <v>95617</v>
          </cell>
          <cell r="C7274" t="str">
            <v>PERFURATRIZ PNEUMATICA MANUAL DE PESO MEDIO, MARTELETE, 18KG, COMPRIMENTO MÁXIMO DE CURSO DE 6 M, DIAMETRO DO PISTAO DE 5,5 CM - DEPRECIAÇÃO. AF_11/2016</v>
          </cell>
          <cell r="D7274" t="str">
            <v>H</v>
          </cell>
          <cell r="E7274">
            <v>1.1399999999999999</v>
          </cell>
          <cell r="F7274">
            <v>1.1399999999999999</v>
          </cell>
        </row>
        <row r="7275">
          <cell r="B7275">
            <v>95618</v>
          </cell>
          <cell r="C7275" t="str">
            <v>PERFURATRIZ PNEUMATICA MANUAL DE PESO MEDIO, MARTELETE, 18KG, COMPRIMENTO MÁXIMO DE CURSO DE 6 M, DIAMETRO DO PISTAO DE 5,5 CM - JUROS. AF_11/2016</v>
          </cell>
          <cell r="D7275" t="str">
            <v>H</v>
          </cell>
          <cell r="E7275">
            <v>0.26</v>
          </cell>
          <cell r="F7275">
            <v>0.26</v>
          </cell>
        </row>
        <row r="7276">
          <cell r="B7276">
            <v>95619</v>
          </cell>
          <cell r="C7276" t="str">
            <v>PERFURATRIZ PNEUMATICA MANUAL DE PESO MEDIO, MARTELETE, 18KG, COMPRIMENTO MÁXIMO DE CURSO DE 6 M, DIAMETRO DO PISTAO DE 5,5 CM - MANUTENÇÃO. AF_11/2016</v>
          </cell>
          <cell r="D7276" t="str">
            <v>H</v>
          </cell>
          <cell r="E7276">
            <v>1.43</v>
          </cell>
          <cell r="F7276">
            <v>1.43</v>
          </cell>
        </row>
        <row r="7277">
          <cell r="B7277">
            <v>102972</v>
          </cell>
          <cell r="C7277" t="str">
            <v>PERFURATRIZ ROTATIVA SOBRE ESTEIRA, TORQUE MAXIMO 2500 KGM, POTENCIA 110 HP, MOTOR DIESEL - DEPRECIAÇÃO. AF_05/2017</v>
          </cell>
          <cell r="D7277" t="str">
            <v>H</v>
          </cell>
          <cell r="E7277">
            <v>96.86</v>
          </cell>
          <cell r="F7277">
            <v>96.86</v>
          </cell>
        </row>
        <row r="7278">
          <cell r="B7278">
            <v>102973</v>
          </cell>
          <cell r="C7278" t="str">
            <v>PERFURATRIZ ROTATIVA SOBRE ESTEIRA, TORQUE MAXIMO 2500 KGM, POTENCIA 110 HP, MOTOR DIESEL - JUROS. AF_05/2017</v>
          </cell>
          <cell r="D7278" t="str">
            <v>H</v>
          </cell>
          <cell r="E7278">
            <v>26.89</v>
          </cell>
          <cell r="F7278">
            <v>26.89</v>
          </cell>
        </row>
        <row r="7279">
          <cell r="B7279">
            <v>102974</v>
          </cell>
          <cell r="C7279" t="str">
            <v>PERFURATRIZ ROTATIVA SOBRE ESTEIRA, TORQUE MAXIMO 2500 KGM, POTENCIA 110 HP, MOTOR DIESEL - MANUTENÇÃO. AF_05/2017</v>
          </cell>
          <cell r="D7279" t="str">
            <v>H</v>
          </cell>
          <cell r="E7279">
            <v>90.87</v>
          </cell>
          <cell r="F7279">
            <v>90.87</v>
          </cell>
        </row>
        <row r="7280">
          <cell r="B7280">
            <v>96301</v>
          </cell>
          <cell r="C7280" t="str">
            <v>PERFURATRIZ ROTATIVA SOBRE ESTEIRA, TORQUE MAXIMO 2500 KGM, POTENCIA 110 HP, MOTOR DIESEL - MATERIAIS NA OPERAÇÃO. AF_05/2017</v>
          </cell>
          <cell r="D7280" t="str">
            <v>H</v>
          </cell>
          <cell r="E7280">
            <v>51.64</v>
          </cell>
          <cell r="F7280">
            <v>51.64</v>
          </cell>
        </row>
        <row r="7281">
          <cell r="B7281">
            <v>90627</v>
          </cell>
          <cell r="C7281" t="str">
            <v>PERFURATRIZ SOBRE ESTEIRA, TORQUE MÁXIMO 600 KGF, PESO MÉDIO 1000 KG, POTÊNCIA 20 HP, DIÂMETRO MÁXIMO 10" - DEPRECIAÇÃO. AF_06/2015</v>
          </cell>
          <cell r="D7281" t="str">
            <v>H</v>
          </cell>
          <cell r="E7281">
            <v>56.83</v>
          </cell>
          <cell r="F7281">
            <v>56.83</v>
          </cell>
        </row>
        <row r="7282">
          <cell r="B7282">
            <v>90628</v>
          </cell>
          <cell r="C7282" t="str">
            <v>PERFURATRIZ SOBRE ESTEIRA, TORQUE MÁXIMO 600 KGF, PESO MÉDIO 1000 KG, POTÊNCIA 20 HP, DIÂMETRO MÁXIMO 10" - JUROS. AF_06/2015</v>
          </cell>
          <cell r="D7282" t="str">
            <v>H</v>
          </cell>
          <cell r="E7282">
            <v>15.24</v>
          </cell>
          <cell r="F7282">
            <v>15.24</v>
          </cell>
        </row>
        <row r="7283">
          <cell r="B7283">
            <v>90629</v>
          </cell>
          <cell r="C7283" t="str">
            <v>PERFURATRIZ SOBRE ESTEIRA, TORQUE MÁXIMO 600 KGF, PESO MÉDIO 1000 KG, POTÊNCIA 20 HP, DIÂMETRO MÁXIMO 10" - MANUTENÇÃO. AF_06/2015</v>
          </cell>
          <cell r="D7283" t="str">
            <v>H</v>
          </cell>
          <cell r="E7283">
            <v>71.12</v>
          </cell>
          <cell r="F7283">
            <v>71.12</v>
          </cell>
        </row>
        <row r="7284">
          <cell r="B7284">
            <v>90630</v>
          </cell>
          <cell r="C7284" t="str">
            <v>PERFURATRIZ SOBRE ESTEIRA, TORQUE MÁXIMO 600 KGF, PESO MÉDIO 1000 KG, POTÊNCIA 20 HP, DIÂMETRO MÁXIMO 10" - MATERIAIS NA OPERAÇÃO. AF_06/2015</v>
          </cell>
          <cell r="D7284" t="str">
            <v>H</v>
          </cell>
          <cell r="E7284">
            <v>1.41</v>
          </cell>
          <cell r="F7284">
            <v>1.41</v>
          </cell>
        </row>
        <row r="7285">
          <cell r="B7285">
            <v>95704</v>
          </cell>
          <cell r="C7285" t="str">
            <v>PERFURATRIZ SOBRE ESTEIRA, TORQUE MÁXIMO 600 KGF, POTÊNCIA ENTRE 50 E 60 HP, DIÂMETRO MÁXIMO 10" - DEPRECIAÇÃO. AF_11/2016</v>
          </cell>
          <cell r="D7285" t="str">
            <v>H</v>
          </cell>
          <cell r="E7285">
            <v>57.39</v>
          </cell>
          <cell r="F7285">
            <v>57.39</v>
          </cell>
        </row>
        <row r="7286">
          <cell r="B7286">
            <v>95705</v>
          </cell>
          <cell r="C7286" t="str">
            <v>PERFURATRIZ SOBRE ESTEIRA, TORQUE MÁXIMO 600 KGF, POTÊNCIA ENTRE 50 E 60 HP, DIÂMETRO MÁXIMO 10" - JUROS. AF_11/2016</v>
          </cell>
          <cell r="D7286" t="str">
            <v>H</v>
          </cell>
          <cell r="E7286">
            <v>15.39</v>
          </cell>
          <cell r="F7286">
            <v>15.39</v>
          </cell>
        </row>
        <row r="7287">
          <cell r="B7287">
            <v>95706</v>
          </cell>
          <cell r="C7287" t="str">
            <v>PERFURATRIZ SOBRE ESTEIRA, TORQUE MÁXIMO 600 KGF, POTÊNCIA ENTRE 50 E 60 HP, DIÂMETRO MÁXIMO 10" - MANUTENÇÃO. AF_11/2016</v>
          </cell>
          <cell r="D7287" t="str">
            <v>H</v>
          </cell>
          <cell r="E7287">
            <v>71.819999999999993</v>
          </cell>
          <cell r="F7287">
            <v>71.819999999999993</v>
          </cell>
        </row>
        <row r="7288">
          <cell r="B7288">
            <v>95707</v>
          </cell>
          <cell r="C7288" t="str">
            <v>PERFURATRIZ SOBRE ESTEIRA, TORQUE MÁXIMO 600 KGF, POTÊNCIA ENTRE 50 E 60 HP, DIÂMETRO MÁXIMO 10" - MATERIAIS NA OPERAÇÃO. AF_11/2016</v>
          </cell>
          <cell r="D7288" t="str">
            <v>H</v>
          </cell>
          <cell r="E7288">
            <v>3.89</v>
          </cell>
          <cell r="F7288">
            <v>3.89</v>
          </cell>
        </row>
        <row r="7289">
          <cell r="B7289">
            <v>91273</v>
          </cell>
          <cell r="C7289" t="str">
            <v>PLACA VIBRATÓRIA REVERSÍVEL COM MOTOR 4 TEMPOS A GASOLINA, FORÇA CENTRÍFUGA DE 25 KN (2500 KGF), POTÊNCIA 5,5 CV - DEPRECIAÇÃO. AF_08/2015</v>
          </cell>
          <cell r="D7289" t="str">
            <v>H</v>
          </cell>
          <cell r="E7289">
            <v>0.56999999999999995</v>
          </cell>
          <cell r="F7289">
            <v>0.56999999999999995</v>
          </cell>
        </row>
        <row r="7290">
          <cell r="B7290">
            <v>91274</v>
          </cell>
          <cell r="C7290" t="str">
            <v>PLACA VIBRATÓRIA REVERSÍVEL COM MOTOR 4 TEMPOS A GASOLINA, FORÇA CENTRÍFUGA DE 25 KN (2500 KGF), POTÊNCIA 5,5 CV - JUROS. AF_08/2015</v>
          </cell>
          <cell r="D7290" t="str">
            <v>H</v>
          </cell>
          <cell r="E7290">
            <v>0.15</v>
          </cell>
          <cell r="F7290">
            <v>0.15</v>
          </cell>
        </row>
        <row r="7291">
          <cell r="B7291">
            <v>91275</v>
          </cell>
          <cell r="C7291" t="str">
            <v>PLACA VIBRATÓRIA REVERSÍVEL COM MOTOR 4 TEMPOS A GASOLINA, FORÇA CENTRÍFUGA DE 25 KN (2500 KGF), POTÊNCIA 5,5 CV - MANUTENÇÃO. AF_08/2015</v>
          </cell>
          <cell r="D7291" t="str">
            <v>H</v>
          </cell>
          <cell r="E7291">
            <v>0.71</v>
          </cell>
          <cell r="F7291">
            <v>0.71</v>
          </cell>
        </row>
        <row r="7292">
          <cell r="B7292">
            <v>91276</v>
          </cell>
          <cell r="C7292" t="str">
            <v>PLACA VIBRATÓRIA REVERSÍVEL COM MOTOR 4 TEMPOS A GASOLINA, FORÇA CENTRÍFUGA DE 25 KN (2500 KGF), POTÊNCIA 5,5 CV - MATERIAIS NA OPERAÇÃO. AF_08/2015</v>
          </cell>
          <cell r="D7292" t="str">
            <v>H</v>
          </cell>
          <cell r="E7292">
            <v>9.25</v>
          </cell>
          <cell r="F7292">
            <v>9.25</v>
          </cell>
        </row>
        <row r="7293">
          <cell r="B7293">
            <v>102882</v>
          </cell>
          <cell r="C7293" t="str">
            <v>PLATAFORMA ELEVATÓRIA - DEPRECIAÇÃO. AF_04/2019</v>
          </cell>
          <cell r="D7293" t="str">
            <v>H</v>
          </cell>
          <cell r="E7293">
            <v>0</v>
          </cell>
          <cell r="F7293">
            <v>0</v>
          </cell>
        </row>
        <row r="7294">
          <cell r="B7294">
            <v>102883</v>
          </cell>
          <cell r="C7294" t="str">
            <v>PLATAFORMA ELEVATÓRIA - JUROS. AF_04/2019</v>
          </cell>
          <cell r="D7294" t="str">
            <v>H</v>
          </cell>
          <cell r="E7294">
            <v>0</v>
          </cell>
          <cell r="F7294">
            <v>0</v>
          </cell>
        </row>
        <row r="7295">
          <cell r="B7295">
            <v>102884</v>
          </cell>
          <cell r="C7295" t="str">
            <v>PLATAFORMA ELEVATÓRIA - MANUTENÇÃO. AF_04/2019</v>
          </cell>
          <cell r="D7295" t="str">
            <v>H</v>
          </cell>
          <cell r="E7295">
            <v>0</v>
          </cell>
          <cell r="F7295">
            <v>0</v>
          </cell>
        </row>
        <row r="7296">
          <cell r="B7296">
            <v>102885</v>
          </cell>
          <cell r="C7296" t="str">
            <v>PLATAFORMA ELEVATÓRIA - MATERIAIS NA OPERAÇÃO. AF_04/2019</v>
          </cell>
          <cell r="D7296" t="str">
            <v>H</v>
          </cell>
          <cell r="E7296">
            <v>1.21</v>
          </cell>
          <cell r="F7296">
            <v>1.21</v>
          </cell>
        </row>
        <row r="7297">
          <cell r="B7297">
            <v>95272</v>
          </cell>
          <cell r="C7297" t="str">
            <v>POLIDORA DE PISO (POLITRIZ), PESO DE 100KG, DIÂMETRO 450 MM, MOTOR ELÉTRICO, POTÊNCIA 4 HP - DEPRECIAÇÃO. AF_05/2023</v>
          </cell>
          <cell r="D7297" t="str">
            <v>H</v>
          </cell>
          <cell r="E7297">
            <v>0.55000000000000004</v>
          </cell>
          <cell r="F7297">
            <v>0.55000000000000004</v>
          </cell>
        </row>
        <row r="7298">
          <cell r="B7298">
            <v>95273</v>
          </cell>
          <cell r="C7298" t="str">
            <v>POLIDORA DE PISO (POLITRIZ), PESO DE 100KG, DIÂMETRO 450 MM, MOTOR ELÉTRICO, POTÊNCIA 4 HP - JUROS. AF_05/2023</v>
          </cell>
          <cell r="D7298" t="str">
            <v>H</v>
          </cell>
          <cell r="E7298">
            <v>0.12</v>
          </cell>
          <cell r="F7298">
            <v>0.12</v>
          </cell>
        </row>
        <row r="7299">
          <cell r="B7299">
            <v>95274</v>
          </cell>
          <cell r="C7299" t="str">
            <v>POLIDORA DE PISO (POLITRIZ), PESO DE 100KG, DIÂMETRO 450 MM, MOTOR ELÉTRICO, POTÊNCIA 4 HP - MANUTENÇÃO. AF_05/2023</v>
          </cell>
          <cell r="D7299" t="str">
            <v>H</v>
          </cell>
          <cell r="E7299">
            <v>0.43</v>
          </cell>
          <cell r="F7299">
            <v>0.43</v>
          </cell>
        </row>
        <row r="7300">
          <cell r="B7300">
            <v>95275</v>
          </cell>
          <cell r="C7300" t="str">
            <v>POLIDORA DE PISO (POLITRIZ), PESO DE 100KG, DIÂMETRO 450 MM, MOTOR ELÉTRICO, POTÊNCIA 4 HP - MATERIAIS NA OPERAÇÃO. AF_05/2023</v>
          </cell>
          <cell r="D7300" t="str">
            <v>H</v>
          </cell>
          <cell r="E7300">
            <v>2.41</v>
          </cell>
          <cell r="F7300">
            <v>2.41</v>
          </cell>
        </row>
        <row r="7301">
          <cell r="B7301">
            <v>88419</v>
          </cell>
          <cell r="C7301" t="str">
            <v>PROJETOR DE ARGAMASSA, CAPACIDADE DE PROJEÇÃO 1,5 M3/H, ALCANCE DE 30 ATÉ 60 M, MOTOR ELÉTRICO POTÊNCIA 7,5 HP - DEPRECIAÇÃO. AF_06/2014</v>
          </cell>
          <cell r="D7301" t="str">
            <v>H</v>
          </cell>
          <cell r="E7301">
            <v>5.68</v>
          </cell>
          <cell r="F7301">
            <v>5.68</v>
          </cell>
        </row>
        <row r="7302">
          <cell r="B7302">
            <v>88422</v>
          </cell>
          <cell r="C7302" t="str">
            <v>PROJETOR DE ARGAMASSA, CAPACIDADE DE PROJEÇÃO 1,5 M3/H, ALCANCE DE 30 ATÉ 60 M, MOTOR ELÉTRICO POTÊNCIA 7,5 HP - JUROS. AF_06/2014</v>
          </cell>
          <cell r="D7302" t="str">
            <v>H</v>
          </cell>
          <cell r="E7302">
            <v>1.31</v>
          </cell>
          <cell r="F7302">
            <v>1.31</v>
          </cell>
        </row>
        <row r="7303">
          <cell r="B7303">
            <v>88425</v>
          </cell>
          <cell r="C7303" t="str">
            <v>PROJETOR DE ARGAMASSA, CAPACIDADE DE PROJEÇÃO 1,5 M3/H, ALCANCE DE 30 ATÉ 60 M, MOTOR ELÉTRICO POTÊNCIA 7,5 HP - MANUTENÇÃO. AF_06/2014</v>
          </cell>
          <cell r="D7303" t="str">
            <v>H</v>
          </cell>
          <cell r="E7303">
            <v>7.1</v>
          </cell>
          <cell r="F7303">
            <v>7.1</v>
          </cell>
        </row>
        <row r="7304">
          <cell r="B7304">
            <v>88427</v>
          </cell>
          <cell r="C7304" t="str">
            <v>PROJETOR DE ARGAMASSA, CAPACIDADE DE PROJEÇÃO 1,5 M3/H, ALCANCE DE 30 ATÉ 60 M, MOTOR ELÉTRICO POTÊNCIA 7,5 HP - MATERIAIS NA OPERAÇÃO. AF_06/2014</v>
          </cell>
          <cell r="D7304" t="str">
            <v>H</v>
          </cell>
          <cell r="E7304">
            <v>1</v>
          </cell>
          <cell r="F7304">
            <v>1</v>
          </cell>
        </row>
        <row r="7305">
          <cell r="B7305">
            <v>88434</v>
          </cell>
          <cell r="C7305" t="str">
            <v>PROJETOR DE ARGAMASSA, CAPACIDADE DE PROJEÇÃO 2 M3/H, ALCANCE ATÉ 50 M, MOTOR ELÉTRICO POTÊNCIA 7,5 HP - DEPRECIAÇÃO. AF_06/2014</v>
          </cell>
          <cell r="D7305" t="str">
            <v>H</v>
          </cell>
          <cell r="E7305">
            <v>7.53</v>
          </cell>
          <cell r="F7305">
            <v>7.53</v>
          </cell>
        </row>
        <row r="7306">
          <cell r="B7306">
            <v>88435</v>
          </cell>
          <cell r="C7306" t="str">
            <v>PROJETOR DE ARGAMASSA, CAPACIDADE DE PROJEÇÃO 2 M3/H, ALCANCE ATÉ 50 M, MOTOR ELÉTRICO POTÊNCIA 7,5 HP - JUROS. AF_06/2014</v>
          </cell>
          <cell r="D7306" t="str">
            <v>H</v>
          </cell>
          <cell r="E7306">
            <v>1.74</v>
          </cell>
          <cell r="F7306">
            <v>1.74</v>
          </cell>
        </row>
        <row r="7307">
          <cell r="B7307">
            <v>88436</v>
          </cell>
          <cell r="C7307" t="str">
            <v>PROJETOR DE ARGAMASSA, CAPACIDADE DE PROJEÇÃO 2 M3/H, ALCANCE ATÉ 50 M, MOTOR ELÉTRICO POTÊNCIA 7,5 HP - MANUTENÇÃO. AF_06/2014</v>
          </cell>
          <cell r="D7307" t="str">
            <v>H</v>
          </cell>
          <cell r="E7307">
            <v>9.42</v>
          </cell>
          <cell r="F7307">
            <v>9.42</v>
          </cell>
        </row>
        <row r="7308">
          <cell r="B7308">
            <v>88437</v>
          </cell>
          <cell r="C7308" t="str">
            <v>PROJETOR DE ARGAMASSA, CAPACIDADE DE PROJEÇÃO 2 M3/H, ALCANCE ATÉ 50 M, MOTOR ELÉTRICO POTÊNCIA 7,5 HP - MATERIAIS NA OPERAÇÃO. AF_06/2014</v>
          </cell>
          <cell r="D7308" t="str">
            <v>H</v>
          </cell>
          <cell r="E7308">
            <v>1</v>
          </cell>
          <cell r="F7308">
            <v>1</v>
          </cell>
        </row>
        <row r="7309">
          <cell r="B7309">
            <v>90664</v>
          </cell>
          <cell r="C7309" t="str">
            <v>PROJETOR PNEUMÁTICO DE ARGAMASSA PARA CHAPISCO E REBOCO COM RECIPIENTE ACOPLADO, TIPO CANEQUINHA, COM COMPRESSOR DE AR REBOCÁVEL VAZÃO 89 PCM E MOTOR DIESEL DE 20 CV - DEPRECIAÇÃO. AF_05/2023</v>
          </cell>
          <cell r="D7309" t="str">
            <v>H</v>
          </cell>
          <cell r="E7309">
            <v>6.68</v>
          </cell>
          <cell r="F7309">
            <v>6.68</v>
          </cell>
        </row>
        <row r="7310">
          <cell r="B7310">
            <v>90665</v>
          </cell>
          <cell r="C7310" t="str">
            <v>PROJETOR PNEUMÁTICO DE ARGAMASSA PARA CHAPISCO E REBOCO COM RECIPIENTE ACOPLADO, TIPO CANEQUINHA, COM COMPRESSOR DE AR REBOCÁVEL VAZÃO 89 PCM E MOTOR DIESEL DE 20 CV - JUROS. AF_05/2023</v>
          </cell>
          <cell r="D7310" t="str">
            <v>H</v>
          </cell>
          <cell r="E7310">
            <v>1.78</v>
          </cell>
          <cell r="F7310">
            <v>1.78</v>
          </cell>
        </row>
        <row r="7311">
          <cell r="B7311">
            <v>90666</v>
          </cell>
          <cell r="C7311" t="str">
            <v>PROJETOR PNEUMÁTICO DE ARGAMASSA PARA CHAPISCO E REBOCO COM RECIPIENTE ACOPLADO, TIPO CANEQUINHA, COM COMPRESSOR DE AR REBOCÁVEL VAZÃO 89 PCM E MOTOR DIESEL DE 20 CV - MANUTENÇÃO. AF_05/2023</v>
          </cell>
          <cell r="D7311" t="str">
            <v>H</v>
          </cell>
          <cell r="E7311">
            <v>8.36</v>
          </cell>
          <cell r="F7311">
            <v>8.36</v>
          </cell>
        </row>
        <row r="7312">
          <cell r="B7312">
            <v>90667</v>
          </cell>
          <cell r="C7312" t="str">
            <v>PROJETOR PNEUMÁTICO DE ARGAMASSA PARA CHAPISCO E REBOCO COM RECIPIENTE ACOPLADO, TIPO CANEQUINHA, COM COMPRESSOR DE AR REBOCÁVEL VAZÃO 89 PCM E MOTOR DIESEL DE 20 CV - MATERIAIS NA OPERAÇÃO. AF_05/2023</v>
          </cell>
          <cell r="D7312" t="str">
            <v>H</v>
          </cell>
          <cell r="E7312">
            <v>15.72</v>
          </cell>
          <cell r="F7312">
            <v>15.72</v>
          </cell>
        </row>
        <row r="7313">
          <cell r="B7313">
            <v>102977</v>
          </cell>
          <cell r="C7313" t="str">
            <v>PULVERIZADOR DE TINTA ELÉTRICO/MÁQUINA DE PINTURA AIRLESS, VAZÃO 2 L/MIN - DEPRECIAÇÃO. AF_05/2023</v>
          </cell>
          <cell r="D7313" t="str">
            <v>H</v>
          </cell>
          <cell r="E7313">
            <v>0</v>
          </cell>
          <cell r="F7313">
            <v>0</v>
          </cell>
        </row>
        <row r="7314">
          <cell r="B7314">
            <v>102978</v>
          </cell>
          <cell r="C7314" t="str">
            <v>PULVERIZADOR DE TINTA ELÉTRICO/MÁQUINA DE PINTURA AIRLESS, VAZÃO 2 L/MIN - JUROS. AF_05/2023</v>
          </cell>
          <cell r="D7314" t="str">
            <v>H</v>
          </cell>
          <cell r="E7314">
            <v>0</v>
          </cell>
          <cell r="F7314">
            <v>0</v>
          </cell>
        </row>
        <row r="7315">
          <cell r="B7315">
            <v>102979</v>
          </cell>
          <cell r="C7315" t="str">
            <v>PULVERIZADOR DE TINTA ELÉTRICO/MÁQUINA DE PINTURA AIRLESS, VAZÃO 2 L/MIN - MANUTENÇÃO. AF_05/2023</v>
          </cell>
          <cell r="D7315" t="str">
            <v>H</v>
          </cell>
          <cell r="E7315">
            <v>0</v>
          </cell>
          <cell r="F7315">
            <v>0</v>
          </cell>
        </row>
        <row r="7316">
          <cell r="B7316">
            <v>95217</v>
          </cell>
          <cell r="C7316" t="str">
            <v>PULVERIZADOR DE TINTA ELÉTRICO/MÁQUINA DE PINTURA AIRLESS, VAZÃO 2 L/MIN - MATERIAIS NA OPERAÇÃO. AF_05/2023</v>
          </cell>
          <cell r="D7316" t="str">
            <v>H</v>
          </cell>
          <cell r="E7316">
            <v>0.59</v>
          </cell>
          <cell r="F7316">
            <v>0.59</v>
          </cell>
        </row>
        <row r="7317">
          <cell r="B7317">
            <v>89130</v>
          </cell>
          <cell r="C7317" t="str">
            <v>PÁ CARREGADEIRA SOBRE RODAS, POTÊNCIA 197 HP, CAPACIDADE DA CAÇAMBA 2,5 A 3,5 M3, PESO OPERACIONAL 18338 KG - DEPRECIAÇÃO. AF_06/2014</v>
          </cell>
          <cell r="D7317" t="str">
            <v>H</v>
          </cell>
          <cell r="E7317">
            <v>51.63</v>
          </cell>
          <cell r="F7317">
            <v>51.63</v>
          </cell>
        </row>
        <row r="7318">
          <cell r="B7318">
            <v>89131</v>
          </cell>
          <cell r="C7318" t="str">
            <v>PÁ CARREGADEIRA SOBRE RODAS, POTÊNCIA 197 HP, CAPACIDADE DA CAÇAMBA 2,5 A 3,5 M3, PESO OPERACIONAL 18338 KG - JUROS. AF_06/2014</v>
          </cell>
          <cell r="D7318" t="str">
            <v>H</v>
          </cell>
          <cell r="E7318">
            <v>13.64</v>
          </cell>
          <cell r="F7318">
            <v>13.64</v>
          </cell>
        </row>
        <row r="7319">
          <cell r="B7319">
            <v>53861</v>
          </cell>
          <cell r="C7319" t="str">
            <v>PÁ CARREGADEIRA SOBRE RODAS, POTÊNCIA 197 HP, CAPACIDADE DA CAÇAMBA 2,5 A 3,5 M3, PESO OPERACIONAL 18338 KG - MANUTENÇÃO. AF_06/2014</v>
          </cell>
          <cell r="D7319" t="str">
            <v>H</v>
          </cell>
          <cell r="E7319">
            <v>64.540000000000006</v>
          </cell>
          <cell r="F7319">
            <v>64.540000000000006</v>
          </cell>
        </row>
        <row r="7320">
          <cell r="B7320">
            <v>5787</v>
          </cell>
          <cell r="C7320" t="str">
            <v>PÁ CARREGADEIRA SOBRE RODAS, POTÊNCIA 197 HP, CAPACIDADE DA CAÇAMBA 2,5 A 3,5 M3, PESO OPERACIONAL 18338 KG - MATERIAIS NA OPERAÇÃO. AF_06/2014</v>
          </cell>
          <cell r="D7320" t="str">
            <v>H</v>
          </cell>
          <cell r="E7320">
            <v>73.97</v>
          </cell>
          <cell r="F7320">
            <v>73.97</v>
          </cell>
        </row>
        <row r="7321">
          <cell r="B7321">
            <v>89128</v>
          </cell>
          <cell r="C7321" t="str">
            <v>PÁ CARREGADEIRA SOBRE RODAS, POTÊNCIA LÍQUIDA 128 HP, CAPACIDADE DA CAÇAMBA 1,7 A 2,8 M3, PESO OPERACIONAL 11632 KG - DEPRECIAÇÃO. AF_06/2014</v>
          </cell>
          <cell r="D7321" t="str">
            <v>H</v>
          </cell>
          <cell r="E7321">
            <v>37.24</v>
          </cell>
          <cell r="F7321">
            <v>37.24</v>
          </cell>
        </row>
        <row r="7322">
          <cell r="B7322">
            <v>89129</v>
          </cell>
          <cell r="C7322" t="str">
            <v>PÁ CARREGADEIRA SOBRE RODAS, POTÊNCIA LÍQUIDA 128 HP, CAPACIDADE DA CAÇAMBA 1,7 A 2,8 M3, PESO OPERACIONAL 11632 KG - JUROS. AF_06/2014</v>
          </cell>
          <cell r="D7322" t="str">
            <v>H</v>
          </cell>
          <cell r="E7322">
            <v>9.84</v>
          </cell>
          <cell r="F7322">
            <v>9.84</v>
          </cell>
        </row>
        <row r="7323">
          <cell r="B7323">
            <v>53857</v>
          </cell>
          <cell r="C7323" t="str">
            <v>PÁ CARREGADEIRA SOBRE RODAS, POTÊNCIA LÍQUIDA 128 HP, CAPACIDADE DA CAÇAMBA 1,7 A 2,8 M3, PESO OPERACIONAL 11632 KG - MANUTENÇÃO. AF_06/2014</v>
          </cell>
          <cell r="D7323" t="str">
            <v>H</v>
          </cell>
          <cell r="E7323">
            <v>46.55</v>
          </cell>
          <cell r="F7323">
            <v>46.55</v>
          </cell>
        </row>
        <row r="7324">
          <cell r="B7324">
            <v>53858</v>
          </cell>
          <cell r="C7324" t="str">
            <v>PÁ CARREGADEIRA SOBRE RODAS, POTÊNCIA LÍQUIDA 128 HP, CAPACIDADE DA CAÇAMBA 1,7 A 2,8 M3, PESO OPERACIONAL 11632 KG - MATERIAIS NA OPERAÇÃO. AF_06/2014</v>
          </cell>
          <cell r="D7324" t="str">
            <v>H</v>
          </cell>
          <cell r="E7324">
            <v>48.05</v>
          </cell>
          <cell r="F7324">
            <v>48.05</v>
          </cell>
        </row>
        <row r="7325">
          <cell r="B7325">
            <v>102888</v>
          </cell>
          <cell r="C7325" t="str">
            <v>PÓRTICO ROLANTE MONOVIGA, PERFIL I, 4 PERNAS, CAPACIDADE 5 T - DEPRECIAÇÃO. AF_04/2019</v>
          </cell>
          <cell r="D7325" t="str">
            <v>H</v>
          </cell>
          <cell r="E7325">
            <v>0</v>
          </cell>
          <cell r="F7325">
            <v>0</v>
          </cell>
        </row>
        <row r="7326">
          <cell r="B7326">
            <v>102889</v>
          </cell>
          <cell r="C7326" t="str">
            <v>PÓRTICO ROLANTE MONOVIGA, PERFIL I, 4 PERNAS, CAPACIDADE 5 T - JUROS. AF_04/2019</v>
          </cell>
          <cell r="D7326" t="str">
            <v>H</v>
          </cell>
          <cell r="E7326">
            <v>0</v>
          </cell>
          <cell r="F7326">
            <v>0</v>
          </cell>
        </row>
        <row r="7327">
          <cell r="B7327">
            <v>102890</v>
          </cell>
          <cell r="C7327" t="str">
            <v>PÓRTICO ROLANTE MONOVIGA, PERFIL I, 4 PERNAS, CAPACIDADE 5 T - MANUTENÇÃO. AF_04/2019</v>
          </cell>
          <cell r="D7327" t="str">
            <v>H</v>
          </cell>
          <cell r="E7327">
            <v>0</v>
          </cell>
          <cell r="F7327">
            <v>0</v>
          </cell>
        </row>
        <row r="7328">
          <cell r="B7328">
            <v>102891</v>
          </cell>
          <cell r="C7328" t="str">
            <v>PÓRTICO ROLANTE MONOVIGA, PERFIL I, 4 PERNAS, CAPACIDADE 5 T - MATERIAIS NA OPERAÇÃO. AF_04/2019</v>
          </cell>
          <cell r="D7328" t="str">
            <v>H</v>
          </cell>
          <cell r="E7328">
            <v>1.21</v>
          </cell>
          <cell r="F7328">
            <v>1.21</v>
          </cell>
        </row>
        <row r="7329">
          <cell r="B7329">
            <v>89246</v>
          </cell>
          <cell r="C7329" t="str">
            <v>RECICLADORA DE ASFALTO A FRIO SOBRE RODAS, LARGURA FRESAGEM DE 2,0 M, POTÊNCIA 422 HP - DEPRECIAÇÃO. AF_11/2014</v>
          </cell>
          <cell r="D7329" t="str">
            <v>H</v>
          </cell>
          <cell r="E7329">
            <v>237.02</v>
          </cell>
          <cell r="F7329">
            <v>237.02</v>
          </cell>
        </row>
        <row r="7330">
          <cell r="B7330">
            <v>89247</v>
          </cell>
          <cell r="C7330" t="str">
            <v>RECICLADORA DE ASFALTO A FRIO SOBRE RODAS, LARGURA FRESAGEM DE 2,0 M, POTÊNCIA 422 HP - JUROS. AF_11/2014</v>
          </cell>
          <cell r="D7330" t="str">
            <v>H</v>
          </cell>
          <cell r="E7330">
            <v>72.569999999999993</v>
          </cell>
          <cell r="F7330">
            <v>72.569999999999993</v>
          </cell>
        </row>
        <row r="7331">
          <cell r="B7331">
            <v>89248</v>
          </cell>
          <cell r="C7331" t="str">
            <v>RECICLADORA DE ASFALTO A FRIO SOBRE RODAS, LARGURA FRESAGEM DE 2,0 M, POTÊNCIA 422 HP - MANUTENÇÃO. AF_11/2014</v>
          </cell>
          <cell r="D7331" t="str">
            <v>H</v>
          </cell>
          <cell r="E7331">
            <v>422.78</v>
          </cell>
          <cell r="F7331">
            <v>422.78</v>
          </cell>
        </row>
        <row r="7332">
          <cell r="B7332">
            <v>89249</v>
          </cell>
          <cell r="C7332" t="str">
            <v>RECICLADORA DE ASFALTO A FRIO SOBRE RODAS, LARGURA FRESAGEM DE 2,0 M, POTÊNCIA 422 HP - MATERIAIS NA OPERAÇÃO. AF_11/2014</v>
          </cell>
          <cell r="D7332" t="str">
            <v>H</v>
          </cell>
          <cell r="E7332">
            <v>396.01</v>
          </cell>
          <cell r="F7332">
            <v>396.01</v>
          </cell>
        </row>
        <row r="7333">
          <cell r="B7333">
            <v>102954</v>
          </cell>
          <cell r="C7333" t="str">
            <v>RETROESCAVADEIRA SOBRE RODAS COM CARREGADEIRA, PESO OPERACIONAL MÍN. 6,674, POTÊNCIA LÍQ 88 HP, COM MARTELO ROMPEDOR HIDRÁULICO ENTRE 275 A 362 KG - DEPRECIAÇÃO. AF_02/2021</v>
          </cell>
          <cell r="D7333" t="str">
            <v>H</v>
          </cell>
          <cell r="E7333">
            <v>0</v>
          </cell>
          <cell r="F7333">
            <v>0</v>
          </cell>
        </row>
        <row r="7334">
          <cell r="B7334">
            <v>104727</v>
          </cell>
          <cell r="C7334" t="str">
            <v>RETROESCAVADEIRA SOBRE RODAS COM CARREGADEIRA, PESO OPERACIONAL MÍN. 6,674, POTÊNCIA LÍQ 88 HP, COM MARTELO ROMPEDOR HIDRÁULICO ENTRE 275 A 362 KG - JUROS. AF_02/2021</v>
          </cell>
          <cell r="D7334" t="str">
            <v>H</v>
          </cell>
          <cell r="E7334">
            <v>0</v>
          </cell>
          <cell r="F7334">
            <v>0</v>
          </cell>
        </row>
        <row r="7335">
          <cell r="B7335">
            <v>102956</v>
          </cell>
          <cell r="C7335" t="str">
            <v>RETROESCAVADEIRA SOBRE RODAS COM CARREGADEIRA, PESO OPERACIONAL MÍN. 6,674, POTÊNCIA LÍQ 88 HP, COM MARTELO ROMPEDOR HIDRÁULICO ENTRE 275 A 362 KG - MANUTENÇÃO. AF_02/2021</v>
          </cell>
          <cell r="D7335" t="str">
            <v>H</v>
          </cell>
          <cell r="E7335">
            <v>0</v>
          </cell>
          <cell r="F7335">
            <v>0</v>
          </cell>
        </row>
        <row r="7336">
          <cell r="B7336">
            <v>102957</v>
          </cell>
          <cell r="C7336" t="str">
            <v>RETROESCAVADEIRA SOBRE RODAS COM CARREGADEIRA, PESO OPERACIONAL MÍN. 6,674, POTÊNCIA LÍQ 88 HP, COM MARTELO ROMPEDOR HIDRÁULICO ENTRE 275 A 362 KG - MATERIAIS NA OPERAÇÃO. AF_02/2021</v>
          </cell>
          <cell r="D7336" t="str">
            <v>H</v>
          </cell>
          <cell r="E7336">
            <v>41.32</v>
          </cell>
          <cell r="F7336">
            <v>41.32</v>
          </cell>
        </row>
        <row r="7337">
          <cell r="B7337">
            <v>88859</v>
          </cell>
          <cell r="C7337" t="str">
            <v>RETROESCAVADEIRA SOBRE RODAS COM CARREGADEIRA, TRAÇÃO 4X2, POTÊNCIA LÍQ. 79 HP, CAÇAMBA CARREG. CAP. MÍN. 1 M3, CAÇAMBA RETRO CAP. 0,20 M3, PESO OPERACIONAL MÍN. 6.570 KG, PROFUNDIDADE ESCAVAÇÃO MÁX. 4,37 M - DEPRECIAÇÃO. AF_06/2014</v>
          </cell>
          <cell r="D7337" t="str">
            <v>H</v>
          </cell>
          <cell r="E7337">
            <v>23.23</v>
          </cell>
          <cell r="F7337">
            <v>23.23</v>
          </cell>
        </row>
        <row r="7338">
          <cell r="B7338">
            <v>88860</v>
          </cell>
          <cell r="C7338" t="str">
            <v>RETROESCAVADEIRA SOBRE RODAS COM CARREGADEIRA, TRAÇÃO 4X2, POTÊNCIA LÍQ. 79 HP, CAÇAMBA CARREG. CAP. MÍN. 1 M3, CAÇAMBA RETRO CAP. 0,20 M3, PESO OPERACIONAL MÍN. 6.570 KG, PROFUNDIDADE ESCAVAÇÃO MÁX. 4,37 M - JUROS. AF_06/2014</v>
          </cell>
          <cell r="D7338" t="str">
            <v>H</v>
          </cell>
          <cell r="E7338">
            <v>6.14</v>
          </cell>
          <cell r="F7338">
            <v>6.14</v>
          </cell>
        </row>
        <row r="7339">
          <cell r="B7339">
            <v>5667</v>
          </cell>
          <cell r="C7339" t="str">
            <v>RETROESCAVADEIRA SOBRE RODAS COM CARREGADEIRA, TRAÇÃO 4X2, POTÊNCIA LÍQ. 79 HP, CAÇAMBA CARREG. CAP. MÍN. 1 M3, CAÇAMBA RETRO CAP. 0,20 M3, PESO OPERACIONAL MÍN. 6.570 KG, PROFUNDIDADE ESCAVAÇÃO MÁX. 4,37 M - MANUTENÇÃO. AF_06/2014</v>
          </cell>
          <cell r="D7339" t="str">
            <v>H</v>
          </cell>
          <cell r="E7339">
            <v>29.04</v>
          </cell>
          <cell r="F7339">
            <v>29.04</v>
          </cell>
        </row>
        <row r="7340">
          <cell r="B7340">
            <v>5668</v>
          </cell>
          <cell r="C7340" t="str">
            <v>RETROESCAVADEIRA SOBRE RODAS COM CARREGADEIRA, TRAÇÃO 4X2, POTÊNCIA LÍQ. 79 HP, CAÇAMBA CARREG. CAP. MÍN. 1 M3, CAÇAMBA RETRO CAP. 0,20 M3, PESO OPERACIONAL MÍN. 6.570 KG, PROFUNDIDADE ESCAVAÇÃO MÁX. 4,37 M - MATERIAIS NA OPERAÇÃO. AF_06/2014</v>
          </cell>
          <cell r="D7340" t="str">
            <v>H</v>
          </cell>
          <cell r="E7340">
            <v>48.18</v>
          </cell>
          <cell r="F7340">
            <v>48.18</v>
          </cell>
        </row>
        <row r="7341">
          <cell r="B7341">
            <v>89011</v>
          </cell>
          <cell r="C7341" t="str">
            <v>RETROESCAVADEIRA SOBRE RODAS COM CARREGADEIRA, TRAÇÃO 4X4, POTÊNCIA LÍQ. 72 HP, CAÇAMBA CARREG. CAP. MÍN. 0,79 M3, CAÇAMBA RETRO CAP. 0,18 M3, PESO OPERACIONAL MÍN. 7.140 KG, PROFUNDIDADE ESCAVAÇÃO MÁX. 4,50 M - DEPRECIAÇÃO. AF_06/2014</v>
          </cell>
          <cell r="D7341" t="str">
            <v>H</v>
          </cell>
          <cell r="E7341">
            <v>25.2</v>
          </cell>
          <cell r="F7341">
            <v>25.2</v>
          </cell>
        </row>
        <row r="7342">
          <cell r="B7342">
            <v>89012</v>
          </cell>
          <cell r="C7342" t="str">
            <v>RETROESCAVADEIRA SOBRE RODAS COM CARREGADEIRA, TRAÇÃO 4X4, POTÊNCIA LÍQ. 72 HP, CAÇAMBA CARREG. CAP. MÍN. 0,79 M3, CAÇAMBA RETRO CAP. 0,18 M3, PESO OPERACIONAL MÍN. 7.140 KG, PROFUNDIDADE ESCAVAÇÃO MÁX. 4,50 M - JUROS. AF_06/2014</v>
          </cell>
          <cell r="D7342" t="str">
            <v>H</v>
          </cell>
          <cell r="E7342">
            <v>6.66</v>
          </cell>
          <cell r="F7342">
            <v>6.66</v>
          </cell>
        </row>
        <row r="7343">
          <cell r="B7343">
            <v>5735</v>
          </cell>
          <cell r="C7343" t="str">
            <v>RETROESCAVADEIRA SOBRE RODAS COM CARREGADEIRA, TRAÇÃO 4X4, POTÊNCIA LÍQ. 72 HP, CAÇAMBA CARREG. CAP. MÍN. 0,79 M3, CAÇAMBA RETRO CAP. 0,18 M3, PESO OPERACIONAL MÍN. 7.140 KG, PROFUNDIDADE ESCAVAÇÃO MÁX. 4,50 M - MANUTENÇÃO. AF_06/2014</v>
          </cell>
          <cell r="D7343" t="str">
            <v>H</v>
          </cell>
          <cell r="E7343">
            <v>31.5</v>
          </cell>
          <cell r="F7343">
            <v>31.5</v>
          </cell>
        </row>
        <row r="7344">
          <cell r="B7344">
            <v>5736</v>
          </cell>
          <cell r="C7344" t="str">
            <v>RETROESCAVADEIRA SOBRE RODAS COM CARREGADEIRA, TRAÇÃO 4X4, POTÊNCIA LÍQ. 72 HP, CAÇAMBA CARREG. CAP. MÍN. 0,79 M3, CAÇAMBA RETRO CAP. 0,18 M3, PESO OPERACIONAL MÍN. 7.140 KG, PROFUNDIDADE ESCAVAÇÃO MÁX. 4,50 M - MATERIAIS NA OPERAÇÃO. AF_06/2014</v>
          </cell>
          <cell r="D7344" t="str">
            <v>H</v>
          </cell>
          <cell r="E7344">
            <v>43.9</v>
          </cell>
          <cell r="F7344">
            <v>43.9</v>
          </cell>
        </row>
        <row r="7345">
          <cell r="B7345">
            <v>88857</v>
          </cell>
          <cell r="C7345" t="str">
            <v>RETROESCAVADEIRA SOBRE RODAS COM CARREGADEIRA, TRAÇÃO 4X4, POTÊNCIA LÍQ. 88 HP, CAÇAMBA CARREG. CAP. MÍN. 1 M3, CAÇAMBA RETRO CAP. 0,26 M3, PESO OPERACIONAL MÍN. 6.674 KG, PROFUNDIDADE ESCAVAÇÃO MÁX. 4,37 M - DEPRECIAÇÃO. AF_06/2014</v>
          </cell>
          <cell r="D7345" t="str">
            <v>H</v>
          </cell>
          <cell r="E7345">
            <v>26.12</v>
          </cell>
          <cell r="F7345">
            <v>26.12</v>
          </cell>
        </row>
        <row r="7346">
          <cell r="B7346">
            <v>88858</v>
          </cell>
          <cell r="C7346" t="str">
            <v>RETROESCAVADEIRA SOBRE RODAS COM CARREGADEIRA, TRAÇÃO 4X4, POTÊNCIA LÍQ. 88 HP, CAÇAMBA CARREG. CAP. MÍN. 1 M3, CAÇAMBA RETRO CAP. 0,26 M3, PESO OPERACIONAL MÍN. 6.674 KG, PROFUNDIDADE ESCAVAÇÃO MÁX. 4,37 M - JUROS. AF_06/2014</v>
          </cell>
          <cell r="D7346" t="str">
            <v>H</v>
          </cell>
          <cell r="E7346">
            <v>6.9</v>
          </cell>
          <cell r="F7346">
            <v>6.9</v>
          </cell>
        </row>
        <row r="7347">
          <cell r="B7347">
            <v>5664</v>
          </cell>
          <cell r="C7347" t="str">
            <v>RETROESCAVADEIRA SOBRE RODAS COM CARREGADEIRA, TRAÇÃO 4X4, POTÊNCIA LÍQ. 88 HP, CAÇAMBA CARREG. CAP. MÍN. 1 M3, CAÇAMBA RETRO CAP. 0,26 M3, PESO OPERACIONAL MÍN. 6.674 KG, PROFUNDIDADE ESCAVAÇÃO MÁX. 4,37 M - MANUTENÇÃO. AF_06/2014</v>
          </cell>
          <cell r="D7347" t="str">
            <v>H</v>
          </cell>
          <cell r="E7347">
            <v>32.65</v>
          </cell>
          <cell r="F7347">
            <v>32.65</v>
          </cell>
        </row>
        <row r="7348">
          <cell r="B7348">
            <v>53786</v>
          </cell>
          <cell r="C7348" t="str">
            <v>RETROESCAVADEIRA SOBRE RODAS COM CARREGADEIRA, TRAÇÃO 4X4, POTÊNCIA LÍQ. 88 HP, CAÇAMBA CARREG. CAP. MÍN. 1 M3, CAÇAMBA RETRO CAP. 0,26 M3, PESO OPERACIONAL MÍN. 6.674 KG, PROFUNDIDADE ESCAVAÇÃO MÁX. 4,37 M - MATERIAIS NA OPERAÇÃO. AF_06/2014</v>
          </cell>
          <cell r="D7348" t="str">
            <v>H</v>
          </cell>
          <cell r="E7348">
            <v>53.65</v>
          </cell>
          <cell r="F7348">
            <v>53.65</v>
          </cell>
        </row>
        <row r="7349">
          <cell r="B7349">
            <v>7038</v>
          </cell>
          <cell r="C7349" t="str">
            <v>ROLO COMPACTADOR DE PNEUS ESTÁTICO, PRESSÃO VARIÁVEL, POTÊNCIA 111 HP, PESO SEM/COM LASTRO 9,5 / 26 T, LARGURA DE TRABALHO 1,90 M - DEPRECIAÇÃO. AF_07/2014</v>
          </cell>
          <cell r="D7349" t="str">
            <v>H</v>
          </cell>
          <cell r="E7349">
            <v>41.57</v>
          </cell>
          <cell r="F7349">
            <v>41.57</v>
          </cell>
        </row>
        <row r="7350">
          <cell r="B7350">
            <v>7039</v>
          </cell>
          <cell r="C7350" t="str">
            <v>ROLO COMPACTADOR DE PNEUS ESTÁTICO, PRESSÃO VARIÁVEL, POTÊNCIA 111 HP, PESO SEM/COM LASTRO 9,5 / 26 T, LARGURA DE TRABALHO 1,90 M - JUROS. AF_07/2014</v>
          </cell>
          <cell r="D7350" t="str">
            <v>H</v>
          </cell>
          <cell r="E7350">
            <v>11.15</v>
          </cell>
          <cell r="F7350">
            <v>11.15</v>
          </cell>
        </row>
        <row r="7351">
          <cell r="B7351">
            <v>7040</v>
          </cell>
          <cell r="C7351" t="str">
            <v>ROLO COMPACTADOR DE PNEUS ESTÁTICO, PRESSÃO VARIÁVEL, POTÊNCIA 111 HP, PESO SEM/COM LASTRO 9,5 / 26 T, LARGURA DE TRABALHO 1,90 M - MANUTENÇÃO. AF_07/2014</v>
          </cell>
          <cell r="D7351" t="str">
            <v>H</v>
          </cell>
          <cell r="E7351">
            <v>52.02</v>
          </cell>
          <cell r="F7351">
            <v>52.02</v>
          </cell>
        </row>
        <row r="7352">
          <cell r="B7352">
            <v>55263</v>
          </cell>
          <cell r="C7352" t="str">
            <v>ROLO COMPACTADOR DE PNEUS ESTÁTICO, PRESSÃO VARIÁVEL, POTÊNCIA 111 HP, PESO SEM/COM LASTRO 9,5 / 26 T, LARGURA DE TRABALHO 1,90 M - MATERIAIS NA OPERAÇÃO. AF_07/2014</v>
          </cell>
          <cell r="D7352" t="str">
            <v>H</v>
          </cell>
          <cell r="E7352">
            <v>67.739999999999995</v>
          </cell>
          <cell r="F7352">
            <v>67.739999999999995</v>
          </cell>
        </row>
        <row r="7353">
          <cell r="B7353">
            <v>96460</v>
          </cell>
          <cell r="C7353" t="str">
            <v>ROLO COMPACTADOR DE PNEUS, ESTÁTICO, PRESSÃO VARIÁVEL, POTÊNCIA 110 HP, PESO SEM/COM LASTRO 10,8/27 T, LARGURA DE ROLAGEM 2,30 M - DEPRECIAÇÃO. AF_06/2017</v>
          </cell>
          <cell r="D7353" t="str">
            <v>H</v>
          </cell>
          <cell r="E7353">
            <v>44.13</v>
          </cell>
          <cell r="F7353">
            <v>44.13</v>
          </cell>
        </row>
        <row r="7354">
          <cell r="B7354">
            <v>96459</v>
          </cell>
          <cell r="C7354" t="str">
            <v>ROLO COMPACTADOR DE PNEUS, ESTÁTICO, PRESSÃO VARIÁVEL, POTÊNCIA 110 HP, PESO SEM/COM LASTRO 10,8/27 T, LARGURA DE ROLAGEM 2,30 M - JUROS. AF_06/2017</v>
          </cell>
          <cell r="D7354" t="str">
            <v>H</v>
          </cell>
          <cell r="E7354">
            <v>11.84</v>
          </cell>
          <cell r="F7354">
            <v>11.84</v>
          </cell>
        </row>
        <row r="7355">
          <cell r="B7355">
            <v>96458</v>
          </cell>
          <cell r="C7355" t="str">
            <v>ROLO COMPACTADOR DE PNEUS, ESTÁTICO, PRESSÃO VARIÁVEL, POTÊNCIA 110 HP, PESO SEM/COM LASTRO 10,8/27 T, LARGURA DE ROLAGEM 2,30 M - MANUTENÇÃO. AF_06/2017</v>
          </cell>
          <cell r="D7355" t="str">
            <v>H</v>
          </cell>
          <cell r="E7355">
            <v>55.22</v>
          </cell>
          <cell r="F7355">
            <v>55.22</v>
          </cell>
        </row>
        <row r="7356">
          <cell r="B7356">
            <v>96457</v>
          </cell>
          <cell r="C7356" t="str">
            <v>ROLO COMPACTADOR DE PNEUS, ESTÁTICO, PRESSÃO VARIÁVEL, POTÊNCIA 110 HP, PESO SEM/COM LASTRO 10,8/27 T, LARGURA DE ROLAGEM 2,30 M - MATERIAIS NA OPERAÇÃO. AF_06/2017</v>
          </cell>
          <cell r="D7356" t="str">
            <v>H</v>
          </cell>
          <cell r="E7356">
            <v>67.11</v>
          </cell>
          <cell r="F7356">
            <v>67.11</v>
          </cell>
        </row>
        <row r="7357">
          <cell r="B7357">
            <v>7051</v>
          </cell>
          <cell r="C7357" t="str">
            <v>ROLO COMPACTADOR PE DE CARNEIRO VIBRATORIO, POTENCIA 125 HP, PESO OPERACIONAL SEM/COM LASTRO 11,95 / 13,30 T, IMPACTO DINAMICO 38,5 / 22,5 T, LARGURA DE TRABALHO 2,15 M - DEPRECIAÇÃO. AF_06/2014</v>
          </cell>
          <cell r="D7357" t="str">
            <v>H</v>
          </cell>
          <cell r="E7357">
            <v>36.869999999999997</v>
          </cell>
          <cell r="F7357">
            <v>36.869999999999997</v>
          </cell>
        </row>
        <row r="7358">
          <cell r="B7358">
            <v>7052</v>
          </cell>
          <cell r="C7358" t="str">
            <v>ROLO COMPACTADOR PE DE CARNEIRO VIBRATORIO, POTENCIA 125 HP, PESO OPERACIONAL SEM/COM LASTRO 11,95 / 13,30 T, IMPACTO DINAMICO 38,5 / 22,5 T, LARGURA DE TRABALHO 2,15 M - JUROS. AF_06/2014</v>
          </cell>
          <cell r="D7358" t="str">
            <v>H</v>
          </cell>
          <cell r="E7358">
            <v>9.9600000000000009</v>
          </cell>
          <cell r="F7358">
            <v>9.9600000000000009</v>
          </cell>
        </row>
        <row r="7359">
          <cell r="B7359">
            <v>7053</v>
          </cell>
          <cell r="C7359" t="str">
            <v>ROLO COMPACTADOR PE DE CARNEIRO VIBRATORIO, POTENCIA 125 HP, PESO OPERACIONAL SEM/COM LASTRO 11,95 / 13,30 T, IMPACTO DINAMICO 38,5 / 22,5 T, LARGURA DE TRABALHO 2,15 M - MANUTENÇÃO. AF_06/2014</v>
          </cell>
          <cell r="D7359" t="str">
            <v>H</v>
          </cell>
          <cell r="E7359">
            <v>46.14</v>
          </cell>
          <cell r="F7359">
            <v>46.14</v>
          </cell>
        </row>
        <row r="7360">
          <cell r="B7360">
            <v>7054</v>
          </cell>
          <cell r="C7360" t="str">
            <v>ROLO COMPACTADOR PE DE CARNEIRO VIBRATORIO, POTENCIA 125 HP, PESO OPERACIONAL SEM/COM LASTRO 11,95 / 13,30 T, IMPACTO DINAMICO 38,5 / 22,5 T, LARGURA DE TRABALHO 2,15 M - MATERIAIS NA OPERAÇÃO. AF_06/2014</v>
          </cell>
          <cell r="D7360" t="str">
            <v>H</v>
          </cell>
          <cell r="E7360">
            <v>93.84</v>
          </cell>
          <cell r="F7360">
            <v>93.84</v>
          </cell>
        </row>
        <row r="7361">
          <cell r="B7361">
            <v>95627</v>
          </cell>
          <cell r="C7361" t="str">
            <v>ROLO COMPACTADOR VIBRATORIO TANDEM, ACO LISO, POTENCIA 125 HP, PESO SEM/COM LASTRO 10,20/11,65 T, LARGURA DE TRABALHO 1,73 M - DEPRECIAÇÃO. AF_11/2016</v>
          </cell>
          <cell r="D7361" t="str">
            <v>H</v>
          </cell>
          <cell r="E7361">
            <v>39.79</v>
          </cell>
          <cell r="F7361">
            <v>39.79</v>
          </cell>
        </row>
        <row r="7362">
          <cell r="B7362">
            <v>95628</v>
          </cell>
          <cell r="C7362" t="str">
            <v>ROLO COMPACTADOR VIBRATORIO TANDEM, ACO LISO, POTENCIA 125 HP, PESO SEM/COM LASTRO 10,20/11,65 T, LARGURA DE TRABALHO 1,73 M - JUROS. AF_11/2016</v>
          </cell>
          <cell r="D7362" t="str">
            <v>H</v>
          </cell>
          <cell r="E7362">
            <v>10.67</v>
          </cell>
          <cell r="F7362">
            <v>10.67</v>
          </cell>
        </row>
        <row r="7363">
          <cell r="B7363">
            <v>95629</v>
          </cell>
          <cell r="C7363" t="str">
            <v>ROLO COMPACTADOR VIBRATORIO TANDEM, ACO LISO, POTENCIA 125 HP, PESO SEM/COM LASTRO 10,20/11,65 T, LARGURA DE TRABALHO 1,73 M - MANUTENÇÃO. AF_11/2016</v>
          </cell>
          <cell r="D7363" t="str">
            <v>H</v>
          </cell>
          <cell r="E7363">
            <v>49.79</v>
          </cell>
          <cell r="F7363">
            <v>49.79</v>
          </cell>
        </row>
        <row r="7364">
          <cell r="B7364">
            <v>95630</v>
          </cell>
          <cell r="C7364" t="str">
            <v>ROLO COMPACTADOR VIBRATORIO TANDEM, ACO LISO, POTENCIA 125 HP, PESO SEM/COM LASTRO 10,20/11,65 T, LARGURA DE TRABALHO 1,73 M - MATERIAIS NA OPERAÇÃO. AF_11/2016</v>
          </cell>
          <cell r="D7364" t="str">
            <v>H</v>
          </cell>
          <cell r="E7364">
            <v>93.84</v>
          </cell>
          <cell r="F7364">
            <v>93.84</v>
          </cell>
        </row>
        <row r="7365">
          <cell r="B7365">
            <v>89210</v>
          </cell>
          <cell r="C7365" t="str">
            <v>ROLO COMPACTADOR VIBRATÓRIO DE UM CILINDRO AÇO LISO, POTÊNCIA 80 HP, PESO OPERACIONAL MÁXIMO 8,1 T, IMPACTO DINÂMICO 16,15 / 9,5 T, LARGURA DE TRABALHO 1,68 M - DEPRECIAÇÃO. AF_06/2014</v>
          </cell>
          <cell r="D7365" t="str">
            <v>H</v>
          </cell>
          <cell r="E7365">
            <v>26.6</v>
          </cell>
          <cell r="F7365">
            <v>26.6</v>
          </cell>
        </row>
        <row r="7366">
          <cell r="B7366">
            <v>89211</v>
          </cell>
          <cell r="C7366" t="str">
            <v>ROLO COMPACTADOR VIBRATÓRIO DE UM CILINDRO AÇO LISO, POTÊNCIA 80 HP, PESO OPERACIONAL MÁXIMO 8,1 T, IMPACTO DINÂMICO 16,15 / 9,5 T, LARGURA DE TRABALHO 1,68 M - JUROS. AF_06/2014</v>
          </cell>
          <cell r="D7366" t="str">
            <v>H</v>
          </cell>
          <cell r="E7366">
            <v>7.13</v>
          </cell>
          <cell r="F7366">
            <v>7.13</v>
          </cell>
        </row>
        <row r="7367">
          <cell r="B7367">
            <v>5674</v>
          </cell>
          <cell r="C7367" t="str">
            <v>ROLO COMPACTADOR VIBRATÓRIO DE UM CILINDRO AÇO LISO, POTÊNCIA 80 HP, PESO OPERACIONAL MÁXIMO 8,1 T, IMPACTO DINÂMICO 16,15 / 9,5 T, LARGURA DE TRABALHO 1,68 M - MANUTENÇÃO. AF_06/2014</v>
          </cell>
          <cell r="D7367" t="str">
            <v>H</v>
          </cell>
          <cell r="E7367">
            <v>33.28</v>
          </cell>
          <cell r="F7367">
            <v>33.28</v>
          </cell>
        </row>
        <row r="7368">
          <cell r="B7368">
            <v>53788</v>
          </cell>
          <cell r="C7368" t="str">
            <v>ROLO COMPACTADOR VIBRATÓRIO DE UM CILINDRO AÇO LISO, POTÊNCIA 80 HP, PESO OPERACIONAL MÁXIMO 8,1 T, IMPACTO DINÂMICO 16,15 / 9,5 T, LARGURA DE TRABALHO 1,68 M - MATERIAIS NA OPERAÇÃO. AF_06/2014</v>
          </cell>
          <cell r="D7368" t="str">
            <v>H</v>
          </cell>
          <cell r="E7368">
            <v>60.06</v>
          </cell>
          <cell r="F7368">
            <v>60.06</v>
          </cell>
        </row>
        <row r="7369">
          <cell r="B7369">
            <v>73309</v>
          </cell>
          <cell r="C7369" t="str">
            <v>ROLO COMPACTADOR VIBRATÓRIO PÉ DE CARNEIRO PARA SOLOS, POTÊNCIA 80 HP, PESO OPERACIONAL SEM/COM LASTRO 7,4 / 8,8 T, LARGURA DE TRABALHO 1,68 M - DEPRECIAÇÃO. AF_02/2016</v>
          </cell>
          <cell r="D7369" t="str">
            <v>H</v>
          </cell>
          <cell r="E7369">
            <v>27.65</v>
          </cell>
          <cell r="F7369">
            <v>27.65</v>
          </cell>
        </row>
        <row r="7370">
          <cell r="B7370">
            <v>73313</v>
          </cell>
          <cell r="C7370" t="str">
            <v>ROLO COMPACTADOR VIBRATÓRIO PÉ DE CARNEIRO PARA SOLOS, POTÊNCIA 80 HP, PESO OPERACIONAL SEM/COM LASTRO 7,4 / 8,8 T, LARGURA DE TRABALHO 1,68 M - JUROS. AF_02/2016</v>
          </cell>
          <cell r="D7370" t="str">
            <v>H</v>
          </cell>
          <cell r="E7370">
            <v>7.47</v>
          </cell>
          <cell r="F7370">
            <v>7.47</v>
          </cell>
        </row>
        <row r="7371">
          <cell r="B7371">
            <v>5089</v>
          </cell>
          <cell r="C7371" t="str">
            <v>ROLO COMPACTADOR VIBRATÓRIO PÉ DE CARNEIRO PARA SOLOS, POTÊNCIA 80 HP, PESO OPERACIONAL SEM/COM LASTRO 7,4 / 8,8 T, LARGURA DE TRABALHO 1,68 M - MANUTENÇÃO. AF_02/2016</v>
          </cell>
          <cell r="D7371" t="str">
            <v>H</v>
          </cell>
          <cell r="E7371">
            <v>34.61</v>
          </cell>
          <cell r="F7371">
            <v>34.61</v>
          </cell>
        </row>
        <row r="7372">
          <cell r="B7372">
            <v>73315</v>
          </cell>
          <cell r="C7372" t="str">
            <v>ROLO COMPACTADOR VIBRATÓRIO PÉ DE CARNEIRO PARA SOLOS, POTÊNCIA 80 HP, PESO OPERACIONAL SEM/COM LASTRO 7,4 / 8,8 T, LARGURA DE TRABALHO 1,68 M - MATERIAIS NA OPERAÇÃO. AF_02/2016</v>
          </cell>
          <cell r="D7372" t="str">
            <v>H</v>
          </cell>
          <cell r="E7372">
            <v>60.06</v>
          </cell>
          <cell r="F7372">
            <v>60.06</v>
          </cell>
        </row>
        <row r="7373">
          <cell r="B7373">
            <v>5738</v>
          </cell>
          <cell r="C7373" t="str">
            <v>ROLO COMPACTADOR VIBRATÓRIO PÉ DE CARNEIRO, OPERADO POR CONTROLE REMOTO, POTÊNCIA 12,5 KW, PESO OPERACIONAL 1,675 T, LARGURA DE TRABALHO 0,85 M - DEPRECIAÇÃO. AF_02/2016</v>
          </cell>
          <cell r="D7373" t="str">
            <v>H</v>
          </cell>
          <cell r="E7373">
            <v>36.340000000000003</v>
          </cell>
          <cell r="F7373">
            <v>36.340000000000003</v>
          </cell>
        </row>
        <row r="7374">
          <cell r="B7374">
            <v>93239</v>
          </cell>
          <cell r="C7374" t="str">
            <v>ROLO COMPACTADOR VIBRATÓRIO PÉ DE CARNEIRO, OPERADO POR CONTROLE REMOTO, POTÊNCIA 12,5 KW, PESO OPERACIONAL 1,675 T, LARGURA DE TRABALHO 0,85 M - JUROS. AF_02/2016</v>
          </cell>
          <cell r="D7374" t="str">
            <v>H</v>
          </cell>
          <cell r="E7374">
            <v>9.75</v>
          </cell>
          <cell r="F7374">
            <v>9.75</v>
          </cell>
        </row>
        <row r="7375">
          <cell r="B7375">
            <v>5739</v>
          </cell>
          <cell r="C7375" t="str">
            <v>ROLO COMPACTADOR VIBRATÓRIO PÉ DE CARNEIRO, OPERADO POR CONTROLE REMOTO, POTÊNCIA 12,5 KW, PESO OPERACIONAL 1,675 T, LARGURA DE TRABALHO 0,85 M - MANUTENÇÃO. AF_02/2016</v>
          </cell>
          <cell r="D7375" t="str">
            <v>H</v>
          </cell>
          <cell r="E7375">
            <v>45.48</v>
          </cell>
          <cell r="F7375">
            <v>45.48</v>
          </cell>
        </row>
        <row r="7376">
          <cell r="B7376">
            <v>93240</v>
          </cell>
          <cell r="C7376" t="str">
            <v>ROLO COMPACTADOR VIBRATÓRIO PÉ DE CARNEIRO, OPERADO POR CONTROLE REMOTO, POTÊNCIA 12,5 KW, PESO OPERACIONAL 1,675 T, LARGURA DE TRABALHO 0,85 M - MATERIAIS NA OPERAÇÃO. AF_02/2016</v>
          </cell>
          <cell r="D7376" t="str">
            <v>H</v>
          </cell>
          <cell r="E7376">
            <v>12.58</v>
          </cell>
          <cell r="F7376">
            <v>12.58</v>
          </cell>
        </row>
        <row r="7377">
          <cell r="B7377">
            <v>53818</v>
          </cell>
          <cell r="C7377" t="str">
            <v>ROLO COMPACTADOR VIBRATÓRIO REBOCÁVEL, CILINDRO DE AÇO LISO, POTÊNCIA DE TRAÇÃO DE 65 CV, PESO 4,7 T, IMPACTO DINÂMICO 18,3 T, LARGURA DE TRABALHO 1,67 M - DEPRECIAÇÃO. AF_02/2016</v>
          </cell>
          <cell r="D7377" t="str">
            <v>H</v>
          </cell>
          <cell r="E7377">
            <v>8.02</v>
          </cell>
          <cell r="F7377">
            <v>8.02</v>
          </cell>
        </row>
        <row r="7378">
          <cell r="B7378">
            <v>93238</v>
          </cell>
          <cell r="C7378" t="str">
            <v>ROLO COMPACTADOR VIBRATÓRIO REBOCÁVEL, CILINDRO DE AÇO LISO, POTÊNCIA DE TRAÇÃO DE 65 CV, PESO 4,7 T, IMPACTO DINÂMICO 18,3 T, LARGURA DE TRABALHO 1,67 M - JUROS. AF_02/2016</v>
          </cell>
          <cell r="D7378" t="str">
            <v>H</v>
          </cell>
          <cell r="E7378">
            <v>2.15</v>
          </cell>
          <cell r="F7378">
            <v>2.15</v>
          </cell>
        </row>
        <row r="7379">
          <cell r="B7379">
            <v>5727</v>
          </cell>
          <cell r="C7379" t="str">
            <v>ROLO COMPACTADOR VIBRATÓRIO REBOCÁVEL, CILINDRO DE AÇO LISO, POTÊNCIA DE TRAÇÃO DE 65 CV, PESO 4,7 T, IMPACTO DINÂMICO 18,3 T, LARGURA DE TRABALHO 1,67 M - MANUTENÇÃO. AF_02/2016</v>
          </cell>
          <cell r="D7379" t="str">
            <v>H</v>
          </cell>
          <cell r="E7379">
            <v>10.039999999999999</v>
          </cell>
          <cell r="F7379">
            <v>10.039999999999999</v>
          </cell>
        </row>
        <row r="7380">
          <cell r="B7380">
            <v>89280</v>
          </cell>
          <cell r="C7380" t="str">
            <v>ROLO COMPACTADOR VIBRATÓRIO TANDEM AÇO LISO, POTÊNCIA 58 HP, PESO SEM/COM LASTRO 6,5 / 9,4 T, LARGURA DE TRABALHO 1,2 M - DEPRECIAÇÃO. AF_06/2014</v>
          </cell>
          <cell r="D7380" t="str">
            <v>H</v>
          </cell>
          <cell r="E7380">
            <v>32.659999999999997</v>
          </cell>
          <cell r="F7380">
            <v>32.659999999999997</v>
          </cell>
        </row>
        <row r="7381">
          <cell r="B7381">
            <v>89281</v>
          </cell>
          <cell r="C7381" t="str">
            <v>ROLO COMPACTADOR VIBRATÓRIO TANDEM AÇO LISO, POTÊNCIA 58 HP, PESO SEM/COM LASTRO 6,5 / 9,4 T, LARGURA DE TRABALHO 1,2 M - JUROS. AF_06/2014</v>
          </cell>
          <cell r="D7381" t="str">
            <v>H</v>
          </cell>
          <cell r="E7381">
            <v>8.76</v>
          </cell>
          <cell r="F7381">
            <v>8.76</v>
          </cell>
        </row>
        <row r="7382">
          <cell r="B7382">
            <v>5729</v>
          </cell>
          <cell r="C7382" t="str">
            <v>ROLO COMPACTADOR VIBRATÓRIO TANDEM AÇO LISO, POTÊNCIA 58 HP, PESO SEM/COM LASTRO 6,5 / 9,4 T, LARGURA DE TRABALHO 1,2 M - MANUTENÇÃO. AF_06/2014</v>
          </cell>
          <cell r="D7382" t="str">
            <v>H</v>
          </cell>
          <cell r="E7382">
            <v>40.869999999999997</v>
          </cell>
          <cell r="F7382">
            <v>40.869999999999997</v>
          </cell>
        </row>
        <row r="7383">
          <cell r="B7383">
            <v>5730</v>
          </cell>
          <cell r="C7383" t="str">
            <v>ROLO COMPACTADOR VIBRATÓRIO TANDEM AÇO LISO, POTÊNCIA 58 HP, PESO SEM/COM LASTRO 6,5 / 9,4 T, LARGURA DE TRABALHO 1,2 M - MATERIAIS NA OPERAÇÃO. AF_06/2014</v>
          </cell>
          <cell r="D7383" t="str">
            <v>H</v>
          </cell>
          <cell r="E7383">
            <v>42.96</v>
          </cell>
          <cell r="F7383">
            <v>42.96</v>
          </cell>
        </row>
        <row r="7384">
          <cell r="B7384">
            <v>95266</v>
          </cell>
          <cell r="C7384" t="str">
            <v>RÉGUA VIBRATÓRIA DUPLA PARA CONCRETO, PESO DE 60KG, COMPRIMENTO 4 M, COM MOTOR A GASOLINA, POTÊNCIA 5,5 HP - DEPRECIAÇÃO. AF_09/2016</v>
          </cell>
          <cell r="D7384" t="str">
            <v>H</v>
          </cell>
          <cell r="E7384">
            <v>0.56000000000000005</v>
          </cell>
          <cell r="F7384">
            <v>0.56000000000000005</v>
          </cell>
        </row>
        <row r="7385">
          <cell r="B7385">
            <v>95267</v>
          </cell>
          <cell r="C7385" t="str">
            <v>RÉGUA VIBRATÓRIA DUPLA PARA CONCRETO, PESO DE 60KG, COMPRIMENTO 4 M, COM MOTOR A GASOLINA, POTÊNCIA 5,5 HP - JUROS. AF_09/2016</v>
          </cell>
          <cell r="D7385" t="str">
            <v>H</v>
          </cell>
          <cell r="E7385">
            <v>0.11</v>
          </cell>
          <cell r="F7385">
            <v>0.11</v>
          </cell>
        </row>
        <row r="7386">
          <cell r="B7386">
            <v>95268</v>
          </cell>
          <cell r="C7386" t="str">
            <v>RÉGUA VIBRATÓRIA DUPLA PARA CONCRETO, PESO DE 60KG, COMPRIMENTO 4 M, COM MOTOR A GASOLINA, POTÊNCIA 5,5 HP - MANUTENÇÃO. AF_09/2016</v>
          </cell>
          <cell r="D7386" t="str">
            <v>H</v>
          </cell>
          <cell r="E7386">
            <v>0.55000000000000004</v>
          </cell>
          <cell r="F7386">
            <v>0.55000000000000004</v>
          </cell>
        </row>
        <row r="7387">
          <cell r="B7387">
            <v>95269</v>
          </cell>
          <cell r="C7387" t="str">
            <v>RÉGUA VIBRATÓRIA DUPLA PARA CONCRETO, PESO DE 60KG, COMPRIMENTO 4 M, COM MOTOR A GASOLINA, POTÊNCIA 5,5 HP - MATERIAIS NA OPERAÇÃO. AF_09/2016</v>
          </cell>
          <cell r="D7387" t="str">
            <v>H</v>
          </cell>
          <cell r="E7387">
            <v>9.25</v>
          </cell>
          <cell r="F7387">
            <v>9.25</v>
          </cell>
        </row>
        <row r="7388">
          <cell r="B7388">
            <v>91688</v>
          </cell>
          <cell r="C7388" t="str">
            <v>SERRA CIRCULAR DE BANCADA COM MOTOR ELÉTRICO POTÊNCIA DE 5HP, COM COIFA PARA DISCO 10" - DEPRECIAÇÃO. AF_08/2015</v>
          </cell>
          <cell r="D7388" t="str">
            <v>H</v>
          </cell>
          <cell r="E7388">
            <v>0.1</v>
          </cell>
          <cell r="F7388">
            <v>0.1</v>
          </cell>
        </row>
        <row r="7389">
          <cell r="B7389">
            <v>91689</v>
          </cell>
          <cell r="C7389" t="str">
            <v>SERRA CIRCULAR DE BANCADA COM MOTOR ELÉTRICO POTÊNCIA DE 5HP, COM COIFA PARA DISCO 10" - JUROS. AF_08/2015</v>
          </cell>
          <cell r="D7389" t="str">
            <v>H</v>
          </cell>
          <cell r="E7389">
            <v>0.02</v>
          </cell>
          <cell r="F7389">
            <v>0.02</v>
          </cell>
        </row>
        <row r="7390">
          <cell r="B7390">
            <v>91690</v>
          </cell>
          <cell r="C7390" t="str">
            <v>SERRA CIRCULAR DE BANCADA COM MOTOR ELÉTRICO POTÊNCIA DE 5HP, COM COIFA PARA DISCO 10" - MANUTENÇÃO. AF_08/2015</v>
          </cell>
          <cell r="D7390" t="str">
            <v>H</v>
          </cell>
          <cell r="E7390">
            <v>7.0000000000000007E-2</v>
          </cell>
          <cell r="F7390">
            <v>7.0000000000000007E-2</v>
          </cell>
        </row>
        <row r="7391">
          <cell r="B7391">
            <v>91691</v>
          </cell>
          <cell r="C7391" t="str">
            <v>SERRA CIRCULAR DE BANCADA COM MOTOR ELÉTRICO POTÊNCIA DE 5HP, COM COIFA PARA DISCO 10" - MATERIAIS NA OPERAÇÃO. AF_08/2015</v>
          </cell>
          <cell r="D7391" t="str">
            <v>H</v>
          </cell>
          <cell r="E7391">
            <v>1.29</v>
          </cell>
          <cell r="F7391">
            <v>1.29</v>
          </cell>
        </row>
        <row r="7392">
          <cell r="B7392">
            <v>102924</v>
          </cell>
          <cell r="C7392" t="str">
            <v>SERRA FITA HORIZONTAL, ELÉTRICA, COM CONTROLE HIDRÁULICO, PAINEL DE COMANDO EM 24 V, MOTOR ELÉTRICO 1,5 CV, DIMENSÕES DA FITA 3880 X 27 X 0,9 MM, TRIFÁSICA - DEPRECIAÇÃO. AF_05/2023</v>
          </cell>
          <cell r="D7392" t="str">
            <v>H</v>
          </cell>
          <cell r="E7392">
            <v>0</v>
          </cell>
          <cell r="F7392">
            <v>0</v>
          </cell>
        </row>
        <row r="7393">
          <cell r="B7393">
            <v>102925</v>
          </cell>
          <cell r="C7393" t="str">
            <v>SERRA FITA HORIZONTAL, ELÉTRICA, COM CONTROLE HIDRÁULICO, PAINEL DE COMANDO EM 24 V, MOTOR ELÉTRICO 1,5 CV, DIMENSÕES DA FITA 3880 X 27 X 0,9 MM, TRIFÁSICA - JUROS. AF_05/2023</v>
          </cell>
          <cell r="D7393" t="str">
            <v>H</v>
          </cell>
          <cell r="E7393">
            <v>0</v>
          </cell>
          <cell r="F7393">
            <v>0</v>
          </cell>
        </row>
        <row r="7394">
          <cell r="B7394">
            <v>102926</v>
          </cell>
          <cell r="C7394" t="str">
            <v>SERRA FITA HORIZONTAL, ELÉTRICA, COM CONTROLE HIDRÁULICO, PAINEL DE COMANDO EM 24 V, MOTOR ELÉTRICO 1,5 CV, DIMENSÕES DA FITA 3880 X 27 X 0,9 MM, TRIFÁSICA - MANUTENÇÃO. AF_05/2023</v>
          </cell>
          <cell r="D7394" t="str">
            <v>H</v>
          </cell>
          <cell r="E7394">
            <v>0</v>
          </cell>
          <cell r="F7394">
            <v>0</v>
          </cell>
        </row>
        <row r="7395">
          <cell r="B7395">
            <v>102927</v>
          </cell>
          <cell r="C7395" t="str">
            <v>SERRA FITA HORIZONTAL, ELÉTRICA, COM CONTROLE HIDRÁULICO, PAINEL DE COMANDO EM 24 V, MOTOR ELÉTRICO 1,5 CV, DIMENSÕES DA FITA 3880 X 27 X 0,9 MM, TRIFÁSICA - MATERIAIS NA OPERAÇÃO. AF_05/2023</v>
          </cell>
          <cell r="D7395" t="str">
            <v>H</v>
          </cell>
          <cell r="E7395">
            <v>0.89</v>
          </cell>
          <cell r="F7395">
            <v>0.89</v>
          </cell>
        </row>
        <row r="7396">
          <cell r="B7396">
            <v>95136</v>
          </cell>
          <cell r="C7396" t="str">
            <v>TALHA MANUAL DE CORRENTE, CAPACIDADE DE 2 TON. COM ELEVAÇÃO DE 3 M - DEPRECIAÇÃO. AF_07/2016</v>
          </cell>
          <cell r="D7396" t="str">
            <v>H</v>
          </cell>
          <cell r="E7396">
            <v>0.04</v>
          </cell>
          <cell r="F7396">
            <v>0.04</v>
          </cell>
        </row>
        <row r="7397">
          <cell r="B7397">
            <v>95137</v>
          </cell>
          <cell r="C7397" t="str">
            <v>TALHA MANUAL DE CORRENTE, CAPACIDADE DE 2 TON. COM ELEVAÇÃO DE 3 M - JUROS. AF_07/2016</v>
          </cell>
          <cell r="D7397" t="str">
            <v>H</v>
          </cell>
          <cell r="E7397">
            <v>0.01</v>
          </cell>
          <cell r="F7397">
            <v>0.01</v>
          </cell>
        </row>
        <row r="7398">
          <cell r="B7398">
            <v>95138</v>
          </cell>
          <cell r="C7398" t="str">
            <v>TALHA MANUAL DE CORRENTE, CAPACIDADE DE 2 TON. COM ELEVAÇÃO DE 3 M - MANUTENÇÃO. AF_07/2016</v>
          </cell>
          <cell r="D7398" t="str">
            <v>H</v>
          </cell>
          <cell r="E7398">
            <v>0.03</v>
          </cell>
          <cell r="F7398">
            <v>0.03</v>
          </cell>
        </row>
        <row r="7399">
          <cell r="B7399">
            <v>89023</v>
          </cell>
          <cell r="C7399" t="str">
            <v>TANQUE DE ASFALTO ESTACIONÁRIO COM MAÇARICO, CAPACIDADE 20.000 L - DEPRECIAÇÃO. AF_05/2023</v>
          </cell>
          <cell r="D7399" t="str">
            <v>H</v>
          </cell>
          <cell r="E7399">
            <v>3.82</v>
          </cell>
          <cell r="F7399">
            <v>3.82</v>
          </cell>
        </row>
        <row r="7400">
          <cell r="B7400">
            <v>89024</v>
          </cell>
          <cell r="C7400" t="str">
            <v>TANQUE DE ASFALTO ESTACIONÁRIO COM MAÇARICO, CAPACIDADE 20.000 L - JUROS. AF_05/2023</v>
          </cell>
          <cell r="D7400" t="str">
            <v>H</v>
          </cell>
          <cell r="E7400">
            <v>1.32</v>
          </cell>
          <cell r="F7400">
            <v>1.32</v>
          </cell>
        </row>
        <row r="7401">
          <cell r="B7401">
            <v>89025</v>
          </cell>
          <cell r="C7401" t="str">
            <v>TANQUE DE ASFALTO ESTACIONÁRIO COM MAÇARICO, CAPACIDADE 20.000 L - MANUTENÇÃO. AF_05/2023</v>
          </cell>
          <cell r="D7401" t="str">
            <v>H</v>
          </cell>
          <cell r="E7401">
            <v>4.78</v>
          </cell>
          <cell r="F7401">
            <v>4.78</v>
          </cell>
        </row>
        <row r="7402">
          <cell r="B7402">
            <v>89026</v>
          </cell>
          <cell r="C7402" t="str">
            <v>TANQUE DE ASFALTO ESTACIONÁRIO COM MAÇARICO, CAPACIDADE 20.000 L - MATERIAIS NA OPERAÇÃO. AF_05/2023</v>
          </cell>
          <cell r="D7402" t="str">
            <v>H</v>
          </cell>
          <cell r="E7402">
            <v>179.73</v>
          </cell>
          <cell r="F7402">
            <v>179.73</v>
          </cell>
        </row>
        <row r="7403">
          <cell r="B7403">
            <v>7032</v>
          </cell>
          <cell r="C7403" t="str">
            <v>TANQUE DE ASFALTO ESTACIONÁRIO COM SERPENTINA, CAPACIDADE 30.000 L - DEPRECIAÇÃO. AF_05/2023</v>
          </cell>
          <cell r="D7403" t="str">
            <v>H</v>
          </cell>
          <cell r="E7403">
            <v>4.7</v>
          </cell>
          <cell r="F7403">
            <v>4.7</v>
          </cell>
        </row>
        <row r="7404">
          <cell r="B7404">
            <v>7033</v>
          </cell>
          <cell r="C7404" t="str">
            <v>TANQUE DE ASFALTO ESTACIONÁRIO COM SERPENTINA, CAPACIDADE 30.000 L - JUROS. AF_05/2023</v>
          </cell>
          <cell r="D7404" t="str">
            <v>H</v>
          </cell>
          <cell r="E7404">
            <v>1.63</v>
          </cell>
          <cell r="F7404">
            <v>1.63</v>
          </cell>
        </row>
        <row r="7405">
          <cell r="B7405">
            <v>7034</v>
          </cell>
          <cell r="C7405" t="str">
            <v>TANQUE DE ASFALTO ESTACIONÁRIO COM SERPENTINA, CAPACIDADE 30.000 L - MANUTENÇÃO. AF_05/2023</v>
          </cell>
          <cell r="D7405" t="str">
            <v>H</v>
          </cell>
          <cell r="E7405">
            <v>5.88</v>
          </cell>
          <cell r="F7405">
            <v>5.88</v>
          </cell>
        </row>
        <row r="7406">
          <cell r="B7406">
            <v>7035</v>
          </cell>
          <cell r="C7406" t="str">
            <v>TANQUE DE ASFALTO ESTACIONÁRIO COM SERPENTINA, CAPACIDADE 30.000 L - MATERIAIS NA OPERAÇÃO. AF_05/2023</v>
          </cell>
          <cell r="D7406" t="str">
            <v>H</v>
          </cell>
          <cell r="E7406">
            <v>269.60000000000002</v>
          </cell>
          <cell r="F7406">
            <v>269.60000000000002</v>
          </cell>
        </row>
        <row r="7407">
          <cell r="B7407">
            <v>102942</v>
          </cell>
          <cell r="C7407" t="str">
            <v>TARTARUGA DE OXICORTE CG1, MONOFÁSICA, 220 V, FREQUÊNCIA 50 HZ, VELOCIDADE DE CORTE (MM/MIN) 50 A 750, DIÂMETRO MÍNIMO DO COMPASSO MM 200 - DEPRECIAÇÃO. AF_05/2023</v>
          </cell>
          <cell r="D7407" t="str">
            <v>H</v>
          </cell>
          <cell r="E7407">
            <v>0</v>
          </cell>
          <cell r="F7407">
            <v>0</v>
          </cell>
        </row>
        <row r="7408">
          <cell r="B7408">
            <v>102943</v>
          </cell>
          <cell r="C7408" t="str">
            <v>TARTARUGA DE OXICORTE CG1, MONOFÁSICA, 220 V, FREQUÊNCIA 50 HZ, VELOCIDADE DE CORTE (MM/MIN) 50 A 750, DIÂMETRO MÍNIMO DO COMPASSO MM 200 - JUROS. AF_05/2023</v>
          </cell>
          <cell r="D7408" t="str">
            <v>H</v>
          </cell>
          <cell r="E7408">
            <v>0</v>
          </cell>
          <cell r="F7408">
            <v>0</v>
          </cell>
        </row>
        <row r="7409">
          <cell r="B7409">
            <v>102944</v>
          </cell>
          <cell r="C7409" t="str">
            <v>TARTARUGA DE OXICORTE CG1, MONOFÁSICA, 220 V, FREQUÊNCIA 50 HZ, VELOCIDADE DE CORTE (MM/MIN) 50 A 750, DIÂMETRO MÍNIMO DO COMPASSO MM 200 - MANUTENÇÃO. AF_05/2023</v>
          </cell>
          <cell r="D7409" t="str">
            <v>H</v>
          </cell>
          <cell r="E7409">
            <v>0</v>
          </cell>
          <cell r="F7409">
            <v>0</v>
          </cell>
        </row>
        <row r="7410">
          <cell r="B7410">
            <v>102945</v>
          </cell>
          <cell r="C7410" t="str">
            <v>TARTARUGA DE OXICORTE CG1, MONOFÁSICA, 220 V, FREQUÊNCIA 50 HZ, VELOCIDADE DE CORTE (MM/MIN) 50 A 750, DIÂMETRO MÍNIMO DO COMPASSO MM 200 - MATERIAIS NA OPERAÇÃO. AF_05/2023</v>
          </cell>
          <cell r="D7410" t="str">
            <v>H</v>
          </cell>
          <cell r="E7410">
            <v>0.01</v>
          </cell>
          <cell r="F7410">
            <v>0.01</v>
          </cell>
        </row>
        <row r="7411">
          <cell r="B7411">
            <v>104087</v>
          </cell>
          <cell r="C7411" t="str">
            <v>TERMOFUSORA PARA TUBOS E CONEXÕES EM PPR COM DIÂMETROS DE 20 A 63 MM, POTÊNCIA DE 800 W, TENSAO 220 V - DEPRECIAÇÃO. AF_05/2022</v>
          </cell>
          <cell r="D7411" t="str">
            <v>H</v>
          </cell>
          <cell r="E7411">
            <v>7.0000000000000007E-2</v>
          </cell>
          <cell r="F7411">
            <v>7.0000000000000007E-2</v>
          </cell>
        </row>
        <row r="7412">
          <cell r="B7412">
            <v>104088</v>
          </cell>
          <cell r="C7412" t="str">
            <v>TERMOFUSORA PARA TUBOS E CONEXÕES EM PPR COM DIÂMETROS DE 20 A 63 MM, POTÊNCIA DE 800 W, TENSAO 220 V - JUROS. AF_05/2022</v>
          </cell>
          <cell r="D7412" t="str">
            <v>H</v>
          </cell>
          <cell r="E7412">
            <v>0.01</v>
          </cell>
          <cell r="F7412">
            <v>0.01</v>
          </cell>
        </row>
        <row r="7413">
          <cell r="B7413">
            <v>104089</v>
          </cell>
          <cell r="C7413" t="str">
            <v>TERMOFUSORA PARA TUBOS E CONEXÕES EM PPR COM DIÂMETROS DE 20 A 63 MM, POTÊNCIA DE 800 W, TENSAO 220 V - MANUTENÇÃO. AF_05/2022</v>
          </cell>
          <cell r="D7413" t="str">
            <v>H</v>
          </cell>
          <cell r="E7413">
            <v>0.08</v>
          </cell>
          <cell r="F7413">
            <v>0.08</v>
          </cell>
        </row>
        <row r="7414">
          <cell r="B7414">
            <v>104090</v>
          </cell>
          <cell r="C7414" t="str">
            <v>TERMOFUSORA PARA TUBOS E CONEXÕES EM PPR COM DIÂMETROS DE 20 A 63 MM, POTÊNCIA DE 800 W, TENSAO 220 V - MATERIAIS NA OPERAÇÃO. AF_05/2022</v>
          </cell>
          <cell r="D7414" t="str">
            <v>H</v>
          </cell>
          <cell r="E7414">
            <v>0.64</v>
          </cell>
          <cell r="F7414">
            <v>0.64</v>
          </cell>
        </row>
        <row r="7415">
          <cell r="B7415">
            <v>104093</v>
          </cell>
          <cell r="C7415" t="str">
            <v>TERMOFUSORA PARA TUBOS E CONEXÕES EM PPR COM DIÂMETROS DE 75 A 110 MM, POTÊNCIA DE *1100* W, TENSÃO 220 V - DEPRECIAÇÃO. AF_05/2022</v>
          </cell>
          <cell r="D7415" t="str">
            <v>H</v>
          </cell>
          <cell r="E7415">
            <v>0.09</v>
          </cell>
          <cell r="F7415">
            <v>0.09</v>
          </cell>
        </row>
        <row r="7416">
          <cell r="B7416">
            <v>104094</v>
          </cell>
          <cell r="C7416" t="str">
            <v>TERMOFUSORA PARA TUBOS E CONEXÕES EM PPR COM DIÂMETROS DE 75 A 110 MM, POTÊNCIA DE *1100* W, TENSÃO 220 V - JUROS. AF_05/2022</v>
          </cell>
          <cell r="D7416" t="str">
            <v>H</v>
          </cell>
          <cell r="E7416">
            <v>0.02</v>
          </cell>
          <cell r="F7416">
            <v>0.02</v>
          </cell>
        </row>
        <row r="7417">
          <cell r="B7417">
            <v>104095</v>
          </cell>
          <cell r="C7417" t="str">
            <v>TERMOFUSORA PARA TUBOS E CONEXÕES EM PPR COM DIÂMETROS DE 75 A 110 MM, POTÊNCIA DE *1100* W, TENSÃO 220 V - MANUTENÇÃO. AF_05/2022</v>
          </cell>
          <cell r="D7417" t="str">
            <v>H</v>
          </cell>
          <cell r="E7417">
            <v>0.12</v>
          </cell>
          <cell r="F7417">
            <v>0.12</v>
          </cell>
        </row>
        <row r="7418">
          <cell r="B7418">
            <v>104096</v>
          </cell>
          <cell r="C7418" t="str">
            <v>TERMOFUSORA PARA TUBOS E CONEXÕES EM PPR COM DIÂMETROS DE 75 A 110 MM, POTÊNCIA DE *1100* W, TENSÃO 220 V - MATERIAIS NA OPERAÇÃO. AF_05/2022</v>
          </cell>
          <cell r="D7418" t="str">
            <v>H</v>
          </cell>
          <cell r="E7418">
            <v>0.89</v>
          </cell>
          <cell r="F7418">
            <v>0.89</v>
          </cell>
        </row>
        <row r="7419">
          <cell r="B7419">
            <v>102900</v>
          </cell>
          <cell r="C7419" t="str">
            <v>TORRE, COMPOSTA POR GUINCHO MECÂNICO, GUINCHO MANUAL, CABOS DE AÇO, PITEIRA E SOQUETE - DEPRECIAÇÃO. AF_05/2023</v>
          </cell>
          <cell r="D7419" t="str">
            <v>H</v>
          </cell>
          <cell r="E7419">
            <v>0</v>
          </cell>
          <cell r="F7419">
            <v>0</v>
          </cell>
        </row>
        <row r="7420">
          <cell r="B7420">
            <v>102901</v>
          </cell>
          <cell r="C7420" t="str">
            <v>TORRE, COMPOSTA POR GUINCHO MECÂNICO, GUINCHO MANUAL, CABOS DE AÇO, PITEIRA E SOQUETE - JUROS. AF_05/2023</v>
          </cell>
          <cell r="D7420" t="str">
            <v>H</v>
          </cell>
          <cell r="E7420">
            <v>0</v>
          </cell>
          <cell r="F7420">
            <v>0</v>
          </cell>
        </row>
        <row r="7421">
          <cell r="B7421">
            <v>102902</v>
          </cell>
          <cell r="C7421" t="str">
            <v>TORRE, COMPOSTA POR GUINCHO MECÂNICO, GUINCHO MANUAL, CABOS DE AÇO, PITEIRA E SOQUETE - MANUTENÇÃO. AF_05/2023</v>
          </cell>
          <cell r="D7421" t="str">
            <v>H</v>
          </cell>
          <cell r="E7421">
            <v>0</v>
          </cell>
          <cell r="F7421">
            <v>0</v>
          </cell>
        </row>
        <row r="7422">
          <cell r="B7422">
            <v>102903</v>
          </cell>
          <cell r="C7422" t="str">
            <v>TORRE, COMPOSTA POR GUINCHO MECÂNICO, GUINCHO MANUAL, CABOS DE AÇO, PITEIRA E SOQUETE - MATERIAIS NA OPERAÇÃO. AF_05/2023</v>
          </cell>
          <cell r="D7422" t="str">
            <v>H</v>
          </cell>
          <cell r="E7422">
            <v>12.26</v>
          </cell>
          <cell r="F7422">
            <v>12.26</v>
          </cell>
        </row>
        <row r="7423">
          <cell r="B7423">
            <v>89029</v>
          </cell>
          <cell r="C7423" t="str">
            <v>TRATOR DE ESTEIRAS, POTÊNCIA 100 HP, PESO OPERACIONAL 9,4 T, COM LÂMINA 2,19 M3 - DEPRECIAÇÃO. AF_06/2014</v>
          </cell>
          <cell r="D7423" t="str">
            <v>H</v>
          </cell>
          <cell r="E7423">
            <v>33.340000000000003</v>
          </cell>
          <cell r="F7423">
            <v>33.340000000000003</v>
          </cell>
        </row>
        <row r="7424">
          <cell r="B7424">
            <v>89030</v>
          </cell>
          <cell r="C7424" t="str">
            <v>TRATOR DE ESTEIRAS, POTÊNCIA 100 HP, PESO OPERACIONAL 9,4 T, COM LÂMINA 2,19 M3 - JUROS. AF_06/2014</v>
          </cell>
          <cell r="D7424" t="str">
            <v>H</v>
          </cell>
          <cell r="E7424">
            <v>14.68</v>
          </cell>
          <cell r="F7424">
            <v>14.68</v>
          </cell>
        </row>
        <row r="7425">
          <cell r="B7425">
            <v>5724</v>
          </cell>
          <cell r="C7425" t="str">
            <v>TRATOR DE ESTEIRAS, POTÊNCIA 100 HP, PESO OPERACIONAL 9,4 T, COM LÂMINA 2,19 M3 - MANUTENÇÃO. AF_06/2014</v>
          </cell>
          <cell r="D7425" t="str">
            <v>H</v>
          </cell>
          <cell r="E7425">
            <v>59.61</v>
          </cell>
          <cell r="F7425">
            <v>59.61</v>
          </cell>
        </row>
        <row r="7426">
          <cell r="B7426">
            <v>53817</v>
          </cell>
          <cell r="C7426" t="str">
            <v>TRATOR DE ESTEIRAS, POTÊNCIA 100 HP, PESO OPERACIONAL 9,4 T, COM LÂMINA 2,19 M3 - MATERIAIS NA OPERAÇÃO. AF_06/2014</v>
          </cell>
          <cell r="D7426" t="str">
            <v>H</v>
          </cell>
          <cell r="E7426">
            <v>65.66</v>
          </cell>
          <cell r="F7426">
            <v>65.66</v>
          </cell>
        </row>
        <row r="7427">
          <cell r="B7427">
            <v>88839</v>
          </cell>
          <cell r="C7427" t="str">
            <v>TRATOR DE ESTEIRAS, POTÊNCIA 125 HP, PESO OPERACIONAL 12,9 T, COM LÂMINA 2,7 M3 - DEPRECIAÇÃO. AF_10/2014</v>
          </cell>
          <cell r="D7427" t="str">
            <v>H</v>
          </cell>
          <cell r="E7427">
            <v>34.9</v>
          </cell>
          <cell r="F7427">
            <v>34.9</v>
          </cell>
        </row>
        <row r="7428">
          <cell r="B7428">
            <v>88840</v>
          </cell>
          <cell r="C7428" t="str">
            <v>TRATOR DE ESTEIRAS, POTÊNCIA 125 HP, PESO OPERACIONAL 12,9 T, COM LÂMINA 2,7 M3 - JUROS. AF_10/2014</v>
          </cell>
          <cell r="D7428" t="str">
            <v>H</v>
          </cell>
          <cell r="E7428">
            <v>15.37</v>
          </cell>
          <cell r="F7428">
            <v>15.37</v>
          </cell>
        </row>
        <row r="7429">
          <cell r="B7429">
            <v>88841</v>
          </cell>
          <cell r="C7429" t="str">
            <v>TRATOR DE ESTEIRAS, POTÊNCIA 125 HP, PESO OPERACIONAL 12,9 T, COM LÂMINA 2,7 M3 - MANUTENÇÃO. AF_10/2014</v>
          </cell>
          <cell r="D7429" t="str">
            <v>H</v>
          </cell>
          <cell r="E7429">
            <v>62.39</v>
          </cell>
          <cell r="F7429">
            <v>62.39</v>
          </cell>
        </row>
        <row r="7430">
          <cell r="B7430">
            <v>88842</v>
          </cell>
          <cell r="C7430" t="str">
            <v>TRATOR DE ESTEIRAS, POTÊNCIA 125 HP, PESO OPERACIONAL 12,9 T, COM LÂMINA 2,7 M3 - MATERIAIS NA OPERAÇÃO. AF_10/2014</v>
          </cell>
          <cell r="D7430" t="str">
            <v>H</v>
          </cell>
          <cell r="E7430">
            <v>82.14</v>
          </cell>
          <cell r="F7430">
            <v>82.14</v>
          </cell>
        </row>
        <row r="7431">
          <cell r="B7431">
            <v>89009</v>
          </cell>
          <cell r="C7431" t="str">
            <v>TRATOR DE ESTEIRAS, POTÊNCIA 150 HP, PESO OPERACIONAL 16,7 T, COM RODA MOTRIZ ELEVADA E LÂMINA 3,18 M3 - DEPRECIAÇÃO. AF_06/2014</v>
          </cell>
          <cell r="D7431" t="str">
            <v>H</v>
          </cell>
          <cell r="E7431">
            <v>43.22</v>
          </cell>
          <cell r="F7431">
            <v>43.22</v>
          </cell>
        </row>
        <row r="7432">
          <cell r="B7432">
            <v>89010</v>
          </cell>
          <cell r="C7432" t="str">
            <v>TRATOR DE ESTEIRAS, POTÊNCIA 150 HP, PESO OPERACIONAL 16,7 T, COM RODA MOTRIZ ELEVADA E LÂMINA 3,18 M3 - JUROS. AF_06/2014</v>
          </cell>
          <cell r="D7432" t="str">
            <v>H</v>
          </cell>
          <cell r="E7432">
            <v>19.04</v>
          </cell>
          <cell r="F7432">
            <v>19.04</v>
          </cell>
        </row>
        <row r="7433">
          <cell r="B7433">
            <v>53810</v>
          </cell>
          <cell r="C7433" t="str">
            <v>TRATOR DE ESTEIRAS, POTÊNCIA 150 HP, PESO OPERACIONAL 16,7 T, COM RODA MOTRIZ ELEVADA E LÂMINA 3,18 M3 - MANUTENÇÃO. AF_06/2014</v>
          </cell>
          <cell r="D7433" t="str">
            <v>H</v>
          </cell>
          <cell r="E7433">
            <v>77.28</v>
          </cell>
          <cell r="F7433">
            <v>77.28</v>
          </cell>
        </row>
        <row r="7434">
          <cell r="B7434">
            <v>5721</v>
          </cell>
          <cell r="C7434" t="str">
            <v>TRATOR DE ESTEIRAS, POTÊNCIA 150 HP, PESO OPERACIONAL 16,7 T, COM RODA MOTRIZ ELEVADA E LÂMINA 3,18 M3 - MATERIAIS NA OPERAÇÃO. AF_06/2014</v>
          </cell>
          <cell r="D7434" t="str">
            <v>H</v>
          </cell>
          <cell r="E7434">
            <v>98.56</v>
          </cell>
          <cell r="F7434">
            <v>98.56</v>
          </cell>
        </row>
        <row r="7435">
          <cell r="B7435">
            <v>89017</v>
          </cell>
          <cell r="C7435" t="str">
            <v>TRATOR DE ESTEIRAS, POTÊNCIA 170 HP, PESO OPERACIONAL 19 T, CAÇAMBA 5,2 M3 - DEPRECIAÇÃO. AF_06/2014</v>
          </cell>
          <cell r="D7435" t="str">
            <v>H</v>
          </cell>
          <cell r="E7435">
            <v>42.96</v>
          </cell>
          <cell r="F7435">
            <v>42.96</v>
          </cell>
        </row>
        <row r="7436">
          <cell r="B7436">
            <v>89018</v>
          </cell>
          <cell r="C7436" t="str">
            <v>TRATOR DE ESTEIRAS, POTÊNCIA 170 HP, PESO OPERACIONAL 19 T, CAÇAMBA 5,2 M3 - JUROS. AF_06/2014</v>
          </cell>
          <cell r="D7436" t="str">
            <v>H</v>
          </cell>
          <cell r="E7436">
            <v>18.920000000000002</v>
          </cell>
          <cell r="F7436">
            <v>18.920000000000002</v>
          </cell>
        </row>
        <row r="7437">
          <cell r="B7437">
            <v>53806</v>
          </cell>
          <cell r="C7437" t="str">
            <v>TRATOR DE ESTEIRAS, POTÊNCIA 170 HP, PESO OPERACIONAL 19 T, CAÇAMBA 5,2 M3 - MANUTENÇÃO. AF_06/2014</v>
          </cell>
          <cell r="D7437" t="str">
            <v>H</v>
          </cell>
          <cell r="E7437">
            <v>76.81</v>
          </cell>
          <cell r="F7437">
            <v>76.81</v>
          </cell>
        </row>
        <row r="7438">
          <cell r="B7438">
            <v>5718</v>
          </cell>
          <cell r="C7438" t="str">
            <v>TRATOR DE ESTEIRAS, POTÊNCIA 170 HP, PESO OPERACIONAL 19 T, CAÇAMBA 5,2 M3 - MATERIAIS NA OPERAÇÃO. AF_06/2014</v>
          </cell>
          <cell r="D7438" t="str">
            <v>H</v>
          </cell>
          <cell r="E7438">
            <v>111.71</v>
          </cell>
          <cell r="F7438">
            <v>111.71</v>
          </cell>
        </row>
        <row r="7439">
          <cell r="B7439">
            <v>89013</v>
          </cell>
          <cell r="C7439" t="str">
            <v>TRATOR DE ESTEIRAS, POTÊNCIA 347 HP, PESO OPERACIONAL 38,5 T, COM LÂMINA 8,70 M3 - DEPRECIAÇÃO. AF_06/2014</v>
          </cell>
          <cell r="D7439" t="str">
            <v>H</v>
          </cell>
          <cell r="E7439">
            <v>141.59</v>
          </cell>
          <cell r="F7439">
            <v>141.59</v>
          </cell>
        </row>
        <row r="7440">
          <cell r="B7440">
            <v>89014</v>
          </cell>
          <cell r="C7440" t="str">
            <v>TRATOR DE ESTEIRAS, POTÊNCIA 347 HP, PESO OPERACIONAL 38,5 T, COM LÂMINA 8,70 M3 - JUROS. AF_06/2014</v>
          </cell>
          <cell r="D7440" t="str">
            <v>H</v>
          </cell>
          <cell r="E7440">
            <v>62.37</v>
          </cell>
          <cell r="F7440">
            <v>62.37</v>
          </cell>
        </row>
        <row r="7441">
          <cell r="B7441">
            <v>53814</v>
          </cell>
          <cell r="C7441" t="str">
            <v>TRATOR DE ESTEIRAS, POTÊNCIA 347 HP, PESO OPERACIONAL 38,5 T, COM LÂMINA 8,70 M3 - MANUTENÇÃO. AF_06/2014</v>
          </cell>
          <cell r="D7441" t="str">
            <v>H</v>
          </cell>
          <cell r="E7441">
            <v>253.14</v>
          </cell>
          <cell r="F7441">
            <v>253.14</v>
          </cell>
        </row>
        <row r="7442">
          <cell r="B7442">
            <v>5722</v>
          </cell>
          <cell r="C7442" t="str">
            <v>TRATOR DE ESTEIRAS, POTÊNCIA 347 HP, PESO OPERACIONAL 38,5 T, COM LÂMINA 8,70 M3 - MATERIAIS NA OPERAÇÃO. AF_06/2014</v>
          </cell>
          <cell r="D7442" t="str">
            <v>H</v>
          </cell>
          <cell r="E7442">
            <v>227.94</v>
          </cell>
          <cell r="F7442">
            <v>227.94</v>
          </cell>
        </row>
        <row r="7443">
          <cell r="B7443">
            <v>96015</v>
          </cell>
          <cell r="C7443" t="str">
            <v>TRATOR DE PNEUS COM POTÊNCIA DE 122 CV, TRAÇÃO 4X4, COM GRADE DE DISCOS ACOPLADA - DEPRECIAÇÃO. AF_02/2017</v>
          </cell>
          <cell r="D7443" t="str">
            <v>H</v>
          </cell>
          <cell r="E7443">
            <v>22.72</v>
          </cell>
          <cell r="F7443">
            <v>22.72</v>
          </cell>
        </row>
        <row r="7444">
          <cell r="B7444">
            <v>96016</v>
          </cell>
          <cell r="C7444" t="str">
            <v>TRATOR DE PNEUS COM POTÊNCIA DE 122 CV, TRAÇÃO 4X4, COM GRADE DE DISCOS ACOPLADA - JUROS. AF_02/2017</v>
          </cell>
          <cell r="D7444" t="str">
            <v>H</v>
          </cell>
          <cell r="E7444">
            <v>6.09</v>
          </cell>
          <cell r="F7444">
            <v>6.09</v>
          </cell>
        </row>
        <row r="7445">
          <cell r="B7445">
            <v>96018</v>
          </cell>
          <cell r="C7445" t="str">
            <v>TRATOR DE PNEUS COM POTÊNCIA DE 122 CV, TRAÇÃO 4X4, COM GRADE DE DISCOS ACOPLADA - MANUTENÇÃO. AF_02/2017</v>
          </cell>
          <cell r="D7445" t="str">
            <v>H</v>
          </cell>
          <cell r="E7445">
            <v>24.85</v>
          </cell>
          <cell r="F7445">
            <v>24.85</v>
          </cell>
        </row>
        <row r="7446">
          <cell r="B7446">
            <v>96019</v>
          </cell>
          <cell r="C7446" t="str">
            <v>TRATOR DE PNEUS COM POTÊNCIA DE 122 CV, TRAÇÃO 4X4, COM GRADE DE DISCOS ACOPLADA - MATERIAIS NA OPERAÇÃO. AF_02/2017</v>
          </cell>
          <cell r="D7446" t="str">
            <v>H</v>
          </cell>
          <cell r="E7446">
            <v>101.64</v>
          </cell>
          <cell r="F7446">
            <v>101.64</v>
          </cell>
        </row>
        <row r="7447">
          <cell r="B7447">
            <v>96008</v>
          </cell>
          <cell r="C7447" t="str">
            <v>TRATOR DE PNEUS COM POTÊNCIA DE 122 CV, TRAÇÃO 4X4, COM VASSOURA MECÂNICA ACOPLADA - DEPRECIAÇÃO. AF_02/2017</v>
          </cell>
          <cell r="D7447" t="str">
            <v>H</v>
          </cell>
          <cell r="E7447">
            <v>22.93</v>
          </cell>
          <cell r="F7447">
            <v>22.93</v>
          </cell>
        </row>
        <row r="7448">
          <cell r="B7448">
            <v>96009</v>
          </cell>
          <cell r="C7448" t="str">
            <v>TRATOR DE PNEUS COM POTÊNCIA DE 122 CV, TRAÇÃO 4X4, COM VASSOURA MECÂNICA ACOPLADA - JUROS. AF_02/2017</v>
          </cell>
          <cell r="D7448" t="str">
            <v>H</v>
          </cell>
          <cell r="E7448">
            <v>6.15</v>
          </cell>
          <cell r="F7448">
            <v>6.15</v>
          </cell>
        </row>
        <row r="7449">
          <cell r="B7449">
            <v>96011</v>
          </cell>
          <cell r="C7449" t="str">
            <v>TRATOR DE PNEUS COM POTÊNCIA DE 122 CV, TRAÇÃO 4X4, COM VASSOURA MECÂNICA ACOPLADA - MANUTENÇÃO. AF_02/2017</v>
          </cell>
          <cell r="D7449" t="str">
            <v>H</v>
          </cell>
          <cell r="E7449">
            <v>25.08</v>
          </cell>
          <cell r="F7449">
            <v>25.08</v>
          </cell>
        </row>
        <row r="7450">
          <cell r="B7450">
            <v>96012</v>
          </cell>
          <cell r="C7450" t="str">
            <v>TRATOR DE PNEUS COM POTÊNCIA DE 122 CV, TRAÇÃO 4X4, COM VASSOURA MECÂNICA ACOPLADA - MATERIAIS NA OPERAÇÃO. AF_02/2017</v>
          </cell>
          <cell r="D7450" t="str">
            <v>H</v>
          </cell>
          <cell r="E7450">
            <v>101.64</v>
          </cell>
          <cell r="F7450">
            <v>101.64</v>
          </cell>
        </row>
        <row r="7451">
          <cell r="B7451">
            <v>96023</v>
          </cell>
          <cell r="C7451" t="str">
            <v>TRATOR DE PNEUS COM POTÊNCIA DE 85 CV, TRAÇÃO 4X4, COM GRADE DE DISCOS ACOPLADA - DEPRECIAÇÃO. AF_02/2017</v>
          </cell>
          <cell r="D7451" t="str">
            <v>H</v>
          </cell>
          <cell r="E7451">
            <v>17.57</v>
          </cell>
          <cell r="F7451">
            <v>17.57</v>
          </cell>
        </row>
        <row r="7452">
          <cell r="B7452">
            <v>96024</v>
          </cell>
          <cell r="C7452" t="str">
            <v>TRATOR DE PNEUS COM POTÊNCIA DE 85 CV, TRAÇÃO 4X4, COM GRADE DE DISCOS ACOPLADA - JUROS. AF_02/2017</v>
          </cell>
          <cell r="D7452" t="str">
            <v>H</v>
          </cell>
          <cell r="E7452">
            <v>4.7</v>
          </cell>
          <cell r="F7452">
            <v>4.7</v>
          </cell>
        </row>
        <row r="7453">
          <cell r="B7453">
            <v>96026</v>
          </cell>
          <cell r="C7453" t="str">
            <v>TRATOR DE PNEUS COM POTÊNCIA DE 85 CV, TRAÇÃO 4X4, COM GRADE DE DISCOS ACOPLADA - MANUTENÇÃO. AF_02/2017</v>
          </cell>
          <cell r="D7453" t="str">
            <v>H</v>
          </cell>
          <cell r="E7453">
            <v>19.21</v>
          </cell>
          <cell r="F7453">
            <v>19.21</v>
          </cell>
        </row>
        <row r="7454">
          <cell r="B7454">
            <v>96027</v>
          </cell>
          <cell r="C7454" t="str">
            <v>TRATOR DE PNEUS COM POTÊNCIA DE 85 CV, TRAÇÃO 4X4, COM GRADE DE DISCOS ACOPLADA - MATERIAIS NA OPERAÇÃO. AF_02/2017</v>
          </cell>
          <cell r="D7454" t="str">
            <v>H</v>
          </cell>
          <cell r="E7454">
            <v>70.819999999999993</v>
          </cell>
          <cell r="F7454">
            <v>70.819999999999993</v>
          </cell>
        </row>
        <row r="7455">
          <cell r="B7455">
            <v>96053</v>
          </cell>
          <cell r="C7455" t="str">
            <v>TRATOR DE PNEUS COM POTÊNCIA DE 85 CV, TRAÇÃO 4X4, COM VASSOURA MECÂNICA ACOPLADA - DEPRECIAÇÃO. AF_03/2017</v>
          </cell>
          <cell r="D7455" t="str">
            <v>H</v>
          </cell>
          <cell r="E7455">
            <v>17.78</v>
          </cell>
          <cell r="F7455">
            <v>17.78</v>
          </cell>
        </row>
        <row r="7456">
          <cell r="B7456">
            <v>96055</v>
          </cell>
          <cell r="C7456" t="str">
            <v>TRATOR DE PNEUS COM POTÊNCIA DE 85 CV, TRAÇÃO 4X4, COM VASSOURA MECÂNICA ACOPLADA - JUROS. AF_03/2017</v>
          </cell>
          <cell r="D7456" t="str">
            <v>H</v>
          </cell>
          <cell r="E7456">
            <v>4.76</v>
          </cell>
          <cell r="F7456">
            <v>4.76</v>
          </cell>
        </row>
        <row r="7457">
          <cell r="B7457">
            <v>96056</v>
          </cell>
          <cell r="C7457" t="str">
            <v>TRATOR DE PNEUS COM POTÊNCIA DE 85 CV, TRAÇÃO 4X4, COM VASSOURA MECÂNICA ACOPLADA - MANUTENÇÃO. AF_03/2017</v>
          </cell>
          <cell r="D7457" t="str">
            <v>H</v>
          </cell>
          <cell r="E7457">
            <v>19.440000000000001</v>
          </cell>
          <cell r="F7457">
            <v>19.440000000000001</v>
          </cell>
        </row>
        <row r="7458">
          <cell r="B7458">
            <v>96057</v>
          </cell>
          <cell r="C7458" t="str">
            <v>TRATOR DE PNEUS COM POTÊNCIA DE 85 CV, TRAÇÃO 4X4, COM VASSOURA MECÂNICA ACOPLADA - MATERIAIS NA OPERAÇÃO. AF_03/2017</v>
          </cell>
          <cell r="D7458" t="str">
            <v>H</v>
          </cell>
          <cell r="E7458">
            <v>70.819999999999993</v>
          </cell>
          <cell r="F7458">
            <v>70.819999999999993</v>
          </cell>
        </row>
        <row r="7459">
          <cell r="B7459">
            <v>7063</v>
          </cell>
          <cell r="C7459" t="str">
            <v>TRATOR DE PNEUS, POTÊNCIA 122 CV, TRAÇÃO 4X4, PESO COM LASTRO DE 4.510 KG - DEPRECIAÇÃO. AF_06/2014</v>
          </cell>
          <cell r="D7459" t="str">
            <v>H</v>
          </cell>
          <cell r="E7459">
            <v>19.27</v>
          </cell>
          <cell r="F7459">
            <v>19.27</v>
          </cell>
        </row>
        <row r="7460">
          <cell r="B7460">
            <v>7064</v>
          </cell>
          <cell r="C7460" t="str">
            <v>TRATOR DE PNEUS, POTÊNCIA 122 CV, TRAÇÃO 4X4, PESO COM LASTRO DE 4.510 KG - JUROS. AF_06/2014</v>
          </cell>
          <cell r="D7460" t="str">
            <v>H</v>
          </cell>
          <cell r="E7460">
            <v>5.2</v>
          </cell>
          <cell r="F7460">
            <v>5.2</v>
          </cell>
        </row>
        <row r="7461">
          <cell r="B7461">
            <v>7065</v>
          </cell>
          <cell r="C7461" t="str">
            <v>TRATOR DE PNEUS, POTÊNCIA 122 CV, TRAÇÃO 4X4, PESO COM LASTRO DE 4.510 KG - MANUTENÇÃO. AF_06/2014</v>
          </cell>
          <cell r="D7461" t="str">
            <v>H</v>
          </cell>
          <cell r="E7461">
            <v>21.08</v>
          </cell>
          <cell r="F7461">
            <v>21.08</v>
          </cell>
        </row>
        <row r="7462">
          <cell r="B7462">
            <v>7066</v>
          </cell>
          <cell r="C7462" t="str">
            <v>TRATOR DE PNEUS, POTÊNCIA 122 CV, TRAÇÃO 4X4, PESO COM LASTRO DE 4.510 KG - MATERIAIS NA OPERAÇÃO. AF_06/2014</v>
          </cell>
          <cell r="D7462" t="str">
            <v>H</v>
          </cell>
          <cell r="E7462">
            <v>101.64</v>
          </cell>
          <cell r="F7462">
            <v>101.64</v>
          </cell>
        </row>
        <row r="7463">
          <cell r="B7463">
            <v>89033</v>
          </cell>
          <cell r="C7463" t="str">
            <v>TRATOR DE PNEUS, POTÊNCIA 85 CV, TRAÇÃO 4X4, PESO COM LASTRO DE 4.675 KG - DEPRECIAÇÃO. AF_06/2014</v>
          </cell>
          <cell r="D7463" t="str">
            <v>H</v>
          </cell>
          <cell r="E7463">
            <v>14.12</v>
          </cell>
          <cell r="F7463">
            <v>14.12</v>
          </cell>
        </row>
        <row r="7464">
          <cell r="B7464">
            <v>89034</v>
          </cell>
          <cell r="C7464" t="str">
            <v>TRATOR DE PNEUS, POTÊNCIA 85 CV, TRAÇÃO 4X4, PESO COM LASTRO DE 4.675 KG - JUROS. AF_06/2014</v>
          </cell>
          <cell r="D7464" t="str">
            <v>H</v>
          </cell>
          <cell r="E7464">
            <v>3.78</v>
          </cell>
          <cell r="F7464">
            <v>3.78</v>
          </cell>
        </row>
        <row r="7465">
          <cell r="B7465">
            <v>5714</v>
          </cell>
          <cell r="C7465" t="str">
            <v>TRATOR DE PNEUS, POTÊNCIA 85 CV, TRAÇÃO 4X4, PESO COM LASTRO DE 4.675 KG - MANUTENÇÃO. AF_06/2014</v>
          </cell>
          <cell r="D7465" t="str">
            <v>H</v>
          </cell>
          <cell r="E7465">
            <v>15.44</v>
          </cell>
          <cell r="F7465">
            <v>15.44</v>
          </cell>
        </row>
        <row r="7466">
          <cell r="B7466">
            <v>5715</v>
          </cell>
          <cell r="C7466" t="str">
            <v>TRATOR DE PNEUS, POTÊNCIA 85 CV, TRAÇÃO 4X4, PESO COM LASTRO DE 4.675 KG - MATERIAIS NA OPERAÇÃO. AF_06/2014</v>
          </cell>
          <cell r="D7466" t="str">
            <v>H</v>
          </cell>
          <cell r="E7466">
            <v>70.819999999999993</v>
          </cell>
          <cell r="F7466">
            <v>70.819999999999993</v>
          </cell>
        </row>
        <row r="7467">
          <cell r="B7467">
            <v>102906</v>
          </cell>
          <cell r="C7467" t="str">
            <v>UNIDADE DOSADORA AIRLESS TIPO HOT SPRAY - DEPRECIAÇÃO. AF_05/2023</v>
          </cell>
          <cell r="D7467" t="str">
            <v>H</v>
          </cell>
          <cell r="E7467">
            <v>0</v>
          </cell>
          <cell r="F7467">
            <v>0</v>
          </cell>
        </row>
        <row r="7468">
          <cell r="B7468">
            <v>102907</v>
          </cell>
          <cell r="C7468" t="str">
            <v>UNIDADE DOSADORA AIRLESS TIPO HOT SPRAY - JUROS. AF_05/2023</v>
          </cell>
          <cell r="D7468" t="str">
            <v>H</v>
          </cell>
          <cell r="E7468">
            <v>0</v>
          </cell>
          <cell r="F7468">
            <v>0</v>
          </cell>
        </row>
        <row r="7469">
          <cell r="B7469">
            <v>102908</v>
          </cell>
          <cell r="C7469" t="str">
            <v>UNIDADE DOSADORA AIRLESS TIPO HOT SPRAY - MANUTENÇÃO. AF_05/2023</v>
          </cell>
          <cell r="D7469" t="str">
            <v>H</v>
          </cell>
          <cell r="E7469">
            <v>0</v>
          </cell>
          <cell r="F7469">
            <v>0</v>
          </cell>
        </row>
        <row r="7470">
          <cell r="B7470">
            <v>102909</v>
          </cell>
          <cell r="C7470" t="str">
            <v>UNIDADE DOSADORA AIRLESS TIPO HOT SPRAY - MATERIAIS NA OPERAÇÃO. AF_05/2023</v>
          </cell>
          <cell r="D7470" t="str">
            <v>H</v>
          </cell>
          <cell r="E7470">
            <v>3.87</v>
          </cell>
          <cell r="F7470">
            <v>3.87</v>
          </cell>
        </row>
        <row r="7471">
          <cell r="B7471">
            <v>93435</v>
          </cell>
          <cell r="C7471" t="str">
            <v>USINA DE ASFALTO À FRIO, CAPACIDADE DE 40 A 60 TON/HORA, ELÉTRICA POTÊNCIA 30 CV - DEPRECIAÇÃO. AF_05/2023</v>
          </cell>
          <cell r="D7471" t="str">
            <v>H</v>
          </cell>
          <cell r="E7471">
            <v>9.3000000000000007</v>
          </cell>
          <cell r="F7471">
            <v>9.3000000000000007</v>
          </cell>
        </row>
        <row r="7472">
          <cell r="B7472">
            <v>93436</v>
          </cell>
          <cell r="C7472" t="str">
            <v>USINA DE ASFALTO À FRIO, CAPACIDADE DE 40 A 60 TON/HORA, ELÉTRICA POTÊNCIA 30 CV - JUROS. AF_05/2023</v>
          </cell>
          <cell r="D7472" t="str">
            <v>H</v>
          </cell>
          <cell r="E7472">
            <v>2.86</v>
          </cell>
          <cell r="F7472">
            <v>2.86</v>
          </cell>
        </row>
        <row r="7473">
          <cell r="B7473">
            <v>93437</v>
          </cell>
          <cell r="C7473" t="str">
            <v>USINA DE ASFALTO À FRIO, CAPACIDADE DE 40 A 60 TON/HORA, ELÉTRICA POTÊNCIA 30 CV - MANUTENÇÃO. AF_05/2023</v>
          </cell>
          <cell r="D7473" t="str">
            <v>H</v>
          </cell>
          <cell r="E7473">
            <v>10.17</v>
          </cell>
          <cell r="F7473">
            <v>10.17</v>
          </cell>
        </row>
        <row r="7474">
          <cell r="B7474">
            <v>93438</v>
          </cell>
          <cell r="C7474" t="str">
            <v>USINA DE ASFALTO À FRIO, CAPACIDADE DE 40 A 60 TON/HORA, ELÉTRICA POTÊNCIA 30 CV - MATERIAIS NA OPERAÇÃO. AF_05/2023</v>
          </cell>
          <cell r="D7474" t="str">
            <v>H</v>
          </cell>
          <cell r="E7474">
            <v>118.06</v>
          </cell>
          <cell r="F7474">
            <v>118.06</v>
          </cell>
        </row>
        <row r="7475">
          <cell r="B7475">
            <v>100643</v>
          </cell>
          <cell r="C7475" t="str">
            <v>USINA DE ASFALTO, TIPO GRAVIMÉTRICA, PROD 150 TON/HORA - DEPRECIAÇÃO. AF_12/2019</v>
          </cell>
          <cell r="D7475" t="str">
            <v>H</v>
          </cell>
          <cell r="E7475">
            <v>416.95</v>
          </cell>
          <cell r="F7475">
            <v>416.95</v>
          </cell>
        </row>
        <row r="7476">
          <cell r="B7476">
            <v>100644</v>
          </cell>
          <cell r="C7476" t="str">
            <v>USINA DE ASFALTO, TIPO GRAVIMÉTRICA, PROD 150 TON/HORA - JUROS. AF_12/2019</v>
          </cell>
          <cell r="D7476" t="str">
            <v>H</v>
          </cell>
          <cell r="E7476">
            <v>146.97</v>
          </cell>
          <cell r="F7476">
            <v>146.97</v>
          </cell>
        </row>
        <row r="7477">
          <cell r="B7477">
            <v>100645</v>
          </cell>
          <cell r="C7477" t="str">
            <v>USINA DE ASFALTO, TIPO GRAVIMÉTRICA, PROD 150 TON/HORA - MANUTENÇÃO. AF_12/2019</v>
          </cell>
          <cell r="D7477" t="str">
            <v>H</v>
          </cell>
          <cell r="E7477">
            <v>670.24</v>
          </cell>
          <cell r="F7477">
            <v>670.24</v>
          </cell>
        </row>
        <row r="7478">
          <cell r="B7478">
            <v>100646</v>
          </cell>
          <cell r="C7478" t="str">
            <v>USINA DE ASFALTO, TIPO GRAVIMÉTRICA, PROD 150 TON/HORA - MATERIAIS NA OPERAÇÃO. AF_12/2019</v>
          </cell>
          <cell r="D7478" t="str">
            <v>H</v>
          </cell>
          <cell r="E7478">
            <v>5661</v>
          </cell>
          <cell r="F7478">
            <v>5661</v>
          </cell>
        </row>
        <row r="7479">
          <cell r="B7479">
            <v>95116</v>
          </cell>
          <cell r="C7479" t="str">
            <v>USINA DE CONCRETO FIXA, CAPACIDADE NOMINAL DE 90 A 120 M3/H, SEM SILO - DEPRECIAÇÃO. AF_07/2016</v>
          </cell>
          <cell r="D7479" t="str">
            <v>H</v>
          </cell>
          <cell r="E7479">
            <v>32.549999999999997</v>
          </cell>
          <cell r="F7479">
            <v>32.549999999999997</v>
          </cell>
        </row>
        <row r="7480">
          <cell r="B7480">
            <v>95117</v>
          </cell>
          <cell r="C7480" t="str">
            <v>USINA DE CONCRETO FIXA, CAPACIDADE NOMINAL DE 90 A 120 M3/H, SEM SILO - JUROS. AF_07/2016</v>
          </cell>
          <cell r="D7480" t="str">
            <v>H</v>
          </cell>
          <cell r="E7480">
            <v>10.039999999999999</v>
          </cell>
          <cell r="F7480">
            <v>10.039999999999999</v>
          </cell>
        </row>
        <row r="7481">
          <cell r="B7481">
            <v>53794</v>
          </cell>
          <cell r="C7481" t="str">
            <v>USINA DE CONCRETO FIXA, CAPACIDADE NOMINAL DE 90 A 120 M3/H, SEM SILO - MANUTENÇÃO. AF_07/2016</v>
          </cell>
          <cell r="D7481" t="str">
            <v>H</v>
          </cell>
          <cell r="E7481">
            <v>35.619999999999997</v>
          </cell>
          <cell r="F7481">
            <v>35.619999999999997</v>
          </cell>
        </row>
        <row r="7482">
          <cell r="B7482">
            <v>5703</v>
          </cell>
          <cell r="C7482" t="str">
            <v>USINA DE CONCRETO FIXA, CAPACIDADE NOMINAL DE 90 A 120 M3/H, SEM SILO - MATERIAIS NA OPERAÇÃO. AF_07/2016</v>
          </cell>
          <cell r="D7482" t="str">
            <v>H</v>
          </cell>
          <cell r="E7482">
            <v>22.61</v>
          </cell>
          <cell r="F7482">
            <v>22.61</v>
          </cell>
        </row>
        <row r="7483">
          <cell r="B7483">
            <v>88847</v>
          </cell>
          <cell r="C7483" t="str">
            <v>USINA DE LAMA ASFÁLTICA, PROD 30 A 50 T/H, SILO DE AGREGADO 7 M3, RESERVATÓRIOS PARA EMULSÃO E ÁGUA DE 2,3 M3 CADA, MISTURADOR TIPO PUG MILL A SER MONTADO SOBRE CAMINHÃO - DEPRECIAÇÃO. AF_10/2014</v>
          </cell>
          <cell r="D7483" t="str">
            <v>H</v>
          </cell>
          <cell r="E7483">
            <v>22.82</v>
          </cell>
          <cell r="F7483">
            <v>22.82</v>
          </cell>
        </row>
        <row r="7484">
          <cell r="B7484">
            <v>88848</v>
          </cell>
          <cell r="C7484" t="str">
            <v>USINA DE LAMA ASFÁLTICA, PROD 30 A 50 T/H, SILO DE AGREGADO 7 M3, RESERVATÓRIOS PARA EMULSÃO E ÁGUA DE 2,3 M3 CADA, MISTURADOR TIPO PUG MILL A SER MONTADO SOBRE CAMINHÃO - JUROS. AF_10/2014</v>
          </cell>
          <cell r="D7484" t="str">
            <v>H</v>
          </cell>
          <cell r="E7484">
            <v>9.3800000000000008</v>
          </cell>
          <cell r="F7484">
            <v>9.3800000000000008</v>
          </cell>
        </row>
        <row r="7485">
          <cell r="B7485">
            <v>5741</v>
          </cell>
          <cell r="C7485" t="str">
            <v>USINA DE LAMA ASFÁLTICA, PROD 30 A 50 T/H, SILO DE AGREGADO 7 M3, RESERVATÓRIOS PARA EMULSÃO E ÁGUA DE 2,3 M3 CADA, MISTURADOR TIPO PUG MILL A SER MONTADO SOBRE CAMINHÃO - MANUTENÇÃO. AF_10/2014</v>
          </cell>
          <cell r="D7485" t="str">
            <v>H</v>
          </cell>
          <cell r="E7485">
            <v>42.78</v>
          </cell>
          <cell r="F7485">
            <v>42.78</v>
          </cell>
        </row>
        <row r="7486">
          <cell r="B7486">
            <v>5742</v>
          </cell>
          <cell r="C7486" t="str">
            <v>USINA DE LAMA ASFÁLTICA, PROD 30 A 50 T/H, SILO DE AGREGADO 7 M3, RESERVATÓRIOS PARA EMULSÃO E ÁGUA DE 2,3 M3 CADA, MISTURADOR TIPO PUG MILL A SER MONTADO SOBRE CAMINHÃO - MATERIAIS NA OPERAÇÃO. AF_10/2014</v>
          </cell>
          <cell r="D7486" t="str">
            <v>H</v>
          </cell>
          <cell r="E7486">
            <v>28.99</v>
          </cell>
          <cell r="F7486">
            <v>28.99</v>
          </cell>
        </row>
        <row r="7487">
          <cell r="B7487">
            <v>100637</v>
          </cell>
          <cell r="C7487" t="str">
            <v>USINA DE MISTURA ASFÁLTICA À QUENTE, TIPO CONTRA FLUXO, PROD 100 A 140 TON/HORA - DEPRECIAÇÃO. AF_12/2019</v>
          </cell>
          <cell r="D7487" t="str">
            <v>H</v>
          </cell>
          <cell r="E7487">
            <v>203.49</v>
          </cell>
          <cell r="F7487">
            <v>203.49</v>
          </cell>
        </row>
        <row r="7488">
          <cell r="B7488">
            <v>100638</v>
          </cell>
          <cell r="C7488" t="str">
            <v>USINA DE MISTURA ASFÁLTICA À QUENTE, TIPO CONTRA FLUXO, PROD 100 A 140 TON/HORA - JUROS. AF_12/2019</v>
          </cell>
          <cell r="D7488" t="str">
            <v>H</v>
          </cell>
          <cell r="E7488">
            <v>62.55</v>
          </cell>
          <cell r="F7488">
            <v>62.55</v>
          </cell>
        </row>
        <row r="7489">
          <cell r="B7489">
            <v>100639</v>
          </cell>
          <cell r="C7489" t="str">
            <v>USINA DE MISTURA ASFÁLTICA À QUENTE, TIPO CONTRA FLUXO, PROD 100 A 140 TON/HORA - MANUTENÇÃO. AF_12/2019</v>
          </cell>
          <cell r="D7489" t="str">
            <v>H</v>
          </cell>
          <cell r="E7489">
            <v>254.56</v>
          </cell>
          <cell r="F7489">
            <v>254.56</v>
          </cell>
        </row>
        <row r="7490">
          <cell r="B7490">
            <v>100640</v>
          </cell>
          <cell r="C7490" t="str">
            <v>USINA DE MISTURA ASFÁLTICA À QUENTE, TIPO CONTRA FLUXO, PROD 100 A 140 TON/HORA - MATERIAIS NA OPERAÇÃO. AF_12/2019</v>
          </cell>
          <cell r="D7490" t="str">
            <v>H</v>
          </cell>
          <cell r="E7490">
            <v>4528.8</v>
          </cell>
          <cell r="F7490">
            <v>4528.8</v>
          </cell>
        </row>
        <row r="7491">
          <cell r="B7491">
            <v>93429</v>
          </cell>
          <cell r="C7491" t="str">
            <v>USINA DE MISTURA ASFÁLTICA À QUENTE, TIPO CONTRA FLUXO, PROD 40 A 80 TON/HORA - DEPRECIAÇÃO. AF_05/2023</v>
          </cell>
          <cell r="D7491" t="str">
            <v>H</v>
          </cell>
          <cell r="E7491">
            <v>165.66</v>
          </cell>
          <cell r="F7491">
            <v>165.66</v>
          </cell>
        </row>
        <row r="7492">
          <cell r="B7492">
            <v>93430</v>
          </cell>
          <cell r="C7492" t="str">
            <v>USINA DE MISTURA ASFÁLTICA À QUENTE, TIPO CONTRA FLUXO, PROD 40 A 80 TON/HORA - JUROS. AF_05/2023</v>
          </cell>
          <cell r="D7492" t="str">
            <v>H</v>
          </cell>
          <cell r="E7492">
            <v>50.92</v>
          </cell>
          <cell r="F7492">
            <v>50.92</v>
          </cell>
        </row>
        <row r="7493">
          <cell r="B7493">
            <v>93431</v>
          </cell>
          <cell r="C7493" t="str">
            <v>USINA DE MISTURA ASFÁLTICA À QUENTE, TIPO CONTRA FLUXO, PROD 40 A 80 TON/HORA - MANUTENÇÃO. AF_05/2023</v>
          </cell>
          <cell r="D7493" t="str">
            <v>H</v>
          </cell>
          <cell r="E7493">
            <v>207.24</v>
          </cell>
          <cell r="F7493">
            <v>207.24</v>
          </cell>
        </row>
        <row r="7494">
          <cell r="B7494">
            <v>93432</v>
          </cell>
          <cell r="C7494" t="str">
            <v>USINA DE MISTURA ASFÁLTICA À QUENTE, TIPO CONTRA FLUXO, PROD 40 A 80 TON/HORA - MATERIAIS NA OPERAÇÃO. AF_05/2023</v>
          </cell>
          <cell r="D7494" t="str">
            <v>H</v>
          </cell>
          <cell r="E7494">
            <v>2264.4</v>
          </cell>
          <cell r="F7494">
            <v>2264.4</v>
          </cell>
        </row>
        <row r="7495">
          <cell r="B7495">
            <v>95118</v>
          </cell>
          <cell r="C7495" t="str">
            <v>USINA MISTURADORA DE SOLOS, CAPACIDADE DE 200 A 500 TON/H, POTENCIA 75KW - DEPRECIAÇÃO. AF_07/2016</v>
          </cell>
          <cell r="D7495" t="str">
            <v>H</v>
          </cell>
          <cell r="E7495">
            <v>75.98</v>
          </cell>
          <cell r="F7495">
            <v>75.98</v>
          </cell>
        </row>
        <row r="7496">
          <cell r="B7496">
            <v>95119</v>
          </cell>
          <cell r="C7496" t="str">
            <v>USINA MISTURADORA DE SOLOS, CAPACIDADE DE 200 A 500 TON/H, POTENCIA 75KW - JUROS. AF_07/2016</v>
          </cell>
          <cell r="D7496" t="str">
            <v>H</v>
          </cell>
          <cell r="E7496">
            <v>23.44</v>
          </cell>
          <cell r="F7496">
            <v>23.44</v>
          </cell>
        </row>
        <row r="7497">
          <cell r="B7497">
            <v>5707</v>
          </cell>
          <cell r="C7497" t="str">
            <v>USINA MISTURADORA DE SOLOS, CAPACIDADE DE 200 A 500 TON/H, POTENCIA 75KW - MANUTENÇÃO. AF_07/2016</v>
          </cell>
          <cell r="D7497" t="str">
            <v>H</v>
          </cell>
          <cell r="E7497">
            <v>83.12</v>
          </cell>
          <cell r="F7497">
            <v>83.12</v>
          </cell>
        </row>
        <row r="7498">
          <cell r="B7498">
            <v>95120</v>
          </cell>
          <cell r="C7498" t="str">
            <v>USINA MISTURADORA DE SOLOS, CAPACIDADE DE 200 A 500 TON/H, POTENCIA 75KW - MATERIAIS NA OPERAÇÃO. AF_07/2016</v>
          </cell>
          <cell r="D7498" t="str">
            <v>H</v>
          </cell>
          <cell r="E7498">
            <v>60.56</v>
          </cell>
          <cell r="F7498">
            <v>60.56</v>
          </cell>
        </row>
        <row r="7499">
          <cell r="B7499">
            <v>103657</v>
          </cell>
          <cell r="C7499" t="str">
            <v>VARREDEIRA DE GRAMA SINTÉTICA A GASOLINA, 2,4 CV, 4 TEMPOS - DEPRECIAÇÃO. AF_05/2023</v>
          </cell>
          <cell r="D7499" t="str">
            <v>H</v>
          </cell>
          <cell r="E7499">
            <v>0</v>
          </cell>
          <cell r="F7499">
            <v>0</v>
          </cell>
        </row>
        <row r="7500">
          <cell r="B7500">
            <v>103658</v>
          </cell>
          <cell r="C7500" t="str">
            <v>VARREDEIRA DE GRAMA SINTÉTICA A GASOLINA, 2,4 CV, 4 TEMPOS - JUROS. AF_05/2023</v>
          </cell>
          <cell r="D7500" t="str">
            <v>H</v>
          </cell>
          <cell r="E7500">
            <v>0</v>
          </cell>
          <cell r="F7500">
            <v>0</v>
          </cell>
        </row>
        <row r="7501">
          <cell r="B7501">
            <v>103659</v>
          </cell>
          <cell r="C7501" t="str">
            <v>VARREDEIRA DE GRAMA SINTÉTICA A GASOLINA, 2,4 CV, 4 TEMPOS - MANUTENÇÃO. AF_05/2023</v>
          </cell>
          <cell r="D7501" t="str">
            <v>H</v>
          </cell>
          <cell r="E7501">
            <v>0</v>
          </cell>
          <cell r="F7501">
            <v>0</v>
          </cell>
        </row>
        <row r="7502">
          <cell r="B7502">
            <v>103660</v>
          </cell>
          <cell r="C7502" t="str">
            <v>VARREDEIRA DE GRAMA SINTÉTICA A GASOLINA, 2,4 CV, 4 TEMPOS - MATERIAIS NA OPERAÇÃO. AF_05/2023</v>
          </cell>
          <cell r="D7502" t="str">
            <v>H</v>
          </cell>
          <cell r="E7502">
            <v>12.47</v>
          </cell>
          <cell r="F7502">
            <v>12.47</v>
          </cell>
        </row>
        <row r="7503">
          <cell r="B7503">
            <v>89015</v>
          </cell>
          <cell r="C7503" t="str">
            <v>VASSOURA MECÂNICA REBOCÁVEL COM ESCOVA CILÍNDRICA, LARGURA ÚTIL DE VARRIMENTO DE 2,44 M - DEPRECIAÇÃO. AF_06/2014</v>
          </cell>
          <cell r="D7503" t="str">
            <v>H</v>
          </cell>
          <cell r="E7503">
            <v>3.84</v>
          </cell>
          <cell r="F7503">
            <v>3.84</v>
          </cell>
        </row>
        <row r="7504">
          <cell r="B7504">
            <v>89016</v>
          </cell>
          <cell r="C7504" t="str">
            <v>VASSOURA MECÂNICA REBOCÁVEL COM ESCOVA CILÍNDRICA, LARGURA ÚTIL DE VARRIMENTO DE 2,44 M - JUROS. AF_06/2014</v>
          </cell>
          <cell r="D7504" t="str">
            <v>H</v>
          </cell>
          <cell r="E7504">
            <v>1.01</v>
          </cell>
          <cell r="F7504">
            <v>1.01</v>
          </cell>
        </row>
        <row r="7505">
          <cell r="B7505">
            <v>53804</v>
          </cell>
          <cell r="C7505" t="str">
            <v>VASSOURA MECÂNICA REBOCÁVEL COM ESCOVA CILÍNDRICA, LARGURA ÚTIL DE VARRIMENTO DE 2,44 M - MANUTENÇÃO. AF_06/2014</v>
          </cell>
          <cell r="D7505" t="str">
            <v>H</v>
          </cell>
          <cell r="E7505">
            <v>4.8</v>
          </cell>
          <cell r="F7505">
            <v>4.8</v>
          </cell>
        </row>
        <row r="7506">
          <cell r="B7506">
            <v>90582</v>
          </cell>
          <cell r="C7506" t="str">
            <v>VIBRADOR DE IMERSÃO, DIÂMETRO DE PONTEIRA 45MM, MOTOR ELÉTRICO TRIFÁSICO POTÊNCIA DE 2 CV - DEPRECIAÇÃO. AF_06/2015</v>
          </cell>
          <cell r="D7506" t="str">
            <v>H</v>
          </cell>
          <cell r="E7506">
            <v>0.43</v>
          </cell>
          <cell r="F7506">
            <v>0.43</v>
          </cell>
        </row>
        <row r="7507">
          <cell r="B7507">
            <v>90583</v>
          </cell>
          <cell r="C7507" t="str">
            <v>VIBRADOR DE IMERSÃO, DIÂMETRO DE PONTEIRA 45MM, MOTOR ELÉTRICO TRIFÁSICO POTÊNCIA DE 2 CV - JUROS. AF_06/2015</v>
          </cell>
          <cell r="D7507" t="str">
            <v>H</v>
          </cell>
          <cell r="E7507">
            <v>0.1</v>
          </cell>
          <cell r="F7507">
            <v>0.1</v>
          </cell>
        </row>
        <row r="7508">
          <cell r="B7508">
            <v>90584</v>
          </cell>
          <cell r="C7508" t="str">
            <v>VIBRADOR DE IMERSÃO, DIÂMETRO DE PONTEIRA 45MM, MOTOR ELÉTRICO TRIFÁSICO POTÊNCIA DE 2 CV - MANUTENÇÃO. AF_06/2015</v>
          </cell>
          <cell r="D7508" t="str">
            <v>H</v>
          </cell>
          <cell r="E7508">
            <v>0.33</v>
          </cell>
          <cell r="F7508">
            <v>0.33</v>
          </cell>
        </row>
        <row r="7509">
          <cell r="B7509">
            <v>90585</v>
          </cell>
          <cell r="C7509" t="str">
            <v>VIBRADOR DE IMERSÃO, DIÂMETRO DE PONTEIRA 45MM, MOTOR ELÉTRICO TRIFÁSICO POTÊNCIA DE 2 CV - MATERIAIS NA OPERAÇÃO. AF_06/2015</v>
          </cell>
          <cell r="D7509" t="str">
            <v>H</v>
          </cell>
          <cell r="E7509">
            <v>0.49</v>
          </cell>
          <cell r="F7509">
            <v>0.49</v>
          </cell>
        </row>
        <row r="7510">
          <cell r="B7510">
            <v>89240</v>
          </cell>
          <cell r="C7510" t="str">
            <v>VIBROACABADORA DE ASFALTO SOBRE ESTEIRAS, LARGURA DE PAVIMENTAÇÃO 1,90 M A 5,30 M, POTÊNCIA 105 HP CAPACIDADE 450 T/H - DEPRECIAÇÃO. AF_11/2014</v>
          </cell>
          <cell r="D7510" t="str">
            <v>H</v>
          </cell>
          <cell r="E7510">
            <v>83.71</v>
          </cell>
          <cell r="F7510">
            <v>83.71</v>
          </cell>
        </row>
        <row r="7511">
          <cell r="B7511">
            <v>89241</v>
          </cell>
          <cell r="C7511" t="str">
            <v>VIBROACABADORA DE ASFALTO SOBRE ESTEIRAS, LARGURA DE PAVIMENTAÇÃO 1,90 M A 5,30 M, POTÊNCIA 105 HP CAPACIDADE 450 T/H - JUROS. AF_11/2014</v>
          </cell>
          <cell r="D7511" t="str">
            <v>H</v>
          </cell>
          <cell r="E7511">
            <v>29.5</v>
          </cell>
          <cell r="F7511">
            <v>29.5</v>
          </cell>
        </row>
        <row r="7512">
          <cell r="B7512">
            <v>5710</v>
          </cell>
          <cell r="C7512" t="str">
            <v>VIBROACABADORA DE ASFALTO SOBRE ESTEIRAS, LARGURA DE PAVIMENTAÇÃO 1,90 M A 5,30 M, POTÊNCIA 105 HP CAPACIDADE 450 T/H - MANUTENÇÃO. AF_11/2014</v>
          </cell>
          <cell r="D7512" t="str">
            <v>H</v>
          </cell>
          <cell r="E7512">
            <v>134.56</v>
          </cell>
          <cell r="F7512">
            <v>134.56</v>
          </cell>
        </row>
        <row r="7513">
          <cell r="B7513">
            <v>5711</v>
          </cell>
          <cell r="C7513" t="str">
            <v>VIBROACABADORA DE ASFALTO SOBRE ESTEIRAS, LARGURA DE PAVIMENTAÇÃO 1,90 M A 5,30 M, POTÊNCIA 105 HP CAPACIDADE 450 T/H - MATERIAIS NA OPERAÇÃO. AF_11/2014</v>
          </cell>
          <cell r="D7513" t="str">
            <v>H</v>
          </cell>
          <cell r="E7513">
            <v>93.59</v>
          </cell>
          <cell r="F7513">
            <v>93.59</v>
          </cell>
        </row>
        <row r="7514">
          <cell r="B7514">
            <v>89253</v>
          </cell>
          <cell r="C7514" t="str">
            <v>VIBROACABADORA DE ASFALTO SOBRE ESTEIRAS, LARGURA DE PAVIMENTAÇÃO 2,13 M A 4,55 M, POTÊNCIA 100 HP, CAPACIDADE 400 T/H - DEPRECIAÇÃO. AF_11/2014</v>
          </cell>
          <cell r="D7514" t="str">
            <v>H</v>
          </cell>
          <cell r="E7514">
            <v>68.599999999999994</v>
          </cell>
          <cell r="F7514">
            <v>68.599999999999994</v>
          </cell>
        </row>
        <row r="7515">
          <cell r="B7515">
            <v>89254</v>
          </cell>
          <cell r="C7515" t="str">
            <v>VIBROACABADORA DE ASFALTO SOBRE ESTEIRAS, LARGURA DE PAVIMENTAÇÃO 2,13 M A 4,55 M, POTÊNCIA 100 HP, CAPACIDADE 400 T/H - JUROS. AF_11/2014</v>
          </cell>
          <cell r="D7515" t="str">
            <v>H</v>
          </cell>
          <cell r="E7515">
            <v>24.18</v>
          </cell>
          <cell r="F7515">
            <v>24.18</v>
          </cell>
        </row>
        <row r="7516">
          <cell r="B7516">
            <v>89255</v>
          </cell>
          <cell r="C7516" t="str">
            <v>VIBROACABADORA DE ASFALTO SOBRE ESTEIRAS, LARGURA DE PAVIMENTAÇÃO 2,13 M A 4,55 M, POTÊNCIA 100 HP, CAPACIDADE 400 T/H - MANUTENÇÃO. AF_11/2014</v>
          </cell>
          <cell r="D7516" t="str">
            <v>H</v>
          </cell>
          <cell r="E7516">
            <v>110.27</v>
          </cell>
          <cell r="F7516">
            <v>110.27</v>
          </cell>
        </row>
        <row r="7517">
          <cell r="B7517">
            <v>89256</v>
          </cell>
          <cell r="C7517" t="str">
            <v>VIBROACABADORA DE ASFALTO SOBRE ESTEIRAS, LARGURA DE PAVIMENTAÇÃO 2,13 M A 4,55 M, POTÊNCIA 100 HP, CAPACIDADE 400 T/H - MATERIAIS NA OPERAÇÃO. AF_11/2014</v>
          </cell>
          <cell r="D7517" t="str">
            <v>H</v>
          </cell>
          <cell r="E7517">
            <v>89.12</v>
          </cell>
          <cell r="F7517">
            <v>89.12</v>
          </cell>
        </row>
        <row r="7518">
          <cell r="B7518">
            <v>103797</v>
          </cell>
          <cell r="C7518" t="str">
            <v>ARMAÇÃO DE DESCIDA D'ÁGUA UTILIZANDO AÇO CA-60 DE 5 MM - MONTAGEM. AF_08/2022</v>
          </cell>
          <cell r="D7518" t="str">
            <v>KG</v>
          </cell>
          <cell r="E7518">
            <v>15.87</v>
          </cell>
          <cell r="F7518">
            <v>16.48</v>
          </cell>
        </row>
        <row r="7519">
          <cell r="B7519">
            <v>103930</v>
          </cell>
          <cell r="C7519" t="str">
            <v>BACIA DE DISSIPAÇÃO, LARGURA ATÉ 1 M, TIPO BACIA EM PEDRA DE MÃO FIXADA COM CONCRETO (DEB 01, 02), COM PREPARO MANUAL, FCK = 20 MPA, LANÇADO MANUALMENTE, INCLUINDO MATERIAIS E FÔRMAS (2 UTILIZAÇÕES). AF_08/2022</v>
          </cell>
          <cell r="D7519" t="str">
            <v>M3</v>
          </cell>
          <cell r="E7519">
            <v>802.84</v>
          </cell>
          <cell r="F7519">
            <v>822.54</v>
          </cell>
        </row>
        <row r="7520">
          <cell r="B7520">
            <v>103931</v>
          </cell>
          <cell r="C7520" t="str">
            <v>BACIA DE DISSIPAÇÃO, LARGURA DE 1 A 4 M, TIPO BACIA EM PEDRA DE MÃO FIXADA COM CONCRETO (DEB 03, 04, 05, 06), COM PREPARO MANUAL, FCK = 20 MPA, LANÇADO MANUALMENTE, INCLUINDO MATERIAIS E FÔRMAS (2 UTILIZAÇÕES). AF_08/2022</v>
          </cell>
          <cell r="D7520" t="str">
            <v>M3</v>
          </cell>
          <cell r="E7520">
            <v>577.1</v>
          </cell>
          <cell r="F7520">
            <v>592.67999999999995</v>
          </cell>
        </row>
        <row r="7521">
          <cell r="B7521">
            <v>103932</v>
          </cell>
          <cell r="C7521" t="str">
            <v>BACIA DE DISSIPAÇÃO, LARGURA DE 4 A 9,2 M, TIPO BACIA EM PEDRA DE MÃO FIXADA COM CONCRETO (DEB 07, 08, 09, 10, 11, 12, 13), COM PREPARO MANUAL, FCK = 20 MPA, LANÇADO MANUALMENTE, INCLUINDO MATERIAIS E FÔRMAS (2 UTILIZAÇÕES). AF_08/2022</v>
          </cell>
          <cell r="D7521" t="str">
            <v>M3</v>
          </cell>
          <cell r="E7521">
            <v>544.02</v>
          </cell>
          <cell r="F7521">
            <v>559</v>
          </cell>
        </row>
        <row r="7522">
          <cell r="B7522">
            <v>103929</v>
          </cell>
          <cell r="C7522" t="str">
            <v>BACIA DE DISSIPAÇÃO, TIPO BACIA COM DENTES DE CONCRETO (01), COM PREPARO MANUAL, FCK = 20 MPA, LANÇADO MANUALMENTE, INCLUINDO MATERIAIS E FÔRMAS (2 UTILIZAÇÕES). AF_08/2022</v>
          </cell>
          <cell r="D7522" t="str">
            <v>M3</v>
          </cell>
          <cell r="E7522">
            <v>1318.9</v>
          </cell>
          <cell r="F7522">
            <v>1347.95</v>
          </cell>
        </row>
        <row r="7523">
          <cell r="B7523">
            <v>103928</v>
          </cell>
          <cell r="C7523" t="str">
            <v>BACIA DE DISSIPAÇÃO, TIPO BACIA EM PEDRA DE MÃO ARGAMASSADA (DES 01, 02, 03, 04), LANÇADO MANUALMENTE, INCLUINDO MATERIAIS E FÔRMAS (2 UTILIZAÇÕES). AF_08/2022</v>
          </cell>
          <cell r="D7523" t="str">
            <v>M3</v>
          </cell>
          <cell r="E7523">
            <v>509.36</v>
          </cell>
          <cell r="F7523">
            <v>526.16999999999996</v>
          </cell>
        </row>
        <row r="7524">
          <cell r="B7524">
            <v>103798</v>
          </cell>
          <cell r="C7524" t="str">
            <v>CONCRETAGEM DE DISSIPADOR DE ENERGIA, CONCRETO USINADO, FCK = 20 MPA, COM USO DE BOMBA - LANÇAMENTO, ADENSAMENTO E ACABAMENTO. AF_08/2022</v>
          </cell>
          <cell r="D7524" t="str">
            <v>M3</v>
          </cell>
          <cell r="E7524">
            <v>609.19000000000005</v>
          </cell>
          <cell r="F7524">
            <v>614.26</v>
          </cell>
        </row>
        <row r="7525">
          <cell r="B7525">
            <v>103801</v>
          </cell>
          <cell r="C7525" t="str">
            <v>CONCRETAGEM DE DISSIPADOR DE ENERGIA, FCK = 20 MPA, COM USO DE JERICAS E PREPARO EM BETONEIRA DE 600 L - AREIA E BRITA COMERCIAIS - LANÇAMENTO, ADENSAMENTO E ACABAMENTO. AF_08/2022</v>
          </cell>
          <cell r="D7525" t="str">
            <v>M3</v>
          </cell>
          <cell r="E7525">
            <v>642.92999999999995</v>
          </cell>
          <cell r="F7525">
            <v>659.58</v>
          </cell>
        </row>
        <row r="7526">
          <cell r="B7526">
            <v>103933</v>
          </cell>
          <cell r="C7526" t="str">
            <v>DESCIDA D'ÁGUA RÁPIDA (DAR 03), EM CONCRETO USINADO, FCK = 20 MPA, LANÇADO COM BOMBA, INCLUINDO ARMAÇÃO, MATERIAIS E FÔRMAS (2 UTILIZAÇÕES). AF_08/2022</v>
          </cell>
          <cell r="D7526" t="str">
            <v>M3</v>
          </cell>
          <cell r="E7526">
            <v>1550.58</v>
          </cell>
          <cell r="F7526">
            <v>1580.91</v>
          </cell>
        </row>
        <row r="7527">
          <cell r="B7527">
            <v>103925</v>
          </cell>
          <cell r="C7527" t="str">
            <v>ESCADA HIDRÁULICA, LARGURA ATÉ 1M, TIPO DESCIDA D'ÁGUA DE CORTE OU ATERRO EM DEGRAUS (DCD 02, 04 E DAD 02), EM CONCRETO USINADO, FCK = 20 MPA, LANÇADO COM BOMBA, INCLUINDO ARMAÇÃO, MATERIAIS E FÔRMAS (3 UTILIZAÇÕES). AF_08/2022</v>
          </cell>
          <cell r="D7527" t="str">
            <v>M3</v>
          </cell>
          <cell r="E7527">
            <v>1626.29</v>
          </cell>
          <cell r="F7527">
            <v>1672.09</v>
          </cell>
        </row>
        <row r="7528">
          <cell r="B7528">
            <v>103926</v>
          </cell>
          <cell r="C7528" t="str">
            <v>ESCADA HIDRÁULICA, LARGURA DE 1 A 4,1 M, TIPO DESCIDA D'ÁGUA DE ATERRO EM DEGRAUS (DAD 04, 06, 08, 10, 12, 14, 16, 18), EM CONCRETO USINADO, FCK = 20 MPA, LANÇADO COM BOMBA, INCLUINDO ARMAÇÃO, MATERIAIS E FÔRMAS (3 UTILIZAÇÕES). AF_08/2022</v>
          </cell>
          <cell r="D7528" t="str">
            <v>M3</v>
          </cell>
          <cell r="E7528">
            <v>1310.6400000000001</v>
          </cell>
          <cell r="F7528">
            <v>1343.67</v>
          </cell>
        </row>
        <row r="7529">
          <cell r="B7529">
            <v>103796</v>
          </cell>
          <cell r="C7529" t="str">
            <v>FABRICAÇÃO, MONTAGEM E DESMONTAGEM DE FÔRMA PARA BACIA DE DISSIPAÇÃO, EM MADEIRA SERRADA, E = 25 MM, 2 UTILIZAÇÕES. AF_08/2022</v>
          </cell>
          <cell r="D7529" t="str">
            <v>M2</v>
          </cell>
          <cell r="E7529">
            <v>67.59</v>
          </cell>
          <cell r="F7529">
            <v>68.83</v>
          </cell>
        </row>
        <row r="7530">
          <cell r="B7530">
            <v>103795</v>
          </cell>
          <cell r="C7530" t="str">
            <v>FABRICAÇÃO, MONTAGEM E DESMONTAGEM DE FÔRMA PARA ESCADA HIDRÁULICA, EM CHAPA DE MADEIRA COMPENSADA RESINADA, E = 17 MM, 3 UTILIZAÇÕES. AF_08/2022</v>
          </cell>
          <cell r="D7530" t="str">
            <v>M2</v>
          </cell>
          <cell r="E7530">
            <v>82.62</v>
          </cell>
          <cell r="F7530">
            <v>86.07</v>
          </cell>
        </row>
        <row r="7531">
          <cell r="B7531">
            <v>103800</v>
          </cell>
          <cell r="C7531" t="str">
            <v>PEDRA ARGAMASSADA COM CIMENTO E AREIA 1:3, 40% DE ARGAMASSA EM VOLUME - AREIA E PEDRA DE MÃO COMERCIAIS - FORNECIMENTO E ASSENTAMENTO. AF_08/2022</v>
          </cell>
          <cell r="D7531" t="str">
            <v>M3</v>
          </cell>
          <cell r="E7531">
            <v>509.36</v>
          </cell>
          <cell r="F7531">
            <v>526.16999999999996</v>
          </cell>
        </row>
        <row r="7532">
          <cell r="B7532">
            <v>103799</v>
          </cell>
          <cell r="C7532" t="str">
            <v>PEDRA DE MÃO FIXADA COM CONCRETO PARA BACIA DE DISSIPAÇÃO, 40% DE CONCRETO EM VOLUME, FCK = 20 MPA, COM USO DE JERICA E PREPARO EM BETONEIRA DE 600 L - AREIA, BRITA E PEDRA DE MÃO COMERCIAIS - LANÇAMENTO, ADENSAMENTO E ACABAMENTO. AF_08/2022</v>
          </cell>
          <cell r="D7532" t="str">
            <v>M3</v>
          </cell>
          <cell r="E7532">
            <v>422.43</v>
          </cell>
          <cell r="F7532">
            <v>435.24</v>
          </cell>
        </row>
        <row r="7533">
          <cell r="B7533">
            <v>104950</v>
          </cell>
          <cell r="C7533" t="str">
            <v>DRAGAGEM DE MATERIAIS DE 1A CATEGORIA E COMPOSTOS ORGÂNICOS E INORGÂNICOS COM DRAGLINE (CAÇAMBA: 0,76 M3/ 43 T). AF_03/2024</v>
          </cell>
          <cell r="D7533" t="str">
            <v>M3</v>
          </cell>
          <cell r="E7533">
            <v>0</v>
          </cell>
          <cell r="F7533">
            <v>0</v>
          </cell>
        </row>
        <row r="7534">
          <cell r="B7534">
            <v>104948</v>
          </cell>
          <cell r="C7534" t="str">
            <v>DRAGAGEM DE MATERIAIS DE 1A CATEGORIA E COMPOSTOS ORGÂNICOS E INORGÂNICOS COM ESCAVADEIRA HIDRÁULICA (CAÇAMBA: 0,80 M3/111 HP). AF_03/2024</v>
          </cell>
          <cell r="D7534" t="str">
            <v>M3</v>
          </cell>
          <cell r="E7534">
            <v>5.17</v>
          </cell>
          <cell r="F7534">
            <v>5.29</v>
          </cell>
        </row>
        <row r="7535">
          <cell r="B7535">
            <v>104949</v>
          </cell>
          <cell r="C7535" t="str">
            <v>DRAGAGEM DE MATERIAIS DE 1A CATEGORIA E COMPOSTOS ORGÂNICOS E INORGÂNICOS COM ESCAVADEIRA HIDRÁULICA DE LONGO ALCANCE (CAÇAMBA: 0,52 M3/155 HP). AF_03/2024</v>
          </cell>
          <cell r="D7535" t="str">
            <v>M3</v>
          </cell>
          <cell r="E7535">
            <v>9.7899999999999991</v>
          </cell>
          <cell r="F7535">
            <v>9.99</v>
          </cell>
        </row>
        <row r="7536">
          <cell r="B7536">
            <v>104947</v>
          </cell>
          <cell r="C7536" t="str">
            <v>DRAGAGEM DE MATERIAIS DE 1A CATEGORIA E COMPOSTOS ORGÂNICOS E INORGÂNICOS COM RETROESCAVADEIRA (CAÇAMBA: 0,26 M3/88 HP). AF_03/2024</v>
          </cell>
          <cell r="D7536" t="str">
            <v>M3</v>
          </cell>
          <cell r="E7536">
            <v>11.23</v>
          </cell>
          <cell r="F7536">
            <v>11.63</v>
          </cell>
        </row>
        <row r="7537">
          <cell r="B7537">
            <v>104325</v>
          </cell>
          <cell r="C7537" t="str">
            <v>CAIXA DE PASSAGEM PARA AR CONDICIONADO - FORNECIMENTO E INSTALAÇÃO. AF_08/2022</v>
          </cell>
          <cell r="D7537" t="str">
            <v>UN</v>
          </cell>
          <cell r="E7537">
            <v>0</v>
          </cell>
          <cell r="F7537">
            <v>0</v>
          </cell>
        </row>
        <row r="7538">
          <cell r="B7538">
            <v>104318</v>
          </cell>
          <cell r="C7538" t="str">
            <v>JOELHO 45 GRAUS, PVC, SOLDÁVEL, DN 20 MM, INSTALADO EM DRENO DE AR CONDICIONADO - FORNECIMENTO E INSTALAÇÃO. AF_08/2022</v>
          </cell>
          <cell r="D7538" t="str">
            <v>UN</v>
          </cell>
          <cell r="E7538">
            <v>6.86</v>
          </cell>
          <cell r="F7538">
            <v>7.29</v>
          </cell>
        </row>
        <row r="7539">
          <cell r="B7539">
            <v>89867</v>
          </cell>
          <cell r="C7539" t="str">
            <v>JOELHO 45 GRAUS, PVC, SOLDÁVEL, DN 25MM, INSTALADO EM DRENO DE AR-CONDICIONADO - FORNECIMENTO E INSTALAÇÃO. AF_08/2022</v>
          </cell>
          <cell r="D7539" t="str">
            <v>UN</v>
          </cell>
          <cell r="E7539">
            <v>7.71</v>
          </cell>
          <cell r="F7539">
            <v>8.16</v>
          </cell>
        </row>
        <row r="7540">
          <cell r="B7540">
            <v>104320</v>
          </cell>
          <cell r="C7540" t="str">
            <v>JOELHO 45 GRAUS, PVC, SOLDÁVEL, DN 32 MM, INSTALADO EM DRENO DE AR CONDICIONADO - FORNECIMENTO E INSTALAÇÃO. AF_08/2022</v>
          </cell>
          <cell r="D7540" t="str">
            <v>UN</v>
          </cell>
          <cell r="E7540">
            <v>11.04</v>
          </cell>
          <cell r="F7540">
            <v>11.52</v>
          </cell>
        </row>
        <row r="7541">
          <cell r="B7541">
            <v>104317</v>
          </cell>
          <cell r="C7541" t="str">
            <v>JOELHO 90 GRAUS, PVC, SOLDÁVEL, DN 20 MM, INSTALADO EM DRENO DE AR CONDICIONADO - FORNECIMENTO E INSTALAÇÃO. AF_08/2022</v>
          </cell>
          <cell r="D7541" t="str">
            <v>UN</v>
          </cell>
          <cell r="E7541">
            <v>6.33</v>
          </cell>
          <cell r="F7541">
            <v>6.76</v>
          </cell>
        </row>
        <row r="7542">
          <cell r="B7542">
            <v>89866</v>
          </cell>
          <cell r="C7542" t="str">
            <v>JOELHO 90 GRAUS, PVC, SOLDÁVEL, DN 25MM, INSTALADO EM DRENO DE AR-CONDICIONADO - FORNECIMENTO E INSTALAÇÃO. AF_08/2022</v>
          </cell>
          <cell r="D7542" t="str">
            <v>UN</v>
          </cell>
          <cell r="E7542">
            <v>6.95</v>
          </cell>
          <cell r="F7542">
            <v>7.4</v>
          </cell>
        </row>
        <row r="7543">
          <cell r="B7543">
            <v>104319</v>
          </cell>
          <cell r="C7543" t="str">
            <v>JOELHO 90 GRAUS, PVC, SOLDÁVEL, DN 32 MM, INSTALADO EM DRENO DE AR CONDICIONADO - FORNECIMENTO E INSTALAÇÃO. AF_08/2022</v>
          </cell>
          <cell r="D7543" t="str">
            <v>UN</v>
          </cell>
          <cell r="E7543">
            <v>9.35</v>
          </cell>
          <cell r="F7543">
            <v>9.83</v>
          </cell>
        </row>
        <row r="7544">
          <cell r="B7544">
            <v>104321</v>
          </cell>
          <cell r="C7544" t="str">
            <v>LUVA, PVC, SOLDÁVEL, DN 20 MM, INSTALADO EM DRENO DE AR CONDICIONADO - FORNECIMENTO E INSTALAÇÃO. AF_08/2022</v>
          </cell>
          <cell r="D7544" t="str">
            <v>UN</v>
          </cell>
          <cell r="E7544">
            <v>4.8600000000000003</v>
          </cell>
          <cell r="F7544">
            <v>5.15</v>
          </cell>
        </row>
        <row r="7545">
          <cell r="B7545">
            <v>89868</v>
          </cell>
          <cell r="C7545" t="str">
            <v>LUVA, PVC, SOLDÁVEL, DN 25MM, INSTALADO EM DRENO DE AR-CONDICIONADO - FORNECIMENTO E INSTALAÇÃO. AF_08/2022</v>
          </cell>
          <cell r="D7545" t="str">
            <v>UN</v>
          </cell>
          <cell r="E7545">
            <v>5.31</v>
          </cell>
          <cell r="F7545">
            <v>5.61</v>
          </cell>
        </row>
        <row r="7546">
          <cell r="B7546">
            <v>104322</v>
          </cell>
          <cell r="C7546" t="str">
            <v>LUVA, PVC, SOLDÁVEL, DN 32 MM, INSTALADO EM DRENO DE AR CONDICIONADO - FORNECIMENTO E INSTALAÇÃO. AF_08/2022</v>
          </cell>
          <cell r="D7546" t="str">
            <v>UN</v>
          </cell>
          <cell r="E7546">
            <v>7.08</v>
          </cell>
          <cell r="F7546">
            <v>7.4</v>
          </cell>
        </row>
        <row r="7547">
          <cell r="B7547">
            <v>104323</v>
          </cell>
          <cell r="C7547" t="str">
            <v>TE, PVC, SOLDÁVEL, DN 20 MM, INSTALADO EM DRENO DE AR CONDICIONADO - FORNECIMENTO E INSTALAÇÃO. AF_08/2022</v>
          </cell>
          <cell r="D7547" t="str">
            <v>UN</v>
          </cell>
          <cell r="E7547">
            <v>8.84</v>
          </cell>
          <cell r="F7547">
            <v>9.4</v>
          </cell>
        </row>
        <row r="7548">
          <cell r="B7548">
            <v>89869</v>
          </cell>
          <cell r="C7548" t="str">
            <v>TE, PVC, SOLDÁVEL, DN 25MM, INSTALADO EM DRENO DE AR-CONDICIONADO - FORNECIMENTO E INSTALAÇÃO. AF_08/2022</v>
          </cell>
          <cell r="D7548" t="str">
            <v>UN</v>
          </cell>
          <cell r="E7548">
            <v>9.67</v>
          </cell>
          <cell r="F7548">
            <v>10.27</v>
          </cell>
        </row>
        <row r="7549">
          <cell r="B7549">
            <v>104324</v>
          </cell>
          <cell r="C7549" t="str">
            <v>TE, PVC, SOLDÁVEL, DN 32 MM, INSTALADO EM DRENO DE AR CONDICIONADO - FORNECIMENTO E INSTALAÇÃO. AF_08/2022</v>
          </cell>
          <cell r="D7549" t="str">
            <v>UN</v>
          </cell>
          <cell r="E7549">
            <v>13.24</v>
          </cell>
          <cell r="F7549">
            <v>13.89</v>
          </cell>
        </row>
        <row r="7550">
          <cell r="B7550">
            <v>104315</v>
          </cell>
          <cell r="C7550" t="str">
            <v>TUBO, PVC, SOLDÁVEL, DE 20MM, INSTALADO EM DRENO DE AR CONDICIONADO - FORNECIMENTO E INSTALAÇÃO. AF_08/2022</v>
          </cell>
          <cell r="D7550" t="str">
            <v>M</v>
          </cell>
          <cell r="E7550">
            <v>15.19</v>
          </cell>
          <cell r="F7550">
            <v>16.18</v>
          </cell>
        </row>
        <row r="7551">
          <cell r="B7551">
            <v>89865</v>
          </cell>
          <cell r="C7551" t="str">
            <v>TUBO, PVC, SOLDÁVEL, DE 25MM, INSTALADO EM DRENO DE AR-CONDICIONADO - FORNECIMENTO E INSTALAÇÃO. AF_08/2022</v>
          </cell>
          <cell r="D7551" t="str">
            <v>M</v>
          </cell>
          <cell r="E7551">
            <v>16.29</v>
          </cell>
          <cell r="F7551">
            <v>17.329999999999998</v>
          </cell>
        </row>
        <row r="7552">
          <cell r="B7552">
            <v>104316</v>
          </cell>
          <cell r="C7552" t="str">
            <v>TUBO, PVC, SOLDÁVEL, DE 32MM, INSTALADO EM DRENO DE AR CONDICIONADO - FORNECIMENTO E INSTALAÇÃO. AF_08/2022</v>
          </cell>
          <cell r="D7552" t="str">
            <v>M</v>
          </cell>
          <cell r="E7552">
            <v>22.11</v>
          </cell>
          <cell r="F7552">
            <v>23.23</v>
          </cell>
        </row>
        <row r="7553">
          <cell r="B7553">
            <v>102724</v>
          </cell>
          <cell r="C7553" t="str">
            <v>DRENO BARBACÃ, DN 100 MM, COM MATERIAL DRENANTE. AF_07/2021</v>
          </cell>
          <cell r="D7553" t="str">
            <v>UN</v>
          </cell>
          <cell r="E7553">
            <v>29.66</v>
          </cell>
          <cell r="F7553">
            <v>30.53</v>
          </cell>
        </row>
        <row r="7554">
          <cell r="B7554">
            <v>102726</v>
          </cell>
          <cell r="C7554" t="str">
            <v>DRENO BARBACÃ, DN 50 MM, COM MATERIAL DRENANTE. AF_07/2021</v>
          </cell>
          <cell r="D7554" t="str">
            <v>UN</v>
          </cell>
          <cell r="E7554">
            <v>27.37</v>
          </cell>
          <cell r="F7554">
            <v>28.24</v>
          </cell>
        </row>
        <row r="7555">
          <cell r="B7555">
            <v>102725</v>
          </cell>
          <cell r="C7555" t="str">
            <v>DRENO BARBACÃ, DN 75 MM, COM MATERIAL DRENANTE. AF_07/2021</v>
          </cell>
          <cell r="D7555" t="str">
            <v>UN</v>
          </cell>
          <cell r="E7555">
            <v>29.09</v>
          </cell>
          <cell r="F7555">
            <v>29.96</v>
          </cell>
        </row>
        <row r="7556">
          <cell r="B7556">
            <v>102722</v>
          </cell>
          <cell r="C7556" t="str">
            <v>DRENO EM MURO DE CONTENÇÃO, EXECUTADO NO PÉ DO MURO, COM TUBO DE PEAD CORRUGADO FLEXÍVEL PERFURADO, ENCHIMENTO COM BRITA, ENVOLVIDO COM MANTA GEOTÊXTIL. AF_07/2021</v>
          </cell>
          <cell r="D7556" t="str">
            <v>M</v>
          </cell>
          <cell r="E7556">
            <v>58.15</v>
          </cell>
          <cell r="F7556">
            <v>59.05</v>
          </cell>
        </row>
        <row r="7557">
          <cell r="B7557">
            <v>102721</v>
          </cell>
          <cell r="C7557" t="str">
            <v>DRENO EM MURO DE CONTENÇÃO, EXECUTADO NO PÉ DO MURO, COM TUBO DE PEAD CORRUGADO FLEXÍVEL PERFURADO, ENVOLVIDO COM GEOCOMPOSTO DRENANTE. AF_07/2021</v>
          </cell>
          <cell r="D7557" t="str">
            <v>M</v>
          </cell>
          <cell r="E7557">
            <v>0</v>
          </cell>
          <cell r="F7557">
            <v>0</v>
          </cell>
        </row>
        <row r="7558">
          <cell r="B7558">
            <v>102723</v>
          </cell>
          <cell r="C7558" t="str">
            <v>DRENO EM MURO DE CONTENÇÃO, EXECUTADO NO PÉ DO MURO, COM TUBO DE PVC CORRUGADO RÍGIDO PERFURADO, ENCHIMENTO COM BRITA, ENVOLVIDO COM MANTA GEOTÊXTIL. AF_07/2021</v>
          </cell>
          <cell r="D7558" t="str">
            <v>M</v>
          </cell>
          <cell r="E7558">
            <v>100.94</v>
          </cell>
          <cell r="F7558">
            <v>101.84</v>
          </cell>
        </row>
        <row r="7559">
          <cell r="B7559">
            <v>102690</v>
          </cell>
          <cell r="C7559" t="str">
            <v>DRENO ESPINHA DE PEIXE (SEÇÃO (0,40 X 0,40 M), COM TUBO DE PEAD CORRUGADO PERFURADO, DN 100 MM, ENCHIMENTO COM BRITA, ENVOLVIDO COM MANTA GEOTÊXTIL, INCLUSIVE CONEXÕES. AF_07/2021</v>
          </cell>
          <cell r="D7559" t="str">
            <v>M</v>
          </cell>
          <cell r="E7559">
            <v>69.42</v>
          </cell>
          <cell r="F7559">
            <v>70.260000000000005</v>
          </cell>
        </row>
        <row r="7560">
          <cell r="B7560">
            <v>102688</v>
          </cell>
          <cell r="C7560" t="str">
            <v>DRENO ESPINHA DE PEIXE (SEÇÃO 0,40 X 0,40 M), COM TUBO DE PEAD CORRUGADO PERFURADO, DN 100 MM, ENCHIMENTO COM AREIA, INCLUSIVE CONEXÕES. AF_07/2021</v>
          </cell>
          <cell r="D7560" t="str">
            <v>M</v>
          </cell>
          <cell r="E7560">
            <v>47.77</v>
          </cell>
          <cell r="F7560">
            <v>48.57</v>
          </cell>
        </row>
        <row r="7561">
          <cell r="B7561">
            <v>102689</v>
          </cell>
          <cell r="C7561" t="str">
            <v>DRENO ESPINHA DE PEIXE (SEÇÃO 0,40 X 0,40 M), COM TUBO DE PVC CORRUGADO RÍGIDO PERFURADO, DN 100 MM, ENCHIMENTO COM AREIA, INCLUSIVE CONEXÕES. AF_07/2021</v>
          </cell>
          <cell r="D7561" t="str">
            <v>M</v>
          </cell>
          <cell r="E7561">
            <v>91.65</v>
          </cell>
          <cell r="F7561">
            <v>92.51</v>
          </cell>
        </row>
        <row r="7562">
          <cell r="B7562">
            <v>102693</v>
          </cell>
          <cell r="C7562" t="str">
            <v>DRENO ESPINHA DE PEIXE (SEÇÃO 0,40 X 0,40 M), COM TUBO DE PVC CORRUGADO RÍGIDO PERFURADO, DN 100 MM, ENCHIMENTO COM BRITA, ENVOLVIDO COM MANTA GEOTÊXTIL, INCLUSIVE CONEXÕES. AF_07/2021</v>
          </cell>
          <cell r="D7562" t="str">
            <v>M</v>
          </cell>
          <cell r="E7562">
            <v>113.3</v>
          </cell>
          <cell r="F7562">
            <v>114.2</v>
          </cell>
        </row>
        <row r="7563">
          <cell r="B7563">
            <v>102694</v>
          </cell>
          <cell r="C7563" t="str">
            <v>DRENO ESPINHA DE PEIXE (SEÇÃO 0,50 X 0,80 M), COM TUBO DE PEAD CORRUGADO PERFURADO, DN 100 MM, ENCHIMENTO COM AREIA, INCLUSIVE CONEXÕES. AF_07/2021</v>
          </cell>
          <cell r="D7563" t="str">
            <v>M</v>
          </cell>
          <cell r="E7563">
            <v>92.96</v>
          </cell>
          <cell r="F7563">
            <v>93.94</v>
          </cell>
        </row>
        <row r="7564">
          <cell r="B7564">
            <v>102697</v>
          </cell>
          <cell r="C7564" t="str">
            <v>DRENO ESPINHA DE PEIXE (SEÇÃO 0,50 X 0,80 M), COM TUBO DE PEAD CORRUGADO PERFURADO, DN 100 MM, ENCHIMENTO COM BRITA, ENVOLVIDO COM MANTA GEOTÊXTIL, INCLUSIVE CONEXÕES. AF_07/2021</v>
          </cell>
          <cell r="D7564" t="str">
            <v>M</v>
          </cell>
          <cell r="E7564">
            <v>116.96</v>
          </cell>
          <cell r="F7564">
            <v>117.99</v>
          </cell>
        </row>
        <row r="7565">
          <cell r="B7565">
            <v>102696</v>
          </cell>
          <cell r="C7565" t="str">
            <v>DRENO ESPINHA DE PEIXE (SEÇÃO 0,50 X 0,80 M), COM TUBO DE PVC CORRUGADO RÍGIDO PERFURADO, DN 100 MM, ENCHIMENTO COM AREIA, INCLUSIVE CONEXÕES. AF_07/2021</v>
          </cell>
          <cell r="D7565" t="str">
            <v>M</v>
          </cell>
          <cell r="E7565">
            <v>136.85</v>
          </cell>
          <cell r="F7565">
            <v>137.93</v>
          </cell>
        </row>
        <row r="7566">
          <cell r="B7566">
            <v>102703</v>
          </cell>
          <cell r="C7566" t="str">
            <v>DRENO ESPINHA DE PEIXE (SEÇÃO 0,50 X 0,80 M), COM TUBO DE PVC CORRUGADO RÍGIDO PERFURADO, DN 100 MM, ENCHIMENTO COM BRITA, ENVOLVIDO COM MANTA GEOTÊXTIL, INCLUSIVE CONEXÕES. AF_07/2021</v>
          </cell>
          <cell r="D7566" t="str">
            <v>M</v>
          </cell>
          <cell r="E7566">
            <v>160.85</v>
          </cell>
          <cell r="F7566">
            <v>161.97</v>
          </cell>
        </row>
        <row r="7567">
          <cell r="B7567">
            <v>102678</v>
          </cell>
          <cell r="C7567" t="str">
            <v>DRENO PROFUNDO (SEÇÃO 0,50 X 1,50 M), CEGO, ENCHIMENTO DE BRITA, ENVOLVIDO COM MANTA GEOTÊXTIL, COM SELO DE ARGILA. AF_07/2021</v>
          </cell>
          <cell r="D7567" t="str">
            <v>M</v>
          </cell>
          <cell r="E7567">
            <v>147.69</v>
          </cell>
          <cell r="F7567">
            <v>148.66999999999999</v>
          </cell>
        </row>
        <row r="7568">
          <cell r="B7568">
            <v>102679</v>
          </cell>
          <cell r="C7568" t="str">
            <v>DRENO PROFUNDO (SEÇÃO 0,50 X 1,50 M), CEGO, ENCHIMENTO DE BRITA, ENVOLVIDO COM MANTA GEOTÊXTIL. AF_07/2021</v>
          </cell>
          <cell r="D7568" t="str">
            <v>M</v>
          </cell>
          <cell r="E7568">
            <v>161.83000000000001</v>
          </cell>
          <cell r="F7568">
            <v>162.68</v>
          </cell>
        </row>
        <row r="7569">
          <cell r="B7569">
            <v>102673</v>
          </cell>
          <cell r="C7569" t="str">
            <v>DRENO PROFUNDO (SEÇÃO 0,50 X 1,50 M), COM TUBO DE CONCRETO SIMPLES POROSO, DN 200 MM, ENCHIMENTO COM AREIA, COM SELO DE ARGILA. AF_07/2021</v>
          </cell>
          <cell r="D7569" t="str">
            <v>M</v>
          </cell>
          <cell r="E7569">
            <v>187.46</v>
          </cell>
          <cell r="F7569">
            <v>189.9</v>
          </cell>
        </row>
        <row r="7570">
          <cell r="B7570">
            <v>102677</v>
          </cell>
          <cell r="C7570" t="str">
            <v>DRENO PROFUNDO (SEÇÃO 0,50 X 1,50 M), COM TUBO DE CONCRETO SIMPLES POROSO, DN 200 MM, ENCHIMENTO COM AREIA. AF_07/2021</v>
          </cell>
          <cell r="D7570" t="str">
            <v>M</v>
          </cell>
          <cell r="E7570">
            <v>181.91</v>
          </cell>
          <cell r="F7570">
            <v>183.35</v>
          </cell>
        </row>
        <row r="7571">
          <cell r="B7571">
            <v>102683</v>
          </cell>
          <cell r="C7571" t="str">
            <v>DRENO PROFUNDO (SEÇÃO 0,50 X 1,50 M), COM TUBO DE CONCRETO SIMPLES POROSO, DN 200 MM, ENCHIMENTO COM BRITA, ENVOLVIDO COM MANTA GEOTÊXTIL, COM SELO DE ARGILA. AF_07/2021</v>
          </cell>
          <cell r="D7571" t="str">
            <v>M</v>
          </cell>
          <cell r="E7571">
            <v>203.33</v>
          </cell>
          <cell r="F7571">
            <v>205.04</v>
          </cell>
        </row>
        <row r="7572">
          <cell r="B7572">
            <v>102687</v>
          </cell>
          <cell r="C7572" t="str">
            <v>DRENO PROFUNDO (SEÇÃO 0,50 X 1,50 M), COM TUBO DE CONCRETO SIMPLES POROSO, DN 200 MM, ENCHIMENTO COM BRITA, ENVOLVIDO COM MANTA GEOTÊXTIL. AF_07/2021</v>
          </cell>
          <cell r="D7572" t="str">
            <v>M</v>
          </cell>
          <cell r="E7572">
            <v>212.68</v>
          </cell>
          <cell r="F7572">
            <v>214.17</v>
          </cell>
        </row>
        <row r="7573">
          <cell r="B7573">
            <v>102670</v>
          </cell>
          <cell r="C7573" t="str">
            <v>DRENO PROFUNDO (SEÇÃO 0,50 X 1,50 M), COM TUBO DE PEAD CORRUGADO PERFURADO, DN 100 MM, ENCHIMENTO COM AREIA, COM SELO DE ARGILA. AF_07/2021</v>
          </cell>
          <cell r="D7573" t="str">
            <v>M</v>
          </cell>
          <cell r="E7573">
            <v>130.29</v>
          </cell>
          <cell r="F7573">
            <v>131.30000000000001</v>
          </cell>
        </row>
        <row r="7574">
          <cell r="B7574">
            <v>102674</v>
          </cell>
          <cell r="C7574" t="str">
            <v>DRENO PROFUNDO (SEÇÃO 0,50 X 1,50 M), COM TUBO DE PEAD CORRUGADO PERFURADO, DN 100 MM, ENCHIMENTO COM AREIA. AF_07/2021</v>
          </cell>
          <cell r="D7574" t="str">
            <v>M</v>
          </cell>
          <cell r="E7574">
            <v>144.69</v>
          </cell>
          <cell r="F7574">
            <v>145.6</v>
          </cell>
        </row>
        <row r="7575">
          <cell r="B7575">
            <v>102680</v>
          </cell>
          <cell r="C7575" t="str">
            <v>DRENO PROFUNDO (SEÇÃO 0,50 X 1,50 M), COM TUBO DE PEAD CORRUGADO PERFURADO, DN 100 MM, ENCHIMENTO COM BRITA, ENVOLVIDO COM MANTA GEOTÊXTIL, COM SELO DE ARGILA. AF_07/2021</v>
          </cell>
          <cell r="D7575" t="str">
            <v>M</v>
          </cell>
          <cell r="E7575">
            <v>160.58000000000001</v>
          </cell>
          <cell r="F7575">
            <v>161.65</v>
          </cell>
        </row>
        <row r="7576">
          <cell r="B7576">
            <v>102684</v>
          </cell>
          <cell r="C7576" t="str">
            <v>DRENO PROFUNDO (SEÇÃO 0,50 X 1,50 M), COM TUBO DE PEAD CORRUGADO PERFURADO, DN 100 MM, ENCHIMENTO COM BRITA, ENVOLVIDO COM MANTA GEOTÊXTIL. AF_07/2021</v>
          </cell>
          <cell r="D7576" t="str">
            <v>M</v>
          </cell>
          <cell r="E7576">
            <v>174.72</v>
          </cell>
          <cell r="F7576">
            <v>175.69</v>
          </cell>
        </row>
        <row r="7577">
          <cell r="B7577">
            <v>102672</v>
          </cell>
          <cell r="C7577" t="str">
            <v>DRENO PROFUNDO (SEÇÃO 0,50 X 1,50 M), COM TUBO DE PVC CORRUGADO RÍGIDO PERFURADO, DN 100 MM, ENCHIMENTO COM AREIA, COM SELO DE ARGILA. AF_07/2021</v>
          </cell>
          <cell r="D7577" t="str">
            <v>M</v>
          </cell>
          <cell r="E7577">
            <v>189.84</v>
          </cell>
          <cell r="F7577">
            <v>191.69</v>
          </cell>
        </row>
        <row r="7578">
          <cell r="B7578">
            <v>102676</v>
          </cell>
          <cell r="C7578" t="str">
            <v>DRENO PROFUNDO (SEÇÃO 0,50 X 1,50 M), COM TUBO DE PVC CORRUGADO RÍGIDO PERFURADO, DN 100 MM, ENCHIMENTO COM AREIA. AF_07/2021</v>
          </cell>
          <cell r="D7578" t="str">
            <v>M</v>
          </cell>
          <cell r="E7578">
            <v>194.22</v>
          </cell>
          <cell r="F7578">
            <v>195.45</v>
          </cell>
        </row>
        <row r="7579">
          <cell r="B7579">
            <v>102681</v>
          </cell>
          <cell r="C7579" t="str">
            <v>DRENO PROFUNDO (SEÇÃO 0,50 X 1,50 M), COM TUBO DE PVC CORRUGADO RÍGIDO PERFURADO, DN 100 MM, ENCHIMENTO COM BRITA, ENVOLVIDO COM MANTA GEOTÊXTIL, COM SELO DE ARGILA. AF_07/2021</v>
          </cell>
          <cell r="D7579" t="str">
            <v>M</v>
          </cell>
          <cell r="E7579">
            <v>210.1</v>
          </cell>
          <cell r="F7579">
            <v>211.51</v>
          </cell>
        </row>
        <row r="7580">
          <cell r="B7580">
            <v>102685</v>
          </cell>
          <cell r="C7580" t="str">
            <v>DRENO PROFUNDO (SEÇÃO 0,50 X 1,50 M), COM TUBO DE PVC CORRUGADO RÍGIDO PERFURADO, DN 100 MM, ENCHIMENTO COM BRITA, ENVOLVIDO COM MANTA GEOTÊXTIL. AF_07/2021</v>
          </cell>
          <cell r="D7580" t="str">
            <v>M</v>
          </cell>
          <cell r="E7580">
            <v>224.25</v>
          </cell>
          <cell r="F7580">
            <v>225.54</v>
          </cell>
        </row>
        <row r="7581">
          <cell r="B7581">
            <v>102664</v>
          </cell>
          <cell r="C7581" t="str">
            <v>DRENO SUBSUPERFICIAL (SEÇÃO 0,40 X 0,40 M), CEGO, ENCHIMENTO DE BRITA, ENVOLVIDO COM MANTA GEOTÊXTIL. AF_07/2021</v>
          </cell>
          <cell r="D7581" t="str">
            <v>M</v>
          </cell>
          <cell r="E7581">
            <v>52.03</v>
          </cell>
          <cell r="F7581">
            <v>52.55</v>
          </cell>
        </row>
        <row r="7582">
          <cell r="B7582">
            <v>102665</v>
          </cell>
          <cell r="C7582" t="str">
            <v>DRENO SUBSUPERFICIAL (SEÇÃO 0,40 X 0,40 M), CEGO, ENCHIMENTO DE BRITA. AF_07/2021</v>
          </cell>
          <cell r="D7582" t="str">
            <v>M</v>
          </cell>
          <cell r="E7582">
            <v>25.72</v>
          </cell>
          <cell r="F7582">
            <v>26.2</v>
          </cell>
        </row>
        <row r="7583">
          <cell r="B7583">
            <v>102663</v>
          </cell>
          <cell r="C7583" t="str">
            <v>DRENO SUBSUPERFICIAL (SEÇÃO 0,40 X 0,40 M), COM TUBO DE CONCRETO SIMPLES POROSO, DN 200 MM, ENCHIMENTO COM AREIA. AF_07/2021</v>
          </cell>
          <cell r="D7583" t="str">
            <v>M</v>
          </cell>
          <cell r="E7583">
            <v>73.77</v>
          </cell>
          <cell r="F7583">
            <v>74.569999999999993</v>
          </cell>
        </row>
        <row r="7584">
          <cell r="B7584">
            <v>102669</v>
          </cell>
          <cell r="C7584" t="str">
            <v>DRENO SUBSUPERFICIAL (SEÇÃO 0,40 X 0,40 M), COM TUBO DE CONCRETO SIMPLES POROSO, DN 200 MM, ENCHIMENTO COM BRITA, ENVOLVIDO COM MANTA GEOTÊXTIL. AF_07/2021</v>
          </cell>
          <cell r="D7584" t="str">
            <v>M</v>
          </cell>
          <cell r="E7584">
            <v>96.15</v>
          </cell>
          <cell r="F7584">
            <v>96.99</v>
          </cell>
        </row>
        <row r="7585">
          <cell r="B7585">
            <v>102661</v>
          </cell>
          <cell r="C7585" t="str">
            <v>DRENO SUBSUPERFICIAL (SEÇÃO 0,40 X 0,40 M), COM TUBO DE PEAD CORRUGADO PERFURADO, DN 100 MM, ENCHIMENTO COM AREIA. AF_07/2021</v>
          </cell>
          <cell r="D7585" t="str">
            <v>M</v>
          </cell>
          <cell r="E7585">
            <v>42.13</v>
          </cell>
          <cell r="F7585">
            <v>42.66</v>
          </cell>
        </row>
        <row r="7586">
          <cell r="B7586">
            <v>102666</v>
          </cell>
          <cell r="C7586" t="str">
            <v>DRENO SUBSUPERFICIAL (SEÇÃO 0,40 X 0,40 M), COM TUBO DE PEAD CORRUGADO PERFURADO, DN 100 MM, ENCHIMENTO COM BRITA, ENVOLVIDO COM MANTA GEOTÊXTIL. AF_07/2021</v>
          </cell>
          <cell r="D7586" t="str">
            <v>M</v>
          </cell>
          <cell r="E7586">
            <v>63.8</v>
          </cell>
          <cell r="F7586">
            <v>64.349999999999994</v>
          </cell>
        </row>
        <row r="7587">
          <cell r="B7587">
            <v>102662</v>
          </cell>
          <cell r="C7587" t="str">
            <v>DRENO SUBSUPERFICIAL (SEÇÃO 0,40 X 0,40 M), COM TUBO DE PVC CORRUGADO RÍGIDO PERFURADO, DN 100 MM, ENCHIMENTO COM AREIA. AF_07/2021</v>
          </cell>
          <cell r="D7587" t="str">
            <v>M</v>
          </cell>
          <cell r="E7587">
            <v>88.43</v>
          </cell>
          <cell r="F7587">
            <v>89.16</v>
          </cell>
        </row>
        <row r="7588">
          <cell r="B7588">
            <v>102668</v>
          </cell>
          <cell r="C7588" t="str">
            <v>DRENO SUBSUPERFICIAL (SEÇÃO 0,40 X 0,40 M), COM TUBO DE PVC CORRUGADO RÍGIDO PERFURADO, DN 100 MM, ENCHIMENTO COM BRITA, ENVOLVIDO COM MANTA GEOTÊXTIL. AF_07/2021</v>
          </cell>
          <cell r="D7588" t="str">
            <v>M</v>
          </cell>
          <cell r="E7588">
            <v>110.08</v>
          </cell>
          <cell r="F7588">
            <v>110.85</v>
          </cell>
        </row>
        <row r="7589">
          <cell r="B7589">
            <v>102718</v>
          </cell>
          <cell r="C7589" t="str">
            <v>ENCHIMENTO DE AREIA PARA DRENO, LANÇAMENTO MANUAL. AF_07/2021</v>
          </cell>
          <cell r="D7589" t="str">
            <v>M3</v>
          </cell>
          <cell r="E7589">
            <v>183.74</v>
          </cell>
          <cell r="F7589">
            <v>186.49</v>
          </cell>
        </row>
        <row r="7590">
          <cell r="B7590">
            <v>102716</v>
          </cell>
          <cell r="C7590" t="str">
            <v>ENCHIMENTO DE AREIA PARA DRENO, LANÇAMENTO MECANIZADO. AF_07/2021</v>
          </cell>
          <cell r="D7590" t="str">
            <v>M3</v>
          </cell>
          <cell r="E7590">
            <v>173.85</v>
          </cell>
          <cell r="F7590">
            <v>174.89</v>
          </cell>
        </row>
        <row r="7591">
          <cell r="B7591">
            <v>102719</v>
          </cell>
          <cell r="C7591" t="str">
            <v>ENCHIMENTO DE BRITA PARA DRENO, LANÇAMENTO MANUAL. AF_07/2021</v>
          </cell>
          <cell r="D7591" t="str">
            <v>M3</v>
          </cell>
          <cell r="E7591">
            <v>153.12</v>
          </cell>
          <cell r="F7591">
            <v>155.87</v>
          </cell>
        </row>
        <row r="7592">
          <cell r="B7592">
            <v>102717</v>
          </cell>
          <cell r="C7592" t="str">
            <v>ENCHIMENTO DE BRITA PARA DRENO, LANÇAMENTO MECANIZADO. AF_07/2021</v>
          </cell>
          <cell r="D7592" t="str">
            <v>M3</v>
          </cell>
          <cell r="E7592">
            <v>143.22999999999999</v>
          </cell>
          <cell r="F7592">
            <v>144.27000000000001</v>
          </cell>
        </row>
        <row r="7593">
          <cell r="B7593">
            <v>102720</v>
          </cell>
          <cell r="C7593" t="str">
            <v>GEOCOMPOSTO DRENANTE, INSTALADO EM MURO DE CONTENÇÃO - EXCLUSIVE DRENO NO PÉ DO MURO. AF_07/2021</v>
          </cell>
          <cell r="D7593" t="str">
            <v>M2</v>
          </cell>
          <cell r="E7593">
            <v>0</v>
          </cell>
          <cell r="F7593">
            <v>0</v>
          </cell>
        </row>
        <row r="7594">
          <cell r="B7594">
            <v>102713</v>
          </cell>
          <cell r="C7594" t="str">
            <v>GEOTÊXTIL NÃO TECIDO 100% POLIÉSTER, RESISTÊNCIA A TRAÇÃO DE 14 KN/M (RT - 14), INSTALADO EM DRENO - FORNECIMENTO E INSTALAÇÃO. AF_07/2021</v>
          </cell>
          <cell r="D7594" t="str">
            <v>M2</v>
          </cell>
          <cell r="E7594">
            <v>14.04</v>
          </cell>
          <cell r="F7594">
            <v>14.07</v>
          </cell>
        </row>
        <row r="7595">
          <cell r="B7595">
            <v>102715</v>
          </cell>
          <cell r="C7595" t="str">
            <v>GEOTÊXTIL NÃO TECIDO 100% POLIÉSTER, RESISTÊNCIA A TRAÇÃO DE 26 KN/M (RT - 26), INSTALADO EM DRENO - FORNECIMENTO E INSTALAÇÃO. AF_07/2021</v>
          </cell>
          <cell r="D7595" t="str">
            <v>M2</v>
          </cell>
          <cell r="E7595">
            <v>27.84</v>
          </cell>
          <cell r="F7595">
            <v>27.87</v>
          </cell>
        </row>
        <row r="7596">
          <cell r="B7596">
            <v>103653</v>
          </cell>
          <cell r="C7596" t="str">
            <v>GEOTÊXTIL NÃO TECIDO 100% POLIÉSTER, RESISTÊNCIA A TRAÇÃO DE 31 KN/M (RT-31), INSTALADO EM DRENO - FORNECIMENTO E INSTALAÇÃO. AF_07/2021</v>
          </cell>
          <cell r="D7596" t="str">
            <v>M2</v>
          </cell>
          <cell r="E7596">
            <v>33.28</v>
          </cell>
          <cell r="F7596">
            <v>33.31</v>
          </cell>
        </row>
        <row r="7597">
          <cell r="B7597">
            <v>102712</v>
          </cell>
          <cell r="C7597" t="str">
            <v>GEOTÊXTIL NÃO TECIDO 100% POLIÉSTER, RESISTÊNCIA A TRAÇÃO DE 9 KN/M (RT - 9), INSTALADO EM DRENO - FORNECIMENTO E INSTALAÇÃO. AF_07/2021</v>
          </cell>
          <cell r="D7597" t="str">
            <v>M2</v>
          </cell>
          <cell r="E7597">
            <v>10.19</v>
          </cell>
          <cell r="F7597">
            <v>10.220000000000001</v>
          </cell>
        </row>
        <row r="7598">
          <cell r="B7598">
            <v>102711</v>
          </cell>
          <cell r="C7598" t="str">
            <v>JUNÇÃO DUPLA DE PVC, SÉRIE NORMAL, PARA ESGOTO PREDIAL, DN 100 X 100 X 100 MM, INSTALADA EM DRENO - FORNECIMENTO E INSTALAÇÃO. AF_07/2021</v>
          </cell>
          <cell r="D7598" t="str">
            <v>UN</v>
          </cell>
          <cell r="E7598">
            <v>71.88</v>
          </cell>
          <cell r="F7598">
            <v>74.709999999999994</v>
          </cell>
        </row>
        <row r="7599">
          <cell r="B7599">
            <v>102710</v>
          </cell>
          <cell r="C7599" t="str">
            <v>JUNÇÃO SIMPLES DE PVC, 45 GRAUS, SÉRIE NORMAL, PARA ESGOTO PREDIAL, DN 100 MM, INSTALADA EM DRENO - FORNECIMENTO E INSTALAÇÃO. AF_07/2021</v>
          </cell>
          <cell r="D7599" t="str">
            <v>UN</v>
          </cell>
          <cell r="E7599">
            <v>55.86</v>
          </cell>
          <cell r="F7599">
            <v>58.69</v>
          </cell>
        </row>
        <row r="7600">
          <cell r="B7600">
            <v>102709</v>
          </cell>
          <cell r="C7600" t="str">
            <v>LUVA DE PEAD, DN 100 MM, INSTALADA EM DRENO - FORNECIMENTO E INSTALAÇÃO. AF_07/2021</v>
          </cell>
          <cell r="D7600" t="str">
            <v>UN</v>
          </cell>
          <cell r="E7600">
            <v>0</v>
          </cell>
          <cell r="F7600">
            <v>0</v>
          </cell>
        </row>
        <row r="7601">
          <cell r="B7601">
            <v>102708</v>
          </cell>
          <cell r="C7601" t="str">
            <v>LUVA DE PVC, SÉRIE NORMAL, PARA ESGOTO PREDIAL, DN 100 MM, INSTALADA EM DRENO - FORNECIMENTO E INSTALAÇÃO. AF_07/2021</v>
          </cell>
          <cell r="D7601" t="str">
            <v>UN</v>
          </cell>
          <cell r="E7601">
            <v>23.03</v>
          </cell>
          <cell r="F7601">
            <v>24.44</v>
          </cell>
        </row>
        <row r="7602">
          <cell r="B7602">
            <v>102707</v>
          </cell>
          <cell r="C7602" t="str">
            <v>TUBO DE CONCRETO SIMPLES POROSO, DN 200 MM, PARA DRENO - FORNECIMENTO E ASSENTAMENTO. AF_07/2021</v>
          </cell>
          <cell r="D7602" t="str">
            <v>M</v>
          </cell>
          <cell r="E7602">
            <v>48.92</v>
          </cell>
          <cell r="F7602">
            <v>49.32</v>
          </cell>
        </row>
        <row r="7603">
          <cell r="B7603">
            <v>102704</v>
          </cell>
          <cell r="C7603" t="str">
            <v>TUBO DE PEAD CORRUGADO PERFURADO, DN 100 MM, PARA DRENO - FORNECIMENTO E ASSENTAMENTO. AF_07/2021</v>
          </cell>
          <cell r="D7603" t="str">
            <v>M</v>
          </cell>
          <cell r="E7603">
            <v>12.59</v>
          </cell>
          <cell r="F7603">
            <v>12.62</v>
          </cell>
        </row>
        <row r="7604">
          <cell r="B7604">
            <v>102705</v>
          </cell>
          <cell r="C7604" t="str">
            <v>TUBO DE PVC CORRUGADO RÍGIDO PERFURADO, DN 100 MM, PARA DRENO - FORNECIMENTO E ASSENTAMENTO. AF_07/2021</v>
          </cell>
          <cell r="D7604" t="str">
            <v>M</v>
          </cell>
          <cell r="E7604">
            <v>55.38</v>
          </cell>
          <cell r="F7604">
            <v>55.41</v>
          </cell>
        </row>
        <row r="7605">
          <cell r="B7605">
            <v>98333</v>
          </cell>
          <cell r="C7605" t="str">
            <v>FABRICAÇÃO DE CURVA, REDUÇÃO OU TÊ PARA DUTO PARA AR CONDICIONADO EM CHAPA GALVANIZADA BITOLA 22. AF_03/2024</v>
          </cell>
          <cell r="D7605" t="str">
            <v>M2</v>
          </cell>
          <cell r="E7605">
            <v>0</v>
          </cell>
          <cell r="F7605">
            <v>0</v>
          </cell>
        </row>
        <row r="7606">
          <cell r="B7606">
            <v>98332</v>
          </cell>
          <cell r="C7606" t="str">
            <v>FABRICAÇÃO DE CURVA, REDUÇÃO OU TÊ PARA DUTO PARA AR CONDICIONADO EM CHAPA GALVANIZADA BITOLA 24. AF_03/2024</v>
          </cell>
          <cell r="D7606" t="str">
            <v>M2</v>
          </cell>
          <cell r="E7606">
            <v>0</v>
          </cell>
          <cell r="F7606">
            <v>0</v>
          </cell>
        </row>
        <row r="7607">
          <cell r="B7607">
            <v>98331</v>
          </cell>
          <cell r="C7607" t="str">
            <v>FABRICAÇÃO DE CURVA, REDUÇÃO OU TÊ PARA DUTO PARA AR CONDICIONADO EM CHAPA GALVANIZADA BITOLA 26. AF_03/2024</v>
          </cell>
          <cell r="D7607" t="str">
            <v>M2</v>
          </cell>
          <cell r="E7607">
            <v>0</v>
          </cell>
          <cell r="F7607">
            <v>0</v>
          </cell>
        </row>
        <row r="7608">
          <cell r="B7608">
            <v>98327</v>
          </cell>
          <cell r="C7608" t="str">
            <v>FABRICAÇÃO DE DUTO RETANGULAR PARA AR CONDICIONADO (TRECHO RETO) EM CHAPA GALVANIZADA BITOLA 22. AF_03/2024</v>
          </cell>
          <cell r="D7608" t="str">
            <v>M2</v>
          </cell>
          <cell r="E7608">
            <v>0</v>
          </cell>
          <cell r="F7608">
            <v>0</v>
          </cell>
        </row>
        <row r="7609">
          <cell r="B7609">
            <v>98326</v>
          </cell>
          <cell r="C7609" t="str">
            <v>FABRICAÇÃO DE DUTO RETANGULAR PARA AR CONDICIONADO (TRECHO RETO) EM CHAPA GALVANIZADA BITOLA 24. AF_03/2024</v>
          </cell>
          <cell r="D7609" t="str">
            <v>M2</v>
          </cell>
          <cell r="E7609">
            <v>0</v>
          </cell>
          <cell r="F7609">
            <v>0</v>
          </cell>
        </row>
        <row r="7610">
          <cell r="B7610">
            <v>98325</v>
          </cell>
          <cell r="C7610" t="str">
            <v>FABRICAÇÃO DE DUTO RETANGULAR PARA AR CONDICIONADO (TRECHO RETO) EM CHAPA GALVANIZADA BITOLA 26. AF_03/2024</v>
          </cell>
          <cell r="D7610" t="str">
            <v>M2</v>
          </cell>
          <cell r="E7610">
            <v>0</v>
          </cell>
          <cell r="F7610">
            <v>0</v>
          </cell>
        </row>
        <row r="7611">
          <cell r="B7611">
            <v>98370</v>
          </cell>
          <cell r="C7611" t="str">
            <v>FABRICAÇÃO DE DUTO RETANGULAR PARA AR CONDICIONADO EM PAINEL PRÉ-ISOLADO. AF_03/2024</v>
          </cell>
          <cell r="D7611" t="str">
            <v>M2</v>
          </cell>
          <cell r="E7611">
            <v>0</v>
          </cell>
          <cell r="F7611">
            <v>0</v>
          </cell>
        </row>
        <row r="7612">
          <cell r="B7612">
            <v>98389</v>
          </cell>
          <cell r="C7612" t="str">
            <v>INSTALAÇÃO DE COLARINHO DE AÇO GALVANIZADO DN 109 MM (4") PARA DUTO FLEXÍVEL CIRCULAR PARA AR CONDICIONADO. AF_03/2024</v>
          </cell>
          <cell r="D7612" t="str">
            <v>UN</v>
          </cell>
          <cell r="E7612">
            <v>0</v>
          </cell>
          <cell r="F7612">
            <v>0</v>
          </cell>
        </row>
        <row r="7613">
          <cell r="B7613">
            <v>98390</v>
          </cell>
          <cell r="C7613" t="str">
            <v>INSTALAÇÃO DE COLARINHO DE AÇO GALVANIZADO DN 131 MM (5") PARA DUTO FLEXÍVEL CIRCULAR PARA AR CONDICIONADO. AF_03/2024</v>
          </cell>
          <cell r="D7613" t="str">
            <v>UN</v>
          </cell>
          <cell r="E7613">
            <v>0</v>
          </cell>
          <cell r="F7613">
            <v>0</v>
          </cell>
        </row>
        <row r="7614">
          <cell r="B7614">
            <v>98391</v>
          </cell>
          <cell r="C7614" t="str">
            <v>INSTALAÇÃO DE COLARINHO DE AÇO GALVANIZADO DN 161 MM (6") PARA DUTO FLEXÍVEL CIRCULAR PARA AR CONDICIONADO. AF_03/2024</v>
          </cell>
          <cell r="D7614" t="str">
            <v>UN</v>
          </cell>
          <cell r="E7614">
            <v>0</v>
          </cell>
          <cell r="F7614">
            <v>0</v>
          </cell>
        </row>
        <row r="7615">
          <cell r="B7615">
            <v>98392</v>
          </cell>
          <cell r="C7615" t="str">
            <v>INSTALAÇÃO DE COLARINHO DE AÇO GALVANIZADO DN 185 MM (7") PARA DUTO FLEXÍVEL CIRCULAR PARA AR CONDICIONADO. AF_03/2024</v>
          </cell>
          <cell r="D7615" t="str">
            <v>UN</v>
          </cell>
          <cell r="E7615">
            <v>0</v>
          </cell>
          <cell r="F7615">
            <v>0</v>
          </cell>
        </row>
        <row r="7616">
          <cell r="B7616">
            <v>98393</v>
          </cell>
          <cell r="C7616" t="str">
            <v>INSTALAÇÃO DE COLARINHO DE AÇO GALVANIZADO DN 209 MM (8") PARA DUTO FLEXÍVEL CIRCULAR PARA AR CONDICIONADO. AF_03/2024</v>
          </cell>
          <cell r="D7616" t="str">
            <v>UN</v>
          </cell>
          <cell r="E7616">
            <v>0</v>
          </cell>
          <cell r="F7616">
            <v>0</v>
          </cell>
        </row>
        <row r="7617">
          <cell r="B7617">
            <v>98394</v>
          </cell>
          <cell r="C7617" t="str">
            <v>INSTALAÇÃO DE COLARINHO DE AÇO GALVANIZADO DN 263 MM (10") PARA DUTO FLEXÍVEL CIRCULAR PARA AR CONDICIONADO. AF_03/2024</v>
          </cell>
          <cell r="D7617" t="str">
            <v>UN</v>
          </cell>
          <cell r="E7617">
            <v>0</v>
          </cell>
          <cell r="F7617">
            <v>0</v>
          </cell>
        </row>
        <row r="7618">
          <cell r="B7618">
            <v>98395</v>
          </cell>
          <cell r="C7618" t="str">
            <v>INSTALAÇÃO DE COLARINHO DE AÇO GALVANIZADO DN 314 MM (12") PARA DUTO FLEXÍVEL CIRCULAR PARA AR CONDICIONADO. AF_03/2024</v>
          </cell>
          <cell r="D7618" t="str">
            <v>UN</v>
          </cell>
          <cell r="E7618">
            <v>0</v>
          </cell>
          <cell r="F7618">
            <v>0</v>
          </cell>
        </row>
        <row r="7619">
          <cell r="B7619">
            <v>98396</v>
          </cell>
          <cell r="C7619" t="str">
            <v>INSTALAÇÃO DE COLARINHO DE AÇO GALVANIZADO DN 364 MM (14") PARA DUTO FLEXÍVEL CIRCULAR PARA AR CONDICIONADO. AF_03/2024</v>
          </cell>
          <cell r="D7619" t="str">
            <v>UN</v>
          </cell>
          <cell r="E7619">
            <v>0</v>
          </cell>
          <cell r="F7619">
            <v>0</v>
          </cell>
        </row>
        <row r="7620">
          <cell r="B7620">
            <v>98369</v>
          </cell>
          <cell r="C7620" t="str">
            <v>INSTALAÇÃO DE CURVA, REDUÇÃO OU TÊ DE DUTO PARA AR CONDICIONADO EM CHAPA GALVANIZADA BITOLA 22 - COM ISOLAMENTO DE MANTA FIXADA NA CHAPA COM CLAVO, INCLUSO FABRICAÇÃO. AF_03/2024</v>
          </cell>
          <cell r="D7620" t="str">
            <v>M2</v>
          </cell>
          <cell r="E7620">
            <v>0</v>
          </cell>
          <cell r="F7620">
            <v>0</v>
          </cell>
        </row>
        <row r="7621">
          <cell r="B7621">
            <v>98360</v>
          </cell>
          <cell r="C7621" t="str">
            <v>INSTALAÇÃO DE CURVA, REDUÇÃO OU TÊ DE DUTO PARA AR CONDICIONADO EM CHAPA GALVANIZADA BITOLA 22 - COM ISOLAMENTO DE MANTA FIXADA NA CHAPA COM FITA PLÁSTICA, INCLUSO FABRICAÇÃO. AF_03/2024</v>
          </cell>
          <cell r="D7621" t="str">
            <v>M2</v>
          </cell>
          <cell r="E7621">
            <v>0</v>
          </cell>
          <cell r="F7621">
            <v>0</v>
          </cell>
        </row>
        <row r="7622">
          <cell r="B7622">
            <v>98368</v>
          </cell>
          <cell r="C7622" t="str">
            <v>INSTALAÇÃO DE CURVA, REDUÇÃO OU TÊ DE DUTO PARA AR CONDICIONADO EM CHAPA GALVANIZADA BITOLA 24 - COM ISOLAMENTO DE MANTA FIXADA NA CHAPA COM CLAVO, INCLUSO FABRICAÇÃO. AF_03/2024</v>
          </cell>
          <cell r="D7622" t="str">
            <v>M2</v>
          </cell>
          <cell r="E7622">
            <v>0</v>
          </cell>
          <cell r="F7622">
            <v>0</v>
          </cell>
        </row>
        <row r="7623">
          <cell r="B7623">
            <v>98359</v>
          </cell>
          <cell r="C7623" t="str">
            <v>INSTALAÇÃO DE CURVA, REDUÇÃO OU TÊ DE DUTO PARA AR CONDICIONADO EM CHAPA GALVANIZADA BITOLA 24 - COM ISOLAMENTO DE MANTA FIXADA NA CHAPA COM FITA PLÁSTICA, INCLUSO FABRICAÇÃO. AF_03/2024</v>
          </cell>
          <cell r="D7623" t="str">
            <v>M2</v>
          </cell>
          <cell r="E7623">
            <v>0</v>
          </cell>
          <cell r="F7623">
            <v>0</v>
          </cell>
        </row>
        <row r="7624">
          <cell r="B7624">
            <v>98367</v>
          </cell>
          <cell r="C7624" t="str">
            <v>INSTALAÇÃO DE CURVA, REDUÇÃO OU TÊ DE DUTO PARA AR CONDICIONADO EM CHAPA GALVANIZADA BITOLA 26 - COM ISOLAMENTO DE MANTA FIXADA NA CHAPA COM CLAVO, INCLUSO FABRICAÇÃO. AF_03/2024</v>
          </cell>
          <cell r="D7624" t="str">
            <v>M2</v>
          </cell>
          <cell r="E7624">
            <v>0</v>
          </cell>
          <cell r="F7624">
            <v>0</v>
          </cell>
        </row>
        <row r="7625">
          <cell r="B7625">
            <v>98358</v>
          </cell>
          <cell r="C7625" t="str">
            <v>INSTALAÇÃO DE CURVA, REDUÇÃO OU TÊ DE DUTO PARA AR CONDICIONADO EM CHAPA GALVANIZADA BITOLA 26 - COM ISOLAMENTO DE MANTA FIXADA NA CHAPA COM FITA PLÁSTICA, INCLUSO FABRICAÇÃO. AF_03/2024</v>
          </cell>
          <cell r="D7625" t="str">
            <v>M2</v>
          </cell>
          <cell r="E7625">
            <v>0</v>
          </cell>
          <cell r="F7625">
            <v>0</v>
          </cell>
        </row>
        <row r="7626">
          <cell r="B7626">
            <v>98352</v>
          </cell>
          <cell r="C7626" t="str">
            <v>INSTALAÇÃO DE CURVA, REDUÇÃO OU TÊ PARA DUTO PARA AR CONDICIONADO EM CHAPA GALVANIZADA BITOLA 22 - COM ISOLAMENTO DE MANTA COLADA NA CHAPA, INCLUSO FABRICAÇÃO. AF_03/2024</v>
          </cell>
          <cell r="D7626" t="str">
            <v>M2</v>
          </cell>
          <cell r="E7626">
            <v>0</v>
          </cell>
          <cell r="F7626">
            <v>0</v>
          </cell>
        </row>
        <row r="7627">
          <cell r="B7627">
            <v>98343</v>
          </cell>
          <cell r="C7627" t="str">
            <v>INSTALAÇÃO DE CURVA, REDUÇÃO OU TÊ PARA DUTO PARA AR CONDICIONADO EM CHAPA GALVANIZADA BITOLA 22 - SEM ISOLAMENTO, INCLUSO FABRICAÇÃO. AF_03/2024</v>
          </cell>
          <cell r="D7627" t="str">
            <v>M2</v>
          </cell>
          <cell r="E7627">
            <v>0</v>
          </cell>
          <cell r="F7627">
            <v>0</v>
          </cell>
        </row>
        <row r="7628">
          <cell r="B7628">
            <v>98351</v>
          </cell>
          <cell r="C7628" t="str">
            <v>INSTALAÇÃO DE CURVA, REDUÇÃO OU TÊ PARA DUTO PARA AR CONDICIONADO EM CHAPA GALVANIZADA BITOLA 24 - COM ISOLAMENTO DE MANTA COLADA NA CHAPA, INCLUSO FABRICAÇÃO. AF_03/2024</v>
          </cell>
          <cell r="D7628" t="str">
            <v>M2</v>
          </cell>
          <cell r="E7628">
            <v>0</v>
          </cell>
          <cell r="F7628">
            <v>0</v>
          </cell>
        </row>
        <row r="7629">
          <cell r="B7629">
            <v>98342</v>
          </cell>
          <cell r="C7629" t="str">
            <v>INSTALAÇÃO DE CURVA, REDUÇÃO OU TÊ PARA DUTO PARA AR CONDICIONADO EM CHAPA GALVANIZADA BITOLA 24 - SEM ISOLAMENTO, INCLUSO FABRICAÇÃO. AF_03/2024</v>
          </cell>
          <cell r="D7629" t="str">
            <v>M2</v>
          </cell>
          <cell r="E7629">
            <v>0</v>
          </cell>
          <cell r="F7629">
            <v>0</v>
          </cell>
        </row>
        <row r="7630">
          <cell r="B7630">
            <v>98350</v>
          </cell>
          <cell r="C7630" t="str">
            <v>INSTALAÇÃO DE CURVA, REDUÇÃO OU TÊ PARA DUTO PARA AR CONDICIONADO EM CHAPA GALVANIZADA BITOLA 26 - COM ISOLAMENTO DE MANTA COLADA NA CHAPA, INCLUSO FABRICAÇÃO. AF_03/2024</v>
          </cell>
          <cell r="D7630" t="str">
            <v>M2</v>
          </cell>
          <cell r="E7630">
            <v>0</v>
          </cell>
          <cell r="F7630">
            <v>0</v>
          </cell>
        </row>
        <row r="7631">
          <cell r="B7631">
            <v>98341</v>
          </cell>
          <cell r="C7631" t="str">
            <v>INSTALAÇÃO DE CURVA, REDUÇÃO OU TÊ PARA DUTO PARA AR CONDICIONADO EM CHAPA GALVANIZADA BITOLA 26 - SEM ISOLAMENTO, INCLUSO FABRICAÇÃO. AF_03/2024</v>
          </cell>
          <cell r="D7631" t="str">
            <v>M2</v>
          </cell>
          <cell r="E7631">
            <v>0</v>
          </cell>
          <cell r="F7631">
            <v>0</v>
          </cell>
        </row>
        <row r="7632">
          <cell r="B7632">
            <v>98381</v>
          </cell>
          <cell r="C7632" t="str">
            <v>INSTALAÇÃO DE DUTO FLEXÍVEL CIRCULAR PARA AR CONDICIONADO EM ALUMÍNIO ISOLADO - DN 109 MM (4"). AF_03/2024</v>
          </cell>
          <cell r="D7632" t="str">
            <v>M</v>
          </cell>
          <cell r="E7632">
            <v>0</v>
          </cell>
          <cell r="F7632">
            <v>0</v>
          </cell>
        </row>
        <row r="7633">
          <cell r="B7633">
            <v>98382</v>
          </cell>
          <cell r="C7633" t="str">
            <v>INSTALAÇÃO DE DUTO FLEXÍVEL CIRCULAR PARA AR CONDICIONADO EM ALUMÍNIO ISOLADO - DN 131 MM (5"). AF_03/2024</v>
          </cell>
          <cell r="D7633" t="str">
            <v>M</v>
          </cell>
          <cell r="E7633">
            <v>0</v>
          </cell>
          <cell r="F7633">
            <v>0</v>
          </cell>
        </row>
        <row r="7634">
          <cell r="B7634">
            <v>98383</v>
          </cell>
          <cell r="C7634" t="str">
            <v>INSTALAÇÃO DE DUTO FLEXÍVEL CIRCULAR PARA AR CONDICIONADO EM ALUMÍNIO ISOLADO - DN 161 MM (6"). AF_03/2024</v>
          </cell>
          <cell r="D7634" t="str">
            <v>M</v>
          </cell>
          <cell r="E7634">
            <v>0</v>
          </cell>
          <cell r="F7634">
            <v>0</v>
          </cell>
        </row>
        <row r="7635">
          <cell r="B7635">
            <v>98384</v>
          </cell>
          <cell r="C7635" t="str">
            <v>INSTALAÇÃO DE DUTO FLEXÍVEL CIRCULAR PARA AR CONDICIONADO EM ALUMÍNIO ISOLADO - DN 185 MM (7"). AF_03/2024</v>
          </cell>
          <cell r="D7635" t="str">
            <v>M</v>
          </cell>
          <cell r="E7635">
            <v>0</v>
          </cell>
          <cell r="F7635">
            <v>0</v>
          </cell>
        </row>
        <row r="7636">
          <cell r="B7636">
            <v>98385</v>
          </cell>
          <cell r="C7636" t="str">
            <v>INSTALAÇÃO DE DUTO FLEXÍVEL CIRCULAR PARA AR CONDICIONADO EM ALUMÍNIO ISOLADO - DN 209 MM (8"). AF_03/2024</v>
          </cell>
          <cell r="D7636" t="str">
            <v>M</v>
          </cell>
          <cell r="E7636">
            <v>0</v>
          </cell>
          <cell r="F7636">
            <v>0</v>
          </cell>
        </row>
        <row r="7637">
          <cell r="B7637">
            <v>98386</v>
          </cell>
          <cell r="C7637" t="str">
            <v>INSTALAÇÃO DE DUTO FLEXÍVEL CIRCULAR PARA AR CONDICIONADO EM ALUMÍNIO ISOLADO - DN 263 MM (10"). AF_03/2024</v>
          </cell>
          <cell r="D7637" t="str">
            <v>M</v>
          </cell>
          <cell r="E7637">
            <v>0</v>
          </cell>
          <cell r="F7637">
            <v>0</v>
          </cell>
        </row>
        <row r="7638">
          <cell r="B7638">
            <v>98387</v>
          </cell>
          <cell r="C7638" t="str">
            <v>INSTALAÇÃO DE DUTO FLEXÍVEL CIRCULAR PARA AR CONDICIONADO EM ALUMÍNIO ISOLADO - DN 314 MM (12"). AF_03/2024</v>
          </cell>
          <cell r="D7638" t="str">
            <v>M</v>
          </cell>
          <cell r="E7638">
            <v>0</v>
          </cell>
          <cell r="F7638">
            <v>0</v>
          </cell>
        </row>
        <row r="7639">
          <cell r="B7639">
            <v>98388</v>
          </cell>
          <cell r="C7639" t="str">
            <v>INSTALAÇÃO DE DUTO FLEXÍVEL CIRCULAR PARA AR CONDICIONADO EM ALUMÍNIO ISOLADO - DN 364 MM (14"). AF_03/2024</v>
          </cell>
          <cell r="D7639" t="str">
            <v>M</v>
          </cell>
          <cell r="E7639">
            <v>0</v>
          </cell>
          <cell r="F7639">
            <v>0</v>
          </cell>
        </row>
        <row r="7640">
          <cell r="B7640">
            <v>98346</v>
          </cell>
          <cell r="C7640" t="str">
            <v>INSTALAÇÃO DE DUTO RETANGULAR PARA AR CONDICIONADO (TRECHO RETO) EM CHAPA GALVANIZADA BITOLA 22 - COM ISOLAMENTO DE MANTA COLADA NA CHAPA, INCLUSO FABRICAÇÃO. AF_03/2024</v>
          </cell>
          <cell r="D7640" t="str">
            <v>M2</v>
          </cell>
          <cell r="E7640">
            <v>0</v>
          </cell>
          <cell r="F7640">
            <v>0</v>
          </cell>
        </row>
        <row r="7641">
          <cell r="B7641">
            <v>98363</v>
          </cell>
          <cell r="C7641" t="str">
            <v>INSTALAÇÃO DE DUTO RETANGULAR PARA AR CONDICIONADO (TRECHO RETO) EM CHAPA GALVANIZADA BITOLA 22 - COM ISOLAMENTO DE MANTA FIXADA NA CHAPA COM CLAVO, INCLUSO FABRICAÇÃO. AF_03/2024</v>
          </cell>
          <cell r="D7641" t="str">
            <v>M2</v>
          </cell>
          <cell r="E7641">
            <v>0</v>
          </cell>
          <cell r="F7641">
            <v>0</v>
          </cell>
        </row>
        <row r="7642">
          <cell r="B7642">
            <v>98354</v>
          </cell>
          <cell r="C7642" t="str">
            <v>INSTALAÇÃO DE DUTO RETANGULAR PARA AR CONDICIONADO (TRECHO RETO) EM CHAPA GALVANIZADA BITOLA 22 - COM ISOLAMENTO DE MANTA FIXADA NA CHAPA COM FITA PLÁSTICA, INCLUSO FABRICAÇÃO. AF_03/2024</v>
          </cell>
          <cell r="D7642" t="str">
            <v>M2</v>
          </cell>
          <cell r="E7642">
            <v>0</v>
          </cell>
          <cell r="F7642">
            <v>0</v>
          </cell>
        </row>
        <row r="7643">
          <cell r="B7643">
            <v>98337</v>
          </cell>
          <cell r="C7643" t="str">
            <v>INSTALAÇÃO DE DUTO RETANGULAR PARA AR CONDICIONADO (TRECHO RETO) EM CHAPA GALVANIZADA BITOLA 22 - SEM ISOLAMENTO, INCLUSO FABRICAÇÃO. AF_03/2024</v>
          </cell>
          <cell r="D7643" t="str">
            <v>M2</v>
          </cell>
          <cell r="E7643">
            <v>0</v>
          </cell>
          <cell r="F7643">
            <v>0</v>
          </cell>
        </row>
        <row r="7644">
          <cell r="B7644">
            <v>98345</v>
          </cell>
          <cell r="C7644" t="str">
            <v>INSTALAÇÃO DE DUTO RETANGULAR PARA AR CONDICIONADO (TRECHO RETO) EM CHAPA GALVANIZADA BITOLA 24 - COM ISOLAMENTO DE MANTA COLADA NA CHAPA, INCLUSO FABRICAÇÃO. AF_03/2024</v>
          </cell>
          <cell r="D7644" t="str">
            <v>M2</v>
          </cell>
          <cell r="E7644">
            <v>0</v>
          </cell>
          <cell r="F7644">
            <v>0</v>
          </cell>
        </row>
        <row r="7645">
          <cell r="B7645">
            <v>98362</v>
          </cell>
          <cell r="C7645" t="str">
            <v>INSTALAÇÃO DE DUTO RETANGULAR PARA AR CONDICIONADO (TRECHO RETO) EM CHAPA GALVANIZADA BITOLA 24 - COM ISOLAMENTO DE MANTA FIXADA NA CHAPA COM CLAVO, INCLUSO FABRICAÇÃO. AF_03/2024</v>
          </cell>
          <cell r="D7645" t="str">
            <v>M2</v>
          </cell>
          <cell r="E7645">
            <v>0</v>
          </cell>
          <cell r="F7645">
            <v>0</v>
          </cell>
        </row>
        <row r="7646">
          <cell r="B7646">
            <v>98403</v>
          </cell>
          <cell r="C7646" t="str">
            <v>INSTALAÇÃO DE DUTO RETANGULAR PARA AR CONDICIONADO (TRECHO RETO) EM CHAPA GALVANIZADA BITOLA 24 - COM ISOLAMENTO DE MANTA FIXADA NA CHAPA COM FITA PLÁSTICA, INCLUSO FABRICAÇÃO. AF_03/2024</v>
          </cell>
          <cell r="D7646" t="str">
            <v>M2</v>
          </cell>
          <cell r="E7646">
            <v>0</v>
          </cell>
          <cell r="F7646">
            <v>0</v>
          </cell>
        </row>
        <row r="7647">
          <cell r="B7647">
            <v>98335</v>
          </cell>
          <cell r="C7647" t="str">
            <v>INSTALAÇÃO DE DUTO RETANGULAR PARA AR CONDICIONADO (TRECHO RETO) EM CHAPA GALVANIZADA BITOLA 24 - SEM ISOLAMENTO, INCLUSO FABRICAÇÃO. AF_03/2024</v>
          </cell>
          <cell r="D7647" t="str">
            <v>M2</v>
          </cell>
          <cell r="E7647">
            <v>0</v>
          </cell>
          <cell r="F7647">
            <v>0</v>
          </cell>
        </row>
        <row r="7648">
          <cell r="B7648">
            <v>98344</v>
          </cell>
          <cell r="C7648" t="str">
            <v>INSTALAÇÃO DE DUTO RETANGULAR PARA AR CONDICIONADO (TRECHO RETO) EM CHAPA GALVANIZADA BITOLA 26 - COM ISOLAMENTO DE MANTA COLADA NA CHAPA, INCLUSO FABRICAÇÃO. AF_03/2024</v>
          </cell>
          <cell r="D7648" t="str">
            <v>M2</v>
          </cell>
          <cell r="E7648">
            <v>0</v>
          </cell>
          <cell r="F7648">
            <v>0</v>
          </cell>
        </row>
        <row r="7649">
          <cell r="B7649">
            <v>98361</v>
          </cell>
          <cell r="C7649" t="str">
            <v>INSTALAÇÃO DE DUTO RETANGULAR PARA AR CONDICIONADO (TRECHO RETO) EM CHAPA GALVANIZADA BITOLA 26 - COM ISOLAMENTO DE MANTA FIXADA NA CHAPA COM CLAVO, INCLUSO FABRICAÇÃO. AF_03/2024</v>
          </cell>
          <cell r="D7649" t="str">
            <v>M2</v>
          </cell>
          <cell r="E7649">
            <v>0</v>
          </cell>
          <cell r="F7649">
            <v>0</v>
          </cell>
        </row>
        <row r="7650">
          <cell r="B7650">
            <v>98353</v>
          </cell>
          <cell r="C7650" t="str">
            <v>INSTALAÇÃO DE DUTO RETANGULAR PARA AR CONDICIONADO (TRECHO RETO) EM CHAPA GALVANIZADA BITOLA 26 - COM ISOLAMENTO DE MANTA FIXADA NA CHAPA COM FITA PLÁSTICA, INCLUSO FABRICAÇÃO. AF_03/2024</v>
          </cell>
          <cell r="D7650" t="str">
            <v>M2</v>
          </cell>
          <cell r="E7650">
            <v>0</v>
          </cell>
          <cell r="F7650">
            <v>0</v>
          </cell>
        </row>
        <row r="7651">
          <cell r="B7651">
            <v>98334</v>
          </cell>
          <cell r="C7651" t="str">
            <v>INSTALAÇÃO DE DUTO RETANGULAR PARA AR CONDICIONADO (TRECHO RETO) EM CHAPA GALVANIZADA BITOLA 26 - SEM ISOLAMENTO, INCLUSO FABRICAÇÃO. AF_03/2024</v>
          </cell>
          <cell r="D7651" t="str">
            <v>M2</v>
          </cell>
          <cell r="E7651">
            <v>0</v>
          </cell>
          <cell r="F7651">
            <v>0</v>
          </cell>
        </row>
        <row r="7652">
          <cell r="B7652">
            <v>98371</v>
          </cell>
          <cell r="C7652" t="str">
            <v>INSTALAÇÃO DE DUTO RETANGULAR PARA AR CONDICIONADO EM PAINEL PRÉ-ISOLADO, INCLUSO FABRICAÇÃO. AF_03/2024</v>
          </cell>
          <cell r="D7652" t="str">
            <v>M2</v>
          </cell>
          <cell r="E7652">
            <v>0</v>
          </cell>
          <cell r="F7652">
            <v>0</v>
          </cell>
        </row>
        <row r="7653">
          <cell r="B7653">
            <v>98397</v>
          </cell>
          <cell r="C7653" t="str">
            <v>PINTURA ANTICORROSIVA DE DUTO METÁLICO. AF_03/2024</v>
          </cell>
          <cell r="D7653" t="str">
            <v>M2</v>
          </cell>
          <cell r="E7653">
            <v>11.83</v>
          </cell>
          <cell r="F7653">
            <v>12.31</v>
          </cell>
        </row>
        <row r="7654">
          <cell r="B7654">
            <v>97280</v>
          </cell>
          <cell r="C7654" t="str">
            <v>COTOVELO HORIZONTAL 90º PARA ELETROCALHA, LISA OU PERFURADA EM AÇO GALVANIZADO, LARGURA DE 100MM E ALTURA DE 50MM - FORNECIMENTO E INSTALAÇÃO. AF_04/2023</v>
          </cell>
          <cell r="D7654" t="str">
            <v>UN</v>
          </cell>
          <cell r="E7654">
            <v>0</v>
          </cell>
          <cell r="F7654">
            <v>0</v>
          </cell>
        </row>
        <row r="7655">
          <cell r="B7655">
            <v>97275</v>
          </cell>
          <cell r="C7655" t="str">
            <v>COTOVELO HORIZONTAL 90º PARA ELETROCALHA, LISA OU PERFURADA EM AÇO GALVANIZADO, LARGURA DE 50MM E ALTURA DE 50MM - FORNECIMENTO E INSTALAÇÃO. AF_04/2023</v>
          </cell>
          <cell r="D7655" t="str">
            <v>UN</v>
          </cell>
          <cell r="E7655">
            <v>0</v>
          </cell>
          <cell r="F7655">
            <v>0</v>
          </cell>
        </row>
        <row r="7656">
          <cell r="B7656">
            <v>97279</v>
          </cell>
          <cell r="C7656" t="str">
            <v>COTOVELO HORIZONTAL 90º PARA ELETROCALHA, LISA OU PERFURADA EM AÇO GALVANIZADO, LARGURA DE 75MM E ALTURA DE 50MM - FORNECIMENTO E INSTALAÇÃO. AF_04/2023</v>
          </cell>
          <cell r="D7656" t="str">
            <v>UN</v>
          </cell>
          <cell r="E7656">
            <v>0</v>
          </cell>
          <cell r="F7656">
            <v>0</v>
          </cell>
        </row>
        <row r="7657">
          <cell r="B7657">
            <v>97285</v>
          </cell>
          <cell r="C7657" t="str">
            <v>COTOVELO HORIZONTAL 90º, PARA ELETROCALHA, LISA OU PERFURADA EM AÇO GALVANIZADO, LARGURA DE 125MM E ALTURA DE 50MM - FORNECIMENTO E INSTALAÇÃO. AF_04/2023</v>
          </cell>
          <cell r="D7657" t="str">
            <v>UN</v>
          </cell>
          <cell r="E7657">
            <v>0</v>
          </cell>
          <cell r="F7657">
            <v>0</v>
          </cell>
        </row>
        <row r="7658">
          <cell r="B7658">
            <v>97286</v>
          </cell>
          <cell r="C7658" t="str">
            <v>COTOVELO HORIZONTAL 90º, PARA ELETROCALHA, LISA OU PERFURADA EM AÇO GALVANIZADO, LARGURA DE 150MM E ALTURA DE 50MM - FORNECIMENTO E INSTALAÇÃO. AF_04/2023</v>
          </cell>
          <cell r="D7658" t="str">
            <v>UN</v>
          </cell>
          <cell r="E7658">
            <v>0</v>
          </cell>
          <cell r="F7658">
            <v>0</v>
          </cell>
        </row>
        <row r="7659">
          <cell r="B7659">
            <v>97291</v>
          </cell>
          <cell r="C7659" t="str">
            <v>COTOVELO HORIZONTAL 90º, PARA ELETROCALHA, LISA OU PERFURADA EM AÇO GALVANIZADO, LARGURA DE 200MM E ALTURA DE 50MM - FORNECIMENTO E INSTALAÇÃO. AF_04/2023</v>
          </cell>
          <cell r="D7659" t="str">
            <v>UN</v>
          </cell>
          <cell r="E7659">
            <v>0</v>
          </cell>
          <cell r="F7659">
            <v>0</v>
          </cell>
        </row>
        <row r="7660">
          <cell r="B7660">
            <v>97292</v>
          </cell>
          <cell r="C7660" t="str">
            <v>COTOVELO HORIZONTAL 90º, PARA ELETROCALHA, LISA OU PERFURADA EM AÇO GALVANIZADO, LARGURA DE 250MM E ALTURA DE 50MM - FORNECIMENTO E INSTALAÇÃO. AF_04/2023</v>
          </cell>
          <cell r="D7660" t="str">
            <v>UN</v>
          </cell>
          <cell r="E7660">
            <v>0</v>
          </cell>
          <cell r="F7660">
            <v>0</v>
          </cell>
        </row>
        <row r="7661">
          <cell r="B7661">
            <v>97297</v>
          </cell>
          <cell r="C7661" t="str">
            <v>COTOVELO HORIZONTAL 90º, PARA ELETROCALHA, LISA OU PERFURADA EM AÇO GALVANIZADO, LARGURA DE 300MM E ALTURA DE 50MM - FORNECIMENTO E INSTALAÇÃO. AF_04/2023</v>
          </cell>
          <cell r="D7661" t="str">
            <v>UN</v>
          </cell>
          <cell r="E7661">
            <v>0</v>
          </cell>
          <cell r="F7661">
            <v>0</v>
          </cell>
        </row>
        <row r="7662">
          <cell r="B7662">
            <v>97298</v>
          </cell>
          <cell r="C7662" t="str">
            <v>COTOVELO HORIZONTAL 90º, PARA ELETROCALHA, LISA OU PERFURADA EM AÇO GALVANIZADO, LARGURA DE 400MM E ALTURA DE 50MM - FORNECIMENTO E INSTALAÇÃO. AF_04/2023</v>
          </cell>
          <cell r="D7662" t="str">
            <v>UN</v>
          </cell>
          <cell r="E7662">
            <v>0</v>
          </cell>
          <cell r="F7662">
            <v>0</v>
          </cell>
        </row>
        <row r="7663">
          <cell r="B7663">
            <v>97303</v>
          </cell>
          <cell r="C7663" t="str">
            <v>COTOVELO HORIZONTAL 90º, PARA ELETROCALHA, LISA OU PERFURADA EM AÇO GALVANIZADO, LARGURA DE 500MM E ALTURA DE 50MM - FORNECIMENTO E INSTALAÇÃO. AF_04/2023</v>
          </cell>
          <cell r="D7663" t="str">
            <v>UN</v>
          </cell>
          <cell r="E7663">
            <v>0</v>
          </cell>
          <cell r="F7663">
            <v>0</v>
          </cell>
        </row>
        <row r="7664">
          <cell r="B7664">
            <v>97304</v>
          </cell>
          <cell r="C7664" t="str">
            <v>COTOVELO HORIZONTAL 90º, PARA ELETROCALHA, LISA OU PERFURADA EM AÇO GALVANIZADO, LARGURA DE 600MM E ALTURA DE 50MM - FORNECIMENTO E INSTALAÇÃO. AF_04/2023</v>
          </cell>
          <cell r="D7664" t="str">
            <v>UN</v>
          </cell>
          <cell r="E7664">
            <v>0</v>
          </cell>
          <cell r="F7664">
            <v>0</v>
          </cell>
        </row>
        <row r="7665">
          <cell r="B7665">
            <v>97309</v>
          </cell>
          <cell r="C7665" t="str">
            <v>COTOVELO HORIZONTAL 90º, PARA ELETROCALHA, LISA OU PERFURADA EM AÇO GALVANIZADO, LARGURA DE 700MM E ALTURA DE 50MM - FORNECIMENTO E INSTALAÇÃO. AF_04/2023</v>
          </cell>
          <cell r="D7665" t="str">
            <v>UN</v>
          </cell>
          <cell r="E7665">
            <v>0</v>
          </cell>
          <cell r="F7665">
            <v>0</v>
          </cell>
        </row>
        <row r="7666">
          <cell r="B7666">
            <v>97310</v>
          </cell>
          <cell r="C7666" t="str">
            <v>COTOVELO HORIZONTAL 90º, PARA ELETROCALHA, LISA OU PERFURADA EM AÇO GALVANIZADO, LARGURA DE 800MM E ALTURA DE 50MM - FORNECIMENTO E INSTALAÇÃO. AF_04/2023</v>
          </cell>
          <cell r="D7666" t="str">
            <v>UN</v>
          </cell>
          <cell r="E7666">
            <v>0</v>
          </cell>
          <cell r="F7666">
            <v>0</v>
          </cell>
        </row>
        <row r="7667">
          <cell r="B7667">
            <v>97282</v>
          </cell>
          <cell r="C7667" t="str">
            <v>COTOVELO RETO 90º PARA ELETROCALHA, LISA OU PERFURADA EM AÇO GALVANIZADO, LARGURA DE 100MM E ALTURA DE 50MM - FORNECIMENTO E INSTALAÇÃO. AF_04/2023</v>
          </cell>
          <cell r="D7667" t="str">
            <v>UN</v>
          </cell>
          <cell r="E7667">
            <v>0</v>
          </cell>
          <cell r="F7667">
            <v>0</v>
          </cell>
        </row>
        <row r="7668">
          <cell r="B7668">
            <v>97276</v>
          </cell>
          <cell r="C7668" t="str">
            <v>COTOVELO RETO 90º PARA ELETROCALHA, LISA OU PERFURADA EM AÇO GALVANIZADO, LARGURA DE 50MM E ALTURA DE 50MM - FORNECIMENTO E INSTALAÇÃO. AF_04/2023</v>
          </cell>
          <cell r="D7668" t="str">
            <v>UN</v>
          </cell>
          <cell r="E7668">
            <v>0</v>
          </cell>
          <cell r="F7668">
            <v>0</v>
          </cell>
        </row>
        <row r="7669">
          <cell r="B7669">
            <v>97281</v>
          </cell>
          <cell r="C7669" t="str">
            <v>COTOVELO RETO 90º PARA ELETROCALHA, LISA OU PERFURADA EM AÇO GALVANIZADO, LARGURA DE 75MM E ALTURA DE 50MM - FORNECIMENTO E INSTALAÇÃO. AF_04/2023</v>
          </cell>
          <cell r="D7669" t="str">
            <v>UN</v>
          </cell>
          <cell r="E7669">
            <v>0</v>
          </cell>
          <cell r="F7669">
            <v>0</v>
          </cell>
        </row>
        <row r="7670">
          <cell r="B7670">
            <v>97287</v>
          </cell>
          <cell r="C7670" t="str">
            <v>COTOVELO RETO 90º, PARA ELETROCALHA, LISA OU PERFURADA EM AÇO GALVANIZADO, LARGURA DE 125MM E ALTURA DE 50MM - FORNECIMENTO E INSTALAÇÃO. AF_04/2023</v>
          </cell>
          <cell r="D7670" t="str">
            <v>UN</v>
          </cell>
          <cell r="E7670">
            <v>0</v>
          </cell>
          <cell r="F7670">
            <v>0</v>
          </cell>
        </row>
        <row r="7671">
          <cell r="B7671">
            <v>97288</v>
          </cell>
          <cell r="C7671" t="str">
            <v>COTOVELO RETO 90º, PARA ELETROCALHA, LISA OU PERFURADA EM AÇO GALVANIZADO, LARGURA DE 150MM E ALTURA DE 50MM - FORNECIMENTO E INSTALAÇÃO. AF_04/2023</v>
          </cell>
          <cell r="D7671" t="str">
            <v>UN</v>
          </cell>
          <cell r="E7671">
            <v>0</v>
          </cell>
          <cell r="F7671">
            <v>0</v>
          </cell>
        </row>
        <row r="7672">
          <cell r="B7672">
            <v>97293</v>
          </cell>
          <cell r="C7672" t="str">
            <v>COTOVELO RETO 90º, PARA ELETROCALHA, LISA OU PERFURADA EM AÇO GALVANIZADO, LARGURA DE 200MM E ALTURA DE 50MM - FORNECIMENTO E INSTALAÇÃO. AF_04/2023</v>
          </cell>
          <cell r="D7672" t="str">
            <v>UN</v>
          </cell>
          <cell r="E7672">
            <v>0</v>
          </cell>
          <cell r="F7672">
            <v>0</v>
          </cell>
        </row>
        <row r="7673">
          <cell r="B7673">
            <v>97294</v>
          </cell>
          <cell r="C7673" t="str">
            <v>COTOVELO RETO 90º, PARA ELETROCALHA, LISA OU PERFURADA EM AÇO GALVANIZADO, LARGURA DE 250MM E ALTURA DE 50MM - FORNECIMENTO E INSTALAÇÃO. AF_04/2023</v>
          </cell>
          <cell r="D7673" t="str">
            <v>UN</v>
          </cell>
          <cell r="E7673">
            <v>0</v>
          </cell>
          <cell r="F7673">
            <v>0</v>
          </cell>
        </row>
        <row r="7674">
          <cell r="B7674">
            <v>97299</v>
          </cell>
          <cell r="C7674" t="str">
            <v>COTOVELO RETO 90º, PARA ELETROCALHA, LISA OU PERFURADA EM AÇO GALVANIZADO, LARGURA DE 300MM E ALTURA DE 50MM - FORNECIMENTO E INSTALAÇÃO. AF_04/2023</v>
          </cell>
          <cell r="D7674" t="str">
            <v>UN</v>
          </cell>
          <cell r="E7674">
            <v>0</v>
          </cell>
          <cell r="F7674">
            <v>0</v>
          </cell>
        </row>
        <row r="7675">
          <cell r="B7675">
            <v>97300</v>
          </cell>
          <cell r="C7675" t="str">
            <v>COTOVELO RETO 90º, PARA ELETROCALHA, LISA OU PERFURADA EM AÇO GALVANIZADO, LARGURA DE 400MM E ALTURA DE 50MM - FORNECIMENTO E INSTALAÇÃO. AF_04/2023</v>
          </cell>
          <cell r="D7675" t="str">
            <v>UN</v>
          </cell>
          <cell r="E7675">
            <v>0</v>
          </cell>
          <cell r="F7675">
            <v>0</v>
          </cell>
        </row>
        <row r="7676">
          <cell r="B7676">
            <v>97305</v>
          </cell>
          <cell r="C7676" t="str">
            <v>COTOVELO RETO 90º, PARA ELETROCALHA, LISA OU PERFURADA EM AÇO GALVANIZADO, LARGURA DE 500MM E ALTURA DE 50MM - FORNECIMENTO E INSTALAÇÃO. AF_04/2023</v>
          </cell>
          <cell r="D7676" t="str">
            <v>UN</v>
          </cell>
          <cell r="E7676">
            <v>0</v>
          </cell>
          <cell r="F7676">
            <v>0</v>
          </cell>
        </row>
        <row r="7677">
          <cell r="B7677">
            <v>97306</v>
          </cell>
          <cell r="C7677" t="str">
            <v>COTOVELO RETO 90º, PARA ELETROCALHA, LISA OU PERFURADA EM AÇO GALVANIZADO, LARGURA DE 600MM E ALTURA DE 50MM - FORNECIMENTO E INSTALAÇÃO. AF_04/2023</v>
          </cell>
          <cell r="D7677" t="str">
            <v>UN</v>
          </cell>
          <cell r="E7677">
            <v>0</v>
          </cell>
          <cell r="F7677">
            <v>0</v>
          </cell>
        </row>
        <row r="7678">
          <cell r="B7678">
            <v>97311</v>
          </cell>
          <cell r="C7678" t="str">
            <v>COTOVELO RETO 90º, PARA ELETROCALHA, LISA OU PERFURADA EM AÇO GALVANIZADO, LARGURA DE 700MM E ALTURA DE 50MM - FORNECIMENTO E INSTALAÇÃO. AF_04/2023</v>
          </cell>
          <cell r="D7678" t="str">
            <v>UN</v>
          </cell>
          <cell r="E7678">
            <v>0</v>
          </cell>
          <cell r="F7678">
            <v>0</v>
          </cell>
        </row>
        <row r="7679">
          <cell r="B7679">
            <v>97312</v>
          </cell>
          <cell r="C7679" t="str">
            <v>COTOVELO RETO 90º, PARA ELETROCALHA, LISA OU PERFURADA EM AÇO GALVANIZADO, LARGURA DE 800MM E ALTURA DE 50MM - FORNECIMENTO E INSTALAÇÃO. AF_04/2023</v>
          </cell>
          <cell r="D7679" t="str">
            <v>UN</v>
          </cell>
          <cell r="E7679">
            <v>0</v>
          </cell>
          <cell r="F7679">
            <v>0</v>
          </cell>
        </row>
        <row r="7680">
          <cell r="B7680">
            <v>97278</v>
          </cell>
          <cell r="C7680" t="str">
            <v>CURVA HORIZONTAL 90º PARA ELETROCALHA, LISA OU PERFURADA EM AÇO GALVANIZADO, LARGURA DE 100MM E ALTURA DE 50MM - FORNECIMENTO E INSTALAÇÃO. AF_04/2023</v>
          </cell>
          <cell r="D7680" t="str">
            <v>UN</v>
          </cell>
          <cell r="E7680">
            <v>0</v>
          </cell>
          <cell r="F7680">
            <v>0</v>
          </cell>
        </row>
        <row r="7681">
          <cell r="B7681">
            <v>97274</v>
          </cell>
          <cell r="C7681" t="str">
            <v>CURVA HORIZONTAL 90º PARA ELETROCALHA, LISA OU PERFURADA EM AÇO GALVANIZADO, LARGURA DE 50MM E ALTURA DE 50MM - FORNECIMENTO E INSTALAÇÃO. AF_04/2023</v>
          </cell>
          <cell r="D7681" t="str">
            <v>UN</v>
          </cell>
          <cell r="E7681">
            <v>0</v>
          </cell>
          <cell r="F7681">
            <v>0</v>
          </cell>
        </row>
        <row r="7682">
          <cell r="B7682">
            <v>97283</v>
          </cell>
          <cell r="C7682" t="str">
            <v>CURVA HORIZONTAL 90º, PARA ELETROCALHA, LISA OU PERFURADA EM AÇO GALVANIZADO, LARGURA DE 125MM E ALTURA DE 50MM - FORNECIMENTO E INSTALAÇÃO. AF_04/2023</v>
          </cell>
          <cell r="D7682" t="str">
            <v>UN</v>
          </cell>
          <cell r="E7682">
            <v>0</v>
          </cell>
          <cell r="F7682">
            <v>0</v>
          </cell>
        </row>
        <row r="7683">
          <cell r="B7683">
            <v>97284</v>
          </cell>
          <cell r="C7683" t="str">
            <v>CURVA HORIZONTAL 90º, PARA ELETROCALHA, LISA OU PERFURADA EM AÇO GALVANIZADO, LARGURA DE 150MM E ALTURA DE 50MM - FORNECIMENTO E INSTALAÇÃO. AF_04/2023</v>
          </cell>
          <cell r="D7683" t="str">
            <v>UN</v>
          </cell>
          <cell r="E7683">
            <v>0</v>
          </cell>
          <cell r="F7683">
            <v>0</v>
          </cell>
        </row>
        <row r="7684">
          <cell r="B7684">
            <v>97289</v>
          </cell>
          <cell r="C7684" t="str">
            <v>CURVA HORIZONTAL 90º, PARA ELETROCALHA, LISA OU PERFURADA EM AÇO GALVANIZADO, LARGURA DE 200MM E ALTURA DE 50MM - FORNECIMENTO E INSTALAÇÃO. AF_04/2023</v>
          </cell>
          <cell r="D7684" t="str">
            <v>UN</v>
          </cell>
          <cell r="E7684">
            <v>0</v>
          </cell>
          <cell r="F7684">
            <v>0</v>
          </cell>
        </row>
        <row r="7685">
          <cell r="B7685">
            <v>97290</v>
          </cell>
          <cell r="C7685" t="str">
            <v>CURVA HORIZONTAL 90º, PARA ELETROCALHA, LISA OU PERFURADA EM AÇO GALVANIZADO, LARGURA DE 250MM E ALTURA DE 50MM - FORNECIMENTO E INSTALAÇÃO. AF_04/2023</v>
          </cell>
          <cell r="D7685" t="str">
            <v>UN</v>
          </cell>
          <cell r="E7685">
            <v>0</v>
          </cell>
          <cell r="F7685">
            <v>0</v>
          </cell>
        </row>
        <row r="7686">
          <cell r="B7686">
            <v>97295</v>
          </cell>
          <cell r="C7686" t="str">
            <v>CURVA HORIZONTAL 90º, PARA ELETROCALHA, LISA OU PERFURADA EM AÇO GALVANIZADO, LARGURA DE 300MM E ALTURA DE 50MM - FORNECIMENTO E INSTALAÇÃO. AF_04/2023</v>
          </cell>
          <cell r="D7686" t="str">
            <v>UN</v>
          </cell>
          <cell r="E7686">
            <v>0</v>
          </cell>
          <cell r="F7686">
            <v>0</v>
          </cell>
        </row>
        <row r="7687">
          <cell r="B7687">
            <v>97296</v>
          </cell>
          <cell r="C7687" t="str">
            <v>CURVA HORIZONTAL 90º, PARA ELETROCALHA, LISA OU PERFURADA EM AÇO GALVANIZADO, LARGURA DE 400MM E ALTURA DE 50MM - FORNECIMENTO E INSTALAÇÃO. AF_04/2023</v>
          </cell>
          <cell r="D7687" t="str">
            <v>UN</v>
          </cell>
          <cell r="E7687">
            <v>0</v>
          </cell>
          <cell r="F7687">
            <v>0</v>
          </cell>
        </row>
        <row r="7688">
          <cell r="B7688">
            <v>97301</v>
          </cell>
          <cell r="C7688" t="str">
            <v>CURVA HORIZONTAL 90º, PARA ELETROCALHA, LISA OU PERFURADA EM AÇO GALVANIZADO, LARGURA DE 500MM E ALTURA DE 50MM - FORNECIMENTO E INSTALAÇÃO. AF_04/2023</v>
          </cell>
          <cell r="D7688" t="str">
            <v>UN</v>
          </cell>
          <cell r="E7688">
            <v>0</v>
          </cell>
          <cell r="F7688">
            <v>0</v>
          </cell>
        </row>
        <row r="7689">
          <cell r="B7689">
            <v>97302</v>
          </cell>
          <cell r="C7689" t="str">
            <v>CURVA HORIZONTAL 90º, PARA ELETROCALHA, LISA OU PERFURADA EM AÇO GALVANIZADO, LARGURA DE 600MM E ALTURA DE 50MM - FORNECIMENTO E INSTALAÇÃO. AF_04/2023</v>
          </cell>
          <cell r="D7689" t="str">
            <v>UN</v>
          </cell>
          <cell r="E7689">
            <v>0</v>
          </cell>
          <cell r="F7689">
            <v>0</v>
          </cell>
        </row>
        <row r="7690">
          <cell r="B7690">
            <v>97307</v>
          </cell>
          <cell r="C7690" t="str">
            <v>CURVA HORIZONTAL 90º, PARA ELETROCALHA, LISA OU PERFURADA EM AÇO GALVANIZADO, LARGURA DE 700MM E ALTURA DE 50MM - FORNECIMENTO E INSTALAÇÃO. AF_04/2023</v>
          </cell>
          <cell r="D7690" t="str">
            <v>UN</v>
          </cell>
          <cell r="E7690">
            <v>0</v>
          </cell>
          <cell r="F7690">
            <v>0</v>
          </cell>
        </row>
        <row r="7691">
          <cell r="B7691">
            <v>97277</v>
          </cell>
          <cell r="C7691" t="str">
            <v>CURVA HORIZONTAL 90º, PARA ELETROCALHA, LISA OU PERFURADA EM AÇO GALVANIZADO, LARGURA DE 75MM E ALTURA DE 50MM - FORNECIMENTO E INSTALAÇÃO. AF_04/2023</v>
          </cell>
          <cell r="D7691" t="str">
            <v>UN</v>
          </cell>
          <cell r="E7691">
            <v>0</v>
          </cell>
          <cell r="F7691">
            <v>0</v>
          </cell>
        </row>
        <row r="7692">
          <cell r="B7692">
            <v>97308</v>
          </cell>
          <cell r="C7692" t="str">
            <v>CURVA HORIZONTAL 90º, PARA ELETROCALHA, LISA OU PERFURADA EM AÇO GALVANIZADO, LARGURA DE 800MM E ALTURA DE 50MM - FORNECIMENTO E INSTALAÇÃO. AF_04/2023</v>
          </cell>
          <cell r="D7692" t="str">
            <v>UN</v>
          </cell>
          <cell r="E7692">
            <v>0</v>
          </cell>
          <cell r="F7692">
            <v>0</v>
          </cell>
        </row>
        <row r="7693">
          <cell r="B7693">
            <v>97238</v>
          </cell>
          <cell r="C7693" t="str">
            <v>ELETROCALHA LISA OU PERFURADA EM AÇO GALVANIZADO, LARGURA 100MM E ALTURA 50MM, INCLUSIVE EMENDA E FIXAÇÃO - FORNECIMENTO E INSTALAÇÃO. AF_04/2023</v>
          </cell>
          <cell r="D7693" t="str">
            <v>M</v>
          </cell>
          <cell r="E7693">
            <v>0</v>
          </cell>
          <cell r="F7693">
            <v>0</v>
          </cell>
        </row>
        <row r="7694">
          <cell r="B7694">
            <v>97239</v>
          </cell>
          <cell r="C7694" t="str">
            <v>ELETROCALHA LISA OU PERFURADA EM AÇO GALVANIZADO, LARGURA 125MM E ALTURA 50MM, INCLUSIVE EMENDA E FIXAÇÃO - FORNECIMENTO E INSTALAÇÃO. AF_04/2023</v>
          </cell>
          <cell r="D7694" t="str">
            <v>M</v>
          </cell>
          <cell r="E7694">
            <v>0</v>
          </cell>
          <cell r="F7694">
            <v>0</v>
          </cell>
        </row>
        <row r="7695">
          <cell r="B7695">
            <v>97240</v>
          </cell>
          <cell r="C7695" t="str">
            <v>ELETROCALHA LISA OU PERFURADA EM AÇO GALVANIZADO, LARGURA 150MM E ALTURA 50MM, INCLUSIVE EMENDA E FIXAÇÃO - FORNECIMENTO E INSTALAÇÃO. AF_04/2023</v>
          </cell>
          <cell r="D7695" t="str">
            <v>M</v>
          </cell>
          <cell r="E7695">
            <v>0</v>
          </cell>
          <cell r="F7695">
            <v>0</v>
          </cell>
        </row>
        <row r="7696">
          <cell r="B7696">
            <v>97241</v>
          </cell>
          <cell r="C7696" t="str">
            <v>ELETROCALHA LISA OU PERFURADA EM AÇO GALVANIZADO, LARGURA 200MM E ALTURA 50MM, INCLUSIVE EMENDA E FIXAÇÃO - FORNECIMENTO E INSTALAÇÃO. AF_04/2023</v>
          </cell>
          <cell r="D7696" t="str">
            <v>M</v>
          </cell>
          <cell r="E7696">
            <v>0</v>
          </cell>
          <cell r="F7696">
            <v>0</v>
          </cell>
        </row>
        <row r="7697">
          <cell r="B7697">
            <v>97242</v>
          </cell>
          <cell r="C7697" t="str">
            <v>ELETROCALHA LISA OU PERFURADA EM AÇO GALVANIZADO, LARGURA 250MM E ALTURA 50MM, INCLUSIVE EMENDA E FIXAÇÃO - FORNECIMENTO E INSTALAÇÃO. AF_04/2023</v>
          </cell>
          <cell r="D7697" t="str">
            <v>M</v>
          </cell>
          <cell r="E7697">
            <v>0</v>
          </cell>
          <cell r="F7697">
            <v>0</v>
          </cell>
        </row>
        <row r="7698">
          <cell r="B7698">
            <v>97243</v>
          </cell>
          <cell r="C7698" t="str">
            <v>ELETROCALHA LISA OU PERFURADA EM AÇO GALVANIZADO, LARGURA 300MM E ALTURA 50MM, INCLUSIVE EMENDA E FIXAÇÃO - FORNECIMENTO E INSTALAÇÃO. AF_04/2023</v>
          </cell>
          <cell r="D7698" t="str">
            <v>M</v>
          </cell>
          <cell r="E7698">
            <v>0</v>
          </cell>
          <cell r="F7698">
            <v>0</v>
          </cell>
        </row>
        <row r="7699">
          <cell r="B7699">
            <v>97244</v>
          </cell>
          <cell r="C7699" t="str">
            <v>ELETROCALHA LISA OU PERFURADA EM AÇO GALVANIZADO, LARGURA 400MM E ALTURA 50MM, INCLUSIVE EMENDA E FIXAÇÃO - FORNECIMENTO E INSTALAÇÃO. AF_04/2023</v>
          </cell>
          <cell r="D7699" t="str">
            <v>M</v>
          </cell>
          <cell r="E7699">
            <v>0</v>
          </cell>
          <cell r="F7699">
            <v>0</v>
          </cell>
        </row>
        <row r="7700">
          <cell r="B7700">
            <v>97245</v>
          </cell>
          <cell r="C7700" t="str">
            <v>ELETROCALHA LISA OU PERFURADA EM AÇO GALVANIZADO, LARGURA 500MM E ALTURA 50MM, INCLUSIVE EMENDA E FIXAÇÃO - FORNECIMENTO E INSTALAÇÃO. AF_04/2023</v>
          </cell>
          <cell r="D7700" t="str">
            <v>M</v>
          </cell>
          <cell r="E7700">
            <v>0</v>
          </cell>
          <cell r="F7700">
            <v>0</v>
          </cell>
        </row>
        <row r="7701">
          <cell r="B7701">
            <v>97236</v>
          </cell>
          <cell r="C7701" t="str">
            <v>ELETROCALHA LISA OU PERFURADA EM AÇO GALVANIZADO, LARGURA 50MM E ALTURA 50MM, INCLUSIVE EMENDA E FIXAÇÃO - FORNECIMENTO E INSTALAÇÃO. AF_04/2023</v>
          </cell>
          <cell r="D7701" t="str">
            <v>M</v>
          </cell>
          <cell r="E7701">
            <v>0</v>
          </cell>
          <cell r="F7701">
            <v>0</v>
          </cell>
        </row>
        <row r="7702">
          <cell r="B7702">
            <v>97246</v>
          </cell>
          <cell r="C7702" t="str">
            <v>ELETROCALHA LISA OU PERFURADA EM AÇO GALVANIZADO, LARGURA 600MM E ALTURA 50MM, INCLUSIVE EMENDA E FIXAÇÃO - FORNECIMENTO E INSTALAÇÃO. AF_04/2023</v>
          </cell>
          <cell r="D7702" t="str">
            <v>M</v>
          </cell>
          <cell r="E7702">
            <v>0</v>
          </cell>
          <cell r="F7702">
            <v>0</v>
          </cell>
        </row>
        <row r="7703">
          <cell r="B7703">
            <v>97247</v>
          </cell>
          <cell r="C7703" t="str">
            <v>ELETROCALHA LISA OU PERFURADA EM AÇO GALVANIZADO, LARGURA 700MM E ALTURA 50MM, INCLUSIVE EMENDA E FIXAÇÃO - FORNECIMENTO E INSTALAÇÃO. AF_04/2023</v>
          </cell>
          <cell r="D7703" t="str">
            <v>M</v>
          </cell>
          <cell r="E7703">
            <v>0</v>
          </cell>
          <cell r="F7703">
            <v>0</v>
          </cell>
        </row>
        <row r="7704">
          <cell r="B7704">
            <v>97237</v>
          </cell>
          <cell r="C7704" t="str">
            <v>ELETROCALHA LISA OU PERFURADA EM AÇO GALVANIZADO, LARGURA 75MM E ALTURA 50MM, INCLUSIVE EMENDA E FIXAÇÃO - FORNECIMENTO E INSTALAÇÃO. AF_04/2023</v>
          </cell>
          <cell r="D7704" t="str">
            <v>M</v>
          </cell>
          <cell r="E7704">
            <v>0</v>
          </cell>
          <cell r="F7704">
            <v>0</v>
          </cell>
        </row>
        <row r="7705">
          <cell r="B7705">
            <v>97248</v>
          </cell>
          <cell r="C7705" t="str">
            <v>ELETROCALHA LISA OU PERFURADA EM AÇO GALVANIZADO, LARGURA 800MM E ALTURA 50MM, INCLUSIVE EMENDA E FIXAÇÃO - FORNECIMENTO E INSTALAÇÃO. AF_04/2023</v>
          </cell>
          <cell r="D7705" t="str">
            <v>M</v>
          </cell>
          <cell r="E7705">
            <v>0</v>
          </cell>
          <cell r="F7705">
            <v>0</v>
          </cell>
        </row>
        <row r="7706">
          <cell r="B7706">
            <v>97251</v>
          </cell>
          <cell r="C7706" t="str">
            <v>EMENDA PARA ELETROCALHA, LISA OU PERFURADA EM AÇO GALVANIZADO, LARGURA 100MM E ALTURA 50MM - FORNECIMENTO E INSTALAÇÃO. AF_04/2023</v>
          </cell>
          <cell r="D7706" t="str">
            <v>UN</v>
          </cell>
          <cell r="E7706">
            <v>0</v>
          </cell>
          <cell r="F7706">
            <v>0</v>
          </cell>
        </row>
        <row r="7707">
          <cell r="B7707">
            <v>97254</v>
          </cell>
          <cell r="C7707" t="str">
            <v>EMENDA PARA ELETROCALHA, LISA OU PERFURADA EM AÇO GALVANIZADO, LARGURA 125MM E ALTURA 50MM - FORNECIMENTO E INSTALAÇÃO. AF_04/2023</v>
          </cell>
          <cell r="D7707" t="str">
            <v>UN</v>
          </cell>
          <cell r="E7707">
            <v>0</v>
          </cell>
          <cell r="F7707">
            <v>0</v>
          </cell>
        </row>
        <row r="7708">
          <cell r="B7708">
            <v>97255</v>
          </cell>
          <cell r="C7708" t="str">
            <v>EMENDA PARA ELETROCALHA, LISA OU PERFURADA EM AÇO GALVANIZADO, LARGURA 150MM E ALTURA 50MM - FORNECIMENTO E INSTALAÇÃO. AF_04/2023</v>
          </cell>
          <cell r="D7708" t="str">
            <v>UN</v>
          </cell>
          <cell r="E7708">
            <v>0</v>
          </cell>
          <cell r="F7708">
            <v>0</v>
          </cell>
        </row>
        <row r="7709">
          <cell r="B7709">
            <v>97249</v>
          </cell>
          <cell r="C7709" t="str">
            <v>EMENDA PARA ELETROCALHA, LISA OU PERFURADA EM AÇO GALVANIZADO, LARGURA 50MM E ALTURA 50MM - FORNECIMENTO E INSTALAÇÃO. AF_04/2023</v>
          </cell>
          <cell r="D7709" t="str">
            <v>UN</v>
          </cell>
          <cell r="E7709">
            <v>0</v>
          </cell>
          <cell r="F7709">
            <v>0</v>
          </cell>
        </row>
        <row r="7710">
          <cell r="B7710">
            <v>97250</v>
          </cell>
          <cell r="C7710" t="str">
            <v>EMENDA PARA ELETROCALHA, LISA OU PERFURADA EM AÇO GALVANIZADO, LARGURA 75MM E ALTURA 50MM - FORNECIMENTO E INSTALAÇÃO. AF_04/2023</v>
          </cell>
          <cell r="D7710" t="str">
            <v>UN</v>
          </cell>
          <cell r="E7710">
            <v>0</v>
          </cell>
          <cell r="F7710">
            <v>0</v>
          </cell>
        </row>
        <row r="7711">
          <cell r="B7711">
            <v>97258</v>
          </cell>
          <cell r="C7711" t="str">
            <v>EMENDA PARA ELETROCALHA, LISA OU PERFURADA EM AÇO GALVANIZADO, LARGURA DE 200MM E ALTURA DE 50MM - FORNECIMENTO E INSTALAÇÃO. AF_04/2023</v>
          </cell>
          <cell r="D7711" t="str">
            <v>UN</v>
          </cell>
          <cell r="E7711">
            <v>0</v>
          </cell>
          <cell r="F7711">
            <v>0</v>
          </cell>
        </row>
        <row r="7712">
          <cell r="B7712">
            <v>97259</v>
          </cell>
          <cell r="C7712" t="str">
            <v>EMENDA PARA ELETROCALHA, LISA OU PERFURADA EM AÇO GALVANIZADO, LARGURA DE 250MM E ALTURA DE 50MM - FORNECIMENTO E INSTALAÇÃO. AF_04/2023</v>
          </cell>
          <cell r="D7712" t="str">
            <v>UN</v>
          </cell>
          <cell r="E7712">
            <v>0</v>
          </cell>
          <cell r="F7712">
            <v>0</v>
          </cell>
        </row>
        <row r="7713">
          <cell r="B7713">
            <v>97262</v>
          </cell>
          <cell r="C7713" t="str">
            <v>EMENDA PARA ELETROCALHA, LISA OU PERFURADA EM AÇO GALVANIZADO, LARGURA DE 300MM E ALTURA DE 50MM - FORNECIMENTO E INSTALAÇÃO. AF_04/2023</v>
          </cell>
          <cell r="D7713" t="str">
            <v>UN</v>
          </cell>
          <cell r="E7713">
            <v>0</v>
          </cell>
          <cell r="F7713">
            <v>0</v>
          </cell>
        </row>
        <row r="7714">
          <cell r="B7714">
            <v>97263</v>
          </cell>
          <cell r="C7714" t="str">
            <v>EMENDA PARA ELETROCALHA, LISA OU PERFURADA EM AÇO GALVANIZADO, LARGURA DE 400MM E ALTURA DE 50MM - FORNECIMENTO E INSTALAÇÃO. AF_04/2023</v>
          </cell>
          <cell r="D7714" t="str">
            <v>UN</v>
          </cell>
          <cell r="E7714">
            <v>0</v>
          </cell>
          <cell r="F7714">
            <v>0</v>
          </cell>
        </row>
        <row r="7715">
          <cell r="B7715">
            <v>97266</v>
          </cell>
          <cell r="C7715" t="str">
            <v>EMENDA PARA ELETROCALHA, LISA OU PERFURADA EM AÇO GALVANIZADO, LARGURA DE 500MM E ALTURA DE 50MM - FORNECIMENTO E INSTALAÇÃO. AF_04/2023</v>
          </cell>
          <cell r="D7715" t="str">
            <v>UN</v>
          </cell>
          <cell r="E7715">
            <v>0</v>
          </cell>
          <cell r="F7715">
            <v>0</v>
          </cell>
        </row>
        <row r="7716">
          <cell r="B7716">
            <v>97267</v>
          </cell>
          <cell r="C7716" t="str">
            <v>EMENDA PARA ELETROCALHA, LISA OU PERFURADA EM AÇO GALVANIZADO, LARGURA DE 600MM E ALTURA DE 50MM - FORNECIMENTO E INSTALAÇÃO. AF_04/2023</v>
          </cell>
          <cell r="D7716" t="str">
            <v>UN</v>
          </cell>
          <cell r="E7716">
            <v>0</v>
          </cell>
          <cell r="F7716">
            <v>0</v>
          </cell>
        </row>
        <row r="7717">
          <cell r="B7717">
            <v>97270</v>
          </cell>
          <cell r="C7717" t="str">
            <v>EMENDA PARA ELETROCALHA, LISA OU PERFURADA EM AÇO GALVANIZADO, LARGURA DE 700MM E ALTURA DE 50MM - FORNECIMENTO E INSTALAÇÃO. AF_04/2023</v>
          </cell>
          <cell r="D7717" t="str">
            <v>UN</v>
          </cell>
          <cell r="E7717">
            <v>0</v>
          </cell>
          <cell r="F7717">
            <v>0</v>
          </cell>
        </row>
        <row r="7718">
          <cell r="B7718">
            <v>97271</v>
          </cell>
          <cell r="C7718" t="str">
            <v>EMENDA PARA ELETROCALHA, LISA OU PERFURADA EM AÇO GALVANIZADO, LARGURA DE 800MM E ALTURA DE 50MM - FORNECIMENTO E INSTALAÇÃO. AF_04/2023</v>
          </cell>
          <cell r="D7718" t="str">
            <v>UN</v>
          </cell>
          <cell r="E7718">
            <v>0</v>
          </cell>
          <cell r="F7718">
            <v>0</v>
          </cell>
        </row>
        <row r="7719">
          <cell r="B7719">
            <v>97252</v>
          </cell>
          <cell r="C7719" t="str">
            <v>REDUÇÃO PARA ELETROCALHA, LISA OU PERFURADA EM AÇO GALVANIZADO, 100X75MM E ALTURA 50MM - FORNECIMENTO E INSTALAÇÃO. AF_04/2023</v>
          </cell>
          <cell r="D7719" t="str">
            <v>UN</v>
          </cell>
          <cell r="E7719">
            <v>0</v>
          </cell>
          <cell r="F7719">
            <v>0</v>
          </cell>
        </row>
        <row r="7720">
          <cell r="B7720">
            <v>97257</v>
          </cell>
          <cell r="C7720" t="str">
            <v>REDUÇÃO PARA ELETROCALHA, LISA OU PERFURADA EM AÇO GALVANIZADO, 125X100MM E ALTURA DE 50MM - FORNECIMENTO E INSTALAÇÃO. AF_04/2023</v>
          </cell>
          <cell r="D7720" t="str">
            <v>UN</v>
          </cell>
          <cell r="E7720">
            <v>0</v>
          </cell>
          <cell r="F7720">
            <v>0</v>
          </cell>
        </row>
        <row r="7721">
          <cell r="B7721">
            <v>97256</v>
          </cell>
          <cell r="C7721" t="str">
            <v>REDUÇÃO PARA ELETROCALHA, LISA OU PERFURADA EM AÇO GALVANIZADO, 150X125MM E ALTURA DE 50MM - FORNECIMENTO E INSTALAÇÃO. AF_04/2023</v>
          </cell>
          <cell r="D7721" t="str">
            <v>UN</v>
          </cell>
          <cell r="E7721">
            <v>0</v>
          </cell>
          <cell r="F7721">
            <v>0</v>
          </cell>
        </row>
        <row r="7722">
          <cell r="B7722">
            <v>97253</v>
          </cell>
          <cell r="C7722" t="str">
            <v>REDUÇÃO PARA ELETROCALHA, LISA OU PERFURADA EM AÇO GALVANIZADO, 75X50MM E ALTURA 50MM - FORNECIMENTO E INSTALAÇÃO. AF_04/2023</v>
          </cell>
          <cell r="D7722" t="str">
            <v>UN</v>
          </cell>
          <cell r="E7722">
            <v>0</v>
          </cell>
          <cell r="F7722">
            <v>0</v>
          </cell>
        </row>
        <row r="7723">
          <cell r="B7723">
            <v>97261</v>
          </cell>
          <cell r="C7723" t="str">
            <v>REDUÇÃO PARA ELETROCALHA, LISA OU PERFURADA EM AÇO GALVANIZADO, LARGURA DE 200X150MM E ALTURA DE 50MM - FORNECIMENTO E INSTALAÇÃO. AF_04/2023</v>
          </cell>
          <cell r="D7723" t="str">
            <v>UN</v>
          </cell>
          <cell r="E7723">
            <v>0</v>
          </cell>
          <cell r="F7723">
            <v>0</v>
          </cell>
        </row>
        <row r="7724">
          <cell r="B7724">
            <v>97260</v>
          </cell>
          <cell r="C7724" t="str">
            <v>REDUÇÃO PARA ELETROCALHA, LISA OU PERFURADA EM AÇO GALVANIZADO, LARGURA DE 250X200MM E ALTURA DE 50MM - FORNECIMENTO E INSTALAÇÃO. AF_04/2023</v>
          </cell>
          <cell r="D7724" t="str">
            <v>UN</v>
          </cell>
          <cell r="E7724">
            <v>0</v>
          </cell>
          <cell r="F7724">
            <v>0</v>
          </cell>
        </row>
        <row r="7725">
          <cell r="B7725">
            <v>97265</v>
          </cell>
          <cell r="C7725" t="str">
            <v>REDUÇÃO PARA ELETROCALHA, LISA OU PERFURADA EM AÇO GALVANIZADO, LARGURA DE 300X250MM E ALTURA DE 50MM - FORNECIMENTO E INSTALAÇÃO. AF_04/2023</v>
          </cell>
          <cell r="D7725" t="str">
            <v>UN</v>
          </cell>
          <cell r="E7725">
            <v>0</v>
          </cell>
          <cell r="F7725">
            <v>0</v>
          </cell>
        </row>
        <row r="7726">
          <cell r="B7726">
            <v>97264</v>
          </cell>
          <cell r="C7726" t="str">
            <v>REDUÇÃO PARA ELETROCALHA, LISA OU PERFURADA EM AÇO GALVANIZADO, LARGURA DE 400X300MM E ALTURA DE 50MM - FORNECIMENTO E INSTALAÇÃO. AF_04/2023</v>
          </cell>
          <cell r="D7726" t="str">
            <v>UN</v>
          </cell>
          <cell r="E7726">
            <v>0</v>
          </cell>
          <cell r="F7726">
            <v>0</v>
          </cell>
        </row>
        <row r="7727">
          <cell r="B7727">
            <v>97269</v>
          </cell>
          <cell r="C7727" t="str">
            <v>REDUÇÃO PARA ELETROCALHA, LISA OU PERFURADA EM AÇO GALVANIZADO, LARGURA DE 500X400MM E ALTURA DE 50MM - FORNECIMENTO E INSTALAÇÃO. AF_04/2023</v>
          </cell>
          <cell r="D7727" t="str">
            <v>UN</v>
          </cell>
          <cell r="E7727">
            <v>0</v>
          </cell>
          <cell r="F7727">
            <v>0</v>
          </cell>
        </row>
        <row r="7728">
          <cell r="B7728">
            <v>97268</v>
          </cell>
          <cell r="C7728" t="str">
            <v>REDUÇÃO PARA ELETROCALHA, LISA OU PERFURADA EM AÇO GALVANIZADO, LARGURA DE 600X500MM E ALTURA DE 50MM - FORNECIMENTO E INSTALAÇÃO. AF_04/2023</v>
          </cell>
          <cell r="D7728" t="str">
            <v>UN</v>
          </cell>
          <cell r="E7728">
            <v>0</v>
          </cell>
          <cell r="F7728">
            <v>0</v>
          </cell>
        </row>
        <row r="7729">
          <cell r="B7729">
            <v>97273</v>
          </cell>
          <cell r="C7729" t="str">
            <v>REDUÇÃO PARA ELETROCALHA, LISA OU PERFURADA EM AÇO GALVANIZADO, LARGURA DE 700X600MM E ALTURA DE 50MM - FORNECIMENTO E INSTALAÇÃO. AF_04/2023</v>
          </cell>
          <cell r="D7729" t="str">
            <v>UN</v>
          </cell>
          <cell r="E7729">
            <v>0</v>
          </cell>
          <cell r="F7729">
            <v>0</v>
          </cell>
        </row>
        <row r="7730">
          <cell r="B7730">
            <v>97272</v>
          </cell>
          <cell r="C7730" t="str">
            <v>REDUÇÃO PARA ELETROCALHA, LISA OU PERFURADA EM AÇO GALVANIZADO, LARGURA DE 800X700MM E ALTURA DE 50MM - FORNECIMENTO E INSTALAÇÃO. AF_04/2023</v>
          </cell>
          <cell r="D7730" t="str">
            <v>UN</v>
          </cell>
          <cell r="E7730">
            <v>0</v>
          </cell>
          <cell r="F7730">
            <v>0</v>
          </cell>
        </row>
        <row r="7731">
          <cell r="B7731">
            <v>97315</v>
          </cell>
          <cell r="C7731" t="str">
            <v>TÊ HORIZONTAL 90º, PARA ELETROCALHA, LISA OU PERFURADA EM AÇO GALVANIZADO, LARGURA DE 100MM E ALTURA DE 50MM - FORNECIMENTO E INSTALAÇÃO. AF_04/2023</v>
          </cell>
          <cell r="D7731" t="str">
            <v>UN</v>
          </cell>
          <cell r="E7731">
            <v>0</v>
          </cell>
          <cell r="F7731">
            <v>0</v>
          </cell>
        </row>
        <row r="7732">
          <cell r="B7732">
            <v>97316</v>
          </cell>
          <cell r="C7732" t="str">
            <v>TÊ HORIZONTAL 90º, PARA ELETROCALHA, LISA OU PERFURADA EM AÇO GALVANIZADO, LARGURA DE 125MM E ALTURA DE 50MM - FORNECIMENTO E INSTALAÇÃO. AF_04/2023</v>
          </cell>
          <cell r="D7732" t="str">
            <v>UN</v>
          </cell>
          <cell r="E7732">
            <v>0</v>
          </cell>
          <cell r="F7732">
            <v>0</v>
          </cell>
        </row>
        <row r="7733">
          <cell r="B7733">
            <v>97317</v>
          </cell>
          <cell r="C7733" t="str">
            <v>TÊ HORIZONTAL 90º, PARA ELETROCALHA, LISA OU PERFURADA EM AÇO GALVANIZADO, LARGURA DE 150MM E ALTURA DE 50MM - FORNECIMENTO E INSTALAÇÃO. AF_04/2023</v>
          </cell>
          <cell r="D7733" t="str">
            <v>UN</v>
          </cell>
          <cell r="E7733">
            <v>0</v>
          </cell>
          <cell r="F7733">
            <v>0</v>
          </cell>
        </row>
        <row r="7734">
          <cell r="B7734">
            <v>97318</v>
          </cell>
          <cell r="C7734" t="str">
            <v>TÊ HORIZONTAL 90º, PARA ELETROCALHA, LISA OU PERFURADA EM AÇO GALVANIZADO, LARGURA DE 200MM E ALTURA DE 50MM - FORNECIMENTO E INSTALAÇÃO. AF_04/2023</v>
          </cell>
          <cell r="D7734" t="str">
            <v>UN</v>
          </cell>
          <cell r="E7734">
            <v>0</v>
          </cell>
          <cell r="F7734">
            <v>0</v>
          </cell>
        </row>
        <row r="7735">
          <cell r="B7735">
            <v>97319</v>
          </cell>
          <cell r="C7735" t="str">
            <v>TÊ HORIZONTAL 90º, PARA ELETROCALHA, LISA OU PERFURADA EM AÇO GALVANIZADO, LARGURA DE 250MM E ALTURA DE 50MM - FORNECIMENTO E INSTALAÇÃO. AF_04/2023</v>
          </cell>
          <cell r="D7735" t="str">
            <v>UN</v>
          </cell>
          <cell r="E7735">
            <v>0</v>
          </cell>
          <cell r="F7735">
            <v>0</v>
          </cell>
        </row>
        <row r="7736">
          <cell r="B7736">
            <v>97320</v>
          </cell>
          <cell r="C7736" t="str">
            <v>TÊ HORIZONTAL 90º, PARA ELETROCALHA, LISA OU PERFURADA EM AÇO GALVANIZADO, LARGURA DE 300MM E ALTURA DE 50MM - FORNECIMENTO E INSTALAÇÃO. AF_04/2023</v>
          </cell>
          <cell r="D7736" t="str">
            <v>UN</v>
          </cell>
          <cell r="E7736">
            <v>0</v>
          </cell>
          <cell r="F7736">
            <v>0</v>
          </cell>
        </row>
        <row r="7737">
          <cell r="B7737">
            <v>97321</v>
          </cell>
          <cell r="C7737" t="str">
            <v>TÊ HORIZONTAL 90º, PARA ELETROCALHA, LISA OU PERFURADA EM AÇO GALVANIZADO, LARGURA DE 400MM E ALTURA DE 50MM - FORNECIMENTO E INSTALAÇÃO. AF_04/2023</v>
          </cell>
          <cell r="D7737" t="str">
            <v>UN</v>
          </cell>
          <cell r="E7737">
            <v>0</v>
          </cell>
          <cell r="F7737">
            <v>0</v>
          </cell>
        </row>
        <row r="7738">
          <cell r="B7738">
            <v>97322</v>
          </cell>
          <cell r="C7738" t="str">
            <v>TÊ HORIZONTAL 90º, PARA ELETROCALHA, LISA OU PERFURADA EM AÇO GALVANIZADO, LARGURA DE 500MM E ALTURA DE 50MM - FORNECIMENTO E INSTALAÇÃO. AF_04/2023</v>
          </cell>
          <cell r="D7738" t="str">
            <v>UN</v>
          </cell>
          <cell r="E7738">
            <v>0</v>
          </cell>
          <cell r="F7738">
            <v>0</v>
          </cell>
        </row>
        <row r="7739">
          <cell r="B7739">
            <v>97313</v>
          </cell>
          <cell r="C7739" t="str">
            <v>TÊ HORIZONTAL 90º, PARA ELETROCALHA, LISA OU PERFURADA EM AÇO GALVANIZADO, LARGURA DE 50MM E ALTURA DE 50MM - FORNECIMENTO E INSTALAÇÃO. AF_04/2023</v>
          </cell>
          <cell r="D7739" t="str">
            <v>UN</v>
          </cell>
          <cell r="E7739">
            <v>0</v>
          </cell>
          <cell r="F7739">
            <v>0</v>
          </cell>
        </row>
        <row r="7740">
          <cell r="B7740">
            <v>97323</v>
          </cell>
          <cell r="C7740" t="str">
            <v>TÊ HORIZONTAL 90º, PARA ELETROCALHA, LISA OU PERFURADA EM AÇO GALVANIZADO, LARGURA DE 600MM E ALTURA DE 50MM - FORNECIMENTO E INSTALAÇÃO. AF_04/2023</v>
          </cell>
          <cell r="D7740" t="str">
            <v>UN</v>
          </cell>
          <cell r="E7740">
            <v>0</v>
          </cell>
          <cell r="F7740">
            <v>0</v>
          </cell>
        </row>
        <row r="7741">
          <cell r="B7741">
            <v>97324</v>
          </cell>
          <cell r="C7741" t="str">
            <v>TÊ HORIZONTAL 90º, PARA ELETROCALHA, LISA OU PERFURADA EM AÇO GALVANIZADO, LARGURA DE 700MM E ALTURA DE 50MM - FORNECIMENTO E INSTALAÇÃO. AF_04/2023</v>
          </cell>
          <cell r="D7741" t="str">
            <v>UN</v>
          </cell>
          <cell r="E7741">
            <v>0</v>
          </cell>
          <cell r="F7741">
            <v>0</v>
          </cell>
        </row>
        <row r="7742">
          <cell r="B7742">
            <v>97314</v>
          </cell>
          <cell r="C7742" t="str">
            <v>TÊ HORIZONTAL 90º, PARA ELETROCALHA, LISA OU PERFURADA EM AÇO GALVANIZADO, LARGURA DE 75MM E ALTURA DE 50MM - FORNECIMENTO E INSTALAÇÃO. AF_04/2023</v>
          </cell>
          <cell r="D7742" t="str">
            <v>UN</v>
          </cell>
          <cell r="E7742">
            <v>0</v>
          </cell>
          <cell r="F7742">
            <v>0</v>
          </cell>
        </row>
        <row r="7743">
          <cell r="B7743">
            <v>97325</v>
          </cell>
          <cell r="C7743" t="str">
            <v>TÊ HORIZONTAL 90º, PARA ELETROCALHA, LISA OU PERFURADA EM AÇO GALVANIZADO, LARGURA DE 800MM E ALTURA DE 50MM - FORNECIMENTO E INSTALAÇÃO. AF_04/2023</v>
          </cell>
          <cell r="D7743" t="str">
            <v>UN</v>
          </cell>
          <cell r="E7743">
            <v>0</v>
          </cell>
          <cell r="F7743">
            <v>0</v>
          </cell>
        </row>
        <row r="7744">
          <cell r="B7744">
            <v>103517</v>
          </cell>
          <cell r="C7744" t="str">
            <v>AQUECEDOR SOLAR COMPACTO, KIT PARA 1 COLETOR SOLAR EM VIDRO TEMPERADO E SERPENTINA EM TUBO DE COBRE COM SUPORTE, RESERVATÓRIO, FIXAÇÕES E TUBOS - FORNECIMENTO E INSTALAÇÃO. AF_12/2021</v>
          </cell>
          <cell r="D7744" t="str">
            <v>UN</v>
          </cell>
          <cell r="E7744">
            <v>3345.81</v>
          </cell>
          <cell r="F7744">
            <v>3354.99</v>
          </cell>
        </row>
        <row r="7745">
          <cell r="B7745">
            <v>103518</v>
          </cell>
          <cell r="C7745" t="str">
            <v>AQUECEDOR SOLAR COMPACTO, KIT PARA 1 COLETOR SOLAR À VÁCUO COM SUPORTE, RESERVATÓRIO, FIXAÇÕES E TUBOS - FORNECIMENTO E INSTALAÇÃO. AF_12/2021</v>
          </cell>
          <cell r="D7745" t="str">
            <v>UN</v>
          </cell>
          <cell r="E7745">
            <v>0</v>
          </cell>
          <cell r="F7745">
            <v>0</v>
          </cell>
        </row>
        <row r="7746">
          <cell r="B7746">
            <v>103519</v>
          </cell>
          <cell r="C7746" t="str">
            <v>BLOCO CONCRETADO NO LOCAL, 20X20X15CM, PARA BASE DE FIXAÇÃO DA ESTRUTURA SOLAR PARA LAJE DE CONCRETO - FORNECIMENTO E INSTALAÇÃO. AF_12/2021</v>
          </cell>
          <cell r="D7746" t="str">
            <v>UN</v>
          </cell>
          <cell r="E7746">
            <v>10.85</v>
          </cell>
          <cell r="F7746">
            <v>11.25</v>
          </cell>
        </row>
        <row r="7747">
          <cell r="B7747">
            <v>103515</v>
          </cell>
          <cell r="C7747" t="str">
            <v>BOMBA DE CIRCULACAO DE ÁGUA QUENTE, 93 ATÉ 150 W - FORNECIMENTO E INSTALAÇÃO. AF_12/2021</v>
          </cell>
          <cell r="D7747" t="str">
            <v>UN</v>
          </cell>
          <cell r="E7747">
            <v>0</v>
          </cell>
          <cell r="F7747">
            <v>0</v>
          </cell>
        </row>
        <row r="7748">
          <cell r="B7748">
            <v>103502</v>
          </cell>
          <cell r="C7748" t="str">
            <v>CABO FOTOVOLTAICO 4 MM² INSTALADO EM ELETRODUTO - FORNECIMENTO E INSTALAÇÃO. AF_12/2021</v>
          </cell>
          <cell r="D7748" t="str">
            <v>M</v>
          </cell>
          <cell r="E7748">
            <v>0</v>
          </cell>
          <cell r="F7748">
            <v>0</v>
          </cell>
        </row>
        <row r="7749">
          <cell r="B7749">
            <v>103504</v>
          </cell>
          <cell r="C7749" t="str">
            <v>CABO FOTOVOLTAICO 4 MM² INSTALADO SOLTO NO TELHADO - FORNECIMENTO E INSTALAÇÃO. AF_12/2021</v>
          </cell>
          <cell r="D7749" t="str">
            <v>M</v>
          </cell>
          <cell r="E7749">
            <v>0</v>
          </cell>
          <cell r="F7749">
            <v>0</v>
          </cell>
        </row>
        <row r="7750">
          <cell r="B7750">
            <v>103503</v>
          </cell>
          <cell r="C7750" t="str">
            <v>CABO FOTOVOLTAICO 6 MM² INSTALADO EM ELETRODUTO - FORNECIMENTO E INSTALAÇÃO. AF_12/2021</v>
          </cell>
          <cell r="D7750" t="str">
            <v>M</v>
          </cell>
          <cell r="E7750">
            <v>0</v>
          </cell>
          <cell r="F7750">
            <v>0</v>
          </cell>
        </row>
        <row r="7751">
          <cell r="B7751">
            <v>103505</v>
          </cell>
          <cell r="C7751" t="str">
            <v>CABO FOTOVOLTAICO 6 MM² INSTALADO SOLTO NO TELHADO - FORNECIMENTO E INSTALAÇÃO. AF_12/2021</v>
          </cell>
          <cell r="D7751" t="str">
            <v>M</v>
          </cell>
          <cell r="E7751">
            <v>0</v>
          </cell>
          <cell r="F7751">
            <v>0</v>
          </cell>
        </row>
        <row r="7752">
          <cell r="B7752">
            <v>103499</v>
          </cell>
          <cell r="C7752" t="str">
            <v>COLETOR PARA AQUECIMENTO SOLAR A VÁCUO, COM SUPORTE PARA LAJE DE CONCRETO - FORNECIMENTO E INSTALAÇÃO. AF_12/2021</v>
          </cell>
          <cell r="D7752" t="str">
            <v>UN</v>
          </cell>
          <cell r="E7752">
            <v>0</v>
          </cell>
          <cell r="F7752">
            <v>0</v>
          </cell>
        </row>
        <row r="7753">
          <cell r="B7753">
            <v>103501</v>
          </cell>
          <cell r="C7753" t="str">
            <v>COLETOR PARA AQUECIMENTO SOLAR A VÁCUO, COM SUPORTE PARA TELHA CERÂMICA - FORNECIMENTO E INSTALAÇÃO. AF_12/2021</v>
          </cell>
          <cell r="D7753" t="str">
            <v>UN</v>
          </cell>
          <cell r="E7753">
            <v>0</v>
          </cell>
          <cell r="F7753">
            <v>0</v>
          </cell>
        </row>
        <row r="7754">
          <cell r="B7754">
            <v>103500</v>
          </cell>
          <cell r="C7754" t="str">
            <v>COLETOR PARA AQUECIMENTO SOLAR A VÁCUO, COM SUPORTE PARA TELHA METÁLICA - FORNECIMENTO E INSTALAÇÃO. AF_12/2021</v>
          </cell>
          <cell r="D7754" t="str">
            <v>UN</v>
          </cell>
          <cell r="E7754">
            <v>0</v>
          </cell>
          <cell r="F7754">
            <v>0</v>
          </cell>
        </row>
        <row r="7755">
          <cell r="B7755">
            <v>103496</v>
          </cell>
          <cell r="C7755" t="str">
            <v>COLETOR PARA AQUECIMENTO SOLAR, EM VIDRO TEMPERADO E SERPENTINA EM TUBO DE COBRE, COM SUPORTE PARA LAJE DE CONCRETO - FORNECIMENTO E INSTALAÇÃO. AF_12/2021</v>
          </cell>
          <cell r="D7755" t="str">
            <v>UN</v>
          </cell>
          <cell r="E7755">
            <v>0</v>
          </cell>
          <cell r="F7755">
            <v>0</v>
          </cell>
        </row>
        <row r="7756">
          <cell r="B7756">
            <v>103498</v>
          </cell>
          <cell r="C7756" t="str">
            <v>COLETOR PARA AQUECIMENTO SOLAR, EM VIDRO TEMPERADO E SERPENTINA EM TUBO DE COBRE, COM SUPORTE PARA TELHA CERÂMICA - FORNECIMENTO E INSTALAÇÃO. AF_12/2021</v>
          </cell>
          <cell r="D7756" t="str">
            <v>UN</v>
          </cell>
          <cell r="E7756">
            <v>0</v>
          </cell>
          <cell r="F7756">
            <v>0</v>
          </cell>
        </row>
        <row r="7757">
          <cell r="B7757">
            <v>103497</v>
          </cell>
          <cell r="C7757" t="str">
            <v>COLETOR PARA AQUECIMENTO SOLAR, EM VIDRO TEMPERADO E SERPENTINA EM TUBO DE COBRE, COM SUPORTE PARA TELHA METÁLICA - FORNECIMENTO E INSTALAÇÃO. AF_12/2021</v>
          </cell>
          <cell r="D7757" t="str">
            <v>UN</v>
          </cell>
          <cell r="E7757">
            <v>0</v>
          </cell>
          <cell r="F7757">
            <v>0</v>
          </cell>
        </row>
        <row r="7758">
          <cell r="B7758">
            <v>103516</v>
          </cell>
          <cell r="C7758" t="str">
            <v>CONTROLADOR POR DIFERENCIAL DE TEMPERATURA COM 2 SENSORES - FORNECIMENTO E INSTALAÇÃO. AF_12/2021</v>
          </cell>
          <cell r="D7758" t="str">
            <v>UN</v>
          </cell>
          <cell r="E7758">
            <v>0</v>
          </cell>
          <cell r="F7758">
            <v>0</v>
          </cell>
        </row>
        <row r="7759">
          <cell r="B7759">
            <v>103506</v>
          </cell>
          <cell r="C7759" t="str">
            <v>INVERSOR SOLAR FOTOVOLTAICO - FORNECIMENTO E INSTALAÇÃO. AF_12/2021</v>
          </cell>
          <cell r="D7759" t="str">
            <v>UN</v>
          </cell>
          <cell r="E7759">
            <v>0</v>
          </cell>
          <cell r="F7759">
            <v>0</v>
          </cell>
        </row>
        <row r="7760">
          <cell r="B7760">
            <v>103507</v>
          </cell>
          <cell r="C7760" t="str">
            <v>MICRO INVERSOR SOLAR FOTOVOLTAICO - FORNECIMENTO E INSTALAÇÃO. AF_12/2021</v>
          </cell>
          <cell r="D7760" t="str">
            <v>UN</v>
          </cell>
          <cell r="E7760">
            <v>0</v>
          </cell>
          <cell r="F7760">
            <v>0</v>
          </cell>
        </row>
        <row r="7761">
          <cell r="B7761">
            <v>103493</v>
          </cell>
          <cell r="C7761" t="str">
            <v>PAINEL SOLAR FOTOVOLTAICO, 2 X 1 M, COM SUPORTE PARA LAJE DE CONCRETO - FORNECIMENTO E INSTALAÇÃO. AF_12/2021</v>
          </cell>
          <cell r="D7761" t="str">
            <v>UN</v>
          </cell>
          <cell r="E7761">
            <v>0</v>
          </cell>
          <cell r="F7761">
            <v>0</v>
          </cell>
        </row>
        <row r="7762">
          <cell r="B7762">
            <v>103495</v>
          </cell>
          <cell r="C7762" t="str">
            <v>PAINEL SOLAR FOTOVOLTAICO, 2 X 1 M, COM SUPORTE PARA TELHA CERÂMICA - FORNECIMENTO E INSTALAÇÃO. AF_12/2021</v>
          </cell>
          <cell r="D7762" t="str">
            <v>UN</v>
          </cell>
          <cell r="E7762">
            <v>0</v>
          </cell>
          <cell r="F7762">
            <v>0</v>
          </cell>
        </row>
        <row r="7763">
          <cell r="B7763">
            <v>103494</v>
          </cell>
          <cell r="C7763" t="str">
            <v>PAINEL SOLAR FOTOVOLTAICO, 2 X 1 M, COM SUPORTE PARA TELHA METÁLICA - FORNECIMENTO E INSTALAÇÃO. AF_12/2021</v>
          </cell>
          <cell r="D7763" t="str">
            <v>UN</v>
          </cell>
          <cell r="E7763">
            <v>0</v>
          </cell>
          <cell r="F7763">
            <v>0</v>
          </cell>
        </row>
        <row r="7764">
          <cell r="B7764">
            <v>103513</v>
          </cell>
          <cell r="C7764" t="str">
            <v>RESERVATÓRIO TÉRMICO/BOILER SOLAR EM AÇO INOX 1000 L - FORNECIMENTO E INSTALAÇÃO. AF_12/2021</v>
          </cell>
          <cell r="D7764" t="str">
            <v>UN</v>
          </cell>
          <cell r="E7764">
            <v>0</v>
          </cell>
          <cell r="F7764">
            <v>0</v>
          </cell>
        </row>
        <row r="7765">
          <cell r="B7765">
            <v>103523</v>
          </cell>
          <cell r="C7765" t="str">
            <v>RESERVATÓRIO TÉRMICO/BOILER SOLAR EM AÇO INOX 1000 L COM 5 PLACAS COLETORAS EM VIDRO TEMPERADO COM SERPENTINA EM TUBO DE COBRE 2 X 1 M - FORNECIMENTO E INSTALAÇÃO. AF_12/2021</v>
          </cell>
          <cell r="D7765" t="str">
            <v>UN</v>
          </cell>
          <cell r="E7765">
            <v>11165.22</v>
          </cell>
          <cell r="F7765">
            <v>11182.97</v>
          </cell>
        </row>
        <row r="7766">
          <cell r="B7766">
            <v>103509</v>
          </cell>
          <cell r="C7766" t="str">
            <v>RESERVATÓRIO TÉRMICO/BOILER SOLAR EM AÇO INOX 200 L - FORNECIMENTO E INSTALAÇÃO. AF_12/2021</v>
          </cell>
          <cell r="D7766" t="str">
            <v>UN</v>
          </cell>
          <cell r="E7766">
            <v>0</v>
          </cell>
          <cell r="F7766">
            <v>0</v>
          </cell>
        </row>
        <row r="7767">
          <cell r="B7767">
            <v>103514</v>
          </cell>
          <cell r="C7767" t="str">
            <v>RESERVATÓRIO TÉRMICO/BOILER SOLAR EM AÇO INOX 3000 L - FORNECIMENTO E INSTALAÇÃO. AF_12/2021</v>
          </cell>
          <cell r="D7767" t="str">
            <v>UN</v>
          </cell>
          <cell r="E7767">
            <v>0</v>
          </cell>
          <cell r="F7767">
            <v>0</v>
          </cell>
        </row>
        <row r="7768">
          <cell r="B7768">
            <v>103510</v>
          </cell>
          <cell r="C7768" t="str">
            <v>RESERVATÓRIO TÉRMICO/BOILER SOLAR EM AÇO INOX 400 L - FORNECIMENTO E INSTALAÇÃO. AF_12/2021</v>
          </cell>
          <cell r="D7768" t="str">
            <v>UN</v>
          </cell>
          <cell r="E7768">
            <v>0</v>
          </cell>
          <cell r="F7768">
            <v>0</v>
          </cell>
        </row>
        <row r="7769">
          <cell r="B7769">
            <v>103520</v>
          </cell>
          <cell r="C7769" t="str">
            <v>RESERVATÓRIO TÉRMICO/BOILER SOLAR EM AÇO INOX 400 L COM 2 PLACAS COLETORAS EM VIDRO TEMPERADO COM SERPENTINA EM TUBO DE COBRE 2 X 1 M - FORNECIMENTO E INSTALAÇÃO. AF_12/2021</v>
          </cell>
          <cell r="D7769" t="str">
            <v>UN</v>
          </cell>
          <cell r="E7769">
            <v>5521.33</v>
          </cell>
          <cell r="F7769">
            <v>5523.85</v>
          </cell>
        </row>
        <row r="7770">
          <cell r="B7770">
            <v>103511</v>
          </cell>
          <cell r="C7770" t="str">
            <v>RESERVATÓRIO TÉRMICO/BOILER SOLAR EM AÇO INOX 600 L - FORNECIMENTO E INSTALAÇÃO. AF_12/2021</v>
          </cell>
          <cell r="D7770" t="str">
            <v>UN</v>
          </cell>
          <cell r="E7770">
            <v>0</v>
          </cell>
          <cell r="F7770">
            <v>0</v>
          </cell>
        </row>
        <row r="7771">
          <cell r="B7771">
            <v>103521</v>
          </cell>
          <cell r="C7771" t="str">
            <v>RESERVATÓRIO TÉRMICO/BOILER SOLAR EM AÇO INOX 600 L COM 3 PLACAS COLETORAS EM VIDRO TEMPERADO COM SERPENTINA EM TUBO DE COBRE 2 X 1 M - FORNECIMENTO E INSTALAÇÃO. AF_12/2021</v>
          </cell>
          <cell r="D7771" t="str">
            <v>UN</v>
          </cell>
          <cell r="E7771">
            <v>7331.08</v>
          </cell>
          <cell r="F7771">
            <v>7334.71</v>
          </cell>
        </row>
        <row r="7772">
          <cell r="B7772">
            <v>103512</v>
          </cell>
          <cell r="C7772" t="str">
            <v>RESERVATÓRIO TÉRMICO/BOILER SOLAR EM AÇO INOX 800 L - FORNECIMENTO E INSTALAÇÃO. AF_12/2021</v>
          </cell>
          <cell r="D7772" t="str">
            <v>UN</v>
          </cell>
          <cell r="E7772">
            <v>0</v>
          </cell>
          <cell r="F7772">
            <v>0</v>
          </cell>
        </row>
        <row r="7773">
          <cell r="B7773">
            <v>103522</v>
          </cell>
          <cell r="C7773" t="str">
            <v>RESERVATÓRIO TÉRMICO/BOILER SOLAR EM AÇO INOX 800 L COM 4 PLACAS COLETORAS EM VIDRO TEMPERADO COM SERPENTINA EM TUBO DE COBRE 2 X 1 M - FORNECIMENTO E INSTALAÇÃO. AF_12/2021</v>
          </cell>
          <cell r="D7773" t="str">
            <v>UN</v>
          </cell>
          <cell r="E7773">
            <v>7434.13</v>
          </cell>
          <cell r="F7773">
            <v>7451.19</v>
          </cell>
        </row>
        <row r="7774">
          <cell r="B7774">
            <v>103508</v>
          </cell>
          <cell r="C7774" t="str">
            <v>STRING BOX PARA SISTEMA FOTOVOLTAICO - FORNECIMENTO E INSTALAÇÃO. AF_12/2021</v>
          </cell>
          <cell r="D7774" t="str">
            <v>UN</v>
          </cell>
          <cell r="E7774">
            <v>0</v>
          </cell>
          <cell r="F7774">
            <v>0</v>
          </cell>
        </row>
        <row r="7775">
          <cell r="B7775">
            <v>103524</v>
          </cell>
          <cell r="C7775" t="str">
            <v>SUPORTE DE 1 COLETOR SOLAR PARA LAJE DE CONCRETO - FORNECIMENTO E INSTALAÇÃO. AF_12/2021</v>
          </cell>
          <cell r="D7775" t="str">
            <v>UN</v>
          </cell>
          <cell r="E7775">
            <v>0</v>
          </cell>
          <cell r="F7775">
            <v>0</v>
          </cell>
        </row>
        <row r="7776">
          <cell r="B7776">
            <v>103526</v>
          </cell>
          <cell r="C7776" t="str">
            <v>SUPORTE DE 1 COLETOR SOLAR PARA TELHA CERÂMICA - FORNECIMENTO E INSTALAÇÃO. AF_12/2021</v>
          </cell>
          <cell r="D7776" t="str">
            <v>UN</v>
          </cell>
          <cell r="E7776">
            <v>0</v>
          </cell>
          <cell r="F7776">
            <v>0</v>
          </cell>
        </row>
        <row r="7777">
          <cell r="B7777">
            <v>103525</v>
          </cell>
          <cell r="C7777" t="str">
            <v>SUPORTE DE 1 COLETOR SOLAR PARA TELHA METÁLICA - FORNECIMENTO E INSTALAÇÃO. AF_12/2021</v>
          </cell>
          <cell r="D7777" t="str">
            <v>UN</v>
          </cell>
          <cell r="E7777">
            <v>0</v>
          </cell>
          <cell r="F7777">
            <v>0</v>
          </cell>
        </row>
        <row r="7778">
          <cell r="B7778">
            <v>97062</v>
          </cell>
          <cell r="C7778" t="str">
            <v>COLOCAÇÃO DE TELA EM ANDAIME FACHADEIRO. AF_03/2024</v>
          </cell>
          <cell r="D7778" t="str">
            <v>M2</v>
          </cell>
          <cell r="E7778">
            <v>7.36</v>
          </cell>
          <cell r="F7778">
            <v>7.63</v>
          </cell>
        </row>
        <row r="7779">
          <cell r="B7779">
            <v>97061</v>
          </cell>
          <cell r="C7779" t="str">
            <v>COLOCAÇÃO DE TELA FACHADEIRA PERIMETRAL. AF_03/2024</v>
          </cell>
          <cell r="D7779" t="str">
            <v>M2</v>
          </cell>
          <cell r="E7779">
            <v>0</v>
          </cell>
          <cell r="F7779">
            <v>0</v>
          </cell>
        </row>
        <row r="7780">
          <cell r="B7780">
            <v>104988</v>
          </cell>
          <cell r="C7780" t="str">
            <v>FECHAMENTO METÁLICO REMOVÍVEL DE ABERTURA DE CAIXILHO (PROTEÇÃO DE GESSEIRO) - 4 MONTAGENS EM OBRA. AF_03/2024</v>
          </cell>
          <cell r="D7780" t="str">
            <v>M2</v>
          </cell>
          <cell r="E7780">
            <v>0</v>
          </cell>
          <cell r="F7780">
            <v>0</v>
          </cell>
        </row>
        <row r="7781">
          <cell r="B7781">
            <v>104979</v>
          </cell>
          <cell r="C7781" t="str">
            <v>FECHAMENTO METÁLICO REMOVÍVEL DE VÃO DE PORTAS (VÃO DO ELEVADOR) - 1 MONTAGEM EM OBRA. AF_03/2024</v>
          </cell>
          <cell r="D7781" t="str">
            <v>M2</v>
          </cell>
          <cell r="E7781">
            <v>0</v>
          </cell>
          <cell r="F7781">
            <v>0</v>
          </cell>
        </row>
        <row r="7782">
          <cell r="B7782">
            <v>97040</v>
          </cell>
          <cell r="C7782" t="str">
            <v>FECHAMENTO REMOVÍVEL DE ABERTURA DE CAIXILHO EM MADEIRA - 4 MONTAGENS EM OBRA. AF_03/2024</v>
          </cell>
          <cell r="D7782" t="str">
            <v>M2</v>
          </cell>
          <cell r="E7782">
            <v>18.25</v>
          </cell>
          <cell r="F7782">
            <v>19.170000000000002</v>
          </cell>
        </row>
        <row r="7783">
          <cell r="B7783">
            <v>97041</v>
          </cell>
          <cell r="C7783" t="str">
            <v>FECHAMENTO REMOVÍVEL DE ABERTURA NO PISO EM MADEIRA - 1 MONTAGEM EM OBRA. AF_03/2024</v>
          </cell>
          <cell r="D7783" t="str">
            <v>M2</v>
          </cell>
          <cell r="E7783">
            <v>173.16</v>
          </cell>
          <cell r="F7783">
            <v>175.65</v>
          </cell>
        </row>
        <row r="7784">
          <cell r="B7784">
            <v>97039</v>
          </cell>
          <cell r="C7784" t="str">
            <v>FECHAMENTO REMOVÍVEL DE VÃO DE PORTAS EM MADEIRA (VÃO DO ELEVADOR) - 1 MONTAGEM EM OBRA. AF_03/2024</v>
          </cell>
          <cell r="D7784" t="str">
            <v>M2</v>
          </cell>
          <cell r="E7784">
            <v>76.41</v>
          </cell>
          <cell r="F7784">
            <v>78.25</v>
          </cell>
        </row>
        <row r="7785">
          <cell r="B7785">
            <v>102655</v>
          </cell>
          <cell r="C7785" t="str">
            <v>FITA DE SINALIZAÇÃO FIXADA NA ESTRUTURA. AF_03/2024</v>
          </cell>
          <cell r="D7785" t="str">
            <v>M</v>
          </cell>
          <cell r="E7785">
            <v>0</v>
          </cell>
          <cell r="F7785">
            <v>0</v>
          </cell>
        </row>
        <row r="7786">
          <cell r="B7786">
            <v>104987</v>
          </cell>
          <cell r="C7786" t="str">
            <v>GUARDA-CORPO DE CONCRETAGEM COM MONTANTES METÁLICOS FIXADOS EM BARROTES (VIGAMENTO) DE FORMA DE MADEIRA COM FECHAMENTO EM PAINEL DE TELA METÁLICA. AF_03/2024</v>
          </cell>
          <cell r="D7786" t="str">
            <v>M</v>
          </cell>
          <cell r="E7786">
            <v>0</v>
          </cell>
          <cell r="F7786">
            <v>0</v>
          </cell>
        </row>
        <row r="7787">
          <cell r="B7787">
            <v>104986</v>
          </cell>
          <cell r="C7787" t="str">
            <v>GUARDA-CORPO DE CONCRETAGEM COM MONTANTES METÁLICOS FIXADOS NOS GARFOS DE FORMA DE MADEIRA COM FECHAMENTO EM PAINEL DE TELA METÁLICA. AF_03/2024</v>
          </cell>
          <cell r="D7787" t="str">
            <v>M</v>
          </cell>
          <cell r="E7787">
            <v>0</v>
          </cell>
          <cell r="F7787">
            <v>0</v>
          </cell>
        </row>
        <row r="7788">
          <cell r="B7788">
            <v>104984</v>
          </cell>
          <cell r="C7788" t="str">
            <v>GUARDA-CORPO EM LAJE PÓS DESFÔRMA COM MONTANTE METÁLICO FIXADO EM LAJE COM PARABOLT E FECHAMENTO EM PAINEL DE TELA METÁLICA. AF_03/2024</v>
          </cell>
          <cell r="D7788" t="str">
            <v>M</v>
          </cell>
          <cell r="E7788">
            <v>0</v>
          </cell>
          <cell r="F7788">
            <v>0</v>
          </cell>
        </row>
        <row r="7789">
          <cell r="B7789">
            <v>104985</v>
          </cell>
          <cell r="C7789" t="str">
            <v>GUARDA-CORPO EM LAJE PÓS DESFÔRMA COM MONTANTE METÁLICO FIXADO EM LAJE COM SARGENTO E FECHAMENTO EM PAINEL DE TELA METÁLICA. AF_03/2024</v>
          </cell>
          <cell r="D7789" t="str">
            <v>M</v>
          </cell>
          <cell r="E7789">
            <v>0</v>
          </cell>
          <cell r="F7789">
            <v>0</v>
          </cell>
        </row>
        <row r="7790">
          <cell r="B7790">
            <v>97026</v>
          </cell>
          <cell r="C7790" t="str">
            <v>GUARDA-CORPO EM LAJE PÓS-DESFÔRMA COM CABOS DE AÇO E FECHAMENTO EM TELA DE POLIPROPILENO (SISTEMA DE BARREIRA COM REDE) PARA EDIFÍCIOS ACIMA DE 4 PAVIMENTOS (2 MONTAGENS). AF_03/2024</v>
          </cell>
          <cell r="D7790" t="str">
            <v>M</v>
          </cell>
          <cell r="E7790">
            <v>0</v>
          </cell>
          <cell r="F7790">
            <v>0</v>
          </cell>
        </row>
        <row r="7791">
          <cell r="B7791">
            <v>97025</v>
          </cell>
          <cell r="C7791" t="str">
            <v>GUARDA-CORPO EM LAJE PÓS-DESFÔRMA COM CABOS DE AÇO E FECHAMENTO EM TELA DE POLIPROPILENO (SISTEMA DE BARREIRA COM REDE) PARA EDIFÍCIOS COM ATÉ 4 PAVIMENTOS (1 MONTAGEM). AF_03/2024</v>
          </cell>
          <cell r="D7791" t="str">
            <v>M</v>
          </cell>
          <cell r="E7791">
            <v>0</v>
          </cell>
          <cell r="F7791">
            <v>0</v>
          </cell>
        </row>
        <row r="7792">
          <cell r="B7792">
            <v>97032</v>
          </cell>
          <cell r="C7792" t="str">
            <v>GUARDA-CORPO EM LAJE PÓS-DESFÔRMA COM ESCORAS DE MADEIRA ESTRONCADAS NA ESTRUTURA, TRAVESSÕES DE MADEIRA E FECHAMENTO EM TELA DE POLIPROPILENO PARA EDIFÍCIOS ACIMA DE 4 PAVIMENTOS (2 MONTAGENS). AF_03/2024</v>
          </cell>
          <cell r="D7792" t="str">
            <v>M</v>
          </cell>
          <cell r="E7792">
            <v>61.51</v>
          </cell>
          <cell r="F7792">
            <v>62.89</v>
          </cell>
        </row>
        <row r="7793">
          <cell r="B7793">
            <v>97031</v>
          </cell>
          <cell r="C7793" t="str">
            <v>GUARDA-CORPO EM LAJE PÓS-DESFÔRMA COM ESCORAS DE MADEIRA ESTRONCADAS NA ESTRUTURA, TRAVESSÕES DE MADEIRA E FECHAMENTO EM TELA DE POLIPROPILENO PARA EDIFÍCIOS COM ATÉ 4 PAVIMENTOS (1 MONTAGEM). AF_03/2024</v>
          </cell>
          <cell r="D7793" t="str">
            <v>M</v>
          </cell>
          <cell r="E7793">
            <v>103.28</v>
          </cell>
          <cell r="F7793">
            <v>104.66</v>
          </cell>
        </row>
        <row r="7794">
          <cell r="B7794">
            <v>97036</v>
          </cell>
          <cell r="C7794" t="str">
            <v>GUARDA-CORPO EM LAJE PÓS-DESFÔRMA COM ESCORAS METÁLICAS ESTRONCADAS NA ESTRUTURA E FECHAMENTO EM PAINEL DE TELA METÁLICA PARA EDIFÍCIOS ACIMA DE 4 PAVIMENTOS (2 MONTAGENS). AF_03/2024</v>
          </cell>
          <cell r="D7794" t="str">
            <v>M</v>
          </cell>
          <cell r="E7794">
            <v>0</v>
          </cell>
          <cell r="F7794">
            <v>0</v>
          </cell>
        </row>
        <row r="7795">
          <cell r="B7795">
            <v>97035</v>
          </cell>
          <cell r="C7795" t="str">
            <v>GUARDA-CORPO EM LAJE PÓS-DESFÔRMA COM ESCORAS METÁLICAS ESTRONCADAS NA ESTRUTURA E FECHAMENTO EM PAINEL DE TELA METÁLICA PARA EDIFÍCIOS COM ATÉ 4 PAVIMENTOS (1 MONTAGEM). AF_03/2024</v>
          </cell>
          <cell r="D7795" t="str">
            <v>M</v>
          </cell>
          <cell r="E7795">
            <v>0</v>
          </cell>
          <cell r="F7795">
            <v>0</v>
          </cell>
        </row>
        <row r="7796">
          <cell r="B7796">
            <v>97034</v>
          </cell>
          <cell r="C7796" t="str">
            <v>GUARDA-CORPO EM LAJE PÓS-DESFÔRMA COM ESCORAS METÁLICAS ESTRONCADAS NA ESTRUTURA, TRAVESSÕES DE MADEIRA E FECHAMENTO EM TELA DE POLIPROPILENO PARA EDIFÍCIOS ACIMA DE 4 PAVIMENTOS (2 MONTAGENS). AF_03/2024_PS</v>
          </cell>
          <cell r="D7796" t="str">
            <v>M</v>
          </cell>
          <cell r="E7796">
            <v>58.04</v>
          </cell>
          <cell r="F7796">
            <v>59.94</v>
          </cell>
        </row>
        <row r="7797">
          <cell r="B7797">
            <v>97033</v>
          </cell>
          <cell r="C7797" t="str">
            <v>GUARDA-CORPO EM LAJE PÓS-DESFÔRMA COM ESCORAS METÁLICAS ESTRONCADAS NA ESTRUTURA, TRAVESSÕES DE MADEIRA E FECHAMENTO EM TELA DE POLIPROPILENO PARA EDIFÍCIOS COM ATÉ 4 PAVIMENTOS (1 MONTAGEM). AF_03/2024_PS</v>
          </cell>
          <cell r="D7797" t="str">
            <v>M</v>
          </cell>
          <cell r="E7797">
            <v>91.57</v>
          </cell>
          <cell r="F7797">
            <v>93.47</v>
          </cell>
        </row>
        <row r="7798">
          <cell r="B7798">
            <v>97030</v>
          </cell>
          <cell r="C7798" t="str">
            <v>GUARDA-CORPO EM LAJE PÓS-DESFÔRMA COM MONTANTE METÁLICO FIXADO COM BARRAS DE AÇO ENGASTADAS NA LAJE, CABOS DE AÇO E FECHAMENTO EM TELA DE POLIPROPILENO PARA EDIFÍCIOS ACIMA DE 4 PAVIMENTOS (2 MONTAGENS). AF_03/2024</v>
          </cell>
          <cell r="D7798" t="str">
            <v>M</v>
          </cell>
          <cell r="E7798">
            <v>0</v>
          </cell>
          <cell r="F7798">
            <v>0</v>
          </cell>
        </row>
        <row r="7799">
          <cell r="B7799">
            <v>97029</v>
          </cell>
          <cell r="C7799" t="str">
            <v>GUARDA-CORPO EM LAJE PÓS-DESFÔRMA COM MONTANTE METÁLICO FIXADO COM BARRAS DE AÇO ENGASTADAS NA LAJE, CABOS DE AÇO E FECHAMENTO EM TELA DE POLIPROPILENO PARA EDIFÍCIOS COM ATÉ 4 PAVIMENTOS (1 MONTAGEM). AF_03/2024</v>
          </cell>
          <cell r="D7799" t="str">
            <v>M</v>
          </cell>
          <cell r="E7799">
            <v>0</v>
          </cell>
          <cell r="F7799">
            <v>0</v>
          </cell>
        </row>
        <row r="7800">
          <cell r="B7800">
            <v>97028</v>
          </cell>
          <cell r="C7800" t="str">
            <v>GUARDA-CORPO EM LAJE PÓS-DESFÔRMA COM MONTANTE METÁLICO FIXADO COM BARRAS DE AÇO ENGASTADAS NA LAJE, TRAVESSÃO EM MADEIRA E FECHAMENTO EM TELA DE POLIPROPILENO PARA EDIFÍCIOS ACIMA DE 4 PAVIMENTOS (2 MONTAGENS). AF_03/2024</v>
          </cell>
          <cell r="D7800" t="str">
            <v>M</v>
          </cell>
          <cell r="E7800">
            <v>0</v>
          </cell>
          <cell r="F7800">
            <v>0</v>
          </cell>
        </row>
        <row r="7801">
          <cell r="B7801">
            <v>97027</v>
          </cell>
          <cell r="C7801" t="str">
            <v>GUARDA-CORPO EM LAJE PÓS-DESFÔRMA COM MONTANTE METÁLICO FIXADO COM BARRAS DE AÇO ENGASTADAS NA LAJE, TRAVESSÃO EM MADEIRA E FECHAMENTO EM TELA DE POLIPROPILENO PARA EDIFÍCIOS COM ATÉ 4 PAVIMENTOS (1 MONTAGEM). AF_03/2024</v>
          </cell>
          <cell r="D7801" t="str">
            <v>M</v>
          </cell>
          <cell r="E7801">
            <v>0</v>
          </cell>
          <cell r="F7801">
            <v>0</v>
          </cell>
        </row>
        <row r="7802">
          <cell r="B7802">
            <v>97038</v>
          </cell>
          <cell r="C7802" t="str">
            <v>GUARDA-CORPO EM LAJE PÓS-DESFÔRMA COM MONTANTE METÁLICO FIXADO EM VIGA DE BORDA E FECHAMENTO EM PAINEL DE TELA METÁLICA PARA EDIFÍCIOS ACIMA DE 4 PAVIMENTOS (2 MONTAGENS). AF_03/2024</v>
          </cell>
          <cell r="D7802" t="str">
            <v>M</v>
          </cell>
          <cell r="E7802">
            <v>0</v>
          </cell>
          <cell r="F7802">
            <v>0</v>
          </cell>
        </row>
        <row r="7803">
          <cell r="B7803">
            <v>97037</v>
          </cell>
          <cell r="C7803" t="str">
            <v>GUARDA-CORPO EM LAJE PÓS-DESFÔRMA, PARA ESTRUTURAS EM CONCRETO, COM MONTANTE METÁLICO FIXADO EM VIGA DE BORDA E FECHAMENTO EM PAINEL DE TELA METÁLICA PARA EDIFÍCIOS COM ATÉ 4 PAVIMENTOS (1 MONTAGEM). AF_03/2024</v>
          </cell>
          <cell r="D7803" t="str">
            <v>M</v>
          </cell>
          <cell r="E7803">
            <v>0</v>
          </cell>
          <cell r="F7803">
            <v>0</v>
          </cell>
        </row>
        <row r="7804">
          <cell r="B7804">
            <v>97014</v>
          </cell>
          <cell r="C7804" t="str">
            <v>GUARDA-CORPO FIXADO EM FÔRMA DE MADEIRA COM MONTANTES E TRAVESSÕES EM MADEIRA E FECHAMENTO EM PLACA COMPENSADO PARA EDIFÍCIOS COM 3 PAVIMENTOS. AF_03/2024</v>
          </cell>
          <cell r="D7804" t="str">
            <v>M</v>
          </cell>
          <cell r="E7804">
            <v>61.8</v>
          </cell>
          <cell r="F7804">
            <v>63.11</v>
          </cell>
        </row>
        <row r="7805">
          <cell r="B7805">
            <v>97015</v>
          </cell>
          <cell r="C7805" t="str">
            <v>GUARDA-CORPO FIXADO EM FÔRMA DE MADEIRA COM MONTANTES E TRAVESSÕES EM MADEIRA E FECHAMENTO EM PLACA COMPENSADO PARA EDIFÍCIOS COM ALTURA IGUAL OU SUPERIOR A 4 PAVIMENTOS. AF_03/2024</v>
          </cell>
          <cell r="D7805" t="str">
            <v>M</v>
          </cell>
          <cell r="E7805">
            <v>50.94</v>
          </cell>
          <cell r="F7805">
            <v>52.25</v>
          </cell>
        </row>
        <row r="7806">
          <cell r="B7806">
            <v>97013</v>
          </cell>
          <cell r="C7806" t="str">
            <v>GUARDA-CORPO FIXADO EM FÔRMA DE MADEIRA COM MONTANTES E TRAVESSÕES EM MADEIRA E FECHAMENTO EM PLACA COMPENSADO PARA EDIFÍCIOS COM ATÉ 2 PAVIMENTOS. AF_03/2024</v>
          </cell>
          <cell r="D7806" t="str">
            <v>M</v>
          </cell>
          <cell r="E7806">
            <v>83.57</v>
          </cell>
          <cell r="F7806">
            <v>84.88</v>
          </cell>
        </row>
        <row r="7807">
          <cell r="B7807">
            <v>97017</v>
          </cell>
          <cell r="C7807" t="str">
            <v>GUARDA-CORPO FIXADO EM FÔRMA DE MADEIRA COM MONTANTES E TRAVESSÕES EM MADEIRA PRÉ-MONTADOS PARA EDIFÍCIOS COM 3 PAVIMENTOS. AF_03/2024</v>
          </cell>
          <cell r="D7807" t="str">
            <v>M</v>
          </cell>
          <cell r="E7807">
            <v>48.28</v>
          </cell>
          <cell r="F7807">
            <v>49.33</v>
          </cell>
        </row>
        <row r="7808">
          <cell r="B7808">
            <v>97018</v>
          </cell>
          <cell r="C7808" t="str">
            <v>GUARDA-CORPO FIXADO EM FÔRMA DE MADEIRA COM MONTANTES E TRAVESSÕES EM MADEIRA PRÉ-MONTADOS PARA EDIFÍCIOS COM ALTURA IGUAL OU SUPERIOR A 4 PAVIMENTOS. AF_03/2024</v>
          </cell>
          <cell r="D7808" t="str">
            <v>M</v>
          </cell>
          <cell r="E7808">
            <v>39.78</v>
          </cell>
          <cell r="F7808">
            <v>40.83</v>
          </cell>
        </row>
        <row r="7809">
          <cell r="B7809">
            <v>97016</v>
          </cell>
          <cell r="C7809" t="str">
            <v>GUARDA-CORPO FIXADO EM FÔRMA DE MADEIRA COM MONTANTES E TRAVESSÕES EM MADEIRA PRÉ-MONTADOS PARA EDIFÍCIOS COM ATÉ 2 PAVIMENTOS. AF_03/2024</v>
          </cell>
          <cell r="D7809" t="str">
            <v>M</v>
          </cell>
          <cell r="E7809">
            <v>65.44</v>
          </cell>
          <cell r="F7809">
            <v>66.489999999999995</v>
          </cell>
        </row>
        <row r="7810">
          <cell r="B7810">
            <v>97024</v>
          </cell>
          <cell r="C7810" t="str">
            <v>GUARDA-CORPO PARA ALVENARIA ESTRUTURAL, COM MONTANTE METÁLICO PARA DOIS NÍVEIS DE PROTEÇÃO E FECHAMENTO EM PAINEL DE TELA METÁLICA PARA EDIFÍCIOS ACIMA DE 8 PAVIMENTOS. AF_03/2024</v>
          </cell>
          <cell r="D7810" t="str">
            <v>M</v>
          </cell>
          <cell r="E7810">
            <v>0</v>
          </cell>
          <cell r="F7810">
            <v>0</v>
          </cell>
        </row>
        <row r="7811">
          <cell r="B7811">
            <v>97023</v>
          </cell>
          <cell r="C7811" t="str">
            <v>GUARDA-CORPO PARA ALVENARIA ESTRUTURAL, COM MONTANTE METÁLICO PARA DOIS NÍVEIS DE PROTEÇÃO E FECHAMENTO EM PAINEL DE TELA METÁLICA PARA EDIFÍCIOS COM ALTURA DE 5 A 8 PAVIMENTOS. AF_03/2024</v>
          </cell>
          <cell r="D7811" t="str">
            <v>M</v>
          </cell>
          <cell r="E7811">
            <v>0</v>
          </cell>
          <cell r="F7811">
            <v>0</v>
          </cell>
        </row>
        <row r="7812">
          <cell r="B7812">
            <v>105804</v>
          </cell>
          <cell r="C7812" t="str">
            <v>GUARDA-CORPO PARA ALVENARIA ESTRUTURAL, COM MONTANTE METÁLICO PARA DOIS NÍVEIS DE PROTEÇÃO E FECHAMENTO EM PAINEL DE TELA METÁLICA PARA EDIFÍCIOS COM ATÉ 4 PAVIMENTOS. AF_03/2024</v>
          </cell>
          <cell r="D7812" t="str">
            <v>M</v>
          </cell>
          <cell r="E7812">
            <v>0</v>
          </cell>
          <cell r="F7812">
            <v>0</v>
          </cell>
        </row>
        <row r="7813">
          <cell r="B7813">
            <v>104990</v>
          </cell>
          <cell r="C7813" t="str">
            <v>GUARDA-CORPO PARA POÇO DE CREMALHEIRA, COM MONTANTE METÁLICO FIXADO EM LAJE COM CHUMBADOR PARABOLT E FECHAMENTO EM PAINEL DE TELA METÁLICA (EXCLUSO PROTEÇÃO). AF_03/2024</v>
          </cell>
          <cell r="D7813" t="str">
            <v>M</v>
          </cell>
          <cell r="E7813">
            <v>12.43</v>
          </cell>
          <cell r="F7813">
            <v>12.87</v>
          </cell>
        </row>
        <row r="7814">
          <cell r="B7814">
            <v>97052</v>
          </cell>
          <cell r="C7814" t="str">
            <v>INSTALAÇÃO DE GAMBIARRA PARA SINALIZAÇÃO, INCLUINDO LÂMPADA, E SINALIZADOR. AF_03/2024</v>
          </cell>
          <cell r="D7814" t="str">
            <v>UN</v>
          </cell>
          <cell r="E7814">
            <v>0</v>
          </cell>
          <cell r="F7814">
            <v>0</v>
          </cell>
        </row>
        <row r="7815">
          <cell r="B7815">
            <v>97054</v>
          </cell>
          <cell r="C7815" t="str">
            <v>INSTALAÇÃO DE SINALIZADOR NOTURNO LED. AF_03/2024</v>
          </cell>
          <cell r="D7815" t="str">
            <v>UN</v>
          </cell>
          <cell r="E7815">
            <v>27.6</v>
          </cell>
          <cell r="F7815">
            <v>28.46</v>
          </cell>
        </row>
        <row r="7816">
          <cell r="B7816">
            <v>104981</v>
          </cell>
          <cell r="C7816" t="str">
            <v>LINHA DE VIDA INSTALADA JUNTO AO PISO PARA EDIFÍCIOS ACIMA DE 8 PAVIMENTOS. AF_03/2024</v>
          </cell>
          <cell r="D7816" t="str">
            <v>M</v>
          </cell>
          <cell r="E7816">
            <v>0</v>
          </cell>
          <cell r="F7816">
            <v>0</v>
          </cell>
        </row>
        <row r="7817">
          <cell r="B7817">
            <v>104980</v>
          </cell>
          <cell r="C7817" t="str">
            <v>LINHA DE VIDA INSTALADA JUNTO AO PISO PARA EDIFÍCIOS DE 5 A 8 PAVIMENTOS. AF_03/2024</v>
          </cell>
          <cell r="D7817" t="str">
            <v>M</v>
          </cell>
          <cell r="E7817">
            <v>0</v>
          </cell>
          <cell r="F7817">
            <v>0</v>
          </cell>
        </row>
        <row r="7818">
          <cell r="B7818">
            <v>97042</v>
          </cell>
          <cell r="C7818" t="str">
            <v>LINHA DE VIDA INSTALADA JUNTO AO PISO PARA EDIFÍCIOS DE ATÉ 4 PAVIMENTOS. AF_03/2024</v>
          </cell>
          <cell r="D7818" t="str">
            <v>M</v>
          </cell>
          <cell r="E7818">
            <v>0</v>
          </cell>
          <cell r="F7818">
            <v>0</v>
          </cell>
        </row>
        <row r="7819">
          <cell r="B7819">
            <v>97045</v>
          </cell>
          <cell r="C7819" t="str">
            <v>LINHA DE VIDA TIPO VARAL DE SEGURANÇA COM CABO DE AÇO PARA PROTEÇÃO DE PERIFERIA PARA EDIFÍCIOS ACIMA DE 8 PAVIMENTOS. AF_03/2024</v>
          </cell>
          <cell r="D7819" t="str">
            <v>M</v>
          </cell>
          <cell r="E7819">
            <v>0</v>
          </cell>
          <cell r="F7819">
            <v>0</v>
          </cell>
        </row>
        <row r="7820">
          <cell r="B7820">
            <v>97044</v>
          </cell>
          <cell r="C7820" t="str">
            <v>LINHA DE VIDA TIPO VARAL DE SEGURANÇA COM CABO DE AÇO PARA PROTEÇÃO DE PERIFERIA PARA EDIFÍCIOS DE 5 A 8 PAVIMENTOS. AF_03/2024</v>
          </cell>
          <cell r="D7820" t="str">
            <v>M</v>
          </cell>
          <cell r="E7820">
            <v>0</v>
          </cell>
          <cell r="F7820">
            <v>0</v>
          </cell>
        </row>
        <row r="7821">
          <cell r="B7821">
            <v>97043</v>
          </cell>
          <cell r="C7821" t="str">
            <v>LINHA DE VIDA TIPO VARAL DE SEGURANÇA COM CABO DE AÇO PARA PROTEÇÃO DE PERIFERIA PARA EDIFÍCIOS DE ATÉ 4 PAVIMENTOS. AF_03/2024</v>
          </cell>
          <cell r="D7821" t="str">
            <v>M</v>
          </cell>
          <cell r="E7821">
            <v>0</v>
          </cell>
          <cell r="F7821">
            <v>0</v>
          </cell>
        </row>
        <row r="7822">
          <cell r="B7822">
            <v>97063</v>
          </cell>
          <cell r="C7822" t="str">
            <v>MONTAGEM E DESMONTAGEM DE ANDAIME MODULAR FACHADEIRO, COM PISO METÁLICO, PARA EDIFÍCIOS COM MULTIPLOS PAVIMENTOS (EXCLUSIVE ANDAIME E LIMPEZA). AF_03/2024</v>
          </cell>
          <cell r="D7822" t="str">
            <v>M2</v>
          </cell>
          <cell r="E7822">
            <v>15.3</v>
          </cell>
          <cell r="F7822">
            <v>16.57</v>
          </cell>
        </row>
        <row r="7823">
          <cell r="B7823">
            <v>97065</v>
          </cell>
          <cell r="C7823" t="str">
            <v>MONTAGEM E DESMONTAGEM DE ANDAIME MULTIDIRECIONAL (EXCLUSIVE ANDAIME E LIMPEZA). AF_03/2024</v>
          </cell>
          <cell r="D7823" t="str">
            <v>M3</v>
          </cell>
          <cell r="E7823">
            <v>10.51</v>
          </cell>
          <cell r="F7823">
            <v>11.38</v>
          </cell>
        </row>
        <row r="7824">
          <cell r="B7824">
            <v>97064</v>
          </cell>
          <cell r="C7824" t="str">
            <v>MONTAGEM E DESMONTAGEM DE ANDAIME TUBULAR TIPO "TORRE" (EXCLUSIVE ANDAIME E LIMPEZA). AF_03/2024</v>
          </cell>
          <cell r="D7824" t="str">
            <v>M</v>
          </cell>
          <cell r="E7824">
            <v>21.74</v>
          </cell>
          <cell r="F7824">
            <v>23.55</v>
          </cell>
        </row>
        <row r="7825">
          <cell r="B7825">
            <v>97049</v>
          </cell>
          <cell r="C7825" t="str">
            <v>PLACA INDICATIVA FIXADA DIRETAMENTE NA ESTRUTURA ATRAVÉS DE PREGOS. AF_03/2024</v>
          </cell>
          <cell r="D7825" t="str">
            <v>M2</v>
          </cell>
          <cell r="E7825">
            <v>0</v>
          </cell>
          <cell r="F7825">
            <v>0</v>
          </cell>
        </row>
        <row r="7826">
          <cell r="B7826">
            <v>96997</v>
          </cell>
          <cell r="C7826" t="str">
            <v>PLATAFORMA DE PROTEÇÃO PRINCIPAL (PRIMÁRIA) PARA COLETA DE RESÍDUOS COM ESTRUTURA METÁLICA E FORRAÇÃO EM TÁBUA DE MADEIRA SERRADA - 1 MONTAGEM POR OBRA. AF_03/2024</v>
          </cell>
          <cell r="D7826" t="str">
            <v>M</v>
          </cell>
          <cell r="E7826">
            <v>0</v>
          </cell>
          <cell r="F7826">
            <v>0</v>
          </cell>
        </row>
        <row r="7827">
          <cell r="B7827">
            <v>96999</v>
          </cell>
          <cell r="C7827" t="str">
            <v>PLATAFORMA DE PROTEÇÃO PRINCIPAL (PRIMÁRIA) PARA COLETA DE RESÍDUOS COM ESTRUTURA METÁLICA E FORRAÇÃO EM TÁBUA DE MADEIRA SERRADA - 2 MONTAGENS POR OBRA. AF_03/2024</v>
          </cell>
          <cell r="D7827" t="str">
            <v>M</v>
          </cell>
          <cell r="E7827">
            <v>0</v>
          </cell>
          <cell r="F7827">
            <v>0</v>
          </cell>
        </row>
        <row r="7828">
          <cell r="B7828">
            <v>96996</v>
          </cell>
          <cell r="C7828" t="str">
            <v>PLATAFORMA DE PROTEÇÃO PRINCIPAL (PRIMÁRIA) PARA COLETA DE RESÍDUOS COM ESTRUTURA METÁLICA E TRAMA DE MADEIRA FORRADA EM PAINEL COMPENSADO - 1 MONTAGEM POR OBRA. AF_03/2024</v>
          </cell>
          <cell r="D7828" t="str">
            <v>M</v>
          </cell>
          <cell r="E7828">
            <v>0</v>
          </cell>
          <cell r="F7828">
            <v>0</v>
          </cell>
        </row>
        <row r="7829">
          <cell r="B7829">
            <v>96998</v>
          </cell>
          <cell r="C7829" t="str">
            <v>PLATAFORMA DE PROTEÇÃO PRINCIPAL (PRIMÁRIA) PARA COLETA DE RESÍDUOS COM ESTRUTURA METÁLICA E TRAMA DE MADEIRA FORRADA EM PAINEL COMPENSADO - 2 MONTAGENS POR OBRA. AF_03/2024</v>
          </cell>
          <cell r="D7829" t="str">
            <v>M</v>
          </cell>
          <cell r="E7829">
            <v>0</v>
          </cell>
          <cell r="F7829">
            <v>0</v>
          </cell>
        </row>
        <row r="7830">
          <cell r="B7830">
            <v>97067</v>
          </cell>
          <cell r="C7830" t="str">
            <v>PLATAFORMA DE PROTEÇÃO PRINCIPAL PARA ALVENARIA ESTRUTURAL PARA SER APOIADA EM ANDAIME, INCLUSIVE MONTAGEM E DESMONTAGEM. AF_03/2024</v>
          </cell>
          <cell r="D7830" t="str">
            <v>M</v>
          </cell>
          <cell r="E7830">
            <v>659.25</v>
          </cell>
          <cell r="F7830">
            <v>672.69</v>
          </cell>
        </row>
        <row r="7831">
          <cell r="B7831">
            <v>97001</v>
          </cell>
          <cell r="C7831" t="str">
            <v>PLATAFORMA DE PROTEÇÃO SECUNDÁRIA PARA COLETA DE RESÍDUOS COM ESTRUTURA METÁLICA E FORRAÇÃO EM TÁBUA DE MADEIRA SERRADA - 1 MONTAGEM POR OBRA. AF_03/2024</v>
          </cell>
          <cell r="D7831" t="str">
            <v>M</v>
          </cell>
          <cell r="E7831">
            <v>0</v>
          </cell>
          <cell r="F7831">
            <v>0</v>
          </cell>
        </row>
        <row r="7832">
          <cell r="B7832">
            <v>97003</v>
          </cell>
          <cell r="C7832" t="str">
            <v>PLATAFORMA DE PROTEÇÃO SECUNDÁRIA PARA COLETA DE RESÍDUOS COM ESTRUTURA METÁLICA E FORRAÇÃO EM TÁBUA DE MADEIRA SERRADA - 2 MONTAGENS POR OBRA. AF_03/2024</v>
          </cell>
          <cell r="D7832" t="str">
            <v>M</v>
          </cell>
          <cell r="E7832">
            <v>0</v>
          </cell>
          <cell r="F7832">
            <v>0</v>
          </cell>
        </row>
        <row r="7833">
          <cell r="B7833">
            <v>97005</v>
          </cell>
          <cell r="C7833" t="str">
            <v>PLATAFORMA DE PROTEÇÃO SECUNDÁRIA PARA COLETA DE RESÍDUOS COM ESTRUTURA METÁLICA E FORRAÇÃO EM TÁBUA DE MADEIRA SERRADA - 3 MONTAGENS POR OBRA. AF_03/2024</v>
          </cell>
          <cell r="D7833" t="str">
            <v>M</v>
          </cell>
          <cell r="E7833">
            <v>0</v>
          </cell>
          <cell r="F7833">
            <v>0</v>
          </cell>
        </row>
        <row r="7834">
          <cell r="B7834">
            <v>97000</v>
          </cell>
          <cell r="C7834" t="str">
            <v>PLATAFORMA DE PROTEÇÃO SECUNDÁRIA PARA COLETA DE RESÍDUOS COM ESTRUTURA METÁLICA E TRAMA DE MADEIRA FORRADA EM PAINEL COMPENSADO - 1 MONTAGEM POR OBRA. AF_03/2024</v>
          </cell>
          <cell r="D7834" t="str">
            <v>M</v>
          </cell>
          <cell r="E7834">
            <v>0</v>
          </cell>
          <cell r="F7834">
            <v>0</v>
          </cell>
        </row>
        <row r="7835">
          <cell r="B7835">
            <v>97002</v>
          </cell>
          <cell r="C7835" t="str">
            <v>PLATAFORMA DE PROTEÇÃO SECUNDÁRIA PARA COLETA DE RESÍDUOS COM ESTRUTURA METÁLICA E TRAMA DE MADEIRA FORRADA EM PAINEL COMPENSADO - 2 MONTAGENS POR OBRA. AF_03/2024</v>
          </cell>
          <cell r="D7835" t="str">
            <v>M</v>
          </cell>
          <cell r="E7835">
            <v>0</v>
          </cell>
          <cell r="F7835">
            <v>0</v>
          </cell>
        </row>
        <row r="7836">
          <cell r="B7836">
            <v>97004</v>
          </cell>
          <cell r="C7836" t="str">
            <v>PLATAFORMA DE PROTEÇÃO SECUNDÁRIA PARA COLETA DE RESÍDUOS COM ESTRUTURA METÁLICA E TRAMA DE MADEIRA FORRADA EM PAINEL COMPENSADO - 3 MONTAGENS POR OBRA. AF_03/2024</v>
          </cell>
          <cell r="D7836" t="str">
            <v>M</v>
          </cell>
          <cell r="E7836">
            <v>0</v>
          </cell>
          <cell r="F7836">
            <v>0</v>
          </cell>
        </row>
        <row r="7837">
          <cell r="B7837">
            <v>97007</v>
          </cell>
          <cell r="C7837" t="str">
            <v>PLATAFORMA DE PROTEÇÃO TERCIÁRIA PARA COLETA DE RESÍDUOS COM ESTRUTURA METÁLICA E FORRAÇÃO EM TÁBUA DE MADEIRA SERRADA - 1 MONTAGEM POR OBRA. AF_03/2024</v>
          </cell>
          <cell r="D7837" t="str">
            <v>M</v>
          </cell>
          <cell r="E7837">
            <v>0</v>
          </cell>
          <cell r="F7837">
            <v>0</v>
          </cell>
        </row>
        <row r="7838">
          <cell r="B7838">
            <v>97009</v>
          </cell>
          <cell r="C7838" t="str">
            <v>PLATAFORMA DE PROTEÇÃO TERCIÁRIA PARA COLETA DE RESÍDUOS COM ESTRUTURA METÁLICA E FORRAÇÃO EM TÁBUA DE MADEIRA SERRADA - 2 MONTAGENS POR OBRA. AF_03/2024</v>
          </cell>
          <cell r="D7838" t="str">
            <v>M</v>
          </cell>
          <cell r="E7838">
            <v>0</v>
          </cell>
          <cell r="F7838">
            <v>0</v>
          </cell>
        </row>
        <row r="7839">
          <cell r="B7839">
            <v>97006</v>
          </cell>
          <cell r="C7839" t="str">
            <v>PLATAFORMA DE PROTEÇÃO TERCIÁRIA PARA COLETA DE RESÍDUOS COM ESTRUTURA METÁLICA E TRAMA DE MADEIRA FORRADA EM PAINEL COMPENSADO - 1 MONTAGEM POR OBRA. AF_03/2024</v>
          </cell>
          <cell r="D7839" t="str">
            <v>M</v>
          </cell>
          <cell r="E7839">
            <v>0</v>
          </cell>
          <cell r="F7839">
            <v>0</v>
          </cell>
        </row>
        <row r="7840">
          <cell r="B7840">
            <v>97008</v>
          </cell>
          <cell r="C7840" t="str">
            <v>PLATAFORMA DE PROTEÇÃO TERCIÁRIA PARA COLETA DE RESÍDUOS COM ESTRUTURA METÁLICA E TRAMA DE MADEIRA FORRADA EM PAINEL COMPENSADO - 2 MONTAGENS POR OBRA. AF_03/2024</v>
          </cell>
          <cell r="D7840" t="str">
            <v>M</v>
          </cell>
          <cell r="E7840">
            <v>0</v>
          </cell>
          <cell r="F7840">
            <v>0</v>
          </cell>
        </row>
        <row r="7841">
          <cell r="B7841">
            <v>97048</v>
          </cell>
          <cell r="C7841" t="str">
            <v>PONTEIRAS DE PROTEÇÃO DE PONTAS E VERGALHÕES EXPOSTOS EM ALVENARIA ESTRUTURAL. AF_03/2024</v>
          </cell>
          <cell r="D7841" t="str">
            <v>M2</v>
          </cell>
          <cell r="E7841">
            <v>0.09</v>
          </cell>
          <cell r="F7841">
            <v>0.09</v>
          </cell>
        </row>
        <row r="7842">
          <cell r="B7842">
            <v>97047</v>
          </cell>
          <cell r="C7842" t="str">
            <v>PONTEIRAS DE PROTEÇÃO DE PONTAS E VERGALHÕES EXPOSTOS EM ESTRUTURAS DE CONCRETO ARMADO CONVENCIONAL. AF_03/2024</v>
          </cell>
          <cell r="D7842" t="str">
            <v>M2</v>
          </cell>
          <cell r="E7842">
            <v>0.13</v>
          </cell>
          <cell r="F7842">
            <v>0.13</v>
          </cell>
        </row>
        <row r="7843">
          <cell r="B7843">
            <v>97046</v>
          </cell>
          <cell r="C7843" t="str">
            <v>PONTEIRAS DE PROTEÇÃO DE PONTAS E VERGALHÕES EXPOSTOS EM FUNDAÇÕES. AF_03/2024</v>
          </cell>
          <cell r="D7843" t="str">
            <v>M2</v>
          </cell>
          <cell r="E7843">
            <v>0.34</v>
          </cell>
          <cell r="F7843">
            <v>0.34</v>
          </cell>
        </row>
        <row r="7844">
          <cell r="B7844">
            <v>104989</v>
          </cell>
          <cell r="C7844" t="str">
            <v>PROTEÇÃO DE ACESSO A CREMALHEIRA, COM CANCELA FIXADA EM LAJE - 1 MONTAGEM (EXCLUSO CANCELA). AF_03/2024</v>
          </cell>
          <cell r="D7844" t="str">
            <v>UN</v>
          </cell>
          <cell r="E7844">
            <v>40.78</v>
          </cell>
          <cell r="F7844">
            <v>43.06</v>
          </cell>
        </row>
        <row r="7845">
          <cell r="B7845">
            <v>97066</v>
          </cell>
          <cell r="C7845" t="str">
            <v>PROTEÇÃO DE PEDESTRES, INCLUSIVE MONTAGEM E DESMONTAGEM. AF_03/2024_PS</v>
          </cell>
          <cell r="D7845" t="str">
            <v>M2</v>
          </cell>
          <cell r="E7845">
            <v>303.42</v>
          </cell>
          <cell r="F7845">
            <v>314.7</v>
          </cell>
        </row>
        <row r="7846">
          <cell r="B7846">
            <v>104982</v>
          </cell>
          <cell r="C7846" t="str">
            <v>REDE DE PROTEÇÃO PISO A PISO (SISTEMA U). AF_03/2024</v>
          </cell>
          <cell r="D7846" t="str">
            <v>M</v>
          </cell>
          <cell r="E7846">
            <v>0</v>
          </cell>
          <cell r="F7846">
            <v>0</v>
          </cell>
        </row>
        <row r="7847">
          <cell r="B7847">
            <v>97060</v>
          </cell>
          <cell r="C7847" t="str">
            <v>REDE DE PROTEÇÃO TIPO SLQA INTERMEDIÁRIO PARA EDIFÍCIOS ACIMA DE 8 PAVIMENTOS. AF_03/2024</v>
          </cell>
          <cell r="D7847" t="str">
            <v>M</v>
          </cell>
          <cell r="E7847">
            <v>0</v>
          </cell>
          <cell r="F7847">
            <v>0</v>
          </cell>
        </row>
        <row r="7848">
          <cell r="B7848">
            <v>97059</v>
          </cell>
          <cell r="C7848" t="str">
            <v>REDE DE PROTEÇÃO TIPO SLQA INTERMEDIÁRIO PARA EDIFÍCIOS DE 5 A 8 PAVIMENTOS. AF_03/2024</v>
          </cell>
          <cell r="D7848" t="str">
            <v>M</v>
          </cell>
          <cell r="E7848">
            <v>0</v>
          </cell>
          <cell r="F7848">
            <v>0</v>
          </cell>
        </row>
        <row r="7849">
          <cell r="B7849">
            <v>97058</v>
          </cell>
          <cell r="C7849" t="str">
            <v>REDE DE PROTEÇÃO TIPO SLQA INTERMEDIÁRIO PARA EDIFÍCIOS DE ATÉ 4 PAVIMENTOS. AF_03/2024</v>
          </cell>
          <cell r="D7849" t="str">
            <v>M</v>
          </cell>
          <cell r="E7849">
            <v>0</v>
          </cell>
          <cell r="F7849">
            <v>0</v>
          </cell>
        </row>
        <row r="7850">
          <cell r="B7850">
            <v>97056</v>
          </cell>
          <cell r="C7850" t="str">
            <v>REDE DE PROTEÇÃO TIPO SLQA PESADO COM SUPORTES METÁLICOS TIPO FORCA PARA EDIFÍCIOS DE 5 A 8 PAVIMENTOS. AF_03/2024</v>
          </cell>
          <cell r="D7850" t="str">
            <v>M</v>
          </cell>
          <cell r="E7850">
            <v>0</v>
          </cell>
          <cell r="F7850">
            <v>0</v>
          </cell>
        </row>
        <row r="7851">
          <cell r="B7851">
            <v>97057</v>
          </cell>
          <cell r="C7851" t="str">
            <v>REDE DE PROTEÇÃO TIPO SLQA PESADO COM SUPORTES METÁLICOS TIPO FORCA PARA EDIFÍCIOS DE ACIMA DE 8 PAVIMENTOS. AF_03/2024</v>
          </cell>
          <cell r="D7851" t="str">
            <v>M</v>
          </cell>
          <cell r="E7851">
            <v>0</v>
          </cell>
          <cell r="F7851">
            <v>0</v>
          </cell>
        </row>
        <row r="7852">
          <cell r="B7852">
            <v>97055</v>
          </cell>
          <cell r="C7852" t="str">
            <v>REDE DE PROTEÇÃO TIPO SLQA PESADO COM SUPORTES METÁLICOS TIPO FORCA PARA EDIFÍCIOS DE ATÉ 4 PAVIMENTOS. AF_03/2024</v>
          </cell>
          <cell r="D7852" t="str">
            <v>M</v>
          </cell>
          <cell r="E7852">
            <v>0</v>
          </cell>
          <cell r="F7852">
            <v>0</v>
          </cell>
        </row>
        <row r="7853">
          <cell r="B7853">
            <v>102656</v>
          </cell>
          <cell r="C7853" t="str">
            <v>SINALIZAÇÃO COM FITA FIXADA EM CONE PLÁSTICO, INCLUINDO CONE. AF_03/2024</v>
          </cell>
          <cell r="D7853" t="str">
            <v>M</v>
          </cell>
          <cell r="E7853">
            <v>0</v>
          </cell>
          <cell r="F7853">
            <v>0</v>
          </cell>
        </row>
        <row r="7854">
          <cell r="B7854">
            <v>104983</v>
          </cell>
          <cell r="C7854" t="str">
            <v>SISTEMA DE PROTEÇÃO PARA PILARES DE PERIFERIA. AF_03/2024</v>
          </cell>
          <cell r="D7854" t="str">
            <v>UN</v>
          </cell>
          <cell r="E7854">
            <v>0</v>
          </cell>
          <cell r="F7854">
            <v>0</v>
          </cell>
        </row>
        <row r="7855">
          <cell r="B7855">
            <v>97050</v>
          </cell>
          <cell r="C7855" t="str">
            <v>TOTEN EM MADEIRA COM PLACA INDICATIVA POSICIONADA NO TERRENO. AF_03/2024</v>
          </cell>
          <cell r="D7855" t="str">
            <v>M2</v>
          </cell>
          <cell r="E7855">
            <v>0</v>
          </cell>
          <cell r="F7855">
            <v>0</v>
          </cell>
        </row>
        <row r="7856">
          <cell r="B7856">
            <v>95946</v>
          </cell>
          <cell r="C7856" t="str">
            <v>ARMAÇÃO DE ESCADA, DE UMA ESTRUTURA CONVENCIONAL DE CONCRETO ARMADO UTILIZANDO AÇO CA-50 DE 10,0 MM - MONTAGEM. AF_11/2020</v>
          </cell>
          <cell r="D7856" t="str">
            <v>KG</v>
          </cell>
          <cell r="E7856">
            <v>12.7</v>
          </cell>
          <cell r="F7856">
            <v>12.95</v>
          </cell>
        </row>
        <row r="7857">
          <cell r="B7857">
            <v>95947</v>
          </cell>
          <cell r="C7857" t="str">
            <v>ARMAÇÃO DE ESCADA, DE UMA ESTRUTURA CONVENCIONAL DE CONCRETO ARMADO UTILIZANDO AÇO CA-50 DE 12,5 MM - MONTAGEM. AF_11/2020</v>
          </cell>
          <cell r="D7857" t="str">
            <v>KG</v>
          </cell>
          <cell r="E7857">
            <v>9.7799999999999994</v>
          </cell>
          <cell r="F7857">
            <v>9.9</v>
          </cell>
        </row>
        <row r="7858">
          <cell r="B7858">
            <v>95948</v>
          </cell>
          <cell r="C7858" t="str">
            <v>ARMAÇÃO DE ESCADA, DE UMA ESTRUTURA CONVENCIONAL DE CONCRETO ARMADO UTILIZANDO AÇO CA-50 DE 16,0 MM - MONTAGEM. AF_11/2020</v>
          </cell>
          <cell r="D7858" t="str">
            <v>KG</v>
          </cell>
          <cell r="E7858">
            <v>8.65</v>
          </cell>
          <cell r="F7858">
            <v>8.67</v>
          </cell>
        </row>
        <row r="7859">
          <cell r="B7859">
            <v>95944</v>
          </cell>
          <cell r="C7859" t="str">
            <v>ARMAÇÃO DE ESCADA, DE UMA ESTRUTURA CONVENCIONAL DE CONCRETO ARMADO UTILIZANDO AÇO CA-50 DE 6,3 MM - MONTAGEM. AF_11/2020</v>
          </cell>
          <cell r="D7859" t="str">
            <v>KG</v>
          </cell>
          <cell r="E7859">
            <v>19.55</v>
          </cell>
          <cell r="F7859">
            <v>20.39</v>
          </cell>
        </row>
        <row r="7860">
          <cell r="B7860">
            <v>95945</v>
          </cell>
          <cell r="C7860" t="str">
            <v>ARMAÇÃO DE ESCADA, DE UMA ESTRUTURA CONVENCIONAL DE CONCRETO ARMADO UTILIZANDO AÇO CA-50 DE 8,0 MM - MONTAGEM. AF_11/2020</v>
          </cell>
          <cell r="D7860" t="str">
            <v>KG</v>
          </cell>
          <cell r="E7860">
            <v>15.88</v>
          </cell>
          <cell r="F7860">
            <v>16.37</v>
          </cell>
        </row>
        <row r="7861">
          <cell r="B7861">
            <v>95943</v>
          </cell>
          <cell r="C7861" t="str">
            <v>ARMAÇÃO DE ESCADA, DE UMA ESTRUTURA CONVENCIONAL DE CONCRETO ARMADO UTILIZANDO AÇO CA-60 DE 5,0 MM - MONTAGEM. AF_11/2020</v>
          </cell>
          <cell r="D7861" t="str">
            <v>KG</v>
          </cell>
          <cell r="E7861">
            <v>21.45</v>
          </cell>
          <cell r="F7861">
            <v>22.52</v>
          </cell>
        </row>
        <row r="7862">
          <cell r="B7862">
            <v>102077</v>
          </cell>
          <cell r="C7862" t="str">
            <v>ESCADA EM CONCRETO ARMADO MOLDADO IN LOCO, FCK 25 MPA, COM 1 LANCE E LAJE CASCATA, FÔRMA EM CHAPA DE MADEIRA COMPENSADA RESINADA. AF_11/2020</v>
          </cell>
          <cell r="D7862" t="str">
            <v>M3</v>
          </cell>
          <cell r="E7862">
            <v>4951.37</v>
          </cell>
          <cell r="F7862">
            <v>5117.8500000000004</v>
          </cell>
        </row>
        <row r="7863">
          <cell r="B7863">
            <v>102073</v>
          </cell>
          <cell r="C7863" t="str">
            <v>ESCADA EM CONCRETO ARMADO MOLDADO IN LOCO, FCK 25 MPA, COM 1 LANCE E LAJE PLANA, FÔRMA EM CHAPA DE MADEIRA COMPENSADA RESINADA. AF_11/2020</v>
          </cell>
          <cell r="D7863" t="str">
            <v>M3</v>
          </cell>
          <cell r="E7863">
            <v>3659.58</v>
          </cell>
          <cell r="F7863">
            <v>3771.2</v>
          </cell>
        </row>
        <row r="7864">
          <cell r="B7864">
            <v>102079</v>
          </cell>
          <cell r="C7864" t="str">
            <v>ESCADA EM CONCRETO ARMADO MOLDADO IN LOCO, FCK 25 MPA, COM 2 LANCES EM L E LAJE CASCATA, FÔRMA EM CHAPA DE MADEIRA COMPENSADA RESINADA. AF_11/2020</v>
          </cell>
          <cell r="D7864" t="str">
            <v>M3</v>
          </cell>
          <cell r="E7864">
            <v>4886.6899999999996</v>
          </cell>
          <cell r="F7864">
            <v>5043.55</v>
          </cell>
        </row>
        <row r="7865">
          <cell r="B7865">
            <v>102075</v>
          </cell>
          <cell r="C7865" t="str">
            <v>ESCADA EM CONCRETO ARMADO MOLDADO IN LOCO, FCK 25 MPA, COM 2 LANCES EM L E LAJE PLANA, FÔRMA EM CHAPA DE MADEIRA COMPENSADA RESINADA. AF_11/2020</v>
          </cell>
          <cell r="D7865" t="str">
            <v>M3</v>
          </cell>
          <cell r="E7865">
            <v>4541.5</v>
          </cell>
          <cell r="F7865">
            <v>4670.25</v>
          </cell>
        </row>
        <row r="7866">
          <cell r="B7866">
            <v>102078</v>
          </cell>
          <cell r="C7866" t="str">
            <v>ESCADA EM CONCRETO ARMADO MOLDADO IN LOCO, FCK 25 MPA, COM 2 LANCES EM U E LAJE CASCATA, FÔRMA EM CHAPA DE MADEIRA COMPENSADA RESINADA. AF_11/2020</v>
          </cell>
          <cell r="D7866" t="str">
            <v>M3</v>
          </cell>
          <cell r="E7866">
            <v>5104.6499999999996</v>
          </cell>
          <cell r="F7866">
            <v>5268.83</v>
          </cell>
        </row>
        <row r="7867">
          <cell r="B7867">
            <v>102074</v>
          </cell>
          <cell r="C7867" t="str">
            <v>ESCADA EM CONCRETO ARMADO MOLDADO IN LOCO, FCK 25 MPA, COM 2 LANCES EM U E LAJE PLANA, FÔRMA EM CHAPA DE MADEIRA COMPENSADA RESINADA. AF_11/2020</v>
          </cell>
          <cell r="D7867" t="str">
            <v>M3</v>
          </cell>
          <cell r="E7867">
            <v>4383.43</v>
          </cell>
          <cell r="F7867">
            <v>4507.62</v>
          </cell>
        </row>
        <row r="7868">
          <cell r="B7868">
            <v>102080</v>
          </cell>
          <cell r="C7868" t="str">
            <v>ESCADA EM CONCRETO ARMADO MOLDADO IN LOCO, FCK 25 MPA, COM 2 LANCES EM X E LAJE CASCATA, FÔRMA EM CHAPA DE MADEIRA COMPENSADA RESINADA. AF_11/2020</v>
          </cell>
          <cell r="D7868" t="str">
            <v>M3</v>
          </cell>
          <cell r="E7868">
            <v>4281.1000000000004</v>
          </cell>
          <cell r="F7868">
            <v>4406.3599999999997</v>
          </cell>
        </row>
        <row r="7869">
          <cell r="B7869">
            <v>102076</v>
          </cell>
          <cell r="C7869" t="str">
            <v>ESCADA EM CONCRETO ARMADO MOLDADO IN LOCO, FCK 25 MPA, COM 2 LANCES EM X E LAJE PLANA, FÔRMA EM CHAPA DE MADEIRA COMPENSADA RESINADA. AF_11/2020</v>
          </cell>
          <cell r="D7869" t="str">
            <v>M3</v>
          </cell>
          <cell r="E7869">
            <v>4680.34</v>
          </cell>
          <cell r="F7869">
            <v>4805.95</v>
          </cell>
        </row>
        <row r="7870">
          <cell r="B7870">
            <v>102084</v>
          </cell>
          <cell r="C7870" t="str">
            <v>ESCADA HELICOIDAL EM AÇO GALVANIZADO, DIAMETRO DE 1,2 M, DOTADA DE GUARDA-CORPO, FIXADA COM CHUMBADOR MECÂNICO. AF_11/2020</v>
          </cell>
          <cell r="D7870" t="str">
            <v>M</v>
          </cell>
          <cell r="E7870">
            <v>0</v>
          </cell>
          <cell r="F7870">
            <v>0</v>
          </cell>
        </row>
        <row r="7871">
          <cell r="B7871">
            <v>102082</v>
          </cell>
          <cell r="C7871" t="str">
            <v>ESCADA TIPO MARINHEIRO EM TUBO ACO GALVANIZADO 1 1/2", COM GUARDA-CORPO, PARA ALTURAS MAIORES QUE 3 M, FIXADA COM CHUMBADOR MECÂNICO. AF_11/2020</v>
          </cell>
          <cell r="D7871" t="str">
            <v>M</v>
          </cell>
          <cell r="E7871">
            <v>0</v>
          </cell>
          <cell r="F7871">
            <v>0</v>
          </cell>
        </row>
        <row r="7872">
          <cell r="B7872">
            <v>102081</v>
          </cell>
          <cell r="C7872" t="str">
            <v>ESCADA TIPO MARINHEIRO EM TUBO ACO GALVANIZADO 1 1/2", SEM GUARDA-CORPO, FIXADA COM CHUMBADOR MECÂNICO. AF_11/2020</v>
          </cell>
          <cell r="D7872" t="str">
            <v>M</v>
          </cell>
          <cell r="E7872">
            <v>0</v>
          </cell>
          <cell r="F7872">
            <v>0</v>
          </cell>
        </row>
        <row r="7873">
          <cell r="B7873">
            <v>102092</v>
          </cell>
          <cell r="C7873" t="str">
            <v>ESCADA TIPO MARINHEIRO EM TUBO AÇO GALVANIZADO 1 1/2", COM GUARDA-CORPO, PARA ALTURAS DE ATÉ 3 M, FIXADA COM CHUMBADOR MECÂNICO. AF_11/2020</v>
          </cell>
          <cell r="D7873" t="str">
            <v>M</v>
          </cell>
          <cell r="E7873">
            <v>0</v>
          </cell>
          <cell r="F7873">
            <v>0</v>
          </cell>
        </row>
        <row r="7874">
          <cell r="B7874">
            <v>102089</v>
          </cell>
          <cell r="C7874" t="str">
            <v>FABRICAÇÃO DE FÔRMA PARA ESCADA DUPLA COM 2 LANCES EM "X" E LAJE CASCATA, EM CHAPA DE MADEIRA COMPENSADA PLASTIFICADA, E=18 MM. AF_11/2020</v>
          </cell>
          <cell r="D7874" t="str">
            <v>M2</v>
          </cell>
          <cell r="E7874">
            <v>182.72</v>
          </cell>
          <cell r="F7874">
            <v>185.57</v>
          </cell>
        </row>
        <row r="7875">
          <cell r="B7875">
            <v>102090</v>
          </cell>
          <cell r="C7875" t="str">
            <v>FABRICAÇÃO DE FÔRMA PARA ESCADA DUPLA COM 2 LANCES EM "X" E LAJE CASCATA, EM CHAPA DE MADEIRA COMPENSADA RESINADA, E= 17 MM. AF_11/2020</v>
          </cell>
          <cell r="D7875" t="str">
            <v>M2</v>
          </cell>
          <cell r="E7875">
            <v>139.18</v>
          </cell>
          <cell r="F7875">
            <v>142.03</v>
          </cell>
        </row>
        <row r="7876">
          <cell r="B7876">
            <v>102086</v>
          </cell>
          <cell r="C7876" t="str">
            <v>FABRICAÇÃO DE FÔRMA PARA ESCADA DUPLA COM 2 LANCES EM "X" E LAJE PLANA, EM CHAPA DE MADEIRA COMPENSADA PLASTIFICADA, E=18 MM. AF_11/2020</v>
          </cell>
          <cell r="D7876" t="str">
            <v>M2</v>
          </cell>
          <cell r="E7876">
            <v>205.23</v>
          </cell>
          <cell r="F7876">
            <v>207.86</v>
          </cell>
        </row>
        <row r="7877">
          <cell r="B7877">
            <v>102087</v>
          </cell>
          <cell r="C7877" t="str">
            <v>FABRICAÇÃO DE FÔRMA PARA ESCADA DUPLA COM 2 LANCES EM "X" E LAJE PLANA, EM CHAPA DE MADEIRA COMPENSADA RESINADA, E= 17 MM. AF_11/2020</v>
          </cell>
          <cell r="D7877" t="str">
            <v>M2</v>
          </cell>
          <cell r="E7877">
            <v>166.85</v>
          </cell>
          <cell r="F7877">
            <v>169.48</v>
          </cell>
        </row>
        <row r="7878">
          <cell r="B7878">
            <v>102091</v>
          </cell>
          <cell r="C7878" t="str">
            <v>FABRICAÇÃO DE FÔRMA PARA ESCADA DUPLA COM 2 LANCES EM X E LAJE CASCATA, EM MADEIRA SERRADA, E=25 MM. AF_11/2020</v>
          </cell>
          <cell r="D7878" t="str">
            <v>M2</v>
          </cell>
          <cell r="E7878">
            <v>279.36</v>
          </cell>
          <cell r="F7878">
            <v>282.22000000000003</v>
          </cell>
        </row>
        <row r="7879">
          <cell r="B7879">
            <v>102088</v>
          </cell>
          <cell r="C7879" t="str">
            <v>FABRICAÇÃO DE FÔRMA PARA ESCADA DUPLA COM 2 LANCES EM X E LAJE PLANA, EM MADEIRA SERRADA, E=25 MM. AF_11/2020</v>
          </cell>
          <cell r="D7879" t="str">
            <v>M2</v>
          </cell>
          <cell r="E7879">
            <v>242.06</v>
          </cell>
          <cell r="F7879">
            <v>244.81</v>
          </cell>
        </row>
        <row r="7880">
          <cell r="B7880">
            <v>101997</v>
          </cell>
          <cell r="C7880" t="str">
            <v>FABRICAÇÃO DE FÔRMA PARA ESCADAS, COM 1 LANCE E LAJE CASCATA, EM CHAPA DE MADEIRA COMPENSADA PLASTIFICADA, E=18 MM. AF_11/2020</v>
          </cell>
          <cell r="D7880" t="str">
            <v>M2</v>
          </cell>
          <cell r="E7880">
            <v>191.73</v>
          </cell>
          <cell r="F7880">
            <v>194.84</v>
          </cell>
        </row>
        <row r="7881">
          <cell r="B7881">
            <v>101998</v>
          </cell>
          <cell r="C7881" t="str">
            <v>FABRICAÇÃO DE FÔRMA PARA ESCADAS, COM 1 LANCE E LAJE CASCATA, EM CHAPA DE MADEIRA COMPENSADA RESINADA, E= 17 MM. AF_11/2020</v>
          </cell>
          <cell r="D7881" t="str">
            <v>M2</v>
          </cell>
          <cell r="E7881">
            <v>145.72</v>
          </cell>
          <cell r="F7881">
            <v>148.83000000000001</v>
          </cell>
        </row>
        <row r="7882">
          <cell r="B7882">
            <v>101999</v>
          </cell>
          <cell r="C7882" t="str">
            <v>FABRICAÇÃO DE FÔRMA PARA ESCADAS, COM 1 LANCE E LAJE CASCATA, EM MADEIRA SERRADA, E=25 MM. AF_11/2020</v>
          </cell>
          <cell r="D7882" t="str">
            <v>M2</v>
          </cell>
          <cell r="E7882">
            <v>330.07</v>
          </cell>
          <cell r="F7882">
            <v>333.03</v>
          </cell>
        </row>
        <row r="7883">
          <cell r="B7883">
            <v>101994</v>
          </cell>
          <cell r="C7883" t="str">
            <v>FABRICAÇÃO DE FÔRMA PARA ESCADAS, COM 1 LANCE E LAJE PLANA, EM CHAPA DE MADEIRA COMPENSADA PLASTIFICADA, E=18 MM. AF_11/2020</v>
          </cell>
          <cell r="D7883" t="str">
            <v>M2</v>
          </cell>
          <cell r="E7883">
            <v>213.4</v>
          </cell>
          <cell r="F7883">
            <v>216.02</v>
          </cell>
        </row>
        <row r="7884">
          <cell r="B7884">
            <v>101995</v>
          </cell>
          <cell r="C7884" t="str">
            <v>FABRICAÇÃO DE FÔRMA PARA ESCADAS, COM 1 LANCE E LAJE PLANA, EM CHAPA DE MADEIRA COMPENSADA RESINADA, E= 17 MM. AF_11/2020</v>
          </cell>
          <cell r="D7884" t="str">
            <v>M2</v>
          </cell>
          <cell r="E7884">
            <v>172.36</v>
          </cell>
          <cell r="F7884">
            <v>174.98</v>
          </cell>
        </row>
        <row r="7885">
          <cell r="B7885">
            <v>101996</v>
          </cell>
          <cell r="C7885" t="str">
            <v>FABRICAÇÃO DE FÔRMA PARA ESCADAS, COM 1 LANCE E LAJE PLANA, EM MADEIRA SERRADA, E=25 MM. AF_11/2020</v>
          </cell>
          <cell r="D7885" t="str">
            <v>M2</v>
          </cell>
          <cell r="E7885">
            <v>260</v>
          </cell>
          <cell r="F7885">
            <v>262.75</v>
          </cell>
        </row>
        <row r="7886">
          <cell r="B7886">
            <v>101991</v>
          </cell>
          <cell r="C7886" t="str">
            <v>FABRICAÇÃO DE FÔRMA PARA ESCADAS, COM 2 LANCES EM "L" E LAJE CASCATA, EM CHAPA DE MADEIRA COMPENSADA PLASTIFICADA, E=18 MM. AF_11/2020</v>
          </cell>
          <cell r="D7886" t="str">
            <v>M2</v>
          </cell>
          <cell r="E7886">
            <v>193.1</v>
          </cell>
          <cell r="F7886">
            <v>196.25</v>
          </cell>
        </row>
        <row r="7887">
          <cell r="B7887">
            <v>101992</v>
          </cell>
          <cell r="C7887" t="str">
            <v>FABRICAÇÃO DE FÔRMA PARA ESCADAS, COM 2 LANCES EM "L" E LAJE CASCATA, EM CHAPA DE MADEIRA COMPENSADA RESINADA, E= 17 MM. AF_11/2020</v>
          </cell>
          <cell r="D7887" t="str">
            <v>M2</v>
          </cell>
          <cell r="E7887">
            <v>148.11000000000001</v>
          </cell>
          <cell r="F7887">
            <v>151.26</v>
          </cell>
        </row>
        <row r="7888">
          <cell r="B7888">
            <v>101993</v>
          </cell>
          <cell r="C7888" t="str">
            <v>FABRICAÇÃO DE FÔRMA PARA ESCADAS, COM 2 LANCES EM "L" E LAJE CASCATA, EM MADEIRA SERRADA, E=25 MM. AF_11/2020</v>
          </cell>
          <cell r="D7888" t="str">
            <v>M2</v>
          </cell>
          <cell r="E7888">
            <v>308.13</v>
          </cell>
          <cell r="F7888">
            <v>311.01</v>
          </cell>
        </row>
        <row r="7889">
          <cell r="B7889">
            <v>101988</v>
          </cell>
          <cell r="C7889" t="str">
            <v>FABRICAÇÃO DE FÔRMA PARA ESCADAS, COM 2 LANCES EM "L" E LAJE PLANA, EM CHAPA DE MADEIRA COMPENSADA PLASTIFICADA, E=18 MM. AF_11/2020</v>
          </cell>
          <cell r="D7889" t="str">
            <v>M2</v>
          </cell>
          <cell r="E7889">
            <v>202</v>
          </cell>
          <cell r="F7889">
            <v>204.82</v>
          </cell>
        </row>
        <row r="7890">
          <cell r="B7890">
            <v>101989</v>
          </cell>
          <cell r="C7890" t="str">
            <v>FABRICAÇÃO DE FÔRMA PARA ESCADAS, COM 2 LANCES EM "L" E LAJE PLANA, EM CHAPA DE MADEIRA COMPENSADA RESINADA, E= 17 MM. AF_11/2020</v>
          </cell>
          <cell r="D7890" t="str">
            <v>M2</v>
          </cell>
          <cell r="E7890">
            <v>165.44</v>
          </cell>
          <cell r="F7890">
            <v>168.26</v>
          </cell>
        </row>
        <row r="7891">
          <cell r="B7891">
            <v>101990</v>
          </cell>
          <cell r="C7891" t="str">
            <v>FABRICAÇÃO DE FÔRMA PARA ESCADAS, COM 2 LANCES EM "L" E LAJE PLANA, EM MADEIRA SERRADA, E=25 MM. AF_11/2020</v>
          </cell>
          <cell r="D7891" t="str">
            <v>M2</v>
          </cell>
          <cell r="E7891">
            <v>241.81</v>
          </cell>
          <cell r="F7891">
            <v>244.58</v>
          </cell>
        </row>
        <row r="7892">
          <cell r="B7892">
            <v>101985</v>
          </cell>
          <cell r="C7892" t="str">
            <v>FABRICAÇÃO DE FÔRMA PARA ESCADAS, COM 2 LANCES EM "U" E LAJE CASCATA, EM CHAPA DE MADEIRA COMPENSADA PLASTIFICADA, E=18 MM. AF_11/2020</v>
          </cell>
          <cell r="D7892" t="str">
            <v>M2</v>
          </cell>
          <cell r="E7892">
            <v>192.22</v>
          </cell>
          <cell r="F7892">
            <v>194.97</v>
          </cell>
        </row>
        <row r="7893">
          <cell r="B7893">
            <v>101986</v>
          </cell>
          <cell r="C7893" t="str">
            <v>FABRICAÇÃO DE FÔRMA PARA ESCADAS, COM 2 LANCES EM "U" E LAJE CASCATA, EM CHAPA DE MADEIRA COMPENSADA RESINADA, E= 17 MM. AF_11/2020</v>
          </cell>
          <cell r="D7893" t="str">
            <v>M2</v>
          </cell>
          <cell r="E7893">
            <v>145.16</v>
          </cell>
          <cell r="F7893">
            <v>147.91</v>
          </cell>
        </row>
        <row r="7894">
          <cell r="B7894">
            <v>101987</v>
          </cell>
          <cell r="C7894" t="str">
            <v>FABRICAÇÃO DE FÔRMA PARA ESCADAS, COM 2 LANCES EM "U" E LAJE CASCATA, EM MADEIRA SERRADA, E=25 MM. AF_11/2020</v>
          </cell>
          <cell r="D7894" t="str">
            <v>M2</v>
          </cell>
          <cell r="E7894">
            <v>262.68</v>
          </cell>
          <cell r="F7894">
            <v>265.37</v>
          </cell>
        </row>
        <row r="7895">
          <cell r="B7895">
            <v>101969</v>
          </cell>
          <cell r="C7895" t="str">
            <v>FABRICAÇÃO DE FÔRMA PARA ESCADAS, COM 2 LANCES EM "U" E LAJE PLANA, EM CHAPA DE MADEIRA COMPENSADA PLASTIFICADA, E=18 MM. AF_11/2020</v>
          </cell>
          <cell r="D7895" t="str">
            <v>M2</v>
          </cell>
          <cell r="E7895">
            <v>194.01</v>
          </cell>
          <cell r="F7895">
            <v>196.36</v>
          </cell>
        </row>
        <row r="7896">
          <cell r="B7896">
            <v>101971</v>
          </cell>
          <cell r="C7896" t="str">
            <v>FABRICAÇÃO DE FÔRMA PARA ESCADAS, COM 2 LANCES EM "U" E LAJE PLANA, EM CHAPA DE MADEIRA COMPENSADA RESINADA, E= 17 MM. AF_11/2020</v>
          </cell>
          <cell r="D7896" t="str">
            <v>M2</v>
          </cell>
          <cell r="E7896">
            <v>156.99</v>
          </cell>
          <cell r="F7896">
            <v>159.34</v>
          </cell>
        </row>
        <row r="7897">
          <cell r="B7897">
            <v>101973</v>
          </cell>
          <cell r="C7897" t="str">
            <v>FABRICAÇÃO DE FÔRMA PARA ESCADAS, COM 2 LANCES EM "U" E LAJE PLANA, EM MADEIRA SERRADA, E=25 MM. AF_11/2020</v>
          </cell>
          <cell r="D7897" t="str">
            <v>M2</v>
          </cell>
          <cell r="E7897">
            <v>224.87</v>
          </cell>
          <cell r="F7897">
            <v>227.42</v>
          </cell>
        </row>
        <row r="7898">
          <cell r="B7898">
            <v>102072</v>
          </cell>
          <cell r="C7898" t="str">
            <v>MONTAGEM E DESMONTAGEM DE FÔRMA PARA ESCADA DUPLA COM 2 LANCES EM "X" E LAJE CASCATA, EM CHAPA DE MADEIRA COMPENSADA PLASTIFICADA, 10 UTILIZAÇÕES. AF_11/2020</v>
          </cell>
          <cell r="D7898" t="str">
            <v>M2</v>
          </cell>
          <cell r="E7898">
            <v>179.64</v>
          </cell>
          <cell r="F7898">
            <v>186.75</v>
          </cell>
        </row>
        <row r="7899">
          <cell r="B7899">
            <v>102070</v>
          </cell>
          <cell r="C7899" t="str">
            <v>MONTAGEM E DESMONTAGEM DE FÔRMA PARA ESCADA DUPLA COM 2 LANCES EM "X" E LAJE CASCATA, EM CHAPA DE MADEIRA COMPENSADA PLASTIFICADA, 6 UTILIZAÇÕES. AF_11/2020</v>
          </cell>
          <cell r="D7899" t="str">
            <v>M2</v>
          </cell>
          <cell r="E7899">
            <v>209.09</v>
          </cell>
          <cell r="F7899">
            <v>217.37</v>
          </cell>
        </row>
        <row r="7900">
          <cell r="B7900">
            <v>102071</v>
          </cell>
          <cell r="C7900" t="str">
            <v>MONTAGEM E DESMONTAGEM DE FÔRMA PARA ESCADA DUPLA COM 2 LANCES EM "X" E LAJE CASCATA, EM CHAPA DE MADEIRA COMPENSADA PLASTIFICADA, 8 UTILIZAÇÕES. AF_11/2020</v>
          </cell>
          <cell r="D7900" t="str">
            <v>M2</v>
          </cell>
          <cell r="E7900">
            <v>184.67</v>
          </cell>
          <cell r="F7900">
            <v>192.27</v>
          </cell>
        </row>
        <row r="7901">
          <cell r="B7901">
            <v>102068</v>
          </cell>
          <cell r="C7901" t="str">
            <v>MONTAGEM E DESMONTAGEM DE FÔRMA PARA ESCADA DUPLA COM 2 LANCES EM "X" E LAJE CASCATA, EM CHAPA DE MADEIRA COMPENSADA RESINADA, 2 UTILIZAÇÕES. AF_11/2020</v>
          </cell>
          <cell r="D7901" t="str">
            <v>M2</v>
          </cell>
          <cell r="E7901">
            <v>259.60000000000002</v>
          </cell>
          <cell r="F7901">
            <v>271.88</v>
          </cell>
        </row>
        <row r="7902">
          <cell r="B7902">
            <v>102069</v>
          </cell>
          <cell r="C7902" t="str">
            <v>MONTAGEM E DESMONTAGEM DE FÔRMA PARA ESCADA DUPLA COM 2 LANCES EM "X" E LAJE CASCATA, EM CHAPA DE MADEIRA COMPENSADA RESINADA, 4 UTILIZAÇÕES. AF_11/2020</v>
          </cell>
          <cell r="D7902" t="str">
            <v>M2</v>
          </cell>
          <cell r="E7902">
            <v>242.09</v>
          </cell>
          <cell r="F7902">
            <v>252.12</v>
          </cell>
        </row>
        <row r="7903">
          <cell r="B7903">
            <v>102066</v>
          </cell>
          <cell r="C7903" t="str">
            <v>MONTAGEM E DESMONTAGEM DE FÔRMA PARA ESCADA DUPLA COM 2 LANCES EM "X" E LAJE CASCATA, EM MADEIRA SERRADA, 1 UTILIZAÇÃO. AF_11/2020</v>
          </cell>
          <cell r="D7903" t="str">
            <v>M2</v>
          </cell>
          <cell r="E7903">
            <v>501.86</v>
          </cell>
          <cell r="F7903">
            <v>519.63</v>
          </cell>
        </row>
        <row r="7904">
          <cell r="B7904">
            <v>102067</v>
          </cell>
          <cell r="C7904" t="str">
            <v>MONTAGEM E DESMONTAGEM DE FÔRMA PARA ESCADA DUPLA COM 2 LANCES EM "X" E LAJE CASCATA, EM MADEIRA SERRADA, 2 UTILIZAÇÕES. AF_11/2020</v>
          </cell>
          <cell r="D7904" t="str">
            <v>M2</v>
          </cell>
          <cell r="E7904">
            <v>431.55</v>
          </cell>
          <cell r="F7904">
            <v>445.69</v>
          </cell>
        </row>
        <row r="7905">
          <cell r="B7905">
            <v>102065</v>
          </cell>
          <cell r="C7905" t="str">
            <v>MONTAGEM E DESMONTAGEM DE FÔRMA PARA ESCADA DUPLA COM 2 LANCES EM "X" E LAJE PLANA, EM CHAPA DE MADEIRA COMPENSADA PLASTIFICADA, 10 UTILIZAÇÕES. AF_11/2020</v>
          </cell>
          <cell r="D7905" t="str">
            <v>M2</v>
          </cell>
          <cell r="E7905">
            <v>189.18</v>
          </cell>
          <cell r="F7905">
            <v>196.25</v>
          </cell>
        </row>
        <row r="7906">
          <cell r="B7906">
            <v>102063</v>
          </cell>
          <cell r="C7906" t="str">
            <v>MONTAGEM E DESMONTAGEM DE FÔRMA PARA ESCADA DUPLA COM 2 LANCES EM "X" E LAJE PLANA, EM CHAPA DE MADEIRA COMPENSADA PLASTIFICADA, 6 UTILIZAÇÕES. AF_11/2020</v>
          </cell>
          <cell r="D7906" t="str">
            <v>M2</v>
          </cell>
          <cell r="E7906">
            <v>230.99</v>
          </cell>
          <cell r="F7906">
            <v>239.1</v>
          </cell>
        </row>
        <row r="7907">
          <cell r="B7907">
            <v>102064</v>
          </cell>
          <cell r="C7907" t="str">
            <v>MONTAGEM E DESMONTAGEM DE FÔRMA PARA ESCADA DUPLA COM 2 LANCES EM "X" E LAJE PLANA, EM CHAPA DE MADEIRA COMPENSADA PLASTIFICADA, 8 UTILIZAÇÕES. AF_11/2020</v>
          </cell>
          <cell r="D7907" t="str">
            <v>M2</v>
          </cell>
          <cell r="E7907">
            <v>204.09</v>
          </cell>
          <cell r="F7907">
            <v>211.54</v>
          </cell>
        </row>
        <row r="7908">
          <cell r="B7908">
            <v>102061</v>
          </cell>
          <cell r="C7908" t="str">
            <v>MONTAGEM E DESMONTAGEM DE FÔRMA PARA ESCADA DUPLA COM 2 LANCES EM "X" E LAJE PLANA, EM CHAPA DE MADEIRA COMPENSADA RESINADA, 2 UTILIZAÇÕES. AF_11/2020</v>
          </cell>
          <cell r="D7908" t="str">
            <v>M2</v>
          </cell>
          <cell r="E7908">
            <v>290.76</v>
          </cell>
          <cell r="F7908">
            <v>302.79000000000002</v>
          </cell>
        </row>
        <row r="7909">
          <cell r="B7909">
            <v>102062</v>
          </cell>
          <cell r="C7909" t="str">
            <v>MONTAGEM E DESMONTAGEM DE FÔRMA PARA ESCADA DUPLA COM 2 LANCES EM "X" E LAJE PLANA, EM CHAPA DE MADEIRA COMPENSADA RESINADA, 4 UTILIZAÇÕES. AF_11/2020</v>
          </cell>
          <cell r="D7909" t="str">
            <v>M2</v>
          </cell>
          <cell r="E7909">
            <v>273.99</v>
          </cell>
          <cell r="F7909">
            <v>283.72000000000003</v>
          </cell>
        </row>
        <row r="7910">
          <cell r="B7910">
            <v>102059</v>
          </cell>
          <cell r="C7910" t="str">
            <v>MONTAGEM E DESMONTAGEM DE FÔRMA PARA ESCADA DUPLA COM 2 LANCES EM "X" E LAJE PLANA, EM MADEIRA SERRADA, 1 UTILIZAÇÃO. AF_11/2020</v>
          </cell>
          <cell r="D7910" t="str">
            <v>M2</v>
          </cell>
          <cell r="E7910">
            <v>483.17</v>
          </cell>
          <cell r="F7910">
            <v>501.26</v>
          </cell>
        </row>
        <row r="7911">
          <cell r="B7911">
            <v>102060</v>
          </cell>
          <cell r="C7911" t="str">
            <v>MONTAGEM E DESMONTAGEM DE FÔRMA PARA ESCADA DUPLA COM 2 LANCES EM "X" E LAJE PLANA, EM MADEIRA SERRADA, 2 UTILIZAÇÕES. AF_11/2020</v>
          </cell>
          <cell r="D7911" t="str">
            <v>M2</v>
          </cell>
          <cell r="E7911">
            <v>407.55</v>
          </cell>
          <cell r="F7911">
            <v>421.91</v>
          </cell>
        </row>
        <row r="7912">
          <cell r="B7912">
            <v>102052</v>
          </cell>
          <cell r="C7912" t="str">
            <v>MONTAGEM E DESMONTAGEM DE FÔRMA PARA ESCADAS, COM 1 LANCE E LAJE CASCATA, EM CHAPA DE MADEIRA COMPENSADA PLASTIFICADA, 10 UTILIZAÇÕES. AF_11/2020</v>
          </cell>
          <cell r="D7912" t="str">
            <v>M2</v>
          </cell>
          <cell r="E7912">
            <v>177.59</v>
          </cell>
          <cell r="F7912">
            <v>186.05</v>
          </cell>
        </row>
        <row r="7913">
          <cell r="B7913">
            <v>102050</v>
          </cell>
          <cell r="C7913" t="str">
            <v>MONTAGEM E DESMONTAGEM DE FÔRMA PARA ESCADAS, COM 1 LANCE E LAJE CASCATA, EM CHAPA DE MADEIRA COMPENSADA PLASTIFICADA, 6 UTILIZAÇÕES. AF_11/2020</v>
          </cell>
          <cell r="D7913" t="str">
            <v>M2</v>
          </cell>
          <cell r="E7913">
            <v>218.44</v>
          </cell>
          <cell r="F7913">
            <v>228.13</v>
          </cell>
        </row>
        <row r="7914">
          <cell r="B7914">
            <v>102051</v>
          </cell>
          <cell r="C7914" t="str">
            <v>MONTAGEM E DESMONTAGEM DE FÔRMA PARA ESCADAS, COM 1 LANCE E LAJE CASCATA, EM CHAPA DE MADEIRA COMPENSADA PLASTIFICADA, 8 UTILIZAÇÕES. AF_11/2020</v>
          </cell>
          <cell r="D7914" t="str">
            <v>M2</v>
          </cell>
          <cell r="E7914">
            <v>192.19</v>
          </cell>
          <cell r="F7914">
            <v>201.1</v>
          </cell>
        </row>
        <row r="7915">
          <cell r="B7915">
            <v>102048</v>
          </cell>
          <cell r="C7915" t="str">
            <v>MONTAGEM E DESMONTAGEM DE FÔRMA PARA ESCADAS, COM 1 LANCE E LAJE CASCATA, EM CHAPA DE MADEIRA COMPENSADA RESINADA, 2 UTILIZAÇÕES. AF_11/2020</v>
          </cell>
          <cell r="D7915" t="str">
            <v>M2</v>
          </cell>
          <cell r="E7915">
            <v>279.69</v>
          </cell>
          <cell r="F7915">
            <v>294.07</v>
          </cell>
        </row>
        <row r="7916">
          <cell r="B7916">
            <v>102049</v>
          </cell>
          <cell r="C7916" t="str">
            <v>MONTAGEM E DESMONTAGEM DE FÔRMA PARA ESCADAS, COM 1 LANCE E LAJE CASCATA, EM CHAPA DE MADEIRA COMPENSADA RESINADA, 4 UTILIZAÇÕES. AF_11/2020</v>
          </cell>
          <cell r="D7916" t="str">
            <v>M2</v>
          </cell>
          <cell r="E7916">
            <v>253.03</v>
          </cell>
          <cell r="F7916">
            <v>264.68</v>
          </cell>
        </row>
        <row r="7917">
          <cell r="B7917">
            <v>102046</v>
          </cell>
          <cell r="C7917" t="str">
            <v>MONTAGEM E DESMONTAGEM DE FÔRMA PARA ESCADAS, COM 1 LANCE E LAJE CASCATA, EM MADEIRA SERRADA, 1 UTILIZAÇÃO. AF_11/2020</v>
          </cell>
          <cell r="D7917" t="str">
            <v>M2</v>
          </cell>
          <cell r="E7917">
            <v>562.83000000000004</v>
          </cell>
          <cell r="F7917">
            <v>582.36</v>
          </cell>
        </row>
        <row r="7918">
          <cell r="B7918">
            <v>102047</v>
          </cell>
          <cell r="C7918" t="str">
            <v>MONTAGEM E DESMONTAGEM DE FÔRMA PARA ESCADAS, COM 1 LANCE E LAJE CASCATA, EM MADEIRA SERRADA, 2 UTILIZAÇÕES. AF_11/2020</v>
          </cell>
          <cell r="D7918" t="str">
            <v>M2</v>
          </cell>
          <cell r="E7918">
            <v>481.57</v>
          </cell>
          <cell r="F7918">
            <v>497.03</v>
          </cell>
        </row>
        <row r="7919">
          <cell r="B7919">
            <v>102045</v>
          </cell>
          <cell r="C7919" t="str">
            <v>MONTAGEM E DESMONTAGEM DE FÔRMA PARA ESCADAS, COM 1 LANCE E LAJE PLANA, EM CHAPA DE MADEIRA COMPENSADA PLASTIFICADA, 10 UTILIZAÇÕES. AF_11/2020</v>
          </cell>
          <cell r="D7919" t="str">
            <v>M2</v>
          </cell>
          <cell r="E7919">
            <v>199.21</v>
          </cell>
          <cell r="F7919">
            <v>207.43</v>
          </cell>
        </row>
        <row r="7920">
          <cell r="B7920">
            <v>102043</v>
          </cell>
          <cell r="C7920" t="str">
            <v>MONTAGEM E DESMONTAGEM DE FÔRMA PARA ESCADAS, COM 1 LANCE E LAJE PLANA, EM CHAPA DE MADEIRA COMPENSADA PLASTIFICADA, 6 UTILIZAÇÕES. AF_11/2020</v>
          </cell>
          <cell r="D7920" t="str">
            <v>M2</v>
          </cell>
          <cell r="E7920">
            <v>241.6</v>
          </cell>
          <cell r="F7920">
            <v>250.95</v>
          </cell>
        </row>
        <row r="7921">
          <cell r="B7921">
            <v>102044</v>
          </cell>
          <cell r="C7921" t="str">
            <v>MONTAGEM E DESMONTAGEM DE FÔRMA PARA ESCADAS, COM 1 LANCE E LAJE PLANA, EM CHAPA DE MADEIRA COMPENSADA PLASTIFICADA, 8 UTILIZAÇÕES. AF_11/2020</v>
          </cell>
          <cell r="D7921" t="str">
            <v>M2</v>
          </cell>
          <cell r="E7921">
            <v>215.1</v>
          </cell>
          <cell r="F7921">
            <v>223.75</v>
          </cell>
        </row>
        <row r="7922">
          <cell r="B7922">
            <v>102041</v>
          </cell>
          <cell r="C7922" t="str">
            <v>MONTAGEM E DESMONTAGEM DE FÔRMA PARA ESCADAS, COM 1 LANCE E LAJE PLANA, EM CHAPA DE MADEIRA COMPENSADA RESINADA, 2 UTILIZAÇÕES. AF_11/2020</v>
          </cell>
          <cell r="D7922" t="str">
            <v>M2</v>
          </cell>
          <cell r="E7922">
            <v>310.79000000000002</v>
          </cell>
          <cell r="F7922">
            <v>324.64999999999998</v>
          </cell>
        </row>
        <row r="7923">
          <cell r="B7923">
            <v>102042</v>
          </cell>
          <cell r="C7923" t="str">
            <v>MONTAGEM E DESMONTAGEM DE FÔRMA PARA ESCADAS, COM 1 LANCE E LAJE PLANA, EM CHAPA DE MADEIRA COMPENSADA RESINADA, 4 UTILIZAÇÕES. AF_11/2020</v>
          </cell>
          <cell r="D7923" t="str">
            <v>M2</v>
          </cell>
          <cell r="E7923">
            <v>285.77</v>
          </cell>
          <cell r="F7923">
            <v>296.86</v>
          </cell>
        </row>
        <row r="7924">
          <cell r="B7924">
            <v>102039</v>
          </cell>
          <cell r="C7924" t="str">
            <v>MONTAGEM E DESMONTAGEM DE FÔRMA PARA ESCADAS, COM 1 LANCE E LAJE PLANA, EM MADEIRA SERRADA, 1 UTILIZAÇÃO. AF_11/2020</v>
          </cell>
          <cell r="D7924" t="str">
            <v>M2</v>
          </cell>
          <cell r="E7924">
            <v>517.29999999999995</v>
          </cell>
          <cell r="F7924">
            <v>537.16</v>
          </cell>
        </row>
        <row r="7925">
          <cell r="B7925">
            <v>102040</v>
          </cell>
          <cell r="C7925" t="str">
            <v>MONTAGEM E DESMONTAGEM DE FÔRMA PARA ESCADAS, COM 1 LANCE E LAJE PLANA, EM MADEIRA SERRADA, 2 UTILIZAÇÕES. AF_11/2020</v>
          </cell>
          <cell r="D7925" t="str">
            <v>M2</v>
          </cell>
          <cell r="E7925">
            <v>432.46</v>
          </cell>
          <cell r="F7925">
            <v>448.13</v>
          </cell>
        </row>
        <row r="7926">
          <cell r="B7926">
            <v>102038</v>
          </cell>
          <cell r="C7926" t="str">
            <v>MONTAGEM E DESMONTAGEM DE FÔRMA PARA ESCADAS, COM 2 LANCES EM "L" E LAJE CASCATA, EM CHAPA DE MADEIRA COMPENSADA PLASTIFICADA, 10 UTILIZAÇÕES. AF_11/2020</v>
          </cell>
          <cell r="D7926" t="str">
            <v>M2</v>
          </cell>
          <cell r="E7926">
            <v>188.7</v>
          </cell>
          <cell r="F7926">
            <v>197.21</v>
          </cell>
        </row>
        <row r="7927">
          <cell r="B7927">
            <v>102036</v>
          </cell>
          <cell r="C7927" t="str">
            <v>MONTAGEM E DESMONTAGEM DE FÔRMA PARA ESCADAS, COM 2 LANCES EM "L" E LAJE CASCATA, EM CHAPA DE MADEIRA COMPENSADA PLASTIFICADA, 6 UTILIZAÇÕES. AF_11/2020</v>
          </cell>
          <cell r="D7927" t="str">
            <v>M2</v>
          </cell>
          <cell r="E7927">
            <v>229.78</v>
          </cell>
          <cell r="F7927">
            <v>239.53</v>
          </cell>
        </row>
        <row r="7928">
          <cell r="B7928">
            <v>102037</v>
          </cell>
          <cell r="C7928" t="str">
            <v>MONTAGEM E DESMONTAGEM DE FÔRMA PARA ESCADAS, COM 2 LANCES EM "L" E LAJE CASCATA, EM CHAPA DE MADEIRA COMPENSADA PLASTIFICADA, 8 UTILIZAÇÕES. AF_11/2020</v>
          </cell>
          <cell r="D7928" t="str">
            <v>M2</v>
          </cell>
          <cell r="E7928">
            <v>203.38</v>
          </cell>
          <cell r="F7928">
            <v>212.35</v>
          </cell>
        </row>
        <row r="7929">
          <cell r="B7929">
            <v>102016</v>
          </cell>
          <cell r="C7929" t="str">
            <v>MONTAGEM E DESMONTAGEM DE FÔRMA PARA ESCADAS, COM 2 LANCES EM "L" E LAJE CASCATA, EM CHAPA DE MADEIRA COMPENSADA RESINADA, 2 UTILIZAÇÕES. AF_11/2020</v>
          </cell>
          <cell r="D7929" t="str">
            <v>M2</v>
          </cell>
          <cell r="E7929">
            <v>289.32</v>
          </cell>
          <cell r="F7929">
            <v>303.76</v>
          </cell>
        </row>
        <row r="7930">
          <cell r="B7930">
            <v>102017</v>
          </cell>
          <cell r="C7930" t="str">
            <v>MONTAGEM E DESMONTAGEM DE FÔRMA PARA ESCADAS, COM 2 LANCES EM "L" E LAJE CASCATA, EM CHAPA DE MADEIRA COMPENSADA RESINADA, 4 UTILIZAÇÕES. AF_11/2020</v>
          </cell>
          <cell r="D7930" t="str">
            <v>M2</v>
          </cell>
          <cell r="E7930">
            <v>266.77999999999997</v>
          </cell>
          <cell r="F7930">
            <v>278.52999999999997</v>
          </cell>
        </row>
        <row r="7931">
          <cell r="B7931">
            <v>102014</v>
          </cell>
          <cell r="C7931" t="str">
            <v>MONTAGEM E DESMONTAGEM DE FÔRMA PARA ESCADAS, COM 2 LANCES EM "L" E LAJE CASCATA, EM MADEIRA SERRADA, 1 UTILIZAÇÃO. AF_11/2020</v>
          </cell>
          <cell r="D7931" t="str">
            <v>M2</v>
          </cell>
          <cell r="E7931">
            <v>552.89</v>
          </cell>
          <cell r="F7931">
            <v>572.54</v>
          </cell>
        </row>
        <row r="7932">
          <cell r="B7932">
            <v>102015</v>
          </cell>
          <cell r="C7932" t="str">
            <v>MONTAGEM E DESMONTAGEM DE FÔRMA PARA ESCADAS, COM 2 LANCES EM "L" E LAJE CASCATA, EM MADEIRA SERRADA, 2 UTILIZAÇÕES. AF_11/2020</v>
          </cell>
          <cell r="D7932" t="str">
            <v>M2</v>
          </cell>
          <cell r="E7932">
            <v>464.71</v>
          </cell>
          <cell r="F7932">
            <v>480.3</v>
          </cell>
        </row>
        <row r="7933">
          <cell r="B7933">
            <v>102013</v>
          </cell>
          <cell r="C7933" t="str">
            <v>MONTAGEM E DESMONTAGEM DE FÔRMA PARA ESCADAS, COM 2 LANCES EM "L" E LAJE PLANA, EM CHAPA DE MADEIRA COMPENSADA PLASTIFICADA, 10 UTILIZAÇÕES. AF_11/2020</v>
          </cell>
          <cell r="D7933" t="str">
            <v>M2</v>
          </cell>
          <cell r="E7933">
            <v>201.52</v>
          </cell>
          <cell r="F7933">
            <v>209.84</v>
          </cell>
        </row>
        <row r="7934">
          <cell r="B7934">
            <v>102011</v>
          </cell>
          <cell r="C7934" t="str">
            <v>MONTAGEM E DESMONTAGEM DE FÔRMA PARA ESCADAS, COM 2 LANCES EM "L" E LAJE PLANA, EM CHAPA DE MADEIRA COMPENSADA PLASTIFICADA, 6 UTILIZAÇÕES. AF_11/2020</v>
          </cell>
          <cell r="D7934" t="str">
            <v>M2</v>
          </cell>
          <cell r="E7934">
            <v>244.11</v>
          </cell>
          <cell r="F7934">
            <v>253.61</v>
          </cell>
        </row>
        <row r="7935">
          <cell r="B7935">
            <v>102012</v>
          </cell>
          <cell r="C7935" t="str">
            <v>MONTAGEM E DESMONTAGEM DE FÔRMA PARA ESCADAS, COM 2 LANCES EM "L" E LAJE PLANA, EM CHAPA DE MADEIRA COMPENSADA PLASTIFICADA, 8 UTILIZAÇÕES. AF_11/2020</v>
          </cell>
          <cell r="D7935" t="str">
            <v>M2</v>
          </cell>
          <cell r="E7935">
            <v>216.73</v>
          </cell>
          <cell r="F7935">
            <v>225.49</v>
          </cell>
        </row>
        <row r="7936">
          <cell r="B7936">
            <v>102009</v>
          </cell>
          <cell r="C7936" t="str">
            <v>MONTAGEM E DESMONTAGEM DE FÔRMA PARA ESCADAS, COM 2 LANCES EM "L" E LAJE PLANA, EM CHAPA DE MADEIRA COMPENSADA RESINADA, 2 UTILIZAÇÕES. AF_11/2020</v>
          </cell>
          <cell r="D7936" t="str">
            <v>M2</v>
          </cell>
          <cell r="E7936">
            <v>311.08</v>
          </cell>
          <cell r="F7936">
            <v>325.17</v>
          </cell>
        </row>
        <row r="7937">
          <cell r="B7937">
            <v>102010</v>
          </cell>
          <cell r="C7937" t="str">
            <v>MONTAGEM E DESMONTAGEM DE FÔRMA PARA ESCADAS, COM 2 LANCES EM "L" E LAJE PLANA, EM CHAPA DE MADEIRA COMPENSADA RESINADA, 4 UTILIZAÇÕES. AF_11/2020</v>
          </cell>
          <cell r="D7937" t="str">
            <v>M2</v>
          </cell>
          <cell r="E7937">
            <v>289.31</v>
          </cell>
          <cell r="F7937">
            <v>300.64999999999998</v>
          </cell>
        </row>
        <row r="7938">
          <cell r="B7938">
            <v>102007</v>
          </cell>
          <cell r="C7938" t="str">
            <v>MONTAGEM E DESMONTAGEM DE FÔRMA PARA ESCADAS, COM 2 LANCES EM "L" E LAJE PLANA, EM MADEIRA SERRADA, 1 UTILIZAÇÃO. AF_11/2020</v>
          </cell>
          <cell r="D7938" t="str">
            <v>M2</v>
          </cell>
          <cell r="E7938">
            <v>493.34</v>
          </cell>
          <cell r="F7938">
            <v>513.24</v>
          </cell>
        </row>
        <row r="7939">
          <cell r="B7939">
            <v>102008</v>
          </cell>
          <cell r="C7939" t="str">
            <v>MONTAGEM E DESMONTAGEM DE FÔRMA PARA ESCADAS, COM 2 LANCES EM "L" E LAJE PLANA, EM MADEIRA SERRADA, 2 UTILIZAÇÕES. AF_11/2020</v>
          </cell>
          <cell r="D7939" t="str">
            <v>M2</v>
          </cell>
          <cell r="E7939">
            <v>413.79</v>
          </cell>
          <cell r="F7939">
            <v>429.51</v>
          </cell>
        </row>
        <row r="7940">
          <cell r="B7940">
            <v>102006</v>
          </cell>
          <cell r="C7940" t="str">
            <v>MONTAGEM E DESMONTAGEM DE FÔRMA PARA ESCADAS, COM 2 LANCES EM "U" E LAJE CASCATA, EM CHAPA DE MADEIRA COMPENSADA PLASTIFICADA, 10 UTILIZAÇÕES. AF_11/2020</v>
          </cell>
          <cell r="D7940" t="str">
            <v>M2</v>
          </cell>
          <cell r="E7940">
            <v>192.8</v>
          </cell>
          <cell r="F7940">
            <v>201.18</v>
          </cell>
        </row>
        <row r="7941">
          <cell r="B7941">
            <v>102004</v>
          </cell>
          <cell r="C7941" t="str">
            <v>MONTAGEM E DESMONTAGEM DE FÔRMA PARA ESCADAS, COM 2 LANCES EM "U" E LAJE CASCATA, EM CHAPA DE MADEIRA COMPENSADA PLASTIFICADA, 6 UTILIZAÇÕES. AF_11/2020</v>
          </cell>
          <cell r="D7941" t="str">
            <v>M2</v>
          </cell>
          <cell r="E7941">
            <v>235.65</v>
          </cell>
          <cell r="F7941">
            <v>245.23</v>
          </cell>
        </row>
        <row r="7942">
          <cell r="B7942">
            <v>102005</v>
          </cell>
          <cell r="C7942" t="str">
            <v>MONTAGEM E DESMONTAGEM DE FÔRMA PARA ESCADAS, COM 2 LANCES EM "U" E LAJE CASCATA, EM CHAPA DE MADEIRA COMPENSADA PLASTIFICADA, 8 UTILIZAÇÕES. AF_11/2020</v>
          </cell>
          <cell r="D7942" t="str">
            <v>M2</v>
          </cell>
          <cell r="E7942">
            <v>209.35</v>
          </cell>
          <cell r="F7942">
            <v>218.19</v>
          </cell>
        </row>
        <row r="7943">
          <cell r="B7943">
            <v>102002</v>
          </cell>
          <cell r="C7943" t="str">
            <v>MONTAGEM E DESMONTAGEM DE FÔRMA PARA ESCADAS, COM 2 LANCES EM "U" E LAJE CASCATA, EM CHAPA DE MADEIRA COMPENSADA RESINADA, 2 UTILIZAÇÕES. AF_11/2020</v>
          </cell>
          <cell r="D7943" t="str">
            <v>M2</v>
          </cell>
          <cell r="E7943">
            <v>291.25</v>
          </cell>
          <cell r="F7943">
            <v>305.39</v>
          </cell>
        </row>
        <row r="7944">
          <cell r="B7944">
            <v>102003</v>
          </cell>
          <cell r="C7944" t="str">
            <v>MONTAGEM E DESMONTAGEM DE FÔRMA PARA ESCADAS, COM 2 LANCES EM "U" E LAJE CASCATA, EM CHAPA DE MADEIRA COMPENSADA RESINADA, 4 UTILIZAÇÕES. AF_11/2020</v>
          </cell>
          <cell r="D7944" t="str">
            <v>M2</v>
          </cell>
          <cell r="E7944">
            <v>270.97000000000003</v>
          </cell>
          <cell r="F7944">
            <v>282.44</v>
          </cell>
        </row>
        <row r="7945">
          <cell r="B7945">
            <v>102000</v>
          </cell>
          <cell r="C7945" t="str">
            <v>MONTAGEM E DESMONTAGEM DE FÔRMA PARA ESCADAS, COM 2 LANCES EM "U" E LAJE CASCATA, EM MADEIRA SERRADA, 1 UTILIZAÇÃO. AF_11/2020</v>
          </cell>
          <cell r="D7945" t="str">
            <v>M2</v>
          </cell>
          <cell r="E7945">
            <v>507.69</v>
          </cell>
          <cell r="F7945">
            <v>527.17999999999995</v>
          </cell>
        </row>
        <row r="7946">
          <cell r="B7946">
            <v>102001</v>
          </cell>
          <cell r="C7946" t="str">
            <v>MONTAGEM E DESMONTAGEM DE FÔRMA PARA ESCADAS, COM 2 LANCES EM "U" E LAJE CASCATA, EM MADEIRA SERRADA, 2 UTILIZAÇÕES. AF_11/2020</v>
          </cell>
          <cell r="D7946" t="str">
            <v>M2</v>
          </cell>
          <cell r="E7946">
            <v>439.17</v>
          </cell>
          <cell r="F7946">
            <v>454.67</v>
          </cell>
        </row>
        <row r="7947">
          <cell r="B7947">
            <v>101983</v>
          </cell>
          <cell r="C7947" t="str">
            <v>MONTAGEM E DESMONTAGEM DE FÔRMA PARA ESCADAS, COM 2 LANCES EM "U" E LAJE PLANA, EM CHAPA DE MADEIRA COMPENSADA PLASTIFICADA, 10 UTILIZAÇÕES. AF_11/2020</v>
          </cell>
          <cell r="D7947" t="str">
            <v>M2</v>
          </cell>
          <cell r="E7947">
            <v>205.13</v>
          </cell>
          <cell r="F7947">
            <v>213.3</v>
          </cell>
        </row>
        <row r="7948">
          <cell r="B7948">
            <v>101981</v>
          </cell>
          <cell r="C7948" t="str">
            <v>MONTAGEM E DESMONTAGEM DE FÔRMA PARA ESCADAS, COM 2 LANCES EM "U" E LAJE PLANA, EM CHAPA DE MADEIRA COMPENSADA PLASTIFICADA, 6 UTILIZAÇÕES. AF_11/2020</v>
          </cell>
          <cell r="D7948" t="str">
            <v>M2</v>
          </cell>
          <cell r="E7948">
            <v>248.3</v>
          </cell>
          <cell r="F7948">
            <v>257.60000000000002</v>
          </cell>
        </row>
        <row r="7949">
          <cell r="B7949">
            <v>101982</v>
          </cell>
          <cell r="C7949" t="str">
            <v>MONTAGEM E DESMONTAGEM DE FÔRMA PARA ESCADAS, COM 2 LANCES EM "U" E LAJE PLANA, EM CHAPA DE MADEIRA COMPENSADA PLASTIFICADA, 8 UTILIZAÇÕES. AF_11/2020</v>
          </cell>
          <cell r="D7949" t="str">
            <v>M2</v>
          </cell>
          <cell r="E7949">
            <v>221.8</v>
          </cell>
          <cell r="F7949">
            <v>230.41</v>
          </cell>
        </row>
        <row r="7950">
          <cell r="B7950">
            <v>101977</v>
          </cell>
          <cell r="C7950" t="str">
            <v>MONTAGEM E DESMONTAGEM DE FÔRMA PARA ESCADAS, COM 2 LANCES EM "U" E LAJE PLANA, EM CHAPA DE MADEIRA COMPENSADA RESINADA, 2 UTILIZAÇÕES. AF_11/2020</v>
          </cell>
          <cell r="D7950" t="str">
            <v>M2</v>
          </cell>
          <cell r="E7950">
            <v>309.88</v>
          </cell>
          <cell r="F7950">
            <v>323.58999999999997</v>
          </cell>
        </row>
        <row r="7951">
          <cell r="B7951">
            <v>101980</v>
          </cell>
          <cell r="C7951" t="str">
            <v>MONTAGEM E DESMONTAGEM DE FÔRMA PARA ESCADAS, COM 2 LANCES EM "U" E LAJE PLANA, EM CHAPA DE MADEIRA COMPENSADA RESINADA, 4 UTILIZAÇÕES. AF_11/2020</v>
          </cell>
          <cell r="D7951" t="str">
            <v>M2</v>
          </cell>
          <cell r="E7951">
            <v>291.3</v>
          </cell>
          <cell r="F7951">
            <v>302.3</v>
          </cell>
        </row>
        <row r="7952">
          <cell r="B7952">
            <v>101974</v>
          </cell>
          <cell r="C7952" t="str">
            <v>MONTAGEM E DESMONTAGEM DE FÔRMA PARA ESCADAS, COM 2 LANCES EM "U" E LAJE PLANA, EM MADEIRA SERRADA, 1 UTILIZAÇÃO. AF_11/2020</v>
          </cell>
          <cell r="D7952" t="str">
            <v>M2</v>
          </cell>
          <cell r="E7952">
            <v>501.12</v>
          </cell>
          <cell r="F7952">
            <v>521.1</v>
          </cell>
        </row>
        <row r="7953">
          <cell r="B7953">
            <v>101975</v>
          </cell>
          <cell r="C7953" t="str">
            <v>MONTAGEM E DESMONTAGEM DE FÔRMA PARA ESCADAS, COM 2 LANCES EM "U" E LAJE PLANA, EM MADEIRA SERRADA, 2 UTILIZAÇÕES. AF_11/2020</v>
          </cell>
          <cell r="D7953" t="str">
            <v>M2</v>
          </cell>
          <cell r="E7953">
            <v>428.21</v>
          </cell>
          <cell r="F7953">
            <v>444.09</v>
          </cell>
        </row>
        <row r="7954">
          <cell r="B7954">
            <v>101114</v>
          </cell>
          <cell r="C7954" t="str">
            <v>ESCAVAÇÃO HORIZONTAL EM SOLO DE 1A CATEGORIA COM TRATOR DE ESTEIRAS (100HP/LÂMINA: 2,19M3). AF_07/2020</v>
          </cell>
          <cell r="D7954" t="str">
            <v>M3</v>
          </cell>
          <cell r="E7954">
            <v>4.26</v>
          </cell>
          <cell r="F7954">
            <v>4.3899999999999997</v>
          </cell>
        </row>
        <row r="7955">
          <cell r="B7955">
            <v>101118</v>
          </cell>
          <cell r="C7955" t="str">
            <v>ESCAVAÇÃO HORIZONTAL EM SOLO DE 1A CATEGORIA COM TRATOR DE ESTEIRAS (125HP/LÂMINA: 2,70M3). AF_07/2020</v>
          </cell>
          <cell r="D7955" t="str">
            <v>M3</v>
          </cell>
          <cell r="E7955">
            <v>3.68</v>
          </cell>
          <cell r="F7955">
            <v>3.77</v>
          </cell>
        </row>
        <row r="7956">
          <cell r="B7956">
            <v>101115</v>
          </cell>
          <cell r="C7956" t="str">
            <v>ESCAVAÇÃO HORIZONTAL EM SOLO DE 1A CATEGORIA COM TRATOR DE ESTEIRAS (150HP/LÂMINA: 3,18M3). AF_07/2020</v>
          </cell>
          <cell r="D7956" t="str">
            <v>M3</v>
          </cell>
          <cell r="E7956">
            <v>3.63</v>
          </cell>
          <cell r="F7956">
            <v>3.71</v>
          </cell>
        </row>
        <row r="7957">
          <cell r="B7957">
            <v>101116</v>
          </cell>
          <cell r="C7957" t="str">
            <v>ESCAVAÇÃO HORIZONTAL EM SOLO DE 1A CATEGORIA COM TRATOR DE ESTEIRAS (170HP/LÂMINA: 5,20M3). AF_07/2020</v>
          </cell>
          <cell r="D7957" t="str">
            <v>M3</v>
          </cell>
          <cell r="E7957">
            <v>2.2599999999999998</v>
          </cell>
          <cell r="F7957">
            <v>2.31</v>
          </cell>
        </row>
        <row r="7958">
          <cell r="B7958">
            <v>101117</v>
          </cell>
          <cell r="C7958" t="str">
            <v>ESCAVAÇÃO HORIZONTAL EM SOLO DE 1A CATEGORIA COM TRATOR DE ESTEIRAS (347HP/LÂMINA: 8,70M3). AF_07/2020</v>
          </cell>
          <cell r="D7958" t="str">
            <v>M3</v>
          </cell>
          <cell r="E7958">
            <v>3.31</v>
          </cell>
          <cell r="F7958">
            <v>3.33</v>
          </cell>
        </row>
        <row r="7959">
          <cell r="B7959">
            <v>101124</v>
          </cell>
          <cell r="C7959" t="str">
            <v>ESCAVAÇÃO HORIZONTAL, INCLUINDO CARGA E DESCARGA EM SOLO DE 1A CATEGORIA COM TRATOR DE ESTEIRAS (100HP/LÂMINA: 2,19M3). AF_07/2020</v>
          </cell>
          <cell r="D7959" t="str">
            <v>M3</v>
          </cell>
          <cell r="E7959">
            <v>14.87</v>
          </cell>
          <cell r="F7959">
            <v>15.15</v>
          </cell>
        </row>
        <row r="7960">
          <cell r="B7960">
            <v>101128</v>
          </cell>
          <cell r="C7960" t="str">
            <v>ESCAVAÇÃO HORIZONTAL, INCLUINDO CARGA E DESCARGA EM SOLO DE 1A CATEGORIA COM TRATOR DE ESTEIRAS (125HP/LÂMINA: 2,70M3). AF_07/2020</v>
          </cell>
          <cell r="D7960" t="str">
            <v>M3</v>
          </cell>
          <cell r="E7960">
            <v>14.29</v>
          </cell>
          <cell r="F7960">
            <v>14.53</v>
          </cell>
        </row>
        <row r="7961">
          <cell r="B7961">
            <v>101125</v>
          </cell>
          <cell r="C7961" t="str">
            <v>ESCAVAÇÃO HORIZONTAL, INCLUINDO CARGA E DESCARGA EM SOLO DE 1A CATEGORIA COM TRATOR DE ESTEIRAS (150HP/LÂMINA: 3,18M3). AF_07/2020</v>
          </cell>
          <cell r="D7961" t="str">
            <v>M3</v>
          </cell>
          <cell r="E7961">
            <v>14.24</v>
          </cell>
          <cell r="F7961">
            <v>14.47</v>
          </cell>
        </row>
        <row r="7962">
          <cell r="B7962">
            <v>101126</v>
          </cell>
          <cell r="C7962" t="str">
            <v>ESCAVAÇÃO HORIZONTAL, INCLUINDO CARGA E DESCARGA EM SOLO DE 1A CATEGORIA COM TRATOR DE ESTEIRAS (170HP/LÂMINA: 5,20M3). AF_07/2020</v>
          </cell>
          <cell r="D7962" t="str">
            <v>M3</v>
          </cell>
          <cell r="E7962">
            <v>12.87</v>
          </cell>
          <cell r="F7962">
            <v>13.06</v>
          </cell>
        </row>
        <row r="7963">
          <cell r="B7963">
            <v>101127</v>
          </cell>
          <cell r="C7963" t="str">
            <v>ESCAVAÇÃO HORIZONTAL, INCLUINDO CARGA E DESCARGA EM SOLO DE 1A CATEGORIA COM TRATOR DE ESTEIRAS (347HP/LÂMINA: 8,70M3). AF_07/2020</v>
          </cell>
          <cell r="D7963" t="str">
            <v>M3</v>
          </cell>
          <cell r="E7963">
            <v>13.92</v>
          </cell>
          <cell r="F7963">
            <v>14.09</v>
          </cell>
        </row>
        <row r="7964">
          <cell r="B7964">
            <v>101134</v>
          </cell>
          <cell r="C7964" t="str">
            <v>ESCAVAÇÃO HORIZONTAL, INCLUINDO CARGA, DESCARGA E TRANSPORTE EM SOLO DE 1A CATEGORIA COM TRATOR DE ESTEIRAS (100HP/LÂMINA: 2,19M3) E CAMINHÃO BASCULANTE DE 10M3, DMT ATÉ 200M. AF_07/2020</v>
          </cell>
          <cell r="D7964" t="str">
            <v>M3</v>
          </cell>
          <cell r="E7964">
            <v>15.55</v>
          </cell>
          <cell r="F7964">
            <v>15.84</v>
          </cell>
        </row>
        <row r="7965">
          <cell r="B7965">
            <v>101144</v>
          </cell>
          <cell r="C7965" t="str">
            <v>ESCAVAÇÃO HORIZONTAL, INCLUINDO CARGA, DESCARGA E TRANSPORTE EM SOLO DE 1A CATEGORIA COM TRATOR DE ESTEIRAS (100HP/LÂMINA: 2,19M3) E CAMINHÃO BASCULANTE DE 14M3, DMT ATÉ 200M. AF_07/2020</v>
          </cell>
          <cell r="D7965" t="str">
            <v>M3</v>
          </cell>
          <cell r="E7965">
            <v>15.25</v>
          </cell>
          <cell r="F7965">
            <v>15.5</v>
          </cell>
        </row>
        <row r="7966">
          <cell r="B7966">
            <v>101138</v>
          </cell>
          <cell r="C7966" t="str">
            <v>ESCAVAÇÃO HORIZONTAL, INCLUINDO CARGA, DESCARGA E TRANSPORTE EM SOLO DE 1A CATEGORIA COM TRATOR DE ESTEIRAS (125HP/LÂMINA: 2,70M3) E CAMINHÃO BASCULANTE DE 10M3, DMT ATÉ 200M. AF_07/2020</v>
          </cell>
          <cell r="D7966" t="str">
            <v>M3</v>
          </cell>
          <cell r="E7966">
            <v>14.97</v>
          </cell>
          <cell r="F7966">
            <v>15.22</v>
          </cell>
        </row>
        <row r="7967">
          <cell r="B7967">
            <v>101148</v>
          </cell>
          <cell r="C7967" t="str">
            <v>ESCAVAÇÃO HORIZONTAL, INCLUINDO CARGA, DESCARGA E TRANSPORTE EM SOLO DE 1A CATEGORIA COM TRATOR DE ESTEIRAS (125HP/LÂMINA: 2,70M3) E CAMINHÃO BASCULANTE DE 14M3, DMT ATÉ 200M. AF_07/2020</v>
          </cell>
          <cell r="D7967" t="str">
            <v>M3</v>
          </cell>
          <cell r="E7967">
            <v>14.67</v>
          </cell>
          <cell r="F7967">
            <v>14.88</v>
          </cell>
        </row>
        <row r="7968">
          <cell r="B7968">
            <v>101135</v>
          </cell>
          <cell r="C7968" t="str">
            <v>ESCAVAÇÃO HORIZONTAL, INCLUINDO CARGA, DESCARGA E TRANSPORTE EM SOLO DE 1A CATEGORIA COM TRATOR DE ESTEIRAS (150HP/LÂMINA: 3,18M3) E CAMINHÃO BASCULANTE DE 10M3, DMT ATÉ 200M AF_07/2020</v>
          </cell>
          <cell r="D7968" t="str">
            <v>M3</v>
          </cell>
          <cell r="E7968">
            <v>14.92</v>
          </cell>
          <cell r="F7968">
            <v>15.16</v>
          </cell>
        </row>
        <row r="7969">
          <cell r="B7969">
            <v>101145</v>
          </cell>
          <cell r="C7969" t="str">
            <v>ESCAVAÇÃO HORIZONTAL, INCLUINDO CARGA, DESCARGA E TRANSPORTE EM SOLO DE 1A CATEGORIA COM TRATOR DE ESTEIRAS (150HP/LÂMINA: 3,18M3) E CAMINHÃO BASCULANTE DE 14M3, DMT ATÉ 200M. AF_07/2020</v>
          </cell>
          <cell r="D7969" t="str">
            <v>M3</v>
          </cell>
          <cell r="E7969">
            <v>14.62</v>
          </cell>
          <cell r="F7969">
            <v>14.82</v>
          </cell>
        </row>
        <row r="7970">
          <cell r="B7970">
            <v>101136</v>
          </cell>
          <cell r="C7970" t="str">
            <v>ESCAVAÇÃO HORIZONTAL, INCLUINDO CARGA, DESCARGA E TRANSPORTE EM SOLO DE 1A CATEGORIA COM TRATOR DE ESTEIRAS (170HP/LÂMINA: 5,20M3) E CAMINHÃO BASCULANTE DE 10M3, DMT ATÉ 200M. AF_07/2020</v>
          </cell>
          <cell r="D7970" t="str">
            <v>M3</v>
          </cell>
          <cell r="E7970">
            <v>13.55</v>
          </cell>
          <cell r="F7970">
            <v>13.76</v>
          </cell>
        </row>
        <row r="7971">
          <cell r="B7971">
            <v>101146</v>
          </cell>
          <cell r="C7971" t="str">
            <v>ESCAVAÇÃO HORIZONTAL, INCLUINDO CARGA, DESCARGA E TRANSPORTE EM SOLO DE 1A CATEGORIA COM TRATOR DE ESTEIRAS (170HP/LÂMINA: 5,20M3) E CAMINHÃO BASCULANTE DE 14M3, DMT ATÉ 200M. AF_07/2020</v>
          </cell>
          <cell r="D7971" t="str">
            <v>M3</v>
          </cell>
          <cell r="E7971">
            <v>13.25</v>
          </cell>
          <cell r="F7971">
            <v>13.42</v>
          </cell>
        </row>
        <row r="7972">
          <cell r="B7972">
            <v>101137</v>
          </cell>
          <cell r="C7972" t="str">
            <v>ESCAVAÇÃO HORIZONTAL, INCLUINDO CARGA, DESCARGA E TRANSPORTE EM SOLO DE 1A CATEGORIA COM TRATOR DE ESTEIRAS (347HP/LÂMINA: 8,70M3) E CAMINHÃO BASCULANTE DE 10M3, DMT ATÉ 200M. AF_07/2020</v>
          </cell>
          <cell r="D7972" t="str">
            <v>M3</v>
          </cell>
          <cell r="E7972">
            <v>14.6</v>
          </cell>
          <cell r="F7972">
            <v>14.78</v>
          </cell>
        </row>
        <row r="7973">
          <cell r="B7973">
            <v>101147</v>
          </cell>
          <cell r="C7973" t="str">
            <v>ESCAVAÇÃO HORIZONTAL, INCLUINDO CARGA, DESCARGA E TRANSPORTE EM SOLO DE 1A CATEGORIA COM TRATOR DE ESTEIRAS (347HP/LÂMINA: 8,70M3) E CAMINHÃO BASCULANTE DE 14M3, DMT ATÉ 200M. AF_07/2020</v>
          </cell>
          <cell r="D7973" t="str">
            <v>M3</v>
          </cell>
          <cell r="E7973">
            <v>14.3</v>
          </cell>
          <cell r="F7973">
            <v>14.44</v>
          </cell>
        </row>
        <row r="7974">
          <cell r="B7974">
            <v>101119</v>
          </cell>
          <cell r="C7974" t="str">
            <v>ESCAVAÇÃO HORIZONTAL, INCLUINDO ESCARIFICAÇÃO EM SOLO DE 2A CATEGORIA COM TRATOR DE ESTEIRAS (100HP/LÂMINA: 2,19M3). AF_07/2020</v>
          </cell>
          <cell r="D7974" t="str">
            <v>M3</v>
          </cell>
          <cell r="E7974">
            <v>8.14</v>
          </cell>
          <cell r="F7974">
            <v>8.36</v>
          </cell>
        </row>
        <row r="7975">
          <cell r="B7975">
            <v>101123</v>
          </cell>
          <cell r="C7975" t="str">
            <v>ESCAVAÇÃO HORIZONTAL, INCLUINDO ESCARIFICAÇÃO EM SOLO DE 2A CATEGORIA COM TRATOR DE ESTEIRAS (125HP/LÂMINA: 2,70M3). AF_07/2020</v>
          </cell>
          <cell r="D7975" t="str">
            <v>M3</v>
          </cell>
          <cell r="E7975">
            <v>7.04</v>
          </cell>
          <cell r="F7975">
            <v>7.21</v>
          </cell>
        </row>
        <row r="7976">
          <cell r="B7976">
            <v>101120</v>
          </cell>
          <cell r="C7976" t="str">
            <v>ESCAVAÇÃO HORIZONTAL, INCLUINDO ESCARIFICAÇÃO EM SOLO DE 2A CATEGORIA COM TRATOR DE ESTEIRAS (150HP/LÂMINA: 3,18M3). AF_07/2020</v>
          </cell>
          <cell r="D7976" t="str">
            <v>M3</v>
          </cell>
          <cell r="E7976">
            <v>6.95</v>
          </cell>
          <cell r="F7976">
            <v>7.1</v>
          </cell>
        </row>
        <row r="7977">
          <cell r="B7977">
            <v>101121</v>
          </cell>
          <cell r="C7977" t="str">
            <v>ESCAVAÇÃO HORIZONTAL, INCLUINDO ESCARIFICAÇÃO EM SOLO DE 2A CATEGORIA COM TRATOR DE ESTEIRAS (170HP/LÂMINA: 5,20M3). AF_07/2020</v>
          </cell>
          <cell r="D7977" t="str">
            <v>M3</v>
          </cell>
          <cell r="E7977">
            <v>4.34</v>
          </cell>
          <cell r="F7977">
            <v>4.4400000000000004</v>
          </cell>
        </row>
        <row r="7978">
          <cell r="B7978">
            <v>101122</v>
          </cell>
          <cell r="C7978" t="str">
            <v>ESCAVAÇÃO HORIZONTAL, INCLUINDO ESCARIFICAÇÃO EM SOLO DE 2A CATEGORIA COM TRATOR DE ESTEIRAS (347HP/LÂMINA: 8,70M3). AF_07/2020</v>
          </cell>
          <cell r="D7978" t="str">
            <v>M3</v>
          </cell>
          <cell r="E7978">
            <v>6.32</v>
          </cell>
          <cell r="F7978">
            <v>6.38</v>
          </cell>
        </row>
        <row r="7979">
          <cell r="B7979">
            <v>101129</v>
          </cell>
          <cell r="C7979" t="str">
            <v>ESCAVAÇÃO HORIZONTAL, INCLUINDO ESCARIFICAÇÃO, CARGA E DESCARGA EM SOLO DE 2A CATEGORIA COM TRATOR DE ESTEIRAS (100HP/LÂMINA: 2,19M3). AF_07/2020</v>
          </cell>
          <cell r="D7979" t="str">
            <v>M3</v>
          </cell>
          <cell r="E7979">
            <v>19.170000000000002</v>
          </cell>
          <cell r="F7979">
            <v>19.55</v>
          </cell>
        </row>
        <row r="7980">
          <cell r="B7980">
            <v>101133</v>
          </cell>
          <cell r="C7980" t="str">
            <v>ESCAVAÇÃO HORIZONTAL, INCLUINDO ESCARIFICAÇÃO, CARGA E DESCARGA EM SOLO DE 2A CATEGORIA COM TRATOR DE ESTEIRAS (125HP/LÂMINA: 2,70M3). AF_07/2020</v>
          </cell>
          <cell r="D7980" t="str">
            <v>M3</v>
          </cell>
          <cell r="E7980">
            <v>18.07</v>
          </cell>
          <cell r="F7980">
            <v>18.399999999999999</v>
          </cell>
        </row>
        <row r="7981">
          <cell r="B7981">
            <v>101130</v>
          </cell>
          <cell r="C7981" t="str">
            <v>ESCAVAÇÃO HORIZONTAL, INCLUINDO ESCARIFICAÇÃO, CARGA E DESCARGA EM SOLO DE 2A CATEGORIA COM TRATOR DE ESTEIRAS (150HP/LÂMINA: 3,18M3). AF_07/2020</v>
          </cell>
          <cell r="D7981" t="str">
            <v>M3</v>
          </cell>
          <cell r="E7981">
            <v>17.98</v>
          </cell>
          <cell r="F7981">
            <v>18.29</v>
          </cell>
        </row>
        <row r="7982">
          <cell r="B7982">
            <v>101131</v>
          </cell>
          <cell r="C7982" t="str">
            <v>ESCAVAÇÃO HORIZONTAL, INCLUINDO ESCARIFICAÇÃO, CARGA E DESCARGA EM SOLO DE 2A CATEGORIA COM TRATOR DE ESTEIRAS (170HP/LÂMINA: 5,20M3). AF_07/2020</v>
          </cell>
          <cell r="D7982" t="str">
            <v>M3</v>
          </cell>
          <cell r="E7982">
            <v>15.37</v>
          </cell>
          <cell r="F7982">
            <v>15.63</v>
          </cell>
        </row>
        <row r="7983">
          <cell r="B7983">
            <v>101132</v>
          </cell>
          <cell r="C7983" t="str">
            <v>ESCAVAÇÃO HORIZONTAL, INCLUINDO ESCARIFICAÇÃO, CARGA E DESCARGA EM SOLO DE 2A CATEGORIA COM TRATOR DE ESTEIRAS (347HP/LÂMINA: 8,70M3). AF_07/2020</v>
          </cell>
          <cell r="D7983" t="str">
            <v>M3</v>
          </cell>
          <cell r="E7983">
            <v>17.350000000000001</v>
          </cell>
          <cell r="F7983">
            <v>17.57</v>
          </cell>
        </row>
        <row r="7984">
          <cell r="B7984">
            <v>101139</v>
          </cell>
          <cell r="C7984" t="str">
            <v>ESCAVAÇÃO HORIZONTAL, INCLUINDO ESCARIFICAÇÃO, CARGA, DESCARGA E TRANSPORTE EM SOLO DE 2A CATEGORIA COM TRATOR DE ESTEIRAS (100HP/LÂMINA: 2,19M3) E CAMINHÃO BASCULANTE DE 10M3, DMT ATÉ 200M. AF_07/2020</v>
          </cell>
          <cell r="D7984" t="str">
            <v>M3</v>
          </cell>
          <cell r="E7984">
            <v>19.87</v>
          </cell>
          <cell r="F7984">
            <v>20.260000000000002</v>
          </cell>
        </row>
        <row r="7985">
          <cell r="B7985">
            <v>101149</v>
          </cell>
          <cell r="C7985" t="str">
            <v>ESCAVAÇÃO HORIZONTAL, INCLUINDO ESCARIFICAÇÃO, CARGA, DESCARGA E TRANSPORTE EM SOLO DE 2A CATEGORIA COM TRATOR DE ESTEIRAS (100HP/LÂMINA: 2,19M3) E CAMINHÃO BASCULANTE DE 14M3, DMT ATÉ 200M. AF_07/2020</v>
          </cell>
          <cell r="D7985" t="str">
            <v>M3</v>
          </cell>
          <cell r="E7985">
            <v>19.559999999999999</v>
          </cell>
          <cell r="F7985">
            <v>19.920000000000002</v>
          </cell>
        </row>
        <row r="7986">
          <cell r="B7986">
            <v>101143</v>
          </cell>
          <cell r="C7986" t="str">
            <v>ESCAVAÇÃO HORIZONTAL, INCLUINDO ESCARIFICAÇÃO, CARGA, DESCARGA E TRANSPORTE EM SOLO DE 2A CATEGORIA COM TRATOR DE ESTEIRAS (125HP/LÂMINA: 2,70M3) E CAMINHÃO BASCULANTE DE 10M3, DMT ATÉ 200M. AF_07/2020</v>
          </cell>
          <cell r="D7986" t="str">
            <v>M3</v>
          </cell>
          <cell r="E7986">
            <v>18.77</v>
          </cell>
          <cell r="F7986">
            <v>19.11</v>
          </cell>
        </row>
        <row r="7987">
          <cell r="B7987">
            <v>101153</v>
          </cell>
          <cell r="C7987" t="str">
            <v>ESCAVAÇÃO HORIZONTAL, INCLUINDO ESCARIFICAÇÃO, CARGA, DESCARGA E TRANSPORTE EM SOLO DE 2A CATEGORIA COM TRATOR DE ESTEIRAS (125HP/LÂMINA: 2,70M3) E CAMINHÃO BASCULANTE DE 14M3, DMT ATÉ 200M. AF_07/2020</v>
          </cell>
          <cell r="D7987" t="str">
            <v>M3</v>
          </cell>
          <cell r="E7987">
            <v>18.46</v>
          </cell>
          <cell r="F7987">
            <v>18.77</v>
          </cell>
        </row>
        <row r="7988">
          <cell r="B7988">
            <v>101140</v>
          </cell>
          <cell r="C7988" t="str">
            <v>ESCAVAÇÃO HORIZONTAL, INCLUINDO ESCARIFICAÇÃO, CARGA, DESCARGA E TRANSPORTE EM SOLO DE 2A CATEGORIA COM TRATOR DE ESTEIRAS (150HP/LÂMINA: 3,18M3) E CAMINHÃO BASCULANTE DE 10M3, DMT ATÉ 200M. AF_07/2020</v>
          </cell>
          <cell r="D7988" t="str">
            <v>M3</v>
          </cell>
          <cell r="E7988">
            <v>18.68</v>
          </cell>
          <cell r="F7988">
            <v>19</v>
          </cell>
        </row>
        <row r="7989">
          <cell r="B7989">
            <v>101150</v>
          </cell>
          <cell r="C7989" t="str">
            <v>ESCAVAÇÃO HORIZONTAL, INCLUINDO ESCARIFICAÇÃO, CARGA, DESCARGA E TRANSPORTE EM SOLO DE 2A CATEGORIA COM TRATOR DE ESTEIRAS (150HP/LÂMINA: 3,18M3) E CAMINHÃO BASCULANTE DE 14M3, DMT ATÉ 200M. AF_07/2020</v>
          </cell>
          <cell r="D7989" t="str">
            <v>M3</v>
          </cell>
          <cell r="E7989">
            <v>18.37</v>
          </cell>
          <cell r="F7989">
            <v>18.66</v>
          </cell>
        </row>
        <row r="7990">
          <cell r="B7990">
            <v>101141</v>
          </cell>
          <cell r="C7990" t="str">
            <v>ESCAVAÇÃO HORIZONTAL, INCLUINDO ESCARIFICAÇÃO, CARGA, DESCARGA E TRANSPORTE EM SOLO DE 2A CATEGORIA COM TRATOR DE ESTEIRAS (170HP/LÂMINA: 5,20M3) E CAMINHÃO BASCULANTE DE 10M3, DMT ATÉ 200M. AF_07/2020</v>
          </cell>
          <cell r="D7990" t="str">
            <v>M3</v>
          </cell>
          <cell r="E7990">
            <v>16.07</v>
          </cell>
          <cell r="F7990">
            <v>16.34</v>
          </cell>
        </row>
        <row r="7991">
          <cell r="B7991">
            <v>101151</v>
          </cell>
          <cell r="C7991" t="str">
            <v>ESCAVAÇÃO HORIZONTAL, INCLUINDO ESCARIFICAÇÃO, CARGA, DESCARGA E TRANSPORTE EM SOLO DE 2A CATEGORIA COM TRATOR DE ESTEIRAS (170HP/LÂMINA: 5,20M3) E CAMINHÃO BASCULANTE DE 14M3, DMT ATÉ 200M. AF_07/2020</v>
          </cell>
          <cell r="D7991" t="str">
            <v>M3</v>
          </cell>
          <cell r="E7991">
            <v>15.76</v>
          </cell>
          <cell r="F7991">
            <v>16</v>
          </cell>
        </row>
        <row r="7992">
          <cell r="B7992">
            <v>101142</v>
          </cell>
          <cell r="C7992" t="str">
            <v>ESCAVAÇÃO HORIZONTAL, INCLUINDO ESCARIFICAÇÃO, CARGA, DESCARGA E TRANSPORTE EM SOLO DE 2A CATEGORIA COM TRATOR DE ESTEIRAS (347HP/LÂMINA: 8,70M3) E CAMINHÃO BASCULANTE DE 10M3, DMT ATÉ 200M. AF_07/2020</v>
          </cell>
          <cell r="D7992" t="str">
            <v>M3</v>
          </cell>
          <cell r="E7992">
            <v>18.05</v>
          </cell>
          <cell r="F7992">
            <v>18.28</v>
          </cell>
        </row>
        <row r="7993">
          <cell r="B7993">
            <v>101152</v>
          </cell>
          <cell r="C7993" t="str">
            <v>ESCAVAÇÃO HORIZONTAL, INCLUINDO ESCARIFICAÇÃO, CARGA, DESCARGA E TRANSPORTE EM SOLO DE 2A CATEGORIA COM TRATOR DE ESTEIRAS (347HP/LÂMINA: 8,70M3) E CAMINHÃO BASCULANTE DE 14M3, DMT ATÉ 200M. AF_07/2020</v>
          </cell>
          <cell r="D7993" t="str">
            <v>M3</v>
          </cell>
          <cell r="E7993">
            <v>17.739999999999998</v>
          </cell>
          <cell r="F7993">
            <v>17.940000000000001</v>
          </cell>
        </row>
        <row r="7994">
          <cell r="B7994">
            <v>101207</v>
          </cell>
          <cell r="C7994" t="str">
            <v>ESCAVAÇÃO VERTICAL PARA EDIFICAÇÃO, COM CARGA, DESCARGA E TRANSPORTE DE SOLO DE 1ª CATEGORIA, COM ESCAVADEIRA HIDRÁULICA (CAÇAMBA: 0,8 M³ / 111 HP), FROTA DE 2 CAMINHÕES BASCULANTES DE 18 M³, DMT ATÉ 1 KM E VELOCIDADE MÉDIA 14 KM/H. AF_05/2020</v>
          </cell>
          <cell r="D7994" t="str">
            <v>M3</v>
          </cell>
          <cell r="E7994">
            <v>10.89</v>
          </cell>
          <cell r="F7994">
            <v>11.01</v>
          </cell>
        </row>
        <row r="7995">
          <cell r="B7995">
            <v>101206</v>
          </cell>
          <cell r="C7995" t="str">
            <v>ESCAVAÇÃO VERTICAL PARA EDIFICAÇÃO, COM CARGA, DESCARGA E TRANSPORTE DE SOLO DE 1ª CATEGORIA, COM ESCAVADEIRA HIDRÁULICA (CAÇAMBA: 0,8 M³ / 111 HP), FROTA DE 3 CAMINHÕES BASCULANTES DE 14 M³, DMT ATÉ 1 KM E VELOCIDADE MÉDIA 14 KM/H. AF_05/2020</v>
          </cell>
          <cell r="D7995" t="str">
            <v>M3</v>
          </cell>
          <cell r="E7995">
            <v>12.5</v>
          </cell>
          <cell r="F7995">
            <v>12.65</v>
          </cell>
        </row>
        <row r="7996">
          <cell r="B7996">
            <v>101210</v>
          </cell>
          <cell r="C7996" t="str">
            <v>ESCAVAÇÃO VERTICAL PARA EDIFICAÇÃO, COM CARGA, DESCARGA E TRANSPORTE DE SOLO DE 1ª CATEGORIA, COM ESCAVADEIRA HIDRÁULICA (CAÇAMBA: 0,8 M³ / 111 HP), FROTA DE 4 CAMINHÕES BASCULANTES DE 14 M³, DMT DE 1,5 KM E VELOCIDADE MÉDIA 18 KM/H. AF_05/2020</v>
          </cell>
          <cell r="D7996" t="str">
            <v>M3</v>
          </cell>
          <cell r="E7996">
            <v>17.52</v>
          </cell>
          <cell r="F7996">
            <v>17.7</v>
          </cell>
        </row>
        <row r="7997">
          <cell r="B7997">
            <v>101211</v>
          </cell>
          <cell r="C7997" t="str">
            <v>ESCAVAÇÃO VERTICAL PARA EDIFICAÇÃO, COM CARGA, DESCARGA E TRANSPORTE DE SOLO DE 1ª CATEGORIA, COM ESCAVADEIRA HIDRÁULICA (CAÇAMBA: 0,8 M³ / 111 HP), FROTA DE 4 CAMINHÕES BASCULANTES DE 14 M³, DMT DE 2 KM E VELOCIDADE MÉDIA 19 KM/H. AF_05/2020</v>
          </cell>
          <cell r="D7997" t="str">
            <v>M3</v>
          </cell>
          <cell r="E7997">
            <v>18.8</v>
          </cell>
          <cell r="F7997">
            <v>18.98</v>
          </cell>
        </row>
        <row r="7998">
          <cell r="B7998">
            <v>101215</v>
          </cell>
          <cell r="C7998" t="str">
            <v>ESCAVAÇÃO VERTICAL PARA EDIFICAÇÃO, COM CARGA, DESCARGA E TRANSPORTE DE SOLO DE 1ª CATEGORIA, COM ESCAVADEIRA HIDRÁULICA (CAÇAMBA: 0,8 M³ / 111 HP), FROTA DE 4 CAMINHÕES BASCULANTES DE 18 M³, DMT DE 1,5 KM E VELOCIDADE MÉDIA 18 KM/H. AF_05/2020</v>
          </cell>
          <cell r="D7998" t="str">
            <v>M3</v>
          </cell>
          <cell r="E7998">
            <v>16.84</v>
          </cell>
          <cell r="F7998">
            <v>17.03</v>
          </cell>
        </row>
        <row r="7999">
          <cell r="B7999">
            <v>101216</v>
          </cell>
          <cell r="C7999" t="str">
            <v>ESCAVAÇÃO VERTICAL PARA EDIFICAÇÃO, COM CARGA, DESCARGA E TRANSPORTE DE SOLO DE 1ª CATEGORIA, COM ESCAVADEIRA HIDRÁULICA (CAÇAMBA: 0,8 M³ / 111 HP), FROTA DE 4 CAMINHÕES BASCULANTES DE 18 M³, DMT DE 2 KM E VELOCIDADE MÉDIA 19 KM/H. AF_05/2020</v>
          </cell>
          <cell r="D7999" t="str">
            <v>M3</v>
          </cell>
          <cell r="E7999">
            <v>17.68</v>
          </cell>
          <cell r="F7999">
            <v>17.86</v>
          </cell>
        </row>
        <row r="8000">
          <cell r="B8000">
            <v>101212</v>
          </cell>
          <cell r="C8000" t="str">
            <v>ESCAVAÇÃO VERTICAL PARA EDIFICAÇÃO, COM CARGA, DESCARGA E TRANSPORTE DE SOLO DE 1ª CATEGORIA, COM ESCAVADEIRA HIDRÁULICA (CAÇAMBA: 0,8 M³ / 111 HP), FROTA DE 5 CAMINHÕES BASCULANTES DE 14 M³, DMT DE 3 KM E VELOCIDADE MÉDIA 20 KM/H. AF_05/2020</v>
          </cell>
          <cell r="D8000" t="str">
            <v>M3</v>
          </cell>
          <cell r="E8000">
            <v>21.91</v>
          </cell>
          <cell r="F8000">
            <v>22.12</v>
          </cell>
        </row>
        <row r="8001">
          <cell r="B8001">
            <v>101217</v>
          </cell>
          <cell r="C8001" t="str">
            <v>ESCAVAÇÃO VERTICAL PARA EDIFICAÇÃO, COM CARGA, DESCARGA E TRANSPORTE DE SOLO DE 1ª CATEGORIA, COM ESCAVADEIRA HIDRÁULICA (CAÇAMBA: 0,8 M³ / 111 HP), FROTA DE 5 CAMINHÕES BASCULANTES DE 18 M³, DMT DE 3 KM E VELOCIDADE MÉDIA 20 KM/H. AF_05/2020</v>
          </cell>
          <cell r="D8001" t="str">
            <v>M3</v>
          </cell>
          <cell r="E8001">
            <v>20.55</v>
          </cell>
          <cell r="F8001">
            <v>20.77</v>
          </cell>
        </row>
        <row r="8002">
          <cell r="B8002">
            <v>101218</v>
          </cell>
          <cell r="C8002" t="str">
            <v>ESCAVAÇÃO VERTICAL PARA EDIFICAÇÃO, COM CARGA, DESCARGA E TRANSPORTE DE SOLO DE 1ª CATEGORIA, COM ESCAVADEIRA HIDRÁULICA (CAÇAMBA: 0,8 M³ / 111 HP), FROTA DE 5 CAMINHÕES BASCULANTES DE 18 M³, DMT DE 4 KM E VELOCIDADE MÉDIA 22 KM/H. AF_05/2020</v>
          </cell>
          <cell r="D8002" t="str">
            <v>M3</v>
          </cell>
          <cell r="E8002">
            <v>21.79</v>
          </cell>
          <cell r="F8002">
            <v>22</v>
          </cell>
        </row>
        <row r="8003">
          <cell r="B8003">
            <v>101213</v>
          </cell>
          <cell r="C8003" t="str">
            <v>ESCAVAÇÃO VERTICAL PARA EDIFICAÇÃO, COM CARGA, DESCARGA E TRANSPORTE DE SOLO DE 1ª CATEGORIA, COM ESCAVADEIRA HIDRÁULICA (CAÇAMBA: 0,8 M³ / 111 HP), FROTA DE 6 CAMINHÕES BASCULANTES DE 14 M³, DMT DE 4 KM E VELOCIDADE MÉDIA 22 KM/H. AF_05/2020</v>
          </cell>
          <cell r="D8003" t="str">
            <v>M3</v>
          </cell>
          <cell r="E8003">
            <v>24.45</v>
          </cell>
          <cell r="F8003">
            <v>24.7</v>
          </cell>
        </row>
        <row r="8004">
          <cell r="B8004">
            <v>101219</v>
          </cell>
          <cell r="C8004" t="str">
            <v>ESCAVAÇÃO VERTICAL PARA EDIFICAÇÃO, COM CARGA, DESCARGA E TRANSPORTE DE SOLO DE 1ª CATEGORIA, COM ESCAVADEIRA HIDRÁULICA (CAÇAMBA: 0,8 M³ / 111 HP), FROTA DE 6 CAMINHÕES BASCULANTES DE 18 M³, DMT DE 6 KM E VELOCIDADE MÉDIA 22 KM/H. AF_05/2020</v>
          </cell>
          <cell r="D8004" t="str">
            <v>M3</v>
          </cell>
          <cell r="E8004">
            <v>26.42</v>
          </cell>
          <cell r="F8004">
            <v>26.67</v>
          </cell>
        </row>
        <row r="8005">
          <cell r="B8005">
            <v>101214</v>
          </cell>
          <cell r="C8005" t="str">
            <v>ESCAVAÇÃO VERTICAL PARA EDIFICAÇÃO, COM CARGA, DESCARGA E TRANSPORTE DE SOLO DE 1ª CATEGORIA, COM ESCAVADEIRA HIDRÁULICA (CAÇAMBA: 0,8 M³ / 111 HP), FROTA DE 7 CAMINHÕES BASCULANTES DE 14 M³, DMT DE 6 KM E VELOCIDADE MÉDIA 22 KM/H. AF_05/2020</v>
          </cell>
          <cell r="D8005" t="str">
            <v>M3</v>
          </cell>
          <cell r="E8005">
            <v>29.58</v>
          </cell>
          <cell r="F8005">
            <v>29.86</v>
          </cell>
        </row>
        <row r="8006">
          <cell r="B8006">
            <v>101254</v>
          </cell>
          <cell r="C8006" t="str">
            <v>ESCAVAÇÃO VERTICAL PARA EDIFICAÇÃO, COM CARGA, DESCARGA E TRANSPORTE DE SOLO DE 1ª CATEGORIA, COM ESCAVADEIRA HIDRÁULICA (CAÇAMBA: 0,8 M³ / 111HP), FROTA DE 3 CAMINHÕES BASCULANTES DE 10 M³, DMT ATÉ 1 KM E VELOCIDADE MÉDIA 14 KM/H. AF_05/2020</v>
          </cell>
          <cell r="D8006" t="str">
            <v>M3</v>
          </cell>
          <cell r="E8006">
            <v>13.06</v>
          </cell>
          <cell r="F8006">
            <v>13.23</v>
          </cell>
        </row>
        <row r="8007">
          <cell r="B8007">
            <v>101256</v>
          </cell>
          <cell r="C8007" t="str">
            <v>ESCAVAÇÃO VERTICAL PARA EDIFICAÇÃO, COM CARGA, DESCARGA E TRANSPORTE DE SOLO DE 1ª CATEGORIA, COM ESCAVADEIRA HIDRÁULICA (CAÇAMBA: 0,8 M³ / 111HP), FROTA DE 5 CAMINHÕES BASCULANTES DE 10 M³, DMT DE 1,5 KM E VELOCIDADE MÉDIA 18 KM/H. AF_05/2020</v>
          </cell>
          <cell r="D8007" t="str">
            <v>M3</v>
          </cell>
          <cell r="E8007">
            <v>20.170000000000002</v>
          </cell>
          <cell r="F8007">
            <v>20.420000000000002</v>
          </cell>
        </row>
        <row r="8008">
          <cell r="B8008">
            <v>101257</v>
          </cell>
          <cell r="C8008" t="str">
            <v>ESCAVAÇÃO VERTICAL PARA EDIFICAÇÃO, COM CARGA, DESCARGA E TRANSPORTE DE SOLO DE 1ª CATEGORIA, COM ESCAVADEIRA HIDRÁULICA (CAÇAMBA: 0,8 M³ / 111HP), FROTA DE 5 CAMINHÕES BASCULANTES DE 10 M³, DMT DE 2 KM E VELOCIDADE MÉDIA 19 KM/H. AF_05/2020</v>
          </cell>
          <cell r="D8008" t="str">
            <v>M3</v>
          </cell>
          <cell r="E8008">
            <v>21.29</v>
          </cell>
          <cell r="F8008">
            <v>21.54</v>
          </cell>
        </row>
        <row r="8009">
          <cell r="B8009">
            <v>101258</v>
          </cell>
          <cell r="C8009" t="str">
            <v>ESCAVAÇÃO VERTICAL PARA EDIFICAÇÃO, COM CARGA, DESCARGA E TRANSPORTE DE SOLO DE 1ª CATEGORIA, COM ESCAVADEIRA HIDRÁULICA (CAÇAMBA: 0,8 M³ / 111HP), FROTA DE 6 CAMINHÕES BASCULANTES DE 10 M³, DMT DE 3 KM E VELOCIDADE MÉDIA 20 KM/H. AF_05/2020</v>
          </cell>
          <cell r="D8009" t="str">
            <v>M3</v>
          </cell>
          <cell r="E8009">
            <v>24.7</v>
          </cell>
          <cell r="F8009">
            <v>24.98</v>
          </cell>
        </row>
        <row r="8010">
          <cell r="B8010">
            <v>101259</v>
          </cell>
          <cell r="C8010" t="str">
            <v>ESCAVAÇÃO VERTICAL PARA EDIFICAÇÃO, COM CARGA, DESCARGA E TRANSPORTE DE SOLO DE 1ª CATEGORIA, COM ESCAVADEIRA HIDRÁULICA (CAÇAMBA: 0,8 M³ / 111HP), FROTA DE 7 CAMINHÕES BASCULANTES DE 10 M³, DMT DE 4 KM E VELOCIDADE MÉDIA 22 KM/H. AF_05/2020</v>
          </cell>
          <cell r="D8010" t="str">
            <v>M3</v>
          </cell>
          <cell r="E8010">
            <v>27.42</v>
          </cell>
          <cell r="F8010">
            <v>27.74</v>
          </cell>
        </row>
        <row r="8011">
          <cell r="B8011">
            <v>101260</v>
          </cell>
          <cell r="C8011" t="str">
            <v>ESCAVAÇÃO VERTICAL PARA EDIFICAÇÃO, COM CARGA, DESCARGA E TRANSPORTE DE SOLO DE 1ª CATEGORIA, COM ESCAVADEIRA HIDRÁULICA (CAÇAMBA: 0,8 M³ / 111HP), FROTA DE 9 CAMINHÕES BASCULANTES DE 10 M³, DMT DE 6 KM E VELOCIDADE MÉDIA 22 KM/H. AF_05/2020</v>
          </cell>
          <cell r="D8011" t="str">
            <v>M3</v>
          </cell>
          <cell r="E8011">
            <v>34.29</v>
          </cell>
          <cell r="F8011">
            <v>34.69</v>
          </cell>
        </row>
        <row r="8012">
          <cell r="B8012">
            <v>101208</v>
          </cell>
          <cell r="C8012" t="str">
            <v>ESCAVAÇÃO VERTICAL PARA EDIFICAÇÃO, COM CARGA, DESCARGA E TRANSPORTE DE SOLO DE 1ª CATEGORIA, COM ESCAVADEIRA HIDRÁULICA (CAÇAMBA: 1,2 M³ / 155 HP), FROTA DE 3 CAMINHÕES BASCULANTES DE 14 M³, DMT ATÉ 1 KM E VELOCIDADE MÉDIA 14 KM/H. AF_05/2020</v>
          </cell>
          <cell r="D8012" t="str">
            <v>M3</v>
          </cell>
          <cell r="E8012">
            <v>10.61</v>
          </cell>
          <cell r="F8012">
            <v>10.73</v>
          </cell>
        </row>
        <row r="8013">
          <cell r="B8013">
            <v>101209</v>
          </cell>
          <cell r="C8013" t="str">
            <v>ESCAVAÇÃO VERTICAL PARA EDIFICAÇÃO, COM CARGA, DESCARGA E TRANSPORTE DE SOLO DE 1ª CATEGORIA, COM ESCAVADEIRA HIDRÁULICA (CAÇAMBA: 1,2 M³ / 155 HP), FROTA DE 3 CAMINHÕES BASCULANTES DE 18 M³, DMT ATÉ 1 KM E VELOCIDADE MÉDIA 14 KM/H. AF_05/2020</v>
          </cell>
          <cell r="D8013" t="str">
            <v>M3</v>
          </cell>
          <cell r="E8013">
            <v>9.8800000000000008</v>
          </cell>
          <cell r="F8013">
            <v>9.98</v>
          </cell>
        </row>
        <row r="8014">
          <cell r="B8014">
            <v>101220</v>
          </cell>
          <cell r="C8014" t="str">
            <v>ESCAVAÇÃO VERTICAL PARA EDIFICAÇÃO, COM CARGA, DESCARGA E TRANSPORTE DE SOLO DE 1ª CATEGORIA, COM ESCAVADEIRA HIDRÁULICA (CAÇAMBA: 1,2 M³ / 155 HP), FROTA DE 5 CAMINHÕES BASCULANTES DE 14 M³, DMT DE 1,5 KM E VELOCIDADE MÉDIA 18 KM/H. AF_05/2020</v>
          </cell>
          <cell r="D8014" t="str">
            <v>M3</v>
          </cell>
          <cell r="E8014">
            <v>16.53</v>
          </cell>
          <cell r="F8014">
            <v>16.690000000000001</v>
          </cell>
        </row>
        <row r="8015">
          <cell r="B8015">
            <v>101221</v>
          </cell>
          <cell r="C8015" t="str">
            <v>ESCAVAÇÃO VERTICAL PARA EDIFICAÇÃO, COM CARGA, DESCARGA E TRANSPORTE DE SOLO DE 1ª CATEGORIA, COM ESCAVADEIRA HIDRÁULICA (CAÇAMBA: 1,2 M³ / 155 HP), FROTA DE 5 CAMINHÕES BASCULANTES DE 14 M³, DMT DE 2 KM E VELOCIDADE MÉDIA 19 KM/H. AF_05/2020</v>
          </cell>
          <cell r="D8015" t="str">
            <v>M3</v>
          </cell>
          <cell r="E8015">
            <v>17.489999999999998</v>
          </cell>
          <cell r="F8015">
            <v>17.649999999999999</v>
          </cell>
        </row>
        <row r="8016">
          <cell r="B8016">
            <v>101225</v>
          </cell>
          <cell r="C8016" t="str">
            <v>ESCAVAÇÃO VERTICAL PARA EDIFICAÇÃO, COM CARGA, DESCARGA E TRANSPORTE DE SOLO DE 1ª CATEGORIA, COM ESCAVADEIRA HIDRÁULICA (CAÇAMBA: 1,2 M³ / 155 HP), FROTA DE 5 CAMINHÕES BASCULANTES DE 18 M³, DMT DE 1,5 KM E VELOCIDADE MÉDIA 18 KM/H. AF_05/2020</v>
          </cell>
          <cell r="D8016" t="str">
            <v>M3</v>
          </cell>
          <cell r="E8016">
            <v>15.21</v>
          </cell>
          <cell r="F8016">
            <v>15.36</v>
          </cell>
        </row>
        <row r="8017">
          <cell r="B8017">
            <v>101226</v>
          </cell>
          <cell r="C8017" t="str">
            <v>ESCAVAÇÃO VERTICAL PARA EDIFICAÇÃO, COM CARGA, DESCARGA E TRANSPORTE DE SOLO DE 1ª CATEGORIA, COM ESCAVADEIRA HIDRÁULICA (CAÇAMBA: 1,2 M³ / 155 HP), FROTA DE 5 CAMINHÕES BASCULANTES DE 18 M³, DMT DE 2 KM E VELOCIDADE MÉDIA 19 KM/H. AF_05/2020</v>
          </cell>
          <cell r="D8017" t="str">
            <v>M3</v>
          </cell>
          <cell r="E8017">
            <v>16.05</v>
          </cell>
          <cell r="F8017">
            <v>16.2</v>
          </cell>
        </row>
        <row r="8018">
          <cell r="B8018">
            <v>101222</v>
          </cell>
          <cell r="C8018" t="str">
            <v>ESCAVAÇÃO VERTICAL PARA EDIFICAÇÃO, COM CARGA, DESCARGA E TRANSPORTE DE SOLO DE 1ª CATEGORIA, COM ESCAVADEIRA HIDRÁULICA (CAÇAMBA: 1,2 M³ / 155 HP), FROTA DE 6 CAMINHÕES BASCULANTES DE 14 M³, DMT DE 3 KM E VELOCIDADE MÉDIA 20 KM/H. AF_05/2020</v>
          </cell>
          <cell r="D8018" t="str">
            <v>M3</v>
          </cell>
          <cell r="E8018">
            <v>20.309999999999999</v>
          </cell>
          <cell r="F8018">
            <v>20.5</v>
          </cell>
        </row>
        <row r="8019">
          <cell r="B8019">
            <v>101227</v>
          </cell>
          <cell r="C8019" t="str">
            <v>ESCAVAÇÃO VERTICAL PARA EDIFICAÇÃO, COM CARGA, DESCARGA E TRANSPORTE DE SOLO DE 1ª CATEGORIA, COM ESCAVADEIRA HIDRÁULICA (CAÇAMBA: 1,2 M³ / 155 HP), FROTA DE 6 CAMINHÕES BASCULANTES DE 18 M³, DMT DE 3 KM E VELOCIDADE MÉDIA 20 KM/H. AF_05/2020</v>
          </cell>
          <cell r="D8019" t="str">
            <v>M3</v>
          </cell>
          <cell r="E8019">
            <v>18.59</v>
          </cell>
          <cell r="F8019">
            <v>18.77</v>
          </cell>
        </row>
        <row r="8020">
          <cell r="B8020">
            <v>101228</v>
          </cell>
          <cell r="C8020" t="str">
            <v>ESCAVAÇÃO VERTICAL PARA EDIFICAÇÃO, COM CARGA, DESCARGA E TRANSPORTE DE SOLO DE 1ª CATEGORIA, COM ESCAVADEIRA HIDRÁULICA (CAÇAMBA: 1,2 M³ / 155 HP), FROTA DE 6 CAMINHÕES BASCULANTES DE 18 M³, DMT DE 4 KM E VELOCIDADE MÉDIA 22 KM/H. AF_05/2020</v>
          </cell>
          <cell r="D8020" t="str">
            <v>M3</v>
          </cell>
          <cell r="E8020">
            <v>19.86</v>
          </cell>
          <cell r="F8020">
            <v>20.03</v>
          </cell>
        </row>
        <row r="8021">
          <cell r="B8021">
            <v>101223</v>
          </cell>
          <cell r="C8021" t="str">
            <v>ESCAVAÇÃO VERTICAL PARA EDIFICAÇÃO, COM CARGA, DESCARGA E TRANSPORTE DE SOLO DE 1ª CATEGORIA, COM ESCAVADEIRA HIDRÁULICA (CAÇAMBA: 1,2 M³ / 155 HP), FROTA DE 7 CAMINHÕES BASCULANTES DE 14 M³, DMT DE 4 KM E VELOCIDADE MÉDIA 22 KM/H. AF_05/2020</v>
          </cell>
          <cell r="D8021" t="str">
            <v>M3</v>
          </cell>
          <cell r="E8021">
            <v>22.58</v>
          </cell>
          <cell r="F8021">
            <v>22.8</v>
          </cell>
        </row>
        <row r="8022">
          <cell r="B8022">
            <v>101229</v>
          </cell>
          <cell r="C8022" t="str">
            <v>ESCAVAÇÃO VERTICAL PARA EDIFICAÇÃO, COM CARGA, DESCARGA E TRANSPORTE DE SOLO DE 1ª CATEGORIA, COM ESCAVADEIRA HIDRÁULICA (CAÇAMBA: 1,2 M³ / 155 HP), FROTA DE 8 CAMINHÕES BASCULANTES DE 18 M³, DMT DE 6 KM E VELOCIDADE MÉDIA 22 KM/H. AF_05/2020</v>
          </cell>
          <cell r="D8022" t="str">
            <v>M3</v>
          </cell>
          <cell r="E8022">
            <v>25.01</v>
          </cell>
          <cell r="F8022">
            <v>25.22</v>
          </cell>
        </row>
        <row r="8023">
          <cell r="B8023">
            <v>101224</v>
          </cell>
          <cell r="C8023" t="str">
            <v>ESCAVAÇÃO VERTICAL PARA EDIFICAÇÃO, COM CARGA, DESCARGA E TRANSPORTE DE SOLO DE 1ª CATEGORIA, COM ESCAVADEIRA HIDRÁULICA (CAÇAMBA: 1,2 M³ / 155 HP), FROTA DE 9 CAMINHÕES BASCULANTES DE 14 M³, DMT DE 6 KM E VELOCIDADE MÉDIA 22 KM/H. AF_05/2020</v>
          </cell>
          <cell r="D8023" t="str">
            <v>M3</v>
          </cell>
          <cell r="E8023">
            <v>28.29</v>
          </cell>
          <cell r="F8023">
            <v>28.55</v>
          </cell>
        </row>
        <row r="8024">
          <cell r="B8024">
            <v>101265</v>
          </cell>
          <cell r="C8024" t="str">
            <v>ESCAVAÇÃO VERTICAL PARA EDIFICAÇÃO, COM CARGA, DESCARGA E TRANSPORTE DE SOLO DE 1ª CATEGORIA, COM ESCAVADEIRA HIDRÁULICA (CAÇAMBA: 1,2 M³ / 155HP), FROTA DE 10 CAMINHÕES BASCULANTES DE 10 M³, DMT DE 6 KM E VELOCIDADE MÉDIA 22 KM/H. AF_05/2020</v>
          </cell>
          <cell r="D8024" t="str">
            <v>M3</v>
          </cell>
          <cell r="E8024">
            <v>32.299999999999997</v>
          </cell>
          <cell r="F8024">
            <v>32.65</v>
          </cell>
        </row>
        <row r="8025">
          <cell r="B8025">
            <v>101255</v>
          </cell>
          <cell r="C8025" t="str">
            <v>ESCAVAÇÃO VERTICAL PARA EDIFICAÇÃO, COM CARGA, DESCARGA E TRANSPORTE DE SOLO DE 1ª CATEGORIA, COM ESCAVADEIRA HIDRÁULICA (CAÇAMBA: 1,2 M³ / 155HP), FROTA DE 3 CAMINHÕES BASCULANTES DE 10 M³, DMT ATÉ 1 KM E VELOCIDADE MÉDIA 14 KM/H. AF_05/2020</v>
          </cell>
          <cell r="D8025" t="str">
            <v>M3</v>
          </cell>
          <cell r="E8025">
            <v>11.59</v>
          </cell>
          <cell r="F8025">
            <v>11.72</v>
          </cell>
        </row>
        <row r="8026">
          <cell r="B8026">
            <v>101261</v>
          </cell>
          <cell r="C8026" t="str">
            <v>ESCAVAÇÃO VERTICAL PARA EDIFICAÇÃO, COM CARGA, DESCARGA E TRANSPORTE DE SOLO DE 1ª CATEGORIA, COM ESCAVADEIRA HIDRÁULICA (CAÇAMBA: 1,2 M³ / 155HP), FROTA DE 6 CAMINHÕES BASCULANTES DE 10 M³, DMT DE 1,5 KM E VELOCIDADE MÉDIA 18 KM/H. AF_05/2020</v>
          </cell>
          <cell r="D8026" t="str">
            <v>M3</v>
          </cell>
          <cell r="E8026">
            <v>19.13</v>
          </cell>
          <cell r="F8026">
            <v>19.350000000000001</v>
          </cell>
        </row>
        <row r="8027">
          <cell r="B8027">
            <v>101262</v>
          </cell>
          <cell r="C8027" t="str">
            <v>ESCAVAÇÃO VERTICAL PARA EDIFICAÇÃO, COM CARGA, DESCARGA E TRANSPORTE DE SOLO DE 1ª CATEGORIA, COM ESCAVADEIRA HIDRÁULICA (CAÇAMBA: 1,2 M³ / 155HP), FROTA DE 6 CAMINHÕES BASCULANTES DE 10 M³, DMT DE 2 KM E VELOCIDADE MÉDIA 19 KM/H. AF_05/2020</v>
          </cell>
          <cell r="D8027" t="str">
            <v>M3</v>
          </cell>
          <cell r="E8027">
            <v>20.22</v>
          </cell>
          <cell r="F8027">
            <v>20.440000000000001</v>
          </cell>
        </row>
        <row r="8028">
          <cell r="B8028">
            <v>101263</v>
          </cell>
          <cell r="C8028" t="str">
            <v>ESCAVAÇÃO VERTICAL PARA EDIFICAÇÃO, COM CARGA, DESCARGA E TRANSPORTE DE SOLO DE 1ª CATEGORIA, COM ESCAVADEIRA HIDRÁULICA (CAÇAMBA: 1,2 M³ / 155HP), FROTA DE 7 CAMINHÕES BASCULANTES DE 10 M³, DMT DE 3 KM E VELOCIDADE MÉDIA 20 KM/H. AF_05/2020</v>
          </cell>
          <cell r="D8028" t="str">
            <v>M3</v>
          </cell>
          <cell r="E8028">
            <v>23.39</v>
          </cell>
          <cell r="F8028">
            <v>23.64</v>
          </cell>
        </row>
        <row r="8029">
          <cell r="B8029">
            <v>101264</v>
          </cell>
          <cell r="C8029" t="str">
            <v>ESCAVAÇÃO VERTICAL PARA EDIFICAÇÃO, COM CARGA, DESCARGA E TRANSPORTE DE SOLO DE 1ª CATEGORIA, COM ESCAVADEIRA HIDRÁULICA (CAÇAMBA: 1,2 M³ / 155HP), FROTA DE 8 CAMINHÕES BASCULANTES DE 10 M³, DMT DE 4 KM E VELOCIDADE MÉDIA 22 KM/H. AF_05/2020</v>
          </cell>
          <cell r="D8029" t="str">
            <v>M3</v>
          </cell>
          <cell r="E8029">
            <v>25.91</v>
          </cell>
          <cell r="F8029">
            <v>26.2</v>
          </cell>
        </row>
        <row r="8030">
          <cell r="B8030">
            <v>101230</v>
          </cell>
          <cell r="C8030" t="str">
            <v>ESCAVAÇÃO VERTICAL PARA INFRAESTRUTURA, COM CARGA, DESCARGA E TRANSPORTE DE SOLO DE 1ª CATEGORIA, COM ESCAVADEIRA HIDRÁULICA (CAÇAMBA: 0,8 M³ / 111 HP), FROTA DE 3 CAMINHÕES BASCULANTES DE 14 M³, DMT ATÉ 1 KM E VELOCIDADE MÉDIA14 KM/H. AF_05/2020</v>
          </cell>
          <cell r="D8030" t="str">
            <v>M3</v>
          </cell>
          <cell r="E8030">
            <v>11.03</v>
          </cell>
          <cell r="F8030">
            <v>11.15</v>
          </cell>
        </row>
        <row r="8031">
          <cell r="B8031">
            <v>101231</v>
          </cell>
          <cell r="C8031" t="str">
            <v>ESCAVAÇÃO VERTICAL PARA INFRAESTRUTURA, COM CARGA, DESCARGA E TRANSPORTE DE SOLO DE 1ª CATEGORIA, COM ESCAVADEIRA HIDRÁULICA (CAÇAMBA: 0,8 M³ / 111 HP), FROTA DE 3 CAMINHÕES BASCULANTES DE 18 M³, DMT ATÉ 1 KM E VELOCIDADE MÉDIA14 KM/H. AF_05/2020</v>
          </cell>
          <cell r="D8031" t="str">
            <v>M3</v>
          </cell>
          <cell r="E8031">
            <v>10.5</v>
          </cell>
          <cell r="F8031">
            <v>10.63</v>
          </cell>
        </row>
        <row r="8032">
          <cell r="B8032">
            <v>101272</v>
          </cell>
          <cell r="C8032" t="str">
            <v>ESCAVAÇÃO VERTICAL PARA INFRAESTRUTURA, COM CARGA, DESCARGA E TRANSPORTE DE SOLO DE 1ª CATEGORIA, COM ESCAVADEIRA HIDRÁULICA (CAÇAMBA: 0,8 M³ / 111HP), FROTA DE 10 CAMINHÕES BASCULANTES DE 10 M³, DMT DE 6 KM E VELOCIDADE MÉDIA22 KM/H. AF_05/2020</v>
          </cell>
          <cell r="D8032" t="str">
            <v>M3</v>
          </cell>
          <cell r="E8032">
            <v>32.76</v>
          </cell>
          <cell r="F8032">
            <v>33.130000000000003</v>
          </cell>
        </row>
        <row r="8033">
          <cell r="B8033">
            <v>101266</v>
          </cell>
          <cell r="C8033" t="str">
            <v>ESCAVAÇÃO VERTICAL PARA INFRAESTRUTURA, COM CARGA, DESCARGA E TRANSPORTE DE SOLO DE 1ª CATEGORIA, COM ESCAVADEIRA HIDRÁULICA (CAÇAMBA: 0,8 M³ / 111HP), FROTA DE 3 CAMINHÕES BASCULANTES DE 10 M³, DMT ATÉ 1 KM E VELOCIDADE MÉDIA14 KM/H. AF_05/2020</v>
          </cell>
          <cell r="D8033" t="str">
            <v>M3</v>
          </cell>
          <cell r="E8033">
            <v>11.62</v>
          </cell>
          <cell r="F8033">
            <v>11.77</v>
          </cell>
        </row>
        <row r="8034">
          <cell r="B8034">
            <v>101239</v>
          </cell>
          <cell r="C8034" t="str">
            <v>ESCAVAÇÃO VERTICAL PARA INFRAESTRUTURA, COM CARGA, DESCARGA E TRANSPORTE DE SOLO DE 1ª CATEGORIA, COM ESCAVADEIRA HIDRÁULICA (CAÇAMBA: 0,8 M³ / 111HP), FROTA DE 4 CAMINHÕES BASCULANTES DE 18 M³, DMT DE 1,5 KM E VELOCIDADE MÉDIA18 KM/H. AF_05/2020</v>
          </cell>
          <cell r="D8034" t="str">
            <v>M3</v>
          </cell>
          <cell r="E8034">
            <v>15.12</v>
          </cell>
          <cell r="F8034">
            <v>15.27</v>
          </cell>
        </row>
        <row r="8035">
          <cell r="B8035">
            <v>101240</v>
          </cell>
          <cell r="C8035" t="str">
            <v>ESCAVAÇÃO VERTICAL PARA INFRAESTRUTURA, COM CARGA, DESCARGA E TRANSPORTE DE SOLO DE 1ª CATEGORIA, COM ESCAVADEIRA HIDRÁULICA (CAÇAMBA: 0,8 M³ / 111HP), FROTA DE 4 CAMINHÕES BASCULANTES DE 18 M³, DMT DE 2 KM E VELOCIDADE MÉDIA 19 KM/H. AF_05/2020</v>
          </cell>
          <cell r="D8035" t="str">
            <v>M3</v>
          </cell>
          <cell r="E8035">
            <v>15.98</v>
          </cell>
          <cell r="F8035">
            <v>16.12</v>
          </cell>
        </row>
        <row r="8036">
          <cell r="B8036">
            <v>101268</v>
          </cell>
          <cell r="C8036" t="str">
            <v>ESCAVAÇÃO VERTICAL PARA INFRAESTRUTURA, COM CARGA, DESCARGA E TRANSPORTE DE SOLO DE 1ª CATEGORIA, COM ESCAVADEIRA HIDRÁULICA (CAÇAMBA: 0,8 M³ / 111HP), FROTA DE 5 CAMINHÕES BASCULANTES DE 10 M³, DMT DE 1,5 KM E VELOCIDADE MÉDIA18 KM/H. AF_05/2020</v>
          </cell>
          <cell r="D8036" t="str">
            <v>M3</v>
          </cell>
          <cell r="E8036">
            <v>18.350000000000001</v>
          </cell>
          <cell r="F8036">
            <v>18.57</v>
          </cell>
        </row>
        <row r="8037">
          <cell r="B8037">
            <v>101234</v>
          </cell>
          <cell r="C8037" t="str">
            <v>ESCAVAÇÃO VERTICAL PARA INFRAESTRUTURA, COM CARGA, DESCARGA E TRANSPORTE DE SOLO DE 1ª CATEGORIA, COM ESCAVADEIRA HIDRÁULICA (CAÇAMBA: 0,8 M³ / 111HP), FROTA DE 5 CAMINHÕES BASCULANTES DE 14 M³, DMT DE 1,5 KM E VELOCIDADE MÉDIA18 KM/H. AF_05/2020</v>
          </cell>
          <cell r="D8037" t="str">
            <v>M3</v>
          </cell>
          <cell r="E8037">
            <v>17.13</v>
          </cell>
          <cell r="F8037">
            <v>17.32</v>
          </cell>
        </row>
        <row r="8038">
          <cell r="B8038">
            <v>101235</v>
          </cell>
          <cell r="C8038" t="str">
            <v>ESCAVAÇÃO VERTICAL PARA INFRAESTRUTURA, COM CARGA, DESCARGA E TRANSPORTE DE SOLO DE 1ª CATEGORIA, COM ESCAVADEIRA HIDRÁULICA (CAÇAMBA: 0,8 M³ / 111HP), FROTA DE 5 CAMINHÕES BASCULANTES DE 14 M³, DMT DE 2 KM E VELOCIDADE MÉDIA 19 KM/H. AF_05/2020</v>
          </cell>
          <cell r="D8038" t="str">
            <v>M3</v>
          </cell>
          <cell r="E8038">
            <v>18.059999999999999</v>
          </cell>
          <cell r="F8038">
            <v>18.25</v>
          </cell>
        </row>
        <row r="8039">
          <cell r="B8039">
            <v>101241</v>
          </cell>
          <cell r="C8039" t="str">
            <v>ESCAVAÇÃO VERTICAL PARA INFRAESTRUTURA, COM CARGA, DESCARGA E TRANSPORTE DE SOLO DE 1ª CATEGORIA, COM ESCAVADEIRA HIDRÁULICA (CAÇAMBA: 0,8 M³ / 111HP), FROTA DE 5 CAMINHÕES BASCULANTES DE 18 M³, DMT DE 3 KM E VELOCIDADE MÉDIA 20 KM/H. AF_05/2020</v>
          </cell>
          <cell r="D8039" t="str">
            <v>M3</v>
          </cell>
          <cell r="E8039">
            <v>18.66</v>
          </cell>
          <cell r="F8039">
            <v>18.829999999999998</v>
          </cell>
        </row>
        <row r="8040">
          <cell r="B8040">
            <v>101269</v>
          </cell>
          <cell r="C8040" t="str">
            <v>ESCAVAÇÃO VERTICAL PARA INFRAESTRUTURA, COM CARGA, DESCARGA E TRANSPORTE DE SOLO DE 1ª CATEGORIA, COM ESCAVADEIRA HIDRÁULICA (CAÇAMBA: 0,8 M³ / 111HP), FROTA DE 6 CAMINHÕES BASCULANTES DE 10 M³, DMT DE 2 KM E VELOCIDADE MÉDIA 19 KM/H. AF_05/2020</v>
          </cell>
          <cell r="D8040" t="str">
            <v>M3</v>
          </cell>
          <cell r="E8040">
            <v>20.420000000000002</v>
          </cell>
          <cell r="F8040">
            <v>20.67</v>
          </cell>
        </row>
        <row r="8041">
          <cell r="B8041">
            <v>101236</v>
          </cell>
          <cell r="C8041" t="str">
            <v>ESCAVAÇÃO VERTICAL PARA INFRAESTRUTURA, COM CARGA, DESCARGA E TRANSPORTE DE SOLO DE 1ª CATEGORIA, COM ESCAVADEIRA HIDRÁULICA (CAÇAMBA: 0,8 M³ / 111HP), FROTA DE 6 CAMINHÕES BASCULANTES DE 14 M³, DMT DE 3 KM E VELOCIDADE MÉDIA 20 KM/H. AF_05/2020</v>
          </cell>
          <cell r="D8041" t="str">
            <v>M3</v>
          </cell>
          <cell r="E8041">
            <v>21.03</v>
          </cell>
          <cell r="F8041">
            <v>21.24</v>
          </cell>
        </row>
        <row r="8042">
          <cell r="B8042">
            <v>101237</v>
          </cell>
          <cell r="C8042" t="str">
            <v>ESCAVAÇÃO VERTICAL PARA INFRAESTRUTURA, COM CARGA, DESCARGA E TRANSPORTE DE SOLO DE 1ª CATEGORIA, COM ESCAVADEIRA HIDRÁULICA (CAÇAMBA: 0,8 M³ / 111HP), FROTA DE 6 CAMINHÕES BASCULANTES DE 14 M³, DMT DE 4 KM E VELOCIDADE MÉDIA 22 KM/H. AF_05/2020</v>
          </cell>
          <cell r="D8042" t="str">
            <v>M3</v>
          </cell>
          <cell r="E8042">
            <v>22.44</v>
          </cell>
          <cell r="F8042">
            <v>22.64</v>
          </cell>
        </row>
        <row r="8043">
          <cell r="B8043">
            <v>101242</v>
          </cell>
          <cell r="C8043" t="str">
            <v>ESCAVAÇÃO VERTICAL PARA INFRAESTRUTURA, COM CARGA, DESCARGA E TRANSPORTE DE SOLO DE 1ª CATEGORIA, COM ESCAVADEIRA HIDRÁULICA (CAÇAMBA: 0,8 M³ / 111HP), FROTA DE 6 CAMINHÕES BASCULANTES DE 18 M³, DMT DE 4 KM E VELOCIDADE MÉDIA 22 KM/H. AF_05/2020</v>
          </cell>
          <cell r="D8043" t="str">
            <v>M3</v>
          </cell>
          <cell r="E8043">
            <v>20.82</v>
          </cell>
          <cell r="F8043">
            <v>21.01</v>
          </cell>
        </row>
        <row r="8044">
          <cell r="B8044">
            <v>101270</v>
          </cell>
          <cell r="C8044" t="str">
            <v>ESCAVAÇÃO VERTICAL PARA INFRAESTRUTURA, COM CARGA, DESCARGA E TRANSPORTE DE SOLO DE 1ª CATEGORIA, COM ESCAVADEIRA HIDRÁULICA (CAÇAMBA: 0,8 M³ / 111HP), FROTA DE 7 CAMINHÕES BASCULANTES DE 10 M³, DMT DE 3 KM E VELOCIDADE MÉDIA 20 KM/H. AF_05/2020</v>
          </cell>
          <cell r="D8044" t="str">
            <v>M3</v>
          </cell>
          <cell r="E8044">
            <v>23.66</v>
          </cell>
          <cell r="F8044">
            <v>23.93</v>
          </cell>
        </row>
        <row r="8045">
          <cell r="B8045">
            <v>101243</v>
          </cell>
          <cell r="C8045" t="str">
            <v>ESCAVAÇÃO VERTICAL PARA INFRAESTRUTURA, COM CARGA, DESCARGA E TRANSPORTE DE SOLO DE 1ª CATEGORIA, COM ESCAVADEIRA HIDRÁULICA (CAÇAMBA: 0,8 M³ / 111HP), FROTA DE 7 CAMINHÕES BASCULANTES DE 18 M³, DMT DE 6 KM E VELOCIDADE MÉDIA 22 KM/H. AF_05/2020</v>
          </cell>
          <cell r="D8045" t="str">
            <v>M3</v>
          </cell>
          <cell r="E8045">
            <v>25.27</v>
          </cell>
          <cell r="F8045">
            <v>25.49</v>
          </cell>
        </row>
        <row r="8046">
          <cell r="B8046">
            <v>101271</v>
          </cell>
          <cell r="C8046" t="str">
            <v>ESCAVAÇÃO VERTICAL PARA INFRAESTRUTURA, COM CARGA, DESCARGA E TRANSPORTE DE SOLO DE 1ª CATEGORIA, COM ESCAVADEIRA HIDRÁULICA (CAÇAMBA: 0,8 M³ / 111HP), FROTA DE 8 CAMINHÕES BASCULANTES DE 10 M³, DMT DE 4 KM E VELOCIDADE MÉDIA 22 KM/H. AF_05/2020</v>
          </cell>
          <cell r="D8046" t="str">
            <v>M3</v>
          </cell>
          <cell r="E8046">
            <v>26.23</v>
          </cell>
          <cell r="F8046">
            <v>26.55</v>
          </cell>
        </row>
        <row r="8047">
          <cell r="B8047">
            <v>101238</v>
          </cell>
          <cell r="C8047" t="str">
            <v>ESCAVAÇÃO VERTICAL PARA INFRAESTRUTURA, COM CARGA, DESCARGA E TRANSPORTE DE SOLO DE 1ª CATEGORIA, COM ESCAVADEIRA HIDRÁULICA (CAÇAMBA: 0,8 M³ / 111HP), FROTA DE 8 CAMINHÕES BASCULANTES DE 14 M³, DMT DE 6 KM E VELOCIDADE MÉDIA 22 KM/H. AF_05/2020</v>
          </cell>
          <cell r="D8047" t="str">
            <v>M3</v>
          </cell>
          <cell r="E8047">
            <v>28.35</v>
          </cell>
          <cell r="F8047">
            <v>28.61</v>
          </cell>
        </row>
        <row r="8048">
          <cell r="B8048">
            <v>101232</v>
          </cell>
          <cell r="C8048" t="str">
            <v>ESCAVAÇÃO VERTICAL PARA INFRAESTRUTURA, COM CARGA, DESCARGA E TRANSPORTE DE SOLO DE 1ª CATEGORIA, COM ESCAVADEIRA HIDRÁULICA (CAÇAMBA: 1,2 M³ / 155 HP), FROTA DE 3 CAMINHÕES BASCULANTES DE 14 M³, DMT ATÉ 1 KM E VELOCIDADE MÉDIA14 KM/H. AF_05/2020</v>
          </cell>
          <cell r="D8048" t="str">
            <v>M3</v>
          </cell>
          <cell r="E8048">
            <v>9.49</v>
          </cell>
          <cell r="F8048">
            <v>9.59</v>
          </cell>
        </row>
        <row r="8049">
          <cell r="B8049">
            <v>101233</v>
          </cell>
          <cell r="C8049" t="str">
            <v>ESCAVAÇÃO VERTICAL PARA INFRAESTRUTURA, COM CARGA, DESCARGA E TRANSPORTE DE SOLO DE 1ª CATEGORIA, COM ESCAVADEIRA HIDRÁULICA (CAÇAMBA: 1,2 M³ / 155 HP), FROTA DE 3 CAMINHÕES BASCULANTES DE 18 M³, DMT ATÉ 1 KM E VELOCIDADE MÉDIA14 KM/H. AF_05/2020</v>
          </cell>
          <cell r="D8049" t="str">
            <v>M3</v>
          </cell>
          <cell r="E8049">
            <v>8.77</v>
          </cell>
          <cell r="F8049">
            <v>8.85</v>
          </cell>
        </row>
        <row r="8050">
          <cell r="B8050">
            <v>101248</v>
          </cell>
          <cell r="C8050" t="str">
            <v>ESCAVAÇÃO VERTICAL PARA INFRAESTRUTURA, COM CARGA, DESCARGA E TRANSPORTE DE SOLO DE 1ª CATEGORIA, COM ESCAVADEIRA HIDRÁULICA (CAÇAMBA: 1,2 M³ / 155HP), FROTA DE 10 CAMINHÕES BASCULANTES DE 14 M³, DMT DE 6 KM E VELOCIDADE MÉDIA22 KM/H. AF_05/2020</v>
          </cell>
          <cell r="D8050" t="str">
            <v>M3</v>
          </cell>
          <cell r="E8050">
            <v>27.11</v>
          </cell>
          <cell r="F8050">
            <v>27.35</v>
          </cell>
        </row>
        <row r="8051">
          <cell r="B8051">
            <v>101277</v>
          </cell>
          <cell r="C8051" t="str">
            <v>ESCAVAÇÃO VERTICAL PARA INFRAESTRUTURA, COM CARGA, DESCARGA E TRANSPORTE DE SOLO DE 1ª CATEGORIA, COM ESCAVADEIRA HIDRÁULICA (CAÇAMBA: 1,2 M³ / 155HP), FROTA DE 12 CAMINHÕES BASCULANTES DE 10 M³, DMT DE 6 KM E VELOCIDADE MÉDIA22 KM/H. AF_05/2020</v>
          </cell>
          <cell r="D8051" t="str">
            <v>M3</v>
          </cell>
          <cell r="E8051">
            <v>31.76</v>
          </cell>
          <cell r="F8051">
            <v>32.1</v>
          </cell>
        </row>
        <row r="8052">
          <cell r="B8052">
            <v>101267</v>
          </cell>
          <cell r="C8052" t="str">
            <v>ESCAVAÇÃO VERTICAL PARA INFRAESTRUTURA, COM CARGA, DESCARGA E TRANSPORTE DE SOLO DE 1ª CATEGORIA, COM ESCAVADEIRA HIDRÁULICA (CAÇAMBA: 1,2 M³ / 155HP), FROTA DE 4 CAMINHÕES BASCULANTES DE 10 M³, DMT ATÉ 1 KM E VELOCIDADE MÉDIA14 KM/H. AF_05/2020</v>
          </cell>
          <cell r="D8052" t="str">
            <v>M3</v>
          </cell>
          <cell r="E8052">
            <v>11.2</v>
          </cell>
          <cell r="F8052">
            <v>11.34</v>
          </cell>
        </row>
        <row r="8053">
          <cell r="B8053">
            <v>101249</v>
          </cell>
          <cell r="C8053" t="str">
            <v>ESCAVAÇÃO VERTICAL PARA INFRAESTRUTURA, COM CARGA, DESCARGA E TRANSPORTE DE SOLO DE 1ª CATEGORIA, COM ESCAVADEIRA HIDRÁULICA (CAÇAMBA: 1,2 M³ / 155HP), FROTA DE 5 CAMINHÕES BASCULANTES DE 18 M³, DMT DE 1,5 KM E VELOCIDADE MÉDIA18 KM/H. AF_05/2020</v>
          </cell>
          <cell r="D8053" t="str">
            <v>M3</v>
          </cell>
          <cell r="E8053">
            <v>13.87</v>
          </cell>
          <cell r="F8053">
            <v>13.99</v>
          </cell>
        </row>
        <row r="8054">
          <cell r="B8054">
            <v>101273</v>
          </cell>
          <cell r="C8054" t="str">
            <v>ESCAVAÇÃO VERTICAL PARA INFRAESTRUTURA, COM CARGA, DESCARGA E TRANSPORTE DE SOLO DE 1ª CATEGORIA, COM ESCAVADEIRA HIDRÁULICA (CAÇAMBA: 1,2 M³ / 155HP), FROTA DE 6 CAMINHÕES BASCULANTES DE 10 M³, DMT DE 1,5 KM E VELOCIDADE MÉDIA18 KM/H. AF_05/2020</v>
          </cell>
          <cell r="D8054" t="str">
            <v>M3</v>
          </cell>
          <cell r="E8054">
            <v>17.579999999999998</v>
          </cell>
          <cell r="F8054">
            <v>17.78</v>
          </cell>
        </row>
        <row r="8055">
          <cell r="B8055">
            <v>101245</v>
          </cell>
          <cell r="C8055" t="str">
            <v>ESCAVAÇÃO VERTICAL PARA INFRAESTRUTURA, COM CARGA, DESCARGA E TRANSPORTE DE SOLO DE 1ª CATEGORIA, COM ESCAVADEIRA HIDRÁULICA (CAÇAMBA: 1,2 M³ / 155HP), FROTA DE 6 CAMINHÕES BASCULANTES DE 14 M³, DMT DE 2 KM E VELOCIDADE MÉDIA 19 KM/H. AF_05/2020</v>
          </cell>
          <cell r="D8055" t="str">
            <v>M3</v>
          </cell>
          <cell r="E8055">
            <v>16.82</v>
          </cell>
          <cell r="F8055">
            <v>16.97</v>
          </cell>
        </row>
        <row r="8056">
          <cell r="B8056">
            <v>101250</v>
          </cell>
          <cell r="C8056" t="str">
            <v>ESCAVAÇÃO VERTICAL PARA INFRAESTRUTURA, COM CARGA, DESCARGA E TRANSPORTE DE SOLO DE 1ª CATEGORIA, COM ESCAVADEIRA HIDRÁULICA (CAÇAMBA: 1,2 M³ / 155HP), FROTA DE 6 CAMINHÕES BASCULANTES DE 18 M³, DMT DE 2 KM E VELOCIDADE MÉDIA 19 KM/H. AF_05/2020</v>
          </cell>
          <cell r="D8056" t="str">
            <v>M3</v>
          </cell>
          <cell r="E8056">
            <v>15.38</v>
          </cell>
          <cell r="F8056">
            <v>15.51</v>
          </cell>
        </row>
        <row r="8057">
          <cell r="B8057">
            <v>101251</v>
          </cell>
          <cell r="C8057" t="str">
            <v>ESCAVAÇÃO VERTICAL PARA INFRAESTRUTURA, COM CARGA, DESCARGA E TRANSPORTE DE SOLO DE 1ª CATEGORIA, COM ESCAVADEIRA HIDRÁULICA (CAÇAMBA: 1,2 M³ / 155HP), FROTA DE 6 CAMINHÕES BASCULANTES DE 18 M³, DMT DE 3 KM E VELOCIDADE MÉDIA 20 KM/H. AF_05/2020</v>
          </cell>
          <cell r="D8057" t="str">
            <v>M3</v>
          </cell>
          <cell r="E8057">
            <v>17.54</v>
          </cell>
          <cell r="F8057">
            <v>17.68</v>
          </cell>
        </row>
        <row r="8058">
          <cell r="B8058">
            <v>101274</v>
          </cell>
          <cell r="C8058" t="str">
            <v>ESCAVAÇÃO VERTICAL PARA INFRAESTRUTURA, COM CARGA, DESCARGA E TRANSPORTE DE SOLO DE 1ª CATEGORIA, COM ESCAVADEIRA HIDRÁULICA (CAÇAMBA: 1,2 M³ / 155HP), FROTA DE 7 CAMINHÕES BASCULANTES DE 10 M³, DMT DE 2 KM E VELOCIDADE MÉDIA 19 KM/H. AF_05/2020</v>
          </cell>
          <cell r="D8058" t="str">
            <v>M3</v>
          </cell>
          <cell r="E8058">
            <v>19.43</v>
          </cell>
          <cell r="F8058">
            <v>19.64</v>
          </cell>
        </row>
        <row r="8059">
          <cell r="B8059">
            <v>101246</v>
          </cell>
          <cell r="C8059" t="str">
            <v>ESCAVAÇÃO VERTICAL PARA INFRAESTRUTURA, COM CARGA, DESCARGA E TRANSPORTE DE SOLO DE 1ª CATEGORIA, COM ESCAVADEIRA HIDRÁULICA (CAÇAMBA: 1,2 M³ / 155HP), FROTA DE 7 CAMINHÕES BASCULANTES DE 14 M³, DMT DE 3 KM E VELOCIDADE MÉDIA 20 KM/H. AF_05/2020</v>
          </cell>
          <cell r="D8059" t="str">
            <v>M3</v>
          </cell>
          <cell r="E8059">
            <v>19.53</v>
          </cell>
          <cell r="F8059">
            <v>19.7</v>
          </cell>
        </row>
        <row r="8060">
          <cell r="B8060">
            <v>101252</v>
          </cell>
          <cell r="C8060" t="str">
            <v>ESCAVAÇÃO VERTICAL PARA INFRAESTRUTURA, COM CARGA, DESCARGA E TRANSPORTE DE SOLO DE 1ª CATEGORIA, COM ESCAVADEIRA HIDRÁULICA (CAÇAMBA: 1,2 M³ / 155HP), FROTA DE 7 CAMINHÕES BASCULANTES DE 18 M³, DMT DE 4 KM E VELOCIDADE MÉDIA 22 KM/H. AF_05/2020</v>
          </cell>
          <cell r="D8060" t="str">
            <v>M3</v>
          </cell>
          <cell r="E8060">
            <v>19.04</v>
          </cell>
          <cell r="F8060">
            <v>19.190000000000001</v>
          </cell>
        </row>
        <row r="8061">
          <cell r="B8061">
            <v>101275</v>
          </cell>
          <cell r="C8061" t="str">
            <v>ESCAVAÇÃO VERTICAL PARA INFRAESTRUTURA, COM CARGA, DESCARGA E TRANSPORTE DE SOLO DE 1ª CATEGORIA, COM ESCAVADEIRA HIDRÁULICA (CAÇAMBA: 1,2 M³ / 155HP), FROTA DE 8 CAMINHÕES BASCULANTES DE 10 M³, DMT DE 3 KM E VELOCIDADE MÉDIA 20 KM/H. AF_05/2020</v>
          </cell>
          <cell r="D8061" t="str">
            <v>M3</v>
          </cell>
          <cell r="E8061">
            <v>22.51</v>
          </cell>
          <cell r="F8061">
            <v>22.74</v>
          </cell>
        </row>
        <row r="8062">
          <cell r="B8062">
            <v>101247</v>
          </cell>
          <cell r="C8062" t="str">
            <v>ESCAVAÇÃO VERTICAL PARA INFRAESTRUTURA, COM CARGA, DESCARGA E TRANSPORTE DE SOLO DE 1ª CATEGORIA, COM ESCAVADEIRA HIDRÁULICA (CAÇAMBA: 1,2 M³ / 155HP), FROTA DE 8 CAMINHÕES BASCULANTES DE 14 M³, DMT DE 4 KM E VELOCIDADE MÉDIA 22 KM/H. AF_05/2020</v>
          </cell>
          <cell r="D8062" t="str">
            <v>M3</v>
          </cell>
          <cell r="E8062">
            <v>21.66</v>
          </cell>
          <cell r="F8062">
            <v>21.86</v>
          </cell>
        </row>
        <row r="8063">
          <cell r="B8063">
            <v>101276</v>
          </cell>
          <cell r="C8063" t="str">
            <v>ESCAVAÇÃO VERTICAL PARA INFRAESTRUTURA, COM CARGA, DESCARGA E TRANSPORTE DE SOLO DE 1ª CATEGORIA, COM ESCAVADEIRA HIDRÁULICA (CAÇAMBA: 1,2 M³ / 155HP), FROTA DE 9 CAMINHÕES BASCULANTES DE 10 M³, DMT DE 4 KM E VELOCIDADE MÉDIA 22 KM/H. AF_05/2020</v>
          </cell>
          <cell r="D8063" t="str">
            <v>M3</v>
          </cell>
          <cell r="E8063">
            <v>24.87</v>
          </cell>
          <cell r="F8063">
            <v>25.14</v>
          </cell>
        </row>
        <row r="8064">
          <cell r="B8064">
            <v>101253</v>
          </cell>
          <cell r="C8064" t="str">
            <v>ESCAVAÇÃO VERTICAL PARA INFRAESTRUTURA, COM CARGA, DESCARGA E TRANSPORTE DE SOLO DE 1ª CATEGORIA, COM ESCAVADEIRA HIDRÁULICA (CAÇAMBA: 1,2 M³ / 155HP), FROTA DE 9 CAMINHÕES BASCULANTES DE 18 M³, DMT DE 6 KM E VELOCIDADE MÉDIA 22 KM/H. AF_05/2020</v>
          </cell>
          <cell r="D8064" t="str">
            <v>M3</v>
          </cell>
          <cell r="E8064">
            <v>23.95</v>
          </cell>
          <cell r="F8064">
            <v>24.15</v>
          </cell>
        </row>
        <row r="8065">
          <cell r="B8065">
            <v>101244</v>
          </cell>
          <cell r="C8065" t="str">
            <v>ESCAVAÇÃO VERTICAL PARA INFRAESTRUTURA, COM CARGA, DESCARGA E TRANSPORTE DE SOLO DE 1ª CATEGORIA, COM ESCAVADEIRA HIDRÁULICA (CAÇAMBA: 1,2M³ / 155HP), FROTA DE 6 CAMINHÕES BASCULANTES DE 14 M³, DMT DE 1,5 KM E VELOCIDADE MÉDIA18 KM/H. AF_05/2020</v>
          </cell>
          <cell r="D8065" t="str">
            <v>M3</v>
          </cell>
          <cell r="E8065">
            <v>15.86</v>
          </cell>
          <cell r="F8065">
            <v>16.02</v>
          </cell>
        </row>
        <row r="8066">
          <cell r="B8066">
            <v>93358</v>
          </cell>
          <cell r="C8066" t="str">
            <v>ESCAVAÇÃO MANUAL DE VALA. AF_09/2024</v>
          </cell>
          <cell r="D8066" t="str">
            <v>M3</v>
          </cell>
          <cell r="E8066">
            <v>84.02</v>
          </cell>
          <cell r="F8066">
            <v>90.78</v>
          </cell>
        </row>
        <row r="8067">
          <cell r="B8067">
            <v>90082</v>
          </cell>
          <cell r="C8067" t="str">
            <v>ESCAVAÇÃO MECANIZADA DE VALA COM PROF. ATÉ 1,5 M (MÉDIA MONTANTE E JUSANTE/UMA COMPOSIÇÃO POR TRECHO), ESCAVADEIRA (0,8 M3), LARG. DE 1,5 M A 2,5 M, EM SOLO DE 1A CATEGORIA, EM LOCAIS COM ALTO NÍVEL DE INTERFERÊNCIA. AF_09/2024</v>
          </cell>
          <cell r="D8067" t="str">
            <v>M3</v>
          </cell>
          <cell r="E8067">
            <v>9.57</v>
          </cell>
          <cell r="F8067">
            <v>9.7899999999999991</v>
          </cell>
        </row>
        <row r="8068">
          <cell r="B8068">
            <v>90091</v>
          </cell>
          <cell r="C8068" t="str">
            <v>ESCAVAÇÃO MECANIZADA DE VALA COM PROF. ATÉ 1,5 M (MÉDIA MONTANTE E JUSANTE/UMA COMPOSIÇÃO POR TRECHO), ESCAVADEIRA (0,8 M3), LARG. DE 1,5 M A 2,5 M, EM SOLO DE 1A CATEGORIA, LOCAIS COM BAIXO NÍVEL DE INTERFERÊNCIA. AF_09/2024</v>
          </cell>
          <cell r="D8068" t="str">
            <v>M3</v>
          </cell>
          <cell r="E8068">
            <v>6.03</v>
          </cell>
          <cell r="F8068">
            <v>6.16</v>
          </cell>
        </row>
        <row r="8069">
          <cell r="B8069">
            <v>102307</v>
          </cell>
          <cell r="C8069" t="str">
            <v>ESCAVAÇÃO MECANIZADA DE VALA COM PROF. ATÉ 1,5 M (MÉDIA MONTANTE E JUSANTE/UMA COMPOSIÇÃO POR TRECHO), ESCAVADEIRA (0,8 M3), LARG. DE 1,5 M A 2,5 M, EM SOLO DE 2A CATEGORIA, EM LOCAIS COM ALTO NÍVEL DE INTERFERÊNCIA. AF_09/2024</v>
          </cell>
          <cell r="D8069" t="str">
            <v>M3</v>
          </cell>
          <cell r="E8069">
            <v>11.97</v>
          </cell>
          <cell r="F8069">
            <v>12.23</v>
          </cell>
        </row>
        <row r="8070">
          <cell r="B8070">
            <v>102315</v>
          </cell>
          <cell r="C8070" t="str">
            <v>ESCAVAÇÃO MECANIZADA DE VALA COM PROF. ATÉ 1,5 M (MÉDIA MONTANTE E JUSANTE/UMA COMPOSIÇÃO POR TRECHO), ESCAVADEIRA (0,8 M3), LARG. DE 1,5 M A 2,5 M, EM SOLO DE 2A CATEGORIA, LOCAIS COM BAIXO NÍVEL DE INTERFERÊNCIA. AF_09/2024</v>
          </cell>
          <cell r="D8070" t="str">
            <v>M3</v>
          </cell>
          <cell r="E8070">
            <v>7.54</v>
          </cell>
          <cell r="F8070">
            <v>7.7</v>
          </cell>
        </row>
        <row r="8071">
          <cell r="B8071">
            <v>102283</v>
          </cell>
          <cell r="C8071" t="str">
            <v>ESCAVAÇÃO MECANIZADA DE VALA COM PROF. ATÉ 1,5 M (MÉDIA MONTANTE E JUSANTE/UMA COMPOSIÇÃO POR TRECHO), ESCAVADEIRA (0,8 M3), LARG. DE 1,5 M A 2,5 M, EM SOLO MOLE, EM LOCAIS COM ALTO NÍVEL DE INTERFERÊNCIA. AF_09/2024</v>
          </cell>
          <cell r="D8071" t="str">
            <v>M3</v>
          </cell>
          <cell r="E8071">
            <v>12.53</v>
          </cell>
          <cell r="F8071">
            <v>12.8</v>
          </cell>
        </row>
        <row r="8072">
          <cell r="B8072">
            <v>102291</v>
          </cell>
          <cell r="C8072" t="str">
            <v>ESCAVAÇÃO MECANIZADA DE VALA COM PROF. ATÉ 1,5 M (MÉDIA MONTANTE E JUSANTE/UMA COMPOSIÇÃO POR TRECHO), ESCAVADEIRA (0,8 M3), LARG. DE 1,5 M A 2,5 M, EM SOLO MOLE, LOCAIS COM BAIXO NÍVEL DE INTERFERÊNCIA. AF_09/2024</v>
          </cell>
          <cell r="D8072" t="str">
            <v>M3</v>
          </cell>
          <cell r="E8072">
            <v>7.9</v>
          </cell>
          <cell r="F8072">
            <v>8.06</v>
          </cell>
        </row>
        <row r="8073">
          <cell r="B8073">
            <v>102276</v>
          </cell>
          <cell r="C8073" t="str">
            <v>ESCAVAÇÃO MECANIZADA DE VALA COM PROF. ATÉ 1,5 M (MÉDIA MONTANTE E JUSANTE/UMA COMPOSIÇÃO POR TRECHO), ESCAVADEIRA (0,8 M3), LARG. MENOR QUE 1,5 M, EM SOLO DE 1A CATEGORIA, EM LOCAIS COM ALTO NÍVEL DE INTERFERÊNCIA. AF_09/2024</v>
          </cell>
          <cell r="D8073" t="str">
            <v>M3</v>
          </cell>
          <cell r="E8073">
            <v>10.78</v>
          </cell>
          <cell r="F8073">
            <v>11.02</v>
          </cell>
        </row>
        <row r="8074">
          <cell r="B8074">
            <v>102306</v>
          </cell>
          <cell r="C8074" t="str">
            <v>ESCAVAÇÃO MECANIZADA DE VALA COM PROF. ATÉ 1,5 M (MÉDIA MONTANTE E JUSANTE/UMA COMPOSIÇÃO POR TRECHO), ESCAVADEIRA (0,8 M3),LARG. ATÉ 1,5 M, EM SOLO DE 2A CATEGORIA, EM LOCAIS COM ALTO NÍVEL DE INTERFERÊNCIA. AF_09/2024</v>
          </cell>
          <cell r="D8074" t="str">
            <v>M3</v>
          </cell>
          <cell r="E8074">
            <v>13.48</v>
          </cell>
          <cell r="F8074">
            <v>13.78</v>
          </cell>
        </row>
        <row r="8075">
          <cell r="B8075">
            <v>102279</v>
          </cell>
          <cell r="C8075" t="str">
            <v>ESCAVAÇÃO MECANIZADA DE VALA COM PROF. ATÉ 1,5 M (MÉDIA MONTANTE E JUSANTE/UMA COMPOSIÇÃO POR TRECHO), ESCAVADEIRA (0,8 M3),LARG. MENOR QUE 1,5 M, EM SOLO DE 1A CATEGORIA, LOCAIS COM BAIXO NÍVEL DE INTERFERÊNCIA. AF_09/2024</v>
          </cell>
          <cell r="D8075" t="str">
            <v>M3</v>
          </cell>
          <cell r="E8075">
            <v>6.79</v>
          </cell>
          <cell r="F8075">
            <v>6.93</v>
          </cell>
        </row>
        <row r="8076">
          <cell r="B8076">
            <v>102282</v>
          </cell>
          <cell r="C8076" t="str">
            <v>ESCAVAÇÃO MECANIZADA DE VALA COM PROF. ATÉ 1,5 M (MÉDIA MONTANTE E JUSANTE/UMA COMPOSIÇÃO POR TRECHO), ESCAVADEIRA (0,8 M3),LARG. MENOR QUE 1,5 M, EM SOLO DE MOLE, EM LOCAIS COM ALTO NÍVEL DE INTERFERÊNCIA. AF_09/2024</v>
          </cell>
          <cell r="D8076" t="str">
            <v>M3</v>
          </cell>
          <cell r="E8076">
            <v>14.11</v>
          </cell>
          <cell r="F8076">
            <v>14.42</v>
          </cell>
        </row>
        <row r="8077">
          <cell r="B8077">
            <v>102290</v>
          </cell>
          <cell r="C8077" t="str">
            <v>ESCAVAÇÃO MECANIZADA DE VALA COM PROF. ATÉ 1,5 M (MÉDIA MONTANTE E JUSANTE/UMA COMPOSIÇÃO POR TRECHO), ESCAVADEIRA (0,8 M3),LARG. MENOR QUE 1,5 M, EM SOLO MOLE, LOCAIS COM BAIXO NÍVEL DE INTERFERÊNCIA. AF_09/2024</v>
          </cell>
          <cell r="D8077" t="str">
            <v>M3</v>
          </cell>
          <cell r="E8077">
            <v>8.89</v>
          </cell>
          <cell r="F8077">
            <v>9.08</v>
          </cell>
        </row>
        <row r="8078">
          <cell r="B8078">
            <v>90100</v>
          </cell>
          <cell r="C8078" t="str">
            <v>ESCAVAÇÃO MECANIZADA DE VALA COM PROF. ATÉ 1,5 M (MÉDIA MONTANTE E JUSANTE/UMA COMPOSIÇÃO POR TRECHO), RETROESCAV. (0,26 M3), LARG. DE 0,8 M A 1,5 M, EM SOLO DE 1A CATEGORIA, EM LOCAIS COM ALTO NÍVEL DE INTERFERÊNCIA. AF_09/2024</v>
          </cell>
          <cell r="D8078" t="str">
            <v>M3</v>
          </cell>
          <cell r="E8078">
            <v>12.38</v>
          </cell>
          <cell r="F8078">
            <v>12.78</v>
          </cell>
        </row>
        <row r="8079">
          <cell r="B8079">
            <v>102323</v>
          </cell>
          <cell r="C8079" t="str">
            <v>ESCAVAÇÃO MECANIZADA DE VALA COM PROF. ATÉ 1,5 M (MÉDIA MONTANTE E JUSANTE/UMA COMPOSIÇÃO POR TRECHO), RETROESCAV. (0,26 M3), LARG. DE 0,8 M A 1,5 M, EM SOLO DE 2A CATEGORIA, EM LOCAIS COM ALTO NÍVEL DE INTERFERÊNCIA. AF_09/2024</v>
          </cell>
          <cell r="D8079" t="str">
            <v>M3</v>
          </cell>
          <cell r="E8079">
            <v>15.47</v>
          </cell>
          <cell r="F8079">
            <v>15.98</v>
          </cell>
        </row>
        <row r="8080">
          <cell r="B8080">
            <v>102327</v>
          </cell>
          <cell r="C8080" t="str">
            <v>ESCAVAÇÃO MECANIZADA DE VALA COM PROF. ATÉ 1,5 M (MÉDIA MONTANTE E JUSANTE/UMA COMPOSIÇÃO POR TRECHO), RETROESCAV. (0,26 M3), LARG. DE 0,8 M A 1,5 M, EM SOLO DE 2A CATEGORIA, EM LOCAIS COM BAIXO NÍVEL DE INTERFERÊNCIA. AF_09/2024</v>
          </cell>
          <cell r="D8080" t="str">
            <v>M3</v>
          </cell>
          <cell r="E8080">
            <v>9.74</v>
          </cell>
          <cell r="F8080">
            <v>10.07</v>
          </cell>
        </row>
        <row r="8081">
          <cell r="B8081">
            <v>102299</v>
          </cell>
          <cell r="C8081" t="str">
            <v>ESCAVAÇÃO MECANIZADA DE VALA COM PROF. ATÉ 1,5 M (MÉDIA MONTANTE E JUSANTE/UMA COMPOSIÇÃO POR TRECHO), RETROESCAV. (0,26 M3), LARG. DE 0,8 M A 1,5 M, EM SOLO MOLE, EM LOCAIS COM ALTO NÍVEL DE INTERFERÊNCIA. AF_09/2024</v>
          </cell>
          <cell r="D8081" t="str">
            <v>M3</v>
          </cell>
          <cell r="E8081">
            <v>16.18</v>
          </cell>
          <cell r="F8081">
            <v>16.72</v>
          </cell>
        </row>
        <row r="8082">
          <cell r="B8082">
            <v>102303</v>
          </cell>
          <cell r="C8082" t="str">
            <v>ESCAVAÇÃO MECANIZADA DE VALA COM PROF. ATÉ 1,5 M (MÉDIA MONTANTE E JUSANTE/UMA COMPOSIÇÃO POR TRECHO), RETROESCAV. (0,26 M3), LARG. DE 0,8 M A 1,5 M, EM SOLO MOLE, LOCAIS COM BAIXO NÍVEL DE INTERFERÊNCIA. AF_09/2024</v>
          </cell>
          <cell r="D8082" t="str">
            <v>M3</v>
          </cell>
          <cell r="E8082">
            <v>10.199999999999999</v>
          </cell>
          <cell r="F8082">
            <v>10.54</v>
          </cell>
        </row>
        <row r="8083">
          <cell r="B8083">
            <v>90099</v>
          </cell>
          <cell r="C8083" t="str">
            <v>ESCAVAÇÃO MECANIZADA DE VALA COM PROF. ATÉ 1,5 M (MÉDIA MONTANTE E JUSANTE/UMA COMPOSIÇÃO POR TRECHO), RETROESCAV. (0,26 M3), LARG. MENOR QUE 0,8 M, EM SOLO DE 1A CATEGORIA, EM LOCAIS COM ALTO NÍVEL DE INTERFERÊNCIA. AF_09/2024</v>
          </cell>
          <cell r="D8083" t="str">
            <v>M3</v>
          </cell>
          <cell r="E8083">
            <v>14.43</v>
          </cell>
          <cell r="F8083">
            <v>14.92</v>
          </cell>
        </row>
        <row r="8084">
          <cell r="B8084">
            <v>102322</v>
          </cell>
          <cell r="C8084" t="str">
            <v>ESCAVAÇÃO MECANIZADA DE VALA COM PROF. ATÉ 1,5 M (MÉDIA MONTANTE E JUSANTE/UMA COMPOSIÇÃO POR TRECHO), RETROESCAV. (0,26 M3), LARG. MENOR QUE 0,8 M, EM SOLO DE 2A CATEGORIA, EM LOCAIS COM ALTO NÍVEL DE INTERFERÊNCIA. AF_09/2024</v>
          </cell>
          <cell r="D8084" t="str">
            <v>M3</v>
          </cell>
          <cell r="E8084">
            <v>18.05</v>
          </cell>
          <cell r="F8084">
            <v>18.64</v>
          </cell>
        </row>
        <row r="8085">
          <cell r="B8085">
            <v>102298</v>
          </cell>
          <cell r="C8085" t="str">
            <v>ESCAVAÇÃO MECANIZADA DE VALA COM PROF. ATÉ 1,5 M (MÉDIA MONTANTE E JUSANTE/UMA COMPOSIÇÃO POR TRECHO), RETROESCAV. (0,26 M3), LARG. MENOR QUE 0,8 M, EM SOLO MOLE, EM LOCAIS COM ALTO NÍVEL DE INTERFERÊNCIA. AF_09/2024</v>
          </cell>
          <cell r="D8085" t="str">
            <v>M3</v>
          </cell>
          <cell r="E8085">
            <v>18.88</v>
          </cell>
          <cell r="F8085">
            <v>19.52</v>
          </cell>
        </row>
        <row r="8086">
          <cell r="B8086">
            <v>102302</v>
          </cell>
          <cell r="C8086" t="str">
            <v>ESCAVAÇÃO MECANIZADA DE VALA COM PROF. ATÉ 1,5 M (MÉDIA MONTANTE E JUSANTE/UMA COMPOSIÇÃO POR TRECHO), RETROESCAV. (0,26 M3), LARG. MENOR QUE 0,8 M, EM SOLO MOLE, LOCAIS COM BAIXO NÍVEL DE INTERFERÊNCIA. AF_09/2024</v>
          </cell>
          <cell r="D8086" t="str">
            <v>M3</v>
          </cell>
          <cell r="E8086">
            <v>11.9</v>
          </cell>
          <cell r="F8086">
            <v>12.29</v>
          </cell>
        </row>
        <row r="8087">
          <cell r="B8087">
            <v>102326</v>
          </cell>
          <cell r="C8087" t="str">
            <v>ESCAVAÇÃO MECANIZADA DE VALA COM PROF. ATÉ 1,5 M (MÉDIA MONTANTE E JUSANTE/UMA COMPOSIÇÃO POR TRECHO), RETROESCAV. (0,26 M3), LARGURA MENOR QUE 0,8 M, EM SOLO DE 2A CATEGORIA, EM LOCAIS COM BAIXO NÍVEL DE INTERFERÊNCIA. AF_09/2024</v>
          </cell>
          <cell r="D8087" t="str">
            <v>M3</v>
          </cell>
          <cell r="E8087">
            <v>11.37</v>
          </cell>
          <cell r="F8087">
            <v>11.74</v>
          </cell>
        </row>
        <row r="8088">
          <cell r="B8088">
            <v>102314</v>
          </cell>
          <cell r="C8088" t="str">
            <v>ESCAVAÇÃO MECANIZADA DE VALA COM PROF. ATÉ 1,5 M (MÉDIA MONTANTE E JUSANTE/UMA COMPOSIÇÃO POR TRECHO),COM ESCAVADEIRA (0,8 M3), LARG. MENOR QUE 1,5 M, EM SOLO DE 2A CATEGORIA, LOCAIS COM BAIXO NÍVEL DE INTERFERÊNCIA. AF_09/2024</v>
          </cell>
          <cell r="D8088" t="str">
            <v>M3</v>
          </cell>
          <cell r="E8088">
            <v>8.49</v>
          </cell>
          <cell r="F8088">
            <v>8.68</v>
          </cell>
        </row>
        <row r="8089">
          <cell r="B8089">
            <v>102312</v>
          </cell>
          <cell r="C8089" t="str">
            <v>ESCAVAÇÃO MECANIZADA DE VALA COM PROF. DE 3,0 M ATÉ 4,5 M (MÉDIA MONTANTE E JUSANTE/UMA COMPOSIÇÃO POR TRECHO), ESCAVADEIRA (1,2 M3), LARG. DE 1,5 M A 2,5 M, EM SOLO DE 2A CATEGORIA, EM LOCAIS COM ALTO NÍVEL DE INTERFERÊNCIA. AF_09/2024</v>
          </cell>
          <cell r="D8089" t="str">
            <v>M3</v>
          </cell>
          <cell r="E8089">
            <v>10.88</v>
          </cell>
          <cell r="F8089">
            <v>11.09</v>
          </cell>
        </row>
        <row r="8090">
          <cell r="B8090">
            <v>102288</v>
          </cell>
          <cell r="C8090" t="str">
            <v>ESCAVAÇÃO MECANIZADA DE VALA COM PROF. DE 3,0 M ATÉ 4,5 M (MÉDIA MONTANTE E JUSANTE/UMA COMPOSIÇÃO POR TRECHO), ESCAVADEIRA (1,2 M3), LARG. DE 1,5 M A 2,5 M, EM SOLO MOLE, EM LOCAIS COM ALTO NÍVEL DE INTERFERÊNCIA. AF_09/2024</v>
          </cell>
          <cell r="D8090" t="str">
            <v>M3</v>
          </cell>
          <cell r="E8090">
            <v>11.39</v>
          </cell>
          <cell r="F8090">
            <v>11.6</v>
          </cell>
        </row>
        <row r="8091">
          <cell r="B8091">
            <v>90087</v>
          </cell>
          <cell r="C8091" t="str">
            <v>ESCAVAÇÃO MECANIZADA DE VALA COM PROF. DE 3,0 M ATÉ 4,5 M(MÉDIA MONTANTE E JUSANTE/UMA COMPOSIÇÃO POR TRECHO), ESCAVADEIRA (1,2 M3), LARG. DE 1,5 M A 2,5 M, EM SOLO DE 1A CATEGORIA, EM LOCAIS COM ALTO NÍVEL DE INTERFERÊNCIA. AF_09/2024</v>
          </cell>
          <cell r="D8091" t="str">
            <v>M3</v>
          </cell>
          <cell r="E8091">
            <v>8.6999999999999993</v>
          </cell>
          <cell r="F8091">
            <v>8.8699999999999992</v>
          </cell>
        </row>
        <row r="8092">
          <cell r="B8092">
            <v>102308</v>
          </cell>
          <cell r="C8092" t="str">
            <v>ESCAVAÇÃO MECANIZADA DE VALA COM PROF. MAIOR QUE 1,5 M ATÉ 3,0 M (MÉDIA MONTANTE E JUSANTE/UMA COMPOSIÇÃO POR TRECHO), ESCAVADEIRA (0,8 M3), LARG. ATÉ 1,5 M, EM SOLO DE 2A CATEGORIA, EM LOCAIS COM ALTO NÍVEL DE INTERFERÊNCIA. AF_09/2024</v>
          </cell>
          <cell r="D8092" t="str">
            <v>M3</v>
          </cell>
          <cell r="E8092">
            <v>11.59</v>
          </cell>
          <cell r="F8092">
            <v>11.85</v>
          </cell>
        </row>
        <row r="8093">
          <cell r="B8093">
            <v>90084</v>
          </cell>
          <cell r="C8093" t="str">
            <v>ESCAVAÇÃO MECANIZADA DE VALA COM PROF. MAIOR QUE 1,5 M ATÉ 3,0 M (MÉDIA MONTANTE E JUSANTE/UMA COMPOSIÇÃO POR TRECHO), ESCAVADEIRA (0,8 M3), LARGURA ATÉ 1,5 M, EM SOLO DE 1A CATEGORIA, EM LOCAIS COM ALTO NÍVEL DE INTERFERÊNCIA. AF_09/2024</v>
          </cell>
          <cell r="D8093" t="str">
            <v>M3</v>
          </cell>
          <cell r="E8093">
            <v>9.27</v>
          </cell>
          <cell r="F8093">
            <v>9.48</v>
          </cell>
        </row>
        <row r="8094">
          <cell r="B8094">
            <v>102284</v>
          </cell>
          <cell r="C8094" t="str">
            <v>ESCAVAÇÃO MECANIZADA DE VALA COM PROF. MAIOR QUE 1,5 M ATÉ 3,0 M (MÉDIA MONTANTE E JUSANTE/UMA COMPOSIÇÃO POR TRECHO), ESCAVADEIRA (0,8 M3), LARGURA ATÉ 1,5 M, EM SOLO MOLE, EM LOCAIS COM ALTO NÍVEL DE INTERFERÊNCIA. AF_09/2024</v>
          </cell>
          <cell r="D8094" t="str">
            <v>M3</v>
          </cell>
          <cell r="E8094">
            <v>12.14</v>
          </cell>
          <cell r="F8094">
            <v>12.41</v>
          </cell>
        </row>
        <row r="8095">
          <cell r="B8095">
            <v>102325</v>
          </cell>
          <cell r="C8095" t="str">
            <v>ESCAVAÇÃO MECANIZADA DE VALA COM PROF. MAIOR QUE 1,5 M ATÉ 3,0 M (MÉDIA MONTANTE E JUSANTE/UMA COMPOSIÇÃO POR TRECHO), RETROESCAV. (0,26 M3), LARG. DE 0,8 M A 1,5 M, EM SOLO DE 2A CATEGORIA, EM LOCAIS COM ALTO NÍVEL DE INTERFERÊNCIA. AF_09/2024</v>
          </cell>
          <cell r="D8095" t="str">
            <v>M3</v>
          </cell>
          <cell r="E8095">
            <v>13.99</v>
          </cell>
          <cell r="F8095">
            <v>14.45</v>
          </cell>
        </row>
        <row r="8096">
          <cell r="B8096">
            <v>102329</v>
          </cell>
          <cell r="C8096" t="str">
            <v>ESCAVAÇÃO MECANIZADA DE VALA COM PROF. MAIOR QUE 1,5 M ATÉ 3,0 M (MÉDIA MONTANTE E JUSANTE/UMA COMPOSIÇÃO POR TRECHO), RETROESCAV. (0,26 M3), LARG. DE 0,8 M A 1,5 M, EM SOLO DE 2A CATEGORIA, EM LOCAIS COM BAIXO NÍVEL DE INTERFERÊNCIA. AF_09/2024</v>
          </cell>
          <cell r="D8096" t="str">
            <v>M3</v>
          </cell>
          <cell r="E8096">
            <v>8.8000000000000007</v>
          </cell>
          <cell r="F8096">
            <v>9.1</v>
          </cell>
        </row>
        <row r="8097">
          <cell r="B8097">
            <v>102301</v>
          </cell>
          <cell r="C8097" t="str">
            <v>ESCAVAÇÃO MECANIZADA DE VALA COM PROF. MAIOR QUE 1,5 M ATÉ 3,0 M (MÉDIA MONTANTE E JUSANTE/UMA COMPOSIÇÃO POR TRECHO), RETROESCAV. (0,26 M3), LARG. DE 0,8 M A 1,5 M, EM SOLO MOLE, EM LOCAIS COM ALTO NÍVEL DE INTERFERÊNCIA. AF_09/2024</v>
          </cell>
          <cell r="D8097" t="str">
            <v>M3</v>
          </cell>
          <cell r="E8097">
            <v>14.64</v>
          </cell>
          <cell r="F8097">
            <v>15.12</v>
          </cell>
        </row>
        <row r="8098">
          <cell r="B8098">
            <v>102305</v>
          </cell>
          <cell r="C8098" t="str">
            <v>ESCAVAÇÃO MECANIZADA DE VALA COM PROF. MAIOR QUE 1,5 M ATÉ 3,0 M (MÉDIA MONTANTE E JUSANTE/UMA COMPOSIÇÃO POR TRECHO), RETROESCAV. (0,26 M3), LARG. DE 0,8 M A 1,5 M, EM SOLO MOLE, LOCAIS COM BAIXO NÍVEL DE INTERFERÊNCIA. AF_09/2024</v>
          </cell>
          <cell r="D8098" t="str">
            <v>M3</v>
          </cell>
          <cell r="E8098">
            <v>9.23</v>
          </cell>
          <cell r="F8098">
            <v>9.5299999999999994</v>
          </cell>
        </row>
        <row r="8099">
          <cell r="B8099">
            <v>90101</v>
          </cell>
          <cell r="C8099" t="str">
            <v>ESCAVAÇÃO MECANIZADA DE VALA COM PROF. MAIOR QUE 1,5 M ATÉ 3,0 M (MÉDIA MONTANTE E JUSANTE/UMA COMPOSIÇÃO POR TRECHO), RETROESCAV. (0,26 M3), LARG. MENOR QUE 0,8 M, EM SOLO DE 1A CATEGORIA, EM LOCAIS COM ALTO NÍVEL DE INTERFERÊNCIA. AF_09/2024</v>
          </cell>
          <cell r="D8099" t="str">
            <v>M3</v>
          </cell>
          <cell r="E8099">
            <v>12.22</v>
          </cell>
          <cell r="F8099">
            <v>12.62</v>
          </cell>
        </row>
        <row r="8100">
          <cell r="B8100">
            <v>102324</v>
          </cell>
          <cell r="C8100" t="str">
            <v>ESCAVAÇÃO MECANIZADA DE VALA COM PROF. MAIOR QUE 1,5 M ATÉ 3,0 M (MÉDIA MONTANTE E JUSANTE/UMA COMPOSIÇÃO POR TRECHO), RETROESCAV. (0,26 M3), LARG. MENOR QUE 0,8 M, EM SOLO DE 2A CATEGORIA, EM LOCAIS COM ALTO NÍVEL DE INTERFERÊNCIA. AF_09/2024</v>
          </cell>
          <cell r="D8100" t="str">
            <v>M3</v>
          </cell>
          <cell r="E8100">
            <v>15.28</v>
          </cell>
          <cell r="F8100">
            <v>15.78</v>
          </cell>
        </row>
        <row r="8101">
          <cell r="B8101">
            <v>102300</v>
          </cell>
          <cell r="C8101" t="str">
            <v>ESCAVAÇÃO MECANIZADA DE VALA COM PROF. MAIOR QUE 1,5 M ATÉ 3,0 M (MÉDIA MONTANTE E JUSANTE/UMA COMPOSIÇÃO POR TRECHO), RETROESCAV. (0,26 M3), LARG. MENOR QUE 0,8 M, EM SOLO MOLE, EM LOCAIS COM ALTO NÍVEL DE INTERFERÊNCIA. AF_09/2024</v>
          </cell>
          <cell r="D8101" t="str">
            <v>M3</v>
          </cell>
          <cell r="E8101">
            <v>15.99</v>
          </cell>
          <cell r="F8101">
            <v>16.52</v>
          </cell>
        </row>
        <row r="8102">
          <cell r="B8102">
            <v>90102</v>
          </cell>
          <cell r="C8102" t="str">
            <v>ESCAVAÇÃO MECANIZADA DE VALA COM PROF. MAIOR QUE 1,5 M ATÉ 3,0 M (MÉDIA MONTANTE E JUSANTE/UMA COMPOSIÇÃO POR TRECHO), RETROESCAV. (0,26 M3), LARGURA DE 0,8 M A 1,5 M, EM SOLO DE 1A CATEGORIA, EM LOCAIS COM ALTO NÍVEL DE INTERFERÊNCIA. AF_09/2024</v>
          </cell>
          <cell r="D8102" t="str">
            <v>M3</v>
          </cell>
          <cell r="E8102">
            <v>11.19</v>
          </cell>
          <cell r="F8102">
            <v>11.56</v>
          </cell>
        </row>
        <row r="8103">
          <cell r="B8103">
            <v>102328</v>
          </cell>
          <cell r="C8103" t="str">
            <v>ESCAVAÇÃO MECANIZADA DE VALA COM PROF. MAIOR QUE 1,5 M ATÉ 3,0 M (MÉDIA MONTANTE E JUSANTE/UMA COMPOSIÇÃO POR TRECHO), RETROESCAV. (0,26 M3),LARG. MENOR QUE 0,8 M, EM SOLO DE 2A CATEGORIA, EM LOCAIS COM BAIXO NÍVEL DE INTERFERÊNCIA. AF_09/2024</v>
          </cell>
          <cell r="D8103" t="str">
            <v>M3</v>
          </cell>
          <cell r="E8103">
            <v>9.6199999999999992</v>
          </cell>
          <cell r="F8103">
            <v>9.9499999999999993</v>
          </cell>
        </row>
        <row r="8104">
          <cell r="B8104">
            <v>102304</v>
          </cell>
          <cell r="C8104" t="str">
            <v>ESCAVAÇÃO MECANIZADA DE VALA COM PROF. MAIOR QUE 1,5 M ATÉ 3,0 M (MÉDIA MONTANTE E JUSANTE/UMA COMPOSIÇÃO POR TRECHO), RETROESCAV. (0,26 M3),LARG. MENOR QUE 0,8 M, EM SOLO MOLE, LOCAIS COM BAIXO NÍVEL DE INTERFERÊNCIA. AF_09/2024</v>
          </cell>
          <cell r="D8104" t="str">
            <v>M3</v>
          </cell>
          <cell r="E8104">
            <v>10.08</v>
          </cell>
          <cell r="F8104">
            <v>10.41</v>
          </cell>
        </row>
        <row r="8105">
          <cell r="B8105">
            <v>102295</v>
          </cell>
          <cell r="C8105" t="str">
            <v>ESCAVAÇÃO MECANIZADA DE VALA COM PROF. MAIOR QUE 1,5 M ATÉ 3,0 M (MÉDIA MONTANTE E JUSANTE/UMA COMPOSIÇÃO POR TRECHO),COM ESCAVADEIRA (1,2 M3), LARG. DE 1,5 M A 2,5 M, EM SOLO MOLE, LOCAIS COM BAIXO NÍVEL DE INTERFERÊNCIA. AF_09/2024</v>
          </cell>
          <cell r="D8105" t="str">
            <v>M3</v>
          </cell>
          <cell r="E8105">
            <v>7.45</v>
          </cell>
          <cell r="F8105">
            <v>7.6</v>
          </cell>
        </row>
        <row r="8106">
          <cell r="B8106">
            <v>102281</v>
          </cell>
          <cell r="C8106" t="str">
            <v>ESCAVAÇÃO MECANIZADA DE VALA COM PROF. MAIOR QUE 1,5 M ATÉ 3,0 M (MÉDIA MONTANTE E JUSANTE/UMA COMPOSIÇÃO POR TRECHO),COM ESCAVADEIRA (1,2 M3),LARG. DE 1,5 M A 2,5 M, EM SOLO DE 1A CATEGORIA, LOCAIS COM BAIXO NÍVEL DE INTERFERÊNCIA. AF_09/2024</v>
          </cell>
          <cell r="D8106" t="str">
            <v>M3</v>
          </cell>
          <cell r="E8106">
            <v>5.7</v>
          </cell>
          <cell r="F8106">
            <v>5.81</v>
          </cell>
        </row>
        <row r="8107">
          <cell r="B8107">
            <v>102311</v>
          </cell>
          <cell r="C8107" t="str">
            <v>ESCAVAÇÃO MECANIZADA DE VALA COM PROF. MAIOR QUE 1,5 M ATÉ 3,0 M (MÉDIA MONTANTE E JUSANTE/UMA COMPOSIÇÃO POR TRECHO),COM ESCAVADEIRA (1,2 M3),LARG. DE 1,5 M A 2,5 M, EM SOLO DE 2A CATEGORIA, EM LOCAIS COM ALTO NÍVEL DE INTERFERÊNCIA. AF_09/2024</v>
          </cell>
          <cell r="D8107" t="str">
            <v>M3</v>
          </cell>
          <cell r="E8107">
            <v>11.31</v>
          </cell>
          <cell r="F8107">
            <v>11.54</v>
          </cell>
        </row>
        <row r="8108">
          <cell r="B8108">
            <v>102319</v>
          </cell>
          <cell r="C8108" t="str">
            <v>ESCAVAÇÃO MECANIZADA DE VALA COM PROF. MAIOR QUE 1,5 M ATÉ 3,0 M (MÉDIA MONTANTE E JUSANTE/UMA COMPOSIÇÃO POR TRECHO),COM ESCAVADEIRA (1,2 M3),LARG. DE 1,5 M A 2,5 M, EM SOLO DE 2A CATEGORIA, LOCAIS COM BAIXO NÍVEL DE INTERFERÊNCIA. AF_09/2024</v>
          </cell>
          <cell r="D8108" t="str">
            <v>M3</v>
          </cell>
          <cell r="E8108">
            <v>7.13</v>
          </cell>
          <cell r="F8108">
            <v>7.26</v>
          </cell>
        </row>
        <row r="8109">
          <cell r="B8109">
            <v>102287</v>
          </cell>
          <cell r="C8109" t="str">
            <v>ESCAVAÇÃO MECANIZADA DE VALA COM PROF. MAIOR QUE 1,5 M ATÉ 3,0 M (MÉDIA MONTANTE E JUSANTE/UMA COMPOSIÇÃO POR TRECHO),COM ESCAVADEIRA (1,2 M3),LARG. DE 1,5 M A 2,5 M, EM SOLO MOLE, EM LOCAIS COM ALTO NÍVEL DE INTERFERÊNCIA. AF_09/2024</v>
          </cell>
          <cell r="D8109" t="str">
            <v>M3</v>
          </cell>
          <cell r="E8109">
            <v>11.85</v>
          </cell>
          <cell r="F8109">
            <v>12.06</v>
          </cell>
        </row>
        <row r="8110">
          <cell r="B8110">
            <v>102316</v>
          </cell>
          <cell r="C8110" t="str">
            <v>ESCAVAÇÃO MECANIZADA DE VALA COM PROF. MAIOR QUE 1,5 M E ATÉ 3,0 M (MÉDIA MONTANTE E JUSANTE/UMA COMPOSIÇÃO POR TRECHO), ESCAVADEIRA (0,8 M3), LARG. MENOR QUE 1,5 M, EM SOLO DE 2A CATEGORIA, LOCAIS COM BAIXO NÍVEL DE INTERFERÊNCIA. AF_09/2024</v>
          </cell>
          <cell r="D8110" t="str">
            <v>M3</v>
          </cell>
          <cell r="E8110">
            <v>7.3</v>
          </cell>
          <cell r="F8110">
            <v>7.46</v>
          </cell>
        </row>
        <row r="8111">
          <cell r="B8111">
            <v>102292</v>
          </cell>
          <cell r="C8111" t="str">
            <v>ESCAVAÇÃO MECANIZADA DE VALA COM PROF. MAIOR QUE 1,5 M E ATÉ 3,0 M (MÉDIA MONTANTE E JUSANTE/UMA COMPOSIÇÃO POR TRECHO), ESCAVADEIRA (0,8 M3), LARG. MENOR QUE 1,5 M, EM SOLO MOLE, LOCAIS COM BAIXO NÍVEL DE INTERFERÊNCIA. AF_09/2024</v>
          </cell>
          <cell r="D8111" t="str">
            <v>M3</v>
          </cell>
          <cell r="E8111">
            <v>7.64</v>
          </cell>
          <cell r="F8111">
            <v>7.81</v>
          </cell>
        </row>
        <row r="8112">
          <cell r="B8112">
            <v>90092</v>
          </cell>
          <cell r="C8112" t="str">
            <v>ESCAVAÇÃO MECANIZADA DE VALA COM PROF. MAIOR QUE 1,5 M E ATÉ 3,0 M(MÉDIA MONTANTE E JUSANTE/UMA COMPOSIÇÃO POR TRECHO), ESCAVADEIRA (0,8 M3), LARG. MENOR QUE 1,5 M, EM SOLO DE 1A CATEGORIA, LOCAIS COM BAIXO NÍVEL DE INTERFERÊNCIA. AF_09/2024</v>
          </cell>
          <cell r="D8112" t="str">
            <v>M3</v>
          </cell>
          <cell r="E8112">
            <v>5.84</v>
          </cell>
          <cell r="F8112">
            <v>5.96</v>
          </cell>
        </row>
        <row r="8113">
          <cell r="B8113">
            <v>102278</v>
          </cell>
          <cell r="C8113" t="str">
            <v>ESCAVAÇÃO MECANIZADA DE VALA COM PROF. MAIOR QUE 1,50 M ATÉ 3,0 M (MÉDIA MONTANTE E JUSANTE/UMA COMPOSIÇÃO POR TRECHO), ESCAVADEIRA (1,2 M3), LARG. DE 1,5 M A 2,5 M, EM SOLO DE 1A CATEGORIA, EM LOCAIS COM ALTO NÍVEL DE INTERFERÊNCIA. AF_09/2024</v>
          </cell>
          <cell r="D8113" t="str">
            <v>M3</v>
          </cell>
          <cell r="E8113">
            <v>9.0399999999999991</v>
          </cell>
          <cell r="F8113">
            <v>9.23</v>
          </cell>
        </row>
        <row r="8114">
          <cell r="B8114">
            <v>90094</v>
          </cell>
          <cell r="C8114" t="str">
            <v>ESCAVAÇÃO MECANIZADA DE VALA COM PROF. MAIOR QUE 3,0 M ATÉ 4,5 M (MÉDIA MONTANTE E JUSANTE/UMA COMPOSIÇÃO POR TRECHO), ESCAVADEIRA (0,8 M3), LARG. MENOR QUE 1,5 M, EM SOLO DE 1A CATEGORIA, LOCAIS COM BAIXO NÍVEL DE INTERFERÊNCIA. AF_09/2024</v>
          </cell>
          <cell r="D8114" t="str">
            <v>M3</v>
          </cell>
          <cell r="E8114">
            <v>5.52</v>
          </cell>
          <cell r="F8114">
            <v>5.64</v>
          </cell>
        </row>
        <row r="8115">
          <cell r="B8115">
            <v>102309</v>
          </cell>
          <cell r="C8115" t="str">
            <v>ESCAVAÇÃO MECANIZADA DE VALA COM PROF. MAIOR QUE 3,0 M ATÉ 4,5 M (MÉDIA MONTANTE E JUSANTE/UMA COMPOSIÇÃO POR TRECHO), ESCAVADEIRA (0,8 M3), LARG. MENOR QUE 1,5 M, EM SOLO DE 2A CATEGORIA, EM LOCAIS COM ALTO NÍVEL DE INTERFERÊNCIA. AF_09/2024</v>
          </cell>
          <cell r="D8115" t="str">
            <v>M3</v>
          </cell>
          <cell r="E8115">
            <v>10.97</v>
          </cell>
          <cell r="F8115">
            <v>11.2</v>
          </cell>
        </row>
        <row r="8116">
          <cell r="B8116">
            <v>102285</v>
          </cell>
          <cell r="C8116" t="str">
            <v>ESCAVAÇÃO MECANIZADA DE VALA COM PROF. MAIOR QUE 3,0 M ATÉ 4,5 M (MÉDIA MONTANTE E JUSANTE/UMA COMPOSIÇÃO POR TRECHO), ESCAVADEIRA (0,8 M3), LARG. MENOR QUE 1,5 M, EM SOLO MOLE, EM LOCAIS COM ALTO NÍVEL DE INTERFERÊNCIA. AF_09/2024</v>
          </cell>
          <cell r="D8116" t="str">
            <v>M3</v>
          </cell>
          <cell r="E8116">
            <v>11.48</v>
          </cell>
          <cell r="F8116">
            <v>11.73</v>
          </cell>
        </row>
        <row r="8117">
          <cell r="B8117">
            <v>90095</v>
          </cell>
          <cell r="C8117" t="str">
            <v>ESCAVAÇÃO MECANIZADA DE VALA COM PROF. MAIOR QUE 3,0 M ATÉ 4,5 M (MÉDIA MONTANTE E JUSANTE/UMA COMPOSIÇÃO POR TRECHO), ESCAVADEIRA (1,2 M3), LARG. DE 1,5 M A 2,5 M, EM SOLO DE 1A CATEGORIA, LOCAIS COM BAIXO NÍVEL DE INTERFERÊNCIA. AF_09/2024</v>
          </cell>
          <cell r="D8117" t="str">
            <v>M3</v>
          </cell>
          <cell r="E8117">
            <v>5.47</v>
          </cell>
          <cell r="F8117">
            <v>5.59</v>
          </cell>
        </row>
        <row r="8118">
          <cell r="B8118">
            <v>102320</v>
          </cell>
          <cell r="C8118" t="str">
            <v>ESCAVAÇÃO MECANIZADA DE VALA COM PROF. MAIOR QUE 3,0 M ATÉ 4,5 M (MÉDIA MONTANTE E JUSANTE/UMA COMPOSIÇÃO POR TRECHO), ESCAVADEIRA (1,2 M3), LARG. DE 1,5 M A 2,5 M, EM SOLO DE 2A CATEGORIA, LOCAIS COM BAIXO NÍVEL DE INTERFERÊNCIA. AF_09/2024</v>
          </cell>
          <cell r="D8118" t="str">
            <v>M3</v>
          </cell>
          <cell r="E8118">
            <v>6.85</v>
          </cell>
          <cell r="F8118">
            <v>6.98</v>
          </cell>
        </row>
        <row r="8119">
          <cell r="B8119">
            <v>102296</v>
          </cell>
          <cell r="C8119" t="str">
            <v>ESCAVAÇÃO MECANIZADA DE VALA COM PROF. MAIOR QUE 3,0 M ATÉ 4,5 M (MÉDIA MONTANTE E JUSANTE/UMA COMPOSIÇÃO POR TRECHO), ESCAVADEIRA (1,2 M3), LARG. DE 1,5 M A 2,5 M, EM SOLO MOLE, LOCAIS COM BAIXO NÍVEL DE INTERFERÊNCIA. AF_09/2024</v>
          </cell>
          <cell r="D8119" t="str">
            <v>M3</v>
          </cell>
          <cell r="E8119">
            <v>7.17</v>
          </cell>
          <cell r="F8119">
            <v>7.31</v>
          </cell>
        </row>
        <row r="8120">
          <cell r="B8120">
            <v>90086</v>
          </cell>
          <cell r="C8120" t="str">
            <v>ESCAVAÇÃO MECANIZADA DE VALA COM PROF. MAIOR QUE 3,0 M ATÉ 4,5 M(MÉDIA MONTANTE E JUSANTE/UMA COMPOSIÇÃO POR TRECHO), ESCAVADEIRA (0,8 M3), LARG. MENOR QUE 1,5 M, EM SOLO DE 1A CATEGORIA, EM LOCAIS COM ALTO NÍVEL DE INTERFERÊNCIA. AF_09/2024</v>
          </cell>
          <cell r="D8120" t="str">
            <v>M3</v>
          </cell>
          <cell r="E8120">
            <v>8.77</v>
          </cell>
          <cell r="F8120">
            <v>8.9600000000000009</v>
          </cell>
        </row>
        <row r="8121">
          <cell r="B8121">
            <v>102277</v>
          </cell>
          <cell r="C8121" t="str">
            <v>ESCAVAÇÃO MECANIZADA DE VALA COM PROF. MAIOR QUE 4,5 M ATÉ 6,0 M (MÉDIA MONTANTE E JUSANTE/UMA COMPOSIÇÃO POR TRECHO), ESCAVADEIRA (0,8 M3), LARG. MENOR QUE 1,5 M, EM SOLO DE 1A CATEGORIA, EM LOCAIS COM ALTO NÍVEL DE INTERFERÊNCIA. AF_09/2024</v>
          </cell>
          <cell r="D8121" t="str">
            <v>M3</v>
          </cell>
          <cell r="E8121">
            <v>8.52</v>
          </cell>
          <cell r="F8121">
            <v>8.7100000000000009</v>
          </cell>
        </row>
        <row r="8122">
          <cell r="B8122">
            <v>102286</v>
          </cell>
          <cell r="C8122" t="str">
            <v>ESCAVAÇÃO MECANIZADA DE VALA COM PROF. MAIOR QUE 4,5 M ATÉ 6,0 M (MÉDIA MONTANTE E JUSANTE/UMA COMPOSIÇÃO POR TRECHO), ESCAVADEIRA (0,8 M3),LARG. MENOR QUE 1,5 M, EM SOLO DE MOLE, EM LOCAIS COM ALTO NÍVEL DE INTERFERÊNCIA. AF_09/2024</v>
          </cell>
          <cell r="D8122" t="str">
            <v>M3</v>
          </cell>
          <cell r="E8122">
            <v>11.15</v>
          </cell>
          <cell r="F8122">
            <v>11.4</v>
          </cell>
        </row>
        <row r="8123">
          <cell r="B8123">
            <v>90098</v>
          </cell>
          <cell r="C8123" t="str">
            <v>ESCAVAÇÃO MECANIZADA DE VALA COM PROF. MAIOR QUE 4,5 M ATÉ 6,0 M (MÉDIA MONTANTE E JUSANTE/UMA COMPOSIÇÃO POR TRECHO), ESCAVADEIRA (1,2 M3), LARG. DE 1,5 M A 2,5 M, EM SOLO DE 1A CATEGORIA, LOCAIS COM BAIXO NÍVEL DE INTERFERÊNCIA. AF_09/2024</v>
          </cell>
          <cell r="D8123" t="str">
            <v>M3</v>
          </cell>
          <cell r="E8123">
            <v>5.37</v>
          </cell>
          <cell r="F8123">
            <v>5.47</v>
          </cell>
        </row>
        <row r="8124">
          <cell r="B8124">
            <v>102313</v>
          </cell>
          <cell r="C8124" t="str">
            <v>ESCAVAÇÃO MECANIZADA DE VALA COM PROF. MAIOR QUE 4,5 M ATÉ 6,0 M (MÉDIA MONTANTE E JUSANTE/UMA COMPOSIÇÃO POR TRECHO), ESCAVADEIRA (1,2 M3), LARG. DE 1,5 M A 2,5 M, EM SOLO DE 2A CATEGORIA, EM LOCAIS COM ALTO NÍVEL DE INTERFERÊNCIA. AF_09/2024</v>
          </cell>
          <cell r="D8124" t="str">
            <v>M3</v>
          </cell>
          <cell r="E8124">
            <v>10.67</v>
          </cell>
          <cell r="F8124">
            <v>10.86</v>
          </cell>
        </row>
        <row r="8125">
          <cell r="B8125">
            <v>102321</v>
          </cell>
          <cell r="C8125" t="str">
            <v>ESCAVAÇÃO MECANIZADA DE VALA COM PROF. MAIOR QUE 4,5 M ATÉ 6,0 M (MÉDIA MONTANTE E JUSANTE/UMA COMPOSIÇÃO POR TRECHO), ESCAVADEIRA (1,2 M3), LARG. DE 1,5 M A 2,5 M, EM SOLO DE 2A CATEGORIA, LOCAIS COM BAIXO NÍVEL DE INTERFERÊNCIA. AF_09/2024</v>
          </cell>
          <cell r="D8125" t="str">
            <v>M3</v>
          </cell>
          <cell r="E8125">
            <v>6.71</v>
          </cell>
          <cell r="F8125">
            <v>6.84</v>
          </cell>
        </row>
        <row r="8126">
          <cell r="B8126">
            <v>102289</v>
          </cell>
          <cell r="C8126" t="str">
            <v>ESCAVAÇÃO MECANIZADA DE VALA COM PROF. MAIOR QUE 4,5 M ATÉ 6,0 M (MÉDIA MONTANTE E JUSANTE/UMA COMPOSIÇÃO POR TRECHO), ESCAVADEIRA (1,2 M3), LARG. DE 1,5 M A 2,5 M, EM SOLO MOLE, EM LOCAIS COM ALTO NÍVEL DE INTERFERÊNCIA. AF_09/2024</v>
          </cell>
          <cell r="D8126" t="str">
            <v>M3</v>
          </cell>
          <cell r="E8126">
            <v>11.16</v>
          </cell>
          <cell r="F8126">
            <v>11.37</v>
          </cell>
        </row>
        <row r="8127">
          <cell r="B8127">
            <v>102297</v>
          </cell>
          <cell r="C8127" t="str">
            <v>ESCAVAÇÃO MECANIZADA DE VALA COM PROF. MAIOR QUE 4,5 M ATÉ 6,0 M (MÉDIA MONTANTE E JUSANTE/UMA COMPOSIÇÃO POR TRECHO), ESCAVADEIRA (1,2 M3), LARG. DE 1,5 M A 2,5 M, EM SOLO MOLE, LOCAIS COM BAIXO NÍVEL DE INTERFERÊNCIA. AF_09/2024</v>
          </cell>
          <cell r="D8127" t="str">
            <v>M3</v>
          </cell>
          <cell r="E8127">
            <v>7.03</v>
          </cell>
          <cell r="F8127">
            <v>7.17</v>
          </cell>
        </row>
        <row r="8128">
          <cell r="B8128">
            <v>102280</v>
          </cell>
          <cell r="C8128" t="str">
            <v>ESCAVAÇÃO MECANIZADA DE VALA COM PROF. MAIOR QUE 4,5 M ATÉ 6,0 M (MÉDIA MONTANTE E JUSANTE/UMA COMPOSIÇÃO POR TRECHO),COM ESCAVADEIRA (0,8 M3), LARG. MENOR QUE 1,5 M, EM SOLO DE 1A CATEGORIA, LOCAIS COM BAIXO NÍVEL DE INTERFERÊNCIA. AF_09/2024</v>
          </cell>
          <cell r="D8128" t="str">
            <v>M3</v>
          </cell>
          <cell r="E8128">
            <v>5.36</v>
          </cell>
          <cell r="F8128">
            <v>5.48</v>
          </cell>
        </row>
        <row r="8129">
          <cell r="B8129">
            <v>102294</v>
          </cell>
          <cell r="C8129" t="str">
            <v>ESCAVAÇÃO MECANIZADA DE VALA COM PROF. MAIOR QUE 4,5 M ATÉ 6,0 M (MÉDIA MONTANTE E JUSANTE/UMA COMPOSIÇÃO POR TRECHO),COM ESCAVADEIRA (0,8 M3), LARG. MENOR QUE 1,5 M, EM SOLO MOLE, LOCAIS COM BAIXO NÍVEL DE INTERFERÊNCIA. AF_09/2024</v>
          </cell>
          <cell r="D8129" t="str">
            <v>M3</v>
          </cell>
          <cell r="E8129">
            <v>7.02</v>
          </cell>
          <cell r="F8129">
            <v>7.17</v>
          </cell>
        </row>
        <row r="8130">
          <cell r="B8130">
            <v>90090</v>
          </cell>
          <cell r="C8130" t="str">
            <v>ESCAVAÇÃO MECANIZADA DE VALA COM PROF. MAIOR QUE 4,5 M ATÉ 6,0 M(MÉDIA MONTANTE E JUSANTE/UMA COMPOSIÇÃO POR TRECHO), ESCAVADEIRA (1,2 M3), LARG. DE 1,5 M A 2,5 M, EM SOLO DE 1A CATEGORIA, EM LOCAIS COM ALTO NÍVEL DE INTERFERÊNCIA. AF_09/2024</v>
          </cell>
          <cell r="D8130" t="str">
            <v>M3</v>
          </cell>
          <cell r="E8130">
            <v>8.5299999999999994</v>
          </cell>
          <cell r="F8130">
            <v>8.69</v>
          </cell>
        </row>
        <row r="8131">
          <cell r="B8131">
            <v>102317</v>
          </cell>
          <cell r="C8131" t="str">
            <v>ESCAVAÇÃO MECANIZADA DE VALA COM PROF.MAIOR QUE 3,0 M ATÉ 4,5 M (MÉDIA MONTANTE E JUSANTE/UMA COMPOSIÇÃO POR TRECHO), ESCAVADEIRA (0,8 M3), LARG. MENOR QUE 1,5 M, EM SOLO DE 2A CATEGORIA, LOCAIS COM BAIXO NÍVEL DE INTERFERÊNCIA. AF_09/2024</v>
          </cell>
          <cell r="D8131" t="str">
            <v>M3</v>
          </cell>
          <cell r="E8131">
            <v>6.91</v>
          </cell>
          <cell r="F8131">
            <v>7.06</v>
          </cell>
        </row>
        <row r="8132">
          <cell r="B8132">
            <v>102293</v>
          </cell>
          <cell r="C8132" t="str">
            <v>ESCAVAÇÃO MECANIZADA DE VALA COM PROF.MAIOR QUE 3,0 M ATÉ 4,5 M (MÉDIA MONTANTE E JUSANTE/UMA COMPOSIÇÃO POR TRECHO), ESCAVADEIRA (0,8 M3), LARG. MENOR QUE 1,5 M, EM SOLO MOLE, LOCAIS COM BAIXO NÍVEL DE INTERFERÊNCIA. AF_09/2024</v>
          </cell>
          <cell r="D8132" t="str">
            <v>M3</v>
          </cell>
          <cell r="E8132">
            <v>7.23</v>
          </cell>
          <cell r="F8132">
            <v>7.39</v>
          </cell>
        </row>
        <row r="8133">
          <cell r="B8133">
            <v>102310</v>
          </cell>
          <cell r="C8133" t="str">
            <v>ESCAVAÇÃO MECANIZADA DE VALA COM PROF.MAIOR QUE 4,5 M ATÉ 6,0 M (MÉDIA MONTANTE E JUSANTE/UMA COMPOSIÇÃO POR TRECHO),COM ESCAVADEIRA (0,8 M3), LARG. MENOR QUE 1,5 M, EM SOLO DE 2A CATEGORIA, EM LOCAIS COM ALTO NÍVEL DE INTERFERÊNCIA. AF_09/2024</v>
          </cell>
          <cell r="D8133" t="str">
            <v>M3</v>
          </cell>
          <cell r="E8133">
            <v>10.65</v>
          </cell>
          <cell r="F8133">
            <v>10.88</v>
          </cell>
        </row>
        <row r="8134">
          <cell r="B8134">
            <v>102318</v>
          </cell>
          <cell r="C8134" t="str">
            <v>ESCAVAÇÃO MECANIZADA DE VALA COM PROF.MAIOR QUE 4,5 M ATÉ 6,0 M (MÉDIA MONTANTE E JUSANTE/UMA COMPOSIÇÃO POR TRECHO),COM ESCAVADEIRA (0,8 M3), LARG. MENOR QUE 1,5 M, EM SOLO DE 2A CATEGORIA, EM LOCAIS COM BAIXO NÍVEL DE INTERFERÊNCIA. AF_09/2024</v>
          </cell>
          <cell r="D8134" t="str">
            <v>M3</v>
          </cell>
          <cell r="E8134">
            <v>6.71</v>
          </cell>
          <cell r="F8134">
            <v>6.85</v>
          </cell>
        </row>
        <row r="8135">
          <cell r="B8135">
            <v>90106</v>
          </cell>
          <cell r="C8135" t="str">
            <v>ESCAVAÇÃO MECANIZADA DE VALA COM PROFUNDIDADE ATÉ 1,5 M (MÉDIA MONTANTE E JUSANTE/UMA COMPOSIÇÃO POR TRECHO), RETROESCAV. (0,26 M3), LARGURA DE 0,8 M A 1,5 M, EM SOLO DE 1A CATEGORIA, LOCAIS COM BAIXO NÍVEL DE INTERFERÊNCIA. AF_09/2024</v>
          </cell>
          <cell r="D8135" t="str">
            <v>M3</v>
          </cell>
          <cell r="E8135">
            <v>7.79</v>
          </cell>
          <cell r="F8135">
            <v>8.0399999999999991</v>
          </cell>
        </row>
        <row r="8136">
          <cell r="B8136">
            <v>90105</v>
          </cell>
          <cell r="C8136" t="str">
            <v>ESCAVAÇÃO MECANIZADA DE VALA COM PROFUNDIDADE ATÉ 1,5 M (MÉDIA MONTANTE E JUSANTE/UMA COMPOSIÇÃO POR TRECHO), RETROESCAV. (0,26 M3), LARGURA MENOR QUE 0,8 M, EM SOLO DE 1A CATEGORIA, LOCAIS COM BAIXO NÍVEL DE INTERFERÊNCIA. AF_09/2024</v>
          </cell>
          <cell r="D8136" t="str">
            <v>M3</v>
          </cell>
          <cell r="E8136">
            <v>8.5500000000000007</v>
          </cell>
          <cell r="F8136">
            <v>8.84</v>
          </cell>
        </row>
        <row r="8137">
          <cell r="B8137">
            <v>90108</v>
          </cell>
          <cell r="C8137" t="str">
            <v>ESCAVAÇÃO MECANIZADA DE VALA COM PROFUNDIDADE MAIOR QUE 1,5 M ATÉ 3,0 M (MÉDIA MONTANTE E JUSANTE/UMA COMPOSIÇÃO POR TRECHO), RETROESCAV (0,26 M3), LARGURA DE 0,8 M A 1,5 M, EM SOLO DE 1A CATEGORIA, LOCAIS COM BAIXO NÍVEL DE INTERFERÊNCIA. AF_09/2024</v>
          </cell>
          <cell r="D8137" t="str">
            <v>M3</v>
          </cell>
          <cell r="E8137">
            <v>7.04</v>
          </cell>
          <cell r="F8137">
            <v>7.28</v>
          </cell>
        </row>
        <row r="8138">
          <cell r="B8138">
            <v>90107</v>
          </cell>
          <cell r="C8138" t="str">
            <v>ESCAVAÇÃO MECANIZADA DE VALA COM PROFUNDIDADE MAIOR QUE 1,5 M ATÉ 3,0 M (MÉDIA MONTANTE E JUSANTE/UMA COMPOSIÇÃO POR TRECHO), RETROESCAV. (0,26 M3), LARGURA MENOR QUE 0,8 M, EM SOLO DE 1A CATEGORIA, LOCAIS COM BAIXO NÍVEL DE INTERFERÊNCIA. AF_09/2024</v>
          </cell>
          <cell r="D8138" t="str">
            <v>M3</v>
          </cell>
          <cell r="E8138">
            <v>7.7</v>
          </cell>
          <cell r="F8138">
            <v>7.96</v>
          </cell>
        </row>
        <row r="8139">
          <cell r="B8139">
            <v>102354</v>
          </cell>
          <cell r="C8139" t="str">
            <v>DESMONTE DE MATERIAL DE 3ª CATEGORIA (BLOCOS DE ROCHAS OU MATACOS), COM MARTELETE PNEUMÁTICO MANUAL - EXCLUSIVE CARGA E TRANSPORTE. AF_03/2021</v>
          </cell>
          <cell r="D8139" t="str">
            <v>M3</v>
          </cell>
          <cell r="E8139">
            <v>147.94999999999999</v>
          </cell>
          <cell r="F8139">
            <v>152.13999999999999</v>
          </cell>
        </row>
        <row r="8140">
          <cell r="B8140">
            <v>102355</v>
          </cell>
          <cell r="C8140" t="str">
            <v>DESMONTE DE MATERIAL DE 3ª CATEGORIA (BLOCOS DE ROCHAS OU MATACOS), EM VALA, COM MARTELETE PNEUMÁTICO MANUAL - EXCLUSIVE RETIRADA, CARGA E TRANSPORTE. AF_03/2021</v>
          </cell>
          <cell r="D8140" t="str">
            <v>M3</v>
          </cell>
          <cell r="E8140">
            <v>171.54</v>
          </cell>
          <cell r="F8140">
            <v>177.14</v>
          </cell>
        </row>
        <row r="8141">
          <cell r="B8141">
            <v>102356</v>
          </cell>
          <cell r="C8141" t="str">
            <v>DESMONTE DE MATERIAL DE 3ª CATEGORIA, COM USO DE ARGAMASSA EXPANSIVA - EXCLUSIVE CARGA E TRANSPORTE. AF_03/2021</v>
          </cell>
          <cell r="D8141" t="str">
            <v>M3</v>
          </cell>
          <cell r="E8141">
            <v>0</v>
          </cell>
          <cell r="F8141">
            <v>0</v>
          </cell>
        </row>
        <row r="8142">
          <cell r="B8142">
            <v>102357</v>
          </cell>
          <cell r="C8142" t="str">
            <v>DESMONTE DE MATERIAL DE 3ª CATEGORIA, COM USO DE ARGAMASSA EXPANSIVA, EM VALA - EXCLUSIVE RETIRADA, CARGA E TRANSPORTE. AF_03/2021</v>
          </cell>
          <cell r="D8142" t="str">
            <v>M3</v>
          </cell>
          <cell r="E8142">
            <v>0</v>
          </cell>
          <cell r="F8142">
            <v>0</v>
          </cell>
        </row>
        <row r="8143">
          <cell r="B8143">
            <v>102358</v>
          </cell>
          <cell r="C8143" t="str">
            <v>DESMONTE DE MATERIAL DE 3ª CATEGORIA, COM USO DE EMULSÃO EXPLOSIVA ENCARTUCHADA - EXCLUSIVE CARGA E TRANSPORTE. AF_03/2021</v>
          </cell>
          <cell r="D8143" t="str">
            <v>M3</v>
          </cell>
          <cell r="E8143">
            <v>0</v>
          </cell>
          <cell r="F8143">
            <v>0</v>
          </cell>
        </row>
        <row r="8144">
          <cell r="B8144">
            <v>102359</v>
          </cell>
          <cell r="C8144" t="str">
            <v>DESMONTE DE MATERIAL DE 3ª CATEGORIA, EM VALA, COM USO DE EMULSÃO EXPLOSIVA ENCARTUCHADA - EXCLUSIVE RETIRADA, CARGA E TRANSPORTE. AF_03/2021</v>
          </cell>
          <cell r="D8144" t="str">
            <v>M3</v>
          </cell>
          <cell r="E8144">
            <v>0</v>
          </cell>
          <cell r="F8144">
            <v>0</v>
          </cell>
        </row>
        <row r="8145">
          <cell r="B8145">
            <v>102348</v>
          </cell>
          <cell r="C8145" t="str">
            <v>ESCAVAÇÃO DE VALA EM MATERIAL DE 3ª CATEGORIA, RESISTÊNCIA À COMPRESSÃO MAIOR OU IGUAL A 50 MPA, COM ROMPEDOR ACOPLADO EM ESCAVADEIRA HIDRÁULICA - EXCLUSIVE RETIRADA, CARGA E TRANSPORTE. AF_03/2021</v>
          </cell>
          <cell r="D8145" t="str">
            <v>M3</v>
          </cell>
          <cell r="E8145">
            <v>0</v>
          </cell>
          <cell r="F8145">
            <v>0</v>
          </cell>
        </row>
        <row r="8146">
          <cell r="B8146">
            <v>102346</v>
          </cell>
          <cell r="C8146" t="str">
            <v>ESCAVAÇÃO DE VALA EM MATERIAL DE 3ª CATEGORIA, RESISTÊNCIA À COMPRESSÃO MENOR QUE 50 MPA, COM ROMPEDOR ACOPLADO EM ESCAVADEIRA HIDRÁULICA - EXCLUSIVE RETIRADA, CARGA E TRANSPORTE. AF_03/2021</v>
          </cell>
          <cell r="D8146" t="str">
            <v>M3</v>
          </cell>
          <cell r="E8146">
            <v>0</v>
          </cell>
          <cell r="F8146">
            <v>0</v>
          </cell>
        </row>
        <row r="8147">
          <cell r="B8147">
            <v>102347</v>
          </cell>
          <cell r="C8147" t="str">
            <v>ESCAVAÇÃO DE VALA EM MATERIAL DE 3ª CATEGORIA, RESISTÊNCIA À COMPRESSÃO MENOR QUE 50 MPA, COM ROMPEDOR ACOPLADO EM RETROESCAVADEIRA - EXCLUSIVE RETIRADA CARGA E TRANSPORTE. AF_03/2021</v>
          </cell>
          <cell r="D8147" t="str">
            <v>M3</v>
          </cell>
          <cell r="E8147">
            <v>0</v>
          </cell>
          <cell r="F8147">
            <v>0</v>
          </cell>
        </row>
        <row r="8148">
          <cell r="B8148">
            <v>102350</v>
          </cell>
          <cell r="C8148" t="str">
            <v>ESCAVAÇÃO EM MATERIAL DE 3ª CATEGORIA, RESISTÊNCIA À COMPRESSÃO MAIOR OU IGUAL A 50 MPA E MENOR QUE 70 MPA, COM ROMPEDOR ACOPLADO EM ESCAVADEIRA HIDRÁULICA - EXCLUSIVE CARGA E TRANSPORTE. AF_03/2021</v>
          </cell>
          <cell r="D8148" t="str">
            <v>M3</v>
          </cell>
          <cell r="E8148">
            <v>0</v>
          </cell>
          <cell r="F8148">
            <v>0</v>
          </cell>
        </row>
        <row r="8149">
          <cell r="B8149">
            <v>102351</v>
          </cell>
          <cell r="C8149" t="str">
            <v>ESCAVAÇÃO EM MATERIAL DE 3ª CATEGORIA, RESISTÊNCIA À COMPRESSÃO MAIOR OU IGUAL A 70 MPA E MENOR QUE 90 MPA, COM ROMPEDOR ACOPLADO EM ESCAVADEIRA HIDRÁULICA - EXCLUSIVE CARGA E TRANSPORTE. AF_03/2021</v>
          </cell>
          <cell r="D8149" t="str">
            <v>M3</v>
          </cell>
          <cell r="E8149">
            <v>0</v>
          </cell>
          <cell r="F8149">
            <v>0</v>
          </cell>
        </row>
        <row r="8150">
          <cell r="B8150">
            <v>102352</v>
          </cell>
          <cell r="C8150" t="str">
            <v>ESCAVAÇÃO EM MATERIAL DE 3ª CATEGORIA, RESISTÊNCIA À COMPRESSÃO MAIOR OU IGUAL A 90 MPA E MENOR QUE 110 MPA, COM ROMPEDOR ACOPLADO EM ESCAVADEIRA HIDRÁULICA - EXCLUSIVE CARGA E TRANSPORTE. AF_03/2021</v>
          </cell>
          <cell r="D8150" t="str">
            <v>M3</v>
          </cell>
          <cell r="E8150">
            <v>0</v>
          </cell>
          <cell r="F8150">
            <v>0</v>
          </cell>
        </row>
        <row r="8151">
          <cell r="B8151">
            <v>102353</v>
          </cell>
          <cell r="C8151" t="str">
            <v>ESCAVAÇÃO EM MATERIAL DE 3ª CATEGORIA, RESISTÊNCIA À COMPRESSÃO MAIOR QUE 110 MPA, COM ROMPEDOR ACOPLADO EM ESCAVADEIRA HIDRÁULICA - EXCLUSIVE CARGA E TRANSPORTE. AF_03/2021</v>
          </cell>
          <cell r="D8151" t="str">
            <v>M3</v>
          </cell>
          <cell r="E8151">
            <v>0</v>
          </cell>
          <cell r="F8151">
            <v>0</v>
          </cell>
        </row>
        <row r="8152">
          <cell r="B8152">
            <v>102349</v>
          </cell>
          <cell r="C8152" t="str">
            <v>ESCAVAÇÃO EM MATERIAL DE 3ª CATEGORIA, RESISTÊNCIA À COMPRESSÃO MENOR QUE 50 MPA, COM ROMPEDOR ACOPLADO EM ESCAVADEIRA HIDRÁULICA - EXCLUSIVE CARGA E TRANSPORTE. AF_03/2021</v>
          </cell>
          <cell r="D8152" t="str">
            <v>M3</v>
          </cell>
          <cell r="E8152">
            <v>0</v>
          </cell>
          <cell r="F8152">
            <v>0</v>
          </cell>
        </row>
        <row r="8153">
          <cell r="B8153">
            <v>102360</v>
          </cell>
          <cell r="C8153" t="str">
            <v>RETIRADA DE MATERIAL DE 3ª CATEGORIA (APÓS ESCAVAÇÃO/DESMONTE) EM VALAS, COM ESCAVADEIRA HIDRÁULICA - EXCLUSIVE CARGA E TRANSPORTE. AF_03/2021</v>
          </cell>
          <cell r="D8153" t="str">
            <v>M3</v>
          </cell>
          <cell r="E8153">
            <v>24.23</v>
          </cell>
          <cell r="F8153">
            <v>24.78</v>
          </cell>
        </row>
        <row r="8154">
          <cell r="B8154">
            <v>102361</v>
          </cell>
          <cell r="C8154" t="str">
            <v>RETIRADA DE MATERIAL DE 3ª CATEGORIA (APÓS ESCAVAÇÃO/DESMONTE) EM VALAS, COM RETROESCAVADEIRA - EXCLUSIVE CARGA E TRANSPORTE. AF_03/2021</v>
          </cell>
          <cell r="D8154" t="str">
            <v>M3</v>
          </cell>
          <cell r="E8154">
            <v>34.01</v>
          </cell>
          <cell r="F8154">
            <v>35.17</v>
          </cell>
        </row>
        <row r="8155">
          <cell r="B8155">
            <v>101595</v>
          </cell>
          <cell r="C8155" t="str">
            <v>ESCORAMENTO DE VALA, TIPO BLINDADEM, COM PROFUNDIDADE DE 0 A 1,5 M, LARGURA MAIOR OU IGUAL A 1,5 M E MENOR QUE 2,5 M - EXECUÇÃO E FORNECIMENTO, INCLUI MATERIAL. AF_08/2020</v>
          </cell>
          <cell r="D8155" t="str">
            <v>M2</v>
          </cell>
          <cell r="E8155">
            <v>0</v>
          </cell>
          <cell r="F8155">
            <v>0</v>
          </cell>
        </row>
        <row r="8156">
          <cell r="B8156">
            <v>101601</v>
          </cell>
          <cell r="C8156" t="str">
            <v>ESCORAMENTO DE VALA, TIPO BLINDAGEM COM PROFUNDIDADE DE 0 A 1,5 M, LARGURA MAIOR OU IGUAL A 1,5 M E MENOR QUE 2,5 M - EXECUÇÃO, NÃO INCLUI MATERIAL. AF_08/2020</v>
          </cell>
          <cell r="D8156" t="str">
            <v>M2</v>
          </cell>
          <cell r="E8156">
            <v>25.94</v>
          </cell>
          <cell r="F8156">
            <v>26.92</v>
          </cell>
        </row>
        <row r="8157">
          <cell r="B8157">
            <v>101594</v>
          </cell>
          <cell r="C8157" t="str">
            <v>ESCORAMENTO DE VALA, TIPO BLINDAGEM, COM PROFUNDIDADE DE 0 A 1,5 M, LARGURA MENOR QUE 1,5 M - EXECUÇÃO E FORNECIMENTO, INCLUI MATERIAL. AF_08/2020</v>
          </cell>
          <cell r="D8157" t="str">
            <v>M2</v>
          </cell>
          <cell r="E8157">
            <v>0</v>
          </cell>
          <cell r="F8157">
            <v>0</v>
          </cell>
        </row>
        <row r="8158">
          <cell r="B8158">
            <v>101600</v>
          </cell>
          <cell r="C8158" t="str">
            <v>ESCORAMENTO DE VALA, TIPO BLINDAGEM, COM PROFUNDIDADE DE 0 A 1,5 M, LARGURA MENOR QUE 1,5 M - EXECUÇÃO, NÃO INCLUI MATERIAL. AF_08/2020</v>
          </cell>
          <cell r="D8158" t="str">
            <v>M2</v>
          </cell>
          <cell r="E8158">
            <v>17.52</v>
          </cell>
          <cell r="F8158">
            <v>18.190000000000001</v>
          </cell>
        </row>
        <row r="8159">
          <cell r="B8159">
            <v>101597</v>
          </cell>
          <cell r="C8159" t="str">
            <v>ESCORAMENTO DE VALA, TIPO BLINDAGEM, COM PROFUNDIDADE DE 1,5 A 3,0 M, LARGURA MAIOR OU IGUAL A 1,5 M E MENOR QUE 2,5 M - EXECUÇÃO E FORNECIMENTO, INCLUI MATERIAL. AF_08/2020</v>
          </cell>
          <cell r="D8159" t="str">
            <v>M2</v>
          </cell>
          <cell r="E8159">
            <v>0</v>
          </cell>
          <cell r="F8159">
            <v>0</v>
          </cell>
        </row>
        <row r="8160">
          <cell r="B8160">
            <v>101603</v>
          </cell>
          <cell r="C8160" t="str">
            <v>ESCORAMENTO DE VALA, TIPO BLINDAGEM, COM PROFUNDIDADE DE 1,5 A 3,0 M, LARGURA MAIOR OU IGUAL A 1,5 M E MENOR QUE 2,5 M - EXECUÇÃO, NÃO INCLUI MATERIAL. AF_08/2020</v>
          </cell>
          <cell r="D8160" t="str">
            <v>M2</v>
          </cell>
          <cell r="E8160">
            <v>21.41</v>
          </cell>
          <cell r="F8160">
            <v>22.22</v>
          </cell>
        </row>
        <row r="8161">
          <cell r="B8161">
            <v>101596</v>
          </cell>
          <cell r="C8161" t="str">
            <v>ESCORAMENTO DE VALA, TIPO BLINDAGEM, COM PROFUNDIDADE DE 1,5 A 3,0 M, LARGURA MENOR QUE 1,5 M - EXECUÇÃO E FORNECIMENTO, INCLUI MATERIAL. AF_08/2020</v>
          </cell>
          <cell r="D8161" t="str">
            <v>M2</v>
          </cell>
          <cell r="E8161">
            <v>0</v>
          </cell>
          <cell r="F8161">
            <v>0</v>
          </cell>
        </row>
        <row r="8162">
          <cell r="B8162">
            <v>101602</v>
          </cell>
          <cell r="C8162" t="str">
            <v>ESCORAMENTO DE VALA, TIPO BLINDAGEM, COM PROFUNDIDADE DE 1,5 A 3,0 M, LARGURA MENOR QUE 1,5 M - EXECUÇÃO, NÃO INCLUI MATERIAL. AF_08/2020</v>
          </cell>
          <cell r="D8162" t="str">
            <v>M2</v>
          </cell>
          <cell r="E8162">
            <v>12.99</v>
          </cell>
          <cell r="F8162">
            <v>13.49</v>
          </cell>
        </row>
        <row r="8163">
          <cell r="B8163">
            <v>101599</v>
          </cell>
          <cell r="C8163" t="str">
            <v>ESCORAMENTO DE VALA, TIPO BLINDAGEM, COM PROFUNDIDADE DE 3,0 A 4,5 M, LARGURA MAIOR OU IGUAL A 1,5 M E MENOR QUE 2,5 M - EXECUÇÃO E FORNECIMENTO, INCLUI MATERIAL. AF_08/2020</v>
          </cell>
          <cell r="D8163" t="str">
            <v>M2</v>
          </cell>
          <cell r="E8163">
            <v>0</v>
          </cell>
          <cell r="F8163">
            <v>0</v>
          </cell>
        </row>
        <row r="8164">
          <cell r="B8164">
            <v>101605</v>
          </cell>
          <cell r="C8164" t="str">
            <v>ESCORAMENTO DE VALA, TIPO BLINDAGEM, COM PROFUNDIDADE DE 3,0 A 4,5 M, LARGURA MAIOR OU IGUAL A 1,5 M E MENOR QUE 2,5 M - EXECUÇÃO, NÃO INCLUI MATERIAL. AF_08/2020</v>
          </cell>
          <cell r="D8164" t="str">
            <v>M2</v>
          </cell>
          <cell r="E8164">
            <v>16.920000000000002</v>
          </cell>
          <cell r="F8164">
            <v>17.559999999999999</v>
          </cell>
        </row>
        <row r="8165">
          <cell r="B8165">
            <v>101598</v>
          </cell>
          <cell r="C8165" t="str">
            <v>ESCORAMENTO DE VALA, TIPO BLINDAGEM, COM PROFUNDIDADE DE 3,0 A 4,5 M, LARGURA MENOR QUE 1,5 M - EXECUÇÃO E FORNECIMENTO, INCLUI MATERIAL. AF_08/2020</v>
          </cell>
          <cell r="D8165" t="str">
            <v>M2</v>
          </cell>
          <cell r="E8165">
            <v>0</v>
          </cell>
          <cell r="F8165">
            <v>0</v>
          </cell>
        </row>
        <row r="8166">
          <cell r="B8166">
            <v>101604</v>
          </cell>
          <cell r="C8166" t="str">
            <v>ESCORAMENTO DE VALA, TIPO BLINDAGEM, COM PROFUNDIDADE DE 3,0 A 4,5 M, LARGURA MENOR QUE 1,5 M - EXECUÇÃO, NÃO INCLUI MATERIAL. AF_08/2020</v>
          </cell>
          <cell r="D8166" t="str">
            <v>M2</v>
          </cell>
          <cell r="E8166">
            <v>8.49</v>
          </cell>
          <cell r="F8166">
            <v>8.82</v>
          </cell>
        </row>
        <row r="8167">
          <cell r="B8167">
            <v>101588</v>
          </cell>
          <cell r="C8167" t="str">
            <v>ESCORAMENTO DE VALA, TIPO CONTÍNUO COM PERFIL METÁLICO "U", COM PROFUNDIDADE DE 0 A 1,5 M, LARGURA MENOR QUE 1,5 M. AF_08/2020</v>
          </cell>
          <cell r="D8167" t="str">
            <v>M2</v>
          </cell>
          <cell r="E8167">
            <v>93.86</v>
          </cell>
          <cell r="F8167">
            <v>97.21</v>
          </cell>
        </row>
        <row r="8168">
          <cell r="B8168">
            <v>101591</v>
          </cell>
          <cell r="C8168" t="str">
            <v>ESCORAMENTO DE VALA, TIPO CONTÍNUO COM PERFIL METÁLICO "U", COM PROFUNDIDADE DE 1,5 A 3,0 M, LARGURA MAIOR OU IGUAL 1,5 M E MENOR QUE 2,5 M. AF_08/2020</v>
          </cell>
          <cell r="D8168" t="str">
            <v>M2</v>
          </cell>
          <cell r="E8168">
            <v>114.12</v>
          </cell>
          <cell r="F8168">
            <v>118.22</v>
          </cell>
        </row>
        <row r="8169">
          <cell r="B8169">
            <v>101590</v>
          </cell>
          <cell r="C8169" t="str">
            <v>ESCORAMENTO DE VALA, TIPO CONTÍNUO COM PERFIL METÁLICO "U", COM PROFUNDIDADE DE 1,5 A 3,0 M, LARGURA MENOR QUE 1,5 M. AF_08/2020</v>
          </cell>
          <cell r="D8169" t="str">
            <v>M2</v>
          </cell>
          <cell r="E8169">
            <v>71.16</v>
          </cell>
          <cell r="F8169">
            <v>73.64</v>
          </cell>
        </row>
        <row r="8170">
          <cell r="B8170">
            <v>101593</v>
          </cell>
          <cell r="C8170" t="str">
            <v>ESCORAMENTO DE VALA, TIPO CONTÍNUO COM PERFIL METÁLICO "U", COM PROFUNDIDADE DE 3,0 A 4,5 M, LARGURA MAIOR OU IGUAL A 1,5 M E MENOR QUE 2,5 M. AF_08/2020</v>
          </cell>
          <cell r="D8170" t="str">
            <v>M2</v>
          </cell>
          <cell r="E8170">
            <v>93.44</v>
          </cell>
          <cell r="F8170">
            <v>96.67</v>
          </cell>
        </row>
        <row r="8171">
          <cell r="B8171">
            <v>101592</v>
          </cell>
          <cell r="C8171" t="str">
            <v>ESCORAMENTO DE VALA, TIPO CONTÍNUO COM PERFIL METÁLICO "U", COM PROFUNDIDADE DE 3,0 A 4,5 M, LARGURA MENOR QUE 1,5 M. AF_08/2020</v>
          </cell>
          <cell r="D8171" t="str">
            <v>M2</v>
          </cell>
          <cell r="E8171">
            <v>50.25</v>
          </cell>
          <cell r="F8171">
            <v>51.88</v>
          </cell>
        </row>
        <row r="8172">
          <cell r="B8172">
            <v>101583</v>
          </cell>
          <cell r="C8172" t="str">
            <v>ESCORAMENTO DE VALA, TIPO CONTÍNUO, COM PROFUNDIDADE DE 0 A 1,5 M, LARGURA MAIOR OU IGUAL A 1,5 M E MENOR QUE 2,5 M. AF_08/2020</v>
          </cell>
          <cell r="D8172" t="str">
            <v>M2</v>
          </cell>
          <cell r="E8172">
            <v>85.55</v>
          </cell>
          <cell r="F8172">
            <v>89.71</v>
          </cell>
        </row>
        <row r="8173">
          <cell r="B8173">
            <v>101582</v>
          </cell>
          <cell r="C8173" t="str">
            <v>ESCORAMENTO DE VALA, TIPO CONTÍNUO, COM PROFUNDIDADE DE 0 A 1,5 M, LARGURA MENOR QUE 1,5 M. AF_08/2020</v>
          </cell>
          <cell r="D8173" t="str">
            <v>M2</v>
          </cell>
          <cell r="E8173">
            <v>69.11</v>
          </cell>
          <cell r="F8173">
            <v>71.92</v>
          </cell>
        </row>
        <row r="8174">
          <cell r="B8174">
            <v>101585</v>
          </cell>
          <cell r="C8174" t="str">
            <v>ESCORAMENTO DE VALA, TIPO CONTÍNUO, COM PROFUNDIDADE DE 1,5 A 3,0 M, LARGURA MAIOR OU IGUAL A 1,5 M E MENOR QUE 2,5 M. AF_08/2020</v>
          </cell>
          <cell r="D8174" t="str">
            <v>M2</v>
          </cell>
          <cell r="E8174">
            <v>73.44</v>
          </cell>
          <cell r="F8174">
            <v>76.88</v>
          </cell>
        </row>
        <row r="8175">
          <cell r="B8175">
            <v>101584</v>
          </cell>
          <cell r="C8175" t="str">
            <v>ESCORAMENTO DE VALA, TIPO CONTÍNUO, COM PROFUNDIDADE DE 1,5 M A 3,0 M, LARGURA MENOR QUE 1,5 M. AF_08/2020</v>
          </cell>
          <cell r="D8175" t="str">
            <v>M2</v>
          </cell>
          <cell r="E8175">
            <v>57</v>
          </cell>
          <cell r="F8175">
            <v>59.08</v>
          </cell>
        </row>
        <row r="8176">
          <cell r="B8176">
            <v>101587</v>
          </cell>
          <cell r="C8176" t="str">
            <v>ESCORAMENTO DE VALA, TIPO CONTÍNUO, COM PROFUNDIDADE DE 3,0 A 4,5 M, LARGURA MAIOR OU IGUAL A 1,5 E MENOR QUE 2,5 M. AF_08/2020</v>
          </cell>
          <cell r="D8176" t="str">
            <v>M2</v>
          </cell>
          <cell r="E8176">
            <v>66.37</v>
          </cell>
          <cell r="F8176">
            <v>69.09</v>
          </cell>
        </row>
        <row r="8177">
          <cell r="B8177">
            <v>101586</v>
          </cell>
          <cell r="C8177" t="str">
            <v>ESCORAMENTO DE VALA, TIPO CONTÍNUO, COM PROFUNDIDADE DE 3,0 A 4,5 M, LARGURA MENOR QUE 1,5 M. AF_08/2020</v>
          </cell>
          <cell r="D8177" t="str">
            <v>M2</v>
          </cell>
          <cell r="E8177">
            <v>49.68</v>
          </cell>
          <cell r="F8177">
            <v>51.05</v>
          </cell>
        </row>
        <row r="8178">
          <cell r="B8178">
            <v>101577</v>
          </cell>
          <cell r="C8178" t="str">
            <v>ESCORAMENTO DE VALA, TIPO DESCONTÍNUO, COM PROFUNDIDADE DE 0 A 1,5 M, LARGURA MAIOR OU IGUAL A 1,5 M E MENOR QUE 2,5 M. AF_08/2020</v>
          </cell>
          <cell r="D8178" t="str">
            <v>M2</v>
          </cell>
          <cell r="E8178">
            <v>52.76</v>
          </cell>
          <cell r="F8178">
            <v>55.38</v>
          </cell>
        </row>
        <row r="8179">
          <cell r="B8179">
            <v>101576</v>
          </cell>
          <cell r="C8179" t="str">
            <v>ESCORAMENTO DE VALA, TIPO DESCONTÍNUO, COM PROFUNDIDADE DE 0 A 1,5 M, LARGURA MENOR QUE 1,5 M. AF_08/2020</v>
          </cell>
          <cell r="D8179" t="str">
            <v>M2</v>
          </cell>
          <cell r="E8179">
            <v>42.11</v>
          </cell>
          <cell r="F8179">
            <v>43.88</v>
          </cell>
        </row>
        <row r="8180">
          <cell r="B8180">
            <v>101579</v>
          </cell>
          <cell r="C8180" t="str">
            <v>ESCORAMENTO DE VALA, TIPO DESCONTÍNUO, COM PROFUNDIDADE DE 1,5 A 3,0 M, LARGURA MAIOR OU IGUAL A 1,5 M E MENOR QUE 2,5 M. AF_08/2020</v>
          </cell>
          <cell r="D8180" t="str">
            <v>M2</v>
          </cell>
          <cell r="E8180">
            <v>45.59</v>
          </cell>
          <cell r="F8180">
            <v>47.76</v>
          </cell>
        </row>
        <row r="8181">
          <cell r="B8181">
            <v>101578</v>
          </cell>
          <cell r="C8181" t="str">
            <v>ESCORAMENTO DE VALA, TIPO DESCONTÍNUO, COM PROFUNDIDADE DE 1,5 M A 3,0 M, LARGURA MENOR QUE 1,5 M. AF_08/2020</v>
          </cell>
          <cell r="D8181" t="str">
            <v>M2</v>
          </cell>
          <cell r="E8181">
            <v>34.94</v>
          </cell>
          <cell r="F8181">
            <v>36.26</v>
          </cell>
        </row>
        <row r="8182">
          <cell r="B8182">
            <v>101581</v>
          </cell>
          <cell r="C8182" t="str">
            <v>ESCORAMENTO DE VALA, TIPO DESCONTÍNUO, COM PROFUNDIDADE DE 3,0 A 4,5 M, LARGURA MAIOR OU IGUAL A 1,5 E MENOR QUE 2,5 M. AF_08/2020</v>
          </cell>
          <cell r="D8182" t="str">
            <v>M2</v>
          </cell>
          <cell r="E8182">
            <v>42.15</v>
          </cell>
          <cell r="F8182">
            <v>43.87</v>
          </cell>
        </row>
        <row r="8183">
          <cell r="B8183">
            <v>101580</v>
          </cell>
          <cell r="C8183" t="str">
            <v>ESCORAMENTO DE VALA, TIPO DESCONTÍNUO, COM PROFUNDIDADE DE 3,0 A 4,5 M, LARGURA MENOR QUE 1,5 M. AF_08/2020</v>
          </cell>
          <cell r="D8183" t="str">
            <v>M2</v>
          </cell>
          <cell r="E8183">
            <v>31.27</v>
          </cell>
          <cell r="F8183">
            <v>32.130000000000003</v>
          </cell>
        </row>
        <row r="8184">
          <cell r="B8184">
            <v>101606</v>
          </cell>
          <cell r="C8184" t="str">
            <v>ESCORAMENTO DE VALA, TIPO ESTACA PRANCHA METÁLICA CRAVADA, COM PROFUNDIDADE DE 0 A 1,5 M. AF_08/2020</v>
          </cell>
          <cell r="D8184" t="str">
            <v>M2</v>
          </cell>
          <cell r="E8184">
            <v>0</v>
          </cell>
          <cell r="F8184">
            <v>0</v>
          </cell>
        </row>
        <row r="8185">
          <cell r="B8185">
            <v>101607</v>
          </cell>
          <cell r="C8185" t="str">
            <v>ESCORAMENTO DE VALA, TIPO ESTACA PRANCHA METÁLICA CRAVADA, COM PROFUNDIDADE DE 1,5 A 3 M. AF_08/2020</v>
          </cell>
          <cell r="D8185" t="str">
            <v>M2</v>
          </cell>
          <cell r="E8185">
            <v>0</v>
          </cell>
          <cell r="F8185">
            <v>0</v>
          </cell>
        </row>
        <row r="8186">
          <cell r="B8186">
            <v>101608</v>
          </cell>
          <cell r="C8186" t="str">
            <v>ESCORAMENTO DE VALA, TIPO ESTACA PRANCHA METÁLICA CRAVADA, COM PROFUNDIDADE DE 3 A 4,5 M. AF_08/2020</v>
          </cell>
          <cell r="D8186" t="str">
            <v>M2</v>
          </cell>
          <cell r="E8186">
            <v>0</v>
          </cell>
          <cell r="F8186">
            <v>0</v>
          </cell>
        </row>
        <row r="8187">
          <cell r="B8187">
            <v>101571</v>
          </cell>
          <cell r="C8187" t="str">
            <v>ESCORAMENTO DE VALA, TIPO PONTALETEAMENTO, COM PROFUNDIDADE DE 0 A 1,5 M, LARGURA MAIOR OU IGUAL A 1,5 M E MENOR QUE 2,5 M. AF_08/2020</v>
          </cell>
          <cell r="D8187" t="str">
            <v>M2</v>
          </cell>
          <cell r="E8187">
            <v>31.71</v>
          </cell>
          <cell r="F8187">
            <v>33.729999999999997</v>
          </cell>
        </row>
        <row r="8188">
          <cell r="B8188">
            <v>101570</v>
          </cell>
          <cell r="C8188" t="str">
            <v>ESCORAMENTO DE VALA, TIPO PONTALETEAMENTO, COM PROFUNDIDADE DE 0 A 1,5 M, LARGURA MENOR QUE 1,5 M. AF_08/2020</v>
          </cell>
          <cell r="D8188" t="str">
            <v>M2</v>
          </cell>
          <cell r="E8188">
            <v>23.33</v>
          </cell>
          <cell r="F8188">
            <v>24.7</v>
          </cell>
        </row>
        <row r="8189">
          <cell r="B8189">
            <v>101573</v>
          </cell>
          <cell r="C8189" t="str">
            <v>ESCORAMENTO DE VALA, TIPO PONTALETEAMENTO, COM PROFUNDIDADE DE 1,5 A 3,0 M, LARGURA MAIOR OU IGUAL A 1,5 M E MENOR QUE 2,5 M. AF_08/2020</v>
          </cell>
          <cell r="D8189" t="str">
            <v>M2</v>
          </cell>
          <cell r="E8189">
            <v>26.78</v>
          </cell>
          <cell r="F8189">
            <v>28.46</v>
          </cell>
        </row>
        <row r="8190">
          <cell r="B8190">
            <v>101572</v>
          </cell>
          <cell r="C8190" t="str">
            <v>ESCORAMENTO DE VALA, TIPO PONTALETEAMENTO, COM PROFUNDIDADE DE 1,5 A 3,0 M, LARGURA MENOR QUE 1,5 M. AF_08/2020</v>
          </cell>
          <cell r="D8190" t="str">
            <v>M2</v>
          </cell>
          <cell r="E8190">
            <v>18.41</v>
          </cell>
          <cell r="F8190">
            <v>19.43</v>
          </cell>
        </row>
        <row r="8191">
          <cell r="B8191">
            <v>101575</v>
          </cell>
          <cell r="C8191" t="str">
            <v>ESCORAMENTO DE VALA, TIPO PONTALETEAMENTO, COM PROFUNDIDADE DE 3,0 A 4,5 M, LARGURA MAIOR OU IGUAL A 1,5 M E MENOR QUE 2,5 M. AF_08/2020</v>
          </cell>
          <cell r="D8191" t="str">
            <v>M2</v>
          </cell>
          <cell r="E8191">
            <v>22.93</v>
          </cell>
          <cell r="F8191">
            <v>24.25</v>
          </cell>
        </row>
        <row r="8192">
          <cell r="B8192">
            <v>101574</v>
          </cell>
          <cell r="C8192" t="str">
            <v>ESCORAMENTO DE VALA, TIPO PONTALETEAMENTO, COM PROFUNDIDADE DE 3,0 A 4,5 M, LARGURA MENOR QUE 1,5 M. AF_08/2020</v>
          </cell>
          <cell r="D8192" t="str">
            <v>M2</v>
          </cell>
          <cell r="E8192">
            <v>14.31</v>
          </cell>
          <cell r="F8192">
            <v>14.99</v>
          </cell>
        </row>
        <row r="8193">
          <cell r="B8193">
            <v>101589</v>
          </cell>
          <cell r="C8193" t="str">
            <v>ESCORAMENTO DE VALA,TIPO CONTÍNUO COM PERFIL METÁLICO "U", COM PROFUNDIDADE DE 0 A 1,5 M, LARGURA MAIOR OU IGUAL A 1,5 E MENOR QUE 2,5 M. AF_08/2020</v>
          </cell>
          <cell r="D8193" t="str">
            <v>M2</v>
          </cell>
          <cell r="E8193">
            <v>136.84</v>
          </cell>
          <cell r="F8193">
            <v>141.79</v>
          </cell>
        </row>
        <row r="8194">
          <cell r="B8194">
            <v>101610</v>
          </cell>
          <cell r="C8194" t="str">
            <v>FABRICAÇÃO DE CONJUNTO DE MÓDULO METÁLICO, COMPRIMENTO DE 3,0 M E ALTURA DE 1,8 M (ESTRONCAS DE 1,00 M). AF_08/2020</v>
          </cell>
          <cell r="D8194" t="str">
            <v>UN</v>
          </cell>
          <cell r="E8194">
            <v>0</v>
          </cell>
          <cell r="F8194">
            <v>0</v>
          </cell>
        </row>
        <row r="8195">
          <cell r="B8195">
            <v>101613</v>
          </cell>
          <cell r="C8195" t="str">
            <v>FABRICAÇÃO DE CONJUNTO DE MÓDULO METÁLICO, COMPRIMENTO DE 3,0 M E ALTURA DE 1,8 M (ESTRONCAS DE 2,00 M). AF_08/2020</v>
          </cell>
          <cell r="D8195" t="str">
            <v>UN</v>
          </cell>
          <cell r="E8195">
            <v>0</v>
          </cell>
          <cell r="F8195">
            <v>0</v>
          </cell>
        </row>
        <row r="8196">
          <cell r="B8196">
            <v>101611</v>
          </cell>
          <cell r="C8196" t="str">
            <v>FABRICAÇÃO DE CONJUNTO DE MÓDULO METÁLICO, COMPRIMENTO DE 3,0 M E ALTURA DE 2,4 M (ESTRONCAS DE 1,00 M). AF_08/2020</v>
          </cell>
          <cell r="D8196" t="str">
            <v>UN</v>
          </cell>
          <cell r="E8196">
            <v>0</v>
          </cell>
          <cell r="F8196">
            <v>0</v>
          </cell>
        </row>
        <row r="8197">
          <cell r="B8197">
            <v>101614</v>
          </cell>
          <cell r="C8197" t="str">
            <v>FABRICAÇÃO DE CONJUNTO DE MÓDULO METÁLICO, COMPRIMENTO DE 3,0 M E ALTURA DE 2,4 M (ESTRONCAS DE 2,00 M). AF_08/2020</v>
          </cell>
          <cell r="D8197" t="str">
            <v>UN</v>
          </cell>
          <cell r="E8197">
            <v>0</v>
          </cell>
          <cell r="F8197">
            <v>0</v>
          </cell>
        </row>
        <row r="8198">
          <cell r="B8198">
            <v>101612</v>
          </cell>
          <cell r="C8198" t="str">
            <v>FABRICAÇÃO DE CONJUNTO DE MÓDULO METÁLICO, COMPRIMENTO DE 3,6 M E ALTURA DE 3,0 M (ESTRONCAS DE 1,00 M). AF_08/2020</v>
          </cell>
          <cell r="D8198" t="str">
            <v>UN</v>
          </cell>
          <cell r="E8198">
            <v>0</v>
          </cell>
          <cell r="F8198">
            <v>0</v>
          </cell>
        </row>
        <row r="8199">
          <cell r="B8199">
            <v>101615</v>
          </cell>
          <cell r="C8199" t="str">
            <v>FABRICAÇÃO DE CONJUNTO DE MÓDULO METÁLICO, COMPRIMENTO DE 3,6 M E ALTURA DE 3,0 M (ESTRONCAS DE 2,00 M). AF_08/2020</v>
          </cell>
          <cell r="D8199" t="str">
            <v>UN</v>
          </cell>
          <cell r="E8199">
            <v>0</v>
          </cell>
          <cell r="F8199">
            <v>0</v>
          </cell>
        </row>
        <row r="8200">
          <cell r="B8200">
            <v>101617</v>
          </cell>
          <cell r="C8200" t="str">
            <v>PREPARO DE FUNDO DE VALA COM LARGURA MAIOR OU IGUAL A 1,5 M E MENOR QUE 2,5 M (ACERTO DO SOLO NATURAL). AF_08/2020</v>
          </cell>
          <cell r="D8200" t="str">
            <v>M2</v>
          </cell>
          <cell r="E8200">
            <v>3</v>
          </cell>
          <cell r="F8200">
            <v>3.26</v>
          </cell>
        </row>
        <row r="8201">
          <cell r="B8201">
            <v>101620</v>
          </cell>
          <cell r="C8201" t="str">
            <v>PREPARO DE FUNDO DE VALA COM LARGURA MAIOR OU IGUAL A 1,5 M E MENOR QUE 2,5 M, COM CAMADA DE AREIA, LANÇAMENTO MANUAL. AF_08/2020</v>
          </cell>
          <cell r="D8201" t="str">
            <v>M3</v>
          </cell>
          <cell r="E8201">
            <v>245.05</v>
          </cell>
          <cell r="F8201">
            <v>253.09</v>
          </cell>
        </row>
        <row r="8202">
          <cell r="B8202">
            <v>101625</v>
          </cell>
          <cell r="C8202" t="str">
            <v>PREPARO DE FUNDO DE VALA COM LARGURA MAIOR OU IGUAL A 1,5 M E MENOR QUE 2,5 M, COM CAMADA DE AREIA, LANÇAMENTO MECANIZADO. AF_08/2020</v>
          </cell>
          <cell r="D8202" t="str">
            <v>M3</v>
          </cell>
          <cell r="E8202">
            <v>202.59</v>
          </cell>
          <cell r="F8202">
            <v>205.69</v>
          </cell>
        </row>
        <row r="8203">
          <cell r="B8203">
            <v>101621</v>
          </cell>
          <cell r="C8203" t="str">
            <v>PREPARO DE FUNDO DE VALA COM LARGURA MAIOR OU IGUAL A 1,5 M E MENOR QUE 2,5 M, COM CAMADA DE BRITA, LANÇAMENTO MANUAL. AF_08/2020</v>
          </cell>
          <cell r="D8203" t="str">
            <v>M3</v>
          </cell>
          <cell r="E8203">
            <v>261.47000000000003</v>
          </cell>
          <cell r="F8203">
            <v>271.79000000000002</v>
          </cell>
        </row>
        <row r="8204">
          <cell r="B8204">
            <v>101624</v>
          </cell>
          <cell r="C8204" t="str">
            <v>PREPARO DE FUNDO DE VALA COM LARGURA MAIOR OU IGUAL A 1,5 M E MENOR QUE 2,5 M, COM CAMADA DE BRITA, LANÇAMENTO MECANIZADO. AF_08/2020</v>
          </cell>
          <cell r="D8204" t="str">
            <v>M3</v>
          </cell>
          <cell r="E8204">
            <v>206.78</v>
          </cell>
          <cell r="F8204">
            <v>210.74</v>
          </cell>
        </row>
        <row r="8205">
          <cell r="B8205">
            <v>101616</v>
          </cell>
          <cell r="C8205" t="str">
            <v>PREPARO DE FUNDO DE VALA COM LARGURA MENOR QUE 1,5 M (ACERTO DO SOLO NATURAL). AF_08/2020</v>
          </cell>
          <cell r="D8205" t="str">
            <v>M2</v>
          </cell>
          <cell r="E8205">
            <v>6.09</v>
          </cell>
          <cell r="F8205">
            <v>6.6</v>
          </cell>
        </row>
        <row r="8206">
          <cell r="B8206">
            <v>101618</v>
          </cell>
          <cell r="C8206" t="str">
            <v>PREPARO DE FUNDO DE VALA COM LARGURA MENOR QUE 1,5 M, COM CAMADA DE AREIA, LANÇAMENTO MANUAL. AF_08/2020</v>
          </cell>
          <cell r="D8206" t="str">
            <v>M3</v>
          </cell>
          <cell r="E8206">
            <v>269.39999999999998</v>
          </cell>
          <cell r="F8206">
            <v>279.45999999999998</v>
          </cell>
        </row>
        <row r="8207">
          <cell r="B8207">
            <v>101622</v>
          </cell>
          <cell r="C8207" t="str">
            <v>PREPARO DE FUNDO DE VALA COM LARGURA MENOR QUE 1,5 M, COM CAMADA DE AREIA, LANÇAMENTO MECANIZADO. AF_08/2020</v>
          </cell>
          <cell r="D8207" t="str">
            <v>M3</v>
          </cell>
          <cell r="E8207">
            <v>240.4</v>
          </cell>
          <cell r="F8207">
            <v>245.69</v>
          </cell>
        </row>
        <row r="8208">
          <cell r="B8208">
            <v>101619</v>
          </cell>
          <cell r="C8208" t="str">
            <v>PREPARO DE FUNDO DE VALA COM LARGURA MENOR QUE 1,5 M, COM CAMADA DE BRITA, LANÇAMENTO MANUAL. AF_08/2020</v>
          </cell>
          <cell r="D8208" t="str">
            <v>M3</v>
          </cell>
          <cell r="E8208">
            <v>285.83</v>
          </cell>
          <cell r="F8208">
            <v>298.16000000000003</v>
          </cell>
        </row>
        <row r="8209">
          <cell r="B8209">
            <v>101623</v>
          </cell>
          <cell r="C8209" t="str">
            <v>PREPARO DE FUNDO DE VALA COM LARGURA MENOR QUE 1,5 M, COM CAMADA DE BRITA, LANÇAMENTO MECANIZADO. AF_08/2020</v>
          </cell>
          <cell r="D8209" t="str">
            <v>M3</v>
          </cell>
          <cell r="E8209">
            <v>250.08</v>
          </cell>
          <cell r="F8209">
            <v>256.54000000000002</v>
          </cell>
        </row>
        <row r="8210">
          <cell r="B8210">
            <v>104482</v>
          </cell>
          <cell r="C8210" t="str">
            <v>ESGOTAMENTO DE VALA COM BOMBA SUBMERSÍVEL. AF_12/2022</v>
          </cell>
          <cell r="D8210" t="str">
            <v>H</v>
          </cell>
          <cell r="E8210">
            <v>27.24</v>
          </cell>
          <cell r="F8210">
            <v>29.55</v>
          </cell>
        </row>
        <row r="8211">
          <cell r="B8211">
            <v>104189</v>
          </cell>
          <cell r="C8211" t="str">
            <v>INSTALAÇÃO DE MATERIAL GRANULAR FILTRANTE PARA SISTEMA DE REBAIXAMENTO DE LENÇOL FREÁTICO POR POÇOS PROFUNDOSA, DIÂMETRO DO POÇO DE 400 MM. AF_12/2022</v>
          </cell>
          <cell r="D8211" t="str">
            <v>M3</v>
          </cell>
          <cell r="E8211">
            <v>187.27</v>
          </cell>
          <cell r="F8211">
            <v>190.51</v>
          </cell>
        </row>
        <row r="8212">
          <cell r="B8212">
            <v>104465</v>
          </cell>
          <cell r="C8212" t="str">
            <v>INSTALAÇÃO DE SISTEMA DE REBAIXAMENTO DE LENÇOL FREÁTICO POR POÇOS PROFUNDOS, DIÂMETRO DO POÇO DE 400 MM (EXCLUI O FORNECIMENTO E FUNCIONAMENTO DE BOMBAS). AF_12/2022</v>
          </cell>
          <cell r="D8212" t="str">
            <v>M</v>
          </cell>
          <cell r="E8212">
            <v>0</v>
          </cell>
          <cell r="F8212">
            <v>0</v>
          </cell>
        </row>
        <row r="8213">
          <cell r="B8213">
            <v>104188</v>
          </cell>
          <cell r="C8213" t="str">
            <v>INSTALAÇÃO DE TUBULAÇÃO (GEOMECÂNICA E DE SUCÇÃO) PARA SISTEMA DE REBAIXAMENTO DE LENÇOL FREÁTICO POR POÇOS PROFUNDOS COM BOMBA SUBMERSA, DIÂMETRO DO POÇO DE 400 MM. AF_12/2022</v>
          </cell>
          <cell r="D8213" t="str">
            <v>M</v>
          </cell>
          <cell r="E8213">
            <v>0</v>
          </cell>
          <cell r="F8213">
            <v>0</v>
          </cell>
        </row>
        <row r="8214">
          <cell r="B8214">
            <v>104185</v>
          </cell>
          <cell r="C8214" t="str">
            <v>INSTALAÇÃO E DESINSTALAÇÃO DE CONJUNTO DE BOMBAS, À VÁCUO E CENTRÍFUGA, PARA SISTEMA DE REBAIXAMENTO DE LENÇOL FREÁTICO POR PONTEIRAS FILTRANTES (EXCLUI O FORNECIMENTO DE BOMBAS). AF_12/2022</v>
          </cell>
          <cell r="D8214" t="str">
            <v>UN</v>
          </cell>
          <cell r="E8214">
            <v>23.16</v>
          </cell>
          <cell r="F8214">
            <v>25.17</v>
          </cell>
        </row>
        <row r="8215">
          <cell r="B8215">
            <v>104182</v>
          </cell>
          <cell r="C8215" t="str">
            <v>INSTALAÇÃO E DESINSTALAÇÃO DE MANGOTES PARA SISTEMA DE REBAIXAMENTO DE LENÇOL FREÁTICO POR PONTEIRAS FILTRANTES. AF_12/2022</v>
          </cell>
          <cell r="D8215" t="str">
            <v>M</v>
          </cell>
          <cell r="E8215">
            <v>0</v>
          </cell>
          <cell r="F8215">
            <v>0</v>
          </cell>
        </row>
        <row r="8216">
          <cell r="B8216">
            <v>104184</v>
          </cell>
          <cell r="C8216" t="str">
            <v>INSTALAÇÃO E DESINSTALAÇÃO DE REGISTRO DE PVC PARA SISTEMA DE REBAIXAMENTO DE LENÇOL FREÁTICO POR PONTEIRAS FILTRANTES. AF_12/2022</v>
          </cell>
          <cell r="D8216" t="str">
            <v>UN</v>
          </cell>
          <cell r="E8216">
            <v>31.42</v>
          </cell>
          <cell r="F8216">
            <v>33.29</v>
          </cell>
        </row>
        <row r="8217">
          <cell r="B8217">
            <v>104190</v>
          </cell>
          <cell r="C8217" t="str">
            <v>INSTALAÇÃO E DESINSTALAÇÃO DE SISTEMA DE BOMBA PARA SISTEMA DE REBAIXAMENTO DE LENÇOL FREÁTICO POR POÇOS PROFUNDOS (EXCLUI O FORNECIMENTO DE BOMBA). AF_12/2022</v>
          </cell>
          <cell r="D8217" t="str">
            <v>UN</v>
          </cell>
          <cell r="E8217">
            <v>629.91999999999996</v>
          </cell>
          <cell r="F8217">
            <v>683.16</v>
          </cell>
        </row>
        <row r="8218">
          <cell r="B8218">
            <v>104463</v>
          </cell>
          <cell r="C8218" t="str">
            <v>INSTALAÇÃO E DESINSTALAÇÃO DE SISTEMA DE REBAIXAMENTO DE LENÇOL FREÁTICO POR PONTEIRAS FILTRANTES PARA OBRAS ESTACIONÁRIAS (EXCLUI O FORNECIMENTO E FUNCIONAMENTO DE BOMBAS). AF_12/2022</v>
          </cell>
          <cell r="D8218" t="str">
            <v>UN</v>
          </cell>
          <cell r="E8218">
            <v>0</v>
          </cell>
          <cell r="F8218">
            <v>0</v>
          </cell>
        </row>
        <row r="8219">
          <cell r="B8219">
            <v>104464</v>
          </cell>
          <cell r="C8219" t="str">
            <v>INSTALAÇÃO E DESINSTALAÇÃO DE SISTEMA DE REBAIXAMENTO DE LENÇOL FREÁTICO POR PONTEIRAS FILTRANTES PARA OBRAS ITINERANTES (EXCLUI O FORNECIMENTO E FUNCIONAMENTO DE BOMBAS). AF_12/2022</v>
          </cell>
          <cell r="D8219" t="str">
            <v>UN</v>
          </cell>
          <cell r="E8219">
            <v>0</v>
          </cell>
          <cell r="F8219">
            <v>0</v>
          </cell>
        </row>
        <row r="8220">
          <cell r="B8220">
            <v>104183</v>
          </cell>
          <cell r="C8220" t="str">
            <v>INSTALAÇÃO E DESINSTALAÇÃO DE TUBO COLETOR DE PVC, DIÂMETRO DE 100 MM, PARA SISTEMA DE REBAIXAMENTO DE LENÇOL FREÁTICO POR PONTEIRAS FILTRANTES. AF_12/2022</v>
          </cell>
          <cell r="D8220" t="str">
            <v>M</v>
          </cell>
          <cell r="E8220">
            <v>0</v>
          </cell>
          <cell r="F8220">
            <v>0</v>
          </cell>
        </row>
        <row r="8221">
          <cell r="B8221">
            <v>104187</v>
          </cell>
          <cell r="C8221" t="str">
            <v>INSTALAÇÃO E RETIRADA DE REVESTIMENTO METÁLICO PARA PERFURAÇÃO DE SOLO PARA SISTEMA DE REBAIXAMENTO DE LENÇOL FREÁTICO POR PORÇOS PROFUNDOS, DIÂMETRO DO POÇO DE 400 MM. AF_12/2022</v>
          </cell>
          <cell r="D8221" t="str">
            <v>M</v>
          </cell>
          <cell r="E8221">
            <v>1826.96</v>
          </cell>
          <cell r="F8221">
            <v>1830.19</v>
          </cell>
        </row>
        <row r="8222">
          <cell r="B8222">
            <v>104186</v>
          </cell>
          <cell r="C8222" t="str">
            <v>PERFURAÇÃO DE SOLO PARA SISTEMA DE REBAIXAMENTO DE LENÇOL FREÁTICO POR POÇOS PROFUNDOS, DIÂMETRO DO POÇO DE 400 MM. AF_12/2022</v>
          </cell>
          <cell r="D8222" t="str">
            <v>M</v>
          </cell>
          <cell r="E8222">
            <v>280.85000000000002</v>
          </cell>
          <cell r="F8222">
            <v>284.41000000000003</v>
          </cell>
        </row>
        <row r="8223">
          <cell r="B8223">
            <v>104180</v>
          </cell>
          <cell r="C8223" t="str">
            <v>PERFURAÇÃO DE SOLO, INSTALAÇÃO E DESINSTALAÇÃO DE PONTEIRAS PARA SISTEMA DE REBAIXAMENTO DE LENÇOL FREÁTICO POR PONTEIRAS FILTRANTES EM OBRAS ESTACIONÁRIAS. AF_12/2022</v>
          </cell>
          <cell r="D8223" t="str">
            <v>M</v>
          </cell>
          <cell r="E8223">
            <v>0</v>
          </cell>
          <cell r="F8223">
            <v>0</v>
          </cell>
        </row>
        <row r="8224">
          <cell r="B8224">
            <v>104181</v>
          </cell>
          <cell r="C8224" t="str">
            <v>PERFURAÇÃO DE SOLO, INSTALAÇÃO E DESINSTALAÇÃO DE PONTEIRAS PARA SISTEMA DE REBAIXAMENTO DE LENÇOL FREÁTICO POR PONTEIRAS FILTRANTES EM OBRAS ITINERANTES. AF_12/2022</v>
          </cell>
          <cell r="D8224" t="str">
            <v>M</v>
          </cell>
          <cell r="E8224">
            <v>0</v>
          </cell>
          <cell r="F8224">
            <v>0</v>
          </cell>
        </row>
        <row r="8225">
          <cell r="B8225">
            <v>100674</v>
          </cell>
          <cell r="C8225" t="str">
            <v>CAIXILHO FIXO DE ALUMÍNIO PARA VIDRO (VIDRO INCLUSO), BATENTE/ REQUADRO DE 4 A 14 CM, SEM GUARNIÇÃO/ ALIZAR, FIXAÇÃO COM PARAFUSOS, VEDAÇÃO COM SILICONE, EXCLUSIVE CONTRAMARCO - FORNECIMENTO E INSTALAÇÃO. AF_11/2024</v>
          </cell>
          <cell r="D8225" t="str">
            <v>M2</v>
          </cell>
          <cell r="E8225">
            <v>538.92999999999995</v>
          </cell>
          <cell r="F8225">
            <v>541.24</v>
          </cell>
        </row>
        <row r="8226">
          <cell r="B8226">
            <v>100664</v>
          </cell>
          <cell r="C8226" t="str">
            <v>CAIXILHO FIXO DE PVC BRANCO PARA VIDRO (VIDRO INCLUSO), BATENTE/ REQUADRO DE 4 A 14 CM, SEM GUARNIÇÃO/ ALIZAR, COM FERRAGENS, FIXAÇÃO COM PARAFUSOS, VEDAÇÃO COM SILICONE, EXCLUSIVE CONTRAMARCO - FORNECIMENTO E INSTALAÇÃO. AF_11/2024</v>
          </cell>
          <cell r="D8226" t="str">
            <v>M2</v>
          </cell>
          <cell r="E8226">
            <v>0</v>
          </cell>
          <cell r="F8226">
            <v>0</v>
          </cell>
        </row>
        <row r="8227">
          <cell r="B8227">
            <v>94589</v>
          </cell>
          <cell r="C8227" t="str">
            <v>CONTRAMARCO DE ALUMÍNIO, FIXAÇÃO COM ARGAMASSA - FORNECIMENTO E INSTALAÇÃO. AF_11/2024</v>
          </cell>
          <cell r="D8227" t="str">
            <v>M</v>
          </cell>
          <cell r="E8227">
            <v>17.350000000000001</v>
          </cell>
          <cell r="F8227">
            <v>18.32</v>
          </cell>
        </row>
        <row r="8228">
          <cell r="B8228">
            <v>94590</v>
          </cell>
          <cell r="C8228" t="str">
            <v>CONTRAMARCO DE ALUMÍNIO, FIXAÇÃO COM PARAFUSO - FORNECIMENTO E INSTALAÇÃO. AF_11/2024</v>
          </cell>
          <cell r="D8228" t="str">
            <v>M</v>
          </cell>
          <cell r="E8228">
            <v>24.86</v>
          </cell>
          <cell r="F8228">
            <v>26.06</v>
          </cell>
        </row>
        <row r="8229">
          <cell r="B8229">
            <v>94587</v>
          </cell>
          <cell r="C8229" t="str">
            <v>CONTRAMARCO DE AÇO, FIXAÇÃO COM ARGAMASSA - FORNECIMENTO E INSTALAÇÃO. AF_11/2024</v>
          </cell>
          <cell r="D8229" t="str">
            <v>M</v>
          </cell>
          <cell r="E8229">
            <v>63.26</v>
          </cell>
          <cell r="F8229">
            <v>65.44</v>
          </cell>
        </row>
        <row r="8230">
          <cell r="B8230">
            <v>94588</v>
          </cell>
          <cell r="C8230" t="str">
            <v>CONTRAMARCO DE AÇO, FIXAÇÃO COM PARAFUSO - FORNECIMENTO E INSTALAÇÃO. AF_11/2024</v>
          </cell>
          <cell r="D8230" t="str">
            <v>M</v>
          </cell>
          <cell r="E8230">
            <v>74.790000000000006</v>
          </cell>
          <cell r="F8230">
            <v>77.540000000000006</v>
          </cell>
        </row>
        <row r="8231">
          <cell r="B8231">
            <v>105812</v>
          </cell>
          <cell r="C8231" t="str">
            <v>GUARNIÇÃO DE ALUMÍNIO. AF_11/2024</v>
          </cell>
          <cell r="D8231" t="str">
            <v>M</v>
          </cell>
          <cell r="E8231">
            <v>21.63</v>
          </cell>
          <cell r="F8231">
            <v>21.83</v>
          </cell>
        </row>
        <row r="8232">
          <cell r="B8232">
            <v>94571</v>
          </cell>
          <cell r="C8232"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D8232" t="str">
            <v>M2</v>
          </cell>
          <cell r="E8232">
            <v>0</v>
          </cell>
          <cell r="F8232">
            <v>0</v>
          </cell>
        </row>
        <row r="8233">
          <cell r="B8233">
            <v>94570</v>
          </cell>
          <cell r="C8233"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8233" t="str">
            <v>M2</v>
          </cell>
          <cell r="E8233">
            <v>248.75</v>
          </cell>
          <cell r="F8233">
            <v>249.73</v>
          </cell>
        </row>
        <row r="8234">
          <cell r="B8234">
            <v>105811</v>
          </cell>
          <cell r="C8234"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D8234" t="str">
            <v>M2</v>
          </cell>
          <cell r="E8234">
            <v>0</v>
          </cell>
          <cell r="F8234">
            <v>0</v>
          </cell>
        </row>
        <row r="8235">
          <cell r="B8235">
            <v>94572</v>
          </cell>
          <cell r="C8235"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8235" t="str">
            <v>M2</v>
          </cell>
          <cell r="E8235">
            <v>353.21</v>
          </cell>
          <cell r="F8235">
            <v>354.67</v>
          </cell>
        </row>
        <row r="8236">
          <cell r="B8236">
            <v>94573</v>
          </cell>
          <cell r="C8236"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8236" t="str">
            <v>M2</v>
          </cell>
          <cell r="E8236">
            <v>275.23</v>
          </cell>
          <cell r="F8236">
            <v>276.19</v>
          </cell>
        </row>
        <row r="8237">
          <cell r="B8237">
            <v>105809</v>
          </cell>
          <cell r="C8237"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D8237" t="str">
            <v>M2</v>
          </cell>
          <cell r="E8237">
            <v>0</v>
          </cell>
          <cell r="F8237">
            <v>0</v>
          </cell>
        </row>
        <row r="8238">
          <cell r="B8238">
            <v>94569</v>
          </cell>
          <cell r="C8238" t="str">
            <v>JANELA DE ALUMÍNIO TIPO MAXIM-AR, BATENTE/ REQUADRO 3 A 14 CM, VIDRO INCLUSO, FIXAÇÃO COM PARAFUSO, SEM GUARNIÇÃO/ ALIZAR, DIMENSÕES 60X80 (A X L) CM, SEM ACABAMENTO, VEDAÇÃO COM SILICONE, EXCLUSIVE CONTRAMARCO - FORNECIMENTO E INSTALAÇÃO. AF_11/2024</v>
          </cell>
          <cell r="D8238" t="str">
            <v>M2</v>
          </cell>
          <cell r="E8238">
            <v>474.33</v>
          </cell>
          <cell r="F8238">
            <v>477.48</v>
          </cell>
        </row>
        <row r="8239">
          <cell r="B8239">
            <v>105810</v>
          </cell>
          <cell r="C8239" t="str">
            <v>JANELA DE ALUMÍNIO TIPO MAXIM-AR, VIDRO INCLUSO, COM BANDEIRA, FIXAÇÃO COM PARAFUSO, SEM GUARNIÇÃO/ ALIZAR, DIMENSÕES 100X80 (A X L) CM, SEM ACABAMENTO, VEDAÇÃO COM SILICONE, EXCLUSIVE CONTRAMARCO - FORNECIMENTO E INSTALAÇÃO. AF_11/2024</v>
          </cell>
          <cell r="D8239" t="str">
            <v>M2</v>
          </cell>
          <cell r="E8239">
            <v>0</v>
          </cell>
          <cell r="F8239">
            <v>0</v>
          </cell>
        </row>
        <row r="8240">
          <cell r="B8240">
            <v>94561</v>
          </cell>
          <cell r="C8240"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D8240" t="str">
            <v>M2</v>
          </cell>
          <cell r="E8240">
            <v>0</v>
          </cell>
          <cell r="F8240">
            <v>0</v>
          </cell>
        </row>
        <row r="8241">
          <cell r="B8241">
            <v>94562</v>
          </cell>
          <cell r="C8241" t="str">
            <v>JANELA DE AÇO DE CORRER COM 4 FOLHAS PARA VIDRO (VIDROS NÃO INCLUSOS), BATENTE/ REQUADRO INCLUSO (6 A 14 CM), FIXAÇÃO COM ARGAMASSA, COM PINTURA ANTICORROSIVA, COM FERRAGENS, FIXAÇÃO COM ARGAMASSA, EXCLUSIVE CONTRAMARCO - FORNECIMENTO E INSTALAÇÃO. AF_11/2024</v>
          </cell>
          <cell r="D8241" t="str">
            <v>M2</v>
          </cell>
          <cell r="E8241">
            <v>630.29999999999995</v>
          </cell>
          <cell r="F8241">
            <v>634.71</v>
          </cell>
        </row>
        <row r="8242">
          <cell r="B8242">
            <v>105813</v>
          </cell>
          <cell r="C8242" t="str">
            <v>JANELA DE AÇO GALVANIZADO TIPO MAXIMO-AR, PINT. ANTICORROSIVA, COM BATENTE/REQUADRO DE 6 A 14 CM, SEM VIDRO, COM GRADE, 1 FL, 60 X 80 CM (A X L), FIXAÇÃO COM ARGAMASSA, EXCLUSIVE CONTRAMARCO - FORNECIMENTO E INSTALAÇÃO. AF_11/2024</v>
          </cell>
          <cell r="D8242" t="str">
            <v>M2</v>
          </cell>
          <cell r="E8242">
            <v>1048.48</v>
          </cell>
          <cell r="F8242">
            <v>1064.68</v>
          </cell>
        </row>
        <row r="8243">
          <cell r="B8243">
            <v>94559</v>
          </cell>
          <cell r="C8243"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8243" t="str">
            <v>M2</v>
          </cell>
          <cell r="E8243">
            <v>720.99</v>
          </cell>
          <cell r="F8243">
            <v>737.23</v>
          </cell>
        </row>
        <row r="8244">
          <cell r="B8244">
            <v>100668</v>
          </cell>
          <cell r="C8244"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8244" t="str">
            <v>M2</v>
          </cell>
          <cell r="E8244">
            <v>1269.77</v>
          </cell>
          <cell r="F8244">
            <v>1282.46</v>
          </cell>
        </row>
        <row r="8245">
          <cell r="B8245">
            <v>100670</v>
          </cell>
          <cell r="C8245"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8245" t="str">
            <v>M2</v>
          </cell>
          <cell r="E8245">
            <v>972.28</v>
          </cell>
          <cell r="F8245">
            <v>977.11</v>
          </cell>
        </row>
        <row r="8246">
          <cell r="B8246">
            <v>100665</v>
          </cell>
          <cell r="C8246"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8246" t="str">
            <v>M2</v>
          </cell>
          <cell r="E8246">
            <v>809.09</v>
          </cell>
          <cell r="F8246">
            <v>814.62</v>
          </cell>
        </row>
        <row r="8247">
          <cell r="B8247">
            <v>100924</v>
          </cell>
          <cell r="C8247"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D8247" t="str">
            <v>M2</v>
          </cell>
          <cell r="E8247">
            <v>0</v>
          </cell>
          <cell r="F8247">
            <v>0</v>
          </cell>
        </row>
        <row r="8248">
          <cell r="B8248">
            <v>100671</v>
          </cell>
          <cell r="C8248"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8248" t="str">
            <v>M2</v>
          </cell>
          <cell r="E8248">
            <v>1199.69</v>
          </cell>
          <cell r="F8248">
            <v>1204.52</v>
          </cell>
        </row>
        <row r="8249">
          <cell r="B8249">
            <v>100667</v>
          </cell>
          <cell r="C8249"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8249" t="str">
            <v>M2</v>
          </cell>
          <cell r="E8249">
            <v>1032.96</v>
          </cell>
          <cell r="F8249">
            <v>1038.49</v>
          </cell>
        </row>
        <row r="8250">
          <cell r="B8250">
            <v>100669</v>
          </cell>
          <cell r="C8250"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8250" t="str">
            <v>M2</v>
          </cell>
          <cell r="E8250">
            <v>929.14</v>
          </cell>
          <cell r="F8250">
            <v>941.83</v>
          </cell>
        </row>
        <row r="8251">
          <cell r="B8251">
            <v>100672</v>
          </cell>
          <cell r="C8251"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8251" t="str">
            <v>M2</v>
          </cell>
          <cell r="E8251">
            <v>784.5</v>
          </cell>
          <cell r="F8251">
            <v>789.33</v>
          </cell>
        </row>
        <row r="8252">
          <cell r="B8252">
            <v>100666</v>
          </cell>
          <cell r="C8252"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8252" t="str">
            <v>M2</v>
          </cell>
          <cell r="E8252">
            <v>650.74</v>
          </cell>
          <cell r="F8252">
            <v>656.27</v>
          </cell>
        </row>
        <row r="8253">
          <cell r="B8253">
            <v>100663</v>
          </cell>
          <cell r="C8253"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D8253" t="str">
            <v>M2</v>
          </cell>
          <cell r="E8253">
            <v>0</v>
          </cell>
          <cell r="F8253">
            <v>0</v>
          </cell>
        </row>
        <row r="8254">
          <cell r="B8254">
            <v>100662</v>
          </cell>
          <cell r="C8254"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D8254" t="str">
            <v>M2</v>
          </cell>
          <cell r="E8254">
            <v>0</v>
          </cell>
          <cell r="F8254">
            <v>0</v>
          </cell>
        </row>
        <row r="8255">
          <cell r="B8255">
            <v>100661</v>
          </cell>
          <cell r="C8255" t="str">
            <v>JANELA DE PVC BRANCO TIPO MAXIM-AR (VIDRO INCLUSO), BATENTE/ REQUADRO DE 4 A 14 CM, DIMENSÕES 60X60 CM, COM GUARNIÇÃO/ ALIZAR, COM FERRAGENS, FIXAÇÃO COM PARAFUSOS, VEDAÇÃO COM SILICONE, EXCLUSIVE CONTRAMARCO - FORNECIMENTO E INSTALAÇÃO. AF_11/2024</v>
          </cell>
          <cell r="D8255" t="str">
            <v>M2</v>
          </cell>
          <cell r="E8255">
            <v>0</v>
          </cell>
          <cell r="F8255">
            <v>0</v>
          </cell>
        </row>
        <row r="8256">
          <cell r="B8256">
            <v>100659</v>
          </cell>
          <cell r="C8256" t="str">
            <v>ALIZAR DE 5X1,5CM PARA PORTA FIXADO COM PREGOS, PADRÃO MÉDIO - FORNECIMENTO E INSTALAÇÃO. AF_12/2019</v>
          </cell>
          <cell r="D8256" t="str">
            <v>M</v>
          </cell>
          <cell r="E8256">
            <v>10.95</v>
          </cell>
          <cell r="F8256">
            <v>11.16</v>
          </cell>
        </row>
        <row r="8257">
          <cell r="B8257">
            <v>100660</v>
          </cell>
          <cell r="C8257" t="str">
            <v>ALIZAR DE 5X1,5CM PARA PORTA FIXADO COM PREGOS, PADRÃO POPULAR - FORNECIMENTO E INSTALAÇÃO. AF_12/2019</v>
          </cell>
          <cell r="D8257" t="str">
            <v>M</v>
          </cell>
          <cell r="E8257">
            <v>7.54</v>
          </cell>
          <cell r="F8257">
            <v>7.75</v>
          </cell>
        </row>
        <row r="8258">
          <cell r="B8258">
            <v>100711</v>
          </cell>
          <cell r="C8258" t="str">
            <v>BATENTE DE AÇO GALVANIZADO, COM PERFIL PRÉ-FABRICADO, FIXADO COM ARGAMASSA, COM SOLDA, GRAPAS E FUROS PARA FERRAGENS INCLUSOS. AF_12/2019</v>
          </cell>
          <cell r="D8258" t="str">
            <v>M</v>
          </cell>
          <cell r="E8258">
            <v>0</v>
          </cell>
          <cell r="F8258">
            <v>0</v>
          </cell>
        </row>
        <row r="8259">
          <cell r="B8259">
            <v>100676</v>
          </cell>
          <cell r="C8259" t="str">
            <v>BATENTE PARA PORTA COM BANDEIRA, FIXAÇÃO COM PARAFUSO E BUCHA. AF_12/2019</v>
          </cell>
          <cell r="D8259" t="str">
            <v>UN</v>
          </cell>
          <cell r="E8259">
            <v>188.92</v>
          </cell>
          <cell r="F8259">
            <v>195.44</v>
          </cell>
        </row>
        <row r="8260">
          <cell r="B8260">
            <v>90806</v>
          </cell>
          <cell r="C8260" t="str">
            <v>BATENTE PARA PORTA DE MADEIRA, FIXAÇÃO COM ARGAMASSA, PADRÃO MÉDIO - FORNECIMENTO E INSTALAÇÃO. AF_12/2019</v>
          </cell>
          <cell r="D8260" t="str">
            <v>UN</v>
          </cell>
          <cell r="E8260">
            <v>387.24</v>
          </cell>
          <cell r="F8260">
            <v>401.67</v>
          </cell>
        </row>
        <row r="8261">
          <cell r="B8261">
            <v>91292</v>
          </cell>
          <cell r="C8261" t="str">
            <v>BATENTE PARA PORTA DE MADEIRA, FIXAÇÃO COM ARGAMASSA, PADRÃO POPULAR. FORNECIMENTO E INSTALAÇÃO. AF_12/2019</v>
          </cell>
          <cell r="D8261" t="str">
            <v>UN</v>
          </cell>
          <cell r="E8261">
            <v>311.49</v>
          </cell>
          <cell r="F8261">
            <v>325.95</v>
          </cell>
        </row>
        <row r="8262">
          <cell r="B8262">
            <v>90801</v>
          </cell>
          <cell r="C8262" t="str">
            <v>BATENTE PARA PORTA DE MADEIRA, PADRÃO MÉDIO - FORNECIMENTO E MONTAGEM. AF_12/2019</v>
          </cell>
          <cell r="D8262" t="str">
            <v>UN</v>
          </cell>
          <cell r="E8262">
            <v>297.48</v>
          </cell>
          <cell r="F8262">
            <v>305.67</v>
          </cell>
        </row>
        <row r="8263">
          <cell r="B8263">
            <v>91287</v>
          </cell>
          <cell r="C8263" t="str">
            <v>BATENTE PARA PORTA DE MADEIRA, PADRÃO POPULAR - FORNECIMENTO E MONTAGEM. AF_12/2019</v>
          </cell>
          <cell r="D8263" t="str">
            <v>UN</v>
          </cell>
          <cell r="E8263">
            <v>221.73</v>
          </cell>
          <cell r="F8263">
            <v>229.95</v>
          </cell>
        </row>
        <row r="8264">
          <cell r="B8264">
            <v>100706</v>
          </cell>
          <cell r="C8264" t="str">
            <v>CREMONA EM LATÃO CROMADO OU POLIDO, COMPLETA. AF_12/2019</v>
          </cell>
          <cell r="D8264" t="str">
            <v>UN</v>
          </cell>
          <cell r="E8264">
            <v>72.83</v>
          </cell>
          <cell r="F8264">
            <v>76.37</v>
          </cell>
        </row>
        <row r="8265">
          <cell r="B8265">
            <v>100709</v>
          </cell>
          <cell r="C8265" t="str">
            <v>DOBRADIÇA EM AÇO/FERRO, 3" X 21/2", E=1,9 A 2MM, SEN ANEL, CROMADO OU ZINCADO, TAMPA BOLA, COM PARAFUSOS. AF_12/2019</v>
          </cell>
          <cell r="D8265" t="str">
            <v>UN</v>
          </cell>
          <cell r="E8265">
            <v>52.74</v>
          </cell>
          <cell r="F8265">
            <v>55.49</v>
          </cell>
        </row>
        <row r="8266">
          <cell r="B8266">
            <v>100710</v>
          </cell>
          <cell r="C8266" t="str">
            <v>DOBRADIÇA TIPO VAI E VEM EM LATÃO POLIDO 3". AF_12/2019</v>
          </cell>
          <cell r="D8266" t="str">
            <v>UN</v>
          </cell>
          <cell r="E8266">
            <v>150.76</v>
          </cell>
          <cell r="F8266">
            <v>154.41999999999999</v>
          </cell>
        </row>
        <row r="8267">
          <cell r="B8267">
            <v>90830</v>
          </cell>
          <cell r="C8267" t="str">
            <v>FECHADURA DE EMBUTIR COM CILINDRO, EXTERNA, COMPLETA, ACABAMENTO PADRÃO MÉDIO, INCLUSO EXECUÇÃO DE FURO - FORNECIMENTO E INSTALAÇÃO. AF_12/2019</v>
          </cell>
          <cell r="D8267" t="str">
            <v>UN</v>
          </cell>
          <cell r="E8267">
            <v>187.26</v>
          </cell>
          <cell r="F8267">
            <v>190.26</v>
          </cell>
        </row>
        <row r="8268">
          <cell r="B8268">
            <v>91304</v>
          </cell>
          <cell r="C8268" t="str">
            <v>FECHADURA DE EMBUTIR COM CILINDRO, EXTERNA, COMPLETA, ACABAMENTO PADRÃO POPULAR, INCLUSO EXECUÇÃO DE FURO - FORNECIMENTO E INSTALAÇÃO. AF_12/2019</v>
          </cell>
          <cell r="D8268" t="str">
            <v>UN</v>
          </cell>
          <cell r="E8268">
            <v>112.21</v>
          </cell>
          <cell r="F8268">
            <v>115.21</v>
          </cell>
        </row>
        <row r="8269">
          <cell r="B8269">
            <v>90831</v>
          </cell>
          <cell r="C8269" t="str">
            <v>FECHADURA DE EMBUTIR PARA PORTA DE BANHEIRO, COMPLETA, ACABAMENTO PADRÃO MÉDIO, INCLUSO EXECUÇÃO DE FURO - FORNECIMENTO E INSTALAÇÃO. AF_12/2019</v>
          </cell>
          <cell r="D8269" t="str">
            <v>UN</v>
          </cell>
          <cell r="E8269">
            <v>164.7</v>
          </cell>
          <cell r="F8269">
            <v>167</v>
          </cell>
        </row>
        <row r="8270">
          <cell r="B8270">
            <v>91305</v>
          </cell>
          <cell r="C8270" t="str">
            <v>FECHADURA DE EMBUTIR PARA PORTA DE BANHEIRO, COMPLETA, ACABAMENTO PADRÃO POPULAR, INCLUSO EXECUÇÃO DE FURO - FORNECIMENTO E INSTALAÇÃO. AF_12/2019</v>
          </cell>
          <cell r="D8270" t="str">
            <v>UN</v>
          </cell>
          <cell r="E8270">
            <v>113.07</v>
          </cell>
          <cell r="F8270">
            <v>115.37</v>
          </cell>
        </row>
        <row r="8271">
          <cell r="B8271">
            <v>91306</v>
          </cell>
          <cell r="C8271" t="str">
            <v>FECHADURA DE EMBUTIR PARA PORTAS INTERNAS, COMPLETA, ACABAMENTO PADRÃO MÉDIO, COM EXECUÇÃO DE FURO - FORNECIMENTO E INSTALAÇÃO. AF_12/2019</v>
          </cell>
          <cell r="D8271" t="str">
            <v>UN</v>
          </cell>
          <cell r="E8271">
            <v>164.7</v>
          </cell>
          <cell r="F8271">
            <v>167</v>
          </cell>
        </row>
        <row r="8272">
          <cell r="B8272">
            <v>91307</v>
          </cell>
          <cell r="C8272" t="str">
            <v>FECHADURA DE EMBUTIR PARA PORTAS INTERNAS, COMPLETA, ACABAMENTO PADRÃO POPULAR, COM EXECUÇÃO DE FURO - FORNECIMENTO E INSTALAÇÃO. AF_12/2019</v>
          </cell>
          <cell r="D8272" t="str">
            <v>UN</v>
          </cell>
          <cell r="E8272">
            <v>95.65</v>
          </cell>
          <cell r="F8272">
            <v>97.95</v>
          </cell>
        </row>
        <row r="8273">
          <cell r="B8273">
            <v>100707</v>
          </cell>
          <cell r="C8273" t="str">
            <v>FECHO DE EMBUTIR TIPO UNHA 22CM. AF_12/2019</v>
          </cell>
          <cell r="D8273" t="str">
            <v>UN</v>
          </cell>
          <cell r="E8273">
            <v>156.4</v>
          </cell>
          <cell r="F8273">
            <v>159.78</v>
          </cell>
        </row>
        <row r="8274">
          <cell r="B8274">
            <v>100708</v>
          </cell>
          <cell r="C8274" t="str">
            <v>FECHO DE EMBUTIR TIPO UNHA 40CM. AF_12/2019</v>
          </cell>
          <cell r="D8274" t="str">
            <v>UN</v>
          </cell>
          <cell r="E8274">
            <v>196.63</v>
          </cell>
          <cell r="F8274">
            <v>200.37</v>
          </cell>
        </row>
        <row r="8275">
          <cell r="B8275">
            <v>91328</v>
          </cell>
          <cell r="C8275" t="str">
            <v>KIT DE PORTA DE MADEIRA FRISADA, SEMI-OCA (LEVE OU MÉDIA), PADRÃO MÉDIO 60X210CM, ESPESSURA DE 3CM, ITENS INCLUSOS: DOBRADIÇAS, MONTAGEM E INSTALAÇÃO DO BATENTE, SEM FECHADURA - FORNECIMENTO E INSTALAÇÃO. AF_12/2019</v>
          </cell>
          <cell r="D8275" t="str">
            <v>UN</v>
          </cell>
          <cell r="E8275">
            <v>804.57</v>
          </cell>
          <cell r="F8275">
            <v>824.85</v>
          </cell>
        </row>
        <row r="8276">
          <cell r="B8276">
            <v>100687</v>
          </cell>
          <cell r="C8276" t="str">
            <v>KIT DE PORTA DE MADEIRA FRISADA, SEMI-OCA (LEVE OU MÉDIA), PADRÃO MÉDIO, 60X210CM, ESPESSURA DE 3,5CM, ITENS INCLUSOS: DOBRADIÇAS, MONTAGEM E INSTALAÇÃO DE BATENTE, FECHADURA COM EXECUÇÃO DO FURO - FORNECIMENTO E INSTALAÇÃO. AF_12/2019</v>
          </cell>
          <cell r="D8276" t="str">
            <v>UN</v>
          </cell>
          <cell r="E8276">
            <v>969.27</v>
          </cell>
          <cell r="F8276">
            <v>991.85</v>
          </cell>
        </row>
        <row r="8277">
          <cell r="B8277">
            <v>100681</v>
          </cell>
          <cell r="C8277" t="str">
            <v>KIT DE PORTA DE MADEIRA FRISADA, SEMI-OCA (LEVE OU MÉDIA), PADRÃO MÉDIO, 70X210CM, ESPESSURA DE 3CM, ITENS INCLUSOS: DOBRADIÇAS, MONTAGEM E INSTALAÇÃO DE BATENTE, FECHADURA COM EXECUÇÃO DO FURO - FORNECIMENTO E INSTALAÇÃO. AF_12/2019</v>
          </cell>
          <cell r="D8277" t="str">
            <v>UN</v>
          </cell>
          <cell r="E8277">
            <v>990.16</v>
          </cell>
          <cell r="F8277">
            <v>1013.18</v>
          </cell>
        </row>
        <row r="8278">
          <cell r="B8278">
            <v>91330</v>
          </cell>
          <cell r="C8278" t="str">
            <v>KIT DE PORTA DE MADEIRA FRISADA, SEMI-OCA (LEVE OU MÉDIA), PADRÃO MÉDIO, 70X210CM, ESPESSURA DE 3CM, ITENS INCLUSOS: DOBRADIÇAS, MONTAGEM E INSTALAÇÃO DO BATENTE, SEM FECHADURA - FORNECIMENTO E INSTALAÇÃO. AF_12/2019</v>
          </cell>
          <cell r="D8278" t="str">
            <v>UN</v>
          </cell>
          <cell r="E8278">
            <v>825.46</v>
          </cell>
          <cell r="F8278">
            <v>846.18</v>
          </cell>
        </row>
        <row r="8279">
          <cell r="B8279">
            <v>100689</v>
          </cell>
          <cell r="C8279" t="str">
            <v>KIT DE PORTA DE MADEIRA FRISADA, SEMI-OCA (LEVE OU MÉDIA), PADRÃO MÉDIO, 80X210CM, ESPESSURA DE 3,5CM, ITENS INCLUSOS: DOBRADIÇAS, MONTAGEM E INSTALAÇÃO DE BATENTE, FECHADURA COM EXECUÇÃO DO FURO - FORNECIMENTO E INSTALAÇÃO. AF_12/2019</v>
          </cell>
          <cell r="D8279" t="str">
            <v>UN</v>
          </cell>
          <cell r="E8279">
            <v>1042.26</v>
          </cell>
          <cell r="F8279">
            <v>1066.43</v>
          </cell>
        </row>
        <row r="8280">
          <cell r="B8280">
            <v>91332</v>
          </cell>
          <cell r="C8280" t="str">
            <v>KIT DE PORTA DE MADEIRA FRISADA, SEMI-OCA (LEVE OU MÉDIA), PADRÃO MÉDIO, 80X210CM, ESPESSURA DE 3,5CM, ITENS INCLUSOS: DOBRADIÇAS, MONTAGEM E INSTALAÇÃO DO BATENTE, SEM FECHADURA - FORNECIMENTO E INSTALAÇÃO. AF_12/2019</v>
          </cell>
          <cell r="D8280" t="str">
            <v>UN</v>
          </cell>
          <cell r="E8280">
            <v>855</v>
          </cell>
          <cell r="F8280">
            <v>876.17</v>
          </cell>
        </row>
        <row r="8281">
          <cell r="B8281">
            <v>100688</v>
          </cell>
          <cell r="C8281" t="str">
            <v>KIT DE PORTA DE MADEIRA FRISADA, SEMI-OCA (LEVE OU MÉDIA), PADRÃO POPULAR, 60X210CM, ESPESSURA DE 3CM, ITENS INCLUSOS: DOBRADIÇAS, MONTAGEM E INSTALAÇÃO DE BATENTE, FECHADURA COM EXECUÇÃO DO FURO - FORNECIMENTO E INSTALAÇÃO. AF_12/2019</v>
          </cell>
          <cell r="D8281" t="str">
            <v>UN</v>
          </cell>
          <cell r="E8281">
            <v>809.15</v>
          </cell>
          <cell r="F8281">
            <v>831.77</v>
          </cell>
        </row>
        <row r="8282">
          <cell r="B8282">
            <v>91329</v>
          </cell>
          <cell r="C8282" t="str">
            <v>KIT DE PORTA DE MADEIRA FRISADA, SEMI-OCA (LEVE OU MÉDIA), PADRÃO POPULAR, 60X210CM, ESPESSURA DE 3CM, ITENS INCLUSOS: DOBRADIÇAS, MONTAGEM E INSTALAÇÃO DO BATENTE, SEM FECHADURA - FORNECIMENTO E INSTALAÇÃO. AF_12/2019</v>
          </cell>
          <cell r="D8282" t="str">
            <v>UN</v>
          </cell>
          <cell r="E8282">
            <v>696.08</v>
          </cell>
          <cell r="F8282">
            <v>716.4</v>
          </cell>
        </row>
        <row r="8283">
          <cell r="B8283">
            <v>100682</v>
          </cell>
          <cell r="C8283" t="str">
            <v>KIT DE PORTA DE MADEIRA FRISADA, SEMI-OCA (LEVE OU MÉDIA), PADRÃO POPULAR, 70X210CM, ESPESSURA DE 3CM, ITENS INCLUSOS: DOBRADIÇAS, MONTAGEM E INSTALAÇÃO DE BATENTE, FECHADURA COM EXECUÇÃO DO FURO - FORNECIMENTO E INSTALAÇÃO. AF_12/2019</v>
          </cell>
          <cell r="D8283" t="str">
            <v>UN</v>
          </cell>
          <cell r="E8283">
            <v>811.94</v>
          </cell>
          <cell r="F8283">
            <v>835</v>
          </cell>
        </row>
        <row r="8284">
          <cell r="B8284">
            <v>91331</v>
          </cell>
          <cell r="C8284" t="str">
            <v>KIT DE PORTA DE MADEIRA FRISADA, SEMI-OCA (LEVE OU MÉDIA), PADRÃO POPULAR, 70X210CM, ESPESSURA DE 3CM, ITENS INCLUSOS: DOBRADIÇAS, MONTAGEM E INSTALAÇÃO DO BATENTE, SEM FECHADURA - FORNECIMENTO E INSTALAÇÃO. AF_12/2019</v>
          </cell>
          <cell r="D8284" t="str">
            <v>UN</v>
          </cell>
          <cell r="E8284">
            <v>716.29</v>
          </cell>
          <cell r="F8284">
            <v>737.05</v>
          </cell>
        </row>
        <row r="8285">
          <cell r="B8285">
            <v>100690</v>
          </cell>
          <cell r="C8285" t="str">
            <v>KIT DE PORTA DE MADEIRA FRISADA, SEMI-OCA (LEVE OU MÉDIA), PADRÃO POPULAR, 80X210CM, ESPESSURA DE 3,5CM, ITENS INCLUSOS: DOBRADIÇAS, MONTAGEM E INSTALAÇÃO DE BATENTE, FECHADURA COM EXECUÇÃO DO FURO - FORNECIMENTO E INSTALAÇÃO. AF_12/2019</v>
          </cell>
          <cell r="D8285" t="str">
            <v>UN</v>
          </cell>
          <cell r="E8285">
            <v>857.36</v>
          </cell>
          <cell r="F8285">
            <v>881.56</v>
          </cell>
        </row>
        <row r="8286">
          <cell r="B8286">
            <v>91333</v>
          </cell>
          <cell r="C8286" t="str">
            <v>KIT DE PORTA DE MADEIRA FRISADA, SEMI-OCA (LEVE OU MÉDIA), PADRÃO POPULAR, 80X210CM, ESPESSURA DE 3,5CM, ITENS INCLUSOS: DOBRADIÇAS, MONTAGEM E INSTALAÇÃO DO BATENTE, SEM FECHADURA - FORNECIMENTO E INSTALAÇÃO. AF_12/2019</v>
          </cell>
          <cell r="D8286" t="str">
            <v>UN</v>
          </cell>
          <cell r="E8286">
            <v>745.15</v>
          </cell>
          <cell r="F8286">
            <v>766.35</v>
          </cell>
        </row>
        <row r="8287">
          <cell r="B8287">
            <v>90841</v>
          </cell>
          <cell r="C8287" t="str">
            <v>KIT DE PORTA DE MADEIRA PARA PINTURA, SEMI-OCA (LEVE OU MÉDIA), PADRÃO MÉDIO, 60X210CM, ESPESSURA DE 3,5CM, ITENS INCLUSOS: DOBRADIÇAS, MONTAGEM E INSTALAÇÃO DO BATENTE, FECHADURA COM EXECUÇÃO DO FURO - FORNECIMENTO E INSTALAÇÃO. AF_12/2019</v>
          </cell>
          <cell r="D8287" t="str">
            <v>UN</v>
          </cell>
          <cell r="E8287">
            <v>954.44</v>
          </cell>
          <cell r="F8287">
            <v>977.02</v>
          </cell>
        </row>
        <row r="8288">
          <cell r="B8288">
            <v>90847</v>
          </cell>
          <cell r="C8288" t="str">
            <v>KIT DE PORTA DE MADEIRA PARA PINTURA, SEMI-OCA (LEVE OU MÉDIA), PADRÃO MÉDIO, 60X210CM, ESPESSURA DE 3,5CM, ITENS INCLUSOS: DOBRADIÇAS, MONTAGEM E INSTALAÇÃO DO BATENTE, SEM FECHADURA - FORNECIMENTO E INSTALAÇÃO. AF_12/2019</v>
          </cell>
          <cell r="D8288" t="str">
            <v>UN</v>
          </cell>
          <cell r="E8288">
            <v>789.74</v>
          </cell>
          <cell r="F8288">
            <v>810.02</v>
          </cell>
        </row>
        <row r="8289">
          <cell r="B8289">
            <v>90842</v>
          </cell>
          <cell r="C8289" t="str">
            <v>KIT DE PORTA DE MADEIRA PARA PINTURA, SEMI-OCA (LEVE OU MÉDIA), PADRÃO MÉDIO, 70X210CM, ESPESSURA DE 3,5CM, ITENS INCLUSOS: DOBRADIÇAS, MONTAGEM E INSTALAÇÃO DO BATENTE, FECHADURA COM EXECUÇÃO DO FURO - FORNECIMENTO E INSTALAÇÃO. AF_12/2019</v>
          </cell>
          <cell r="D8289" t="str">
            <v>UN</v>
          </cell>
          <cell r="E8289">
            <v>962.6</v>
          </cell>
          <cell r="F8289">
            <v>985.62</v>
          </cell>
        </row>
        <row r="8290">
          <cell r="B8290">
            <v>90848</v>
          </cell>
          <cell r="C8290" t="str">
            <v>KIT DE PORTA DE MADEIRA PARA PINTURA, SEMI-OCA (LEVE OU MÉDIA), PADRÃO MÉDIO, 70X210CM, ESPESSURA DE 3,5CM, ITENS INCLUSOS: DOBRADIÇAS, MONTAGEM E INSTALAÇÃO DO BATENTE, SEM FECHADURA - FORNECIMENTO E INSTALAÇÃO. AF_12/2019</v>
          </cell>
          <cell r="D8290" t="str">
            <v>UN</v>
          </cell>
          <cell r="E8290">
            <v>797.9</v>
          </cell>
          <cell r="F8290">
            <v>818.62</v>
          </cell>
        </row>
        <row r="8291">
          <cell r="B8291">
            <v>90843</v>
          </cell>
          <cell r="C8291" t="str">
            <v>KIT DE PORTA DE MADEIRA PARA PINTURA, SEMI-OCA (LEVE OU MÉDIA), PADRÃO MÉDIO, 80X210CM, ESPESSURA DE 3,5CM, ITENS INCLUSOS: DOBRADIÇAS, MONTAGEM E INSTALAÇÃO DO BATENTE, FECHADURA COM EXECUÇÃO DO FURO - FORNECIMENTO E INSTALAÇÃO. AF_12/2019</v>
          </cell>
          <cell r="D8291" t="str">
            <v>UN</v>
          </cell>
          <cell r="E8291">
            <v>1005.4</v>
          </cell>
          <cell r="F8291">
            <v>1029.57</v>
          </cell>
        </row>
        <row r="8292">
          <cell r="B8292">
            <v>90849</v>
          </cell>
          <cell r="C8292" t="str">
            <v>KIT DE PORTA DE MADEIRA PARA PINTURA, SEMI-OCA (LEVE OU MÉDIA), PADRÃO MÉDIO, 80X210CM, ESPESSURA DE 3,5CM, ITENS INCLUSOS: DOBRADIÇAS, MONTAGEM E INSTALAÇÃO DO BATENTE, SEM FECHADURA - FORNECIMENTO E INSTALAÇÃO. AF_12/2019</v>
          </cell>
          <cell r="D8292" t="str">
            <v>UN</v>
          </cell>
          <cell r="E8292">
            <v>818.14</v>
          </cell>
          <cell r="F8292">
            <v>839.31</v>
          </cell>
        </row>
        <row r="8293">
          <cell r="B8293">
            <v>90844</v>
          </cell>
          <cell r="C8293" t="str">
            <v>KIT DE PORTA DE MADEIRA PARA PINTURA, SEMI-OCA (LEVE OU MÉDIA), PADRÃO MÉDIO, 90X210CM, ESPESSURA DE 3,5CM, ITENS INCLUSOS: DOBRADIÇAS, MONTAGEM E INSTALAÇÃO DO BATENTE, FECHADURA COM EXECUÇÃO DO FURO - FORNECIMENTO E INSTALAÇÃO. AF_12/2019</v>
          </cell>
          <cell r="D8293" t="str">
            <v>UN</v>
          </cell>
          <cell r="E8293">
            <v>1065.3599999999999</v>
          </cell>
          <cell r="F8293">
            <v>1089.95</v>
          </cell>
        </row>
        <row r="8294">
          <cell r="B8294">
            <v>90850</v>
          </cell>
          <cell r="C8294" t="str">
            <v>KIT DE PORTA DE MADEIRA PARA PINTURA, SEMI-OCA (LEVE OU MÉDIA), PADRÃO MÉDIO, 90X210CM, ESPESSURA DE 3,5CM, ITENS INCLUSOS: DOBRADIÇAS, MONTAGEM E INSTALAÇÃO DO BATENTE, SEM FECHADURA - FORNECIMENTO E INSTALAÇÃO. AF_12/2019</v>
          </cell>
          <cell r="D8294" t="str">
            <v>UN</v>
          </cell>
          <cell r="E8294">
            <v>878.1</v>
          </cell>
          <cell r="F8294">
            <v>899.69</v>
          </cell>
        </row>
        <row r="8295">
          <cell r="B8295">
            <v>91312</v>
          </cell>
          <cell r="C8295" t="str">
            <v>KIT DE PORTA DE MADEIRA PARA PINTURA, SEMI-OCA (LEVE OU MÉDIA), PADRÃO POPULAR, 60X210CM, ESPESSURA DE 3,5CM, ITENS INCLUSOS: DOBRADIÇAS, MONTAGEM E INSTALAÇÃO DO BATENTE, FECHADURA COM EXECUÇÃO DO FURO - FORNECIMENTO E INSTALAÇÃO. AF_12/2019</v>
          </cell>
          <cell r="D8295" t="str">
            <v>UN</v>
          </cell>
          <cell r="E8295">
            <v>794.32</v>
          </cell>
          <cell r="F8295">
            <v>816.94</v>
          </cell>
        </row>
        <row r="8296">
          <cell r="B8296">
            <v>91318</v>
          </cell>
          <cell r="C8296" t="str">
            <v>KIT DE PORTA DE MADEIRA PARA PINTURA, SEMI-OCA (LEVE OU MÉDIA), PADRÃO POPULAR, 60X210CM, ESPESSURA DE 3,5CM, ITENS INCLUSOS: DOBRADIÇAS, MONTAGEM E INSTALAÇÃO DO BATENTE, SEM FECHADURA - FORNECIMENTO E INSTALAÇÃO. AF_12/2019</v>
          </cell>
          <cell r="D8296" t="str">
            <v>UN</v>
          </cell>
          <cell r="E8296">
            <v>681.25</v>
          </cell>
          <cell r="F8296">
            <v>701.57</v>
          </cell>
        </row>
        <row r="8297">
          <cell r="B8297">
            <v>91313</v>
          </cell>
          <cell r="C8297" t="str">
            <v>KIT DE PORTA DE MADEIRA PARA PINTURA, SEMI-OCA (LEVE OU MÉDIA), PADRÃO POPULAR, 70X210CM, ESPESSURA DE 3,5CM, ITENS INCLUSOS: DOBRADIÇAS, MONTAGEM E INSTALAÇÃO DO BATENTE, FECHADURA COM EXECUÇÃO DO FURO - FORNECIMENTO E INSTALAÇÃO. AF_12/2019</v>
          </cell>
          <cell r="D8297" t="str">
            <v>UN</v>
          </cell>
          <cell r="E8297">
            <v>784.38</v>
          </cell>
          <cell r="F8297">
            <v>807.44</v>
          </cell>
        </row>
        <row r="8298">
          <cell r="B8298">
            <v>91319</v>
          </cell>
          <cell r="C8298" t="str">
            <v>KIT DE PORTA DE MADEIRA PARA PINTURA, SEMI-OCA (LEVE OU MÉDIA), PADRÃO POPULAR, 70X210CM, ESPESSURA DE 3,5CM, ITENS INCLUSOS: DOBRADIÇAS, MONTAGEM E INSTALAÇÃO DO BATENTE, SEM FECHADURA - FORNECIMENTO E INSTALAÇÃO. AF_12/2019</v>
          </cell>
          <cell r="D8298" t="str">
            <v>UN</v>
          </cell>
          <cell r="E8298">
            <v>688.73</v>
          </cell>
          <cell r="F8298">
            <v>709.49</v>
          </cell>
        </row>
        <row r="8299">
          <cell r="B8299">
            <v>91314</v>
          </cell>
          <cell r="C8299" t="str">
            <v>KIT DE PORTA DE MADEIRA PARA PINTURA, SEMI-OCA (LEVE OU MÉDIA), PADRÃO POPULAR, 80X210CM, ESPESSURA DE 3,5CM, ITENS INCLUSOS: DOBRADIÇAS, MONTAGEM E INSTALAÇÃO DO BATENTE, FECHADURA COM EXECUÇÃO DO FURO - FORNECIMENTO E INSTALAÇÃO. AF_12/2019</v>
          </cell>
          <cell r="D8299" t="str">
            <v>UN</v>
          </cell>
          <cell r="E8299">
            <v>820.5</v>
          </cell>
          <cell r="F8299">
            <v>844.7</v>
          </cell>
        </row>
        <row r="8300">
          <cell r="B8300">
            <v>91320</v>
          </cell>
          <cell r="C8300" t="str">
            <v>KIT DE PORTA DE MADEIRA PARA PINTURA, SEMI-OCA (LEVE OU MÉDIA), PADRÃO POPULAR, 80X210CM, ESPESSURA DE 3,5CM, ITENS INCLUSOS: DOBRADIÇAS, MONTAGEM E INSTALAÇÃO DO BATENTE, SEM FECHADURA - FORNECIMENTO E INSTALAÇÃO. AF_12/2019</v>
          </cell>
          <cell r="D8300" t="str">
            <v>UN</v>
          </cell>
          <cell r="E8300">
            <v>708.29</v>
          </cell>
          <cell r="F8300">
            <v>729.49</v>
          </cell>
        </row>
        <row r="8301">
          <cell r="B8301">
            <v>91315</v>
          </cell>
          <cell r="C8301" t="str">
            <v>KIT DE PORTA DE MADEIRA PARA PINTURA, SEMI-OCA (LEVE OU MÉDIA), PADRÃO POPULAR, 90X210CM, ESPESSURA DE 3,5CM, ITENS INCLUSOS: DOBRADIÇAS, MONTAGEM E INSTALAÇÃO DO BATENTE, FECHADURA COM EXECUÇÃO DO FURO - FORNECIMENTO E INSTALAÇÃO. AF_12/2019</v>
          </cell>
          <cell r="D8301" t="str">
            <v>UN</v>
          </cell>
          <cell r="E8301">
            <v>879.77</v>
          </cell>
          <cell r="F8301">
            <v>904.4</v>
          </cell>
        </row>
        <row r="8302">
          <cell r="B8302">
            <v>91321</v>
          </cell>
          <cell r="C8302" t="str">
            <v>KIT DE PORTA DE MADEIRA PARA PINTURA, SEMI-OCA (LEVE OU MÉDIA), PADRÃO POPULAR, 90X210CM, ESPESSURA DE 3,5CM, ITENS INCLUSOS: DOBRADIÇAS, MONTAGEM E INSTALAÇÃO DO BATENTE, SEM FECHADURA - FORNECIMENTO E INSTALAÇÃO. AF_12/2019</v>
          </cell>
          <cell r="D8302" t="str">
            <v>UN</v>
          </cell>
          <cell r="E8302">
            <v>767.56</v>
          </cell>
          <cell r="F8302">
            <v>789.19</v>
          </cell>
        </row>
        <row r="8303">
          <cell r="B8303">
            <v>90845</v>
          </cell>
          <cell r="C8303" t="str">
            <v>KIT DE PORTA DE MADEIRA PARA PINTURA, SEMI-OCA (PESADA OU SUPERPESADA), PADRÃO MÉDIO, 80X210CM, ESPESSURA DE 3,5CM, ITENS INCLUSOS: DOBRADIÇAS, MONTAGEM E INSTALAÇÃO DO BATENTE, FECHADURA COM EXECUÇÃO DO FURO - FORNECIMENTO E INSTALAÇÃO. AF_12/2019</v>
          </cell>
          <cell r="D8303" t="str">
            <v>UN</v>
          </cell>
          <cell r="E8303">
            <v>1198.1099999999999</v>
          </cell>
          <cell r="F8303">
            <v>1224.06</v>
          </cell>
        </row>
        <row r="8304">
          <cell r="B8304">
            <v>90851</v>
          </cell>
          <cell r="C8304" t="str">
            <v>KIT DE PORTA DE MADEIRA PARA PINTURA, SEMI-OCA (PESADA OU SUPERPESADA), PADRÃO MÉDIO, 80X210CM, ESPESSURA DE 3,5CM, ITENS INCLUSOS: DOBRADIÇAS, MONTAGEM E INSTALAÇÃO DO BATENTE, SEM FECHADURA - FORNECIMENTO E INSTALAÇÃO. AF_12/2019</v>
          </cell>
          <cell r="D8304" t="str">
            <v>UN</v>
          </cell>
          <cell r="E8304">
            <v>1010.85</v>
          </cell>
          <cell r="F8304">
            <v>1033.8</v>
          </cell>
        </row>
        <row r="8305">
          <cell r="B8305">
            <v>90846</v>
          </cell>
          <cell r="C8305" t="str">
            <v>KIT DE PORTA DE MADEIRA PARA PINTURA, SEMI-OCA (PESADA OU SUPERPESADA), PADRÃO MÉDIO, 90X210CM, ESPESSURA DE 3,5CM, ITENS INCLUSOS: DOBRADIÇAS, MONTAGEM E INSTALAÇÃO DO BATENTE, FECHADURA COM EXECUÇÃO DO FURO - FORNECIMENTO E INSTALAÇÃO. AF_12/2019</v>
          </cell>
          <cell r="D8305" t="str">
            <v>UN</v>
          </cell>
          <cell r="E8305">
            <v>1251.3900000000001</v>
          </cell>
          <cell r="F8305">
            <v>1277.93</v>
          </cell>
        </row>
        <row r="8306">
          <cell r="B8306">
            <v>90852</v>
          </cell>
          <cell r="C8306" t="str">
            <v>KIT DE PORTA DE MADEIRA PARA PINTURA, SEMI-OCA (PESADA OU SUPERPESADA), PADRÃO MÉDIO, 90X210CM, ESPESSURA DE 3,5CM, ITENS INCLUSOS: DOBRADIÇAS, MONTAGEM E INSTALAÇÃO DO BATENTE, SEM FECHADURA - FORNECIMENTO E INSTALAÇÃO. AF_12/2019</v>
          </cell>
          <cell r="D8306" t="str">
            <v>UN</v>
          </cell>
          <cell r="E8306">
            <v>1064.1300000000001</v>
          </cell>
          <cell r="F8306">
            <v>1087.67</v>
          </cell>
        </row>
        <row r="8307">
          <cell r="B8307">
            <v>91316</v>
          </cell>
          <cell r="C8307" t="str">
            <v>KIT DE PORTA DE MADEIRA PARA PINTURA, SEMI-OCA (PESADA OU SUPERPESADA), PADRÃO POPULAR, 80X210CM, ESPESSURA DE 3,5CM, ITENS INCLUSOS: DOBRADIÇAS, MONTAGEM E INSTALAÇÃO DO BATENTE, FECHADURA COM EXECUÇÃO DO FURO - FORNECIMENTO E INSTALAÇÃO. AF_12/2019</v>
          </cell>
          <cell r="D8307" t="str">
            <v>UN</v>
          </cell>
          <cell r="E8307">
            <v>1013.21</v>
          </cell>
          <cell r="F8307">
            <v>1039.19</v>
          </cell>
        </row>
        <row r="8308">
          <cell r="B8308">
            <v>91322</v>
          </cell>
          <cell r="C8308" t="str">
            <v>KIT DE PORTA DE MADEIRA PARA PINTURA, SEMI-OCA (PESADA OU SUPERPESADA), PADRÃO POPULAR, 80X210CM, ESPESSURA DE 3,5CM, ITENS INCLUSOS: DOBRADIÇAS, MONTAGEM E INSTALAÇÃO DO BATENTE, SEM FECHADURA - FORNECIMENTO E INSTALAÇÃO. AF_12/2019</v>
          </cell>
          <cell r="D8308" t="str">
            <v>UN</v>
          </cell>
          <cell r="E8308">
            <v>901</v>
          </cell>
          <cell r="F8308">
            <v>923.98</v>
          </cell>
        </row>
        <row r="8309">
          <cell r="B8309">
            <v>91317</v>
          </cell>
          <cell r="C8309" t="str">
            <v>KIT DE PORTA DE MADEIRA PARA PINTURA, SEMI-OCA (PESADA OU SUPERPESADA), PADRÃO POPULAR, 90X210CM, ESPESSURA DE 3,5CM, ITENS INCLUSOS: DOBRADIÇAS, MONTAGEM E INSTALAÇÃO DO BATENTE, FECHADURA COM EXECUÇÃO DO FURO - FORNECIMENTO E INSTALAÇÃO. AF_12/2019</v>
          </cell>
          <cell r="D8309" t="str">
            <v>UN</v>
          </cell>
          <cell r="E8309">
            <v>1065.8</v>
          </cell>
          <cell r="F8309">
            <v>1092.3800000000001</v>
          </cell>
        </row>
        <row r="8310">
          <cell r="B8310">
            <v>91323</v>
          </cell>
          <cell r="C8310" t="str">
            <v>KIT DE PORTA DE MADEIRA PARA PINTURA, SEMI-OCA (PESADA OU SUPERPESADA), PADRÃO POPULAR, 90X210CM, ESPESSURA DE 3,5CM, ITENS INCLUSOS: DOBRADIÇAS, MONTAGEM E INSTALAÇÃO DO BATENTE, SEM FECHADURA - FORNECIMENTO E INSTALAÇÃO. AF_12/2019</v>
          </cell>
          <cell r="D8310" t="str">
            <v>UN</v>
          </cell>
          <cell r="E8310">
            <v>953.59</v>
          </cell>
          <cell r="F8310">
            <v>977.17</v>
          </cell>
        </row>
        <row r="8311">
          <cell r="B8311">
            <v>100678</v>
          </cell>
          <cell r="C8311" t="str">
            <v>KIT DE PORTA DE MADEIRA PARA VERNIZ, SEMI-OCA (LEVE OU MÉDIA), PADRÃO MÉDIO, 60X210CM, ESPESSURA DE 3,5CM, ITENS INCLUSOS: DOBRADIÇAS, MONTAGEM E INSTALAÇÃO DE BATENTE, FECHADURA COM EXECUÇÃO DO FURO - FORNECIMENTO E INSTALAÇÃO. AF_12/2019</v>
          </cell>
          <cell r="D8311" t="str">
            <v>UN</v>
          </cell>
          <cell r="E8311">
            <v>962.39</v>
          </cell>
          <cell r="F8311">
            <v>984.97</v>
          </cell>
        </row>
        <row r="8312">
          <cell r="B8312">
            <v>91013</v>
          </cell>
          <cell r="C8312" t="str">
            <v>KIT DE PORTA DE MADEIRA PARA VERNIZ, SEMI-OCA (LEVE OU MÉDIA), PADRÃO MÉDIO, 60X210CM, ESPESSURA DE 3,5CM, ITENS INCLUSOS: DOBRADIÇAS, MONTAGEM E INSTALAÇÃO DO BATENTE, SEM FECHADURA - FORNECIMENTO E INSTALAÇÃO. AF_12/2019</v>
          </cell>
          <cell r="D8312" t="str">
            <v>UN</v>
          </cell>
          <cell r="E8312">
            <v>797.69</v>
          </cell>
          <cell r="F8312">
            <v>817.97</v>
          </cell>
        </row>
        <row r="8313">
          <cell r="B8313">
            <v>100680</v>
          </cell>
          <cell r="C8313" t="str">
            <v>KIT DE PORTA DE MADEIRA PARA VERNIZ, SEMI-OCA (LEVE OU MÉDIA), PADRÃO MÉDIO, 70X210CM, ESPESSURA DE 3,5CM, ITENS INCLUSOS: DOBRADIÇAS, MONTAGEM E INSTALAÇÃO DE BATENTE, FECHADURA COM EXECUÇÃO DO FURO - FORNECIMENTO E INSTALAÇÃO. AF_12/2019</v>
          </cell>
          <cell r="D8313" t="str">
            <v>UN</v>
          </cell>
          <cell r="E8313">
            <v>970.93</v>
          </cell>
          <cell r="F8313">
            <v>993.95</v>
          </cell>
        </row>
        <row r="8314">
          <cell r="B8314">
            <v>91014</v>
          </cell>
          <cell r="C8314" t="str">
            <v>KIT DE PORTA DE MADEIRA PARA VERNIZ, SEMI-OCA (LEVE OU MÉDIA), PADRÃO MÉDIO, 70X210CM, ESPESSURA DE 3,5CM, ITENS INCLUSOS: DOBRADIÇAS, MONTAGEM E INSTALAÇÃO DO BATENTE, SEM FECHADURA - FORNECIMENTO E INSTALAÇÃO. AF_12/2019</v>
          </cell>
          <cell r="D8314" t="str">
            <v>UN</v>
          </cell>
          <cell r="E8314">
            <v>806.23</v>
          </cell>
          <cell r="F8314">
            <v>826.95</v>
          </cell>
        </row>
        <row r="8315">
          <cell r="B8315">
            <v>100683</v>
          </cell>
          <cell r="C8315" t="str">
            <v>KIT DE PORTA DE MADEIRA PARA VERNIZ, SEMI-OCA (LEVE OU MÉDIA), PADRÃO MÉDIO, 80X210CM, ESPESSURA DE 3,5CM, ITENS INCLUSOS: DOBRADIÇAS, MONTAGEM E INSTALAÇÃO DE BATENTE, FECHADURA COM EXECUÇÃO DO FURO - FORNECIMENTO E INSTALAÇÃO. AF_12/2019</v>
          </cell>
          <cell r="D8315" t="str">
            <v>UN</v>
          </cell>
          <cell r="E8315">
            <v>1037.68</v>
          </cell>
          <cell r="F8315">
            <v>1061.8499999999999</v>
          </cell>
        </row>
        <row r="8316">
          <cell r="B8316">
            <v>91015</v>
          </cell>
          <cell r="C8316" t="str">
            <v>KIT DE PORTA DE MADEIRA PARA VERNIZ, SEMI-OCA (LEVE OU MÉDIA), PADRÃO MÉDIO, 80X210CM, ESPESSURA DE 3,5CM, ITENS INCLUSOS: DOBRADIÇAS, MONTAGEM E INSTALAÇÃO DO BATENTE, SEM FECHADURA - FORNECIMENTO E INSTALAÇÃO. AF_12/2019</v>
          </cell>
          <cell r="D8316" t="str">
            <v>UN</v>
          </cell>
          <cell r="E8316">
            <v>850.42</v>
          </cell>
          <cell r="F8316">
            <v>871.59</v>
          </cell>
        </row>
        <row r="8317">
          <cell r="B8317">
            <v>100685</v>
          </cell>
          <cell r="C8317" t="str">
            <v>KIT DE PORTA DE MADEIRA PARA VERNIZ, SEMI-OCA (LEVE OU MÉDIA), PADRÃO MÉDIO, 90X210CM, ESPESSURA DE 3,5CM, ITENS INCLUSOS: DOBRADIÇAS, MONTAGEM E INSTALAÇÃO DE BATENTE, FECHADURA COM EXECUÇÃO DO FURO - FORNECIMENTO E INSTALAÇÃO. AF_12/2019</v>
          </cell>
          <cell r="D8317" t="str">
            <v>UN</v>
          </cell>
          <cell r="E8317">
            <v>1072.4100000000001</v>
          </cell>
          <cell r="F8317">
            <v>1097</v>
          </cell>
        </row>
        <row r="8318">
          <cell r="B8318">
            <v>91016</v>
          </cell>
          <cell r="C8318" t="str">
            <v>KIT DE PORTA DE MADEIRA PARA VERNIZ, SEMI-OCA (LEVE OU MÉDIA), PADRÃO MÉDIO, 90X210CM, ESPESSURA DE 3,5CM, ITENS INCLUSOS: DOBRADIÇAS, MONTAGEM E INSTALAÇÃO DO BATENTE, SEM FECHADURA - FORNECIMENTO E INSTALAÇÃO. AF_12/2019</v>
          </cell>
          <cell r="D8318" t="str">
            <v>UN</v>
          </cell>
          <cell r="E8318">
            <v>885.15</v>
          </cell>
          <cell r="F8318">
            <v>906.74</v>
          </cell>
        </row>
        <row r="8319">
          <cell r="B8319">
            <v>100679</v>
          </cell>
          <cell r="C8319" t="str">
            <v>KIT DE PORTA DE MADEIRA PARA VERNIZ, SEMI-OCA (LEVE OU MÉDIA), PADRÃO POPULAR, 60X210CM, ESPESSURA DE 3,5CM, ITENS INCLUSOS: DOBRADIÇAS, MONTAGEM E INSTALAÇÃO DE BATENTE, FECHADURA COM EXECUÇÃO DO FURO - FORNECIMENTO E INSTALAÇÃO. AF_12/2019</v>
          </cell>
          <cell r="D8319" t="str">
            <v>UN</v>
          </cell>
          <cell r="E8319">
            <v>802.27</v>
          </cell>
          <cell r="F8319">
            <v>824.89</v>
          </cell>
        </row>
        <row r="8320">
          <cell r="B8320">
            <v>91324</v>
          </cell>
          <cell r="C8320" t="str">
            <v>KIT DE PORTA DE MADEIRA PARA VERNIZ, SEMI-OCA (LEVE OU MÉDIA), PADRÃO POPULAR, 60X210CM, ESPESSURA DE 3,5CM, ITENS INCLUSOS: DOBRADIÇAS, MONTAGEM E INSTALAÇÃO DO BATENTE, SEM FECHADURA - FORNECIMENTO E INSTALAÇÃO. AF_12/2019</v>
          </cell>
          <cell r="D8320" t="str">
            <v>UN</v>
          </cell>
          <cell r="E8320">
            <v>689.2</v>
          </cell>
          <cell r="F8320">
            <v>709.52</v>
          </cell>
        </row>
        <row r="8321">
          <cell r="B8321">
            <v>100712</v>
          </cell>
          <cell r="C8321" t="str">
            <v>KIT DE PORTA DE MADEIRA PARA VERNIZ, SEMI-OCA (LEVE OU MÉDIA), PADRÃO POPULAR, 70X210CM, ESPESSURA DE 3,5CM, ITENS INCLUSOS: DOBRADIÇAS, MONTAGEM E INSTALAÇÃO DE BATENTE, FECHADURA COM EXECUÇÃO DO FURO - FORNECIMENTO E INSTALAÇÃO. AF_12/2019</v>
          </cell>
          <cell r="D8321" t="str">
            <v>UN</v>
          </cell>
          <cell r="E8321">
            <v>792.71</v>
          </cell>
          <cell r="F8321">
            <v>815.77</v>
          </cell>
        </row>
        <row r="8322">
          <cell r="B8322">
            <v>91325</v>
          </cell>
          <cell r="C8322" t="str">
            <v>KIT DE PORTA DE MADEIRA PARA VERNIZ, SEMI-OCA (LEVE OU MÉDIA), PADRÃO POPULAR, 70X210CM, ESPESSURA DE 3,5CM, ITENS INCLUSOS: DOBRADIÇAS, MONTAGEM E INSTALAÇÃO DO BATENTE, SEM FECHADURA - FORNECIMENTO E INSTALAÇÃO. AF_12/2019</v>
          </cell>
          <cell r="D8322" t="str">
            <v>UN</v>
          </cell>
          <cell r="E8322">
            <v>697.06</v>
          </cell>
          <cell r="F8322">
            <v>717.82</v>
          </cell>
        </row>
        <row r="8323">
          <cell r="B8323">
            <v>100684</v>
          </cell>
          <cell r="C8323" t="str">
            <v>KIT DE PORTA DE MADEIRA PARA VERNIZ, SEMI-OCA (LEVE OU MÉDIA), PADRÃO POPULAR, 80X210CM, ESPESSURA DE 3,5CM, ITENS INCLUSOS: DOBRADIÇAS, MONTAGEM E INSTALAÇÃO DE BATENTE, FECHADURA COM EXECUÇÃO DO FURO - FORNECIMENTO E INSTALAÇÃO. AF_12/2019</v>
          </cell>
          <cell r="D8323" t="str">
            <v>UN</v>
          </cell>
          <cell r="E8323">
            <v>852.78</v>
          </cell>
          <cell r="F8323">
            <v>876.98</v>
          </cell>
        </row>
        <row r="8324">
          <cell r="B8324">
            <v>91326</v>
          </cell>
          <cell r="C8324" t="str">
            <v>KIT DE PORTA DE MADEIRA PARA VERNIZ, SEMI-OCA (LEVE OU MÉDIA), PADRÃO POPULAR, 80X210CM, ESPESSURA DE 3,5CM, ITENS INCLUSOS: DOBRADIÇAS, MONTAGEM E INSTALAÇÃO DO BATENTE, SEM FECHADURA - FORNECIMENTO E INSTALAÇÃO. AF_12/2019</v>
          </cell>
          <cell r="D8324" t="str">
            <v>UN</v>
          </cell>
          <cell r="E8324">
            <v>740.57</v>
          </cell>
          <cell r="F8324">
            <v>761.77</v>
          </cell>
        </row>
        <row r="8325">
          <cell r="B8325">
            <v>91327</v>
          </cell>
          <cell r="C8325" t="str">
            <v>KIT DE PORTA DE MADEIRA PARA VERNIZ, SEMI-OCA (LEVE OU MÉDIA), PADRÃO POPULAR, 90X210CM, ESPESSURA DE 3,5CM, ITENS INCLUSOS: DOBRADIÇAS, MONTAGEM E INSTALAÇÃO DO BATENTE, SEM FECHADURA - FORNECIMENTO E INSTALAÇÃO. AF_12/2019</v>
          </cell>
          <cell r="D8325" t="str">
            <v>UN</v>
          </cell>
          <cell r="E8325">
            <v>774.61</v>
          </cell>
          <cell r="F8325">
            <v>796.24</v>
          </cell>
        </row>
        <row r="8326">
          <cell r="B8326">
            <v>100686</v>
          </cell>
          <cell r="C8326" t="str">
            <v>KIT DE PORTA DE MADEIRA PARA VERNIZ, SEMI-OCA (LEVE OU MÉDIA), PADRÃO POPULAR, 90X210CM, ESPESSURA DE 3CM, ITENS INCLUSOS: DOBRADIÇAS, MONTAGEM E INSTALAÇÃO DE BATENTE, FECHADURA COM EXECUÇÃO DO FURO - FORNECIMENTO E INSTALAÇÃO. AF_12/2019</v>
          </cell>
          <cell r="D8326" t="str">
            <v>UN</v>
          </cell>
          <cell r="E8326">
            <v>886.82</v>
          </cell>
          <cell r="F8326">
            <v>911.45</v>
          </cell>
        </row>
        <row r="8327">
          <cell r="B8327">
            <v>100693</v>
          </cell>
          <cell r="C8327" t="str">
            <v>KIT DE PORTA DE MADEIRA TIPO MEXICANA, MACIÇA (PESADA OU SUPERPESADA), PADRÃO MÉDIO, 80X210CM, ESPESSURA DE 3,5CM, ITENS INCLUSOS: DOBRADIÇAS, MONTAGEM E INSTALAÇÃO DE BATENTE, FECHADURA COM EXECUÇÃO DO FURO - FORNECIMENTO E INSTALAÇÃO. AF_12/2019</v>
          </cell>
          <cell r="D8327" t="str">
            <v>UN</v>
          </cell>
          <cell r="E8327">
            <v>2324.54</v>
          </cell>
          <cell r="F8327">
            <v>2350.4899999999998</v>
          </cell>
        </row>
        <row r="8328">
          <cell r="B8328">
            <v>91336</v>
          </cell>
          <cell r="C8328" t="str">
            <v>KIT DE PORTA DE MADEIRA TIPO MEXICANA, MACIÇA (PESADA OU SUPERPESADA), PADRÃO MÉDIO, 80X210CM, ESPESSURA DE 3CM, ITENS INCLUSOS: DOBRADIÇAS, MONTAGEM E INSTALAÇÃO DO BATENTE, SEM FECHADURA - FORNECIMENTO E INSTALAÇÃO. AF_12/2019</v>
          </cell>
          <cell r="D8328" t="str">
            <v>UN</v>
          </cell>
          <cell r="E8328">
            <v>2137.2800000000002</v>
          </cell>
          <cell r="F8328">
            <v>2160.23</v>
          </cell>
        </row>
        <row r="8329">
          <cell r="B8329">
            <v>100694</v>
          </cell>
          <cell r="C8329" t="str">
            <v>KIT DE PORTA DE MADEIRA TIPO MEXICANA, MACIÇA (PESADA OU SUPERPESADA), PADRÃO POPULAR, 80X210CM, ESPESSURA DE 3,5CM, ITENS INCLUSOS: DOBRADIÇAS, MONTAGEM E INSTALAÇÃO DE BATENTE, FECHADURA COM EXECUÇÃO DO FURO - FORNECIMENTO E INSTALAÇÃO. AF_12/2019</v>
          </cell>
          <cell r="D8329" t="str">
            <v>UN</v>
          </cell>
          <cell r="E8329">
            <v>2139.64</v>
          </cell>
          <cell r="F8329">
            <v>2165.62</v>
          </cell>
        </row>
        <row r="8330">
          <cell r="B8330">
            <v>91337</v>
          </cell>
          <cell r="C8330" t="str">
            <v>KIT DE PORTA DE MADEIRA TIPO MEXICANA, MACIÇA (PESADA OU SUPERPESADA), PADRÃO POPULAR, 80X210CM, ESPESSURA DE 3CM, ITENS INCLUSOS: DOBRADIÇAS, MONTAGEM E INSTALAÇÃO DO BATENTE, SEM FECHADURA - FORNECIMENTO E INSTALAÇÃO. AF_12/2019</v>
          </cell>
          <cell r="D8330" t="str">
            <v>UN</v>
          </cell>
          <cell r="E8330">
            <v>2027.43</v>
          </cell>
          <cell r="F8330">
            <v>2050.41</v>
          </cell>
        </row>
        <row r="8331">
          <cell r="B8331">
            <v>100691</v>
          </cell>
          <cell r="C8331" t="str">
            <v>KIT DE PORTA DE MADEIRA TIPO VENEZIANA, 80X210CM (ESPESSURA DE 3CM), PADRÃO MÉDIO, ITENS INCLUSOS: DOBRADIÇAS, MONTAGEM E INSTALAÇÃO DE BATENTE, FECHADURA COM EXECUÇÃO DO FURO - FORNECIMENTO E INSTALAÇÃO. AF_12/2019</v>
          </cell>
          <cell r="D8331" t="str">
            <v>UN</v>
          </cell>
          <cell r="E8331">
            <v>1859.71</v>
          </cell>
          <cell r="F8331">
            <v>1883.88</v>
          </cell>
        </row>
        <row r="8332">
          <cell r="B8332">
            <v>100692</v>
          </cell>
          <cell r="C8332" t="str">
            <v>KIT DE PORTA DE MADEIRA TIPO VENEZIANA, 80X210CM (ESPESSURA DE 3CM), PADRÃO POPULAR, ITENS INCLUSOS: DOBRADIÇAS, MONTAGEM E INSTALAÇÃO DE BATENTE, FECHADURA COM EXECUÇÃO DO FURO - FORNECIMENTO E INSTALAÇÃO. AF_12/2019</v>
          </cell>
          <cell r="D8332" t="str">
            <v>UN</v>
          </cell>
          <cell r="E8332">
            <v>1674.81</v>
          </cell>
          <cell r="F8332">
            <v>1699.01</v>
          </cell>
        </row>
        <row r="8333">
          <cell r="B8333">
            <v>91334</v>
          </cell>
          <cell r="C8333" t="str">
            <v>KIT DE PORTA DE MADEIRA TIPO VENEZIANA, PADRÃO MÉDIO, 80X210CM, ESPESSURA DE 3CM, ITENS INCLUSOS: DOBRADIÇAS, MONTAGEM E INSTALAÇÃO DO BATENTE, SEM FECHADURA - FORNECIMENTO E INSTALAÇÃO. AF_12/2019</v>
          </cell>
          <cell r="D8333" t="str">
            <v>UN</v>
          </cell>
          <cell r="E8333">
            <v>1672.45</v>
          </cell>
          <cell r="F8333">
            <v>1693.62</v>
          </cell>
        </row>
        <row r="8334">
          <cell r="B8334">
            <v>91335</v>
          </cell>
          <cell r="C8334" t="str">
            <v>KIT DE PORTA DE MADEIRA TIPO VENEZIANA, PADRÃO POPULAR, 80X210CM, ESPESSURA DE 3CM, ITENS INCLUSOS: DOBRADIÇAS, MONTAGEM E INSTALAÇÃO DO BATENTE, SEM FECHADURA - FORNECIMENTO E INSTALAÇÃO. AF_12/2019</v>
          </cell>
          <cell r="D8334" t="str">
            <v>UN</v>
          </cell>
          <cell r="E8334">
            <v>1562.6</v>
          </cell>
          <cell r="F8334">
            <v>1583.8</v>
          </cell>
        </row>
        <row r="8335">
          <cell r="B8335">
            <v>90788</v>
          </cell>
          <cell r="C8335" t="str">
            <v>KIT DE PORTA-PRONTA DE MADEIRA EM ACABAMENTO MELAMÍNICO BRANCO, FOLHA LEVE OU MÉDIA, 60X210CM, EXCLUSIVE FECHADURA, FIXAÇÃO COM PREENCHIMENTO PARCIAL DE ESPUMA EXPANSIVA - FORNECIMENTO E INSTALAÇÃO. AF_12/2019</v>
          </cell>
          <cell r="D8335" t="str">
            <v>UN</v>
          </cell>
          <cell r="E8335">
            <v>591.70000000000005</v>
          </cell>
          <cell r="F8335">
            <v>593.07000000000005</v>
          </cell>
        </row>
        <row r="8336">
          <cell r="B8336">
            <v>90789</v>
          </cell>
          <cell r="C8336" t="str">
            <v>KIT DE PORTA-PRONTA DE MADEIRA EM ACABAMENTO MELAMÍNICO BRANCO, FOLHA LEVE OU MÉDIA, 70X210CM, EXCLUSIVE FECHADURA, FIXAÇÃO COM PREENCHIMENTO PARCIAL DE ESPUMA EXPANSIVA - FORNECIMENTO E INSTALAÇÃO. AF_12/2019</v>
          </cell>
          <cell r="D8336" t="str">
            <v>UN</v>
          </cell>
          <cell r="E8336">
            <v>593.4</v>
          </cell>
          <cell r="F8336">
            <v>594.91999999999996</v>
          </cell>
        </row>
        <row r="8337">
          <cell r="B8337">
            <v>90790</v>
          </cell>
          <cell r="C8337" t="str">
            <v>KIT DE PORTA-PRONTA DE MADEIRA EM ACABAMENTO MELAMÍNICO BRANCO, FOLHA LEVE OU MÉDIA, 80X210CM, EXCLUSIVE FECHADURA, FIXAÇÃO COM PREENCHIMENTO PARCIAL DE ESPUMA EXPANSIVA - FORNECIMENTO E INSTALAÇÃO. AF_12/2019</v>
          </cell>
          <cell r="D8337" t="str">
            <v>UN</v>
          </cell>
          <cell r="E8337">
            <v>612.27</v>
          </cell>
          <cell r="F8337">
            <v>613.92999999999995</v>
          </cell>
        </row>
        <row r="8338">
          <cell r="B8338">
            <v>100675</v>
          </cell>
          <cell r="C8338" t="str">
            <v>KIT DE PORTA-PRONTA DE MADEIRA EM ACABAMENTO MELAMÍNICO BRANCO, FOLHA LEVE OU MÉDIA, 90X210, EXCLUSIVE FECHADURA, FIXAÇÃO COM PREENCHIMENTO TOTAL DE ESPUMA EXPANSIVA - FORNECIMENTO E INSTALAÇÃO. AF_12/2019</v>
          </cell>
          <cell r="D8338" t="str">
            <v>UN</v>
          </cell>
          <cell r="E8338">
            <v>682.94</v>
          </cell>
          <cell r="F8338">
            <v>684.98</v>
          </cell>
        </row>
        <row r="8339">
          <cell r="B8339">
            <v>90794</v>
          </cell>
          <cell r="C8339" t="str">
            <v>KIT DE PORTA-PRONTA DE MADEIRA EM ACABAMENTO MELAMÍNICO BRANCO, FOLHA LEVE OU MÉDIA, E BATENTE METÁLICO, 60X210CM, FIXAÇÃO COM ARGAMASSA - FORNECIMENTO E INSTALAÇÃO. AF_12/2019</v>
          </cell>
          <cell r="D8339" t="str">
            <v>UN</v>
          </cell>
          <cell r="E8339">
            <v>527.61</v>
          </cell>
          <cell r="F8339">
            <v>533.46</v>
          </cell>
        </row>
        <row r="8340">
          <cell r="B8340">
            <v>90795</v>
          </cell>
          <cell r="C8340" t="str">
            <v>KIT DE PORTA-PRONTA DE MADEIRA EM ACABAMENTO MELAMÍNICO BRANCO, FOLHA LEVE OU MÉDIA, E BATENTE METÁLICO, 70X210CM, FIXAÇÃO COM ARGAMASSA - FORNECIMENTO E INSTALAÇÃO. AF_12/2019</v>
          </cell>
          <cell r="D8340" t="str">
            <v>UN</v>
          </cell>
          <cell r="E8340">
            <v>534.84</v>
          </cell>
          <cell r="F8340">
            <v>541.28</v>
          </cell>
        </row>
        <row r="8341">
          <cell r="B8341">
            <v>90796</v>
          </cell>
          <cell r="C8341" t="str">
            <v>KIT DE PORTA-PRONTA DE MADEIRA EM ACABAMENTO MELAMÍNICO BRANCO, FOLHA LEVE OU MÉDIA, E BATENTE METÁLICO, 80X210CM, FIXAÇÃO COM ARGAMASSA - FORNECIMENTO E INSTALAÇÃO. AF_12/2019</v>
          </cell>
          <cell r="D8341" t="str">
            <v>UN</v>
          </cell>
          <cell r="E8341">
            <v>542.08000000000004</v>
          </cell>
          <cell r="F8341">
            <v>549.11</v>
          </cell>
        </row>
        <row r="8342">
          <cell r="B8342">
            <v>90797</v>
          </cell>
          <cell r="C8342" t="str">
            <v>KIT DE PORTA-PRONTA DE MADEIRA EM ACABAMENTO MELAMÍNICO BRANCO, FOLHA LEVE OU MÉDIA, E BATENTE METÁLICO, 90X210CM, FIXAÇÃO COM ARGAMASSA - FORNECIMENTO E INSTALAÇÃO. AF_12/2019</v>
          </cell>
          <cell r="D8342" t="str">
            <v>UN</v>
          </cell>
          <cell r="E8342">
            <v>549.29</v>
          </cell>
          <cell r="F8342">
            <v>556.94000000000005</v>
          </cell>
        </row>
        <row r="8343">
          <cell r="B8343">
            <v>90791</v>
          </cell>
          <cell r="C8343" t="str">
            <v>KIT DE PORTA-PRONTA DE MADEIRA EM ACABAMENTO MELAMÍNICO BRANCO, FOLHA PESADA OU SUPERPESADA, 80X210CM, FIXAÇÃO COM PREENCHIMENTO PARCIAL DE ESPUMA EXPANSIVA - FORNECIMENTO E INSTALAÇÃO. AF_12/2019</v>
          </cell>
          <cell r="D8343" t="str">
            <v>UN</v>
          </cell>
          <cell r="E8343">
            <v>718.06</v>
          </cell>
          <cell r="F8343">
            <v>720.31</v>
          </cell>
        </row>
        <row r="8344">
          <cell r="B8344">
            <v>90793</v>
          </cell>
          <cell r="C8344" t="str">
            <v>KIT DE PORTA-PRONTA DE MADEIRA EM ACABAMENTO MELAMÍNICO BRANCO, FOLHA PESADA OU SUPERPESADA, 90X210CM, FIXAÇÃO COM PREENCHIMENTO TOTAL DE ESPUMA EXPANSIVA - FORNECIMENTO E INSTALAÇÃO. AF_12/2019</v>
          </cell>
          <cell r="D8344" t="str">
            <v>UN</v>
          </cell>
          <cell r="E8344">
            <v>766.85</v>
          </cell>
          <cell r="F8344">
            <v>769.64</v>
          </cell>
        </row>
        <row r="8345">
          <cell r="B8345">
            <v>90798</v>
          </cell>
          <cell r="C8345" t="str">
            <v>KIT DE PORTA-PRONTA DE MADEIRA EM ACABAMENTO MELAMÍNICO BRANCO, FOLHA PESADA OU SUPERPESADA, E BATENTE METÁLICO, 80X210CM, FIXAÇÃO COM ARGAMASSA - FORNECIMENTO E INSTALAÇÃO. AF_12/2019</v>
          </cell>
          <cell r="D8345" t="str">
            <v>UN</v>
          </cell>
          <cell r="E8345">
            <v>783.73</v>
          </cell>
          <cell r="F8345">
            <v>791.65</v>
          </cell>
        </row>
        <row r="8346">
          <cell r="B8346">
            <v>90799</v>
          </cell>
          <cell r="C8346" t="str">
            <v>KIT DE PORTA-PRONTA DE MADEIRA EM ACABAMENTO MELAMÍNICO BRANCO, FOLHA PESADA OU SUPERPESADA, E BATENTE METÁLICO, 90X210CM, FIXAÇÃO COM ARGAMASSA - FORNECIMENTO E INSTALAÇÃO. AF_12/2019</v>
          </cell>
          <cell r="D8346" t="str">
            <v>UN</v>
          </cell>
          <cell r="E8346">
            <v>810.25</v>
          </cell>
          <cell r="F8346">
            <v>818.84</v>
          </cell>
        </row>
        <row r="8347">
          <cell r="B8347">
            <v>100704</v>
          </cell>
          <cell r="C8347" t="str">
            <v>PORTA CADEADO ZINCADO OXIDADO PRETO COM CADEADO DE AÇO INOX, LARGURA DE *50* MM. AF_12/2019</v>
          </cell>
          <cell r="D8347" t="str">
            <v>UN</v>
          </cell>
          <cell r="E8347">
            <v>73.94</v>
          </cell>
          <cell r="F8347">
            <v>75.540000000000006</v>
          </cell>
        </row>
        <row r="8348">
          <cell r="B8348">
            <v>90838</v>
          </cell>
          <cell r="C8348" t="str">
            <v>PORTA CORTA-FOGO 90X210X4CM - FORNECIMENTO E INSTALAÇÃO. AF_12/2019</v>
          </cell>
          <cell r="D8348" t="str">
            <v>UN</v>
          </cell>
          <cell r="E8348">
            <v>1823.16</v>
          </cell>
          <cell r="F8348">
            <v>1834.6</v>
          </cell>
        </row>
        <row r="8349">
          <cell r="B8349">
            <v>91338</v>
          </cell>
          <cell r="C8349" t="str">
            <v>PORTA DE ALUMÍNIO DE ABRIR COM LAMBRI, COM GUARNIÇÃO, FIXAÇÃO COM PARAFUSOS - FORNECIMENTO E INSTALAÇÃO. AF_12/2019</v>
          </cell>
          <cell r="D8349" t="str">
            <v>M2</v>
          </cell>
          <cell r="E8349">
            <v>617.97</v>
          </cell>
          <cell r="F8349">
            <v>619.09</v>
          </cell>
        </row>
        <row r="8350">
          <cell r="B8350">
            <v>94805</v>
          </cell>
          <cell r="C8350" t="str">
            <v>PORTA DE ALUMÍNIO DE ABRIR PARA VIDRO SEM GUARNIÇÃO, 87X210CM, FIXAÇÃO COM PARAFUSOS, INCLUSIVE VIDROS - FORNECIMENTO E INSTALAÇÃO. AF_12/2019</v>
          </cell>
          <cell r="D8350" t="str">
            <v>UN</v>
          </cell>
          <cell r="E8350">
            <v>629</v>
          </cell>
          <cell r="F8350">
            <v>631.02</v>
          </cell>
        </row>
        <row r="8351">
          <cell r="B8351">
            <v>100702</v>
          </cell>
          <cell r="C8351" t="str">
            <v>PORTA DE CORRER DE ALUMÍNIO, COM DUAS FOLHAS PARA VIDRO, INCLUSO VIDRO LISO INCOLOR, FECHADURA E PUXADOR, SEM ALIZAR. AF_12/2019</v>
          </cell>
          <cell r="D8351" t="str">
            <v>M2</v>
          </cell>
          <cell r="E8351">
            <v>339.5</v>
          </cell>
          <cell r="F8351">
            <v>340.38</v>
          </cell>
        </row>
        <row r="8352">
          <cell r="B8352">
            <v>100701</v>
          </cell>
          <cell r="C8352" t="str">
            <v>PORTA DE FERRO, DE ABRIR, TIPO GRADE COM CHAPA, COM GUARNIÇÕES. AF_12/2019</v>
          </cell>
          <cell r="D8352" t="str">
            <v>M2</v>
          </cell>
          <cell r="E8352">
            <v>731.79</v>
          </cell>
          <cell r="F8352">
            <v>733.4</v>
          </cell>
        </row>
        <row r="8353">
          <cell r="B8353">
            <v>100700</v>
          </cell>
          <cell r="C8353" t="str">
            <v>PORTA DE MADEIRA COMPENSADA LISA PARA PINTURA, 120X210X3,5CM, 2 FOLHAS, INCLUSO ADUELA 2A, ALIZAR 2A E DOBRADIÇAS. AF_12/2019</v>
          </cell>
          <cell r="D8353" t="str">
            <v>UN</v>
          </cell>
          <cell r="E8353">
            <v>730.65</v>
          </cell>
          <cell r="F8353">
            <v>745.72</v>
          </cell>
        </row>
        <row r="8354">
          <cell r="B8354">
            <v>91295</v>
          </cell>
          <cell r="C8354" t="str">
            <v>PORTA DE MADEIRA FRISADA, SEMI-OCA (LEVE OU MÉDIA), 60X210CM, ESPESSURA DE 3CM, INCLUSO DOBRADIÇAS - FORNECIMENTO E INSTALAÇÃO. AF_12/2019</v>
          </cell>
          <cell r="D8354" t="str">
            <v>UN</v>
          </cell>
          <cell r="E8354">
            <v>312.20999999999998</v>
          </cell>
          <cell r="F8354">
            <v>316.05</v>
          </cell>
        </row>
        <row r="8355">
          <cell r="B8355">
            <v>91296</v>
          </cell>
          <cell r="C8355" t="str">
            <v>PORTA DE MADEIRA FRISADA, SEMI-OCA (LEVE OU MÉDIA), 70X210CM, ESPESSURA DE 3CM, INCLUSO DOBRADIÇAS - FORNECIMENTO E INSTALAÇÃO. AF_12/2019</v>
          </cell>
          <cell r="D8355" t="str">
            <v>UN</v>
          </cell>
          <cell r="E8355">
            <v>330.91</v>
          </cell>
          <cell r="F8355">
            <v>335.15</v>
          </cell>
        </row>
        <row r="8356">
          <cell r="B8356">
            <v>91297</v>
          </cell>
          <cell r="C8356" t="str">
            <v>PORTA DE MADEIRA FRISADA, SEMI-OCA (LEVE OU MÉDIA), 80X210CM, ESPESSURA DE 3,5CM, INCLUSO DOBRADIÇAS - FORNECIMENTO E INSTALAÇÃO. AF_12/2019</v>
          </cell>
          <cell r="D8356" t="str">
            <v>UN</v>
          </cell>
          <cell r="E8356">
            <v>358.26</v>
          </cell>
          <cell r="F8356">
            <v>362.9</v>
          </cell>
        </row>
        <row r="8357">
          <cell r="B8357">
            <v>90820</v>
          </cell>
          <cell r="C8357" t="str">
            <v>PORTA DE MADEIRA PARA PINTURA, SEMI-OCA (LEVE OU MÉDIA), 60X210CM, ESPESSURA DE 3,5CM, INCLUSO DOBRADIÇAS - FORNECIMENTO E INSTALAÇÃO. AF_12/2019</v>
          </cell>
          <cell r="D8357" t="str">
            <v>UN</v>
          </cell>
          <cell r="E8357">
            <v>297.38</v>
          </cell>
          <cell r="F8357">
            <v>301.22000000000003</v>
          </cell>
        </row>
        <row r="8358">
          <cell r="B8358">
            <v>90821</v>
          </cell>
          <cell r="C8358" t="str">
            <v>PORTA DE MADEIRA PARA PINTURA, SEMI-OCA (LEVE OU MÉDIA), 70X210CM, ESPESSURA DE 3,5CM, INCLUSO DOBRADIÇAS - FORNECIMENTO E INSTALAÇÃO. AF_12/2019</v>
          </cell>
          <cell r="D8358" t="str">
            <v>UN</v>
          </cell>
          <cell r="E8358">
            <v>303.35000000000002</v>
          </cell>
          <cell r="F8358">
            <v>307.58999999999997</v>
          </cell>
        </row>
        <row r="8359">
          <cell r="B8359">
            <v>90822</v>
          </cell>
          <cell r="C8359" t="str">
            <v>PORTA DE MADEIRA PARA PINTURA, SEMI-OCA (LEVE OU MÉDIA), 80X210CM, ESPESSURA DE 3,5CM, INCLUSO DOBRADIÇAS - FORNECIMENTO E INSTALAÇÃO. AF_12/2019</v>
          </cell>
          <cell r="D8359" t="str">
            <v>UN</v>
          </cell>
          <cell r="E8359">
            <v>321.39999999999998</v>
          </cell>
          <cell r="F8359">
            <v>326.04000000000002</v>
          </cell>
        </row>
        <row r="8360">
          <cell r="B8360">
            <v>90823</v>
          </cell>
          <cell r="C8360" t="str">
            <v>PORTA DE MADEIRA PARA PINTURA, SEMI-OCA (LEVE OU MÉDIA), 90X210CM, ESPESSURA DE 3,5CM, INCLUSO DOBRADIÇAS - FORNECIMENTO E INSTALAÇÃO. AF_12/2019</v>
          </cell>
          <cell r="D8360" t="str">
            <v>UN</v>
          </cell>
          <cell r="E8360">
            <v>379.17</v>
          </cell>
          <cell r="F8360">
            <v>384.19</v>
          </cell>
        </row>
        <row r="8361">
          <cell r="B8361">
            <v>90824</v>
          </cell>
          <cell r="C8361" t="str">
            <v>PORTA DE MADEIRA PARA PINTURA, SEMI-OCA (PESADA OU SUPERPESADA), 80X210CM, ESPESSURA DE 3,5CM, INCLUSO DOBRADIÇAS - FORNECIMENTO E INSTALAÇÃO. AF_12/2019</v>
          </cell>
          <cell r="D8361" t="str">
            <v>UN</v>
          </cell>
          <cell r="E8361">
            <v>514.11</v>
          </cell>
          <cell r="F8361">
            <v>520.53</v>
          </cell>
        </row>
        <row r="8362">
          <cell r="B8362">
            <v>91009</v>
          </cell>
          <cell r="C8362" t="str">
            <v>PORTA DE MADEIRA PARA VERNIZ, SEMI-OCA (LEVE OU MÉDIA), 60X210CM, ESPESSURA DE 3,5CM, INCLUSO DOBRADIÇAS - FORNECIMENTO E INSTALAÇÃO. AF_12/2019</v>
          </cell>
          <cell r="D8362" t="str">
            <v>UN</v>
          </cell>
          <cell r="E8362">
            <v>305.33</v>
          </cell>
          <cell r="F8362">
            <v>309.17</v>
          </cell>
        </row>
        <row r="8363">
          <cell r="B8363">
            <v>91010</v>
          </cell>
          <cell r="C8363" t="str">
            <v>PORTA DE MADEIRA PARA VERNIZ, SEMI-OCA (LEVE OU MÉDIA), 70X210CM, ESPESSURA DE 3,5CM, INCLUSO DOBRADIÇAS - FORNECIMENTO E INSTALAÇÃO. AF_12/2019</v>
          </cell>
          <cell r="D8363" t="str">
            <v>UN</v>
          </cell>
          <cell r="E8363">
            <v>311.68</v>
          </cell>
          <cell r="F8363">
            <v>315.92</v>
          </cell>
        </row>
        <row r="8364">
          <cell r="B8364">
            <v>91011</v>
          </cell>
          <cell r="C8364" t="str">
            <v>PORTA DE MADEIRA PARA VERNIZ, SEMI-OCA (LEVE OU MÉDIA), 80X210CM, ESPESSURA DE 3,5CM, INCLUSO DOBRADIÇAS - FORNECIMENTO E INSTALAÇÃO. AF_12/2019</v>
          </cell>
          <cell r="D8364" t="str">
            <v>UN</v>
          </cell>
          <cell r="E8364">
            <v>353.68</v>
          </cell>
          <cell r="F8364">
            <v>358.32</v>
          </cell>
        </row>
        <row r="8365">
          <cell r="B8365">
            <v>91012</v>
          </cell>
          <cell r="C8365" t="str">
            <v>PORTA DE MADEIRA PARA VERNIZ, SEMI-OCA (LEVE OU MÉDIA), 90X210CM, ESPESSURA DE 3,5CM, INCLUSO DOBRADIÇAS - FORNECIMENTO E INSTALAÇÃO. AF_12/2019</v>
          </cell>
          <cell r="D8365" t="str">
            <v>UN</v>
          </cell>
          <cell r="E8365">
            <v>386.22</v>
          </cell>
          <cell r="F8365">
            <v>391.24</v>
          </cell>
        </row>
        <row r="8366">
          <cell r="B8366">
            <v>91298</v>
          </cell>
          <cell r="C8366" t="str">
            <v>PORTA DE MADEIRA TIPO VENEZIANA, 80X210CM, ESPESSURA DE 3CM, INCLUSO DOBRADIÇAS - FORNECIMENTO E INSTALAÇÃO. AF_12/2019</v>
          </cell>
          <cell r="D8366" t="str">
            <v>UN</v>
          </cell>
          <cell r="E8366">
            <v>1175.71</v>
          </cell>
          <cell r="F8366">
            <v>1180.3499999999999</v>
          </cell>
        </row>
        <row r="8367">
          <cell r="B8367">
            <v>90825</v>
          </cell>
          <cell r="C8367" t="str">
            <v>PORTA DE MADEIRA, MACIÇA (PESADA OU SUPERPESADA), 90X210CM, ESPESSURA DE 3,5CM, INCLUSO DOBRADIÇAS - FORNECIMENTO E INSTALAÇÃO. AF_12/2019</v>
          </cell>
          <cell r="D8367" t="str">
            <v>UN</v>
          </cell>
          <cell r="E8367">
            <v>565.20000000000005</v>
          </cell>
          <cell r="F8367">
            <v>572.16999999999996</v>
          </cell>
        </row>
        <row r="8368">
          <cell r="B8368">
            <v>91299</v>
          </cell>
          <cell r="C8368" t="str">
            <v>PORTA DE MADEIRA, TIPO MEXICANA, MACIÇA (PESADA OU SUPERPESADA), 80X210CM, ESPESSURA DE 3,5CM, INCLUSO DOBRADIÇAS - FORNECIMENTO E INSTALAÇÃO. AF_12/2019</v>
          </cell>
          <cell r="D8368" t="str">
            <v>UN</v>
          </cell>
          <cell r="E8368">
            <v>1640.54</v>
          </cell>
          <cell r="F8368">
            <v>1646.96</v>
          </cell>
        </row>
        <row r="8369">
          <cell r="B8369">
            <v>91341</v>
          </cell>
          <cell r="C8369" t="str">
            <v>PORTA EM ALUMÍNIO DE ABRIR TIPO VENEZIANA COM GUARNIÇÃO, FIXAÇÃO COM PARAFUSOS - FORNECIMENTO E INSTALAÇÃO. AF_12/2019</v>
          </cell>
          <cell r="D8369" t="str">
            <v>M2</v>
          </cell>
          <cell r="E8369">
            <v>484.74</v>
          </cell>
          <cell r="F8369">
            <v>485.94</v>
          </cell>
        </row>
        <row r="8370">
          <cell r="B8370">
            <v>94806</v>
          </cell>
          <cell r="C8370" t="str">
            <v>PORTA EM AÇO DE ABRIR PARA VIDRO SEM GUARNIÇÃO, 87X210CM, FIXAÇÃO COM PARAFUSOS, EXCLUSIVE VIDROS - FORNECIMENTO E INSTALAÇÃO. AF_12/2019</v>
          </cell>
          <cell r="D8370" t="str">
            <v>UN</v>
          </cell>
          <cell r="E8370">
            <v>852.46</v>
          </cell>
          <cell r="F8370">
            <v>855.33</v>
          </cell>
        </row>
        <row r="8371">
          <cell r="B8371">
            <v>94807</v>
          </cell>
          <cell r="C8371" t="str">
            <v>PORTA EM AÇO DE ABRIR TIPO VENEZIANA SEM GUARNIÇÃO, 87X210CM, FIXAÇÃO COM PARAFUSOS - FORNECIMENTO E INSTALAÇÃO. AF_12/2019</v>
          </cell>
          <cell r="D8371" t="str">
            <v>UN</v>
          </cell>
          <cell r="E8371">
            <v>775.92</v>
          </cell>
          <cell r="F8371">
            <v>778.94</v>
          </cell>
        </row>
        <row r="8372">
          <cell r="B8372">
            <v>100703</v>
          </cell>
          <cell r="C8372" t="str">
            <v>PUXADOR CENTRAL PARA ESQUADRIA DE MADEIRA. AF_12/2019</v>
          </cell>
          <cell r="D8372" t="str">
            <v>UN</v>
          </cell>
          <cell r="E8372">
            <v>34.479999999999997</v>
          </cell>
          <cell r="F8372">
            <v>35.47</v>
          </cell>
        </row>
        <row r="8373">
          <cell r="B8373">
            <v>100695</v>
          </cell>
          <cell r="C8373" t="str">
            <v>RECOLOCAÇÃO DE FOLHAS DE PORTA DE MADEIRA LEVE OU MÉDIA DE 60CM DE LARGURA, CONSIDERANDO REAPROVEITAMENTO DO MATERIAL. AF_12/2019</v>
          </cell>
          <cell r="D8373" t="str">
            <v>UN</v>
          </cell>
          <cell r="E8373">
            <v>57.65</v>
          </cell>
          <cell r="F8373">
            <v>62.42</v>
          </cell>
        </row>
        <row r="8374">
          <cell r="B8374">
            <v>100696</v>
          </cell>
          <cell r="C8374" t="str">
            <v>RECOLOCAÇÃO DE FOLHAS DE PORTA DE MADEIRA LEVE OU MÉDIA DE 70CM DE LARGURA, CONSIDERANDO REAPROVEITAMENTO DO MATERIAL. AF_12/2019</v>
          </cell>
          <cell r="D8374" t="str">
            <v>UN</v>
          </cell>
          <cell r="E8374">
            <v>64.180000000000007</v>
          </cell>
          <cell r="F8374">
            <v>69.5</v>
          </cell>
        </row>
        <row r="8375">
          <cell r="B8375">
            <v>100697</v>
          </cell>
          <cell r="C8375" t="str">
            <v>RECOLOCAÇÃO DE FOLHAS DE PORTA DE MADEIRA LEVE OU MÉDIA DE 80CM DE LARGURA, CONSIDERANDO REAPROVEITAMENTO DO MATERIAL. AF_12/2019</v>
          </cell>
          <cell r="D8375" t="str">
            <v>UN</v>
          </cell>
          <cell r="E8375">
            <v>70.760000000000005</v>
          </cell>
          <cell r="F8375">
            <v>76.64</v>
          </cell>
        </row>
        <row r="8376">
          <cell r="B8376">
            <v>100698</v>
          </cell>
          <cell r="C8376" t="str">
            <v>RECOLOCAÇÃO DE FOLHAS DE PORTA DE MADEIRA LEVE OU MÉDIA DE 90CM DE LARGURA, CONSIDERANDO REAPROVEITAMENTO DO MATERIAL. AF_12/2019</v>
          </cell>
          <cell r="D8376" t="str">
            <v>UN</v>
          </cell>
          <cell r="E8376">
            <v>77.319999999999993</v>
          </cell>
          <cell r="F8376">
            <v>83.74</v>
          </cell>
        </row>
        <row r="8377">
          <cell r="B8377">
            <v>100699</v>
          </cell>
          <cell r="C8377" t="str">
            <v>RECOLOCAÇÃO DE FOLHAS DE PORTA DE MADEIRA PESADA OU SUPERPESADA DE 80CM DE LARGURA, CONSIDERANDO REAPROVEITAMENTO DO MATERIAL. AF_12/2019</v>
          </cell>
          <cell r="D8377" t="str">
            <v>UN</v>
          </cell>
          <cell r="E8377">
            <v>91.99</v>
          </cell>
          <cell r="F8377">
            <v>99.66</v>
          </cell>
        </row>
        <row r="8378">
          <cell r="B8378">
            <v>100705</v>
          </cell>
          <cell r="C8378" t="str">
            <v>TARJETA TIPO LIVRE/OCUPADO PARA PORTA DE BANHEIRO. AF_12/2019</v>
          </cell>
          <cell r="D8378" t="str">
            <v>UN</v>
          </cell>
          <cell r="E8378">
            <v>83.68</v>
          </cell>
          <cell r="F8378">
            <v>86.42</v>
          </cell>
        </row>
        <row r="8379">
          <cell r="B8379">
            <v>101173</v>
          </cell>
          <cell r="C8379" t="str">
            <v>ESTACA BROCA DE CONCRETO, DIÂMETRO DE 20CM, ESCAVAÇÃO MANUAL COM TRADO CONCHA, COM ARMADURA DE ARRANQUE. AF_05/2020</v>
          </cell>
          <cell r="D8379" t="str">
            <v>M</v>
          </cell>
          <cell r="E8379">
            <v>59.72</v>
          </cell>
          <cell r="F8379">
            <v>62.23</v>
          </cell>
        </row>
        <row r="8380">
          <cell r="B8380">
            <v>101174</v>
          </cell>
          <cell r="C8380" t="str">
            <v>ESTACA BROCA DE CONCRETO, DIÂMETRO DE 25CM, ESCAVAÇÃO MANUAL COM TRADO CONCHA, COM ARMADURA DE ARRANQUE. AF_05/2020</v>
          </cell>
          <cell r="D8380" t="str">
            <v>M</v>
          </cell>
          <cell r="E8380">
            <v>83.72</v>
          </cell>
          <cell r="F8380">
            <v>87.62</v>
          </cell>
        </row>
        <row r="8381">
          <cell r="B8381">
            <v>101175</v>
          </cell>
          <cell r="C8381" t="str">
            <v>ESTACA BROCA DE CONCRETO, DIÂMETRO DE 30CM, ESCAVAÇÃO MANUAL COM TRADO CONCHA, COM ARMADURA DE ARRANQUE. AF_05/2020</v>
          </cell>
          <cell r="D8381" t="str">
            <v>M</v>
          </cell>
          <cell r="E8381">
            <v>114.34</v>
          </cell>
          <cell r="F8381">
            <v>119.62</v>
          </cell>
        </row>
        <row r="8382">
          <cell r="B8382">
            <v>101176</v>
          </cell>
          <cell r="C8382" t="str">
            <v>ESTACA BROCA DE CONCRETO, DIÂMETRO DE 30CM, ESCAVAÇÃO MANUAL COM TRADO CONCHA, INTEIRAMENTE ARMADA. AF_05/2020</v>
          </cell>
          <cell r="D8382" t="str">
            <v>M</v>
          </cell>
          <cell r="E8382">
            <v>141.71</v>
          </cell>
          <cell r="F8382">
            <v>147.5</v>
          </cell>
        </row>
        <row r="8383">
          <cell r="B8383">
            <v>101183</v>
          </cell>
          <cell r="C8383" t="str">
            <v>ESTACA CIRCULAR ESCAVADA COM FLUIDO ESTABILIZANTE (ESTACÃO), DIÂMETRO DE 110CM (EXCLUSIVE MOBILIZAÇÃO E DESMOBILIZAÇÃO). AF_05/2020</v>
          </cell>
          <cell r="D8383" t="str">
            <v>M</v>
          </cell>
          <cell r="E8383">
            <v>0</v>
          </cell>
          <cell r="F8383">
            <v>0</v>
          </cell>
        </row>
        <row r="8384">
          <cell r="B8384">
            <v>101184</v>
          </cell>
          <cell r="C8384" t="str">
            <v>ESTACA CIRCULAR ESCAVADA COM FLUIDO ESTABILIZANTE (ESTACÃO), DIÂMETRO DE 140CM (EXCLUSIVE MOBILIZAÇÃO E DESMOBILIZAÇÃO). AF_05/2020</v>
          </cell>
          <cell r="D8384" t="str">
            <v>M</v>
          </cell>
          <cell r="E8384">
            <v>0</v>
          </cell>
          <cell r="F8384">
            <v>0</v>
          </cell>
        </row>
        <row r="8385">
          <cell r="B8385">
            <v>101182</v>
          </cell>
          <cell r="C8385" t="str">
            <v>ESTACA CIRCULAR ESCAVADA COM FLUIDO ESTABILIZANTE (ESTACÃO), DIÂMETRO DE 80CM (EXCLUSIVE MOBILIZAÇÃO E DESMOBILIZAÇÃO). AF_05/2020</v>
          </cell>
          <cell r="D8385" t="str">
            <v>M</v>
          </cell>
          <cell r="E8385">
            <v>0</v>
          </cell>
          <cell r="F8385">
            <v>0</v>
          </cell>
        </row>
        <row r="8386">
          <cell r="B8386">
            <v>101185</v>
          </cell>
          <cell r="C8386" t="str">
            <v>ESTACA RETANGULAR ESCAVADA COM FLUIDO ESTABILIZANTE (BARRETE), 40 X 250CM (EXCLUSIVE MOBILIZAÇÃO E DESMOBILIZAÇÃO). AF_05/2020</v>
          </cell>
          <cell r="D8386" t="str">
            <v>M</v>
          </cell>
          <cell r="E8386">
            <v>0</v>
          </cell>
          <cell r="F8386">
            <v>0</v>
          </cell>
        </row>
        <row r="8387">
          <cell r="B8387">
            <v>101186</v>
          </cell>
          <cell r="C8387" t="str">
            <v>ESTACA RETANGULAR ESCAVADA COM FLUIDO ESTABILIZANTE (BARRETE), 60 X 250CM (EXCLUSIVE MOBILIZAÇÃO E DESMOBILIZAÇÃO). AF_05/2020</v>
          </cell>
          <cell r="D8387" t="str">
            <v>M</v>
          </cell>
          <cell r="E8387">
            <v>0</v>
          </cell>
          <cell r="F8387">
            <v>0</v>
          </cell>
        </row>
        <row r="8388">
          <cell r="B8388">
            <v>101187</v>
          </cell>
          <cell r="C8388" t="str">
            <v>ESTACA RETANGULAR ESCAVADA COM FLUIDO ESTABILIZANTE (BARRETE), 80 X 250CM (EXCLUSIVE MOBILIZAÇÃO E DESMOBILIZAÇÃO). AF_05/2020</v>
          </cell>
          <cell r="D8388" t="str">
            <v>M</v>
          </cell>
          <cell r="E8388">
            <v>0</v>
          </cell>
          <cell r="F8388">
            <v>0</v>
          </cell>
        </row>
        <row r="8389">
          <cell r="B8389">
            <v>101177</v>
          </cell>
          <cell r="C8389" t="str">
            <v>ESTACA STRAUSS, DIÂMETRO DE 25CM, COM ARMADURA DE ARRANQUE (EXCLUSIVE MOBILIZAÇÃO E DESMOBILIZAÇÃO). AF_05/2020</v>
          </cell>
          <cell r="D8389" t="str">
            <v>M</v>
          </cell>
          <cell r="E8389">
            <v>0</v>
          </cell>
          <cell r="F8389">
            <v>0</v>
          </cell>
        </row>
        <row r="8390">
          <cell r="B8390">
            <v>101178</v>
          </cell>
          <cell r="C8390" t="str">
            <v>ESTACA STRAUSS, DIÂMETRO DE 32CM, COM ARMADURA DE ARRANQUE (EXCLUSIVE MOBILIZAÇÃO E DESMOBILIZAÇÃO). AF_05/2020</v>
          </cell>
          <cell r="D8390" t="str">
            <v>M</v>
          </cell>
          <cell r="E8390">
            <v>0</v>
          </cell>
          <cell r="F8390">
            <v>0</v>
          </cell>
        </row>
        <row r="8391">
          <cell r="B8391">
            <v>101180</v>
          </cell>
          <cell r="C8391" t="str">
            <v>ESTACA STRAUSS, DIÂMETRO DE 32CM, INTEIRAMENTE ARMADA (EXCLUSIVE MOBILIZAÇÃO E DESMOBILIZAÇÃO). AF_05/2020</v>
          </cell>
          <cell r="D8391" t="str">
            <v>M</v>
          </cell>
          <cell r="E8391">
            <v>0</v>
          </cell>
          <cell r="F8391">
            <v>0</v>
          </cell>
        </row>
        <row r="8392">
          <cell r="B8392">
            <v>101179</v>
          </cell>
          <cell r="C8392" t="str">
            <v>ESTACA STRAUSS, DIÂMETRO DE 38CM, COM ARMADURA DE ARRANQUE (EXCLUSIVE MOBILIZAÇÃO E DESMOBILIZAÇÃO). AF_05/2020</v>
          </cell>
          <cell r="D8392" t="str">
            <v>M</v>
          </cell>
          <cell r="E8392">
            <v>0</v>
          </cell>
          <cell r="F8392">
            <v>0</v>
          </cell>
        </row>
        <row r="8393">
          <cell r="B8393">
            <v>101181</v>
          </cell>
          <cell r="C8393" t="str">
            <v>ESTACA STRAUSS, DIÂMETRO DE 38CM, INTEIRAMENTE ARMADA (EXCLUSIVE MOBILIZAÇÃO E DESMOBILIZAÇÃO). AF_05/2020</v>
          </cell>
          <cell r="D8393" t="str">
            <v>M</v>
          </cell>
          <cell r="E8393">
            <v>0</v>
          </cell>
          <cell r="F8393">
            <v>0</v>
          </cell>
        </row>
        <row r="8394">
          <cell r="B8394">
            <v>100899</v>
          </cell>
          <cell r="C8394" t="str">
            <v>ESTACA ESCAVADA MECANICAMENTE, SEM FLUIDO ESTABILIZANTE, COM 25CM DE DIÂMETRO, CONCRETO LANÇADO MANUALMENTE (EXCLUSIVE MOBILIZAÇÃO E DESMOBILIZAÇÃO). AF_01/2020</v>
          </cell>
          <cell r="D8394" t="str">
            <v>M</v>
          </cell>
          <cell r="E8394">
            <v>83.68</v>
          </cell>
          <cell r="F8394">
            <v>86.3</v>
          </cell>
        </row>
        <row r="8395">
          <cell r="B8395">
            <v>100896</v>
          </cell>
          <cell r="C8395" t="str">
            <v>ESTACA ESCAVADA MECANICAMENTE, SEM FLUIDO ESTABILIZANTE, COM 25CM DE DIÂMETRO, CONCRETO LANÇADO POR CAMINHÃO BETONEIRA (EXCLUSIVE MOBILIZAÇÃO E DESMOBILIZAÇÃO). AF_01/2020</v>
          </cell>
          <cell r="D8395" t="str">
            <v>M</v>
          </cell>
          <cell r="E8395">
            <v>59.46</v>
          </cell>
          <cell r="F8395">
            <v>60.1</v>
          </cell>
        </row>
        <row r="8396">
          <cell r="B8396">
            <v>100897</v>
          </cell>
          <cell r="C8396" t="str">
            <v>ESTACA ESCAVADA MECANICAMENTE, SEM FLUIDO ESTABILIZANTE, COM 40CM DE DIÂMETRO, CONCRETO LANÇADO POR CAMINHÃO BETONEIRA (EXCLUSIVE MOBILIZAÇÃO E DESMOBILIZAÇÃO). AF_01/2020</v>
          </cell>
          <cell r="D8396" t="str">
            <v>M</v>
          </cell>
          <cell r="E8396">
            <v>114.8</v>
          </cell>
          <cell r="F8396">
            <v>115.64</v>
          </cell>
        </row>
        <row r="8397">
          <cell r="B8397">
            <v>100900</v>
          </cell>
          <cell r="C8397" t="str">
            <v>ESTACA ESCAVADA MECANICAMENTE, SEM FLUIDO ESTABILIZANTE, COM 60CM DE DIÂMETRO, CONCRETO LANÇADO POR BOMBA LANÇA (EXCLUSIVE BOMBEAMENTO, MOBILIZAÇÃO E DESMOBILIZAÇÃO). AF_01/2020</v>
          </cell>
          <cell r="D8397" t="str">
            <v>M</v>
          </cell>
          <cell r="E8397">
            <v>252.38</v>
          </cell>
          <cell r="F8397">
            <v>253.75</v>
          </cell>
        </row>
        <row r="8398">
          <cell r="B8398">
            <v>100898</v>
          </cell>
          <cell r="C8398" t="str">
            <v>ESTACA ESCAVADA MECANICAMENTE, SEM FLUIDO ESTABILIZANTE, COM 60CM DE DIÂMETRO, CONCRETO LANÇADO POR CAMINHÃO BETONEIRA (EXCLUSIVE MOBILIZAÇÃO E DESMOBILIZAÇÃO). AF_01/2020</v>
          </cell>
          <cell r="D8398" t="str">
            <v>M</v>
          </cell>
          <cell r="E8398">
            <v>219.87</v>
          </cell>
          <cell r="F8398">
            <v>220.88</v>
          </cell>
        </row>
        <row r="8399">
          <cell r="B8399">
            <v>100892</v>
          </cell>
          <cell r="C8399" t="str">
            <v>ESTACA METÁLICA PARA CONTENÇÃO, UTILIZANDO PERFIL LAMINADO W250X32,7 (EXCLUSIVE MOBILIZAÇÃO E DESMOBILIZAÇÃO). AF_01/2020</v>
          </cell>
          <cell r="D8399" t="str">
            <v>KG</v>
          </cell>
          <cell r="E8399">
            <v>12.31</v>
          </cell>
          <cell r="F8399">
            <v>12.38</v>
          </cell>
        </row>
        <row r="8400">
          <cell r="B8400">
            <v>100893</v>
          </cell>
          <cell r="C8400" t="str">
            <v>ESTACA METÁLICA PARA CONTENÇÃO, UTILIZANDO PERFIL LAMINADO W250X38,5 (EXCLUSIVE MOBILIZAÇÃO E DESMOBILIZAÇÃO). AF_01/2020</v>
          </cell>
          <cell r="D8400" t="str">
            <v>KG</v>
          </cell>
          <cell r="E8400">
            <v>12.14</v>
          </cell>
          <cell r="F8400">
            <v>12.2</v>
          </cell>
        </row>
        <row r="8401">
          <cell r="B8401">
            <v>100894</v>
          </cell>
          <cell r="C8401" t="str">
            <v>ESTACA METÁLICA PARA CONTENÇÃO, UTILIZANDO PERFIL LAMINADO W250X44,8 (EXCLUSIVE MOBILIZAÇÃO E DESMOBILIZAÇÃO). AF_01/2020</v>
          </cell>
          <cell r="D8401" t="str">
            <v>KG</v>
          </cell>
          <cell r="E8401">
            <v>12.04</v>
          </cell>
          <cell r="F8401">
            <v>12.07</v>
          </cell>
        </row>
        <row r="8402">
          <cell r="B8402">
            <v>100889</v>
          </cell>
          <cell r="C8402" t="str">
            <v>ESTACA METÁLICA PARA FUNDAÇÃO, UTILIZANDO PERFIL LAMINADO HP250X62 (EXCLUSIVE MOBILIZAÇÃO E DESMOBILIZAÇÃO). AF_01/2020</v>
          </cell>
          <cell r="D8402" t="str">
            <v>KG</v>
          </cell>
          <cell r="E8402">
            <v>11.91</v>
          </cell>
          <cell r="F8402">
            <v>11.94</v>
          </cell>
        </row>
        <row r="8403">
          <cell r="B8403">
            <v>100891</v>
          </cell>
          <cell r="C8403" t="str">
            <v>ESTACA METÁLICA PARA FUNDAÇÃO, UTILIZANDO PERFIL LAMINADO HP310X125 (EXCLUSIVE MOBILIZAÇÃO E DESMOBILIZAÇÃO). AF_01/2020</v>
          </cell>
          <cell r="D8403" t="str">
            <v>KG</v>
          </cell>
          <cell r="E8403">
            <v>0</v>
          </cell>
          <cell r="F8403">
            <v>0</v>
          </cell>
        </row>
        <row r="8404">
          <cell r="B8404">
            <v>100890</v>
          </cell>
          <cell r="C8404" t="str">
            <v>ESTACA METÁLICA PARA FUNDAÇÃO, UTILIZANDO PERFIL LAMINADO HP310X79 (EXCLUSIVE MOBILIZAÇÃO E DESMOBILIZAÇÃO). AF_01/2020</v>
          </cell>
          <cell r="D8404" t="str">
            <v>KG</v>
          </cell>
          <cell r="E8404">
            <v>11.75</v>
          </cell>
          <cell r="F8404">
            <v>11.77</v>
          </cell>
        </row>
        <row r="8405">
          <cell r="B8405">
            <v>100658</v>
          </cell>
          <cell r="C8405" t="str">
            <v>ESTACA PRÉ-MOLDADA DE CONCRETO CENTRIFUGADO, SEÇÃO CIRCULAR, CAPACIDADE DE 100 TONELADAS, INCLUSO EMENDA (EXCLUSIVE MOBILIZAÇÃO E DESMOBILIZAÇÃO). AF_12/2019</v>
          </cell>
          <cell r="D8405" t="str">
            <v>M</v>
          </cell>
          <cell r="E8405">
            <v>341.75</v>
          </cell>
          <cell r="F8405">
            <v>343.45</v>
          </cell>
        </row>
        <row r="8406">
          <cell r="B8406">
            <v>100657</v>
          </cell>
          <cell r="C8406" t="str">
            <v>ESTACA PRÉ-MOLDADA DE CONCRETO SEÇÃO QUADRADA, CAPACIDADE DE 50 TONELADAS, INCLUSO EMENDA (EXCLUSIVE MOBILIZAÇÃO E DESMOBILIZAÇÃO). AF_12/2019</v>
          </cell>
          <cell r="D8406" t="str">
            <v>M</v>
          </cell>
          <cell r="E8406">
            <v>146.63999999999999</v>
          </cell>
          <cell r="F8406">
            <v>147.87</v>
          </cell>
        </row>
        <row r="8407">
          <cell r="B8407">
            <v>100656</v>
          </cell>
          <cell r="C8407" t="str">
            <v>ESTACA PRÉ-MOLDADA DE CONCRETO, SEÇÃO QUADRADA, CAPACIDADE DE 25 TONELADAS, INCLUSO EMENDA (EXCLUSIVE MOBILIZAÇÃO E DESMOBILIZAÇÃO). AF_12/2019</v>
          </cell>
          <cell r="D8407" t="str">
            <v>M</v>
          </cell>
          <cell r="E8407">
            <v>113.15</v>
          </cell>
          <cell r="F8407">
            <v>114.31</v>
          </cell>
        </row>
        <row r="8408">
          <cell r="B8408">
            <v>102649</v>
          </cell>
          <cell r="C8408" t="str">
            <v>ESTACA RAIZ, DIÂMETRO DE 20 CM, PERFURADA EM ROCHA (EXCLUSIVE MOBILIZAÇÃO E DESMOBILIZAÇÃO). AF_03/2020</v>
          </cell>
          <cell r="D8408" t="str">
            <v>M</v>
          </cell>
          <cell r="E8408">
            <v>0</v>
          </cell>
          <cell r="F8408">
            <v>0</v>
          </cell>
        </row>
        <row r="8409">
          <cell r="B8409">
            <v>102645</v>
          </cell>
          <cell r="C8409" t="str">
            <v>ESTACA RAIZ, DIÂMETRO DE 20 CM, SEM PRESENÇA DE ROCHA (EXCLUSIVE MOBILIZAÇÃO E DESMOBILIZAÇÃO). AF_03/2020</v>
          </cell>
          <cell r="D8409" t="str">
            <v>M</v>
          </cell>
          <cell r="E8409">
            <v>0</v>
          </cell>
          <cell r="F8409">
            <v>0</v>
          </cell>
        </row>
        <row r="8410">
          <cell r="B8410">
            <v>102650</v>
          </cell>
          <cell r="C8410" t="str">
            <v>ESTACA RAIZ, DIÂMETRO DE 31 CM, PERFURADA EM ROCHA (EXCLUSIVE MOBILIZAÇÃO E DESMOBILIZAÇÃO). AF_03/2020</v>
          </cell>
          <cell r="D8410" t="str">
            <v>M</v>
          </cell>
          <cell r="E8410">
            <v>0</v>
          </cell>
          <cell r="F8410">
            <v>0</v>
          </cell>
        </row>
        <row r="8411">
          <cell r="B8411">
            <v>102646</v>
          </cell>
          <cell r="C8411" t="str">
            <v>ESTACA RAIZ, DIÂMETRO DE 31 CM, SEM PRESENÇA DE ROCHA (EXCLUSIVE MOBILIZAÇÃO E DESMOBILIZAÇÃO). AF_03/2020</v>
          </cell>
          <cell r="D8411" t="str">
            <v>M</v>
          </cell>
          <cell r="E8411">
            <v>0</v>
          </cell>
          <cell r="F8411">
            <v>0</v>
          </cell>
        </row>
        <row r="8412">
          <cell r="B8412">
            <v>102651</v>
          </cell>
          <cell r="C8412" t="str">
            <v>ESTACA RAIZ, DIÂMETRO DE 40 CM, PERFURADA EM ROCHA (EXCLUSIVE MOBILIZAÇÃO E DESMOBILIZAÇÃO). AF_03/2020</v>
          </cell>
          <cell r="D8412" t="str">
            <v>M</v>
          </cell>
          <cell r="E8412">
            <v>0</v>
          </cell>
          <cell r="F8412">
            <v>0</v>
          </cell>
        </row>
        <row r="8413">
          <cell r="B8413">
            <v>102647</v>
          </cell>
          <cell r="C8413" t="str">
            <v>ESTACA RAIZ, DIÂMETRO DE 40 CM, SEM PRESENÇA DE ROCHA (EXCLUSIVE MOBILIZAÇÃO E DESMOBILIZAÇÃO). AF_03/2020</v>
          </cell>
          <cell r="D8413" t="str">
            <v>M</v>
          </cell>
          <cell r="E8413">
            <v>0</v>
          </cell>
          <cell r="F8413">
            <v>0</v>
          </cell>
        </row>
        <row r="8414">
          <cell r="B8414">
            <v>102652</v>
          </cell>
          <cell r="C8414" t="str">
            <v>ESTACA RAIZ, DIÂMETRO DE 45 CM, PERFURADA EM ROCHA (EXCLUSIVE MOBILIZAÇÃO E DESMOBILIZAÇÃO). AF_03/2020</v>
          </cell>
          <cell r="D8414" t="str">
            <v>M</v>
          </cell>
          <cell r="E8414">
            <v>0</v>
          </cell>
          <cell r="F8414">
            <v>0</v>
          </cell>
        </row>
        <row r="8415">
          <cell r="B8415">
            <v>102648</v>
          </cell>
          <cell r="C8415" t="str">
            <v>ESTACA RAIZ, DIÂMETRO DE 45 CM, SEM PRESENÇA DE ROCHA (EXCLUSIVE MOBILIZAÇÃO E DESMOBILIZAÇÃO). AF_03/2020</v>
          </cell>
          <cell r="D8415" t="str">
            <v>M</v>
          </cell>
          <cell r="E8415">
            <v>0</v>
          </cell>
          <cell r="F8415">
            <v>0</v>
          </cell>
        </row>
        <row r="8416">
          <cell r="B8416">
            <v>100651</v>
          </cell>
          <cell r="C8416" t="str">
            <v>ESTACA HÉLICE CONTÍNUA, DIÂMETRO DE 30 CM, INCLUSO CONCRETO FCK=30MPA E ARMADURA MÍNIMA (EXCLUSIVE BOMBEAMENTO, MOBILIZAÇÃO E DESMOBILIZAÇÃO). AF_12/2019</v>
          </cell>
          <cell r="D8416" t="str">
            <v>M</v>
          </cell>
          <cell r="E8416">
            <v>137.91999999999999</v>
          </cell>
          <cell r="F8416">
            <v>139.21</v>
          </cell>
        </row>
        <row r="8417">
          <cell r="B8417">
            <v>100652</v>
          </cell>
          <cell r="C8417" t="str">
            <v>ESTACA HÉLICE CONTÍNUA, DIÂMETRO DE 50 CM, INCLUSO CONCRETO FCK=30MPA E ARMADURA MÍNIMA (EXCLUSIVE BOMBEAMENTO, MOBILIZAÇÃO E DESMOBILIZAÇÃO). AF_12/2019</v>
          </cell>
          <cell r="D8417" t="str">
            <v>M</v>
          </cell>
          <cell r="E8417">
            <v>257.95</v>
          </cell>
          <cell r="F8417">
            <v>259.66000000000003</v>
          </cell>
        </row>
        <row r="8418">
          <cell r="B8418">
            <v>100653</v>
          </cell>
          <cell r="C8418" t="str">
            <v>ESTACA HÉLICE CONTÍNUA, DIÂMETRO DE 70 CM, INCLUSO CONCRETO FCK=30MPA E ARMADURA MÍNIMA (EXCLUSIVE BOMBEAMENTO, MOBILIZAÇÃO E DESMOBILIZAÇÃO). AF_12/2019</v>
          </cell>
          <cell r="D8418" t="str">
            <v>M</v>
          </cell>
          <cell r="E8418">
            <v>424.14</v>
          </cell>
          <cell r="F8418">
            <v>426.29</v>
          </cell>
        </row>
        <row r="8419">
          <cell r="B8419">
            <v>100654</v>
          </cell>
          <cell r="C8419" t="str">
            <v>ESTACA HÉLICE CONTÍNUA, DIÂMETRO DE 80 CM, INCLUSO CONCRETO FCK=30MPA E ARMADURA MÍNIMA (EXCLUSIVE BOMBEAMENTO, MOBILIZAÇÃO E DESMOBILIZAÇÃO). AF_12/2019</v>
          </cell>
          <cell r="D8419" t="str">
            <v>M</v>
          </cell>
          <cell r="E8419">
            <v>567.95000000000005</v>
          </cell>
          <cell r="F8419">
            <v>570.37</v>
          </cell>
        </row>
        <row r="8420">
          <cell r="B8420">
            <v>100655</v>
          </cell>
          <cell r="C8420" t="str">
            <v>ESTACA HÉLICE CONTÍNUA, DIÂMETRO DE 90 CM, INCLUSO CONCRETO FCK=30MPA E ARMADURA MÍNIMA (EXCLUSIVE BOMBEAMENTO, MOBILIZAÇÃO E DESMOBILIZAÇÃO). AF_12/2019</v>
          </cell>
          <cell r="D8420" t="str">
            <v>M</v>
          </cell>
          <cell r="E8420">
            <v>658.37</v>
          </cell>
          <cell r="F8420">
            <v>660.45</v>
          </cell>
        </row>
        <row r="8421">
          <cell r="B8421">
            <v>100364</v>
          </cell>
          <cell r="C8421" t="str">
            <v>FABRICAÇÃO E INSTALAÇÃO DE MEIA TESOURA DE MADEIRA NÃO APARELHADA, COM VÃO DE 10 M, PARA TELHA CERÂMICA OU DE CONCRETO, INCLUSO IÇAMENTO. AF_07/2019</v>
          </cell>
          <cell r="D8421" t="str">
            <v>UN</v>
          </cell>
          <cell r="E8421">
            <v>3181.64</v>
          </cell>
          <cell r="F8421">
            <v>3271.38</v>
          </cell>
        </row>
        <row r="8422">
          <cell r="B8422">
            <v>100374</v>
          </cell>
          <cell r="C8422" t="str">
            <v>FABRICAÇÃO E INSTALAÇÃO DE MEIA TESOURA DE MADEIRA NÃO APARELHADA, COM VÃO DE 10 M, PARA TELHA ONDULADA DE FIBROCIMENTO, ALUMÍNIO, PLÁSTICA OU TERMOACÚSTICA, INCLUSO IÇAMENTO. AF_07/2019</v>
          </cell>
          <cell r="D8422" t="str">
            <v>UN</v>
          </cell>
          <cell r="E8422">
            <v>2953.83</v>
          </cell>
          <cell r="F8422">
            <v>3043.57</v>
          </cell>
        </row>
        <row r="8423">
          <cell r="B8423">
            <v>100365</v>
          </cell>
          <cell r="C8423" t="str">
            <v>FABRICAÇÃO E INSTALAÇÃO DE MEIA TESOURA DE MADEIRA NÃO APARELHADA, COM VÃO DE 11 M, PARA TELHA CERÂMICA OU DE CONCRETO, INCLUSO IÇAMENTO. AF_07/2019</v>
          </cell>
          <cell r="D8423" t="str">
            <v>UN</v>
          </cell>
          <cell r="E8423">
            <v>3653.06</v>
          </cell>
          <cell r="F8423">
            <v>3762.75</v>
          </cell>
        </row>
        <row r="8424">
          <cell r="B8424">
            <v>100375</v>
          </cell>
          <cell r="C8424" t="str">
            <v>FABRICAÇÃO E INSTALAÇÃO DE MEIA TESOURA DE MADEIRA NÃO APARELHADA, COM VÃO DE 11 M, PARA TELHA ONDULADA DE FIBROCIMENTO, ALUMÍNIO, PLÁSTICA OU TERMOACÚSTICA, INCLUSO IÇAMENTO. AF_07/2019</v>
          </cell>
          <cell r="D8424" t="str">
            <v>UN</v>
          </cell>
          <cell r="E8424">
            <v>3312.9</v>
          </cell>
          <cell r="F8424">
            <v>3422.59</v>
          </cell>
        </row>
        <row r="8425">
          <cell r="B8425">
            <v>100366</v>
          </cell>
          <cell r="C8425" t="str">
            <v>FABRICAÇÃO E INSTALAÇÃO DE MEIA TESOURA DE MADEIRA NÃO APARELHADA, COM VÃO DE 12 M, PARA TELHA CERÂMICA OU DE CONCRETO, INCLUSO IÇAMENTO. AF_07/2019</v>
          </cell>
          <cell r="D8425" t="str">
            <v>UN</v>
          </cell>
          <cell r="E8425">
            <v>3914.51</v>
          </cell>
          <cell r="F8425">
            <v>4024.2</v>
          </cell>
        </row>
        <row r="8426">
          <cell r="B8426">
            <v>100376</v>
          </cell>
          <cell r="C8426" t="str">
            <v>FABRICAÇÃO E INSTALAÇÃO DE MEIA TESOURA DE MADEIRA NÃO APARELHADA, COM VÃO DE 12 M, PARA TELHA ONDULADA DE FIBROCIMENTO, ALUMÍNIO, PLÁSTICA OU TERMOACÚSTICA, INCLUSO IÇAMENTO. AF_07/2019</v>
          </cell>
          <cell r="D8426" t="str">
            <v>UN</v>
          </cell>
          <cell r="E8426">
            <v>3237.35</v>
          </cell>
          <cell r="F8426">
            <v>3347.04</v>
          </cell>
        </row>
        <row r="8427">
          <cell r="B8427">
            <v>100357</v>
          </cell>
          <cell r="C8427" t="str">
            <v>FABRICAÇÃO E INSTALAÇÃO DE MEIA TESOURA DE MADEIRA NÃO APARELHADA, COM VÃO DE 3 M, PARA TELHA CERÂMICA OU DE CONCRETO, INCLUSO IÇAMENTO. AF_07/2019</v>
          </cell>
          <cell r="D8427" t="str">
            <v>UN</v>
          </cell>
          <cell r="E8427">
            <v>1086.6300000000001</v>
          </cell>
          <cell r="F8427">
            <v>1117.68</v>
          </cell>
        </row>
        <row r="8428">
          <cell r="B8428">
            <v>100367</v>
          </cell>
          <cell r="C8428" t="str">
            <v>FABRICAÇÃO E INSTALAÇÃO DE MEIA TESOURA DE MADEIRA NÃO APARELHADA, COM VÃO DE 3 M, PARA TELHA ONDULADA DE FIBROCIMENTO, ALUMÍNIO, PLÁSTICA OU TERMOACÚSTICA, INCLUSO IÇAMENTO. AF_07/2019</v>
          </cell>
          <cell r="D8428" t="str">
            <v>UN</v>
          </cell>
          <cell r="E8428">
            <v>1055.8599999999999</v>
          </cell>
          <cell r="F8428">
            <v>1086.9100000000001</v>
          </cell>
        </row>
        <row r="8429">
          <cell r="B8429">
            <v>100358</v>
          </cell>
          <cell r="C8429" t="str">
            <v>FABRICAÇÃO E INSTALAÇÃO DE MEIA TESOURA DE MADEIRA NÃO APARELHADA, COM VÃO DE 4 M, PARA TELHA CERÂMICA OU DE CONCRETO, INCLUSO IÇAMENTO. AF_07/2019</v>
          </cell>
          <cell r="D8429" t="str">
            <v>UN</v>
          </cell>
          <cell r="E8429">
            <v>1465.71</v>
          </cell>
          <cell r="F8429">
            <v>1516.71</v>
          </cell>
        </row>
        <row r="8430">
          <cell r="B8430">
            <v>100368</v>
          </cell>
          <cell r="C8430" t="str">
            <v>FABRICAÇÃO E INSTALAÇÃO DE MEIA TESOURA DE MADEIRA NÃO APARELHADA, COM VÃO DE 4 M, PARA TELHA ONDULADA DE FIBROCIMENTO, ALUMÍNIO, PLÁSTICA OU TERMOACÚSTICA, INCLUSO IÇAMENTO. AF_07/2019</v>
          </cell>
          <cell r="D8430" t="str">
            <v>UN</v>
          </cell>
          <cell r="E8430">
            <v>1427.74</v>
          </cell>
          <cell r="F8430">
            <v>1478.74</v>
          </cell>
        </row>
        <row r="8431">
          <cell r="B8431">
            <v>100359</v>
          </cell>
          <cell r="C8431" t="str">
            <v>FABRICAÇÃO E INSTALAÇÃO DE MEIA TESOURA DE MADEIRA NÃO APARELHADA, COM VÃO DE 5 M, PARA TELHA CERÂMICA OU DE CONCRETO, INCLUSO IÇAMENTO. AF_07/2019</v>
          </cell>
          <cell r="D8431" t="str">
            <v>UN</v>
          </cell>
          <cell r="E8431">
            <v>1545.16</v>
          </cell>
          <cell r="F8431">
            <v>1596.16</v>
          </cell>
        </row>
        <row r="8432">
          <cell r="B8432">
            <v>100369</v>
          </cell>
          <cell r="C8432" t="str">
            <v>FABRICAÇÃO E INSTALAÇÃO DE MEIA TESOURA DE MADEIRA NÃO APARELHADA, COM VÃO DE 5 M, PARA TELHA ONDULADA DE FIBROCIMENTO, ALUMÍNIO, PLÁSTICA OU TERMOACÚSTICA, INCLUSO IÇAMENTO. AF_07/2019</v>
          </cell>
          <cell r="D8432" t="str">
            <v>UN</v>
          </cell>
          <cell r="E8432">
            <v>1507.2</v>
          </cell>
          <cell r="F8432">
            <v>1558.2</v>
          </cell>
        </row>
        <row r="8433">
          <cell r="B8433">
            <v>100360</v>
          </cell>
          <cell r="C8433" t="str">
            <v>FABRICAÇÃO E INSTALAÇÃO DE MEIA TESOURA DE MADEIRA NÃO APARELHADA, COM VÃO DE 6 M, PARA TELHA CERÂMICA OU DE CONCRETO, INCLUSO IÇAMENTO. AF_07/2019</v>
          </cell>
          <cell r="D8433" t="str">
            <v>UN</v>
          </cell>
          <cell r="E8433">
            <v>1715.73</v>
          </cell>
          <cell r="F8433">
            <v>1772.05</v>
          </cell>
        </row>
        <row r="8434">
          <cell r="B8434">
            <v>100370</v>
          </cell>
          <cell r="C8434" t="str">
            <v>FABRICAÇÃO E INSTALAÇÃO DE MEIA TESOURA DE MADEIRA NÃO APARELHADA, COM VÃO DE 6 M, PARA TELHA ONDULADA DE FIBROCIMENTO, ALUMÍNIO, PLÁSTICA OU TERMOACÚSTICA, INCLUSO IÇAMENTO. AF_07/2019</v>
          </cell>
          <cell r="D8434" t="str">
            <v>UN</v>
          </cell>
          <cell r="E8434">
            <v>1795.36</v>
          </cell>
          <cell r="F8434">
            <v>1851.68</v>
          </cell>
        </row>
        <row r="8435">
          <cell r="B8435">
            <v>100361</v>
          </cell>
          <cell r="C8435" t="str">
            <v>FABRICAÇÃO E INSTALAÇÃO DE MEIA TESOURA DE MADEIRA NÃO APARELHADA, COM VÃO DE 7 M, PARA TELHA CERÂMICA OU DE CONCRETO, INCLUSO IÇAMENTO. AF_07/2019</v>
          </cell>
          <cell r="D8435" t="str">
            <v>UN</v>
          </cell>
          <cell r="E8435">
            <v>2128.9299999999998</v>
          </cell>
          <cell r="F8435">
            <v>2205.21</v>
          </cell>
        </row>
        <row r="8436">
          <cell r="B8436">
            <v>100371</v>
          </cell>
          <cell r="C8436" t="str">
            <v>FABRICAÇÃO E INSTALAÇÃO DE MEIA TESOURA DE MADEIRA NÃO APARELHADA, COM VÃO DE 7 M, PARA TELHA ONDULADA DE FIBROCIMENTO, ALUMÍNIO, PLÁSTICA OU TERMOACÚSTICA, INCLUSO IÇAMENTO. AF_07/2019</v>
          </cell>
          <cell r="D8436" t="str">
            <v>UN</v>
          </cell>
          <cell r="E8436">
            <v>2027.69</v>
          </cell>
          <cell r="F8436">
            <v>2103.9699999999998</v>
          </cell>
        </row>
        <row r="8437">
          <cell r="B8437">
            <v>100362</v>
          </cell>
          <cell r="C8437" t="str">
            <v>FABRICAÇÃO E INSTALAÇÃO DE MEIA TESOURA DE MADEIRA NÃO APARELHADA, COM VÃO DE 8 M, PARA TELHA CERÂMICA OU DE CONCRETO, INCLUSO IÇAMENTO. AF_07/2019</v>
          </cell>
          <cell r="D8437" t="str">
            <v>UN</v>
          </cell>
          <cell r="E8437">
            <v>2833.23</v>
          </cell>
          <cell r="F8437">
            <v>2914.67</v>
          </cell>
        </row>
        <row r="8438">
          <cell r="B8438">
            <v>100372</v>
          </cell>
          <cell r="C8438" t="str">
            <v>FABRICAÇÃO E INSTALAÇÃO DE MEIA TESOURA DE MADEIRA NÃO APARELHADA, COM VÃO DE 8 M, PARA TELHA ONDULADA DE FIBROCIMENTO, ALUMÍNIO, PLÁSTICA OU TERMOACÚSTICA, INCLUSO IÇAMENTO. AF_07/2019</v>
          </cell>
          <cell r="D8438" t="str">
            <v>UN</v>
          </cell>
          <cell r="E8438">
            <v>2659.78</v>
          </cell>
          <cell r="F8438">
            <v>2741.22</v>
          </cell>
        </row>
        <row r="8439">
          <cell r="B8439">
            <v>100363</v>
          </cell>
          <cell r="C8439" t="str">
            <v>FABRICAÇÃO E INSTALAÇÃO DE MEIA TESOURA DE MADEIRA NÃO APARELHADA, COM VÃO DE 9 M, PARA TELHA CERÂMICA OU DE CONCRETO, INCLUSO IÇAMENTO. AF_07/2019</v>
          </cell>
          <cell r="D8439" t="str">
            <v>UN</v>
          </cell>
          <cell r="E8439">
            <v>2929.55</v>
          </cell>
          <cell r="F8439">
            <v>3010.99</v>
          </cell>
        </row>
        <row r="8440">
          <cell r="B8440">
            <v>100373</v>
          </cell>
          <cell r="C8440" t="str">
            <v>FABRICAÇÃO E INSTALAÇÃO DE MEIA TESOURA DE MADEIRA NÃO APARELHADA, COM VÃO DE 9 M, PARA TELHA ONDULADA DE FIBROCIMENTO, ALUMÍNIO, PLÁSTICA OU TERMOACÚSTICA, INCLUSO IÇAMENTO. AF_07/2019</v>
          </cell>
          <cell r="D8440" t="str">
            <v>UN</v>
          </cell>
          <cell r="E8440">
            <v>2756.12</v>
          </cell>
          <cell r="F8440">
            <v>2837.56</v>
          </cell>
        </row>
        <row r="8441">
          <cell r="B8441">
            <v>100381</v>
          </cell>
          <cell r="C8441" t="str">
            <v>FABRICAÇÃO E INSTALAÇÃO DE PONTALETES DE MADEIRA NÃO APARELHADA PARA TELHADOS COM ATÉ 2 ÁGUAS E COM TELHA CERÂMICA OU DE CONCRETO EM EDIFÍCIO INSTITUCIONAL TÉRREO, INCLUSO TRANSPORTE VERTICAL. AF_07/2019</v>
          </cell>
          <cell r="D8441" t="str">
            <v>M2</v>
          </cell>
          <cell r="E8441">
            <v>57.17</v>
          </cell>
          <cell r="F8441">
            <v>59.39</v>
          </cell>
        </row>
        <row r="8442">
          <cell r="B8442">
            <v>100380</v>
          </cell>
          <cell r="C8442" t="str">
            <v>FABRICAÇÃO E INSTALAÇÃO DE PONTALETES DE MADEIRA NÃO APARELHADA PARA TELHADOS COM ATÉ 2 ÁGUAS E COM TELHA CERÂMICA OU DE CONCRETO EM EDIFÍCIO RESIDENCIAL DE MÚLTIPLOS PAVIMENTOS, INCLUSO TRANSPORTE VERTICAL. AF_07/2019</v>
          </cell>
          <cell r="D8442" t="str">
            <v>M2</v>
          </cell>
          <cell r="E8442">
            <v>51.12</v>
          </cell>
          <cell r="F8442">
            <v>52.9</v>
          </cell>
        </row>
        <row r="8443">
          <cell r="B8443">
            <v>100379</v>
          </cell>
          <cell r="C8443" t="str">
            <v>FABRICAÇÃO E INSTALAÇÃO DE PONTALETES DE MADEIRA NÃO APARELHADA PARA TELHADOS COM ATÉ 2 ÁGUAS E COM TELHA CERÂMICA OU DE CONCRETO EM EDIFÍCIO RESIDENCIAL TÉRREO, INCLUSO TRANSPORTE VERTICAL. AF_07/2019</v>
          </cell>
          <cell r="D8443" t="str">
            <v>M2</v>
          </cell>
          <cell r="E8443">
            <v>38.78</v>
          </cell>
          <cell r="F8443">
            <v>39.9</v>
          </cell>
        </row>
        <row r="8444">
          <cell r="B8444">
            <v>100384</v>
          </cell>
          <cell r="C8444" t="str">
            <v>FABRICAÇÃO E INSTALAÇÃO DE PONTALETES DE MADEIRA NÃO APARELHADA PARA TELHADOS COM ATÉ 2 ÁGUAS E COM TELHA ONDULADA DE FIBROCIMENTO, ALUMÍNIO OU PLÁSTICA EM EDIFÍCIO INSTITUCIONAL TÉRREO, INCLUSO TRANSPORTE VERTICAL. AF_07/2019</v>
          </cell>
          <cell r="D8444" t="str">
            <v>M2</v>
          </cell>
          <cell r="E8444">
            <v>27.83</v>
          </cell>
          <cell r="F8444">
            <v>28.45</v>
          </cell>
        </row>
        <row r="8445">
          <cell r="B8445">
            <v>100383</v>
          </cell>
          <cell r="C8445" t="str">
            <v>FABRICAÇÃO E INSTALAÇÃO DE PONTALETES DE MADEIRA NÃO APARELHADA PARA TELHADOS COM ATÉ 2 ÁGUAS E COM TELHA ONDULADA DE FIBROCIMENTO, ALUMÍNIO OU PLÁSTICA EM EDIFÍCIO RESIDENCIAL DE MÚLTIPLOS PAVIMENTOS, INCLUSO TRANSPORTE VERTICAL. AF_07/2019</v>
          </cell>
          <cell r="D8445" t="str">
            <v>M2</v>
          </cell>
          <cell r="E8445">
            <v>26.57</v>
          </cell>
          <cell r="F8445">
            <v>27.06</v>
          </cell>
        </row>
        <row r="8446">
          <cell r="B8446">
            <v>100382</v>
          </cell>
          <cell r="C8446" t="str">
            <v>FABRICAÇÃO E INSTALAÇÃO DE PONTALETES DE MADEIRA NÃO APARELHADA PARA TELHADOS COM ATÉ 2 ÁGUAS E COM TELHA ONDULADA DE FIBROCIMENTO, ALUMÍNIO OU PLÁSTICA EM EDIFÍCIO RESIDENCIAL TÉRREO, INCLUSO TRANSPORTE VERTICAL. AF_07/2019</v>
          </cell>
          <cell r="D8446" t="str">
            <v>M2</v>
          </cell>
          <cell r="E8446">
            <v>24.53</v>
          </cell>
          <cell r="F8446">
            <v>24.95</v>
          </cell>
        </row>
        <row r="8447">
          <cell r="B8447">
            <v>100387</v>
          </cell>
          <cell r="C8447" t="str">
            <v>FABRICAÇÃO E INSTALAÇÃO DE PONTALETES DE MADEIRA NÃO APARELHADA PARA TELHADOS COM MAIS QUE 2 ÁGUAS E COM TELHA CERÂMICA OU DE CONCRETO EM EDIFÍCIO INSTITUCIONAL TÉRREO, INCLUSO TRANSPORTE VERTICAL. AF_07/2019</v>
          </cell>
          <cell r="D8447" t="str">
            <v>M2</v>
          </cell>
          <cell r="E8447">
            <v>55</v>
          </cell>
          <cell r="F8447">
            <v>56.61</v>
          </cell>
        </row>
        <row r="8448">
          <cell r="B8448">
            <v>100386</v>
          </cell>
          <cell r="C8448" t="str">
            <v>FABRICAÇÃO E INSTALAÇÃO DE PONTALETES DE MADEIRA NÃO APARELHADA PARA TELHADOS COM MAIS QUE 2 ÁGUAS E COM TELHA CERÂMICA OU DE CONCRETO EM EDIFÍCIO RESIDENCIAL DE MÚLTIPLOS PAVIMENTOS. AF_07/2019</v>
          </cell>
          <cell r="D8448" t="str">
            <v>M2</v>
          </cell>
          <cell r="E8448">
            <v>44.79</v>
          </cell>
          <cell r="F8448">
            <v>46.06</v>
          </cell>
        </row>
        <row r="8449">
          <cell r="B8449">
            <v>100385</v>
          </cell>
          <cell r="C8449" t="str">
            <v>FABRICAÇÃO E INSTALAÇÃO DE PONTALETES DE MADEIRA NÃO APARELHADA PARA TELHADOS COM MAIS QUE 2 ÁGUAS E COM TELHA CERÂMICA OU DE CONCRETO EM EDIFÍCIO RESIDENCIAL TÉRREO, INCLUSO TRANSPORTE VERTICAL. AF_07/2019</v>
          </cell>
          <cell r="D8449" t="str">
            <v>M2</v>
          </cell>
          <cell r="E8449">
            <v>34.94</v>
          </cell>
          <cell r="F8449">
            <v>35.76</v>
          </cell>
        </row>
        <row r="8450">
          <cell r="B8450">
            <v>100377</v>
          </cell>
          <cell r="C8450" t="str">
            <v>FABRICAÇÃO E INSTALAÇÃO DE TESOURA (INTEIRA OU MEIA) EM AÇO, VÃOS MAIORES OU IGUAIS A 3,0 M E MENORES OU IGUAL A 6,0 M, INCLUSO IÇAMENTO. AF_07/2019</v>
          </cell>
          <cell r="D8450" t="str">
            <v>KG</v>
          </cell>
          <cell r="E8450">
            <v>11.3</v>
          </cell>
          <cell r="F8450">
            <v>11.44</v>
          </cell>
        </row>
        <row r="8451">
          <cell r="B8451">
            <v>100378</v>
          </cell>
          <cell r="C8451" t="str">
            <v>FABRICAÇÃO E INSTALAÇÃO DE TESOURA (INTEIRA OU MEIA) EM AÇO, VÃOS MAIORES QUE 6,0 M E MENORES QUE 12,0 M, INCLUSO IÇAMENTO. AF_07/2019</v>
          </cell>
          <cell r="D8451" t="str">
            <v>KG</v>
          </cell>
          <cell r="E8451">
            <v>10.39</v>
          </cell>
          <cell r="F8451">
            <v>10.51</v>
          </cell>
        </row>
        <row r="8452">
          <cell r="B8452">
            <v>92596</v>
          </cell>
          <cell r="C8452" t="str">
            <v>FABRICAÇÃO E INSTALAÇÃO DE TESOURA INTEIRA EM AÇO, VÃO DE 10 M, PARA TELHA CERÂMICA OU DE CONCRETO, INCLUSO IÇAMENTO. AF_07/2019</v>
          </cell>
          <cell r="D8452" t="str">
            <v>UN</v>
          </cell>
          <cell r="E8452">
            <v>1819.54</v>
          </cell>
          <cell r="F8452">
            <v>1843.7</v>
          </cell>
        </row>
        <row r="8453">
          <cell r="B8453">
            <v>92616</v>
          </cell>
          <cell r="C8453" t="str">
            <v>FABRICAÇÃO E INSTALAÇÃO DE TESOURA INTEIRA EM AÇO, VÃO DE 10 M, PARA TELHA ONDULADA DE FIBROCIMENTO, METÁLICA, PLÁSTICA OU TERMOACÚSTICA, INCLUSO IÇAMENTO. AF_07/2019</v>
          </cell>
          <cell r="D8453" t="str">
            <v>UN</v>
          </cell>
          <cell r="E8453">
            <v>1731.48</v>
          </cell>
          <cell r="F8453">
            <v>1755.64</v>
          </cell>
        </row>
        <row r="8454">
          <cell r="B8454">
            <v>92598</v>
          </cell>
          <cell r="C8454" t="str">
            <v>FABRICAÇÃO E INSTALAÇÃO DE TESOURA INTEIRA EM AÇO, VÃO DE 11 M, PARA TELHA CERÂMICA OU DE CONCRETO, INCLUSO IÇAMENTO. AF_07/2019</v>
          </cell>
          <cell r="D8454" t="str">
            <v>UN</v>
          </cell>
          <cell r="E8454">
            <v>1935.59</v>
          </cell>
          <cell r="F8454">
            <v>1959.75</v>
          </cell>
        </row>
        <row r="8455">
          <cell r="B8455">
            <v>92618</v>
          </cell>
          <cell r="C8455" t="str">
            <v>FABRICAÇÃO E INSTALAÇÃO DE TESOURA INTEIRA EM AÇO, VÃO DE 11 M, PARA TELHA ONDULADA DE FIBROCIMENTO, METÁLICA, PLÁSTICA OU TERMOACÚSTICA, INCLUSO IÇAMENTO. AF_07/2019</v>
          </cell>
          <cell r="D8455" t="str">
            <v>UN</v>
          </cell>
          <cell r="E8455">
            <v>1847.53</v>
          </cell>
          <cell r="F8455">
            <v>1871.69</v>
          </cell>
        </row>
        <row r="8456">
          <cell r="B8456">
            <v>92600</v>
          </cell>
          <cell r="C8456" t="str">
            <v>FABRICAÇÃO E INSTALAÇÃO DE TESOURA INTEIRA EM AÇO, VÃO DE 12 M, PARA TELHA CERÂMICA OU DE CONCRETO, INCLUSO IÇAMENTO. AF_07/2019</v>
          </cell>
          <cell r="D8456" t="str">
            <v>UN</v>
          </cell>
          <cell r="E8456">
            <v>2081</v>
          </cell>
          <cell r="F8456">
            <v>2105.16</v>
          </cell>
        </row>
        <row r="8457">
          <cell r="B8457">
            <v>92620</v>
          </cell>
          <cell r="C8457" t="str">
            <v>FABRICAÇÃO E INSTALAÇÃO DE TESOURA INTEIRA EM AÇO, VÃO DE 12 M, PARA TELHA ONDULADA DE FIBROCIMENTO, METÁLICA, PLÁSTICA OU TERMOACÚSTICA, INCLUSO IÇAMENTO. AF_07/2019</v>
          </cell>
          <cell r="D8457" t="str">
            <v>UN</v>
          </cell>
          <cell r="E8457">
            <v>1963.58</v>
          </cell>
          <cell r="F8457">
            <v>1987.74</v>
          </cell>
        </row>
        <row r="8458">
          <cell r="B8458">
            <v>92582</v>
          </cell>
          <cell r="C8458" t="str">
            <v>FABRICAÇÃO E INSTALAÇÃO DE TESOURA INTEIRA EM AÇO, VÃO DE 3 M, PARA TELHA CERÂMICA OU DE CONCRETO, INCLUSO IÇAMENTO. AF_07/2019</v>
          </cell>
          <cell r="D8458" t="str">
            <v>UN</v>
          </cell>
          <cell r="E8458">
            <v>680.48</v>
          </cell>
          <cell r="F8458">
            <v>690.78</v>
          </cell>
        </row>
        <row r="8459">
          <cell r="B8459">
            <v>92602</v>
          </cell>
          <cell r="C8459" t="str">
            <v>FABRICAÇÃO E INSTALAÇÃO DE TESOURA INTEIRA EM AÇO, VÃO DE 3 M, PARA TELHA ONDULADA DE FIBROCIMENTO, METÁLICA, PLÁSTICA OU TERMOACÚSTICA, INCLUSO IÇAMENTO. AF_07/2019</v>
          </cell>
          <cell r="D8459" t="str">
            <v>UN</v>
          </cell>
          <cell r="E8459">
            <v>680.48</v>
          </cell>
          <cell r="F8459">
            <v>690.78</v>
          </cell>
        </row>
        <row r="8460">
          <cell r="B8460">
            <v>92584</v>
          </cell>
          <cell r="C8460" t="str">
            <v>FABRICAÇÃO E INSTALAÇÃO DE TESOURA INTEIRA EM AÇO, VÃO DE 4 M, PARA TELHA CERÂMICA OU DE CONCRETO, INCLUSO IÇAMENTO. AF_07/2019</v>
          </cell>
          <cell r="D8460" t="str">
            <v>UN</v>
          </cell>
          <cell r="E8460">
            <v>796.54</v>
          </cell>
          <cell r="F8460">
            <v>806.84</v>
          </cell>
        </row>
        <row r="8461">
          <cell r="B8461">
            <v>92604</v>
          </cell>
          <cell r="C8461" t="str">
            <v>FABRICAÇÃO E INSTALAÇÃO DE TESOURA INTEIRA EM AÇO, VÃO DE 4 M, PARA TELHA ONDULADA DE FIBROCIMENTO, METÁLICA, PLÁSTICA OU TERMOACÚSTICA, INCLUSO IÇAMENTO. AF_07/2019</v>
          </cell>
          <cell r="D8461" t="str">
            <v>UN</v>
          </cell>
          <cell r="E8461">
            <v>767.18</v>
          </cell>
          <cell r="F8461">
            <v>777.48</v>
          </cell>
        </row>
        <row r="8462">
          <cell r="B8462">
            <v>92586</v>
          </cell>
          <cell r="C8462" t="str">
            <v>FABRICAÇÃO E INSTALAÇÃO DE TESOURA INTEIRA EM AÇO, VÃO DE 5 M, PARA TELHA CERÂMICA OU DE CONCRETO, INCLUSO IÇAMENTO. AF_07/2019</v>
          </cell>
          <cell r="D8462" t="str">
            <v>UN</v>
          </cell>
          <cell r="E8462">
            <v>912.59</v>
          </cell>
          <cell r="F8462">
            <v>922.89</v>
          </cell>
        </row>
        <row r="8463">
          <cell r="B8463">
            <v>92606</v>
          </cell>
          <cell r="C8463" t="str">
            <v>FABRICAÇÃO E INSTALAÇÃO DE TESOURA INTEIRA EM AÇO, VÃO DE 5 M, PARA TELHA ONDULADA DE FIBROCIMENTO, METÁLICA, PLÁSTICA OU TERMOACÚSTICA, INCLUSO IÇAMENTO. AF_07/2019</v>
          </cell>
          <cell r="D8463" t="str">
            <v>UN</v>
          </cell>
          <cell r="E8463">
            <v>883.24</v>
          </cell>
          <cell r="F8463">
            <v>893.54</v>
          </cell>
        </row>
        <row r="8464">
          <cell r="B8464">
            <v>92588</v>
          </cell>
          <cell r="C8464" t="str">
            <v>FABRICAÇÃO E INSTALAÇÃO DE TESOURA INTEIRA EM AÇO, VÃO DE 6 M, PARA TELHA CERÂMICA OU DE CONCRETO, INCLUSO IÇAMENTO. AF_07/2019</v>
          </cell>
          <cell r="D8464" t="str">
            <v>UN</v>
          </cell>
          <cell r="E8464">
            <v>1145.74</v>
          </cell>
          <cell r="F8464">
            <v>1160.55</v>
          </cell>
        </row>
        <row r="8465">
          <cell r="B8465">
            <v>92608</v>
          </cell>
          <cell r="C8465" t="str">
            <v>FABRICAÇÃO E INSTALAÇÃO DE TESOURA INTEIRA EM AÇO, VÃO DE 6 M, PARA TELHA ONDULADA DE FIBROCIMENTO, METÁLICA, PLÁSTICA OU TERMOACÚSTICA, INCLUSO IÇAMENTO. AF_07/2019</v>
          </cell>
          <cell r="D8465" t="str">
            <v>UN</v>
          </cell>
          <cell r="E8465">
            <v>1087.03</v>
          </cell>
          <cell r="F8465">
            <v>1101.8399999999999</v>
          </cell>
        </row>
        <row r="8466">
          <cell r="B8466">
            <v>92590</v>
          </cell>
          <cell r="C8466" t="str">
            <v>FABRICAÇÃO E INSTALAÇÃO DE TESOURA INTEIRA EM AÇO, VÃO DE 7 M, PARA TELHA CERÂMICA OU DE CONCRETO, INCLUSO IÇAMENTO. AF_07/2019</v>
          </cell>
          <cell r="D8466" t="str">
            <v>UN</v>
          </cell>
          <cell r="E8466">
            <v>1261.79</v>
          </cell>
          <cell r="F8466">
            <v>1276.5999999999999</v>
          </cell>
        </row>
        <row r="8467">
          <cell r="B8467">
            <v>92610</v>
          </cell>
          <cell r="C8467" t="str">
            <v>FABRICAÇÃO E INSTALAÇÃO DE TESOURA INTEIRA EM AÇO, VÃO DE 7 M, PARA TELHA ONDULADA DE FIBROCIMENTO, METÁLICA, PLÁSTICA OU TERMOACÚSTICA, INCLUSO IÇAMENTO. AF_07/2019</v>
          </cell>
          <cell r="D8467" t="str">
            <v>UN</v>
          </cell>
          <cell r="E8467">
            <v>1203.0899999999999</v>
          </cell>
          <cell r="F8467">
            <v>1217.9000000000001</v>
          </cell>
        </row>
        <row r="8468">
          <cell r="B8468">
            <v>92592</v>
          </cell>
          <cell r="C8468" t="str">
            <v>FABRICAÇÃO E INSTALAÇÃO DE TESOURA INTEIRA EM AÇO, VÃO DE 8 M, PARA TELHA CERÂMICA OU DE CONCRETO, INCLUSO IÇAMENTO. AF_07/2019</v>
          </cell>
          <cell r="D8468" t="str">
            <v>UN</v>
          </cell>
          <cell r="E8468">
            <v>1414.19</v>
          </cell>
          <cell r="F8468">
            <v>1432.03</v>
          </cell>
        </row>
        <row r="8469">
          <cell r="B8469">
            <v>92612</v>
          </cell>
          <cell r="C8469" t="str">
            <v>FABRICAÇÃO E INSTALAÇÃO DE TESOURA INTEIRA EM AÇO, VÃO DE 8 M, PARA TELHA ONDULADA DE FIBROCIMENTO, METÁLICA, PLÁSTICA OU TERMOACÚSTICA, INCLUSO IÇAMENTO, INCLUSO IÇAMENTO. AF_07/2019</v>
          </cell>
          <cell r="D8469" t="str">
            <v>UN</v>
          </cell>
          <cell r="E8469">
            <v>1355.48</v>
          </cell>
          <cell r="F8469">
            <v>1373.32</v>
          </cell>
        </row>
        <row r="8470">
          <cell r="B8470">
            <v>92594</v>
          </cell>
          <cell r="C8470" t="str">
            <v>FABRICAÇÃO E INSTALAÇÃO DE TESOURA INTEIRA EM AÇO, VÃO DE 9 M, PARA TELHA CERÂMICA OU DE CONCRETO, INCLUSO IÇAMENTO. AF_07/2019</v>
          </cell>
          <cell r="D8470" t="str">
            <v>UN</v>
          </cell>
          <cell r="E8470">
            <v>1640.07</v>
          </cell>
          <cell r="F8470">
            <v>1659.36</v>
          </cell>
        </row>
        <row r="8471">
          <cell r="B8471">
            <v>92614</v>
          </cell>
          <cell r="C8471" t="str">
            <v>FABRICAÇÃO E INSTALAÇÃO DE TESOURA INTEIRA EM AÇO, VÃO DE 9 M, PARA TELHA ONDULADA DE FIBROCIMENTO, METÁLICA, PLÁSTICA OU TERMOACÚSTICA, INCLUSO IÇAMENTO. AF_07/2019</v>
          </cell>
          <cell r="D8471" t="str">
            <v>UN</v>
          </cell>
          <cell r="E8471">
            <v>1522.66</v>
          </cell>
          <cell r="F8471">
            <v>1541.95</v>
          </cell>
        </row>
        <row r="8472">
          <cell r="B8472">
            <v>92552</v>
          </cell>
          <cell r="C8472" t="str">
            <v>FABRICAÇÃO E INSTALAÇÃO DE TESOURA INTEIRA EM MADEIRA NÃO APARELHADA, VÃO DE 10 M, PARA TELHA CERÂMICA OU DE CONCRETO, INCLUSO IÇAMENTO. AF_07/2019</v>
          </cell>
          <cell r="D8472" t="str">
            <v>UN</v>
          </cell>
          <cell r="E8472">
            <v>2632.27</v>
          </cell>
          <cell r="F8472">
            <v>2712.04</v>
          </cell>
        </row>
        <row r="8473">
          <cell r="B8473">
            <v>92562</v>
          </cell>
          <cell r="C8473" t="str">
            <v>FABRICAÇÃO E INSTALAÇÃO DE TESOURA INTEIRA EM MADEIRA NÃO APARELHADA, VÃO DE 10 M, PARA TELHA ONDULADA DE FIBROCIMENTO, METÁLICA, PLÁSTICA OU TERMOACÚSTICA, INCLUSO IÇAMENTO. AF_07/2019</v>
          </cell>
          <cell r="D8473" t="str">
            <v>UN</v>
          </cell>
          <cell r="E8473">
            <v>2567.35</v>
          </cell>
          <cell r="F8473">
            <v>2647.12</v>
          </cell>
        </row>
        <row r="8474">
          <cell r="B8474">
            <v>92553</v>
          </cell>
          <cell r="C8474" t="str">
            <v>FABRICAÇÃO E INSTALAÇÃO DE TESOURA INTEIRA EM MADEIRA NÃO APARELHADA, VÃO DE 11 M, PARA TELHA CERÂMICA OU DE CONCRETO, INCLUSO IÇAMENTO. AF_07/2019</v>
          </cell>
          <cell r="D8474" t="str">
            <v>UN</v>
          </cell>
          <cell r="E8474">
            <v>3014.71</v>
          </cell>
          <cell r="F8474">
            <v>3114.43</v>
          </cell>
        </row>
        <row r="8475">
          <cell r="B8475">
            <v>92563</v>
          </cell>
          <cell r="C8475" t="str">
            <v>FABRICAÇÃO E INSTALAÇÃO DE TESOURA INTEIRA EM MADEIRA NÃO APARELHADA, VÃO DE 11 M, PARA TELHA ONDULADA DE FIBROCIMENTO, METÁLICA, PLÁSTICA OU TERMOACÚSTICA, INCLUSO IÇAMENTO. AF_07/2019</v>
          </cell>
          <cell r="D8475" t="str">
            <v>UN</v>
          </cell>
          <cell r="E8475">
            <v>2938.79</v>
          </cell>
          <cell r="F8475">
            <v>3038.51</v>
          </cell>
        </row>
        <row r="8476">
          <cell r="B8476">
            <v>92554</v>
          </cell>
          <cell r="C8476" t="str">
            <v>FABRICAÇÃO E INSTALAÇÃO DE TESOURA INTEIRA EM MADEIRA NÃO APARELHADA, VÃO DE 12 M, PARA TELHA CERÂMICA OU DE CONCRETO, INCLUSO IÇAMENTO. AF_07/2019</v>
          </cell>
          <cell r="D8476" t="str">
            <v>UN</v>
          </cell>
          <cell r="E8476">
            <v>3129.32</v>
          </cell>
          <cell r="F8476">
            <v>3229.04</v>
          </cell>
        </row>
        <row r="8477">
          <cell r="B8477">
            <v>92564</v>
          </cell>
          <cell r="C8477" t="str">
            <v>FABRICAÇÃO E INSTALAÇÃO DE TESOURA INTEIRA EM MADEIRA NÃO APARELHADA, VÃO DE 12 M, PARA TELHA ONDULADA DE FIBROCIMENTO, METÁLICA, PLÁSTICA OU TERMOACÚSTICA, INCLUSO IÇAMENTO. AF_07/2019</v>
          </cell>
          <cell r="D8477" t="str">
            <v>UN</v>
          </cell>
          <cell r="E8477">
            <v>3036.33</v>
          </cell>
          <cell r="F8477">
            <v>3136.05</v>
          </cell>
        </row>
        <row r="8478">
          <cell r="B8478">
            <v>92545</v>
          </cell>
          <cell r="C8478" t="str">
            <v>FABRICAÇÃO E INSTALAÇÃO DE TESOURA INTEIRA EM MADEIRA NÃO APARELHADA, VÃO DE 3 M, PARA TELHA CERÂMICA OU DE CONCRETO, INCLUSO IÇAMENTO. AF_07/2019</v>
          </cell>
          <cell r="D8478" t="str">
            <v>UN</v>
          </cell>
          <cell r="E8478">
            <v>1042.72</v>
          </cell>
          <cell r="F8478">
            <v>1073.77</v>
          </cell>
        </row>
        <row r="8479">
          <cell r="B8479">
            <v>92555</v>
          </cell>
          <cell r="C8479" t="str">
            <v>FABRICAÇÃO E INSTALAÇÃO DE TESOURA INTEIRA EM MADEIRA NÃO APARELHADA, VÃO DE 3 M, PARA TELHA ONDULADA DE FIBROCIMENTO, METÁLICA, PLÁSTICA OU TERMOACÚSTICA, INCLUSO IÇAMENTO. AF_07/2019</v>
          </cell>
          <cell r="D8479" t="str">
            <v>UN</v>
          </cell>
          <cell r="E8479">
            <v>1027.3399999999999</v>
          </cell>
          <cell r="F8479">
            <v>1058.3900000000001</v>
          </cell>
        </row>
        <row r="8480">
          <cell r="B8480">
            <v>92546</v>
          </cell>
          <cell r="C8480" t="str">
            <v>FABRICAÇÃO E INSTALAÇÃO DE TESOURA INTEIRA EM MADEIRA NÃO APARELHADA, VÃO DE 4 M, PARA TELHA CERÂMICA OU DE CONCRETO, INCLUSO IÇAMENTO. AF_07/2019</v>
          </cell>
          <cell r="D8480" t="str">
            <v>UN</v>
          </cell>
          <cell r="E8480">
            <v>1281.6400000000001</v>
          </cell>
          <cell r="F8480">
            <v>1322.67</v>
          </cell>
        </row>
        <row r="8481">
          <cell r="B8481">
            <v>92556</v>
          </cell>
          <cell r="C8481" t="str">
            <v>FABRICAÇÃO E INSTALAÇÃO DE TESOURA INTEIRA EM MADEIRA NÃO APARELHADA, VÃO DE 4 M, PARA TELHA ONDULADA DE FIBROCIMENTO, METÁLICA, PLÁSTICA OU TERMOACÚSTICA, INCLUSO IÇAMENTO. AF_07/2019</v>
          </cell>
          <cell r="D8481" t="str">
            <v>UN</v>
          </cell>
          <cell r="E8481">
            <v>1254.69</v>
          </cell>
          <cell r="F8481">
            <v>1295.72</v>
          </cell>
        </row>
        <row r="8482">
          <cell r="B8482">
            <v>92547</v>
          </cell>
          <cell r="C8482" t="str">
            <v>FABRICAÇÃO E INSTALAÇÃO DE TESOURA INTEIRA EM MADEIRA NÃO APARELHADA, VÃO DE 5 M, PARA TELHA CERÂMICA OU DE CONCRETO, INCLUSO IÇAMENTO. AF_07/2019</v>
          </cell>
          <cell r="D8482" t="str">
            <v>UN</v>
          </cell>
          <cell r="E8482">
            <v>1359.15</v>
          </cell>
          <cell r="F8482">
            <v>1400.18</v>
          </cell>
        </row>
        <row r="8483">
          <cell r="B8483">
            <v>92557</v>
          </cell>
          <cell r="C8483" t="str">
            <v>FABRICAÇÃO E INSTALAÇÃO DE TESOURA INTEIRA EM MADEIRA NÃO APARELHADA, VÃO DE 5 M, PARA TELHA ONDULADA DE FIBROCIMENTO, METÁLICA, PLÁSTICA OU TERMOACÚSTICA, INCLUSO IÇAMENTO. AF_07/2019</v>
          </cell>
          <cell r="D8483" t="str">
            <v>UN</v>
          </cell>
          <cell r="E8483">
            <v>1332.19</v>
          </cell>
          <cell r="F8483">
            <v>1373.22</v>
          </cell>
        </row>
        <row r="8484">
          <cell r="B8484">
            <v>92548</v>
          </cell>
          <cell r="C8484" t="str">
            <v>FABRICAÇÃO E INSTALAÇÃO DE TESOURA INTEIRA EM MADEIRA NÃO APARELHADA, VÃO DE 6 M, PARA TELHA CERÂMICA OU DE CONCRETO, INCLUSO IÇAMENTO. AF_07/2019</v>
          </cell>
          <cell r="D8484" t="str">
            <v>UN</v>
          </cell>
          <cell r="E8484">
            <v>1513.44</v>
          </cell>
          <cell r="F8484">
            <v>1559.79</v>
          </cell>
        </row>
        <row r="8485">
          <cell r="B8485">
            <v>92558</v>
          </cell>
          <cell r="C8485" t="str">
            <v>FABRICAÇÃO E INSTALAÇÃO DE TESOURA INTEIRA EM MADEIRA NÃO APARELHADA, VÃO DE 6 M, PARA TELHA ONDULADA DE FIBROCIMENTO, METÁLICA, PLÁSTICA OU TERMOACÚSTICA, INCLUSO IÇAMENTO. AF_07/2019</v>
          </cell>
          <cell r="D8485" t="str">
            <v>UN</v>
          </cell>
          <cell r="E8485">
            <v>1498.05</v>
          </cell>
          <cell r="F8485">
            <v>1544.4</v>
          </cell>
        </row>
        <row r="8486">
          <cell r="B8486">
            <v>92549</v>
          </cell>
          <cell r="C8486" t="str">
            <v>FABRICAÇÃO E INSTALAÇÃO DE TESOURA INTEIRA EM MADEIRA NÃO APARELHADA, VÃO DE 7 M, PARA TELHA CERÂMICA OU DE CONCRETO, INCLUSO IÇAMENTO. AF_07/2019</v>
          </cell>
          <cell r="D8486" t="str">
            <v>UN</v>
          </cell>
          <cell r="E8486">
            <v>1886.74</v>
          </cell>
          <cell r="F8486">
            <v>1953.05</v>
          </cell>
        </row>
        <row r="8487">
          <cell r="B8487">
            <v>92559</v>
          </cell>
          <cell r="C8487" t="str">
            <v>FABRICAÇÃO E INSTALAÇÃO DE TESOURA INTEIRA EM MADEIRA NÃO APARELHADA, VÃO DE 7 M, PARA TELHA ONDULADA DE FIBROCIMENTO, METÁLICA, PLÁSTICA OU TERMOACÚSTICA, INCLUSO IÇAMENTO. AF_07/2019</v>
          </cell>
          <cell r="D8487" t="str">
            <v>UN</v>
          </cell>
          <cell r="E8487">
            <v>1858.09</v>
          </cell>
          <cell r="F8487">
            <v>1924.4</v>
          </cell>
        </row>
        <row r="8488">
          <cell r="B8488">
            <v>92550</v>
          </cell>
          <cell r="C8488" t="str">
            <v>FABRICAÇÃO E INSTALAÇÃO DE TESOURA INTEIRA EM MADEIRA NÃO APARELHADA, VÃO DE 8 M, PARA TELHA CERÂMICA OU DE CONCRETO, INCLUSO IÇAMENTO. AF_07/2019</v>
          </cell>
          <cell r="D8488" t="str">
            <v>UN</v>
          </cell>
          <cell r="E8488">
            <v>2321.2399999999998</v>
          </cell>
          <cell r="F8488">
            <v>2392.71</v>
          </cell>
        </row>
        <row r="8489">
          <cell r="B8489">
            <v>92560</v>
          </cell>
          <cell r="C8489" t="str">
            <v>FABRICAÇÃO E INSTALAÇÃO DE TESOURA INTEIRA EM MADEIRA NÃO APARELHADA, VÃO DE 8 M, PARA TELHA ONDULADA DE FIBROCIMENTO, METÁLICA, PLÁSTICA OU TERMOACÚSTICA, INCLUSO IÇAMENTO. AF_07/2019</v>
          </cell>
          <cell r="D8489" t="str">
            <v>UN</v>
          </cell>
          <cell r="E8489">
            <v>2282.2199999999998</v>
          </cell>
          <cell r="F8489">
            <v>2353.69</v>
          </cell>
        </row>
        <row r="8490">
          <cell r="B8490">
            <v>92551</v>
          </cell>
          <cell r="C8490" t="str">
            <v>FABRICAÇÃO E INSTALAÇÃO DE TESOURA INTEIRA EM MADEIRA NÃO APARELHADA, VÃO DE 9 M, PARA TELHA CERÂMICA OU DE CONCRETO, INCLUSO IÇAMENTO. AF_07/2019</v>
          </cell>
          <cell r="D8490" t="str">
            <v>UN</v>
          </cell>
          <cell r="E8490">
            <v>2421.13</v>
          </cell>
          <cell r="F8490">
            <v>2492.6</v>
          </cell>
        </row>
        <row r="8491">
          <cell r="B8491">
            <v>92561</v>
          </cell>
          <cell r="C8491" t="str">
            <v>FABRICAÇÃO E INSTALAÇÃO DE TESOURA INTEIRA EM MADEIRA NÃO APARELHADA, VÃO DE 9 M, PARA TELHA ONDULADA DE FIBROCIMENTO, METÁLICA, PLÁSTICA OU TERMOACÚSTICA, INCLUSO IÇAMENTO. AF_07/2019</v>
          </cell>
          <cell r="D8491" t="str">
            <v>UN</v>
          </cell>
          <cell r="E8491">
            <v>2383.16</v>
          </cell>
          <cell r="F8491">
            <v>2454.63</v>
          </cell>
        </row>
        <row r="8492">
          <cell r="B8492">
            <v>92262</v>
          </cell>
          <cell r="C8492" t="str">
            <v>INSTALAÇÃO DE TESOURA (INTEIRA OU MEIA), BIAPOIADA, EM MADEIRA NÃO APARELHADA, PARA VÃOS MAIORES OU IGUAIS A 10,0 M E MENORES QUE 12,0 M, INCLUSO IÇAMENTO. AF_07/2019</v>
          </cell>
          <cell r="D8492" t="str">
            <v>UN</v>
          </cell>
          <cell r="E8492">
            <v>702.25</v>
          </cell>
          <cell r="F8492">
            <v>732.12</v>
          </cell>
        </row>
        <row r="8493">
          <cell r="B8493">
            <v>92259</v>
          </cell>
          <cell r="C8493" t="str">
            <v>INSTALAÇÃO DE TESOURA (INTEIRA OU MEIA), BIAPOIADA, EM MADEIRA NÃO APARELHADA, PARA VÃOS MAIORES OU IGUAIS A 3,0 M E MENORES QUE 6,0 M, INCLUSO IÇAMENTO. AF_07/2019</v>
          </cell>
          <cell r="D8493" t="str">
            <v>UN</v>
          </cell>
          <cell r="E8493">
            <v>485.44</v>
          </cell>
          <cell r="F8493">
            <v>496.53</v>
          </cell>
        </row>
        <row r="8494">
          <cell r="B8494">
            <v>92260</v>
          </cell>
          <cell r="C8494" t="str">
            <v>INSTALAÇÃO DE TESOURA (INTEIRA OU MEIA), BIAPOIADA, EM MADEIRA NÃO APARELHADA, PARA VÃOS MAIORES OU IGUAIS A 6,0 M E MENORES QUE 8,0 M, INCLUSO IÇAMENTO. AF_07/2019</v>
          </cell>
          <cell r="D8494" t="str">
            <v>UN</v>
          </cell>
          <cell r="E8494">
            <v>546.85</v>
          </cell>
          <cell r="F8494">
            <v>563.26</v>
          </cell>
        </row>
        <row r="8495">
          <cell r="B8495">
            <v>92261</v>
          </cell>
          <cell r="C8495" t="str">
            <v>INSTALAÇÃO DE TESOURA (INTEIRA OU MEIA), BIAPOIADA, EM MADEIRA NÃO APARELHADA, PARA VÃOS MAIORES OU IGUAIS A 8,0 M E MENORES QUE 10,0 M, INCLUSO IÇAMENTO. AF_07/2019</v>
          </cell>
          <cell r="D8495" t="str">
            <v>UN</v>
          </cell>
          <cell r="E8495">
            <v>606.39</v>
          </cell>
          <cell r="F8495">
            <v>627.96</v>
          </cell>
        </row>
        <row r="8496">
          <cell r="B8496">
            <v>92258</v>
          </cell>
          <cell r="C8496" t="str">
            <v>INSTALAÇÃO DE TESOURA (INTEIRA OU MEIA), EM AÇO, PARA VÃOS MAIORES OU IGUAIS A 10,0 M E MENORES QUE 12,0 M, INCLUSO IÇAMENTO. AF_07/2019</v>
          </cell>
          <cell r="D8496" t="str">
            <v>UN</v>
          </cell>
          <cell r="E8496">
            <v>319.10000000000002</v>
          </cell>
          <cell r="F8496">
            <v>337.45</v>
          </cell>
        </row>
        <row r="8497">
          <cell r="B8497">
            <v>92255</v>
          </cell>
          <cell r="C8497" t="str">
            <v>INSTALAÇÃO DE TESOURA (INTEIRA OU MEIA), EM AÇO, PARA VÃOS MAIORES OU IGUAIS A 3,0 M E MENORES QUE 6,0 M, INCLUSO IÇAMENTO. AF_07/2019</v>
          </cell>
          <cell r="D8497" t="str">
            <v>UN</v>
          </cell>
          <cell r="E8497">
            <v>187.69</v>
          </cell>
          <cell r="F8497">
            <v>195.09</v>
          </cell>
        </row>
        <row r="8498">
          <cell r="B8498">
            <v>92256</v>
          </cell>
          <cell r="C8498" t="str">
            <v>INSTALAÇÃO DE TESOURA (INTEIRA OU MEIA), EM AÇO, PARA VÃOS MAIORES OU IGUAIS A 6,0 M E MENORES QUE 8,0 M, INCLUSO IÇAMENTO. AF_07/2019</v>
          </cell>
          <cell r="D8498" t="str">
            <v>UN</v>
          </cell>
          <cell r="E8498">
            <v>224.31</v>
          </cell>
          <cell r="F8498">
            <v>234.76</v>
          </cell>
        </row>
        <row r="8499">
          <cell r="B8499">
            <v>92257</v>
          </cell>
          <cell r="C8499" t="str">
            <v>INSTALAÇÃO DE TESOURA (INTEIRA OU MEIA), EM AÇO, PARA VÃOS MAIORES OU IGUAIS A 8,0 M E MENORES QUE 10,0 M, INCLUSO IÇAMENTO. AF_07/2019</v>
          </cell>
          <cell r="D8499" t="str">
            <v>UN</v>
          </cell>
          <cell r="E8499">
            <v>260.64999999999998</v>
          </cell>
          <cell r="F8499">
            <v>274.13</v>
          </cell>
        </row>
        <row r="8500">
          <cell r="B8500">
            <v>100393</v>
          </cell>
          <cell r="C8500" t="str">
            <v>RETIRADA E RECOLOCAÇÃO DE CAIBRO EM TELHADOS DE ATÉ 2 ÁGUAS COM TELHA CERÂMICA CAPA-CANAL, INCLUSO TRANSPORTE VERTICAL. AF_07/2019</v>
          </cell>
          <cell r="D8500" t="str">
            <v>M2</v>
          </cell>
          <cell r="E8500">
            <v>19.88</v>
          </cell>
          <cell r="F8500">
            <v>20.92</v>
          </cell>
        </row>
        <row r="8501">
          <cell r="B8501">
            <v>100389</v>
          </cell>
          <cell r="C8501" t="str">
            <v>RETIRADA E RECOLOCAÇÃO DE CAIBRO EM TELHADOS DE ATÉ 2 ÁGUAS COM TELHA CERÂMICA OU DE CONCRETO DE ENCAIXE, INCLUSO TRANSPORTE VERTICAL. AF_07/2019</v>
          </cell>
          <cell r="D8501" t="str">
            <v>M2</v>
          </cell>
          <cell r="E8501">
            <v>17.22</v>
          </cell>
          <cell r="F8501">
            <v>18.11</v>
          </cell>
        </row>
        <row r="8502">
          <cell r="B8502">
            <v>100395</v>
          </cell>
          <cell r="C8502" t="str">
            <v>RETIRADA E RECOLOCAÇÃO DE CAIBRO EM TELHADOS DE MAIS DE 2 ÁGUAS COM TELHA CERÂMICA CAPA-CANAL, INCLUSO TRANSPORTE VERTICAL. AF_07/2019</v>
          </cell>
          <cell r="D8502" t="str">
            <v>M2</v>
          </cell>
          <cell r="E8502">
            <v>23.52</v>
          </cell>
          <cell r="F8502">
            <v>24.88</v>
          </cell>
        </row>
        <row r="8503">
          <cell r="B8503">
            <v>100391</v>
          </cell>
          <cell r="C8503" t="str">
            <v>RETIRADA E RECOLOCAÇÃO DE CAIBRO EM TELHADOS DE MAIS DE 2 ÁGUAS COM TELHA CERÂMICA OU DE CONCRETO DE ENCAIXE, INCLUSO TRANSPORTE VERTICAL. AF_07/2019</v>
          </cell>
          <cell r="D8503" t="str">
            <v>M2</v>
          </cell>
          <cell r="E8503">
            <v>19.72</v>
          </cell>
          <cell r="F8503">
            <v>20.84</v>
          </cell>
        </row>
        <row r="8504">
          <cell r="B8504">
            <v>100392</v>
          </cell>
          <cell r="C8504" t="str">
            <v>RETIRADA E RECOLOCAÇÃO DE RIPA EM TELHADOS DE ATÉ 2 ÁGUAS COM TELHA CERÂMICA CAPA-CANAL, INCLUSO TRANSPORTE VERTICAL. AF_07/2019</v>
          </cell>
          <cell r="D8504" t="str">
            <v>M2</v>
          </cell>
          <cell r="E8504">
            <v>15.46</v>
          </cell>
          <cell r="F8504">
            <v>16.11</v>
          </cell>
        </row>
        <row r="8505">
          <cell r="B8505">
            <v>100388</v>
          </cell>
          <cell r="C8505" t="str">
            <v>RETIRADA E RECOLOCAÇÃO DE RIPA EM TELHADOS DE ATÉ 2 ÁGUAS COM TELHA CERÂMICA OU DE CONCRETO DE ENCAIXE, INCLUSO TRANSPORTE VERTICAL. AF_07/2019</v>
          </cell>
          <cell r="D8505" t="str">
            <v>M2</v>
          </cell>
          <cell r="E8505">
            <v>19.64</v>
          </cell>
          <cell r="F8505">
            <v>20.48</v>
          </cell>
        </row>
        <row r="8506">
          <cell r="B8506">
            <v>100394</v>
          </cell>
          <cell r="C8506" t="str">
            <v>RETIRADA E RECOLOCAÇÃO DE RIPA EM TELHADOS DE MAIS DE 2 ÁGUAS COM TELHA CERÂMICA CAPA-CANAL, INCLUSO TRANSPORTE VERTICAL. AF_07/2019</v>
          </cell>
          <cell r="D8506" t="str">
            <v>M2</v>
          </cell>
          <cell r="E8506">
            <v>18.32</v>
          </cell>
          <cell r="F8506">
            <v>19.2</v>
          </cell>
        </row>
        <row r="8507">
          <cell r="B8507">
            <v>100390</v>
          </cell>
          <cell r="C8507" t="str">
            <v>RETIRADA E RECOLOCAÇÃO DE RIPA EM TELHADOS DE MAIS DE 2 ÁGUAS COM TELHA CERÂMICA OU DE CONCRETO DE ENCAIXE, INCLUSO TRANSPORTE VERTICAL. AF_07/2019</v>
          </cell>
          <cell r="D8507" t="str">
            <v>M2</v>
          </cell>
          <cell r="E8507">
            <v>23.28</v>
          </cell>
          <cell r="F8507">
            <v>24.43</v>
          </cell>
        </row>
        <row r="8508">
          <cell r="B8508">
            <v>92575</v>
          </cell>
          <cell r="C8508" t="str">
            <v>TRAMA DE AÇO COMPOSTA POR RIPAS E CAIBROS PARA TELHADOS DE ATÉ 2 ÁGUAS PARA TELHA CERÂMICA CAPA-CANAL, INCLUSO TRANSPORTE VERTICAL. AF_07/2019</v>
          </cell>
          <cell r="D8508" t="str">
            <v>M2</v>
          </cell>
          <cell r="E8508">
            <v>62.76</v>
          </cell>
          <cell r="F8508">
            <v>63.16</v>
          </cell>
        </row>
        <row r="8509">
          <cell r="B8509">
            <v>92569</v>
          </cell>
          <cell r="C8509" t="str">
            <v>TRAMA DE AÇO COMPOSTA POR RIPAS E CAIBROS PARA TELHADOS DE ATÉ 2 ÁGUAS PARA TELHA DE ENCAIXE DE CERÂMICA OU DE CONCRETO, INCLUSO TRANSPORTE VERTICAL. AF_07/2019</v>
          </cell>
          <cell r="D8509" t="str">
            <v>M2</v>
          </cell>
          <cell r="E8509">
            <v>68.52</v>
          </cell>
          <cell r="F8509">
            <v>68.95</v>
          </cell>
        </row>
        <row r="8510">
          <cell r="B8510">
            <v>92578</v>
          </cell>
          <cell r="C8510" t="str">
            <v>TRAMA DE AÇO COMPOSTA POR RIPAS E CAIBROS PARA TELHADOS DE MAIS DE 2 ÁGUAS PARA TELHA CERÂMICA CAPA-CANAL, INCLUSO TRANSPORTE VERTICAL. AF_07/2019</v>
          </cell>
          <cell r="D8510" t="str">
            <v>M2</v>
          </cell>
          <cell r="E8510">
            <v>67.03</v>
          </cell>
          <cell r="F8510">
            <v>67.72</v>
          </cell>
        </row>
        <row r="8511">
          <cell r="B8511">
            <v>92572</v>
          </cell>
          <cell r="C8511" t="str">
            <v>TRAMA DE AÇO COMPOSTA POR RIPAS E CAIBROS PARA TELHADOS DE MAIS DE 2 ÁGUAS PARA TELHA DE ENCAIXE DE CERÂMICA OU DE CONCRETO, INCLUSO TRANSPORTE VERTICAL. AF_07/2019</v>
          </cell>
          <cell r="D8511" t="str">
            <v>M2</v>
          </cell>
          <cell r="E8511">
            <v>78.099999999999994</v>
          </cell>
          <cell r="F8511">
            <v>78.86</v>
          </cell>
        </row>
        <row r="8512">
          <cell r="B8512">
            <v>92576</v>
          </cell>
          <cell r="C8512" t="str">
            <v>TRAMA DE AÇO COMPOSTA POR RIPAS PARA TELHADOS DE ATÉ 2 ÁGUAS PARA TELHA CERÂMICA CAPA-CANAL, INCLUSO TRANSPORTE VERTICAL. AF_07/2019</v>
          </cell>
          <cell r="D8512" t="str">
            <v>M2</v>
          </cell>
          <cell r="E8512">
            <v>34.71</v>
          </cell>
          <cell r="F8512">
            <v>34.869999999999997</v>
          </cell>
        </row>
        <row r="8513">
          <cell r="B8513">
            <v>92570</v>
          </cell>
          <cell r="C8513" t="str">
            <v>TRAMA DE AÇO COMPOSTA POR RIPAS PARA TELHADOS DE ATÉ 2 ÁGUAS PARA TELHA DE ENCAIXE DE CERÂMICA OU DE CONCRETO, INCLUSO TRANSPORTE VERTICAL. AF_07/2019</v>
          </cell>
          <cell r="D8513" t="str">
            <v>M2</v>
          </cell>
          <cell r="E8513">
            <v>43.75</v>
          </cell>
          <cell r="F8513">
            <v>43.94</v>
          </cell>
        </row>
        <row r="8514">
          <cell r="B8514">
            <v>92579</v>
          </cell>
          <cell r="C8514" t="str">
            <v>TRAMA DE AÇO COMPOSTA POR RIPAS PARA TELHADOS DE MAIS DE 2 ÁGUAS PARA TELHA CERÂMICA CAPA-CANAL, INCLUSO TRANSPORTE VERTICAL. AF_07/2019</v>
          </cell>
          <cell r="D8514" t="str">
            <v>M2</v>
          </cell>
          <cell r="E8514">
            <v>37.15</v>
          </cell>
          <cell r="F8514">
            <v>37.51</v>
          </cell>
        </row>
        <row r="8515">
          <cell r="B8515">
            <v>92573</v>
          </cell>
          <cell r="C8515" t="str">
            <v>TRAMA DE AÇO COMPOSTA POR RIPAS PARA TELHADOS DE MAIS DE 2 ÁGUAS PARA TELHA DE ENCAIXE DE CERÂMICA OU DE CONCRETO, INCLUSO TRANSPORTE VERTICAL, INCLUSO TRANSPORTE VERTICAL. AF_07/2019</v>
          </cell>
          <cell r="D8515" t="str">
            <v>M2</v>
          </cell>
          <cell r="E8515">
            <v>46.83</v>
          </cell>
          <cell r="F8515">
            <v>47.27</v>
          </cell>
        </row>
        <row r="8516">
          <cell r="B8516">
            <v>92574</v>
          </cell>
          <cell r="C8516" t="str">
            <v>TRAMA DE AÇO COMPOSTA POR RIPAS, CAIBROS E TERÇAS PARA TELHADOS DE ATÉ 2 ÁGUAS PARA TELHA CERÂMICA CAPA-CANAL, INCLUSO TRANSPORTE VERTICAL. AF_07/2019</v>
          </cell>
          <cell r="D8516" t="str">
            <v>M2</v>
          </cell>
          <cell r="E8516">
            <v>124.23</v>
          </cell>
          <cell r="F8516">
            <v>125.25</v>
          </cell>
        </row>
        <row r="8517">
          <cell r="B8517">
            <v>92568</v>
          </cell>
          <cell r="C8517" t="str">
            <v>TRAMA DE AÇO COMPOSTA POR RIPAS, CAIBROS E TERÇAS PARA TELHADOS DE ATÉ 2 ÁGUAS PARA TELHA DE ENCAIXE DE CERÂMICA OU DE CONCRETO, INCLUSO TRANSPORTE VERTICAL. AF_07/2019</v>
          </cell>
          <cell r="D8517" t="str">
            <v>M2</v>
          </cell>
          <cell r="E8517">
            <v>122.27</v>
          </cell>
          <cell r="F8517">
            <v>123.22</v>
          </cell>
        </row>
        <row r="8518">
          <cell r="B8518">
            <v>92577</v>
          </cell>
          <cell r="C8518" t="str">
            <v>TRAMA DE AÇO COMPOSTA POR RIPAS, CAIBROS E TERÇAS PARA TELHADOS DE MAIS DE 2 ÁGUAS PARA TELHA CERÂMICA CAPA-CANAL, INCLUSO TRANSPORTE VERTICAL. AF_07/2019</v>
          </cell>
          <cell r="D8518" t="str">
            <v>M2</v>
          </cell>
          <cell r="E8518">
            <v>131.91</v>
          </cell>
          <cell r="F8518">
            <v>133.47</v>
          </cell>
        </row>
        <row r="8519">
          <cell r="B8519">
            <v>92571</v>
          </cell>
          <cell r="C8519" t="str">
            <v>TRAMA DE AÇO COMPOSTA POR RIPAS, CAIBROS E TERÇAS PARA TELHADOS DE MAIS DE 2 ÁGUAS PARA TELHA DE ENCAIXE DE CERÂMICA OU DE CONCRETO, INCLUSO TRANSPORTE VERTICAL. AF_07/2019</v>
          </cell>
          <cell r="D8519" t="str">
            <v>M2</v>
          </cell>
          <cell r="E8519">
            <v>129.54</v>
          </cell>
          <cell r="F8519">
            <v>131.01</v>
          </cell>
        </row>
        <row r="8520">
          <cell r="B8520">
            <v>92581</v>
          </cell>
          <cell r="C8520" t="str">
            <v>TRAMA DE AÇO COMPOSTA POR TERÇAS PARA TELHADOS DE ATÉ 2 ÁGUAS PARA TELHA ESTRUTURAL DE FIBROCIMENTO, INCLUSO TRANSPORTE VERTICAL. AF_07/2019</v>
          </cell>
          <cell r="D8520" t="str">
            <v>M2</v>
          </cell>
          <cell r="E8520">
            <v>48.08</v>
          </cell>
          <cell r="F8520">
            <v>48.6</v>
          </cell>
        </row>
        <row r="8521">
          <cell r="B8521">
            <v>104314</v>
          </cell>
          <cell r="C8521" t="str">
            <v>TRAMA DE AÇO COMPOSTA POR TERÇAS PARA TELHADOS DE ATÉ 2 ÁGUAS PARA TELHA ONDULADA DE FIBROCIMENTO, METÁLICA, PLÁSTICA OU TERMOACÚSTICA, INCLUSO TRANSPORTE VERTICAL (EM KG). AF_07/2019</v>
          </cell>
          <cell r="D8521" t="str">
            <v>KG</v>
          </cell>
          <cell r="E8521">
            <v>10.61</v>
          </cell>
          <cell r="F8521">
            <v>10.73</v>
          </cell>
        </row>
        <row r="8522">
          <cell r="B8522">
            <v>92580</v>
          </cell>
          <cell r="C8522" t="str">
            <v>TRAMA DE AÇO COMPOSTA POR TERÇAS PARA TELHADOS DE ATÉ 2 ÁGUAS PARA TELHA ONDULADA DE FIBROCIMENTO, METÁLICA, PLÁSTICA OU TERMOACÚSTICA, INCLUSO TRANSPORTE VERTICAL. AF_07/2019</v>
          </cell>
          <cell r="D8522" t="str">
            <v>M2</v>
          </cell>
          <cell r="E8522">
            <v>46.06</v>
          </cell>
          <cell r="F8522">
            <v>46.61</v>
          </cell>
        </row>
        <row r="8523">
          <cell r="B8523">
            <v>92541</v>
          </cell>
          <cell r="C8523" t="str">
            <v>TRAMA DE MADEIRA COMPOSTA POR RIPAS, CAIBROS E TERÇAS PARA TELHADOS DE ATÉ 2 ÁGUAS PARA TELHA CERÂMICA CAPA-CANAL, INCLUSO TRANSPORTE VERTICAL. AF_07/2019</v>
          </cell>
          <cell r="D8523" t="str">
            <v>M2</v>
          </cell>
          <cell r="E8523">
            <v>87.31</v>
          </cell>
          <cell r="F8523">
            <v>89.09</v>
          </cell>
        </row>
        <row r="8524">
          <cell r="B8524">
            <v>92539</v>
          </cell>
          <cell r="C8524" t="str">
            <v>TRAMA DE MADEIRA COMPOSTA POR RIPAS, CAIBROS E TERÇAS PARA TELHADOS DE ATÉ 2 ÁGUAS PARA TELHA DE ENCAIXE DE CERÂMICA OU DE CONCRETO, INCLUSO TRANSPORTE VERTICAL. AF_07/2019</v>
          </cell>
          <cell r="D8524" t="str">
            <v>M2</v>
          </cell>
          <cell r="E8524">
            <v>80.760000000000005</v>
          </cell>
          <cell r="F8524">
            <v>82.48</v>
          </cell>
        </row>
        <row r="8525">
          <cell r="B8525">
            <v>92542</v>
          </cell>
          <cell r="C8525" t="str">
            <v>TRAMA DE MADEIRA COMPOSTA POR RIPAS, CAIBROS E TERÇAS PARA TELHADOS DE MAIS QUE 2 ÁGUAS PARA TELHA CERÂMICA CAPA-CANAL, INCLUSO TRANSPORTE VERTICAL. AF_07/2019</v>
          </cell>
          <cell r="D8525" t="str">
            <v>M2</v>
          </cell>
          <cell r="E8525">
            <v>105.6</v>
          </cell>
          <cell r="F8525">
            <v>108.19</v>
          </cell>
        </row>
        <row r="8526">
          <cell r="B8526">
            <v>92540</v>
          </cell>
          <cell r="C8526" t="str">
            <v>TRAMA DE MADEIRA COMPOSTA POR RIPAS, CAIBROS E TERÇAS PARA TELHADOS DE MAIS QUE 2 ÁGUAS PARA TELHA DE ENCAIXE DE CERÂMICA OU DE CONCRETO, INCLUSO TRANSPORTE VERTICAL. AF_07/2019</v>
          </cell>
          <cell r="D8526" t="str">
            <v>M2</v>
          </cell>
          <cell r="E8526">
            <v>90</v>
          </cell>
          <cell r="F8526">
            <v>92.49</v>
          </cell>
        </row>
        <row r="8527">
          <cell r="B8527">
            <v>92544</v>
          </cell>
          <cell r="C8527" t="str">
            <v>TRAMA DE MADEIRA COMPOSTA POR TERÇAS PARA TELHADOS DE ATÉ 2 ÁGUAS PARA TELHA ESTRUTURAL DE FIBROCIMENTO, INCLUSO TRANSPORTE VERTICAL. AF_07/2019</v>
          </cell>
          <cell r="D8527" t="str">
            <v>M2</v>
          </cell>
          <cell r="E8527">
            <v>19.649999999999999</v>
          </cell>
          <cell r="F8527">
            <v>19.96</v>
          </cell>
        </row>
        <row r="8528">
          <cell r="B8528">
            <v>92543</v>
          </cell>
          <cell r="C8528" t="str">
            <v>TRAMA DE MADEIRA COMPOSTA POR TERÇAS PARA TELHADOS DE ATÉ 2 ÁGUAS PARA TELHA ONDULADA DE FIBROCIMENTO, METÁLICA, PLÁSTICA OU TERMOACÚSTICA, INCLUSO TRANSPORTE VERTICAL. AF_07/2019</v>
          </cell>
          <cell r="D8528" t="str">
            <v>M2</v>
          </cell>
          <cell r="E8528">
            <v>24.64</v>
          </cell>
          <cell r="F8528">
            <v>25.04</v>
          </cell>
        </row>
        <row r="8529">
          <cell r="B8529">
            <v>97725</v>
          </cell>
          <cell r="C8529" t="str">
            <v>FORNECIMENTO E MONTAGEM DE ESCADAS PRÉ-FABRICADAS, INCLUSO IÇAMENTO COM GUINDASTE. AF_03/2024</v>
          </cell>
          <cell r="D8529" t="str">
            <v>M3</v>
          </cell>
          <cell r="E8529">
            <v>0</v>
          </cell>
          <cell r="F8529">
            <v>0</v>
          </cell>
        </row>
        <row r="8530">
          <cell r="B8530">
            <v>97721</v>
          </cell>
          <cell r="C8530" t="str">
            <v>FORNECIMENTO E MONTAGEM DE LAJES ALVEOLARES PRÉ-FABRICADAS, INCLUSO IÇAMENTO COM GUINDASTE. AF_03/2024</v>
          </cell>
          <cell r="D8530" t="str">
            <v>M3</v>
          </cell>
          <cell r="E8530">
            <v>0</v>
          </cell>
          <cell r="F8530">
            <v>0</v>
          </cell>
        </row>
        <row r="8531">
          <cell r="B8531">
            <v>97722</v>
          </cell>
          <cell r="C8531" t="str">
            <v>FORNECIMENTO E MONTAGEM DE LAJES DUPLO T (PI) PRÉ-FABRICADAS, INCLUSO IÇAMENTO COM GUINDASTE. AF_03/2024</v>
          </cell>
          <cell r="D8531" t="str">
            <v>M3</v>
          </cell>
          <cell r="E8531">
            <v>0</v>
          </cell>
          <cell r="F8531">
            <v>0</v>
          </cell>
        </row>
        <row r="8532">
          <cell r="B8532">
            <v>97724</v>
          </cell>
          <cell r="C8532" t="str">
            <v>FORNECIMENTO E MONTAGEM DE PAINÉIS ESTRUTURAIS PRÉ-FABRICADOS, INCLUSO IÇAMENTO COM GUINDASTE. AF_03/2024</v>
          </cell>
          <cell r="D8532" t="str">
            <v>M3</v>
          </cell>
          <cell r="E8532">
            <v>0</v>
          </cell>
          <cell r="F8532">
            <v>0</v>
          </cell>
        </row>
        <row r="8533">
          <cell r="B8533">
            <v>97719</v>
          </cell>
          <cell r="C8533" t="str">
            <v>FORNECIMENTO E MONTAGEM DE PILARES PRÉ-FABRICADOS, INCLUSO IÇAMENTO COM GUINDASTE. AF_03/2024</v>
          </cell>
          <cell r="D8533" t="str">
            <v>M3</v>
          </cell>
          <cell r="E8533">
            <v>0</v>
          </cell>
          <cell r="F8533">
            <v>0</v>
          </cell>
        </row>
        <row r="8534">
          <cell r="B8534">
            <v>97723</v>
          </cell>
          <cell r="C8534" t="str">
            <v>FORNECIMENTO E MONTAGEM DE PRÉ-LAJE TRELIÇADA PRÉ-FABRICADAS, INCLUSO IÇAMENTO COM GUINDASTE. AF_03/2024</v>
          </cell>
          <cell r="D8534" t="str">
            <v>M3</v>
          </cell>
          <cell r="E8534">
            <v>0</v>
          </cell>
          <cell r="F8534">
            <v>0</v>
          </cell>
        </row>
        <row r="8535">
          <cell r="B8535">
            <v>104946</v>
          </cell>
          <cell r="C8535" t="str">
            <v>FORNECIMENTO E MONTAGEM DE TERÇAS PRÉ-FABRICADAS, INCLUSO IÇAMENTO COM GUINDASTE. AF_03/2024</v>
          </cell>
          <cell r="D8535" t="str">
            <v>M3</v>
          </cell>
          <cell r="E8535">
            <v>0</v>
          </cell>
          <cell r="F8535">
            <v>0</v>
          </cell>
        </row>
        <row r="8536">
          <cell r="B8536">
            <v>104944</v>
          </cell>
          <cell r="C8536" t="str">
            <v>FORNECIMENTO E MONTAGEM DE TESOURAS PRÉ-FABRICADAS, INCLUSO IÇAMENTO COM GUINDASTE. AF_03/2024</v>
          </cell>
          <cell r="D8536" t="str">
            <v>M3</v>
          </cell>
          <cell r="E8536">
            <v>0</v>
          </cell>
          <cell r="F8536">
            <v>0</v>
          </cell>
        </row>
        <row r="8537">
          <cell r="B8537">
            <v>104945</v>
          </cell>
          <cell r="C8537" t="str">
            <v>FORNECIMENTO E MONTAGEM DE VIGAS CALHA PRÉ-FABRICADAS, INCLUSO IÇAMENTO COM GUINDASTE. AF_03/2024</v>
          </cell>
          <cell r="D8537" t="str">
            <v>M3</v>
          </cell>
          <cell r="E8537">
            <v>0</v>
          </cell>
          <cell r="F8537">
            <v>0</v>
          </cell>
        </row>
        <row r="8538">
          <cell r="B8538">
            <v>97720</v>
          </cell>
          <cell r="C8538" t="str">
            <v>FORNECIMENTO E MONTAGEM DE VIGAS PRÉ-FABRICADAS, INCLUSO IÇAMENTO COM GUINDASTE. AF_03/2024</v>
          </cell>
          <cell r="D8538" t="str">
            <v>M3</v>
          </cell>
          <cell r="E8538">
            <v>0</v>
          </cell>
          <cell r="F8538">
            <v>0</v>
          </cell>
        </row>
        <row r="8539">
          <cell r="B8539">
            <v>97740</v>
          </cell>
          <cell r="C8539" t="str">
            <v>PEÇA CIRCULAR PRÉ-MOLDADA, VOLUME DE CONCRETO ACIMA DE 100 LITROS, TAXA DE AÇO APROXIMADA DE 30KG/M³. AF_03/2024</v>
          </cell>
          <cell r="D8539" t="str">
            <v>M3</v>
          </cell>
          <cell r="E8539">
            <v>1954.98</v>
          </cell>
          <cell r="F8539">
            <v>2014.55</v>
          </cell>
        </row>
        <row r="8540">
          <cell r="B8540">
            <v>97738</v>
          </cell>
          <cell r="C8540" t="str">
            <v>PEÇA CIRCULAR PRÉ-MOLDADA, VOLUME DE CONCRETO DE 10 A 30 LITROS, TAXA DE FIBRA DE POLIPROPILENO APROXIMADA DE 6 KG/M³. AF_03/2024_PS</v>
          </cell>
          <cell r="D8540" t="str">
            <v>M3</v>
          </cell>
          <cell r="E8540">
            <v>3679.95</v>
          </cell>
          <cell r="F8540">
            <v>3875.24</v>
          </cell>
        </row>
        <row r="8541">
          <cell r="B8541">
            <v>97739</v>
          </cell>
          <cell r="C8541" t="str">
            <v>PEÇA CIRCULAR PRÉ-MOLDADA, VOLUME DE CONCRETO DE 30 A 100 LITROS, TAXA DE AÇO APROXIMADA DE 30KG/M³. AF_03/2024</v>
          </cell>
          <cell r="D8541" t="str">
            <v>M3</v>
          </cell>
          <cell r="E8541">
            <v>2718.15</v>
          </cell>
          <cell r="F8541">
            <v>2846.13</v>
          </cell>
        </row>
        <row r="8542">
          <cell r="B8542">
            <v>97736</v>
          </cell>
          <cell r="C8542" t="str">
            <v>PEÇA RETANGULAR PRÉ-MOLDADA, VOLUME DE CONCRETO ACIMA DE 100 LITROS, TAXA DE AÇO APROXIMADA DE 30KG/M³. AF_03/2024</v>
          </cell>
          <cell r="D8542" t="str">
            <v>M3</v>
          </cell>
          <cell r="E8542">
            <v>1441.95</v>
          </cell>
          <cell r="F8542">
            <v>1487.19</v>
          </cell>
        </row>
        <row r="8543">
          <cell r="B8543">
            <v>97734</v>
          </cell>
          <cell r="C8543" t="str">
            <v>PEÇA RETANGULAR PRÉ-MOLDADA, VOLUME DE CONCRETO DE 10 A 30 LITROS, TAXA DE AÇO APROXIMADA DE 30KG/M³. AF_03/2024</v>
          </cell>
          <cell r="D8543" t="str">
            <v>M3</v>
          </cell>
          <cell r="E8543">
            <v>2831.68</v>
          </cell>
          <cell r="F8543">
            <v>2994.51</v>
          </cell>
        </row>
        <row r="8544">
          <cell r="B8544">
            <v>97735</v>
          </cell>
          <cell r="C8544" t="str">
            <v>PEÇA RETANGULAR PRÉ-MOLDADA, VOLUME DE CONCRETO DE 30 A 100 LITROS, TAXA DE AÇO APROXIMADA DE 30KG/M³. AF_03/2024</v>
          </cell>
          <cell r="D8544" t="str">
            <v>M3</v>
          </cell>
          <cell r="E8544">
            <v>2328.6999999999998</v>
          </cell>
          <cell r="F8544">
            <v>2450.15</v>
          </cell>
        </row>
        <row r="8545">
          <cell r="B8545">
            <v>97737</v>
          </cell>
          <cell r="C8545" t="str">
            <v>PEÇA RETANGULAR PRÉ-MOLDADA, VOLUME DE CONCRETO DE 30 A 70 LITROS, TAXA DE AÇO APROXIMADA DE 70KG/M³. AF_03/2024</v>
          </cell>
          <cell r="D8545" t="str">
            <v>M3</v>
          </cell>
          <cell r="E8545">
            <v>3070.16</v>
          </cell>
          <cell r="F8545">
            <v>3214.8</v>
          </cell>
        </row>
        <row r="8546">
          <cell r="B8546">
            <v>97733</v>
          </cell>
          <cell r="C8546" t="str">
            <v>PEÇA RETANGULAR PRÉ-MOLDADA, VOLUME DE CONCRETO DE ATÉ 10 LITROS, TAXA DE AÇO APROXIMADA DE 30KG/M³. AF_03/2024</v>
          </cell>
          <cell r="D8546" t="str">
            <v>M3</v>
          </cell>
          <cell r="E8546">
            <v>3221.14</v>
          </cell>
          <cell r="F8546">
            <v>3403.03</v>
          </cell>
        </row>
        <row r="8547">
          <cell r="B8547">
            <v>98616</v>
          </cell>
          <cell r="C8547" t="str">
            <v>CONTENÇÃO EM CORTINA COM ESTACAS ESPAÇADAS COM 30 CM DE DIÂMETRO E PROFUNDIDADE ATÉ 20 METROS. AF_02/2025</v>
          </cell>
          <cell r="D8547" t="str">
            <v>M2</v>
          </cell>
          <cell r="E8547">
            <v>255.44</v>
          </cell>
          <cell r="F8547">
            <v>258.33999999999997</v>
          </cell>
        </row>
        <row r="8548">
          <cell r="B8548">
            <v>98619</v>
          </cell>
          <cell r="C8548" t="str">
            <v>CONTENÇÃO EM CORTINA COM ESTACAS ESPAÇADAS COM 40 CM DE DIÂMETRO E PROFUNDIDADE ATÉ 20 METROS. AF_02/2025</v>
          </cell>
          <cell r="D8548" t="str">
            <v>M2</v>
          </cell>
          <cell r="E8548">
            <v>276.86</v>
          </cell>
          <cell r="F8548">
            <v>279.11</v>
          </cell>
        </row>
        <row r="8549">
          <cell r="B8549">
            <v>98622</v>
          </cell>
          <cell r="C8549" t="str">
            <v>CONTENÇÃO EM CORTINA COM ESTACAS ESPAÇADAS COM 50 CM DE DIÂMETRO E PROFUNDIDADE ATÉ 20 METROS. AF_02/2025</v>
          </cell>
          <cell r="D8549" t="str">
            <v>M2</v>
          </cell>
          <cell r="E8549">
            <v>434.59</v>
          </cell>
          <cell r="F8549">
            <v>438.39</v>
          </cell>
        </row>
        <row r="8550">
          <cell r="B8550">
            <v>98625</v>
          </cell>
          <cell r="C8550" t="str">
            <v>CONTENÇÃO EM CORTINA COM ESTACAS ESPAÇADAS COM 60 CM DE DIÂMETRO E PROFUNDIDADE ATÉ 20 METROS. AF_02/2025</v>
          </cell>
          <cell r="D8550" t="str">
            <v>M2</v>
          </cell>
          <cell r="E8550">
            <v>455.14</v>
          </cell>
          <cell r="F8550">
            <v>458.19</v>
          </cell>
        </row>
        <row r="8551">
          <cell r="B8551">
            <v>105918</v>
          </cell>
          <cell r="C8551" t="str">
            <v>CONTENÇÃO EM CORTINA COM ESTACAS SECANTES COM 40 CM DE DIÂMETRO E PROFUNDIDADE ATÉ 20 METROS. AF_02/2025</v>
          </cell>
          <cell r="D8551" t="str">
            <v>M2</v>
          </cell>
          <cell r="E8551">
            <v>0</v>
          </cell>
          <cell r="F8551">
            <v>0</v>
          </cell>
        </row>
        <row r="8552">
          <cell r="B8552">
            <v>98631</v>
          </cell>
          <cell r="C8552" t="str">
            <v>CONTENÇÃO EM CORTINA COM ESTACAS SECANTES COM 50 CM DE DIÂMETRO E PROFUNDIDADE ATÉ 20 METROS. AF_02/2025</v>
          </cell>
          <cell r="D8552" t="str">
            <v>M2</v>
          </cell>
          <cell r="E8552">
            <v>0</v>
          </cell>
          <cell r="F8552">
            <v>0</v>
          </cell>
        </row>
        <row r="8553">
          <cell r="B8553">
            <v>98637</v>
          </cell>
          <cell r="C8553" t="str">
            <v>CONTENÇÃO EM PAREDE DIAFRAGMA COM 30 CM DE ESPESSURA E PROFUNDIDADE ATÉ 25 METROS. AF_02/2025</v>
          </cell>
          <cell r="D8553" t="str">
            <v>M3</v>
          </cell>
          <cell r="E8553">
            <v>0</v>
          </cell>
          <cell r="F8553">
            <v>0</v>
          </cell>
        </row>
        <row r="8554">
          <cell r="B8554">
            <v>98641</v>
          </cell>
          <cell r="C8554" t="str">
            <v>CONTENÇÃO EM PAREDE DIAFRAGMA COM 40 CM DE ESPESSURA E PROFUNDIDADE ATÉ 25 METROS. AF_02/2025</v>
          </cell>
          <cell r="D8554" t="str">
            <v>M3</v>
          </cell>
          <cell r="E8554">
            <v>0</v>
          </cell>
          <cell r="F8554">
            <v>0</v>
          </cell>
        </row>
        <row r="8555">
          <cell r="B8555">
            <v>98645</v>
          </cell>
          <cell r="C8555" t="str">
            <v>CONTENÇÃO EM PAREDE DIAFRAGMA COM 50 CM DE ESPESSURA E PROFUNDIDADE ATÉ 25 METROS. AF_02/2025</v>
          </cell>
          <cell r="D8555" t="str">
            <v>M3</v>
          </cell>
          <cell r="E8555">
            <v>0</v>
          </cell>
          <cell r="F8555">
            <v>0</v>
          </cell>
        </row>
        <row r="8556">
          <cell r="B8556">
            <v>98649</v>
          </cell>
          <cell r="C8556" t="str">
            <v>CONTENÇÃO EM PAREDE DIAFRAGMA COM 60 CM DE ESPESSURA E PROFUNDIDADE ATÉ 25 METROS. AF_02/2025</v>
          </cell>
          <cell r="D8556" t="str">
            <v>M3</v>
          </cell>
          <cell r="E8556">
            <v>0</v>
          </cell>
          <cell r="F8556">
            <v>0</v>
          </cell>
        </row>
        <row r="8557">
          <cell r="B8557">
            <v>98653</v>
          </cell>
          <cell r="C8557" t="str">
            <v>CONTENÇÃO EM PAREDE DIAFRAGMA COM 80 CM DE ESPESSURA E PROFUNDIDADE ATÉ 25 METROS. AF_02/2025</v>
          </cell>
          <cell r="D8557" t="str">
            <v>M3</v>
          </cell>
          <cell r="E8557">
            <v>0</v>
          </cell>
          <cell r="F8557">
            <v>0</v>
          </cell>
        </row>
        <row r="8558">
          <cell r="B8558">
            <v>98657</v>
          </cell>
          <cell r="C8558" t="str">
            <v>EXECUÇÃO DE MURETA GUIA PARA CONTENÇÃO/FUNDAÇÃO, PARA LAMELAS ATÉ 0,80 M DE LARGURA. AF_02/2025</v>
          </cell>
          <cell r="D8558" t="str">
            <v>M</v>
          </cell>
          <cell r="E8558">
            <v>682.25</v>
          </cell>
          <cell r="F8558">
            <v>701.19</v>
          </cell>
        </row>
        <row r="8559">
          <cell r="B8559">
            <v>100344</v>
          </cell>
          <cell r="C8559" t="str">
            <v>ARMAÇÃO DE CORTINA DE CONTENÇÃO EM CONCRETO ARMADO, COM AÇO CA-50 DE 10 MM - MONTAGEM. AF_11/2024</v>
          </cell>
          <cell r="D8559" t="str">
            <v>KG</v>
          </cell>
          <cell r="E8559">
            <v>12.36</v>
          </cell>
          <cell r="F8559">
            <v>12.59</v>
          </cell>
        </row>
        <row r="8560">
          <cell r="B8560">
            <v>100345</v>
          </cell>
          <cell r="C8560" t="str">
            <v>ARMAÇÃO DE CORTINA DE CONTENÇÃO EM CONCRETO ARMADO, COM AÇO CA-50 DE 12,5 MM - MONTAGEM. AF_11/2024</v>
          </cell>
          <cell r="D8560" t="str">
            <v>KG</v>
          </cell>
          <cell r="E8560">
            <v>9.7200000000000006</v>
          </cell>
          <cell r="F8560">
            <v>9.83</v>
          </cell>
        </row>
        <row r="8561">
          <cell r="B8561">
            <v>100346</v>
          </cell>
          <cell r="C8561" t="str">
            <v>ARMAÇÃO DE CORTINA DE CONTENÇÃO EM CONCRETO ARMADO, COM AÇO CA-50 DE 16 MM - MONTAGEM. AF_11/2024</v>
          </cell>
          <cell r="D8561" t="str">
            <v>KG</v>
          </cell>
          <cell r="E8561">
            <v>9.33</v>
          </cell>
          <cell r="F8561">
            <v>9.41</v>
          </cell>
        </row>
        <row r="8562">
          <cell r="B8562">
            <v>100347</v>
          </cell>
          <cell r="C8562" t="str">
            <v>ARMAÇÃO DE CORTINA DE CONTENÇÃO EM CONCRETO ARMADO, COM AÇO CA-50 DE 20 MM - MONTAGEM. AF_11/2024</v>
          </cell>
          <cell r="D8562" t="str">
            <v>KG</v>
          </cell>
          <cell r="E8562">
            <v>10.56</v>
          </cell>
          <cell r="F8562">
            <v>10.62</v>
          </cell>
        </row>
        <row r="8563">
          <cell r="B8563">
            <v>100348</v>
          </cell>
          <cell r="C8563" t="str">
            <v>ARMAÇÃO DE CORTINA DE CONTENÇÃO EM CONCRETO ARMADO, COM AÇO CA-50 DE 25 MM - MONTAGEM. AF_11/2024</v>
          </cell>
          <cell r="D8563" t="str">
            <v>KG</v>
          </cell>
          <cell r="E8563">
            <v>10.39</v>
          </cell>
          <cell r="F8563">
            <v>10.45</v>
          </cell>
        </row>
        <row r="8564">
          <cell r="B8564">
            <v>100342</v>
          </cell>
          <cell r="C8564" t="str">
            <v>ARMAÇÃO DE CORTINA DE CONTENÇÃO EM CONCRETO ARMADO, COM AÇO CA-50 DE 6,3 MM - MONTAGEM. AF_11/2024</v>
          </cell>
          <cell r="D8564" t="str">
            <v>KG</v>
          </cell>
          <cell r="E8564">
            <v>16.62</v>
          </cell>
          <cell r="F8564">
            <v>17.2</v>
          </cell>
        </row>
        <row r="8565">
          <cell r="B8565">
            <v>100343</v>
          </cell>
          <cell r="C8565" t="str">
            <v>ARMAÇÃO DE CORTINA DE CONTENÇÃO EM CONCRETO ARMADO, COM AÇO CA-50 DE 8 MM - MONTAGEM. AF_11/2024</v>
          </cell>
          <cell r="D8565" t="str">
            <v>KG</v>
          </cell>
          <cell r="E8565">
            <v>14.85</v>
          </cell>
          <cell r="F8565">
            <v>15.26</v>
          </cell>
        </row>
        <row r="8566">
          <cell r="B8566">
            <v>100349</v>
          </cell>
          <cell r="C8566" t="str">
            <v>CONCRETAGEM DE CORTINA DE CONTENÇÃO, ATRAVÉS DE BOMBA - LANÇAMENTO, ADENSAMENTO E ACABAMENTO. AF_11/2024</v>
          </cell>
          <cell r="D8566" t="str">
            <v>M3</v>
          </cell>
          <cell r="E8566">
            <v>610.45000000000005</v>
          </cell>
          <cell r="F8566">
            <v>612.86</v>
          </cell>
        </row>
        <row r="8567">
          <cell r="B8567">
            <v>100336</v>
          </cell>
          <cell r="C8567" t="str">
            <v>CONTENÇÃO EM PERFIL PRANCHADO COM PAINEL TRELIÇADO DUPLA FACE DE CONCRETO PRÉ-FABRICADO, PERFIS ESPAÇADOS A 1,5 M PARA 1 SUBSOLO. AF_11/2024</v>
          </cell>
          <cell r="D8567" t="str">
            <v>M2</v>
          </cell>
          <cell r="E8567">
            <v>0</v>
          </cell>
          <cell r="F8567">
            <v>0</v>
          </cell>
        </row>
        <row r="8568">
          <cell r="B8568">
            <v>100337</v>
          </cell>
          <cell r="C8568" t="str">
            <v>CONTENÇÃO EM PERFIL PRANCHADO COM PAINEL TRELIÇADO DUPLA FACE DE CONCRETO PRÉ-FABRICADO, PERFIS ESPAÇADOS A 1,5 M PARA 2 OU MAIS SUBSOLOS. AF_11/2024</v>
          </cell>
          <cell r="D8568" t="str">
            <v>M2</v>
          </cell>
          <cell r="E8568">
            <v>0</v>
          </cell>
          <cell r="F8568">
            <v>0</v>
          </cell>
        </row>
        <row r="8569">
          <cell r="B8569">
            <v>100339</v>
          </cell>
          <cell r="C8569" t="str">
            <v>CONTENÇÃO EM PERFIL PRANCHADO COM PAINEL TRELIÇADO DUPLA FACE DE CONCRETO PRÉ-FABRICADO, PERFIS ESPAÇADOS A 2 M PARA 1 SUBSOLO. AF_11/2024</v>
          </cell>
          <cell r="D8569" t="str">
            <v>M2</v>
          </cell>
          <cell r="E8569">
            <v>0</v>
          </cell>
          <cell r="F8569">
            <v>0</v>
          </cell>
        </row>
        <row r="8570">
          <cell r="B8570">
            <v>100340</v>
          </cell>
          <cell r="C8570" t="str">
            <v>CONTENÇÃO EM PERFIL PRANCHADO COM PAINEL TRELIÇADO DUPLA FACE DE CONCRETO PRÉ-FABRICADO, PERFIS ESPAÇADOS A 2 M PARA 2 OU MAIS SUBSOLOS. AF_11/2024</v>
          </cell>
          <cell r="D8570" t="str">
            <v>M2</v>
          </cell>
          <cell r="E8570">
            <v>0</v>
          </cell>
          <cell r="F8570">
            <v>0</v>
          </cell>
        </row>
        <row r="8571">
          <cell r="B8571">
            <v>105805</v>
          </cell>
          <cell r="C8571" t="str">
            <v>CONTENÇÃO EM PERFIL PRANCHADO COM PRANCHÃO DE MADEIRA, PERFIS ESPAÇADOS A 1,5 M PARA 1 SUBSOLO. AF_11/2024</v>
          </cell>
          <cell r="D8571" t="str">
            <v>M2</v>
          </cell>
          <cell r="E8571">
            <v>0</v>
          </cell>
          <cell r="F8571">
            <v>0</v>
          </cell>
        </row>
        <row r="8572">
          <cell r="B8572">
            <v>105806</v>
          </cell>
          <cell r="C8572" t="str">
            <v>CONTENÇÃO EM PERFIL PRANCHADO COM PRANCHÃO DE MADEIRA, PERFIS ESPAÇADOS A 1,5 M PARA 2 OU MAIS SUBSOLOS. AF_11/2024</v>
          </cell>
          <cell r="D8572" t="str">
            <v>M2</v>
          </cell>
          <cell r="E8572">
            <v>0</v>
          </cell>
          <cell r="F8572">
            <v>0</v>
          </cell>
        </row>
        <row r="8573">
          <cell r="B8573">
            <v>105807</v>
          </cell>
          <cell r="C8573" t="str">
            <v>CONTENÇÃO EM PERFIL PRANCHADO COM PRANCHÃO DE MADEIRA, PERFIS ESPAÇADOS A 2 M PARA 1 SUBSOLO. AF_11/2024</v>
          </cell>
          <cell r="D8573" t="str">
            <v>M2</v>
          </cell>
          <cell r="E8573">
            <v>0</v>
          </cell>
          <cell r="F8573">
            <v>0</v>
          </cell>
        </row>
        <row r="8574">
          <cell r="B8574">
            <v>105808</v>
          </cell>
          <cell r="C8574" t="str">
            <v>CONTENÇÃO EM PERFIL PRANCHADO COM PRANCHÃO DE MADEIRA, PERFIS ESPAÇADOS A 2 M PARA 2 OU MAIS SUBSOLOS. AF_11/2024</v>
          </cell>
          <cell r="D8574" t="str">
            <v>M2</v>
          </cell>
          <cell r="E8574">
            <v>0</v>
          </cell>
          <cell r="F8574">
            <v>0</v>
          </cell>
        </row>
        <row r="8575">
          <cell r="B8575">
            <v>100341</v>
          </cell>
          <cell r="C8575" t="str">
            <v>FABRICAÇÃO, MONTAGEM E DESMONTAGEM DE FÔRMA PARA CORTINA DE CONTENÇÃO, EM CHAPA DE MADEIRA COMPENSADA PLASTIFICADA, E = 18 MM, 10 UTILIZAÇÕES. AF_11/2024</v>
          </cell>
          <cell r="D8575" t="str">
            <v>M2</v>
          </cell>
          <cell r="E8575">
            <v>39.46</v>
          </cell>
          <cell r="F8575">
            <v>41.1</v>
          </cell>
        </row>
        <row r="8576">
          <cell r="B8576">
            <v>100351</v>
          </cell>
          <cell r="C8576" t="str">
            <v>MURO DE ARRIMO COM BLOCOS DE CONCRETO ESTRUTURAL E PILARES INTERMEDIÁRIOS, COM ALTURA MAIOR QUE 1,6 M E MENOR OU IGUAL A 2,8 M (EXCETO FUNDAÇÃO). AF_11/2024</v>
          </cell>
          <cell r="D8576" t="str">
            <v>M2</v>
          </cell>
          <cell r="E8576">
            <v>0</v>
          </cell>
          <cell r="F8576">
            <v>0</v>
          </cell>
        </row>
        <row r="8577">
          <cell r="B8577">
            <v>100353</v>
          </cell>
          <cell r="C8577" t="str">
            <v>MURO DE ARRIMO COM BLOCOS DE CONCRETO ESTRUTURAL E PILARES INTERMEDIÁRIOS, COM ALTURA MAIOR QUE 2,8 M E MENOR OU IGUAL A 4,0 M (EXCETO FUNDAÇÃO). AF_11/2024</v>
          </cell>
          <cell r="D8577" t="str">
            <v>M2</v>
          </cell>
          <cell r="E8577">
            <v>0</v>
          </cell>
          <cell r="F8577">
            <v>0</v>
          </cell>
        </row>
        <row r="8578">
          <cell r="B8578">
            <v>100350</v>
          </cell>
          <cell r="C8578" t="str">
            <v>MURO DE ARRIMO COM BLOCOS DE CONCRETO ESTRUTURAL, ATÉ 1,6 M DE ALTURA (EXCETO FUNDAÇÃO). AF_11/2024</v>
          </cell>
          <cell r="D8578" t="str">
            <v>M2</v>
          </cell>
          <cell r="E8578">
            <v>0</v>
          </cell>
          <cell r="F8578">
            <v>0</v>
          </cell>
        </row>
        <row r="8579">
          <cell r="B8579">
            <v>105043</v>
          </cell>
          <cell r="C8579" t="str">
            <v>PILAR DE MADEIRA ROLIÇA, EUCALIPTO OU EQUIVALENTE DA REGIÃO, FIXADO COM PORTA PILAR METÁLICO, DIÂMETRO DE 12 A 15 CM, APOIO ARTICULADO, COMPRIMENTO DE 3 M. AF_03/2024</v>
          </cell>
          <cell r="D8579" t="str">
            <v>M</v>
          </cell>
          <cell r="E8579">
            <v>0</v>
          </cell>
          <cell r="F8579">
            <v>0</v>
          </cell>
        </row>
        <row r="8580">
          <cell r="B8580">
            <v>105047</v>
          </cell>
          <cell r="C8580" t="str">
            <v>PILAR DE MADEIRA ROLIÇA, EUCALIPTO OU EQUIVALENTE DA REGIÃO, FIXADO COM PORTA PILAR METÁLICO, DIÂMETRO DE 12 A 15 CM, APOIO ARTICULADO, COMPRIMENTO DE 6 M. AF_03/2024</v>
          </cell>
          <cell r="D8580" t="str">
            <v>M</v>
          </cell>
          <cell r="E8580">
            <v>0</v>
          </cell>
          <cell r="F8580">
            <v>0</v>
          </cell>
        </row>
        <row r="8581">
          <cell r="B8581">
            <v>105044</v>
          </cell>
          <cell r="C8581" t="str">
            <v>PILAR DE MADEIRA ROLIÇA, EUCALIPTO OU EQUIVALENTE DA REGIÃO, FIXADO COM PORTA PILAR METÁLICO, DIÂMETRO DE 12 A 15 CM, APOIO ENGASTADO, COMPRIMENTO DE 3 M. AF_03/2024</v>
          </cell>
          <cell r="D8581" t="str">
            <v>M</v>
          </cell>
          <cell r="E8581">
            <v>0</v>
          </cell>
          <cell r="F8581">
            <v>0</v>
          </cell>
        </row>
        <row r="8582">
          <cell r="B8582">
            <v>105094</v>
          </cell>
          <cell r="C8582" t="str">
            <v>PILAR DE MADEIRA ROLIÇA, EUCALIPTO OU EQUIVALENTE DA REGIÃO, FIXADO COM PORTA PILAR METÁLICO, DIÂMETRO DE 12 A 15 CM, APOIO ENGASTADO, COMPRIMENTO DE 6 M. AF_03/2024</v>
          </cell>
          <cell r="D8582" t="str">
            <v>M</v>
          </cell>
          <cell r="E8582">
            <v>0</v>
          </cell>
          <cell r="F8582">
            <v>0</v>
          </cell>
        </row>
        <row r="8583">
          <cell r="B8583">
            <v>105096</v>
          </cell>
          <cell r="C8583" t="str">
            <v>PILAR DE MADEIRA ROLIÇA, EUCALIPTO OU EQUIVALENTE DA REGIÃO, FIXADO COM PORTA PILAR METÁLICO, DIÂMETRO DE 16 A 20 CM, APOIO ARTICULADO, COMPRIMENTO DE 3 M. AF_03/2024</v>
          </cell>
          <cell r="D8583" t="str">
            <v>M</v>
          </cell>
          <cell r="E8583">
            <v>0</v>
          </cell>
          <cell r="F8583">
            <v>0</v>
          </cell>
        </row>
        <row r="8584">
          <cell r="B8584">
            <v>105048</v>
          </cell>
          <cell r="C8584" t="str">
            <v>PILAR DE MADEIRA ROLIÇA, EUCALIPTO OU EQUIVALENTE DA REGIÃO, FIXADO COM PORTA PILAR METÁLICO, DIÂMETRO DE 16 A 20 CM, APOIO ARTICULADO, COMPRIMENTO DE 6 M. AF_03/2024</v>
          </cell>
          <cell r="D8584" t="str">
            <v>M</v>
          </cell>
          <cell r="E8584">
            <v>0</v>
          </cell>
          <cell r="F8584">
            <v>0</v>
          </cell>
        </row>
        <row r="8585">
          <cell r="B8585">
            <v>105097</v>
          </cell>
          <cell r="C8585" t="str">
            <v>PILAR DE MADEIRA ROLIÇA, EUCALIPTO OU EQUIVALENTE DA REGIÃO, FIXADO COM PORTA PILAR METÁLICO, DIÂMETRO DE 16 A 20 CM, APOIO ENGASTADO, COMPRIMENTO DE 3 M. AF_03/2024</v>
          </cell>
          <cell r="D8585" t="str">
            <v>M</v>
          </cell>
          <cell r="E8585">
            <v>0</v>
          </cell>
          <cell r="F8585">
            <v>0</v>
          </cell>
        </row>
        <row r="8586">
          <cell r="B8586">
            <v>105049</v>
          </cell>
          <cell r="C8586" t="str">
            <v>PILAR DE MADEIRA ROLIÇA, EUCALIPTO OU EQUIVALENTE DA REGIÃO, FIXADO COM PORTA PILAR METÁLICO, DIÂMETRO DE 16 A 20 CM, APOIO ENGASTADO, COMPRIMENTO DE 6 M. AF_03/2024</v>
          </cell>
          <cell r="D8586" t="str">
            <v>M</v>
          </cell>
          <cell r="E8586">
            <v>0</v>
          </cell>
          <cell r="F8586">
            <v>0</v>
          </cell>
        </row>
        <row r="8587">
          <cell r="B8587">
            <v>105051</v>
          </cell>
          <cell r="C8587" t="str">
            <v>PILAR DE MADEIRA ROLIÇA, EUCALIPTO OU EQUIVALENTE DA REGIÃO, FIXADO COM PORTA PILAR METÁLICO, DIÂMETRO DE 21 A 29 CM, APOIO ARTICULADO, COMPRIMENTO DE 3 M. AF_03/2024</v>
          </cell>
          <cell r="D8587" t="str">
            <v>M</v>
          </cell>
          <cell r="E8587">
            <v>0</v>
          </cell>
          <cell r="F8587">
            <v>0</v>
          </cell>
        </row>
        <row r="8588">
          <cell r="B8588">
            <v>105054</v>
          </cell>
          <cell r="C8588" t="str">
            <v>PILAR DE MADEIRA ROLIÇA, EUCALIPTO OU EQUIVALENTE DA REGIÃO, FIXADO COM PORTA PILAR METÁLICO, DIÂMETRO DE 21 A 29 CM, APOIO ARTICULADO, COMPRIMENTO DE 6 M. AF_03/2024</v>
          </cell>
          <cell r="D8588" t="str">
            <v>M</v>
          </cell>
          <cell r="E8588">
            <v>0</v>
          </cell>
          <cell r="F8588">
            <v>0</v>
          </cell>
        </row>
        <row r="8589">
          <cell r="B8589">
            <v>105052</v>
          </cell>
          <cell r="C8589" t="str">
            <v>PILAR DE MADEIRA ROLIÇA, EUCALIPTO OU EQUIVALENTE DA REGIÃO, FIXADO COM PORTA PILAR METÁLICO, DIÂMETRO DE 21 A 29 CM, APOIO ENGASTADO, COMPRIMENTO DE 3 M. AF_03/2024</v>
          </cell>
          <cell r="D8589" t="str">
            <v>M</v>
          </cell>
          <cell r="E8589">
            <v>0</v>
          </cell>
          <cell r="F8589">
            <v>0</v>
          </cell>
        </row>
        <row r="8590">
          <cell r="B8590">
            <v>105055</v>
          </cell>
          <cell r="C8590" t="str">
            <v>PILAR DE MADEIRA ROLIÇA, EUCALIPTO OU EQUIVALENTE DA REGIÃO, FIXADO COM PORTA PILAR METÁLICO, DIÂMETRO DE 21 A 29 CM, APOIO ENGASTADO, COMPRIMENTO DE 6 M. AF_03/2024</v>
          </cell>
          <cell r="D8590" t="str">
            <v>M</v>
          </cell>
          <cell r="E8590">
            <v>0</v>
          </cell>
          <cell r="F8590">
            <v>0</v>
          </cell>
        </row>
        <row r="8591">
          <cell r="B8591">
            <v>105065</v>
          </cell>
          <cell r="C8591" t="str">
            <v>PILAR DE MADEIRA ROLIÇA, EUCALIPTO OU EQUIVALENTE DA REGIÃO, FIXADO COM PORTA PILAR METÁLICO, DIÂMETRO DE 30 A 34 CM, APOIO ARTICULADO, COMPRIMENTO DE 3 M. AF_03/2024</v>
          </cell>
          <cell r="D8591" t="str">
            <v>M</v>
          </cell>
          <cell r="E8591">
            <v>0</v>
          </cell>
          <cell r="F8591">
            <v>0</v>
          </cell>
        </row>
        <row r="8592">
          <cell r="B8592">
            <v>105059</v>
          </cell>
          <cell r="C8592" t="str">
            <v>PILAR DE MADEIRA ROLIÇA, EUCALIPTO OU EQUIVALENTE DA REGIÃO, FIXADO COM PORTA PILAR METÁLICO, DIÂMETRO DE 30 A 34 CM, APOIO ARTICULADO, COMPRIMENTO DE 6 M. AF_03/2024</v>
          </cell>
          <cell r="D8592" t="str">
            <v>M</v>
          </cell>
          <cell r="E8592">
            <v>0</v>
          </cell>
          <cell r="F8592">
            <v>0</v>
          </cell>
        </row>
        <row r="8593">
          <cell r="B8593">
            <v>105057</v>
          </cell>
          <cell r="C8593" t="str">
            <v>PILAR DE MADEIRA ROLIÇA, EUCALIPTO OU EQUIVALENTE DA REGIÃO, FIXADO COM PORTA PILAR METÁLICO, DIÂMETRO DE 30 A 34 CM, APOIO ENGASTADO, COMPRIMENTO DE 3 M. AF_03/2024</v>
          </cell>
          <cell r="D8593" t="str">
            <v>M</v>
          </cell>
          <cell r="E8593">
            <v>0</v>
          </cell>
          <cell r="F8593">
            <v>0</v>
          </cell>
        </row>
        <row r="8594">
          <cell r="B8594">
            <v>105060</v>
          </cell>
          <cell r="C8594" t="str">
            <v>PILAR DE MADEIRA ROLIÇA, EUCALIPTO OU EQUIVALENTE DA REGIÃO, FIXADO COM PORTA PILAR METÁLICO, DIÂMETRO DE 30 A 34 CM, APOIO ENGASTADO, COMPRIMENTO DE 6 M. AF_03/2024</v>
          </cell>
          <cell r="D8594" t="str">
            <v>M</v>
          </cell>
          <cell r="E8594">
            <v>0</v>
          </cell>
          <cell r="F8594">
            <v>0</v>
          </cell>
        </row>
        <row r="8595">
          <cell r="B8595">
            <v>105042</v>
          </cell>
          <cell r="C8595" t="str">
            <v>PILAR DE MADEIRA ROLIÇA, EUCALIPTO OU EQUIVALENTE DA REGIÃO, FIXADO COM VERGALHÃO, DIÂMETRO DE 12 A 15 CM, APOIO ARTICULADO, COMPRIMENTO DE 3 M. AF_03/2024</v>
          </cell>
          <cell r="D8595" t="str">
            <v>M</v>
          </cell>
          <cell r="E8595">
            <v>73.569999999999993</v>
          </cell>
          <cell r="F8595">
            <v>75.42</v>
          </cell>
        </row>
        <row r="8596">
          <cell r="B8596">
            <v>105046</v>
          </cell>
          <cell r="C8596" t="str">
            <v>PILAR DE MADEIRA ROLIÇA, EUCALIPTO OU EQUIVALENTE DA REGIÃO, FIXADO COM VERGALHÃO, DIÂMETRO DE 12 A 15 CM, APOIO ARTICULADO, COMPRIMENTO DE 6 M. AF_03/2024</v>
          </cell>
          <cell r="D8596" t="str">
            <v>M</v>
          </cell>
          <cell r="E8596">
            <v>63.9</v>
          </cell>
          <cell r="F8596">
            <v>65.040000000000006</v>
          </cell>
        </row>
        <row r="8597">
          <cell r="B8597">
            <v>105095</v>
          </cell>
          <cell r="C8597" t="str">
            <v>PILAR DE MADEIRA ROLIÇA, EUCALIPTO OU EQUIVALENTE DA REGIÃO, FIXADO COM VERGALHÃO, DIÂMETRO DE 16 A 20 CM, APOIO ARTICULADO, COMPRIMENTO DE 3 M. AF_03/2024</v>
          </cell>
          <cell r="D8597" t="str">
            <v>M</v>
          </cell>
          <cell r="E8597">
            <v>114.36</v>
          </cell>
          <cell r="F8597">
            <v>116.22</v>
          </cell>
        </row>
        <row r="8598">
          <cell r="B8598">
            <v>105098</v>
          </cell>
          <cell r="C8598" t="str">
            <v>PILAR DE MADEIRA ROLIÇA, EUCALIPTO OU EQUIVALENTE DA REGIÃO, FIXADO COM VERGALHÃO, DIÂMETRO DE 16 A 20 CM, APOIO ARTICULADO, COMPRIMENTO DE 6 M. AF_03/2024</v>
          </cell>
          <cell r="D8598" t="str">
            <v>M</v>
          </cell>
          <cell r="E8598">
            <v>104.72</v>
          </cell>
          <cell r="F8598">
            <v>105.88</v>
          </cell>
        </row>
        <row r="8599">
          <cell r="B8599">
            <v>105050</v>
          </cell>
          <cell r="C8599" t="str">
            <v>PILAR DE MADEIRA ROLIÇA, EUCALIPTO OU EQUIVALENTE DA REGIÃO, FIXADO COM VERGALHÃO, DIÂMETRO DE 21 A 29 CM, APOIO ARTICULADO, COMPRIMENTO DE 3 M. AF_03/2024</v>
          </cell>
          <cell r="D8599" t="str">
            <v>M</v>
          </cell>
          <cell r="E8599">
            <v>247.84</v>
          </cell>
          <cell r="F8599">
            <v>249.73</v>
          </cell>
        </row>
        <row r="8600">
          <cell r="B8600">
            <v>105053</v>
          </cell>
          <cell r="C8600" t="str">
            <v>PILAR DE MADEIRA ROLIÇA, EUCALIPTO OU EQUIVALENTE DA REGIÃO, FIXADO COM VERGALHÃO, DIÂMETRO DE 21 A 29 CM, APOIO ARTICULADO, COMPRIMENTO DE 6 M. AF_03/2024</v>
          </cell>
          <cell r="D8600" t="str">
            <v>M</v>
          </cell>
          <cell r="E8600">
            <v>238.32</v>
          </cell>
          <cell r="F8600">
            <v>239.5</v>
          </cell>
        </row>
        <row r="8601">
          <cell r="B8601">
            <v>105056</v>
          </cell>
          <cell r="C8601" t="str">
            <v>PILAR DE MADEIRA ROLIÇA, EUCALIPTO OU EQUIVALENTE DA REGIÃO, FIXADO COM VERGALHÃO, DIÂMETRO DE 30 A 34 CM, APOIO ARTICULADO, COMPRIMENTO DE 3 M. AF_03/2024</v>
          </cell>
          <cell r="D8601" t="str">
            <v>M</v>
          </cell>
          <cell r="E8601">
            <v>345.96</v>
          </cell>
          <cell r="F8601">
            <v>347.87</v>
          </cell>
        </row>
        <row r="8602">
          <cell r="B8602">
            <v>105058</v>
          </cell>
          <cell r="C8602" t="str">
            <v>PILAR DE MADEIRA ROLIÇA, EUCALIPTO OU EQUIVALENTE DA REGIÃO, FIXADO COM VERGALHÃO, DIÂMETRO DE 30 A 34 CM, APOIO ARTICULADO, COMPRIMENTO DE 6 M. AF_03/2024</v>
          </cell>
          <cell r="D8602" t="str">
            <v>M</v>
          </cell>
          <cell r="E8602">
            <v>337.08</v>
          </cell>
          <cell r="F8602">
            <v>338.35</v>
          </cell>
        </row>
        <row r="8603">
          <cell r="B8603">
            <v>105062</v>
          </cell>
          <cell r="C8603" t="str">
            <v>PILAR DE MADEIRA SERRADA, MAÇARANDUBA OU EQUIVALENTE DA REGIÃO, NÃO APARELHADO, FIXADO COM PORTA PILAR METÁLICO, SEÇÃO QUADRADA 10 X 10 CM, APOIO ARTICULADO, COMPRIMENTO DE 3 M. AF_03/2024</v>
          </cell>
          <cell r="D8603" t="str">
            <v>M</v>
          </cell>
          <cell r="E8603">
            <v>0</v>
          </cell>
          <cell r="F8603">
            <v>0</v>
          </cell>
        </row>
        <row r="8604">
          <cell r="B8604">
            <v>105066</v>
          </cell>
          <cell r="C8604" t="str">
            <v>PILAR DE MADEIRA SERRADA, MAÇARANDUBA OU EQUIVALENTE DA REGIÃO, NÃO APARELHADO, FIXADO COM PORTA PILAR METÁLICO, SEÇÃO QUADRADA 10 X 10 CM, APOIO ARTICULADO, COMPRIMENTO DE 6 M. AF_03/2024</v>
          </cell>
          <cell r="D8604" t="str">
            <v>M</v>
          </cell>
          <cell r="E8604">
            <v>0</v>
          </cell>
          <cell r="F8604">
            <v>0</v>
          </cell>
        </row>
        <row r="8605">
          <cell r="B8605">
            <v>105063</v>
          </cell>
          <cell r="C8605" t="str">
            <v>PILAR DE MADEIRA SERRADA, MAÇARANDUBA OU EQUIVALENTE DA REGIÃO, NÃO APARELHADO, FIXADO COM PORTA PILAR METÁLICO, SEÇÃO QUADRADA 10 X 10 CM, APOIO ENGASTADO, COMPRIMENTO DE 3 M. AF_03/2024</v>
          </cell>
          <cell r="D8605" t="str">
            <v>M</v>
          </cell>
          <cell r="E8605">
            <v>0</v>
          </cell>
          <cell r="F8605">
            <v>0</v>
          </cell>
        </row>
        <row r="8606">
          <cell r="B8606">
            <v>105067</v>
          </cell>
          <cell r="C8606" t="str">
            <v>PILAR DE MADEIRA SERRADA, MAÇARANDUBA OU EQUIVALENTE DA REGIÃO, NÃO APARELHADO, FIXADO COM PORTA PILAR METÁLICO, SEÇÃO QUADRADA 10 X 10 CM, APOIO ENGASTADO, COMPRIMENTO DE 6 M. AF_03/2024</v>
          </cell>
          <cell r="D8606" t="str">
            <v>M</v>
          </cell>
          <cell r="E8606">
            <v>0</v>
          </cell>
          <cell r="F8606">
            <v>0</v>
          </cell>
        </row>
        <row r="8607">
          <cell r="B8607">
            <v>105069</v>
          </cell>
          <cell r="C8607" t="str">
            <v>PILAR DE MADEIRA SERRADA, MAÇARANDUBA OU EQUIVALENTE DA REGIÃO, NÃO APARELHADO, FIXADO COM PORTA PILAR METÁLICO, SEÇÃO QUADRADA 15 X 15 CM, APOIO ARTICULADO, COMPRIMENTO DE 3 M. AF_03/2024</v>
          </cell>
          <cell r="D8607" t="str">
            <v>M</v>
          </cell>
          <cell r="E8607">
            <v>0</v>
          </cell>
          <cell r="F8607">
            <v>0</v>
          </cell>
        </row>
        <row r="8608">
          <cell r="B8608">
            <v>105072</v>
          </cell>
          <cell r="C8608" t="str">
            <v>PILAR DE MADEIRA SERRADA, MAÇARANDUBA OU EQUIVALENTE DA REGIÃO, NÃO APARELHADO, FIXADO COM PORTA PILAR METÁLICO, SEÇÃO QUADRADA 15 X 15 CM, APOIO ARTICULADO, COMPRIMENTO DE 6 M. AF_03/2024</v>
          </cell>
          <cell r="D8608" t="str">
            <v>M</v>
          </cell>
          <cell r="E8608">
            <v>0</v>
          </cell>
          <cell r="F8608">
            <v>0</v>
          </cell>
        </row>
        <row r="8609">
          <cell r="B8609">
            <v>105070</v>
          </cell>
          <cell r="C8609" t="str">
            <v>PILAR DE MADEIRA SERRADA, MAÇARANDUBA OU EQUIVALENTE DA REGIÃO, NÃO APARELHADO, FIXADO COM PORTA PILAR METÁLICO, SEÇÃO QUADRADA 15 X 15 CM, APOIO ENGASTADO, COMPRIMENTO DE 3 M. AF_03/2024</v>
          </cell>
          <cell r="D8609" t="str">
            <v>M</v>
          </cell>
          <cell r="E8609">
            <v>0</v>
          </cell>
          <cell r="F8609">
            <v>0</v>
          </cell>
        </row>
        <row r="8610">
          <cell r="B8610">
            <v>105073</v>
          </cell>
          <cell r="C8610" t="str">
            <v>PILAR DE MADEIRA SERRADA, MAÇARANDUBA OU EQUIVALENTE DA REGIÃO, NÃO APARELHADO, FIXADO COM PORTA PILAR METÁLICO, SEÇÃO QUADRADA 15 X 15 CM, APOIO ENGASTADO, COMPRIMENTO DE 6 M. AF_03/2024</v>
          </cell>
          <cell r="D8610" t="str">
            <v>M</v>
          </cell>
          <cell r="E8610">
            <v>0</v>
          </cell>
          <cell r="F8610">
            <v>0</v>
          </cell>
        </row>
        <row r="8611">
          <cell r="B8611">
            <v>105075</v>
          </cell>
          <cell r="C8611" t="str">
            <v>PILAR DE MADEIRA SERRADA, MAÇARANDUBA OU EQUIVALENTE DA REGIÃO, NÃO APARELHADO, FIXADO COM PORTA PILAR METÁLICO, SEÇÃO QUADRADA 20 X 20 CM, APOIO ARTICULADO, COMPRIMENTO DE 3 M. AF_03/2024</v>
          </cell>
          <cell r="D8611" t="str">
            <v>M</v>
          </cell>
          <cell r="E8611">
            <v>0</v>
          </cell>
          <cell r="F8611">
            <v>0</v>
          </cell>
        </row>
        <row r="8612">
          <cell r="B8612">
            <v>105078</v>
          </cell>
          <cell r="C8612" t="str">
            <v>PILAR DE MADEIRA SERRADA, MAÇARANDUBA OU EQUIVALENTE DA REGIÃO, NÃO APARELHADO, FIXADO COM PORTA PILAR METÁLICO, SEÇÃO QUADRADA 20 X 20 CM, APOIO ARTICULADO, COMPRIMENTO DE 6 M. AF_03/2024</v>
          </cell>
          <cell r="D8612" t="str">
            <v>M</v>
          </cell>
          <cell r="E8612">
            <v>0</v>
          </cell>
          <cell r="F8612">
            <v>0</v>
          </cell>
        </row>
        <row r="8613">
          <cell r="B8613">
            <v>105076</v>
          </cell>
          <cell r="C8613" t="str">
            <v>PILAR DE MADEIRA SERRADA, MAÇARANDUBA OU EQUIVALENTE DA REGIÃO, NÃO APARELHADO, FIXADO COM PORTA PILAR METÁLICO, SEÇÃO QUADRADA 20 X 20 CM, APOIO ENGASTADO, COMPRIMENTO DE 3 M. AF_03/2024</v>
          </cell>
          <cell r="D8613" t="str">
            <v>M</v>
          </cell>
          <cell r="E8613">
            <v>0</v>
          </cell>
          <cell r="F8613">
            <v>0</v>
          </cell>
        </row>
        <row r="8614">
          <cell r="B8614">
            <v>105079</v>
          </cell>
          <cell r="C8614" t="str">
            <v>PILAR DE MADEIRA SERRADA, MAÇARANDUBA OU EQUIVALENTE DA REGIÃO, NÃO APARELHADO, FIXADO COM PORTA PILAR METÁLICO, SEÇÃO QUADRADA 20 X 20 CM, APOIO ENGASTADO, COMPRIMENTO DE 6 M. AF_03/2024</v>
          </cell>
          <cell r="D8614" t="str">
            <v>M</v>
          </cell>
          <cell r="E8614">
            <v>0</v>
          </cell>
          <cell r="F8614">
            <v>0</v>
          </cell>
        </row>
        <row r="8615">
          <cell r="B8615">
            <v>105061</v>
          </cell>
          <cell r="C8615" t="str">
            <v>PILAR DE MADEIRA SERRADA, MAÇARANDUBA OU EQUIVALENTE DA REGIÃO, NÃO APARELHADO, FIXADO COM VERGALHÃO, SEÇÃO QUADRADA 10 X 10 CM, APOIO ARTICULADO, COMPRIMENTO DE 3 M. AF_03/2024</v>
          </cell>
          <cell r="D8615" t="str">
            <v>M</v>
          </cell>
          <cell r="E8615">
            <v>99.34</v>
          </cell>
          <cell r="F8615">
            <v>101.64</v>
          </cell>
        </row>
        <row r="8616">
          <cell r="B8616">
            <v>105064</v>
          </cell>
          <cell r="C8616" t="str">
            <v>PILAR DE MADEIRA SERRADA, MAÇARANDUBA OU EQUIVALENTE DA REGIÃO, NÃO APARELHADO, FIXADO COM VERGALHÃO, SEÇÃO QUADRADA 10 X 10 CM, APOIO ARTICULADO, COMPRIMENTO DE 6 M. AF_03/2024</v>
          </cell>
          <cell r="D8616" t="str">
            <v>M</v>
          </cell>
          <cell r="E8616">
            <v>87.04</v>
          </cell>
          <cell r="F8616">
            <v>88.41</v>
          </cell>
        </row>
        <row r="8617">
          <cell r="B8617">
            <v>105068</v>
          </cell>
          <cell r="C8617" t="str">
            <v>PILAR DE MADEIRA SERRADA, MAÇARANDUBA OU EQUIVALENTE DA REGIÃO, NÃO APARELHADO, FIXADO COM VERGALHÃO, SEÇÃO QUADRADA 15 X 15 CM, APOIO ARTICULADO, COMPRIMENTO DE 3 M. AF_03/2024</v>
          </cell>
          <cell r="D8617" t="str">
            <v>M</v>
          </cell>
          <cell r="E8617">
            <v>167.28</v>
          </cell>
          <cell r="F8617">
            <v>169.59</v>
          </cell>
        </row>
        <row r="8618">
          <cell r="B8618">
            <v>105071</v>
          </cell>
          <cell r="C8618" t="str">
            <v>PILAR DE MADEIRA SERRADA, MAÇARANDUBA OU EQUIVALENTE DA REGIÃO, NÃO APARELHADO, FIXADO COM VERGALHÃO, SEÇÃO QUADRADA 15 X 15 CM, APOIO ARTICULADO, COMPRIMENTO DE 6 M. AF_03/2024</v>
          </cell>
          <cell r="D8618" t="str">
            <v>M</v>
          </cell>
          <cell r="E8618">
            <v>155.01</v>
          </cell>
          <cell r="F8618">
            <v>156.37</v>
          </cell>
        </row>
        <row r="8619">
          <cell r="B8619">
            <v>105074</v>
          </cell>
          <cell r="C8619" t="str">
            <v>PILAR DE MADEIRA SERRADA, MAÇARANDUBA OU EQUIVALENTE DA REGIÃO, NÃO APARELHADO, FIXADO COM VERGALHÃO, SEÇÃO QUADRADA 20 X 20 CM, APOIO ARTICULADO, COMPRIMENTO DE 3 M. AF_03/2024</v>
          </cell>
          <cell r="D8619" t="str">
            <v>M</v>
          </cell>
          <cell r="E8619">
            <v>262.39</v>
          </cell>
          <cell r="F8619">
            <v>264.70999999999998</v>
          </cell>
        </row>
        <row r="8620">
          <cell r="B8620">
            <v>105077</v>
          </cell>
          <cell r="C8620" t="str">
            <v>PILAR DE MADEIRA SERRADA, MAÇARANDUBA OU EQUIVALENTE DA REGIÃO, NÃO APARELHADO, FIXADO COM VERGALHÃO, SEÇÃO QUADRADA 20 X 20 CM, APOIO ARTICULADO, COMPRIMENTO DE 6 M. AF_03/2024</v>
          </cell>
          <cell r="D8620" t="str">
            <v>M</v>
          </cell>
          <cell r="E8620">
            <v>250.17</v>
          </cell>
          <cell r="F8620">
            <v>251.56</v>
          </cell>
        </row>
        <row r="8621">
          <cell r="B8621">
            <v>105090</v>
          </cell>
          <cell r="C8621" t="str">
            <v>PISO DE MADEIRA, SOBRE VIGOTAS DE MADEIRA SEÇÃO 7,5 X 15 CM. AF_03/2024</v>
          </cell>
          <cell r="D8621" t="str">
            <v>M2</v>
          </cell>
          <cell r="E8621">
            <v>582.92999999999995</v>
          </cell>
          <cell r="F8621">
            <v>585.15</v>
          </cell>
        </row>
        <row r="8622">
          <cell r="B8622">
            <v>105099</v>
          </cell>
          <cell r="C8622" t="str">
            <v>VIGA DE MADEIRA ROLIÇA, EUCALIPTO OU EQUIVALENTE DA REGIÃO, DIÂMETRO DE 12 A 15 CM. AF_03/2024</v>
          </cell>
          <cell r="D8622" t="str">
            <v>M</v>
          </cell>
          <cell r="E8622">
            <v>90.64</v>
          </cell>
          <cell r="F8622">
            <v>93.2</v>
          </cell>
        </row>
        <row r="8623">
          <cell r="B8623">
            <v>105100</v>
          </cell>
          <cell r="C8623" t="str">
            <v>VIGA DE MADEIRA ROLIÇA, EUCALIPTO OU EQUIVALENTE DA REGIÃO, DIÂMETRO DE 16 A 20 CM. AF_03/2024</v>
          </cell>
          <cell r="D8623" t="str">
            <v>M</v>
          </cell>
          <cell r="E8623">
            <v>134</v>
          </cell>
          <cell r="F8623">
            <v>136.78</v>
          </cell>
        </row>
        <row r="8624">
          <cell r="B8624">
            <v>105101</v>
          </cell>
          <cell r="C8624" t="str">
            <v>VIGA DE MADEIRA ROLIÇA, EUCALIPTO OU EQUIVALENTE DA REGIÃO, DIÂMETRO DE 21 A 29 CM. AF_03/2024</v>
          </cell>
          <cell r="D8624" t="str">
            <v>M</v>
          </cell>
          <cell r="E8624">
            <v>272.83</v>
          </cell>
          <cell r="F8624">
            <v>276.08</v>
          </cell>
        </row>
        <row r="8625">
          <cell r="B8625">
            <v>105102</v>
          </cell>
          <cell r="C8625" t="str">
            <v>VIGA DE MADEIRA ROLIÇA, EUCALIPTO OU EQUIVALENTE DA REGIÃO, DIÂMETRO DE 30 A 34 CM. AF_03/2024</v>
          </cell>
          <cell r="D8625" t="str">
            <v>M</v>
          </cell>
          <cell r="E8625">
            <v>377.87</v>
          </cell>
          <cell r="F8625">
            <v>381.75</v>
          </cell>
        </row>
        <row r="8626">
          <cell r="B8626">
            <v>105080</v>
          </cell>
          <cell r="C8626" t="str">
            <v>VIGA DE MADEIRA SERRADA, MAÇARANDUBA OU EQUIVALENTE DA REGIÃO, APARELHADA, SEÇÃO RETANGULAR 6 X 12 CM. AF_03/2024</v>
          </cell>
          <cell r="D8626" t="str">
            <v>M</v>
          </cell>
          <cell r="E8626">
            <v>69.13</v>
          </cell>
          <cell r="F8626">
            <v>70.63</v>
          </cell>
        </row>
        <row r="8627">
          <cell r="B8627">
            <v>105081</v>
          </cell>
          <cell r="C8627" t="str">
            <v>VIGA DE MADEIRA SERRADA, MAÇARANDUBA OU EQUIVALENTE DA REGIÃO, APARELHADA, SEÇÃO RETANGULAR 6 X 16 CM. AF_03/2024</v>
          </cell>
          <cell r="D8627" t="str">
            <v>M</v>
          </cell>
          <cell r="E8627">
            <v>79.77</v>
          </cell>
          <cell r="F8627">
            <v>81.319999999999993</v>
          </cell>
        </row>
        <row r="8628">
          <cell r="B8628">
            <v>105091</v>
          </cell>
          <cell r="C8628" t="str">
            <v>VIGA DE MADEIRA SERRADA, MAÇARANDUBA OU EQUIVALENTE DA REGIÃO, APARELHADA, SEÇÃO RETANGULAR 7,5 X 23 CM. AF_03/2024</v>
          </cell>
          <cell r="D8628" t="str">
            <v>M</v>
          </cell>
          <cell r="E8628">
            <v>138.31</v>
          </cell>
          <cell r="F8628">
            <v>140.05000000000001</v>
          </cell>
        </row>
        <row r="8629">
          <cell r="B8629">
            <v>105089</v>
          </cell>
          <cell r="C8629" t="str">
            <v>VIGA DE MADEIRA SERRADA, MAÇARANDUBA OU EQUIVALENTE DA REGIÃO, APARELHADA, SEÇÃO RETANGULAR 8 X 30 CM. AF_03/2024</v>
          </cell>
          <cell r="D8629" t="str">
            <v>M</v>
          </cell>
          <cell r="E8629">
            <v>174.13</v>
          </cell>
          <cell r="F8629">
            <v>176.03</v>
          </cell>
        </row>
        <row r="8630">
          <cell r="B8630">
            <v>105082</v>
          </cell>
          <cell r="C8630" t="str">
            <v>VIGA DE MADEIRA SERRADA, MAÇARANDUBA OU EQUIVALENTE DA REGIÃO, NÃO APARELHADA, SEÇÃO RETANGULAR 6 X 12 CM. AF_03/2024</v>
          </cell>
          <cell r="D8630" t="str">
            <v>M</v>
          </cell>
          <cell r="E8630">
            <v>72.02</v>
          </cell>
          <cell r="F8630">
            <v>73.52</v>
          </cell>
        </row>
        <row r="8631">
          <cell r="B8631">
            <v>105083</v>
          </cell>
          <cell r="C8631" t="str">
            <v>VIGA DE MADEIRA SERRADA, MAÇARANDUBA OU EQUIVALENTE DA REGIÃO, NÃO APARELHADA, SEÇÃO RETANGULAR 6 X 16 CM. AF_03/2024</v>
          </cell>
          <cell r="D8631" t="str">
            <v>M</v>
          </cell>
          <cell r="E8631">
            <v>81.09</v>
          </cell>
          <cell r="F8631">
            <v>82.64</v>
          </cell>
        </row>
        <row r="8632">
          <cell r="B8632">
            <v>105084</v>
          </cell>
          <cell r="C8632" t="str">
            <v>VIGA DE MADEIRA SERRADA, MAÇARANDUBA OU EQUIVALENTE DA REGIÃO, NÃO APARELHADA, SEÇÃO RETANGULAR 6 X 20 CM. AF_03/2024</v>
          </cell>
          <cell r="D8632" t="str">
            <v>M</v>
          </cell>
          <cell r="E8632">
            <v>100.45</v>
          </cell>
          <cell r="F8632">
            <v>102.07</v>
          </cell>
        </row>
        <row r="8633">
          <cell r="B8633">
            <v>105086</v>
          </cell>
          <cell r="C8633" t="str">
            <v>VIGA DE MADEIRA SERRADA, MAÇARANDUBA OU EQUIVALENTE DA REGIÃO, NÃO APARELHADA, SEÇÃO RETANGULAR 6 X 25 CM. AF_03/2024</v>
          </cell>
          <cell r="D8633" t="str">
            <v>M</v>
          </cell>
          <cell r="E8633">
            <v>93.24</v>
          </cell>
          <cell r="F8633">
            <v>94.92</v>
          </cell>
        </row>
        <row r="8634">
          <cell r="B8634">
            <v>105087</v>
          </cell>
          <cell r="C8634" t="str">
            <v>VIGA DE MADEIRA SERRADA, MAÇARANDUBA OU EQUIVALENTE DA REGIÃO, NÃO APARELHADA, SEÇÃO RETANGULAR 6 X 30 CM. AF_03/2024</v>
          </cell>
          <cell r="D8634" t="str">
            <v>M</v>
          </cell>
          <cell r="E8634">
            <v>104.54</v>
          </cell>
          <cell r="F8634">
            <v>106.3</v>
          </cell>
        </row>
        <row r="8635">
          <cell r="B8635">
            <v>105088</v>
          </cell>
          <cell r="C8635" t="str">
            <v>VIGA DE MADEIRA SERRADA, MAÇARANDUBA OU EQUIVALENTE DA REGIÃO, NÃO APARELHADA, SEÇÃO RETANGULAR 6 X 40 CM. AF_03/2024</v>
          </cell>
          <cell r="D8635" t="str">
            <v>M</v>
          </cell>
          <cell r="E8635">
            <v>188.69</v>
          </cell>
          <cell r="F8635">
            <v>190.59</v>
          </cell>
        </row>
        <row r="8636">
          <cell r="B8636">
            <v>105092</v>
          </cell>
          <cell r="C8636" t="str">
            <v>VIGA DE MADEIRA SERRADA, MAÇARANDUBA OU EQUIVALENTE DA REGIÃO, NÃO APARELHADA, SEÇÃO RETANGULAR 7,5 X 23 CM. AF_03/2024</v>
          </cell>
          <cell r="D8636" t="str">
            <v>M</v>
          </cell>
          <cell r="E8636">
            <v>150.44</v>
          </cell>
          <cell r="F8636">
            <v>152.18</v>
          </cell>
        </row>
        <row r="8637">
          <cell r="B8637">
            <v>105085</v>
          </cell>
          <cell r="C8637" t="str">
            <v>VIGA DE MADEIRA SERRADA, MAÇARANDUBA OU EQUIVALENTE DA REGIÃO, NÃO APARELHADA, SEÇÃO RETANGULAR 8 X 16 CM. AF_03/2024</v>
          </cell>
          <cell r="D8637" t="str">
            <v>M</v>
          </cell>
          <cell r="E8637">
            <v>104.95</v>
          </cell>
          <cell r="F8637">
            <v>106.58</v>
          </cell>
        </row>
        <row r="8638">
          <cell r="B8638">
            <v>105093</v>
          </cell>
          <cell r="C8638" t="str">
            <v>VIGA DE MADEIRA SERRADA, MAÇARANDUBA OU EQUIVALENTE DA REGIÃO, NÃO APARELHADA, SEÇÃO RETANGULAR 8 X 30 CM. AF_03/2024</v>
          </cell>
          <cell r="D8638" t="str">
            <v>M</v>
          </cell>
          <cell r="E8638">
            <v>152.29</v>
          </cell>
          <cell r="F8638">
            <v>154.19</v>
          </cell>
        </row>
        <row r="8639">
          <cell r="B8639">
            <v>105041</v>
          </cell>
          <cell r="C8639" t="str">
            <v>VIGA DE MADEIRA SERRADA, PINUS OU EQUIVALENTE DA REGIÃO, SEÇÃO RETANGULAR 7,5 X 10 CM. AF_03/2024</v>
          </cell>
          <cell r="D8639" t="str">
            <v>M</v>
          </cell>
          <cell r="E8639">
            <v>60.95</v>
          </cell>
          <cell r="F8639">
            <v>62.46</v>
          </cell>
        </row>
        <row r="8640">
          <cell r="B8640">
            <v>105045</v>
          </cell>
          <cell r="C8640" t="str">
            <v>VIGA DE MADEIRA SERRADA, PINUS OU EQUIVALENTE DA REGIÃO, SEÇÃO RETANGULAR 7,5 X 15 CM. AF_03/2024</v>
          </cell>
          <cell r="D8640" t="str">
            <v>M</v>
          </cell>
          <cell r="E8640">
            <v>70.39</v>
          </cell>
          <cell r="F8640">
            <v>71.989999999999995</v>
          </cell>
        </row>
        <row r="8641">
          <cell r="B8641">
            <v>93961</v>
          </cell>
          <cell r="C8641" t="str">
            <v>EXECUÇÃO DE GRAMPO PARA SOLO GRAMPEADO COM COMPRIMENTO MAIOR QUE 10 M, DIÂMETRO DE 10 CM, PERFURAÇÃO COM EQUIPAMENTO MANUAL E ARMADURA COM DIÂMETRO DE 20 MM. AF_07/2024</v>
          </cell>
          <cell r="D8641" t="str">
            <v>M</v>
          </cell>
          <cell r="E8641">
            <v>235.9</v>
          </cell>
          <cell r="F8641">
            <v>250.67</v>
          </cell>
        </row>
        <row r="8642">
          <cell r="B8642">
            <v>93971</v>
          </cell>
          <cell r="C8642" t="str">
            <v>EXECUÇÃO DE GRAMPO PARA SOLO GRAMPEADO COM COMPRIMENTO MAIOR QUE 10 M, DIÂMETRO DE 7 CM, PERFURAÇÃO COM EQUIPAMENTO MANUAL E ARMADURA COM DIÂMETRO DE 20 MM. AF_07/2024</v>
          </cell>
          <cell r="D8642" t="str">
            <v>M</v>
          </cell>
          <cell r="E8642">
            <v>197.61</v>
          </cell>
          <cell r="F8642">
            <v>209.44</v>
          </cell>
        </row>
        <row r="8643">
          <cell r="B8643">
            <v>93959</v>
          </cell>
          <cell r="C8643" t="str">
            <v>EXECUÇÃO DE GRAMPO PARA SOLO GRAMPEADO COM COMPRIMENTO MAIOR QUE 6 M E MENOR OU IGUAL A 10 M, DIÂMETRO DE 10 CM, PERFURAÇÃO COM EQUIPAMENTO MANUAL E ARMADURA COM DIÂMETRO DE 20 MM. AF_07/2024</v>
          </cell>
          <cell r="D8643" t="str">
            <v>M</v>
          </cell>
          <cell r="E8643">
            <v>262.12</v>
          </cell>
          <cell r="F8643">
            <v>278.68</v>
          </cell>
        </row>
        <row r="8644">
          <cell r="B8644">
            <v>93969</v>
          </cell>
          <cell r="C8644" t="str">
            <v>EXECUÇÃO DE GRAMPO PARA SOLO GRAMPEADO COM COMPRIMENTO MAIOR QUE 6 M E MENOR OU IGUAL A 10 M, DIÂMETRO DE 7 CM, PERFURAÇÃO COM EQUIPAMENTO MANUAL E ARMADURA COM DIÂMETRO DE 20 MM. AF_07/2024</v>
          </cell>
          <cell r="D8644" t="str">
            <v>M</v>
          </cell>
          <cell r="E8644">
            <v>218.79</v>
          </cell>
          <cell r="F8644">
            <v>232.04</v>
          </cell>
        </row>
        <row r="8645">
          <cell r="B8645">
            <v>93957</v>
          </cell>
          <cell r="C8645" t="str">
            <v>EXECUÇÃO DE GRAMPO PARA SOLO GRAMPEADO COM COMPRIMENTO MENOR OU IGUAL A 6 M, DIÂMETRO DE 10 CM, PERFURAÇÃO COM EQUIPAMENTO MANUAL E ARMADURA COM DIÂMETRO DE 20 MM. AF_07/2024</v>
          </cell>
          <cell r="D8645" t="str">
            <v>M</v>
          </cell>
          <cell r="E8645">
            <v>324.57</v>
          </cell>
          <cell r="F8645">
            <v>345.42</v>
          </cell>
        </row>
        <row r="8646">
          <cell r="B8646">
            <v>93967</v>
          </cell>
          <cell r="C8646" t="str">
            <v>EXECUÇÃO DE GRAMPO PARA SOLO GRAMPEADO COM COMPRIMENTO MENOR OU IGUAL A 6 M, DIÂMETRO DE 7 CM, PERFURAÇÃO COM EQUIPAMENTO MANUAL E ARMADURA COM DIÂMETRO DE 20 MM. AF_07/2024</v>
          </cell>
          <cell r="D8646" t="str">
            <v>M</v>
          </cell>
          <cell r="E8646">
            <v>270.82</v>
          </cell>
          <cell r="F8646">
            <v>287.66000000000003</v>
          </cell>
        </row>
        <row r="8647">
          <cell r="B8647">
            <v>104878</v>
          </cell>
          <cell r="C8647" t="str">
            <v>EXECUÇÃO DE LONGARINA, PARA TIRANTES PERMANENTES, COM PERFIL METÁLICO, INCLUINDO CUNHA E SOLIDARIZAÇÃO. AF_11/2023</v>
          </cell>
          <cell r="D8647" t="str">
            <v>UN</v>
          </cell>
          <cell r="E8647">
            <v>2299.36</v>
          </cell>
          <cell r="F8647">
            <v>2307.66</v>
          </cell>
        </row>
        <row r="8648">
          <cell r="B8648">
            <v>104877</v>
          </cell>
          <cell r="C8648" t="str">
            <v>EXECUÇÃO DE LONGARINA, PARA TIRANTES PROVISÓRIOS, COM PERFIL METÁLICO, INCLUINDO CUNHA E SOLIDARIZAÇÃO. AF_11/2023</v>
          </cell>
          <cell r="D8648" t="str">
            <v>UN</v>
          </cell>
          <cell r="E8648">
            <v>596.96</v>
          </cell>
          <cell r="F8648">
            <v>605.26</v>
          </cell>
        </row>
        <row r="8649">
          <cell r="B8649">
            <v>104841</v>
          </cell>
          <cell r="C8649" t="str">
            <v>EXECUÇÃO DE PERFURAÇÃO PARA TIRANTE, COMPRIMENTO MAIOR OU IGUAL A 14 M E MENOR QUE 22 M, COM DIÂMETRO DE FURO DE 100 MM EXECUTADO COM HASTE E TUBOS DE REVESTIMENTO UTILIZANDO PERFURATRIZ SOBRE ESTEIRA. AF_11/2023</v>
          </cell>
          <cell r="D8649" t="str">
            <v>M</v>
          </cell>
          <cell r="E8649">
            <v>84.56</v>
          </cell>
          <cell r="F8649">
            <v>86.67</v>
          </cell>
        </row>
        <row r="8650">
          <cell r="B8650">
            <v>104849</v>
          </cell>
          <cell r="C8650" t="str">
            <v>EXECUÇÃO DE PERFURAÇÃO PARA TIRANTE, COMPRIMENTO MAIOR OU IGUAL A 14 M E MENOR QUE 22 M, COM DIÂMETRO DE FURO DE 100 MM EXECUTADO COM HASTE UTILIZANDO PERFURATRIZ MANUAL SOBRE BASE DE MONTAGEM. AF_11/2023</v>
          </cell>
          <cell r="D8650" t="str">
            <v>M</v>
          </cell>
          <cell r="E8650">
            <v>57.76</v>
          </cell>
          <cell r="F8650">
            <v>59.24</v>
          </cell>
        </row>
        <row r="8651">
          <cell r="B8651">
            <v>104887</v>
          </cell>
          <cell r="C8651" t="str">
            <v>EXECUÇÃO DE PERFURAÇÃO PARA TIRANTE, COMPRIMENTO MAIOR OU IGUAL A 14 M E MENOR QUE 22 M, COM DIÂMETRO DE FURO DE 100 MM EXECUTADO COM HASTE UTILIZANDO PERFURATRIZ SOBRE ESTEIRA. AF_11/2023</v>
          </cell>
          <cell r="D8651" t="str">
            <v>M</v>
          </cell>
          <cell r="E8651">
            <v>45.08</v>
          </cell>
          <cell r="F8651">
            <v>45.91</v>
          </cell>
        </row>
        <row r="8652">
          <cell r="B8652">
            <v>104844</v>
          </cell>
          <cell r="C8652" t="str">
            <v>EXECUÇÃO DE PERFURAÇÃO PARA TIRANTE, COMPRIMENTO MAIOR OU IGUAL A 14 M E MENOR QUE 22 M, COM DIÂMETRO DE FURO DE 150 MM EXECUTADO COM HASTE E TUBOS DE REVESTIMENTO UTILIZANDO PERFURATRIZ SOBRE ESTEIRA. AF_11/2023</v>
          </cell>
          <cell r="D8652" t="str">
            <v>M</v>
          </cell>
          <cell r="E8652">
            <v>93.32</v>
          </cell>
          <cell r="F8652">
            <v>95.68</v>
          </cell>
        </row>
        <row r="8653">
          <cell r="B8653">
            <v>104852</v>
          </cell>
          <cell r="C8653" t="str">
            <v>EXECUÇÃO DE PERFURAÇÃO PARA TIRANTE, COMPRIMENTO MAIOR OU IGUAL A 14 M E MENOR QUE 22 M, COM DIÂMETRO DE FURO DE 150 MM EXECUTADO COM HASTE UTILIZANDO PERFURATRIZ MANUAL SOBRE BASE DE MONTAGEM. AF_11/2023</v>
          </cell>
          <cell r="D8653" t="str">
            <v>M</v>
          </cell>
          <cell r="E8653">
            <v>63.56</v>
          </cell>
          <cell r="F8653">
            <v>65.25</v>
          </cell>
        </row>
        <row r="8654">
          <cell r="B8654">
            <v>104846</v>
          </cell>
          <cell r="C8654" t="str">
            <v>EXECUÇÃO DE PERFURAÇÃO PARA TIRANTE, COMPRIMENTO MAIOR OU IGUAL A 14 M E MENOR QUE 22 M, COM DIÂMETRO DE FURO DE 200 MM EXECUTADO COM HASTE E TUBOS DE REVESTIMENTO UTILIZANDO PERFURATRIZ SOBRE ESTEIRA. AF_11/2023</v>
          </cell>
          <cell r="D8654" t="str">
            <v>M</v>
          </cell>
          <cell r="E8654">
            <v>106.33</v>
          </cell>
          <cell r="F8654">
            <v>109.12</v>
          </cell>
        </row>
        <row r="8655">
          <cell r="B8655">
            <v>104854</v>
          </cell>
          <cell r="C8655" t="str">
            <v>EXECUÇÃO DE PERFURAÇÃO PARA TIRANTE, COMPRIMENTO MAIOR OU IGUAL A 14 M E MENOR QUE 22 M, COM DIÂMETRO DE FURO DE 200 MM EXECUTADO COM HASTE UTILIZANDO PERFURATRIZ MANUAL SOBRE BASE DE MONTAGEM. AF_11/2023</v>
          </cell>
          <cell r="D8655" t="str">
            <v>M</v>
          </cell>
          <cell r="E8655">
            <v>72.180000000000007</v>
          </cell>
          <cell r="F8655">
            <v>74.209999999999994</v>
          </cell>
        </row>
        <row r="8656">
          <cell r="B8656">
            <v>104890</v>
          </cell>
          <cell r="C8656" t="str">
            <v>EXECUÇÃO DE PERFURAÇÃO PARA TIRANTE, COMPRIMENTO MAIOR OU IGUAL A 14 M E MENOR QUE 22 M, COM DIÂMETRO DE FURO DE 200 MM EXECUTADO COM HASTE UTILIZANDO PERFURATRIZ SOBRE ESTEIRA. AF_11/2023</v>
          </cell>
          <cell r="D8656" t="str">
            <v>M</v>
          </cell>
          <cell r="E8656">
            <v>51.65</v>
          </cell>
          <cell r="F8656">
            <v>52.69</v>
          </cell>
        </row>
        <row r="8657">
          <cell r="B8657">
            <v>104842</v>
          </cell>
          <cell r="C8657" t="str">
            <v>EXECUÇÃO DE PERFURAÇÃO PARA TIRANTE, COMPRIMENTO MAIOR OU IGUAL A 22 M E MENOR QUE 30 M, COM DIÂMETRO DE FURO DE 100 MM EXECUTADO COM HASTE E TUBOS DE REVESTIMENTO UTILIZANDO PERFURATRIZ SOBRE ESTEIRA. AF_11/2023</v>
          </cell>
          <cell r="D8657" t="str">
            <v>M</v>
          </cell>
          <cell r="E8657">
            <v>72.290000000000006</v>
          </cell>
          <cell r="F8657">
            <v>74</v>
          </cell>
        </row>
        <row r="8658">
          <cell r="B8658">
            <v>104850</v>
          </cell>
          <cell r="C8658" t="str">
            <v>EXECUÇÃO DE PERFURAÇÃO PARA TIRANTE, COMPRIMENTO MAIOR OU IGUAL A 22 M E MENOR QUE 30 M, COM DIÂMETRO DE FURO DE 100 MM EXECUTADO COM HASTE UTILIZANDO PERFURATRIZ MANUAL SOBRE BASE DE MONTAGEM. AF_11/2023</v>
          </cell>
          <cell r="D8658" t="str">
            <v>M</v>
          </cell>
          <cell r="E8658">
            <v>51.49</v>
          </cell>
          <cell r="F8658">
            <v>52.73</v>
          </cell>
        </row>
        <row r="8659">
          <cell r="B8659">
            <v>104888</v>
          </cell>
          <cell r="C8659" t="str">
            <v>EXECUÇÃO DE PERFURAÇÃO PARA TIRANTE, COMPRIMENTO MAIOR OU IGUAL A 22 M E MENOR QUE 30 M, COM DIÂMETRO DE FURO DE 100 MM EXECUTADO COM HASTE UTILIZANDO PERFURATRIZ SOBRE ESTEIRA. AF_11/2023</v>
          </cell>
          <cell r="D8659" t="str">
            <v>M</v>
          </cell>
          <cell r="E8659">
            <v>40.94</v>
          </cell>
          <cell r="F8659">
            <v>41.62</v>
          </cell>
        </row>
        <row r="8660">
          <cell r="B8660">
            <v>104879</v>
          </cell>
          <cell r="C8660" t="str">
            <v>EXECUÇÃO DE PERFURAÇÃO PARA TIRANTE, COMPRIMENTO MAIOR OU IGUAL A 22 M E MENOR QUE 30 M, COM DIÂMETRO DE FURO DE 150 MM EXECUTADO COM HASTE E TUBOS DE REVESTIMENTO UTILIZANDO PERFURATRIZ SOBRE ESTEIRA. AF_11/2023</v>
          </cell>
          <cell r="D8660" t="str">
            <v>M</v>
          </cell>
          <cell r="E8660">
            <v>79.62</v>
          </cell>
          <cell r="F8660">
            <v>81.55</v>
          </cell>
        </row>
        <row r="8661">
          <cell r="B8661">
            <v>104853</v>
          </cell>
          <cell r="C8661" t="str">
            <v>EXECUÇÃO DE PERFURAÇÃO PARA TIRANTE, COMPRIMENTO MAIOR OU IGUAL A 22 M E MENOR QUE 30 M, COM DIÂMETRO DE FURO DE 150 MM EXECUTADO COM HASTE UTILIZANDO PERFURATRIZ MANUAL SOBRE BASE DE MONTAGEM. AF_11/2023</v>
          </cell>
          <cell r="D8661" t="str">
            <v>M</v>
          </cell>
          <cell r="E8661">
            <v>56.34</v>
          </cell>
          <cell r="F8661">
            <v>57.76</v>
          </cell>
        </row>
        <row r="8662">
          <cell r="B8662">
            <v>104847</v>
          </cell>
          <cell r="C8662" t="str">
            <v>EXECUÇÃO DE PERFURAÇÃO PARA TIRANTE, COMPRIMENTO MAIOR OU IGUAL A 22 M E MENOR QUE 30 M, COM DIÂMETRO DE FURO DE 200 MM EXECUTADO COM HASTE E TUBOS DE REVESTIMENTO UTILIZANDO PERFURATRIZ SOBRE ESTEIRA. AF_11/2023</v>
          </cell>
          <cell r="D8662" t="str">
            <v>M</v>
          </cell>
          <cell r="E8662">
            <v>90.45</v>
          </cell>
          <cell r="F8662">
            <v>92.74</v>
          </cell>
        </row>
        <row r="8663">
          <cell r="B8663">
            <v>104855</v>
          </cell>
          <cell r="C8663" t="str">
            <v>EXECUÇÃO DE PERFURAÇÃO PARA TIRANTE, COMPRIMENTO MAIOR OU IGUAL A 22 M E MENOR QUE 30 M, COM DIÂMETRO DE FURO DE 200 MM EXECUTADO COM HASTE UTILIZANDO PERFURATRIZ MANUAL SOBRE BASE DE MONTAGEM. AF_11/2023</v>
          </cell>
          <cell r="D8663" t="str">
            <v>M</v>
          </cell>
          <cell r="E8663">
            <v>63.52</v>
          </cell>
          <cell r="F8663">
            <v>65.209999999999994</v>
          </cell>
        </row>
        <row r="8664">
          <cell r="B8664">
            <v>104891</v>
          </cell>
          <cell r="C8664" t="str">
            <v>EXECUÇÃO DE PERFURAÇÃO PARA TIRANTE, COMPRIMENTO MAIOR OU IGUAL A 22 M E MENOR QUE 30 M, COM DIÂMETRO DE FURO DE 200 MM EXECUTADO COM HASTE UTILIZANDO PERFURATRIZ SOBRE ESTEIRA. AF_11/2023</v>
          </cell>
          <cell r="D8664" t="str">
            <v>M</v>
          </cell>
          <cell r="E8664">
            <v>46.49</v>
          </cell>
          <cell r="F8664">
            <v>47.35</v>
          </cell>
        </row>
        <row r="8665">
          <cell r="B8665">
            <v>104892</v>
          </cell>
          <cell r="C8665" t="str">
            <v>EXECUÇÃO DE PERFURAÇÃO PARA TIRANTE, COMPRIMENTO MAIOR OU IGUAL A 6 M E MENOR QUE 14 M, COM DIÂMETRO DE FURO DE 100 MM EXECUTADO COM HASTE E TUBOS DE REVESTIMENTO UTILIZANDO PERFURATRIZ SOBRE ESTEIRA. AF_11/2023</v>
          </cell>
          <cell r="D8665" t="str">
            <v>M</v>
          </cell>
          <cell r="E8665">
            <v>105.04</v>
          </cell>
          <cell r="F8665">
            <v>107.8</v>
          </cell>
        </row>
        <row r="8666">
          <cell r="B8666">
            <v>104848</v>
          </cell>
          <cell r="C8666" t="str">
            <v>EXECUÇÃO DE PERFURAÇÃO PARA TIRANTE, COMPRIMENTO MAIOR OU IGUAL A 6 M E MENOR QUE 14 M, COM DIÂMETRO DE FURO DE 100 MM EXECUTADO COM HASTE UTILIZANDO PERFURATRIZ MANUAL SOBRE BASE DE MONTAGEM. AF_11/2023</v>
          </cell>
          <cell r="D8666" t="str">
            <v>M</v>
          </cell>
          <cell r="E8666">
            <v>67.11</v>
          </cell>
          <cell r="F8666">
            <v>68.95</v>
          </cell>
        </row>
        <row r="8667">
          <cell r="B8667">
            <v>104886</v>
          </cell>
          <cell r="C8667" t="str">
            <v>EXECUÇÃO DE PERFURAÇÃO PARA TIRANTE, COMPRIMENTO MAIOR OU IGUAL A 6 M E MENOR QUE 14 M, COM DIÂMETRO DE FURO DE 100 MM EXECUTADO COM HASTE UTILIZANDO PERFURATRIZ SOBRE ESTEIRA. AF_11/2023</v>
          </cell>
          <cell r="D8667" t="str">
            <v>M</v>
          </cell>
          <cell r="E8667">
            <v>51.17</v>
          </cell>
          <cell r="F8667">
            <v>52.2</v>
          </cell>
        </row>
        <row r="8668">
          <cell r="B8668">
            <v>104843</v>
          </cell>
          <cell r="C8668" t="str">
            <v>EXECUÇÃO DE PERFURAÇÃO PARA TIRANTE, COMPRIMENTO MAIOR OU IGUAL A 6 M E MENOR QUE 14 M, COM DIÂMETRO DE FURO DE 150 MM EXECUTADO COM HASTE E TUBOS DE REVESTIMENTO UTILIZANDO PERFURATRIZ SOBRE ESTEIRA. AF_11/2023</v>
          </cell>
          <cell r="D8668" t="str">
            <v>M</v>
          </cell>
          <cell r="E8668">
            <v>115.95</v>
          </cell>
          <cell r="F8668">
            <v>119.05</v>
          </cell>
        </row>
        <row r="8669">
          <cell r="B8669">
            <v>104851</v>
          </cell>
          <cell r="C8669" t="str">
            <v>EXECUÇÃO DE PERFURAÇÃO PARA TIRANTE, COMPRIMENTO MAIOR OU IGUAL A 6 M E MENOR QUE 14 M, COM DIÂMETRO DE FURO DE 150 MM EXECUTADO COM HASTE UTILIZANDO PERFURATRIZ MANUAL SOBRE BASE DE MONTAGEM. AF_11/2023</v>
          </cell>
          <cell r="D8669" t="str">
            <v>M</v>
          </cell>
          <cell r="E8669">
            <v>74.36</v>
          </cell>
          <cell r="F8669">
            <v>76.459999999999994</v>
          </cell>
        </row>
        <row r="8670">
          <cell r="B8670">
            <v>104845</v>
          </cell>
          <cell r="C8670" t="str">
            <v>EXECUÇÃO DE PERFURAÇÃO PARA TIRANTE, COMPRIMENTO MAIOR OU IGUAL A 6 M E MENOR QUE 14 M, COM DIÂMETRO DE FURO DE 200 MM EXECUTADO COM HASTE E TUBOS DE REVESTIMENTO UTILIZANDO PERFURATRIZ SOBRE ESTEIRA. AF_11/2023</v>
          </cell>
          <cell r="D8670" t="str">
            <v>M</v>
          </cell>
          <cell r="E8670">
            <v>132.13</v>
          </cell>
          <cell r="F8670">
            <v>135.76</v>
          </cell>
        </row>
        <row r="8671">
          <cell r="B8671">
            <v>104880</v>
          </cell>
          <cell r="C8671" t="str">
            <v>EXECUÇÃO DE PERFURAÇÃO PARA TIRANTE, COMPRIMENTO MAIOR OU IGUAL A 6 M E MENOR QUE 14 M, COM DIÂMETRO DE FURO DE 200 MM EXECUTADO COM HASTE UTILIZANDO PERFURATRIZ MANUAL SOBRE BASE DE MONTAGEM. AF_11/2023</v>
          </cell>
          <cell r="D8671" t="str">
            <v>M</v>
          </cell>
          <cell r="E8671">
            <v>85.06</v>
          </cell>
          <cell r="F8671">
            <v>87.61</v>
          </cell>
        </row>
        <row r="8672">
          <cell r="B8672">
            <v>104889</v>
          </cell>
          <cell r="C8672" t="str">
            <v>EXECUÇÃO DE PERFURAÇÃO PARA TIRANTE, COMPRIMENTO MAIOR OU IGUAL A 6 M E MENOR QUE 14 M, COM DIÂMETRO DE FURO DE 200 MM EXECUTADO COM HASTE UTILIZANDO PERFURATRIZ SOBRE ESTEIRA. AF_11/2023</v>
          </cell>
          <cell r="D8672" t="str">
            <v>M</v>
          </cell>
          <cell r="E8672">
            <v>59.35</v>
          </cell>
          <cell r="F8672">
            <v>60.64</v>
          </cell>
        </row>
        <row r="8673">
          <cell r="B8673">
            <v>95108</v>
          </cell>
          <cell r="C8673" t="str">
            <v>EXECUÇÃO DE PROTEÇÃO DA CABEÇA DO TIRANTE COM USO DE FÔRMAS METÁLICAS, 50 UTILIZAÇÕES, E CONCRETO FCK =15 MPA. AF_11/2023</v>
          </cell>
          <cell r="D8673" t="str">
            <v>UN</v>
          </cell>
          <cell r="E8673">
            <v>35.76</v>
          </cell>
          <cell r="F8673">
            <v>37.979999999999997</v>
          </cell>
        </row>
        <row r="8674">
          <cell r="B8674">
            <v>104857</v>
          </cell>
          <cell r="C8674" t="str">
            <v>INJEÇÃO DE CALDA DE CIMENTO PARA CHUMBAMENTO DE TIRANTE COM 8 CORDOALHAS DE 12,7 MM, COMPRIMENTO MAIOR OU IGUAL A 22 M E MENOR QUE 30 M, DIÂMETRO DE 100 MM, INCLUSIVE PRODUÇÃO. AF_11/2023</v>
          </cell>
          <cell r="D8674" t="str">
            <v>M</v>
          </cell>
          <cell r="E8674">
            <v>0</v>
          </cell>
          <cell r="F8674">
            <v>0</v>
          </cell>
        </row>
        <row r="8675">
          <cell r="B8675">
            <v>104859</v>
          </cell>
          <cell r="C8675" t="str">
            <v>INJEÇÃO DE CALDA DE CIMENTO PARA CHUMBAMENTO DE TIRANTE COM 8 CORDOALHAS DE 12,7 MM, COMPRIMENTO MAIOR OU IGUAL A 22 M E MENOR QUE 30 M, DIÂMETRO DE 150 MM, INCLUSIVE PRODUÇÃO. AF_11/2023</v>
          </cell>
          <cell r="D8675" t="str">
            <v>M</v>
          </cell>
          <cell r="E8675">
            <v>0</v>
          </cell>
          <cell r="F8675">
            <v>0</v>
          </cell>
        </row>
        <row r="8676">
          <cell r="B8676">
            <v>104861</v>
          </cell>
          <cell r="C8676" t="str">
            <v>INJEÇÃO DE CALDA DE CIMENTO PARA CHUMBAMENTO DE TIRANTE COM 8 CORDOALHAS DE 12,7 MM, COMPRIMENTO MAIOR OU IGUAL A 22 M E MENOR QUE 30 M, DIÂMETRO DE 200 MM, INCLUSIVE PRODUÇÃO. AF_11/2023</v>
          </cell>
          <cell r="D8676" t="str">
            <v>M</v>
          </cell>
          <cell r="E8676">
            <v>0</v>
          </cell>
          <cell r="F8676">
            <v>0</v>
          </cell>
        </row>
        <row r="8677">
          <cell r="B8677">
            <v>104856</v>
          </cell>
          <cell r="C8677" t="str">
            <v>INJEÇÃO DE CALDA DE CIMENTO PARA CHUMBAMENTO DE TIRANTE MONOBARRA COM ARMADURA DE 36 MM, COMPRIMENTO MAIOR OU IGUAL A 22 M E MENOR QUE 30 M, DIÂMETRO DE 100 MM, INCLUSIVE PRODUÇÃO. AF_11/2023</v>
          </cell>
          <cell r="D8677" t="str">
            <v>M</v>
          </cell>
          <cell r="E8677">
            <v>0</v>
          </cell>
          <cell r="F8677">
            <v>0</v>
          </cell>
        </row>
        <row r="8678">
          <cell r="B8678">
            <v>104858</v>
          </cell>
          <cell r="C8678" t="str">
            <v>INJEÇÃO DE CALDA DE CIMENTO PARA CHUMBAMENTO DE TIRANTE MONOBARRA COM ARMADURA DE 36 MM, COMPRIMENTO MAIOR OU IGUAL A 22 M E MENOR QUE 30 M, DIÂMETRO DE 150 MM, INCLUSIVE PRODUÇÃO. AF_11/2023</v>
          </cell>
          <cell r="D8678" t="str">
            <v>M</v>
          </cell>
          <cell r="E8678">
            <v>0</v>
          </cell>
          <cell r="F8678">
            <v>0</v>
          </cell>
        </row>
        <row r="8679">
          <cell r="B8679">
            <v>104860</v>
          </cell>
          <cell r="C8679" t="str">
            <v>INJEÇÃO DE CALDA DE CIMENTO PARA CHUMBAMENTO DE TIRANTE MONOBARRA COM ARMADURA DE 36 MM, COMPRIMENTO MAIOR OU IGUAL A 22 M E MENOR QUE 30 M, DIÂMETRO DE 200 MM, INCLUSIVE PRODUÇÃO. AF_11/2023</v>
          </cell>
          <cell r="D8679" t="str">
            <v>M</v>
          </cell>
          <cell r="E8679">
            <v>0</v>
          </cell>
          <cell r="F8679">
            <v>0</v>
          </cell>
        </row>
        <row r="8680">
          <cell r="B8680">
            <v>104871</v>
          </cell>
          <cell r="C8680" t="str">
            <v>INSTALAÇÃO DE TIRANTE COM 4 CORDOALHAS DE 12,7 MM, COMPRIMENTO MAIOR OU IGUAL A 14 M E MENOR QUE 22 M, INCLUSIVE MONTAGEM, INSTALAÇÃO E PROTENSÃO. AF_11/2023</v>
          </cell>
          <cell r="D8680" t="str">
            <v>M</v>
          </cell>
          <cell r="E8680">
            <v>0</v>
          </cell>
          <cell r="F8680">
            <v>0</v>
          </cell>
        </row>
        <row r="8681">
          <cell r="B8681">
            <v>104883</v>
          </cell>
          <cell r="C8681" t="str">
            <v>INSTALAÇÃO DE TIRANTE COM 4 CORDOALHAS DE 12,7 MM, COMPRIMENTO MAIOR OU IGUAL A 22 M E MENOR QUE 30 M, INCLUSIVE MONTAGEM, INSTALAÇÃO E PROTENSÃO. AF_11/2023</v>
          </cell>
          <cell r="D8681" t="str">
            <v>M</v>
          </cell>
          <cell r="E8681">
            <v>0</v>
          </cell>
          <cell r="F8681">
            <v>0</v>
          </cell>
        </row>
        <row r="8682">
          <cell r="B8682">
            <v>104865</v>
          </cell>
          <cell r="C8682" t="str">
            <v>INSTALAÇÃO DE TIRANTE COM 4 CORDOALHAS DE 12,7 MM, COMPRIMENTO MAIOR OU IGUAL A 6 M E MENOR QUE 14 M, INCLUSIVE MONTAGEM, INSTALAÇÃO E PROTENSÃO. AF_11/2023</v>
          </cell>
          <cell r="D8682" t="str">
            <v>M</v>
          </cell>
          <cell r="E8682">
            <v>0</v>
          </cell>
          <cell r="F8682">
            <v>0</v>
          </cell>
        </row>
        <row r="8683">
          <cell r="B8683">
            <v>104872</v>
          </cell>
          <cell r="C8683" t="str">
            <v>INSTALAÇÃO DE TIRANTE COM 6 CORDOALHAS DE 12,7 MM, COMPRIMENTO MAIOR OU IGUAL A 14 M E MENOR QUE 22 M, INCLUSIVE MONTAGEM, INSTALAÇÃO E PROTENSÃO. AF_11/2023</v>
          </cell>
          <cell r="D8683" t="str">
            <v>M</v>
          </cell>
          <cell r="E8683">
            <v>0</v>
          </cell>
          <cell r="F8683">
            <v>0</v>
          </cell>
        </row>
        <row r="8684">
          <cell r="B8684">
            <v>104884</v>
          </cell>
          <cell r="C8684" t="str">
            <v>INSTALAÇÃO DE TIRANTE COM 6 CORDOALHAS DE 12,7 MM, COMPRIMENTO MAIOR OU IGUAL A 22 M E MENOR QUE 30 M, INCLUSIVE MONTAGEM, INSTALAÇÃO E PROTENSÃO. AF_11/2023</v>
          </cell>
          <cell r="D8684" t="str">
            <v>M</v>
          </cell>
          <cell r="E8684">
            <v>0</v>
          </cell>
          <cell r="F8684">
            <v>0</v>
          </cell>
        </row>
        <row r="8685">
          <cell r="B8685">
            <v>104866</v>
          </cell>
          <cell r="C8685" t="str">
            <v>INSTALAÇÃO DE TIRANTE COM 6 CORDOALHAS DE 12,7 MM, COMPRIMENTO MAIOR OU IGUAL A 6 M E MENOR QUE 14 M, INCLUSIVE MONTAGEM, INSTALAÇÃO E PROTENSÃO. AF_11/2023</v>
          </cell>
          <cell r="D8685" t="str">
            <v>M</v>
          </cell>
          <cell r="E8685">
            <v>0</v>
          </cell>
          <cell r="F8685">
            <v>0</v>
          </cell>
        </row>
        <row r="8686">
          <cell r="B8686">
            <v>104873</v>
          </cell>
          <cell r="C8686" t="str">
            <v>INSTALAÇÃO DE TIRANTE COM 8 CORDOALHAS DE 12,7 MM, COMPRIMENTO MAIOR OU IGUAL A 14 M E MENOR QUE 22 M, INCLUSIVE MONTAGEM, INSTALAÇÃO E PROTENSÃO. AF_11/2023</v>
          </cell>
          <cell r="D8686" t="str">
            <v>M</v>
          </cell>
          <cell r="E8686">
            <v>0</v>
          </cell>
          <cell r="F8686">
            <v>0</v>
          </cell>
        </row>
        <row r="8687">
          <cell r="B8687">
            <v>104885</v>
          </cell>
          <cell r="C8687" t="str">
            <v>INSTALAÇÃO DE TIRANTE COM 8 CORDOALHAS DE 12,7 MM, COMPRIMENTO MAIOR OU IGUAL A 22 M E MENOR QUE 30 M, INCLUSIVE MONTAGEM, INSTALAÇÃO E PROTENSÃO. AF_11/2023</v>
          </cell>
          <cell r="D8687" t="str">
            <v>M</v>
          </cell>
          <cell r="E8687">
            <v>0</v>
          </cell>
          <cell r="F8687">
            <v>0</v>
          </cell>
        </row>
        <row r="8688">
          <cell r="B8688">
            <v>104867</v>
          </cell>
          <cell r="C8688" t="str">
            <v>INSTALAÇÃO DE TIRANTE COM 8 CORDOALHAS DE 12,7 MM, COMPRIMENTO MAIOR OU IGUAL A 6 M E MENOR QUE 14 M, INCLUSIVE MONTAGEM, INSTALAÇÃO E PROTENSÃO. AF_11/2023</v>
          </cell>
          <cell r="D8688" t="str">
            <v>M</v>
          </cell>
          <cell r="E8688">
            <v>0</v>
          </cell>
          <cell r="F8688">
            <v>0</v>
          </cell>
        </row>
        <row r="8689">
          <cell r="B8689">
            <v>104868</v>
          </cell>
          <cell r="C8689" t="str">
            <v>INSTALAÇÃO DE TIRANTE MONOBARRA COM ARMADURA DE 25 MM, COMPRIMENTO MAIOR OU IGUAL A 14 M E MENOR QUE 22 M, INCLUSIVE MONTAGEM, INSTALAÇÃO E PROTENSÃO. AF_11/2023</v>
          </cell>
          <cell r="D8689" t="str">
            <v>M</v>
          </cell>
          <cell r="E8689">
            <v>0</v>
          </cell>
          <cell r="F8689">
            <v>0</v>
          </cell>
        </row>
        <row r="8690">
          <cell r="B8690">
            <v>104874</v>
          </cell>
          <cell r="C8690" t="str">
            <v>INSTALAÇÃO DE TIRANTE MONOBARRA COM ARMADURA DE 25 MM, COMPRIMENTO MAIOR OU IGUAL A 22 M E MENOR QUE 30 M, INCLUSIVE MONTAGEM, INSTALAÇÃO E PROTENSÃO. AF_11/2023</v>
          </cell>
          <cell r="D8690" t="str">
            <v>M</v>
          </cell>
          <cell r="E8690">
            <v>0</v>
          </cell>
          <cell r="F8690">
            <v>0</v>
          </cell>
        </row>
        <row r="8691">
          <cell r="B8691">
            <v>104862</v>
          </cell>
          <cell r="C8691" t="str">
            <v>INSTALAÇÃO DE TIRANTE MONOBARRA COM ARMADURA DE 25 MM, COMPRIMENTO MAIOR OU IGUAL A 6 M E MENOR QUE 14 M, INCLUSIVE MONTAGEM, INSTALAÇÃO E PROTENSÃO. AF_11/2023</v>
          </cell>
          <cell r="D8691" t="str">
            <v>M</v>
          </cell>
          <cell r="E8691">
            <v>0</v>
          </cell>
          <cell r="F8691">
            <v>0</v>
          </cell>
        </row>
        <row r="8692">
          <cell r="B8692">
            <v>104869</v>
          </cell>
          <cell r="C8692" t="str">
            <v>INSTALAÇÃO DE TIRANTE MONOBARRA COM ARMADURA DE 32 MM, COMPRIMENTO MAIOR OU IGUAL A 14 M E MENOR QUE 22 M, INCLUSIVE MONTAGEM, INSTALAÇÃO E PROTENSÃO. AF_11/2023</v>
          </cell>
          <cell r="D8692" t="str">
            <v>M</v>
          </cell>
          <cell r="E8692">
            <v>0</v>
          </cell>
          <cell r="F8692">
            <v>0</v>
          </cell>
        </row>
        <row r="8693">
          <cell r="B8693">
            <v>104881</v>
          </cell>
          <cell r="C8693" t="str">
            <v>INSTALAÇÃO DE TIRANTE MONOBARRA COM ARMADURA DE 32 MM, COMPRIMENTO MAIOR OU IGUAL A 22 M E MENOR QUE 30 M, INCLUSIVE MONTAGEM, INSTALAÇÃO E PROTENSÃO. AF_11/2023</v>
          </cell>
          <cell r="D8693" t="str">
            <v>M</v>
          </cell>
          <cell r="E8693">
            <v>0</v>
          </cell>
          <cell r="F8693">
            <v>0</v>
          </cell>
        </row>
        <row r="8694">
          <cell r="B8694">
            <v>104863</v>
          </cell>
          <cell r="C8694" t="str">
            <v>INSTALAÇÃO DE TIRANTE MONOBARRA COM ARMADURA DE 32 MM, COMPRIMENTO MAIOR OU IGUAL A 6 M E MENOR QUE 14 M, INCLUSIVE MONTAGEM, INSTALAÇÃO E PROTENSÃO. AF_11/2023</v>
          </cell>
          <cell r="D8694" t="str">
            <v>M</v>
          </cell>
          <cell r="E8694">
            <v>0</v>
          </cell>
          <cell r="F8694">
            <v>0</v>
          </cell>
        </row>
        <row r="8695">
          <cell r="B8695">
            <v>104870</v>
          </cell>
          <cell r="C8695" t="str">
            <v>INSTALAÇÃO DE TIRANTE MONOBARRA COM ARMADURA DE 36 MM, COMPRIMENTO MAIOR OU IGUAL A 14 M E MENOR QUE 22 M, INCLUSIVE MONTAGEM, INSTALAÇÃO E PROTENSÃO. AF_11/2023</v>
          </cell>
          <cell r="D8695" t="str">
            <v>M</v>
          </cell>
          <cell r="E8695">
            <v>0</v>
          </cell>
          <cell r="F8695">
            <v>0</v>
          </cell>
        </row>
        <row r="8696">
          <cell r="B8696">
            <v>104882</v>
          </cell>
          <cell r="C8696" t="str">
            <v>INSTALAÇÃO DE TIRANTE MONOBARRA COM ARMADURA DE 36 MM, COMPRIMENTO MAIOR OU IGUAL A 22 M E MENOR QUE 30 M, INCLUSIVE MONTAGEM, INSTALAÇÃO E PROTENSÃO. AF_11/2023</v>
          </cell>
          <cell r="D8696" t="str">
            <v>M</v>
          </cell>
          <cell r="E8696">
            <v>0</v>
          </cell>
          <cell r="F8696">
            <v>0</v>
          </cell>
        </row>
        <row r="8697">
          <cell r="B8697">
            <v>104864</v>
          </cell>
          <cell r="C8697" t="str">
            <v>INSTALAÇÃO DE TIRANTE MONOBARRA COM ARMADURA DE 36 MM, COMPRIMENTO MAIOR OU IGUAL A 6 M E MENOR QUE 14 M, INCLUSIVE MONTAGEM, INSTALAÇÃO E PROTENSÃO. AF_11/2023</v>
          </cell>
          <cell r="D8697" t="str">
            <v>M</v>
          </cell>
          <cell r="E8697">
            <v>0</v>
          </cell>
          <cell r="F8697">
            <v>0</v>
          </cell>
        </row>
        <row r="8698">
          <cell r="B8698">
            <v>104876</v>
          </cell>
          <cell r="C8698" t="str">
            <v>PERFURAÇÃO DE CORTINA PRÉ-MOLDADA COM MARTELETE ROMPEDOR. AF_11/2023</v>
          </cell>
          <cell r="D8698" t="str">
            <v>UN</v>
          </cell>
          <cell r="E8698">
            <v>21.25</v>
          </cell>
          <cell r="F8698">
            <v>22.99</v>
          </cell>
        </row>
        <row r="8699">
          <cell r="B8699">
            <v>104875</v>
          </cell>
          <cell r="C8699" t="str">
            <v>PERFURAÇÃO DE PAREDE DIAFRAGMA COM COROA DIAMANTADA DE DIÂMETRO DE 102 MM. AF_11/2023</v>
          </cell>
          <cell r="D8699" t="str">
            <v>M</v>
          </cell>
          <cell r="E8699">
            <v>109.59</v>
          </cell>
          <cell r="F8699">
            <v>118.54</v>
          </cell>
        </row>
        <row r="8700">
          <cell r="B8700">
            <v>105942</v>
          </cell>
          <cell r="C8700" t="str">
            <v>REQUADRO DE VÃOS COM PLACAS DE PORCELANATO ASSENTADAS COM ARGAMASSA COLANTE. AF_03/2025</v>
          </cell>
          <cell r="D8700" t="str">
            <v>M</v>
          </cell>
          <cell r="E8700">
            <v>0</v>
          </cell>
          <cell r="F8700">
            <v>0</v>
          </cell>
        </row>
        <row r="8701">
          <cell r="B8701">
            <v>105943</v>
          </cell>
          <cell r="C8701" t="str">
            <v>REQUADRO DE VÃOS PLACAS DE GRANITO FIXADAS COM INSERTE METÁLICO. AF_03/2025</v>
          </cell>
          <cell r="D8701" t="str">
            <v>M</v>
          </cell>
          <cell r="E8701">
            <v>0</v>
          </cell>
          <cell r="F8701">
            <v>0</v>
          </cell>
        </row>
        <row r="8702">
          <cell r="B8702">
            <v>105941</v>
          </cell>
          <cell r="C8702" t="str">
            <v>REVESTIMENTO NÃO ADERIDO DE PAREDES EXTERNAS COM PLACAS DE GRANITO DE ÁREA MAIOR QUE 10000 CM2, FIXADAS COM INSERTE METÁLICO. AF_03/2025</v>
          </cell>
          <cell r="D8702" t="str">
            <v>M2</v>
          </cell>
          <cell r="E8702">
            <v>0</v>
          </cell>
          <cell r="F8702">
            <v>0</v>
          </cell>
        </row>
        <row r="8703">
          <cell r="B8703">
            <v>105940</v>
          </cell>
          <cell r="C8703" t="str">
            <v>REVESTIMENTO NÃO ADERIDO DE PAREDES EXTERNAS COM PLACAS DE GRANITO DE ÁREA MAIOR QUE 3025 CM2 E MENOR OU IGUAL A 10000 CM2, FIXADAS COM INSERTE METÁLICO. AF_03/2025</v>
          </cell>
          <cell r="D8703" t="str">
            <v>M2</v>
          </cell>
          <cell r="E8703">
            <v>0</v>
          </cell>
          <cell r="F8703">
            <v>0</v>
          </cell>
        </row>
        <row r="8704">
          <cell r="B8704">
            <v>105938</v>
          </cell>
          <cell r="C8704" t="str">
            <v>REVESTIMENTO NÃO ADERIDO DE PAREDES EXTERNAS COM PLACAS DE PORCELANATO DE ÁREA MAIOR DO QUE 2500 CM2 E MENOR OU IGUAL A 6400 CM2, FIXADAS COM INSERTE METÁLICO. AF_03/2025</v>
          </cell>
          <cell r="D8704" t="str">
            <v>M2</v>
          </cell>
          <cell r="E8704">
            <v>0</v>
          </cell>
          <cell r="F8704">
            <v>0</v>
          </cell>
        </row>
        <row r="8705">
          <cell r="B8705">
            <v>105939</v>
          </cell>
          <cell r="C8705" t="str">
            <v>REVESTIMENTO NÃO ADERIDO DE PAREDES EXTERNAS COM PLACAS DE PORCELANATO DE ÁREA MAIOR QUE 6400 CM2 E MENOR QUE 10000 CM2, FIXADAS COM INSERTE METÁLICO. AF_03/2025</v>
          </cell>
          <cell r="D8705" t="str">
            <v>M2</v>
          </cell>
          <cell r="E8705">
            <v>0</v>
          </cell>
          <cell r="F8705">
            <v>0</v>
          </cell>
        </row>
        <row r="8706">
          <cell r="B8706">
            <v>96120</v>
          </cell>
          <cell r="C8706" t="str">
            <v>ACABAMENTOS PARA FORRO (MOLDURA DE GESSO). AF_08/2023</v>
          </cell>
          <cell r="D8706" t="str">
            <v>M</v>
          </cell>
          <cell r="E8706">
            <v>2.79</v>
          </cell>
          <cell r="F8706">
            <v>2.93</v>
          </cell>
        </row>
        <row r="8707">
          <cell r="B8707">
            <v>96123</v>
          </cell>
          <cell r="C8707" t="str">
            <v>ACABAMENTOS PARA FORRO (MOLDURA EM DRYWALL, COM LARGURA DE 15 CM). AF_08/2023_PS</v>
          </cell>
          <cell r="D8707" t="str">
            <v>M</v>
          </cell>
          <cell r="E8707">
            <v>29.01</v>
          </cell>
          <cell r="F8707">
            <v>29.74</v>
          </cell>
        </row>
        <row r="8708">
          <cell r="B8708">
            <v>96122</v>
          </cell>
          <cell r="C8708" t="str">
            <v>ACABAMENTOS PARA FORRO (RODA-FORRO EM MADEIRA PINUS). AF_08/2023</v>
          </cell>
          <cell r="D8708" t="str">
            <v>M</v>
          </cell>
          <cell r="E8708">
            <v>45.48</v>
          </cell>
          <cell r="F8708">
            <v>46.52</v>
          </cell>
        </row>
        <row r="8709">
          <cell r="B8709">
            <v>96121</v>
          </cell>
          <cell r="C8709" t="str">
            <v>ACABAMENTOS PARA FORRO (RODA-FORRO EM PERFIL METÁLICO E PLÁSTICO). AF_08/2023</v>
          </cell>
          <cell r="D8709" t="str">
            <v>M</v>
          </cell>
          <cell r="E8709">
            <v>11.01</v>
          </cell>
          <cell r="F8709">
            <v>11.36</v>
          </cell>
        </row>
        <row r="8710">
          <cell r="B8710">
            <v>99054</v>
          </cell>
          <cell r="C8710" t="str">
            <v>ACABAMENTOS PARA FORRO (SANCA DE GESSO, MONTADA NA OBRA). AF_08/2023_PS</v>
          </cell>
          <cell r="D8710" t="str">
            <v>M2</v>
          </cell>
          <cell r="E8710">
            <v>55.46</v>
          </cell>
          <cell r="F8710">
            <v>59</v>
          </cell>
        </row>
        <row r="8711">
          <cell r="B8711">
            <v>96110</v>
          </cell>
          <cell r="C8711" t="str">
            <v>FORRO EM DRYWALL PARA AMBIENTES RESIDENCIAIS, INCLUSIVE ESTRUTURA UNIDIRECIONAL DE FIXAÇÃO. AF_08/2023_PS</v>
          </cell>
          <cell r="D8711" t="str">
            <v>M2</v>
          </cell>
          <cell r="E8711">
            <v>69.989999999999995</v>
          </cell>
          <cell r="F8711">
            <v>71.83</v>
          </cell>
        </row>
        <row r="8712">
          <cell r="B8712">
            <v>96114</v>
          </cell>
          <cell r="C8712" t="str">
            <v>FORRO EM DRYWALL, PARA AMBIENTES COMERCIAIS, INCLUSIVE ESTRUTURA BIRECIONAL DE FIXAÇÃO. AF_08/2023_PS</v>
          </cell>
          <cell r="D8712" t="str">
            <v>M2</v>
          </cell>
          <cell r="E8712">
            <v>72.290000000000006</v>
          </cell>
          <cell r="F8712">
            <v>73.900000000000006</v>
          </cell>
        </row>
        <row r="8713">
          <cell r="B8713">
            <v>104757</v>
          </cell>
          <cell r="C8713" t="str">
            <v>FORRO EM FIBRA MINERAL, PARA AMBIENTES COMERCIAIS, INCLUSIVE ESTRUTURA DE FIXAÇÃO. AF_08/2023</v>
          </cell>
          <cell r="D8713" t="str">
            <v>M2</v>
          </cell>
          <cell r="E8713">
            <v>0</v>
          </cell>
          <cell r="F8713">
            <v>0</v>
          </cell>
        </row>
        <row r="8714">
          <cell r="B8714">
            <v>104756</v>
          </cell>
          <cell r="C8714" t="str">
            <v>FORRO EM MADEIRA PINUS, PARA AMBIENTES RESIDENCIAIS E COMERCIAIS, INCLUSIVE ESTRUTURA BIDIRECIONAL DE FIXAÇÃO. AF_08/2023</v>
          </cell>
          <cell r="D8714" t="str">
            <v>M2</v>
          </cell>
          <cell r="E8714">
            <v>191.71</v>
          </cell>
          <cell r="F8714">
            <v>196.1</v>
          </cell>
        </row>
        <row r="8715">
          <cell r="B8715">
            <v>96112</v>
          </cell>
          <cell r="C8715" t="str">
            <v>FORRO EM MADEIRA PINUS, PARA AMBIENTES RESIDENCIAIS, INCLUSIVE ESTRUTURA UNIDIRECIONAL DE FIXAÇÃO. AF_08/2023</v>
          </cell>
          <cell r="D8715" t="str">
            <v>M2</v>
          </cell>
          <cell r="E8715">
            <v>139.22</v>
          </cell>
          <cell r="F8715">
            <v>143.94999999999999</v>
          </cell>
        </row>
        <row r="8716">
          <cell r="B8716">
            <v>96113</v>
          </cell>
          <cell r="C8716" t="str">
            <v>FORRO EM PLACAS DE GESSO, PARA AMBIENTES COMERCIAIS. AF_08/2023_PS</v>
          </cell>
          <cell r="D8716" t="str">
            <v>M2</v>
          </cell>
          <cell r="E8716">
            <v>43.63</v>
          </cell>
          <cell r="F8716">
            <v>46.17</v>
          </cell>
        </row>
        <row r="8717">
          <cell r="B8717">
            <v>96109</v>
          </cell>
          <cell r="C8717" t="str">
            <v>FORRO EM PLACAS DE GESSO, PARA AMBIENTES RESIDENCIAIS. AF_08/2023_PS</v>
          </cell>
          <cell r="D8717" t="str">
            <v>M2</v>
          </cell>
          <cell r="E8717">
            <v>48.41</v>
          </cell>
          <cell r="F8717">
            <v>51.37</v>
          </cell>
        </row>
        <row r="8718">
          <cell r="B8718">
            <v>96116</v>
          </cell>
          <cell r="C8718" t="str">
            <v>FORRO EM RÉGUAS DE PVC, FRISADO, PARA AMBIENTES COMERCIAIS, INCLUSIVE ESTRUTURA BIDIRECIONAL DE FIXAÇÃO. AF_08/2023_PS</v>
          </cell>
          <cell r="D8718" t="str">
            <v>M2</v>
          </cell>
          <cell r="E8718">
            <v>64.540000000000006</v>
          </cell>
          <cell r="F8718">
            <v>65.53</v>
          </cell>
        </row>
        <row r="8719">
          <cell r="B8719">
            <v>96111</v>
          </cell>
          <cell r="C8719" t="str">
            <v>FORRO EM RÉGUAS DE PVC, FRISADO, PARA AMBIENTES RESIDENCIAIS, INCLUSIVE ESTRUTURA UNIDIRECIONAL DE FIXAÇÃO. AF_08/2023_PS</v>
          </cell>
          <cell r="D8719" t="str">
            <v>M2</v>
          </cell>
          <cell r="E8719">
            <v>60.4</v>
          </cell>
          <cell r="F8719">
            <v>61.55</v>
          </cell>
        </row>
        <row r="8720">
          <cell r="B8720">
            <v>96486</v>
          </cell>
          <cell r="C8720" t="str">
            <v>FORRO EM RÉGUAS DE PVC, LISO, PARA AMBIENTES COMERCIAIS, INCLUSIVE ESTRUTURA BIDIRECIONAL DE FIXAÇÃO. AF_08/2023_PS</v>
          </cell>
          <cell r="D8720" t="str">
            <v>M2</v>
          </cell>
          <cell r="E8720">
            <v>74.25</v>
          </cell>
          <cell r="F8720">
            <v>75.239999999999995</v>
          </cell>
        </row>
        <row r="8721">
          <cell r="B8721">
            <v>96485</v>
          </cell>
          <cell r="C8721" t="str">
            <v>FORRO EM RÉGUAS DE PVC, LISO, PARA AMBIENTES RESIDENCIAIS, INCLUSIVE ESTRUTURA UNIDIRECIONAL DE FIXAÇÃO. AF_08/2023_PS</v>
          </cell>
          <cell r="D8721" t="str">
            <v>M2</v>
          </cell>
          <cell r="E8721">
            <v>70.11</v>
          </cell>
          <cell r="F8721">
            <v>71.260000000000005</v>
          </cell>
        </row>
        <row r="8722">
          <cell r="B8722">
            <v>97557</v>
          </cell>
          <cell r="C8722" t="str">
            <v>FORRO METÁLICO, PARA AMBIENTES COMERCIAIS, INCLUSIVE ESTRUTURA DE FIXAÇÃO. AF_08/2023</v>
          </cell>
          <cell r="D8722" t="str">
            <v>M2</v>
          </cell>
          <cell r="E8722">
            <v>0</v>
          </cell>
          <cell r="F8722">
            <v>0</v>
          </cell>
        </row>
        <row r="8723">
          <cell r="B8723">
            <v>101807</v>
          </cell>
          <cell r="C8723" t="str">
            <v>CAIXA ENTERRADA DISTRIBUIDORA DE VAZÃO (SUMIDOUROS MÚLTIPLOS), RETANGULAR, EM ALVENARIA COM BLOCOS DE CONCRETO, DIMENSÕES INTERNAS: 0,60 X 0,60 X H=0,50 M. AF_12/2020</v>
          </cell>
          <cell r="D8723" t="str">
            <v>UN</v>
          </cell>
          <cell r="E8723">
            <v>482.52</v>
          </cell>
          <cell r="F8723">
            <v>506.08</v>
          </cell>
        </row>
        <row r="8724">
          <cell r="B8724">
            <v>101806</v>
          </cell>
          <cell r="C8724" t="str">
            <v>CAIXA ENTERRADA DISTRIBUIDORA DE VAZÃO (SUMIDOUROS MÚLTIPLOS), RETANGULAR, EM ALVENARIA COM TIJOLOS MACIÇOS, DIMENSÕES INTERNAS: 0,60 X 0,60 X H=0,50 M. AF_12/2020</v>
          </cell>
          <cell r="D8724" t="str">
            <v>UN</v>
          </cell>
          <cell r="E8724">
            <v>508.85</v>
          </cell>
          <cell r="F8724">
            <v>534.80999999999995</v>
          </cell>
        </row>
        <row r="8725">
          <cell r="B8725">
            <v>101808</v>
          </cell>
          <cell r="C8725" t="str">
            <v>CAIXA ENTERRADA DISTRIBUIDORA DE VAZÃO (SUMIDOUROS MÚLTIPLOS), RETANGULAR, EM CONCRETO PRÉ-MOLDADO, DIMENSÕES INTERNAS: 0,60 X 0,60 X H=0,50 M. AF_12/2020</v>
          </cell>
          <cell r="D8725" t="str">
            <v>UN</v>
          </cell>
          <cell r="E8725">
            <v>425.55</v>
          </cell>
          <cell r="F8725">
            <v>431.29</v>
          </cell>
        </row>
        <row r="8726">
          <cell r="B8726">
            <v>98058</v>
          </cell>
          <cell r="C8726" t="str">
            <v>FILTRO ANAERÓBIO CIRCULAR, EM CONCRETO PRÉ-MOLDADO, DIÂMETRO INTERNO = 1,10 M, ALTURA INTERNA = 1,50 M, VOLUME ÚTIL: 1140,4 L (PARA 5 CONTRIBUINTES). AF_12/2020</v>
          </cell>
          <cell r="D8726" t="str">
            <v>UN</v>
          </cell>
          <cell r="E8726">
            <v>1438.39</v>
          </cell>
          <cell r="F8726">
            <v>1464.67</v>
          </cell>
        </row>
        <row r="8727">
          <cell r="B8727">
            <v>98059</v>
          </cell>
          <cell r="C8727" t="str">
            <v>FILTRO ANAERÓBIO CIRCULAR, EM CONCRETO PRÉ-MOLDADO, DIÂMETRO INTERNO = 1,88 M, ALTURA INTERNA = 1,50 M, VOLUME ÚTIL: 3331,1 L (PARA 19 CONTRIBUINTES). AF_12/2020</v>
          </cell>
          <cell r="D8727" t="str">
            <v>UN</v>
          </cell>
          <cell r="E8727">
            <v>3099.5</v>
          </cell>
          <cell r="F8727">
            <v>3137.78</v>
          </cell>
        </row>
        <row r="8728">
          <cell r="B8728">
            <v>98060</v>
          </cell>
          <cell r="C8728" t="str">
            <v>FILTRO ANAERÓBIO CIRCULAR, EM CONCRETO PRÉ-MOLDADO, DIÂMETRO INTERNO = 2,38 M, ALTURA INTERNA = 1,50 M, VOLUME ÚTIL: 5338,6 L (PARA 34 CONTRIBUINTES). AF_12/2020</v>
          </cell>
          <cell r="D8728" t="str">
            <v>UN</v>
          </cell>
          <cell r="E8728">
            <v>4371.34</v>
          </cell>
          <cell r="F8728">
            <v>4427.0200000000004</v>
          </cell>
        </row>
        <row r="8729">
          <cell r="B8729">
            <v>98061</v>
          </cell>
          <cell r="C8729" t="str">
            <v>FILTRO ANAERÓBIO CIRCULAR, EM CONCRETO PRÉ-MOLDADO, DIÂMETRO INTERNO = 2,88 M, ALTURA INTERNA = 1,50 M, VOLUME ÚTIL: 7817,3 L (PARA 75 CONTRIBUINTES). AF_12/2020</v>
          </cell>
          <cell r="D8729" t="str">
            <v>UN</v>
          </cell>
          <cell r="E8729">
            <v>6110.66</v>
          </cell>
          <cell r="F8729">
            <v>6187.34</v>
          </cell>
        </row>
        <row r="8730">
          <cell r="B8730">
            <v>98088</v>
          </cell>
          <cell r="C8730" t="str">
            <v>FILTRO ANAERÓBIO RETANGULAR, EM ALVENARIA COM BLOCOS DE CONCRETO, DIMENSÕES INTERNAS: 0,8 X 1,2 X H=1,67 M, VOLUME ÚTIL: 1152 L (PARA 5 CONTRIBUINTES). AF_12/2020</v>
          </cell>
          <cell r="D8730" t="str">
            <v>UN</v>
          </cell>
          <cell r="E8730">
            <v>3074.66</v>
          </cell>
          <cell r="F8730">
            <v>3191.28</v>
          </cell>
        </row>
        <row r="8731">
          <cell r="B8731">
            <v>98089</v>
          </cell>
          <cell r="C8731" t="str">
            <v>FILTRO ANAERÓBIO RETANGULAR, EM ALVENARIA COM BLOCOS DE CONCRETO, DIMENSÕES INTERNAS: 1,2 X 1,8 X H=1,67 M, VOLUME ÚTIL: 2592 L (PARA 13 CONTRIBUINTES). AF_12/2020</v>
          </cell>
          <cell r="D8731" t="str">
            <v>UN</v>
          </cell>
          <cell r="E8731">
            <v>4867.1000000000004</v>
          </cell>
          <cell r="F8731">
            <v>5053.13</v>
          </cell>
        </row>
        <row r="8732">
          <cell r="B8732">
            <v>98090</v>
          </cell>
          <cell r="C8732" t="str">
            <v>FILTRO ANAERÓBIO RETANGULAR, EM ALVENARIA COM BLOCOS DE CONCRETO, DIMENSÕES INTERNAS: 1,4 X 3,0 X H=1,67 M, VOLUME ÚTIL: 5040 L (PARA 32 CONTRIBUINTES). AF_12/2020</v>
          </cell>
          <cell r="D8732" t="str">
            <v>UN</v>
          </cell>
          <cell r="E8732">
            <v>7656.76</v>
          </cell>
          <cell r="F8732">
            <v>7949.99</v>
          </cell>
        </row>
        <row r="8733">
          <cell r="B8733">
            <v>98091</v>
          </cell>
          <cell r="C8733" t="str">
            <v>FILTRO ANAERÓBIO RETANGULAR, EM ALVENARIA COM BLOCOS DE CONCRETO, DIMENSÕES INTERNAS: 1,4 X 4,2 X H=1,67 M, VOLUME ÚTIL: 7056 L (PARA 67 CONTRIBUINTES). AF_12/2020</v>
          </cell>
          <cell r="D8733" t="str">
            <v>UN</v>
          </cell>
          <cell r="E8733">
            <v>10008.16</v>
          </cell>
          <cell r="F8733">
            <v>10391.469999999999</v>
          </cell>
        </row>
        <row r="8734">
          <cell r="B8734">
            <v>98092</v>
          </cell>
          <cell r="C8734" t="str">
            <v>FILTRO ANAERÓBIO RETANGULAR, EM ALVENARIA COM BLOCOS DE CONCRETO, DIMENSÕES INTERNAS: 1,6 X 4,6 X H=1,67 M, VOLUME ÚTIL: 8832 L (PARA 84 CONTRIBUINTES). AF_12/2020</v>
          </cell>
          <cell r="D8734" t="str">
            <v>UN</v>
          </cell>
          <cell r="E8734">
            <v>11631.19</v>
          </cell>
          <cell r="F8734">
            <v>12076.84</v>
          </cell>
        </row>
        <row r="8735">
          <cell r="B8735">
            <v>98093</v>
          </cell>
          <cell r="C8735" t="str">
            <v>FILTRO ANAERÓBIO RETANGULAR, EM ALVENARIA COM BLOCOS DE CONCRETO, DIMENSÕES INTERNAS: 1,6 X 5,6 X H=1,67 M, VOLUME ÚTIL: 10752 L (PARA 103 CONTRIBUINTES). AF_12/2020</v>
          </cell>
          <cell r="D8735" t="str">
            <v>UN</v>
          </cell>
          <cell r="E8735">
            <v>13734.16</v>
          </cell>
          <cell r="F8735">
            <v>14260.36</v>
          </cell>
        </row>
        <row r="8736">
          <cell r="B8736">
            <v>98072</v>
          </cell>
          <cell r="C8736" t="str">
            <v>FILTRO ANAERÓBIO RETANGULAR, EM ALVENARIA COM TIJOLOS CERÂMICOS MACIÇOS, DIMENSÕES INTERNAS: 0,8 X 1,2 X H=1,67 M, VOLUME ÚTIL: 1152 L (PARA 5 CONTRIBUINTES). AF_12/2020</v>
          </cell>
          <cell r="D8736" t="str">
            <v>UN</v>
          </cell>
          <cell r="E8736">
            <v>3593.48</v>
          </cell>
          <cell r="F8736">
            <v>3739.02</v>
          </cell>
        </row>
        <row r="8737">
          <cell r="B8737">
            <v>98073</v>
          </cell>
          <cell r="C8737" t="str">
            <v>FILTRO ANAERÓBIO RETANGULAR, EM ALVENARIA COM TIJOLOS CERÂMICOS MACIÇOS, DIMENSÕES INTERNAS: 1,2 X 1,8 X H=1,67 M, VOLUME ÚTIL: 2592 L (PARA 13 CONTRIBUINTES). AF_12/2020</v>
          </cell>
          <cell r="D8737" t="str">
            <v>UN</v>
          </cell>
          <cell r="E8737">
            <v>5673.85</v>
          </cell>
          <cell r="F8737">
            <v>5903.19</v>
          </cell>
        </row>
        <row r="8738">
          <cell r="B8738">
            <v>98074</v>
          </cell>
          <cell r="C8738" t="str">
            <v>FILTRO ANAERÓBIO RETANGULAR, EM ALVENARIA COM TIJOLOS CERÂMICOS MACIÇOS, DIMENSÕES INTERNAS: 1,4 X 3,0 X H=1,67 M, VOLUME ÚTIL: 5040 L (PARA 32 CONTRIBUINTES). AF_12/2020</v>
          </cell>
          <cell r="D8738" t="str">
            <v>UN</v>
          </cell>
          <cell r="E8738">
            <v>8882.26</v>
          </cell>
          <cell r="F8738">
            <v>9239.5300000000007</v>
          </cell>
        </row>
        <row r="8739">
          <cell r="B8739">
            <v>98075</v>
          </cell>
          <cell r="C8739" t="str">
            <v>FILTRO ANAERÓBIO RETANGULAR, EM ALVENARIA COM TIJOLOS CERÂMICOS MACIÇOS, DIMENSÕES INTERNAS: 1,4 X 4,2 X H=1,67 M, VOLUME ÚTIL: 7056 L (PARA 67 CONTRIBUINTES). AF_12/2020</v>
          </cell>
          <cell r="D8739" t="str">
            <v>UN</v>
          </cell>
          <cell r="E8739">
            <v>11587.25</v>
          </cell>
          <cell r="F8739">
            <v>12052.13</v>
          </cell>
        </row>
        <row r="8740">
          <cell r="B8740">
            <v>98076</v>
          </cell>
          <cell r="C8740" t="str">
            <v>FILTRO ANAERÓBIO RETANGULAR, EM ALVENARIA COM TIJOLOS CERÂMICOS MACIÇOS, DIMENSÕES INTERNAS: 1,6 X 4,6 X H=1,67 M, VOLUME ÚTIL: 8832 L (PARA 84 CONTRIBUINTES). AF_12/2020</v>
          </cell>
          <cell r="D8740" t="str">
            <v>UN</v>
          </cell>
          <cell r="E8740">
            <v>13399.3</v>
          </cell>
          <cell r="F8740">
            <v>13935.84</v>
          </cell>
        </row>
        <row r="8741">
          <cell r="B8741">
            <v>98077</v>
          </cell>
          <cell r="C8741" t="str">
            <v>FILTRO ANAERÓBIO RETANGULAR, EM ALVENARIA COM TIJOLOS CERÂMICOS MACIÇOS, DIMENSÕES INTERNAS: 1,6 X 5,6 X H=1,67 M, VOLUME ÚTIL: 10752 L (PARA 103 CONTRIBUINTES). AF_12/2020</v>
          </cell>
          <cell r="D8741" t="str">
            <v>UN</v>
          </cell>
          <cell r="E8741">
            <v>15801.05</v>
          </cell>
          <cell r="F8741">
            <v>16432.91</v>
          </cell>
        </row>
        <row r="8742">
          <cell r="B8742">
            <v>98062</v>
          </cell>
          <cell r="C8742" t="str">
            <v>SUMIDOURO CIRCULAR, EM CONCRETO PRÉ-MOLDADO, DIÂMETRO INTERNO = 1,88 M, ALTURA INTERNA = 2,00 M, ÁREA DE INFILTRAÇÃO: 13,1 M² (PARA 5 CONTRIBUINTES). AF_12/2020</v>
          </cell>
          <cell r="D8742" t="str">
            <v>UN</v>
          </cell>
          <cell r="E8742">
            <v>2386.4899999999998</v>
          </cell>
          <cell r="F8742">
            <v>2411.71</v>
          </cell>
        </row>
        <row r="8743">
          <cell r="B8743">
            <v>98063</v>
          </cell>
          <cell r="C8743" t="str">
            <v>SUMIDOURO CIRCULAR, EM CONCRETO PRÉ-MOLDADO, DIÂMETRO INTERNO = 2,38 M, ALTURA INTERNA = 2,50 M, ÁREA DE INFILTRAÇÃO: 21,3 M² (PARA 8 CONTRIBUINTES). AF_12/2020</v>
          </cell>
          <cell r="D8743" t="str">
            <v>UN</v>
          </cell>
          <cell r="E8743">
            <v>3644.68</v>
          </cell>
          <cell r="F8743">
            <v>3682</v>
          </cell>
        </row>
        <row r="8744">
          <cell r="B8744">
            <v>98064</v>
          </cell>
          <cell r="C8744" t="str">
            <v>SUMIDOURO CIRCULAR, EM CONCRETO PRÉ-MOLDADO, DIÂMETRO INTERNO = 2,38 M, ALTURA INTERNA = 3,0 M, ÁREA DE INFILTRAÇÃO: 25 M² (PARA 10 CONTRIBUINTES). AF_12/2020</v>
          </cell>
          <cell r="D8744" t="str">
            <v>UN</v>
          </cell>
          <cell r="E8744">
            <v>4188.12</v>
          </cell>
          <cell r="F8744">
            <v>4227.2</v>
          </cell>
        </row>
        <row r="8745">
          <cell r="B8745">
            <v>98065</v>
          </cell>
          <cell r="C8745" t="str">
            <v>SUMIDOURO CIRCULAR, EM CONCRETO PRÉ-MOLDADO, DIÂMETRO INTERNO = 2,88 M, ALTURA INTERNA = 3,0 M, ÁREA DE INFILTRAÇÃO: 31,4 M² (PARA 12 CONTRIBUINTES). AF_12/2020</v>
          </cell>
          <cell r="D8745" t="str">
            <v>UN</v>
          </cell>
          <cell r="E8745">
            <v>5814</v>
          </cell>
          <cell r="F8745">
            <v>5865.99</v>
          </cell>
        </row>
        <row r="8746">
          <cell r="B8746">
            <v>98094</v>
          </cell>
          <cell r="C8746" t="str">
            <v>SUMIDOURO RETANGULAR, EM ALVENARIA COM BLOCOS DE CONCRETO, DIMENSÕES INTERNAS: 0,8 X 1,4 X H=3,0 M, ÁREA DE INFILTRAÇÃO: 13,2 M² (PARA 5 CONTRIBUINTES). AF_12/2020</v>
          </cell>
          <cell r="D8746" t="str">
            <v>UN</v>
          </cell>
          <cell r="E8746">
            <v>2566.77</v>
          </cell>
          <cell r="F8746">
            <v>2659.89</v>
          </cell>
        </row>
        <row r="8747">
          <cell r="B8747">
            <v>98099</v>
          </cell>
          <cell r="C8747" t="str">
            <v>SUMIDOURO RETANGULAR, EM ALVENARIA COM BLOCOS DE CONCRETO, DIMENSÕES INTERNAS: 1,0 X 3,0 X H=3,0 M, ÁREA DE INFILTRAÇÃO: 25 M² (PARA 10 CONTRIBUINTES). AF_12/2020</v>
          </cell>
          <cell r="D8747" t="str">
            <v>UN</v>
          </cell>
          <cell r="E8747">
            <v>4385.38</v>
          </cell>
          <cell r="F8747">
            <v>4545.0600000000004</v>
          </cell>
        </row>
        <row r="8748">
          <cell r="B8748">
            <v>98100</v>
          </cell>
          <cell r="C8748" t="str">
            <v>SUMIDOURO RETANGULAR, EM ALVENARIA COM BLOCOS DE CONCRETO, DIMENSÕES INTERNAS: 1,6 X 3,4 X H=3,0 M, ÁREA DE INFILTRAÇÃO: 32,9 M² (PARA 13 CONTRIBUINTES). . AF_12/2020</v>
          </cell>
          <cell r="D8748" t="str">
            <v>UN</v>
          </cell>
          <cell r="E8748">
            <v>5748.86</v>
          </cell>
          <cell r="F8748">
            <v>5959.46</v>
          </cell>
        </row>
        <row r="8749">
          <cell r="B8749">
            <v>98101</v>
          </cell>
          <cell r="C8749" t="str">
            <v>SUMIDOURO RETANGULAR, EM ALVENARIA COM BLOCOS DE CONCRETO, DIMENSÕES INTERNAS: 1,6 X 5,8 X H=3,0 M, ÁREA DE INFILTRAÇÃO: 50 M² (PARA 20 CONTRIBUINTES). . AF_12/2020</v>
          </cell>
          <cell r="D8749" t="str">
            <v>UN</v>
          </cell>
          <cell r="E8749">
            <v>8498.83</v>
          </cell>
          <cell r="F8749">
            <v>8811.8700000000008</v>
          </cell>
        </row>
        <row r="8750">
          <cell r="B8750">
            <v>98078</v>
          </cell>
          <cell r="C8750" t="str">
            <v>SUMIDOURO RETANGULAR, EM ALVENARIA COM TIJOLOS CERÂMICOS MACIÇOS, DIMENSÕES INTERNAS: 0,8 X 1,4 X H=3,0 M, ÁREA DE INFILTRAÇÃO: 13,2 M² (PARA 5 CONTRIBUINTES). AF_12/2020</v>
          </cell>
          <cell r="D8750" t="str">
            <v>UN</v>
          </cell>
          <cell r="E8750">
            <v>3775.56</v>
          </cell>
          <cell r="F8750">
            <v>3922.94</v>
          </cell>
        </row>
        <row r="8751">
          <cell r="B8751">
            <v>98079</v>
          </cell>
          <cell r="C8751" t="str">
            <v>SUMIDOURO RETANGULAR, EM ALVENARIA COM TIJOLOS CERÂMICOS MACIÇOS, DIMENSÕES INTERNAS: 1,0 X 3,0 X H=3,0 M, ÁREA DE INFILTRAÇÃO: 25 M² (PARA 10 CONTRIBUINTES). AF_12/2020</v>
          </cell>
          <cell r="D8751" t="str">
            <v>UN</v>
          </cell>
          <cell r="E8751">
            <v>6644.27</v>
          </cell>
          <cell r="F8751">
            <v>6902.53</v>
          </cell>
        </row>
        <row r="8752">
          <cell r="B8752">
            <v>98080</v>
          </cell>
          <cell r="C8752" t="str">
            <v>SUMIDOURO RETANGULAR, EM ALVENARIA COM TIJOLOS CERÂMICOS MACIÇOS, DIMENSÕES INTERNAS: 1,6 X 3,4 X H=3,0 M, ÁREA DE INFILTRAÇÃO: 32,9 M² (PARA 13 CONTRIBUINTES). AF_12/2020</v>
          </cell>
          <cell r="D8752" t="str">
            <v>UN</v>
          </cell>
          <cell r="E8752">
            <v>8591.23</v>
          </cell>
          <cell r="F8752">
            <v>8925.07</v>
          </cell>
        </row>
        <row r="8753">
          <cell r="B8753">
            <v>98081</v>
          </cell>
          <cell r="C8753" t="str">
            <v>SUMIDOURO RETANGULAR, EM ALVENARIA COM TIJOLOS CERÂMICOS MACIÇOS, DIMENSÕES INTERNAS: 1,6 X 5,8 X H=3,0 M, ÁREA DE INFILTRAÇÃO: 50 M² (PARA 20 CONTRIBUINTES). AF_12/2020</v>
          </cell>
          <cell r="D8753" t="str">
            <v>UN</v>
          </cell>
          <cell r="E8753">
            <v>12764.39</v>
          </cell>
          <cell r="F8753">
            <v>13260.28</v>
          </cell>
        </row>
        <row r="8754">
          <cell r="B8754">
            <v>98052</v>
          </cell>
          <cell r="C8754" t="str">
            <v>TANQUE SÉPTICO CIRCULAR, EM CONCRETO PRÉ-MOLDADO, DIÂMETRO INTERNO = 1,10 M, ALTURA INTERNA = 2,50 M, VOLUME ÚTIL: 2138,2 L (PARA 5 CONTRIBUINTES). AF_12/2020</v>
          </cell>
          <cell r="D8754" t="str">
            <v>UN</v>
          </cell>
          <cell r="E8754">
            <v>1604.55</v>
          </cell>
          <cell r="F8754">
            <v>1627.02</v>
          </cell>
        </row>
        <row r="8755">
          <cell r="B8755">
            <v>98053</v>
          </cell>
          <cell r="C8755" t="str">
            <v>TANQUE SÉPTICO CIRCULAR, EM CONCRETO PRÉ-MOLDADO, DIÂMETRO INTERNO = 1,40 M, ALTURA INTERNA = 2,50 M, VOLUME ÚTIL: 3463,6 L (PARA 13 CONTRIBUINTES). AF_12/2020</v>
          </cell>
          <cell r="D8755" t="str">
            <v>UN</v>
          </cell>
          <cell r="E8755">
            <v>2207.48</v>
          </cell>
          <cell r="F8755">
            <v>2237.85</v>
          </cell>
        </row>
        <row r="8756">
          <cell r="B8756">
            <v>98054</v>
          </cell>
          <cell r="C8756" t="str">
            <v>TANQUE SÉPTICO CIRCULAR, EM CONCRETO PRÉ-MOLDADO, DIÂMETRO INTERNO = 1,88 M, ALTURA INTERNA = 2,50 M, VOLUME ÚTIL: 6245,8 L (PARA 32 CONTRIBUINTES). AF_12/2020</v>
          </cell>
          <cell r="D8756" t="str">
            <v>UN</v>
          </cell>
          <cell r="E8756">
            <v>3547.33</v>
          </cell>
          <cell r="F8756">
            <v>3578.93</v>
          </cell>
        </row>
        <row r="8757">
          <cell r="B8757">
            <v>98055</v>
          </cell>
          <cell r="C8757" t="str">
            <v>TANQUE SÉPTICO CIRCULAR, EM CONCRETO PRÉ-MOLDADO, DIÂMETRO INTERNO = 2,38 M, ALTURA INTERNA = 2,50 M, VOLUME ÚTIL: 10009,8 L (PARA 69 CONTRIBUINTES). AF_12/2020</v>
          </cell>
          <cell r="D8757" t="str">
            <v>UN</v>
          </cell>
          <cell r="E8757">
            <v>4836.74</v>
          </cell>
          <cell r="F8757">
            <v>4880.33</v>
          </cell>
        </row>
        <row r="8758">
          <cell r="B8758">
            <v>98056</v>
          </cell>
          <cell r="C8758" t="str">
            <v>TANQUE SÉPTICO CIRCULAR, EM CONCRETO PRÉ-MOLDADO, DIÂMETRO INTERNO = 2,38 M, ALTURA INTERNA = 3,0 M, VOLUME ÚTIL: 12234,2 L (PARA 86 CONTRIBUINTES). AF_12/2020</v>
          </cell>
          <cell r="D8758" t="str">
            <v>UN</v>
          </cell>
          <cell r="E8758">
            <v>5617.73</v>
          </cell>
          <cell r="F8758">
            <v>5664.29</v>
          </cell>
        </row>
        <row r="8759">
          <cell r="B8759">
            <v>98057</v>
          </cell>
          <cell r="C8759" t="str">
            <v>TANQUE SÉPTICO CIRCULAR, EM CONCRETO PRÉ-MOLDADO, DIÂMETRO INTERNO = 2,88 M, ALTURA INTERNA = 2,50 M, VOLUME ÚTIL: 14657,4 L (PARA 105 CONTRIBUINTES). AF_12/2020</v>
          </cell>
          <cell r="D8759" t="str">
            <v>UN</v>
          </cell>
          <cell r="E8759">
            <v>6714.42</v>
          </cell>
          <cell r="F8759">
            <v>6772.14</v>
          </cell>
        </row>
        <row r="8760">
          <cell r="B8760">
            <v>98082</v>
          </cell>
          <cell r="C8760" t="str">
            <v>TANQUE SÉPTICO RETANGULAR, EM ALVENARIA COM BLOCOS DE CONCRETO, DIMENSÕES INTERNAS: 1,0 X 2,0 X H=1,4 M, VOLUME ÚTIL: 2000 L (PARA 5 CONTRIBUINTES). AF_12/2020</v>
          </cell>
          <cell r="D8760" t="str">
            <v>UN</v>
          </cell>
          <cell r="E8760">
            <v>3549.69</v>
          </cell>
          <cell r="F8760">
            <v>3686.04</v>
          </cell>
        </row>
        <row r="8761">
          <cell r="B8761">
            <v>98083</v>
          </cell>
          <cell r="C8761" t="str">
            <v>TANQUE SÉPTICO RETANGULAR, EM ALVENARIA COM BLOCOS DE CONCRETO, DIMENSÕES INTERNAS: 1,2 X 2,4 X H=1,6 M, VOLUME ÚTIL: 3456 L (PARA 13 CONTRIBUINTES). AF_12/2020</v>
          </cell>
          <cell r="D8761" t="str">
            <v>UN</v>
          </cell>
          <cell r="E8761">
            <v>4677.3</v>
          </cell>
          <cell r="F8761">
            <v>4858.57</v>
          </cell>
        </row>
        <row r="8762">
          <cell r="B8762">
            <v>98084</v>
          </cell>
          <cell r="C8762" t="str">
            <v>TANQUE SÉPTICO RETANGULAR, EM ALVENARIA COM BLOCOS DE CONCRETO, DIMENSÕES INTERNAS: 1,4 X 3,2 X H=1,8 M, VOLUME ÚTIL: 6272 L (PARA 32 CONTRIBUINTES). AF_12/2020</v>
          </cell>
          <cell r="D8762" t="str">
            <v>UN</v>
          </cell>
          <cell r="E8762">
            <v>6553.25</v>
          </cell>
          <cell r="F8762">
            <v>6809.62</v>
          </cell>
        </row>
        <row r="8763">
          <cell r="B8763">
            <v>98085</v>
          </cell>
          <cell r="C8763" t="str">
            <v>TANQUE SÉPTICO RETANGULAR, EM ALVENARIA COM BLOCOS DE CONCRETO, DIMENSÕES INTERNAS: 1,6 X 4,4 X H=1,8 M, VOLUME ÚTIL: 9856 L (PARA 68 CONTRIBUINTES). AF_12/2020</v>
          </cell>
          <cell r="D8763" t="str">
            <v>UN</v>
          </cell>
          <cell r="E8763">
            <v>8884.5400000000009</v>
          </cell>
          <cell r="F8763">
            <v>9234.9699999999993</v>
          </cell>
        </row>
        <row r="8764">
          <cell r="B8764">
            <v>98087</v>
          </cell>
          <cell r="C8764" t="str">
            <v>TANQUE SÉPTICO RETANGULAR, EM ALVENARIA COM BLOCOS DE CONCRETO, DIMENSÕES INTERNAS: 1,6 X 4,6 X H=2,4 M, VOLUME ÚTIL: 14720 L (PARA 105 CONTRIBUINTES). AF_12/2020</v>
          </cell>
          <cell r="D8764" t="str">
            <v>UN</v>
          </cell>
          <cell r="E8764">
            <v>10689.01</v>
          </cell>
          <cell r="F8764">
            <v>11111.03</v>
          </cell>
        </row>
        <row r="8765">
          <cell r="B8765">
            <v>98086</v>
          </cell>
          <cell r="C8765" t="str">
            <v>TANQUE SÉPTICO RETANGULAR, EM ALVENARIA COM BLOCOS DE CONCRETO, DIMENSÕES INTERNAS: 1,6 X 4,8 X H=2,0 M, VOLUME ÚTIL: 12288 L (PARA 86 CONTRIBUINTES). AF_12/2020</v>
          </cell>
          <cell r="D8765" t="str">
            <v>UN</v>
          </cell>
          <cell r="E8765">
            <v>10023.48</v>
          </cell>
          <cell r="F8765">
            <v>10419.4</v>
          </cell>
        </row>
        <row r="8766">
          <cell r="B8766">
            <v>98066</v>
          </cell>
          <cell r="C8766" t="str">
            <v>TANQUE SÉPTICO RETANGULAR, EM ALVENARIA COM TIJOLOS CERÂMICOS MACIÇOS, DIMENSÕES INTERNAS: 1,0 X 2,0 X H=1,4 M, VOLUME ÚTIL: 2000 L (PARA 5 CONTRIBUINTES). AF_12/2020</v>
          </cell>
          <cell r="D8766" t="str">
            <v>UN</v>
          </cell>
          <cell r="E8766">
            <v>4242.1400000000003</v>
          </cell>
          <cell r="F8766">
            <v>4414.2299999999996</v>
          </cell>
        </row>
        <row r="8767">
          <cell r="B8767">
            <v>98067</v>
          </cell>
          <cell r="C8767" t="str">
            <v>TANQUE SÉPTICO RETANGULAR, EM ALVENARIA COM TIJOLOS CERÂMICOS MACIÇOS, DIMENSÕES INTERNAS: 1,2 X 2,4 X H=1,6 M, VOLUME ÚTIL: 3456 L (PARA 13 CONTRIBUINTES). AF_12/2020</v>
          </cell>
          <cell r="D8767" t="str">
            <v>UN</v>
          </cell>
          <cell r="E8767">
            <v>5645.45</v>
          </cell>
          <cell r="F8767">
            <v>5875.64</v>
          </cell>
        </row>
        <row r="8768">
          <cell r="B8768">
            <v>98068</v>
          </cell>
          <cell r="C8768" t="str">
            <v>TANQUE SÉPTICO RETANGULAR, EM ALVENARIA COM TIJOLOS CERÂMICOS MACIÇOS, DIMENSÕES INTERNAS: 1,4 X 3,2 X H=1,8 M, VOLUME ÚTIL: 6272 L (PARA 32 CONTRIBUINTES). AF_12/2020</v>
          </cell>
          <cell r="D8768" t="str">
            <v>UN</v>
          </cell>
          <cell r="E8768">
            <v>7970.09</v>
          </cell>
          <cell r="F8768">
            <v>8296.7099999999991</v>
          </cell>
        </row>
        <row r="8769">
          <cell r="B8769">
            <v>98069</v>
          </cell>
          <cell r="C8769" t="str">
            <v>TANQUE SÉPTICO RETANGULAR, EM ALVENARIA COM TIJOLOS CERÂMICOS MACIÇOS, DIMENSÕES INTERNAS: 1,6 X 4,4 X H=1,8 M, VOLUME ÚTIL: 9856 L (PARA 68 CONTRIBUINTES). AF_12/2020</v>
          </cell>
          <cell r="D8769" t="str">
            <v>UN</v>
          </cell>
          <cell r="E8769">
            <v>10750.13</v>
          </cell>
          <cell r="F8769">
            <v>11192.17</v>
          </cell>
        </row>
        <row r="8770">
          <cell r="B8770">
            <v>98071</v>
          </cell>
          <cell r="C8770" t="str">
            <v>TANQUE SÉPTICO RETANGULAR, EM ALVENARIA COM TIJOLOS CERÂMICOS MACIÇOS, DIMENSÕES INTERNAS: 1,6 X 4,6 X H=2,4 M, VOLUME ÚTIL: 14720 L (PARA 105 CONTRIBUINTES). AF_12/2020</v>
          </cell>
          <cell r="D8770" t="str">
            <v>UN</v>
          </cell>
          <cell r="E8770">
            <v>13292.23</v>
          </cell>
          <cell r="F8770">
            <v>13840.28</v>
          </cell>
        </row>
        <row r="8771">
          <cell r="B8771">
            <v>98070</v>
          </cell>
          <cell r="C8771" t="str">
            <v>TANQUE SÉPTICO RETANGULAR, EM ALVENARIA COM TIJOLOS CERÂMICOS MACIÇOS, DIMENSÕES INTERNAS: 1,6 X 4,8 X H=2,0 M, VOLUME ÚTIL: 12288 L (PARA 86 CONTRIBUINTES). AF_12/2020</v>
          </cell>
          <cell r="D8771" t="str">
            <v>UN</v>
          </cell>
          <cell r="E8771">
            <v>12249.17</v>
          </cell>
          <cell r="F8771">
            <v>12753.58</v>
          </cell>
        </row>
        <row r="8772">
          <cell r="B8772">
            <v>104915</v>
          </cell>
          <cell r="C8772" t="str">
            <v>ARMAÇÃO DE BLOCO E SAPATA UTILIZANDO AÇO CA-50 DE 25 MM - MONTAGEM. AF_01/2024</v>
          </cell>
          <cell r="D8772" t="str">
            <v>KG</v>
          </cell>
          <cell r="E8772">
            <v>10.28</v>
          </cell>
          <cell r="F8772">
            <v>10.31</v>
          </cell>
        </row>
        <row r="8773">
          <cell r="B8773">
            <v>96546</v>
          </cell>
          <cell r="C8773" t="str">
            <v>ARMAÇÃO DE BLOCO UTILIZANDO AÇO CA-50 DE 10 MM - MONTAGEM. AF_01/2024</v>
          </cell>
          <cell r="D8773" t="str">
            <v>KG</v>
          </cell>
          <cell r="E8773">
            <v>13.92</v>
          </cell>
          <cell r="F8773">
            <v>14.27</v>
          </cell>
        </row>
        <row r="8774">
          <cell r="B8774">
            <v>96544</v>
          </cell>
          <cell r="C8774" t="str">
            <v>ARMAÇÃO DE BLOCO UTILIZANDO AÇO CA-50 DE 6,3 MM - MONTAGEM. AF_01/2024</v>
          </cell>
          <cell r="D8774" t="str">
            <v>KG</v>
          </cell>
          <cell r="E8774">
            <v>17.559999999999999</v>
          </cell>
          <cell r="F8774">
            <v>18.21</v>
          </cell>
        </row>
        <row r="8775">
          <cell r="B8775">
            <v>96545</v>
          </cell>
          <cell r="C8775" t="str">
            <v>ARMAÇÃO DE BLOCO UTILIZANDO AÇO CA-50 DE 8 MM - MONTAGEM. AF_01/2024</v>
          </cell>
          <cell r="D8775" t="str">
            <v>KG</v>
          </cell>
          <cell r="E8775">
            <v>15.87</v>
          </cell>
          <cell r="F8775">
            <v>16.37</v>
          </cell>
        </row>
        <row r="8776">
          <cell r="B8776">
            <v>96543</v>
          </cell>
          <cell r="C8776" t="str">
            <v>ARMAÇÃO DE BLOCO UTILIZANDO AÇO CA-60 DE 5 MM - MONTAGEM. AF_01/2024</v>
          </cell>
          <cell r="D8776" t="str">
            <v>KG</v>
          </cell>
          <cell r="E8776">
            <v>19.39</v>
          </cell>
          <cell r="F8776">
            <v>20.28</v>
          </cell>
        </row>
        <row r="8777">
          <cell r="B8777">
            <v>104922</v>
          </cell>
          <cell r="C8777" t="str">
            <v>ARMAÇÃO DE BLOCO, SAPATA ISOLADA E SAPATA CORRIDA UTILIZANDO AÇO CA-50 DE 20 MM - MONTAGEM. AF_01/2024</v>
          </cell>
          <cell r="D8777" t="str">
            <v>KG</v>
          </cell>
          <cell r="E8777">
            <v>11.23</v>
          </cell>
          <cell r="F8777">
            <v>11.34</v>
          </cell>
        </row>
        <row r="8778">
          <cell r="B8778">
            <v>104920</v>
          </cell>
          <cell r="C8778" t="str">
            <v>ARMAÇÃO DE BLOCO, SAPATA ISOLADA, VIGA BALDRAME E SAPATA CORRIDA UTILIZANDO AÇO CA-50 DE 12,5 MM - MONTAGEM. AF_01/2024</v>
          </cell>
          <cell r="D8778" t="str">
            <v>KG</v>
          </cell>
          <cell r="E8778">
            <v>10.75</v>
          </cell>
          <cell r="F8778">
            <v>10.95</v>
          </cell>
        </row>
        <row r="8779">
          <cell r="B8779">
            <v>104921</v>
          </cell>
          <cell r="C8779" t="str">
            <v>ARMAÇÃO DE BLOCO, SAPATA ISOLADA, VIGA BALDRAME E SAPATA CORRIDA UTILIZANDO AÇO CA-50 DE 16 MM - MONTAGEM. AF_01/2024</v>
          </cell>
          <cell r="D8779" t="str">
            <v>KG</v>
          </cell>
          <cell r="E8779">
            <v>10.14</v>
          </cell>
          <cell r="F8779">
            <v>10.3</v>
          </cell>
        </row>
        <row r="8780">
          <cell r="B8780">
            <v>104919</v>
          </cell>
          <cell r="C8780" t="str">
            <v>ARMAÇÃO DE SAPATA ISOLADA, VIGA BALDRAME E SAPATA CORRIDA UTILIZANDO AÇO CA-50 DE 10 MM - MONTAGEM. AF_01/2024</v>
          </cell>
          <cell r="D8780" t="str">
            <v>KG</v>
          </cell>
          <cell r="E8780">
            <v>12.7</v>
          </cell>
          <cell r="F8780">
            <v>12.95</v>
          </cell>
        </row>
        <row r="8781">
          <cell r="B8781">
            <v>104917</v>
          </cell>
          <cell r="C8781" t="str">
            <v>ARMAÇÃO DE SAPATA ISOLADA, VIGA BALDRAME E SAPATA CORRIDA UTILIZANDO AÇO CA-50 DE 6,3 MM - MONTAGEM. AF_01/2024</v>
          </cell>
          <cell r="D8781" t="str">
            <v>KG</v>
          </cell>
          <cell r="E8781">
            <v>15.29</v>
          </cell>
          <cell r="F8781">
            <v>15.75</v>
          </cell>
        </row>
        <row r="8782">
          <cell r="B8782">
            <v>104918</v>
          </cell>
          <cell r="C8782" t="str">
            <v>ARMAÇÃO DE SAPATA ISOLADA, VIGA BALDRAME E SAPATA CORRIDA UTILIZANDO AÇO CA-50 DE 8 MM - MONTAGEM. AF_01/2024</v>
          </cell>
          <cell r="D8782" t="str">
            <v>KG</v>
          </cell>
          <cell r="E8782">
            <v>14.22</v>
          </cell>
          <cell r="F8782">
            <v>14.57</v>
          </cell>
        </row>
        <row r="8783">
          <cell r="B8783">
            <v>104916</v>
          </cell>
          <cell r="C8783" t="str">
            <v>ARMAÇÃO DE SAPATA ISOLADA, VIGA BALDRAME E SAPATA CORRIDA UTILIZANDO AÇO CA-60 DE 5 MM - MONTAGEM. AF_01/2024</v>
          </cell>
          <cell r="D8783" t="str">
            <v>KG</v>
          </cell>
          <cell r="E8783">
            <v>16.36</v>
          </cell>
          <cell r="F8783">
            <v>17</v>
          </cell>
        </row>
        <row r="8784">
          <cell r="B8784">
            <v>96557</v>
          </cell>
          <cell r="C8784" t="str">
            <v>CONCRETAGEM DE BLOCO DE COROAMENTO OU VIGA BALDRAME, FCK 30 MPA, COM USO DE BOMBA - LANÇAMENTO, ADENSAMENTO E ACABAMENTO. AF_01/2024</v>
          </cell>
          <cell r="D8784" t="str">
            <v>M3</v>
          </cell>
          <cell r="E8784">
            <v>669.1</v>
          </cell>
          <cell r="F8784">
            <v>670.71</v>
          </cell>
        </row>
        <row r="8785">
          <cell r="B8785">
            <v>96555</v>
          </cell>
          <cell r="C8785" t="str">
            <v>CONCRETAGEM DE BLOCO DE COROAMENTO OU VIGA BALDRAME, FCK 30 MPA, COM USO DE JERICA - LANÇAMENTO, ADENSAMENTO E ACABAMENTO. AF_01/2024</v>
          </cell>
          <cell r="D8785" t="str">
            <v>M3</v>
          </cell>
          <cell r="E8785">
            <v>711.28</v>
          </cell>
          <cell r="F8785">
            <v>728.01</v>
          </cell>
        </row>
        <row r="8786">
          <cell r="B8786">
            <v>104924</v>
          </cell>
          <cell r="C8786" t="str">
            <v>CONCRETAGEM DE SAPATA CORRIDA, FCK 30 MPA, COM USO DE BOMBA - LANÇAMENTO, ADENSAMENTO E ACABAMENTO. AF_01/2024</v>
          </cell>
          <cell r="D8786" t="str">
            <v>M3</v>
          </cell>
          <cell r="E8786">
            <v>691.14</v>
          </cell>
          <cell r="F8786">
            <v>693.26</v>
          </cell>
        </row>
        <row r="8787">
          <cell r="B8787">
            <v>104923</v>
          </cell>
          <cell r="C8787" t="str">
            <v>CONCRETAGEM DE SAPATA CORRIDA, FCK 30 MPA, COM USO DE JERICA - LANÇAMENTO, ADENSAMENTO E ACABAMENTO. AF_01/2024</v>
          </cell>
          <cell r="D8787" t="str">
            <v>M3</v>
          </cell>
          <cell r="E8787">
            <v>764.55</v>
          </cell>
          <cell r="F8787">
            <v>784.6</v>
          </cell>
        </row>
        <row r="8788">
          <cell r="B8788">
            <v>96558</v>
          </cell>
          <cell r="C8788" t="str">
            <v>CONCRETAGEM DE SAPATA, FCK 30 MPA, COM USO DE BOMBA - LANÇAMENTO, ADENSAMENTO E ACABAMENTO. AF_01/2024</v>
          </cell>
          <cell r="D8788" t="str">
            <v>M3</v>
          </cell>
          <cell r="E8788">
            <v>699.74</v>
          </cell>
          <cell r="F8788">
            <v>702.57</v>
          </cell>
        </row>
        <row r="8789">
          <cell r="B8789">
            <v>96556</v>
          </cell>
          <cell r="C8789" t="str">
            <v>CONCRETAGEM DE SAPATA, FCK 30 MPA, COM USO DE JERICA - LANÇAMENTO, ADENSAMENTO E ACABAMENTO. AF_01/2024</v>
          </cell>
          <cell r="D8789" t="str">
            <v>M3</v>
          </cell>
          <cell r="E8789">
            <v>856.43</v>
          </cell>
          <cell r="F8789">
            <v>884.26</v>
          </cell>
        </row>
        <row r="8790">
          <cell r="B8790">
            <v>96523</v>
          </cell>
          <cell r="C8790" t="str">
            <v>ESCAVAÇÃO MANUAL PARA BLOCO DE COROAMENTO OU SAPATA (INCLUINDO ESCAVAÇÃO PARA COLOCAÇÃO DE FÔRMAS). AF_01/2024</v>
          </cell>
          <cell r="D8790" t="str">
            <v>M3</v>
          </cell>
          <cell r="E8790">
            <v>91.57</v>
          </cell>
          <cell r="F8790">
            <v>99.11</v>
          </cell>
        </row>
        <row r="8791">
          <cell r="B8791">
            <v>96522</v>
          </cell>
          <cell r="C8791" t="str">
            <v>ESCAVAÇÃO MANUAL PARA BLOCO DE COROAMENTO OU SAPATA (SEM ESCAVAÇÃO PARA COLOCAÇÃO DE FÔRMAS). AF_01/2024</v>
          </cell>
          <cell r="D8791" t="str">
            <v>M3</v>
          </cell>
          <cell r="E8791">
            <v>138.19</v>
          </cell>
          <cell r="F8791">
            <v>149.61000000000001</v>
          </cell>
        </row>
        <row r="8792">
          <cell r="B8792">
            <v>96527</v>
          </cell>
          <cell r="C8792" t="str">
            <v>ESCAVAÇÃO MANUAL PARA VIGA BALDRAME OU SAPATA CORRIDA (INCLUINDO ESCAVAÇÃO PARA COLOCAÇÃO DE FÔRMAS). AF_01/2024</v>
          </cell>
          <cell r="D8792" t="str">
            <v>M3</v>
          </cell>
          <cell r="E8792">
            <v>100.82</v>
          </cell>
          <cell r="F8792">
            <v>109.11</v>
          </cell>
        </row>
        <row r="8793">
          <cell r="B8793">
            <v>96526</v>
          </cell>
          <cell r="C8793" t="str">
            <v>ESCAVAÇÃO MANUAL PARA VIGA BALDRAME OU SAPATA CORRIDA (SEM ESCAVAÇÃO PARA COLOCAÇÃO DE FÔRMAS). AF_01/2024</v>
          </cell>
          <cell r="D8793" t="str">
            <v>M3</v>
          </cell>
          <cell r="E8793">
            <v>197.37</v>
          </cell>
          <cell r="F8793">
            <v>213.71</v>
          </cell>
        </row>
        <row r="8794">
          <cell r="B8794">
            <v>96521</v>
          </cell>
          <cell r="C8794" t="str">
            <v>ESCAVAÇÃO MECANIZADA PARA BLOCO DE COROAMENTO OU SAPATA COM RETROESCAVADEIRA (INCLUINDO ESCAVAÇÃO PARA COLOCAÇÃO DE FÔRMAS). AF_01/2024</v>
          </cell>
          <cell r="D8794" t="str">
            <v>M3</v>
          </cell>
          <cell r="E8794">
            <v>39.44</v>
          </cell>
          <cell r="F8794">
            <v>40.6</v>
          </cell>
        </row>
        <row r="8795">
          <cell r="B8795">
            <v>96520</v>
          </cell>
          <cell r="C8795" t="str">
            <v>ESCAVAÇÃO MECANIZADA PARA BLOCO DE COROAMENTO OU SAPATA COM RETROESCAVADEIRA (SEM ESCAVAÇÃO PARA COLOCAÇÃO DE FÔRMAS). AF_01/2024</v>
          </cell>
          <cell r="D8795" t="str">
            <v>M3</v>
          </cell>
          <cell r="E8795">
            <v>87.36</v>
          </cell>
          <cell r="F8795">
            <v>91.86</v>
          </cell>
        </row>
        <row r="8796">
          <cell r="B8796">
            <v>96525</v>
          </cell>
          <cell r="C8796" t="str">
            <v>ESCAVAÇÃO MECANIZADA PARA VIGA BALDRAME OU SAPATA CORRIDA COM MINI-ESCAVADEIRA (INCLUINDO ESCAVAÇÃO PARA COLOCAÇÃO DE FÔRMAS). AF_01/2024</v>
          </cell>
          <cell r="D8796" t="str">
            <v>M3</v>
          </cell>
          <cell r="E8796">
            <v>52.44</v>
          </cell>
          <cell r="F8796">
            <v>53.96</v>
          </cell>
        </row>
        <row r="8797">
          <cell r="B8797">
            <v>96524</v>
          </cell>
          <cell r="C8797" t="str">
            <v>ESCAVAÇÃO MECANIZADA PARA VIGA BALDRAME OU SAPATA CORRIDA COM MINI-ESCAVADEIRA (SEM ESCAVAÇÃO PARA COLOCAÇÃO DE FÔRMAS). AF_01/2024</v>
          </cell>
          <cell r="D8797" t="str">
            <v>M3</v>
          </cell>
          <cell r="E8797">
            <v>145.52000000000001</v>
          </cell>
          <cell r="F8797">
            <v>153.88999999999999</v>
          </cell>
        </row>
        <row r="8798">
          <cell r="B8798">
            <v>96537</v>
          </cell>
          <cell r="C8798" t="str">
            <v>FABRICAÇÃO, MONTAGEM E DESMONTAGEM DE FÔRMA PARA BLOCO DE COROAMENTO, EM CHAPA DE MADEIRA COMPENSADA RESINADA, E=17 MM, 2 UTILIZAÇÕES. AF_01/2024</v>
          </cell>
          <cell r="D8798" t="str">
            <v>M2</v>
          </cell>
          <cell r="E8798">
            <v>184.01</v>
          </cell>
          <cell r="F8798">
            <v>191.78</v>
          </cell>
        </row>
        <row r="8799">
          <cell r="B8799">
            <v>96540</v>
          </cell>
          <cell r="C8799" t="str">
            <v>FABRICAÇÃO, MONTAGEM E DESMONTAGEM DE FÔRMA PARA BLOCO DE COROAMENTO, EM CHAPA DE MADEIRA COMPENSADA RESINADA, E=17 MM, 4 UTILIZAÇÕES. AF_01/2024</v>
          </cell>
          <cell r="D8799" t="str">
            <v>M2</v>
          </cell>
          <cell r="E8799">
            <v>127.26</v>
          </cell>
          <cell r="F8799">
            <v>133.88999999999999</v>
          </cell>
        </row>
        <row r="8800">
          <cell r="B8800">
            <v>96528</v>
          </cell>
          <cell r="C8800" t="str">
            <v>FABRICAÇÃO, MONTAGEM E DESMONTAGEM DE FÔRMA PARA BLOCO DE COROAMENTO, EM MADEIRA SERRADA, E=25 MM, 1 UTILIZAÇÃO. AF_01/2024</v>
          </cell>
          <cell r="D8800" t="str">
            <v>M2</v>
          </cell>
          <cell r="E8800">
            <v>176.54</v>
          </cell>
          <cell r="F8800">
            <v>181.72</v>
          </cell>
        </row>
        <row r="8801">
          <cell r="B8801">
            <v>96531</v>
          </cell>
          <cell r="C8801" t="str">
            <v>FABRICAÇÃO, MONTAGEM E DESMONTAGEM DE FÔRMA PARA BLOCO DE COROAMENTO, EM MADEIRA SERRADA, E=25 MM, 2 UTILIZAÇÕES. AF_01/2024</v>
          </cell>
          <cell r="D8801" t="str">
            <v>M2</v>
          </cell>
          <cell r="E8801">
            <v>113.24</v>
          </cell>
          <cell r="F8801">
            <v>117.73</v>
          </cell>
        </row>
        <row r="8802">
          <cell r="B8802">
            <v>96534</v>
          </cell>
          <cell r="C8802" t="str">
            <v>FABRICAÇÃO, MONTAGEM E DESMONTAGEM DE FÔRMA PARA BLOCO DE COROAMENTO, EM MADEIRA SERRADA, E=25 MM, 4 UTILIZAÇÕES. AF_01/2024</v>
          </cell>
          <cell r="D8802" t="str">
            <v>M2</v>
          </cell>
          <cell r="E8802">
            <v>80.260000000000005</v>
          </cell>
          <cell r="F8802">
            <v>84.42</v>
          </cell>
        </row>
        <row r="8803">
          <cell r="B8803">
            <v>104928</v>
          </cell>
          <cell r="C8803" t="str">
            <v>FABRICAÇÃO, MONTAGEM E DESMONTAGEM DE FÔRMA PARA SAPATA CORRIDA, EM CHAPA DE MADEIRA COMPENSADA RESINADA, E=17 MM, 2 UTILIZAÇÕES. AF_01/2024</v>
          </cell>
          <cell r="D8803" t="str">
            <v>M2</v>
          </cell>
          <cell r="E8803">
            <v>143.81</v>
          </cell>
          <cell r="F8803">
            <v>150.71</v>
          </cell>
        </row>
        <row r="8804">
          <cell r="B8804">
            <v>104929</v>
          </cell>
          <cell r="C8804" t="str">
            <v>FABRICAÇÃO, MONTAGEM E DESMONTAGEM DE FÔRMA PARA SAPATA CORRIDA, EM CHAPA DE MADEIRA COMPENSADA RESINADA, E=17 MM, 4 UTILIZAÇÕES. AF_01/2024</v>
          </cell>
          <cell r="D8804" t="str">
            <v>M2</v>
          </cell>
          <cell r="E8804">
            <v>87.09</v>
          </cell>
          <cell r="F8804">
            <v>91.68</v>
          </cell>
        </row>
        <row r="8805">
          <cell r="B8805">
            <v>104925</v>
          </cell>
          <cell r="C8805" t="str">
            <v>FABRICAÇÃO, MONTAGEM E DESMONTAGEM DE FÔRMA PARA SAPATA CORRIDA, EM MADEIRA SERRADA, E=25 MM, 1 UTILIZAÇÃO. AF_01/2024</v>
          </cell>
          <cell r="D8805" t="str">
            <v>M2</v>
          </cell>
          <cell r="E8805">
            <v>181.3</v>
          </cell>
          <cell r="F8805">
            <v>186.11</v>
          </cell>
        </row>
        <row r="8806">
          <cell r="B8806">
            <v>104926</v>
          </cell>
          <cell r="C8806" t="str">
            <v>FABRICAÇÃO, MONTAGEM E DESMONTAGEM DE FÔRMA PARA SAPATA CORRIDA, EM MADEIRA SERRADA, E=25 MM, 2 UTILIZAÇÕES. AF_01/2024</v>
          </cell>
          <cell r="D8806" t="str">
            <v>M2</v>
          </cell>
          <cell r="E8806">
            <v>111.95</v>
          </cell>
          <cell r="F8806">
            <v>115.9</v>
          </cell>
        </row>
        <row r="8807">
          <cell r="B8807">
            <v>104927</v>
          </cell>
          <cell r="C8807" t="str">
            <v>FABRICAÇÃO, MONTAGEM E DESMONTAGEM DE FÔRMA PARA SAPATA CORRIDA, EM MADEIRA SERRADA, E=25 MM, 4 UTILIZAÇÕES. AF_01/2024</v>
          </cell>
          <cell r="D8807" t="str">
            <v>M2</v>
          </cell>
          <cell r="E8807">
            <v>75.89</v>
          </cell>
          <cell r="F8807">
            <v>79.400000000000006</v>
          </cell>
        </row>
        <row r="8808">
          <cell r="B8808">
            <v>96538</v>
          </cell>
          <cell r="C8808" t="str">
            <v>FABRICAÇÃO, MONTAGEM E DESMONTAGEM DE FÔRMA PARA SAPATA, EM CHAPA DE MADEIRA COMPENSADA RESINADA, E=17 MM, 2 UTILIZAÇÕES. AF_01/2024</v>
          </cell>
          <cell r="D8808" t="str">
            <v>M2</v>
          </cell>
          <cell r="E8808">
            <v>235.6</v>
          </cell>
          <cell r="F8808">
            <v>248.52</v>
          </cell>
        </row>
        <row r="8809">
          <cell r="B8809">
            <v>96541</v>
          </cell>
          <cell r="C8809" t="str">
            <v>FABRICAÇÃO, MONTAGEM E DESMONTAGEM DE FÔRMA PARA SAPATA, EM CHAPA DE MADEIRA COMPENSADA RESINADA, E=17 MM, 4 UTILIZAÇÕES. AF_01/2024</v>
          </cell>
          <cell r="D8809" t="str">
            <v>M2</v>
          </cell>
          <cell r="E8809">
            <v>170.98</v>
          </cell>
          <cell r="F8809">
            <v>181.68</v>
          </cell>
        </row>
        <row r="8810">
          <cell r="B8810">
            <v>96529</v>
          </cell>
          <cell r="C8810" t="str">
            <v>FABRICAÇÃO, MONTAGEM E DESMONTAGEM DE FÔRMA PARA SAPATA, EM MADEIRA SERRADA, E=25 MM, 1 UTILIZAÇÃO. AF_01/2024</v>
          </cell>
          <cell r="D8810" t="str">
            <v>M2</v>
          </cell>
          <cell r="E8810">
            <v>269.95999999999998</v>
          </cell>
          <cell r="F8810">
            <v>281.7</v>
          </cell>
        </row>
        <row r="8811">
          <cell r="B8811">
            <v>96532</v>
          </cell>
          <cell r="C8811" t="str">
            <v>FABRICAÇÃO, MONTAGEM E DESMONTAGEM DE FÔRMA PARA SAPATA, EM MADEIRA SERRADA, E=25 MM, 2 UTILIZAÇÕES. AF_01/2024</v>
          </cell>
          <cell r="D8811" t="str">
            <v>M2</v>
          </cell>
          <cell r="E8811">
            <v>177.86</v>
          </cell>
          <cell r="F8811">
            <v>187.15</v>
          </cell>
        </row>
        <row r="8812">
          <cell r="B8812">
            <v>96535</v>
          </cell>
          <cell r="C8812" t="str">
            <v>FABRICAÇÃO, MONTAGEM E DESMONTAGEM DE FÔRMA PARA SAPATA, EM MADEIRA SERRADA, E=25 MM, 4 UTILIZAÇÕES. AF_01/2024</v>
          </cell>
          <cell r="D8812" t="str">
            <v>M2</v>
          </cell>
          <cell r="E8812">
            <v>129.93</v>
          </cell>
          <cell r="F8812">
            <v>137.94</v>
          </cell>
        </row>
        <row r="8813">
          <cell r="B8813">
            <v>96539</v>
          </cell>
          <cell r="C8813" t="str">
            <v>FABRICAÇÃO, MONTAGEM E DESMONTAGEM DE FÔRMA PARA VIGA BALDRAME, EM CHAPA DE MADEIRA COMPENSADA RESINADA, E=17 MM, 2 UTILIZAÇÕES. AF_01/2024</v>
          </cell>
          <cell r="D8813" t="str">
            <v>M2</v>
          </cell>
          <cell r="E8813">
            <v>125.74</v>
          </cell>
          <cell r="F8813">
            <v>131.69</v>
          </cell>
        </row>
        <row r="8814">
          <cell r="B8814">
            <v>96542</v>
          </cell>
          <cell r="C8814" t="str">
            <v>FABRICAÇÃO, MONTAGEM E DESMONTAGEM DE FÔRMA PARA VIGA BALDRAME, EM CHAPA DE MADEIRA COMPENSADA RESINADA, E=17 MM, 4 UTILIZAÇÕES. AF_01/2024</v>
          </cell>
          <cell r="D8814" t="str">
            <v>M2</v>
          </cell>
          <cell r="E8814">
            <v>92.01</v>
          </cell>
          <cell r="F8814">
            <v>97.32</v>
          </cell>
        </row>
        <row r="8815">
          <cell r="B8815">
            <v>96530</v>
          </cell>
          <cell r="C8815" t="str">
            <v>FABRICAÇÃO, MONTAGEM E DESMONTAGEM DE FÔRMA PARA VIGA BALDRAME, EM MADEIRA SERRADA, E=25 MM, 1 UTILIZAÇÃO. AF_01/2024</v>
          </cell>
          <cell r="D8815" t="str">
            <v>M2</v>
          </cell>
          <cell r="E8815">
            <v>161</v>
          </cell>
          <cell r="F8815">
            <v>165.53</v>
          </cell>
        </row>
        <row r="8816">
          <cell r="B8816">
            <v>96533</v>
          </cell>
          <cell r="C8816" t="str">
            <v>FABRICAÇÃO, MONTAGEM E DESMONTAGEM DE FÔRMA PARA VIGA BALDRAME, EM MADEIRA SERRADA, E=25 MM, 2 UTILIZAÇÕES. AF_01/2024</v>
          </cell>
          <cell r="D8816" t="str">
            <v>M2</v>
          </cell>
          <cell r="E8816">
            <v>101.1</v>
          </cell>
          <cell r="F8816">
            <v>104.91</v>
          </cell>
        </row>
        <row r="8817">
          <cell r="B8817">
            <v>96536</v>
          </cell>
          <cell r="C8817" t="str">
            <v>FABRICAÇÃO, MONTAGEM E DESMONTAGEM DE FÔRMA PARA VIGA BALDRAME, EM MADEIRA SERRADA, E=25 MM, 4 UTILIZAÇÕES. AF_01/2024</v>
          </cell>
          <cell r="D8817" t="str">
            <v>M2</v>
          </cell>
          <cell r="E8817">
            <v>69.94</v>
          </cell>
          <cell r="F8817">
            <v>73.38</v>
          </cell>
        </row>
        <row r="8818">
          <cell r="B8818">
            <v>105518</v>
          </cell>
          <cell r="C8818" t="str">
            <v>MONTAGEM E DESMONTAGEM DE FÔRMA PARA ESTRUTURA CIRCULAR, COM INSTALAÇÃO EXCLUSIVAMENTE NA FACE INTERNA DA ESTRUTURA, COM AUXÍLIO DE GUINDASTE. AF_07/2024</v>
          </cell>
          <cell r="D8818" t="str">
            <v>M2</v>
          </cell>
          <cell r="E8818">
            <v>0</v>
          </cell>
          <cell r="F8818">
            <v>0</v>
          </cell>
        </row>
        <row r="8819">
          <cell r="B8819">
            <v>105517</v>
          </cell>
          <cell r="C8819" t="str">
            <v>MONTAGEM E DESMONTAGEM DE FÔRMA PARA ESTRUTURA CIRCULAR, COM INSTALAÇÃO EXCLUSIVAMENTE NA FACE INTERNA DA ESTRUTURA, SEM AUXÍLIO DE GUINDASTE. AF_07/2024</v>
          </cell>
          <cell r="D8819" t="str">
            <v>M2</v>
          </cell>
          <cell r="E8819">
            <v>0</v>
          </cell>
          <cell r="F8819">
            <v>0</v>
          </cell>
        </row>
        <row r="8820">
          <cell r="B8820">
            <v>105520</v>
          </cell>
          <cell r="C8820" t="str">
            <v>MONTAGEM E DESMONTAGEM DE FÔRMA PARA ESTRUTURA CIRCULAR, COM INSTALAÇÃO NA FACE INTERNA E EXTERNA DA EXTRUTURA, COM AUXÍLIO DE GUINDASTE. AF_07/2024</v>
          </cell>
          <cell r="D8820" t="str">
            <v>M2</v>
          </cell>
          <cell r="E8820">
            <v>0</v>
          </cell>
          <cell r="F8820">
            <v>0</v>
          </cell>
        </row>
        <row r="8821">
          <cell r="B8821">
            <v>105519</v>
          </cell>
          <cell r="C8821" t="str">
            <v>MONTAGEM E DESMONTAGEM DE FÔRMA PARA ESTRUTURA CIRCULAR, COM INSTALAÇÃO NA FACE INTERNA E EXTERNA DA EXTRUTURA, SEM AUXÍLIO DE GUINDASTE. AF_07/2024</v>
          </cell>
          <cell r="D8821" t="str">
            <v>M2</v>
          </cell>
          <cell r="E8821">
            <v>0</v>
          </cell>
          <cell r="F8821">
            <v>0</v>
          </cell>
        </row>
        <row r="8822">
          <cell r="B8822">
            <v>101793</v>
          </cell>
          <cell r="C8822" t="str">
            <v>ESCORAMENTO DE FÔRMAS DE LAJE EM MADEIRA NÃO APARELHADA, PÉ-DIREITO DUPLO, INCLUSO TRAVAMENTO, 4 UTILIZAÇÕES. AF_09/2020</v>
          </cell>
          <cell r="D8822" t="str">
            <v>M3</v>
          </cell>
          <cell r="E8822">
            <v>28.92</v>
          </cell>
          <cell r="F8822">
            <v>29.76</v>
          </cell>
        </row>
        <row r="8823">
          <cell r="B8823">
            <v>101792</v>
          </cell>
          <cell r="C8823" t="str">
            <v>ESCORAMENTO DE FÔRMAS DE LAJE EM MADEIRA NÃO APARELHADA, PÉ-DIREITO SIMPLES, INCLUSO TRAVAMENTO, 4 UTILIZAÇÕES. AF_09/2020</v>
          </cell>
          <cell r="D8823" t="str">
            <v>M3</v>
          </cell>
          <cell r="E8823">
            <v>18.149999999999999</v>
          </cell>
          <cell r="F8823">
            <v>18.77</v>
          </cell>
        </row>
        <row r="8824">
          <cell r="B8824">
            <v>92272</v>
          </cell>
          <cell r="C8824" t="str">
            <v>FABRICAÇÃO DE ESCORAS DE VIGA DO TIPO GARFO, EM MADEIRA. AF_09/2020</v>
          </cell>
          <cell r="D8824" t="str">
            <v>M</v>
          </cell>
          <cell r="E8824">
            <v>40.729999999999997</v>
          </cell>
          <cell r="F8824">
            <v>41.18</v>
          </cell>
        </row>
        <row r="8825">
          <cell r="B8825">
            <v>101791</v>
          </cell>
          <cell r="C8825" t="str">
            <v>FABRICAÇÃO DE ESCORAS DO TIPO PONTALETE, EM MADEIRA, PARA PÉ-DIREITO DUPLO. AF_09/2020</v>
          </cell>
          <cell r="D8825" t="str">
            <v>M</v>
          </cell>
          <cell r="E8825">
            <v>32.69</v>
          </cell>
          <cell r="F8825">
            <v>32.869999999999997</v>
          </cell>
        </row>
        <row r="8826">
          <cell r="B8826">
            <v>92273</v>
          </cell>
          <cell r="C8826" t="str">
            <v>FABRICAÇÃO DE ESCORAS DO TIPO PONTALETE, EM MADEIRA, PARA PÉ-DIREITO SIMPLES. AF_09/2020</v>
          </cell>
          <cell r="D8826" t="str">
            <v>M</v>
          </cell>
          <cell r="E8826">
            <v>17.93</v>
          </cell>
          <cell r="F8826">
            <v>18.260000000000002</v>
          </cell>
        </row>
        <row r="8827">
          <cell r="B8827">
            <v>92268</v>
          </cell>
          <cell r="C8827" t="str">
            <v>FABRICAÇÃO DE FÔRMA PARA LAJES, EM CHAPA DE MADEIRA COMPENSADA PLASTIFICADA, E = 18 MM. AF_09/2020</v>
          </cell>
          <cell r="D8827" t="str">
            <v>M2</v>
          </cell>
          <cell r="E8827">
            <v>80.06</v>
          </cell>
          <cell r="F8827">
            <v>80.13</v>
          </cell>
        </row>
        <row r="8828">
          <cell r="B8828">
            <v>92267</v>
          </cell>
          <cell r="C8828" t="str">
            <v>FABRICAÇÃO DE FÔRMA PARA LAJES, EM CHAPA DE MADEIRA COMPENSADA RESINADA, E = 17 MM. AF_09/2020</v>
          </cell>
          <cell r="D8828" t="str">
            <v>M2</v>
          </cell>
          <cell r="E8828">
            <v>47.61</v>
          </cell>
          <cell r="F8828">
            <v>47.68</v>
          </cell>
        </row>
        <row r="8829">
          <cell r="B8829">
            <v>92271</v>
          </cell>
          <cell r="C8829" t="str">
            <v>FABRICAÇÃO DE FÔRMA PARA LAJES, EM MADEIRA SERRADA, E=25 MM. AF_09/2020</v>
          </cell>
          <cell r="D8829" t="str">
            <v>M2</v>
          </cell>
          <cell r="E8829">
            <v>116.11</v>
          </cell>
          <cell r="F8829">
            <v>116.15</v>
          </cell>
        </row>
        <row r="8830">
          <cell r="B8830">
            <v>92264</v>
          </cell>
          <cell r="C8830" t="str">
            <v>FABRICAÇÃO DE FÔRMA PARA PILARES E ESTRUTURAS SIMILARES, EM CHAPA DE MADEIRA COMPENSADA PLASTIFICADA, E = 18 MM. AF_09/2020</v>
          </cell>
          <cell r="D8830" t="str">
            <v>M2</v>
          </cell>
          <cell r="E8830">
            <v>206.18</v>
          </cell>
          <cell r="F8830">
            <v>209.9</v>
          </cell>
        </row>
        <row r="8831">
          <cell r="B8831">
            <v>92263</v>
          </cell>
          <cell r="C8831" t="str">
            <v>FABRICAÇÃO DE FÔRMA PARA PILARES E ESTRUTURAS SIMILARES, EM CHAPA DE MADEIRA COMPENSADA RESINADA, E = 17 MM. AF_09/2020</v>
          </cell>
          <cell r="D8831" t="str">
            <v>M2</v>
          </cell>
          <cell r="E8831">
            <v>164.9</v>
          </cell>
          <cell r="F8831">
            <v>168.62</v>
          </cell>
        </row>
        <row r="8832">
          <cell r="B8832">
            <v>92269</v>
          </cell>
          <cell r="C8832" t="str">
            <v>FABRICAÇÃO DE FÔRMA PARA PILARES E ESTRUTURAS SIMILARES, EM MADEIRA SERRADA, E=25 MM. AF_09/2020</v>
          </cell>
          <cell r="D8832" t="str">
            <v>M2</v>
          </cell>
          <cell r="E8832">
            <v>157.69</v>
          </cell>
          <cell r="F8832">
            <v>159.80000000000001</v>
          </cell>
        </row>
        <row r="8833">
          <cell r="B8833">
            <v>92270</v>
          </cell>
          <cell r="C8833" t="str">
            <v>FABRICAÇÃO DE FÔRMA PARA VIGAS, COM MADEIRA SERRADA, E = 25 MM. AF_09/2020</v>
          </cell>
          <cell r="D8833" t="str">
            <v>M2</v>
          </cell>
          <cell r="E8833">
            <v>181.9</v>
          </cell>
          <cell r="F8833">
            <v>184.55</v>
          </cell>
        </row>
        <row r="8834">
          <cell r="B8834">
            <v>92266</v>
          </cell>
          <cell r="C8834" t="str">
            <v>FABRICAÇÃO DE FÔRMA PARA VIGAS, EM CHAPA DE MADEIRA COMPENSADA PLASTIFICADA, E = 18 MM. AF_09/2020</v>
          </cell>
          <cell r="D8834" t="str">
            <v>M2</v>
          </cell>
          <cell r="E8834">
            <v>151.01</v>
          </cell>
          <cell r="F8834">
            <v>153.99</v>
          </cell>
        </row>
        <row r="8835">
          <cell r="B8835">
            <v>92265</v>
          </cell>
          <cell r="C8835" t="str">
            <v>FABRICAÇÃO DE FÔRMA PARA VIGAS, EM CHAPA DE MADEIRA COMPENSADA RESINADA, E = 17 MM. AF_09/2020</v>
          </cell>
          <cell r="D8835" t="str">
            <v>M2</v>
          </cell>
          <cell r="E8835">
            <v>115.6</v>
          </cell>
          <cell r="F8835">
            <v>118.58</v>
          </cell>
        </row>
        <row r="8836">
          <cell r="B8836">
            <v>92524</v>
          </cell>
          <cell r="C8836" t="str">
            <v>MONTAGEM E DESMONTAGEM DE FÔRMA DE LAJE MACIÇA, PÉ-DIREITO DUPLO, EM CHAPA DE MADEIRA COMPENSADA PLASTIFICADA, 10 UTILIZAÇÕES. AF_09/2020</v>
          </cell>
          <cell r="D8836" t="str">
            <v>M2</v>
          </cell>
          <cell r="E8836">
            <v>76.27</v>
          </cell>
          <cell r="F8836">
            <v>78.510000000000005</v>
          </cell>
        </row>
        <row r="8837">
          <cell r="B8837">
            <v>92528</v>
          </cell>
          <cell r="C8837" t="str">
            <v>MONTAGEM E DESMONTAGEM DE FÔRMA DE LAJE MACIÇA, PÉ-DIREITO DUPLO, EM CHAPA DE MADEIRA COMPENSADA PLASTIFICADA, 12 UTILIZAÇÕES. AF_09/2020</v>
          </cell>
          <cell r="D8837" t="str">
            <v>M2</v>
          </cell>
          <cell r="E8837">
            <v>73.180000000000007</v>
          </cell>
          <cell r="F8837">
            <v>75.27</v>
          </cell>
        </row>
        <row r="8838">
          <cell r="B8838">
            <v>92532</v>
          </cell>
          <cell r="C8838" t="str">
            <v>MONTAGEM E DESMONTAGEM DE FÔRMA DE LAJE MACIÇA, PÉ-DIREITO DUPLO, EM CHAPA DE MADEIRA COMPENSADA PLASTIFICADA, 14 UTILIZAÇÕES. AF_09/2020</v>
          </cell>
          <cell r="D8838" t="str">
            <v>M2</v>
          </cell>
          <cell r="E8838">
            <v>70.52</v>
          </cell>
          <cell r="F8838">
            <v>72.45</v>
          </cell>
        </row>
        <row r="8839">
          <cell r="B8839">
            <v>92536</v>
          </cell>
          <cell r="C8839" t="str">
            <v>MONTAGEM E DESMONTAGEM DE FÔRMA DE LAJE MACIÇA, PÉ-DIREITO DUPLO, EM CHAPA DE MADEIRA COMPENSADA PLASTIFICADA, 18 UTILIZAÇÕES. AF_09/2020</v>
          </cell>
          <cell r="D8839" t="str">
            <v>M2</v>
          </cell>
          <cell r="E8839">
            <v>65.400000000000006</v>
          </cell>
          <cell r="F8839">
            <v>67.040000000000006</v>
          </cell>
        </row>
        <row r="8840">
          <cell r="B8840">
            <v>92508</v>
          </cell>
          <cell r="C8840" t="str">
            <v>MONTAGEM E DESMONTAGEM DE FÔRMA DE LAJE MACIÇA, PÉ-DIREITO DUPLO, EM CHAPA DE MADEIRA COMPENSADA RESINADA, 2 UTILIZAÇÕES. AF_09/2020</v>
          </cell>
          <cell r="D8840" t="str">
            <v>M2</v>
          </cell>
          <cell r="E8840">
            <v>102.41</v>
          </cell>
          <cell r="F8840">
            <v>105.51</v>
          </cell>
        </row>
        <row r="8841">
          <cell r="B8841">
            <v>92512</v>
          </cell>
          <cell r="C8841" t="str">
            <v>MONTAGEM E DESMONTAGEM DE FÔRMA DE LAJE MACIÇA, PÉ-DIREITO DUPLO, EM CHAPA DE MADEIRA COMPENSADA RESINADA, 4 UTILIZAÇÕES. AF_09/2020</v>
          </cell>
          <cell r="D8841" t="str">
            <v>M2</v>
          </cell>
          <cell r="E8841">
            <v>88.52</v>
          </cell>
          <cell r="F8841">
            <v>91.37</v>
          </cell>
        </row>
        <row r="8842">
          <cell r="B8842">
            <v>92515</v>
          </cell>
          <cell r="C8842" t="str">
            <v>MONTAGEM E DESMONTAGEM DE FÔRMA DE LAJE MACIÇA, PÉ-DIREITO DUPLO, EM CHAPA DE MADEIRA COMPENSADA RESINADA, 6 UTILIZAÇÕES. AF_09/2020</v>
          </cell>
          <cell r="D8842" t="str">
            <v>M2</v>
          </cell>
          <cell r="E8842">
            <v>81.489999999999995</v>
          </cell>
          <cell r="F8842">
            <v>84.12</v>
          </cell>
        </row>
        <row r="8843">
          <cell r="B8843">
            <v>92520</v>
          </cell>
          <cell r="C8843" t="str">
            <v>MONTAGEM E DESMONTAGEM DE FÔRMA DE LAJE MACIÇA, PÉ-DIREITO DUPLO, EM CHAPA DE MADEIRA COMPENSADA RESINADA, 8 UTILIZAÇÕES. AF_09/2020</v>
          </cell>
          <cell r="D8843" t="str">
            <v>M2</v>
          </cell>
          <cell r="E8843">
            <v>76.819999999999993</v>
          </cell>
          <cell r="F8843">
            <v>79.25</v>
          </cell>
        </row>
        <row r="8844">
          <cell r="B8844">
            <v>92526</v>
          </cell>
          <cell r="C8844" t="str">
            <v>MONTAGEM E DESMONTAGEM DE FÔRMA DE LAJE MACIÇA, PÉ-DIREITO SIMPLES, EM CHAPA DE MADEIRA COMPENSADA PLASTIFICADA, 10 UTILIZAÇÕES. AF_09/2020</v>
          </cell>
          <cell r="D8844" t="str">
            <v>M2</v>
          </cell>
          <cell r="E8844">
            <v>40.26</v>
          </cell>
          <cell r="F8844">
            <v>41.56</v>
          </cell>
        </row>
        <row r="8845">
          <cell r="B8845">
            <v>92530</v>
          </cell>
          <cell r="C8845" t="str">
            <v>MONTAGEM E DESMONTAGEM DE FÔRMA DE LAJE MACIÇA, PÉ-DIREITO SIMPLES, EM CHAPA DE MADEIRA COMPENSADA PLASTIFICADA, 12 UTILIZAÇÕES. AF_09/2020</v>
          </cell>
          <cell r="D8845" t="str">
            <v>M2</v>
          </cell>
          <cell r="E8845">
            <v>38.020000000000003</v>
          </cell>
          <cell r="F8845">
            <v>39.22</v>
          </cell>
        </row>
        <row r="8846">
          <cell r="B8846">
            <v>92534</v>
          </cell>
          <cell r="C8846" t="str">
            <v>MONTAGEM E DESMONTAGEM DE FÔRMA DE LAJE MACIÇA, PÉ-DIREITO SIMPLES, EM CHAPA DE MADEIRA COMPENSADA PLASTIFICADA, 14 UTILIZAÇÕES. AF_09/2020</v>
          </cell>
          <cell r="D8846" t="str">
            <v>M2</v>
          </cell>
          <cell r="E8846">
            <v>36.11</v>
          </cell>
          <cell r="F8846">
            <v>37.22</v>
          </cell>
        </row>
        <row r="8847">
          <cell r="B8847">
            <v>92538</v>
          </cell>
          <cell r="C8847" t="str">
            <v>MONTAGEM E DESMONTAGEM DE FÔRMA DE LAJE MACIÇA, PÉ-DIREITO SIMPLES, EM CHAPA DE MADEIRA COMPENSADA PLASTIFICADA, 18 UTILIZAÇÕES. AF_09/2020</v>
          </cell>
          <cell r="D8847" t="str">
            <v>M2</v>
          </cell>
          <cell r="E8847">
            <v>32.299999999999997</v>
          </cell>
          <cell r="F8847">
            <v>33.25</v>
          </cell>
        </row>
        <row r="8848">
          <cell r="B8848">
            <v>103760</v>
          </cell>
          <cell r="C8848" t="str">
            <v>MONTAGEM E DESMONTAGEM DE FÔRMA DE LAJE MACIÇA, PÉ-DIREITO SIMPLES, EM CHAPA DE MADEIRA COMPENSADA RESINADA E CIMBRAMENTO DE MADEIRA, 2 UTILIZAÇÕES. AF_03/2022</v>
          </cell>
          <cell r="D8848" t="str">
            <v>M2</v>
          </cell>
          <cell r="E8848">
            <v>116.76</v>
          </cell>
          <cell r="F8848">
            <v>119.7</v>
          </cell>
        </row>
        <row r="8849">
          <cell r="B8849">
            <v>103761</v>
          </cell>
          <cell r="C8849" t="str">
            <v>MONTAGEM E DESMONTAGEM DE FÔRMA DE LAJE MACIÇA, PÉ-DIREITO SIMPLES, EM CHAPA DE MADEIRA COMPENSADA RESINADA E CIMBRAMENTO DE MADEIRA, 4 UTILIZAÇÕES. AF_03/2022</v>
          </cell>
          <cell r="D8849" t="str">
            <v>M2</v>
          </cell>
          <cell r="E8849">
            <v>79.040000000000006</v>
          </cell>
          <cell r="F8849">
            <v>81.760000000000005</v>
          </cell>
        </row>
        <row r="8850">
          <cell r="B8850">
            <v>103762</v>
          </cell>
          <cell r="C8850" t="str">
            <v>MONTAGEM E DESMONTAGEM DE FÔRMA DE LAJE MACIÇA, PÉ-DIREITO SIMPLES, EM CHAPA DE MADEIRA COMPENSADA RESINADA E CIMBRAMENTO DE MADEIRA, 6 UTILIZAÇÕES. AF_03/2022</v>
          </cell>
          <cell r="D8850" t="str">
            <v>M2</v>
          </cell>
          <cell r="E8850">
            <v>67.650000000000006</v>
          </cell>
          <cell r="F8850">
            <v>70.16</v>
          </cell>
        </row>
        <row r="8851">
          <cell r="B8851">
            <v>103763</v>
          </cell>
          <cell r="C8851" t="str">
            <v>MONTAGEM E DESMONTAGEM DE FÔRMA DE LAJE MACIÇA, PÉ-DIREITO SIMPLES, EM CHAPA DE MADEIRA COMPENSADA RESINADA E CIMBRAMENTO DE MADEIRA, 8 UTILIZAÇÕES. AF_03/2022</v>
          </cell>
          <cell r="D8851" t="str">
            <v>M2</v>
          </cell>
          <cell r="E8851">
            <v>59.72</v>
          </cell>
          <cell r="F8851">
            <v>62.03</v>
          </cell>
        </row>
        <row r="8852">
          <cell r="B8852">
            <v>92510</v>
          </cell>
          <cell r="C8852" t="str">
            <v>MONTAGEM E DESMONTAGEM DE FÔRMA DE LAJE MACIÇA, PÉ-DIREITO SIMPLES, EM CHAPA DE MADEIRA COMPENSADA RESINADA, 2 UTILIZAÇÕES. AF_09/2020</v>
          </cell>
          <cell r="D8852" t="str">
            <v>M2</v>
          </cell>
          <cell r="E8852">
            <v>62.39</v>
          </cell>
          <cell r="F8852">
            <v>64.209999999999994</v>
          </cell>
        </row>
        <row r="8853">
          <cell r="B8853">
            <v>92514</v>
          </cell>
          <cell r="C8853" t="str">
            <v>MONTAGEM E DESMONTAGEM DE FÔRMA DE LAJE MACIÇA, PÉ-DIREITO SIMPLES, EM CHAPA DE MADEIRA COMPENSADA RESINADA, 4 UTILIZAÇÕES. AF_09/2020</v>
          </cell>
          <cell r="D8853" t="str">
            <v>M2</v>
          </cell>
          <cell r="E8853">
            <v>49.61</v>
          </cell>
          <cell r="F8853">
            <v>51.25</v>
          </cell>
        </row>
        <row r="8854">
          <cell r="B8854">
            <v>92518</v>
          </cell>
          <cell r="C8854" t="str">
            <v>MONTAGEM E DESMONTAGEM DE FÔRMA DE LAJE MACIÇA, PÉ-DIREITO SIMPLES, EM CHAPA DE MADEIRA COMPENSADA RESINADA, 6 UTILIZAÇÕES. AF_09/2020</v>
          </cell>
          <cell r="D8854" t="str">
            <v>M2</v>
          </cell>
          <cell r="E8854">
            <v>43.62</v>
          </cell>
          <cell r="F8854">
            <v>45.15</v>
          </cell>
        </row>
        <row r="8855">
          <cell r="B8855">
            <v>92522</v>
          </cell>
          <cell r="C8855" t="str">
            <v>MONTAGEM E DESMONTAGEM DE FÔRMA DE LAJE MACIÇA, PÉ-DIREITO SIMPLES, EM CHAPA DE MADEIRA COMPENSADA RESINADA, 8 UTILIZAÇÕES. AF_09/2020</v>
          </cell>
          <cell r="D8855" t="str">
            <v>M2</v>
          </cell>
          <cell r="E8855">
            <v>39.909999999999997</v>
          </cell>
          <cell r="F8855">
            <v>41.33</v>
          </cell>
        </row>
        <row r="8856">
          <cell r="B8856">
            <v>92482</v>
          </cell>
          <cell r="C8856" t="str">
            <v>MONTAGEM E DESMONTAGEM DE FÔRMA DE LAJE MACIÇA, PÉ-DIREITO SIMPLES, EM MADEIRA SERRADA, 1 UTILIZAÇÃO. AF_09/2020</v>
          </cell>
          <cell r="D8856" t="str">
            <v>M2</v>
          </cell>
          <cell r="E8856">
            <v>341.08</v>
          </cell>
          <cell r="F8856">
            <v>351.83</v>
          </cell>
        </row>
        <row r="8857">
          <cell r="B8857">
            <v>92484</v>
          </cell>
          <cell r="C8857" t="str">
            <v>MONTAGEM E DESMONTAGEM DE FÔRMA DE LAJE MACIÇA, PÉ-DIREITO SIMPLES, EM MADEIRA SERRADA, 2 UTILIZAÇÕES. AF_09/2020</v>
          </cell>
          <cell r="D8857" t="str">
            <v>M2</v>
          </cell>
          <cell r="E8857">
            <v>233.64</v>
          </cell>
          <cell r="F8857">
            <v>242.51</v>
          </cell>
        </row>
        <row r="8858">
          <cell r="B8858">
            <v>92486</v>
          </cell>
          <cell r="C8858" t="str">
            <v>MONTAGEM E DESMONTAGEM DE FÔRMA DE LAJE MACIÇA, PÉ-DIREITO SIMPLES, EM MADEIRA SERRADA, 4 UTILIZAÇÕES. AF_09/2020</v>
          </cell>
          <cell r="D8858" t="str">
            <v>M2</v>
          </cell>
          <cell r="E8858">
            <v>165.52</v>
          </cell>
          <cell r="F8858">
            <v>172.86</v>
          </cell>
        </row>
        <row r="8859">
          <cell r="B8859">
            <v>92492</v>
          </cell>
          <cell r="C8859" t="str">
            <v>MONTAGEM E DESMONTAGEM DE FÔRMA DE LAJE NERVURADA COM CUBETA E ASSOALHO, PÉ-DIREITO DUPLO, EM CHAPA DE MADEIRA COMPENSADA RESINADA, 10 UTILIZAÇÕES. AF_09/2020</v>
          </cell>
          <cell r="D8859" t="str">
            <v>M2</v>
          </cell>
          <cell r="E8859">
            <v>102.77</v>
          </cell>
          <cell r="F8859">
            <v>106.46</v>
          </cell>
        </row>
        <row r="8860">
          <cell r="B8860">
            <v>92496</v>
          </cell>
          <cell r="C8860" t="str">
            <v>MONTAGEM E DESMONTAGEM DE FÔRMA DE LAJE NERVURADA COM CUBETA E ASSOALHO, PÉ-DIREITO DUPLO, EM CHAPA DE MADEIRA COMPENSADA RESINADA, 12 UTILIZAÇÕES. AF_09/2020</v>
          </cell>
          <cell r="D8860" t="str">
            <v>M2</v>
          </cell>
          <cell r="E8860">
            <v>98.42</v>
          </cell>
          <cell r="F8860">
            <v>101.83</v>
          </cell>
        </row>
        <row r="8861">
          <cell r="B8861">
            <v>92500</v>
          </cell>
          <cell r="C8861" t="str">
            <v>MONTAGEM E DESMONTAGEM DE FÔRMA DE LAJE NERVURADA COM CUBETA E ASSOALHO, PÉ-DIREITO DUPLO, EM CHAPA DE MADEIRA COMPENSADA RESINADA, 14 UTILIZAÇÕES. AF_09/2020</v>
          </cell>
          <cell r="D8861" t="str">
            <v>M2</v>
          </cell>
          <cell r="E8861">
            <v>94.92</v>
          </cell>
          <cell r="F8861">
            <v>98.07</v>
          </cell>
        </row>
        <row r="8862">
          <cell r="B8862">
            <v>92504</v>
          </cell>
          <cell r="C8862" t="str">
            <v>MONTAGEM E DESMONTAGEM DE FÔRMA DE LAJE NERVURADA COM CUBETA E ASSOALHO, PÉ-DIREITO DUPLO, EM CHAPA DE MADEIRA COMPENSADA RESINADA, 18 UTILIZAÇÕES. AF_09/2020</v>
          </cell>
          <cell r="D8862" t="str">
            <v>M2</v>
          </cell>
          <cell r="E8862">
            <v>88.54</v>
          </cell>
          <cell r="F8862">
            <v>91.22</v>
          </cell>
        </row>
        <row r="8863">
          <cell r="B8863">
            <v>92488</v>
          </cell>
          <cell r="C8863" t="str">
            <v>MONTAGEM E DESMONTAGEM DE FÔRMA DE LAJE NERVURADA COM CUBETA E ASSOALHO, PÉ-DIREITO DUPLO, EM CHAPA DE MADEIRA COMPENSADA RESINADA, 8 UTILIZAÇÕES. AF_09/2020</v>
          </cell>
          <cell r="D8863" t="str">
            <v>M2</v>
          </cell>
          <cell r="E8863">
            <v>107.98</v>
          </cell>
          <cell r="F8863">
            <v>111.97</v>
          </cell>
        </row>
        <row r="8864">
          <cell r="B8864">
            <v>92494</v>
          </cell>
          <cell r="C8864" t="str">
            <v>MONTAGEM E DESMONTAGEM DE FÔRMA DE LAJE NERVURADA COM CUBETA E ASSOALHO, PÉ-DIREITO SIMPLES, EM CHAPA DE MADEIRA COMPENSADA RESINADA, 10 UTILIZAÇÕES. AF_09/2020</v>
          </cell>
          <cell r="D8864" t="str">
            <v>M2</v>
          </cell>
          <cell r="E8864">
            <v>65.569999999999993</v>
          </cell>
          <cell r="F8864">
            <v>68.209999999999994</v>
          </cell>
        </row>
        <row r="8865">
          <cell r="B8865">
            <v>92498</v>
          </cell>
          <cell r="C8865" t="str">
            <v>MONTAGEM E DESMONTAGEM DE FÔRMA DE LAJE NERVURADA COM CUBETA E ASSOALHO, PÉ-DIREITO SIMPLES, EM CHAPA DE MADEIRA COMPENSADA RESINADA, 12 UTILIZAÇÕES. AF_09/2020</v>
          </cell>
          <cell r="D8865" t="str">
            <v>M2</v>
          </cell>
          <cell r="E8865">
            <v>62.09</v>
          </cell>
          <cell r="F8865">
            <v>64.53</v>
          </cell>
        </row>
        <row r="8866">
          <cell r="B8866">
            <v>92502</v>
          </cell>
          <cell r="C8866" t="str">
            <v>MONTAGEM E DESMONTAGEM DE FÔRMA DE LAJE NERVURADA COM CUBETA E ASSOALHO, PÉ-DIREITO SIMPLES, EM CHAPA DE MADEIRA COMPENSADA RESINADA, 14 UTILIZAÇÕES. AF_09/2020</v>
          </cell>
          <cell r="D8866" t="str">
            <v>M2</v>
          </cell>
          <cell r="E8866">
            <v>59.45</v>
          </cell>
          <cell r="F8866">
            <v>61.7</v>
          </cell>
        </row>
        <row r="8867">
          <cell r="B8867">
            <v>92506</v>
          </cell>
          <cell r="C8867" t="str">
            <v>MONTAGEM E DESMONTAGEM DE FÔRMA DE LAJE NERVURADA COM CUBETA E ASSOALHO, PÉ-DIREITO SIMPLES, EM CHAPA DE MADEIRA COMPENSADA RESINADA, 18 UTILIZAÇÕES. AF_09/2020</v>
          </cell>
          <cell r="D8867" t="str">
            <v>M2</v>
          </cell>
          <cell r="E8867">
            <v>54.54</v>
          </cell>
          <cell r="F8867">
            <v>56.46</v>
          </cell>
        </row>
        <row r="8868">
          <cell r="B8868">
            <v>92490</v>
          </cell>
          <cell r="C8868" t="str">
            <v>MONTAGEM E DESMONTAGEM DE FÔRMA DE LAJE NERVURADA COM CUBETA E ASSOALHO, PÉ-DIREITO SIMPLES, EM CHAPA DE MADEIRA COMPENSADA RESINADA, 8 UTILIZAÇÕES. AF_09/2020</v>
          </cell>
          <cell r="D8868" t="str">
            <v>M2</v>
          </cell>
          <cell r="E8868">
            <v>69.75</v>
          </cell>
          <cell r="F8868">
            <v>72.59</v>
          </cell>
        </row>
        <row r="8869">
          <cell r="B8869">
            <v>92433</v>
          </cell>
          <cell r="C8869" t="str">
            <v>MONTAGEM E DESMONTAGEM DE FÔRMA DE PILARES RETANGULARES E ESTRUTURAS SIMILARES, PÉ-DIREITO DUPLO, EM CHAPA DE MADEIRA COMPENSADA PLASTIFICADA, 10 UTILIZAÇÕES. AF_09/2020</v>
          </cell>
          <cell r="D8869" t="str">
            <v>M2</v>
          </cell>
          <cell r="E8869">
            <v>73.77</v>
          </cell>
          <cell r="F8869">
            <v>76.97</v>
          </cell>
        </row>
        <row r="8870">
          <cell r="B8870">
            <v>92437</v>
          </cell>
          <cell r="C8870" t="str">
            <v>MONTAGEM E DESMONTAGEM DE FÔRMA DE PILARES RETANGULARES E ESTRUTURAS SIMILARES, PÉ-DIREITO DUPLO, EM CHAPA DE MADEIRA COMPENSADA PLASTIFICADA, 12 UTILIZAÇÕES. AF_09/2020</v>
          </cell>
          <cell r="D8870" t="str">
            <v>M2</v>
          </cell>
          <cell r="E8870">
            <v>70.41</v>
          </cell>
          <cell r="F8870">
            <v>73.47</v>
          </cell>
        </row>
        <row r="8871">
          <cell r="B8871">
            <v>92441</v>
          </cell>
          <cell r="C8871" t="str">
            <v>MONTAGEM E DESMONTAGEM DE FÔRMA DE PILARES RETANGULARES E ESTRUTURAS SIMILARES, PÉ-DIREITO DUPLO, EM CHAPA DE MADEIRA COMPENSADA PLASTIFICADA, 14 UTILIZAÇÕES. AF_09/2020</v>
          </cell>
          <cell r="D8871" t="str">
            <v>M2</v>
          </cell>
          <cell r="E8871">
            <v>67.98</v>
          </cell>
          <cell r="F8871">
            <v>70.95</v>
          </cell>
        </row>
        <row r="8872">
          <cell r="B8872">
            <v>92445</v>
          </cell>
          <cell r="C8872" t="str">
            <v>MONTAGEM E DESMONTAGEM DE FÔRMA DE PILARES RETANGULARES E ESTRUTURAS SIMILARES, PÉ-DIREITO DUPLO, EM CHAPA DE MADEIRA COMPENSADA PLASTIFICADA, 18 UTILIZAÇÕES. AF_09/2020</v>
          </cell>
          <cell r="D8872" t="str">
            <v>M2</v>
          </cell>
          <cell r="E8872">
            <v>62.99</v>
          </cell>
          <cell r="F8872">
            <v>65.78</v>
          </cell>
        </row>
        <row r="8873">
          <cell r="B8873">
            <v>92417</v>
          </cell>
          <cell r="C8873" t="str">
            <v>MONTAGEM E DESMONTAGEM DE FÔRMA DE PILARES RETANGULARES E ESTRUTURAS SIMILARES, PÉ-DIREITO DUPLO, EM CHAPA DE MADEIRA COMPENSADA RESINADA, 2 UTILIZAÇÕES. AF_09/2020</v>
          </cell>
          <cell r="D8873" t="str">
            <v>M2</v>
          </cell>
          <cell r="E8873">
            <v>161.46</v>
          </cell>
          <cell r="F8873">
            <v>168.18</v>
          </cell>
        </row>
        <row r="8874">
          <cell r="B8874">
            <v>92421</v>
          </cell>
          <cell r="C8874" t="str">
            <v>MONTAGEM E DESMONTAGEM DE FÔRMA DE PILARES RETANGULARES E ESTRUTURAS SIMILARES, PÉ-DIREITO DUPLO, EM CHAPA DE MADEIRA COMPENSADA RESINADA, 4 UTILIZAÇÕES. AF_09/2020</v>
          </cell>
          <cell r="D8874" t="str">
            <v>M2</v>
          </cell>
          <cell r="E8874">
            <v>105.53</v>
          </cell>
          <cell r="F8874">
            <v>110.18</v>
          </cell>
        </row>
        <row r="8875">
          <cell r="B8875">
            <v>92425</v>
          </cell>
          <cell r="C8875" t="str">
            <v>MONTAGEM E DESMONTAGEM DE FÔRMA DE PILARES RETANGULARES E ESTRUTURAS SIMILARES, PÉ-DIREITO DUPLO, EM CHAPA DE MADEIRA COMPENSADA RESINADA, 6 UTILIZAÇÕES. AF_09/2020</v>
          </cell>
          <cell r="D8875" t="str">
            <v>M2</v>
          </cell>
          <cell r="E8875">
            <v>87.63</v>
          </cell>
          <cell r="F8875">
            <v>91.51</v>
          </cell>
        </row>
        <row r="8876">
          <cell r="B8876">
            <v>92429</v>
          </cell>
          <cell r="C8876" t="str">
            <v>MONTAGEM E DESMONTAGEM DE FÔRMA DE PILARES RETANGULARES E ESTRUTURAS SIMILARES, PÉ-DIREITO DUPLO, EM CHAPA DE MADEIRA COMPENSADA RESINADA, 8 UTILIZAÇÕES. AF_09/2020</v>
          </cell>
          <cell r="D8876" t="str">
            <v>M2</v>
          </cell>
          <cell r="E8876">
            <v>78.59</v>
          </cell>
          <cell r="F8876">
            <v>82.11</v>
          </cell>
        </row>
        <row r="8877">
          <cell r="B8877">
            <v>92431</v>
          </cell>
          <cell r="C8877" t="str">
            <v>MONTAGEM E DESMONTAGEM DE FÔRMA DE PILARES RETANGULARES E ESTRUTURAS SIMILARES, PÉ-DIREITO SIMPLES, EM CHAPA DE MADEIRA COMPENSADA PLASTIFICADA, 10 UTILIZAÇÕES. AF_09/2020</v>
          </cell>
          <cell r="D8877" t="str">
            <v>M2</v>
          </cell>
          <cell r="E8877">
            <v>61.1</v>
          </cell>
          <cell r="F8877">
            <v>63.2</v>
          </cell>
        </row>
        <row r="8878">
          <cell r="B8878">
            <v>92435</v>
          </cell>
          <cell r="C8878" t="str">
            <v>MONTAGEM E DESMONTAGEM DE FÔRMA DE PILARES RETANGULARES E ESTRUTURAS SIMILARES, PÉ-DIREITO SIMPLES, EM CHAPA DE MADEIRA COMPENSADA PLASTIFICADA, 12 UTILIZAÇÕES. AF_09/2020</v>
          </cell>
          <cell r="D8878" t="str">
            <v>M2</v>
          </cell>
          <cell r="E8878">
            <v>58.17</v>
          </cell>
          <cell r="F8878">
            <v>60.17</v>
          </cell>
        </row>
        <row r="8879">
          <cell r="B8879">
            <v>92439</v>
          </cell>
          <cell r="C8879" t="str">
            <v>MONTAGEM E DESMONTAGEM DE FÔRMA DE PILARES RETANGULARES E ESTRUTURAS SIMILARES, PÉ-DIREITO SIMPLES, EM CHAPA DE MADEIRA COMPENSADA PLASTIFICADA, 14 UTILIZAÇÕES. AF_09/2020</v>
          </cell>
          <cell r="D8879" t="str">
            <v>M2</v>
          </cell>
          <cell r="E8879">
            <v>56.04</v>
          </cell>
          <cell r="F8879">
            <v>57.97</v>
          </cell>
        </row>
        <row r="8880">
          <cell r="B8880">
            <v>92443</v>
          </cell>
          <cell r="C8880" t="str">
            <v>MONTAGEM E DESMONTAGEM DE FÔRMA DE PILARES RETANGULARES E ESTRUTURAS SIMILARES, PÉ-DIREITO SIMPLES, EM CHAPA DE MADEIRA COMPENSADA PLASTIFICADA, 18 UTILIZAÇÕES. AF_09/2020</v>
          </cell>
          <cell r="D8880" t="str">
            <v>M2</v>
          </cell>
          <cell r="E8880">
            <v>51.47</v>
          </cell>
          <cell r="F8880">
            <v>53.27</v>
          </cell>
        </row>
        <row r="8881">
          <cell r="B8881">
            <v>92415</v>
          </cell>
          <cell r="C8881" t="str">
            <v>MONTAGEM E DESMONTAGEM DE FÔRMA DE PILARES RETANGULARES E ESTRUTURAS SIMILARES, PÉ-DIREITO SIMPLES, EM CHAPA DE MADEIRA COMPENSADA RESINADA, 2 UTILIZAÇÕES. AF_09/2020</v>
          </cell>
          <cell r="D8881" t="str">
            <v>M2</v>
          </cell>
          <cell r="E8881">
            <v>139.86000000000001</v>
          </cell>
          <cell r="F8881">
            <v>144.72</v>
          </cell>
        </row>
        <row r="8882">
          <cell r="B8882">
            <v>92419</v>
          </cell>
          <cell r="C8882" t="str">
            <v>MONTAGEM E DESMONTAGEM DE FÔRMA DE PILARES RETANGULARES E ESTRUTURAS SIMILARES, PÉ-DIREITO SIMPLES, EM CHAPA DE MADEIRA COMPENSADA RESINADA, 4 UTILIZAÇÕES. AF_09/2020</v>
          </cell>
          <cell r="D8882" t="str">
            <v>M2</v>
          </cell>
          <cell r="E8882">
            <v>88.98</v>
          </cell>
          <cell r="F8882">
            <v>92.18</v>
          </cell>
        </row>
        <row r="8883">
          <cell r="B8883">
            <v>92423</v>
          </cell>
          <cell r="C8883" t="str">
            <v>MONTAGEM E DESMONTAGEM DE FÔRMA DE PILARES RETANGULARES E ESTRUTURAS SIMILARES, PÉ-DIREITO SIMPLES, EM CHAPA DE MADEIRA COMPENSADA RESINADA, 6 UTILIZAÇÕES. AF_09/2020</v>
          </cell>
          <cell r="D8883" t="str">
            <v>M2</v>
          </cell>
          <cell r="E8883">
            <v>73.23</v>
          </cell>
          <cell r="F8883">
            <v>75.86</v>
          </cell>
        </row>
        <row r="8884">
          <cell r="B8884">
            <v>92427</v>
          </cell>
          <cell r="C8884" t="str">
            <v>MONTAGEM E DESMONTAGEM DE FÔRMA DE PILARES RETANGULARES E ESTRUTURAS SIMILARES, PÉ-DIREITO SIMPLES, EM CHAPA DE MADEIRA COMPENSADA RESINADA, 8 UTILIZAÇÕES. AF_09/2020</v>
          </cell>
          <cell r="D8884" t="str">
            <v>M2</v>
          </cell>
          <cell r="E8884">
            <v>65.260000000000005</v>
          </cell>
          <cell r="F8884">
            <v>67.599999999999994</v>
          </cell>
        </row>
        <row r="8885">
          <cell r="B8885">
            <v>92409</v>
          </cell>
          <cell r="C8885" t="str">
            <v>MONTAGEM E DESMONTAGEM DE FÔRMA DE PILARES RETANGULARES E ESTRUTURAS SIMILARES, PÉ-DIREITO SIMPLES, EM MADEIRA SERRADA, 1 UTILIZAÇÃO. AF_09/2020</v>
          </cell>
          <cell r="D8885" t="str">
            <v>M2</v>
          </cell>
          <cell r="E8885">
            <v>251.22</v>
          </cell>
          <cell r="F8885">
            <v>261.16000000000003</v>
          </cell>
        </row>
        <row r="8886">
          <cell r="B8886">
            <v>92411</v>
          </cell>
          <cell r="C8886" t="str">
            <v>MONTAGEM E DESMONTAGEM DE FÔRMA DE PILARES RETANGULARES E ESTRUTURAS SIMILARES, PÉ-DIREITO SIMPLES, EM MADEIRA SERRADA, 2 UTILIZAÇÕES. AF_09/2020</v>
          </cell>
          <cell r="D8886" t="str">
            <v>M2</v>
          </cell>
          <cell r="E8886">
            <v>163.4</v>
          </cell>
          <cell r="F8886">
            <v>171.41</v>
          </cell>
        </row>
        <row r="8887">
          <cell r="B8887">
            <v>92413</v>
          </cell>
          <cell r="C8887" t="str">
            <v>MONTAGEM E DESMONTAGEM DE FÔRMA DE PILARES RETANGULARES E ESTRUTURAS SIMILARES, PÉ-DIREITO SIMPLES, EM MADEIRA SERRADA, 4 UTILIZAÇÕES. AF_09/2020</v>
          </cell>
          <cell r="D8887" t="str">
            <v>M2</v>
          </cell>
          <cell r="E8887">
            <v>104.91</v>
          </cell>
          <cell r="F8887">
            <v>110.78</v>
          </cell>
        </row>
        <row r="8888">
          <cell r="B8888">
            <v>92465</v>
          </cell>
          <cell r="C8888" t="str">
            <v>MONTAGEM E DESMONTAGEM DE FÔRMA DE VIGA, ESCORAMENTO COM GARFO DE MADEIRA, PÉ-DIREITO DUPLO, EM CHAPA DE MADEIRA PLASTIFICADA, 10 UTILIZAÇÕES. AF_09/2020</v>
          </cell>
          <cell r="D8888" t="str">
            <v>M2</v>
          </cell>
          <cell r="E8888">
            <v>156.26</v>
          </cell>
          <cell r="F8888">
            <v>160.79</v>
          </cell>
        </row>
        <row r="8889">
          <cell r="B8889">
            <v>92469</v>
          </cell>
          <cell r="C8889" t="str">
            <v>MONTAGEM E DESMONTAGEM DE FÔRMA DE VIGA, ESCORAMENTO COM GARFO DE MADEIRA, PÉ-DIREITO DUPLO, EM CHAPA DE MADEIRA PLASTIFICADA, 12 UTILIZAÇÕES. AF_09/2020</v>
          </cell>
          <cell r="D8889" t="str">
            <v>M2</v>
          </cell>
          <cell r="E8889">
            <v>142.22999999999999</v>
          </cell>
          <cell r="F8889">
            <v>146.4</v>
          </cell>
        </row>
        <row r="8890">
          <cell r="B8890">
            <v>92473</v>
          </cell>
          <cell r="C8890" t="str">
            <v>MONTAGEM E DESMONTAGEM DE FÔRMA DE VIGA, ESCORAMENTO COM GARFO DE MADEIRA, PÉ-DIREITO DUPLO, EM CHAPA DE MADEIRA PLASTIFICADA, 14 UTILIZAÇÕES. AF_09/2020</v>
          </cell>
          <cell r="D8890" t="str">
            <v>M2</v>
          </cell>
          <cell r="E8890">
            <v>130.94</v>
          </cell>
          <cell r="F8890">
            <v>134.76</v>
          </cell>
        </row>
        <row r="8891">
          <cell r="B8891">
            <v>92477</v>
          </cell>
          <cell r="C8891" t="str">
            <v>MONTAGEM E DESMONTAGEM DE FÔRMA DE VIGA, ESCORAMENTO COM GARFO DE MADEIRA, PÉ-DIREITO DUPLO, EM CHAPA DE MADEIRA PLASTIFICADA, 18 UTILIZAÇÕES. AF_09/2020</v>
          </cell>
          <cell r="D8891" t="str">
            <v>M2</v>
          </cell>
          <cell r="E8891">
            <v>106.66</v>
          </cell>
          <cell r="F8891">
            <v>109.83</v>
          </cell>
        </row>
        <row r="8892">
          <cell r="B8892">
            <v>92449</v>
          </cell>
          <cell r="C8892" t="str">
            <v>MONTAGEM E DESMONTAGEM DE FÔRMA DE VIGA, ESCORAMENTO COM GARFO DE MADEIRA, PÉ-DIREITO DUPLO, EM CHAPA DE MADEIRA RESINADA, 2 UTILIZAÇÕES. AF_09/2020</v>
          </cell>
          <cell r="D8892" t="str">
            <v>M2</v>
          </cell>
          <cell r="E8892">
            <v>284.83999999999997</v>
          </cell>
          <cell r="F8892">
            <v>292.62</v>
          </cell>
        </row>
        <row r="8893">
          <cell r="B8893">
            <v>92453</v>
          </cell>
          <cell r="C8893" t="str">
            <v>MONTAGEM E DESMONTAGEM DE FÔRMA DE VIGA, ESCORAMENTO COM GARFO DE MADEIRA, PÉ-DIREITO DUPLO, EM CHAPA DE MADEIRA RESINADA, 4 UTILIZAÇÕES. AF_09/2020</v>
          </cell>
          <cell r="D8893" t="str">
            <v>M2</v>
          </cell>
          <cell r="E8893">
            <v>245.14</v>
          </cell>
          <cell r="F8893">
            <v>251.88</v>
          </cell>
        </row>
        <row r="8894">
          <cell r="B8894">
            <v>92457</v>
          </cell>
          <cell r="C8894" t="str">
            <v>MONTAGEM E DESMONTAGEM DE FÔRMA DE VIGA, ESCORAMENTO COM GARFO DE MADEIRA, PÉ-DIREITO DUPLO, EM CHAPA DE MADEIRA RESINADA, 6 UTILIZAÇÕES. AF_09/2020</v>
          </cell>
          <cell r="D8894" t="str">
            <v>M2</v>
          </cell>
          <cell r="E8894">
            <v>213.66</v>
          </cell>
          <cell r="F8894">
            <v>219.58</v>
          </cell>
        </row>
        <row r="8895">
          <cell r="B8895">
            <v>92461</v>
          </cell>
          <cell r="C8895" t="str">
            <v>MONTAGEM E DESMONTAGEM DE FÔRMA DE VIGA, ESCORAMENTO COM GARFO DE MADEIRA, PÉ-DIREITO DUPLO, EM CHAPA DE MADEIRA RESINADA, 8 UTILIZAÇÕES. AF_09/2020</v>
          </cell>
          <cell r="D8895" t="str">
            <v>M2</v>
          </cell>
          <cell r="E8895">
            <v>197.82</v>
          </cell>
          <cell r="F8895">
            <v>203.22</v>
          </cell>
        </row>
        <row r="8896">
          <cell r="B8896">
            <v>92467</v>
          </cell>
          <cell r="C8896" t="str">
            <v>MONTAGEM E DESMONTAGEM DE FÔRMA DE VIGA, ESCORAMENTO COM GARFO DE MADEIRA, PÉ-DIREITO SIMPLES, EM CHAPA DE MADEIRA PLASTIFICADA, 10 UTILIZAÇÕES. AF_09/2020</v>
          </cell>
          <cell r="D8896" t="str">
            <v>M2</v>
          </cell>
          <cell r="E8896">
            <v>99.15</v>
          </cell>
          <cell r="F8896">
            <v>102.22</v>
          </cell>
        </row>
        <row r="8897">
          <cell r="B8897">
            <v>92471</v>
          </cell>
          <cell r="C8897" t="str">
            <v>MONTAGEM E DESMONTAGEM DE FÔRMA DE VIGA, ESCORAMENTO COM GARFO DE MADEIRA, PÉ-DIREITO SIMPLES, EM CHAPA DE MADEIRA PLASTIFICADA, 12 UTILIZAÇÕES. AF_09/2020</v>
          </cell>
          <cell r="D8897" t="str">
            <v>M2</v>
          </cell>
          <cell r="E8897">
            <v>90.39</v>
          </cell>
          <cell r="F8897">
            <v>93.2</v>
          </cell>
        </row>
        <row r="8898">
          <cell r="B8898">
            <v>92475</v>
          </cell>
          <cell r="C8898" t="str">
            <v>MONTAGEM E DESMONTAGEM DE FÔRMA DE VIGA, ESCORAMENTO COM GARFO DE MADEIRA, PÉ-DIREITO SIMPLES, EM CHAPA DE MADEIRA PLASTIFICADA, 14 UTILIZAÇÕES. AF_09/2020</v>
          </cell>
          <cell r="D8898" t="str">
            <v>M2</v>
          </cell>
          <cell r="E8898">
            <v>83.3</v>
          </cell>
          <cell r="F8898">
            <v>85.88</v>
          </cell>
        </row>
        <row r="8899">
          <cell r="B8899">
            <v>92479</v>
          </cell>
          <cell r="C8899" t="str">
            <v>MONTAGEM E DESMONTAGEM DE FÔRMA DE VIGA, ESCORAMENTO COM GARFO DE MADEIRA, PÉ-DIREITO SIMPLES, EM CHAPA DE MADEIRA PLASTIFICADA, 18 UTILIZAÇÕES. AF_09/2020</v>
          </cell>
          <cell r="D8899" t="str">
            <v>M2</v>
          </cell>
          <cell r="E8899">
            <v>68.08</v>
          </cell>
          <cell r="F8899">
            <v>70.23</v>
          </cell>
        </row>
        <row r="8900">
          <cell r="B8900">
            <v>92451</v>
          </cell>
          <cell r="C8900" t="str">
            <v>MONTAGEM E DESMONTAGEM DE FÔRMA DE VIGA, ESCORAMENTO COM GARFO DE MADEIRA, PÉ-DIREITO SIMPLES, EM CHAPA DE MADEIRA RESINADA, 2 UTILIZAÇÕES. AF_09/2020</v>
          </cell>
          <cell r="D8900" t="str">
            <v>M2</v>
          </cell>
          <cell r="E8900">
            <v>190.32</v>
          </cell>
          <cell r="F8900">
            <v>195.9</v>
          </cell>
        </row>
        <row r="8901">
          <cell r="B8901">
            <v>92455</v>
          </cell>
          <cell r="C8901" t="str">
            <v>MONTAGEM E DESMONTAGEM DE FÔRMA DE VIGA, ESCORAMENTO COM GARFO DE MADEIRA, PÉ-DIREITO SIMPLES, EM CHAPA DE MADEIRA RESINADA, 4 UTILIZAÇÕES. AF_09/2020</v>
          </cell>
          <cell r="D8901" t="str">
            <v>M2</v>
          </cell>
          <cell r="E8901">
            <v>156.76</v>
          </cell>
          <cell r="F8901">
            <v>161.44999999999999</v>
          </cell>
        </row>
        <row r="8902">
          <cell r="B8902">
            <v>92459</v>
          </cell>
          <cell r="C8902" t="str">
            <v>MONTAGEM E DESMONTAGEM DE FÔRMA DE VIGA, ESCORAMENTO COM GARFO DE MADEIRA, PÉ-DIREITO SIMPLES, EM CHAPA DE MADEIRA RESINADA, 6 UTILIZAÇÕES. AF_09/2020</v>
          </cell>
          <cell r="D8902" t="str">
            <v>M2</v>
          </cell>
          <cell r="E8902">
            <v>133.66</v>
          </cell>
          <cell r="F8902">
            <v>137.69999999999999</v>
          </cell>
        </row>
        <row r="8903">
          <cell r="B8903">
            <v>92463</v>
          </cell>
          <cell r="C8903" t="str">
            <v>MONTAGEM E DESMONTAGEM DE FÔRMA DE VIGA, ESCORAMENTO COM GARFO DE MADEIRA, PÉ-DIREITO SIMPLES, EM CHAPA DE MADEIRA RESINADA, 8 UTILIZAÇÕES. AF_09/2020</v>
          </cell>
          <cell r="D8903" t="str">
            <v>M2</v>
          </cell>
          <cell r="E8903">
            <v>121.64</v>
          </cell>
          <cell r="F8903">
            <v>125.28</v>
          </cell>
        </row>
        <row r="8904">
          <cell r="B8904">
            <v>92446</v>
          </cell>
          <cell r="C8904" t="str">
            <v>MONTAGEM E DESMONTAGEM DE FÔRMA DE VIGA, ESCORAMENTO COM PONTALETE DE MADEIRA, PÉ-DIREITO SIMPLES, EM MADEIRA SERRADA, 1 UTILIZAÇÃO. AF_09/2020</v>
          </cell>
          <cell r="D8904" t="str">
            <v>M2</v>
          </cell>
          <cell r="E8904">
            <v>309.51</v>
          </cell>
          <cell r="F8904">
            <v>319.16000000000003</v>
          </cell>
        </row>
        <row r="8905">
          <cell r="B8905">
            <v>92447</v>
          </cell>
          <cell r="C8905" t="str">
            <v>MONTAGEM E DESMONTAGEM DE FÔRMA DE VIGA, ESCORAMENTO COM PONTALETE DE MADEIRA, PÉ-DIREITO SIMPLES, EM MADEIRA SERRADA, 2 UTILIZAÇÕES. AF_09/2020</v>
          </cell>
          <cell r="D8905" t="str">
            <v>M2</v>
          </cell>
          <cell r="E8905">
            <v>214.24</v>
          </cell>
          <cell r="F8905">
            <v>221.69</v>
          </cell>
        </row>
        <row r="8906">
          <cell r="B8906">
            <v>92448</v>
          </cell>
          <cell r="C8906" t="str">
            <v>MONTAGEM E DESMONTAGEM DE FÔRMA DE VIGA, ESCORAMENTO COM PONTALETE DE MADEIRA, PÉ-DIREITO SIMPLES, EM MADEIRA SERRADA, 4 UTILIZAÇÕES. AF_09/2020</v>
          </cell>
          <cell r="D8906" t="str">
            <v>M2</v>
          </cell>
          <cell r="E8906">
            <v>168.09</v>
          </cell>
          <cell r="F8906">
            <v>174.18</v>
          </cell>
        </row>
        <row r="8907">
          <cell r="B8907">
            <v>92466</v>
          </cell>
          <cell r="C8907" t="str">
            <v>MONTAGEM E DESMONTAGEM DE FÔRMA DE VIGA, ESCORAMENTO METÁLICO, PÉ-DIREITO DUPLO, EM CHAPA DE MADEIRA PLASTIFICADA, 10 UTILIZAÇÕES. AF_09/2020</v>
          </cell>
          <cell r="D8907" t="str">
            <v>M2</v>
          </cell>
          <cell r="E8907">
            <v>258.11</v>
          </cell>
          <cell r="F8907">
            <v>263.02999999999997</v>
          </cell>
        </row>
        <row r="8908">
          <cell r="B8908">
            <v>92470</v>
          </cell>
          <cell r="C8908" t="str">
            <v>MONTAGEM E DESMONTAGEM DE FÔRMA DE VIGA, ESCORAMENTO METÁLICO, PÉ-DIREITO DUPLO, EM CHAPA DE MADEIRA PLASTIFICADA, 12 UTILIZAÇÕES. AF_09/2020</v>
          </cell>
          <cell r="D8908" t="str">
            <v>M2</v>
          </cell>
          <cell r="E8908">
            <v>251.67</v>
          </cell>
          <cell r="F8908">
            <v>256.22000000000003</v>
          </cell>
        </row>
        <row r="8909">
          <cell r="B8909">
            <v>92474</v>
          </cell>
          <cell r="C8909" t="str">
            <v>MONTAGEM E DESMONTAGEM DE FÔRMA DE VIGA, ESCORAMENTO METÁLICO, PÉ-DIREITO DUPLO, EM CHAPA DE MADEIRA PLASTIFICADA, 14 UTILIZAÇÕES. AF_09/2020</v>
          </cell>
          <cell r="D8909" t="str">
            <v>M2</v>
          </cell>
          <cell r="E8909">
            <v>246.15</v>
          </cell>
          <cell r="F8909">
            <v>250.34</v>
          </cell>
        </row>
        <row r="8910">
          <cell r="B8910">
            <v>92478</v>
          </cell>
          <cell r="C8910" t="str">
            <v>MONTAGEM E DESMONTAGEM DE FÔRMA DE VIGA, ESCORAMENTO METÁLICO, PÉ-DIREITO DUPLO, EM CHAPA DE MADEIRA PLASTIFICADA, 18 UTILIZAÇÕES. AF_09/2020</v>
          </cell>
          <cell r="D8910" t="str">
            <v>M2</v>
          </cell>
          <cell r="E8910">
            <v>235.22</v>
          </cell>
          <cell r="F8910">
            <v>238.76</v>
          </cell>
        </row>
        <row r="8911">
          <cell r="B8911">
            <v>92450</v>
          </cell>
          <cell r="C8911" t="str">
            <v>MONTAGEM E DESMONTAGEM DE FÔRMA DE VIGA, ESCORAMENTO METÁLICO, PÉ-DIREITO DUPLO, EM CHAPA DE MADEIRA RESINADA, 2 UTILIZAÇÕES. AF_09/2020</v>
          </cell>
          <cell r="D8911" t="str">
            <v>M2</v>
          </cell>
          <cell r="E8911">
            <v>324.5</v>
          </cell>
          <cell r="F8911">
            <v>332.44</v>
          </cell>
        </row>
        <row r="8912">
          <cell r="B8912">
            <v>92454</v>
          </cell>
          <cell r="C8912" t="str">
            <v>MONTAGEM E DESMONTAGEM DE FÔRMA DE VIGA, ESCORAMENTO METÁLICO, PÉ-DIREITO DUPLO, EM CHAPA DE MADEIRA RESINADA, 4 UTILIZAÇÕES. AF_09/2020</v>
          </cell>
          <cell r="D8912" t="str">
            <v>M2</v>
          </cell>
          <cell r="E8912">
            <v>294.72000000000003</v>
          </cell>
          <cell r="F8912">
            <v>301.57</v>
          </cell>
        </row>
        <row r="8913">
          <cell r="B8913">
            <v>92458</v>
          </cell>
          <cell r="C8913" t="str">
            <v>MONTAGEM E DESMONTAGEM DE FÔRMA DE VIGA, ESCORAMENTO METÁLICO, PÉ-DIREITO DUPLO, EM CHAPA DE MADEIRA RESINADA, 6 UTILIZAÇÕES. AF_09/2020</v>
          </cell>
          <cell r="D8913" t="str">
            <v>M2</v>
          </cell>
          <cell r="E8913">
            <v>276.27999999999997</v>
          </cell>
          <cell r="F8913">
            <v>282.36</v>
          </cell>
        </row>
        <row r="8914">
          <cell r="B8914">
            <v>92462</v>
          </cell>
          <cell r="C8914" t="str">
            <v>MONTAGEM E DESMONTAGEM DE FÔRMA DE VIGA, ESCORAMENTO METÁLICO, PÉ-DIREITO DUPLO, EM CHAPA DE MADEIRA RESINADA, 8 UTILIZAÇÕES. AF_09/2020</v>
          </cell>
          <cell r="D8914" t="str">
            <v>M2</v>
          </cell>
          <cell r="E8914">
            <v>264.69</v>
          </cell>
          <cell r="F8914">
            <v>270.18</v>
          </cell>
        </row>
        <row r="8915">
          <cell r="B8915">
            <v>92468</v>
          </cell>
          <cell r="C8915" t="str">
            <v>MONTAGEM E DESMONTAGEM DE FÔRMA DE VIGA, ESCORAMENTO METÁLICO, PÉ-DIREITO SIMPLES, EM CHAPA DE MADEIRA PLASTIFICADA, 10 UTILIZAÇÕES. AF_09/2020</v>
          </cell>
          <cell r="D8915" t="str">
            <v>M2</v>
          </cell>
          <cell r="E8915">
            <v>116.36</v>
          </cell>
          <cell r="F8915">
            <v>120.18</v>
          </cell>
        </row>
        <row r="8916">
          <cell r="B8916">
            <v>92472</v>
          </cell>
          <cell r="C8916" t="str">
            <v>MONTAGEM E DESMONTAGEM DE FÔRMA DE VIGA, ESCORAMENTO METÁLICO, PÉ-DIREITO SIMPLES, EM CHAPA DE MADEIRA PLASTIFICADA, 12 UTILIZAÇÕES. AF_09/2020</v>
          </cell>
          <cell r="D8916" t="str">
            <v>M2</v>
          </cell>
          <cell r="E8916">
            <v>110.65</v>
          </cell>
          <cell r="F8916">
            <v>114.17</v>
          </cell>
        </row>
        <row r="8917">
          <cell r="B8917">
            <v>92476</v>
          </cell>
          <cell r="C8917" t="str">
            <v>MONTAGEM E DESMONTAGEM DE FÔRMA DE VIGA, ESCORAMENTO METÁLICO, PÉ-DIREITO SIMPLES, EM CHAPA DE MADEIRA PLASTIFICADA, 14 UTILIZAÇÕES. AF_09/2020</v>
          </cell>
          <cell r="D8917" t="str">
            <v>M2</v>
          </cell>
          <cell r="E8917">
            <v>105.83</v>
          </cell>
          <cell r="F8917">
            <v>109.07</v>
          </cell>
        </row>
        <row r="8918">
          <cell r="B8918">
            <v>92480</v>
          </cell>
          <cell r="C8918" t="str">
            <v>MONTAGEM E DESMONTAGEM DE FÔRMA DE VIGA, ESCORAMENTO METÁLICO, PÉ-DIREITO SIMPLES, EM CHAPA DE MADEIRA PLASTIFICADA, 18 UTILIZAÇÕES. AF_09/2020</v>
          </cell>
          <cell r="D8918" t="str">
            <v>M2</v>
          </cell>
          <cell r="E8918">
            <v>96.13</v>
          </cell>
          <cell r="F8918">
            <v>98.87</v>
          </cell>
        </row>
        <row r="8919">
          <cell r="B8919">
            <v>92452</v>
          </cell>
          <cell r="C8919" t="str">
            <v>MONTAGEM E DESMONTAGEM DE FÔRMA DE VIGA, ESCORAMENTO METÁLICO, PÉ-DIREITO SIMPLES, EM CHAPA DE MADEIRA RESINADA, 2 UTILIZAÇÕES. AF_09/2020</v>
          </cell>
          <cell r="D8919" t="str">
            <v>M2</v>
          </cell>
          <cell r="E8919">
            <v>183.56</v>
          </cell>
          <cell r="F8919">
            <v>189.99</v>
          </cell>
        </row>
        <row r="8920">
          <cell r="B8920">
            <v>92456</v>
          </cell>
          <cell r="C8920" t="str">
            <v>MONTAGEM E DESMONTAGEM DE FÔRMA DE VIGA, ESCORAMENTO METÁLICO, PÉ-DIREITO SIMPLES, EM CHAPA DE MADEIRA RESINADA, 4 UTILIZAÇÕES. AF_09/2020</v>
          </cell>
          <cell r="D8920" t="str">
            <v>M2</v>
          </cell>
          <cell r="E8920">
            <v>152.88999999999999</v>
          </cell>
          <cell r="F8920">
            <v>158.33000000000001</v>
          </cell>
        </row>
        <row r="8921">
          <cell r="B8921">
            <v>92460</v>
          </cell>
          <cell r="C8921" t="str">
            <v>MONTAGEM E DESMONTAGEM DE FÔRMA DE VIGA, ESCORAMENTO METÁLICO, PÉ-DIREITO SIMPLES, EM CHAPA DE MADEIRA RESINADA, 6 UTILIZAÇÕES. AF_09/2020</v>
          </cell>
          <cell r="D8921" t="str">
            <v>M2</v>
          </cell>
          <cell r="E8921">
            <v>128.15</v>
          </cell>
          <cell r="F8921">
            <v>132.93</v>
          </cell>
        </row>
        <row r="8922">
          <cell r="B8922">
            <v>92464</v>
          </cell>
          <cell r="C8922" t="str">
            <v>MONTAGEM E DESMONTAGEM DE FÔRMA DE VIGA, ESCORAMENTO METÁLICO, PÉ-DIREITO SIMPLES, EM CHAPA DE MADEIRA RESINADA, 8 UTILIZAÇÕES. AF_09/2020</v>
          </cell>
          <cell r="D8922" t="str">
            <v>M2</v>
          </cell>
          <cell r="E8922">
            <v>122.86</v>
          </cell>
          <cell r="F8922">
            <v>127.16</v>
          </cell>
        </row>
        <row r="8923">
          <cell r="B8923">
            <v>105403</v>
          </cell>
          <cell r="C8923" t="str">
            <v>FABRICAÇÃO DE FÔRMA PARA PILARES CIRCULARES, EM CHAPA DE MADEIRA COMPENSADA RESINADA, PÉ-DIREITO DUPLO. AF_05/2024</v>
          </cell>
          <cell r="D8923" t="str">
            <v>M2</v>
          </cell>
          <cell r="E8923">
            <v>191.03</v>
          </cell>
          <cell r="F8923">
            <v>193.12</v>
          </cell>
        </row>
        <row r="8924">
          <cell r="B8924">
            <v>96252</v>
          </cell>
          <cell r="C8924" t="str">
            <v>FABRICAÇÃO DE FÔRMA PARA PILARES CIRCULARES, EM CHAPA DE MADEIRA COMPENSADA RESINADA, PÉ-DIREITO SIMPLES. AF_05/2024</v>
          </cell>
          <cell r="D8924" t="str">
            <v>M2</v>
          </cell>
          <cell r="E8924">
            <v>159.57</v>
          </cell>
          <cell r="F8924">
            <v>161.47999999999999</v>
          </cell>
        </row>
        <row r="8925">
          <cell r="B8925">
            <v>96254</v>
          </cell>
          <cell r="C8925" t="str">
            <v>MONTAGEM E DESMONTAGEM DE FÔRMA DE PILARES CIRCULARES, COM ÁREA MÉDIA DAS SEÇÕES MAIOR QUE 0,28 M², EM PAPELÃO. AF_05/2024</v>
          </cell>
          <cell r="D8925" t="str">
            <v>M</v>
          </cell>
          <cell r="E8925">
            <v>0</v>
          </cell>
          <cell r="F8925">
            <v>0</v>
          </cell>
        </row>
        <row r="8926">
          <cell r="B8926">
            <v>96253</v>
          </cell>
          <cell r="C8926" t="str">
            <v>MONTAGEM E DESMONTAGEM DE FÔRMA DE PILARES CIRCULARES, COM ÁREA MÉDIA DAS SEÇÕES MENOR OU IGUAL A 0,28 M², EM PAPELÃO. AF_05/2024</v>
          </cell>
          <cell r="D8926" t="str">
            <v>M</v>
          </cell>
          <cell r="E8926">
            <v>0</v>
          </cell>
          <cell r="F8926">
            <v>0</v>
          </cell>
        </row>
        <row r="8927">
          <cell r="B8927">
            <v>105406</v>
          </cell>
          <cell r="C8927" t="str">
            <v>MONTAGEM E DESMONTAGEM DE FÔRMA DE PILARES CIRCULARES, PÉ-DIREITO DUPLO, EM MADEIRA, 2 UTILIZAÇÕES. AF_05/2024</v>
          </cell>
          <cell r="D8927" t="str">
            <v>M2</v>
          </cell>
          <cell r="E8927">
            <v>194.56</v>
          </cell>
          <cell r="F8927">
            <v>201.96</v>
          </cell>
        </row>
        <row r="8928">
          <cell r="B8928">
            <v>96264</v>
          </cell>
          <cell r="C8928" t="str">
            <v>MONTAGEM E DESMONTAGEM DE FÔRMA DE PILARES CIRCULARES, PÉ-DIREITO DUPLO, METÁLICA. AF_05/2024</v>
          </cell>
          <cell r="D8928" t="str">
            <v>M2</v>
          </cell>
          <cell r="E8928">
            <v>0</v>
          </cell>
          <cell r="F8928">
            <v>0</v>
          </cell>
        </row>
        <row r="8929">
          <cell r="B8929">
            <v>105405</v>
          </cell>
          <cell r="C8929" t="str">
            <v>MONTAGEM E DESMONTAGEM DE FÔRMA DE PILARES CIRCULARES, PÉ-DIREITO DUPLO, PLÁSTICA. AF_05/2024</v>
          </cell>
          <cell r="D8929" t="str">
            <v>M2</v>
          </cell>
          <cell r="E8929">
            <v>0</v>
          </cell>
          <cell r="F8929">
            <v>0</v>
          </cell>
        </row>
        <row r="8930">
          <cell r="B8930">
            <v>96258</v>
          </cell>
          <cell r="C8930" t="str">
            <v>MONTAGEM E DESMONTAGEM DE FÔRMA DE PILARES CIRCULARES, PÉ-DIREITO SIMPLES, EM MADEIRA, 2 UTILIZAÇÕES. AF_05/2024</v>
          </cell>
          <cell r="D8930" t="str">
            <v>M2</v>
          </cell>
          <cell r="E8930">
            <v>141.4</v>
          </cell>
          <cell r="F8930">
            <v>146.88</v>
          </cell>
        </row>
        <row r="8931">
          <cell r="B8931">
            <v>96262</v>
          </cell>
          <cell r="C8931" t="str">
            <v>MONTAGEM E DESMONTAGEM DE FÔRMA DE PILARES CIRCULARES, PÉ-DIREITO SIMPLES, METÁLICA. AF_05/2024</v>
          </cell>
          <cell r="D8931" t="str">
            <v>M2</v>
          </cell>
          <cell r="E8931">
            <v>0</v>
          </cell>
          <cell r="F8931">
            <v>0</v>
          </cell>
        </row>
        <row r="8932">
          <cell r="B8932">
            <v>105404</v>
          </cell>
          <cell r="C8932" t="str">
            <v>MONTAGEM E DESMONTAGEM DE FÔRMA DE PILARES CIRCULARES, PÉ-DIREITO SIMPLES, PLÁSTICA. AF_05/2024</v>
          </cell>
          <cell r="D8932" t="str">
            <v>M2</v>
          </cell>
          <cell r="E8932">
            <v>0</v>
          </cell>
          <cell r="F8932">
            <v>0</v>
          </cell>
        </row>
        <row r="8933">
          <cell r="B8933">
            <v>92751</v>
          </cell>
          <cell r="C8933" t="str">
            <v>MURO DE GABIÃO, ENCHIMENTO COM PEDRA DE MÃO TIPO RACHÃO, COM SOLO REFORÇADO, PARA MUROS COM ALTURA MAIOR QUE 12 M E MENOR OU IGUAL A 20 M - FORNECIMENTO E EXECUÇÃO. AF_03/2024</v>
          </cell>
          <cell r="D8933" t="str">
            <v>M3</v>
          </cell>
          <cell r="E8933">
            <v>1601.43</v>
          </cell>
          <cell r="F8933">
            <v>1626.95</v>
          </cell>
        </row>
        <row r="8934">
          <cell r="B8934">
            <v>92752</v>
          </cell>
          <cell r="C8934" t="str">
            <v>MURO DE GABIÃO, ENCHIMENTO COM PEDRA DE MÃO TIPO RACHÃO, COM SOLO REFORÇADO, PARA MUROS COM ALTURA MAIOR QUE 20 M E MENOR OU IGUAL A 28 M - FORNECIMENTO E EXECUÇÃO. AF_03/2024</v>
          </cell>
          <cell r="D8934" t="str">
            <v>M3</v>
          </cell>
          <cell r="E8934">
            <v>1888.5</v>
          </cell>
          <cell r="F8934">
            <v>1917.55</v>
          </cell>
        </row>
        <row r="8935">
          <cell r="B8935">
            <v>92750</v>
          </cell>
          <cell r="C8935" t="str">
            <v>MURO DE GABIÃO, ENCHIMENTO COM PEDRA DE MÃO TIPO RACHÃO, COM SOLO REFORÇADO, PARA MUROS COM ALTURA MAIOR QUE 4 M E MENOR OU IGUAL A 12 M - FORNECIMENTO E EXECUÇÃO. AF_03/2024</v>
          </cell>
          <cell r="D8935" t="str">
            <v>M3</v>
          </cell>
          <cell r="E8935">
            <v>1311.95</v>
          </cell>
          <cell r="F8935">
            <v>1333.83</v>
          </cell>
        </row>
        <row r="8936">
          <cell r="B8936">
            <v>92749</v>
          </cell>
          <cell r="C8936" t="str">
            <v>MURO DE GABIÃO, ENCHIMENTO COM PEDRA DE MÃO TIPO RACHÃO, COM SOLO REFORÇADO, PARA MUROS COM ALTURA MENOR OU IGUAL A 4 M - FORNECIMENTO E EXECUÇÃO. AF_03/2024</v>
          </cell>
          <cell r="D8936" t="str">
            <v>M3</v>
          </cell>
          <cell r="E8936">
            <v>816.23</v>
          </cell>
          <cell r="F8936">
            <v>831.91</v>
          </cell>
        </row>
        <row r="8937">
          <cell r="B8937">
            <v>92745</v>
          </cell>
          <cell r="C8937" t="str">
            <v>MURO DE GABIÃO, ENCHIMENTO COM PEDRA DE MÃO TIPO RACHÃO, DE GRAVIDADE, COM GAIOLAS DE COMPRIMENTO IGUAL A 2 M, PARA MUROS COM ALTURA MAIOR QUE 4 M E MENOR OU IGUAL A 6 M - FORNECIMENTO E EXECUÇÃO. AF_03/2024</v>
          </cell>
          <cell r="D8937" t="str">
            <v>M3</v>
          </cell>
          <cell r="E8937">
            <v>705.59</v>
          </cell>
          <cell r="F8937">
            <v>721.47</v>
          </cell>
        </row>
        <row r="8938">
          <cell r="B8938">
            <v>92747</v>
          </cell>
          <cell r="C8938" t="str">
            <v>MURO DE GABIÃO, ENCHIMENTO COM PEDRA DE MÃO TIPO RACHÃO, DE GRAVIDADE, COM GAIOLAS DE COMPRIMENTO IGUAL A 2 M, PARA MUROS COM ALTURA MAIOR QUE 6 M E MENOR OU IGUAL A 10 M - FORNECIMENTO E EXECUÇÃO. AF_03/2024</v>
          </cell>
          <cell r="D8938" t="str">
            <v>M3</v>
          </cell>
          <cell r="E8938">
            <v>777.14</v>
          </cell>
          <cell r="F8938">
            <v>794.72</v>
          </cell>
        </row>
        <row r="8939">
          <cell r="B8939">
            <v>92743</v>
          </cell>
          <cell r="C8939" t="str">
            <v>MURO DE GABIÃO, ENCHIMENTO COM PEDRA DE MÃO TIPO RACHÃO, DE GRAVIDADE, COM GAIOLAS DE COMPRIMENTO IGUAL A 2 M, PARA MUROS COM ALTURA MENOR OU IGUAL A 4 M - FORNECIMENTO E EXECUÇÃO. AF_03/2024</v>
          </cell>
          <cell r="D8939" t="str">
            <v>M3</v>
          </cell>
          <cell r="E8939">
            <v>592.26</v>
          </cell>
          <cell r="F8939">
            <v>605.88</v>
          </cell>
        </row>
        <row r="8940">
          <cell r="B8940">
            <v>92746</v>
          </cell>
          <cell r="C8940" t="str">
            <v>MURO DE GABIÃO, ENCHIMENTO COM PEDRA DE MÃO TIPO RACHÃO, DE GRAVIDADE, COM GAIOLAS DE COMPRIMENTO IGUAL A 5 M, PARA MUROS COM ALTURA MAIOR QUE 4 M E MENOR OU IGUAL A 6 M - FORNECIMENTO E EXECUÇÃO. AF_03/2024</v>
          </cell>
          <cell r="D8940" t="str">
            <v>M3</v>
          </cell>
          <cell r="E8940">
            <v>630.45000000000005</v>
          </cell>
          <cell r="F8940">
            <v>640.67999999999995</v>
          </cell>
        </row>
        <row r="8941">
          <cell r="B8941">
            <v>92748</v>
          </cell>
          <cell r="C8941" t="str">
            <v>MURO DE GABIÃO, ENCHIMENTO COM PEDRA DE MÃO TIPO RACHÃO, DE GRAVIDADE, COM GAIOLAS DE COMPRIMENTO IGUAL A 5 M, PARA MUROS COM ALTURA MAIOR QUE 6 M E MENOR OU IGUAL A 10 M- FORNECIMENTO E EXECUÇÃO. AF_03/2024</v>
          </cell>
          <cell r="D8941" t="str">
            <v>M3</v>
          </cell>
          <cell r="E8941">
            <v>688.1</v>
          </cell>
          <cell r="F8941">
            <v>700.07</v>
          </cell>
        </row>
        <row r="8942">
          <cell r="B8942">
            <v>92744</v>
          </cell>
          <cell r="C8942" t="str">
            <v>MURO DE GABIÃO, ENCHIMENTO COM PEDRA DE MÃO TIPO RACHÃO, DE GRAVIDADE, COM GAIOLAS DE COMPRIMENTO IGUAL A 5 M, PARA MUROS COM ALTURA MENOR OU IGUAL A 4 M - FORNECIMENTO E EXECUÇÃO. AF_03/2024</v>
          </cell>
          <cell r="D8942" t="str">
            <v>M3</v>
          </cell>
          <cell r="E8942">
            <v>535.52</v>
          </cell>
          <cell r="F8942">
            <v>543.1</v>
          </cell>
        </row>
        <row r="8943">
          <cell r="B8943">
            <v>92754</v>
          </cell>
          <cell r="C8943" t="str">
            <v>MURO DE GABIÃO, ENCHIMENTO COM RESÍDUO DE CONSTRUÇÃO E DEMOLIÇÃO, DE GRAVIDADE, COM GAIOLA TRAPEZOIDAL DE COMPRIMENTO IGUAL A 2 M, PARA MUROS COM ALTURA MAIOR QUE 2 M E MENOR OU IGUAL A 4 M - FORNECIMENTO E EXECUÇÃO. AF_03/2024</v>
          </cell>
          <cell r="D8943" t="str">
            <v>M3</v>
          </cell>
          <cell r="E8943">
            <v>530.99</v>
          </cell>
          <cell r="F8943">
            <v>543.16</v>
          </cell>
        </row>
        <row r="8944">
          <cell r="B8944">
            <v>92753</v>
          </cell>
          <cell r="C8944" t="str">
            <v>MURO DE GABIÃO, ENCHIMENTO COM RESÍDUO DE CONSTRUÇÃO E DEMOLIÇÃO, DE GRAVIDADE, COM GAIOLA TRAPEZOIDAL DE COMPRIMENTO IGUAL A 2 M, PARA MUROS COM ALTURA MENOR OU IGUAL A 2 M - FORNECIMENTO E EXECUÇÃO. AF_03/2024</v>
          </cell>
          <cell r="D8944" t="str">
            <v>M3</v>
          </cell>
          <cell r="E8944">
            <v>540.41999999999996</v>
          </cell>
          <cell r="F8944">
            <v>551.5</v>
          </cell>
        </row>
        <row r="8945">
          <cell r="B8945">
            <v>92755</v>
          </cell>
          <cell r="C8945" t="str">
            <v>PROTEÇÃO SUPERFICIAL DE CANAL EM GABIÃO TIPO COLCHÃO, ALTURA DE 17 CENTÍMETROS, ENCHIMENTO COM PEDRA DE MÃO TIPO RACHÃO - FORNECIMENTO E EXECUÇÃO. AF_03/2024</v>
          </cell>
          <cell r="D8945" t="str">
            <v>M2</v>
          </cell>
          <cell r="E8945">
            <v>210.43</v>
          </cell>
          <cell r="F8945">
            <v>215.29</v>
          </cell>
        </row>
        <row r="8946">
          <cell r="B8946">
            <v>92756</v>
          </cell>
          <cell r="C8946" t="str">
            <v>PROTEÇÃO SUPERFICIAL DE CANAL EM GABIÃO TIPO COLCHÃO, ALTURA DE 23 CENTÍMETROS, ENCHIMENTO COM PEDRA DE MÃO TIPO RACHÃO - FORNECIMENTO E EXECUÇÃO. AF_03/2024</v>
          </cell>
          <cell r="D8946" t="str">
            <v>M2</v>
          </cell>
          <cell r="E8946">
            <v>243.48</v>
          </cell>
          <cell r="F8946">
            <v>249.29</v>
          </cell>
        </row>
        <row r="8947">
          <cell r="B8947">
            <v>92757</v>
          </cell>
          <cell r="C8947" t="str">
            <v>PROTEÇÃO SUPERFICIAL DE CANAL EM GABIÃO TIPO COLCHÃO, ALTURA DE 30 CENTÍMETROS, ENCHIMENTO COM PEDRA DE MÃO TIPO RACHÃO - FORNECIMENTO E EXECUÇÃO. AF_03/2024</v>
          </cell>
          <cell r="D8947" t="str">
            <v>M2</v>
          </cell>
          <cell r="E8947">
            <v>282.92</v>
          </cell>
          <cell r="F8947">
            <v>289.82</v>
          </cell>
        </row>
        <row r="8948">
          <cell r="B8948">
            <v>92758</v>
          </cell>
          <cell r="C8948" t="str">
            <v>PROTEÇÃO SUPERFICIAL DE CANAL EM GABIÃO TIPO SACO, DIÂMETRO DE 65 CENTÍMETROS, ENCHIMENTO MANUAL COM PEDRA DE MÃO TIPO RACHÃO - FORNECIMENTO E EXECUÇÃO. AF_03/2024</v>
          </cell>
          <cell r="D8948" t="str">
            <v>M3</v>
          </cell>
          <cell r="E8948">
            <v>572.57000000000005</v>
          </cell>
          <cell r="F8948">
            <v>579.25</v>
          </cell>
        </row>
        <row r="8949">
          <cell r="B8949">
            <v>104500</v>
          </cell>
          <cell r="C8949" t="str">
            <v>ADUELA/ GALERIA ABERTA PRE-MOLDADA DE CONCRETO ARMADO, SECAO QUADRANGULAR INTERNA DE 1,50 X 1,50 M (L X A), MISULA DE 20 X 20 CM, C = 1,00 M, ESPESSURA MIN = 15 CM, TB-45 E FCK DO CONCRETO = 30 MPA FORNECIMENTO E ASSENTAMENTO. AF_01/2023</v>
          </cell>
          <cell r="D8949" t="str">
            <v>M</v>
          </cell>
          <cell r="E8949">
            <v>0</v>
          </cell>
          <cell r="F8949">
            <v>0</v>
          </cell>
        </row>
        <row r="8950">
          <cell r="B8950">
            <v>104503</v>
          </cell>
          <cell r="C8950" t="str">
            <v>ADUELA/ GALERIA ABERTA PRE-MOLDADA DE CONCRETO ARMADO, SECAO QUADRANGULAR INTERNA DE 2,00 X 2,00 M (L X A), MISULA DE 20 X 20 CM, C = 1,00 M, ESPESSURA MIN = 15 CM, TB-45 E FCK DO CONCRETO = 30 MPA FORNECIMENTO E ASSENTAMENTO. AF_01/2023</v>
          </cell>
          <cell r="D8950" t="str">
            <v>M</v>
          </cell>
          <cell r="E8950">
            <v>0</v>
          </cell>
          <cell r="F8950">
            <v>0</v>
          </cell>
        </row>
        <row r="8951">
          <cell r="B8951">
            <v>104504</v>
          </cell>
          <cell r="C8951" t="str">
            <v>ADUELA/ GALERIA ABERTA PRE-MOLDADA DE CONCRETO ARMADO, SECAO QUADRANGULAR INTERNA DE 2,00 X 2,00 M (L X A), MISULA DE 20 X 20 CM, C = 1,00 M, ESPESSURA MIN = 20 CM, TB-45 E FCK DO CONCRETO = 30 MPA FORNECIMENTO E ASSENTAMENTO. AF_01/2023</v>
          </cell>
          <cell r="D8951" t="str">
            <v>M</v>
          </cell>
          <cell r="E8951">
            <v>0</v>
          </cell>
          <cell r="F8951">
            <v>0</v>
          </cell>
        </row>
        <row r="8952">
          <cell r="B8952">
            <v>104507</v>
          </cell>
          <cell r="C8952" t="str">
            <v>ADUELA/ GALERIA ABERTA PRE-MOLDADA DE CONCRETO ARMADO, SECAO QUADRANGULAR INTERNA DE 2,50 X 2,50 M (L X A), MISULA DE 20 X 20 CM, C = 1,00 M, ESPESSURA MIN = 15 CM, TB-45 E FCK DO CONCRETO = 30 MPA FORNECIMENTO E ASSENTAMENTO. AF_01/2023</v>
          </cell>
          <cell r="D8952" t="str">
            <v>M</v>
          </cell>
          <cell r="E8952">
            <v>0</v>
          </cell>
          <cell r="F8952">
            <v>0</v>
          </cell>
        </row>
        <row r="8953">
          <cell r="B8953">
            <v>104508</v>
          </cell>
          <cell r="C8953" t="str">
            <v>ADUELA/ GALERIA ABERTA PRE-MOLDADA DE CONCRETO ARMADO, SECAO QUADRANGULAR INTERNA DE 2,50 X 2,50 M (L X A), MISULA DE 20 X 20 CM, C = 1,00 M, ESPESSURA MIN = 20 CM, TB-45 E FCK DO CONCRETO = 30 MPA FORNECIMENTO E ASSENTAMENTO. AF_01/2023</v>
          </cell>
          <cell r="D8953" t="str">
            <v>M</v>
          </cell>
          <cell r="E8953">
            <v>0</v>
          </cell>
          <cell r="F8953">
            <v>0</v>
          </cell>
        </row>
        <row r="8954">
          <cell r="B8954">
            <v>104509</v>
          </cell>
          <cell r="C8954" t="str">
            <v>ADUELA/ GALERIA ABERTA PRE-MOLDADA DE CONCRETO ARMADO, SECAO QUADRANGULAR INTERNA DE 2,50 X 2,50 M (L X A), MISULA DE 20 X 20 CM, C = 1,00 M, ESPESSURA MIN = 25 CM, TB-45 E FCK DO CONCRETO = 30 MPA FORNECIMENTO E ASSENTAMENTO. AF_01/2023</v>
          </cell>
          <cell r="D8954" t="str">
            <v>M</v>
          </cell>
          <cell r="E8954">
            <v>0</v>
          </cell>
          <cell r="F8954">
            <v>0</v>
          </cell>
        </row>
        <row r="8955">
          <cell r="B8955">
            <v>104512</v>
          </cell>
          <cell r="C8955" t="str">
            <v>ADUELA/ GALERIA ABERTA PRE-MOLDADA DE CONCRETO ARMADO, SECAO QUADRANGULAR INTERNA DE 3,00 X 3,00 M (L X A), MISULA DE 20 X 20 CM, C = 1,00 M, ESPESSURA MIN = 20 CM, TB-45 E FCK DO CONCRETO = 30 MPA FORNECIMENTO E ASSENTAMENTO. AF_01/2023</v>
          </cell>
          <cell r="D8955" t="str">
            <v>M</v>
          </cell>
          <cell r="E8955">
            <v>0</v>
          </cell>
          <cell r="F8955">
            <v>0</v>
          </cell>
        </row>
        <row r="8956">
          <cell r="B8956">
            <v>104513</v>
          </cell>
          <cell r="C8956" t="str">
            <v>ADUELA/ GALERIA ABERTA PRE-MOLDADA DE CONCRETO ARMADO, SECAO QUADRANGULAR INTERNA DE 3,00 X 3,00 M (L X A), MISULA DE 20 X 20 CM, C = 1,00 M, ESPESSURA MIN = 25 CM, TB-45 E FCK DO CONCRETO = 30 MPA FORNECIMENTO E ASSENTAMENTO. AF_01/2023</v>
          </cell>
          <cell r="D8956" t="str">
            <v>M</v>
          </cell>
          <cell r="E8956">
            <v>0</v>
          </cell>
          <cell r="F8956">
            <v>0</v>
          </cell>
        </row>
        <row r="8957">
          <cell r="B8957">
            <v>104514</v>
          </cell>
          <cell r="C8957" t="str">
            <v>ADUELA/ GALERIA ABERTA PRE-MOLDADA DE CONCRETO ARMADO, SECAO QUADRANGULAR INTERNA DE 3,00 X 3,00 M (L X A), MISULA DE 20 X 20 CM, C = 1,00 M, ESPESSURA MIN = 35 CM, TB-45 E FCK DO CONCRETO = 30 MPA FORNECIMENTO E ASSENTAMENTO. AF_01/2023</v>
          </cell>
          <cell r="D8957" t="str">
            <v>M</v>
          </cell>
          <cell r="E8957">
            <v>0</v>
          </cell>
          <cell r="F8957">
            <v>0</v>
          </cell>
        </row>
        <row r="8958">
          <cell r="B8958">
            <v>104501</v>
          </cell>
          <cell r="C8958" t="str">
            <v>ADUELA/ GALERIA ABERTA PRE-MOLDADA DE CONCRETO ARMADO, SECAO RETANGULAR INTERNA DE 2,00 X 1,50 M (L X A), MISULA DE 20 X 20 CM, C = 1,00 M, ESPESSURA MIN = 20 CM, TB-45 E FCK DO CONCRETO = 30 MPA FORNECIMENTO E ASSENTAMENTO. AF_01/2023</v>
          </cell>
          <cell r="D8958" t="str">
            <v>M</v>
          </cell>
          <cell r="E8958">
            <v>0</v>
          </cell>
          <cell r="F8958">
            <v>0</v>
          </cell>
        </row>
        <row r="8959">
          <cell r="B8959">
            <v>104502</v>
          </cell>
          <cell r="C8959" t="str">
            <v>ADUELA/ GALERIA ABERTA PRE-MOLDADA DE CONCRETO ARMADO, SECAO RETANGULAR INTERNA DE 2,50 X 1,50 M (L X A), MISULA DE 20 X 20 CM, C = 1,00 M, ESPESSURA MIN = 15 CM, TB-45 E FCK DO CONCRETO = 30 MPA FORNECIMENTO E ASSENTAMENTO. AF_01/2023</v>
          </cell>
          <cell r="D8959" t="str">
            <v>M</v>
          </cell>
          <cell r="E8959">
            <v>0</v>
          </cell>
          <cell r="F8959">
            <v>0</v>
          </cell>
        </row>
        <row r="8960">
          <cell r="B8960">
            <v>104505</v>
          </cell>
          <cell r="C8960" t="str">
            <v>ADUELA/ GALERIA ABERTA PRE-MOLDADA DE CONCRETO ARMADO, SECAO RETANGULAR INTERNA DE 2,50 X 2,00 M (L X A), MISULA DE 20 X 20 CM, C = 1,00 M, ESPESSURA MIN = 15 CM, TB-45 E FCK DO CONCRETO = 30 MPA FORNECIMENTO E ASSENTAMENTO. AF_01/2023</v>
          </cell>
          <cell r="D8960" t="str">
            <v>M</v>
          </cell>
          <cell r="E8960">
            <v>0</v>
          </cell>
          <cell r="F8960">
            <v>0</v>
          </cell>
        </row>
        <row r="8961">
          <cell r="B8961">
            <v>104506</v>
          </cell>
          <cell r="C8961" t="str">
            <v>ADUELA/ GALERIA ABERTA PRE-MOLDADA DE CONCRETO ARMADO, SECAO RETANGULAR INTERNA DE 2,50 X 2,00 M (L X A), MISULA DE 20 X 20 CM, C = 1,00 M, ESPESSURA MIN = 20 CM, TB-45 E FCK DO CONCRETO = 30 MPA FORNECIMENTO E ASSENTAMENTO. AF_01/2023</v>
          </cell>
          <cell r="D8961" t="str">
            <v>M</v>
          </cell>
          <cell r="E8961">
            <v>0</v>
          </cell>
          <cell r="F8961">
            <v>0</v>
          </cell>
        </row>
        <row r="8962">
          <cell r="B8962">
            <v>104510</v>
          </cell>
          <cell r="C8962" t="str">
            <v>ADUELA/ GALERIA ABERTA PRE-MOLDADA DE CONCRETO ARMADO, SECAO RETANGULAR INTERNA DE 3,00 X 2,00 M (L X A), MISULA DE 20 X 20 CM, C = 1,00 M, ESPESSURA MIN = 15 CM, TB-45 E FCK DO CONCRETO = 30 MPA FORNECIMENTO E ASSENTAMENTO. AF_01/2023</v>
          </cell>
          <cell r="D8962" t="str">
            <v>M</v>
          </cell>
          <cell r="E8962">
            <v>0</v>
          </cell>
          <cell r="F8962">
            <v>0</v>
          </cell>
        </row>
        <row r="8963">
          <cell r="B8963">
            <v>104511</v>
          </cell>
          <cell r="C8963" t="str">
            <v>ADUELA/ GALERIA ABERTA PRE-MOLDADA DE CONCRETO ARMADO, SECAO RETANGULAR INTERNA DE 3,00 X 2,00 M (L X A), MISULA DE 20 X 20 CM, C = 1,00 M, ESPESSURA MIN = 20 CM, TB-45 E FCK DO CONCRETO = 30 MPA FORNECIMENTO E ASSENTAMENTO. AF_01/2023</v>
          </cell>
          <cell r="D8963" t="str">
            <v>M</v>
          </cell>
          <cell r="E8963">
            <v>0</v>
          </cell>
          <cell r="F8963">
            <v>0</v>
          </cell>
        </row>
        <row r="8964">
          <cell r="B8964">
            <v>104491</v>
          </cell>
          <cell r="C8964" t="str">
            <v>ADUELA/ GALERIA FECHADA PRE-MOLDADA DE CONCRETO ARMADO, SECAO QUADRANGULAR INTERNA DE 1,50 X 1,50 M (L X A), MISULA DE 20 X 20 CM, C = 1,00 M, ESPESSURA MIN = 15 CM, TB-45 E FCK DO CONCRETO = 30 MPA FORNECIMENTO E ASSENTAMENTO. AF_01/2023</v>
          </cell>
          <cell r="D8964" t="str">
            <v>M</v>
          </cell>
          <cell r="E8964">
            <v>2947.28</v>
          </cell>
          <cell r="F8964">
            <v>2952.84</v>
          </cell>
        </row>
        <row r="8965">
          <cell r="B8965">
            <v>104492</v>
          </cell>
          <cell r="C8965" t="str">
            <v>ADUELA/ GALERIA FECHADA PRE-MOLDADA DE CONCRETO ARMADO, SECAO QUADRANGULAR INTERNA DE 2,00 X 2,00 M (L X A), MISULA DE 20 X 20 CM, C = 1,00 M, ESPESSURA MIN = 15 CM, TB-45 E FCK DO CONCRETO = 30 MPA FORNECIMENTO E ASSENTAMENTO. AF_01/2023</v>
          </cell>
          <cell r="D8965" t="str">
            <v>M</v>
          </cell>
          <cell r="E8965">
            <v>3683.09</v>
          </cell>
          <cell r="F8965">
            <v>3689.94</v>
          </cell>
        </row>
        <row r="8966">
          <cell r="B8966">
            <v>104493</v>
          </cell>
          <cell r="C8966" t="str">
            <v>ADUELA/ GALERIA FECHADA PRE-MOLDADA DE CONCRETO ARMADO, SECAO QUADRANGULAR INTERNA DE 2,00 X 2,00 M (L X A), MISULA DE 20 X 20 CM, C = 1,00 M, ESPESSURA MIN = 20 CM, TB-45 E FCK DO CONCRETO = 30 MPA FORNECIMENTO E ASSENTAMENTO. AF_01/2023</v>
          </cell>
          <cell r="D8966" t="str">
            <v>M</v>
          </cell>
          <cell r="E8966">
            <v>0</v>
          </cell>
          <cell r="F8966">
            <v>0</v>
          </cell>
        </row>
        <row r="8967">
          <cell r="B8967">
            <v>104494</v>
          </cell>
          <cell r="C8967" t="str">
            <v>ADUELA/ GALERIA FECHADA PRE-MOLDADA DE CONCRETO ARMADO, SECAO QUADRANGULAR INTERNA DE 2,50 X 2,50 M (L X A), MISULA DE 20 X 20 CM, C = 1,00 M, ESPESSURA MIN = 15 CM, TB-45 E FCK DO CONCRETO = 30 MPA FORNECIMENTO E ASSENTAMENTO. AF_01/2023</v>
          </cell>
          <cell r="D8967" t="str">
            <v>M</v>
          </cell>
          <cell r="E8967">
            <v>4971.46</v>
          </cell>
          <cell r="F8967">
            <v>4979.54</v>
          </cell>
        </row>
        <row r="8968">
          <cell r="B8968">
            <v>104495</v>
          </cell>
          <cell r="C8968" t="str">
            <v>ADUELA/ GALERIA FECHADA PRE-MOLDADA DE CONCRETO ARMADO, SECAO QUADRANGULAR INTERNA DE 2,50 X 2,50 M (L X A), MISULA DE 20 X 20 CM, C = 1,00 M, ESPESSURA MIN = 20 CM, TB-45 E FCK DO CONCRETO = 30 MPA FORNECIMENTO E ASSENTAMENTO. AF_01/2023</v>
          </cell>
          <cell r="D8968" t="str">
            <v>M</v>
          </cell>
          <cell r="E8968">
            <v>0</v>
          </cell>
          <cell r="F8968">
            <v>0</v>
          </cell>
        </row>
        <row r="8969">
          <cell r="B8969">
            <v>104496</v>
          </cell>
          <cell r="C8969" t="str">
            <v>ADUELA/ GALERIA FECHADA PRE-MOLDADA DE CONCRETO ARMADO, SECAO QUADRANGULAR INTERNA DE 2,50 X 2,50 M (L X A), MISULA DE 20 X 20 CM, C = 1,00 M, ESPESSURA MIN = 25 CM, TB-45 E FCK DO CONCRETO = 30 MPA FORNECIMENTO E ASSENTAMENTO. AF_01/2023</v>
          </cell>
          <cell r="D8969" t="str">
            <v>M</v>
          </cell>
          <cell r="E8969">
            <v>0</v>
          </cell>
          <cell r="F8969">
            <v>0</v>
          </cell>
        </row>
        <row r="8970">
          <cell r="B8970">
            <v>104497</v>
          </cell>
          <cell r="C8970" t="str">
            <v>ADUELA/ GALERIA FECHADA PRE-MOLDADA DE CONCRETO ARMADO, SECAO QUADRANGULAR INTERNA DE 3,00 X 3,00 M (L X A), MISULA DE 20 X 20 CM, C = 1,00 M, ESPESSURA MIN = 20 CM, TB-45 E FCK DO CONCRETO = 30 MPA FORNECIMENTO E ASSENTAMENTO. AF_01/2023</v>
          </cell>
          <cell r="D8970" t="str">
            <v>M</v>
          </cell>
          <cell r="E8970">
            <v>5981.56</v>
          </cell>
          <cell r="F8970">
            <v>5992.19</v>
          </cell>
        </row>
        <row r="8971">
          <cell r="B8971">
            <v>104498</v>
          </cell>
          <cell r="C8971" t="str">
            <v>ADUELA/ GALERIA FECHADA PRE-MOLDADA DE CONCRETO ARMADO, SECAO QUADRANGULAR INTERNA DE 3,00 X 3,00 M (L X A), MISULA DE 20 X 20 CM, C = 1,00 M, ESPESSURA MIN = 25 CM, TB-45 E FCK DO CONCRETO = 30 MPA FORNECIMENTO E ASSENTAMENTO. AF_01/2023</v>
          </cell>
          <cell r="D8971" t="str">
            <v>M</v>
          </cell>
          <cell r="E8971">
            <v>0</v>
          </cell>
          <cell r="F8971">
            <v>0</v>
          </cell>
        </row>
        <row r="8972">
          <cell r="B8972">
            <v>104499</v>
          </cell>
          <cell r="C8972" t="str">
            <v>ADUELA/ GALERIA FECHADA PRE-MOLDADA DE CONCRETO ARMADO, SECAO QUADRANGULAR INTERNA DE 3,00 X 3,00 M (L X A), MISULA DE 20 X 20 CM, C = 1,00 M, ESPESSURA MIN = 35 CM, TB-45 E FCK DO CONCRETO = 30 MPA FORNECIMENTO E ASSENTAMENTO. AF_01/2023</v>
          </cell>
          <cell r="D8972" t="str">
            <v>M</v>
          </cell>
          <cell r="E8972">
            <v>0</v>
          </cell>
          <cell r="F8972">
            <v>0</v>
          </cell>
        </row>
        <row r="8973">
          <cell r="B8973">
            <v>104515</v>
          </cell>
          <cell r="C8973" t="str">
            <v>APLICAÇÃO DE MANTA GEOTÊXTIL NAS JUNTAS RÍGIDAS DE ADUELAS PRÉ-MOLDADAS DE CONCRETO ARMADO. AF_01/2023</v>
          </cell>
          <cell r="D8973" t="str">
            <v>M2</v>
          </cell>
          <cell r="E8973">
            <v>28.74</v>
          </cell>
          <cell r="F8973">
            <v>28.77</v>
          </cell>
        </row>
        <row r="8974">
          <cell r="B8974">
            <v>87430</v>
          </cell>
          <cell r="C8974" t="str">
            <v>APLICAÇÃO DE GESSO PROJETADO COM EQUIPAMENTO DE PROJEÇÃO EM PAREDES, DESEMPENADO (SEM TALISCAS), ESPESSURA DE 0,5CM. AF_03/2023</v>
          </cell>
          <cell r="D8974" t="str">
            <v>M2</v>
          </cell>
          <cell r="E8974">
            <v>17.600000000000001</v>
          </cell>
          <cell r="F8974">
            <v>18.559999999999999</v>
          </cell>
        </row>
        <row r="8975">
          <cell r="B8975">
            <v>87433</v>
          </cell>
          <cell r="C8975" t="str">
            <v>APLICAÇÃO DE GESSO PROJETADO COM EQUIPAMENTO DE PROJEÇÃO EM PAREDES, DESEMPENADO (SEM TALISCAS), ESPESSURA DE 1,0CM. AF_03/2023</v>
          </cell>
          <cell r="D8975" t="str">
            <v>M2</v>
          </cell>
          <cell r="E8975">
            <v>25.37</v>
          </cell>
          <cell r="F8975">
            <v>26.57</v>
          </cell>
        </row>
        <row r="8976">
          <cell r="B8976">
            <v>87436</v>
          </cell>
          <cell r="C8976" t="str">
            <v>APLICAÇÃO DE GESSO PROJETADO COM EQUIPAMENTO DE PROJEÇÃO EM PAREDES, SARRAFEADO (COM TALISCAS), ESPESSURA DE 1,0CM. AF_03/2023</v>
          </cell>
          <cell r="D8976" t="str">
            <v>M2</v>
          </cell>
          <cell r="E8976">
            <v>28.91</v>
          </cell>
          <cell r="F8976">
            <v>30.41</v>
          </cell>
        </row>
        <row r="8977">
          <cell r="B8977">
            <v>87439</v>
          </cell>
          <cell r="C8977" t="str">
            <v>APLICAÇÃO DE GESSO PROJETADO COM EQUIPAMENTO DE PROJEÇÃO EM PAREDES, SARRAFEADO (COM TALISCAS), ESPESSURA DE 1,5CM. AF_03/2023</v>
          </cell>
          <cell r="D8977" t="str">
            <v>M2</v>
          </cell>
          <cell r="E8977">
            <v>35.369999999999997</v>
          </cell>
          <cell r="F8977">
            <v>37.14</v>
          </cell>
        </row>
        <row r="8978">
          <cell r="B8978">
            <v>104633</v>
          </cell>
          <cell r="C8978" t="str">
            <v>APLICAÇÃO MANUAL DE GESSO DESEMPENADO (SEM TALISCAS) EM PAREDES COM PÉ DIREITO DUPLO, ESPESSURA DE 0,5CM. AF_03/2023</v>
          </cell>
          <cell r="D8978" t="str">
            <v>M2</v>
          </cell>
          <cell r="E8978">
            <v>24.6</v>
          </cell>
          <cell r="F8978">
            <v>26.1</v>
          </cell>
        </row>
        <row r="8979">
          <cell r="B8979">
            <v>104634</v>
          </cell>
          <cell r="C8979" t="str">
            <v>APLICAÇÃO MANUAL DE GESSO DESEMPENADO (SEM TALISCAS) EM PAREDES COM PÉ DIREITO DUPLO, ESPESSURA DE 1,0CM. AF_03/2023</v>
          </cell>
          <cell r="D8979" t="str">
            <v>M2</v>
          </cell>
          <cell r="E8979">
            <v>36.200000000000003</v>
          </cell>
          <cell r="F8979">
            <v>38.24</v>
          </cell>
        </row>
        <row r="8980">
          <cell r="B8980">
            <v>87418</v>
          </cell>
          <cell r="C8980" t="str">
            <v>APLICAÇÃO MANUAL DE GESSO DESEMPENADO (SEM TALISCAS) EM PAREDES, ESPESSURA DE 0,5CM. AF_03/2023</v>
          </cell>
          <cell r="D8980" t="str">
            <v>M2</v>
          </cell>
          <cell r="E8980">
            <v>17.79</v>
          </cell>
          <cell r="F8980">
            <v>18.72</v>
          </cell>
        </row>
        <row r="8981">
          <cell r="B8981">
            <v>87421</v>
          </cell>
          <cell r="C8981" t="str">
            <v>APLICAÇÃO MANUAL DE GESSO DESEMPENADO (SEM TALISCAS) EM PAREDES, ESPESSURA DE 1,0CM. AF_03/2023</v>
          </cell>
          <cell r="D8981" t="str">
            <v>M2</v>
          </cell>
          <cell r="E8981">
            <v>27.16</v>
          </cell>
          <cell r="F8981">
            <v>28.42</v>
          </cell>
        </row>
        <row r="8982">
          <cell r="B8982">
            <v>104628</v>
          </cell>
          <cell r="C8982" t="str">
            <v>APLICAÇÃO MANUAL DE GESSO DESEMPENADO (SEM TALISCAS) EM TETO DE AMBIENTES COM PAREDES EM PÉ DIREITO DUPLO E ÁREA ENTRE 5M² E 10M², ESPESSURA DE 0,5CM. AF_03/2023</v>
          </cell>
          <cell r="D8982" t="str">
            <v>M2</v>
          </cell>
          <cell r="E8982">
            <v>27.92</v>
          </cell>
          <cell r="F8982">
            <v>29.71</v>
          </cell>
        </row>
        <row r="8983">
          <cell r="B8983">
            <v>104631</v>
          </cell>
          <cell r="C8983" t="str">
            <v>APLICAÇÃO MANUAL DE GESSO DESEMPENADO (SEM TALISCAS) EM TETO DE AMBIENTES COM PAREDES EM PÉ DIREITO DUPLO E ÁREA ENTRE 5M² E 10M², ESPESSURA DE 1,0CM. AF_03/2023</v>
          </cell>
          <cell r="D8983" t="str">
            <v>M2</v>
          </cell>
          <cell r="E8983">
            <v>38</v>
          </cell>
          <cell r="F8983">
            <v>40.19</v>
          </cell>
        </row>
        <row r="8984">
          <cell r="B8984">
            <v>104627</v>
          </cell>
          <cell r="C8984" t="str">
            <v>APLICAÇÃO MANUAL DE GESSO DESEMPENADO (SEM TALISCAS) EM TETO DE AMBIENTES COM PAREDES EM PÉ DIREITO DUPLO E ÁREA MAIOR QUE 10M², ESPESSURA DE 0,5CM. AF_03/2023</v>
          </cell>
          <cell r="D8984" t="str">
            <v>M2</v>
          </cell>
          <cell r="E8984">
            <v>17.78</v>
          </cell>
          <cell r="F8984">
            <v>18.7</v>
          </cell>
        </row>
        <row r="8985">
          <cell r="B8985">
            <v>104630</v>
          </cell>
          <cell r="C8985" t="str">
            <v>APLICAÇÃO MANUAL DE GESSO DESEMPENADO (SEM TALISCAS) EM TETO DE AMBIENTES COM PAREDES EM PÉ DIREITO DUPLO E ÁREA MAIOR QUE 10M², ESPESSURA DE 1,0CM. AF_03/2023</v>
          </cell>
          <cell r="D8985" t="str">
            <v>M2</v>
          </cell>
          <cell r="E8985">
            <v>27.86</v>
          </cell>
          <cell r="F8985">
            <v>29.18</v>
          </cell>
        </row>
        <row r="8986">
          <cell r="B8986">
            <v>104629</v>
          </cell>
          <cell r="C8986" t="str">
            <v>APLICAÇÃO MANUAL DE GESSO DESEMPENADO (SEM TALISCAS) EM TETO DE AMBIENTES COM PAREDES EM PÉ DIREITO DUPLO E ÁREA MENOR QUE 5M², ESPESSURA DE 0,5CM. AF_03/2023</v>
          </cell>
          <cell r="D8986" t="str">
            <v>M2</v>
          </cell>
          <cell r="E8986">
            <v>33.75</v>
          </cell>
          <cell r="F8986">
            <v>36.04</v>
          </cell>
        </row>
        <row r="8987">
          <cell r="B8987">
            <v>104632</v>
          </cell>
          <cell r="C8987" t="str">
            <v>APLICAÇÃO MANUAL DE GESSO DESEMPENADO (SEM TALISCAS) EM TETO DE AMBIENTES COM PAREDES EM PÉ DIREITO DUPLO E ÁREA MENOR QUE 5M², ESPESSURA DE 1,0CM. AF_03/2023</v>
          </cell>
          <cell r="D8987" t="str">
            <v>M2</v>
          </cell>
          <cell r="E8987">
            <v>43.83</v>
          </cell>
          <cell r="F8987">
            <v>46.52</v>
          </cell>
        </row>
        <row r="8988">
          <cell r="B8988">
            <v>87412</v>
          </cell>
          <cell r="C8988" t="str">
            <v>APLICAÇÃO MANUAL DE GESSO DESEMPENADO (SEM TALISCAS) EM TETO DE AMBIENTES DE ÁREA ENTRE 5M² E 10M², ESPESSURA DE 0,5CM. AF_03/2023</v>
          </cell>
          <cell r="D8988" t="str">
            <v>M2</v>
          </cell>
          <cell r="E8988">
            <v>23.13</v>
          </cell>
          <cell r="F8988">
            <v>24.51</v>
          </cell>
        </row>
        <row r="8989">
          <cell r="B8989">
            <v>87415</v>
          </cell>
          <cell r="C8989" t="str">
            <v>APLICAÇÃO MANUAL DE GESSO DESEMPENADO (SEM TALISCAS) EM TETO DE AMBIENTES DE ÁREA ENTRE 5M² E 10M², ESPESSURA DE 1,0CM. AF_03/2023</v>
          </cell>
          <cell r="D8989" t="str">
            <v>M2</v>
          </cell>
          <cell r="E8989">
            <v>32.14</v>
          </cell>
          <cell r="F8989">
            <v>33.82</v>
          </cell>
        </row>
        <row r="8990">
          <cell r="B8990">
            <v>87411</v>
          </cell>
          <cell r="C8990" t="str">
            <v>APLICAÇÃO MANUAL DE GESSO DESEMPENADO (SEM TALISCAS) EM TETO DE AMBIENTES DE ÁREA MAIOR QUE 10M², ESPESSURA DE 0,5CM. AF_03/2023</v>
          </cell>
          <cell r="D8990" t="str">
            <v>M2</v>
          </cell>
          <cell r="E8990">
            <v>15.32</v>
          </cell>
          <cell r="F8990">
            <v>16.03</v>
          </cell>
        </row>
        <row r="8991">
          <cell r="B8991">
            <v>87414</v>
          </cell>
          <cell r="C8991" t="str">
            <v>APLICAÇÃO MANUAL DE GESSO DESEMPENADO (SEM TALISCAS) EM TETO DE AMBIENTES DE ÁREA MAIOR QUE 10M², ESPESSURA DE 1,0CM. AF_03/2023</v>
          </cell>
          <cell r="D8991" t="str">
            <v>M2</v>
          </cell>
          <cell r="E8991">
            <v>24.32</v>
          </cell>
          <cell r="F8991">
            <v>25.34</v>
          </cell>
        </row>
        <row r="8992">
          <cell r="B8992">
            <v>87413</v>
          </cell>
          <cell r="C8992" t="str">
            <v>APLICAÇÃO MANUAL DE GESSO DESEMPENADO (SEM TALISCAS) EM TETO DE AMBIENTES DE ÁREA MENOR QUE 5M², ESPESSURA DE 0,5CM. AF_03/2023</v>
          </cell>
          <cell r="D8992" t="str">
            <v>M2</v>
          </cell>
          <cell r="E8992">
            <v>27.63</v>
          </cell>
          <cell r="F8992">
            <v>29.39</v>
          </cell>
        </row>
        <row r="8993">
          <cell r="B8993">
            <v>87416</v>
          </cell>
          <cell r="C8993" t="str">
            <v>APLICAÇÃO MANUAL DE GESSO DESEMPENADO (SEM TALISCAS) EM TETO DE AMBIENTES DE ÁREA MENOR QUE 5M², ESPESSURA DE 1,0CM. AF_03/2023</v>
          </cell>
          <cell r="D8993" t="str">
            <v>M2</v>
          </cell>
          <cell r="E8993">
            <v>36.630000000000003</v>
          </cell>
          <cell r="F8993">
            <v>38.700000000000003</v>
          </cell>
        </row>
        <row r="8994">
          <cell r="B8994">
            <v>104635</v>
          </cell>
          <cell r="C8994" t="str">
            <v>APLICAÇÃO MANUAL DE GESSO SARRAFEADO (COM TALISCAS) EM PAREDES COM PÉ DIREITO DUPLO, ESPESSURA DE 1,0CM. AF_03/2023</v>
          </cell>
          <cell r="D8994" t="str">
            <v>M2</v>
          </cell>
          <cell r="E8994">
            <v>50.34</v>
          </cell>
          <cell r="F8994">
            <v>53.58</v>
          </cell>
        </row>
        <row r="8995">
          <cell r="B8995">
            <v>104636</v>
          </cell>
          <cell r="C8995" t="str">
            <v>APLICAÇÃO MANUAL DE GESSO SARRAFEADO (COM TALISCAS) EM PAREDES COM PÉ DIREITO DUPLO, ESPESSURA DE 1,5CM. AF_03/2023</v>
          </cell>
          <cell r="D8995" t="str">
            <v>M2</v>
          </cell>
          <cell r="E8995">
            <v>58.41</v>
          </cell>
          <cell r="F8995">
            <v>62.02</v>
          </cell>
        </row>
        <row r="8996">
          <cell r="B8996">
            <v>87424</v>
          </cell>
          <cell r="C8996" t="str">
            <v>APLICAÇÃO MANUAL DE GESSO SARRAFEADO (COM TALISCAS) EM PAREDES, ESPESSURA DE 1,0CM. AF_03/2023</v>
          </cell>
          <cell r="D8996" t="str">
            <v>M2</v>
          </cell>
          <cell r="E8996">
            <v>35.89</v>
          </cell>
          <cell r="F8996">
            <v>37.9</v>
          </cell>
        </row>
        <row r="8997">
          <cell r="B8997">
            <v>87427</v>
          </cell>
          <cell r="C8997" t="str">
            <v>APLICAÇÃO MANUAL DE GESSO SARRAFEADO (COM TALISCAS) EM PAREDES, ESPESSURA DE 1,5CM. AF_03/2023</v>
          </cell>
          <cell r="D8997" t="str">
            <v>M2</v>
          </cell>
          <cell r="E8997">
            <v>42.4</v>
          </cell>
          <cell r="F8997">
            <v>44.64</v>
          </cell>
        </row>
        <row r="8998">
          <cell r="B8998">
            <v>89998</v>
          </cell>
          <cell r="C8998" t="str">
            <v>ARMAÇÃO DE CINTA DE ALVENARIA ESTRUTURAL; DIÂMETRO DE 10,0 MM. AF_09/2021</v>
          </cell>
          <cell r="D8998" t="str">
            <v>KG</v>
          </cell>
          <cell r="E8998">
            <v>10.25</v>
          </cell>
          <cell r="F8998">
            <v>10.42</v>
          </cell>
        </row>
        <row r="8999">
          <cell r="B8999">
            <v>102920</v>
          </cell>
          <cell r="C8999" t="str">
            <v>ARMAÇÃO DE CINTA DE ALVENARIA ESTRUTURAL; DIÂMETRO DE 12,5 MM. AF_09/2021</v>
          </cell>
          <cell r="D8999" t="str">
            <v>KG</v>
          </cell>
          <cell r="E8999">
            <v>8.44</v>
          </cell>
          <cell r="F8999">
            <v>8.5399999999999991</v>
          </cell>
        </row>
        <row r="9000">
          <cell r="B9000">
            <v>102923</v>
          </cell>
          <cell r="C9000" t="str">
            <v>ARMAÇÃO DE CINTA DE ALVENARIA ESTRUTURAL; DIÂMETRO DE 16,0 MM. AF_09/2021</v>
          </cell>
          <cell r="D9000" t="str">
            <v>KG</v>
          </cell>
          <cell r="E9000">
            <v>7.94</v>
          </cell>
          <cell r="F9000">
            <v>8</v>
          </cell>
        </row>
        <row r="9001">
          <cell r="B9001">
            <v>90000</v>
          </cell>
          <cell r="C9001" t="str">
            <v>ARMAÇÃO DE VERGA E CONTRAVERGA DE ALVENARIA ESTRUTURAL; DIÂMETRO DE 10,0 MM. AF_09/2021</v>
          </cell>
          <cell r="D9001" t="str">
            <v>KG</v>
          </cell>
          <cell r="E9001">
            <v>12.92</v>
          </cell>
          <cell r="F9001">
            <v>13.32</v>
          </cell>
        </row>
        <row r="9002">
          <cell r="B9002">
            <v>103088</v>
          </cell>
          <cell r="C9002" t="str">
            <v>ARMAÇÃO DE VERGA E CONTRAVERGA DE ALVENARIA ESTRUTURAL; DIÂMETRO DE 12,5 MM. AF_09/2021</v>
          </cell>
          <cell r="D9002" t="str">
            <v>KG</v>
          </cell>
          <cell r="E9002">
            <v>10.15</v>
          </cell>
          <cell r="F9002">
            <v>10.39</v>
          </cell>
        </row>
        <row r="9003">
          <cell r="B9003">
            <v>102922</v>
          </cell>
          <cell r="C9003" t="str">
            <v>ARMAÇÃO DE VERGA E CONTRAVERGA DE ALVENARIA ESTRUTURAL; DIÂMETRO DE 16,0 MM. AF_09/2021</v>
          </cell>
          <cell r="D9003" t="str">
            <v>KG</v>
          </cell>
          <cell r="E9003">
            <v>8.98</v>
          </cell>
          <cell r="F9003">
            <v>9.14</v>
          </cell>
        </row>
        <row r="9004">
          <cell r="B9004">
            <v>89999</v>
          </cell>
          <cell r="C9004" t="str">
            <v>ARMAÇÃO DE VERGA E CONTRAVERGA DE ALVENARIA ESTRUTURAL; DIÂMETRO DE 8,0 MM. AF_09/2021</v>
          </cell>
          <cell r="D9004" t="str">
            <v>KG</v>
          </cell>
          <cell r="E9004">
            <v>16.04</v>
          </cell>
          <cell r="F9004">
            <v>16.670000000000002</v>
          </cell>
        </row>
        <row r="9005">
          <cell r="B9005">
            <v>89996</v>
          </cell>
          <cell r="C9005" t="str">
            <v>ARMAÇÃO VERTICAL DE ALVENARIA ESTRUTURAL; DIÂMETRO DE 10,0 MM. AF_09/2021</v>
          </cell>
          <cell r="D9005" t="str">
            <v>KG</v>
          </cell>
          <cell r="E9005">
            <v>10.77</v>
          </cell>
          <cell r="F9005">
            <v>10.98</v>
          </cell>
        </row>
        <row r="9006">
          <cell r="B9006">
            <v>89997</v>
          </cell>
          <cell r="C9006" t="str">
            <v>ARMAÇÃO VERTICAL DE ALVENARIA ESTRUTURAL; DIÂMETRO DE 12,5 MM. AF_09/2021</v>
          </cell>
          <cell r="D9006" t="str">
            <v>KG</v>
          </cell>
          <cell r="E9006">
            <v>8.77</v>
          </cell>
          <cell r="F9006">
            <v>8.89</v>
          </cell>
        </row>
        <row r="9007">
          <cell r="B9007">
            <v>102921</v>
          </cell>
          <cell r="C9007" t="str">
            <v>ARMAÇÃO VERTICAL DE ALVENARIA ESTRUTURAL; DIÂMETRO DE 16,0 MM. AF_09/2021</v>
          </cell>
          <cell r="D9007" t="str">
            <v>KG</v>
          </cell>
          <cell r="E9007">
            <v>8.14</v>
          </cell>
          <cell r="F9007">
            <v>8.2200000000000006</v>
          </cell>
        </row>
        <row r="9008">
          <cell r="B9008">
            <v>90278</v>
          </cell>
          <cell r="C9008" t="str">
            <v>GRAUTE FGK=15 MPA; TRAÇO 1:0,04:2,2:2,5 (EM MASSA SECA DE CIMENTO/CAL/AREIA GROSSA/BRITA 0) - PREPARO MECÂNICO COM BETONEIRA 400 L. AF_09/2021</v>
          </cell>
          <cell r="D9008" t="str">
            <v>M3</v>
          </cell>
          <cell r="E9008">
            <v>519.15</v>
          </cell>
          <cell r="F9008">
            <v>525.58000000000004</v>
          </cell>
        </row>
        <row r="9009">
          <cell r="B9009">
            <v>90282</v>
          </cell>
          <cell r="C9009" t="str">
            <v>GRAUTE FGK=15 MPA; TRAÇO 1:2,2:2,5:0,3 (EM MASSA SECA DE CIMENTO/ AREIA GROSSA/ BRITA 0/ ADITIVO) - PREPARO MECÂNICO COM BETONEIRA 400 L. AF_09/2021</v>
          </cell>
          <cell r="D9009" t="str">
            <v>M3</v>
          </cell>
          <cell r="E9009">
            <v>499.98</v>
          </cell>
          <cell r="F9009">
            <v>506.19</v>
          </cell>
        </row>
        <row r="9010">
          <cell r="B9010">
            <v>90279</v>
          </cell>
          <cell r="C9010" t="str">
            <v>GRAUTE FGK=20 MPA; TRAÇO 1:0,04:1,8:2,1 (EM MASSA SECA DE CIMENTO/ CAL/ AREIA GROSSA/ BRITA 0) - PREPARO MECÂNICO COM BETONEIRA 400 L. AF_09/2021</v>
          </cell>
          <cell r="D9010" t="str">
            <v>M3</v>
          </cell>
          <cell r="E9010">
            <v>568.69000000000005</v>
          </cell>
          <cell r="F9010">
            <v>575.74</v>
          </cell>
        </row>
        <row r="9011">
          <cell r="B9011">
            <v>90283</v>
          </cell>
          <cell r="C9011" t="str">
            <v>GRAUTE FGK=20 MPA; TRAÇO 1:1,8:2,1:0,4 (EM MASSA SECA DE CIMENTO/ AREIA GROSSA/ BRITA 0/ ADITIVO) - PREPARO MECÂNICO COM BETONEIRA 400 L. AF_09/2021</v>
          </cell>
          <cell r="D9011" t="str">
            <v>M3</v>
          </cell>
          <cell r="E9011">
            <v>548.15</v>
          </cell>
          <cell r="F9011">
            <v>554.94000000000005</v>
          </cell>
        </row>
        <row r="9012">
          <cell r="B9012">
            <v>90280</v>
          </cell>
          <cell r="C9012" t="str">
            <v>GRAUTE FGK=25 MPA; TRAÇO 1:0,02:1,3:1,6 (EM MASSA SECA DE CIMENTO/ CAL/ AREIA GROSSA/ BRITA 0) - PREPARO MECÂNICO COM BETONEIRA 400 L. AF_09/2021</v>
          </cell>
          <cell r="D9012" t="str">
            <v>M3</v>
          </cell>
          <cell r="E9012">
            <v>621.03</v>
          </cell>
          <cell r="F9012">
            <v>628.07000000000005</v>
          </cell>
        </row>
        <row r="9013">
          <cell r="B9013">
            <v>90284</v>
          </cell>
          <cell r="C9013" t="str">
            <v>GRAUTE FGK=25 MPA; TRAÇO 1:1,3:1,6:0,4 (EM MASSA SECA DE CIMENTO/ AREIA GROSSA/ BRITA 0/ ADITIVO) - PREPARO MECÂNICO COM BETONEIRA 400 L. AF_09/2021</v>
          </cell>
          <cell r="D9013" t="str">
            <v>M3</v>
          </cell>
          <cell r="E9013">
            <v>606.54</v>
          </cell>
          <cell r="F9013">
            <v>613.34</v>
          </cell>
        </row>
        <row r="9014">
          <cell r="B9014">
            <v>90281</v>
          </cell>
          <cell r="C9014" t="str">
            <v>GRAUTE FGK=30 MPA; TRAÇO 1:0,02:0,9:1,2 (EM MASSA SECA DE CIMENTO/ CAL/ AREIA GROSSA/ BRITA 0) - PREPARO MECÂNICO COM BETONEIRA 400 L. AF_09/2021</v>
          </cell>
          <cell r="D9014" t="str">
            <v>M3</v>
          </cell>
          <cell r="E9014">
            <v>714.25</v>
          </cell>
          <cell r="F9014">
            <v>721.12</v>
          </cell>
        </row>
        <row r="9015">
          <cell r="B9015">
            <v>90285</v>
          </cell>
          <cell r="C9015" t="str">
            <v>GRAUTE FGK=30 MPA; TRAÇO 1:0,9:1,2:0,6 (EM MASSA SECA DE CIMENTO/ AREIA GROSSA/ BRITA 0/ ADITIVO) - PREPARO MECÂNICO COM BETONEIRA 400 L. AF_09/2021</v>
          </cell>
          <cell r="D9015" t="str">
            <v>M3</v>
          </cell>
          <cell r="E9015">
            <v>703.43</v>
          </cell>
          <cell r="F9015">
            <v>710.12</v>
          </cell>
        </row>
        <row r="9016">
          <cell r="B9016">
            <v>89994</v>
          </cell>
          <cell r="C9016" t="str">
            <v>GRAUTEAMENTO DE CINTA INTERMEDIÁRIA OU DE CONTRAVERGA EM ALVENARIA ESTRUTURAL. AF_09/2021</v>
          </cell>
          <cell r="D9016" t="str">
            <v>M3</v>
          </cell>
          <cell r="E9016">
            <v>879.11</v>
          </cell>
          <cell r="F9016">
            <v>904.12</v>
          </cell>
        </row>
        <row r="9017">
          <cell r="B9017">
            <v>89995</v>
          </cell>
          <cell r="C9017" t="str">
            <v>GRAUTEAMENTO DE CINTA SUPERIOR OU DE VERGA EM ALVENARIA ESTRUTURAL. AF_09/2021</v>
          </cell>
          <cell r="D9017" t="str">
            <v>M3</v>
          </cell>
          <cell r="E9017">
            <v>982.42</v>
          </cell>
          <cell r="F9017">
            <v>1016.18</v>
          </cell>
        </row>
        <row r="9018">
          <cell r="B9018">
            <v>89993</v>
          </cell>
          <cell r="C9018" t="str">
            <v>GRAUTEAMENTO VERTICAL EM ALVENARIA ESTRUTURAL. AF_09/2021</v>
          </cell>
          <cell r="D9018" t="str">
            <v>M3</v>
          </cell>
          <cell r="E9018">
            <v>1017.92</v>
          </cell>
          <cell r="F9018">
            <v>1054.69</v>
          </cell>
        </row>
        <row r="9019">
          <cell r="B9019">
            <v>99860</v>
          </cell>
          <cell r="C9019" t="str">
            <v>CORRIMÃO DUPLO, DIÂMETRO EXTERNO = 1 1/2", EM ALUMÍNIO. AF_04/2019</v>
          </cell>
          <cell r="D9019" t="str">
            <v>M</v>
          </cell>
          <cell r="E9019">
            <v>0</v>
          </cell>
          <cell r="F9019">
            <v>0</v>
          </cell>
        </row>
        <row r="9020">
          <cell r="B9020">
            <v>99858</v>
          </cell>
          <cell r="C9020" t="str">
            <v>CORRIMÃO DUPLO, DIÂMETRO EXTERNO = 1 1/2", EM AÇO GALVANIZADO. AF_04/2019</v>
          </cell>
          <cell r="D9020" t="str">
            <v>M</v>
          </cell>
          <cell r="E9020">
            <v>0</v>
          </cell>
          <cell r="F9020">
            <v>0</v>
          </cell>
        </row>
        <row r="9021">
          <cell r="B9021">
            <v>99859</v>
          </cell>
          <cell r="C9021" t="str">
            <v>CORRIMÃO DUPLO, DIÂMETRO EXTERNO = 1 1/2", EM AÇO INOX. AF_04/2019</v>
          </cell>
          <cell r="D9021" t="str">
            <v>M</v>
          </cell>
          <cell r="E9021">
            <v>0</v>
          </cell>
          <cell r="F9021">
            <v>0</v>
          </cell>
        </row>
        <row r="9022">
          <cell r="B9022">
            <v>99857</v>
          </cell>
          <cell r="C9022" t="str">
            <v>CORRIMÃO SIMPLES, DIÂMETRO EXTERNO = 1 1/2", EM ALUMÍNIO. AF_04/2019_PS</v>
          </cell>
          <cell r="D9022" t="str">
            <v>M</v>
          </cell>
          <cell r="E9022">
            <v>88</v>
          </cell>
          <cell r="F9022">
            <v>92.94</v>
          </cell>
        </row>
        <row r="9023">
          <cell r="B9023">
            <v>99855</v>
          </cell>
          <cell r="C9023" t="str">
            <v>CORRIMÃO SIMPLES, DIÂMETRO EXTERNO = 1 1/2", EM AÇO GALVANIZADO. AF_04/2019_PS</v>
          </cell>
          <cell r="D9023" t="str">
            <v>M</v>
          </cell>
          <cell r="E9023">
            <v>97.82</v>
          </cell>
          <cell r="F9023">
            <v>101.34</v>
          </cell>
        </row>
        <row r="9024">
          <cell r="B9024">
            <v>99856</v>
          </cell>
          <cell r="C9024" t="str">
            <v>CORRIMÃO SIMPLES, DIÂMETRO EXTERNO = 1 1/2", EM AÇO INOX. AF_04/2019</v>
          </cell>
          <cell r="D9024" t="str">
            <v>M</v>
          </cell>
          <cell r="E9024">
            <v>0</v>
          </cell>
          <cell r="F9024">
            <v>0</v>
          </cell>
        </row>
        <row r="9025">
          <cell r="B9025">
            <v>99862</v>
          </cell>
          <cell r="C9025" t="str">
            <v>GRADIL EM ALUMÍNIO FIXADO EM VÃOS DE JANELAS, FORMADO POR TUBOS DE 3/4". AF_04/2019</v>
          </cell>
          <cell r="D9025" t="str">
            <v>M2</v>
          </cell>
          <cell r="E9025">
            <v>595.20000000000005</v>
          </cell>
          <cell r="F9025">
            <v>628.08000000000004</v>
          </cell>
        </row>
        <row r="9026">
          <cell r="B9026">
            <v>99861</v>
          </cell>
          <cell r="C9026" t="str">
            <v>GRADIL EM FERRO FIXADO EM VÃOS DE JANELAS, FORMADO POR BARRAS CHATAS DE 25X4,8 MM. AF_04/2019</v>
          </cell>
          <cell r="D9026" t="str">
            <v>M2</v>
          </cell>
          <cell r="E9026">
            <v>585.58000000000004</v>
          </cell>
          <cell r="F9026">
            <v>617.24</v>
          </cell>
        </row>
        <row r="9027">
          <cell r="B9027">
            <v>99839</v>
          </cell>
          <cell r="C9027" t="str">
            <v>GUARDA-CORPO DE AÇO GALVANIZADO DE 1,10M DE ALTURA, MONTANTES TUBULARES DE 1.1/2 ESPAÇADOS DE 1,20M, TRAVESSA SUPERIOR DE 2, GRADIL FORMADO POR BARRAS CHATAS EM FERRO DE 32X4,8MM, FIXADO COM CHUMBADOR MECÂNICO. AF_04/2019_PS</v>
          </cell>
          <cell r="D9027" t="str">
            <v>M</v>
          </cell>
          <cell r="E9027">
            <v>461</v>
          </cell>
          <cell r="F9027">
            <v>482.5</v>
          </cell>
        </row>
        <row r="9028">
          <cell r="B9028">
            <v>99849</v>
          </cell>
          <cell r="C9028" t="str">
            <v>GUARDA-CORPO DE AÇO GALVANIZADO DE 1,10M DE ALTURA,DUPLO CORRIMÃO, MONTANTES TUBULARES DE 1.1/2" ESPAÇADOS 1,20M, TRAVESSA SUPERIOR DE 2", GRADIL DE BARRAS CHATAS DE 32X4,8MM, FIXADO COM CHUMBADOR MECÂNICO. AF_04/2019</v>
          </cell>
          <cell r="D9028" t="str">
            <v>M</v>
          </cell>
          <cell r="E9028">
            <v>0</v>
          </cell>
          <cell r="F9028">
            <v>0</v>
          </cell>
        </row>
        <row r="9029">
          <cell r="B9029">
            <v>99853</v>
          </cell>
          <cell r="C9029" t="str">
            <v>GUARDA-CORPO DE AÇO GALVANIZADO DE 1,10M, DUPLO CORRIMÃO, MONTANTES TUBULARES DE 1.1/2" ESPAÇADOS DE 1,20M, TRAVESSA SUPERIOR DE 2", GRADIL DE BARRAS CHATAS DE 32X4,8MM, FIXADO COM ADESIVO ESTRUTURAL EPOXI. AF_04/2019</v>
          </cell>
          <cell r="D9029" t="str">
            <v>M</v>
          </cell>
          <cell r="E9029">
            <v>0</v>
          </cell>
          <cell r="F9029">
            <v>0</v>
          </cell>
        </row>
        <row r="9030">
          <cell r="B9030">
            <v>99847</v>
          </cell>
          <cell r="C9030" t="str">
            <v>GUARDA-CORPO DE AÇO GALVANIZADO DE 1,10M, DUPLO CORRIMÃO, MONTANTES TUBULARES DE 1.1/4" ESPAÇADOS 1,20M, TRAVESSA SUPERIOR DE 1.1/2", GRADIL DE TUBOS HORIZONTAIS DE 1" E VERTICAIS DE 3/4", FIXADO COM CHUMBADOR MECÂNICO. AF_04/2019</v>
          </cell>
          <cell r="D9030" t="str">
            <v>M</v>
          </cell>
          <cell r="E9030">
            <v>0</v>
          </cell>
          <cell r="F9030">
            <v>0</v>
          </cell>
        </row>
        <row r="9031">
          <cell r="B9031">
            <v>99851</v>
          </cell>
          <cell r="C9031" t="str">
            <v>GUARDA-CORPO DE AÇO GALVANIZADO DE 1,10M, DUPLO CORRIMÃO, MONTANTES TUBULARES DE 1.1/4" ESPAÇADOS DE 1,20M, TRAVESSA SUPERIOR DE 1.1/2", GRADIL EM TUBOS HORIZONTAIS DE 1" E VERTICAIS DE 3/4", FIXADO COM ADESIVO ESTRUTURAL EPOXI. AF_04/2019</v>
          </cell>
          <cell r="D9031" t="str">
            <v>M</v>
          </cell>
          <cell r="E9031">
            <v>0</v>
          </cell>
          <cell r="F9031">
            <v>0</v>
          </cell>
        </row>
        <row r="9032">
          <cell r="B9032">
            <v>99850</v>
          </cell>
          <cell r="C9032" t="str">
            <v>GUARDA-CORPO DE AÇO GALVANIZADO DE 1,10M, DUPLO CORRIMÃO, MONTANTES TUBULARES DE 100X50MM ESPAÇADOS 1,20M, TRAVESSA SUPERIOR DE 3", GRADIL EM CANTONEIRA 51X51X4,8 MM E BARRAS CHATAS NA VERTICAL DE 32X4,8 MM, FIXADO COM CHUMBADOR MECÂNICO. AF_04/2019</v>
          </cell>
          <cell r="D9032" t="str">
            <v>M</v>
          </cell>
          <cell r="E9032">
            <v>0</v>
          </cell>
          <cell r="F9032">
            <v>0</v>
          </cell>
        </row>
        <row r="9033">
          <cell r="B9033">
            <v>99854</v>
          </cell>
          <cell r="C9033" t="str">
            <v>GUARDA-CORPO DE AÇO GALVANIZADO DE 1,10M, DUPLO CORRIMÃO, MONTANTES TUBULARES DE 100X50MM ESPAÇADOS DE 1,20M, TRAVESSA SUPERIOR DE 3?, GRADIL EM CANTONEIRA 51X51X4,8 MM E BARRAS CHATAS NA VERTICAL DE 32X4,8 MM, FIXADO COM ADESIVO EPOXI. AF_04/2019</v>
          </cell>
          <cell r="D9033" t="str">
            <v>M</v>
          </cell>
          <cell r="E9033">
            <v>0</v>
          </cell>
          <cell r="F9033">
            <v>0</v>
          </cell>
        </row>
        <row r="9034">
          <cell r="B9034">
            <v>99848</v>
          </cell>
          <cell r="C9034" t="str">
            <v>GUARDA-CORPO DE AÇO GALVANIZADO DE 1,10M, DUPLO CORRIMÃO, MONTANTES TUBULARES DE 30X30 MM ESPAÇADOS DE 1,20M, TRAVESSA SUPERIOR DE 1.1/2", GRADIL DE TUBOS HORIZONTAIS DE 25X25MM E VERTICAIS DE 20X20MM, FIXADO COM CHUMBADOR MECÂNICO. AF_04/2019</v>
          </cell>
          <cell r="D9034" t="str">
            <v>M</v>
          </cell>
          <cell r="E9034">
            <v>0</v>
          </cell>
          <cell r="F9034">
            <v>0</v>
          </cell>
        </row>
        <row r="9035">
          <cell r="B9035">
            <v>99852</v>
          </cell>
          <cell r="C9035" t="str">
            <v>GUARDA-CORPO DE AÇO GALVANIZADO DE 1,10M, DUPLO CORRIMÃO, MONTANTES TUBULARES DE 30X30 MM ESPAÇADOS DE 1,20M, TRAVESSA SUPERIOR DE 1.1/2", GRADIL EM TUBOS HORIZONTAIS DE 25X25MM E VERTICAIS DE 20X20MM, FIXADO COM ADESIVO ESTRUTURAL EPOXI. AF_04/2019</v>
          </cell>
          <cell r="D9035" t="str">
            <v>M</v>
          </cell>
          <cell r="E9035">
            <v>0</v>
          </cell>
          <cell r="F9035">
            <v>0</v>
          </cell>
        </row>
        <row r="9036">
          <cell r="B9036">
            <v>99844</v>
          </cell>
          <cell r="C9036" t="str">
            <v>GUARDA-CORPO DE AÇO GALVANIZADO DE 1,10M, MONTANTES TUBULARES DE 1.1/2" ESPAÇADOS 1,20M, TRAVESSA SUPERIOR DE 2", GRADIL FORMADO POR BARRAS CHATAS DE 32X4,8MM, FIXADO COM ADESIVO ESTRUTURAL EPOXI. AF_04/2019</v>
          </cell>
          <cell r="D9036" t="str">
            <v>M</v>
          </cell>
          <cell r="E9036">
            <v>0</v>
          </cell>
          <cell r="F9036">
            <v>0</v>
          </cell>
        </row>
        <row r="9037">
          <cell r="B9037">
            <v>99842</v>
          </cell>
          <cell r="C9037" t="str">
            <v>GUARDA-CORPO DE AÇO GALVANIZADO DE 1,10M, MONTANTES TUBULARES DE 1.1/4" ESPAÇADOS 1,20M, TRAVESSA SUPERIOR DE 1.1/2", GRADIL FORMADO POR TUBOS HORIZONTAIS DE 1" E VERTICAIS DE 3/4", FIXADO COM ADESIVO ESTRUTURAL EPOXI. AF_04/2019</v>
          </cell>
          <cell r="D9037" t="str">
            <v>M</v>
          </cell>
          <cell r="E9037">
            <v>0</v>
          </cell>
          <cell r="F9037">
            <v>0</v>
          </cell>
        </row>
        <row r="9038">
          <cell r="B9038">
            <v>99837</v>
          </cell>
          <cell r="C9038" t="str">
            <v>GUARDA-CORPO DE AÇO GALVANIZADO DE 1,10M, MONTANTES TUBULARES DE 1.1/4" ESPAÇADOS DE 1,20M, TRAVESSA SUPERIOR DE 1.1/2", GRADIL FORMADO POR TUBOS HORIZONTAIS DE 1" E VERTICAIS DE 3/4", FIXADO COM CHUMBADOR MECÂNICO. AF_04/2019_PS</v>
          </cell>
          <cell r="D9038" t="str">
            <v>M</v>
          </cell>
          <cell r="E9038">
            <v>538.65</v>
          </cell>
          <cell r="F9038">
            <v>559.16</v>
          </cell>
        </row>
        <row r="9039">
          <cell r="B9039">
            <v>99840</v>
          </cell>
          <cell r="C9039" t="str">
            <v>GUARDA-CORPO DE AÇO GALVANIZADO DE 1,10M, MONTANTES TUBULARES DE 100X50MM ESPAÇADOS 1,20M, TRAVESSA SUPERIOR DE 3", GRADIL COM CANTONEIRA 51X51X4,8 MM E BARRAS CHATAS NA VERTICAL DE 32X4,8 MM, FIXADO COM CHUMBADOR MECÂNICO. AF_04/2019</v>
          </cell>
          <cell r="D9039" t="str">
            <v>M</v>
          </cell>
          <cell r="E9039">
            <v>0</v>
          </cell>
          <cell r="F9039">
            <v>0</v>
          </cell>
        </row>
        <row r="9040">
          <cell r="B9040">
            <v>99845</v>
          </cell>
          <cell r="C9040" t="str">
            <v>GUARDA-CORPO DE AÇO GALVANIZADO DE 1,10M, MONTANTES TUBULARES DE 100X50MM ESPAÇADOS DE 1,20M, TRAVESSA SUPERIOR DE 3", GRADIL EM CANTONEIRA 51X51X4,8 MM E BARRAS CHATAS NA VERTICAL DE 32X4,8 MM, FIXADO COM ADESIVO ESTRUTURAL EPOXI. AF_04/2019</v>
          </cell>
          <cell r="D9040" t="str">
            <v>M</v>
          </cell>
          <cell r="E9040">
            <v>0</v>
          </cell>
          <cell r="F9040">
            <v>0</v>
          </cell>
        </row>
        <row r="9041">
          <cell r="B9041">
            <v>99843</v>
          </cell>
          <cell r="C9041" t="str">
            <v>GUARDA-CORPO DE AÇO GALVANIZADO DE 1,10M, MONTANTES TUBULARES DE 30X30 MM ESPAÇADOS 1,20M, TRAVESSA SUPERIOR DE 1.1/2", GRADIL DE TUBOS HORIZONTAIS DE 25X25MM E VERTICAIS DE 20X20MM, FIXADO COM ADESIVO ESTRUTURAL EPOXI. AF_04/2019</v>
          </cell>
          <cell r="D9041" t="str">
            <v>M</v>
          </cell>
          <cell r="E9041">
            <v>0</v>
          </cell>
          <cell r="F9041">
            <v>0</v>
          </cell>
        </row>
        <row r="9042">
          <cell r="B9042">
            <v>99838</v>
          </cell>
          <cell r="C9042" t="str">
            <v>GUARDA-CORPO DE AÇO GALVANIZADO DE 1,10M, MONTANTES TUBULARES DE 30X30 MM ESPAÇADOS 1,20M, TRAVESSA SUPERIOR DE 1.1/2", GRADIL FORMADO POR TUBOS HORIZONTAIS DE 25X25MM E VERTICAIS DE 20X20MM, FIXADO COM CHUMBADOR MECÂNICO. AF_04/2019</v>
          </cell>
          <cell r="D9042" t="str">
            <v>M</v>
          </cell>
          <cell r="E9042">
            <v>0</v>
          </cell>
          <cell r="F9042">
            <v>0</v>
          </cell>
        </row>
        <row r="9043">
          <cell r="B9043">
            <v>99846</v>
          </cell>
          <cell r="C9043" t="str">
            <v>GUARDA-CORPO PANORÂMICO COM PERFIS DE ALUMÍNIO E VIDRO LAMINADO 8 MM, FIXADO COM ADESIVO ESTRUTURAL EPOXI. AF_04/2019</v>
          </cell>
          <cell r="D9043" t="str">
            <v>M</v>
          </cell>
          <cell r="E9043">
            <v>0</v>
          </cell>
          <cell r="F9043">
            <v>0</v>
          </cell>
        </row>
        <row r="9044">
          <cell r="B9044">
            <v>99841</v>
          </cell>
          <cell r="C9044" t="str">
            <v>GUARDA-CORPO PANORÂMICO COM PERFIS DE ALUMÍNIO E VIDRO LAMINADO 8 MM, FIXADO COM CHUMBADOR MECÂNICO. AF_04/2019_PS</v>
          </cell>
          <cell r="D9044" t="str">
            <v>M</v>
          </cell>
          <cell r="E9044">
            <v>1131.22</v>
          </cell>
          <cell r="F9044">
            <v>1143.7</v>
          </cell>
        </row>
        <row r="9045">
          <cell r="B9045">
            <v>94276</v>
          </cell>
          <cell r="C9045" t="str">
            <v>ASSENTAMENTO DE GUIA (MEIO-FIO) EM TRECHO CURVO, CONFECCIONADA EM CONCRETO PRÉ-FABRICADO, DIMENSÕES 100X15X13X20 CM (COMPRIMENTO X BASE INFERIOR X BASE SUPERIOR X ALTURA). AF_01/2024</v>
          </cell>
          <cell r="D9045" t="str">
            <v>M</v>
          </cell>
          <cell r="E9045">
            <v>51.02</v>
          </cell>
          <cell r="F9045">
            <v>52.13</v>
          </cell>
        </row>
        <row r="9046">
          <cell r="B9046">
            <v>94274</v>
          </cell>
          <cell r="C9046" t="str">
            <v>ASSENTAMENTO DE GUIA (MEIO-FIO) EM TRECHO CURVO, CONFECCIONADA EM CONCRETO PRÉ-FABRICADO, DIMENSÕES 100X15X13X30 CM (COMPRIMENTO X BASE INFERIOR X BASE SUPERIOR X ALTURA). AF_01/2024</v>
          </cell>
          <cell r="D9046" t="str">
            <v>M</v>
          </cell>
          <cell r="E9046">
            <v>55.93</v>
          </cell>
          <cell r="F9046">
            <v>57.1</v>
          </cell>
        </row>
        <row r="9047">
          <cell r="B9047">
            <v>94280</v>
          </cell>
          <cell r="C9047" t="str">
            <v>ASSENTAMENTO DE GUIA (MEIO-FIO) EM TRECHO CURVO, CONFECCIONADA EM CONCRETO PRÉ-FABRICADO, DIMENSÕES 39X6,5X6,5X19 CM (COMPRIMENTO X BASE INFERIOR X BASE SUPERIOR X ALTURA), PARA DELIMITAÇÃO DE JARDINS, PRAÇAS OU PASSEIOS. AF_01/2024</v>
          </cell>
          <cell r="D9047" t="str">
            <v>M</v>
          </cell>
          <cell r="E9047">
            <v>54.47</v>
          </cell>
          <cell r="F9047">
            <v>55.47</v>
          </cell>
        </row>
        <row r="9048">
          <cell r="B9048">
            <v>94278</v>
          </cell>
          <cell r="C9048" t="str">
            <v>ASSENTAMENTO DE GUIA (MEIO-FIO) EM TRECHO CURVO, CONFECCIONADA EM CONCRETO PRÉ-FABRICADO, DIMENSÕES 80X08X08X25 CM (COMPRIMENTO X BASE INFERIOR X BASE SUPERIOR X ALTURA). AF_01/2024</v>
          </cell>
          <cell r="D9048" t="str">
            <v>M</v>
          </cell>
          <cell r="E9048">
            <v>45.1</v>
          </cell>
          <cell r="F9048">
            <v>46.14</v>
          </cell>
        </row>
        <row r="9049">
          <cell r="B9049">
            <v>94275</v>
          </cell>
          <cell r="C9049" t="str">
            <v>ASSENTAMENTO DE GUIA (MEIO-FIO) EM TRECHO RETO, CONFECCIONADA EM CONCRETO PRÉ-FABRICADO, DIMENSÕES 100X15X13X20 CM (COMPRIMENTO X BASE INFERIOR X BASE SUPERIOR X ALTURA). AF_01/2024</v>
          </cell>
          <cell r="D9049" t="str">
            <v>M</v>
          </cell>
          <cell r="E9049">
            <v>48.35</v>
          </cell>
          <cell r="F9049">
            <v>49.23</v>
          </cell>
        </row>
        <row r="9050">
          <cell r="B9050">
            <v>94273</v>
          </cell>
          <cell r="C9050" t="str">
            <v>ASSENTAMENTO DE GUIA (MEIO-FIO) EM TRECHO RETO, CONFECCIONADA EM CONCRETO PRÉ-FABRICADO, DIMENSÕES 100X15X13X30 CM (COMPRIMENTO X BASE INFERIOR X BASE SUPERIOR X ALTURA). AF_01/2024</v>
          </cell>
          <cell r="D9050" t="str">
            <v>M</v>
          </cell>
          <cell r="E9050">
            <v>53.26</v>
          </cell>
          <cell r="F9050">
            <v>54.2</v>
          </cell>
        </row>
        <row r="9051">
          <cell r="B9051">
            <v>94279</v>
          </cell>
          <cell r="C9051" t="str">
            <v>ASSENTAMENTO DE GUIA (MEIO-FIO) EM TRECHO RETO, CONFECCIONADA EM CONCRETO PRÉ-FABRICADO, DIMENSÕES 39X6,5X6,5X19 CM (COMPRIMENTO X BASE INFERIOR X BASE SUPERIOR X ALTURA), PARA DELIMITAÇÃO DE JARDINS, PRAÇAS OU PASSEIOS. AF_01/2024</v>
          </cell>
          <cell r="D9051" t="str">
            <v>M</v>
          </cell>
          <cell r="E9051">
            <v>51.8</v>
          </cell>
          <cell r="F9051">
            <v>52.59</v>
          </cell>
        </row>
        <row r="9052">
          <cell r="B9052">
            <v>94277</v>
          </cell>
          <cell r="C9052" t="str">
            <v>ASSENTAMENTO DE GUIA (MEIO-FIO) EM TRECHO RETO, CONFECCIONADA EM CONCRETO PRÉ-FABRICADO, DIMENSÕES 80X08X08X25 CM (COMPRIMENTO X BASE INFERIOR X BASE SUPERIOR X ALTURA). AF_01/2024</v>
          </cell>
          <cell r="D9052" t="str">
            <v>M</v>
          </cell>
          <cell r="E9052">
            <v>42.43</v>
          </cell>
          <cell r="F9052">
            <v>43.25</v>
          </cell>
        </row>
        <row r="9053">
          <cell r="B9053">
            <v>104930</v>
          </cell>
          <cell r="C9053" t="str">
            <v>ASSENTAMENTO DE GUIA (MEIO-FIO), TIPO PAVER (FINCADINHA) EM TRECHO RETO, EM CONCRETO PRÉ-FABRICADO, DIMENSÕES 45X08X608X19 CM (COMPRIMENTO X BASE INFERIOR X BASE SUPERIOR X ALTURA), PARA DELIMITAÇÃO DE JARDINS, PRAÇAS OU PASSEIOS. AF_01/2024</v>
          </cell>
          <cell r="D9053" t="str">
            <v>M</v>
          </cell>
          <cell r="E9053">
            <v>0</v>
          </cell>
          <cell r="F9053">
            <v>0</v>
          </cell>
        </row>
        <row r="9054">
          <cell r="B9054">
            <v>104931</v>
          </cell>
          <cell r="C9054" t="str">
            <v>ASSENTAMENTO DE GUIA (MEIO-FIO), TIPO PAVER, FINCADINHA, EM TRECHO CURVO, EM CONCRETO PRÉ-FABRICADO, DIMENSÕES 45X08X08X19 CM (COMPRIMENTO X BASE INFERIOR X BASE SUPERIOR X ALTURA), PARA DELIMITAÇÃO DE JARDINS, PRAÇAS OU PASSEIOS. AF_01/2024</v>
          </cell>
          <cell r="D9054" t="str">
            <v>M</v>
          </cell>
          <cell r="E9054">
            <v>0</v>
          </cell>
          <cell r="F9054">
            <v>0</v>
          </cell>
        </row>
        <row r="9055">
          <cell r="B9055">
            <v>94294</v>
          </cell>
          <cell r="C9055" t="str">
            <v>EXECUÇÃO DE ESCORAS DE CONCRETO PARA CONTENÇÃO DE GUIAS PRÉ-FABRICADAS. AF_01/2024</v>
          </cell>
          <cell r="D9055" t="str">
            <v>M</v>
          </cell>
          <cell r="E9055">
            <v>8.01</v>
          </cell>
          <cell r="F9055">
            <v>8.1999999999999993</v>
          </cell>
        </row>
        <row r="9056">
          <cell r="B9056">
            <v>94288</v>
          </cell>
          <cell r="C9056" t="str">
            <v>EXECUÇÃO DE SARJETA DE CONCRETO USINADO, MOLDADA IN LOCO EM TRECHO CURVO, 30 CM BASE X 10 CM ALTURA. AF_01/2024</v>
          </cell>
          <cell r="D9056" t="str">
            <v>M</v>
          </cell>
          <cell r="E9056">
            <v>38.090000000000003</v>
          </cell>
          <cell r="F9056">
            <v>39.54</v>
          </cell>
        </row>
        <row r="9057">
          <cell r="B9057">
            <v>94282</v>
          </cell>
          <cell r="C9057" t="str">
            <v>EXECUÇÃO DE SARJETA DE CONCRETO USINADO, MOLDADA IN LOCO EM TRECHO CURVO, 30 CM BASE X 15 CM ALTURA. AF_01/2024</v>
          </cell>
          <cell r="D9057" t="str">
            <v>M</v>
          </cell>
          <cell r="E9057">
            <v>49.03</v>
          </cell>
          <cell r="F9057">
            <v>50.62</v>
          </cell>
        </row>
        <row r="9058">
          <cell r="B9058">
            <v>94290</v>
          </cell>
          <cell r="C9058" t="str">
            <v>EXECUÇÃO DE SARJETA DE CONCRETO USINADO, MOLDADA IN LOCO EM TRECHO CURVO, 45 CM BASE X 10 CM ALTURA. AF_01/2024</v>
          </cell>
          <cell r="D9058" t="str">
            <v>M</v>
          </cell>
          <cell r="E9058">
            <v>47.62</v>
          </cell>
          <cell r="F9058">
            <v>49.1</v>
          </cell>
        </row>
        <row r="9059">
          <cell r="B9059">
            <v>94284</v>
          </cell>
          <cell r="C9059" t="str">
            <v>EXECUÇÃO DE SARJETA DE CONCRETO USINADO, MOLDADA IN LOCO EM TRECHO CURVO, 45 CM BASE X 15 CM ALTURA. AF_01/2024</v>
          </cell>
          <cell r="D9059" t="str">
            <v>M</v>
          </cell>
          <cell r="E9059">
            <v>64</v>
          </cell>
          <cell r="F9059">
            <v>65.69</v>
          </cell>
        </row>
        <row r="9060">
          <cell r="B9060">
            <v>94292</v>
          </cell>
          <cell r="C9060" t="str">
            <v>EXECUÇÃO DE SARJETA DE CONCRETO USINADO, MOLDADA IN LOCO EM TRECHO CURVO, 60 CM BASE X 10 CM ALTURA. AF_01/2024</v>
          </cell>
          <cell r="D9060" t="str">
            <v>M</v>
          </cell>
          <cell r="E9060">
            <v>57.62</v>
          </cell>
          <cell r="F9060">
            <v>59.16</v>
          </cell>
        </row>
        <row r="9061">
          <cell r="B9061">
            <v>94286</v>
          </cell>
          <cell r="C9061" t="str">
            <v>EXECUÇÃO DE SARJETA DE CONCRETO USINADO, MOLDADA IN LOCO EM TRECHO CURVO, 60 CM BASE X 15 CM ALTURA. AF_01/2024</v>
          </cell>
          <cell r="D9061" t="str">
            <v>M</v>
          </cell>
          <cell r="E9061">
            <v>81.12</v>
          </cell>
          <cell r="F9061">
            <v>83.11</v>
          </cell>
        </row>
        <row r="9062">
          <cell r="B9062">
            <v>94287</v>
          </cell>
          <cell r="C9062" t="str">
            <v>EXECUÇÃO DE SARJETA DE CONCRETO USINADO, MOLDADA IN LOCO EM TRECHO RETO, 30 CM BASE X 10 CM ALTURA. AF_01/2024</v>
          </cell>
          <cell r="D9062" t="str">
            <v>M</v>
          </cell>
          <cell r="E9062">
            <v>31.83</v>
          </cell>
          <cell r="F9062">
            <v>32.75</v>
          </cell>
        </row>
        <row r="9063">
          <cell r="B9063">
            <v>94281</v>
          </cell>
          <cell r="C9063" t="str">
            <v>EXECUÇÃO DE SARJETA DE CONCRETO USINADO, MOLDADA IN LOCO EM TRECHO RETO, 30 CM BASE X 15 CM ALTURA. AF_01/2024</v>
          </cell>
          <cell r="D9063" t="str">
            <v>M</v>
          </cell>
          <cell r="E9063">
            <v>41.99</v>
          </cell>
          <cell r="F9063">
            <v>42.99</v>
          </cell>
        </row>
        <row r="9064">
          <cell r="B9064">
            <v>94289</v>
          </cell>
          <cell r="C9064" t="str">
            <v>EXECUÇÃO DE SARJETA DE CONCRETO USINADO, MOLDADA IN LOCO EM TRECHO RETO, 45 CM BASE X 10 CM ALTURA. AF_01/2024</v>
          </cell>
          <cell r="D9064" t="str">
            <v>M</v>
          </cell>
          <cell r="E9064">
            <v>41.36</v>
          </cell>
          <cell r="F9064">
            <v>42.31</v>
          </cell>
        </row>
        <row r="9065">
          <cell r="B9065">
            <v>94283</v>
          </cell>
          <cell r="C9065" t="str">
            <v>EXECUÇÃO DE SARJETA DE CONCRETO USINADO, MOLDADA IN LOCO EM TRECHO RETO, 45 CM BASE X 15 CM ALTURA. AF_01/2024</v>
          </cell>
          <cell r="D9065" t="str">
            <v>M</v>
          </cell>
          <cell r="E9065">
            <v>56.94</v>
          </cell>
          <cell r="F9065">
            <v>58.05</v>
          </cell>
        </row>
        <row r="9066">
          <cell r="B9066">
            <v>94291</v>
          </cell>
          <cell r="C9066" t="str">
            <v>EXECUÇÃO DE SARJETA DE CONCRETO USINADO, MOLDADA IN LOCO EM TRECHO RETO, 60 CM BASE X 10 CM ALTURA. AF_01/2024</v>
          </cell>
          <cell r="D9066" t="str">
            <v>M</v>
          </cell>
          <cell r="E9066">
            <v>51.36</v>
          </cell>
          <cell r="F9066">
            <v>52.36</v>
          </cell>
        </row>
        <row r="9067">
          <cell r="B9067">
            <v>94285</v>
          </cell>
          <cell r="C9067" t="str">
            <v>EXECUÇÃO DE SARJETA DE CONCRETO USINADO, MOLDADA IN LOCO EM TRECHO RETO, 60 CM BASE X 15 CM ALTURA. AF_01/2024</v>
          </cell>
          <cell r="D9067" t="str">
            <v>M</v>
          </cell>
          <cell r="E9067">
            <v>74.069999999999993</v>
          </cell>
          <cell r="F9067">
            <v>75.47</v>
          </cell>
        </row>
        <row r="9068">
          <cell r="B9068">
            <v>94293</v>
          </cell>
          <cell r="C9068" t="str">
            <v>EXECUÇÃO DE SARJETÃO DE CONCRETO USINADO, MOLDADA IN LOCO EM TRECHO RETO, 100 CM BASE X 20 CM ALTURA. AF_01/2024</v>
          </cell>
          <cell r="D9068" t="str">
            <v>M</v>
          </cell>
          <cell r="E9068">
            <v>166.55</v>
          </cell>
          <cell r="F9068">
            <v>169.64</v>
          </cell>
        </row>
        <row r="9069">
          <cell r="B9069">
            <v>94264</v>
          </cell>
          <cell r="C9069" t="str">
            <v>GUIA (MEIO-FIO) CONCRETO, MOLDADA IN LOCO EM TRECHO CURVO COM EXTRUSORA, 13 CM BASE X 22 CM ALTURA. AF_01/2024</v>
          </cell>
          <cell r="D9069" t="str">
            <v>M</v>
          </cell>
          <cell r="E9069">
            <v>37.24</v>
          </cell>
          <cell r="F9069">
            <v>38.92</v>
          </cell>
        </row>
        <row r="9070">
          <cell r="B9070">
            <v>94266</v>
          </cell>
          <cell r="C9070" t="str">
            <v>GUIA (MEIO-FIO) CONCRETO, MOLDADA IN LOCO EM TRECHO CURVO COM EXTRUSORA, 15 CM BASE X 30 CM ALTURA. AF_01/2024</v>
          </cell>
          <cell r="D9070" t="str">
            <v>M</v>
          </cell>
          <cell r="E9070">
            <v>49.55</v>
          </cell>
          <cell r="F9070">
            <v>51.37</v>
          </cell>
        </row>
        <row r="9071">
          <cell r="B9071">
            <v>94263</v>
          </cell>
          <cell r="C9071" t="str">
            <v>GUIA (MEIO-FIO) CONCRETO, MOLDADA IN LOCO EM TRECHO RETO COM EXTRUSORA, 13 CM BASE X 22 CM ALTURA. AF_01/2024</v>
          </cell>
          <cell r="D9071" t="str">
            <v>M</v>
          </cell>
          <cell r="E9071">
            <v>32.82</v>
          </cell>
          <cell r="F9071">
            <v>34.15</v>
          </cell>
        </row>
        <row r="9072">
          <cell r="B9072">
            <v>94265</v>
          </cell>
          <cell r="C9072" t="str">
            <v>GUIA (MEIO-FIO) CONCRETO, MOLDADA IN LOCO EM TRECHO RETO COM EXTRUSORA, 15 CM BASE X 30 CM ALTURA. AF_01/2024</v>
          </cell>
          <cell r="D9072" t="str">
            <v>M</v>
          </cell>
          <cell r="E9072">
            <v>44.49</v>
          </cell>
          <cell r="F9072">
            <v>45.93</v>
          </cell>
        </row>
        <row r="9073">
          <cell r="B9073">
            <v>94268</v>
          </cell>
          <cell r="C9073" t="str">
            <v>GUIA (MEIO-FIO) E SARJETA CONJUGADOS DE CONCRETO, MOLDADA IN LOCO EM TRECHO CURVO COM EXTRUSORA, 45 CM BASE (15 CM BASE DA GUIA + 30 CM BASE DA SARJETA) X 22 CM ALTURA. AF_01/2024</v>
          </cell>
          <cell r="D9073" t="str">
            <v>M</v>
          </cell>
          <cell r="E9073">
            <v>59.29</v>
          </cell>
          <cell r="F9073">
            <v>61.23</v>
          </cell>
        </row>
        <row r="9074">
          <cell r="B9074">
            <v>94270</v>
          </cell>
          <cell r="C9074" t="str">
            <v>GUIA (MEIO-FIO) E SARJETA CONJUGADOS DE CONCRETO, MOLDADA IN LOCO EM TRECHO CURVO COM EXTRUSORA, 60 CM BASE (15 CM BASE DA GUIA + 45 CM BASE DA SARJETA) X 26 CM ALTURA. AF_01/2024</v>
          </cell>
          <cell r="D9074" t="str">
            <v>M</v>
          </cell>
          <cell r="E9074">
            <v>84.74</v>
          </cell>
          <cell r="F9074">
            <v>87.2</v>
          </cell>
        </row>
        <row r="9075">
          <cell r="B9075">
            <v>94272</v>
          </cell>
          <cell r="C9075" t="str">
            <v>GUIA (MEIO-FIO) E SARJETA CONJUGADOS DE CONCRETO, MOLDADA IN LOCO EM TRECHO CURVO COM EXTRUSORA, 65 CM BASE (15 CM BASE DA GUIA + 50 CM BASE DA SARJETA) X 26 CM ALTURA. AF_01/2024</v>
          </cell>
          <cell r="D9075" t="str">
            <v>M</v>
          </cell>
          <cell r="E9075">
            <v>104.28</v>
          </cell>
          <cell r="F9075">
            <v>107.34</v>
          </cell>
        </row>
        <row r="9076">
          <cell r="B9076">
            <v>94267</v>
          </cell>
          <cell r="C9076" t="str">
            <v>GUIA (MEIO-FIO) E SARJETA CONJUGADOS DE CONCRETO, MOLDADA IN LOCO EM TRECHO RETO COM EXTRUSORA, 45 CM BASE (15 CM BASE DA GUIA + 30 CM BASE DA SARJETA) X 22 CM ALTURA. AF_01/2024</v>
          </cell>
          <cell r="D9076" t="str">
            <v>M</v>
          </cell>
          <cell r="E9076">
            <v>53.7</v>
          </cell>
          <cell r="F9076">
            <v>55.22</v>
          </cell>
        </row>
        <row r="9077">
          <cell r="B9077">
            <v>94269</v>
          </cell>
          <cell r="C9077" t="str">
            <v>GUIA (MEIO-FIO) E SARJETA CONJUGADOS DE CONCRETO, MOLDADA IN LOCO EM TRECHO RETO COM EXTRUSORA, 60 CM BASE (15 CM BASE DA GUIA + 45 CM BASE DA SARJETA) X 26 CM ALTURA. AF_01/2024</v>
          </cell>
          <cell r="D9077" t="str">
            <v>M</v>
          </cell>
          <cell r="E9077">
            <v>76.989999999999995</v>
          </cell>
          <cell r="F9077">
            <v>78.86</v>
          </cell>
        </row>
        <row r="9078">
          <cell r="B9078">
            <v>94271</v>
          </cell>
          <cell r="C9078" t="str">
            <v>GUIA (MEIO-FIO) E SARJETA CONJUGADOS DE CONCRETO, MOLDADA IN LOCO EM TRECHO RETO COM EXTRUSORA, 65 CM BASE (15 CM BASE DA GUIA + 50 CM BASE DA SARJETA) X 26 CM ALTURA. AF_01/2024</v>
          </cell>
          <cell r="D9078" t="str">
            <v>M</v>
          </cell>
          <cell r="E9078">
            <v>93.93</v>
          </cell>
          <cell r="F9078">
            <v>96.19</v>
          </cell>
        </row>
        <row r="9079">
          <cell r="B9079">
            <v>105555</v>
          </cell>
          <cell r="C9079" t="str">
            <v>BLOCO AUTÔNOMO DE ILUMINAÇÃO DE EMERGÊNCIA COM DOIS REFLETORES - FORNECIMENTO E INSTALAÇÃO. AF_09/2024</v>
          </cell>
          <cell r="D9079" t="str">
            <v>UN</v>
          </cell>
          <cell r="E9079">
            <v>0</v>
          </cell>
          <cell r="F9079">
            <v>0</v>
          </cell>
        </row>
        <row r="9080">
          <cell r="B9080">
            <v>97603</v>
          </cell>
          <cell r="C9080" t="str">
            <v>CÂMERA DE MONITORAMENTO COM ATÉ 25 METROS DE ALCANCE TIPO BULLET - FORNECIMENTO E INSTALAÇÃO. AF_09/2024</v>
          </cell>
          <cell r="D9080" t="str">
            <v>UN</v>
          </cell>
          <cell r="E9080">
            <v>0</v>
          </cell>
          <cell r="F9080">
            <v>0</v>
          </cell>
        </row>
        <row r="9081">
          <cell r="B9081">
            <v>97602</v>
          </cell>
          <cell r="C9081" t="str">
            <v>CÂMERA DE MONITORAMENTO COM ATÉ 25 METROS DE ALCANCE TIPO DOME - FORNECIMENTO E INSTALAÇÃO. AF_09/2024</v>
          </cell>
          <cell r="D9081" t="str">
            <v>UN</v>
          </cell>
          <cell r="E9081">
            <v>0</v>
          </cell>
          <cell r="F9081">
            <v>0</v>
          </cell>
        </row>
        <row r="9082">
          <cell r="B9082">
            <v>97604</v>
          </cell>
          <cell r="C9082" t="str">
            <v>CÂMERA DE MONITORAMENTO COM MAIS DE 25 METROS DE ALCANCE TIPO BULLET - FORNECIMENTO E INSTALAÇÃO. AF_09/2024</v>
          </cell>
          <cell r="D9082" t="str">
            <v>UN</v>
          </cell>
          <cell r="E9082">
            <v>0</v>
          </cell>
          <cell r="F9082">
            <v>0</v>
          </cell>
        </row>
        <row r="9083">
          <cell r="B9083">
            <v>105553</v>
          </cell>
          <cell r="C9083" t="str">
            <v>CÂMERA IP BULLET - FORNECIMENTO E INSTALAÇÃO. AF_09/2024</v>
          </cell>
          <cell r="D9083" t="str">
            <v>UN</v>
          </cell>
          <cell r="E9083">
            <v>0</v>
          </cell>
          <cell r="F9083">
            <v>0</v>
          </cell>
        </row>
        <row r="9084">
          <cell r="B9084">
            <v>105552</v>
          </cell>
          <cell r="C9084" t="str">
            <v>CÂMERA IP DOME RESOLUCAO 1MP - FORNECIMENTO E INSTALAÇÃO. AF_09/2024</v>
          </cell>
          <cell r="D9084" t="str">
            <v>UN</v>
          </cell>
          <cell r="E9084">
            <v>0</v>
          </cell>
          <cell r="F9084">
            <v>0</v>
          </cell>
        </row>
        <row r="9085">
          <cell r="B9085">
            <v>105550</v>
          </cell>
          <cell r="C9085" t="str">
            <v>CÂMERA IP SPEED DOME - FORNECIMENTO E INSTALAÇÃO. AF_09/2024</v>
          </cell>
          <cell r="D9085" t="str">
            <v>UN</v>
          </cell>
          <cell r="E9085">
            <v>0</v>
          </cell>
          <cell r="F9085">
            <v>0</v>
          </cell>
        </row>
        <row r="9086">
          <cell r="B9086">
            <v>105551</v>
          </cell>
          <cell r="C9086" t="str">
            <v>CÂMERA IP WIFI - FORNECIMENTO E INSTALAÇÃO. AF_09/2024</v>
          </cell>
          <cell r="D9086" t="str">
            <v>UN</v>
          </cell>
          <cell r="E9086">
            <v>0</v>
          </cell>
          <cell r="F9086">
            <v>0</v>
          </cell>
        </row>
        <row r="9087">
          <cell r="B9087">
            <v>105549</v>
          </cell>
          <cell r="C9087" t="str">
            <v>DRIVER SLIM PARA FITA LED - FORNECIMENTO E INSTALAÇÃO. AF_09/2024</v>
          </cell>
          <cell r="D9087" t="str">
            <v>UN</v>
          </cell>
          <cell r="E9087">
            <v>0</v>
          </cell>
          <cell r="F9087">
            <v>0</v>
          </cell>
        </row>
        <row r="9088">
          <cell r="B9088">
            <v>105547</v>
          </cell>
          <cell r="C9088" t="str">
            <v>FITA LED - FORNECIMENTO E INSTALAÇÃO. AF_09/2024</v>
          </cell>
          <cell r="D9088" t="str">
            <v>M</v>
          </cell>
          <cell r="E9088">
            <v>0</v>
          </cell>
          <cell r="F9088">
            <v>0</v>
          </cell>
        </row>
        <row r="9089">
          <cell r="B9089">
            <v>97605</v>
          </cell>
          <cell r="C9089" t="str">
            <v>LUMINÁRIA ARANDELA TIPO MEIA LUA, DE SOBREPOR, COM 1 LÂMPADA LED DE 6 W, SEM REATOR - FORNECIMENTO E INSTALAÇÃO. AF_09/2024</v>
          </cell>
          <cell r="D9089" t="str">
            <v>UN</v>
          </cell>
          <cell r="E9089">
            <v>84.07</v>
          </cell>
          <cell r="F9089">
            <v>85.17</v>
          </cell>
        </row>
        <row r="9090">
          <cell r="B9090">
            <v>97607</v>
          </cell>
          <cell r="C9090" t="str">
            <v>LUMINÁRIA ARANDELA TIPO TARTARUGA, DE SOBREPOR, COM 1 LÂMPADA LED DE 6 W, SEM REATOR - FORNECIMENTO E INSTALAÇÃO. AF_09/2024</v>
          </cell>
          <cell r="D9090" t="str">
            <v>UN</v>
          </cell>
          <cell r="E9090">
            <v>106.05</v>
          </cell>
          <cell r="F9090">
            <v>107.71</v>
          </cell>
        </row>
        <row r="9091">
          <cell r="B9091">
            <v>97599</v>
          </cell>
          <cell r="C9091" t="str">
            <v>LUMINÁRIA DE EMERGÊNCIA, COM 30 LÂMPADAS LED DE 2 W, SEM REATOR - FORNECIMENTO E INSTALAÇÃO. AF_09/2024</v>
          </cell>
          <cell r="D9091" t="str">
            <v>UN</v>
          </cell>
          <cell r="E9091">
            <v>23.21</v>
          </cell>
          <cell r="F9091">
            <v>23.73</v>
          </cell>
        </row>
        <row r="9092">
          <cell r="B9092">
            <v>105542</v>
          </cell>
          <cell r="C9092" t="str">
            <v>LUMINÁRIA LED DE EMBUTIR - QUADRADA 60X60CM, INCLUSO DRIVER - FORNECIMENTO E INSTALAÇÃO. AF_09/2024</v>
          </cell>
          <cell r="D9092" t="str">
            <v>UN</v>
          </cell>
          <cell r="E9092">
            <v>0</v>
          </cell>
          <cell r="F9092">
            <v>0</v>
          </cell>
        </row>
        <row r="9093">
          <cell r="B9093">
            <v>105543</v>
          </cell>
          <cell r="C9093" t="str">
            <v>LUMINÁRIA LED DE SOBREPOR - QUADRADA *60X60*CM, INCLUSO DRIVER - FORNECIMENTO E INSTALAÇÃO. AF_09/2024</v>
          </cell>
          <cell r="D9093" t="str">
            <v>UN</v>
          </cell>
          <cell r="E9093">
            <v>0</v>
          </cell>
          <cell r="F9093">
            <v>0</v>
          </cell>
        </row>
        <row r="9094">
          <cell r="B9094">
            <v>105544</v>
          </cell>
          <cell r="C9094" t="str">
            <v>LUMINÁRIA LED DE SOBREPOR HERMÉTICA - *60X15CM*, INCLUSO DRIVER - FORNECIMENTO E INSTALAÇÃO. AF_09/2024</v>
          </cell>
          <cell r="D9094" t="str">
            <v>UN</v>
          </cell>
          <cell r="E9094">
            <v>0</v>
          </cell>
          <cell r="F9094">
            <v>0</v>
          </cell>
        </row>
        <row r="9095">
          <cell r="B9095">
            <v>100913</v>
          </cell>
          <cell r="C9095" t="str">
            <v>LUMINÁRIA TIPO CALHA, DE EMBUTIR, COM 1 LÂMPADA TUBULAR LED DE 18 W, SEM REATOR - FORNECIMENTO E INSTALAÇÃO. AF_09/2024</v>
          </cell>
          <cell r="D9095" t="str">
            <v>UN</v>
          </cell>
          <cell r="E9095">
            <v>0</v>
          </cell>
          <cell r="F9095">
            <v>0</v>
          </cell>
        </row>
        <row r="9096">
          <cell r="B9096">
            <v>100916</v>
          </cell>
          <cell r="C9096" t="str">
            <v>LUMINÁRIA TIPO CALHA, DE EMBUTIR, COM 2 LÂMPADAS TUBULARES LED DE 18 W, SEM REATOR - FORNECIMENTO E INSTALAÇÃO. AF_09/2024</v>
          </cell>
          <cell r="D9096" t="str">
            <v>UN</v>
          </cell>
          <cell r="E9096">
            <v>0</v>
          </cell>
          <cell r="F9096">
            <v>0</v>
          </cell>
        </row>
        <row r="9097">
          <cell r="B9097">
            <v>100918</v>
          </cell>
          <cell r="C9097" t="str">
            <v>LUMINÁRIA TIPO CALHA, DE EMBUTIR, COM 2 LÂMPADAS TUBULARES LED DE 9 W, SEM REATOR - FORNECIMENTO E INSTALAÇÃO. AF_09/2024</v>
          </cell>
          <cell r="D9097" t="str">
            <v>UN</v>
          </cell>
          <cell r="E9097">
            <v>0</v>
          </cell>
          <cell r="F9097">
            <v>0</v>
          </cell>
        </row>
        <row r="9098">
          <cell r="B9098">
            <v>100914</v>
          </cell>
          <cell r="C9098" t="str">
            <v>LUMINÁRIA TIPO CALHA, DE EMBUTIR, PARA 1 LÂMPADA TUBULAR LED DE 36 W, SEM LÂMPADA E SEM REATOR - FORNECIMENTO E INSTALAÇÃO. AF_09/2024</v>
          </cell>
          <cell r="D9098" t="str">
            <v>UN</v>
          </cell>
          <cell r="E9098">
            <v>0</v>
          </cell>
          <cell r="F9098">
            <v>0</v>
          </cell>
        </row>
        <row r="9099">
          <cell r="B9099">
            <v>100917</v>
          </cell>
          <cell r="C9099" t="str">
            <v>LUMINÁRIA TIPO CALHA, DE EMBUTIR, PARA 2 LÂMPADAS TUBULARES LED DE 36 W, SEM LÂMPADA E SEM REATOR - FORNECIMENTO E INSTALAÇÃO. AF_09/2024</v>
          </cell>
          <cell r="D9099" t="str">
            <v>UN</v>
          </cell>
          <cell r="E9099">
            <v>0</v>
          </cell>
          <cell r="F9099">
            <v>0</v>
          </cell>
        </row>
        <row r="9100">
          <cell r="B9100">
            <v>100907</v>
          </cell>
          <cell r="C9100" t="str">
            <v>LUMINÁRIA TIPO CALHA, DE SOBREPOR, COM 1 LÂMPADA TUBULAR LED DE 18 W, SEM REATOR - FORNECIMENTO E INSTALAÇÃO. AF_09/2024</v>
          </cell>
          <cell r="D9100" t="str">
            <v>UN</v>
          </cell>
          <cell r="E9100">
            <v>0</v>
          </cell>
          <cell r="F9100">
            <v>0</v>
          </cell>
        </row>
        <row r="9101">
          <cell r="B9101">
            <v>102467</v>
          </cell>
          <cell r="C9101" t="str">
            <v>LUMINÁRIA TIPO CALHA, DE SOBREPOR, COM 1 LÂMPADA TUBULAR LED DE 9 W SEM REATOR - FORNECIMENTO E INSTALAÇÃO. AF_09/2024</v>
          </cell>
          <cell r="D9101" t="str">
            <v>UN</v>
          </cell>
          <cell r="E9101">
            <v>0</v>
          </cell>
          <cell r="F9101">
            <v>0</v>
          </cell>
        </row>
        <row r="9102">
          <cell r="B9102">
            <v>100910</v>
          </cell>
          <cell r="C9102" t="str">
            <v>LUMINÁRIA TIPO CALHA, DE SOBREPOR, COM 2 LÂMPADAS TUBULARES LED DE 18 W, SEM REATOR - FORNECIMENTO E INSTALAÇÃO. AF_09/2024</v>
          </cell>
          <cell r="D9102" t="str">
            <v>UN</v>
          </cell>
          <cell r="E9102">
            <v>0</v>
          </cell>
          <cell r="F9102">
            <v>0</v>
          </cell>
        </row>
        <row r="9103">
          <cell r="B9103">
            <v>105541</v>
          </cell>
          <cell r="C9103" t="str">
            <v>LUMINÁRIA TIPO CALHA, DE SOBREPOR, COM 2 LÂMPADAS TUBULARES LED DE 9 W SEM REATOR - FORNECIMENTO E INSTALAÇÃO. AF_09/2024</v>
          </cell>
          <cell r="D9103" t="str">
            <v>UN</v>
          </cell>
          <cell r="E9103">
            <v>0</v>
          </cell>
          <cell r="F9103">
            <v>0</v>
          </cell>
        </row>
        <row r="9104">
          <cell r="B9104">
            <v>100908</v>
          </cell>
          <cell r="C9104" t="str">
            <v>LUMINÁRIA TIPO CALHA, DE SOBREPOR, PARA 1 LÂMPADA TUBULAR LED DE 36 W, SEM LÂMPADA E SEM REATOR - FORNECIMENTO E INSTALAÇÃO. AF_09/2024</v>
          </cell>
          <cell r="D9104" t="str">
            <v>UN</v>
          </cell>
          <cell r="E9104">
            <v>0</v>
          </cell>
          <cell r="F9104">
            <v>0</v>
          </cell>
        </row>
        <row r="9105">
          <cell r="B9105">
            <v>100911</v>
          </cell>
          <cell r="C9105" t="str">
            <v>LUMINÁRIA TIPO CALHA, DE SOBREPOR, PARA 2 LÂMPADAS TUBULARES LED DE 36 W, SEM LÂMPADA E SEM REATOR - FORNECIMENTO E INSTALAÇÃO. AF_09/2024</v>
          </cell>
          <cell r="D9105" t="str">
            <v>UN</v>
          </cell>
          <cell r="E9105">
            <v>0</v>
          </cell>
          <cell r="F9105">
            <v>0</v>
          </cell>
        </row>
        <row r="9106">
          <cell r="B9106">
            <v>103782</v>
          </cell>
          <cell r="C9106" t="str">
            <v>LUMINÁRIA TIPO PLAFON CIRCULAR, DE SOBREPOR, COM LED DE 12/13 W - FORNECIMENTO E INSTALAÇÃO. AF_09/2024</v>
          </cell>
          <cell r="D9106" t="str">
            <v>UN</v>
          </cell>
          <cell r="E9106">
            <v>31.99</v>
          </cell>
          <cell r="F9106">
            <v>33.380000000000003</v>
          </cell>
        </row>
        <row r="9107">
          <cell r="B9107">
            <v>103786</v>
          </cell>
          <cell r="C9107" t="str">
            <v>LUMINÁRIA TIPO PLAFON QUADRADA, DE EMBUTIR, COM LED DE 12 W - FORNECIMENTO E INSTALAÇÃO. AF_09/2024</v>
          </cell>
          <cell r="D9107" t="str">
            <v>UN</v>
          </cell>
          <cell r="E9107">
            <v>0</v>
          </cell>
          <cell r="F9107">
            <v>0</v>
          </cell>
        </row>
        <row r="9108">
          <cell r="B9108">
            <v>103787</v>
          </cell>
          <cell r="C9108" t="str">
            <v>LUMINÁRIA TIPO PLAFON QUADRADA, DE EMBUTIR, COM LED DE 18 W - FORNECIMENTO E INSTALAÇÃO. AF_09/2024</v>
          </cell>
          <cell r="D9108" t="str">
            <v>UN</v>
          </cell>
          <cell r="E9108">
            <v>0</v>
          </cell>
          <cell r="F9108">
            <v>0</v>
          </cell>
        </row>
        <row r="9109">
          <cell r="B9109">
            <v>103788</v>
          </cell>
          <cell r="C9109" t="str">
            <v>LUMINÁRIA TIPO PLAFON QUADRADA, DE EMBUTIR, COM LED DE 24 W - FORNECIMENTO E INSTALAÇÃO. AF_09/2024</v>
          </cell>
          <cell r="D9109" t="str">
            <v>UN</v>
          </cell>
          <cell r="E9109">
            <v>0</v>
          </cell>
          <cell r="F9109">
            <v>0</v>
          </cell>
        </row>
        <row r="9110">
          <cell r="B9110">
            <v>103783</v>
          </cell>
          <cell r="C9110" t="str">
            <v>LUMINÁRIA TIPO PLAFON QUADRADA, DE SOBREPOR, COM LED DE 12 W - FORNECIMENTO E INSTALAÇÃO. AF_09/2024</v>
          </cell>
          <cell r="D9110" t="str">
            <v>UN</v>
          </cell>
          <cell r="E9110">
            <v>0</v>
          </cell>
          <cell r="F9110">
            <v>0</v>
          </cell>
        </row>
        <row r="9111">
          <cell r="B9111">
            <v>103784</v>
          </cell>
          <cell r="C9111" t="str">
            <v>LUMINÁRIA TIPO PLAFON QUADRADA, DE SOBREPOR, COM LED DE 18 W - FORNECIMENTO E INSTALAÇÃO. AF_09/2024</v>
          </cell>
          <cell r="D9111" t="str">
            <v>UN</v>
          </cell>
          <cell r="E9111">
            <v>0</v>
          </cell>
          <cell r="F9111">
            <v>0</v>
          </cell>
        </row>
        <row r="9112">
          <cell r="B9112">
            <v>103785</v>
          </cell>
          <cell r="C9112" t="str">
            <v>LUMINÁRIA TIPO PLAFON QUADRADA, DE SOBREPOR, COM LED DE 24 W - FORNECIMENTO E INSTALAÇÃO. AF_09/2024</v>
          </cell>
          <cell r="D9112" t="str">
            <v>UN</v>
          </cell>
          <cell r="E9112">
            <v>0</v>
          </cell>
          <cell r="F9112">
            <v>0</v>
          </cell>
        </row>
        <row r="9113">
          <cell r="B9113">
            <v>105546</v>
          </cell>
          <cell r="C9113" t="str">
            <v>LUMINÁRIA TIPO SPOT, DE EMBUTIR, COM 1 LÂMPADA LED PAR20 - FORNECIMENTO E INSTALAÇÃO. AF_09/2024</v>
          </cell>
          <cell r="D9113" t="str">
            <v>UN</v>
          </cell>
          <cell r="E9113">
            <v>0</v>
          </cell>
          <cell r="F9113">
            <v>0</v>
          </cell>
        </row>
        <row r="9114">
          <cell r="B9114">
            <v>105545</v>
          </cell>
          <cell r="C9114" t="str">
            <v>LUMINÁRIA TIPO SPOT, DE SOBREPOR, COM 1 LÂMPADA LED PAR20 - FORNECIMENTO E INSTALAÇÃO. AF_09/2024</v>
          </cell>
          <cell r="D9114" t="str">
            <v>UN</v>
          </cell>
          <cell r="E9114">
            <v>0</v>
          </cell>
          <cell r="F9114">
            <v>0</v>
          </cell>
        </row>
        <row r="9115">
          <cell r="B9115">
            <v>97610</v>
          </cell>
          <cell r="C9115" t="str">
            <v>LÂMPADA COMPACTA DE LED 10 W, BASE E27 - FORNECIMENTO E INSTALAÇÃO. AF_09/2024</v>
          </cell>
          <cell r="D9115" t="str">
            <v>UN</v>
          </cell>
          <cell r="E9115">
            <v>16.170000000000002</v>
          </cell>
          <cell r="F9115">
            <v>16.64</v>
          </cell>
        </row>
        <row r="9116">
          <cell r="B9116">
            <v>97609</v>
          </cell>
          <cell r="C9116" t="str">
            <v>LÂMPADA COMPACTA DE LED 6 W, BASE E27 - FORNECIMENTO E INSTALAÇÃO. AF_09/2024</v>
          </cell>
          <cell r="D9116" t="str">
            <v>UN</v>
          </cell>
          <cell r="E9116">
            <v>15.26</v>
          </cell>
          <cell r="F9116">
            <v>15.73</v>
          </cell>
        </row>
        <row r="9117">
          <cell r="B9117">
            <v>105554</v>
          </cell>
          <cell r="C9117" t="str">
            <v>LÂMPADA TUBULAR LED 9/10W SEM SOQUETE - FORNECIMENTO E INSTALAÇÃO. AF_09/2024</v>
          </cell>
          <cell r="D9117" t="str">
            <v>UN</v>
          </cell>
          <cell r="E9117">
            <v>17.21</v>
          </cell>
          <cell r="F9117">
            <v>17.899999999999999</v>
          </cell>
        </row>
        <row r="9118">
          <cell r="B9118">
            <v>100903</v>
          </cell>
          <cell r="C9118" t="str">
            <v>LÂMPADA TUBULAR LED DE 18/20 W, COM SOQUETE, BASE G13 - FORNECIMENTO E INSTALAÇÃO. AF_09/2024_PS</v>
          </cell>
          <cell r="D9118" t="str">
            <v>UN</v>
          </cell>
          <cell r="E9118">
            <v>34.28</v>
          </cell>
          <cell r="F9118">
            <v>35.43</v>
          </cell>
        </row>
        <row r="9119">
          <cell r="B9119">
            <v>100902</v>
          </cell>
          <cell r="C9119" t="str">
            <v>LÂMPADA TUBULAR LED DE 9/10 W, COM SOQUETE, BASE G13 - FORNECIMENTO E INSTALAÇÃO. AF_09/2024_PS</v>
          </cell>
          <cell r="D9119" t="str">
            <v>UN</v>
          </cell>
          <cell r="E9119">
            <v>30.27</v>
          </cell>
          <cell r="F9119">
            <v>31.42</v>
          </cell>
        </row>
        <row r="9120">
          <cell r="B9120">
            <v>105548</v>
          </cell>
          <cell r="C9120" t="str">
            <v>PERFIL COM FITA LED - FORNECIMENTO E INSTALAÇÃO. AF_09/2024</v>
          </cell>
          <cell r="D9120" t="str">
            <v>M</v>
          </cell>
          <cell r="E9120">
            <v>0</v>
          </cell>
          <cell r="F9120">
            <v>0</v>
          </cell>
        </row>
        <row r="9121">
          <cell r="B9121">
            <v>97595</v>
          </cell>
          <cell r="C9121" t="str">
            <v>SENSOR DE PRESENÇA COM FOTOCÉLULA, FIXAÇÃO EM PAREDE - FORNECIMENTO E INSTALAÇÃO. AF_09/2024</v>
          </cell>
          <cell r="D9121" t="str">
            <v>UN</v>
          </cell>
          <cell r="E9121">
            <v>99.32</v>
          </cell>
          <cell r="F9121">
            <v>101.13</v>
          </cell>
        </row>
        <row r="9122">
          <cell r="B9122">
            <v>97597</v>
          </cell>
          <cell r="C9122" t="str">
            <v>SENSOR DE PRESENÇA COM FOTOCÉLULA, FIXAÇÃO EM TETO - FORNECIMENTO E INSTALAÇÃO. AF_09/2024</v>
          </cell>
          <cell r="D9122" t="str">
            <v>UN</v>
          </cell>
          <cell r="E9122">
            <v>69.92</v>
          </cell>
          <cell r="F9122">
            <v>71.25</v>
          </cell>
        </row>
        <row r="9123">
          <cell r="B9123">
            <v>97596</v>
          </cell>
          <cell r="C9123" t="str">
            <v>SENSOR DE PRESENÇA SEM FOTOCÉLULA, FIXAÇÃO EM PAREDE - FORNECIMENTO E INSTALAÇÃO. AF_09/2024</v>
          </cell>
          <cell r="D9123" t="str">
            <v>UN</v>
          </cell>
          <cell r="E9123">
            <v>69.430000000000007</v>
          </cell>
          <cell r="F9123">
            <v>71.239999999999995</v>
          </cell>
        </row>
        <row r="9124">
          <cell r="B9124">
            <v>97598</v>
          </cell>
          <cell r="C9124" t="str">
            <v>SENSOR DE PRESENÇA SEM FOTOCÉLULA, FIXAÇÃO EM TETO - FORNECIMENTO E INSTALAÇÃO. AF_09/2024</v>
          </cell>
          <cell r="D9124" t="str">
            <v>UN</v>
          </cell>
          <cell r="E9124">
            <v>66.099999999999994</v>
          </cell>
          <cell r="F9124">
            <v>67.430000000000007</v>
          </cell>
        </row>
        <row r="9125">
          <cell r="B9125">
            <v>98549</v>
          </cell>
          <cell r="C9125" t="str">
            <v>IMPERMEABILIZAÇÃO COM MANTA ASFÁLTICA COLADA COM ASFALTO DERRETIDO, DUAS CAMADAS, E = 3MM E E=4MM. AF_09/2023</v>
          </cell>
          <cell r="D9125" t="str">
            <v>M2</v>
          </cell>
          <cell r="E9125">
            <v>0</v>
          </cell>
          <cell r="F9125">
            <v>0</v>
          </cell>
        </row>
        <row r="9126">
          <cell r="B9126">
            <v>98562</v>
          </cell>
          <cell r="C9126" t="str">
            <v>IMPERMEABILIZAÇÃO DE SUPERFÍCIE COM ARGAMASSA DE CIMENTO E AREIA, COM ADITIVO IMPERMEABILIZANTE, E = 1,5CM. AF_09/2023</v>
          </cell>
          <cell r="D9126" t="str">
            <v>M2</v>
          </cell>
          <cell r="E9126">
            <v>47.11</v>
          </cell>
          <cell r="F9126">
            <v>49.87</v>
          </cell>
        </row>
        <row r="9127">
          <cell r="B9127">
            <v>98555</v>
          </cell>
          <cell r="C9127" t="str">
            <v>IMPERMEABILIZAÇÃO DE SUPERFÍCIE COM ARGAMASSA POLIMÉRICA / MEMBRANA ACRÍLICA, 3 DEMÃOS. AF_09/2023</v>
          </cell>
          <cell r="D9127" t="str">
            <v>M2</v>
          </cell>
          <cell r="E9127">
            <v>30.62</v>
          </cell>
          <cell r="F9127">
            <v>32.229999999999997</v>
          </cell>
        </row>
        <row r="9128">
          <cell r="B9128">
            <v>98556</v>
          </cell>
          <cell r="C9128" t="str">
            <v>IMPERMEABILIZAÇÃO DE SUPERFÍCIE COM ARGAMASSA POLIMÉRICA / MEMBRANA ACRÍLICA, 4 DEMÃOS, REFORÇADA COM VÉU DE POLIÉSTER (MAV). AF_09/2023</v>
          </cell>
          <cell r="D9128" t="str">
            <v>M2</v>
          </cell>
          <cell r="E9128">
            <v>57.81</v>
          </cell>
          <cell r="F9128">
            <v>60.46</v>
          </cell>
        </row>
        <row r="9129">
          <cell r="B9129">
            <v>98557</v>
          </cell>
          <cell r="C9129" t="str">
            <v>IMPERMEABILIZAÇÃO DE SUPERFÍCIE COM EMULSÃO ASFÁLTICA, 2 DEMÃOS. AF_09/2023</v>
          </cell>
          <cell r="D9129" t="str">
            <v>M2</v>
          </cell>
          <cell r="E9129">
            <v>44.97</v>
          </cell>
          <cell r="F9129">
            <v>46.12</v>
          </cell>
        </row>
        <row r="9130">
          <cell r="B9130">
            <v>98548</v>
          </cell>
          <cell r="C9130" t="str">
            <v>IMPERMEABILIZAÇÃO DE SUPERFÍCIE COM MANTA ASFÁLTICA COLADA COM ASFALTO DERRETIDO, UMA CAMADA, E=4MM. AF_09/2023</v>
          </cell>
          <cell r="D9130" t="str">
            <v>M2</v>
          </cell>
          <cell r="E9130">
            <v>0</v>
          </cell>
          <cell r="F9130">
            <v>0</v>
          </cell>
        </row>
        <row r="9131">
          <cell r="B9131">
            <v>98547</v>
          </cell>
          <cell r="C9131" t="str">
            <v>IMPERMEABILIZAÇÃO DE SUPERFÍCIE COM MANTA ASFÁLTICA, DUAS CAMADAS, INCLUSIVE APLICAÇÃO DE PRIMER ASFÁLTICO, E=3MM E E=4MM. AF_09/2023</v>
          </cell>
          <cell r="D9131" t="str">
            <v>M2</v>
          </cell>
          <cell r="E9131">
            <v>225.71</v>
          </cell>
          <cell r="F9131">
            <v>229.68</v>
          </cell>
        </row>
        <row r="9132">
          <cell r="B9132">
            <v>98546</v>
          </cell>
          <cell r="C9132" t="str">
            <v>IMPERMEABILIZAÇÃO DE SUPERFÍCIE COM MANTA ASFÁLTICA, UMA CAMADA, INCLUSIVE APLICAÇÃO DE PRIMER ASFÁLTICO, E=4MM. AF_09/2023</v>
          </cell>
          <cell r="D9132" t="str">
            <v>M2</v>
          </cell>
          <cell r="E9132">
            <v>134.35</v>
          </cell>
          <cell r="F9132">
            <v>136.85</v>
          </cell>
        </row>
        <row r="9133">
          <cell r="B9133">
            <v>98552</v>
          </cell>
          <cell r="C9133" t="str">
            <v>IMPERMEABILIZAÇÃO DE SUPERFÍCIE COM MEMBRANA A BASE DE POLIURÉIA, 2 DEMÃOS. AF_09/2023</v>
          </cell>
          <cell r="D9133" t="str">
            <v>M2</v>
          </cell>
          <cell r="E9133">
            <v>0</v>
          </cell>
          <cell r="F9133">
            <v>0</v>
          </cell>
        </row>
        <row r="9134">
          <cell r="B9134">
            <v>98553</v>
          </cell>
          <cell r="C9134" t="str">
            <v>IMPERMEABILIZAÇÃO DE SUPERFÍCIE COM MEMBRANA À BASE DE POLIURETANO, 2 DEMÃOS. AF_09/2023</v>
          </cell>
          <cell r="D9134" t="str">
            <v>M2</v>
          </cell>
          <cell r="E9134">
            <v>184.15</v>
          </cell>
          <cell r="F9134">
            <v>185.48</v>
          </cell>
        </row>
        <row r="9135">
          <cell r="B9135">
            <v>98554</v>
          </cell>
          <cell r="C9135" t="str">
            <v>IMPERMEABILIZAÇÃO DE SUPERFÍCIE COM MEMBRANA À BASE DE RESINA ACRÍLICA, 3 DEMÃOS. AF_09/2023</v>
          </cell>
          <cell r="D9135" t="str">
            <v>M2</v>
          </cell>
          <cell r="E9135">
            <v>46.62</v>
          </cell>
          <cell r="F9135">
            <v>48.15</v>
          </cell>
        </row>
        <row r="9136">
          <cell r="B9136">
            <v>98565</v>
          </cell>
          <cell r="C9136" t="str">
            <v>PROTEÇÃO MECÂNICA DE SUPERFICIE HORIZONTAL COM ARGAMASSA DE CIMENTO E AREIA, TRAÇO 1:3, E=3CM. AF_09/2023</v>
          </cell>
          <cell r="D9136" t="str">
            <v>M2</v>
          </cell>
          <cell r="E9136">
            <v>52.24</v>
          </cell>
          <cell r="F9136">
            <v>54.78</v>
          </cell>
        </row>
        <row r="9137">
          <cell r="B9137">
            <v>98567</v>
          </cell>
          <cell r="C9137" t="str">
            <v>PROTEÇÃO MECÂNICA DE SUPERFICIE HORIZONTAL COM ARGAMASSA DE CIMENTO E AREIA, TRAÇO 1:3, E=4CM. AF_09/2023</v>
          </cell>
          <cell r="D9137" t="str">
            <v>M2</v>
          </cell>
          <cell r="E9137">
            <v>66.86</v>
          </cell>
          <cell r="F9137">
            <v>70.2</v>
          </cell>
        </row>
        <row r="9138">
          <cell r="B9138">
            <v>98569</v>
          </cell>
          <cell r="C9138" t="str">
            <v>PROTEÇÃO MECÂNICA DE SUPERFICIE HORIZONTAL COM ARGAMASSA DE CIMENTO E AREIA, TRAÇO 1:3, E=5CM. AF_09/2023</v>
          </cell>
          <cell r="D9138" t="str">
            <v>M2</v>
          </cell>
          <cell r="E9138">
            <v>82.28</v>
          </cell>
          <cell r="F9138">
            <v>86.46</v>
          </cell>
        </row>
        <row r="9139">
          <cell r="B9139">
            <v>98571</v>
          </cell>
          <cell r="C9139" t="str">
            <v>PROTEÇÃO MECÂNICA DE SUPERFICIE HORIZONTAL COM CONCRETO 15 MPA, E=4CM. AF_09/2023</v>
          </cell>
          <cell r="D9139" t="str">
            <v>M2</v>
          </cell>
          <cell r="E9139">
            <v>42.53</v>
          </cell>
          <cell r="F9139">
            <v>44.29</v>
          </cell>
        </row>
        <row r="9140">
          <cell r="B9140">
            <v>98572</v>
          </cell>
          <cell r="C9140" t="str">
            <v>PROTEÇÃO MECÂNICA DE SUPERFICIE HORIZONTAL COM CONCRETO 15 MPA, E=5CM. AF_09/2023</v>
          </cell>
          <cell r="D9140" t="str">
            <v>M2</v>
          </cell>
          <cell r="E9140">
            <v>52.06</v>
          </cell>
          <cell r="F9140">
            <v>54.27</v>
          </cell>
        </row>
        <row r="9141">
          <cell r="B9141">
            <v>98563</v>
          </cell>
          <cell r="C9141" t="str">
            <v>PROTEÇÃO MECÂNICA DE SUPERFÍCIE HORIZONTAL COM ARGAMASSA DE CIMENTO E AREIA, TRAÇO 1:3, E=2CM. AF_09/2023</v>
          </cell>
          <cell r="D9141" t="str">
            <v>M2</v>
          </cell>
          <cell r="E9141">
            <v>36.82</v>
          </cell>
          <cell r="F9141">
            <v>38.53</v>
          </cell>
        </row>
        <row r="9142">
          <cell r="B9142">
            <v>98564</v>
          </cell>
          <cell r="C9142" t="str">
            <v>PROTEÇÃO MECÂNICA DE SUPERFÍCIE VERTICAL COM ARGAMASSA DE CIMENTO E AREIA, TRAÇO 1:3, E=2CM. AF_09/2023</v>
          </cell>
          <cell r="D9142" t="str">
            <v>M2</v>
          </cell>
          <cell r="E9142">
            <v>54.06</v>
          </cell>
          <cell r="F9142">
            <v>55.93</v>
          </cell>
        </row>
        <row r="9143">
          <cell r="B9143">
            <v>98566</v>
          </cell>
          <cell r="C9143" t="str">
            <v>PROTEÇÃO MECÂNICA DE SUPERFÍCIE VERTICAL COM ARGAMASSA DE CIMENTO E AREIA, TRAÇO 1:3, E=3CM. AF_09/2023</v>
          </cell>
          <cell r="D9143" t="str">
            <v>M2</v>
          </cell>
          <cell r="E9143">
            <v>69.489999999999995</v>
          </cell>
          <cell r="F9143">
            <v>72.19</v>
          </cell>
        </row>
        <row r="9144">
          <cell r="B9144">
            <v>98568</v>
          </cell>
          <cell r="C9144" t="str">
            <v>PROTEÇÃO MECÂNICA DE SUPERFÍCIE VERTICAL COM ARGAMASSA DE CIMENTO E AREIA, TRAÇO 1:3, E=4CM. AF_09/2023</v>
          </cell>
          <cell r="D9144" t="str">
            <v>M2</v>
          </cell>
          <cell r="E9144">
            <v>84.1</v>
          </cell>
          <cell r="F9144">
            <v>87.61</v>
          </cell>
        </row>
        <row r="9145">
          <cell r="B9145">
            <v>98570</v>
          </cell>
          <cell r="C9145" t="str">
            <v>PROTEÇÃO MECÂNICA DE SUPERFÍCIE VERTICAL COM ARGAMASSA DE CIMENTO E AREIA, TRAÇO 1:3, E=5CM. AF_09/2023</v>
          </cell>
          <cell r="D9145" t="str">
            <v>M2</v>
          </cell>
          <cell r="E9145">
            <v>99.53</v>
          </cell>
          <cell r="F9145">
            <v>103.86</v>
          </cell>
        </row>
        <row r="9146">
          <cell r="B9146">
            <v>98573</v>
          </cell>
          <cell r="C9146" t="str">
            <v>PROTEÇÃO MECÂNICA DE SUPERFÍCIE VERTICAL COM CONCRETO 15 MPA, E=5CM. AF_09/2023</v>
          </cell>
          <cell r="D9146" t="str">
            <v>M2</v>
          </cell>
          <cell r="E9146">
            <v>68.77</v>
          </cell>
          <cell r="F9146">
            <v>71.099999999999994</v>
          </cell>
        </row>
        <row r="9147">
          <cell r="B9147">
            <v>98576</v>
          </cell>
          <cell r="C9147" t="str">
            <v>TRATAMENTO DE JUNTA DE DILATAÇÃO COM MANTA ASFÁLTICA ADERIDA COM MAÇARICO. AF_09/2023</v>
          </cell>
          <cell r="D9147" t="str">
            <v>M</v>
          </cell>
          <cell r="E9147">
            <v>26.82</v>
          </cell>
          <cell r="F9147">
            <v>26.9</v>
          </cell>
        </row>
        <row r="9148">
          <cell r="B9148">
            <v>98575</v>
          </cell>
          <cell r="C9148" t="str">
            <v>TRATAMENTO DE JUNTA DE DILATAÇÃO, COM TARUGO DE POLIETILENO E SELANTE PU, INCLUSO PREENCHIMENTO COM ESPUMA EXPANSIVA PU. AF_09/2023</v>
          </cell>
          <cell r="D9148" t="str">
            <v>M</v>
          </cell>
          <cell r="E9148">
            <v>67.989999999999995</v>
          </cell>
          <cell r="F9148">
            <v>71.459999999999994</v>
          </cell>
        </row>
        <row r="9149">
          <cell r="B9149">
            <v>98577</v>
          </cell>
          <cell r="C9149" t="str">
            <v>TRATAMENTO DE JUNTA SERRADA, COM TARUGO DE POLIETILENO E SELANTE À BASE DE SILICONE. AF_09/2023</v>
          </cell>
          <cell r="D9149" t="str">
            <v>M</v>
          </cell>
          <cell r="E9149">
            <v>45.23</v>
          </cell>
          <cell r="F9149">
            <v>48.28</v>
          </cell>
        </row>
        <row r="9150">
          <cell r="B9150">
            <v>98558</v>
          </cell>
          <cell r="C9150" t="str">
            <v>TRATAMENTO DE RALO OU PONTO EMERGENTE COM ARGAMASSA POLIMÉRICA / MEMBRANA ACRÍLICA REFORÇADO COM TELA DE POLIÉSTER (MAV). AF_09/2023</v>
          </cell>
          <cell r="D9150" t="str">
            <v>UN</v>
          </cell>
          <cell r="E9150">
            <v>9.7200000000000006</v>
          </cell>
          <cell r="F9150">
            <v>10.09</v>
          </cell>
        </row>
        <row r="9151">
          <cell r="B9151">
            <v>98550</v>
          </cell>
          <cell r="C9151" t="str">
            <v>TRATAMENTO DE RALO OU PONTO EMERGENTE COM MANTA ASFÁLTICA COLADA COM ASFÁLTO DERRETIDO, E=4MM. AF_09/2023</v>
          </cell>
          <cell r="D9151" t="str">
            <v>M2</v>
          </cell>
          <cell r="E9151">
            <v>0</v>
          </cell>
          <cell r="F9151">
            <v>0</v>
          </cell>
        </row>
        <row r="9152">
          <cell r="B9152">
            <v>98551</v>
          </cell>
          <cell r="C9152" t="str">
            <v>TRATAMENTO DE RODAPÉ COM MANTA ASFÁLTICA COLADA COM ASFALTO DERRETIDO, E=4MM. AF_09/2023</v>
          </cell>
          <cell r="D9152" t="str">
            <v>M</v>
          </cell>
          <cell r="E9152">
            <v>0</v>
          </cell>
          <cell r="F9152">
            <v>0</v>
          </cell>
        </row>
        <row r="9153">
          <cell r="B9153">
            <v>98559</v>
          </cell>
          <cell r="C9153" t="str">
            <v>TRATAMENTO DE RODAPÉ COM TELA DE POLIÉSTER. AF_09/2023</v>
          </cell>
          <cell r="D9153" t="str">
            <v>M</v>
          </cell>
          <cell r="E9153">
            <v>5.26</v>
          </cell>
          <cell r="F9153">
            <v>5.42</v>
          </cell>
        </row>
        <row r="9154">
          <cell r="B9154">
            <v>91925</v>
          </cell>
          <cell r="C9154" t="str">
            <v>CABO DE COBRE FLEXÍVEL ISOLADO, 1,5 MM², ANTI-CHAMA 0,6/1,0 KV, PARA CIRCUITOS TERMINAIS - FORNECIMENTO E INSTALAÇÃO. AF_03/2023</v>
          </cell>
          <cell r="D9154" t="str">
            <v>M</v>
          </cell>
          <cell r="E9154">
            <v>3.64</v>
          </cell>
          <cell r="F9154">
            <v>3.74</v>
          </cell>
        </row>
        <row r="9155">
          <cell r="B9155">
            <v>91924</v>
          </cell>
          <cell r="C9155" t="str">
            <v>CABO DE COBRE FLEXÍVEL ISOLADO, 1,5 MM², ANTI-CHAMA 450/750 V, PARA CIRCUITOS TERMINAIS - FORNECIMENTO E INSTALAÇÃO. AF_03/2023</v>
          </cell>
          <cell r="D9155" t="str">
            <v>M</v>
          </cell>
          <cell r="E9155">
            <v>3.01</v>
          </cell>
          <cell r="F9155">
            <v>3.11</v>
          </cell>
        </row>
        <row r="9156">
          <cell r="B9156">
            <v>91933</v>
          </cell>
          <cell r="C9156" t="str">
            <v>CABO DE COBRE FLEXÍVEL ISOLADO, 10 MM², ANTI-CHAMA 0,6/1,0 KV, PARA CIRCUITOS TERMINAIS - FORNECIMENTO E INSTALAÇÃO. AF_03/2023</v>
          </cell>
          <cell r="D9156" t="str">
            <v>M</v>
          </cell>
          <cell r="E9156">
            <v>16.39</v>
          </cell>
          <cell r="F9156">
            <v>16.71</v>
          </cell>
        </row>
        <row r="9157">
          <cell r="B9157">
            <v>91932</v>
          </cell>
          <cell r="C9157" t="str">
            <v>CABO DE COBRE FLEXÍVEL ISOLADO, 10 MM², ANTI-CHAMA 450/750 V, PARA CIRCUITOS TERMINAIS - FORNECIMENTO E INSTALAÇÃO. AF_03/2023</v>
          </cell>
          <cell r="D9157" t="str">
            <v>M</v>
          </cell>
          <cell r="E9157">
            <v>17.010000000000002</v>
          </cell>
          <cell r="F9157">
            <v>17.329999999999998</v>
          </cell>
        </row>
        <row r="9158">
          <cell r="B9158">
            <v>91935</v>
          </cell>
          <cell r="C9158" t="str">
            <v>CABO DE COBRE FLEXÍVEL ISOLADO, 16 MM², ANTI-CHAMA 0,6/1,0 KV, PARA CIRCUITOS TERMINAIS - FORNECIMENTO E INSTALAÇÃO. AF_03/2023</v>
          </cell>
          <cell r="D9158" t="str">
            <v>M</v>
          </cell>
          <cell r="E9158">
            <v>25.73</v>
          </cell>
          <cell r="F9158">
            <v>26.21</v>
          </cell>
        </row>
        <row r="9159">
          <cell r="B9159">
            <v>91934</v>
          </cell>
          <cell r="C9159" t="str">
            <v>CABO DE COBRE FLEXÍVEL ISOLADO, 16 MM², ANTI-CHAMA 450/750 V, PARA CIRCUITOS TERMINAIS - FORNECIMENTO E INSTALAÇÃO. AF_03/2023</v>
          </cell>
          <cell r="D9159" t="str">
            <v>M</v>
          </cell>
          <cell r="E9159">
            <v>24.55</v>
          </cell>
          <cell r="F9159">
            <v>25.03</v>
          </cell>
        </row>
        <row r="9160">
          <cell r="B9160">
            <v>91927</v>
          </cell>
          <cell r="C9160" t="str">
            <v>CABO DE COBRE FLEXÍVEL ISOLADO, 2,5 MM², ANTI-CHAMA 0,6/1,0 KV, PARA CIRCUITOS TERMINAIS - FORNECIMENTO E INSTALAÇÃO. AF_03/2023</v>
          </cell>
          <cell r="D9160" t="str">
            <v>M</v>
          </cell>
          <cell r="E9160">
            <v>4.92</v>
          </cell>
          <cell r="F9160">
            <v>5.04</v>
          </cell>
        </row>
        <row r="9161">
          <cell r="B9161">
            <v>91926</v>
          </cell>
          <cell r="C9161" t="str">
            <v>CABO DE COBRE FLEXÍVEL ISOLADO, 2,5 MM², ANTI-CHAMA 450/750 V, PARA CIRCUITOS TERMINAIS - FORNECIMENTO E INSTALAÇÃO. AF_03/2023</v>
          </cell>
          <cell r="D9161" t="str">
            <v>M</v>
          </cell>
          <cell r="E9161">
            <v>4.37</v>
          </cell>
          <cell r="F9161">
            <v>4.49</v>
          </cell>
        </row>
        <row r="9162">
          <cell r="B9162">
            <v>91929</v>
          </cell>
          <cell r="C9162" t="str">
            <v>CABO DE COBRE FLEXÍVEL ISOLADO, 4 MM², ANTI-CHAMA 0,6/1,0 KV, PARA CIRCUITOS TERMINAIS - FORNECIMENTO E INSTALAÇÃO. AF_03/2023</v>
          </cell>
          <cell r="D9162" t="str">
            <v>M</v>
          </cell>
          <cell r="E9162">
            <v>7.24</v>
          </cell>
          <cell r="F9162">
            <v>7.4</v>
          </cell>
        </row>
        <row r="9163">
          <cell r="B9163">
            <v>91928</v>
          </cell>
          <cell r="C9163" t="str">
            <v>CABO DE COBRE FLEXÍVEL ISOLADO, 4 MM², ANTI-CHAMA 450/750 V, PARA CIRCUITOS TERMINAIS - FORNECIMENTO E INSTALAÇÃO. AF_03/2023</v>
          </cell>
          <cell r="D9163" t="str">
            <v>M</v>
          </cell>
          <cell r="E9163">
            <v>6.77</v>
          </cell>
          <cell r="F9163">
            <v>6.93</v>
          </cell>
        </row>
        <row r="9164">
          <cell r="B9164">
            <v>91931</v>
          </cell>
          <cell r="C9164" t="str">
            <v>CABO DE COBRE FLEXÍVEL ISOLADO, 6 MM², ANTI-CHAMA 0,6/1,0 KV, PARA CIRCUITOS TERMINAIS - FORNECIMENTO E INSTALAÇÃO. AF_03/2023</v>
          </cell>
          <cell r="D9164" t="str">
            <v>M</v>
          </cell>
          <cell r="E9164">
            <v>10.24</v>
          </cell>
          <cell r="F9164">
            <v>10.46</v>
          </cell>
        </row>
        <row r="9165">
          <cell r="B9165">
            <v>91930</v>
          </cell>
          <cell r="C9165" t="str">
            <v>CABO DE COBRE FLEXÍVEL ISOLADO, 6 MM², ANTI-CHAMA 450/750 V, PARA CIRCUITOS TERMINAIS - FORNECIMENTO E INSTALAÇÃO. AF_03/2023</v>
          </cell>
          <cell r="D9165" t="str">
            <v>M</v>
          </cell>
          <cell r="E9165">
            <v>9.4700000000000006</v>
          </cell>
          <cell r="F9165">
            <v>9.69</v>
          </cell>
        </row>
        <row r="9166">
          <cell r="B9166">
            <v>104620</v>
          </cell>
          <cell r="C9166" t="str">
            <v>CAIXA ELÉTRICA 4"X2" AUTOTRAVANTE PARA FURO CIRCULAR ALTA (2,00 M DO PISO), PVC, INSTALADA EM PAREDE - FORNECIMENTO E INSTALAÇÃO. AF_03/2023</v>
          </cell>
          <cell r="D9166" t="str">
            <v>UN</v>
          </cell>
          <cell r="E9166">
            <v>0</v>
          </cell>
          <cell r="F9166">
            <v>0</v>
          </cell>
        </row>
        <row r="9167">
          <cell r="B9167">
            <v>104624</v>
          </cell>
          <cell r="C9167" t="str">
            <v>CAIXA ELÉTRICA 4"X2" AUTOTRAVANTE PARA FURO CIRCULAR BAIXA (0,30 M DO PISO), PVC, INSTALADA EM PAREDE - FORNECIMENTO E INSTALAÇÃO. AF_03/2023</v>
          </cell>
          <cell r="D9167" t="str">
            <v>UN</v>
          </cell>
          <cell r="E9167">
            <v>0</v>
          </cell>
          <cell r="F9167">
            <v>0</v>
          </cell>
        </row>
        <row r="9168">
          <cell r="B9168">
            <v>104622</v>
          </cell>
          <cell r="C9168" t="str">
            <v>CAIXA ELÉTRICA 4"X2" AUTOTRAVANTE PARA FURO CIRCULAR MÉDIA (1,30 M DO PISO), PVC, INSTALADA EM PAREDE - FORNECIMENTO E INSTALAÇÃO. AF_03/2023</v>
          </cell>
          <cell r="D9168" t="str">
            <v>UN</v>
          </cell>
          <cell r="E9168">
            <v>0</v>
          </cell>
          <cell r="F9168">
            <v>0</v>
          </cell>
        </row>
        <row r="9169">
          <cell r="B9169">
            <v>104621</v>
          </cell>
          <cell r="C9169" t="str">
            <v>CAIXA ELÉTRICA 4"X4" AUTOTRAVANTE PARA FURO CIRCULAR ALTA (2,00 M DO PISO), PVC, INSTALADA EM PAREDE - FORNECIMENTO E INSTALAÇÃO. AF_03/2023</v>
          </cell>
          <cell r="D9169" t="str">
            <v>UN</v>
          </cell>
          <cell r="E9169">
            <v>0</v>
          </cell>
          <cell r="F9169">
            <v>0</v>
          </cell>
        </row>
        <row r="9170">
          <cell r="B9170">
            <v>104625</v>
          </cell>
          <cell r="C9170" t="str">
            <v>CAIXA ELÉTRICA 4"X4" AUTOTRAVANTE PARA FURO CIRCULAR BAIXA (0,30 M DO PISO), PVC, INSTALADA EM PAREDE - FORNECIMENTO E INSTALAÇÃO. AF_03/2023</v>
          </cell>
          <cell r="D9170" t="str">
            <v>UN</v>
          </cell>
          <cell r="E9170">
            <v>0</v>
          </cell>
          <cell r="F9170">
            <v>0</v>
          </cell>
        </row>
        <row r="9171">
          <cell r="B9171">
            <v>104623</v>
          </cell>
          <cell r="C9171" t="str">
            <v>CAIXA ELÉTRICA 4"X4" AUTOTRAVANTE PARA FURO CIRCULAR MÉDIA (1,30 M DO PISO), PVC, INSTALADA EM PAREDE - FORNECIMENTO E INSTALAÇÃO. AF_03/2023</v>
          </cell>
          <cell r="D9171" t="str">
            <v>UN</v>
          </cell>
          <cell r="E9171">
            <v>0</v>
          </cell>
          <cell r="F9171">
            <v>0</v>
          </cell>
        </row>
        <row r="9172">
          <cell r="B9172">
            <v>91937</v>
          </cell>
          <cell r="C9172" t="str">
            <v>CAIXA OCTOGONAL 3" X 3", PVC, INSTALADA EM LAJE - FORNECIMENTO E INSTALAÇÃO. AF_03/2023</v>
          </cell>
          <cell r="D9172" t="str">
            <v>UN</v>
          </cell>
          <cell r="E9172">
            <v>17.11</v>
          </cell>
          <cell r="F9172">
            <v>18.02</v>
          </cell>
        </row>
        <row r="9173">
          <cell r="B9173">
            <v>92865</v>
          </cell>
          <cell r="C9173" t="str">
            <v>CAIXA OCTOGONAL 4" X 4", METÁLICA, INSTALADA EM LAJE - FORNECIMENTO E INSTALAÇÃO. AF_03/2023</v>
          </cell>
          <cell r="D9173" t="str">
            <v>UN</v>
          </cell>
          <cell r="E9173">
            <v>13.74</v>
          </cell>
          <cell r="F9173">
            <v>14.65</v>
          </cell>
        </row>
        <row r="9174">
          <cell r="B9174">
            <v>91936</v>
          </cell>
          <cell r="C9174" t="str">
            <v>CAIXA OCTOGONAL 4" X 4", PVC, INSTALADA EM LAJE - FORNECIMENTO E INSTALAÇÃO. AF_03/2023</v>
          </cell>
          <cell r="D9174" t="str">
            <v>UN</v>
          </cell>
          <cell r="E9174">
            <v>19.89</v>
          </cell>
          <cell r="F9174">
            <v>20.8</v>
          </cell>
        </row>
        <row r="9175">
          <cell r="B9175">
            <v>92867</v>
          </cell>
          <cell r="C9175" t="str">
            <v>CAIXA RETANGULAR 4" X 2" ALTA (2,00 M DO PISO), METÁLICA, INSTALADA EM PAREDE - FORNECIMENTO E INSTALAÇÃO. AF_03/2023</v>
          </cell>
          <cell r="D9175" t="str">
            <v>UN</v>
          </cell>
          <cell r="E9175">
            <v>28.83</v>
          </cell>
          <cell r="F9175">
            <v>31.13</v>
          </cell>
        </row>
        <row r="9176">
          <cell r="B9176">
            <v>91939</v>
          </cell>
          <cell r="C9176" t="str">
            <v>CAIXA RETANGULAR 4" X 2" ALTA (2,00 M DO PISO), PVC, INSTALADA EM PAREDE - FORNECIMENTO E INSTALAÇÃO. AF_03/2023</v>
          </cell>
          <cell r="D9176" t="str">
            <v>UN</v>
          </cell>
          <cell r="E9176">
            <v>30.97</v>
          </cell>
          <cell r="F9176">
            <v>33.270000000000003</v>
          </cell>
        </row>
        <row r="9177">
          <cell r="B9177">
            <v>92869</v>
          </cell>
          <cell r="C9177" t="str">
            <v>CAIXA RETANGULAR 4" X 2" BAIXA (0,30 M DO PISO), METÁLICA, INSTALADA EM PAREDE - FORNECIMENTO E INSTALAÇÃO. AF_03/2023</v>
          </cell>
          <cell r="D9177" t="str">
            <v>UN</v>
          </cell>
          <cell r="E9177">
            <v>9.9499999999999993</v>
          </cell>
          <cell r="F9177">
            <v>10.65</v>
          </cell>
        </row>
        <row r="9178">
          <cell r="B9178">
            <v>91941</v>
          </cell>
          <cell r="C9178" t="str">
            <v>CAIXA RETANGULAR 4" X 2" BAIXA (0,30 M DO PISO), PVC, INSTALADA EM PAREDE - FORNECIMENTO E INSTALAÇÃO. AF_03/2023</v>
          </cell>
          <cell r="D9178" t="str">
            <v>UN</v>
          </cell>
          <cell r="E9178">
            <v>12.09</v>
          </cell>
          <cell r="F9178">
            <v>12.79</v>
          </cell>
        </row>
        <row r="9179">
          <cell r="B9179">
            <v>92868</v>
          </cell>
          <cell r="C9179" t="str">
            <v>CAIXA RETANGULAR 4" X 2" MÉDIA (1,30 M DO PISO), METÁLICA, INSTALADA EM PAREDE - FORNECIMENTO E INSTALAÇÃO. AF_03/2023</v>
          </cell>
          <cell r="D9179" t="str">
            <v>UN</v>
          </cell>
          <cell r="E9179">
            <v>16.170000000000002</v>
          </cell>
          <cell r="F9179">
            <v>17.39</v>
          </cell>
        </row>
        <row r="9180">
          <cell r="B9180">
            <v>91940</v>
          </cell>
          <cell r="C9180" t="str">
            <v>CAIXA RETANGULAR 4" X 2" MÉDIA (1,30 M DO PISO), PVC, INSTALADA EM PAREDE - FORNECIMENTO E INSTALAÇÃO. AF_03/2023</v>
          </cell>
          <cell r="D9180" t="str">
            <v>UN</v>
          </cell>
          <cell r="E9180">
            <v>18.309999999999999</v>
          </cell>
          <cell r="F9180">
            <v>19.53</v>
          </cell>
        </row>
        <row r="9181">
          <cell r="B9181">
            <v>92870</v>
          </cell>
          <cell r="C9181" t="str">
            <v>CAIXA RETANGULAR 4" X 4" ALTA (2,00 M DO PISO), METÁLICA, INSTALADA EM PAREDE - FORNECIMENTO E INSTALAÇÃO. AF_03/2023</v>
          </cell>
          <cell r="D9181" t="str">
            <v>UN</v>
          </cell>
          <cell r="E9181">
            <v>31.49</v>
          </cell>
          <cell r="F9181">
            <v>33.86</v>
          </cell>
        </row>
        <row r="9182">
          <cell r="B9182">
            <v>91942</v>
          </cell>
          <cell r="C9182" t="str">
            <v>CAIXA RETANGULAR 4" X 4" ALTA (2,00 M DO PISO), PVC, INSTALADA EM PAREDE - FORNECIMENTO E INSTALAÇÃO. AF_03/2023</v>
          </cell>
          <cell r="D9182" t="str">
            <v>UN</v>
          </cell>
          <cell r="E9182">
            <v>35.549999999999997</v>
          </cell>
          <cell r="F9182">
            <v>37.92</v>
          </cell>
        </row>
        <row r="9183">
          <cell r="B9183">
            <v>92872</v>
          </cell>
          <cell r="C9183" t="str">
            <v>CAIXA RETANGULAR 4" X 4" BAIXA (0,30 M DO PISO), METÁLICA, INSTALADA EM PAREDE - FORNECIMENTO E INSTALAÇÃO. AF_03/2023</v>
          </cell>
          <cell r="D9183" t="str">
            <v>UN</v>
          </cell>
          <cell r="E9183">
            <v>11.93</v>
          </cell>
          <cell r="F9183">
            <v>12.66</v>
          </cell>
        </row>
        <row r="9184">
          <cell r="B9184">
            <v>91944</v>
          </cell>
          <cell r="C9184" t="str">
            <v>CAIXA RETANGULAR 4" X 4" BAIXA (0,30 M DO PISO), PVC, INSTALADA EM PAREDE - FORNECIMENTO E INSTALAÇÃO. AF_03/2023</v>
          </cell>
          <cell r="D9184" t="str">
            <v>UN</v>
          </cell>
          <cell r="E9184">
            <v>15.99</v>
          </cell>
          <cell r="F9184">
            <v>16.72</v>
          </cell>
        </row>
        <row r="9185">
          <cell r="B9185">
            <v>92871</v>
          </cell>
          <cell r="C9185" t="str">
            <v>CAIXA RETANGULAR 4" X 4" MÉDIA (1,30 M DO PISO), METÁLICA, INSTALADA EM PAREDE - FORNECIMENTO E INSTALAÇÃO. AF_03/2023</v>
          </cell>
          <cell r="D9185" t="str">
            <v>UN</v>
          </cell>
          <cell r="E9185">
            <v>18.38</v>
          </cell>
          <cell r="F9185">
            <v>19.66</v>
          </cell>
        </row>
        <row r="9186">
          <cell r="B9186">
            <v>91943</v>
          </cell>
          <cell r="C9186" t="str">
            <v>CAIXA RETANGULAR 4" X 4" MÉDIA (1,30 M DO PISO), PVC, INSTALADA EM PAREDE - FORNECIMENTO E INSTALAÇÃO. AF_03/2023</v>
          </cell>
          <cell r="D9186" t="str">
            <v>UN</v>
          </cell>
          <cell r="E9186">
            <v>22.44</v>
          </cell>
          <cell r="F9186">
            <v>23.72</v>
          </cell>
        </row>
        <row r="9187">
          <cell r="B9187">
            <v>92866</v>
          </cell>
          <cell r="C9187" t="str">
            <v>CAIXA SEXTAVADA 3" X 3", METÁLICA, INSTALADA EM LAJE - FORNECIMENTO E INSTALAÇÃO. AF_03/2023</v>
          </cell>
          <cell r="D9187" t="str">
            <v>UN</v>
          </cell>
          <cell r="E9187">
            <v>12.17</v>
          </cell>
          <cell r="F9187">
            <v>13.08</v>
          </cell>
        </row>
        <row r="9188">
          <cell r="B9188">
            <v>91987</v>
          </cell>
          <cell r="C9188" t="str">
            <v>CAMPAINHA CIGARRA (1 MÓDULO), 10A/250V, INCLUINDO SUPORTE E PLACA - FORNECIMENTO E INSTALAÇÃO. AF_03/2023</v>
          </cell>
          <cell r="D9188" t="str">
            <v>UN</v>
          </cell>
          <cell r="E9188">
            <v>45.99</v>
          </cell>
          <cell r="F9188">
            <v>48.02</v>
          </cell>
        </row>
        <row r="9189">
          <cell r="B9189">
            <v>91986</v>
          </cell>
          <cell r="C9189" t="str">
            <v>CAMPAINHA CIGARRA (1 MÓDULO), 10A/250V, SEM SUPORTE E SEM PLACA - FORNECIMENTO E INSTALAÇÃO. AF_03/2023</v>
          </cell>
          <cell r="D9189" t="str">
            <v>UN</v>
          </cell>
          <cell r="E9189">
            <v>35.47</v>
          </cell>
          <cell r="F9189">
            <v>36.96</v>
          </cell>
        </row>
        <row r="9190">
          <cell r="B9190">
            <v>97559</v>
          </cell>
          <cell r="C9190" t="str">
            <v>CURVA 135 GRAUS PARA ELETRODUTO, PVC, ROSCÁVEL, DN 25 MM (3/4"), PARA CIRCUITOS TERMINAIS, INSTALADA EM FORRO - FORNECIMENTO E INSTALAÇÃO. AF_03/2023</v>
          </cell>
          <cell r="D9190" t="str">
            <v>UN</v>
          </cell>
          <cell r="E9190">
            <v>13.79</v>
          </cell>
          <cell r="F9190">
            <v>14.64</v>
          </cell>
        </row>
        <row r="9191">
          <cell r="B9191">
            <v>97562</v>
          </cell>
          <cell r="C9191" t="str">
            <v>CURVA 135 GRAUS PARA ELETRODUTO, PVC, ROSCÁVEL, DN 25 MM (3/4"), PARA CIRCUITOS TERMINAIS, INSTALADA EM LAJE - FORNECIMENTO E INSTALAÇÃO. AF_03/2023</v>
          </cell>
          <cell r="D9191" t="str">
            <v>UN</v>
          </cell>
          <cell r="E9191">
            <v>11.64</v>
          </cell>
          <cell r="F9191">
            <v>12.31</v>
          </cell>
        </row>
        <row r="9192">
          <cell r="B9192">
            <v>97564</v>
          </cell>
          <cell r="C9192" t="str">
            <v>CURVA 135 GRAUS PARA ELETRODUTO, PVC, ROSCÁVEL, DN 25 MM (3/4"), PARA CIRCUITOS TERMINAIS, INSTALADA EM PAREDE - FORNECIMENTO E INSTALAÇÃO. AF_03/2023</v>
          </cell>
          <cell r="D9192" t="str">
            <v>UN</v>
          </cell>
          <cell r="E9192">
            <v>18.14</v>
          </cell>
          <cell r="F9192">
            <v>19.36</v>
          </cell>
        </row>
        <row r="9193">
          <cell r="B9193">
            <v>91889</v>
          </cell>
          <cell r="C9193" t="str">
            <v>CURVA 180 GRAUS PARA ELETRODUTO, PVC, ROSCÁVEL, DN 20 MM (1/2"), PARA CIRCUITOS TERMINAIS, INSTALADA EM FORRO - FORNECIMENTO E INSTALAÇÃO. AF_03/2023</v>
          </cell>
          <cell r="D9193" t="str">
            <v>UN</v>
          </cell>
          <cell r="E9193">
            <v>12.46</v>
          </cell>
          <cell r="F9193">
            <v>13.21</v>
          </cell>
        </row>
        <row r="9194">
          <cell r="B9194">
            <v>91901</v>
          </cell>
          <cell r="C9194" t="str">
            <v>CURVA 180 GRAUS PARA ELETRODUTO, PVC, ROSCÁVEL, DN 20 MM (1/2"), PARA CIRCUITOS TERMINAIS, INSTALADA EM LAJE - FORNECIMENTO E INSTALAÇÃO. AF_03/2023</v>
          </cell>
          <cell r="D9194" t="str">
            <v>UN</v>
          </cell>
          <cell r="E9194">
            <v>10.31</v>
          </cell>
          <cell r="F9194">
            <v>10.88</v>
          </cell>
        </row>
        <row r="9195">
          <cell r="B9195">
            <v>91913</v>
          </cell>
          <cell r="C9195" t="str">
            <v>CURVA 180 GRAUS PARA ELETRODUTO, PVC, ROSCÁVEL, DN 20 MM (1/2"), PARA CIRCUITOS TERMINAIS, INSTALADA EM PAREDE - FORNECIMENTO E INSTALAÇÃO. AF_03/2023</v>
          </cell>
          <cell r="D9195" t="str">
            <v>UN</v>
          </cell>
          <cell r="E9195">
            <v>16.86</v>
          </cell>
          <cell r="F9195">
            <v>17.98</v>
          </cell>
        </row>
        <row r="9196">
          <cell r="B9196">
            <v>91892</v>
          </cell>
          <cell r="C9196" t="str">
            <v>CURVA 180 GRAUS PARA ELETRODUTO, PVC, ROSCÁVEL, DN 25 MM (3/4"), PARA CIRCUITOS TERMINAIS, INSTALADA EM FORRO - FORNECIMENTO E INSTALAÇÃO. AF_03/2023</v>
          </cell>
          <cell r="D9196" t="str">
            <v>UN</v>
          </cell>
          <cell r="E9196">
            <v>17.010000000000002</v>
          </cell>
          <cell r="F9196">
            <v>17.86</v>
          </cell>
        </row>
        <row r="9197">
          <cell r="B9197">
            <v>91904</v>
          </cell>
          <cell r="C9197" t="str">
            <v>CURVA 180 GRAUS PARA ELETRODUTO, PVC, ROSCÁVEL, DN 25 MM (3/4"), PARA CIRCUITOS TERMINAIS, INSTALADA EM LAJE - FORNECIMENTO E INSTALAÇÃO. AF_03/2023</v>
          </cell>
          <cell r="D9197" t="str">
            <v>UN</v>
          </cell>
          <cell r="E9197">
            <v>14.86</v>
          </cell>
          <cell r="F9197">
            <v>15.53</v>
          </cell>
        </row>
        <row r="9198">
          <cell r="B9198">
            <v>91916</v>
          </cell>
          <cell r="C9198" t="str">
            <v>CURVA 180 GRAUS PARA ELETRODUTO, PVC, ROSCÁVEL, DN 25 MM (3/4"), PARA CIRCUITOS TERMINAIS, INSTALADA EM PAREDE - FORNECIMENTO E INSTALAÇÃO. AF_03/2023</v>
          </cell>
          <cell r="D9198" t="str">
            <v>UN</v>
          </cell>
          <cell r="E9198">
            <v>21.36</v>
          </cell>
          <cell r="F9198">
            <v>22.58</v>
          </cell>
        </row>
        <row r="9199">
          <cell r="B9199">
            <v>91895</v>
          </cell>
          <cell r="C9199" t="str">
            <v>CURVA 180 GRAUS PARA ELETRODUTO, PVC, ROSCÁVEL, DN 32 MM (1"), PARA CIRCUITOS TERMINAIS, INSTALADA EM FORRO - FORNECIMENTO E INSTALAÇÃO. AF_03/2023</v>
          </cell>
          <cell r="D9199" t="str">
            <v>UN</v>
          </cell>
          <cell r="E9199">
            <v>20.8</v>
          </cell>
          <cell r="F9199">
            <v>21.8</v>
          </cell>
        </row>
        <row r="9200">
          <cell r="B9200">
            <v>91907</v>
          </cell>
          <cell r="C9200" t="str">
            <v>CURVA 180 GRAUS PARA ELETRODUTO, PVC, ROSCÁVEL, DN 32 MM (1"), PARA CIRCUITOS TERMINAIS, INSTALADA EM LAJE - FORNECIMENTO E INSTALAÇÃO. AF_03/2023</v>
          </cell>
          <cell r="D9200" t="str">
            <v>UN</v>
          </cell>
          <cell r="E9200">
            <v>18.649999999999999</v>
          </cell>
          <cell r="F9200">
            <v>19.46</v>
          </cell>
        </row>
        <row r="9201">
          <cell r="B9201">
            <v>91919</v>
          </cell>
          <cell r="C9201" t="str">
            <v>CURVA 180 GRAUS PARA ELETRODUTO, PVC, ROSCÁVEL, DN 32 MM (1"), PARA CIRCUITOS TERMINAIS, INSTALADA EM PAREDE - FORNECIMENTO E INSTALAÇÃO. AF_03/2023</v>
          </cell>
          <cell r="D9201" t="str">
            <v>UN</v>
          </cell>
          <cell r="E9201">
            <v>25.1</v>
          </cell>
          <cell r="F9201">
            <v>26.46</v>
          </cell>
        </row>
        <row r="9202">
          <cell r="B9202">
            <v>91898</v>
          </cell>
          <cell r="C9202" t="str">
            <v>CURVA 180 GRAUS PARA ELETRODUTO, PVC, ROSCÁVEL, DN 40 MM (1 1/4"), PARA CIRCUITOS TERMINAIS, INSTALADA EM FORRO - FORNECIMENTO E INSTALAÇÃO. AF_03/2023</v>
          </cell>
          <cell r="D9202" t="str">
            <v>UN</v>
          </cell>
          <cell r="E9202">
            <v>23.65</v>
          </cell>
          <cell r="F9202">
            <v>24.82</v>
          </cell>
        </row>
        <row r="9203">
          <cell r="B9203">
            <v>91910</v>
          </cell>
          <cell r="C9203" t="str">
            <v>CURVA 180 GRAUS PARA ELETRODUTO, PVC, ROSCÁVEL, DN 40 MM (1 1/4"), PARA CIRCUITOS TERMINAIS, INSTALADA EM LAJE - FORNECIMENTO E INSTALAÇÃO. AF_03/2023</v>
          </cell>
          <cell r="D9203" t="str">
            <v>UN</v>
          </cell>
          <cell r="E9203">
            <v>21.56</v>
          </cell>
          <cell r="F9203">
            <v>22.53</v>
          </cell>
        </row>
        <row r="9204">
          <cell r="B9204">
            <v>91922</v>
          </cell>
          <cell r="C9204" t="str">
            <v>CURVA 180 GRAUS PARA ELETRODUTO, PVC, ROSCÁVEL, DN 40 MM (1 1/4"), PARA CIRCUITOS TERMINAIS, INSTALADA EM PAREDE - FORNECIMENTO E INSTALAÇÃO. AF_03/2023</v>
          </cell>
          <cell r="D9204" t="str">
            <v>UN</v>
          </cell>
          <cell r="E9204">
            <v>27.91</v>
          </cell>
          <cell r="F9204">
            <v>29.42</v>
          </cell>
        </row>
        <row r="9205">
          <cell r="B9205">
            <v>91887</v>
          </cell>
          <cell r="C9205" t="str">
            <v>CURVA 90 GRAUS PARA ELETRODUTO, PVC, ROSCÁVEL, DN 20 MM (1/2"), PARA CIRCUITOS TERMINAIS, INSTALADA EM FORRO - FORNECIMENTO E INSTALAÇÃO. AF_03/2023</v>
          </cell>
          <cell r="D9205" t="str">
            <v>UN</v>
          </cell>
          <cell r="E9205">
            <v>12.89</v>
          </cell>
          <cell r="F9205">
            <v>13.64</v>
          </cell>
        </row>
        <row r="9206">
          <cell r="B9206">
            <v>91899</v>
          </cell>
          <cell r="C9206" t="str">
            <v>CURVA 90 GRAUS PARA ELETRODUTO, PVC, ROSCÁVEL, DN 20 MM (1/2"), PARA CIRCUITOS TERMINAIS, INSTALADA EM LAJE - FORNECIMENTO E INSTALAÇÃO. AF_03/2023</v>
          </cell>
          <cell r="D9206" t="str">
            <v>UN</v>
          </cell>
          <cell r="E9206">
            <v>10.74</v>
          </cell>
          <cell r="F9206">
            <v>11.31</v>
          </cell>
        </row>
        <row r="9207">
          <cell r="B9207">
            <v>91911</v>
          </cell>
          <cell r="C9207" t="str">
            <v>CURVA 90 GRAUS PARA ELETRODUTO, PVC, ROSCÁVEL, DN 20 MM (1/2"), PARA CIRCUITOS TERMINAIS, INSTALADA EM PAREDE - FORNECIMENTO E INSTALAÇÃO. AF_03/2023</v>
          </cell>
          <cell r="D9207" t="str">
            <v>UN</v>
          </cell>
          <cell r="E9207">
            <v>17.29</v>
          </cell>
          <cell r="F9207">
            <v>18.41</v>
          </cell>
        </row>
        <row r="9208">
          <cell r="B9208">
            <v>91890</v>
          </cell>
          <cell r="C9208" t="str">
            <v>CURVA 90 GRAUS PARA ELETRODUTO, PVC, ROSCÁVEL, DN 25 MM (3/4"), PARA CIRCUITOS TERMINAIS, INSTALADA EM FORRO - FORNECIMENTO E INSTALAÇÃO. AF_03/2023</v>
          </cell>
          <cell r="D9208" t="str">
            <v>UN</v>
          </cell>
          <cell r="E9208">
            <v>14.11</v>
          </cell>
          <cell r="F9208">
            <v>14.96</v>
          </cell>
        </row>
        <row r="9209">
          <cell r="B9209">
            <v>91902</v>
          </cell>
          <cell r="C9209" t="str">
            <v>CURVA 90 GRAUS PARA ELETRODUTO, PVC, ROSCÁVEL, DN 25 MM (3/4"), PARA CIRCUITOS TERMINAIS, INSTALADA EM LAJE - FORNECIMENTO E INSTALAÇÃO. AF_03/2023</v>
          </cell>
          <cell r="D9209" t="str">
            <v>UN</v>
          </cell>
          <cell r="E9209">
            <v>11.96</v>
          </cell>
          <cell r="F9209">
            <v>12.63</v>
          </cell>
        </row>
        <row r="9210">
          <cell r="B9210">
            <v>91914</v>
          </cell>
          <cell r="C9210" t="str">
            <v>CURVA 90 GRAUS PARA ELETRODUTO, PVC, ROSCÁVEL, DN 25 MM (3/4"), PARA CIRCUITOS TERMINAIS, INSTALADA EM PAREDE - FORNECIMENTO E INSTALAÇÃO. AF_03/2023</v>
          </cell>
          <cell r="D9210" t="str">
            <v>UN</v>
          </cell>
          <cell r="E9210">
            <v>18.46</v>
          </cell>
          <cell r="F9210">
            <v>19.68</v>
          </cell>
        </row>
        <row r="9211">
          <cell r="B9211">
            <v>91893</v>
          </cell>
          <cell r="C9211" t="str">
            <v>CURVA 90 GRAUS PARA ELETRODUTO, PVC, ROSCÁVEL, DN 32 MM (1"), PARA CIRCUITOS TERMINAIS, INSTALADA EM FORRO - FORNECIMENTO E INSTALAÇÃO. AF_03/2023</v>
          </cell>
          <cell r="D9211" t="str">
            <v>UN</v>
          </cell>
          <cell r="E9211">
            <v>17.86</v>
          </cell>
          <cell r="F9211">
            <v>18.86</v>
          </cell>
        </row>
        <row r="9212">
          <cell r="B9212">
            <v>91905</v>
          </cell>
          <cell r="C9212" t="str">
            <v>CURVA 90 GRAUS PARA ELETRODUTO, PVC, ROSCÁVEL, DN 32 MM (1"), PARA CIRCUITOS TERMINAIS, INSTALADA EM LAJE - FORNECIMENTO E INSTALAÇÃO. AF_03/2023</v>
          </cell>
          <cell r="D9212" t="str">
            <v>UN</v>
          </cell>
          <cell r="E9212">
            <v>15.71</v>
          </cell>
          <cell r="F9212">
            <v>16.52</v>
          </cell>
        </row>
        <row r="9213">
          <cell r="B9213">
            <v>91917</v>
          </cell>
          <cell r="C9213" t="str">
            <v>CURVA 90 GRAUS PARA ELETRODUTO, PVC, ROSCÁVEL, DN 32 MM (1"), PARA CIRCUITOS TERMINAIS, INSTALADA EM PAREDE - FORNECIMENTO E INSTALAÇÃO. AF_03/2023</v>
          </cell>
          <cell r="D9213" t="str">
            <v>UN</v>
          </cell>
          <cell r="E9213">
            <v>22.16</v>
          </cell>
          <cell r="F9213">
            <v>23.52</v>
          </cell>
        </row>
        <row r="9214">
          <cell r="B9214">
            <v>91896</v>
          </cell>
          <cell r="C9214" t="str">
            <v>CURVA 90 GRAUS PARA ELETRODUTO, PVC, ROSCÁVEL, DN 40 MM (1 1/4"), PARA CIRCUITOS TERMINAIS, INSTALADA EM FORRO - FORNECIMENTO E INSTALAÇÃO. AF_03/2023</v>
          </cell>
          <cell r="D9214" t="str">
            <v>UN</v>
          </cell>
          <cell r="E9214">
            <v>20.5</v>
          </cell>
          <cell r="F9214">
            <v>21.67</v>
          </cell>
        </row>
        <row r="9215">
          <cell r="B9215">
            <v>91908</v>
          </cell>
          <cell r="C9215" t="str">
            <v>CURVA 90 GRAUS PARA ELETRODUTO, PVC, ROSCÁVEL, DN 40 MM (1 1/4"), PARA CIRCUITOS TERMINAIS, INSTALADA EM LAJE - FORNECIMENTO E INSTALAÇÃO. AF_03/2023</v>
          </cell>
          <cell r="D9215" t="str">
            <v>UN</v>
          </cell>
          <cell r="E9215">
            <v>18.41</v>
          </cell>
          <cell r="F9215">
            <v>19.38</v>
          </cell>
        </row>
        <row r="9216">
          <cell r="B9216">
            <v>91920</v>
          </cell>
          <cell r="C9216" t="str">
            <v>CURVA 90 GRAUS PARA ELETRODUTO, PVC, ROSCÁVEL, DN 40 MM (1 1/4"), PARA CIRCUITOS TERMINAIS, INSTALADA EM PAREDE - FORNECIMENTO E INSTALAÇÃO. AF_03/2023</v>
          </cell>
          <cell r="D9216" t="str">
            <v>UN</v>
          </cell>
          <cell r="E9216">
            <v>24.76</v>
          </cell>
          <cell r="F9216">
            <v>26.27</v>
          </cell>
        </row>
        <row r="9217">
          <cell r="B9217">
            <v>91983</v>
          </cell>
          <cell r="C9217" t="str">
            <v>DIMMER ROTATIVO (1 MÓDULO), 220V/600W, INCLUINDO SUPORTE E PLACA - FORNECIMENTO E INSTALAÇÃO. AF_03/2023</v>
          </cell>
          <cell r="D9217" t="str">
            <v>UN</v>
          </cell>
          <cell r="E9217">
            <v>95.93</v>
          </cell>
          <cell r="F9217">
            <v>97.44</v>
          </cell>
        </row>
        <row r="9218">
          <cell r="B9218">
            <v>91982</v>
          </cell>
          <cell r="C9218" t="str">
            <v>DIMMER ROTATIVO (1 MÓDULO), 220V/600W, SEM SUPORTE E SEM PLACA - FORNECIMENTO E INSTALAÇÃO. AF_03/2023</v>
          </cell>
          <cell r="D9218" t="str">
            <v>UN</v>
          </cell>
          <cell r="E9218">
            <v>85.41</v>
          </cell>
          <cell r="F9218">
            <v>86.38</v>
          </cell>
        </row>
        <row r="9219">
          <cell r="B9219">
            <v>91833</v>
          </cell>
          <cell r="C9219" t="str">
            <v>ELETRODUTO FLEXÍVEL CORRUGADO REFORÇADO, PVC, DN 20 MM (1/2"), PARA CIRCUITOS TERMINAIS, INSTALADO EM FORRO - FORNECIMENTO E INSTALAÇÃO. AF_03/2023</v>
          </cell>
          <cell r="D9219" t="str">
            <v>M</v>
          </cell>
          <cell r="E9219">
            <v>18.41</v>
          </cell>
          <cell r="F9219">
            <v>19.29</v>
          </cell>
        </row>
        <row r="9220">
          <cell r="B9220">
            <v>91843</v>
          </cell>
          <cell r="C9220" t="str">
            <v>ELETRODUTO FLEXÍVEL CORRUGADO REFORÇADO, PVC, DN 20 MM (1/2"), PARA CIRCUITOS TERMINAIS, INSTALADO EM LAJE - FORNECIMENTO E INSTALAÇÃO. AF_03/2023</v>
          </cell>
          <cell r="D9220" t="str">
            <v>M</v>
          </cell>
          <cell r="E9220">
            <v>6.79</v>
          </cell>
          <cell r="F9220">
            <v>7.04</v>
          </cell>
        </row>
        <row r="9221">
          <cell r="B9221">
            <v>91853</v>
          </cell>
          <cell r="C9221" t="str">
            <v>ELETRODUTO FLEXÍVEL CORRUGADO REFORÇADO, PVC, DN 20 MM (1/2"), PARA CIRCUITOS TERMINAIS, INSTALADO EM PAREDE - FORNECIMENTO E INSTALAÇÃO. AF_03/2023</v>
          </cell>
          <cell r="D9221" t="str">
            <v>M</v>
          </cell>
          <cell r="E9221">
            <v>9.5500000000000007</v>
          </cell>
          <cell r="F9221">
            <v>10.07</v>
          </cell>
        </row>
        <row r="9222">
          <cell r="B9222">
            <v>91835</v>
          </cell>
          <cell r="C9222" t="str">
            <v>ELETRODUTO FLEXÍVEL CORRUGADO REFORÇADO, PVC, DN 25 MM (3/4"), PARA CIRCUITOS TERMINAIS, INSTALADO EM FORRO - FORNECIMENTO E INSTALAÇÃO. AF_03/2023</v>
          </cell>
          <cell r="D9222" t="str">
            <v>M</v>
          </cell>
          <cell r="E9222">
            <v>20.28</v>
          </cell>
          <cell r="F9222">
            <v>21.21</v>
          </cell>
        </row>
        <row r="9223">
          <cell r="B9223">
            <v>91845</v>
          </cell>
          <cell r="C9223" t="str">
            <v>ELETRODUTO FLEXÍVEL CORRUGADO REFORÇADO, PVC, DN 25 MM (3/4"), PARA CIRCUITOS TERMINAIS, INSTALADO EM LAJE - FORNECIMENTO E INSTALAÇÃO. AF_03/2023</v>
          </cell>
          <cell r="D9223" t="str">
            <v>M</v>
          </cell>
          <cell r="E9223">
            <v>8.6</v>
          </cell>
          <cell r="F9223">
            <v>8.89</v>
          </cell>
        </row>
        <row r="9224">
          <cell r="B9224">
            <v>91855</v>
          </cell>
          <cell r="C9224" t="str">
            <v>ELETRODUTO FLEXÍVEL CORRUGADO REFORÇADO, PVC, DN 25 MM (3/4"), PARA CIRCUITOS TERMINAIS, INSTALADO EM PAREDE - FORNECIMENTO E INSTALAÇÃO. AF_03/2023</v>
          </cell>
          <cell r="D9224" t="str">
            <v>M</v>
          </cell>
          <cell r="E9224">
            <v>11.27</v>
          </cell>
          <cell r="F9224">
            <v>11.82</v>
          </cell>
        </row>
        <row r="9225">
          <cell r="B9225">
            <v>91837</v>
          </cell>
          <cell r="C9225" t="str">
            <v>ELETRODUTO FLEXÍVEL CORRUGADO REFORÇADO, PVC, DN 32 MM (1"), PARA CIRCUITOS TERMINAIS, INSTALADO EM FORRO - FORNECIMENTO E INSTALAÇÃO. AF_03/2023</v>
          </cell>
          <cell r="D9225" t="str">
            <v>M</v>
          </cell>
          <cell r="E9225">
            <v>25.71</v>
          </cell>
          <cell r="F9225">
            <v>26.69</v>
          </cell>
        </row>
        <row r="9226">
          <cell r="B9226">
            <v>91847</v>
          </cell>
          <cell r="C9226" t="str">
            <v>ELETRODUTO FLEXÍVEL CORRUGADO REFORÇADO, PVC, DN 32 MM (1"), PARA CIRCUITOS TERMINAIS, INSTALADO EM LAJE - FORNECIMENTO E INSTALAÇÃO. AF_03/2023</v>
          </cell>
          <cell r="D9226" t="str">
            <v>M</v>
          </cell>
          <cell r="E9226">
            <v>14.09</v>
          </cell>
          <cell r="F9226">
            <v>14.44</v>
          </cell>
        </row>
        <row r="9227">
          <cell r="B9227">
            <v>91857</v>
          </cell>
          <cell r="C9227" t="str">
            <v>ELETRODUTO FLEXÍVEL CORRUGADO REFORÇADO, PVC, DN 32 MM (1"), PARA CIRCUITOS TERMINAIS, INSTALADO EM PAREDE - FORNECIMENTO E INSTALAÇÃO. AF_03/2023</v>
          </cell>
          <cell r="D9227" t="str">
            <v>M</v>
          </cell>
          <cell r="E9227">
            <v>16.39</v>
          </cell>
          <cell r="F9227">
            <v>17.010000000000002</v>
          </cell>
        </row>
        <row r="9228">
          <cell r="B9228">
            <v>91838</v>
          </cell>
          <cell r="C9228" t="str">
            <v>ELETRODUTO FLEXÍVEL CORRUGADO, PEAD, DN 32 MM (1"), PARA CIRCUITOS TERMINAIS, INSTALADO EM FORRO - FORNECIMENTO E INSTALAÇÃO. AF_03/2023</v>
          </cell>
          <cell r="D9228" t="str">
            <v>M</v>
          </cell>
          <cell r="E9228">
            <v>0</v>
          </cell>
          <cell r="F9228">
            <v>0</v>
          </cell>
        </row>
        <row r="9229">
          <cell r="B9229">
            <v>91848</v>
          </cell>
          <cell r="C9229" t="str">
            <v>ELETRODUTO FLEXÍVEL CORRUGADO, PEAD, DN 32 MM (1"), PARA CIRCUITOS TERMINAIS, INSTALADO EM LAJE - FORNECIMENTO E INSTALAÇÃO. AF_03/2023</v>
          </cell>
          <cell r="D9229" t="str">
            <v>M</v>
          </cell>
          <cell r="E9229">
            <v>0</v>
          </cell>
          <cell r="F9229">
            <v>0</v>
          </cell>
        </row>
        <row r="9230">
          <cell r="B9230">
            <v>91858</v>
          </cell>
          <cell r="C9230" t="str">
            <v>ELETRODUTO FLEXÍVEL CORRUGADO, PEAD, DN 32 MM (1"), PARA CIRCUITOS TERMINAIS, INSTALADO EM PAREDE - FORNECIMENTO E INSTALAÇÃO. AF_03/2023</v>
          </cell>
          <cell r="D9230" t="str">
            <v>M</v>
          </cell>
          <cell r="E9230">
            <v>0</v>
          </cell>
          <cell r="F9230">
            <v>0</v>
          </cell>
        </row>
        <row r="9231">
          <cell r="B9231">
            <v>91840</v>
          </cell>
          <cell r="C9231" t="str">
            <v>ELETRODUTO FLEXÍVEL CORRUGADO, PEAD, DN 40 MM (1 1/4"), PARA CIRCUITOS TERMINAIS, INSTALADO EM FORRO - FORNECIMENTO E INSTALAÇÃO. AF_03/2023</v>
          </cell>
          <cell r="D9231" t="str">
            <v>M</v>
          </cell>
          <cell r="E9231">
            <v>20.73</v>
          </cell>
          <cell r="F9231">
            <v>21.8</v>
          </cell>
        </row>
        <row r="9232">
          <cell r="B9232">
            <v>91850</v>
          </cell>
          <cell r="C9232" t="str">
            <v>ELETRODUTO FLEXÍVEL CORRUGADO, PEAD, DN 40 MM (1 1/4"), PARA CIRCUITOS TERMINAIS, INSTALADO EM LAJE - FORNECIMENTO E INSTALAÇÃO. AF_03/2023</v>
          </cell>
          <cell r="D9232" t="str">
            <v>M</v>
          </cell>
          <cell r="E9232">
            <v>9.06</v>
          </cell>
          <cell r="F9232">
            <v>9.49</v>
          </cell>
        </row>
        <row r="9233">
          <cell r="B9233">
            <v>91860</v>
          </cell>
          <cell r="C9233" t="str">
            <v>ELETRODUTO FLEXÍVEL CORRUGADO, PEAD, DN 40 MM (1 1/4"), PARA CIRCUITOS TERMINAIS, INSTALADO EM PAREDE - FORNECIMENTO E INSTALAÇÃO. AF_03/2023</v>
          </cell>
          <cell r="D9233" t="str">
            <v>M</v>
          </cell>
          <cell r="E9233">
            <v>11.82</v>
          </cell>
          <cell r="F9233">
            <v>12.5</v>
          </cell>
        </row>
        <row r="9234">
          <cell r="B9234">
            <v>91831</v>
          </cell>
          <cell r="C9234" t="str">
            <v>ELETRODUTO FLEXÍVEL CORRUGADO, PVC, DN 20 MM (1/2"), PARA CIRCUITOS TERMINAIS, INSTALADO EM FORRO - FORNECIMENTO E INSTALAÇÃO. AF_03/2023</v>
          </cell>
          <cell r="D9234" t="str">
            <v>M</v>
          </cell>
          <cell r="E9234">
            <v>17.72</v>
          </cell>
          <cell r="F9234">
            <v>18.600000000000001</v>
          </cell>
        </row>
        <row r="9235">
          <cell r="B9235">
            <v>91852</v>
          </cell>
          <cell r="C9235" t="str">
            <v>ELETRODUTO FLEXÍVEL CORRUGADO, PVC, DN 20 MM (1/2"), PARA CIRCUITOS TERMINAIS, INSTALADO EM PAREDE - FORNECIMENTO E INSTALAÇÃO. AF_03/2023</v>
          </cell>
          <cell r="D9235" t="str">
            <v>M</v>
          </cell>
          <cell r="E9235">
            <v>8.91</v>
          </cell>
          <cell r="F9235">
            <v>9.43</v>
          </cell>
        </row>
        <row r="9236">
          <cell r="B9236">
            <v>91834</v>
          </cell>
          <cell r="C9236" t="str">
            <v>ELETRODUTO FLEXÍVEL CORRUGADO, PVC, DN 25 MM (3/4"), PARA CIRCUITOS TERMINAIS, INSTALADO EM FORRO - FORNECIMENTO E INSTALAÇÃO. AF_03/2023</v>
          </cell>
          <cell r="D9236" t="str">
            <v>M</v>
          </cell>
          <cell r="E9236">
            <v>18.52</v>
          </cell>
          <cell r="F9236">
            <v>19.45</v>
          </cell>
        </row>
        <row r="9237">
          <cell r="B9237">
            <v>91854</v>
          </cell>
          <cell r="C9237" t="str">
            <v>ELETRODUTO FLEXÍVEL CORRUGADO, PVC, DN 25 MM (3/4"), PARA CIRCUITOS TERMINAIS, INSTALADO EM PAREDE - FORNECIMENTO E INSTALAÇÃO. AF_03/2023</v>
          </cell>
          <cell r="D9237" t="str">
            <v>M</v>
          </cell>
          <cell r="E9237">
            <v>9.65</v>
          </cell>
          <cell r="F9237">
            <v>10.199999999999999</v>
          </cell>
        </row>
        <row r="9238">
          <cell r="B9238">
            <v>91836</v>
          </cell>
          <cell r="C9238" t="str">
            <v>ELETRODUTO FLEXÍVEL CORRUGADO, PVC, DN 32 MM (1"), PARA CIRCUITOS TERMINAIS, INSTALADO EM FORRO - FORNECIMENTO E INSTALAÇÃO. AF_03/2023</v>
          </cell>
          <cell r="D9238" t="str">
            <v>M</v>
          </cell>
          <cell r="E9238">
            <v>21.6</v>
          </cell>
          <cell r="F9238">
            <v>22.58</v>
          </cell>
        </row>
        <row r="9239">
          <cell r="B9239">
            <v>91856</v>
          </cell>
          <cell r="C9239" t="str">
            <v>ELETRODUTO FLEXÍVEL CORRUGADO, PVC, DN 32 MM (1"), PARA CIRCUITOS TERMINAIS, INSTALADO EM PAREDE - FORNECIMENTO E INSTALAÇÃO. AF_03/2023</v>
          </cell>
          <cell r="D9239" t="str">
            <v>M</v>
          </cell>
          <cell r="E9239">
            <v>12.58</v>
          </cell>
          <cell r="F9239">
            <v>13.2</v>
          </cell>
        </row>
        <row r="9240">
          <cell r="B9240">
            <v>91839</v>
          </cell>
          <cell r="C9240" t="str">
            <v>ELETRODUTO FLEXÍVEL LISO, PEAD, DN 32 MM (1"), PARA CIRCUITOS TERMINAIS, INSTALADO EM FORRO - FORNECIMENTO E INSTALAÇÃO. AF_03/2023</v>
          </cell>
          <cell r="D9240" t="str">
            <v>M</v>
          </cell>
          <cell r="E9240">
            <v>18.5</v>
          </cell>
          <cell r="F9240">
            <v>19.48</v>
          </cell>
        </row>
        <row r="9241">
          <cell r="B9241">
            <v>91849</v>
          </cell>
          <cell r="C9241" t="str">
            <v>ELETRODUTO FLEXÍVEL LISO, PEAD, DN 32 MM (1"), PARA CIRCUITOS TERMINAIS, INSTALADO EM LAJE - FORNECIMENTO E INSTALAÇÃO. AF_03/2023</v>
          </cell>
          <cell r="D9241" t="str">
            <v>M</v>
          </cell>
          <cell r="E9241">
            <v>6.88</v>
          </cell>
          <cell r="F9241">
            <v>7.23</v>
          </cell>
        </row>
        <row r="9242">
          <cell r="B9242">
            <v>91859</v>
          </cell>
          <cell r="C9242" t="str">
            <v>ELETRODUTO FLEXÍVEL LISO, PEAD, DN 32 MM (1"), PARA CIRCUITOS TERMINAIS, INSTALADO EM PAREDE - FORNECIMENTO E INSTALAÇÃO. AF_03/2023</v>
          </cell>
          <cell r="D9242" t="str">
            <v>M</v>
          </cell>
          <cell r="E9242">
            <v>9.7200000000000006</v>
          </cell>
          <cell r="F9242">
            <v>10.34</v>
          </cell>
        </row>
        <row r="9243">
          <cell r="B9243">
            <v>91841</v>
          </cell>
          <cell r="C9243" t="str">
            <v>ELETRODUTO FLEXÍVEL LISO, PEAD, DN 40 MM (1 1/4"), PARA CIRCUITOS TERMINAIS, INSTALADO EM FORRO - FORNECIMENTO E INSTALAÇÃO. AF_03/2023</v>
          </cell>
          <cell r="D9243" t="str">
            <v>M</v>
          </cell>
          <cell r="E9243">
            <v>20.11</v>
          </cell>
          <cell r="F9243">
            <v>21.18</v>
          </cell>
        </row>
        <row r="9244">
          <cell r="B9244">
            <v>91851</v>
          </cell>
          <cell r="C9244" t="str">
            <v>ELETRODUTO FLEXÍVEL LISO, PEAD, DN 40 MM (1 1/4"), PARA CIRCUITOS TERMINAIS, INSTALADO EM LAJE - FORNECIMENTO E INSTALAÇÃO. AF_03/2023</v>
          </cell>
          <cell r="D9244" t="str">
            <v>M</v>
          </cell>
          <cell r="E9244">
            <v>8.44</v>
          </cell>
          <cell r="F9244">
            <v>8.8699999999999992</v>
          </cell>
        </row>
        <row r="9245">
          <cell r="B9245">
            <v>91861</v>
          </cell>
          <cell r="C9245" t="str">
            <v>ELETRODUTO FLEXÍVEL LISO, PEAD, DN 40 MM (1 1/4"), PARA CIRCUITOS TERMINAIS, INSTALADO EM PAREDE - FORNECIMENTO E INSTALAÇÃO. AF_03/2023</v>
          </cell>
          <cell r="D9245" t="str">
            <v>M</v>
          </cell>
          <cell r="E9245">
            <v>11.25</v>
          </cell>
          <cell r="F9245">
            <v>11.93</v>
          </cell>
        </row>
        <row r="9246">
          <cell r="B9246">
            <v>91862</v>
          </cell>
          <cell r="C9246" t="str">
            <v>ELETRODUTO RÍGIDO ROSCÁVEL, PVC, DN 20 MM (1/2"), PARA CIRCUITOS TERMINAIS, INSTALADO EM FORRO - FORNECIMENTO E INSTALAÇÃO. AF_03/2023</v>
          </cell>
          <cell r="D9246" t="str">
            <v>M</v>
          </cell>
          <cell r="E9246">
            <v>9.8699999999999992</v>
          </cell>
          <cell r="F9246">
            <v>10.3</v>
          </cell>
        </row>
        <row r="9247">
          <cell r="B9247">
            <v>91866</v>
          </cell>
          <cell r="C9247" t="str">
            <v>ELETRODUTO RÍGIDO ROSCÁVEL, PVC, DN 20 MM (1/2"), PARA CIRCUITOS TERMINAIS, INSTALADO EM LAJE - FORNECIMENTO E INSTALAÇÃO. AF_03/2023</v>
          </cell>
          <cell r="D9247" t="str">
            <v>M</v>
          </cell>
          <cell r="E9247">
            <v>8.66</v>
          </cell>
          <cell r="F9247">
            <v>8.99</v>
          </cell>
        </row>
        <row r="9248">
          <cell r="B9248">
            <v>91870</v>
          </cell>
          <cell r="C9248" t="str">
            <v>ELETRODUTO RÍGIDO ROSCÁVEL, PVC, DN 20 MM (1/2"), PARA CIRCUITOS TERMINAIS, INSTALADO EM PAREDE - FORNECIMENTO E INSTALAÇÃO. AF_03/2023</v>
          </cell>
          <cell r="D9248" t="str">
            <v>M</v>
          </cell>
          <cell r="E9248">
            <v>12.7</v>
          </cell>
          <cell r="F9248">
            <v>13.37</v>
          </cell>
        </row>
        <row r="9249">
          <cell r="B9249">
            <v>91863</v>
          </cell>
          <cell r="C9249" t="str">
            <v>ELETRODUTO RÍGIDO ROSCÁVEL, PVC, DN 25 MM (3/4"), PARA CIRCUITOS TERMINAIS, INSTALADO EM FORRO - FORNECIMENTO E INSTALAÇÃO. AF_03/2023</v>
          </cell>
          <cell r="D9249" t="str">
            <v>M</v>
          </cell>
          <cell r="E9249">
            <v>11.71</v>
          </cell>
          <cell r="F9249">
            <v>12.2</v>
          </cell>
        </row>
        <row r="9250">
          <cell r="B9250">
            <v>91867</v>
          </cell>
          <cell r="C9250" t="str">
            <v>ELETRODUTO RÍGIDO ROSCÁVEL, PVC, DN 25 MM (3/4"), PARA CIRCUITOS TERMINAIS, INSTALADO EM LAJE - FORNECIMENTO E INSTALAÇÃO. AF_03/2023</v>
          </cell>
          <cell r="D9250" t="str">
            <v>M</v>
          </cell>
          <cell r="E9250">
            <v>10.51</v>
          </cell>
          <cell r="F9250">
            <v>10.89</v>
          </cell>
        </row>
        <row r="9251">
          <cell r="B9251">
            <v>91871</v>
          </cell>
          <cell r="C9251" t="str">
            <v>ELETRODUTO RÍGIDO ROSCÁVEL, PVC, DN 25 MM (3/4"), PARA CIRCUITOS TERMINAIS, INSTALADO EM PAREDE - FORNECIMENTO E INSTALAÇÃO. AF_03/2023</v>
          </cell>
          <cell r="D9251" t="str">
            <v>M</v>
          </cell>
          <cell r="E9251">
            <v>14.54</v>
          </cell>
          <cell r="F9251">
            <v>15.28</v>
          </cell>
        </row>
        <row r="9252">
          <cell r="B9252">
            <v>91864</v>
          </cell>
          <cell r="C9252" t="str">
            <v>ELETRODUTO RÍGIDO ROSCÁVEL, PVC, DN 32 MM (1"), PARA CIRCUITOS TERMINAIS, INSTALADO EM FORRO - FORNECIMENTO E INSTALAÇÃO. AF_03/2023</v>
          </cell>
          <cell r="D9252" t="str">
            <v>M</v>
          </cell>
          <cell r="E9252">
            <v>16.02</v>
          </cell>
          <cell r="F9252">
            <v>16.61</v>
          </cell>
        </row>
        <row r="9253">
          <cell r="B9253">
            <v>91868</v>
          </cell>
          <cell r="C9253" t="str">
            <v>ELETRODUTO RÍGIDO ROSCÁVEL, PVC, DN 32 MM (1"), PARA CIRCUITOS TERMINAIS, INSTALADO EM LAJE - FORNECIMENTO E INSTALAÇÃO. AF_03/2023</v>
          </cell>
          <cell r="D9253" t="str">
            <v>M</v>
          </cell>
          <cell r="E9253">
            <v>14.83</v>
          </cell>
          <cell r="F9253">
            <v>15.31</v>
          </cell>
        </row>
        <row r="9254">
          <cell r="B9254">
            <v>91872</v>
          </cell>
          <cell r="C9254" t="str">
            <v>ELETRODUTO RÍGIDO ROSCÁVEL, PVC, DN 32 MM (1"), PARA CIRCUITOS TERMINAIS, INSTALADO EM PAREDE - FORNECIMENTO E INSTALAÇÃO. AF_03/2023</v>
          </cell>
          <cell r="D9254" t="str">
            <v>M</v>
          </cell>
          <cell r="E9254">
            <v>18.86</v>
          </cell>
          <cell r="F9254">
            <v>19.68</v>
          </cell>
        </row>
        <row r="9255">
          <cell r="B9255">
            <v>91865</v>
          </cell>
          <cell r="C9255" t="str">
            <v>ELETRODUTO RÍGIDO ROSCÁVEL, PVC, DN 40 MM (1 1/4"), PARA CIRCUITOS TERMINAIS, INSTALADO EM FORRO - FORNECIMENTO E INSTALAÇÃO. AF_03/2023</v>
          </cell>
          <cell r="D9255" t="str">
            <v>M</v>
          </cell>
          <cell r="E9255">
            <v>20.21</v>
          </cell>
          <cell r="F9255">
            <v>20.88</v>
          </cell>
        </row>
        <row r="9256">
          <cell r="B9256">
            <v>91869</v>
          </cell>
          <cell r="C9256" t="str">
            <v>ELETRODUTO RÍGIDO ROSCÁVEL, PVC, DN 40 MM (1 1/4"), PARA CIRCUITOS TERMINAIS, INSTALADO EM LAJE - FORNECIMENTO E INSTALAÇÃO. AF_03/2023</v>
          </cell>
          <cell r="D9256" t="str">
            <v>M</v>
          </cell>
          <cell r="E9256">
            <v>18.97</v>
          </cell>
          <cell r="F9256">
            <v>19.53</v>
          </cell>
        </row>
        <row r="9257">
          <cell r="B9257">
            <v>91873</v>
          </cell>
          <cell r="C9257" t="str">
            <v>ELETRODUTO RÍGIDO ROSCÁVEL, PVC, DN 40 MM (1 1/4"), PARA CIRCUITOS TERMINAIS, INSTALADO EM PAREDE - FORNECIMENTO E INSTALAÇÃO. AF_03/2023</v>
          </cell>
          <cell r="D9257" t="str">
            <v>M</v>
          </cell>
          <cell r="E9257">
            <v>23</v>
          </cell>
          <cell r="F9257">
            <v>23.9</v>
          </cell>
        </row>
        <row r="9258">
          <cell r="B9258">
            <v>91981</v>
          </cell>
          <cell r="C9258" t="str">
            <v>INTERRUPTOR BIPOLAR (1 MÓDULO), 10A/250V, INCLUINDO SUPORTE E PLACA - FORNECIMENTO E INSTALAÇÃO. AF_03/2023</v>
          </cell>
          <cell r="D9258" t="str">
            <v>UN</v>
          </cell>
          <cell r="E9258">
            <v>47.4</v>
          </cell>
          <cell r="F9258">
            <v>49.61</v>
          </cell>
        </row>
        <row r="9259">
          <cell r="B9259">
            <v>91980</v>
          </cell>
          <cell r="C9259" t="str">
            <v>INTERRUPTOR BIPOLAR (1 MÓDULO), 10A/250V, SEM SUPORTE E SEM PLACA - FORNECIMENTO E INSTALAÇÃO. AF_03/2023</v>
          </cell>
          <cell r="D9259" t="str">
            <v>UN</v>
          </cell>
          <cell r="E9259">
            <v>36.880000000000003</v>
          </cell>
          <cell r="F9259">
            <v>38.549999999999997</v>
          </cell>
        </row>
        <row r="9260">
          <cell r="B9260">
            <v>91979</v>
          </cell>
          <cell r="C9260" t="str">
            <v>INTERRUPTOR INTERMEDIÁRIO (1 MÓDULO), 10A/250V, INCLUINDO SUPORTE E PLACA - FORNECIMENTO E INSTALAÇÃO. AF_03/2023</v>
          </cell>
          <cell r="D9260" t="str">
            <v>UN</v>
          </cell>
          <cell r="E9260">
            <v>48.57</v>
          </cell>
          <cell r="F9260">
            <v>50.78</v>
          </cell>
        </row>
        <row r="9261">
          <cell r="B9261">
            <v>91978</v>
          </cell>
          <cell r="C9261" t="str">
            <v>INTERRUPTOR INTERMEDIÁRIO (1 MÓDULO), 10A/250V, SEM SUPORTE E SEM PLACA - FORNECIMENTO E INSTALAÇÃO. AF_03/2023</v>
          </cell>
          <cell r="D9261" t="str">
            <v>UN</v>
          </cell>
          <cell r="E9261">
            <v>38.049999999999997</v>
          </cell>
          <cell r="F9261">
            <v>39.72</v>
          </cell>
        </row>
        <row r="9262">
          <cell r="B9262">
            <v>92029</v>
          </cell>
          <cell r="C9262" t="str">
            <v>INTERRUPTOR PARALELO (1 MÓDULO) COM 1 TOMADA DE EMBUTIR 2P+T 10 A, INCLUINDO SUPORTE E PLACA - FORNECIMENTO E INSTALAÇÃO. AF_03/2023</v>
          </cell>
          <cell r="D9262" t="str">
            <v>UN</v>
          </cell>
          <cell r="E9262">
            <v>54.71</v>
          </cell>
          <cell r="F9262">
            <v>57.63</v>
          </cell>
        </row>
        <row r="9263">
          <cell r="B9263">
            <v>92028</v>
          </cell>
          <cell r="C9263" t="str">
            <v>INTERRUPTOR PARALELO (1 MÓDULO) COM 1 TOMADA DE EMBUTIR 2P+T 10 A, SEM SUPORTE E SEM PLACA - FORNECIMENTO E INSTALAÇÃO. AF_03/2023</v>
          </cell>
          <cell r="D9263" t="str">
            <v>UN</v>
          </cell>
          <cell r="E9263">
            <v>44.19</v>
          </cell>
          <cell r="F9263">
            <v>46.57</v>
          </cell>
        </row>
        <row r="9264">
          <cell r="B9264">
            <v>92031</v>
          </cell>
          <cell r="C9264" t="str">
            <v>INTERRUPTOR PARALELO (1 MÓDULO) COM 2 TOMADAS DE EMBUTIR 2P+T 10 A, INCLUINDO SUPORTE E PLACA - FORNECIMENTO E INSTALAÇÃO. AF_03/2023</v>
          </cell>
          <cell r="D9264" t="str">
            <v>UN</v>
          </cell>
          <cell r="E9264">
            <v>74.69</v>
          </cell>
          <cell r="F9264">
            <v>78.66</v>
          </cell>
        </row>
        <row r="9265">
          <cell r="B9265">
            <v>92030</v>
          </cell>
          <cell r="C9265" t="str">
            <v>INTERRUPTOR PARALELO (1 MÓDULO) COM 2 TOMADAS DE EMBUTIR 2P+T 10 A, SEM SUPORTE E SEM PLACA - FORNECIMENTO E INSTALAÇÃO. AF_03/2023</v>
          </cell>
          <cell r="D9265" t="str">
            <v>UN</v>
          </cell>
          <cell r="E9265">
            <v>64.17</v>
          </cell>
          <cell r="F9265">
            <v>67.599999999999994</v>
          </cell>
        </row>
        <row r="9266">
          <cell r="B9266">
            <v>91955</v>
          </cell>
          <cell r="C9266" t="str">
            <v>INTERRUPTOR PARALELO (1 MÓDULO), 10A/250V, INCLUINDO SUPORTE E PLACA - FORNECIMENTO E INSTALAÇÃO. AF_03/2023</v>
          </cell>
          <cell r="D9266" t="str">
            <v>UN</v>
          </cell>
          <cell r="E9266">
            <v>34.67</v>
          </cell>
          <cell r="F9266">
            <v>36.53</v>
          </cell>
        </row>
        <row r="9267">
          <cell r="B9267">
            <v>91954</v>
          </cell>
          <cell r="C9267" t="str">
            <v>INTERRUPTOR PARALELO (1 MÓDULO), 10A/250V, SEM SUPORTE E SEM PLACA - FORNECIMENTO E INSTALAÇÃO. AF_03/2023</v>
          </cell>
          <cell r="D9267" t="str">
            <v>UN</v>
          </cell>
          <cell r="E9267">
            <v>24.15</v>
          </cell>
          <cell r="F9267">
            <v>25.47</v>
          </cell>
        </row>
        <row r="9268">
          <cell r="B9268">
            <v>92033</v>
          </cell>
          <cell r="C9268" t="str">
            <v>INTERRUPTOR PARALELO (2 MÓDULOS) COM 1 TOMADA DE EMBUTIR 2P+T 10 A, INCLUINDO SUPORTE E PLACA - FORNECIMENTO E INSTALAÇÃO. AF_03/2023</v>
          </cell>
          <cell r="D9268" t="str">
            <v>UN</v>
          </cell>
          <cell r="E9268">
            <v>75.790000000000006</v>
          </cell>
          <cell r="F9268">
            <v>79.760000000000005</v>
          </cell>
        </row>
        <row r="9269">
          <cell r="B9269">
            <v>92032</v>
          </cell>
          <cell r="C9269" t="str">
            <v>INTERRUPTOR PARALELO (2 MÓDULOS) COM 1 TOMADA DE EMBUTIR 2P+T 10 A, SEM SUPORTE E SEM PLACA - FORNECIMENTO E INSTALAÇÃO. AF_03/2023</v>
          </cell>
          <cell r="D9269" t="str">
            <v>UN</v>
          </cell>
          <cell r="E9269">
            <v>65.27</v>
          </cell>
          <cell r="F9269">
            <v>68.7</v>
          </cell>
        </row>
        <row r="9270">
          <cell r="B9270">
            <v>91961</v>
          </cell>
          <cell r="C9270" t="str">
            <v>INTERRUPTOR PARALELO (2 MÓDULOS), 10A/250V, INCLUINDO SUPORTE E PLACA - FORNECIMENTO E INSTALAÇÃO. AF_03/2023</v>
          </cell>
          <cell r="D9270" t="str">
            <v>UN</v>
          </cell>
          <cell r="E9270">
            <v>55.81</v>
          </cell>
          <cell r="F9270">
            <v>58.73</v>
          </cell>
        </row>
        <row r="9271">
          <cell r="B9271">
            <v>91960</v>
          </cell>
          <cell r="C9271" t="str">
            <v>INTERRUPTOR PARALELO (2 MÓDULOS), 10A/250V, SEM SUPORTE E SEM PLACA - FORNECIMENTO E INSTALAÇÃO. AF_03/2023</v>
          </cell>
          <cell r="D9271" t="str">
            <v>UN</v>
          </cell>
          <cell r="E9271">
            <v>45.29</v>
          </cell>
          <cell r="F9271">
            <v>47.67</v>
          </cell>
        </row>
        <row r="9272">
          <cell r="B9272">
            <v>91969</v>
          </cell>
          <cell r="C9272" t="str">
            <v>INTERRUPTOR PARALELO (3 MÓDULOS), 10A/250V, INCLUINDO SUPORTE E PLACA - FORNECIMENTO E INSTALAÇÃO. AF_03/2023</v>
          </cell>
          <cell r="D9272" t="str">
            <v>UN</v>
          </cell>
          <cell r="E9272">
            <v>76.89</v>
          </cell>
          <cell r="F9272">
            <v>80.86</v>
          </cell>
        </row>
        <row r="9273">
          <cell r="B9273">
            <v>91968</v>
          </cell>
          <cell r="C9273" t="str">
            <v>INTERRUPTOR PARALELO (3 MÓDULOS), 10A/250V, SEM SUPORTE E SEM PLACA - FORNECIMENTO E INSTALAÇÃO. AF_03/2023</v>
          </cell>
          <cell r="D9273" t="str">
            <v>UN</v>
          </cell>
          <cell r="E9273">
            <v>66.37</v>
          </cell>
          <cell r="F9273">
            <v>69.8</v>
          </cell>
        </row>
        <row r="9274">
          <cell r="B9274">
            <v>91985</v>
          </cell>
          <cell r="C9274" t="str">
            <v>INTERRUPTOR PULSADOR CAMPAINHA (1 MÓDULO), 10A/250V, INCLUINDO SUPORTE E PLACA - FORNECIMENTO E INSTALAÇÃO. AF_03/2023</v>
          </cell>
          <cell r="D9274" t="str">
            <v>UN</v>
          </cell>
          <cell r="E9274">
            <v>27.42</v>
          </cell>
          <cell r="F9274">
            <v>28.93</v>
          </cell>
        </row>
        <row r="9275">
          <cell r="B9275">
            <v>91984</v>
          </cell>
          <cell r="C9275" t="str">
            <v>INTERRUPTOR PULSADOR CAMPAINHA (1 MÓDULO), 10A/250V, SEM SUPORTE E SEM PLACA - FORNECIMENTO E INSTALAÇÃO. AF_03/2023</v>
          </cell>
          <cell r="D9275" t="str">
            <v>UN</v>
          </cell>
          <cell r="E9275">
            <v>16.899999999999999</v>
          </cell>
          <cell r="F9275">
            <v>17.87</v>
          </cell>
        </row>
        <row r="9276">
          <cell r="B9276">
            <v>91989</v>
          </cell>
          <cell r="C9276" t="str">
            <v>INTERRUPTOR PULSADOR MINUTERIA (1 MÓDULO), 10A/250V, INCLUINDO SUPORTE E PLACA - FORNECIMENTO E INSTALAÇÃO. AF_03/2023</v>
          </cell>
          <cell r="D9276" t="str">
            <v>UN</v>
          </cell>
          <cell r="E9276">
            <v>31.34</v>
          </cell>
          <cell r="F9276">
            <v>32.85</v>
          </cell>
        </row>
        <row r="9277">
          <cell r="B9277">
            <v>91988</v>
          </cell>
          <cell r="C9277" t="str">
            <v>INTERRUPTOR PULSADOR MINUTERIA (1 MÓDULO), 10A/250V, SEM SUPORTE E SEM PLACA - FORNECIMENTO E INSTALAÇÃO. AF_03/2023</v>
          </cell>
          <cell r="D9277" t="str">
            <v>UN</v>
          </cell>
          <cell r="E9277">
            <v>20.82</v>
          </cell>
          <cell r="F9277">
            <v>21.79</v>
          </cell>
        </row>
        <row r="9278">
          <cell r="B9278">
            <v>92023</v>
          </cell>
          <cell r="C9278" t="str">
            <v>INTERRUPTOR SIMPLES (1 MÓDULO) COM 1 TOMADA DE EMBUTIR 2P+T 10 A, INCLUINDO SUPORTE E PLACA - FORNECIMENTO E INSTALAÇÃO. AF_03/2023</v>
          </cell>
          <cell r="D9278" t="str">
            <v>UN</v>
          </cell>
          <cell r="E9278">
            <v>48.49</v>
          </cell>
          <cell r="F9278">
            <v>51.04</v>
          </cell>
        </row>
        <row r="9279">
          <cell r="B9279">
            <v>92022</v>
          </cell>
          <cell r="C9279" t="str">
            <v>INTERRUPTOR SIMPLES (1 MÓDULO) COM 1 TOMADA DE EMBUTIR 2P+T 10 A, SEM SUPORTE E SEM PLACA - FORNECIMENTO E INSTALAÇÃO. AF_03/2023</v>
          </cell>
          <cell r="D9279" t="str">
            <v>UN</v>
          </cell>
          <cell r="E9279">
            <v>37.97</v>
          </cell>
          <cell r="F9279">
            <v>39.979999999999997</v>
          </cell>
        </row>
        <row r="9280">
          <cell r="B9280">
            <v>92025</v>
          </cell>
          <cell r="C9280" t="str">
            <v>INTERRUPTOR SIMPLES (1 MÓDULO) COM 2 TOMADAS DE EMBUTIR 2P+T 10 A, INCLUINDO SUPORTE E PLACA - FORNECIMENTO E INSTALAÇÃO. AF_03/2023</v>
          </cell>
          <cell r="D9280" t="str">
            <v>UN</v>
          </cell>
          <cell r="E9280">
            <v>68.52</v>
          </cell>
          <cell r="F9280">
            <v>72.14</v>
          </cell>
        </row>
        <row r="9281">
          <cell r="B9281">
            <v>92024</v>
          </cell>
          <cell r="C9281" t="str">
            <v>INTERRUPTOR SIMPLES (1 MÓDULO) COM 2 TOMADAS DE EMBUTIR 2P+T 10 A, SEM SUPORTE E SEM PLACA - FORNECIMENTO E INSTALAÇÃO. AF_03/2023</v>
          </cell>
          <cell r="D9281" t="str">
            <v>UN</v>
          </cell>
          <cell r="E9281">
            <v>58</v>
          </cell>
          <cell r="F9281">
            <v>61.08</v>
          </cell>
        </row>
        <row r="9282">
          <cell r="B9282">
            <v>91957</v>
          </cell>
          <cell r="C9282" t="str">
            <v>INTERRUPTOR SIMPLES (1 MÓDULO) COM INTERRUPTOR PARALELO (1 MÓDULO), 10A/250V, INCLUINDO SUPORTE E PLACA - FORNECIMENTO E INSTALAÇÃO. AF_03/2023</v>
          </cell>
          <cell r="D9282" t="str">
            <v>UN</v>
          </cell>
          <cell r="E9282">
            <v>49.59</v>
          </cell>
          <cell r="F9282">
            <v>52.14</v>
          </cell>
        </row>
        <row r="9283">
          <cell r="B9283">
            <v>91956</v>
          </cell>
          <cell r="C9283" t="str">
            <v>INTERRUPTOR SIMPLES (1 MÓDULO) COM INTERRUPTOR PARALELO (1 MÓDULO), 10A/250V, SEM SUPORTE E SEM PLACA - FORNECIMENTO E INSTALAÇÃO. AF_03/2023</v>
          </cell>
          <cell r="D9283" t="str">
            <v>UN</v>
          </cell>
          <cell r="E9283">
            <v>39.07</v>
          </cell>
          <cell r="F9283">
            <v>41.08</v>
          </cell>
        </row>
        <row r="9284">
          <cell r="B9284">
            <v>91963</v>
          </cell>
          <cell r="C9284" t="str">
            <v>INTERRUPTOR SIMPLES (1 MÓDULO) COM INTERRUPTOR PARALELO (2 MÓDULOS), 10A/250V, INCLUINDO SUPORTE E PLACA - FORNECIMENTO E INSTALAÇÃO. AF_03/2023</v>
          </cell>
          <cell r="D9284" t="str">
            <v>UN</v>
          </cell>
          <cell r="E9284">
            <v>70.72</v>
          </cell>
          <cell r="F9284">
            <v>74.34</v>
          </cell>
        </row>
        <row r="9285">
          <cell r="B9285">
            <v>91962</v>
          </cell>
          <cell r="C9285" t="str">
            <v>INTERRUPTOR SIMPLES (1 MÓDULO) COM INTERRUPTOR PARALELO (2 MÓDULOS), 10A/250V, SEM SUPORTE E SEM PLACA - FORNECIMENTO E INSTALAÇÃO. AF_03/2023</v>
          </cell>
          <cell r="D9285" t="str">
            <v>UN</v>
          </cell>
          <cell r="E9285">
            <v>60.2</v>
          </cell>
          <cell r="F9285">
            <v>63.28</v>
          </cell>
        </row>
        <row r="9286">
          <cell r="B9286">
            <v>91953</v>
          </cell>
          <cell r="C9286" t="str">
            <v>INTERRUPTOR SIMPLES (1 MÓDULO), 10A/250V, INCLUINDO SUPORTE E PLACA - FORNECIMENTO E INSTALAÇÃO. AF_03/2023</v>
          </cell>
          <cell r="D9286" t="str">
            <v>UN</v>
          </cell>
          <cell r="E9286">
            <v>28.5</v>
          </cell>
          <cell r="F9286">
            <v>30.01</v>
          </cell>
        </row>
        <row r="9287">
          <cell r="B9287">
            <v>91952</v>
          </cell>
          <cell r="C9287" t="str">
            <v>INTERRUPTOR SIMPLES (1 MÓDULO), 10A/250V, SEM SUPORTE E SEM PLACA - FORNECIMENTO E INSTALAÇÃO. AF_03/2023</v>
          </cell>
          <cell r="D9287" t="str">
            <v>UN</v>
          </cell>
          <cell r="E9287">
            <v>17.98</v>
          </cell>
          <cell r="F9287">
            <v>18.95</v>
          </cell>
        </row>
        <row r="9288">
          <cell r="B9288">
            <v>92035</v>
          </cell>
          <cell r="C9288" t="str">
            <v>INTERRUPTOR SIMPLES (1 MÓDULO), INTERRUPTOR PARALELO (1 MÓDULO) E 1 TOMADA DE EMBUTIR 2P+T 10 A, INCLUINDO SUPORTE E PLACA - FORNECIMENTO E INSTALAÇÃO. AF_03/2023</v>
          </cell>
          <cell r="D9288" t="str">
            <v>UN</v>
          </cell>
          <cell r="E9288">
            <v>69.62</v>
          </cell>
          <cell r="F9288">
            <v>73.239999999999995</v>
          </cell>
        </row>
        <row r="9289">
          <cell r="B9289">
            <v>92034</v>
          </cell>
          <cell r="C9289" t="str">
            <v>INTERRUPTOR SIMPLES (1 MÓDULO), INTERRUPTOR PARALELO (1 MÓDULO) E 1 TOMADA DE EMBUTIR 2P+T 10 A, SEM SUPORTE E SEM PLACA - FORNECIMENTO E INSTALAÇÃO. AF_03/2023</v>
          </cell>
          <cell r="D9289" t="str">
            <v>UN</v>
          </cell>
          <cell r="E9289">
            <v>59.1</v>
          </cell>
          <cell r="F9289">
            <v>62.18</v>
          </cell>
        </row>
        <row r="9290">
          <cell r="B9290">
            <v>92027</v>
          </cell>
          <cell r="C9290" t="str">
            <v>INTERRUPTOR SIMPLES (2 MÓDULOS) COM 1 TOMADA DE EMBUTIR 2P+T 10 A, INCLUINDO SUPORTE E PLACA - FORNECIMENTO E INSTALAÇÃO. AF_03/2023</v>
          </cell>
          <cell r="D9290" t="str">
            <v>UN</v>
          </cell>
          <cell r="E9290">
            <v>63.44</v>
          </cell>
          <cell r="F9290">
            <v>66.709999999999994</v>
          </cell>
        </row>
        <row r="9291">
          <cell r="B9291">
            <v>92026</v>
          </cell>
          <cell r="C9291" t="str">
            <v>INTERRUPTOR SIMPLES (2 MÓDULOS) COM 1 TOMADA DE EMBUTIR 2P+T 10 A, SEM SUPORTE E SEM PLACA - FORNECIMENTO E INSTALAÇÃO. AF_03/2023</v>
          </cell>
          <cell r="D9291" t="str">
            <v>UN</v>
          </cell>
          <cell r="E9291">
            <v>52.92</v>
          </cell>
          <cell r="F9291">
            <v>55.65</v>
          </cell>
        </row>
        <row r="9292">
          <cell r="B9292">
            <v>91965</v>
          </cell>
          <cell r="C9292" t="str">
            <v>INTERRUPTOR SIMPLES (2 MÓDULOS) COM INTERRUPTOR PARALELO (1 MÓDULO), 10A/250V, INCLUINDO SUPORTE E PLACA - FORNECIMENTO E INSTALAÇÃO. AF_03/2023</v>
          </cell>
          <cell r="D9292" t="str">
            <v>UN</v>
          </cell>
          <cell r="E9292">
            <v>64.540000000000006</v>
          </cell>
          <cell r="F9292">
            <v>67.81</v>
          </cell>
        </row>
        <row r="9293">
          <cell r="B9293">
            <v>91964</v>
          </cell>
          <cell r="C9293" t="str">
            <v>INTERRUPTOR SIMPLES (2 MÓDULOS) COM INTERRUPTOR PARALELO (1 MÓDULO), 10A/250V, SEM SUPORTE E SEM PLACA - FORNECIMENTO E INSTALAÇÃO. AF_03/2023</v>
          </cell>
          <cell r="D9293" t="str">
            <v>UN</v>
          </cell>
          <cell r="E9293">
            <v>54.02</v>
          </cell>
          <cell r="F9293">
            <v>56.75</v>
          </cell>
        </row>
        <row r="9294">
          <cell r="B9294">
            <v>91973</v>
          </cell>
          <cell r="C9294" t="str">
            <v>INTERRUPTOR SIMPLES (2 MÓDULOS) COM INTERRUPTOR PARALELO (2 MÓDULOS), 10A/250V, INCLUINDO SUPORTE E PLACA - FORNECIMENTO E INSTALAÇÃO. AF_03/2023</v>
          </cell>
          <cell r="D9294" t="str">
            <v>UN</v>
          </cell>
          <cell r="E9294">
            <v>91</v>
          </cell>
          <cell r="F9294">
            <v>95.43</v>
          </cell>
        </row>
        <row r="9295">
          <cell r="B9295">
            <v>91972</v>
          </cell>
          <cell r="C9295" t="str">
            <v>INTERRUPTOR SIMPLES (2 MÓDULOS) COM INTERRUPTOR PARALELO (2 MÓDULOS), 10A/250V, SEM SUPORTE E SEM PLACA - FORNECIMENTO E INSTALAÇÃO. AF_03/2023</v>
          </cell>
          <cell r="D9295" t="str">
            <v>UN</v>
          </cell>
          <cell r="E9295">
            <v>75.55</v>
          </cell>
          <cell r="F9295">
            <v>79.37</v>
          </cell>
        </row>
        <row r="9296">
          <cell r="B9296">
            <v>91959</v>
          </cell>
          <cell r="C9296" t="str">
            <v>INTERRUPTOR SIMPLES (2 MÓDULOS), 10A/250V, INCLUINDO SUPORTE E PLACA - FORNECIMENTO E INSTALAÇÃO. AF_03/2023</v>
          </cell>
          <cell r="D9296" t="str">
            <v>UN</v>
          </cell>
          <cell r="E9296">
            <v>43.46</v>
          </cell>
          <cell r="F9296">
            <v>45.67</v>
          </cell>
        </row>
        <row r="9297">
          <cell r="B9297">
            <v>91958</v>
          </cell>
          <cell r="C9297" t="str">
            <v>INTERRUPTOR SIMPLES (2 MÓDULOS), 10A/250V, SEM SUPORTE E SEM PLACA - FORNECIMENTO E INSTALAÇÃO. AF_03/2023</v>
          </cell>
          <cell r="D9297" t="str">
            <v>UN</v>
          </cell>
          <cell r="E9297">
            <v>32.94</v>
          </cell>
          <cell r="F9297">
            <v>34.61</v>
          </cell>
        </row>
        <row r="9298">
          <cell r="B9298">
            <v>91971</v>
          </cell>
          <cell r="C9298" t="str">
            <v>INTERRUPTOR SIMPLES (3 MÓDULOS) COM INTERRUPTOR PARALELO (1 MÓDULO), 10A/250V, INCLUINDO SUPORTE E PLACA - FORNECIMENTO E INSTALAÇÃO. AF_03/2023</v>
          </cell>
          <cell r="D9298" t="str">
            <v>UN</v>
          </cell>
          <cell r="E9298">
            <v>84.78</v>
          </cell>
          <cell r="F9298">
            <v>88.84</v>
          </cell>
        </row>
        <row r="9299">
          <cell r="B9299">
            <v>91970</v>
          </cell>
          <cell r="C9299" t="str">
            <v>INTERRUPTOR SIMPLES (3 MÓDULOS) COM INTERRUPTOR PARALELO (1 MÓDULO), 10A/250V, SEM SUPORTE E SEM PLACA - FORNECIMENTO E INSTALAÇÃO. AF_03/2023</v>
          </cell>
          <cell r="D9299" t="str">
            <v>UN</v>
          </cell>
          <cell r="E9299">
            <v>69.33</v>
          </cell>
          <cell r="F9299">
            <v>72.78</v>
          </cell>
        </row>
        <row r="9300">
          <cell r="B9300">
            <v>91967</v>
          </cell>
          <cell r="C9300" t="str">
            <v>INTERRUPTOR SIMPLES (3 MÓDULOS), 10A/250V, INCLUINDO SUPORTE E PLACA - FORNECIMENTO E INSTALAÇÃO. AF_03/2023</v>
          </cell>
          <cell r="D9300" t="str">
            <v>UN</v>
          </cell>
          <cell r="E9300">
            <v>58.42</v>
          </cell>
          <cell r="F9300">
            <v>61.34</v>
          </cell>
        </row>
        <row r="9301">
          <cell r="B9301">
            <v>91966</v>
          </cell>
          <cell r="C9301" t="str">
            <v>INTERRUPTOR SIMPLES (3 MÓDULOS), 10A/250V, SEM SUPORTE E SEM PLACA - FORNECIMENTO E INSTALAÇÃO. AF_03/2023</v>
          </cell>
          <cell r="D9301" t="str">
            <v>UN</v>
          </cell>
          <cell r="E9301">
            <v>47.9</v>
          </cell>
          <cell r="F9301">
            <v>50.28</v>
          </cell>
        </row>
        <row r="9302">
          <cell r="B9302">
            <v>91975</v>
          </cell>
          <cell r="C9302" t="str">
            <v>INTERRUPTOR SIMPLES (4 MÓDULOS), 10A/250V, INCLUINDO SUPORTE E PLACA - FORNECIMENTO E INSTALAÇÃO. AF_03/2023</v>
          </cell>
          <cell r="D9302" t="str">
            <v>UN</v>
          </cell>
          <cell r="E9302">
            <v>78.599999999999994</v>
          </cell>
          <cell r="F9302">
            <v>82.32</v>
          </cell>
        </row>
        <row r="9303">
          <cell r="B9303">
            <v>91974</v>
          </cell>
          <cell r="C9303" t="str">
            <v>INTERRUPTOR SIMPLES (4 MÓDULOS), 10A/250V, SEM SUPORTE E SEM PLACA - FORNECIMENTO E INSTALAÇÃO. AF_03/2023</v>
          </cell>
          <cell r="D9303" t="str">
            <v>UN</v>
          </cell>
          <cell r="E9303">
            <v>63.15</v>
          </cell>
          <cell r="F9303">
            <v>66.260000000000005</v>
          </cell>
        </row>
        <row r="9304">
          <cell r="B9304">
            <v>91977</v>
          </cell>
          <cell r="C9304" t="str">
            <v>INTERRUPTOR SIMPLES (6 MÓDULOS), 10A/250V, INCLUINDO SUPORTE E PLACA - FORNECIMENTO E INSTALAÇÃO. AF_03/2023</v>
          </cell>
          <cell r="D9304" t="str">
            <v>UN</v>
          </cell>
          <cell r="E9304">
            <v>108.57</v>
          </cell>
          <cell r="F9304">
            <v>113.7</v>
          </cell>
        </row>
        <row r="9305">
          <cell r="B9305">
            <v>91976</v>
          </cell>
          <cell r="C9305" t="str">
            <v>INTERRUPTOR SIMPLES (6 MÓDULOS), 10A/250V, SEM SUPORTE E SEM PLACA - FORNECIMENTO E INSTALAÇÃO. AF_03/2023</v>
          </cell>
          <cell r="D9305" t="str">
            <v>UN</v>
          </cell>
          <cell r="E9305">
            <v>93.12</v>
          </cell>
          <cell r="F9305">
            <v>97.64</v>
          </cell>
        </row>
        <row r="9306">
          <cell r="B9306">
            <v>91874</v>
          </cell>
          <cell r="C9306" t="str">
            <v>LUVA PARA ELETRODUTO, PVC, ROSCÁVEL, DN 20 MM (1/2"), PARA CIRCUITOS TERMINAIS, INSTALADA EM FORRO - FORNECIMENTO E INSTALAÇÃO. AF_03/2023</v>
          </cell>
          <cell r="D9306" t="str">
            <v>UN</v>
          </cell>
          <cell r="E9306">
            <v>7.1</v>
          </cell>
          <cell r="F9306">
            <v>7.6</v>
          </cell>
        </row>
        <row r="9307">
          <cell r="B9307">
            <v>91878</v>
          </cell>
          <cell r="C9307" t="str">
            <v>LUVA PARA ELETRODUTO, PVC, ROSCÁVEL, DN 20 MM (1/2"), PARA CIRCUITOS TERMINAIS, INSTALADA EM LAJE - FORNECIMENTO E INSTALAÇÃO. AF_03/2023</v>
          </cell>
          <cell r="D9307" t="str">
            <v>UN</v>
          </cell>
          <cell r="E9307">
            <v>5.67</v>
          </cell>
          <cell r="F9307">
            <v>6.06</v>
          </cell>
        </row>
        <row r="9308">
          <cell r="B9308">
            <v>91882</v>
          </cell>
          <cell r="C9308" t="str">
            <v>LUVA PARA ELETRODUTO, PVC, ROSCÁVEL, DN 20 MM (1/2"), PARA CIRCUITOS TERMINAIS, INSTALADA EM PAREDE - FORNECIMENTO E INSTALAÇÃO. AF_03/2023</v>
          </cell>
          <cell r="D9308" t="str">
            <v>UN</v>
          </cell>
          <cell r="E9308">
            <v>10.02</v>
          </cell>
          <cell r="F9308">
            <v>10.78</v>
          </cell>
        </row>
        <row r="9309">
          <cell r="B9309">
            <v>91875</v>
          </cell>
          <cell r="C9309" t="str">
            <v>LUVA PARA ELETRODUTO, PVC, ROSCÁVEL, DN 25 MM (3/4"), PARA CIRCUITOS TERMINAIS, INSTALADA EM FORRO - FORNECIMENTO E INSTALAÇÃO. AF_03/2023</v>
          </cell>
          <cell r="D9309" t="str">
            <v>UN</v>
          </cell>
          <cell r="E9309">
            <v>8.44</v>
          </cell>
          <cell r="F9309">
            <v>9.02</v>
          </cell>
        </row>
        <row r="9310">
          <cell r="B9310">
            <v>91879</v>
          </cell>
          <cell r="C9310" t="str">
            <v>LUVA PARA ELETRODUTO, PVC, ROSCÁVEL, DN 25 MM (3/4"), PARA CIRCUITOS TERMINAIS, INSTALADA EM LAJE - FORNECIMENTO E INSTALAÇÃO. AF_03/2023</v>
          </cell>
          <cell r="D9310" t="str">
            <v>UN</v>
          </cell>
          <cell r="E9310">
            <v>7.03</v>
          </cell>
          <cell r="F9310">
            <v>7.48</v>
          </cell>
        </row>
        <row r="9311">
          <cell r="B9311">
            <v>91884</v>
          </cell>
          <cell r="C9311" t="str">
            <v>LUVA PARA ELETRODUTO, PVC, ROSCÁVEL, DN 25 MM (3/4"), PARA CIRCUITOS TERMINAIS, INSTALADA EM PAREDE - FORNECIMENTO E INSTALAÇÃO. AF_03/2023</v>
          </cell>
          <cell r="D9311" t="str">
            <v>UN</v>
          </cell>
          <cell r="E9311">
            <v>11.38</v>
          </cell>
          <cell r="F9311">
            <v>12.2</v>
          </cell>
        </row>
        <row r="9312">
          <cell r="B9312">
            <v>91876</v>
          </cell>
          <cell r="C9312" t="str">
            <v>LUVA PARA ELETRODUTO, PVC, ROSCÁVEL, DN 32 MM (1"), PARA CIRCUITOS TERMINAIS, INSTALADA EM FORRO - FORNECIMENTO E INSTALAÇÃO. AF_03/2023</v>
          </cell>
          <cell r="D9312" t="str">
            <v>UN</v>
          </cell>
          <cell r="E9312">
            <v>10.26</v>
          </cell>
          <cell r="F9312">
            <v>10.93</v>
          </cell>
        </row>
        <row r="9313">
          <cell r="B9313">
            <v>91880</v>
          </cell>
          <cell r="C9313" t="str">
            <v>LUVA PARA ELETRODUTO, PVC, ROSCÁVEL, DN 32 MM (1"), PARA CIRCUITOS TERMINAIS, INSTALADA EM LAJE - FORNECIMENTO E INSTALAÇÃO. AF_03/2023</v>
          </cell>
          <cell r="D9313" t="str">
            <v>UN</v>
          </cell>
          <cell r="E9313">
            <v>8.84</v>
          </cell>
          <cell r="F9313">
            <v>9.39</v>
          </cell>
        </row>
        <row r="9314">
          <cell r="B9314">
            <v>91885</v>
          </cell>
          <cell r="C9314" t="str">
            <v>LUVA PARA ELETRODUTO, PVC, ROSCÁVEL, DN 32 MM (1"), PARA CIRCUITOS TERMINAIS, INSTALADA EM PAREDE - FORNECIMENTO E INSTALAÇÃO. AF_03/2023</v>
          </cell>
          <cell r="D9314" t="str">
            <v>UN</v>
          </cell>
          <cell r="E9314">
            <v>13.15</v>
          </cell>
          <cell r="F9314">
            <v>14.05</v>
          </cell>
        </row>
        <row r="9315">
          <cell r="B9315">
            <v>91877</v>
          </cell>
          <cell r="C9315" t="str">
            <v>LUVA PARA ELETRODUTO, PVC, ROSCÁVEL, DN 40 MM (1 1/4"), PARA CIRCUITOS TERMINAIS, INSTALADA EM FORRO - FORNECIMENTO E INSTALAÇÃO. AF_03/2023</v>
          </cell>
          <cell r="D9315" t="str">
            <v>UN</v>
          </cell>
          <cell r="E9315">
            <v>12.9</v>
          </cell>
          <cell r="F9315">
            <v>13.67</v>
          </cell>
        </row>
        <row r="9316">
          <cell r="B9316">
            <v>91881</v>
          </cell>
          <cell r="C9316" t="str">
            <v>LUVA PARA ELETRODUTO, PVC, ROSCÁVEL, DN 40 MM (1 1/4"), PARA CIRCUITOS TERMINAIS, INSTALADA EM LAJE - FORNECIMENTO E INSTALAÇÃO. AF_03/2023</v>
          </cell>
          <cell r="D9316" t="str">
            <v>UN</v>
          </cell>
          <cell r="E9316">
            <v>11.47</v>
          </cell>
          <cell r="F9316">
            <v>12.12</v>
          </cell>
        </row>
        <row r="9317">
          <cell r="B9317">
            <v>91886</v>
          </cell>
          <cell r="C9317" t="str">
            <v>LUVA PARA ELETRODUTO, PVC, ROSCÁVEL, DN 40 MM (1 1/4"), PARA CIRCUITOS TERMINAIS, INSTALADA EM PAREDE - FORNECIMENTO E INSTALAÇÃO. AF_03/2023</v>
          </cell>
          <cell r="D9317" t="str">
            <v>UN</v>
          </cell>
          <cell r="E9317">
            <v>15.73</v>
          </cell>
          <cell r="F9317">
            <v>16.739999999999998</v>
          </cell>
        </row>
        <row r="9318">
          <cell r="B9318">
            <v>91945</v>
          </cell>
          <cell r="C9318" t="str">
            <v>SUPORTE PARAFUSADO COM PLACA DE ENCAIXE 4" X 2" ALTO (2,00 M DO PISO) PARA PONTO ELÉTRICO - FORNECIMENTO E INSTALAÇÃO. AF_03/2023</v>
          </cell>
          <cell r="D9318" t="str">
            <v>UN</v>
          </cell>
          <cell r="E9318">
            <v>13.41</v>
          </cell>
          <cell r="F9318">
            <v>14.18</v>
          </cell>
        </row>
        <row r="9319">
          <cell r="B9319">
            <v>91947</v>
          </cell>
          <cell r="C9319" t="str">
            <v>SUPORTE PARAFUSADO COM PLACA DE ENCAIXE 4" X 2" BAIXO (0,30 M DO PISO) PARA PONTO ELÉTRICO - FORNECIMENTO E INSTALAÇÃO. AF_03/2023</v>
          </cell>
          <cell r="D9319" t="str">
            <v>UN</v>
          </cell>
          <cell r="E9319">
            <v>8.7200000000000006</v>
          </cell>
          <cell r="F9319">
            <v>9.1</v>
          </cell>
        </row>
        <row r="9320">
          <cell r="B9320">
            <v>91946</v>
          </cell>
          <cell r="C9320" t="str">
            <v>SUPORTE PARAFUSADO COM PLACA DE ENCAIXE 4" X 2" MÉDIO (1,30 M DO PISO) PARA PONTO ELÉTRICO - FORNECIMENTO E INSTALAÇÃO. AF_03/2023</v>
          </cell>
          <cell r="D9320" t="str">
            <v>UN</v>
          </cell>
          <cell r="E9320">
            <v>10.52</v>
          </cell>
          <cell r="F9320">
            <v>11.06</v>
          </cell>
        </row>
        <row r="9321">
          <cell r="B9321">
            <v>91949</v>
          </cell>
          <cell r="C9321" t="str">
            <v>SUPORTE PARAFUSADO COM PLACA DE ENCAIXE 4" X 4" ALTO (2,00 M DO PISO) PARA PONTO ELÉTRICO - FORNECIMENTO E INSTALAÇÃO. AF_03/2023</v>
          </cell>
          <cell r="D9321" t="str">
            <v>UN</v>
          </cell>
          <cell r="E9321">
            <v>18.97</v>
          </cell>
          <cell r="F9321">
            <v>19.88</v>
          </cell>
        </row>
        <row r="9322">
          <cell r="B9322">
            <v>91951</v>
          </cell>
          <cell r="C9322" t="str">
            <v>SUPORTE PARAFUSADO COM PLACA DE ENCAIXE 4" X 4" BAIXO (0,30 M DO PISO) PARA PONTO ELÉTRICO - FORNECIMENTO E INSTALAÇÃO. AF_03/2023</v>
          </cell>
          <cell r="D9322" t="str">
            <v>UN</v>
          </cell>
          <cell r="E9322">
            <v>13.34</v>
          </cell>
          <cell r="F9322">
            <v>13.79</v>
          </cell>
        </row>
        <row r="9323">
          <cell r="B9323">
            <v>91950</v>
          </cell>
          <cell r="C9323" t="str">
            <v>SUPORTE PARAFUSADO COM PLACA DE ENCAIXE 4" X 4" MÉDIO (1,30 M DO PISO) PARA PONTO ELÉTRICO - FORNECIMENTO E INSTALAÇÃO. AF_03/2023</v>
          </cell>
          <cell r="D9323" t="str">
            <v>UN</v>
          </cell>
          <cell r="E9323">
            <v>15.45</v>
          </cell>
          <cell r="F9323">
            <v>16.059999999999999</v>
          </cell>
        </row>
        <row r="9324">
          <cell r="B9324">
            <v>91992</v>
          </cell>
          <cell r="C9324" t="str">
            <v>TOMADA ALTA DE EMBUTIR (1 MÓDULO), 2P+T 10 A, INCLUINDO SUPORTE E PLACA - FORNECIMENTO E INSTALAÇÃO. AF_03/2023</v>
          </cell>
          <cell r="D9324" t="str">
            <v>UN</v>
          </cell>
          <cell r="E9324">
            <v>43.06</v>
          </cell>
          <cell r="F9324">
            <v>45.72</v>
          </cell>
        </row>
        <row r="9325">
          <cell r="B9325">
            <v>91990</v>
          </cell>
          <cell r="C9325" t="str">
            <v>TOMADA ALTA DE EMBUTIR (1 MÓDULO), 2P+T 10 A, SEM SUPORTE E SEM PLACA - FORNECIMENTO E INSTALAÇÃO. AF_03/2023</v>
          </cell>
          <cell r="D9325" t="str">
            <v>UN</v>
          </cell>
          <cell r="E9325">
            <v>32.54</v>
          </cell>
          <cell r="F9325">
            <v>34.659999999999997</v>
          </cell>
        </row>
        <row r="9326">
          <cell r="B9326">
            <v>91993</v>
          </cell>
          <cell r="C9326" t="str">
            <v>TOMADA ALTA DE EMBUTIR (1 MÓDULO), 2P+T 20 A, INCLUINDO SUPORTE E PLACA - FORNECIMENTO E INSTALAÇÃO. AF_03/2023</v>
          </cell>
          <cell r="D9326" t="str">
            <v>UN</v>
          </cell>
          <cell r="E9326">
            <v>45.18</v>
          </cell>
          <cell r="F9326">
            <v>47.84</v>
          </cell>
        </row>
        <row r="9327">
          <cell r="B9327">
            <v>91991</v>
          </cell>
          <cell r="C9327" t="str">
            <v>TOMADA ALTA DE EMBUTIR (1 MÓDULO), 2P+T 20 A, SEM SUPORTE E SEM PLACA - FORNECIMENTO E INSTALAÇÃO. AF_03/2023</v>
          </cell>
          <cell r="D9327" t="str">
            <v>UN</v>
          </cell>
          <cell r="E9327">
            <v>34.659999999999997</v>
          </cell>
          <cell r="F9327">
            <v>36.78</v>
          </cell>
        </row>
        <row r="9328">
          <cell r="B9328">
            <v>92000</v>
          </cell>
          <cell r="C9328" t="str">
            <v>TOMADA BAIXA DE EMBUTIR (1 MÓDULO), 2P+T 10 A, INCLUINDO SUPORTE E PLACA - FORNECIMENTO E INSTALAÇÃO. AF_03/2023</v>
          </cell>
          <cell r="D9328" t="str">
            <v>UN</v>
          </cell>
          <cell r="E9328">
            <v>29.91</v>
          </cell>
          <cell r="F9328">
            <v>31.45</v>
          </cell>
        </row>
        <row r="9329">
          <cell r="B9329">
            <v>91998</v>
          </cell>
          <cell r="C9329" t="str">
            <v>TOMADA BAIXA DE EMBUTIR (1 MÓDULO), 2P+T 10 A, SEM SUPORTE E SEM PLACA - FORNECIMENTO E INSTALAÇÃO. AF_03/2023</v>
          </cell>
          <cell r="D9329" t="str">
            <v>UN</v>
          </cell>
          <cell r="E9329">
            <v>19.39</v>
          </cell>
          <cell r="F9329">
            <v>20.39</v>
          </cell>
        </row>
        <row r="9330">
          <cell r="B9330">
            <v>92001</v>
          </cell>
          <cell r="C9330" t="str">
            <v>TOMADA BAIXA DE EMBUTIR (1 MÓDULO), 2P+T 20 A, INCLUINDO SUPORTE E PLACA - FORNECIMENTO E INSTALAÇÃO. AF_03/2023</v>
          </cell>
          <cell r="D9330" t="str">
            <v>UN</v>
          </cell>
          <cell r="E9330">
            <v>32.03</v>
          </cell>
          <cell r="F9330">
            <v>33.57</v>
          </cell>
        </row>
        <row r="9331">
          <cell r="B9331">
            <v>91999</v>
          </cell>
          <cell r="C9331" t="str">
            <v>TOMADA BAIXA DE EMBUTIR (1 MÓDULO), 2P+T 20 A, SEM SUPORTE E SEM PLACA - FORNECIMENTO E INSTALAÇÃO. AF_03/2023</v>
          </cell>
          <cell r="D9331" t="str">
            <v>UN</v>
          </cell>
          <cell r="E9331">
            <v>21.51</v>
          </cell>
          <cell r="F9331">
            <v>22.51</v>
          </cell>
        </row>
        <row r="9332">
          <cell r="B9332">
            <v>92008</v>
          </cell>
          <cell r="C9332" t="str">
            <v>TOMADA BAIXA DE EMBUTIR (2 MÓDULOS), 2P+T 10 A, INCLUINDO SUPORTE E PLACA - FORNECIMENTO E INSTALAÇÃO. AF_03/2023</v>
          </cell>
          <cell r="D9332" t="str">
            <v>UN</v>
          </cell>
          <cell r="E9332">
            <v>46.23</v>
          </cell>
          <cell r="F9332">
            <v>48.51</v>
          </cell>
        </row>
        <row r="9333">
          <cell r="B9333">
            <v>92006</v>
          </cell>
          <cell r="C9333" t="str">
            <v>TOMADA BAIXA DE EMBUTIR (2 MÓDULOS), 2P+T 10 A, SEM SUPORTE E SEM PLACA - FORNECIMENTO E INSTALAÇÃO. AF_03/2023</v>
          </cell>
          <cell r="D9333" t="str">
            <v>UN</v>
          </cell>
          <cell r="E9333">
            <v>35.71</v>
          </cell>
          <cell r="F9333">
            <v>37.450000000000003</v>
          </cell>
        </row>
        <row r="9334">
          <cell r="B9334">
            <v>92009</v>
          </cell>
          <cell r="C9334" t="str">
            <v>TOMADA BAIXA DE EMBUTIR (2 MÓDULOS), 2P+T 20 A, INCLUINDO SUPORTE E PLACA - FORNECIMENTO E INSTALAÇÃO. AF_03/2023</v>
          </cell>
          <cell r="D9334" t="str">
            <v>UN</v>
          </cell>
          <cell r="E9334">
            <v>50.47</v>
          </cell>
          <cell r="F9334">
            <v>52.75</v>
          </cell>
        </row>
        <row r="9335">
          <cell r="B9335">
            <v>92007</v>
          </cell>
          <cell r="C9335" t="str">
            <v>TOMADA BAIXA DE EMBUTIR (2 MÓDULOS), 2P+T 20 A, SEM SUPORTE E SEM PLACA - FORNECIMENTO E INSTALAÇÃO. AF_03/2023</v>
          </cell>
          <cell r="D9335" t="str">
            <v>UN</v>
          </cell>
          <cell r="E9335">
            <v>39.950000000000003</v>
          </cell>
          <cell r="F9335">
            <v>41.69</v>
          </cell>
        </row>
        <row r="9336">
          <cell r="B9336">
            <v>92016</v>
          </cell>
          <cell r="C9336" t="str">
            <v>TOMADA BAIXA DE EMBUTIR (3 MÓDULOS), 2P+T 10 A, INCLUINDO SUPORTE E PLACA - FORNECIMENTO E INSTALAÇÃO. AF_03/2023</v>
          </cell>
          <cell r="D9336" t="str">
            <v>UN</v>
          </cell>
          <cell r="E9336">
            <v>62.55</v>
          </cell>
          <cell r="F9336">
            <v>65.58</v>
          </cell>
        </row>
        <row r="9337">
          <cell r="B9337">
            <v>92014</v>
          </cell>
          <cell r="C9337" t="str">
            <v>TOMADA BAIXA DE EMBUTIR (3 MÓDULOS), 2P+T 10 A, SEM SUPORTE E SEM PLACA - FORNECIMENTO E INSTALAÇÃO. AF_03/2023</v>
          </cell>
          <cell r="D9337" t="str">
            <v>UN</v>
          </cell>
          <cell r="E9337">
            <v>52.03</v>
          </cell>
          <cell r="F9337">
            <v>54.52</v>
          </cell>
        </row>
        <row r="9338">
          <cell r="B9338">
            <v>92017</v>
          </cell>
          <cell r="C9338" t="str">
            <v>TOMADA BAIXA DE EMBUTIR (3 MÓDULOS), 2P+T 20 A, INCLUINDO SUPORTE E PLACA - FORNECIMENTO E INSTALAÇÃO. AF_03/2023</v>
          </cell>
          <cell r="D9338" t="str">
            <v>UN</v>
          </cell>
          <cell r="E9338">
            <v>68.91</v>
          </cell>
          <cell r="F9338">
            <v>71.94</v>
          </cell>
        </row>
        <row r="9339">
          <cell r="B9339">
            <v>92015</v>
          </cell>
          <cell r="C9339" t="str">
            <v>TOMADA BAIXA DE EMBUTIR (3 MÓDULOS), 2P+T 20 A, SEM SUPORTE E SEM PLACA - FORNECIMENTO E INSTALAÇÃO. AF_03/2023</v>
          </cell>
          <cell r="D9339" t="str">
            <v>UN</v>
          </cell>
          <cell r="E9339">
            <v>58.39</v>
          </cell>
          <cell r="F9339">
            <v>60.88</v>
          </cell>
        </row>
        <row r="9340">
          <cell r="B9340">
            <v>92019</v>
          </cell>
          <cell r="C9340" t="str">
            <v>TOMADA BAIXA DE EMBUTIR (4 MÓDULOS), 2P+T 10 A, INCLUINDO SUPORTE E PLACA - FORNECIMENTO E INSTALAÇÃO. AF_03/2023</v>
          </cell>
          <cell r="D9340" t="str">
            <v>UN</v>
          </cell>
          <cell r="E9340">
            <v>84.33</v>
          </cell>
          <cell r="F9340">
            <v>88.23</v>
          </cell>
        </row>
        <row r="9341">
          <cell r="B9341">
            <v>92018</v>
          </cell>
          <cell r="C9341" t="str">
            <v>TOMADA BAIXA DE EMBUTIR (4 MÓDULOS), 2P+T 10 A, SEM SUPORTE E SEM PLACA - FORNECIMENTO E INSTALAÇÃO. AF_03/2023</v>
          </cell>
          <cell r="D9341" t="str">
            <v>UN</v>
          </cell>
          <cell r="E9341">
            <v>68.88</v>
          </cell>
          <cell r="F9341">
            <v>72.17</v>
          </cell>
        </row>
        <row r="9342">
          <cell r="B9342">
            <v>92021</v>
          </cell>
          <cell r="C9342" t="str">
            <v>TOMADA BAIXA DE EMBUTIR (6 MÓDULOS), 2P+T 10 A, INCLUINDO SUPORTE E PLACA - FORNECIMENTO E INSTALAÇÃO. AF_03/2023</v>
          </cell>
          <cell r="D9342" t="str">
            <v>UN</v>
          </cell>
          <cell r="E9342">
            <v>117.21</v>
          </cell>
          <cell r="F9342">
            <v>122.62</v>
          </cell>
        </row>
        <row r="9343">
          <cell r="B9343">
            <v>92020</v>
          </cell>
          <cell r="C9343" t="str">
            <v>TOMADA BAIXA DE EMBUTIR (6 MÓDULOS), 2P+T 10 A, SEM SUPORTE E SEM PLACA - FORNECIMENTO E INSTALAÇÃO. AF_03/2023</v>
          </cell>
          <cell r="D9343" t="str">
            <v>UN</v>
          </cell>
          <cell r="E9343">
            <v>101.76</v>
          </cell>
          <cell r="F9343">
            <v>106.56</v>
          </cell>
        </row>
        <row r="9344">
          <cell r="B9344">
            <v>91996</v>
          </cell>
          <cell r="C9344" t="str">
            <v>TOMADA MÉDIA DE EMBUTIR (1 MÓDULO), 2P+T 10 A, INCLUINDO SUPORTE E PLACA - FORNECIMENTO E INSTALAÇÃO. AF_03/2023</v>
          </cell>
          <cell r="D9344" t="str">
            <v>UN</v>
          </cell>
          <cell r="E9344">
            <v>33.57</v>
          </cell>
          <cell r="F9344">
            <v>35.43</v>
          </cell>
        </row>
        <row r="9345">
          <cell r="B9345">
            <v>91994</v>
          </cell>
          <cell r="C9345" t="str">
            <v>TOMADA MÉDIA DE EMBUTIR (1 MÓDULO), 2P+T 10 A, SEM SUPORTE E SEM PLACA - FORNECIMENTO E INSTALAÇÃO. AF_03/2023</v>
          </cell>
          <cell r="D9345" t="str">
            <v>UN</v>
          </cell>
          <cell r="E9345">
            <v>23.05</v>
          </cell>
          <cell r="F9345">
            <v>24.37</v>
          </cell>
        </row>
        <row r="9346">
          <cell r="B9346">
            <v>91997</v>
          </cell>
          <cell r="C9346" t="str">
            <v>TOMADA MÉDIA DE EMBUTIR (1 MÓDULO), 2P+T 20 A, INCLUINDO SUPORTE E PLACA - FORNECIMENTO E INSTALAÇÃO. AF_03/2023</v>
          </cell>
          <cell r="D9346" t="str">
            <v>UN</v>
          </cell>
          <cell r="E9346">
            <v>35.69</v>
          </cell>
          <cell r="F9346">
            <v>37.549999999999997</v>
          </cell>
        </row>
        <row r="9347">
          <cell r="B9347">
            <v>91995</v>
          </cell>
          <cell r="C9347" t="str">
            <v>TOMADA MÉDIA DE EMBUTIR (1 MÓDULO), 2P+T 20 A, SEM SUPORTE E SEM PLACA - FORNECIMENTO E INSTALAÇÃO. AF_03/2023</v>
          </cell>
          <cell r="D9347" t="str">
            <v>UN</v>
          </cell>
          <cell r="E9347">
            <v>25.17</v>
          </cell>
          <cell r="F9347">
            <v>26.49</v>
          </cell>
        </row>
        <row r="9348">
          <cell r="B9348">
            <v>92004</v>
          </cell>
          <cell r="C9348" t="str">
            <v>TOMADA MÉDIA DE EMBUTIR (2 MÓDULOS), 2P+T 10 A, INCLUINDO SUPORTE E PLACA - FORNECIMENTO E INSTALAÇÃO. AF_03/2023</v>
          </cell>
          <cell r="D9348" t="str">
            <v>UN</v>
          </cell>
          <cell r="E9348">
            <v>53.61</v>
          </cell>
          <cell r="F9348">
            <v>56.53</v>
          </cell>
        </row>
        <row r="9349">
          <cell r="B9349">
            <v>92002</v>
          </cell>
          <cell r="C9349" t="str">
            <v>TOMADA MÉDIA DE EMBUTIR (2 MÓDULOS), 2P+T 10 A, SEM SUPORTE E SEM PLACA - FORNECIMENTO E INSTALAÇÃO. AF_03/2023</v>
          </cell>
          <cell r="D9349" t="str">
            <v>UN</v>
          </cell>
          <cell r="E9349">
            <v>43.09</v>
          </cell>
          <cell r="F9349">
            <v>45.47</v>
          </cell>
        </row>
        <row r="9350">
          <cell r="B9350">
            <v>92005</v>
          </cell>
          <cell r="C9350" t="str">
            <v>TOMADA MÉDIA DE EMBUTIR (2 MÓDULOS), 2P+T 20 A, INCLUINDO SUPORTE E PLACA - FORNECIMENTO E INSTALAÇÃO. AF_03/2023</v>
          </cell>
          <cell r="D9350" t="str">
            <v>UN</v>
          </cell>
          <cell r="E9350">
            <v>57.85</v>
          </cell>
          <cell r="F9350">
            <v>60.77</v>
          </cell>
        </row>
        <row r="9351">
          <cell r="B9351">
            <v>92003</v>
          </cell>
          <cell r="C9351" t="str">
            <v>TOMADA MÉDIA DE EMBUTIR (2 MÓDULOS), 2P+T 20 A, SEM SUPORTE E SEM PLACA - FORNECIMENTO E INSTALAÇÃO. AF_03/2023</v>
          </cell>
          <cell r="D9351" t="str">
            <v>UN</v>
          </cell>
          <cell r="E9351">
            <v>47.33</v>
          </cell>
          <cell r="F9351">
            <v>49.71</v>
          </cell>
        </row>
        <row r="9352">
          <cell r="B9352">
            <v>92012</v>
          </cell>
          <cell r="C9352" t="str">
            <v>TOMADA MÉDIA DE EMBUTIR (3 MÓDULOS), 2P+T 10 A, INCLUINDO SUPORTE E PLACA - FORNECIMENTO E INSTALAÇÃO. AF_03/2023</v>
          </cell>
          <cell r="D9352" t="str">
            <v>UN</v>
          </cell>
          <cell r="E9352">
            <v>73.59</v>
          </cell>
          <cell r="F9352">
            <v>77.56</v>
          </cell>
        </row>
        <row r="9353">
          <cell r="B9353">
            <v>92010</v>
          </cell>
          <cell r="C9353" t="str">
            <v>TOMADA MÉDIA DE EMBUTIR (3 MÓDULOS), 2P+T 10 A, SEM SUPORTE E SEM PLACA - FORNECIMENTO E INSTALAÇÃO. AF_03/2023</v>
          </cell>
          <cell r="D9353" t="str">
            <v>UN</v>
          </cell>
          <cell r="E9353">
            <v>63.07</v>
          </cell>
          <cell r="F9353">
            <v>66.5</v>
          </cell>
        </row>
        <row r="9354">
          <cell r="B9354">
            <v>92013</v>
          </cell>
          <cell r="C9354" t="str">
            <v>TOMADA MÉDIA DE EMBUTIR (3 MÓDULOS), 2P+T 20 A, INCLUINDO SUPORTE E PLACA - FORNECIMENTO E INSTALAÇÃO. AF_03/2023</v>
          </cell>
          <cell r="D9354" t="str">
            <v>UN</v>
          </cell>
          <cell r="E9354">
            <v>79.95</v>
          </cell>
          <cell r="F9354">
            <v>83.92</v>
          </cell>
        </row>
        <row r="9355">
          <cell r="B9355">
            <v>92011</v>
          </cell>
          <cell r="C9355" t="str">
            <v>TOMADA MÉDIA DE EMBUTIR (3 MÓDULOS), 2P+T 20 A, SEM SUPORTE E SEM PLACA - FORNECIMENTO E INSTALAÇÃO. AF_03/2023</v>
          </cell>
          <cell r="D9355" t="str">
            <v>UN</v>
          </cell>
          <cell r="E9355">
            <v>69.430000000000007</v>
          </cell>
          <cell r="F9355">
            <v>72.86</v>
          </cell>
        </row>
        <row r="9356">
          <cell r="B9356">
            <v>95777</v>
          </cell>
          <cell r="C9356" t="str">
            <v>CONDULETE DE ALUMÍNIO, TIPO B, PARA ELETRODUTO DE AÇO GALVANIZADO DN 20 MM (3/4''), APARENTE - FORNECIMENTO E INSTALAÇÃO. AF_10/2022</v>
          </cell>
          <cell r="D9356" t="str">
            <v>UN</v>
          </cell>
          <cell r="E9356">
            <v>26.13</v>
          </cell>
          <cell r="F9356">
            <v>27.08</v>
          </cell>
        </row>
        <row r="9357">
          <cell r="B9357">
            <v>95780</v>
          </cell>
          <cell r="C9357" t="str">
            <v>CONDULETE DE ALUMÍNIO, TIPO B, PARA ELETRODUTO DE AÇO GALVANIZADO DN 25 MM (1''), APARENTE - FORNECIMENTO E INSTALAÇÃO. AF_10/2022</v>
          </cell>
          <cell r="D9357" t="str">
            <v>UN</v>
          </cell>
          <cell r="E9357">
            <v>31.32</v>
          </cell>
          <cell r="F9357">
            <v>32.380000000000003</v>
          </cell>
        </row>
        <row r="9358">
          <cell r="B9358">
            <v>95783</v>
          </cell>
          <cell r="C9358" t="str">
            <v>CONDULETE DE ALUMÍNIO, TIPO B, PARA ELETRODUTO DE AÇO GALVANIZADO DN 32 MM (1 1/4''), APARENTE - FORNECIMENTO E INSTALAÇÃO. AF_10/2022</v>
          </cell>
          <cell r="D9358" t="str">
            <v>UN</v>
          </cell>
          <cell r="E9358">
            <v>0</v>
          </cell>
          <cell r="F9358">
            <v>0</v>
          </cell>
        </row>
        <row r="9359">
          <cell r="B9359">
            <v>95778</v>
          </cell>
          <cell r="C9359" t="str">
            <v>CONDULETE DE ALUMÍNIO, TIPO C, PARA ELETRODUTO DE AÇO GALVANIZADO DN 20 MM (3/4''), APARENTE - FORNECIMENTO E INSTALAÇÃO. AF_10/2022</v>
          </cell>
          <cell r="D9359" t="str">
            <v>UN</v>
          </cell>
          <cell r="E9359">
            <v>29.06</v>
          </cell>
          <cell r="F9359">
            <v>30.19</v>
          </cell>
        </row>
        <row r="9360">
          <cell r="B9360">
            <v>95781</v>
          </cell>
          <cell r="C9360" t="str">
            <v>CONDULETE DE ALUMÍNIO, TIPO C, PARA ELETRODUTO DE AÇO GALVANIZADO DN 25 MM (1''), APARENTE - FORNECIMENTO E INSTALAÇÃO. AF_10/2022</v>
          </cell>
          <cell r="D9360" t="str">
            <v>UN</v>
          </cell>
          <cell r="E9360">
            <v>35.26</v>
          </cell>
          <cell r="F9360">
            <v>36.6</v>
          </cell>
        </row>
        <row r="9361">
          <cell r="B9361">
            <v>95784</v>
          </cell>
          <cell r="C9361" t="str">
            <v>CONDULETE DE ALUMÍNIO, TIPO C, PARA ELETRODUTO DE AÇO GALVANIZADO DN 32 MM (1 1/4''), APARENTE - FORNECIMENTO E INSTALAÇÃO. AF_10/2022</v>
          </cell>
          <cell r="D9361" t="str">
            <v>UN</v>
          </cell>
          <cell r="E9361">
            <v>0</v>
          </cell>
          <cell r="F9361">
            <v>0</v>
          </cell>
        </row>
        <row r="9362">
          <cell r="B9362">
            <v>95782</v>
          </cell>
          <cell r="C9362" t="str">
            <v>CONDULETE DE ALUMÍNIO, TIPO E, ELETRODUTO DE AÇO GALVANIZADO DN 25 MM (1''), APARENTE - FORNECIMENTO E INSTALAÇÃO. AF_10/2022</v>
          </cell>
          <cell r="D9362" t="str">
            <v>UN</v>
          </cell>
          <cell r="E9362">
            <v>33.61</v>
          </cell>
          <cell r="F9362">
            <v>34.67</v>
          </cell>
        </row>
        <row r="9363">
          <cell r="B9363">
            <v>95779</v>
          </cell>
          <cell r="C9363" t="str">
            <v>CONDULETE DE ALUMÍNIO, TIPO E, PARA ELETRODUTO DE AÇO GALVANIZADO DN 20 MM (3/4''), APARENTE - FORNECIMENTO E INSTALAÇÃO. AF_10/2022</v>
          </cell>
          <cell r="D9363" t="str">
            <v>UN</v>
          </cell>
          <cell r="E9363">
            <v>24.13</v>
          </cell>
          <cell r="F9363">
            <v>25.08</v>
          </cell>
        </row>
        <row r="9364">
          <cell r="B9364">
            <v>95785</v>
          </cell>
          <cell r="C9364" t="str">
            <v>CONDULETE DE ALUMÍNIO, TIPO E, PARA ELETRODUTO DE AÇO GALVANIZADO DN 32 MM (1 1/4''), APARENTE - FORNECIMENTO E INSTALAÇÃO. AF_10/2022</v>
          </cell>
          <cell r="D9364" t="str">
            <v>UN</v>
          </cell>
          <cell r="E9364">
            <v>39.92</v>
          </cell>
          <cell r="F9364">
            <v>41.12</v>
          </cell>
        </row>
        <row r="9365">
          <cell r="B9365">
            <v>95792</v>
          </cell>
          <cell r="C9365" t="str">
            <v>CONDULETE DE ALUMÍNIO, TIPO LB, PARA ELETRODUTO DE AÇO GALVANIZADO DN 20 MM (3/4''), APARENTE - FORNECIMENTO E INSTALAÇÃO. AF_10/2022</v>
          </cell>
          <cell r="D9365" t="str">
            <v>UN</v>
          </cell>
          <cell r="E9365">
            <v>0</v>
          </cell>
          <cell r="F9365">
            <v>0</v>
          </cell>
        </row>
        <row r="9366">
          <cell r="B9366">
            <v>95793</v>
          </cell>
          <cell r="C9366" t="str">
            <v>CONDULETE DE ALUMÍNIO, TIPO LB, PARA ELETRODUTO DE AÇO GALVANIZADO DN 25 MM (1''), APARENTE - FORNECIMENTO E INSTALAÇÃO. AF_10/2022</v>
          </cell>
          <cell r="D9366" t="str">
            <v>UN</v>
          </cell>
          <cell r="E9366">
            <v>0</v>
          </cell>
          <cell r="F9366">
            <v>0</v>
          </cell>
        </row>
        <row r="9367">
          <cell r="B9367">
            <v>95794</v>
          </cell>
          <cell r="C9367" t="str">
            <v>CONDULETE DE ALUMÍNIO, TIPO LB, PARA ELETRODUTO DE AÇO GALVANIZADO DN 32 MM (1 1/4''), APARENTE - FORNECIMENTO E INSTALAÇÃO. AF_10/2022</v>
          </cell>
          <cell r="D9367" t="str">
            <v>UN</v>
          </cell>
          <cell r="E9367">
            <v>0</v>
          </cell>
          <cell r="F9367">
            <v>0</v>
          </cell>
        </row>
        <row r="9368">
          <cell r="B9368">
            <v>95786</v>
          </cell>
          <cell r="C9368" t="str">
            <v>CONDULETE DE ALUMÍNIO, TIPO LL, PARA ELETRODUTO DE AÇO GALVANIZADO DN 20 MM (3/4''), APARENTE - FORNECIMENTO E INSTALAÇÃO. AF_10/2022</v>
          </cell>
          <cell r="D9368" t="str">
            <v>UN</v>
          </cell>
          <cell r="E9368">
            <v>0</v>
          </cell>
          <cell r="F9368">
            <v>0</v>
          </cell>
        </row>
        <row r="9369">
          <cell r="B9369">
            <v>95788</v>
          </cell>
          <cell r="C9369" t="str">
            <v>CONDULETE DE ALUMÍNIO, TIPO LL, PARA ELETRODUTO DE AÇO GALVANIZADO DN 25 MM (1''), APARENTE - FORNECIMENTO E INSTALAÇÃO. AF_10/2022</v>
          </cell>
          <cell r="D9369" t="str">
            <v>UN</v>
          </cell>
          <cell r="E9369">
            <v>0</v>
          </cell>
          <cell r="F9369">
            <v>0</v>
          </cell>
        </row>
        <row r="9370">
          <cell r="B9370">
            <v>95790</v>
          </cell>
          <cell r="C9370" t="str">
            <v>CONDULETE DE ALUMÍNIO, TIPO LL, PARA ELETRODUTO DE AÇO GALVANIZADO DN 32 MM (1 1/4''), APARENTE - FORNECIMENTO E INSTALAÇÃO. AF_10/2022</v>
          </cell>
          <cell r="D9370" t="str">
            <v>UN</v>
          </cell>
          <cell r="E9370">
            <v>0</v>
          </cell>
          <cell r="F9370">
            <v>0</v>
          </cell>
        </row>
        <row r="9371">
          <cell r="B9371">
            <v>95787</v>
          </cell>
          <cell r="C9371" t="str">
            <v>CONDULETE DE ALUMÍNIO, TIPO LR, PARA ELETRODUTO DE AÇO GALVANIZADO DN 20 MM (3/4''), APARENTE - FORNECIMENTO E INSTALAÇÃO. AF_10/2022</v>
          </cell>
          <cell r="D9371" t="str">
            <v>UN</v>
          </cell>
          <cell r="E9371">
            <v>28.7</v>
          </cell>
          <cell r="F9371">
            <v>30.01</v>
          </cell>
        </row>
        <row r="9372">
          <cell r="B9372">
            <v>95789</v>
          </cell>
          <cell r="C9372" t="str">
            <v>CONDULETE DE ALUMÍNIO, TIPO LR, PARA ELETRODUTO DE AÇO GALVANIZADO DN 25 MM (1''), APARENTE - FORNECIMENTO E INSTALAÇÃO. AF_10/2022</v>
          </cell>
          <cell r="D9372" t="str">
            <v>UN</v>
          </cell>
          <cell r="E9372">
            <v>39.549999999999997</v>
          </cell>
          <cell r="F9372">
            <v>41.16</v>
          </cell>
        </row>
        <row r="9373">
          <cell r="B9373">
            <v>95791</v>
          </cell>
          <cell r="C9373" t="str">
            <v>CONDULETE DE ALUMÍNIO, TIPO LR, PARA ELETRODUTO DE AÇO GALVANIZADO DN 32 MM (1 1/4''), APARENTE - FORNECIMENTO E INSTALAÇÃO. AF_10/2022</v>
          </cell>
          <cell r="D9373" t="str">
            <v>UN</v>
          </cell>
          <cell r="E9373">
            <v>55.47</v>
          </cell>
          <cell r="F9373">
            <v>57.52</v>
          </cell>
        </row>
        <row r="9374">
          <cell r="B9374">
            <v>95795</v>
          </cell>
          <cell r="C9374" t="str">
            <v>CONDULETE DE ALUMÍNIO, TIPO T, PARA ELETRODUTO DE AÇO GALVANIZADO DN 20 MM (3/4''), APARENTE - FORNECIMENTO E INSTALAÇÃO. AF_10/2022</v>
          </cell>
          <cell r="D9374" t="str">
            <v>UN</v>
          </cell>
          <cell r="E9374">
            <v>32.72</v>
          </cell>
          <cell r="F9374">
            <v>34.200000000000003</v>
          </cell>
        </row>
        <row r="9375">
          <cell r="B9375">
            <v>95796</v>
          </cell>
          <cell r="C9375" t="str">
            <v>CONDULETE DE ALUMÍNIO, TIPO T, PARA ELETRODUTO DE AÇO GALVANIZADO DN 25 MM (1''), APARENTE - FORNECIMENTO E INSTALAÇÃO. AF_10/2022</v>
          </cell>
          <cell r="D9375" t="str">
            <v>UN</v>
          </cell>
          <cell r="E9375">
            <v>46.43</v>
          </cell>
          <cell r="F9375">
            <v>48.33</v>
          </cell>
        </row>
        <row r="9376">
          <cell r="B9376">
            <v>95797</v>
          </cell>
          <cell r="C9376" t="str">
            <v>CONDULETE DE ALUMÍNIO, TIPO T, PARA ELETRODUTO DE AÇO GALVANIZADO DN 32 MM (1 1/4''), APARENTE - FORNECIMENTO E INSTALAÇÃO. AF_10/2022</v>
          </cell>
          <cell r="D9376" t="str">
            <v>UN</v>
          </cell>
          <cell r="E9376">
            <v>64.56</v>
          </cell>
          <cell r="F9376">
            <v>67.040000000000006</v>
          </cell>
        </row>
        <row r="9377">
          <cell r="B9377">
            <v>95798</v>
          </cell>
          <cell r="C9377" t="str">
            <v>CONDULETE DE ALUMÍNIO, TIPO TB, PARA ELETRODUTO DE AÇO GALVANIZADO DN 20 MM (3/4''), APARENTE - FORNECIMENTO E INSTALAÇÃO. AF_10/2022</v>
          </cell>
          <cell r="D9377" t="str">
            <v>UN</v>
          </cell>
          <cell r="E9377">
            <v>0</v>
          </cell>
          <cell r="F9377">
            <v>0</v>
          </cell>
        </row>
        <row r="9378">
          <cell r="B9378">
            <v>95799</v>
          </cell>
          <cell r="C9378" t="str">
            <v>CONDULETE DE ALUMÍNIO, TIPO TB, PARA ELETRODUTO DE AÇO GALVANIZADO DN 25 MM (1''), APARENTE - FORNECIMENTO E INSTALAÇÃO. AF_10/2022</v>
          </cell>
          <cell r="D9378" t="str">
            <v>UN</v>
          </cell>
          <cell r="E9378">
            <v>0</v>
          </cell>
          <cell r="F9378">
            <v>0</v>
          </cell>
        </row>
        <row r="9379">
          <cell r="B9379">
            <v>95800</v>
          </cell>
          <cell r="C9379" t="str">
            <v>CONDULETE DE ALUMÍNIO, TIPO TB, PARA ELETRODUTO DE AÇO GALVANIZADO DN 32 MM (1 1/4''), APARENTE - FORNECIMENTO E INSTALAÇÃO. AF_10/2022</v>
          </cell>
          <cell r="D9379" t="str">
            <v>UN</v>
          </cell>
          <cell r="E9379">
            <v>0</v>
          </cell>
          <cell r="F9379">
            <v>0</v>
          </cell>
        </row>
        <row r="9380">
          <cell r="B9380">
            <v>95801</v>
          </cell>
          <cell r="C9380" t="str">
            <v>CONDULETE DE ALUMÍNIO, TIPO X, PARA ELETRODUTO DE AÇO GALVANIZADO DN 20 MM (3/4''), APARENTE - FORNECIMENTO E INSTALAÇÃO. AF_10/2022</v>
          </cell>
          <cell r="D9380" t="str">
            <v>UN</v>
          </cell>
          <cell r="E9380">
            <v>39.43</v>
          </cell>
          <cell r="F9380">
            <v>41.09</v>
          </cell>
        </row>
        <row r="9381">
          <cell r="B9381">
            <v>95802</v>
          </cell>
          <cell r="C9381" t="str">
            <v>CONDULETE DE ALUMÍNIO, TIPO X, PARA ELETRODUTO DE AÇO GALVANIZADO DN 25 MM (1''), APARENTE - FORNECIMENTO E INSTALAÇÃO. AF_10/2022</v>
          </cell>
          <cell r="D9381" t="str">
            <v>UN</v>
          </cell>
          <cell r="E9381">
            <v>48.74</v>
          </cell>
          <cell r="F9381">
            <v>50.91</v>
          </cell>
        </row>
        <row r="9382">
          <cell r="B9382">
            <v>95803</v>
          </cell>
          <cell r="C9382" t="str">
            <v>CONDULETE DE ALUMÍNIO, TIPO X, PARA ELETRODUTO DE AÇO GALVANIZADO DN 32 MM (1 1/4''), APARENTE - FORNECIMENTO E INSTALAÇÃO. AF_10/2022</v>
          </cell>
          <cell r="D9382" t="str">
            <v>UN</v>
          </cell>
          <cell r="E9382">
            <v>71.569999999999993</v>
          </cell>
          <cell r="F9382">
            <v>74.47</v>
          </cell>
        </row>
        <row r="9383">
          <cell r="B9383">
            <v>95804</v>
          </cell>
          <cell r="C9383" t="str">
            <v>CONDULETE DE PVC, TIPO B, PARA ELETRODUTO DE PVC SOLDÁVEL DN 20 MM (1/2''), APARENTE - FORNECIMENTO E INSTALAÇÃO. AF_10/2022</v>
          </cell>
          <cell r="D9383" t="str">
            <v>UN</v>
          </cell>
          <cell r="E9383">
            <v>25.93</v>
          </cell>
          <cell r="F9383">
            <v>26.82</v>
          </cell>
        </row>
        <row r="9384">
          <cell r="B9384">
            <v>95805</v>
          </cell>
          <cell r="C9384" t="str">
            <v>CONDULETE DE PVC, TIPO B, PARA ELETRODUTO DE PVC SOLDÁVEL DN 25 MM (3/4''), APARENTE - FORNECIMENTO E INSTALAÇÃO. AF_10/2022</v>
          </cell>
          <cell r="D9384" t="str">
            <v>UN</v>
          </cell>
          <cell r="E9384">
            <v>27.14</v>
          </cell>
          <cell r="F9384">
            <v>28.14</v>
          </cell>
        </row>
        <row r="9385">
          <cell r="B9385">
            <v>95806</v>
          </cell>
          <cell r="C9385" t="str">
            <v>CONDULETE DE PVC, TIPO B, PARA ELETRODUTO DE PVC SOLDÁVEL DN 32 MM (1''), APARENTE - FORNECIMENTO E INSTALAÇÃO. AF_10/2022</v>
          </cell>
          <cell r="D9385" t="str">
            <v>UN</v>
          </cell>
          <cell r="E9385">
            <v>29.52</v>
          </cell>
          <cell r="F9385">
            <v>30.66</v>
          </cell>
        </row>
        <row r="9386">
          <cell r="B9386">
            <v>104401</v>
          </cell>
          <cell r="C9386" t="str">
            <v>CONDULETE DE PVC, TIPO C, PARA ELETRODUTO DE PVC SOLDÁVEL DN 20 MM (1/2''), APARENTE - FORNECIMENTO E INSTALAÇÃO. AF_10/2022</v>
          </cell>
          <cell r="D9386" t="str">
            <v>UN</v>
          </cell>
          <cell r="E9386">
            <v>28.74</v>
          </cell>
          <cell r="F9386">
            <v>29.75</v>
          </cell>
        </row>
        <row r="9387">
          <cell r="B9387">
            <v>104402</v>
          </cell>
          <cell r="C9387" t="str">
            <v>CONDULETE DE PVC, TIPO C, PARA ELETRODUTO DE PVC SOLDÁVEL DN 25 MM (3/4''), APARENTE - FORNECIMENTO E INSTALAÇÃO. AF_10/2022</v>
          </cell>
          <cell r="D9387" t="str">
            <v>UN</v>
          </cell>
          <cell r="E9387">
            <v>29.38</v>
          </cell>
          <cell r="F9387">
            <v>30.6</v>
          </cell>
        </row>
        <row r="9388">
          <cell r="B9388">
            <v>104403</v>
          </cell>
          <cell r="C9388" t="str">
            <v>CONDULETE DE PVC, TIPO C, PARA ELETRODUTO DE PVC SOLDÁVEL DN 32 MM (1''), APARENTE - FORNECIMENTO E INSTALAÇÃO. AF_10/2022</v>
          </cell>
          <cell r="D9388" t="str">
            <v>UN</v>
          </cell>
          <cell r="E9388">
            <v>36.49</v>
          </cell>
          <cell r="F9388">
            <v>37.979999999999997</v>
          </cell>
        </row>
        <row r="9389">
          <cell r="B9389">
            <v>104395</v>
          </cell>
          <cell r="C9389" t="str">
            <v>CONDULETE DE PVC, TIPO E, PARA ELETRODUTO DE PVC SOLDÁVEL DN 20 MM (1/2''), APARENTE - FORNECIMENTO E INSTALAÇÃO. AF_10/2022</v>
          </cell>
          <cell r="D9389" t="str">
            <v>UN</v>
          </cell>
          <cell r="E9389">
            <v>25.25</v>
          </cell>
          <cell r="F9389">
            <v>26.14</v>
          </cell>
        </row>
        <row r="9390">
          <cell r="B9390">
            <v>104396</v>
          </cell>
          <cell r="C9390" t="str">
            <v>CONDULETE DE PVC, TIPO E, PARA ELETRODUTO DE PVC SOLDÁVEL DN 25 MM (3/4''), APARENTE - FORNECIMENTO E INSTALAÇÃO. AF_10/2022</v>
          </cell>
          <cell r="D9390" t="str">
            <v>UN</v>
          </cell>
          <cell r="E9390">
            <v>25.34</v>
          </cell>
          <cell r="F9390">
            <v>26.34</v>
          </cell>
        </row>
        <row r="9391">
          <cell r="B9391">
            <v>104397</v>
          </cell>
          <cell r="C9391" t="str">
            <v>CONDULETE DE PVC, TIPO E, PARA ELETRODUTO DE PVC SOLDÁVEL DN 32 MM (1''), APARENTE - FORNECIMENTO E INSTALAÇÃO. AF_10/2022</v>
          </cell>
          <cell r="D9391" t="str">
            <v>UN</v>
          </cell>
          <cell r="E9391">
            <v>30.38</v>
          </cell>
          <cell r="F9391">
            <v>31.52</v>
          </cell>
        </row>
        <row r="9392">
          <cell r="B9392">
            <v>95810</v>
          </cell>
          <cell r="C9392" t="str">
            <v>CONDULETE DE PVC, TIPO LB, PARA ELETRODUTO DE PVC SOLDÁVEL DN 20 MM (1/2''), APARENTE - FORNECIMENTO E INSTALAÇÃO. AF_10/2022</v>
          </cell>
          <cell r="D9392" t="str">
            <v>UN</v>
          </cell>
          <cell r="E9392">
            <v>20.2</v>
          </cell>
          <cell r="F9392">
            <v>20.53</v>
          </cell>
        </row>
        <row r="9393">
          <cell r="B9393">
            <v>95811</v>
          </cell>
          <cell r="C9393" t="str">
            <v>CONDULETE DE PVC, TIPO LB, PARA ELETRODUTO DE PVC SOLDÁVEL DN 25 MM (3/4''), APARENTE - FORNECIMENTO E INSTALAÇÃO. AF_10/2022</v>
          </cell>
          <cell r="D9393" t="str">
            <v>UN</v>
          </cell>
          <cell r="E9393">
            <v>23.85</v>
          </cell>
          <cell r="F9393">
            <v>24.5</v>
          </cell>
        </row>
        <row r="9394">
          <cell r="B9394">
            <v>95812</v>
          </cell>
          <cell r="C9394" t="str">
            <v>CONDULETE DE PVC, TIPO LB, PARA ELETRODUTO DE PVC SOLDÁVEL DN 32 MM (1''), APARENTE - FORNECIMENTO E INSTALAÇÃO. AF_10/2022</v>
          </cell>
          <cell r="D9394" t="str">
            <v>UN</v>
          </cell>
          <cell r="E9394">
            <v>31.63</v>
          </cell>
          <cell r="F9394">
            <v>32.72</v>
          </cell>
        </row>
        <row r="9395">
          <cell r="B9395">
            <v>95807</v>
          </cell>
          <cell r="C9395" t="str">
            <v>CONDULETE DE PVC, TIPO LL, PARA ELETRODUTO DE PVC SOLDÁVEL DN 20 MM (1/2''), APARENTE - FORNECIMENTO E INSTALAÇÃO. AF_10/2022</v>
          </cell>
          <cell r="D9395" t="str">
            <v>UN</v>
          </cell>
          <cell r="E9395">
            <v>30.1</v>
          </cell>
          <cell r="F9395">
            <v>31.22</v>
          </cell>
        </row>
        <row r="9396">
          <cell r="B9396">
            <v>95808</v>
          </cell>
          <cell r="C9396" t="str">
            <v>CONDULETE DE PVC, TIPO LL, PARA ELETRODUTO DE PVC SOLDÁVEL DN 25 MM (3/4''), APARENTE - FORNECIMENTO E INSTALAÇÃO. AF_10/2022</v>
          </cell>
          <cell r="D9396" t="str">
            <v>UN</v>
          </cell>
          <cell r="E9396">
            <v>33.74</v>
          </cell>
          <cell r="F9396">
            <v>35.18</v>
          </cell>
        </row>
        <row r="9397">
          <cell r="B9397">
            <v>95809</v>
          </cell>
          <cell r="C9397" t="str">
            <v>CONDULETE DE PVC, TIPO LL, PARA ELETRODUTO DE PVC SOLDÁVEL DN 32 MM (1''), APARENTE - FORNECIMENTO E INSTALAÇÃO. AF_10/2022</v>
          </cell>
          <cell r="D9397" t="str">
            <v>UN</v>
          </cell>
          <cell r="E9397">
            <v>41.53</v>
          </cell>
          <cell r="F9397">
            <v>43.39</v>
          </cell>
        </row>
        <row r="9398">
          <cell r="B9398">
            <v>104398</v>
          </cell>
          <cell r="C9398" t="str">
            <v>CONDULETE DE PVC, TIPO LR, PARA ELETRODUTO DE PVC SOLDÁVEL DN 20 MM (1/2''), APARENTE - FORNECIMENTO E INSTALAÇÃO. AF_10/2022</v>
          </cell>
          <cell r="D9398" t="str">
            <v>UN</v>
          </cell>
          <cell r="E9398">
            <v>30.08</v>
          </cell>
          <cell r="F9398">
            <v>31.2</v>
          </cell>
        </row>
        <row r="9399">
          <cell r="B9399">
            <v>104399</v>
          </cell>
          <cell r="C9399" t="str">
            <v>CONDULETE DE PVC, TIPO LR, PARA ELETRODUTO DE PVC SOLDÁVEL DN 25 MM (3/4''), APARENTE - FORNECIMENTO E INSTALAÇÃO. AF_10/2022</v>
          </cell>
          <cell r="D9399" t="str">
            <v>UN</v>
          </cell>
          <cell r="E9399">
            <v>31.93</v>
          </cell>
          <cell r="F9399">
            <v>33.369999999999997</v>
          </cell>
        </row>
        <row r="9400">
          <cell r="B9400">
            <v>104400</v>
          </cell>
          <cell r="C9400" t="str">
            <v>CONDULETE DE PVC, TIPO LR, PARA ELETRODUTO DE PVC SOLDÁVEL DN 32 MM (1''), APARENTE - FORNECIMENTO E INSTALAÇÃO. AF_10/2022</v>
          </cell>
          <cell r="D9400" t="str">
            <v>UN</v>
          </cell>
          <cell r="E9400">
            <v>40.75</v>
          </cell>
          <cell r="F9400">
            <v>42.61</v>
          </cell>
        </row>
        <row r="9401">
          <cell r="B9401">
            <v>104404</v>
          </cell>
          <cell r="C9401" t="str">
            <v>CONDULETE DE PVC, TIPO T, PARA ELETRODUTO DE PVC SOLDÁVEL DN 25 MM (3/4''), APARENTE - FORNECIMENTO E INSTALAÇÃO. AF_10/2022</v>
          </cell>
          <cell r="D9401" t="str">
            <v>UN</v>
          </cell>
          <cell r="E9401">
            <v>37.409999999999997</v>
          </cell>
          <cell r="F9401">
            <v>39.049999999999997</v>
          </cell>
        </row>
        <row r="9402">
          <cell r="B9402">
            <v>104405</v>
          </cell>
          <cell r="C9402" t="str">
            <v>CONDULETE DE PVC, TIPO T, PARA ELETRODUTO DE PVC SOLDÁVEL DN 32 MM (1''), APARENTE - FORNECIMENTO E INSTALAÇÃO. AF_10/2022</v>
          </cell>
          <cell r="D9402" t="str">
            <v>UN</v>
          </cell>
          <cell r="E9402">
            <v>50.49</v>
          </cell>
          <cell r="F9402">
            <v>52.72</v>
          </cell>
        </row>
        <row r="9403">
          <cell r="B9403">
            <v>95813</v>
          </cell>
          <cell r="C9403" t="str">
            <v>CONDULETE DE PVC, TIPO TB, PARA ELETRODUTO DE PVC SOLDÁVEL DN 20 MM (1/2''), APARENTE - FORNECIMENTO E INSTALAÇÃO. AF_10/2022</v>
          </cell>
          <cell r="D9403" t="str">
            <v>UN</v>
          </cell>
          <cell r="E9403">
            <v>23.21</v>
          </cell>
          <cell r="F9403">
            <v>23.66</v>
          </cell>
        </row>
        <row r="9404">
          <cell r="B9404">
            <v>95814</v>
          </cell>
          <cell r="C9404" t="str">
            <v>CONDULETE DE PVC, TIPO TB, PARA ELETRODUTO DE PVC SOLDÁVEL DN 25 MM (3/4''), APARENTE - FORNECIMENTO E INSTALAÇÃO. AF_10/2022</v>
          </cell>
          <cell r="D9404" t="str">
            <v>UN</v>
          </cell>
          <cell r="E9404">
            <v>28.08</v>
          </cell>
          <cell r="F9404">
            <v>28.95</v>
          </cell>
        </row>
        <row r="9405">
          <cell r="B9405">
            <v>95815</v>
          </cell>
          <cell r="C9405" t="str">
            <v>CONDULETE DE PVC, TIPO TB, PARA ELETRODUTO DE PVC SOLDÁVEL DN 32 MM (1''), APARENTE - FORNECIMENTO E INSTALAÇÃO. AF_10/2022</v>
          </cell>
          <cell r="D9405" t="str">
            <v>UN</v>
          </cell>
          <cell r="E9405">
            <v>40.590000000000003</v>
          </cell>
          <cell r="F9405">
            <v>42.04</v>
          </cell>
        </row>
        <row r="9406">
          <cell r="B9406">
            <v>95816</v>
          </cell>
          <cell r="C9406" t="str">
            <v>CONDULETE DE PVC, TIPO X, PARA ELETRODUTO DE PVC SOLDÁVEL DN 20 MM (1/2''), APARENTE - FORNECIMENTO E INSTALAÇÃO. AF_10/2022</v>
          </cell>
          <cell r="D9406" t="str">
            <v>UN</v>
          </cell>
          <cell r="E9406">
            <v>36.479999999999997</v>
          </cell>
          <cell r="F9406">
            <v>37.82</v>
          </cell>
        </row>
        <row r="9407">
          <cell r="B9407">
            <v>95817</v>
          </cell>
          <cell r="C9407" t="str">
            <v>CONDULETE DE PVC, TIPO X, PARA ELETRODUTO DE PVC SOLDÁVEL DN 25 MM (3/4"), APARENTE - FORNECIMENTO E INSTALAÇÃO. AF_10/2022</v>
          </cell>
          <cell r="D9407" t="str">
            <v>UN</v>
          </cell>
          <cell r="E9407">
            <v>41.91</v>
          </cell>
          <cell r="F9407">
            <v>43.77</v>
          </cell>
        </row>
        <row r="9408">
          <cell r="B9408">
            <v>95818</v>
          </cell>
          <cell r="C9408" t="str">
            <v>CONDULETE DE PVC, TIPO X, PARA ELETRODUTO DE PVC SOLDÁVEL DN 32 MM (1''), APARENTE - FORNECIMENTO E INSTALAÇÃO. AF_10/2022</v>
          </cell>
          <cell r="D9408" t="str">
            <v>UN</v>
          </cell>
          <cell r="E9408">
            <v>58.12</v>
          </cell>
          <cell r="F9408">
            <v>60.71</v>
          </cell>
        </row>
        <row r="9409">
          <cell r="B9409">
            <v>104391</v>
          </cell>
          <cell r="C9409" t="str">
            <v>CURVA 135 GRAUS PARA ELETRODUTO, AÇO GALVANIZADO, DN 20 MM (3/4''), APARENTE - FORNECIMENTO E INSTALAÇÃO. AF_10/2022</v>
          </cell>
          <cell r="D9409" t="str">
            <v>UN</v>
          </cell>
          <cell r="E9409">
            <v>0</v>
          </cell>
          <cell r="F9409">
            <v>0</v>
          </cell>
        </row>
        <row r="9410">
          <cell r="B9410">
            <v>104392</v>
          </cell>
          <cell r="C9410" t="str">
            <v>CURVA 135 GRAUS PARA ELETRODUTO, AÇO GALVANIZADO, DN 25 MM (1''), APARENTE - FORNECIMENTO E INSTALAÇÃO. AF_10/2022</v>
          </cell>
          <cell r="D9410" t="str">
            <v>UN</v>
          </cell>
          <cell r="E9410">
            <v>0</v>
          </cell>
          <cell r="F9410">
            <v>0</v>
          </cell>
        </row>
        <row r="9411">
          <cell r="B9411">
            <v>104393</v>
          </cell>
          <cell r="C9411" t="str">
            <v>CURVA 135 GRAUS PARA ELETRODUTO, AÇO GALVANIZADO, DN 32 MM (1 1/4''), APARENTE - FORNECIMENTO E INSTALAÇÃO. AF_10/2022</v>
          </cell>
          <cell r="D9411" t="str">
            <v>UN</v>
          </cell>
          <cell r="E9411">
            <v>0</v>
          </cell>
          <cell r="F9411">
            <v>0</v>
          </cell>
        </row>
        <row r="9412">
          <cell r="B9412">
            <v>104394</v>
          </cell>
          <cell r="C9412" t="str">
            <v>CURVA 135 GRAUS PARA ELETRODUTO, AÇO GALVANIZADO, DN 40 MM (1 1/2''), APARENTE - FORNECIMENTO E INSTALAÇÃO. AF_10/2022</v>
          </cell>
          <cell r="D9412" t="str">
            <v>UN</v>
          </cell>
          <cell r="E9412">
            <v>0</v>
          </cell>
          <cell r="F9412">
            <v>0</v>
          </cell>
        </row>
        <row r="9413">
          <cell r="B9413">
            <v>95761</v>
          </cell>
          <cell r="C9413" t="str">
            <v>CURVA 45 GRAUS PARA ELETRODUTO, AÇO GALVANIZADO, DN 20 MM (3/4''), APARENTE - FORNECIMENTO E INSTALAÇÃO. AF_10/2022</v>
          </cell>
          <cell r="D9413" t="str">
            <v>UN</v>
          </cell>
          <cell r="E9413">
            <v>0</v>
          </cell>
          <cell r="F9413">
            <v>0</v>
          </cell>
        </row>
        <row r="9414">
          <cell r="B9414">
            <v>95763</v>
          </cell>
          <cell r="C9414" t="str">
            <v>CURVA 45 GRAUS PARA ELETRODUTO, AÇO GALVANIZADO, DN 25 MM (1''), APARENTE - FORNECIMENTO E INSTALAÇÃO. AF_10/2022</v>
          </cell>
          <cell r="D9414" t="str">
            <v>UN</v>
          </cell>
          <cell r="E9414">
            <v>0</v>
          </cell>
          <cell r="F9414">
            <v>0</v>
          </cell>
        </row>
        <row r="9415">
          <cell r="B9415">
            <v>95765</v>
          </cell>
          <cell r="C9415" t="str">
            <v>CURVA 45 GRAUS PARA ELETRODUTO, AÇO GALVANIZADO, DN 32 MM (1 1/4''), APARENTE - FORNECIMENTO E INSTALAÇÃO. AF_10/2022</v>
          </cell>
          <cell r="D9415" t="str">
            <v>UN</v>
          </cell>
          <cell r="E9415">
            <v>0</v>
          </cell>
          <cell r="F9415">
            <v>0</v>
          </cell>
        </row>
        <row r="9416">
          <cell r="B9416">
            <v>95767</v>
          </cell>
          <cell r="C9416" t="str">
            <v>CURVA 45 GRAUS PARA ELETRODUTO, AÇO GALVANIZADO, DN 40 MM (1 1/2''), APARENTE - FORNECIMENTO E INSTALAÇÃO. AF_10/2022</v>
          </cell>
          <cell r="D9416" t="str">
            <v>UN</v>
          </cell>
          <cell r="E9416">
            <v>0</v>
          </cell>
          <cell r="F9416">
            <v>0</v>
          </cell>
        </row>
        <row r="9417">
          <cell r="B9417">
            <v>95762</v>
          </cell>
          <cell r="C9417" t="str">
            <v>CURVA 90 GRAUS PARA ELETRODUTO, AÇO GALVANIZADO, DN 20 MM (3/4''), APARENTE - FORNECIMENTO E INSTALAÇÃO. AF_10/2022</v>
          </cell>
          <cell r="D9417" t="str">
            <v>UN</v>
          </cell>
          <cell r="E9417">
            <v>0</v>
          </cell>
          <cell r="F9417">
            <v>0</v>
          </cell>
        </row>
        <row r="9418">
          <cell r="B9418">
            <v>95764</v>
          </cell>
          <cell r="C9418" t="str">
            <v>CURVA 90 GRAUS PARA ELETRODUTO, AÇO GALVANIZADO, DN 25 MM (1"), APARENTE - FORNECIMENTO E INSTALAÇÃO. AF_10/2022</v>
          </cell>
          <cell r="D9418" t="str">
            <v>UN</v>
          </cell>
          <cell r="E9418">
            <v>0</v>
          </cell>
          <cell r="F9418">
            <v>0</v>
          </cell>
        </row>
        <row r="9419">
          <cell r="B9419">
            <v>95766</v>
          </cell>
          <cell r="C9419" t="str">
            <v>CURVA 90 GRAUS PARA ELETRODUTO, AÇO GALVANIZADO, DN 32 MM (1 1/4''), APARENTE - FORNECIMENTO E INSTALAÇÃO. AF_10/2022</v>
          </cell>
          <cell r="D9419" t="str">
            <v>UN</v>
          </cell>
          <cell r="E9419">
            <v>0</v>
          </cell>
          <cell r="F9419">
            <v>0</v>
          </cell>
        </row>
        <row r="9420">
          <cell r="B9420">
            <v>95768</v>
          </cell>
          <cell r="C9420" t="str">
            <v>CURVA 90 GRAUS PARA ELETRODUTO, AÇO GALVANIZADO, DN 40 MM (1 1/2''), APARENTE - FORNECIMENTO E INSTALAÇÃO. AF_10/2022</v>
          </cell>
          <cell r="D9420" t="str">
            <v>UN</v>
          </cell>
          <cell r="E9420">
            <v>0</v>
          </cell>
          <cell r="F9420">
            <v>0</v>
          </cell>
        </row>
        <row r="9421">
          <cell r="B9421">
            <v>95739</v>
          </cell>
          <cell r="C9421" t="str">
            <v>CURVA 90 GRAUS PARA ELETRODUTO, PVC, SOLDÁVEL, DN 20 MM (1/2''), APARENTE - FORNECIMENTO E INSTALAÇÃO. AF_10/2022</v>
          </cell>
          <cell r="D9421" t="str">
            <v>UN</v>
          </cell>
          <cell r="E9421">
            <v>0</v>
          </cell>
          <cell r="F9421">
            <v>0</v>
          </cell>
        </row>
        <row r="9422">
          <cell r="B9422">
            <v>95740</v>
          </cell>
          <cell r="C9422" t="str">
            <v>CURVA 90 GRAUS PARA ELETRODUTO, PVC, SOLDÁVEL, DN 25 MM (3/4''), APARENTE - FORNECIMENTO E INSTALAÇÃO. AF_10/2022</v>
          </cell>
          <cell r="D9422" t="str">
            <v>UN</v>
          </cell>
          <cell r="E9422">
            <v>0</v>
          </cell>
          <cell r="F9422">
            <v>0</v>
          </cell>
        </row>
        <row r="9423">
          <cell r="B9423">
            <v>95741</v>
          </cell>
          <cell r="C9423" t="str">
            <v>CURVA 90 GRAUS PARA ELETRODUTO, PVC, SOLDÁVEL, DN 32 MM (1''), APARENTE - FORNECIMENTO E INSTALAÇÃO. AF_10/2022</v>
          </cell>
          <cell r="D9423" t="str">
            <v>UN</v>
          </cell>
          <cell r="E9423">
            <v>0</v>
          </cell>
          <cell r="F9423">
            <v>0</v>
          </cell>
        </row>
        <row r="9424">
          <cell r="B9424">
            <v>104409</v>
          </cell>
          <cell r="C9424" t="str">
            <v>ELETRODUTO RIGIDO, EM ACO ZINCADO OU GALVANIZADO, TIPO PESADO, DN=1 1/2", APARENTE - FORNECIMENTO E INSTALAÇÃO. AF_10/2022</v>
          </cell>
          <cell r="D9424" t="str">
            <v>M</v>
          </cell>
          <cell r="E9424">
            <v>0</v>
          </cell>
          <cell r="F9424">
            <v>0</v>
          </cell>
        </row>
        <row r="9425">
          <cell r="B9425">
            <v>104408</v>
          </cell>
          <cell r="C9425" t="str">
            <v>ELETRODUTO RIGIDO, EM ACO ZINCADO OU GALVANIZADO, TIPO PESADO, DN=1 1/4", APARENTE- FORNECIMENTO E INSTALAÇÃO. AF_10/2022</v>
          </cell>
          <cell r="D9425" t="str">
            <v>M</v>
          </cell>
          <cell r="E9425">
            <v>0</v>
          </cell>
          <cell r="F9425">
            <v>0</v>
          </cell>
        </row>
        <row r="9426">
          <cell r="B9426">
            <v>104407</v>
          </cell>
          <cell r="C9426" t="str">
            <v>ELETRODUTO RIGIDO, EM ACO ZINCADO OU GALVANIZADO, TIPO PESADO, DN=1", APARENTE - FORNECIMENTO E INSTALAÇÃO. AF_10/2022</v>
          </cell>
          <cell r="D9426" t="str">
            <v>M</v>
          </cell>
          <cell r="E9426">
            <v>0</v>
          </cell>
          <cell r="F9426">
            <v>0</v>
          </cell>
        </row>
        <row r="9427">
          <cell r="B9427">
            <v>104406</v>
          </cell>
          <cell r="C9427" t="str">
            <v>ELETRODUTO RIGIDO, EM ACO ZINCADO OU GALVANIZADO, TIPO PESADO, DN=3/4", APARENTE - FORNECIMENTO E INSTALAÇÃO. AF_10/2022</v>
          </cell>
          <cell r="D9427" t="str">
            <v>M</v>
          </cell>
          <cell r="E9427">
            <v>0</v>
          </cell>
          <cell r="F9427">
            <v>0</v>
          </cell>
        </row>
        <row r="9428">
          <cell r="B9428">
            <v>95726</v>
          </cell>
          <cell r="C9428" t="str">
            <v>ELETRODUTO RÍGIDO SOLDÁVEL, PVC, DN 20 MM (1/2"), APARENTE - FORNECIMENTO E INSTALAÇÃO. AF_10/2022</v>
          </cell>
          <cell r="D9428" t="str">
            <v>M</v>
          </cell>
          <cell r="E9428">
            <v>16.68</v>
          </cell>
          <cell r="F9428">
            <v>17.5</v>
          </cell>
        </row>
        <row r="9429">
          <cell r="B9429">
            <v>95727</v>
          </cell>
          <cell r="C9429" t="str">
            <v>ELETRODUTO RÍGIDO SOLDÁVEL, PVC, DN 25 MM (3/4"), APARENTE - FORNECIMENTO E INSTALAÇÃO. AF_10/2022</v>
          </cell>
          <cell r="D9429" t="str">
            <v>M</v>
          </cell>
          <cell r="E9429">
            <v>20.260000000000002</v>
          </cell>
          <cell r="F9429">
            <v>21.31</v>
          </cell>
        </row>
        <row r="9430">
          <cell r="B9430">
            <v>95728</v>
          </cell>
          <cell r="C9430" t="str">
            <v>ELETRODUTO RÍGIDO SOLDÁVEL, PVC, DN 32 MM (1"), APARENTE - FORNECIMENTO E INSTALAÇÃO. AF_10/2022</v>
          </cell>
          <cell r="D9430" t="str">
            <v>M</v>
          </cell>
          <cell r="E9430">
            <v>26.15</v>
          </cell>
          <cell r="F9430">
            <v>27.54</v>
          </cell>
        </row>
        <row r="9431">
          <cell r="B9431">
            <v>104452</v>
          </cell>
          <cell r="C9431" t="str">
            <v>LUVA DE EMENDA PARA ELETRODUTO, AÇO GALVANIZADO, DN 20 MM (3/4''), APARENTE - FORNECIMENTO E INSTALAÇÃO. AF_10/2022</v>
          </cell>
          <cell r="D9431" t="str">
            <v>UN</v>
          </cell>
          <cell r="E9431">
            <v>0</v>
          </cell>
          <cell r="F9431">
            <v>0</v>
          </cell>
        </row>
        <row r="9432">
          <cell r="B9432">
            <v>104448</v>
          </cell>
          <cell r="C9432" t="str">
            <v>LUVA DE EMENDA PARA ELETRODUTO, AÇO GALVANIZADO, DN 25 MM (1''), APARENTE - FORNECIMENTO E INSTALAÇÃO. AF_10/2022</v>
          </cell>
          <cell r="D9432" t="str">
            <v>UN</v>
          </cell>
          <cell r="E9432">
            <v>0</v>
          </cell>
          <cell r="F9432">
            <v>0</v>
          </cell>
        </row>
        <row r="9433">
          <cell r="B9433">
            <v>104449</v>
          </cell>
          <cell r="C9433" t="str">
            <v>LUVA DE EMENDA PARA ELETRODUTO, AÇO GALVANIZADO, DN 32 MM (1 1/4''), APARENTE - FORNECIMENTO E INSTALAÇÃO. AF_10/2022</v>
          </cell>
          <cell r="D9433" t="str">
            <v>UN</v>
          </cell>
          <cell r="E9433">
            <v>0</v>
          </cell>
          <cell r="F9433">
            <v>0</v>
          </cell>
        </row>
        <row r="9434">
          <cell r="B9434">
            <v>104450</v>
          </cell>
          <cell r="C9434" t="str">
            <v>LUVA DE EMENDA PARA ELETRODUTO, AÇO GALVANIZADO, DN 40 MM (1 1/2''), APARENTE - FORNECIMENTO E INSTALAÇÃO. AF_10/2022</v>
          </cell>
          <cell r="D9434" t="str">
            <v>UN</v>
          </cell>
          <cell r="E9434">
            <v>0</v>
          </cell>
          <cell r="F9434">
            <v>0</v>
          </cell>
        </row>
        <row r="9435">
          <cell r="B9435">
            <v>104445</v>
          </cell>
          <cell r="C9435" t="str">
            <v>LUVA PARA ELETRODUTO, PVC, SOLDÁVEL, DN 20 MM (1/2''), APARENTE - FORNECIMENTO E INSTALAÇÃO. AF_10/2022</v>
          </cell>
          <cell r="D9435" t="str">
            <v>UN</v>
          </cell>
          <cell r="E9435">
            <v>0</v>
          </cell>
          <cell r="F9435">
            <v>0</v>
          </cell>
        </row>
        <row r="9436">
          <cell r="B9436">
            <v>104446</v>
          </cell>
          <cell r="C9436" t="str">
            <v>LUVA PARA ELETRODUTO, PVC, SOLDÁVEL, DN 25 MM (3/4''), APARENTE - FORNECIMENTO E INSTALAÇÃO. AF_10/2022</v>
          </cell>
          <cell r="D9436" t="str">
            <v>UN</v>
          </cell>
          <cell r="E9436">
            <v>0</v>
          </cell>
          <cell r="F9436">
            <v>0</v>
          </cell>
        </row>
        <row r="9437">
          <cell r="B9437">
            <v>104447</v>
          </cell>
          <cell r="C9437" t="str">
            <v>LUVA PARA ELETRODUTO, PVC, SOLDÁVEL, DN 32 MM (1''), APARENTE - FORNECIMENTO E INSTALAÇÃO. AF_10/2022</v>
          </cell>
          <cell r="D9437" t="str">
            <v>UN</v>
          </cell>
          <cell r="E9437">
            <v>0</v>
          </cell>
          <cell r="F9437">
            <v>0</v>
          </cell>
        </row>
        <row r="9438">
          <cell r="B9438">
            <v>92980</v>
          </cell>
          <cell r="C9438" t="str">
            <v>CABO DE COBRE FLEXÍVEL ISOLADO, 10 MM², ANTI-CHAMA 0,6/1,0 KV, PARA DISTRIBUIÇÃO - FORNECIMENTO E INSTALAÇÃO. AF_10/2020</v>
          </cell>
          <cell r="D9438" t="str">
            <v>M</v>
          </cell>
          <cell r="E9438">
            <v>10.92</v>
          </cell>
          <cell r="F9438">
            <v>10.95</v>
          </cell>
        </row>
        <row r="9439">
          <cell r="B9439">
            <v>92979</v>
          </cell>
          <cell r="C9439" t="str">
            <v>CABO DE COBRE FLEXÍVEL ISOLADO, 10 MM², ANTI-CHAMA 450/750 V, PARA DISTRIBUIÇÃO - FORNECIMENTO E INSTALAÇÃO. AF_10/2020</v>
          </cell>
          <cell r="D9439" t="str">
            <v>M</v>
          </cell>
          <cell r="E9439">
            <v>11.43</v>
          </cell>
          <cell r="F9439">
            <v>11.46</v>
          </cell>
        </row>
        <row r="9440">
          <cell r="B9440">
            <v>92982</v>
          </cell>
          <cell r="C9440" t="str">
            <v>CABO DE COBRE FLEXÍVEL ISOLADO, 16 MM², ANTI-CHAMA 0,6/1,0 KV, PARA DISTRIBUIÇÃO - FORNECIMENTO E INSTALAÇÃO. AF_10/2020</v>
          </cell>
          <cell r="D9440" t="str">
            <v>M</v>
          </cell>
          <cell r="E9440">
            <v>17.3</v>
          </cell>
          <cell r="F9440">
            <v>17.350000000000001</v>
          </cell>
        </row>
        <row r="9441">
          <cell r="B9441">
            <v>92981</v>
          </cell>
          <cell r="C9441" t="str">
            <v>CABO DE COBRE FLEXÍVEL ISOLADO, 16 MM², ANTI-CHAMA 450/750 V, PARA DISTRIBUIÇÃO - FORNECIMENTO E INSTALAÇÃO. AF_10/2020</v>
          </cell>
          <cell r="D9441" t="str">
            <v>M</v>
          </cell>
          <cell r="E9441">
            <v>16.329999999999998</v>
          </cell>
          <cell r="F9441">
            <v>16.38</v>
          </cell>
        </row>
        <row r="9442">
          <cell r="B9442">
            <v>101885</v>
          </cell>
          <cell r="C9442" t="str">
            <v>CABO DE COBRE ISOLADO, 10 MM², ANTI-CHAMA 0,6/1 KV, INSTALADO EM ELETROCALHA OU PERFILADO - FORNECIMENTO E INSTALAÇÃO. AF_10/2020</v>
          </cell>
          <cell r="D9442" t="str">
            <v>M</v>
          </cell>
          <cell r="E9442">
            <v>10.67</v>
          </cell>
          <cell r="F9442">
            <v>10.68</v>
          </cell>
        </row>
        <row r="9443">
          <cell r="B9443">
            <v>101884</v>
          </cell>
          <cell r="C9443" t="str">
            <v>CABO DE COBRE ISOLADO, 10 MM², ANTI-CHAMA 450/750 V, INSTALADO EM ELETROCALHA OU PERFILADO - FORNECIMENTO E INSTALAÇÃO. AF_10/2020</v>
          </cell>
          <cell r="D9443" t="str">
            <v>M</v>
          </cell>
          <cell r="E9443">
            <v>11.18</v>
          </cell>
          <cell r="F9443">
            <v>11.19</v>
          </cell>
        </row>
        <row r="9444">
          <cell r="B9444">
            <v>101887</v>
          </cell>
          <cell r="C9444" t="str">
            <v>CABO DE COBRE ISOLADO, 16 MM², ANTI-CHAMA 0,6/1 KV, INSTALADO EM ELETROCALHA OU PERFILADO - FORNECIMENTO E INSTALAÇÃO. AF_10/2020</v>
          </cell>
          <cell r="D9444" t="str">
            <v>M</v>
          </cell>
          <cell r="E9444">
            <v>17</v>
          </cell>
          <cell r="F9444">
            <v>17.04</v>
          </cell>
        </row>
        <row r="9445">
          <cell r="B9445">
            <v>101886</v>
          </cell>
          <cell r="C9445" t="str">
            <v>CABO DE COBRE ISOLADO, 16 MM², ANTI-CHAMA 450/750 V, INSTALADO EM ELETROCALHA OU PERFILADO - FORNECIMENTO E INSTALAÇÃO. AF_10/2020</v>
          </cell>
          <cell r="D9445" t="str">
            <v>M</v>
          </cell>
          <cell r="E9445">
            <v>16.03</v>
          </cell>
          <cell r="F9445">
            <v>16.07</v>
          </cell>
        </row>
        <row r="9446">
          <cell r="B9446">
            <v>101889</v>
          </cell>
          <cell r="C9446" t="str">
            <v>CABO DE COBRE ISOLADO, 25 MM², ANTI-CHAMA 0,6/1 KV, INSTALADO EM ELETROCALHA OU PERFILADO - FORNECIMENTO E INSTALAÇÃO. AF_10/2020</v>
          </cell>
          <cell r="D9446" t="str">
            <v>M</v>
          </cell>
          <cell r="E9446">
            <v>26.4</v>
          </cell>
          <cell r="F9446">
            <v>26.45</v>
          </cell>
        </row>
        <row r="9447">
          <cell r="B9447">
            <v>101888</v>
          </cell>
          <cell r="C9447" t="str">
            <v>CABO DE COBRE ISOLADO, 25 MM², ANTI-CHAMA 450/750 V, INSTALADO EM ELETROCALHA OU PERFILADO - FORNECIMENTO E INSTALAÇÃO. AF_10/2020</v>
          </cell>
          <cell r="D9447" t="str">
            <v>M</v>
          </cell>
          <cell r="E9447">
            <v>25.12</v>
          </cell>
          <cell r="F9447">
            <v>25.17</v>
          </cell>
        </row>
        <row r="9448">
          <cell r="B9448">
            <v>101938</v>
          </cell>
          <cell r="C9448" t="str">
            <v>CAIXA DE PROTEÇÃO PARA MEDIDOR MONOFÁSICO DE EMBUTIR - FORNECIMENTO E INSTALAÇÃO. AF_10/2020</v>
          </cell>
          <cell r="D9448" t="str">
            <v>UN</v>
          </cell>
          <cell r="E9448">
            <v>141.05000000000001</v>
          </cell>
          <cell r="F9448">
            <v>142.85</v>
          </cell>
        </row>
        <row r="9449">
          <cell r="B9449">
            <v>101904</v>
          </cell>
          <cell r="C9449" t="str">
            <v>CONTATOR TRIPOLAR I NOMIMAL 95A - FORNECIMENTO E INSTALAÇÃO. AF_10/2020</v>
          </cell>
          <cell r="D9449" t="str">
            <v>UN</v>
          </cell>
          <cell r="E9449">
            <v>1690.08</v>
          </cell>
          <cell r="F9449">
            <v>1693.32</v>
          </cell>
        </row>
        <row r="9450">
          <cell r="B9450">
            <v>101901</v>
          </cell>
          <cell r="C9450" t="str">
            <v>CONTATOR TRIPOLAR I NOMINAL 12A - FORNECIMENTO E INSTALAÇÃO. AF_10/2020</v>
          </cell>
          <cell r="D9450" t="str">
            <v>UN</v>
          </cell>
          <cell r="E9450">
            <v>177.55</v>
          </cell>
          <cell r="F9450">
            <v>178.14</v>
          </cell>
        </row>
        <row r="9451">
          <cell r="B9451">
            <v>101902</v>
          </cell>
          <cell r="C9451" t="str">
            <v>CONTATOR TRIPOLAR I NOMINAL 22A - FORNECIMENTO E INSTALAÇÃO. AF_10/2020</v>
          </cell>
          <cell r="D9451" t="str">
            <v>UN</v>
          </cell>
          <cell r="E9451">
            <v>219.11</v>
          </cell>
          <cell r="F9451">
            <v>219.94</v>
          </cell>
        </row>
        <row r="9452">
          <cell r="B9452">
            <v>101903</v>
          </cell>
          <cell r="C9452" t="str">
            <v>CONTATOR TRIPOLAR I NOMINAL 38A - FORNECIMENTO E INSTALAÇÃO. AF_10/2020</v>
          </cell>
          <cell r="D9452" t="str">
            <v>UN</v>
          </cell>
          <cell r="E9452">
            <v>457.34</v>
          </cell>
          <cell r="F9452">
            <v>459.01</v>
          </cell>
        </row>
        <row r="9453">
          <cell r="B9453">
            <v>97400</v>
          </cell>
          <cell r="C9453" t="str">
            <v>COTOVELO HORIZONTAL PARA BARRAMENTO BLINDADO, 1000A - FORNECIMENTO E INSTALAÇÃO. AF_10/2020</v>
          </cell>
          <cell r="D9453" t="str">
            <v>UN</v>
          </cell>
          <cell r="E9453">
            <v>0</v>
          </cell>
          <cell r="F9453">
            <v>0</v>
          </cell>
        </row>
        <row r="9454">
          <cell r="B9454">
            <v>97401</v>
          </cell>
          <cell r="C9454" t="str">
            <v>COTOVELO HORIZONTAL PARA BARRAMENTO BLINDADO, 1250A - FORNECIMENTO E INSTALAÇÃO. AF_10/2020</v>
          </cell>
          <cell r="D9454" t="str">
            <v>UN</v>
          </cell>
          <cell r="E9454">
            <v>0</v>
          </cell>
          <cell r="F9454">
            <v>0</v>
          </cell>
        </row>
        <row r="9455">
          <cell r="B9455">
            <v>97403</v>
          </cell>
          <cell r="C9455" t="str">
            <v>COTOVELO HORIZONTAL PARA BARRAMENTO BLINDADO, 1600A - FORNECIMENTO E INSTALAÇÃO. AF_10/2020</v>
          </cell>
          <cell r="D9455" t="str">
            <v>UN</v>
          </cell>
          <cell r="E9455">
            <v>0</v>
          </cell>
          <cell r="F9455">
            <v>0</v>
          </cell>
        </row>
        <row r="9456">
          <cell r="B9456">
            <v>97404</v>
          </cell>
          <cell r="C9456" t="str">
            <v>COTOVELO HORIZONTAL PARA BARRAMENTO BLINDADO, 2000A - FORNECIMENTO E INSTALAÇÃO. AF_10/2020</v>
          </cell>
          <cell r="D9456" t="str">
            <v>UN</v>
          </cell>
          <cell r="E9456">
            <v>0</v>
          </cell>
          <cell r="F9456">
            <v>0</v>
          </cell>
        </row>
        <row r="9457">
          <cell r="B9457">
            <v>97406</v>
          </cell>
          <cell r="C9457" t="str">
            <v>COTOVELO HORIZONTAL PARA BARRAMENTO BLINDADO, 2500A - FORNECIMENTO E INSTALAÇÃO. AF_10/2020</v>
          </cell>
          <cell r="D9457" t="str">
            <v>UN</v>
          </cell>
          <cell r="E9457">
            <v>0</v>
          </cell>
          <cell r="F9457">
            <v>0</v>
          </cell>
        </row>
        <row r="9458">
          <cell r="B9458">
            <v>97393</v>
          </cell>
          <cell r="C9458" t="str">
            <v>COTOVELO HORIZONTAL PARA BARRAMENTO BLINDADO, 250A - FORNECIMENTO E INSTALAÇÃO. AF_10/2020</v>
          </cell>
          <cell r="D9458" t="str">
            <v>UN</v>
          </cell>
          <cell r="E9458">
            <v>0</v>
          </cell>
          <cell r="F9458">
            <v>0</v>
          </cell>
        </row>
        <row r="9459">
          <cell r="B9459">
            <v>97407</v>
          </cell>
          <cell r="C9459" t="str">
            <v>COTOVELO HORIZONTAL PARA BARRAMENTO BLINDADO, 3000A - FORNECIMENTO E INSTALAÇÃO. AF_10/2020</v>
          </cell>
          <cell r="D9459" t="str">
            <v>UN</v>
          </cell>
          <cell r="E9459">
            <v>0</v>
          </cell>
          <cell r="F9459">
            <v>0</v>
          </cell>
        </row>
        <row r="9460">
          <cell r="B9460">
            <v>97408</v>
          </cell>
          <cell r="C9460" t="str">
            <v>COTOVELO HORIZONTAL PARA BARRAMENTO BLINDADO, 3500A. - FORNECIMENTO E INSTALAÇÃO. AF_10/2020</v>
          </cell>
          <cell r="D9460" t="str">
            <v>UN</v>
          </cell>
          <cell r="E9460">
            <v>0</v>
          </cell>
          <cell r="F9460">
            <v>0</v>
          </cell>
        </row>
        <row r="9461">
          <cell r="B9461">
            <v>97394</v>
          </cell>
          <cell r="C9461" t="str">
            <v>COTOVELO HORIZONTAL PARA BARRAMENTO BLINDADO, 350A - FORNECIMENTO E INSTALAÇÃO. AF_10/2020</v>
          </cell>
          <cell r="D9461" t="str">
            <v>UN</v>
          </cell>
          <cell r="E9461">
            <v>0</v>
          </cell>
          <cell r="F9461">
            <v>0</v>
          </cell>
        </row>
        <row r="9462">
          <cell r="B9462">
            <v>97395</v>
          </cell>
          <cell r="C9462" t="str">
            <v>COTOVELO HORIZONTAL PARA BARRAMENTO BLINDADO, 450A - FORNECIMENTO E INSTALAÇÃO. AF_10/2020</v>
          </cell>
          <cell r="D9462" t="str">
            <v>UN</v>
          </cell>
          <cell r="E9462">
            <v>0</v>
          </cell>
          <cell r="F9462">
            <v>0</v>
          </cell>
        </row>
        <row r="9463">
          <cell r="B9463">
            <v>97398</v>
          </cell>
          <cell r="C9463" t="str">
            <v>COTOVELO HORIZONTAL PARA BARRAMENTO BLINDADO, 550A - FORNECIMENTO E INSTALAÇÃO. AF_10/2020</v>
          </cell>
          <cell r="D9463" t="str">
            <v>UN</v>
          </cell>
          <cell r="E9463">
            <v>0</v>
          </cell>
          <cell r="F9463">
            <v>0</v>
          </cell>
        </row>
        <row r="9464">
          <cell r="B9464">
            <v>97399</v>
          </cell>
          <cell r="C9464" t="str">
            <v>COTOVELO HORIZONTAL PARA BARRAMENTO BLINDADO, 630A - FORNECIMENTO E INSTALAÇÃO. AF_10/2020</v>
          </cell>
          <cell r="D9464" t="str">
            <v>UN</v>
          </cell>
          <cell r="E9464">
            <v>0</v>
          </cell>
          <cell r="F9464">
            <v>0</v>
          </cell>
        </row>
        <row r="9465">
          <cell r="B9465">
            <v>97414</v>
          </cell>
          <cell r="C9465" t="str">
            <v>COTOVELO VERTICAL PARA BARRAMENTO BLINDADO, 1000A - FORNECIMENTO E INSTALAÇÃO. AF_10/2020</v>
          </cell>
          <cell r="D9465" t="str">
            <v>UN</v>
          </cell>
          <cell r="E9465">
            <v>0</v>
          </cell>
          <cell r="F9465">
            <v>0</v>
          </cell>
        </row>
        <row r="9466">
          <cell r="B9466">
            <v>97415</v>
          </cell>
          <cell r="C9466" t="str">
            <v>COTOVELO VERTICAL PARA BARRAMENTO BLINDADO, 1250A - FORNECIMENTO E INSTALAÇÃO. AF_10/2020</v>
          </cell>
          <cell r="D9466" t="str">
            <v>UN</v>
          </cell>
          <cell r="E9466">
            <v>0</v>
          </cell>
          <cell r="F9466">
            <v>0</v>
          </cell>
        </row>
        <row r="9467">
          <cell r="B9467">
            <v>97416</v>
          </cell>
          <cell r="C9467" t="str">
            <v>COTOVELO VERTICAL PARA BARRAMENTO BLINDADO, 1600A - FORNECIMENTO E INSTALAÇÃO. AF_10/2020</v>
          </cell>
          <cell r="D9467" t="str">
            <v>UN</v>
          </cell>
          <cell r="E9467">
            <v>0</v>
          </cell>
          <cell r="F9467">
            <v>0</v>
          </cell>
        </row>
        <row r="9468">
          <cell r="B9468">
            <v>97417</v>
          </cell>
          <cell r="C9468" t="str">
            <v>COTOVELO VERTICAL PARA BARRAMENTO BLINDADO, 2000A - FORNECIMENTO E INSTALAÇÃO. AF_10/2020</v>
          </cell>
          <cell r="D9468" t="str">
            <v>UN</v>
          </cell>
          <cell r="E9468">
            <v>0</v>
          </cell>
          <cell r="F9468">
            <v>0</v>
          </cell>
        </row>
        <row r="9469">
          <cell r="B9469">
            <v>97418</v>
          </cell>
          <cell r="C9469" t="str">
            <v>COTOVELO VERTICAL PARA BARRAMENTO BLINDADO, 2500A - FORNECIMENTO E INSTALAÇÃO. AF_10/2020</v>
          </cell>
          <cell r="D9469" t="str">
            <v>UN</v>
          </cell>
          <cell r="E9469">
            <v>0</v>
          </cell>
          <cell r="F9469">
            <v>0</v>
          </cell>
        </row>
        <row r="9470">
          <cell r="B9470">
            <v>97409</v>
          </cell>
          <cell r="C9470" t="str">
            <v>COTOVELO VERTICAL PARA BARRAMENTO BLINDADO, 250A - FORNECIMENTO E INSTALAÇÃO. AF_10/2020</v>
          </cell>
          <cell r="D9470" t="str">
            <v>UN</v>
          </cell>
          <cell r="E9470">
            <v>0</v>
          </cell>
          <cell r="F9470">
            <v>0</v>
          </cell>
        </row>
        <row r="9471">
          <cell r="B9471">
            <v>97419</v>
          </cell>
          <cell r="C9471" t="str">
            <v>COTOVELO VERTICAL PARA BARRAMENTO BLINDADO, 3000A - FORNECIMENTO E INSTALAÇÃO. AF_10/2020</v>
          </cell>
          <cell r="D9471" t="str">
            <v>UN</v>
          </cell>
          <cell r="E9471">
            <v>0</v>
          </cell>
          <cell r="F9471">
            <v>0</v>
          </cell>
        </row>
        <row r="9472">
          <cell r="B9472">
            <v>97420</v>
          </cell>
          <cell r="C9472" t="str">
            <v>COTOVELO VERTICAL PARA BARRAMENTO BLINDADO, 3500A - FORNECIMENTO E INSTALAÇÃO. AF_10/2020</v>
          </cell>
          <cell r="D9472" t="str">
            <v>UN</v>
          </cell>
          <cell r="E9472">
            <v>0</v>
          </cell>
          <cell r="F9472">
            <v>0</v>
          </cell>
        </row>
        <row r="9473">
          <cell r="B9473">
            <v>97410</v>
          </cell>
          <cell r="C9473" t="str">
            <v>COTOVELO VERTICAL PARA BARRAMENTO BLINDADO, 350A - FORNECIMENTO E INSTALAÇÃO. AF_10/2020</v>
          </cell>
          <cell r="D9473" t="str">
            <v>UN</v>
          </cell>
          <cell r="E9473">
            <v>0</v>
          </cell>
          <cell r="F9473">
            <v>0</v>
          </cell>
        </row>
        <row r="9474">
          <cell r="B9474">
            <v>97411</v>
          </cell>
          <cell r="C9474" t="str">
            <v>COTOVELO VERTICAL PARA BARRAMENTO BLINDADO, 450A - FORNECIMENTO E INSTALAÇÃO. AF_10/2020</v>
          </cell>
          <cell r="D9474" t="str">
            <v>UN</v>
          </cell>
          <cell r="E9474">
            <v>0</v>
          </cell>
          <cell r="F9474">
            <v>0</v>
          </cell>
        </row>
        <row r="9475">
          <cell r="B9475">
            <v>97412</v>
          </cell>
          <cell r="C9475" t="str">
            <v>COTOVELO VERTICAL PARA BARRAMENTO BLINDADO, 550A - FORNECIMENTO E INSTALAÇÃO. AF_10/2020</v>
          </cell>
          <cell r="D9475" t="str">
            <v>UN</v>
          </cell>
          <cell r="E9475">
            <v>0</v>
          </cell>
          <cell r="F9475">
            <v>0</v>
          </cell>
        </row>
        <row r="9476">
          <cell r="B9476">
            <v>97413</v>
          </cell>
          <cell r="C9476" t="str">
            <v>COTOVELO VERTICAL PARA BARRAMENTO BLINDADO, 630A - FORNECIMENTO E INSTALAÇÃO. AF_10/2020</v>
          </cell>
          <cell r="D9476" t="str">
            <v>UN</v>
          </cell>
          <cell r="E9476">
            <v>0</v>
          </cell>
          <cell r="F9476">
            <v>0</v>
          </cell>
        </row>
        <row r="9477">
          <cell r="B9477">
            <v>101900</v>
          </cell>
          <cell r="C9477" t="str">
            <v>DISJUNTOR BAIXA TENSÃO TRIPOLAR A SECO 800A/600V - FORNECIMENTO E INSTALAÇÃO. AF_10/2020</v>
          </cell>
          <cell r="D9477" t="str">
            <v>UN</v>
          </cell>
          <cell r="E9477">
            <v>5825.63</v>
          </cell>
          <cell r="F9477">
            <v>5831.12</v>
          </cell>
        </row>
        <row r="9478">
          <cell r="B9478">
            <v>93660</v>
          </cell>
          <cell r="C9478" t="str">
            <v>DISJUNTOR BIPOLAR TIPO DIN, CORRENTE NOMINAL DE 10A - FORNECIMENTO E INSTALAÇÃO. AF_10/2020</v>
          </cell>
          <cell r="D9478" t="str">
            <v>UN</v>
          </cell>
          <cell r="E9478">
            <v>72.099999999999994</v>
          </cell>
          <cell r="F9478">
            <v>72.38</v>
          </cell>
        </row>
        <row r="9479">
          <cell r="B9479">
            <v>93661</v>
          </cell>
          <cell r="C9479" t="str">
            <v>DISJUNTOR BIPOLAR TIPO DIN, CORRENTE NOMINAL DE 16A - FORNECIMENTO E INSTALAÇÃO. AF_10/2020</v>
          </cell>
          <cell r="D9479" t="str">
            <v>UN</v>
          </cell>
          <cell r="E9479">
            <v>73.319999999999993</v>
          </cell>
          <cell r="F9479">
            <v>73.709999999999994</v>
          </cell>
        </row>
        <row r="9480">
          <cell r="B9480">
            <v>93662</v>
          </cell>
          <cell r="C9480" t="str">
            <v>DISJUNTOR BIPOLAR TIPO DIN, CORRENTE NOMINAL DE 20A - FORNECIMENTO E INSTALAÇÃO. AF_10/2020</v>
          </cell>
          <cell r="D9480" t="str">
            <v>UN</v>
          </cell>
          <cell r="E9480">
            <v>75.81</v>
          </cell>
          <cell r="F9480">
            <v>76.37</v>
          </cell>
        </row>
        <row r="9481">
          <cell r="B9481">
            <v>93663</v>
          </cell>
          <cell r="C9481" t="str">
            <v>DISJUNTOR BIPOLAR TIPO DIN, CORRENTE NOMINAL DE 25A - FORNECIMENTO E INSTALAÇÃO. AF_10/2020</v>
          </cell>
          <cell r="D9481" t="str">
            <v>UN</v>
          </cell>
          <cell r="E9481">
            <v>75.81</v>
          </cell>
          <cell r="F9481">
            <v>76.37</v>
          </cell>
        </row>
        <row r="9482">
          <cell r="B9482">
            <v>93664</v>
          </cell>
          <cell r="C9482" t="str">
            <v>DISJUNTOR BIPOLAR TIPO DIN, CORRENTE NOMINAL DE 32A - FORNECIMENTO E INSTALAÇÃO. AF_10/2020</v>
          </cell>
          <cell r="D9482" t="str">
            <v>UN</v>
          </cell>
          <cell r="E9482">
            <v>78.83</v>
          </cell>
          <cell r="F9482">
            <v>79.59</v>
          </cell>
        </row>
        <row r="9483">
          <cell r="B9483">
            <v>93665</v>
          </cell>
          <cell r="C9483" t="str">
            <v>DISJUNTOR BIPOLAR TIPO DIN, CORRENTE NOMINAL DE 40A - FORNECIMENTO E INSTALAÇÃO. AF_10/2020</v>
          </cell>
          <cell r="D9483" t="str">
            <v>UN</v>
          </cell>
          <cell r="E9483">
            <v>82.41</v>
          </cell>
          <cell r="F9483">
            <v>83.52</v>
          </cell>
        </row>
        <row r="9484">
          <cell r="B9484">
            <v>93666</v>
          </cell>
          <cell r="C9484" t="str">
            <v>DISJUNTOR BIPOLAR TIPO DIN, CORRENTE NOMINAL DE 50A - FORNECIMENTO E INSTALAÇÃO. AF_10/2020</v>
          </cell>
          <cell r="D9484" t="str">
            <v>UN</v>
          </cell>
          <cell r="E9484">
            <v>88.39</v>
          </cell>
          <cell r="F9484">
            <v>89.97</v>
          </cell>
        </row>
        <row r="9485">
          <cell r="B9485">
            <v>93674</v>
          </cell>
          <cell r="C9485" t="str">
            <v>DISJUNTOR BIPOLAR TIPO DR, CORRENTE NOMINAL DE 25A - FORNECIMENTO E INSTALAÇÃO. AF_10/2020</v>
          </cell>
          <cell r="D9485" t="str">
            <v>UN</v>
          </cell>
          <cell r="E9485">
            <v>0</v>
          </cell>
          <cell r="F9485">
            <v>0</v>
          </cell>
        </row>
        <row r="9486">
          <cell r="B9486">
            <v>93675</v>
          </cell>
          <cell r="C9486" t="str">
            <v>DISJUNTOR BIPOLAR TIPO DR, CORRENTE NOMINAL DE 40A - FORNECIMENTO E INSTALAÇÃO. AF_10/2020</v>
          </cell>
          <cell r="D9486" t="str">
            <v>UN</v>
          </cell>
          <cell r="E9486">
            <v>0</v>
          </cell>
          <cell r="F9486">
            <v>0</v>
          </cell>
        </row>
        <row r="9487">
          <cell r="B9487">
            <v>101892</v>
          </cell>
          <cell r="C9487" t="str">
            <v>DISJUNTOR BIPOLAR TIPO NEMA, CORRENTE NOMINAL DE 10 ATÉ 50A - FORNECIMENTO E INSTALAÇÃO. AF_10/2020</v>
          </cell>
          <cell r="D9487" t="str">
            <v>UN</v>
          </cell>
          <cell r="E9487">
            <v>90.15</v>
          </cell>
          <cell r="F9487">
            <v>90.71</v>
          </cell>
        </row>
        <row r="9488">
          <cell r="B9488">
            <v>93653</v>
          </cell>
          <cell r="C9488" t="str">
            <v>DISJUNTOR MONOPOLAR TIPO DIN, CORRENTE NOMINAL DE 10A - FORNECIMENTO E INSTALAÇÃO. AF_10/2020</v>
          </cell>
          <cell r="D9488" t="str">
            <v>UN</v>
          </cell>
          <cell r="E9488">
            <v>14.43</v>
          </cell>
          <cell r="F9488">
            <v>14.58</v>
          </cell>
        </row>
        <row r="9489">
          <cell r="B9489">
            <v>93654</v>
          </cell>
          <cell r="C9489" t="str">
            <v>DISJUNTOR MONOPOLAR TIPO DIN, CORRENTE NOMINAL DE 16A - FORNECIMENTO E INSTALAÇÃO. AF_10/2020</v>
          </cell>
          <cell r="D9489" t="str">
            <v>UN</v>
          </cell>
          <cell r="E9489">
            <v>15.04</v>
          </cell>
          <cell r="F9489">
            <v>15.23</v>
          </cell>
        </row>
        <row r="9490">
          <cell r="B9490">
            <v>93655</v>
          </cell>
          <cell r="C9490" t="str">
            <v>DISJUNTOR MONOPOLAR TIPO DIN, CORRENTE NOMINAL DE 20A - FORNECIMENTO E INSTALAÇÃO. AF_10/2020</v>
          </cell>
          <cell r="D9490" t="str">
            <v>UN</v>
          </cell>
          <cell r="E9490">
            <v>16.3</v>
          </cell>
          <cell r="F9490">
            <v>16.57</v>
          </cell>
        </row>
        <row r="9491">
          <cell r="B9491">
            <v>93656</v>
          </cell>
          <cell r="C9491" t="str">
            <v>DISJUNTOR MONOPOLAR TIPO DIN, CORRENTE NOMINAL DE 25A - FORNECIMENTO E INSTALAÇÃO. AF_10/2020</v>
          </cell>
          <cell r="D9491" t="str">
            <v>UN</v>
          </cell>
          <cell r="E9491">
            <v>16.3</v>
          </cell>
          <cell r="F9491">
            <v>16.57</v>
          </cell>
        </row>
        <row r="9492">
          <cell r="B9492">
            <v>93657</v>
          </cell>
          <cell r="C9492" t="str">
            <v>DISJUNTOR MONOPOLAR TIPO DIN, CORRENTE NOMINAL DE 32A - FORNECIMENTO E INSTALAÇÃO. AF_10/2020</v>
          </cell>
          <cell r="D9492" t="str">
            <v>UN</v>
          </cell>
          <cell r="E9492">
            <v>17.79</v>
          </cell>
          <cell r="F9492">
            <v>18.170000000000002</v>
          </cell>
        </row>
        <row r="9493">
          <cell r="B9493">
            <v>93658</v>
          </cell>
          <cell r="C9493" t="str">
            <v>DISJUNTOR MONOPOLAR TIPO DIN, CORRENTE NOMINAL DE 40A - FORNECIMENTO E INSTALAÇÃO. AF_10/2020</v>
          </cell>
          <cell r="D9493" t="str">
            <v>UN</v>
          </cell>
          <cell r="E9493">
            <v>25.67</v>
          </cell>
          <cell r="F9493">
            <v>26.24</v>
          </cell>
        </row>
        <row r="9494">
          <cell r="B9494">
            <v>93659</v>
          </cell>
          <cell r="C9494" t="str">
            <v>DISJUNTOR MONOPOLAR TIPO DIN, CORRENTE NOMINAL DE 50A - FORNECIMENTO E INSTALAÇÃO. AF_10/2020</v>
          </cell>
          <cell r="D9494" t="str">
            <v>UN</v>
          </cell>
          <cell r="E9494">
            <v>28.68</v>
          </cell>
          <cell r="F9494">
            <v>29.47</v>
          </cell>
        </row>
        <row r="9495">
          <cell r="B9495">
            <v>101890</v>
          </cell>
          <cell r="C9495" t="str">
            <v>DISJUNTOR MONOPOLAR TIPO NEMA, CORRENTE NOMINAL DE 10 ATÉ 30A - FORNECIMENTO E INSTALAÇÃO. AF_10/2020</v>
          </cell>
          <cell r="D9495" t="str">
            <v>UN</v>
          </cell>
          <cell r="E9495">
            <v>19.72</v>
          </cell>
          <cell r="F9495">
            <v>19.989999999999998</v>
          </cell>
        </row>
        <row r="9496">
          <cell r="B9496">
            <v>101891</v>
          </cell>
          <cell r="C9496" t="str">
            <v>DISJUNTOR MONOPOLAR TIPO NEMA, CORRENTE NOMINAL DE 35 ATÉ 50A - FORNECIMENTO E INSTALAÇÃO. AF_10/2020</v>
          </cell>
          <cell r="D9496" t="str">
            <v>UN</v>
          </cell>
          <cell r="E9496">
            <v>33.659999999999997</v>
          </cell>
          <cell r="F9496">
            <v>34.229999999999997</v>
          </cell>
        </row>
        <row r="9497">
          <cell r="B9497">
            <v>101895</v>
          </cell>
          <cell r="C9497" t="str">
            <v>DISJUNTOR TERMOMAGNÉTICO TRIPOLAR, CORRENTE NOMINAL DE 125A - FORNECIMENTO E INSTALAÇÃO. AF_10/2020</v>
          </cell>
          <cell r="D9497" t="str">
            <v>UN</v>
          </cell>
          <cell r="E9497">
            <v>526.78</v>
          </cell>
          <cell r="F9497">
            <v>532.27</v>
          </cell>
        </row>
        <row r="9498">
          <cell r="B9498">
            <v>101896</v>
          </cell>
          <cell r="C9498" t="str">
            <v>DISJUNTOR TERMOMAGNÉTICO TRIPOLAR, CORRENTE NOMINAL DE 200A - FORNECIMENTO E INSTALAÇÃO. AF_10/2020</v>
          </cell>
          <cell r="D9498" t="str">
            <v>UN</v>
          </cell>
          <cell r="E9498">
            <v>799.35</v>
          </cell>
          <cell r="F9498">
            <v>804.84</v>
          </cell>
        </row>
        <row r="9499">
          <cell r="B9499">
            <v>101897</v>
          </cell>
          <cell r="C9499" t="str">
            <v>DISJUNTOR TERMOMAGNÉTICO TRIPOLAR, CORRENTE NOMINAL DE 250A - FORNECIMENTO E INSTALAÇÃO. AF_10/2020</v>
          </cell>
          <cell r="D9499" t="str">
            <v>UN</v>
          </cell>
          <cell r="E9499">
            <v>1287.4100000000001</v>
          </cell>
          <cell r="F9499">
            <v>1292.9000000000001</v>
          </cell>
        </row>
        <row r="9500">
          <cell r="B9500">
            <v>101898</v>
          </cell>
          <cell r="C9500" t="str">
            <v>DISJUNTOR TERMOMAGNÉTICO TRIPOLAR, CORRENTE NOMINAL DE 400A - FORNECIMENTO E INSTALAÇÃO. AF_10/2020</v>
          </cell>
          <cell r="D9500" t="str">
            <v>UN</v>
          </cell>
          <cell r="E9500">
            <v>1729.38</v>
          </cell>
          <cell r="F9500">
            <v>1734.87</v>
          </cell>
        </row>
        <row r="9501">
          <cell r="B9501">
            <v>101899</v>
          </cell>
          <cell r="C9501" t="str">
            <v>DISJUNTOR TERMOMAGNÉTICO TRIPOLAR, CORRENTE NOMINAL DE 600A - FORNECIMENTO E INSTALAÇÃO. AF_10/2020</v>
          </cell>
          <cell r="D9501" t="str">
            <v>UN</v>
          </cell>
          <cell r="E9501">
            <v>2780.66</v>
          </cell>
          <cell r="F9501">
            <v>2786.15</v>
          </cell>
        </row>
        <row r="9502">
          <cell r="B9502">
            <v>93676</v>
          </cell>
          <cell r="C9502" t="str">
            <v>DISJUNTOR TETRAPOLAR TIPO DR, CORRENTE NOMINAL DE 25A - FORNECIMENTO E INSTALAÇÃO. AF_10/2020</v>
          </cell>
          <cell r="D9502" t="str">
            <v>UN</v>
          </cell>
          <cell r="E9502">
            <v>0</v>
          </cell>
          <cell r="F9502">
            <v>0</v>
          </cell>
        </row>
        <row r="9503">
          <cell r="B9503">
            <v>97711</v>
          </cell>
          <cell r="C9503" t="str">
            <v>DISJUNTOR TETRAPOLAR TIPO DR, CORRENTE NOMINAL DE 40A - FORNECIMENTO E INSTALAÇÃO. AF_10/2020</v>
          </cell>
          <cell r="D9503" t="str">
            <v>UN</v>
          </cell>
          <cell r="E9503">
            <v>0</v>
          </cell>
          <cell r="F9503">
            <v>0</v>
          </cell>
        </row>
        <row r="9504">
          <cell r="B9504">
            <v>93667</v>
          </cell>
          <cell r="C9504" t="str">
            <v>DISJUNTOR TRIPOLAR TIPO DIN, CORRENTE NOMINAL DE 10A - FORNECIMENTO E INSTALAÇÃO. AF_10/2020</v>
          </cell>
          <cell r="D9504" t="str">
            <v>UN</v>
          </cell>
          <cell r="E9504">
            <v>89.91</v>
          </cell>
          <cell r="F9504">
            <v>90.34</v>
          </cell>
        </row>
        <row r="9505">
          <cell r="B9505">
            <v>93668</v>
          </cell>
          <cell r="C9505" t="str">
            <v>DISJUNTOR TRIPOLAR TIPO DIN, CORRENTE NOMINAL DE 16A - FORNECIMENTO E INSTALAÇÃO. AF_10/2020</v>
          </cell>
          <cell r="D9505" t="str">
            <v>UN</v>
          </cell>
          <cell r="E9505">
            <v>91.73</v>
          </cell>
          <cell r="F9505">
            <v>92.32</v>
          </cell>
        </row>
        <row r="9506">
          <cell r="B9506">
            <v>93669</v>
          </cell>
          <cell r="C9506" t="str">
            <v>DISJUNTOR TRIPOLAR TIPO DIN, CORRENTE NOMINAL DE 20A - FORNECIMENTO E INSTALAÇÃO. AF_10/2020</v>
          </cell>
          <cell r="D9506" t="str">
            <v>UN</v>
          </cell>
          <cell r="E9506">
            <v>95.48</v>
          </cell>
          <cell r="F9506">
            <v>96.31</v>
          </cell>
        </row>
        <row r="9507">
          <cell r="B9507">
            <v>93670</v>
          </cell>
          <cell r="C9507" t="str">
            <v>DISJUNTOR TRIPOLAR TIPO DIN, CORRENTE NOMINAL DE 25A - FORNECIMENTO E INSTALAÇÃO. AF_10/2020</v>
          </cell>
          <cell r="D9507" t="str">
            <v>UN</v>
          </cell>
          <cell r="E9507">
            <v>95.48</v>
          </cell>
          <cell r="F9507">
            <v>96.31</v>
          </cell>
        </row>
        <row r="9508">
          <cell r="B9508">
            <v>93671</v>
          </cell>
          <cell r="C9508" t="str">
            <v>DISJUNTOR TRIPOLAR TIPO DIN, CORRENTE NOMINAL DE 32A - FORNECIMENTO E INSTALAÇÃO. AF_10/2020</v>
          </cell>
          <cell r="D9508" t="str">
            <v>UN</v>
          </cell>
          <cell r="E9508">
            <v>100</v>
          </cell>
          <cell r="F9508">
            <v>101.13</v>
          </cell>
        </row>
        <row r="9509">
          <cell r="B9509">
            <v>93672</v>
          </cell>
          <cell r="C9509" t="str">
            <v>DISJUNTOR TRIPOLAR TIPO DIN, CORRENTE NOMINAL DE 40A - FORNECIMENTO E INSTALAÇÃO. AF_10/2020</v>
          </cell>
          <cell r="D9509" t="str">
            <v>UN</v>
          </cell>
          <cell r="E9509">
            <v>106.9</v>
          </cell>
          <cell r="F9509">
            <v>108.57</v>
          </cell>
        </row>
        <row r="9510">
          <cell r="B9510">
            <v>93673</v>
          </cell>
          <cell r="C9510" t="str">
            <v>DISJUNTOR TRIPOLAR TIPO DIN, CORRENTE NOMINAL DE 50A - FORNECIMENTO E INSTALAÇÃO. AF_10/2020</v>
          </cell>
          <cell r="D9510" t="str">
            <v>UN</v>
          </cell>
          <cell r="E9510">
            <v>115.89</v>
          </cell>
          <cell r="F9510">
            <v>118.24</v>
          </cell>
        </row>
        <row r="9511">
          <cell r="B9511">
            <v>101893</v>
          </cell>
          <cell r="C9511" t="str">
            <v>DISJUNTOR TRIPOLAR TIPO NEMA, CORRENTE NOMINAL DE 10 ATÉ 50A - FORNECIMENTO E INSTALAÇÃO. AF_10/2020</v>
          </cell>
          <cell r="D9511" t="str">
            <v>UN</v>
          </cell>
          <cell r="E9511">
            <v>114.83</v>
          </cell>
          <cell r="F9511">
            <v>115.66</v>
          </cell>
        </row>
        <row r="9512">
          <cell r="B9512">
            <v>101894</v>
          </cell>
          <cell r="C9512" t="str">
            <v>DISJUNTOR TRIPOLAR TIPO NEMA, CORRENTE NOMINAL DE 60 ATÉ 100A - FORNECIMENTO E INSTALAÇÃO. AF_10/2020</v>
          </cell>
          <cell r="D9512" t="str">
            <v>UN</v>
          </cell>
          <cell r="E9512">
            <v>189.56</v>
          </cell>
          <cell r="F9512">
            <v>192.8</v>
          </cell>
        </row>
        <row r="9513">
          <cell r="B9513">
            <v>97421</v>
          </cell>
          <cell r="C9513" t="str">
            <v>GABARITO PARA BARRAMENTO BLINDADO - FORNECIMENTO E INSTALAÇÃO. AF_10/2020</v>
          </cell>
          <cell r="D9513" t="str">
            <v>UN</v>
          </cell>
          <cell r="E9513">
            <v>0</v>
          </cell>
          <cell r="F9513">
            <v>0</v>
          </cell>
        </row>
        <row r="9514">
          <cell r="B9514">
            <v>97373</v>
          </cell>
          <cell r="C9514" t="str">
            <v>PEÇA RETA DE BARRAMENTO BLINDADO, 1000A - FORNECIMENTO E INSTALAÇÃO. AF_10/2020</v>
          </cell>
          <cell r="D9514" t="str">
            <v>M</v>
          </cell>
          <cell r="E9514">
            <v>0</v>
          </cell>
          <cell r="F9514">
            <v>0</v>
          </cell>
        </row>
        <row r="9515">
          <cell r="B9515">
            <v>97374</v>
          </cell>
          <cell r="C9515" t="str">
            <v>PEÇA RETA DE BARRAMENTO BLINDADO, 1250A - FORNECIMENTO E INSTALAÇÃO. AF_10/2020</v>
          </cell>
          <cell r="D9515" t="str">
            <v>M</v>
          </cell>
          <cell r="E9515">
            <v>0</v>
          </cell>
          <cell r="F9515">
            <v>0</v>
          </cell>
        </row>
        <row r="9516">
          <cell r="B9516">
            <v>97375</v>
          </cell>
          <cell r="C9516" t="str">
            <v>PEÇA RETA DE BARRAMENTO BLINDADO, 1600A - FORNECIMENTO E INSTALAÇÃO. AF_10/2020</v>
          </cell>
          <cell r="D9516" t="str">
            <v>M</v>
          </cell>
          <cell r="E9516">
            <v>0</v>
          </cell>
          <cell r="F9516">
            <v>0</v>
          </cell>
        </row>
        <row r="9517">
          <cell r="B9517">
            <v>97376</v>
          </cell>
          <cell r="C9517" t="str">
            <v>PEÇA RETA DE BARRAMENTO BLINDADO, 2000A - FORNECIMENTO E INSTALAÇÃO. AF_10/2020</v>
          </cell>
          <cell r="D9517" t="str">
            <v>M</v>
          </cell>
          <cell r="E9517">
            <v>0</v>
          </cell>
          <cell r="F9517">
            <v>0</v>
          </cell>
        </row>
        <row r="9518">
          <cell r="B9518">
            <v>97377</v>
          </cell>
          <cell r="C9518" t="str">
            <v>PEÇA RETA DE BARRAMENTO BLINDADO, 2500A - FORNECIMENTO E INSTALAÇÃO. AF_10/2020</v>
          </cell>
          <cell r="D9518" t="str">
            <v>M</v>
          </cell>
          <cell r="E9518">
            <v>0</v>
          </cell>
          <cell r="F9518">
            <v>0</v>
          </cell>
        </row>
        <row r="9519">
          <cell r="B9519">
            <v>97368</v>
          </cell>
          <cell r="C9519" t="str">
            <v>PEÇA RETA DE BARRAMENTO BLINDADO, 250A - FORNECIMENTO E INSTALAÇÃO. AF_10/2020</v>
          </cell>
          <cell r="D9519" t="str">
            <v>M</v>
          </cell>
          <cell r="E9519">
            <v>0</v>
          </cell>
          <cell r="F9519">
            <v>0</v>
          </cell>
        </row>
        <row r="9520">
          <cell r="B9520">
            <v>97369</v>
          </cell>
          <cell r="C9520" t="str">
            <v>PEÇA RETA DE BARRAMENTO BLINDADO, 350A - FORNECIMENTO E INSTALAÇÃO. AF_10/2020</v>
          </cell>
          <cell r="D9520" t="str">
            <v>M</v>
          </cell>
          <cell r="E9520">
            <v>0</v>
          </cell>
          <cell r="F9520">
            <v>0</v>
          </cell>
        </row>
        <row r="9521">
          <cell r="B9521">
            <v>97370</v>
          </cell>
          <cell r="C9521" t="str">
            <v>PEÇA RETA DE BARRAMENTO BLINDADO, 450A - FORNECIMENTO E INSTALAÇÃO. AF_10/2020</v>
          </cell>
          <cell r="D9521" t="str">
            <v>M</v>
          </cell>
          <cell r="E9521">
            <v>0</v>
          </cell>
          <cell r="F9521">
            <v>0</v>
          </cell>
        </row>
        <row r="9522">
          <cell r="B9522">
            <v>97371</v>
          </cell>
          <cell r="C9522" t="str">
            <v>PEÇA RETA DE BARRAMENTO BLINDADO, 550A - FORNECIMENTO E INSTALAÇÃO. AF_10/2020</v>
          </cell>
          <cell r="D9522" t="str">
            <v>M</v>
          </cell>
          <cell r="E9522">
            <v>0</v>
          </cell>
          <cell r="F9522">
            <v>0</v>
          </cell>
        </row>
        <row r="9523">
          <cell r="B9523">
            <v>97372</v>
          </cell>
          <cell r="C9523" t="str">
            <v>PEÇA RETA DE BARRAMENTO BLINDADO, 630A - FORNECIMENTO E INSTALAÇÃO. AF_10/2020</v>
          </cell>
          <cell r="D9523" t="str">
            <v>M</v>
          </cell>
          <cell r="E9523">
            <v>0</v>
          </cell>
          <cell r="F9523">
            <v>0</v>
          </cell>
        </row>
        <row r="9524">
          <cell r="B9524">
            <v>101875</v>
          </cell>
          <cell r="C9524" t="str">
            <v>QUADRO DE DISTRIBUIÇÃO DE ENERGIA EM CHAPA DE AÇO GALVANIZADO, DE EMBUTIR, COM BARRAMENTO TRIFÁSICO, PARA 12 DISJUNTORES DIN 100A - FORNECIMENTO E INSTALAÇÃO. AF_10/2020</v>
          </cell>
          <cell r="D9524" t="str">
            <v>UN</v>
          </cell>
          <cell r="E9524">
            <v>342.07</v>
          </cell>
          <cell r="F9524">
            <v>344.29</v>
          </cell>
        </row>
        <row r="9525">
          <cell r="B9525">
            <v>101883</v>
          </cell>
          <cell r="C9525" t="str">
            <v>QUADRO DE DISTRIBUIÇÃO DE ENERGIA EM CHAPA DE AÇO GALVANIZADO, DE EMBUTIR, COM BARRAMENTO TRIFÁSICO, PARA 18 DISJUNTORES DIN 100A - FORNECIMENTO E INSTALAÇÃO. AF_10/2020</v>
          </cell>
          <cell r="D9525" t="str">
            <v>UN</v>
          </cell>
          <cell r="E9525">
            <v>470.15</v>
          </cell>
          <cell r="F9525">
            <v>472.61</v>
          </cell>
        </row>
        <row r="9526">
          <cell r="B9526">
            <v>101879</v>
          </cell>
          <cell r="C9526" t="str">
            <v>QUADRO DE DISTRIBUIÇÃO DE ENERGIA EM CHAPA DE AÇO GALVANIZADO, DE EMBUTIR, COM BARRAMENTO TRIFÁSICO, PARA 24 DISJUNTORES DIN 100A - FORNECIMENTO E INSTALAÇÃO. AF_10/2020</v>
          </cell>
          <cell r="D9526" t="str">
            <v>UN</v>
          </cell>
          <cell r="E9526">
            <v>493.05</v>
          </cell>
          <cell r="F9526">
            <v>495.54</v>
          </cell>
        </row>
        <row r="9527">
          <cell r="B9527">
            <v>101880</v>
          </cell>
          <cell r="C9527" t="str">
            <v>QUADRO DE DISTRIBUIÇÃO DE ENERGIA EM CHAPA DE AÇO GALVANIZADO, DE EMBUTIR, COM BARRAMENTO TRIFÁSICO, PARA 30 DISJUNTORES DIN 150A - FORNECIMENTO E INSTALAÇÃO. AF_10/2020</v>
          </cell>
          <cell r="D9527" t="str">
            <v>UN</v>
          </cell>
          <cell r="E9527">
            <v>568.54</v>
          </cell>
          <cell r="F9527">
            <v>571.54999999999995</v>
          </cell>
        </row>
        <row r="9528">
          <cell r="B9528">
            <v>101882</v>
          </cell>
          <cell r="C9528" t="str">
            <v>QUADRO DE DISTRIBUIÇÃO DE ENERGIA EM CHAPA DE AÇO GALVANIZADO, DE EMBUTIR, COM BARRAMENTO TRIFÁSICO, PARA 30 DISJUNTORES DIN 225A - FORNECIMENTO E INSTALAÇÃO. AF_10/2020</v>
          </cell>
          <cell r="D9528" t="str">
            <v>UN</v>
          </cell>
          <cell r="E9528">
            <v>1149.48</v>
          </cell>
          <cell r="F9528">
            <v>1152.48</v>
          </cell>
        </row>
        <row r="9529">
          <cell r="B9529">
            <v>101881</v>
          </cell>
          <cell r="C9529" t="str">
            <v>QUADRO DE DISTRIBUIÇÃO DE ENERGIA EM CHAPA DE AÇO GALVANIZADO, DE EMBUTIR, COM BARRAMENTO TRIFÁSICO, PARA 40 DISJUNTORES DIN 100A - FORNECIMENTO E INSTALAÇÃO. AF_10/2020</v>
          </cell>
          <cell r="D9529" t="str">
            <v>UN</v>
          </cell>
          <cell r="E9529">
            <v>812.77</v>
          </cell>
          <cell r="F9529">
            <v>815.77</v>
          </cell>
        </row>
        <row r="9530">
          <cell r="B9530">
            <v>101878</v>
          </cell>
          <cell r="C9530" t="str">
            <v>QUADRO DE DISTRIBUIÇÃO DE ENERGIA EM CHAPA DE AÇO GALVANIZADO, DE SOBREPOR, COM BARRAMENTO TRIFÁSICO, PARA 18 DISJUNTORES DIN 100A - FORNECIMENTO E INSTALAÇÃO. AF_10/2020</v>
          </cell>
          <cell r="D9530" t="str">
            <v>UN</v>
          </cell>
          <cell r="E9530">
            <v>475.76</v>
          </cell>
          <cell r="F9530">
            <v>482.08</v>
          </cell>
        </row>
        <row r="9531">
          <cell r="B9531">
            <v>101877</v>
          </cell>
          <cell r="C9531" t="str">
            <v>QUADRO DE DISTRIBUIÇÃO DE ENERGIA EM PVC, DE EMBUTIR, SEM BARRAMENTO, PARA 3 DISJUNTORES - FORNECIMENTO E INSTALAÇÃO. AF_10/2020</v>
          </cell>
          <cell r="D9531" t="str">
            <v>UN</v>
          </cell>
          <cell r="E9531">
            <v>70.94</v>
          </cell>
          <cell r="F9531">
            <v>72.209999999999994</v>
          </cell>
        </row>
        <row r="9532">
          <cell r="B9532">
            <v>101876</v>
          </cell>
          <cell r="C9532" t="str">
            <v>QUADRO DE DISTRIBUIÇÃO DE ENERGIA EM PVC, DE EMBUTIR, SEM BARRAMENTO, PARA 6 DISJUNTORES - FORNECIMENTO E INSTALAÇÃO. AF_10/2020</v>
          </cell>
          <cell r="D9532" t="str">
            <v>UN</v>
          </cell>
          <cell r="E9532">
            <v>104.75</v>
          </cell>
          <cell r="F9532">
            <v>106.18</v>
          </cell>
        </row>
        <row r="9533">
          <cell r="B9533">
            <v>101873</v>
          </cell>
          <cell r="C9533" t="str">
            <v>QUADRO DE DISTRIBUIÇÃO DE LUZ EM PVC PARA 12 DISJUNTORES - FORNECIMENTO E INSTALAÇÃO. AF_10/2020</v>
          </cell>
          <cell r="D9533" t="str">
            <v>UN</v>
          </cell>
          <cell r="E9533">
            <v>0</v>
          </cell>
          <cell r="F9533">
            <v>0</v>
          </cell>
        </row>
        <row r="9534">
          <cell r="B9534">
            <v>101874</v>
          </cell>
          <cell r="C9534" t="str">
            <v>QUADRO DE DISTRIBUIÇÃO DE LUZ EM PVC PARA 24 DISJUNTORES - FORNECIMENTO E INSTALAÇÃO. AF_10/2020</v>
          </cell>
          <cell r="D9534" t="str">
            <v>UN</v>
          </cell>
          <cell r="E9534">
            <v>0</v>
          </cell>
          <cell r="F9534">
            <v>0</v>
          </cell>
        </row>
        <row r="9535">
          <cell r="B9535">
            <v>101871</v>
          </cell>
          <cell r="C9535" t="str">
            <v>QUADRO DE DISTRIBUIÇÃO DE LUZ EM PVC PARA 4 DISJUNTORES - FORNECIMENTO E INSTALAÇÃO. AF_10/2020</v>
          </cell>
          <cell r="D9535" t="str">
            <v>UN</v>
          </cell>
          <cell r="E9535">
            <v>0</v>
          </cell>
          <cell r="F9535">
            <v>0</v>
          </cell>
        </row>
        <row r="9536">
          <cell r="B9536">
            <v>101872</v>
          </cell>
          <cell r="C9536" t="str">
            <v>QUADRO DE DISTRIBUIÇÃO DE LUZ EM PVC PARA 8 DISJUNTORES - FORNECIMENTO E INSTALAÇÃO. AF_10/2020</v>
          </cell>
          <cell r="D9536" t="str">
            <v>UN</v>
          </cell>
          <cell r="E9536">
            <v>0</v>
          </cell>
          <cell r="F9536">
            <v>0</v>
          </cell>
        </row>
        <row r="9537">
          <cell r="B9537">
            <v>97360</v>
          </cell>
          <cell r="C9537" t="str">
            <v>QUADRO DE MEDIÇÃO GERAL DE ENERGIA COM 12 MEDIDORES - FORNECIMENTO E INSTALAÇÃO. AF_10/2020</v>
          </cell>
          <cell r="D9537" t="str">
            <v>UN</v>
          </cell>
          <cell r="E9537">
            <v>9472.0400000000009</v>
          </cell>
          <cell r="F9537">
            <v>9494.82</v>
          </cell>
        </row>
        <row r="9538">
          <cell r="B9538">
            <v>97361</v>
          </cell>
          <cell r="C9538" t="str">
            <v>QUADRO DE MEDIÇÃO GERAL DE ENERGIA COM 16 MEDIDORES - FORNECIMENTO E INSTALAÇÃO. AF_10/2020</v>
          </cell>
          <cell r="D9538" t="str">
            <v>UN</v>
          </cell>
          <cell r="E9538">
            <v>12629.4</v>
          </cell>
          <cell r="F9538">
            <v>12659.78</v>
          </cell>
        </row>
        <row r="9539">
          <cell r="B9539">
            <v>97359</v>
          </cell>
          <cell r="C9539" t="str">
            <v>QUADRO DE MEDIÇÃO GERAL DE ENERGIA COM 8 MEDIDORES - FORNECIMENTO E INSTALAÇÃO. AF_10/2020</v>
          </cell>
          <cell r="D9539" t="str">
            <v>UN</v>
          </cell>
          <cell r="E9539">
            <v>4898.74</v>
          </cell>
          <cell r="F9539">
            <v>4913.93</v>
          </cell>
        </row>
        <row r="9540">
          <cell r="B9540">
            <v>101946</v>
          </cell>
          <cell r="C9540" t="str">
            <v>QUADRO DE MEDIÇÃO GERAL DE ENERGIA PARA 1 MEDIDOR DE SOBREPOR - FORNECIMENTO E INSTALAÇÃO. AF_10/2020</v>
          </cell>
          <cell r="D9540" t="str">
            <v>UN</v>
          </cell>
          <cell r="E9540">
            <v>190.97</v>
          </cell>
          <cell r="F9540">
            <v>197.29</v>
          </cell>
        </row>
        <row r="9541">
          <cell r="B9541">
            <v>97362</v>
          </cell>
          <cell r="C9541" t="str">
            <v>QUADRO DE MEDIÇÃO GERAL DE ENERGIA PARA BARRAMENTO BLINDADO COM 4 MEDIDORES - FORNECIMENTO E INSTALAÇÃO. AF_10/2020</v>
          </cell>
          <cell r="D9541" t="str">
            <v>UN</v>
          </cell>
          <cell r="E9541">
            <v>1568.63</v>
          </cell>
          <cell r="F9541">
            <v>1572.15</v>
          </cell>
        </row>
        <row r="9542">
          <cell r="B9542">
            <v>101553</v>
          </cell>
          <cell r="C9542" t="str">
            <v>ALÇA PREFORMADA DE DISTRIBUIÇÃO, EM AÇO GALVANIZADO, AWG 1 - FORNECIMENTO E INSTALAÇÃO. AF_07/2020</v>
          </cell>
          <cell r="D9542" t="str">
            <v>UN</v>
          </cell>
          <cell r="E9542">
            <v>14.11</v>
          </cell>
          <cell r="F9542">
            <v>14.5</v>
          </cell>
        </row>
        <row r="9543">
          <cell r="B9543">
            <v>101554</v>
          </cell>
          <cell r="C9543" t="str">
            <v>ALÇA PREFORMADA DE DISTRIBUIÇÃO, EM AÇO GALVANIZADO, AWG 2 - FORNECIMENTO E INSTALAÇÃO. AF_07/2020</v>
          </cell>
          <cell r="D9543" t="str">
            <v>UN</v>
          </cell>
          <cell r="E9543">
            <v>10.31</v>
          </cell>
          <cell r="F9543">
            <v>10.7</v>
          </cell>
        </row>
        <row r="9544">
          <cell r="B9544">
            <v>101555</v>
          </cell>
          <cell r="C9544" t="str">
            <v>ALÇA PREFORMADA DE DISTRIBUIÇÃO, EM AÇO GALVANIZADO, AWG 4 - FORNECIMENTO E INSTALAÇÃO. AF_07/2020</v>
          </cell>
          <cell r="D9544" t="str">
            <v>UN</v>
          </cell>
          <cell r="E9544">
            <v>6.85</v>
          </cell>
          <cell r="F9544">
            <v>7.24</v>
          </cell>
        </row>
        <row r="9545">
          <cell r="B9545">
            <v>101556</v>
          </cell>
          <cell r="C9545" t="str">
            <v>ALÇA PREFORMADA DE DISTRIBUIÇÃO, EM AÇO GALVANIZADO, AWG 6 - FORNECIMENTO E INSTALAÇÃO. AF_07/2020</v>
          </cell>
          <cell r="D9545" t="str">
            <v>UN</v>
          </cell>
          <cell r="E9545">
            <v>6.3</v>
          </cell>
          <cell r="F9545">
            <v>6.69</v>
          </cell>
        </row>
        <row r="9546">
          <cell r="B9546">
            <v>101537</v>
          </cell>
          <cell r="C9546" t="str">
            <v>APARELHO SINALIZADOR DE SAÍDA DE GARAGEM, COM CÉLULA FOTOELÉTRICA - FORNECIMENTO E INSTALAÇÃO. AF_07/2020</v>
          </cell>
          <cell r="D9546" t="str">
            <v>UN</v>
          </cell>
          <cell r="E9546">
            <v>114.76</v>
          </cell>
          <cell r="F9546">
            <v>118.11</v>
          </cell>
        </row>
        <row r="9547">
          <cell r="B9547">
            <v>101538</v>
          </cell>
          <cell r="C9547" t="str">
            <v>ARMAÇÃO SECUNDÁRIA, COM 1 ESTRIBO E 1 ISOLADOR - FORNECIMENTO E INSTALAÇÃO. AF_07/2020</v>
          </cell>
          <cell r="D9547" t="str">
            <v>UN</v>
          </cell>
          <cell r="E9547">
            <v>41.19</v>
          </cell>
          <cell r="F9547">
            <v>42.13</v>
          </cell>
        </row>
        <row r="9548">
          <cell r="B9548">
            <v>101542</v>
          </cell>
          <cell r="C9548" t="str">
            <v>ARMAÇÃO SECUNDÁRIA, COM 1 ESTRIBO, SEM ISOLADOR - FORNECIMENTO E INSTALAÇÃO. AF_07/2020</v>
          </cell>
          <cell r="D9548" t="str">
            <v>UN</v>
          </cell>
          <cell r="E9548">
            <v>31.56</v>
          </cell>
          <cell r="F9548">
            <v>32.35</v>
          </cell>
        </row>
        <row r="9549">
          <cell r="B9549">
            <v>101539</v>
          </cell>
          <cell r="C9549" t="str">
            <v>ARMAÇÃO SECUNDÁRIA, COM 2 ESTRIBOS E 2 ISOLADORES - FORNECIMENTO E INSTALAÇÃO. AF_07/2020</v>
          </cell>
          <cell r="D9549" t="str">
            <v>UN</v>
          </cell>
          <cell r="E9549">
            <v>69</v>
          </cell>
          <cell r="F9549">
            <v>70.88</v>
          </cell>
        </row>
        <row r="9550">
          <cell r="B9550">
            <v>101543</v>
          </cell>
          <cell r="C9550" t="str">
            <v>ARMAÇÃO SECUNDÁRIA, COM 2 ESTRIBOS, SEM ISOLADOR - FORNECIMENTO E INSTALAÇÃO. AF_07/2020</v>
          </cell>
          <cell r="D9550" t="str">
            <v>UN</v>
          </cell>
          <cell r="E9550">
            <v>56.65</v>
          </cell>
          <cell r="F9550">
            <v>58.22</v>
          </cell>
        </row>
        <row r="9551">
          <cell r="B9551">
            <v>101540</v>
          </cell>
          <cell r="C9551" t="str">
            <v>ARMAÇÃO SECUNDÁRIA, COM 3 ESTRIBOS E 3 ISOLADORES - FORNECIMENTO E INSTALAÇÃO. AF_07/2020</v>
          </cell>
          <cell r="D9551" t="str">
            <v>UN</v>
          </cell>
          <cell r="E9551">
            <v>115.42</v>
          </cell>
          <cell r="F9551">
            <v>118.24</v>
          </cell>
        </row>
        <row r="9552">
          <cell r="B9552">
            <v>101544</v>
          </cell>
          <cell r="C9552" t="str">
            <v>ARMAÇÃO SECUNDÁRIA, COM 3 ESTRIBOS, SEM ISOLADOR - FORNECIMENTO E INSTALAÇÃO. AF_07/2020</v>
          </cell>
          <cell r="D9552" t="str">
            <v>UN</v>
          </cell>
          <cell r="E9552">
            <v>90.16</v>
          </cell>
          <cell r="F9552">
            <v>92.5</v>
          </cell>
        </row>
        <row r="9553">
          <cell r="B9553">
            <v>101541</v>
          </cell>
          <cell r="C9553" t="str">
            <v>ARMAÇÃO SECUNDÁRIA, COM 4 ESTRIBOS E 4 ISOLADORES - FORNECIMENTO E INSTALAÇÃO. AF_07/2020</v>
          </cell>
          <cell r="D9553" t="str">
            <v>UN</v>
          </cell>
          <cell r="E9553">
            <v>150.76</v>
          </cell>
          <cell r="F9553">
            <v>154.51</v>
          </cell>
        </row>
        <row r="9554">
          <cell r="B9554">
            <v>101545</v>
          </cell>
          <cell r="C9554" t="str">
            <v>ARMAÇÃO SECUNDÁRIA, COM 4 ESTRIBOS, SEM ISOLADOR - FORNECIMENTO E INSTALAÇÃO. AF_07/2020</v>
          </cell>
          <cell r="D9554" t="str">
            <v>UN</v>
          </cell>
          <cell r="E9554">
            <v>129.96</v>
          </cell>
          <cell r="F9554">
            <v>133.09</v>
          </cell>
        </row>
        <row r="9555">
          <cell r="B9555">
            <v>101560</v>
          </cell>
          <cell r="C9555" t="str">
            <v>CABO DE COBRE FLEXÍVEL ISOLADO, 10 MM², 0,6/1,0 KV, PARA REDE AÉREA DE DISTRIBUIÇÃO DE ENERGIA ELÉTRICA DE BAIXA TENSÃO - FORNECIMENTO E INSTALAÇÃO. AF_07/2020</v>
          </cell>
          <cell r="D9555" t="str">
            <v>M</v>
          </cell>
          <cell r="E9555">
            <v>10.63</v>
          </cell>
          <cell r="F9555">
            <v>10.64</v>
          </cell>
        </row>
        <row r="9556">
          <cell r="B9556">
            <v>101568</v>
          </cell>
          <cell r="C9556" t="str">
            <v>CABO DE COBRE FLEXÍVEL ISOLADO, 120 MM², 0,6/1,0 KV, PARA REDE AÉREA DE DISTRIBUIÇÃO DE ENERGIA ELÉTRICA DE BAIXA TENSÃO - FORNECIMENTO E INSTALAÇÃO. AF_07/2020</v>
          </cell>
          <cell r="D9556" t="str">
            <v>M</v>
          </cell>
          <cell r="E9556">
            <v>129.63</v>
          </cell>
          <cell r="F9556">
            <v>129.63999999999999</v>
          </cell>
        </row>
        <row r="9557">
          <cell r="B9557">
            <v>101561</v>
          </cell>
          <cell r="C9557" t="str">
            <v>CABO DE COBRE FLEXÍVEL ISOLADO, 16 MM², 0,6/1,0 KV, PARA REDE AÉREA DE DISTRIBUIÇÃO DE ENERGIA ELÉTRICA DE BAIXA TENSÃO - FORNECIMENTO E INSTALAÇÃO. AF_07/2020</v>
          </cell>
          <cell r="D9557" t="str">
            <v>M</v>
          </cell>
          <cell r="E9557">
            <v>16.89</v>
          </cell>
          <cell r="F9557">
            <v>16.899999999999999</v>
          </cell>
        </row>
        <row r="9558">
          <cell r="B9558">
            <v>101562</v>
          </cell>
          <cell r="C9558" t="str">
            <v>CABO DE COBRE FLEXÍVEL ISOLADO, 25 MM², 0,6/1,0 KV, PARA REDE AÉREA DE DISTRIBUIÇÃO DE ENERGIA ELÉTRICA DE BAIXA TENSÃO - FORNECIMENTO E INSTALAÇÃO. AF_07/2020</v>
          </cell>
          <cell r="D9558" t="str">
            <v>M</v>
          </cell>
          <cell r="E9558">
            <v>26.17</v>
          </cell>
          <cell r="F9558">
            <v>26.18</v>
          </cell>
        </row>
        <row r="9559">
          <cell r="B9559">
            <v>101563</v>
          </cell>
          <cell r="C9559" t="str">
            <v>CABO DE COBRE FLEXÍVEL ISOLADO, 35 MM², 0,6/1,0 KV, PARA REDE AÉREA DE DISTRIBUIÇÃO DE ENERGIA ELÉTRICA DE BAIXA TENSÃO - FORNECIMENTO E INSTALAÇÃO. AF_07/2020</v>
          </cell>
          <cell r="D9559" t="str">
            <v>M</v>
          </cell>
          <cell r="E9559">
            <v>36.950000000000003</v>
          </cell>
          <cell r="F9559">
            <v>36.96</v>
          </cell>
        </row>
        <row r="9560">
          <cell r="B9560">
            <v>101564</v>
          </cell>
          <cell r="C9560" t="str">
            <v>CABO DE COBRE FLEXÍVEL ISOLADO, 50 MM², 0,6/1,0 KV, PARA REDE AÉREA DE DISTRIBUIÇÃO DE ENERGIA ELÉTRICA DE BAIXA TENSÃO - FORNECIMENTO E INSTALAÇÃO. AF_07/2020</v>
          </cell>
          <cell r="D9560" t="str">
            <v>M</v>
          </cell>
          <cell r="E9560">
            <v>54.61</v>
          </cell>
          <cell r="F9560">
            <v>54.62</v>
          </cell>
        </row>
        <row r="9561">
          <cell r="B9561">
            <v>101565</v>
          </cell>
          <cell r="C9561" t="str">
            <v>CABO DE COBRE FLEXÍVEL ISOLADO, 70 MM², 0,6/1,0 KV, PARA REDE AÉREA DE DISTRIBUIÇÃO DE ENERGIA ELÉTRICA DE BAIXA TENSÃO - FORNECIMENTO E INSTALAÇÃO. AF_07/2020</v>
          </cell>
          <cell r="D9561" t="str">
            <v>M</v>
          </cell>
          <cell r="E9561">
            <v>76.38</v>
          </cell>
          <cell r="F9561">
            <v>76.38</v>
          </cell>
        </row>
        <row r="9562">
          <cell r="B9562">
            <v>101567</v>
          </cell>
          <cell r="C9562" t="str">
            <v>CABO DE COBRE FLEXÍVEL ISOLADO, 95 MM², 0,6/1,0 KV, PARA REDE AÉREA DE DISTRIBUIÇÃO DE ENERGIA ELÉTRICA DE BAIXA TENSÃO - FORNECIMENTO E INSTALAÇÃO. AF_07/2020</v>
          </cell>
          <cell r="D9562" t="str">
            <v>M</v>
          </cell>
          <cell r="E9562">
            <v>99.14</v>
          </cell>
          <cell r="F9562">
            <v>99.15</v>
          </cell>
        </row>
        <row r="9563">
          <cell r="B9563">
            <v>101551</v>
          </cell>
          <cell r="C9563" t="str">
            <v>CONECTOR CUNHA, PARA REDES AÉREAS DE DISTRIBUIÇÃO DE ENERGIA ELÉTRICA DE BAIXA TENSÃO - FORNECIMENTO E INSTALAÇÃO. AF_07/2020</v>
          </cell>
          <cell r="D9563" t="str">
            <v>UN</v>
          </cell>
          <cell r="E9563">
            <v>0</v>
          </cell>
          <cell r="F9563">
            <v>0</v>
          </cell>
        </row>
        <row r="9564">
          <cell r="B9564">
            <v>101552</v>
          </cell>
          <cell r="C9564" t="str">
            <v>CONECTOR H, PARA REDES AÉREAS DE DISTRIBUIÇÃO DE ENERGIA ELÉTRICA DE BAIXA TENSÃO - FORNECIMENTO E INSTALAÇÃO. AF_07/2020</v>
          </cell>
          <cell r="D9564" t="str">
            <v>UN</v>
          </cell>
          <cell r="E9564">
            <v>0</v>
          </cell>
          <cell r="F9564">
            <v>0</v>
          </cell>
        </row>
        <row r="9565">
          <cell r="B9565">
            <v>101550</v>
          </cell>
          <cell r="C9565" t="str">
            <v>CONECTOR PERFURANTE, PARA REDES AÉREAS DE DISTRIBUIÇÃO DE ENERGIA ELÉTRICA DE BAIXA TENSÃO - FORNECIMENTO E INSTALAÇÃO. AF_07/2020</v>
          </cell>
          <cell r="D9565" t="str">
            <v>UN</v>
          </cell>
          <cell r="E9565">
            <v>0</v>
          </cell>
          <cell r="F9565">
            <v>0</v>
          </cell>
        </row>
        <row r="9566">
          <cell r="B9566">
            <v>101501</v>
          </cell>
          <cell r="C9566" t="str">
            <v>ENTRADA DE ENERGIA ELÉTRICA, AÉREA, BIFÁSICA, COM CAIXA DE EMBUTIR, CABO DE 10 MM2 E DISJUNTOR DIN 50A (NÃO INCLUSO O POSTE DE CONCRETO). AF_07/2020_PS</v>
          </cell>
          <cell r="D9566" t="str">
            <v>UN</v>
          </cell>
          <cell r="E9566">
            <v>1880.07</v>
          </cell>
          <cell r="F9566">
            <v>1919.76</v>
          </cell>
        </row>
        <row r="9567">
          <cell r="B9567">
            <v>101502</v>
          </cell>
          <cell r="C9567" t="str">
            <v>ENTRADA DE ENERGIA ELÉTRICA, AÉREA, BIFÁSICA, COM CAIXA DE EMBUTIR, CABO DE 16 MM2 E DISJUNTOR DIN 50A (NÃO INCLUSO O POSTE DE CONCRETO). AF_07/2020_PS</v>
          </cell>
          <cell r="D9567" t="str">
            <v>UN</v>
          </cell>
          <cell r="E9567">
            <v>2035.58</v>
          </cell>
          <cell r="F9567">
            <v>2077.9299999999998</v>
          </cell>
        </row>
        <row r="9568">
          <cell r="B9568">
            <v>101503</v>
          </cell>
          <cell r="C9568" t="str">
            <v>ENTRADA DE ENERGIA ELÉTRICA, AÉREA, BIFÁSICA, COM CAIXA DE EMBUTIR, CABO DE 25 MM2 E DISJUNTOR DIN 50A (NÃO INCLUSO O POSTE DE CONCRETO). AF_07/2020_PS</v>
          </cell>
          <cell r="D9568" t="str">
            <v>UN</v>
          </cell>
          <cell r="E9568">
            <v>2081.5300000000002</v>
          </cell>
          <cell r="F9568">
            <v>2120.06</v>
          </cell>
        </row>
        <row r="9569">
          <cell r="B9569">
            <v>101504</v>
          </cell>
          <cell r="C9569" t="str">
            <v>ENTRADA DE ENERGIA ELÉTRICA, AÉREA, BIFÁSICA, COM CAIXA DE EMBUTIR, CABO DE 35 MM2 E DISJUNTOR DIN 50A (NÃO INCLUSO O POSTE DE CONCRETO). AF_07/2020_PS</v>
          </cell>
          <cell r="D9569" t="str">
            <v>UN</v>
          </cell>
          <cell r="E9569">
            <v>2297.06</v>
          </cell>
          <cell r="F9569">
            <v>2337.14</v>
          </cell>
        </row>
        <row r="9570">
          <cell r="B9570">
            <v>101497</v>
          </cell>
          <cell r="C9570" t="str">
            <v>ENTRADA DE ENERGIA ELÉTRICA, AÉREA, BIFÁSICA, COM CAIXA DE SOBREPOR, CABO DE 10 MM2 E DISJUNTOR DIN 50A (NÃO INCLUSO O POSTE DE CONCRETO). AF_07/2020_PS</v>
          </cell>
          <cell r="D9570" t="str">
            <v>UN</v>
          </cell>
          <cell r="E9570">
            <v>1885.85</v>
          </cell>
          <cell r="F9570">
            <v>1926.7</v>
          </cell>
        </row>
        <row r="9571">
          <cell r="B9571">
            <v>101498</v>
          </cell>
          <cell r="C9571" t="str">
            <v>ENTRADA DE ENERGIA ELÉTRICA, AÉREA, BIFÁSICA, COM CAIXA DE SOBREPOR, CABO DE 16 MM2 E DISJUNTOR DIN 50A (NÃO INCLUSO O POSTE DE CONCRETO). AF_07/2020_PS</v>
          </cell>
          <cell r="D9571" t="str">
            <v>UN</v>
          </cell>
          <cell r="E9571">
            <v>2041.36</v>
          </cell>
          <cell r="F9571">
            <v>2084.87</v>
          </cell>
        </row>
        <row r="9572">
          <cell r="B9572">
            <v>101499</v>
          </cell>
          <cell r="C9572" t="str">
            <v>ENTRADA DE ENERGIA ELÉTRICA, AÉREA, BIFÁSICA, COM CAIXA DE SOBREPOR, CABO DE 25 MM2 E DISJUNTOR DIN 50A (NÃO INCLUSO O POSTE DE CONCRETO). AF_07/2020_PS</v>
          </cell>
          <cell r="D9572" t="str">
            <v>UN</v>
          </cell>
          <cell r="E9572">
            <v>2087.31</v>
          </cell>
          <cell r="F9572">
            <v>2127</v>
          </cell>
        </row>
        <row r="9573">
          <cell r="B9573">
            <v>101500</v>
          </cell>
          <cell r="C9573" t="str">
            <v>ENTRADA DE ENERGIA ELÉTRICA, AÉREA, BIFÁSICA, COM CAIXA DE SOBREPOR, CABO DE 35 MM2 E DISJUNTOR DIN 50A (NÃO INCLUSO O POSTE DE CONCRETO). AF_07/2020_PS</v>
          </cell>
          <cell r="D9573" t="str">
            <v>UN</v>
          </cell>
          <cell r="E9573">
            <v>2302.84</v>
          </cell>
          <cell r="F9573">
            <v>2344.08</v>
          </cell>
        </row>
        <row r="9574">
          <cell r="B9574">
            <v>101493</v>
          </cell>
          <cell r="C9574" t="str">
            <v>ENTRADA DE ENERGIA ELÉTRICA, AÉREA, MONOFÁSICA, COM CAIXA DE EMBUTIR, CABO DE 10 MM2 E DISJUNTOR DIN 50A (NÃO INCLUSO O POSTE DE CONCRETO). AF_07/2020_PS</v>
          </cell>
          <cell r="D9574" t="str">
            <v>UN</v>
          </cell>
          <cell r="E9574">
            <v>1561.37</v>
          </cell>
          <cell r="F9574">
            <v>1598.12</v>
          </cell>
        </row>
        <row r="9575">
          <cell r="B9575">
            <v>101494</v>
          </cell>
          <cell r="C9575" t="str">
            <v>ENTRADA DE ENERGIA ELÉTRICA, AÉREA, MONOFÁSICA, COM CAIXA DE EMBUTIR, CABO DE 16 MM2 E DISJUNTOR DIN 50A (NÃO INCLUSO O POSTE DE CONCRETO). AF_07/2020_PS</v>
          </cell>
          <cell r="D9575" t="str">
            <v>UN</v>
          </cell>
          <cell r="E9575">
            <v>1664.11</v>
          </cell>
          <cell r="F9575">
            <v>1702.62</v>
          </cell>
        </row>
        <row r="9576">
          <cell r="B9576">
            <v>101495</v>
          </cell>
          <cell r="C9576" t="str">
            <v>ENTRADA DE ENERGIA ELÉTRICA, AÉREA, MONOFÁSICA, COM CAIXA DE EMBUTIR, CABO DE 25 MM2 E DISJUNTOR DIN 50A (NÃO INCLUSO O POSTE DE CONCRETO). AF_07/2020_PS</v>
          </cell>
          <cell r="D9576" t="str">
            <v>UN</v>
          </cell>
          <cell r="E9576">
            <v>1694.47</v>
          </cell>
          <cell r="F9576">
            <v>1730.45</v>
          </cell>
        </row>
        <row r="9577">
          <cell r="B9577">
            <v>101496</v>
          </cell>
          <cell r="C9577" t="str">
            <v>ENTRADA DE ENERGIA ELÉTRICA, AÉREA, MONOFÁSICA, COM CAIXA DE EMBUTIR, CABO DE 35 MM2 E DISJUNTOR DIN 50A (NÃO INCLUSO O POSTE DE CONCRETO). AF_07/2020_PS</v>
          </cell>
          <cell r="D9577" t="str">
            <v>UN</v>
          </cell>
          <cell r="E9577">
            <v>1848.07</v>
          </cell>
          <cell r="F9577">
            <v>1885.38</v>
          </cell>
        </row>
        <row r="9578">
          <cell r="B9578">
            <v>101489</v>
          </cell>
          <cell r="C9578" t="str">
            <v>ENTRADA DE ENERGIA ELÉTRICA, AÉREA, MONOFÁSICA, COM CAIXA DE SOBREPOR, CABO DE 10 MM2 E DISJUNTOR DIN 50A (NÃO INCLUSO O POSTE DE CONCRETO). AF_07/2020_PS</v>
          </cell>
          <cell r="D9578" t="str">
            <v>UN</v>
          </cell>
          <cell r="E9578">
            <v>1575.72</v>
          </cell>
          <cell r="F9578">
            <v>1613.97</v>
          </cell>
        </row>
        <row r="9579">
          <cell r="B9579">
            <v>101490</v>
          </cell>
          <cell r="C9579" t="str">
            <v>ENTRADA DE ENERGIA ELÉTRICA, AÉREA, MONOFÁSICA, COM CAIXA DE SOBREPOR, CABO DE 16 MM2 E DISJUNTOR DIN 50A (NÃO INCLUSO O POSTE DE CONCRETO). AF_07/2020_PS</v>
          </cell>
          <cell r="D9579" t="str">
            <v>UN</v>
          </cell>
          <cell r="E9579">
            <v>1678.46</v>
          </cell>
          <cell r="F9579">
            <v>1718.47</v>
          </cell>
        </row>
        <row r="9580">
          <cell r="B9580">
            <v>101491</v>
          </cell>
          <cell r="C9580" t="str">
            <v>ENTRADA DE ENERGIA ELÉTRICA, AÉREA, MONOFÁSICA, COM CAIXA DE SOBREPOR, CABO DE 25 MM2 E DISJUNTOR DIN 50A (NÃO INCLUSO O POSTE DE CONCRETO). AF_07/2020_PS</v>
          </cell>
          <cell r="D9580" t="str">
            <v>UN</v>
          </cell>
          <cell r="E9580">
            <v>1708.82</v>
          </cell>
          <cell r="F9580">
            <v>1746.3</v>
          </cell>
        </row>
        <row r="9581">
          <cell r="B9581">
            <v>101492</v>
          </cell>
          <cell r="C9581" t="str">
            <v>ENTRADA DE ENERGIA ELÉTRICA, AÉREA, MONOFÁSICA, COM CAIXA DE SOBREPOR, CABO DE 35 MM2 E DISJUNTOR DIN 50A (NÃO INCLUSO O POSTE DE CONCRETO). AF_07/2020_PS</v>
          </cell>
          <cell r="D9581" t="str">
            <v>UN</v>
          </cell>
          <cell r="E9581">
            <v>1862.42</v>
          </cell>
          <cell r="F9581">
            <v>1901.23</v>
          </cell>
        </row>
        <row r="9582">
          <cell r="B9582">
            <v>101509</v>
          </cell>
          <cell r="C9582" t="str">
            <v>ENTRADA DE ENERGIA ELÉTRICA, AÉREA, TRIFÁSICA, COM CAIXA DE EMBUTIR, CABO DE 10 MM2 E DISJUNTOR DIN 50A (NÃO INCLUSO O POSTE DE CONCRETO). AF_07/2020</v>
          </cell>
          <cell r="D9582" t="str">
            <v>UN</v>
          </cell>
          <cell r="E9582">
            <v>1959.39</v>
          </cell>
          <cell r="F9582">
            <v>2001.68</v>
          </cell>
        </row>
        <row r="9583">
          <cell r="B9583">
            <v>101510</v>
          </cell>
          <cell r="C9583" t="str">
            <v>ENTRADA DE ENERGIA ELÉTRICA, AÉREA, TRIFÁSICA, COM CAIXA DE EMBUTIR, CABO DE 16 MM2 E DISJUNTOR DIN 50A (NÃO INCLUSO O POSTE DE CONCRETO). AF_07/2020</v>
          </cell>
          <cell r="D9583" t="str">
            <v>UN</v>
          </cell>
          <cell r="E9583">
            <v>2166.7399999999998</v>
          </cell>
          <cell r="F9583">
            <v>2212.58</v>
          </cell>
        </row>
        <row r="9584">
          <cell r="B9584">
            <v>101511</v>
          </cell>
          <cell r="C9584" t="str">
            <v>ENTRADA DE ENERGIA ELÉTRICA, AÉREA, TRIFÁSICA, COM CAIXA DE EMBUTIR, CABO DE 25 MM2 E DISJUNTOR DIN 50A (NÃO INCLUSO O POSTE DE CONCRETO). AF_07/2020</v>
          </cell>
          <cell r="D9584" t="str">
            <v>UN</v>
          </cell>
          <cell r="E9584">
            <v>2228.0100000000002</v>
          </cell>
          <cell r="F9584">
            <v>2268.7399999999998</v>
          </cell>
        </row>
        <row r="9585">
          <cell r="B9585">
            <v>101512</v>
          </cell>
          <cell r="C9585" t="str">
            <v>ENTRADA DE ENERGIA ELÉTRICA, AÉREA, TRIFÁSICA, COM CAIXA DE EMBUTIR, CABO DE 35 MM2 E DISJUNTOR DIN 50A (NÃO INCLUSO O POSTE DE CONCRETO). AF_07/2020</v>
          </cell>
          <cell r="D9585" t="str">
            <v>UN</v>
          </cell>
          <cell r="E9585">
            <v>2504.37</v>
          </cell>
          <cell r="F9585">
            <v>2546.87</v>
          </cell>
        </row>
        <row r="9586">
          <cell r="B9586">
            <v>101505</v>
          </cell>
          <cell r="C9586" t="str">
            <v>ENTRADA DE ENERGIA ELÉTRICA, AÉREA, TRIFÁSICA, COM CAIXA DE SOBREPOR, CABO DE 10 MM2 E DISJUNTOR DIN 50A (NÃO INCLUSO O POSTE DE CONCRETO). AF_07/2020_PS</v>
          </cell>
          <cell r="D9586" t="str">
            <v>UN</v>
          </cell>
          <cell r="E9586">
            <v>2004.31</v>
          </cell>
          <cell r="F9586">
            <v>2047.71</v>
          </cell>
        </row>
        <row r="9587">
          <cell r="B9587">
            <v>101506</v>
          </cell>
          <cell r="C9587" t="str">
            <v>ENTRADA DE ENERGIA ELÉTRICA, AÉREA, TRIFÁSICA, COM CAIXA DE SOBREPOR, CABO DE 16 MM2 E DISJUNTOR DIN 50A (NÃO INCLUSO O POSTE DE CONCRETO). AF_07/2020_PS</v>
          </cell>
          <cell r="D9587" t="str">
            <v>UN</v>
          </cell>
          <cell r="E9587">
            <v>2211.66</v>
          </cell>
          <cell r="F9587">
            <v>2258.61</v>
          </cell>
        </row>
        <row r="9588">
          <cell r="B9588">
            <v>101507</v>
          </cell>
          <cell r="C9588" t="str">
            <v>ENTRADA DE ENERGIA ELÉTRICA, AÉREA, TRIFÁSICA, COM CAIXA DE SOBREPOR, CABO DE 25 MM2 E DISJUNTOR DIN 50A (NÃO INCLUSO O POSTE DE CONCRETO). AF_07/2020_PS</v>
          </cell>
          <cell r="D9588" t="str">
            <v>UN</v>
          </cell>
          <cell r="E9588">
            <v>2272.9299999999998</v>
          </cell>
          <cell r="F9588">
            <v>2314.77</v>
          </cell>
        </row>
        <row r="9589">
          <cell r="B9589">
            <v>101508</v>
          </cell>
          <cell r="C9589" t="str">
            <v>ENTRADA DE ENERGIA ELÉTRICA, AÉREA, TRIFÁSICA, COM CAIXA DE SOBREPOR, CABO DE 35 MM2 E DISJUNTOR DIN 50A (NÃO INCLUSO O POSTE DE CONCRETO). AF_07/2020_PS</v>
          </cell>
          <cell r="D9589" t="str">
            <v>UN</v>
          </cell>
          <cell r="E9589">
            <v>2549.29</v>
          </cell>
          <cell r="F9589">
            <v>2592.9</v>
          </cell>
        </row>
        <row r="9590">
          <cell r="B9590">
            <v>101525</v>
          </cell>
          <cell r="C9590" t="str">
            <v>ENTRADA DE ENERGIA ELÉTRICA, SUBTERRÂNEA, BIFÁSICA, COM CAIXA DE EMBUTIR, CABO DE 10 MM2 E DISJUNTOR DIN 50A (NÃO INCLUSA MURETA DE ALVENARIA). AF_07/2020_PS</v>
          </cell>
          <cell r="D9590" t="str">
            <v>UN</v>
          </cell>
          <cell r="E9590">
            <v>1166.8599999999999</v>
          </cell>
          <cell r="F9590">
            <v>1184.6500000000001</v>
          </cell>
        </row>
        <row r="9591">
          <cell r="B9591">
            <v>101526</v>
          </cell>
          <cell r="C9591" t="str">
            <v>ENTRADA DE ENERGIA ELÉTRICA, SUBTERRÂNEA, BIFÁSICA, COM CAIXA DE EMBUTIR, CABO DE 16 MM2 E DISJUNTOR DIN 50A (NÃO INCLUSA MURETA DE ALVENARIA). AF_07/2020_PS</v>
          </cell>
          <cell r="D9591" t="str">
            <v>UN</v>
          </cell>
          <cell r="E9591">
            <v>1351.79</v>
          </cell>
          <cell r="F9591">
            <v>1372.75</v>
          </cell>
        </row>
        <row r="9592">
          <cell r="B9592">
            <v>101527</v>
          </cell>
          <cell r="C9592" t="str">
            <v>ENTRADA DE ENERGIA ELÉTRICA, SUBTERRÂNEA, BIFÁSICA, COM CAIXA DE EMBUTIR, CABO DE 25 MM2 E DISJUNTOR DIN 50A (NÃO INCLUSA MURETA DE ALVENARIA). AF_07/2020_PS</v>
          </cell>
          <cell r="D9592" t="str">
            <v>UN</v>
          </cell>
          <cell r="E9592">
            <v>1406.44</v>
          </cell>
          <cell r="F9592">
            <v>1422.85</v>
          </cell>
        </row>
        <row r="9593">
          <cell r="B9593">
            <v>101528</v>
          </cell>
          <cell r="C9593" t="str">
            <v>ENTRADA DE ENERGIA ELÉTRICA, SUBTERRÂNEA, BIFÁSICA, COM CAIXA DE EMBUTIR, CABO DE 35 MM2 E DISJUNTOR DIN 50A (NÃO INCLUSA MURETA DE ALVENARIA). AF_07/2020_PS</v>
          </cell>
          <cell r="D9593" t="str">
            <v>UN</v>
          </cell>
          <cell r="E9593">
            <v>1623.45</v>
          </cell>
          <cell r="F9593">
            <v>1640.65</v>
          </cell>
        </row>
        <row r="9594">
          <cell r="B9594">
            <v>101521</v>
          </cell>
          <cell r="C9594" t="str">
            <v>ENTRADA DE ENERGIA ELÉTRICA, SUBTERRÂNEA, BIFÁSICA, COM CAIXA DE SOBREPOR, CABO DE 10 MM2 E DISJUNTOR DIN 50A (NÃO INCLUSA MURETA DE ALVENARIA). AF_07/2020_PS</v>
          </cell>
          <cell r="D9594" t="str">
            <v>UN</v>
          </cell>
          <cell r="E9594">
            <v>1172.6199999999999</v>
          </cell>
          <cell r="F9594">
            <v>1191.5899999999999</v>
          </cell>
        </row>
        <row r="9595">
          <cell r="B9595">
            <v>101522</v>
          </cell>
          <cell r="C9595" t="str">
            <v>ENTRADA DE ENERGIA ELÉTRICA, SUBTERRÂNEA, BIFÁSICA, COM CAIXA DE SOBREPOR, CABO DE 16 MM2 E DISJUNTOR DIN 50A (NÃO INCLUSA MURETA DE ALVENARIA). AF_07/2020_PS</v>
          </cell>
          <cell r="D9595" t="str">
            <v>UN</v>
          </cell>
          <cell r="E9595">
            <v>1357.55</v>
          </cell>
          <cell r="F9595">
            <v>1379.69</v>
          </cell>
        </row>
        <row r="9596">
          <cell r="B9596">
            <v>101523</v>
          </cell>
          <cell r="C9596" t="str">
            <v>ENTRADA DE ENERGIA ELÉTRICA, SUBTERRÂNEA, BIFÁSICA, COM CAIXA DE SOBREPOR, CABO DE 25 MM2 E DISJUNTOR DIN 50A (NÃO INCLUSA MURETA DE ALVENARIA). AF_07/2020_PS</v>
          </cell>
          <cell r="D9596" t="str">
            <v>UN</v>
          </cell>
          <cell r="E9596">
            <v>1412.2</v>
          </cell>
          <cell r="F9596">
            <v>1429.79</v>
          </cell>
        </row>
        <row r="9597">
          <cell r="B9597">
            <v>101524</v>
          </cell>
          <cell r="C9597" t="str">
            <v>ENTRADA DE ENERGIA ELÉTRICA, SUBTERRÂNEA, BIFÁSICA, COM CAIXA DE SOBREPOR, CABO DE 35 MM2 E DISJUNTOR DIN 50A (NÃO INCLUSA MURETA DE ALVENARIA). AF_07/2020_PS</v>
          </cell>
          <cell r="D9597" t="str">
            <v>UN</v>
          </cell>
          <cell r="E9597">
            <v>1629.21</v>
          </cell>
          <cell r="F9597">
            <v>1647.59</v>
          </cell>
        </row>
        <row r="9598">
          <cell r="B9598">
            <v>101517</v>
          </cell>
          <cell r="C9598" t="str">
            <v>ENTRADA DE ENERGIA ELÉTRICA, SUBTERRÂNEA, MONOFÁSICA, COM CAIXA DE EMBUTIR, CABO DE 10 MM2 E DISJUNTOR DIN 50A (NÃO INCLUSA MURETA DE ALVENARIA). AF_07/2020_PS</v>
          </cell>
          <cell r="D9598" t="str">
            <v>UN</v>
          </cell>
          <cell r="E9598">
            <v>832.57</v>
          </cell>
          <cell r="F9598">
            <v>847.15</v>
          </cell>
        </row>
        <row r="9599">
          <cell r="B9599">
            <v>101518</v>
          </cell>
          <cell r="C9599" t="str">
            <v>ENTRADA DE ENERGIA ELÉTRICA, SUBTERRÂNEA, MONOFÁSICA, COM CAIXA DE EMBUTIR, CABO DE 16 MM2 E DISJUNTOR DIN 50A (NÃO INCLUSA MURETA DE ALVENARIA). AF_07/2020_PS</v>
          </cell>
          <cell r="D9599" t="str">
            <v>UN</v>
          </cell>
          <cell r="E9599">
            <v>955.86</v>
          </cell>
          <cell r="F9599">
            <v>972.55</v>
          </cell>
        </row>
        <row r="9600">
          <cell r="B9600">
            <v>101519</v>
          </cell>
          <cell r="C9600" t="str">
            <v>ENTRADA DE ENERGIA ELÉTRICA, SUBTERRÂNEA, MONOFÁSICA, COM CAIXA DE EMBUTIR, CABO DE 25 MM2 E DISJUNTOR DIN 50A (NÃO INCLUSA MURETA DE ALVENARIA). AF_07/2020_PS</v>
          </cell>
          <cell r="D9600" t="str">
            <v>UN</v>
          </cell>
          <cell r="E9600">
            <v>992.29</v>
          </cell>
          <cell r="F9600">
            <v>1005.94</v>
          </cell>
        </row>
        <row r="9601">
          <cell r="B9601">
            <v>101520</v>
          </cell>
          <cell r="C9601" t="str">
            <v>ENTRADA DE ENERGIA ELÉTRICA, SUBTERRÂNEA, MONOFÁSICA, COM CAIXA DE EMBUTIR, CABO DE 35 MM2 E DISJUNTOR DIN 50A (NÃO INCLUSA MURETA DE ALVENARIA). AF_07/2020_PS</v>
          </cell>
          <cell r="D9601" t="str">
            <v>UN</v>
          </cell>
          <cell r="E9601">
            <v>1136.97</v>
          </cell>
          <cell r="F9601">
            <v>1151.1400000000001</v>
          </cell>
        </row>
        <row r="9602">
          <cell r="B9602">
            <v>101513</v>
          </cell>
          <cell r="C9602" t="str">
            <v>ENTRADA DE ENERGIA ELÉTRICA, SUBTERRÂNEA, MONOFÁSICA, COM CAIXA DE SOBREPOR, CABO DE 10 MM2 E DISJUNTOR DIN 50A (NÃO INCLUSA MURETA DE ALVENARIA). AF_07/2020_PS</v>
          </cell>
          <cell r="D9602" t="str">
            <v>UN</v>
          </cell>
          <cell r="E9602">
            <v>846.91</v>
          </cell>
          <cell r="F9602">
            <v>862.99</v>
          </cell>
        </row>
        <row r="9603">
          <cell r="B9603">
            <v>101514</v>
          </cell>
          <cell r="C9603" t="str">
            <v>ENTRADA DE ENERGIA ELÉTRICA, SUBTERRÂNEA, MONOFÁSICA, COM CAIXA DE SOBREPOR, CABO DE 16 MM2 E DISJUNTOR DIN 50A (NÃO INCLUSA MURETA DE ALVENARIA). AF_07/2020_PS</v>
          </cell>
          <cell r="D9603" t="str">
            <v>UN</v>
          </cell>
          <cell r="E9603">
            <v>970.2</v>
          </cell>
          <cell r="F9603">
            <v>988.39</v>
          </cell>
        </row>
        <row r="9604">
          <cell r="B9604">
            <v>101515</v>
          </cell>
          <cell r="C9604" t="str">
            <v>ENTRADA DE ENERGIA ELÉTRICA, SUBTERRÂNEA, MONOFÁSICA, COM CAIXA DE SOBREPOR, CABO DE 25 MM2 E DISJUNTOR DIN 50A (NÃO INCLUSA MURETA DE ALVENARIA). AF_07/2020_PS</v>
          </cell>
          <cell r="D9604" t="str">
            <v>UN</v>
          </cell>
          <cell r="E9604">
            <v>1006.63</v>
          </cell>
          <cell r="F9604">
            <v>1021.78</v>
          </cell>
        </row>
        <row r="9605">
          <cell r="B9605">
            <v>101516</v>
          </cell>
          <cell r="C9605" t="str">
            <v>ENTRADA DE ENERGIA ELÉTRICA, SUBTERRÂNEA, MONOFÁSICA, COM CAIXA DE SOBREPOR, CABO DE 35 MM2 E DISJUNTOR DIN 50A (NÃO INCLUSA MURETA DE ALVENARIA). AF_07/2020_PS</v>
          </cell>
          <cell r="D9605" t="str">
            <v>UN</v>
          </cell>
          <cell r="E9605">
            <v>1151.31</v>
          </cell>
          <cell r="F9605">
            <v>1166.98</v>
          </cell>
        </row>
        <row r="9606">
          <cell r="B9606">
            <v>101533</v>
          </cell>
          <cell r="C9606" t="str">
            <v>ENTRADA DE ENERGIA ELÉTRICA, SUBTERRÂNEA, TRIFÁSICA, COM CAIXA DE EMBUTIR, CABO DE 10 MM2 E DISJUNTOR DIN 50A (NÃO INCLUSA MURETA DE ALVENARIA). AF_07/2020</v>
          </cell>
          <cell r="D9606" t="str">
            <v>UN</v>
          </cell>
          <cell r="E9606">
            <v>1263.3900000000001</v>
          </cell>
          <cell r="F9606">
            <v>1284.1199999999999</v>
          </cell>
        </row>
        <row r="9607">
          <cell r="B9607">
            <v>101534</v>
          </cell>
          <cell r="C9607" t="str">
            <v>ENTRADA DE ENERGIA ELÉTRICA, SUBTERRÂNEA, TRIFÁSICA, COM CAIXA DE EMBUTIR, CABO DE 16 MM2 E DISJUNTOR DIN 50A (NÃO INCLUSA MURETA DE ALVENARIA). AF_07/2020</v>
          </cell>
          <cell r="D9607" t="str">
            <v>UN</v>
          </cell>
          <cell r="E9607">
            <v>1509.97</v>
          </cell>
          <cell r="F9607">
            <v>1534.92</v>
          </cell>
        </row>
        <row r="9608">
          <cell r="B9608">
            <v>101535</v>
          </cell>
          <cell r="C9608" t="str">
            <v>ENTRADA DE ENERGIA ELÉTRICA, SUBTERRÂNEA, TRIFÁSICA, COM CAIXA DE EMBUTIR, CABO DE 25 MM2 E DISJUNTOR DIN 50A (NÃO INCLUSA MURETA DE ALVENARIA). AF_07/2020</v>
          </cell>
          <cell r="D9608" t="str">
            <v>UN</v>
          </cell>
          <cell r="E9608">
            <v>1582.83</v>
          </cell>
          <cell r="F9608">
            <v>1601.71</v>
          </cell>
        </row>
        <row r="9609">
          <cell r="B9609">
            <v>101536</v>
          </cell>
          <cell r="C9609" t="str">
            <v>ENTRADA DE ENERGIA ELÉTRICA, SUBTERRÂNEA, TRIFÁSICA, COM CAIXA DE EMBUTIR, CABO DE 35 MM2 E DISJUNTOR DIN 50A (NÃO INCLUSA MURETA DE ALVENARIA). AF_07/2020</v>
          </cell>
          <cell r="D9609" t="str">
            <v>UN</v>
          </cell>
          <cell r="E9609">
            <v>1872.18</v>
          </cell>
          <cell r="F9609">
            <v>1892.11</v>
          </cell>
        </row>
        <row r="9610">
          <cell r="B9610">
            <v>101529</v>
          </cell>
          <cell r="C9610" t="str">
            <v>ENTRADA DE ENERGIA ELÉTRICA, SUBTERRÂNEA, TRIFÁSICA, COM CAIXA DE SOBREPOR, CABO DE 10 MM2 E DISJUNTOR DIN 50A (NÃO INCLUSA MURETA DE ALVENARIA). AF_07/2020_PS</v>
          </cell>
          <cell r="D9610" t="str">
            <v>UN</v>
          </cell>
          <cell r="E9610">
            <v>1308.29</v>
          </cell>
          <cell r="F9610">
            <v>1330.15</v>
          </cell>
        </row>
        <row r="9611">
          <cell r="B9611">
            <v>101530</v>
          </cell>
          <cell r="C9611" t="str">
            <v>ENTRADA DE ENERGIA ELÉTRICA, SUBTERRÂNEA, TRIFÁSICA, COM CAIXA DE SOBREPOR, CABO DE 16 MM2 E DISJUNTOR DIN 50A (NÃO INCLUSA MURETA DE ALVENARIA). AF_07/2020_PS</v>
          </cell>
          <cell r="D9611" t="str">
            <v>UN</v>
          </cell>
          <cell r="E9611">
            <v>1554.87</v>
          </cell>
          <cell r="F9611">
            <v>1580.95</v>
          </cell>
        </row>
        <row r="9612">
          <cell r="B9612">
            <v>101531</v>
          </cell>
          <cell r="C9612" t="str">
            <v>ENTRADA DE ENERGIA ELÉTRICA, SUBTERRÂNEA, TRIFÁSICA, COM CAIXA DE SOBREPOR, CABO DE 25 MM2 E DISJUNTOR DIN 50A (NÃO INCLUSA MURETA DE ALVENARIA). AF_07/2020_PS</v>
          </cell>
          <cell r="D9612" t="str">
            <v>UN</v>
          </cell>
          <cell r="E9612">
            <v>1627.73</v>
          </cell>
          <cell r="F9612">
            <v>1647.74</v>
          </cell>
        </row>
        <row r="9613">
          <cell r="B9613">
            <v>101532</v>
          </cell>
          <cell r="C9613" t="str">
            <v>ENTRADA DE ENERGIA ELÉTRICA, SUBTERRÂNEA, TRIFÁSICA, COM CAIXA DE SOBREPOR, CABO DE 35 MM2 E DISJUNTOR DIN 50A (NÃO INCLUSA MURETA DE ALVENARIA). AF_07/2020_PS</v>
          </cell>
          <cell r="D9613" t="str">
            <v>UN</v>
          </cell>
          <cell r="E9613">
            <v>1917.08</v>
          </cell>
          <cell r="F9613">
            <v>1938.14</v>
          </cell>
        </row>
        <row r="9614">
          <cell r="B9614">
            <v>101549</v>
          </cell>
          <cell r="C9614" t="str">
            <v>GRAMPO PARALELO METÁLICO, PARA REDES AÉREAS DE DISTRIBUIÇÃO DE ENERGIA ELÉTRICA DE BAIXA TENSÃO - FORNECIMENTO E INSTALAÇÃO. AF_07/2020</v>
          </cell>
          <cell r="D9614" t="str">
            <v>UN</v>
          </cell>
          <cell r="E9614">
            <v>24.54</v>
          </cell>
          <cell r="F9614">
            <v>25.04</v>
          </cell>
        </row>
        <row r="9615">
          <cell r="B9615">
            <v>101547</v>
          </cell>
          <cell r="C9615" t="str">
            <v>ISOLADOR, TIPO DISCO, PARA TENSÃO 15 KV - FORNECIMENTO E INSTALAÇÃO. AF_07/2020</v>
          </cell>
          <cell r="D9615" t="str">
            <v>UN</v>
          </cell>
          <cell r="E9615">
            <v>88.58</v>
          </cell>
          <cell r="F9615">
            <v>88.73</v>
          </cell>
        </row>
        <row r="9616">
          <cell r="B9616">
            <v>101546</v>
          </cell>
          <cell r="C9616" t="str">
            <v>ISOLADOR, TIPO PINO, PARA TENSÃO 15 KV - FORNECIMENTO E INSTALAÇÃO. AF_07/2020</v>
          </cell>
          <cell r="D9616" t="str">
            <v>UN</v>
          </cell>
          <cell r="E9616">
            <v>28.35</v>
          </cell>
          <cell r="F9616">
            <v>28.5</v>
          </cell>
        </row>
        <row r="9617">
          <cell r="B9617">
            <v>101548</v>
          </cell>
          <cell r="C9617" t="str">
            <v>ISOLADOR, TIPO ROLDANA, PARA BAIXA TENSÃO - FORNECIMENTO E INSTALAÇÃO. AF_07/2020</v>
          </cell>
          <cell r="D9617" t="str">
            <v>UN</v>
          </cell>
          <cell r="E9617">
            <v>7.1</v>
          </cell>
          <cell r="F9617">
            <v>7.25</v>
          </cell>
        </row>
        <row r="9618">
          <cell r="B9618">
            <v>94764</v>
          </cell>
          <cell r="C9618" t="str">
            <v>ADAPTADOR COM FLANGE E ANEL DE VEDAÇÃO, CPVC, ROSCÁVEL, DN 15 MM, INSTALADO EM RESERVAÇÃO PREDIAL DE ÁGUA - FORNECIMENTO E INSTALAÇÃO. AF_04/2024</v>
          </cell>
          <cell r="D9618" t="str">
            <v>UN</v>
          </cell>
          <cell r="E9618">
            <v>35.83</v>
          </cell>
          <cell r="F9618">
            <v>36.35</v>
          </cell>
        </row>
        <row r="9619">
          <cell r="B9619">
            <v>94765</v>
          </cell>
          <cell r="C9619" t="str">
            <v>ADAPTADOR COM FLANGE E ANEL DE VEDAÇÃO, CPVC, ROSCÁVEL, DN 22 MM, INSTALADO EM RESERVAÇÃO PREDIAL DE ÁGUA - FORNECIMENTO E INSTALAÇÃO. AF_04/2024</v>
          </cell>
          <cell r="D9619" t="str">
            <v>UN</v>
          </cell>
          <cell r="E9619">
            <v>39.53</v>
          </cell>
          <cell r="F9619">
            <v>40.07</v>
          </cell>
        </row>
        <row r="9620">
          <cell r="B9620">
            <v>94766</v>
          </cell>
          <cell r="C9620" t="str">
            <v>ADAPTADOR COM FLANGE E ANEL DE VEDAÇÃO, CPVC, ROSCÁVEL, DN 28 MM, INSTALADO EM RESERVAÇÃO PREDIAL DE ÁGUA - FORNECIMENTO E INSTALAÇÃO. AF_04/2024</v>
          </cell>
          <cell r="D9620" t="str">
            <v>UN</v>
          </cell>
          <cell r="E9620">
            <v>44.25</v>
          </cell>
          <cell r="F9620">
            <v>44.8</v>
          </cell>
        </row>
        <row r="9621">
          <cell r="B9621">
            <v>94767</v>
          </cell>
          <cell r="C9621" t="str">
            <v>ADAPTADOR COM FLANGE E ANEL DE VEDAÇÃO, CPVC, ROSCÁVEL, DN 35 MM, INSTALADO EM RESERVAÇÃO PREDIAL DE ÁGUA - FORNECIMENTO E INSTALAÇÃO. AF_04/2024</v>
          </cell>
          <cell r="D9621" t="str">
            <v>UN</v>
          </cell>
          <cell r="E9621">
            <v>65.95</v>
          </cell>
          <cell r="F9621">
            <v>66.510000000000005</v>
          </cell>
        </row>
        <row r="9622">
          <cell r="B9622">
            <v>94768</v>
          </cell>
          <cell r="C9622" t="str">
            <v>ADAPTADOR COM FLANGE E ANEL DE VEDAÇÃO, CPVC, ROSCÁVEL, DN 42 MM, INSTALADO EM RESERVAÇÃO PREDIAL DE ÁGUA - FORNECIMENTO E INSTALAÇÃO. AF_04/2024</v>
          </cell>
          <cell r="D9622" t="str">
            <v>UN</v>
          </cell>
          <cell r="E9622">
            <v>74.790000000000006</v>
          </cell>
          <cell r="F9622">
            <v>75.36</v>
          </cell>
        </row>
        <row r="9623">
          <cell r="B9623">
            <v>94769</v>
          </cell>
          <cell r="C9623" t="str">
            <v>ADAPTADOR COM FLANGE E ANEL DE VEDAÇÃO, CPVC, ROSCÁVEL, DN 54 MM, INSTALADO EM RESERVAÇÃO PREDIAL DE ÁGUA - FORNECIMENTO E INSTALAÇÃO. AF_04/2024</v>
          </cell>
          <cell r="D9623" t="str">
            <v>UN</v>
          </cell>
          <cell r="E9623">
            <v>100.11</v>
          </cell>
          <cell r="F9623">
            <v>100.71</v>
          </cell>
        </row>
        <row r="9624">
          <cell r="B9624">
            <v>94783</v>
          </cell>
          <cell r="C9624" t="str">
            <v>ADAPTADOR COM FLANGE E ANEL DE VEDAÇÃO, PVC, SOLDÁVEL, DN 20 MM X 1/2", INSTALADO EM RESERVAÇÃO PREDIAL DE ÁGUA - FORNECIMENTO E INSTALAÇÃO. AF_04/2024</v>
          </cell>
          <cell r="D9624" t="str">
            <v>UN</v>
          </cell>
          <cell r="E9624">
            <v>17.649999999999999</v>
          </cell>
          <cell r="F9624">
            <v>18.190000000000001</v>
          </cell>
        </row>
        <row r="9625">
          <cell r="B9625">
            <v>94703</v>
          </cell>
          <cell r="C9625" t="str">
            <v>ADAPTADOR COM FLANGE E ANEL DE VEDAÇÃO, PVC, SOLDÁVEL, DN 25 MM X 3/4", INSTALADO EM RESERVAÇÃO PREDIAL DE ÁGUA - FORNECIMENTO E INSTALAÇÃO. AF_04/2024</v>
          </cell>
          <cell r="D9625" t="str">
            <v>UN</v>
          </cell>
          <cell r="E9625">
            <v>18.899999999999999</v>
          </cell>
          <cell r="F9625">
            <v>19.45</v>
          </cell>
        </row>
        <row r="9626">
          <cell r="B9626">
            <v>94704</v>
          </cell>
          <cell r="C9626" t="str">
            <v>ADAPTADOR COM FLANGE E ANEL DE VEDAÇÃO, PVC, SOLDÁVEL, DN 32 MM X 1", INSTALADO EM RESERVAÇÃO PREDIAL DE ÁGUA - FORNECIMENTO E INSTALAÇÃO. AF_04/2024</v>
          </cell>
          <cell r="D9626" t="str">
            <v>UN</v>
          </cell>
          <cell r="E9626">
            <v>25.38</v>
          </cell>
          <cell r="F9626">
            <v>25.94</v>
          </cell>
        </row>
        <row r="9627">
          <cell r="B9627">
            <v>94705</v>
          </cell>
          <cell r="C9627" t="str">
            <v>ADAPTADOR COM FLANGE E ANEL DE VEDAÇÃO, PVC, SOLDÁVEL, DN 40 MM X 1 1/4", INSTALADO EM RESERVAÇÃO PREDIAL DE ÁGUA - FORNECIMENTO E INSTALAÇÃO. AF_04/2024</v>
          </cell>
          <cell r="D9627" t="str">
            <v>UN</v>
          </cell>
          <cell r="E9627">
            <v>34.86</v>
          </cell>
          <cell r="F9627">
            <v>35.43</v>
          </cell>
        </row>
        <row r="9628">
          <cell r="B9628">
            <v>94706</v>
          </cell>
          <cell r="C9628" t="str">
            <v>ADAPTADOR COM FLANGE E ANEL DE VEDAÇÃO, PVC, SOLDÁVEL, DN 50 MM X 1 1/2", INSTALADO EM RESERVAÇÃO PREDIAL DE ÁGUA - FORNECIMENTO E INSTALAÇÃO. AF_04/2024</v>
          </cell>
          <cell r="D9628" t="str">
            <v>UN</v>
          </cell>
          <cell r="E9628">
            <v>34.06</v>
          </cell>
          <cell r="F9628">
            <v>34.659999999999997</v>
          </cell>
        </row>
        <row r="9629">
          <cell r="B9629">
            <v>94707</v>
          </cell>
          <cell r="C9629" t="str">
            <v>ADAPTADOR COM FLANGE E ANEL DE VEDAÇÃO, PVC, SOLDÁVEL, DN 60 MM X 2", INSTALADO EM RESERVAÇÃO PREDIAL DE ÁGUA - FORNECIMENTO E INSTALAÇÃO. AF_04/2024</v>
          </cell>
          <cell r="D9629" t="str">
            <v>UN</v>
          </cell>
          <cell r="E9629">
            <v>54.08</v>
          </cell>
          <cell r="F9629">
            <v>54.7</v>
          </cell>
        </row>
        <row r="9630">
          <cell r="B9630">
            <v>94715</v>
          </cell>
          <cell r="C9630" t="str">
            <v>ADAPTADOR COM FLANGES LIVRES, PVC, SOLDÁVEL, DN 110 MM X 4", INSTALADO EM RESERVAÇÃO PREDIAL DE ÁGUA - FORNECIMENTO E INSTALAÇÃO. AF_04/2024</v>
          </cell>
          <cell r="D9630" t="str">
            <v>UN</v>
          </cell>
          <cell r="E9630">
            <v>281.88</v>
          </cell>
          <cell r="F9630">
            <v>283.12</v>
          </cell>
        </row>
        <row r="9631">
          <cell r="B9631">
            <v>94713</v>
          </cell>
          <cell r="C9631" t="str">
            <v>ADAPTADOR COM FLANGES LIVRES, PVC, SOLDÁVEL, DN 75 MM X 2 1/2", INSTALADO EM RESERVAÇÃO PREDIAL DE ÁGUA - FORNECIMENTO E INSTALAÇÃO. AF_04/2024</v>
          </cell>
          <cell r="D9631" t="str">
            <v>UN</v>
          </cell>
          <cell r="E9631">
            <v>225.81</v>
          </cell>
          <cell r="F9631">
            <v>226.91</v>
          </cell>
        </row>
        <row r="9632">
          <cell r="B9632">
            <v>94714</v>
          </cell>
          <cell r="C9632" t="str">
            <v>ADAPTADOR COM FLANGES LIVRES, PVC, SOLDÁVEL, DN 85 MM X 3", INSTALADO EM RESERVAÇÃO PREDIAL DE ÁGUA - FORNECIMENTO E INSTALAÇÃO. AF_04/2024</v>
          </cell>
          <cell r="D9632" t="str">
            <v>UN</v>
          </cell>
          <cell r="E9632">
            <v>317.29000000000002</v>
          </cell>
          <cell r="F9632">
            <v>318.44</v>
          </cell>
        </row>
        <row r="9633">
          <cell r="B9633">
            <v>94670</v>
          </cell>
          <cell r="C9633" t="str">
            <v>ADAPTADOR CURTO COM BOLSA E ROSCA PARA REGISTRO, PVC, SOLDÁVEL, DN 110 MM X 4", INSTALADO EM RESERVAÇÃO PREDIAL DE ÁGUA - FORNECIMENTO E INSTALAÇÃO. AF_04/2024</v>
          </cell>
          <cell r="D9633" t="str">
            <v>UN</v>
          </cell>
          <cell r="E9633">
            <v>65.010000000000005</v>
          </cell>
          <cell r="F9633">
            <v>66.53</v>
          </cell>
        </row>
        <row r="9634">
          <cell r="B9634">
            <v>94656</v>
          </cell>
          <cell r="C9634" t="str">
            <v>ADAPTADOR CURTO COM BOLSA E ROSCA PARA REGISTRO, PVC, SOLDÁVEL, DN 25 MM X 3/4", INSTALADO EM RESERVAÇÃO PREDIAL DE ÁGUA - FORNECIMENTO E INSTALAÇÃO. AF_04/2024</v>
          </cell>
          <cell r="D9634" t="str">
            <v>UN</v>
          </cell>
          <cell r="E9634">
            <v>3.24</v>
          </cell>
          <cell r="F9634">
            <v>3.4</v>
          </cell>
        </row>
        <row r="9635">
          <cell r="B9635">
            <v>94658</v>
          </cell>
          <cell r="C9635" t="str">
            <v>ADAPTADOR CURTO COM BOLSA E ROSCA PARA REGISTRO, PVC, SOLDÁVEL, DN 32 MM X 1", INSTALADO EM RESERVAÇÃO PREDIAL DE ÁGUA - FORNECIMENTO E INSTALAÇÃO. AF_04/2024</v>
          </cell>
          <cell r="D9635" t="str">
            <v>UN</v>
          </cell>
          <cell r="E9635">
            <v>4.88</v>
          </cell>
          <cell r="F9635">
            <v>5.08</v>
          </cell>
        </row>
        <row r="9636">
          <cell r="B9636">
            <v>94660</v>
          </cell>
          <cell r="C9636" t="str">
            <v>ADAPTADOR CURTO COM BOLSA E ROSCA PARA REGISTRO, PVC, SOLDÁVEL, DN 40 MM X 1 1/4", INSTALADO EM RESERVAÇÃO PREDIAL DE ÁGUA - FORNECIMENTO E INSTALAÇÃO. AF_04/2024</v>
          </cell>
          <cell r="D9636" t="str">
            <v>UN</v>
          </cell>
          <cell r="E9636">
            <v>7.78</v>
          </cell>
          <cell r="F9636">
            <v>8.06</v>
          </cell>
        </row>
        <row r="9637">
          <cell r="B9637">
            <v>94662</v>
          </cell>
          <cell r="C9637" t="str">
            <v>ADAPTADOR CURTO COM BOLSA E ROSCA PARA REGISTRO, PVC, SOLDÁVEL, DN 50 MM X 1 1/2", INSTALADO EM RESERVAÇÃO PREDIAL DE ÁGUA - FORNECIMENTO E INSTALAÇÃO. AF_04/2024</v>
          </cell>
          <cell r="D9637" t="str">
            <v>UN</v>
          </cell>
          <cell r="E9637">
            <v>10.220000000000001</v>
          </cell>
          <cell r="F9637">
            <v>10.6</v>
          </cell>
        </row>
        <row r="9638">
          <cell r="B9638">
            <v>94664</v>
          </cell>
          <cell r="C9638" t="str">
            <v>ADAPTADOR CURTO COM BOLSA E ROSCA PARA REGISTRO, PVC, SOLDÁVEL, DN 60 MM X 2", INSTALADO EM RESERVAÇÃO PREDIAL DE ÁGUA - FORNECIMENTO E INSTALAÇÃO. AF_04/2024</v>
          </cell>
          <cell r="D9638" t="str">
            <v>UN</v>
          </cell>
          <cell r="E9638">
            <v>18.850000000000001</v>
          </cell>
          <cell r="F9638">
            <v>19.350000000000001</v>
          </cell>
        </row>
        <row r="9639">
          <cell r="B9639">
            <v>94666</v>
          </cell>
          <cell r="C9639" t="str">
            <v>ADAPTADOR CURTO COM BOLSA E ROSCA PARA REGISTRO, PVC, SOLDÁVEL, DN 75 MM X 2 1/2", INSTALADO EM RESERVAÇÃO PREDIAL DE ÁGUA - FORNECIMENTO E INSTALAÇÃO. AF_04/2024</v>
          </cell>
          <cell r="D9639" t="str">
            <v>UN</v>
          </cell>
          <cell r="E9639">
            <v>30.71</v>
          </cell>
          <cell r="F9639">
            <v>31.46</v>
          </cell>
        </row>
        <row r="9640">
          <cell r="B9640">
            <v>94668</v>
          </cell>
          <cell r="C9640" t="str">
            <v>ADAPTADOR CURTO COM BOLSA E ROSCA PARA REGISTRO, PVC, SOLDÁVEL, DN 85 MM X 3", INSTALADO EM RESERVAÇÃO PREDIAL DE ÁGUA - FORNECIMENTO E INSTALAÇÃO. AF_04/2024</v>
          </cell>
          <cell r="D9640" t="str">
            <v>UN</v>
          </cell>
          <cell r="E9640">
            <v>40.89</v>
          </cell>
          <cell r="F9640">
            <v>41.83</v>
          </cell>
        </row>
        <row r="9641">
          <cell r="B9641">
            <v>105215</v>
          </cell>
          <cell r="C9641" t="str">
            <v>BUCHA DE REDUÇÃO CPVC, SOLDÁVEL, DN 28 X 22 MM, INSTALADO EM RESERVAÇÃO PREDIAL DE ÁGUA - FORNECIMENTO E INSTALAÇÃO. AF_04/2024</v>
          </cell>
          <cell r="D9641" t="str">
            <v>UN</v>
          </cell>
          <cell r="E9641">
            <v>9.0500000000000007</v>
          </cell>
          <cell r="F9641">
            <v>9.2100000000000009</v>
          </cell>
        </row>
        <row r="9642">
          <cell r="B9642">
            <v>105216</v>
          </cell>
          <cell r="C9642" t="str">
            <v>BUCHA DE REDUÇÃO CPVC, SOLDÁVEL, DN 35 X 28 MM, INSTALADO EM RESERVAÇÃO PREDIAL DE ÁGUA - FORNECIMENTO E INSTALAÇÃO. AF_04/2024</v>
          </cell>
          <cell r="D9642" t="str">
            <v>UN</v>
          </cell>
          <cell r="E9642">
            <v>34.49</v>
          </cell>
          <cell r="F9642">
            <v>34.69</v>
          </cell>
        </row>
        <row r="9643">
          <cell r="B9643">
            <v>105217</v>
          </cell>
          <cell r="C9643" t="str">
            <v>BUCHA DE REDUÇÃO CPVC, SOLDÁVEL, DN 42 X 22 MM, INSTALADO EM RESERVAÇÃO PREDIAL DE ÁGUA - FORNECIMENTO E INSTALAÇÃO. AF_04/2024</v>
          </cell>
          <cell r="D9643" t="str">
            <v>UN</v>
          </cell>
          <cell r="E9643">
            <v>38.89</v>
          </cell>
          <cell r="F9643">
            <v>39.1</v>
          </cell>
        </row>
        <row r="9644">
          <cell r="B9644">
            <v>105214</v>
          </cell>
          <cell r="C9644" t="str">
            <v>BUCHA DE REDUÇÃO CPVC, SOLDÁVEL, DN 54 X 28 MM, INSTALADO EM RESERVAÇÃO PREDIAL DE ÁGUA - FORNECIMENTO E INSTALAÇÃO. AF_04/2024</v>
          </cell>
          <cell r="D9644" t="str">
            <v>UN</v>
          </cell>
          <cell r="E9644">
            <v>40.549999999999997</v>
          </cell>
          <cell r="F9644">
            <v>40.86</v>
          </cell>
        </row>
        <row r="9645">
          <cell r="B9645">
            <v>105218</v>
          </cell>
          <cell r="C9645" t="str">
            <v>BUCHA DE REDUÇÃO CPVC, SOLDÁVEL, DN 54 X 35 MM, INSTALADO EM RESERVAÇÃO PREDIAL DE ÁGUA - FORNECIMENTO E INSTALAÇÃO. AF_04/2024</v>
          </cell>
          <cell r="D9645" t="str">
            <v>UN</v>
          </cell>
          <cell r="E9645">
            <v>67.5</v>
          </cell>
          <cell r="F9645">
            <v>67.84</v>
          </cell>
        </row>
        <row r="9646">
          <cell r="B9646">
            <v>105213</v>
          </cell>
          <cell r="C9646" t="str">
            <v>BUCHA DE REDUÇÃO EM COBRE, PONTA X BOLSA, 66 X 54 MM, INSTALADO EM RESERVAÇÃO PREDIAL DE ÁGUA - FORNECIMENTO E INSTALAÇÃO. AF_04/2024</v>
          </cell>
          <cell r="D9646" t="str">
            <v>UN</v>
          </cell>
          <cell r="E9646">
            <v>190.71</v>
          </cell>
          <cell r="F9646">
            <v>192.4</v>
          </cell>
        </row>
        <row r="9647">
          <cell r="B9647">
            <v>105233</v>
          </cell>
          <cell r="C9647" t="str">
            <v>BUCHA DE REDUÇÃO PVC, SOLDÁVEL, LONGA, DN 40 X 25 MM, INSTALADO EM RESERVAÇÃO PREDIAL DE ÁGUA - FORNECIMENTO E INSTALAÇÃO. AF_04/2024</v>
          </cell>
          <cell r="D9647" t="str">
            <v>UN</v>
          </cell>
          <cell r="E9647">
            <v>7.49</v>
          </cell>
          <cell r="F9647">
            <v>7.7</v>
          </cell>
        </row>
        <row r="9648">
          <cell r="B9648">
            <v>105234</v>
          </cell>
          <cell r="C9648" t="str">
            <v>BUCHA DE REDUÇÃO PVC, SOLDÁVEL, LONGA, DN 50 X 25 MM, INSTALADO EM RESERVAÇÃO PREDIAL DE ÁGUA - FORNECIMENTO E INSTALAÇÃO. AF_04/2024</v>
          </cell>
          <cell r="D9648" t="str">
            <v>UN</v>
          </cell>
          <cell r="E9648">
            <v>9.16</v>
          </cell>
          <cell r="F9648">
            <v>9.43</v>
          </cell>
        </row>
        <row r="9649">
          <cell r="B9649">
            <v>105228</v>
          </cell>
          <cell r="C9649" t="str">
            <v>BUCHA DE REDUÇÃO PVC, SOLDÁVEL, LONGA, DN 50 X 32 MM, INSTALADO EM RESERVAÇÃO PREDIAL DE ÁGUA - FORNECIMENTO E INSTALAÇÃO. AF_04/2024</v>
          </cell>
          <cell r="D9649" t="str">
            <v>UN</v>
          </cell>
          <cell r="E9649">
            <v>11.07</v>
          </cell>
          <cell r="F9649">
            <v>11.36</v>
          </cell>
        </row>
        <row r="9650">
          <cell r="B9650">
            <v>105138</v>
          </cell>
          <cell r="C9650" t="str">
            <v>BUCHA DE REDUÇÃO PVC, SOLDÁVEL, LONGA, DN 60 X 25 MM, INSTALADO EM RESERVAÇÃO PREDIAL DE ÁGUA - FORNECIMENTO E INSTALAÇÃO. AF_04/2024</v>
          </cell>
          <cell r="D9650" t="str">
            <v>UN</v>
          </cell>
          <cell r="E9650">
            <v>16.2</v>
          </cell>
          <cell r="F9650">
            <v>16.54</v>
          </cell>
        </row>
        <row r="9651">
          <cell r="B9651">
            <v>105139</v>
          </cell>
          <cell r="C9651" t="str">
            <v>BUCHA DE REDUÇÃO PVC, SOLDÁVEL, LONGA, DN 60 X 32 MM, INSTALADO EM RESERVAÇÃO PREDIAL DE ÁGUA - FORNECIMENTO E INSTALAÇÃO. AF_04/2024</v>
          </cell>
          <cell r="D9651" t="str">
            <v>UN</v>
          </cell>
          <cell r="E9651">
            <v>19.100000000000001</v>
          </cell>
          <cell r="F9651">
            <v>19.45</v>
          </cell>
        </row>
        <row r="9652">
          <cell r="B9652">
            <v>105140</v>
          </cell>
          <cell r="C9652" t="str">
            <v>BUCHA DE REDUÇÃO PVC, SOLDÁVEL, LONGA, DN 60 X 50 MM, INSTALADO EM RESERVAÇÃO PREDIAL DE ÁGUA - FORNECIMENTO E INSTALAÇÃO. AF_04/2024</v>
          </cell>
          <cell r="D9652" t="str">
            <v>UN</v>
          </cell>
          <cell r="E9652">
            <v>24.56</v>
          </cell>
          <cell r="F9652">
            <v>25.01</v>
          </cell>
        </row>
        <row r="9653">
          <cell r="B9653">
            <v>105141</v>
          </cell>
          <cell r="C9653" t="str">
            <v>BUCHA DE REDUÇÃO PVC, SOLDÁVEL, LONGA, DN 75 X 50 MM, INSTALADO EM RESERVAÇÃO PREDIAL DE ÁGUA - FORNECIMENTO E INSTALAÇÃO. AF_04/2024</v>
          </cell>
          <cell r="D9653" t="str">
            <v>UN</v>
          </cell>
          <cell r="E9653">
            <v>29.2</v>
          </cell>
          <cell r="F9653">
            <v>29.76</v>
          </cell>
        </row>
        <row r="9654">
          <cell r="B9654">
            <v>105172</v>
          </cell>
          <cell r="C9654" t="str">
            <v>BUCHA DE REDUÇÃO, EM FERRO GALVANIZADO, CONEXÃO ROSQUEADA, DN 80 MM X 50 MM (3" X 2"), INSTALADO EM RESERVAÇÃO PREDIAL DE ÁGUA - FORNECIMENTO E INSTALAÇÃO. AF_04/2024</v>
          </cell>
          <cell r="D9654" t="str">
            <v>UN</v>
          </cell>
          <cell r="E9654">
            <v>91.72</v>
          </cell>
          <cell r="F9654">
            <v>93.24</v>
          </cell>
        </row>
        <row r="9655">
          <cell r="B9655">
            <v>105169</v>
          </cell>
          <cell r="C9655" t="str">
            <v>BUCHA DE REDUÇÃO, EM FERRO GALVANIZADO, CONEXÃO ROSQUEADA, DN 80 MM X 65 MM (3" X 2 1/2"), INSTALADO EM RESERVAÇÃO PREDIAL DE ÁGUA - FORNECIMENTO E INSTALAÇÃO. AF_04/2024</v>
          </cell>
          <cell r="D9655" t="str">
            <v>UN</v>
          </cell>
          <cell r="E9655">
            <v>91.35</v>
          </cell>
          <cell r="F9655">
            <v>92.97</v>
          </cell>
        </row>
        <row r="9656">
          <cell r="B9656">
            <v>105230</v>
          </cell>
          <cell r="C9656" t="str">
            <v>BUCHA DE REDUÇÃO, PPR, DN 25 X 20 MM, INSTALADO EM RESERVAÇÃO PREDIAL DE ÁGUA - FORNECIMENTO E INSTALAÇÃO. AF_04/2024</v>
          </cell>
          <cell r="D9656" t="str">
            <v>UN</v>
          </cell>
          <cell r="E9656">
            <v>7.07</v>
          </cell>
          <cell r="F9656">
            <v>7.36</v>
          </cell>
        </row>
        <row r="9657">
          <cell r="B9657">
            <v>105231</v>
          </cell>
          <cell r="C9657" t="str">
            <v>BUCHA DE REDUÇÃO, PPR, DN 32 X 25 MM, INSTALADO EM RESERVAÇÃO PREDIAL DE ÁGUA - FORNECIMENTO E INSTALAÇÃO. AF_04/2024</v>
          </cell>
          <cell r="D9657" t="str">
            <v>UN</v>
          </cell>
          <cell r="E9657">
            <v>8.33</v>
          </cell>
          <cell r="F9657">
            <v>8.65</v>
          </cell>
        </row>
        <row r="9658">
          <cell r="B9658">
            <v>105232</v>
          </cell>
          <cell r="C9658" t="str">
            <v>BUCHA DE REDUÇÃO, PPR, DN 40 X 25 MM, INSTALADO EM RESERVAÇÃO PREDIAL DE ÁGUA - FORNECIMENTO E INSTALAÇÃO. AF_04/2024</v>
          </cell>
          <cell r="D9658" t="str">
            <v>UN</v>
          </cell>
          <cell r="E9658">
            <v>16.010000000000002</v>
          </cell>
          <cell r="F9658">
            <v>16.37</v>
          </cell>
        </row>
        <row r="9659">
          <cell r="B9659">
            <v>105229</v>
          </cell>
          <cell r="C9659" t="str">
            <v>BUCHA DE REDUÇÃO, PPR, DN 50 X 25 MM, INSTALADO EM RESERVAÇÃO PREDIAL DE ÁGUA - FORNECIMENTO E INSTALAÇÃO. AF_04/2024</v>
          </cell>
          <cell r="D9659" t="str">
            <v>UN</v>
          </cell>
          <cell r="E9659">
            <v>25.46</v>
          </cell>
          <cell r="F9659">
            <v>25.88</v>
          </cell>
        </row>
        <row r="9660">
          <cell r="B9660">
            <v>105146</v>
          </cell>
          <cell r="C9660" t="str">
            <v>BUCHA DE REDUÇÃO, PPR, DN 50 X 32 MM, INSTALADO EM RESERVAÇÃO PREDIAL DE ÁGUA - FORNECIMENTO E INSTALAÇÃO. AF_04/2024</v>
          </cell>
          <cell r="D9660" t="str">
            <v>UN</v>
          </cell>
          <cell r="E9660">
            <v>20.51</v>
          </cell>
          <cell r="F9660">
            <v>20.95</v>
          </cell>
        </row>
        <row r="9661">
          <cell r="B9661">
            <v>94613</v>
          </cell>
          <cell r="C9661" t="str">
            <v>CONECTOR EM BRONZE/LATÃO, DN 104 MM X 4", SEM ANEL DE SOLDA, BOLSA X ROSCA, INSTALADO EM RESERVAÇÃO PREDIAL DE ÁGUA - FORNECIMENTO E INSTALAÇÃO. AF_04/2024</v>
          </cell>
          <cell r="D9661" t="str">
            <v>UN</v>
          </cell>
          <cell r="E9661">
            <v>0</v>
          </cell>
          <cell r="F9661">
            <v>0</v>
          </cell>
        </row>
        <row r="9662">
          <cell r="B9662">
            <v>94607</v>
          </cell>
          <cell r="C9662" t="str">
            <v>CONECTOR EM BRONZE/LATÃO, DN 54 MM X 2", SEM ANEL DE SOLDA, BOLSA X ROSCA, INSTALADO EM RESERVAÇÃO PREDIAL DE ÁGUA - FORNECIMENTO E INSTALAÇÃO. AF_04/2024</v>
          </cell>
          <cell r="D9662" t="str">
            <v>UN</v>
          </cell>
          <cell r="E9662">
            <v>0</v>
          </cell>
          <cell r="F9662">
            <v>0</v>
          </cell>
        </row>
        <row r="9663">
          <cell r="B9663">
            <v>94609</v>
          </cell>
          <cell r="C9663" t="str">
            <v>CONECTOR EM BRONZE/LATÃO, DN 66 MM X 2 1/2", SEM ANEL DE SOLDA, BOLSA X ROSCA, INSTALADO EM RESERVAÇÃO PREDIAL DE ÁGUA - FORNECIMENTO E INSTALAÇÃO. AF_04/2024</v>
          </cell>
          <cell r="D9663" t="str">
            <v>UN</v>
          </cell>
          <cell r="E9663">
            <v>0</v>
          </cell>
          <cell r="F9663">
            <v>0</v>
          </cell>
        </row>
        <row r="9664">
          <cell r="B9664">
            <v>94611</v>
          </cell>
          <cell r="C9664" t="str">
            <v>CONECTOR EM BRONZE/LATÃO, DN 79 MM X 3", SEM ANEL DE SOLDA, BOLSA X ROSCA, INSTALADO EM RESERVAÇÃO PREDIAL DE ÁGUA - FORNECIMENTO E INSTALAÇÃO. AF_04/2024</v>
          </cell>
          <cell r="D9664" t="str">
            <v>UN</v>
          </cell>
          <cell r="E9664">
            <v>0</v>
          </cell>
          <cell r="F9664">
            <v>0</v>
          </cell>
        </row>
        <row r="9665">
          <cell r="B9665">
            <v>96738</v>
          </cell>
          <cell r="C9665" t="str">
            <v>CONECTOR MACHO, PPR, 25 MM X 1/2'', INSTALADO EM RESERVAÇÃO PREDIAL DE ÁGUA - FORNECIMENTO E INSTALAÇÃO. AF_04/2024</v>
          </cell>
          <cell r="D9665" t="str">
            <v>UN</v>
          </cell>
          <cell r="E9665">
            <v>21.33</v>
          </cell>
          <cell r="F9665">
            <v>21.63</v>
          </cell>
        </row>
        <row r="9666">
          <cell r="B9666">
            <v>96740</v>
          </cell>
          <cell r="C9666" t="str">
            <v>CONECTOR MACHO, PPR, 32 MM X 3/4'', INSTALADO EM RESERVAÇÃO PREDIAL DE ÁGUA - FORNECIMENTO E INSTALAÇÃO. AF_04/2024</v>
          </cell>
          <cell r="D9666" t="str">
            <v>UN</v>
          </cell>
          <cell r="E9666">
            <v>29.55</v>
          </cell>
          <cell r="F9666">
            <v>29.91</v>
          </cell>
        </row>
        <row r="9667">
          <cell r="B9667">
            <v>94738</v>
          </cell>
          <cell r="C9667" t="str">
            <v>CONECTOR, CPVC, SOLDÁVEL, DN 114 MM X 4", INSTALADO EM RESERVAÇÃO PREDIAL DE ÁGUA - FORNECIMENTO E INSTALAÇÃO. AF_04/2024</v>
          </cell>
          <cell r="D9667" t="str">
            <v>UN</v>
          </cell>
          <cell r="E9667">
            <v>1618.98</v>
          </cell>
          <cell r="F9667">
            <v>1620.61</v>
          </cell>
        </row>
        <row r="9668">
          <cell r="B9668">
            <v>94724</v>
          </cell>
          <cell r="C9668" t="str">
            <v>CONECTOR, CPVC, SOLDÁVEL, DN 22 MM X 3/4", INSTALADO EM RESERVAÇÃO PREDIAL DE ÁGUA - FORNECIMENTO E INSTALAÇÃO. AF_04/2024</v>
          </cell>
          <cell r="D9668" t="str">
            <v>UN</v>
          </cell>
          <cell r="E9668">
            <v>25.47</v>
          </cell>
          <cell r="F9668">
            <v>25.61</v>
          </cell>
        </row>
        <row r="9669">
          <cell r="B9669">
            <v>94726</v>
          </cell>
          <cell r="C9669" t="str">
            <v>CONECTOR, CPVC, SOLDÁVEL, DN 28 MM X 1", INSTALADO EM RESERVAÇÃO PREDIAL DE ÁGUA - FORNECIMENTO E INSTALAÇÃO. AF_04/2024</v>
          </cell>
          <cell r="D9669" t="str">
            <v>UN</v>
          </cell>
          <cell r="E9669">
            <v>32.83</v>
          </cell>
          <cell r="F9669">
            <v>33</v>
          </cell>
        </row>
        <row r="9670">
          <cell r="B9670">
            <v>94728</v>
          </cell>
          <cell r="C9670" t="str">
            <v>CONECTOR, CPVC, SOLDÁVEL, DN 35 MM X 1 1/4", INSTALADO EM RESERVAÇÃO PREDIAL DE ÁGUA - FORNECIMENTO E INSTALAÇÃO. AF_04/2024</v>
          </cell>
          <cell r="D9670" t="str">
            <v>UN</v>
          </cell>
          <cell r="E9670">
            <v>51.29</v>
          </cell>
          <cell r="F9670">
            <v>51.51</v>
          </cell>
        </row>
        <row r="9671">
          <cell r="B9671">
            <v>94730</v>
          </cell>
          <cell r="C9671" t="str">
            <v>CONECTOR, CPVC, SOLDÁVEL, DN 42 MM X 1 1/2", INSTALADO EM RESERVAÇÃO PREDIAL DE ÁGUA - FORNECIMENTO E INSTALAÇÃO. AF_04/2024</v>
          </cell>
          <cell r="D9671" t="str">
            <v>UN</v>
          </cell>
          <cell r="E9671">
            <v>62.9</v>
          </cell>
          <cell r="F9671">
            <v>63.19</v>
          </cell>
        </row>
        <row r="9672">
          <cell r="B9672">
            <v>94732</v>
          </cell>
          <cell r="C9672" t="str">
            <v>CONECTOR, CPVC, SOLDÁVEL, DN 54 MM X 2", INSTALADO EM RESERVAÇÃO PREDIAL DE ÁGUA - FORNECIMENTO E INSTALAÇÃO. AF_04/2024</v>
          </cell>
          <cell r="D9672" t="str">
            <v>UN</v>
          </cell>
          <cell r="E9672">
            <v>100.92</v>
          </cell>
          <cell r="F9672">
            <v>101.35</v>
          </cell>
        </row>
        <row r="9673">
          <cell r="B9673">
            <v>94734</v>
          </cell>
          <cell r="C9673" t="str">
            <v>CONECTOR, CPVC, SOLDÁVEL, DN 73 MM X 2 1/2", INSTALADO EM RESERVAÇÃO PREDIAL DE ÁGUA - FORNECIMENTO E INSTALAÇÃO. AF_04/2024</v>
          </cell>
          <cell r="D9673" t="str">
            <v>UN</v>
          </cell>
          <cell r="E9673">
            <v>369.28</v>
          </cell>
          <cell r="F9673">
            <v>370</v>
          </cell>
        </row>
        <row r="9674">
          <cell r="B9674">
            <v>94736</v>
          </cell>
          <cell r="C9674" t="str">
            <v>CONECTOR, CPVC, SOLDÁVEL, DN 89 MM X 3", INSTALADO EM RESERVAÇÃO PREDIAL DE ÁGUA - FORNECIMENTO E INSTALAÇÃO. AF_04/2024</v>
          </cell>
          <cell r="D9674" t="str">
            <v>UN</v>
          </cell>
          <cell r="E9674">
            <v>536.9</v>
          </cell>
          <cell r="F9674">
            <v>537.92999999999995</v>
          </cell>
        </row>
        <row r="9675">
          <cell r="B9675">
            <v>94483</v>
          </cell>
          <cell r="C9675" t="str">
            <v>CONJUNTO HIDRÁULICO EM AÇO ROSCÁVEL PARA INSTALAÇÃO DE BOMBA, DN SUCÇÃO 32 MM (1 1/4") E DN RECALQUE 25 MM (1"), PARA EDIFICAÇÃO COM 4 PAVIMENTOS - FORNECIMENTO E INSTALAÇÃO. AF_04/2024</v>
          </cell>
          <cell r="D9675" t="str">
            <v>UN</v>
          </cell>
          <cell r="E9675">
            <v>1318</v>
          </cell>
          <cell r="F9675">
            <v>1353.68</v>
          </cell>
        </row>
        <row r="9676">
          <cell r="B9676">
            <v>94482</v>
          </cell>
          <cell r="C9676" t="str">
            <v>CONJUNTO HIDRÁULICO EM AÇO ROSCÁVEL PARA INSTALAÇÃO DE BOMBA, DN SUCÇÃO 40 MM (1 1/2") E DN RECALQUE 32 MM (1 1/4"), PARA EDIFICAÇÃO COM 8 PAVIMENTOS - FORNECIMENTO E INSTALAÇÃO. AF_04/2024</v>
          </cell>
          <cell r="D9676" t="str">
            <v>UN</v>
          </cell>
          <cell r="E9676">
            <v>1589.86</v>
          </cell>
          <cell r="F9676">
            <v>1627.2</v>
          </cell>
        </row>
        <row r="9677">
          <cell r="B9677">
            <v>94481</v>
          </cell>
          <cell r="C9677" t="str">
            <v>CONJUNTO HIDRÁULICO EM AÇO ROSCÁVEL PARA INSTALAÇÃO DE BOMBA, DN SUCÇÃO 50 MM (2") E DN RECALQUE 40 MM (1 1/2"), PARA EDIFICAÇÃO COM 12 PAVIMENTOS - FORNECIMENTO E INSTALAÇÃO. AF_04/2024</v>
          </cell>
          <cell r="D9677" t="str">
            <v>UN</v>
          </cell>
          <cell r="E9677">
            <v>2053.2199999999998</v>
          </cell>
          <cell r="F9677">
            <v>2092.59</v>
          </cell>
        </row>
        <row r="9678">
          <cell r="B9678">
            <v>94480</v>
          </cell>
          <cell r="C9678" t="str">
            <v>CONJUNTO HIDRÁULICO EM AÇO ROSCÁVEL PARA INSTALAÇÃO DE BOMBA, DN SUCÇÃO 65 MM (2½") E DN RECALQUE 50 MM (2"), PARA EDIFICAÇÃO COM 18 PAVIMENTOS - FORNECIMENTO E INSTALAÇÃO. AF_04/2024</v>
          </cell>
          <cell r="D9678" t="str">
            <v>UN</v>
          </cell>
          <cell r="E9678">
            <v>2957.91</v>
          </cell>
          <cell r="F9678">
            <v>3000.11</v>
          </cell>
        </row>
        <row r="9679">
          <cell r="B9679">
            <v>94472</v>
          </cell>
          <cell r="C9679" t="str">
            <v>COTOVELO 45 GRAUS, EM FERRO GALVANIZADO, CONEXÃO ROSQUEADA, DN 50 MM (2"), INSTALADO EM RESERVAÇÃO PREDIAL DE ÁGUA - FORNECIMENTO E INSTALAÇÃO. AF_04/2024</v>
          </cell>
          <cell r="D9679" t="str">
            <v>UN</v>
          </cell>
          <cell r="E9679">
            <v>80.84</v>
          </cell>
          <cell r="F9679">
            <v>82.75</v>
          </cell>
        </row>
        <row r="9680">
          <cell r="B9680">
            <v>94474</v>
          </cell>
          <cell r="C9680" t="str">
            <v>COTOVELO 45 GRAUS, EM FERRO GALVANIZADO, CONEXÃO ROSQUEADA, DN 65 MM (2 1/2"), INSTALADO EM RESERVAÇÃO PREDIAL DE ÁGUA - FORNECIMENTO E INSTALAÇÃO. AF_04/2024</v>
          </cell>
          <cell r="D9680" t="str">
            <v>UN</v>
          </cell>
          <cell r="E9680">
            <v>139.06</v>
          </cell>
          <cell r="F9680">
            <v>141.30000000000001</v>
          </cell>
        </row>
        <row r="9681">
          <cell r="B9681">
            <v>94476</v>
          </cell>
          <cell r="C9681" t="str">
            <v>COTOVELO 45 GRAUS, EM FERRO GALVANIZADO, CONEXÃO ROSQUEADA, DN 80 MM (3"), INSTALADO EM RESERVAÇÃO PREDIAL DE ÁGUA - FORNECIMENTO E INSTALAÇÃO. AF_04/2024</v>
          </cell>
          <cell r="D9681" t="str">
            <v>UN</v>
          </cell>
          <cell r="E9681">
            <v>195.85</v>
          </cell>
          <cell r="F9681">
            <v>198.49</v>
          </cell>
        </row>
        <row r="9682">
          <cell r="B9682">
            <v>94471</v>
          </cell>
          <cell r="C9682" t="str">
            <v>COTOVELO 90 GRAUS, EM FERRO GALVANIZADO, CONEXÃO ROSQUEADA, DN 50 MM (2"), INSTALADO EM RESERVAÇÃO PREDIAL DE ÁGUA - FORNECIMENTO E INSTALAÇÃO. AF_04/2024</v>
          </cell>
          <cell r="D9682" t="str">
            <v>UN</v>
          </cell>
          <cell r="E9682">
            <v>78.290000000000006</v>
          </cell>
          <cell r="F9682">
            <v>80.2</v>
          </cell>
        </row>
        <row r="9683">
          <cell r="B9683">
            <v>94473</v>
          </cell>
          <cell r="C9683" t="str">
            <v>COTOVELO 90 GRAUS, EM FERRO GALVANIZADO, CONEXÃO ROSQUEADA, DN 65 MM (2 1/2"), INSTALADO EM RESERVAÇÃO PREDIAL DE ÁGUA - FORNECIMENTO E INSTALAÇÃO. AF_04/2024</v>
          </cell>
          <cell r="D9683" t="str">
            <v>UN</v>
          </cell>
          <cell r="E9683">
            <v>127.83</v>
          </cell>
          <cell r="F9683">
            <v>130.07</v>
          </cell>
        </row>
        <row r="9684">
          <cell r="B9684">
            <v>94475</v>
          </cell>
          <cell r="C9684" t="str">
            <v>COTOVELO 90 GRAUS, EM FERRO GALVANIZADO, CONEXÃO ROSQUEADA, DN 80 MM (3"), INSTALADO EM RESERVAÇÃO PREDIAL DE ÁGUA - FORNECIMENTO E INSTALAÇÃO. AF_04/2024</v>
          </cell>
          <cell r="D9684" t="str">
            <v>UN</v>
          </cell>
          <cell r="E9684">
            <v>174.21</v>
          </cell>
          <cell r="F9684">
            <v>176.85</v>
          </cell>
        </row>
        <row r="9685">
          <cell r="B9685">
            <v>105194</v>
          </cell>
          <cell r="C9685" t="str">
            <v>COTOVELO 90 GRAUS, EM FERRO GALVANIZADO, MACHO/FÊMEA, CONEXÃO ROSQUEADA, DN 50 MM (2"), INSTALADO EM RESERVAÇÃO PREDIAL DE ÁGUA - FORNECIMENTO E INSTALAÇÃO. AF_04/2024</v>
          </cell>
          <cell r="D9685" t="str">
            <v>UN</v>
          </cell>
          <cell r="E9685">
            <v>87.84</v>
          </cell>
          <cell r="F9685">
            <v>89.75</v>
          </cell>
        </row>
        <row r="9686">
          <cell r="B9686">
            <v>105195</v>
          </cell>
          <cell r="C9686" t="str">
            <v>COTOVELO 90 GRAUS, EM FERRO GALVANIZADO, MACHO/FÊMEA, CONEXÃO ROSQUEADA, DN 80 MM (3"), INSTALADO EM RESERVAÇÃO PREDIAL DE ÁGUA - FORNECIMENTO E INSTALAÇÃO. AF_04/2024</v>
          </cell>
          <cell r="D9686" t="str">
            <v>UN</v>
          </cell>
          <cell r="E9686">
            <v>232.3</v>
          </cell>
          <cell r="F9686">
            <v>234.94</v>
          </cell>
        </row>
        <row r="9687">
          <cell r="B9687">
            <v>105178</v>
          </cell>
          <cell r="C9687" t="str">
            <v>COTOVELO DE REDUÇÃO, 90 GRAUS, EM FERRO GALVANIZADO, CONEXÃO ROSQUEADA, DN 65 MM X 50 MM (2 1/2" X 2"), INSTALADO EM RESERVAÇÃO PREDIAL DE ÁGUA - FORNECIMENTO E INSTALAÇÃO. AF_04/2024</v>
          </cell>
          <cell r="D9687" t="str">
            <v>UN</v>
          </cell>
          <cell r="E9687">
            <v>144.83000000000001</v>
          </cell>
          <cell r="F9687">
            <v>146.9</v>
          </cell>
        </row>
        <row r="9688">
          <cell r="B9688">
            <v>94620</v>
          </cell>
          <cell r="C9688" t="str">
            <v>COTOVELO EM COBRE, DN 104 MM, 90 GRAUS, SEM ANEL DE SOLDA, INSTALADO EM RESERVAÇÃO PREDIAL DE ÁGUA - FORNECIMENTO E INSTALAÇÃO. AF_04/2024</v>
          </cell>
          <cell r="D9688" t="str">
            <v>UN</v>
          </cell>
          <cell r="E9688">
            <v>888.24</v>
          </cell>
          <cell r="F9688">
            <v>891.17</v>
          </cell>
        </row>
        <row r="9689">
          <cell r="B9689">
            <v>94614</v>
          </cell>
          <cell r="C9689" t="str">
            <v>COTOVELO EM COBRE, DN 54 MM, 90 GRAUS, SEM ANEL DE SOLDA, INSTALADO EM RESERVAÇÃO PREDIAL DE ÁGUA - FORNECIMENTO E INSTALAÇÃO. AF_04/2024</v>
          </cell>
          <cell r="D9689" t="str">
            <v>UN</v>
          </cell>
          <cell r="E9689">
            <v>138.38</v>
          </cell>
          <cell r="F9689">
            <v>140.87</v>
          </cell>
        </row>
        <row r="9690">
          <cell r="B9690">
            <v>94616</v>
          </cell>
          <cell r="C9690" t="str">
            <v>COTOVELO EM COBRE, DN 66 MM, 90 GRAUS, SEM ANEL DE SOLDA, INSTALADO EM RESERVAÇÃO PREDIAL DE ÁGUA - FORNECIMENTO E INSTALAÇÃO. AF_04/2024</v>
          </cell>
          <cell r="D9690" t="str">
            <v>UN</v>
          </cell>
          <cell r="E9690">
            <v>394.15</v>
          </cell>
          <cell r="F9690">
            <v>396.75</v>
          </cell>
        </row>
        <row r="9691">
          <cell r="B9691">
            <v>94618</v>
          </cell>
          <cell r="C9691" t="str">
            <v>COTOVELO EM COBRE, DN 79 MM, 90 GRAUS, SEM ANEL DE SOLDA, INSTALADO EM RESERVAÇÃO PREDIAL DE ÁGUA - FORNECIMENTO E INSTALAÇÃO. AF_04/2024</v>
          </cell>
          <cell r="D9691" t="str">
            <v>UN</v>
          </cell>
          <cell r="E9691">
            <v>382.83</v>
          </cell>
          <cell r="F9691">
            <v>385.55</v>
          </cell>
        </row>
        <row r="9692">
          <cell r="B9692">
            <v>105193</v>
          </cell>
          <cell r="C9692" t="str">
            <v>COTOVELO, 90 GRAUS, EM FERRO GALVANIZADO, MACHO/FÊMEA, CONEXÃO ROSQUEADA, DN 65 MM (2 1/2"), INSTALADO EM RESERVAÇÃO PREDIAL DE ÁGUA - FORNECIMENTO E INSTALAÇÃO. AF_04/2024</v>
          </cell>
          <cell r="D9692" t="str">
            <v>UN</v>
          </cell>
          <cell r="E9692">
            <v>158.66</v>
          </cell>
          <cell r="F9692">
            <v>160.9</v>
          </cell>
        </row>
        <row r="9693">
          <cell r="B9693">
            <v>105197</v>
          </cell>
          <cell r="C9693" t="str">
            <v>CURVA 45 GRAUS, EM FERRO GALVANIZADO, FÊMEA, CONEXÃO ROSQUEADA, DN 50 MM (2"), INSTALADO EM RESERVAÇÃO PREDIAL DE ÁGUA - FORNECIMENTO E INSTALAÇÃO. AF_04/2024</v>
          </cell>
          <cell r="D9693" t="str">
            <v>UN</v>
          </cell>
          <cell r="E9693">
            <v>170.91</v>
          </cell>
          <cell r="F9693">
            <v>172.82</v>
          </cell>
        </row>
        <row r="9694">
          <cell r="B9694">
            <v>105196</v>
          </cell>
          <cell r="C9694" t="str">
            <v>CURVA 45 GRAUS, EM FERRO GALVANIZADO, FÊMEA, CONEXÃO ROSQUEADA, DN 65 MM (2 1/2"), INSTALADO EM RESERVAÇÃO PREDIAL DE ÁGUA - FORNECIMENTO E INSTALAÇÃO. AF_04/2024</v>
          </cell>
          <cell r="D9694" t="str">
            <v>UN</v>
          </cell>
          <cell r="E9694">
            <v>249.9</v>
          </cell>
          <cell r="F9694">
            <v>252.14</v>
          </cell>
        </row>
        <row r="9695">
          <cell r="B9695">
            <v>105198</v>
          </cell>
          <cell r="C9695" t="str">
            <v>CURVA 45 GRAUS, EM FERRO GALVANIZADO, FÊMEA, CONEXÃO ROSQUEADA, DN 80 MM (3"), INSTALADO EM RESERVAÇÃO PREDIAL DE ÁGUA - FORNECIMENTO E INSTALAÇÃO. AF_04/2024</v>
          </cell>
          <cell r="D9695" t="str">
            <v>UN</v>
          </cell>
          <cell r="E9695">
            <v>356.19</v>
          </cell>
          <cell r="F9695">
            <v>358.83</v>
          </cell>
        </row>
        <row r="9696">
          <cell r="B9696">
            <v>105200</v>
          </cell>
          <cell r="C9696" t="str">
            <v>CURVA 45 GRAUS, EM FERRO GALVANIZADO, MACHO/FÊMEA, CONEXÃO ROSQUEADA, DN 50 MM (2"), INSTALADO EM RESERVAÇÃO PREDIAL DE ÁGUA - FORNECIMENTO E INSTALAÇÃO. AF_04/2024</v>
          </cell>
          <cell r="D9696" t="str">
            <v>UN</v>
          </cell>
          <cell r="E9696">
            <v>133.53</v>
          </cell>
          <cell r="F9696">
            <v>135.44</v>
          </cell>
        </row>
        <row r="9697">
          <cell r="B9697">
            <v>105199</v>
          </cell>
          <cell r="C9697" t="str">
            <v>CURVA 45 GRAUS, EM FERRO GALVANIZADO, MACHO/FÊMEA, CONEXÃO ROSQUEADA, DN 65 MM (2 1/2"), INSTALADO EM RESERVAÇÃO PREDIAL DE ÁGUA - FORNECIMENTO E INSTALAÇÃO. AF_04/2024</v>
          </cell>
          <cell r="D9697" t="str">
            <v>UN</v>
          </cell>
          <cell r="E9697">
            <v>226.47</v>
          </cell>
          <cell r="F9697">
            <v>228.71</v>
          </cell>
        </row>
        <row r="9698">
          <cell r="B9698">
            <v>105201</v>
          </cell>
          <cell r="C9698" t="str">
            <v>CURVA 45 GRAUS, EM FERRO GALVANIZADO, MACHO/FÊMEA, CONEXÃO ROSQUEADA, DN 80 MM (3"), INSTALADO EM RESERVAÇÃO PREDIAL DE ÁGUA - FORNECIMENTO E INSTALAÇÃO. AF_04/2024</v>
          </cell>
          <cell r="D9698" t="str">
            <v>UN</v>
          </cell>
          <cell r="E9698">
            <v>311.27999999999997</v>
          </cell>
          <cell r="F9698">
            <v>313.92</v>
          </cell>
        </row>
        <row r="9699">
          <cell r="B9699">
            <v>94755</v>
          </cell>
          <cell r="C9699" t="str">
            <v>CURVA 90 GRAUS, CPVC, SOLDÁVEL, DN 114 MM, INSTALADO EM RESERVAÇÃO PREDIAL DE ÁGUA - FORNECIMENTO E INSTALAÇÃO. AF_04/2024</v>
          </cell>
          <cell r="D9699" t="str">
            <v>UN</v>
          </cell>
          <cell r="E9699">
            <v>0</v>
          </cell>
          <cell r="F9699">
            <v>0</v>
          </cell>
        </row>
        <row r="9700">
          <cell r="B9700">
            <v>94741</v>
          </cell>
          <cell r="C9700" t="str">
            <v>CURVA 90 GRAUS, CPVC, SOLDÁVEL, DN 22 MM, INSTALADO EM RESERVAÇÃO PREDIAL DE ÁGUA - FORNECIMENTO E INSTALAÇÃO. AF_04/2024</v>
          </cell>
          <cell r="D9700" t="str">
            <v>UN</v>
          </cell>
          <cell r="E9700">
            <v>12.36</v>
          </cell>
          <cell r="F9700">
            <v>12.56</v>
          </cell>
        </row>
        <row r="9701">
          <cell r="B9701">
            <v>94743</v>
          </cell>
          <cell r="C9701" t="str">
            <v>CURVA 90 GRAUS, CPVC, SOLDÁVEL, DN 28 MM, INSTALADO EM RESERVAÇÃO PREDIAL DE ÁGUA - FORNECIMENTO E INSTALAÇÃO. AF_04/2024</v>
          </cell>
          <cell r="D9701" t="str">
            <v>UN</v>
          </cell>
          <cell r="E9701">
            <v>20.260000000000002</v>
          </cell>
          <cell r="F9701">
            <v>20.53</v>
          </cell>
        </row>
        <row r="9702">
          <cell r="B9702">
            <v>94745</v>
          </cell>
          <cell r="C9702" t="str">
            <v>CURVA 90 GRAUS, CPVC, SOLDÁVEL, DN 35 MM, INSTALADO EM RESERVAÇÃO PREDIAL DE ÁGUA - FORNECIMENTO E INSTALAÇÃO. AF_04/2024</v>
          </cell>
          <cell r="D9702" t="str">
            <v>UN</v>
          </cell>
          <cell r="E9702">
            <v>0</v>
          </cell>
          <cell r="F9702">
            <v>0</v>
          </cell>
        </row>
        <row r="9703">
          <cell r="B9703">
            <v>94747</v>
          </cell>
          <cell r="C9703" t="str">
            <v>CURVA 90 GRAUS, CPVC, SOLDÁVEL, DN 42 MM, INSTALADO EM RESERVAÇÃO PREDIAL DE ÁGUA - FORNECIMENTO E INSTALAÇÃO. AF_04/2024</v>
          </cell>
          <cell r="D9703" t="str">
            <v>UN</v>
          </cell>
          <cell r="E9703">
            <v>0</v>
          </cell>
          <cell r="F9703">
            <v>0</v>
          </cell>
        </row>
        <row r="9704">
          <cell r="B9704">
            <v>94749</v>
          </cell>
          <cell r="C9704" t="str">
            <v>CURVA 90 GRAUS, CPVC, SOLDÁVEL, DN 54 MM, INSTALADO EM RESERVAÇÃO PREDIAL DE ÁGUA - FORNECIMENTO E INSTALAÇÃO. AF_04/2024</v>
          </cell>
          <cell r="D9704" t="str">
            <v>UN</v>
          </cell>
          <cell r="E9704">
            <v>0</v>
          </cell>
          <cell r="F9704">
            <v>0</v>
          </cell>
        </row>
        <row r="9705">
          <cell r="B9705">
            <v>94751</v>
          </cell>
          <cell r="C9705" t="str">
            <v>CURVA 90 GRAUS, CPVC, SOLDÁVEL, DN 73 MM, INSTALADO EM RESERVAÇÃO PREDIAL DE ÁGUA - FORNECIMENTO E INSTALAÇÃO. AF_04/2024</v>
          </cell>
          <cell r="D9705" t="str">
            <v>UN</v>
          </cell>
          <cell r="E9705">
            <v>0</v>
          </cell>
          <cell r="F9705">
            <v>0</v>
          </cell>
        </row>
        <row r="9706">
          <cell r="B9706">
            <v>94753</v>
          </cell>
          <cell r="C9706" t="str">
            <v>CURVA 90 GRAUS, CPVC, SOLDÁVEL, DN 89 MM, INSTALADO EM RESERVAÇÃO PREDIAL DE ÁGUA - FORNECIMENTO E INSTALAÇÃO. AF_04/2024</v>
          </cell>
          <cell r="D9706" t="str">
            <v>UN</v>
          </cell>
          <cell r="E9706">
            <v>0</v>
          </cell>
          <cell r="F9706">
            <v>0</v>
          </cell>
        </row>
        <row r="9707">
          <cell r="B9707">
            <v>105209</v>
          </cell>
          <cell r="C9707" t="str">
            <v>CURVA 90 GRAUS, EM FERRO GALVANIZADO, CONEXÃO ROSQUEADA, DN 50 MM (2"), INSTALADO EM RESERVAÇÃO PREDIAL DE ÁGUA - FORNECIMENTO E INSTALAÇÃO. AF_04/2024</v>
          </cell>
          <cell r="D9707" t="str">
            <v>UN</v>
          </cell>
          <cell r="E9707">
            <v>165.31</v>
          </cell>
          <cell r="F9707">
            <v>167.22</v>
          </cell>
        </row>
        <row r="9708">
          <cell r="B9708">
            <v>105208</v>
          </cell>
          <cell r="C9708" t="str">
            <v>CURVA 90 GRAUS, EM FERRO GALVANIZADO, CONEXÃO ROSQUEADA, DN 65 MM (2 1/2"), INSTALADO EM RESERVAÇÃO PREDIAL DE ÁGUA - FORNECIMENTO E INSTALAÇÃO. AF_04/2024</v>
          </cell>
          <cell r="D9708" t="str">
            <v>UN</v>
          </cell>
          <cell r="E9708">
            <v>345.42</v>
          </cell>
          <cell r="F9708">
            <v>347.66</v>
          </cell>
        </row>
        <row r="9709">
          <cell r="B9709">
            <v>105210</v>
          </cell>
          <cell r="C9709" t="str">
            <v>CURVA 90 GRAUS, EM FERRO GALVANIZADO, CONEXÃO ROSQUEADA, DN 80 MM (3"), INSTALADO EM RESERVAÇÃO PREDIAL DE ÁGUA - FORNECIMENTO E INSTALAÇÃO. AF_04/2024</v>
          </cell>
          <cell r="D9709" t="str">
            <v>UN</v>
          </cell>
          <cell r="E9709">
            <v>446.65</v>
          </cell>
          <cell r="F9709">
            <v>449.29</v>
          </cell>
        </row>
        <row r="9710">
          <cell r="B9710">
            <v>105203</v>
          </cell>
          <cell r="C9710" t="str">
            <v>CURVA 90 GRAUS, EM FERRO GALVANIZADO, FÊMEA, CONEXÃO ROSQUEADA, DN 50 MM (2"), INSTALADO EM RESERVAÇÃO PREDIAL DE ÁGUA - FORNECIMENTO E INSTALAÇÃO. AF_04/2024</v>
          </cell>
          <cell r="D9710" t="str">
            <v>UN</v>
          </cell>
          <cell r="E9710">
            <v>170.13</v>
          </cell>
          <cell r="F9710">
            <v>172.04</v>
          </cell>
        </row>
        <row r="9711">
          <cell r="B9711">
            <v>105202</v>
          </cell>
          <cell r="C9711" t="str">
            <v>CURVA 90 GRAUS, EM FERRO GALVANIZADO, FÊMEA, CONEXÃO ROSQUEADA, DN 65 MM (2 1/2"), INSTALADO EM RESERVAÇÃO PREDIAL DE ÁGUA - FORNECIMENTO E INSTALAÇÃO. AF_04/2024</v>
          </cell>
          <cell r="D9711" t="str">
            <v>UN</v>
          </cell>
          <cell r="E9711">
            <v>282.5</v>
          </cell>
          <cell r="F9711">
            <v>284.74</v>
          </cell>
        </row>
        <row r="9712">
          <cell r="B9712">
            <v>105204</v>
          </cell>
          <cell r="C9712" t="str">
            <v>CURVA 90 GRAUS, EM FERRO GALVANIZADO, FÊMEA, CONEXÃO ROSQUEADA, DN 80 (3"), INSTALADO EM RESERVAÇÃO PREDIAL DE ÁGUA - FORNECIMENTO E INSTALAÇÃO. AF_04/2024</v>
          </cell>
          <cell r="D9712" t="str">
            <v>UN</v>
          </cell>
          <cell r="E9712">
            <v>376.85</v>
          </cell>
          <cell r="F9712">
            <v>379.49</v>
          </cell>
        </row>
        <row r="9713">
          <cell r="B9713">
            <v>105206</v>
          </cell>
          <cell r="C9713" t="str">
            <v>CURVA 90 GRAUS, EM FERRO GALVANIZADO, MACHO/FÊMEA, CONEXÃO ROSQUEADA, DN 50 MM (2"), INSTALADO EM RESERVAÇÃO PREDIAL DE ÁGUA - FORNECIMENTO E INSTALAÇÃO. AF_04/2024</v>
          </cell>
          <cell r="D9713" t="str">
            <v>UN</v>
          </cell>
          <cell r="E9713">
            <v>161.83000000000001</v>
          </cell>
          <cell r="F9713">
            <v>163.74</v>
          </cell>
        </row>
        <row r="9714">
          <cell r="B9714">
            <v>105205</v>
          </cell>
          <cell r="C9714" t="str">
            <v>CURVA 90 GRAUS, EM FERRO GALVANIZADO, MACHO/FÊMEA, CONEXÃO ROSQUEADA, DN 65 MM (2 1/2"), INSTALADO EM RESERVAÇÃO PREDIAL DE ÁGUA - FORNECIMENTO E INSTALAÇÃO. AF_04/2024</v>
          </cell>
          <cell r="D9714" t="str">
            <v>UN</v>
          </cell>
          <cell r="E9714">
            <v>260.39</v>
          </cell>
          <cell r="F9714">
            <v>262.63</v>
          </cell>
        </row>
        <row r="9715">
          <cell r="B9715">
            <v>105207</v>
          </cell>
          <cell r="C9715" t="str">
            <v>CURVA 90 GRAUS, EM FERRO GALVANIZADO, MACHO/FÊMEA, CONEXÃO ROSQUEADA, DN 80 MM (3"), INSTALADO EM RESERVAÇÃO PREDIAL DE ÁGUA - FORNECIMENTO E INSTALAÇÃO. AF_04/2024</v>
          </cell>
          <cell r="D9715" t="str">
            <v>UN</v>
          </cell>
          <cell r="E9715">
            <v>365.79</v>
          </cell>
          <cell r="F9715">
            <v>368.43</v>
          </cell>
        </row>
        <row r="9716">
          <cell r="B9716">
            <v>94687</v>
          </cell>
          <cell r="C9716" t="str">
            <v>CURVA 90 GRAUS, PVC, SOLDÁVEL, DN 110 MM, INSTALADO EM RESERVAÇÃO PREDIAL DE ÁGUA - FORNECIMENTO E INSTALAÇÃO. AF_04/2024</v>
          </cell>
          <cell r="D9716" t="str">
            <v>UN</v>
          </cell>
          <cell r="E9716">
            <v>216.29</v>
          </cell>
          <cell r="F9716">
            <v>218.58</v>
          </cell>
        </row>
        <row r="9717">
          <cell r="B9717">
            <v>94673</v>
          </cell>
          <cell r="C9717" t="str">
            <v>CURVA 90 GRAUS, PVC, SOLDÁVEL, DN 25 MM, INSTALADO EM RESERVAÇÃO PREDIAL DE ÁGUA - FORNECIMENTO E INSTALAÇÃO. AF_04/2024</v>
          </cell>
          <cell r="D9717" t="str">
            <v>UN</v>
          </cell>
          <cell r="E9717">
            <v>6.69</v>
          </cell>
          <cell r="F9717">
            <v>6.93</v>
          </cell>
        </row>
        <row r="9718">
          <cell r="B9718">
            <v>94675</v>
          </cell>
          <cell r="C9718" t="str">
            <v>CURVA 90 GRAUS, PVC, SOLDÁVEL, DN 32 MM, INSTALADO EM RESERVAÇÃO PREDIAL DE ÁGUA - FORNECIMENTO E INSTALAÇÃO. AF_04/2024</v>
          </cell>
          <cell r="D9718" t="str">
            <v>UN</v>
          </cell>
          <cell r="E9718">
            <v>11.3</v>
          </cell>
          <cell r="F9718">
            <v>11.61</v>
          </cell>
        </row>
        <row r="9719">
          <cell r="B9719">
            <v>94677</v>
          </cell>
          <cell r="C9719" t="str">
            <v>CURVA 90 GRAUS, PVC, SOLDÁVEL, DN 40 MM, INSTALADO EM RESERVAÇÃO PREDIAL DE ÁGUA - FORNECIMENTO E INSTALAÇÃO. AF_04/2024</v>
          </cell>
          <cell r="D9719" t="str">
            <v>UN</v>
          </cell>
          <cell r="E9719">
            <v>18.36</v>
          </cell>
          <cell r="F9719">
            <v>18.77</v>
          </cell>
        </row>
        <row r="9720">
          <cell r="B9720">
            <v>94679</v>
          </cell>
          <cell r="C9720" t="str">
            <v>CURVA 90 GRAUS, PVC, SOLDÁVEL, DN 50 MM, INSTALADO EM RESERVAÇÃO PREDIAL DE ÁGUA - FORNECIMENTO E INSTALAÇÃO. AF_04/2024</v>
          </cell>
          <cell r="D9720" t="str">
            <v>UN</v>
          </cell>
          <cell r="E9720">
            <v>22.13</v>
          </cell>
          <cell r="F9720">
            <v>22.69</v>
          </cell>
        </row>
        <row r="9721">
          <cell r="B9721">
            <v>94681</v>
          </cell>
          <cell r="C9721" t="str">
            <v>CURVA 90 GRAUS, PVC, SOLDÁVEL, DN 60 MM, INSTALADO EM RESERVAÇÃO PREDIAL DE ÁGUA - FORNECIMENTO E INSTALAÇÃO. AF_04/2024</v>
          </cell>
          <cell r="D9721" t="str">
            <v>UN</v>
          </cell>
          <cell r="E9721">
            <v>46.04</v>
          </cell>
          <cell r="F9721">
            <v>46.8</v>
          </cell>
        </row>
        <row r="9722">
          <cell r="B9722">
            <v>94683</v>
          </cell>
          <cell r="C9722" t="str">
            <v>CURVA 90 GRAUS, PVC, SOLDÁVEL, DN 75 MM, INSTALADO EM RESERVAÇÃO PREDIAL DE ÁGUA - FORNECIMENTO E INSTALAÇÃO. AF_04/2024</v>
          </cell>
          <cell r="D9722" t="str">
            <v>UN</v>
          </cell>
          <cell r="E9722">
            <v>70.010000000000005</v>
          </cell>
          <cell r="F9722">
            <v>71.14</v>
          </cell>
        </row>
        <row r="9723">
          <cell r="B9723">
            <v>94685</v>
          </cell>
          <cell r="C9723" t="str">
            <v>CURVA 90 GRAUS, PVC, SOLDÁVEL, DN 85 MM, INSTALADO EM RESERVAÇÃO PREDIAL DE ÁGUA - FORNECIMENTO E INSTALAÇÃO. AF_04/2024</v>
          </cell>
          <cell r="D9723" t="str">
            <v>UN</v>
          </cell>
          <cell r="E9723">
            <v>89.17</v>
          </cell>
          <cell r="F9723">
            <v>90.59</v>
          </cell>
        </row>
        <row r="9724">
          <cell r="B9724">
            <v>94621</v>
          </cell>
          <cell r="C9724" t="str">
            <v>CURVA EM COBRE, DN 104 MM, 45 GRAUS, SEM ANEL DE SOLDA, BOLSA X BOLSA, INSTALADO EM RESERVAÇÃO PREDIAL DE ÁGUA - FORNECIMENTO E INSTALAÇÃO. AF_04/2024</v>
          </cell>
          <cell r="D9724" t="str">
            <v>UN</v>
          </cell>
          <cell r="E9724">
            <v>0</v>
          </cell>
          <cell r="F9724">
            <v>0</v>
          </cell>
        </row>
        <row r="9725">
          <cell r="B9725">
            <v>94615</v>
          </cell>
          <cell r="C9725" t="str">
            <v>CURVA EM COBRE, DN 54 MM, 45 GRAUS, SEM ANEL DE SOLDA, BOLSA X BOLSA, INSTALADO EM RESERVAÇÃO PREDIAL DE ÁGUA - FORNECIMENTO E INSTALAÇÃO. AF_04/2024</v>
          </cell>
          <cell r="D9725" t="str">
            <v>UN</v>
          </cell>
          <cell r="E9725">
            <v>157.6</v>
          </cell>
          <cell r="F9725">
            <v>160.09</v>
          </cell>
        </row>
        <row r="9726">
          <cell r="B9726">
            <v>94617</v>
          </cell>
          <cell r="C9726" t="str">
            <v>CURVA EM COBRE, DN 66 MM, 45 GRAUS, SEM ANEL DE SOLDA, BOLSA X BOLSA, INSTALADO EM RESERVAÇÃO PREDIAL DE ÁGUA - FORNECIMENTO E INSTALAÇÃO. AF_04/2024</v>
          </cell>
          <cell r="D9726" t="str">
            <v>UN</v>
          </cell>
          <cell r="E9726">
            <v>327.32</v>
          </cell>
          <cell r="F9726">
            <v>329.92</v>
          </cell>
        </row>
        <row r="9727">
          <cell r="B9727">
            <v>94619</v>
          </cell>
          <cell r="C9727" t="str">
            <v>CURVA EM COBRE, DN 79 MM, 45 GRAUS, SEM ANEL DE SOLDA, BOLSA X BOLSA, INSTALADO EM RESERVAÇÃO PREDIAL DE ÁGUA - FORNECIMENTO E INSTALAÇÃO. AF_04/2024</v>
          </cell>
          <cell r="D9727" t="str">
            <v>UN</v>
          </cell>
          <cell r="E9727">
            <v>0</v>
          </cell>
          <cell r="F9727">
            <v>0</v>
          </cell>
        </row>
        <row r="9728">
          <cell r="B9728">
            <v>105147</v>
          </cell>
          <cell r="C9728" t="str">
            <v>CURVA PPR 90 GRAUS, DN 20 MM, INSTALADO EM RESERVAÇÃO PREDIAL DE ÁGUA - FORNECIMENTO E INSTALAÇÃO. AF_04/2024</v>
          </cell>
          <cell r="D9728" t="str">
            <v>UN</v>
          </cell>
          <cell r="E9728">
            <v>14.23</v>
          </cell>
          <cell r="F9728">
            <v>14.64</v>
          </cell>
        </row>
        <row r="9729">
          <cell r="B9729">
            <v>105148</v>
          </cell>
          <cell r="C9729" t="str">
            <v>CURVA PPR 90 GRAUS, DN 25 MM, INSTALADO EM RESERVAÇÃO PREDIAL DE ÁGUA - FORNECIMENTO E INSTALAÇÃO. AF_04/2024</v>
          </cell>
          <cell r="D9729" t="str">
            <v>UN</v>
          </cell>
          <cell r="E9729">
            <v>20.46</v>
          </cell>
          <cell r="F9729">
            <v>20.92</v>
          </cell>
        </row>
        <row r="9730">
          <cell r="B9730">
            <v>105154</v>
          </cell>
          <cell r="C9730" t="str">
            <v>CURVA PVC 45 GRAUS, SOLDÁVEL, DN 25 MM, INSTALADO EM RESERVAÇÃO PREDIAL DE ÁGUA - FORNECIMENTO E INSTALAÇÃO. AF_04/2024</v>
          </cell>
          <cell r="D9730" t="str">
            <v>UN</v>
          </cell>
          <cell r="E9730">
            <v>6.16</v>
          </cell>
          <cell r="F9730">
            <v>6.4</v>
          </cell>
        </row>
        <row r="9731">
          <cell r="B9731">
            <v>105155</v>
          </cell>
          <cell r="C9731" t="str">
            <v>CURVA PVC 45 GRAUS, SOLDÁVEL, DN 32 MM, INSTALADO EM RESERVAÇÃO PREDIAL DE ÁGUA - FORNECIMENTO E INSTALAÇÃO. AF_04/2024</v>
          </cell>
          <cell r="D9731" t="str">
            <v>UN</v>
          </cell>
          <cell r="E9731">
            <v>9.34</v>
          </cell>
          <cell r="F9731">
            <v>9.65</v>
          </cell>
        </row>
        <row r="9732">
          <cell r="B9732">
            <v>105156</v>
          </cell>
          <cell r="C9732" t="str">
            <v>CURVA PVC 45 GRAUS, SOLDÁVEL, DN 40 MM, INSTALADO EM RESERVAÇÃO PREDIAL DE ÁGUA - FORNECIMENTO E INSTALAÇÃO. AF_04/2024</v>
          </cell>
          <cell r="D9732" t="str">
            <v>UN</v>
          </cell>
          <cell r="E9732">
            <v>11.86</v>
          </cell>
          <cell r="F9732">
            <v>12.27</v>
          </cell>
        </row>
        <row r="9733">
          <cell r="B9733">
            <v>105157</v>
          </cell>
          <cell r="C9733" t="str">
            <v>CURVA PVC 45 GRAUS, SOLDÁVEL, DN 50 MM, INSTALADO EM RESERVAÇÃO PREDIAL DE ÁGUA - FORNECIMENTO E INSTALAÇÃO. AF_04/2024</v>
          </cell>
          <cell r="D9733" t="str">
            <v>UN</v>
          </cell>
          <cell r="E9733">
            <v>18.41</v>
          </cell>
          <cell r="F9733">
            <v>18.97</v>
          </cell>
        </row>
        <row r="9734">
          <cell r="B9734">
            <v>105158</v>
          </cell>
          <cell r="C9734" t="str">
            <v>CURVA PVC 45 GRAUS, SOLDÁVEL, DN 60 MM, INSTALADO EM RESERVAÇÃO PREDIAL DE ÁGUA - FORNECIMENTO E INSTALAÇÃO. AF_04/2024</v>
          </cell>
          <cell r="D9734" t="str">
            <v>UN</v>
          </cell>
          <cell r="E9734">
            <v>27.21</v>
          </cell>
          <cell r="F9734">
            <v>27.97</v>
          </cell>
        </row>
        <row r="9735">
          <cell r="B9735">
            <v>105159</v>
          </cell>
          <cell r="C9735" t="str">
            <v>CURVA PVC 45 GRAUS, SOLDÁVEL, DN 75 MM, INSTALADO EM RESERVAÇÃO PREDIAL DE ÁGUA - FORNECIMENTO E INSTALAÇÃO. AF_04/2024</v>
          </cell>
          <cell r="D9735" t="str">
            <v>UN</v>
          </cell>
          <cell r="E9735">
            <v>48.93</v>
          </cell>
          <cell r="F9735">
            <v>50.06</v>
          </cell>
        </row>
        <row r="9736">
          <cell r="B9736">
            <v>105160</v>
          </cell>
          <cell r="C9736" t="str">
            <v>CURVA PVC 45 GRAUS, SOLDÁVEL, DN 85 MM, INSTALADO EM RESERVAÇÃO PREDIAL DE ÁGUA - FORNECIMENTO E INSTALAÇÃO. AF_04/2024</v>
          </cell>
          <cell r="D9736" t="str">
            <v>UN</v>
          </cell>
          <cell r="E9736">
            <v>60.33</v>
          </cell>
          <cell r="F9736">
            <v>61.75</v>
          </cell>
        </row>
        <row r="9737">
          <cell r="B9737">
            <v>94634</v>
          </cell>
          <cell r="C9737" t="str">
            <v>FLANGE CURTA EM COBRE, DN 104 MM X 4", INSTALADO EM RESERVAÇÃO PREDIAL DE ÁGUA - FORNECIMENTO E INSTALAÇÃO. AF_04/2024</v>
          </cell>
          <cell r="D9737" t="str">
            <v>UN</v>
          </cell>
          <cell r="E9737">
            <v>0</v>
          </cell>
          <cell r="F9737">
            <v>0</v>
          </cell>
        </row>
        <row r="9738">
          <cell r="B9738">
            <v>94631</v>
          </cell>
          <cell r="C9738" t="str">
            <v>FLANGE CURTA EM COBRE, DN 54 MM X 2", INSTALADO EM RESERVAÇÃO PREDIAL DE ÁGUA - FORNECIMENTO E INSTALAÇÃO. AF_04/2024</v>
          </cell>
          <cell r="D9738" t="str">
            <v>UN</v>
          </cell>
          <cell r="E9738">
            <v>0</v>
          </cell>
          <cell r="F9738">
            <v>0</v>
          </cell>
        </row>
        <row r="9739">
          <cell r="B9739">
            <v>94632</v>
          </cell>
          <cell r="C9739" t="str">
            <v>FLANGE CURTA EM COBRE, DN 66 MM X 2 1/2", INSTALADO EM RESERVAÇÃO PREDIAL DE ÁGUA - FORNECIMENTO E INSTALAÇÃO. AF_04/2024</v>
          </cell>
          <cell r="D9739" t="str">
            <v>UN</v>
          </cell>
          <cell r="E9739">
            <v>0</v>
          </cell>
          <cell r="F9739">
            <v>0</v>
          </cell>
        </row>
        <row r="9740">
          <cell r="B9740">
            <v>94633</v>
          </cell>
          <cell r="C9740" t="str">
            <v>FLANGE CURTA EM COBRE, DN 79 MM X 3", INSTALADO EM RESERVAÇÃO PREDIAL DE ÁGUA - FORNECIMENTO E INSTALAÇÃO. AF_04/2024</v>
          </cell>
          <cell r="D9740" t="str">
            <v>UN</v>
          </cell>
          <cell r="E9740">
            <v>0</v>
          </cell>
          <cell r="F9740">
            <v>0</v>
          </cell>
        </row>
        <row r="9741">
          <cell r="B9741">
            <v>94672</v>
          </cell>
          <cell r="C9741" t="str">
            <v>JOELHO 90 GRAUS COM BUCHA DE LATÃO, PVC, SOLDÁVEL, DN 25 MM X 3/4", INSTALADO EM RESERVAÇÃO PREDIAL DE ÁGUA - FORNECIMENTO E INSTALAÇÃO. AF_04/2024</v>
          </cell>
          <cell r="D9741" t="str">
            <v>UN</v>
          </cell>
          <cell r="E9741">
            <v>5.65</v>
          </cell>
          <cell r="F9741">
            <v>5.89</v>
          </cell>
        </row>
        <row r="9742">
          <cell r="B9742">
            <v>94754</v>
          </cell>
          <cell r="C9742" t="str">
            <v>JOELHO 90 GRAUS, CPVC, SOLDÁVEL, DN 114 MM, INSTALADO EM RESERVAÇÃO PREDIAL DE ÁGUA - FORNECIMENTO E INSTALAÇÃO. AF_04/2024</v>
          </cell>
          <cell r="D9742" t="str">
            <v>UN</v>
          </cell>
          <cell r="E9742">
            <v>279.26</v>
          </cell>
          <cell r="F9742">
            <v>281.70999999999998</v>
          </cell>
        </row>
        <row r="9743">
          <cell r="B9743">
            <v>94740</v>
          </cell>
          <cell r="C9743" t="str">
            <v>JOELHO 90 GRAUS, CPVC, SOLDÁVEL, DN 22 MM, INSTALADO EM RESERVAÇÃO PREDIAL DE ÁGUA - FORNECIMENTO E INSTALAÇÃO. AF_04/2024</v>
          </cell>
          <cell r="D9743" t="str">
            <v>UN</v>
          </cell>
          <cell r="E9743">
            <v>9.4600000000000009</v>
          </cell>
          <cell r="F9743">
            <v>9.66</v>
          </cell>
        </row>
        <row r="9744">
          <cell r="B9744">
            <v>94742</v>
          </cell>
          <cell r="C9744" t="str">
            <v>JOELHO 90 GRAUS, CPVC, SOLDÁVEL, DN 28 MM, INSTALADO EM RESERVAÇÃO PREDIAL DE ÁGUA - FORNECIMENTO E INSTALAÇÃO. AF_04/2024</v>
          </cell>
          <cell r="D9744" t="str">
            <v>UN</v>
          </cell>
          <cell r="E9744">
            <v>15.89</v>
          </cell>
          <cell r="F9744">
            <v>16.16</v>
          </cell>
        </row>
        <row r="9745">
          <cell r="B9745">
            <v>94744</v>
          </cell>
          <cell r="C9745" t="str">
            <v>JOELHO 90 GRAUS, CPVC, SOLDÁVEL, DN 35 MM, INSTALADO EM RESERVAÇÃO PREDIAL DE ÁGUA - FORNECIMENTO E INSTALAÇÃO. AF_04/2024</v>
          </cell>
          <cell r="D9745" t="str">
            <v>UN</v>
          </cell>
          <cell r="E9745">
            <v>25.22</v>
          </cell>
          <cell r="F9745">
            <v>25.56</v>
          </cell>
        </row>
        <row r="9746">
          <cell r="B9746">
            <v>94746</v>
          </cell>
          <cell r="C9746" t="str">
            <v>JOELHO 90 GRAUS, CPVC, SOLDÁVEL, DN 42 MM, INSTALADO EM RESERVAÇÃO PREDIAL DE ÁGUA - FORNECIMENTO E INSTALAÇÃO. AF_04/2024</v>
          </cell>
          <cell r="D9746" t="str">
            <v>UN</v>
          </cell>
          <cell r="E9746">
            <v>36.32</v>
          </cell>
          <cell r="F9746">
            <v>36.76</v>
          </cell>
        </row>
        <row r="9747">
          <cell r="B9747">
            <v>94748</v>
          </cell>
          <cell r="C9747" t="str">
            <v>JOELHO 90 GRAUS, CPVC, SOLDÁVEL, DN 54 MM, INSTALADO EM RESERVAÇÃO PREDIAL DE ÁGUA - FORNECIMENTO E INSTALAÇÃO. AF_04/2024</v>
          </cell>
          <cell r="D9747" t="str">
            <v>UN</v>
          </cell>
          <cell r="E9747">
            <v>80.33</v>
          </cell>
          <cell r="F9747">
            <v>80.98</v>
          </cell>
        </row>
        <row r="9748">
          <cell r="B9748">
            <v>94750</v>
          </cell>
          <cell r="C9748" t="str">
            <v>JOELHO 90 GRAUS, CPVC, SOLDÁVEL, DN 73 MM, INSTALADO EM RESERVAÇÃO PREDIAL DE ÁGUA - FORNECIMENTO E INSTALAÇÃO. AF_04/2024</v>
          </cell>
          <cell r="D9748" t="str">
            <v>UN</v>
          </cell>
          <cell r="E9748">
            <v>162.72999999999999</v>
          </cell>
          <cell r="F9748">
            <v>163.81</v>
          </cell>
        </row>
        <row r="9749">
          <cell r="B9749">
            <v>94752</v>
          </cell>
          <cell r="C9749" t="str">
            <v>JOELHO 90 GRAUS, CPVC, SOLDÁVEL, DN 89 MM, INSTALADO EM RESERVAÇÃO PREDIAL DE ÁGUA - FORNECIMENTO E INSTALAÇÃO. AF_04/2024</v>
          </cell>
          <cell r="D9749" t="str">
            <v>UN</v>
          </cell>
          <cell r="E9749">
            <v>195.22</v>
          </cell>
          <cell r="F9749">
            <v>196.75</v>
          </cell>
        </row>
        <row r="9750">
          <cell r="B9750">
            <v>96755</v>
          </cell>
          <cell r="C9750" t="str">
            <v>JOELHO 90 GRAUS, PPR, DN 110 MM, INSTALADO EM RESERVAÇÃO PREDIAL DE ÁGUA - FORNECIMENTO E INSTALAÇÃO. AF_04/2024</v>
          </cell>
          <cell r="D9750" t="str">
            <v>UN</v>
          </cell>
          <cell r="E9750">
            <v>308.24</v>
          </cell>
          <cell r="F9750">
            <v>310.74</v>
          </cell>
        </row>
        <row r="9751">
          <cell r="B9751">
            <v>96747</v>
          </cell>
          <cell r="C9751" t="str">
            <v>JOELHO 90 GRAUS, PPR, DN 20 MM, INSTALADO EM RESERVAÇÃO PREDIAL DE ÁGUA - FORNECIMENTO E INSTALAÇÃO. AF_04/2024</v>
          </cell>
          <cell r="D9751" t="str">
            <v>UN</v>
          </cell>
          <cell r="E9751">
            <v>6.51</v>
          </cell>
          <cell r="F9751">
            <v>6.92</v>
          </cell>
        </row>
        <row r="9752">
          <cell r="B9752">
            <v>96748</v>
          </cell>
          <cell r="C9752" t="str">
            <v>JOELHO 90 GRAUS, PPR, DN 25 MM, INSTALADO EM RESERVAÇÃO PREDIAL DE ÁGUA - FORNECIMENTO E INSTALAÇÃO. AF_04/2024</v>
          </cell>
          <cell r="D9752" t="str">
            <v>UN</v>
          </cell>
          <cell r="E9752">
            <v>7.58</v>
          </cell>
          <cell r="F9752">
            <v>8.0399999999999991</v>
          </cell>
        </row>
        <row r="9753">
          <cell r="B9753">
            <v>96749</v>
          </cell>
          <cell r="C9753" t="str">
            <v>JOELHO 90 GRAUS, PPR, DN 32 MM, INSTALADO EM RESERVAÇÃO PREDIAL DE ÁGUA - FORNECIMENTO E INSTALAÇÃO. AF_04/2024</v>
          </cell>
          <cell r="D9753" t="str">
            <v>UN</v>
          </cell>
          <cell r="E9753">
            <v>9.6300000000000008</v>
          </cell>
          <cell r="F9753">
            <v>10.16</v>
          </cell>
        </row>
        <row r="9754">
          <cell r="B9754">
            <v>96750</v>
          </cell>
          <cell r="C9754" t="str">
            <v>JOELHO 90 GRAUS, PPR, DN 40 MM, INSTALADO EM RESERVAÇÃO PREDIAL DE ÁGUA - FORNECIMENTO E INSTALAÇÃO. AF_04/2024</v>
          </cell>
          <cell r="D9754" t="str">
            <v>UN</v>
          </cell>
          <cell r="E9754">
            <v>15.29</v>
          </cell>
          <cell r="F9754">
            <v>15.92</v>
          </cell>
        </row>
        <row r="9755">
          <cell r="B9755">
            <v>96751</v>
          </cell>
          <cell r="C9755" t="str">
            <v>JOELHO 90 GRAUS, PPR, DN 50 MM, INSTALADO EM RESERVAÇÃO PREDIAL DE ÁGUA - FORNECIMENTO E INSTALAÇÃO. AF_04/2024</v>
          </cell>
          <cell r="D9755" t="str">
            <v>UN</v>
          </cell>
          <cell r="E9755">
            <v>22.45</v>
          </cell>
          <cell r="F9755">
            <v>23.23</v>
          </cell>
        </row>
        <row r="9756">
          <cell r="B9756">
            <v>96752</v>
          </cell>
          <cell r="C9756" t="str">
            <v>JOELHO 90 GRAUS, PPR, DN 63 MM, INSTALADO EM RESERVAÇÃO PREDIAL DE ÁGUA - FORNECIMENTO E INSTALAÇÃO. AF_04/2024</v>
          </cell>
          <cell r="D9756" t="str">
            <v>UN</v>
          </cell>
          <cell r="E9756">
            <v>33.79</v>
          </cell>
          <cell r="F9756">
            <v>34.840000000000003</v>
          </cell>
        </row>
        <row r="9757">
          <cell r="B9757">
            <v>96753</v>
          </cell>
          <cell r="C9757" t="str">
            <v>JOELHO 90 GRAUS, PPR, DN 75 MM, INSTALADO EM RESERVAÇÃO PREDIAL DE ÁGUA - FORNECIMENTO E INSTALAÇÃO. AF_04/2024</v>
          </cell>
          <cell r="D9757" t="str">
            <v>UN</v>
          </cell>
          <cell r="E9757">
            <v>78.319999999999993</v>
          </cell>
          <cell r="F9757">
            <v>79.67</v>
          </cell>
        </row>
        <row r="9758">
          <cell r="B9758">
            <v>96754</v>
          </cell>
          <cell r="C9758" t="str">
            <v>JOELHO 90 GRAUS, PPR, DN 90 MM, INSTALADO EM RESERVAÇÃO PREDIAL DE ÁGUA - FORNECIMENTO E INSTALAÇÃO. AF_04/2024</v>
          </cell>
          <cell r="D9758" t="str">
            <v>UN</v>
          </cell>
          <cell r="E9758">
            <v>100.44</v>
          </cell>
          <cell r="F9758">
            <v>102.23</v>
          </cell>
        </row>
        <row r="9759">
          <cell r="B9759">
            <v>94686</v>
          </cell>
          <cell r="C9759" t="str">
            <v>JOELHO 90 GRAUS, PVC, SOLDÁVEL, DN 110 MM INSTALADO EM RESERVAÇÃO PREDIAL DE ÁGUA - FORNECIMENTO E INSTALAÇÃO. AF_04/2024</v>
          </cell>
          <cell r="D9759" t="str">
            <v>UN</v>
          </cell>
          <cell r="E9759">
            <v>239.17</v>
          </cell>
          <cell r="F9759">
            <v>241.46</v>
          </cell>
        </row>
        <row r="9760">
          <cell r="B9760">
            <v>94674</v>
          </cell>
          <cell r="C9760" t="str">
            <v>JOELHO 90 GRAUS, PVC, SOLDÁVEL, DN 32 MM INSTALADO EM RESERVAÇÃO PREDIAL DE ÁGUA - FORNECIMENTO E INSTALAÇÃO. AF_04/2024</v>
          </cell>
          <cell r="D9760" t="str">
            <v>UN</v>
          </cell>
          <cell r="E9760">
            <v>7.33</v>
          </cell>
          <cell r="F9760">
            <v>7.64</v>
          </cell>
        </row>
        <row r="9761">
          <cell r="B9761">
            <v>94676</v>
          </cell>
          <cell r="C9761" t="str">
            <v>JOELHO 90 GRAUS, PVC, SOLDÁVEL, DN 40 MM INSTALADO EM RESERVAÇÃO PREDIAL DE ÁGUA - FORNECIMENTO E INSTALAÇÃO. AF_04/2024</v>
          </cell>
          <cell r="D9761" t="str">
            <v>UN</v>
          </cell>
          <cell r="E9761">
            <v>12.33</v>
          </cell>
          <cell r="F9761">
            <v>12.74</v>
          </cell>
        </row>
        <row r="9762">
          <cell r="B9762">
            <v>94678</v>
          </cell>
          <cell r="C9762" t="str">
            <v>JOELHO 90 GRAUS, PVC, SOLDÁVEL, DN 50 MM INSTALADO EM RESERVAÇÃO PREDIAL DE ÁGUA - FORNECIMENTO E INSTALAÇÃO. AF_04/2024</v>
          </cell>
          <cell r="D9762" t="str">
            <v>UN</v>
          </cell>
          <cell r="E9762">
            <v>14.2</v>
          </cell>
          <cell r="F9762">
            <v>14.76</v>
          </cell>
        </row>
        <row r="9763">
          <cell r="B9763">
            <v>94680</v>
          </cell>
          <cell r="C9763" t="str">
            <v>JOELHO 90 GRAUS, PVC, SOLDÁVEL, DN 60 MM INSTALADO EM RESERVAÇÃO PREDIAL DE ÁGUA - FORNECIMENTO E INSTALAÇÃO. AF_04/2024</v>
          </cell>
          <cell r="D9763" t="str">
            <v>UN</v>
          </cell>
          <cell r="E9763">
            <v>40.98</v>
          </cell>
          <cell r="F9763">
            <v>41.74</v>
          </cell>
        </row>
        <row r="9764">
          <cell r="B9764">
            <v>94682</v>
          </cell>
          <cell r="C9764" t="str">
            <v>JOELHO 90 GRAUS, PVC, SOLDÁVEL, DN 75 MM INSTALADO EM RESERVAÇÃO PREDIAL DE ÁGUA - FORNECIMENTO E INSTALAÇÃO. AF_04/2024</v>
          </cell>
          <cell r="D9764" t="str">
            <v>UN</v>
          </cell>
          <cell r="E9764">
            <v>102.52</v>
          </cell>
          <cell r="F9764">
            <v>103.65</v>
          </cell>
        </row>
        <row r="9765">
          <cell r="B9765">
            <v>94684</v>
          </cell>
          <cell r="C9765" t="str">
            <v>JOELHO 90 GRAUS, PVC, SOLDÁVEL, DN 85 MM INSTALADO EM RESERVAÇÃO PREDIAL DE ÁGUA - FORNECIMENTO E INSTALAÇÃO. AF_04/2024</v>
          </cell>
          <cell r="D9765" t="str">
            <v>UN</v>
          </cell>
          <cell r="E9765">
            <v>123.64</v>
          </cell>
          <cell r="F9765">
            <v>125.06</v>
          </cell>
        </row>
        <row r="9766">
          <cell r="B9766">
            <v>105219</v>
          </cell>
          <cell r="C9766" t="str">
            <v>JOELHO CPVC, SOLDÁVEL, 45 GRAUS, DN 22 MM, INSTALADO EM RESERVAÇÃO PREDIAL DE ÁGUA - FORNECIMENTO E INSTALAÇÃO. AF_04/2024</v>
          </cell>
          <cell r="D9766" t="str">
            <v>UN</v>
          </cell>
          <cell r="E9766">
            <v>11.07</v>
          </cell>
          <cell r="F9766">
            <v>11.27</v>
          </cell>
        </row>
        <row r="9767">
          <cell r="B9767">
            <v>105220</v>
          </cell>
          <cell r="C9767" t="str">
            <v>JOELHO CPVC, SOLDÁVEL, 45 GRAUS, DN 28 MM, INSTALADO EM RESERVAÇÃO PREDIAL DE ÁGUA - FORNECIMENTO E INSTALAÇÃO. AF_04/2024</v>
          </cell>
          <cell r="D9767" t="str">
            <v>UN</v>
          </cell>
          <cell r="E9767">
            <v>15.22</v>
          </cell>
          <cell r="F9767">
            <v>15.49</v>
          </cell>
        </row>
        <row r="9768">
          <cell r="B9768">
            <v>105221</v>
          </cell>
          <cell r="C9768" t="str">
            <v>JOELHO CPVC, SOLDÁVEL, 45 GRAUS, DN 35 MM, INSTALADO EM RESERVAÇÃO PREDIAL DE ÁGUA - FORNECIMENTO E INSTALAÇÃO. AF_04/2024</v>
          </cell>
          <cell r="D9768" t="str">
            <v>UN</v>
          </cell>
          <cell r="E9768">
            <v>23.57</v>
          </cell>
          <cell r="F9768">
            <v>23.91</v>
          </cell>
        </row>
        <row r="9769">
          <cell r="B9769">
            <v>105166</v>
          </cell>
          <cell r="C9769" t="str">
            <v>JOELHO CPVC, SOLDÁVEL, 45 GRAUS, DN 42 MM, INSTALADO EM RESERVAÇÃO PREDIAL DE ÁGUA - FORNECIMENTO E INSTALAÇÃO. AF_04/2024</v>
          </cell>
          <cell r="D9769" t="str">
            <v>UN</v>
          </cell>
          <cell r="E9769">
            <v>35.909999999999997</v>
          </cell>
          <cell r="F9769">
            <v>36.35</v>
          </cell>
        </row>
        <row r="9770">
          <cell r="B9770">
            <v>105222</v>
          </cell>
          <cell r="C9770" t="str">
            <v>JOELHO CPVC, SOLDÁVEL, 45 GRAUS, DN 54 MM, INSTALADO EM RESERVAÇÃO PREDIAL DE ÁGUA - FORNECIMENTO E INSTALAÇÃO. AF_04/2024</v>
          </cell>
          <cell r="D9770" t="str">
            <v>UN</v>
          </cell>
          <cell r="E9770">
            <v>68.27</v>
          </cell>
          <cell r="F9770">
            <v>68.92</v>
          </cell>
        </row>
        <row r="9771">
          <cell r="B9771">
            <v>105223</v>
          </cell>
          <cell r="C9771" t="str">
            <v>JOELHO CPVC, SOLDÁVEL, 45 GRAUS, DN 73 MM, INSTALADO EM RESERVAÇÃO PREDIAL DE ÁGUA - FORNECIMENTO E INSTALAÇÃO. AF_04/2024</v>
          </cell>
          <cell r="D9771" t="str">
            <v>UN</v>
          </cell>
          <cell r="E9771">
            <v>157.28</v>
          </cell>
          <cell r="F9771">
            <v>158.36000000000001</v>
          </cell>
        </row>
        <row r="9772">
          <cell r="B9772">
            <v>105224</v>
          </cell>
          <cell r="C9772" t="str">
            <v>JOELHO CPVC, SOLDÁVEL, 45 GRAUS, DN 89 MM, INSTALADO EM RESERVAÇÃO PREDIAL DE ÁGUA - FORNECIMENTO E INSTALAÇÃO. AF_04/2024</v>
          </cell>
          <cell r="D9772" t="str">
            <v>UN</v>
          </cell>
          <cell r="E9772">
            <v>229.15</v>
          </cell>
          <cell r="F9772">
            <v>230.68</v>
          </cell>
        </row>
        <row r="9773">
          <cell r="B9773">
            <v>105149</v>
          </cell>
          <cell r="C9773" t="str">
            <v>JOELHO PPR 45 GRAUS, SOLDÁVEL, DN 20 MM, INSTALADO EM RESERVAÇÃO PREDIAL DE ÁGUA - FORNECIMENTO E INSTALAÇÃO. AF_04/2024</v>
          </cell>
          <cell r="D9773" t="str">
            <v>UN</v>
          </cell>
          <cell r="E9773">
            <v>6.73</v>
          </cell>
          <cell r="F9773">
            <v>7.14</v>
          </cell>
        </row>
        <row r="9774">
          <cell r="B9774">
            <v>105150</v>
          </cell>
          <cell r="C9774" t="str">
            <v>JOELHO PPR 45 GRAUS, SOLDÁVEL, DN 25 MM, INSTALADO EM RESERVAÇÃO PREDIAL DE ÁGUA - FORNECIMENTO E INSTALAÇÃO. AF_04/2024</v>
          </cell>
          <cell r="D9774" t="str">
            <v>UN</v>
          </cell>
          <cell r="E9774">
            <v>7.94</v>
          </cell>
          <cell r="F9774">
            <v>8.4</v>
          </cell>
        </row>
        <row r="9775">
          <cell r="B9775">
            <v>105151</v>
          </cell>
          <cell r="C9775" t="str">
            <v>JOELHO PPR 45 GRAUS, SOLDÁVEL, DN 40 MM, INSTALADO EM RESERVAÇÃO PREDIAL DE ÁGUA - FORNECIMENTO E INSTALAÇÃO. AF_04/2024</v>
          </cell>
          <cell r="D9775" t="str">
            <v>UN</v>
          </cell>
          <cell r="E9775">
            <v>20.25</v>
          </cell>
          <cell r="F9775">
            <v>20.88</v>
          </cell>
        </row>
        <row r="9776">
          <cell r="B9776">
            <v>105152</v>
          </cell>
          <cell r="C9776" t="str">
            <v>JOELHO PPR 45 GRAUS, SOLDÁVEL, DN 50 MM, INSTALADO EM RESERVAÇÃO PREDIAL DE ÁGUA - FORNECIMENTO E INSTALAÇÃO. AF_04/2024</v>
          </cell>
          <cell r="D9776" t="str">
            <v>UN</v>
          </cell>
          <cell r="E9776">
            <v>30.3</v>
          </cell>
          <cell r="F9776">
            <v>31.08</v>
          </cell>
        </row>
        <row r="9777">
          <cell r="B9777">
            <v>105153</v>
          </cell>
          <cell r="C9777" t="str">
            <v>JOELHO PPR 45 GRAUS, SOLDÁVEL, DN 63 MM, INSTALADO EM RESERVAÇÃO PREDIAL DE ÁGUA - FORNECIMENTO E INSTALAÇÃO. AF_04/2024</v>
          </cell>
          <cell r="D9777" t="str">
            <v>UN</v>
          </cell>
          <cell r="E9777">
            <v>47.81</v>
          </cell>
          <cell r="F9777">
            <v>48.86</v>
          </cell>
        </row>
        <row r="9778">
          <cell r="B9778">
            <v>105161</v>
          </cell>
          <cell r="C9778" t="str">
            <v>JOELHO PPR 45 GRAUS, SOLDÁVEL, DN 75 MM, INSTALADO EM RESERVAÇÃO PREDIAL DE ÁGUA - FORNECIMENTO E INSTALAÇÃO. AF_04/2024</v>
          </cell>
          <cell r="D9778" t="str">
            <v>UN</v>
          </cell>
          <cell r="E9778">
            <v>86.87</v>
          </cell>
          <cell r="F9778">
            <v>88.22</v>
          </cell>
        </row>
        <row r="9779">
          <cell r="B9779">
            <v>105162</v>
          </cell>
          <cell r="C9779" t="str">
            <v>JOELHO PPR 45 GRAUS, SOLDÁVEL, DN 90 MM, INSTALADO EM RESERVAÇÃO PREDIAL DE ÁGUA - FORNECIMENTO E INSTALAÇÃO. AF_04/2024</v>
          </cell>
          <cell r="D9779" t="str">
            <v>UN</v>
          </cell>
          <cell r="E9779">
            <v>148.91</v>
          </cell>
          <cell r="F9779">
            <v>150.69999999999999</v>
          </cell>
        </row>
        <row r="9780">
          <cell r="B9780">
            <v>105163</v>
          </cell>
          <cell r="C9780" t="str">
            <v>JOELHO PPR, 45 GRAUS, SOLDÁVEL, DN 32 MM, INSTALADO EM RESERVAÇÃO PREDIAL DE ÁGUA - FORNECIMENTO E INSTALAÇÃO. AF_04/2024</v>
          </cell>
          <cell r="D9780" t="str">
            <v>UN</v>
          </cell>
          <cell r="E9780">
            <v>12.68</v>
          </cell>
          <cell r="F9780">
            <v>13.21</v>
          </cell>
        </row>
        <row r="9781">
          <cell r="B9781">
            <v>105170</v>
          </cell>
          <cell r="C9781" t="str">
            <v>JOELHO PVC, SOLDÁVEL, 45 GRAUS, DN 25 MM, INSTALADO EM RESERVAÇÃO PREDIAL DE ÁGUA - FORNECIMENTO E INSTALAÇÃO. AF_04/2024</v>
          </cell>
          <cell r="D9781" t="str">
            <v>UN</v>
          </cell>
          <cell r="E9781">
            <v>5.23</v>
          </cell>
          <cell r="F9781">
            <v>5.47</v>
          </cell>
        </row>
        <row r="9782">
          <cell r="B9782">
            <v>105179</v>
          </cell>
          <cell r="C9782" t="str">
            <v>JOELHO PVC, SOLDÁVEL, 45 GRAUS, DN 32 MM, INSTALADO EM RESERVAÇÃO PREDIAL DE ÁGUA - FORNECIMENTO E INSTALAÇÃO. AF_04/2024</v>
          </cell>
          <cell r="D9782" t="str">
            <v>UN</v>
          </cell>
          <cell r="E9782">
            <v>9.02</v>
          </cell>
          <cell r="F9782">
            <v>9.33</v>
          </cell>
        </row>
        <row r="9783">
          <cell r="B9783">
            <v>105180</v>
          </cell>
          <cell r="C9783" t="str">
            <v>JOELHO PVC, SOLDÁVEL, 45 GRAUS, DN 40 MM, INSTALADO EM RESERVAÇÃO PREDIAL DE ÁGUA - FORNECIMENTO E INSTALAÇÃO. AF_04/2024</v>
          </cell>
          <cell r="D9783" t="str">
            <v>UN</v>
          </cell>
          <cell r="E9783">
            <v>12.39</v>
          </cell>
          <cell r="F9783">
            <v>12.8</v>
          </cell>
        </row>
        <row r="9784">
          <cell r="B9784">
            <v>105181</v>
          </cell>
          <cell r="C9784" t="str">
            <v>JOELHO PVC, SOLDÁVEL, 45 GRAUS, DN 50 MM, INSTALADO EM RESERVAÇÃO PREDIAL DE ÁGUA - FORNECIMENTO E INSTALAÇÃO. AF_04/2024</v>
          </cell>
          <cell r="D9784" t="str">
            <v>UN</v>
          </cell>
          <cell r="E9784">
            <v>16.649999999999999</v>
          </cell>
          <cell r="F9784">
            <v>17.21</v>
          </cell>
        </row>
        <row r="9785">
          <cell r="B9785">
            <v>105182</v>
          </cell>
          <cell r="C9785" t="str">
            <v>JOELHO PVC, SOLDÁVEL, 45 GRAUS, DN 60 MM, INSTALADO EM RESERVAÇÃO PREDIAL DE ÁGUA - FORNECIMENTO E INSTALAÇÃO. AF_04/2024</v>
          </cell>
          <cell r="D9785" t="str">
            <v>UN</v>
          </cell>
          <cell r="E9785">
            <v>39.26</v>
          </cell>
          <cell r="F9785">
            <v>40.020000000000003</v>
          </cell>
        </row>
        <row r="9786">
          <cell r="B9786">
            <v>105183</v>
          </cell>
          <cell r="C9786" t="str">
            <v>JOELHO PVC, SOLDÁVEL, 45 GRAUS, DN 75 MM, INSTALADO EM RESERVAÇÃO PREDIAL DE ÁGUA - FORNECIMENTO E INSTALAÇÃO. AF_04/2024</v>
          </cell>
          <cell r="D9786" t="str">
            <v>UN</v>
          </cell>
          <cell r="E9786">
            <v>82.68</v>
          </cell>
          <cell r="F9786">
            <v>83.81</v>
          </cell>
        </row>
        <row r="9787">
          <cell r="B9787">
            <v>105184</v>
          </cell>
          <cell r="C9787" t="str">
            <v>JOELHO PVC, SOLDÁVEL, 45 GRAUS, DN 85 MM, INSTALADO EM RESERVAÇÃO PREDIAL DE ÁGUA - FORNECIMENTO E INSTALAÇÃO. AF_04/2024</v>
          </cell>
          <cell r="D9787" t="str">
            <v>UN</v>
          </cell>
          <cell r="E9787">
            <v>102.38</v>
          </cell>
          <cell r="F9787">
            <v>103.8</v>
          </cell>
        </row>
        <row r="9788">
          <cell r="B9788">
            <v>94612</v>
          </cell>
          <cell r="C9788" t="str">
            <v>LUVA DE COBRE, DN 104 MM, SEM ANEL DE SOLDA, INSTALADO EM RESERVAÇÃO PREDIAL DE ÁGUA - FORNECIMENTO E INSTALAÇÃO. AF_04/2024</v>
          </cell>
          <cell r="D9788" t="str">
            <v>UN</v>
          </cell>
          <cell r="E9788">
            <v>430.61</v>
          </cell>
          <cell r="F9788">
            <v>432.56</v>
          </cell>
        </row>
        <row r="9789">
          <cell r="B9789">
            <v>105142</v>
          </cell>
          <cell r="C9789" t="str">
            <v>LUVA DE REDUÇÃO SOLDÁVEL, PVC, DN 32 MM X 25 MM, INSTALADO EM RESERVAÇÃO PREDIAL DE ÁGUA - FORNECIMENTO E INSTALAÇÃO. AF_04/2024</v>
          </cell>
          <cell r="D9789" t="str">
            <v>UN</v>
          </cell>
          <cell r="E9789">
            <v>6.38</v>
          </cell>
          <cell r="F9789">
            <v>6.56</v>
          </cell>
        </row>
        <row r="9790">
          <cell r="B9790">
            <v>105143</v>
          </cell>
          <cell r="C9790" t="str">
            <v>LUVA DE REDUÇÃO SOLDÁVEL, PVC, DN 40 MM X 32 MM, INSTALADO EM RESERVAÇÃO PREDIAL DE ÁGUA - FORNECIMENTO E INSTALAÇÃO. AF_04/2024</v>
          </cell>
          <cell r="D9790" t="str">
            <v>UN</v>
          </cell>
          <cell r="E9790">
            <v>9.59</v>
          </cell>
          <cell r="F9790">
            <v>9.82</v>
          </cell>
        </row>
        <row r="9791">
          <cell r="B9791">
            <v>105144</v>
          </cell>
          <cell r="C9791" t="str">
            <v>LUVA DE REDUÇÃO SOLDÁVEL, PVC, DN 60 MM X 50 MM, INSTALADO EM RESERVAÇÃO PREDIAL DE ÁGUA - FORNECIMENTO E INSTALAÇÃO. AF_04/2024</v>
          </cell>
          <cell r="D9791" t="str">
            <v>UN</v>
          </cell>
          <cell r="E9791">
            <v>20.350000000000001</v>
          </cell>
          <cell r="F9791">
            <v>20.8</v>
          </cell>
        </row>
        <row r="9792">
          <cell r="B9792">
            <v>105173</v>
          </cell>
          <cell r="C9792" t="str">
            <v>LUVA DE REDUÇÃO, EM FERRO GALVANIZADO, CONEXÃO ROSQUEADA, DN 65 MM X 50 MM (2 1/2" X 2"), INSTALADO EM RESERVAÇÃO PREDIAL DE ÁGUA - FORNECIMENTO E INSTALAÇÃO. AF_04/2024</v>
          </cell>
          <cell r="D9792" t="str">
            <v>UN</v>
          </cell>
          <cell r="E9792">
            <v>92.95</v>
          </cell>
          <cell r="F9792">
            <v>94.32</v>
          </cell>
        </row>
        <row r="9793">
          <cell r="B9793">
            <v>105175</v>
          </cell>
          <cell r="C9793" t="str">
            <v>LUVA DE REDUÇÃO, EM FERRO GALVANIZADO, CONEXÃO ROSQUEADA, DN 80 MM X 50 MM (3" X 2"), INSTALADO EM RESERVAÇÃO PREDIAL DE ÁGUA - FORNECIMENTO E INSTALAÇÃO. AF_04/2024</v>
          </cell>
          <cell r="D9793" t="str">
            <v>UN</v>
          </cell>
          <cell r="E9793">
            <v>134.54</v>
          </cell>
          <cell r="F9793">
            <v>136.06</v>
          </cell>
        </row>
        <row r="9794">
          <cell r="B9794">
            <v>105174</v>
          </cell>
          <cell r="C9794" t="str">
            <v>LUVA DE REDUÇÃO, EM FERRO GALVANIZADO, CONEXÃO ROSQUEADA, DN 80 MM X 65 MM (3" X 2 1/2"), INSTALADO EM RESERVAÇÃO PREDIAL DE ÁGUA - FORNECIMENTO E INSTALAÇÃO. AF_04/2024</v>
          </cell>
          <cell r="D9794" t="str">
            <v>UN</v>
          </cell>
          <cell r="E9794">
            <v>135.86000000000001</v>
          </cell>
          <cell r="F9794">
            <v>137.47999999999999</v>
          </cell>
        </row>
        <row r="9795">
          <cell r="B9795">
            <v>105145</v>
          </cell>
          <cell r="C9795" t="str">
            <v>LUVA DE REDUÇÃO, SOLDÁVEL, PVC, DN 50 X 25 MM, INSTALADO EM RESERVAÇÃO PREDIAL DE ÁGUA - FORNECIMENTO E INSTALAÇÃO. AF_04/2024</v>
          </cell>
          <cell r="D9795" t="str">
            <v>UN</v>
          </cell>
          <cell r="E9795">
            <v>11.11</v>
          </cell>
          <cell r="F9795">
            <v>11.38</v>
          </cell>
        </row>
        <row r="9796">
          <cell r="B9796">
            <v>94606</v>
          </cell>
          <cell r="C9796" t="str">
            <v>LUVA EM COBRE, DN 54 MM, SEM ANEL DE SOLDA, INSTALADO EM RESERVAÇÃO PREDIAL DE ÁGUA - FORNECIMENTO E INSTALAÇÃO. AF_04/2024</v>
          </cell>
          <cell r="D9796" t="str">
            <v>UN</v>
          </cell>
          <cell r="E9796">
            <v>80.81</v>
          </cell>
          <cell r="F9796">
            <v>82.47</v>
          </cell>
        </row>
        <row r="9797">
          <cell r="B9797">
            <v>94608</v>
          </cell>
          <cell r="C9797" t="str">
            <v>LUVA EM COBRE, DN 66 MM, SEM ANEL DE SOLDA, INSTALADO EM RESERVAÇÃO PREDIAL DE ÁGUA - FORNECIMENTO E INSTALAÇÃO. AF_04/2024</v>
          </cell>
          <cell r="D9797" t="str">
            <v>UN</v>
          </cell>
          <cell r="E9797">
            <v>206</v>
          </cell>
          <cell r="F9797">
            <v>207.73</v>
          </cell>
        </row>
        <row r="9798">
          <cell r="B9798">
            <v>94610</v>
          </cell>
          <cell r="C9798" t="str">
            <v>LUVA EM COBRE, DN 79 MM, SEM ANEL DE SOLDA, INSTALADO EM RESERVAÇÃO PREDIAL DE ÁGUA - FORNECIMENTO E INSTALAÇÃO. AF_04/2024</v>
          </cell>
          <cell r="D9798" t="str">
            <v>UN</v>
          </cell>
          <cell r="E9798">
            <v>302.36</v>
          </cell>
          <cell r="F9798">
            <v>304.16000000000003</v>
          </cell>
        </row>
        <row r="9799">
          <cell r="B9799">
            <v>94657</v>
          </cell>
          <cell r="C9799" t="str">
            <v>LUVA PVC, SOLDÁVEL, DN 25 MM, INSTALADO EM RESERVAÇÃO PREDIAL DE ÁGUA - FORNECIMENTO E INSTALAÇÃO. AF_04/2024</v>
          </cell>
          <cell r="D9799" t="str">
            <v>UN</v>
          </cell>
          <cell r="E9799">
            <v>3.66</v>
          </cell>
          <cell r="F9799">
            <v>3.82</v>
          </cell>
        </row>
        <row r="9800">
          <cell r="B9800">
            <v>94659</v>
          </cell>
          <cell r="C9800" t="str">
            <v>LUVA PVC, SOLDÁVEL, DN 32 MM, INSTALADO EM RESERVAÇÃO PREDIAL DE ÁGUA - FORNECIMENTO E INSTALAÇÃO. AF_04/2024</v>
          </cell>
          <cell r="D9800" t="str">
            <v>UN</v>
          </cell>
          <cell r="E9800">
            <v>5.74</v>
          </cell>
          <cell r="F9800">
            <v>5.94</v>
          </cell>
        </row>
        <row r="9801">
          <cell r="B9801">
            <v>94739</v>
          </cell>
          <cell r="C9801" t="str">
            <v>LUVA, CPVC, SOLDÁVEL, DN 114 MM, INSTALADO EM RESERVAÇÃO PREDIAL DE ÁGUA - FORNECIMENTO E INSTALAÇÃO. AF_04/2024</v>
          </cell>
          <cell r="D9801" t="str">
            <v>UN</v>
          </cell>
          <cell r="E9801">
            <v>228.33</v>
          </cell>
          <cell r="F9801">
            <v>229.96</v>
          </cell>
        </row>
        <row r="9802">
          <cell r="B9802">
            <v>94725</v>
          </cell>
          <cell r="C9802" t="str">
            <v>LUVA, CPVC, SOLDÁVEL, DN 22 MM, INSTALADO EM RESERVAÇÃO PREDIAL DE ÁGUA - FORNECIMENTO E INSTALAÇÃO. AF_04/2024</v>
          </cell>
          <cell r="D9802" t="str">
            <v>UN</v>
          </cell>
          <cell r="E9802">
            <v>6.7</v>
          </cell>
          <cell r="F9802">
            <v>6.84</v>
          </cell>
        </row>
        <row r="9803">
          <cell r="B9803">
            <v>94727</v>
          </cell>
          <cell r="C9803" t="str">
            <v>LUVA, CPVC, SOLDÁVEL, DN 28 MM, INSTALADO EM RESERVAÇÃO PREDIAL DE ÁGUA - FORNECIMENTO E INSTALAÇÃO. AF_04/2024</v>
          </cell>
          <cell r="D9803" t="str">
            <v>UN</v>
          </cell>
          <cell r="E9803">
            <v>10.98</v>
          </cell>
          <cell r="F9803">
            <v>11.15</v>
          </cell>
        </row>
        <row r="9804">
          <cell r="B9804">
            <v>94729</v>
          </cell>
          <cell r="C9804" t="str">
            <v>LUVA, CPVC, SOLDÁVEL, DN 35 MM, INSTALADO EM RESERVAÇÃO PREDIAL DE ÁGUA - FORNECIMENTO E INSTALAÇÃO. AF_04/2024</v>
          </cell>
          <cell r="D9804" t="str">
            <v>UN</v>
          </cell>
          <cell r="E9804">
            <v>19.11</v>
          </cell>
          <cell r="F9804">
            <v>19.329999999999998</v>
          </cell>
        </row>
        <row r="9805">
          <cell r="B9805">
            <v>94731</v>
          </cell>
          <cell r="C9805" t="str">
            <v>LUVA, CPVC, SOLDÁVEL, DN 42 MM, INSTALADO EM RESERVAÇÃO PREDIAL DE ÁGUA - FORNECIMENTO E INSTALAÇÃO. AF_04/2024</v>
          </cell>
          <cell r="D9805" t="str">
            <v>UN</v>
          </cell>
          <cell r="E9805">
            <v>25.37</v>
          </cell>
          <cell r="F9805">
            <v>25.66</v>
          </cell>
        </row>
        <row r="9806">
          <cell r="B9806">
            <v>94733</v>
          </cell>
          <cell r="C9806" t="str">
            <v>LUVA, CPVC, SOLDÁVEL, DN 54 MM, INSTALADO EM RESERVAÇÃO PREDIAL DE ÁGUA - FORNECIMENTO E INSTALAÇÃO. AF_04/2024</v>
          </cell>
          <cell r="D9806" t="str">
            <v>UN</v>
          </cell>
          <cell r="E9806">
            <v>44.66</v>
          </cell>
          <cell r="F9806">
            <v>45.09</v>
          </cell>
        </row>
        <row r="9807">
          <cell r="B9807">
            <v>94863</v>
          </cell>
          <cell r="C9807" t="str">
            <v>LUVA, CPVC, SOLDÁVEL, DN 73 MM, INSTALADO EM RESERVAÇÃO PREDIAL DE ÁGUA - FORNECIMENTO E INSTALAÇÃO. AF_04/2024</v>
          </cell>
          <cell r="D9807" t="str">
            <v>UN</v>
          </cell>
          <cell r="E9807">
            <v>156.43</v>
          </cell>
          <cell r="F9807">
            <v>157.15</v>
          </cell>
        </row>
        <row r="9808">
          <cell r="B9808">
            <v>94737</v>
          </cell>
          <cell r="C9808" t="str">
            <v>LUVA, CPVC, SOLDÁVEL, DN 89 MM, INSTALADO EM RESERVAÇÃO PREDIAL DE ÁGUA - FORNECIMENTO E INSTALAÇÃO. AF_04/2024</v>
          </cell>
          <cell r="D9808" t="str">
            <v>UN</v>
          </cell>
          <cell r="E9808">
            <v>186.2</v>
          </cell>
          <cell r="F9808">
            <v>187.23</v>
          </cell>
        </row>
        <row r="9809">
          <cell r="B9809">
            <v>94465</v>
          </cell>
          <cell r="C9809" t="str">
            <v>LUVA, EM FERRO GALVANIZADO, CONEXÃO ROSQUEADA, DN 50 MM (2"), INSTALADO EM RESERVAÇÃO PREDIAL DE ÁGUA - FORNECIMENTO E INSTALAÇÃO. AF_04/2024</v>
          </cell>
          <cell r="D9809" t="str">
            <v>UN</v>
          </cell>
          <cell r="E9809">
            <v>54.46</v>
          </cell>
          <cell r="F9809">
            <v>55.74</v>
          </cell>
        </row>
        <row r="9810">
          <cell r="B9810">
            <v>94467</v>
          </cell>
          <cell r="C9810" t="str">
            <v>LUVA, EM FERRO GALVANIZADO, CONEXÃO ROSQUEADA, DN 65 MM (2 1/2"), INSTALADO EM RESERVAÇÃO PREDIAL DE ÁGUA - FORNECIMENTO E INSTALAÇÃO. AF_04/2024</v>
          </cell>
          <cell r="D9810" t="str">
            <v>UN</v>
          </cell>
          <cell r="E9810">
            <v>89.41</v>
          </cell>
          <cell r="F9810">
            <v>90.9</v>
          </cell>
        </row>
        <row r="9811">
          <cell r="B9811">
            <v>94469</v>
          </cell>
          <cell r="C9811" t="str">
            <v>LUVA, EM FERRO GALVANIZADO, CONEXÃO ROSQUEADA, DN 80 MM (3"), INSTALADO EM RESERVAÇÃO PREDIAL DE ÁGUA - FORNECIMENTO E INSTALAÇÃO. AF_04/2024</v>
          </cell>
          <cell r="D9811" t="str">
            <v>UN</v>
          </cell>
          <cell r="E9811">
            <v>129.03</v>
          </cell>
          <cell r="F9811">
            <v>130.78</v>
          </cell>
        </row>
        <row r="9812">
          <cell r="B9812">
            <v>96746</v>
          </cell>
          <cell r="C9812" t="str">
            <v>LUVA, PPR, DN 110 MM, CLASSE PN 25, INSTALADO EM RESERVAÇÃO PREDIAL DE ÁGUA - FORNECIMENTO E INSTALAÇÃO. AF_04/2024</v>
          </cell>
          <cell r="D9812" t="str">
            <v>UN</v>
          </cell>
          <cell r="E9812">
            <v>101.2</v>
          </cell>
          <cell r="F9812">
            <v>102.87</v>
          </cell>
        </row>
        <row r="9813">
          <cell r="B9813">
            <v>96736</v>
          </cell>
          <cell r="C9813" t="str">
            <v>LUVA, PPR, DN 20 MM, INSTALADO EM RESERVAÇÃO PREDIAL DE ÁGUA - FORNECIMENTO E INSTALAÇÃO. AF_04/2024</v>
          </cell>
          <cell r="D9813" t="str">
            <v>UN</v>
          </cell>
          <cell r="E9813">
            <v>5.36</v>
          </cell>
          <cell r="F9813">
            <v>5.63</v>
          </cell>
        </row>
        <row r="9814">
          <cell r="B9814">
            <v>96737</v>
          </cell>
          <cell r="C9814" t="str">
            <v>LUVA, PPR, DN 25 MM, INSTALADO EM RESERVAÇÃO PREDIAL DE ÁGUA - FORNECIMENTO E INSTALAÇÃO. AF_04/2024</v>
          </cell>
          <cell r="D9814" t="str">
            <v>UN</v>
          </cell>
          <cell r="E9814">
            <v>5.49</v>
          </cell>
          <cell r="F9814">
            <v>5.79</v>
          </cell>
        </row>
        <row r="9815">
          <cell r="B9815">
            <v>96739</v>
          </cell>
          <cell r="C9815" t="str">
            <v>LUVA, PPR, DN 32 MM, CLASSE PN 25, INSTALADO EM RESERVAÇÃO PREDIAL DE ÁGUA - FORNECIMENTO E INSTALAÇÃO. AF_04/2024</v>
          </cell>
          <cell r="D9815" t="str">
            <v>UN</v>
          </cell>
          <cell r="E9815">
            <v>7.62</v>
          </cell>
          <cell r="F9815">
            <v>7.98</v>
          </cell>
        </row>
        <row r="9816">
          <cell r="B9816">
            <v>96741</v>
          </cell>
          <cell r="C9816" t="str">
            <v>LUVA, PPR, DN 40 MM, CLASSE PN 25, INSTALADO EM RESERVAÇÃO PREDIAL DE ÁGUA - FORNECIMENTO E INSTALAÇÃO. AF_04/2024</v>
          </cell>
          <cell r="D9816" t="str">
            <v>UN</v>
          </cell>
          <cell r="E9816">
            <v>15.04</v>
          </cell>
          <cell r="F9816">
            <v>15.45</v>
          </cell>
        </row>
        <row r="9817">
          <cell r="B9817">
            <v>96742</v>
          </cell>
          <cell r="C9817" t="str">
            <v>LUVA, PPR, DN 50 MM, CLASSE PN 25, INSTALADO EM RESERVAÇÃO PREDIAL DE ÁGUA - FORNECIMENTO E INSTALAÇÃO. AF_04/2024</v>
          </cell>
          <cell r="D9817" t="str">
            <v>UN</v>
          </cell>
          <cell r="E9817">
            <v>18.48</v>
          </cell>
          <cell r="F9817">
            <v>19</v>
          </cell>
        </row>
        <row r="9818">
          <cell r="B9818">
            <v>96743</v>
          </cell>
          <cell r="C9818" t="str">
            <v>LUVA, PPR, DN 63 MM, CLASSE PN 25, INSTALADO EM RESERVAÇÃO PREDIAL DE ÁGUA - FORNECIMENTO E INSTALAÇÃO. AF_04/2024</v>
          </cell>
          <cell r="D9818" t="str">
            <v>UN</v>
          </cell>
          <cell r="E9818">
            <v>28.92</v>
          </cell>
          <cell r="F9818">
            <v>29.62</v>
          </cell>
        </row>
        <row r="9819">
          <cell r="B9819">
            <v>96744</v>
          </cell>
          <cell r="C9819" t="str">
            <v>LUVA, PPR, DN 75 MM, CLASSE PN 25, INSTALADO EM RESERVAÇÃO PREDIAL DE ÁGUA - FORNECIMENTO E INSTALAÇÃO. AF_04/2024</v>
          </cell>
          <cell r="D9819" t="str">
            <v>UN</v>
          </cell>
          <cell r="E9819">
            <v>49.03</v>
          </cell>
          <cell r="F9819">
            <v>49.93</v>
          </cell>
        </row>
        <row r="9820">
          <cell r="B9820">
            <v>96745</v>
          </cell>
          <cell r="C9820" t="str">
            <v>LUVA, PPR, DN 90 MM, CLASSE PN 25, INSTALADO EM RESERVAÇÃO PREDIAL DE ÁGUA - FORNECIMENTO E INSTALAÇÃO. AF_04/2024</v>
          </cell>
          <cell r="D9820" t="str">
            <v>UN</v>
          </cell>
          <cell r="E9820">
            <v>77.040000000000006</v>
          </cell>
          <cell r="F9820">
            <v>78.23</v>
          </cell>
        </row>
        <row r="9821">
          <cell r="B9821">
            <v>94671</v>
          </cell>
          <cell r="C9821" t="str">
            <v>LUVA, PVC, SOLDÁVEL, DN 110 MM, INSTALADO EM RESERVAÇÃO PREDIAL DE ÁGUA - FORNECIMENTO E INSTALAÇÃO. AF_04/2024</v>
          </cell>
          <cell r="D9821" t="str">
            <v>UN</v>
          </cell>
          <cell r="E9821">
            <v>100.05</v>
          </cell>
          <cell r="F9821">
            <v>101.57</v>
          </cell>
        </row>
        <row r="9822">
          <cell r="B9822">
            <v>94661</v>
          </cell>
          <cell r="C9822" t="str">
            <v>LUVA, PVC, SOLDÁVEL, DN 40 MM, INSTALADO EM RESERVAÇÃO PREDIAL DE ÁGUA - FORNECIMENTO E INSTALAÇÃO. AF_04/2024</v>
          </cell>
          <cell r="D9822" t="str">
            <v>UN</v>
          </cell>
          <cell r="E9822">
            <v>9.14</v>
          </cell>
          <cell r="F9822">
            <v>9.42</v>
          </cell>
        </row>
        <row r="9823">
          <cell r="B9823">
            <v>94663</v>
          </cell>
          <cell r="C9823" t="str">
            <v>LUVA, PVC, SOLDÁVEL, DN 50 MM, INSTALADO EM RESERVAÇÃO PREDIAL DE ÁGUA - FORNECIMENTO E INSTALAÇÃO. AF_04/2024</v>
          </cell>
          <cell r="D9823" t="str">
            <v>UN</v>
          </cell>
          <cell r="E9823">
            <v>11.37</v>
          </cell>
          <cell r="F9823">
            <v>11.75</v>
          </cell>
        </row>
        <row r="9824">
          <cell r="B9824">
            <v>94665</v>
          </cell>
          <cell r="C9824" t="str">
            <v>LUVA, PVC, SOLDÁVEL, DN 60 MM, INSTALADO EM RESERVAÇÃO PREDIAL DE ÁGUA - FORNECIMENTO E INSTALAÇÃO. AF_04/2024</v>
          </cell>
          <cell r="D9824" t="str">
            <v>UN</v>
          </cell>
          <cell r="E9824">
            <v>22.67</v>
          </cell>
          <cell r="F9824">
            <v>23.17</v>
          </cell>
        </row>
        <row r="9825">
          <cell r="B9825">
            <v>94667</v>
          </cell>
          <cell r="C9825" t="str">
            <v>LUVA, PVC, SOLDÁVEL, DN 75 MM, INSTALADO EM RESERVAÇÃO PREDIAL DE ÁGUA - FORNECIMENTO E INSTALAÇÃO. AF_04/2024</v>
          </cell>
          <cell r="D9825" t="str">
            <v>UN</v>
          </cell>
          <cell r="E9825">
            <v>33.35</v>
          </cell>
          <cell r="F9825">
            <v>34.1</v>
          </cell>
        </row>
        <row r="9826">
          <cell r="B9826">
            <v>94669</v>
          </cell>
          <cell r="C9826" t="str">
            <v>LUVA, PVC, SOLDÁVEL, DN 85 MM, INSTALADO EM RESERVAÇÃO PREDIAL DE ÁGUA - FORNECIMENTO E INSTALAÇÃO. AF_04/2024</v>
          </cell>
          <cell r="D9826" t="str">
            <v>UN</v>
          </cell>
          <cell r="E9826">
            <v>60.88</v>
          </cell>
          <cell r="F9826">
            <v>61.82</v>
          </cell>
        </row>
        <row r="9827">
          <cell r="B9827">
            <v>105177</v>
          </cell>
          <cell r="C9827" t="str">
            <v>NIPLE DE REDUÇÃO, EM FERRO GALVANIZADO, CONEXÃO ROSQUEADA, DN 80 MM X 50 MM (3" X 2"), INSTALADO EM RESERVAÇÃO PREDIAL DE ÁGUA - FORNECIMENTO E INSTALAÇÃO. AF_04/2024</v>
          </cell>
          <cell r="D9827" t="str">
            <v>UN</v>
          </cell>
          <cell r="E9827">
            <v>152.35</v>
          </cell>
          <cell r="F9827">
            <v>153.87</v>
          </cell>
        </row>
        <row r="9828">
          <cell r="B9828">
            <v>105176</v>
          </cell>
          <cell r="C9828" t="str">
            <v>NIPLE DE REDUÇÃO, EM FERRO GALVANIZADO, CONEXÃO ROSQUEADA, DN 80 MM X 65 MM (3" X 2 1/2"), INSTALADO EM RESERVAÇÃO PREDIAL DE ÁGUA - FORNECIMENTO E INSTALAÇÃO. AF_04/2024</v>
          </cell>
          <cell r="D9828" t="str">
            <v>UN</v>
          </cell>
          <cell r="E9828">
            <v>171.42</v>
          </cell>
          <cell r="F9828">
            <v>173.04</v>
          </cell>
        </row>
        <row r="9829">
          <cell r="B9829">
            <v>94466</v>
          </cell>
          <cell r="C9829" t="str">
            <v>NIPLE, EM FERRO GALVANIZADO, CONEXÃO ROSQUEADA, DN 50 MM (2"), INSTALADO EM RESERVAÇÃO PREDIAL DE ÁGUA - FORNECIMENTO E INSTALAÇÃO. AF_04/2024</v>
          </cell>
          <cell r="D9829" t="str">
            <v>UN</v>
          </cell>
          <cell r="E9829">
            <v>54.49</v>
          </cell>
          <cell r="F9829">
            <v>55.77</v>
          </cell>
        </row>
        <row r="9830">
          <cell r="B9830">
            <v>94468</v>
          </cell>
          <cell r="C9830" t="str">
            <v>NIPLE, EM FERRO GALVANIZADO, CONEXÃO ROSQUEADA, DN 65 MM (2 1/2"), INSTALADO EM RESERVAÇÃO PREDIAL DE ÁGUA - FORNECIMENTO E INSTALAÇÃO. AF_04/2024</v>
          </cell>
          <cell r="D9830" t="str">
            <v>UN</v>
          </cell>
          <cell r="E9830">
            <v>77.94</v>
          </cell>
          <cell r="F9830">
            <v>79.430000000000007</v>
          </cell>
        </row>
        <row r="9831">
          <cell r="B9831">
            <v>94470</v>
          </cell>
          <cell r="C9831" t="str">
            <v>NIPLE, EM FERRO GALVANIZADO, CONEXÃO ROSQUEADA, DN 80 MM (3"), INSTALADO EM RESERVAÇÃO PREDIAL DE ÁGUA - FORNECIMENTO E INSTALAÇÃO. AF_04/2024</v>
          </cell>
          <cell r="D9831" t="str">
            <v>UN</v>
          </cell>
          <cell r="E9831">
            <v>118.82</v>
          </cell>
          <cell r="F9831">
            <v>120.57</v>
          </cell>
        </row>
        <row r="9832">
          <cell r="B9832">
            <v>105225</v>
          </cell>
          <cell r="C9832" t="str">
            <v>TE DE REDUÇÃO, CPVC, DN 28 X 22 MM, INSTALADO EM RESERVAÇÃO PREDIAL DE ÁGUA - FORNECIMENTO E INSTALAÇÃO. AF_04/2024</v>
          </cell>
          <cell r="D9832" t="str">
            <v>UN</v>
          </cell>
          <cell r="E9832">
            <v>16.440000000000001</v>
          </cell>
          <cell r="F9832">
            <v>16.77</v>
          </cell>
        </row>
        <row r="9833">
          <cell r="B9833">
            <v>105226</v>
          </cell>
          <cell r="C9833" t="str">
            <v>TE DE REDUÇÃO, CPVC, DN 35 X 28 MM, INSTALADO EM RESERVAÇÃO PREDIAL DE ÁGUA - FORNECIMENTO E INSTALAÇÃO. AF_04/2024</v>
          </cell>
          <cell r="D9833" t="str">
            <v>UN</v>
          </cell>
          <cell r="E9833">
            <v>39</v>
          </cell>
          <cell r="F9833">
            <v>39.42</v>
          </cell>
        </row>
        <row r="9834">
          <cell r="B9834">
            <v>105227</v>
          </cell>
          <cell r="C9834" t="str">
            <v>TE DE REDUÇÃO, CPVC, DN 42 X 35 MM, INSTALADO EM RESERVAÇÃO PREDIAL DE ÁGUA - FORNECIMENTO E INSTALAÇÃO. AF_04/2024</v>
          </cell>
          <cell r="D9834" t="str">
            <v>UN</v>
          </cell>
          <cell r="E9834">
            <v>55.94</v>
          </cell>
          <cell r="F9834">
            <v>56.48</v>
          </cell>
        </row>
        <row r="9835">
          <cell r="B9835">
            <v>105212</v>
          </cell>
          <cell r="C9835" t="str">
            <v>TE DE REDUÇÃO, EM FERRO GALVANIZADO, CONEXÃO ROSQUEADA, DN 80 MM X 50 MM (3" X 2"), INSTALADO EM RESERVAÇÃO PREDIAL DE ÁGUA - FORNECIMENTO E INSTALAÇÃO. AF_04/2024</v>
          </cell>
          <cell r="D9835" t="str">
            <v>UN</v>
          </cell>
          <cell r="E9835">
            <v>256.55</v>
          </cell>
          <cell r="F9835">
            <v>259.75</v>
          </cell>
        </row>
        <row r="9836">
          <cell r="B9836">
            <v>105211</v>
          </cell>
          <cell r="C9836" t="str">
            <v>TE DE REDUÇÃO, EM FERRO GALVANIZADO, CONEXÃO ROSQUEADA, DN 80 MM X 65 MM (3" X 2 1/2"), INSTALADO EM RESERVAÇÃO PREDIAL DE ÁGUA - FORNECIMENTO E INSTALAÇÃO. AF_04/2024</v>
          </cell>
          <cell r="D9836" t="str">
            <v>UN</v>
          </cell>
          <cell r="E9836">
            <v>258.29000000000002</v>
          </cell>
          <cell r="F9836">
            <v>261.62</v>
          </cell>
        </row>
        <row r="9837">
          <cell r="B9837">
            <v>105189</v>
          </cell>
          <cell r="C9837" t="str">
            <v>TE DE REDUÇÃO, PVC, SOLDÁVEL, 90 GRAUS, DN 50 MM X 25 MM, INSTALADO EM RESERVAÇÃO PREDIAL DE ÁGUA - FORNECIMENTO E INSTALAÇÃO. AF_04/2024</v>
          </cell>
          <cell r="D9837" t="str">
            <v>UN</v>
          </cell>
          <cell r="E9837">
            <v>20.3</v>
          </cell>
          <cell r="F9837">
            <v>20.91</v>
          </cell>
        </row>
        <row r="9838">
          <cell r="B9838">
            <v>105190</v>
          </cell>
          <cell r="C9838" t="str">
            <v>TE DE REDUÇÃO, PVC, SOLDÁVEL, 90 GRAUS, DN 50 MM X 32 MM, INSTALADO EM RESERVAÇÃO PREDIAL DE ÁGUA - FORNECIMENTO E INSTALAÇÃO. AF_04/2024</v>
          </cell>
          <cell r="D9838" t="str">
            <v>UN</v>
          </cell>
          <cell r="E9838">
            <v>25.41</v>
          </cell>
          <cell r="F9838">
            <v>26.06</v>
          </cell>
        </row>
        <row r="9839">
          <cell r="B9839">
            <v>94625</v>
          </cell>
          <cell r="C9839" t="str">
            <v>TE EM COBRE, DN 104 MM, SEM ANEL DE SOLDA, INSTALADO EM RESERVAÇÃO PREDIAL DE ÁGUA - FORNECIMENTO E INSTALAÇÃO. AF_04/2024</v>
          </cell>
          <cell r="D9839" t="str">
            <v>UN</v>
          </cell>
          <cell r="E9839">
            <v>1548.9</v>
          </cell>
          <cell r="F9839">
            <v>1552.81</v>
          </cell>
        </row>
        <row r="9840">
          <cell r="B9840">
            <v>94622</v>
          </cell>
          <cell r="C9840" t="str">
            <v>TE EM COBRE, DN 54 MM, SEM ANEL DE SOLDA, INSTALADO EM RESERVAÇÃO PREDIAL DE ÁGUA - FORNECIMENTO E INSTALAÇÃO. AF_04/2024</v>
          </cell>
          <cell r="D9840" t="str">
            <v>UN</v>
          </cell>
          <cell r="E9840">
            <v>202.29</v>
          </cell>
          <cell r="F9840">
            <v>205.61</v>
          </cell>
        </row>
        <row r="9841">
          <cell r="B9841">
            <v>94623</v>
          </cell>
          <cell r="C9841" t="str">
            <v>TE EM COBRE, DN 66 MM, SEM ANEL DE SOLDA, INSTALADO EM RESERVAÇÃO PREDIAL DE ÁGUA - FORNECIMENTO E INSTALAÇÃO. AF_04/2024</v>
          </cell>
          <cell r="D9841" t="str">
            <v>UN</v>
          </cell>
          <cell r="E9841">
            <v>487.81</v>
          </cell>
          <cell r="F9841">
            <v>491.27</v>
          </cell>
        </row>
        <row r="9842">
          <cell r="B9842">
            <v>94624</v>
          </cell>
          <cell r="C9842" t="str">
            <v>TE EM COBRE, DN 79 MM, SEM ANEL DE SOLDA, INSTALADO EM RESERVAÇÃO PREDIAL DE ÁGUA - FORNECIMENTO E INSTALAÇÃO. AF_04/2024</v>
          </cell>
          <cell r="D9842" t="str">
            <v>UN</v>
          </cell>
          <cell r="E9842">
            <v>737.01</v>
          </cell>
          <cell r="F9842">
            <v>740.63</v>
          </cell>
        </row>
        <row r="9843">
          <cell r="B9843">
            <v>94763</v>
          </cell>
          <cell r="C9843" t="str">
            <v>TE, CPVC, SOLDÁVEL, DN 114 MM, INSTALADO EM RESERVAÇÃO PREDIAL DE ÁGUA - FORNECIMENTO E INSTALAÇÃO. AF_04/2024</v>
          </cell>
          <cell r="D9843" t="str">
            <v>UN</v>
          </cell>
          <cell r="E9843">
            <v>347.64</v>
          </cell>
          <cell r="F9843">
            <v>350.9</v>
          </cell>
        </row>
        <row r="9844">
          <cell r="B9844">
            <v>94756</v>
          </cell>
          <cell r="C9844" t="str">
            <v>TE, CPVC, SOLDÁVEL, DN 22 MM, INSTALADO EM RESERVAÇÃO PREDIAL DE ÁGUA - FORNECIMENTO E INSTALAÇÃO. AF_04/2024</v>
          </cell>
          <cell r="D9844" t="str">
            <v>UN</v>
          </cell>
          <cell r="E9844">
            <v>12.16</v>
          </cell>
          <cell r="F9844">
            <v>12.44</v>
          </cell>
        </row>
        <row r="9845">
          <cell r="B9845">
            <v>94757</v>
          </cell>
          <cell r="C9845" t="str">
            <v>TE, CPVC, SOLDÁVEL, DN 28 MM, INSTALADO EM RESERVAÇÃO PREDIAL DE ÁGUA - FORNECIMENTO E INSTALAÇÃO. AF_04/2024</v>
          </cell>
          <cell r="D9845" t="str">
            <v>UN</v>
          </cell>
          <cell r="E9845">
            <v>19.29</v>
          </cell>
          <cell r="F9845">
            <v>19.63</v>
          </cell>
        </row>
        <row r="9846">
          <cell r="B9846">
            <v>94758</v>
          </cell>
          <cell r="C9846" t="str">
            <v>TE, CPVC, SOLDÁVEL, DN 35 MM, INSTALADO EM RESERVAÇÃO PREDIAL DE ÁGUA - FORNECIMENTO E INSTALAÇÃO. AF_04/2024</v>
          </cell>
          <cell r="D9846" t="str">
            <v>UN</v>
          </cell>
          <cell r="E9846">
            <v>49.67</v>
          </cell>
          <cell r="F9846">
            <v>50.13</v>
          </cell>
        </row>
        <row r="9847">
          <cell r="B9847">
            <v>94759</v>
          </cell>
          <cell r="C9847" t="str">
            <v>TE, CPVC, SOLDÁVEL, DN 42 MM, INSTALADO EM RESERVAÇÃO PREDIAL DE ÁGUA - FORNECIMENTO E INSTALAÇÃO. AF_04/2024</v>
          </cell>
          <cell r="D9847" t="str">
            <v>UN</v>
          </cell>
          <cell r="E9847">
            <v>63.25</v>
          </cell>
          <cell r="F9847">
            <v>63.83</v>
          </cell>
        </row>
        <row r="9848">
          <cell r="B9848">
            <v>94760</v>
          </cell>
          <cell r="C9848" t="str">
            <v>TE, CPVC, SOLDÁVEL, DN 54 MM, INSTALADO EM RESERVAÇÃO PREDIAL DE ÁGUA - FORNECIMENTO E INSTALAÇÃO. AF_04/2024</v>
          </cell>
          <cell r="D9848" t="str">
            <v>UN</v>
          </cell>
          <cell r="E9848">
            <v>100.91</v>
          </cell>
          <cell r="F9848">
            <v>101.77</v>
          </cell>
        </row>
        <row r="9849">
          <cell r="B9849">
            <v>94761</v>
          </cell>
          <cell r="C9849" t="str">
            <v>TE, CPVC, SOLDÁVEL, DN 73 MM, INSTALADO EM RESERVAÇÃO PREDIAL DE ÁGUA - FORNECIMENTO E INSTALAÇÃO. AF_04/2024</v>
          </cell>
          <cell r="D9849" t="str">
            <v>UN</v>
          </cell>
          <cell r="E9849">
            <v>218.95</v>
          </cell>
          <cell r="F9849">
            <v>220.39</v>
          </cell>
        </row>
        <row r="9850">
          <cell r="B9850">
            <v>94762</v>
          </cell>
          <cell r="C9850" t="str">
            <v>TE, CPVC, SOLDÁVEL, DN 89 MM, INSTALADO EM RESERVAÇÃO PREDIAL DE ÁGUA - FORNECIMENTO E INSTALAÇÃO. AF_04/2024</v>
          </cell>
          <cell r="D9850" t="str">
            <v>UN</v>
          </cell>
          <cell r="E9850">
            <v>265.13</v>
          </cell>
          <cell r="F9850">
            <v>267.19</v>
          </cell>
        </row>
        <row r="9851">
          <cell r="B9851">
            <v>94462</v>
          </cell>
          <cell r="C9851" t="str">
            <v>TUBO DE AÇO GALVANIZADO COM COSTURA, CLASSE MÉDIA, DN 50 MM (2"), CONEXÃO ROSQUEADA, INSTALADO EM RESERVAÇÃO PREDIAL DE ÁGUA - FORNECIMENTO E INSTALAÇÃO. AF_04/2024</v>
          </cell>
          <cell r="D9851" t="str">
            <v>M</v>
          </cell>
          <cell r="E9851">
            <v>86.53</v>
          </cell>
          <cell r="F9851">
            <v>88.06</v>
          </cell>
        </row>
        <row r="9852">
          <cell r="B9852">
            <v>94463</v>
          </cell>
          <cell r="C9852" t="str">
            <v>TUBO DE AÇO GALVANIZADO COM COSTURA, CLASSE MÉDIA, DN 65 MM (2 1/2"), CONEXÃO ROSQUEADA, INSTALADO EM RESERVAÇÃO PREDIAL DE ÁGUA - FORNECIMENTO E INSTALAÇÃO. AF_04/2024</v>
          </cell>
          <cell r="D9852" t="str">
            <v>M</v>
          </cell>
          <cell r="E9852">
            <v>106.11</v>
          </cell>
          <cell r="F9852">
            <v>107.91</v>
          </cell>
        </row>
        <row r="9853">
          <cell r="B9853">
            <v>94464</v>
          </cell>
          <cell r="C9853" t="str">
            <v>TUBO DE AÇO GALVANIZADO COM COSTURA, CLASSE MÉDIA, DN 80 MM (3"), CONEXÃO ROSQUEADA, INSTALADO EM RESERVAÇÃO PREDIAL DE ÁGUA - FORNECIMENTO E INSTALAÇÃO. AF_04/2024</v>
          </cell>
          <cell r="D9853" t="str">
            <v>M</v>
          </cell>
          <cell r="E9853">
            <v>139.36000000000001</v>
          </cell>
          <cell r="F9853">
            <v>141.49</v>
          </cell>
        </row>
        <row r="9854">
          <cell r="B9854">
            <v>94605</v>
          </cell>
          <cell r="C9854" t="str">
            <v>TUBO EM COBRE RÍGIDO, DN 104 MM, CLASSE E, SEM ISOLAMENTO, INSTALADO EM RESERVAÇÃO PREDIAL DE ÁGUA - FORNECIMENTO E INSTALAÇÃO. AF_04/2024</v>
          </cell>
          <cell r="D9854" t="str">
            <v>M</v>
          </cell>
          <cell r="E9854">
            <v>656.68</v>
          </cell>
          <cell r="F9854">
            <v>659.04</v>
          </cell>
        </row>
        <row r="9855">
          <cell r="B9855">
            <v>94602</v>
          </cell>
          <cell r="C9855" t="str">
            <v>TUBO EM COBRE RÍGIDO, DN 54 MM, CLASSE E, SEM ISOLAMENTO, INSTALADO EM RESERVAÇÃO PREDIAL DE ÁGUA - FORNECIMENTO E INSTALAÇÃO. AF_04/2024</v>
          </cell>
          <cell r="D9855" t="str">
            <v>M</v>
          </cell>
          <cell r="E9855">
            <v>230.44</v>
          </cell>
          <cell r="F9855">
            <v>232.44</v>
          </cell>
        </row>
        <row r="9856">
          <cell r="B9856">
            <v>94603</v>
          </cell>
          <cell r="C9856" t="str">
            <v>TUBO EM COBRE RÍGIDO, DN 66 MM, CLASSE E, SEM ISOLAMENTO, INSTALADO EM RESERVAÇÃO PREDIAL DE ÁGUA - FORNECIMENTO E INSTALAÇÃO. AF_04/2024</v>
          </cell>
          <cell r="D9856" t="str">
            <v>M</v>
          </cell>
          <cell r="E9856">
            <v>316.16000000000003</v>
          </cell>
          <cell r="F9856">
            <v>318.25</v>
          </cell>
        </row>
        <row r="9857">
          <cell r="B9857">
            <v>94604</v>
          </cell>
          <cell r="C9857" t="str">
            <v>TUBO EM COBRE RÍGIDO, DN 79 MM, CLASSE E, SEM ISOLAMENTO, INSTALADO EM RESERVAÇÃO PREDIAL DE ÁGUA - FORNECIMENTO E INSTALAÇÃO. AF_04/2024</v>
          </cell>
          <cell r="D9857" t="str">
            <v>M</v>
          </cell>
          <cell r="E9857">
            <v>452.08</v>
          </cell>
          <cell r="F9857">
            <v>454.26</v>
          </cell>
        </row>
        <row r="9858">
          <cell r="B9858">
            <v>94723</v>
          </cell>
          <cell r="C9858" t="str">
            <v>TUBO, CPVC, SOLDÁVEL, DN 114 MM, INSTALADO EM RESERVAÇÃO PREDIAL DE ÁGUA - FORNECIMENTO E INSTALAÇÃO. AF_04/2024</v>
          </cell>
          <cell r="D9858" t="str">
            <v>M</v>
          </cell>
          <cell r="E9858">
            <v>449.87</v>
          </cell>
          <cell r="F9858">
            <v>451.85</v>
          </cell>
        </row>
        <row r="9859">
          <cell r="B9859">
            <v>94716</v>
          </cell>
          <cell r="C9859" t="str">
            <v>TUBO, CPVC, SOLDÁVEL, DN 22 MM, INSTALADO EM RESERVAÇÃO PREDIAL DE ÁGUA - FORNECIMENTO E INSTALAÇÃO. AF_04/2024</v>
          </cell>
          <cell r="D9859" t="str">
            <v>M</v>
          </cell>
          <cell r="E9859">
            <v>21.98</v>
          </cell>
          <cell r="F9859">
            <v>22.16</v>
          </cell>
        </row>
        <row r="9860">
          <cell r="B9860">
            <v>94717</v>
          </cell>
          <cell r="C9860" t="str">
            <v>TUBO, CPVC, SOLDÁVEL, DN 28 MM, INSTALADO EM RESERVAÇÃO PREDIAL DE ÁGUA - FORNECIMENTO E INSTALAÇÃO. AF_04/2024</v>
          </cell>
          <cell r="D9860" t="str">
            <v>M</v>
          </cell>
          <cell r="E9860">
            <v>36.97</v>
          </cell>
          <cell r="F9860">
            <v>37.19</v>
          </cell>
        </row>
        <row r="9861">
          <cell r="B9861">
            <v>94718</v>
          </cell>
          <cell r="C9861" t="str">
            <v>TUBO, CPVC, SOLDÁVEL, DN 35 MM, INSTALADO EM RESERVAÇÃO PREDIAL DE ÁGUA - FORNECIMENTO E INSTALAÇÃO. AF_04/2024</v>
          </cell>
          <cell r="D9861" t="str">
            <v>M</v>
          </cell>
          <cell r="E9861">
            <v>48.29</v>
          </cell>
          <cell r="F9861">
            <v>48.56</v>
          </cell>
        </row>
        <row r="9862">
          <cell r="B9862">
            <v>94719</v>
          </cell>
          <cell r="C9862" t="str">
            <v>TUBO, CPVC, SOLDÁVEL, DN 42 MM, INSTALADO EM RESERVAÇÃO PREDIAL DE ÁGUA - FORNECIMENTO E INSTALAÇÃO. AF_04/2024</v>
          </cell>
          <cell r="D9862" t="str">
            <v>M</v>
          </cell>
          <cell r="E9862">
            <v>64.459999999999994</v>
          </cell>
          <cell r="F9862">
            <v>64.819999999999993</v>
          </cell>
        </row>
        <row r="9863">
          <cell r="B9863">
            <v>94720</v>
          </cell>
          <cell r="C9863" t="str">
            <v>TUBO, CPVC, SOLDÁVEL, DN 54 MM, INSTALADO EM RESERVAÇÃO PREDIAL DE ÁGUA - FORNECIMENTO E INSTALAÇÃO. AF_04/2024</v>
          </cell>
          <cell r="D9863" t="str">
            <v>M</v>
          </cell>
          <cell r="E9863">
            <v>94.4</v>
          </cell>
          <cell r="F9863">
            <v>94.92</v>
          </cell>
        </row>
        <row r="9864">
          <cell r="B9864">
            <v>94721</v>
          </cell>
          <cell r="C9864" t="str">
            <v>TUBO, CPVC, SOLDÁVEL, DN 73 MM, INSTALADO EM RESERVAÇÃO PREDIAL DE ÁGUA - FORNECIMENTO E INSTALAÇÃO. AF_04/2024</v>
          </cell>
          <cell r="D9864" t="str">
            <v>M</v>
          </cell>
          <cell r="E9864">
            <v>152.97</v>
          </cell>
          <cell r="F9864">
            <v>153.83000000000001</v>
          </cell>
        </row>
        <row r="9865">
          <cell r="B9865">
            <v>94722</v>
          </cell>
          <cell r="C9865" t="str">
            <v>TUBO, CPVC, SOLDÁVEL, DN 89 MM, INSTALADO EM RESERVAÇÃO PREDIAL DE ÁGUA - FORNECIMENTO E INSTALAÇÃO. AF_04/2024</v>
          </cell>
          <cell r="D9865" t="str">
            <v>M</v>
          </cell>
          <cell r="E9865">
            <v>238.72</v>
          </cell>
          <cell r="F9865">
            <v>239.96</v>
          </cell>
        </row>
        <row r="9866">
          <cell r="B9866">
            <v>96726</v>
          </cell>
          <cell r="C9866" t="str">
            <v>TUBO, PPR, DN 110 MM, CLASSE PN 12, INSTALADO EM RESERVAÇÃO PREDIAL DE ÁGUA - FORNECIMENTO E INSTALAÇÃO. AF_04/2024</v>
          </cell>
          <cell r="D9866" t="str">
            <v>M</v>
          </cell>
          <cell r="E9866">
            <v>150.13</v>
          </cell>
          <cell r="F9866">
            <v>152.13999999999999</v>
          </cell>
        </row>
        <row r="9867">
          <cell r="B9867">
            <v>96735</v>
          </cell>
          <cell r="C9867" t="str">
            <v>TUBO, PPR, DN 110 MM, CLASSE PN 25, INSTALADO EM RESERVAÇÃO PREDIAL DE ÁGUA - FORNECIMENTO E INSTALAÇÃO. AF_04/2024</v>
          </cell>
          <cell r="D9867" t="str">
            <v>M</v>
          </cell>
          <cell r="E9867">
            <v>284.62</v>
          </cell>
          <cell r="F9867">
            <v>287.10000000000002</v>
          </cell>
        </row>
        <row r="9868">
          <cell r="B9868">
            <v>96718</v>
          </cell>
          <cell r="C9868" t="str">
            <v>TUBO, PPR, DN 20 MM, CLASSE PN 20, INSTALADO EM RESERVAÇÃO PREDIAL DE ÁGUA - FORNECIMENTO E INSTALAÇÃO. AF_04/2024</v>
          </cell>
          <cell r="D9868" t="str">
            <v>M</v>
          </cell>
          <cell r="E9868">
            <v>13.36</v>
          </cell>
          <cell r="F9868">
            <v>13.7</v>
          </cell>
        </row>
        <row r="9869">
          <cell r="B9869">
            <v>96727</v>
          </cell>
          <cell r="C9869" t="str">
            <v>TUBO, PPR, DN 20 MM, CLASSE PN 25, INSTALADO EM RESERVAÇÃO PREDIAL DE ÁGUA - FORNECIMENTO E INSTALAÇÃO. AF_04/2024</v>
          </cell>
          <cell r="D9869" t="str">
            <v>M</v>
          </cell>
          <cell r="E9869">
            <v>15.2</v>
          </cell>
          <cell r="F9869">
            <v>15.6</v>
          </cell>
        </row>
        <row r="9870">
          <cell r="B9870">
            <v>96719</v>
          </cell>
          <cell r="C9870" t="str">
            <v>TUBO, PPR, DN 25 MM, CLASSE PN 20, INSTALADO EM RESERVAÇÃO PREDIAL DE ÁGUA - FORNECIMENTO E INSTALAÇÃO. AF_04/2024</v>
          </cell>
          <cell r="D9870" t="str">
            <v>M</v>
          </cell>
          <cell r="E9870">
            <v>17.13</v>
          </cell>
          <cell r="F9870">
            <v>17.5</v>
          </cell>
        </row>
        <row r="9871">
          <cell r="B9871">
            <v>96728</v>
          </cell>
          <cell r="C9871" t="str">
            <v>TUBO, PPR, DN 25 MM, CLASSE PN 25, INSTALADO EM RESERVAÇÃO PREDIAL DE ÁGUA - FORNECIMENTO E INSTALAÇÃO. AF_04/2024</v>
          </cell>
          <cell r="D9871" t="str">
            <v>M</v>
          </cell>
          <cell r="E9871">
            <v>19.670000000000002</v>
          </cell>
          <cell r="F9871">
            <v>20.12</v>
          </cell>
        </row>
        <row r="9872">
          <cell r="B9872">
            <v>96720</v>
          </cell>
          <cell r="C9872" t="str">
            <v>TUBO, PPR, DN 32 MM, CLASSE PN 12, INSTALADO EM RESERVAÇÃO PREDIAL DE ÁGUA - FORNECIMENTO E INSTALAÇÃO. AF_04/2024</v>
          </cell>
          <cell r="D9872" t="str">
            <v>M</v>
          </cell>
          <cell r="E9872">
            <v>15.49</v>
          </cell>
          <cell r="F9872">
            <v>15.91</v>
          </cell>
        </row>
        <row r="9873">
          <cell r="B9873">
            <v>96729</v>
          </cell>
          <cell r="C9873" t="str">
            <v>TUBO, PPR, DN 32 MM, CLASSE PN 25, INSTALADO EM RESERVAÇÃO PREDIAL DE ÁGUA - FORNECIMENTO E INSTALAÇÃO. AF_04/2024</v>
          </cell>
          <cell r="D9873" t="str">
            <v>M</v>
          </cell>
          <cell r="E9873">
            <v>25.41</v>
          </cell>
          <cell r="F9873">
            <v>25.92</v>
          </cell>
        </row>
        <row r="9874">
          <cell r="B9874">
            <v>96721</v>
          </cell>
          <cell r="C9874" t="str">
            <v>TUBO, PPR, DN 40 MM, CLASSE PN 12, INSTALADO EM RESERVAÇÃO PREDIAL DE ÁGUA - FORNECIMENTO E INSTALAÇÃO. AF_04/2024</v>
          </cell>
          <cell r="D9874" t="str">
            <v>M</v>
          </cell>
          <cell r="E9874">
            <v>20.16</v>
          </cell>
          <cell r="F9874">
            <v>20.66</v>
          </cell>
        </row>
        <row r="9875">
          <cell r="B9875">
            <v>96730</v>
          </cell>
          <cell r="C9875" t="str">
            <v>TUBO, PPR, DN 40 MM, CLASSE PN 25, INSTALADO EM RESERVAÇÃO PREDIAL DE ÁGUA - FORNECIMENTO E INSTALAÇÃO. AF_04/2024</v>
          </cell>
          <cell r="D9875" t="str">
            <v>M</v>
          </cell>
          <cell r="E9875">
            <v>35.18</v>
          </cell>
          <cell r="F9875">
            <v>35.799999999999997</v>
          </cell>
        </row>
        <row r="9876">
          <cell r="B9876">
            <v>96722</v>
          </cell>
          <cell r="C9876" t="str">
            <v>TUBO, PPR, DN 50 MM, CLASSE PN 12, INSTALADO EM RESERVAÇÃO PREDIAL DE ÁGUA - FORNECIMENTO E INSTALAÇÃO. AF_04/2024</v>
          </cell>
          <cell r="D9876" t="str">
            <v>M</v>
          </cell>
          <cell r="E9876">
            <v>31</v>
          </cell>
          <cell r="F9876">
            <v>31.63</v>
          </cell>
        </row>
        <row r="9877">
          <cell r="B9877">
            <v>96731</v>
          </cell>
          <cell r="C9877" t="str">
            <v>TUBO, PPR, DN 50 MM, CLASSE PN 25, INSTALADO EM RESERVAÇÃO PREDIAL DE ÁGUA - FORNECIMENTO E INSTALAÇÃO. AF_04/2024</v>
          </cell>
          <cell r="D9877" t="str">
            <v>M</v>
          </cell>
          <cell r="E9877">
            <v>53.27</v>
          </cell>
          <cell r="F9877">
            <v>54.05</v>
          </cell>
        </row>
        <row r="9878">
          <cell r="B9878">
            <v>96723</v>
          </cell>
          <cell r="C9878" t="str">
            <v>TUBO, PPR, DN 63 MM, CLASSE PN 12, INSTALADO EM RESERVAÇÃO PREDIAL DE ÁGUA - FORNECIMENTO E INSTALAÇÃO. AF_04/2024</v>
          </cell>
          <cell r="D9878" t="str">
            <v>M</v>
          </cell>
          <cell r="E9878">
            <v>48.24</v>
          </cell>
          <cell r="F9878">
            <v>49.09</v>
          </cell>
        </row>
        <row r="9879">
          <cell r="B9879">
            <v>96732</v>
          </cell>
          <cell r="C9879" t="str">
            <v>TUBO, PPR, DN 63 MM, CLASSE PN 25, INSTALADO EM RESERVAÇÃO PREDIAL DE ÁGUA - FORNECIMENTO E INSTALAÇÃO. AF_04/2024</v>
          </cell>
          <cell r="D9879" t="str">
            <v>M</v>
          </cell>
          <cell r="E9879">
            <v>89.9</v>
          </cell>
          <cell r="F9879">
            <v>90.94</v>
          </cell>
        </row>
        <row r="9880">
          <cell r="B9880">
            <v>96724</v>
          </cell>
          <cell r="C9880" t="str">
            <v>TUBO, PPR, DN 75 MM, CLASSE PN 12, INSTALADO EM RESERVAÇÃO PREDIAL DE ÁGUA - FORNECIMENTO E INSTALAÇÃO. AF_04/2024</v>
          </cell>
          <cell r="D9880" t="str">
            <v>M</v>
          </cell>
          <cell r="E9880">
            <v>61.91</v>
          </cell>
          <cell r="F9880">
            <v>63</v>
          </cell>
        </row>
        <row r="9881">
          <cell r="B9881">
            <v>96733</v>
          </cell>
          <cell r="C9881" t="str">
            <v>TUBO, PPR, DN 75 MM, CLASSE PN 25, INSTALADO EM RESERVAÇÃO PREDIAL DE ÁGUA - FORNECIMENTO E INSTALAÇÃO. AF_04/2024</v>
          </cell>
          <cell r="D9881" t="str">
            <v>M</v>
          </cell>
          <cell r="E9881">
            <v>122.59</v>
          </cell>
          <cell r="F9881">
            <v>123.92</v>
          </cell>
        </row>
        <row r="9882">
          <cell r="B9882">
            <v>96725</v>
          </cell>
          <cell r="C9882" t="str">
            <v>TUBO, PPR, DN 90 MM, CLASSE PN 12, INSTALADO EM RESERVAÇÃO PREDIAL DE ÁGUA - FORNECIMENTO E INSTALAÇÃO. AF_04/2024</v>
          </cell>
          <cell r="D9882" t="str">
            <v>M</v>
          </cell>
          <cell r="E9882">
            <v>101.53</v>
          </cell>
          <cell r="F9882">
            <v>102.97</v>
          </cell>
        </row>
        <row r="9883">
          <cell r="B9883">
            <v>96734</v>
          </cell>
          <cell r="C9883" t="str">
            <v>TUBO, PPR, DN 90 MM, CLASSE PN 25, INSTALADO EM RESERVAÇÃO PREDIAL DE ÁGUA - FORNECIMENTO E INSTALAÇÃO. AF_04/2024</v>
          </cell>
          <cell r="D9883" t="str">
            <v>M</v>
          </cell>
          <cell r="E9883">
            <v>204.66</v>
          </cell>
          <cell r="F9883">
            <v>206.43</v>
          </cell>
        </row>
        <row r="9884">
          <cell r="B9884">
            <v>94655</v>
          </cell>
          <cell r="C9884" t="str">
            <v>TUBO, PVC, SOLDÁVEL, DE 110MM, INSTALADO EM RESERVAÇÃO PREDIAL DE ÁGUA - FORNECIMENTO E INSTALAÇÃO. AF_04/2024</v>
          </cell>
          <cell r="D9884" t="str">
            <v>M</v>
          </cell>
          <cell r="E9884">
            <v>115.99</v>
          </cell>
          <cell r="F9884">
            <v>117.83</v>
          </cell>
        </row>
        <row r="9885">
          <cell r="B9885">
            <v>94648</v>
          </cell>
          <cell r="C9885" t="str">
            <v>TUBO, PVC, SOLDÁVEL, DE 25MM, INSTALADO EM RESERVAÇÃO PREDIAL DE ÁGUA - FORNECIMENTO E INSTALAÇÃO. AF_04/2024</v>
          </cell>
          <cell r="D9885" t="str">
            <v>M</v>
          </cell>
          <cell r="E9885">
            <v>6.46</v>
          </cell>
          <cell r="F9885">
            <v>6.64</v>
          </cell>
        </row>
        <row r="9886">
          <cell r="B9886">
            <v>94649</v>
          </cell>
          <cell r="C9886" t="str">
            <v>TUBO, PVC, SOLDÁVEL, DE 32MM, INSTALADO EM RESERVAÇÃO PREDIAL DE ÁGUA - FORNECIMENTO E INSTALAÇÃO. AF_04/2024</v>
          </cell>
          <cell r="D9886" t="str">
            <v>M</v>
          </cell>
          <cell r="E9886">
            <v>12.1</v>
          </cell>
          <cell r="F9886">
            <v>12.35</v>
          </cell>
        </row>
        <row r="9887">
          <cell r="B9887">
            <v>94650</v>
          </cell>
          <cell r="C9887" t="str">
            <v>TUBO, PVC, SOLDÁVEL, DE 40MM, INSTALADO EM RESERVAÇÃO PREDIAL DE ÁGUA - FORNECIMENTO E INSTALAÇÃO. AF_04/2024</v>
          </cell>
          <cell r="D9887" t="str">
            <v>M</v>
          </cell>
          <cell r="E9887">
            <v>18.350000000000001</v>
          </cell>
          <cell r="F9887">
            <v>18.670000000000002</v>
          </cell>
        </row>
        <row r="9888">
          <cell r="B9888">
            <v>94651</v>
          </cell>
          <cell r="C9888" t="str">
            <v>TUBO, PVC, SOLDÁVEL, DE 50MM, INSTALADO EM RESERVAÇÃO PREDIAL DE ÁGUA - FORNECIMENTO E INSTALAÇÃO. AF_04/2024</v>
          </cell>
          <cell r="D9888" t="str">
            <v>M</v>
          </cell>
          <cell r="E9888">
            <v>21.24</v>
          </cell>
          <cell r="F9888">
            <v>21.7</v>
          </cell>
        </row>
        <row r="9889">
          <cell r="B9889">
            <v>94652</v>
          </cell>
          <cell r="C9889" t="str">
            <v>TUBO, PVC, SOLDÁVEL, DE 60MM, INSTALADO EM RESERVAÇÃO PREDIAL DE ÁGUA - FORNECIMENTO E INSTALAÇÃO. AF_04/2024</v>
          </cell>
          <cell r="D9889" t="str">
            <v>M</v>
          </cell>
          <cell r="E9889">
            <v>33.369999999999997</v>
          </cell>
          <cell r="F9889">
            <v>33.979999999999997</v>
          </cell>
        </row>
        <row r="9890">
          <cell r="B9890">
            <v>94653</v>
          </cell>
          <cell r="C9890" t="str">
            <v>TUBO, PVC, SOLDÁVEL, DE 75MM, INSTALADO EM RESERVAÇÃO PREDIAL DE ÁGUA - FORNECIMENTO E INSTALAÇÃO. AF_04/2024</v>
          </cell>
          <cell r="D9890" t="str">
            <v>M</v>
          </cell>
          <cell r="E9890">
            <v>53.99</v>
          </cell>
          <cell r="F9890">
            <v>54.91</v>
          </cell>
        </row>
        <row r="9891">
          <cell r="B9891">
            <v>94654</v>
          </cell>
          <cell r="C9891" t="str">
            <v>TUBO, PVC, SOLDÁVEL, DE 85MM, INSTALADO EM RESERVAÇÃO PREDIAL DE ÁGUA - FORNECIMENTO E INSTALAÇÃO. AF_04/2024</v>
          </cell>
          <cell r="D9891" t="str">
            <v>M</v>
          </cell>
          <cell r="E9891">
            <v>73.69</v>
          </cell>
          <cell r="F9891">
            <v>74.83</v>
          </cell>
        </row>
        <row r="9892">
          <cell r="B9892">
            <v>94689</v>
          </cell>
          <cell r="C9892" t="str">
            <v>TÊ COM BUCHA DE LATÃO NA BOLSA CENTRAL, PVC, SOLDÁVEL, DN 25 MM X 3/4", INSTALADO EM RESERVAÇÃO PREDIAL DE ÁGUA - FORNECIMENTO E INSTALAÇÃO. AF_04/2024</v>
          </cell>
          <cell r="D9892" t="str">
            <v>UN</v>
          </cell>
          <cell r="E9892">
            <v>8.86</v>
          </cell>
          <cell r="F9892">
            <v>9.17</v>
          </cell>
        </row>
        <row r="9893">
          <cell r="B9893">
            <v>94702</v>
          </cell>
          <cell r="C9893" t="str">
            <v>TÊ DE REDUÇÃO, PVC, SOLDÁVEL, DN 110 MM X 60 MM, INSTALADO EM RESERVAÇÃO PREDIAL DE ÁGUA - FORNECIMENTO E INSTALAÇÃO. AF_04/2024</v>
          </cell>
          <cell r="D9893" t="str">
            <v>UN</v>
          </cell>
          <cell r="E9893">
            <v>178.54</v>
          </cell>
          <cell r="F9893">
            <v>180.92</v>
          </cell>
        </row>
        <row r="9894">
          <cell r="B9894">
            <v>94691</v>
          </cell>
          <cell r="C9894" t="str">
            <v>TÊ DE REDUÇÃO, PVC, SOLDÁVEL, DN 32 MM X 25 MM, INSTALADO EM RESERVAÇÃO PREDIAL DE ÁGUA - FORNECIMENTO E INSTALAÇÃO. AF_04/2024</v>
          </cell>
          <cell r="D9894" t="str">
            <v>UN</v>
          </cell>
          <cell r="E9894">
            <v>12.78</v>
          </cell>
          <cell r="F9894">
            <v>13.16</v>
          </cell>
        </row>
        <row r="9895">
          <cell r="B9895">
            <v>94693</v>
          </cell>
          <cell r="C9895" t="str">
            <v>TÊ DE REDUÇÃO, PVC, SOLDÁVEL, DN 40 MM X 32 MM, INSTALADO EM RESERVAÇÃO PREDIAL DE ÁGUA - FORNECIMENTO E INSTALAÇÃO. AF_04/2024</v>
          </cell>
          <cell r="D9895" t="str">
            <v>UN</v>
          </cell>
          <cell r="E9895">
            <v>16.73</v>
          </cell>
          <cell r="F9895">
            <v>17.23</v>
          </cell>
        </row>
        <row r="9896">
          <cell r="B9896">
            <v>94695</v>
          </cell>
          <cell r="C9896" t="str">
            <v>TÊ DE REDUÇÃO, PVC, SOLDÁVEL, DN 50 MM X 40 MM, INSTALADO EM RESERVAÇÃO PREDIAL DE ÁGUA - FORNECIMENTO E INSTALAÇÃO. AF_04/2024</v>
          </cell>
          <cell r="D9896" t="str">
            <v>UN</v>
          </cell>
          <cell r="E9896">
            <v>29.35</v>
          </cell>
          <cell r="F9896">
            <v>30.05</v>
          </cell>
        </row>
        <row r="9897">
          <cell r="B9897">
            <v>94698</v>
          </cell>
          <cell r="C9897" t="str">
            <v>TÊ DE REDUÇÃO, PVC, SOLDÁVEL, DN 75 MM X 50 MM, INSTALADO EM RESERVAÇÃO PREDIAL DE ÁGUA - FORNECIMENTO E INSTALAÇÃO. AF_04/2024</v>
          </cell>
          <cell r="D9897" t="str">
            <v>UN</v>
          </cell>
          <cell r="E9897">
            <v>63.23</v>
          </cell>
          <cell r="F9897">
            <v>64.489999999999995</v>
          </cell>
        </row>
        <row r="9898">
          <cell r="B9898">
            <v>94700</v>
          </cell>
          <cell r="C9898" t="str">
            <v>TÊ DE REDUÇÃO, PVC, SOLDÁVEL, DN 85 MM X 60 MM, INSTALADO EM RESERVAÇÃO PREDIAL DE ÁGUA - FORNECIMENTO E INSTALAÇÃO. AF_04/2024</v>
          </cell>
          <cell r="D9898" t="str">
            <v>UN</v>
          </cell>
          <cell r="E9898">
            <v>123.99</v>
          </cell>
          <cell r="F9898">
            <v>125.59</v>
          </cell>
        </row>
        <row r="9899">
          <cell r="B9899">
            <v>94477</v>
          </cell>
          <cell r="C9899" t="str">
            <v>TÊ, EM FERRO GALVANIZADO, CONEXÃO ROSQUEADA, DN 50 MM (2"), INSTALADO EM RESERVAÇÃO PREDIAL DE ÁGUA - FORNECIMENTO E INSTALAÇÃO. AF_04/2024</v>
          </cell>
          <cell r="D9899" t="str">
            <v>UN</v>
          </cell>
          <cell r="E9899">
            <v>104.29</v>
          </cell>
          <cell r="F9899">
            <v>106.84</v>
          </cell>
        </row>
        <row r="9900">
          <cell r="B9900">
            <v>94478</v>
          </cell>
          <cell r="C9900" t="str">
            <v>TÊ, EM FERRO GALVANIZADO, CONEXÃO ROSQUEADA, DN 65 MM (2 1/2"), INSTALADO EM RESERVAÇÃO PREDIAL DE ÁGUA - FORNECIMENTO E INSTALAÇÃO. AF_04/2024</v>
          </cell>
          <cell r="D9900" t="str">
            <v>UN</v>
          </cell>
          <cell r="E9900">
            <v>176.04</v>
          </cell>
          <cell r="F9900">
            <v>179.01</v>
          </cell>
        </row>
        <row r="9901">
          <cell r="B9901">
            <v>94479</v>
          </cell>
          <cell r="C9901" t="str">
            <v>TÊ, EM FERRO GALVANIZADO, CONEXÃO ROSQUEADA, DN 80 MM (3"), INSTALADO EM RESERVAÇÃO PREDIAL DE ÁGUA - FORNECIMENTO E INSTALAÇÃO. AF_04/2024</v>
          </cell>
          <cell r="D9901" t="str">
            <v>UN</v>
          </cell>
          <cell r="E9901">
            <v>230.12</v>
          </cell>
          <cell r="F9901">
            <v>233.64</v>
          </cell>
        </row>
        <row r="9902">
          <cell r="B9902">
            <v>96764</v>
          </cell>
          <cell r="C9902" t="str">
            <v>TÊ, PPR, DN 110 MM, INSTALADO EM RESERVAÇÃO PREDIAL DE ÁGUA - FORNECIMENTO E INSTALAÇÃO. AF_04/2024</v>
          </cell>
          <cell r="D9902" t="str">
            <v>UN</v>
          </cell>
          <cell r="E9902">
            <v>280.18</v>
          </cell>
          <cell r="F9902">
            <v>283.52999999999997</v>
          </cell>
        </row>
        <row r="9903">
          <cell r="B9903">
            <v>105164</v>
          </cell>
          <cell r="C9903" t="str">
            <v>TÊ, PPR, DN 20 MM, INSTALADO EM RESERVAÇÃO PREDIAL DE ÁGUA - FORNECIMENTO E INSTALAÇÃO. AF_04/2024</v>
          </cell>
          <cell r="D9903" t="str">
            <v>UN</v>
          </cell>
          <cell r="E9903">
            <v>9.6999999999999993</v>
          </cell>
          <cell r="F9903">
            <v>10.24</v>
          </cell>
        </row>
        <row r="9904">
          <cell r="B9904">
            <v>105165</v>
          </cell>
          <cell r="C9904" t="str">
            <v>TÊ, PPR, DN 25 MM, INSTALADO EM RESERVAÇÃO PREDIAL DE ÁGUA - FORNECIMENTO E INSTALAÇÃO. AF_04/2024</v>
          </cell>
          <cell r="D9904" t="str">
            <v>UN</v>
          </cell>
          <cell r="E9904">
            <v>9.85</v>
          </cell>
          <cell r="F9904">
            <v>10.45</v>
          </cell>
        </row>
        <row r="9905">
          <cell r="B9905">
            <v>96758</v>
          </cell>
          <cell r="C9905" t="str">
            <v>TÊ, PPR, DN 32 MM, INSTALADO EM RESERVAÇÃO PREDIAL DE ÁGUA - FORNECIMENTO E INSTALAÇÃO. AF_04/2024</v>
          </cell>
          <cell r="D9905" t="str">
            <v>UN</v>
          </cell>
          <cell r="E9905">
            <v>15.23</v>
          </cell>
          <cell r="F9905">
            <v>15.93</v>
          </cell>
        </row>
        <row r="9906">
          <cell r="B9906">
            <v>96759</v>
          </cell>
          <cell r="C9906" t="str">
            <v>TÊ, PPR, DN 40 MM, INSTALADO EM RESERVAÇÃO PREDIAL DE ÁGUA - FORNECIMENTO E INSTALAÇÃO. AF_04/2024</v>
          </cell>
          <cell r="D9906" t="str">
            <v>UN</v>
          </cell>
          <cell r="E9906">
            <v>22.69</v>
          </cell>
          <cell r="F9906">
            <v>23.52</v>
          </cell>
        </row>
        <row r="9907">
          <cell r="B9907">
            <v>96760</v>
          </cell>
          <cell r="C9907" t="str">
            <v>TÊ, PPR, DN 50 MM, INSTALADO EM RESERVAÇÃO PREDIAL DE ÁGUA - FORNECIMENTO E INSTALAÇÃO. AF_04/2024</v>
          </cell>
          <cell r="D9907" t="str">
            <v>UN</v>
          </cell>
          <cell r="E9907">
            <v>37.229999999999997</v>
          </cell>
          <cell r="F9907">
            <v>38.270000000000003</v>
          </cell>
        </row>
        <row r="9908">
          <cell r="B9908">
            <v>96761</v>
          </cell>
          <cell r="C9908" t="str">
            <v>TÊ, PPR, DN 63 MM, INSTALADO EM RESERVAÇÃO PREDIAL DE ÁGUA - FORNECIMENTO E INSTALAÇÃO. AF_04/2024</v>
          </cell>
          <cell r="D9908" t="str">
            <v>UN</v>
          </cell>
          <cell r="E9908">
            <v>55.63</v>
          </cell>
          <cell r="F9908">
            <v>57.02</v>
          </cell>
        </row>
        <row r="9909">
          <cell r="B9909">
            <v>96762</v>
          </cell>
          <cell r="C9909" t="str">
            <v>TÊ, PPR, DN 75 MM, INSTALADO EM RESERVAÇÃO PREDIAL DE ÁGUA - FORNECIMENTO E INSTALAÇÃO. AF_04/2024</v>
          </cell>
          <cell r="D9909" t="str">
            <v>UN</v>
          </cell>
          <cell r="E9909">
            <v>105.39</v>
          </cell>
          <cell r="F9909">
            <v>107.19</v>
          </cell>
        </row>
        <row r="9910">
          <cell r="B9910">
            <v>96763</v>
          </cell>
          <cell r="C9910" t="str">
            <v>TÊ, PPR, DN 90 MM, INSTALADO EM RESERVAÇÃO PREDIAL DE ÁGUA - FORNECIMENTO E INSTALAÇÃO. AF_04/2024</v>
          </cell>
          <cell r="D9910" t="str">
            <v>UN</v>
          </cell>
          <cell r="E9910">
            <v>141.16999999999999</v>
          </cell>
          <cell r="F9910">
            <v>143.57</v>
          </cell>
        </row>
        <row r="9911">
          <cell r="B9911">
            <v>94701</v>
          </cell>
          <cell r="C9911" t="str">
            <v>TÊ, PVC, SOLDÁVEL, DN 110 MM INSTALADO EM RESERVAÇÃO PREDIAL DE ÁGUA - FORNECIMENTO E INSTALAÇÃO. AF_04/2024</v>
          </cell>
          <cell r="D9911" t="str">
            <v>UN</v>
          </cell>
          <cell r="E9911">
            <v>213.99</v>
          </cell>
          <cell r="F9911">
            <v>217.04</v>
          </cell>
        </row>
        <row r="9912">
          <cell r="B9912">
            <v>94688</v>
          </cell>
          <cell r="C9912" t="str">
            <v>TÊ, PVC, SOLDÁVEL, DN 25 MM INSTALADO EM RESERVAÇÃO PREDIAL DE ÁGUA - FORNECIMENTO E INSTALAÇÃO. AF_04/2024</v>
          </cell>
          <cell r="D9912" t="str">
            <v>UN</v>
          </cell>
          <cell r="E9912">
            <v>6.35</v>
          </cell>
          <cell r="F9912">
            <v>6.66</v>
          </cell>
        </row>
        <row r="9913">
          <cell r="B9913">
            <v>94690</v>
          </cell>
          <cell r="C9913" t="str">
            <v>TÊ, PVC, SOLDÁVEL, DN 32 MM INSTALADO EM RESERVAÇÃO PREDIAL DE ÁGUA - FORNECIMENTO E INSTALAÇÃO. AF_04/2024</v>
          </cell>
          <cell r="D9913" t="str">
            <v>UN</v>
          </cell>
          <cell r="E9913">
            <v>10.56</v>
          </cell>
          <cell r="F9913">
            <v>10.96</v>
          </cell>
        </row>
        <row r="9914">
          <cell r="B9914">
            <v>94692</v>
          </cell>
          <cell r="C9914" t="str">
            <v>TÊ, PVC, SOLDÁVEL, DN 40 MM INSTALADO EM RESERVAÇÃO PREDIAL DE ÁGUA - FORNECIMENTO E INSTALAÇÃO. AF_04/2024</v>
          </cell>
          <cell r="D9914" t="str">
            <v>UN</v>
          </cell>
          <cell r="E9914">
            <v>18.079999999999998</v>
          </cell>
          <cell r="F9914">
            <v>18.62</v>
          </cell>
        </row>
        <row r="9915">
          <cell r="B9915">
            <v>94694</v>
          </cell>
          <cell r="C9915" t="str">
            <v>TÊ, PVC, SOLDÁVEL, DN 50 MM INSTALADO EM RESERVAÇÃO PREDIAL DE ÁGUA - FORNECIMENTO E INSTALAÇÃO. AF_04/2024</v>
          </cell>
          <cell r="D9915" t="str">
            <v>UN</v>
          </cell>
          <cell r="E9915">
            <v>22.34</v>
          </cell>
          <cell r="F9915">
            <v>23.1</v>
          </cell>
        </row>
        <row r="9916">
          <cell r="B9916">
            <v>94696</v>
          </cell>
          <cell r="C9916" t="str">
            <v>TÊ, PVC, SOLDÁVEL, DN 60 MM INSTALADO EM RESERVAÇÃO PREDIAL DE ÁGUA - FORNECIMENTO E INSTALAÇÃO. AF_04/2024</v>
          </cell>
          <cell r="D9916" t="str">
            <v>UN</v>
          </cell>
          <cell r="E9916">
            <v>47.72</v>
          </cell>
          <cell r="F9916">
            <v>48.75</v>
          </cell>
        </row>
        <row r="9917">
          <cell r="B9917">
            <v>94697</v>
          </cell>
          <cell r="C9917" t="str">
            <v>TÊ, PVC, SOLDÁVEL, DN 75 MM INSTALADO EM RESERVAÇÃO PREDIAL DE ÁGUA - FORNECIMENTO E INSTALAÇÃO. AF_04/2024</v>
          </cell>
          <cell r="D9917" t="str">
            <v>UN</v>
          </cell>
          <cell r="E9917">
            <v>82.08</v>
          </cell>
          <cell r="F9917">
            <v>83.59</v>
          </cell>
        </row>
        <row r="9918">
          <cell r="B9918">
            <v>94699</v>
          </cell>
          <cell r="C9918" t="str">
            <v>TÊ, PVC, SOLDÁVEL, DN 85 MM INSTALADO EM RESERVAÇÃO PREDIAL DE ÁGUA - FORNECIMENTO E INSTALAÇÃO. AF_04/2024</v>
          </cell>
          <cell r="D9918" t="str">
            <v>UN</v>
          </cell>
          <cell r="E9918">
            <v>108.88</v>
          </cell>
          <cell r="F9918">
            <v>110.77</v>
          </cell>
        </row>
        <row r="9919">
          <cell r="B9919">
            <v>105167</v>
          </cell>
          <cell r="C9919" t="str">
            <v>UNIÃO FLANGE, PPR, COM PARAFUSOS, DN 40 MM, INSTALADO EM RESERVAÇÃO PREDIAL DE ÁGUA - FORNECIMENTO E INSTALAÇÃO. AF_04/2024</v>
          </cell>
          <cell r="D9919" t="str">
            <v>UN</v>
          </cell>
          <cell r="E9919">
            <v>195.69</v>
          </cell>
          <cell r="F9919">
            <v>201.19</v>
          </cell>
        </row>
        <row r="9920">
          <cell r="B9920">
            <v>105168</v>
          </cell>
          <cell r="C9920" t="str">
            <v>UNIÃO FLANGE, PPR, COM PARAFUSOS, DN 50 MM, INSTALADO EM RESERVAÇÃO PREDIAL DE ÁGUA - FORNECIMENTO E INSTALAÇÃO. AF_04/2024</v>
          </cell>
          <cell r="D9920" t="str">
            <v>UN</v>
          </cell>
          <cell r="E9920">
            <v>0</v>
          </cell>
          <cell r="F9920">
            <v>0</v>
          </cell>
        </row>
        <row r="9921">
          <cell r="B9921">
            <v>105171</v>
          </cell>
          <cell r="C9921" t="str">
            <v>UNIÃO FLANGE, PPR, COM PARAFUSOS, DN 63 MM, INSTALADO EM RESERVAÇÃO PREDIAL DE ÁGUA - FORNECIMENTO E INSTALAÇÃO. AF_04/2024</v>
          </cell>
          <cell r="D9921" t="str">
            <v>UN</v>
          </cell>
          <cell r="E9921">
            <v>0</v>
          </cell>
          <cell r="F9921">
            <v>0</v>
          </cell>
        </row>
        <row r="9922">
          <cell r="B9922">
            <v>105191</v>
          </cell>
          <cell r="C9922" t="str">
            <v>UNIÃO FLANGE, PPR, COM PARAFUSOS, DN 75 MM, INSTALADO EM RESERVAÇÃO PREDIAL DE ÁGUA - FORNECIMENTO E INSTALAÇÃO. AF_04/2024</v>
          </cell>
          <cell r="D9922" t="str">
            <v>UN</v>
          </cell>
          <cell r="E9922">
            <v>0</v>
          </cell>
          <cell r="F9922">
            <v>0</v>
          </cell>
        </row>
        <row r="9923">
          <cell r="B9923">
            <v>105192</v>
          </cell>
          <cell r="C9923" t="str">
            <v>UNIÃO FLANGE, PPR, COM PARAFUSOS, DN 90 MM, INSTALADO EM RESERVAÇÃO PREDIAL DE ÁGUA - FORNECIMENTO E INSTALAÇÃO. AF_04/2024</v>
          </cell>
          <cell r="D9923" t="str">
            <v>UN</v>
          </cell>
          <cell r="E9923">
            <v>0</v>
          </cell>
          <cell r="F9923">
            <v>0</v>
          </cell>
        </row>
        <row r="9924">
          <cell r="B9924">
            <v>96809</v>
          </cell>
          <cell r="C9924" t="str">
            <v>CONEXÃO FIXA, ROSCA FÊMEA, METÁLICA, PARA INSTALAÇÕES EM PEX ÁGUA, DN 16 MM X 1/2", COM ANEL DESLIZANTE. FORNECIMENTO E INSTALAÇÃO. AF_02/2023</v>
          </cell>
          <cell r="D9924" t="str">
            <v>UN</v>
          </cell>
          <cell r="E9924">
            <v>17.899999999999999</v>
          </cell>
          <cell r="F9924">
            <v>18.600000000000001</v>
          </cell>
        </row>
        <row r="9925">
          <cell r="B9925">
            <v>96812</v>
          </cell>
          <cell r="C9925" t="str">
            <v>CONEXÃO FIXA, ROSCA FÊMEA, METÁLICA, PARA INSTALAÇÕES EM PEX ÁGUA, DN 20 MM X 1/2", COM ANEL DESLIZANTE. FORNECIMENTO E INSTALAÇÃO. AF_02/2023</v>
          </cell>
          <cell r="D9925" t="str">
            <v>UN</v>
          </cell>
          <cell r="E9925">
            <v>18.63</v>
          </cell>
          <cell r="F9925">
            <v>19.38</v>
          </cell>
        </row>
        <row r="9926">
          <cell r="B9926">
            <v>96813</v>
          </cell>
          <cell r="C9926" t="str">
            <v>CONEXÃO FIXA, ROSCA FÊMEA, METÁLICA, PARA INSTALAÇÕES EM PEX ÁGUA, DN 20 MM X 3/4", COM ANEL DESLIZANTE. FORNECIMENTO E INSTALAÇÃO. AF_02/2023</v>
          </cell>
          <cell r="D9926" t="str">
            <v>UN</v>
          </cell>
          <cell r="E9926">
            <v>21.29</v>
          </cell>
          <cell r="F9926">
            <v>22.13</v>
          </cell>
        </row>
        <row r="9927">
          <cell r="B9927">
            <v>96817</v>
          </cell>
          <cell r="C9927" t="str">
            <v>CONEXÃO FIXA, ROSCA FÊMEA, METÁLICA, PARA INSTALAÇÕES EM PEX ÁGUA, DN 25 MM X 1", COM ANEL DESLIZANTE - FORNECIMENTO E INSTALAÇÃO. AF_02/2023</v>
          </cell>
          <cell r="D9927" t="str">
            <v>UN</v>
          </cell>
          <cell r="E9927">
            <v>32.590000000000003</v>
          </cell>
          <cell r="F9927">
            <v>33.58</v>
          </cell>
        </row>
        <row r="9928">
          <cell r="B9928">
            <v>96816</v>
          </cell>
          <cell r="C9928" t="str">
            <v>CONEXÃO FIXA, ROSCA FÊMEA, METÁLICA, PARA INSTALAÇÕES EM PEX ÁGUA, DN 25 MM X 3/4", COM ANEL DESLIZANTE - FORNECIMENTO E INSTALAÇÃO. AF_02/2023</v>
          </cell>
          <cell r="D9928" t="str">
            <v>UN</v>
          </cell>
          <cell r="E9928">
            <v>24.14</v>
          </cell>
          <cell r="F9928">
            <v>25.03</v>
          </cell>
        </row>
        <row r="9929">
          <cell r="B9929">
            <v>96821</v>
          </cell>
          <cell r="C9929" t="str">
            <v>CONEXÃO FIXA, ROSCA FÊMEA, METÁLICA, PARA INSTALAÇÕES EM PEX ÁGUA, DN 32 MM X 1", COM ANEL DESLIZANTE - FORNECIMENTO E INSTALAÇÃO. AF_02/2023</v>
          </cell>
          <cell r="D9929" t="str">
            <v>UN</v>
          </cell>
          <cell r="E9929">
            <v>36.32</v>
          </cell>
          <cell r="F9929">
            <v>37.409999999999997</v>
          </cell>
        </row>
        <row r="9930">
          <cell r="B9930">
            <v>96824</v>
          </cell>
          <cell r="C9930" t="str">
            <v>CONEXÃO FIXA, ROSCA FÊMEA, PARA INSTALAÇÕES EM PEX ÁGUA, DN 16MM X 1/2", CONEXÃO POR CRIMPAGEM - FORNECIMENTO E INSTALAÇÃO. AF_02/2023</v>
          </cell>
          <cell r="D9930" t="str">
            <v>UN</v>
          </cell>
          <cell r="E9930">
            <v>16.850000000000001</v>
          </cell>
          <cell r="F9930">
            <v>17.48</v>
          </cell>
        </row>
        <row r="9931">
          <cell r="B9931">
            <v>96827</v>
          </cell>
          <cell r="C9931" t="str">
            <v>CONEXÃO FIXA, ROSCA FÊMEA, PARA INSTALAÇÕES EM PEX ÁGUA, DN 20MM X 1/2", CONEXÃO POR CRIMPAGEM - FORNECIMENTO E INSTALAÇÃO. AF_02/2023</v>
          </cell>
          <cell r="D9931" t="str">
            <v>UN</v>
          </cell>
          <cell r="E9931">
            <v>18.41</v>
          </cell>
          <cell r="F9931">
            <v>19.07</v>
          </cell>
        </row>
        <row r="9932">
          <cell r="B9932">
            <v>96828</v>
          </cell>
          <cell r="C9932" t="str">
            <v>CONEXÃO FIXA, ROSCA FÊMEA, PARA INSTALAÇÕES EM PEX ÁGUA, DN 20MM X 3/4", CONEXÃO POR CRIMPAGEM - FORNECIMENTO E INSTALAÇÃO. AF_02/2023</v>
          </cell>
          <cell r="D9932" t="str">
            <v>UN</v>
          </cell>
          <cell r="E9932">
            <v>22.84</v>
          </cell>
          <cell r="F9932">
            <v>23.58</v>
          </cell>
        </row>
        <row r="9933">
          <cell r="B9933">
            <v>96832</v>
          </cell>
          <cell r="C9933" t="str">
            <v>CONEXÃO FIXA, ROSCA FÊMEA, PARA INSTALAÇÕES EM PEX ÁGUA, DN 25MM X 3/4", CONEXÃO POR CRIMPAGEM - FORNECIMENTO E INSTALAÇÃO. AF_02/2023</v>
          </cell>
          <cell r="D9933" t="str">
            <v>UN</v>
          </cell>
          <cell r="E9933">
            <v>29</v>
          </cell>
          <cell r="F9933">
            <v>29.78</v>
          </cell>
        </row>
        <row r="9934">
          <cell r="B9934">
            <v>104525</v>
          </cell>
          <cell r="C9934" t="str">
            <v>CONEXÃO FIXA, ROSCA MACHO, PARA INSTALAÇÕES EM PEX ÁGUA, DN 16 MM X 1/2", COM ANEL DESLIZANTE - FORNECIMENTO E INSTALAÇÃO. AF_02/2023</v>
          </cell>
          <cell r="D9934" t="str">
            <v>UN</v>
          </cell>
          <cell r="E9934">
            <v>0</v>
          </cell>
          <cell r="F9934">
            <v>0</v>
          </cell>
        </row>
        <row r="9935">
          <cell r="B9935">
            <v>104563</v>
          </cell>
          <cell r="C9935" t="str">
            <v>CONEXÃO FIXA, ROSCA MACHO, PARA INSTALAÇÕES EM PEX ÁGUA, DN 16 MM X 3/4", COM ANEL DESLIZANTE - FORNECIMENTO E INSTALAÇÃO. AF_02/2023</v>
          </cell>
          <cell r="D9935" t="str">
            <v>UN</v>
          </cell>
          <cell r="E9935">
            <v>0</v>
          </cell>
          <cell r="F9935">
            <v>0</v>
          </cell>
        </row>
        <row r="9936">
          <cell r="B9936">
            <v>104531</v>
          </cell>
          <cell r="C9936" t="str">
            <v>CONEXÃO FIXA, ROSCA MACHO, PARA INSTALAÇÕES EM PEX ÁGUA, DN 20 MM X 1/2", COM ANEL DESLIZANTE - FORNECIMENTO E INSTALAÇÃO. AF_02/2023</v>
          </cell>
          <cell r="D9936" t="str">
            <v>UN</v>
          </cell>
          <cell r="E9936">
            <v>0</v>
          </cell>
          <cell r="F9936">
            <v>0</v>
          </cell>
        </row>
        <row r="9937">
          <cell r="B9937">
            <v>104527</v>
          </cell>
          <cell r="C9937" t="str">
            <v>CONEXÃO FIXA, ROSCA MACHO, PARA INSTALAÇÕES EM PEX ÁGUA, DN 20 MM X 3/4", COM ANEL DESLIZANTE - FORNECIMENTO E INSTALAÇÃO. AF_02/2023</v>
          </cell>
          <cell r="D9937" t="str">
            <v>UN</v>
          </cell>
          <cell r="E9937">
            <v>0</v>
          </cell>
          <cell r="F9937">
            <v>0</v>
          </cell>
        </row>
        <row r="9938">
          <cell r="B9938">
            <v>104529</v>
          </cell>
          <cell r="C9938" t="str">
            <v>CONEXÃO FIXA, ROSCA MACHO, PARA INSTALAÇÕES EM PEX ÁGUA, DN 25 MM X 1", COM ANEL DESLIZANTE - FORNECIMENTO E INSTALAÇÃO. AF_02/2023</v>
          </cell>
          <cell r="D9938" t="str">
            <v>UN</v>
          </cell>
          <cell r="E9938">
            <v>0</v>
          </cell>
          <cell r="F9938">
            <v>0</v>
          </cell>
        </row>
        <row r="9939">
          <cell r="B9939">
            <v>104564</v>
          </cell>
          <cell r="C9939" t="str">
            <v>CONEXÃO FIXA, ROSCA MACHO, PARA INSTALAÇÕES EM PEX ÁGUA, DN 25 MM X 1/2", COM ANEL DESLIZANTE - FORNECIMENTO E INSTALAÇÃO. AF_02/2023</v>
          </cell>
          <cell r="D9939" t="str">
            <v>UN</v>
          </cell>
          <cell r="E9939">
            <v>0</v>
          </cell>
          <cell r="F9939">
            <v>0</v>
          </cell>
        </row>
        <row r="9940">
          <cell r="B9940">
            <v>104533</v>
          </cell>
          <cell r="C9940" t="str">
            <v>CONEXÃO FIXA, ROSCA MACHO, PARA INSTALAÇÕES EM PEX ÁGUA, DN 25 MM X 3/4", COM ANEL DESLIZANTE - FORNECIMENTO E INSTALAÇÃO. AF_02/2023</v>
          </cell>
          <cell r="D9940" t="str">
            <v>UN</v>
          </cell>
          <cell r="E9940">
            <v>0</v>
          </cell>
          <cell r="F9940">
            <v>0</v>
          </cell>
        </row>
        <row r="9941">
          <cell r="B9941">
            <v>104535</v>
          </cell>
          <cell r="C9941" t="str">
            <v>CONEXÃO FIXA, ROSCA MACHO, PARA INSTALAÇÕES EM PEX ÁGUA, DN 32 MM X 1", COM ANEL DESLIZANTE - FORNECIMENTO E INSTALAÇÃO. AF_02/2023</v>
          </cell>
          <cell r="D9941" t="str">
            <v>UN</v>
          </cell>
          <cell r="E9941">
            <v>0</v>
          </cell>
          <cell r="F9941">
            <v>0</v>
          </cell>
        </row>
        <row r="9942">
          <cell r="B9942">
            <v>96810</v>
          </cell>
          <cell r="C9942" t="str">
            <v>CONEXÃO MÓVEL, ROSCA FÊMEA, METÁLICA, PARA INSTALAÇÕES EM PEX ÁGUA, DN 16 MM X 3/4", COM ANEL DESLIZANTE. FORNECIMENTO E INSTALAÇÃO. AF_02/2023</v>
          </cell>
          <cell r="D9942" t="str">
            <v>UN</v>
          </cell>
          <cell r="E9942">
            <v>19.41</v>
          </cell>
          <cell r="F9942">
            <v>20.2</v>
          </cell>
        </row>
        <row r="9943">
          <cell r="B9943">
            <v>104524</v>
          </cell>
          <cell r="C9943" t="str">
            <v>CONEXÃO MÓVEL, ROSCA FÊMEA, PARA INSTALAÇÕES EM PEX ÁGUA, DN 16 MM X 1/2", COM ANEL DESLIZANTE - FORNECIMENTO E INSTALAÇÃO. AF_02/2023</v>
          </cell>
          <cell r="D9943" t="str">
            <v>UN</v>
          </cell>
          <cell r="E9943">
            <v>0</v>
          </cell>
          <cell r="F9943">
            <v>0</v>
          </cell>
        </row>
        <row r="9944">
          <cell r="B9944">
            <v>104530</v>
          </cell>
          <cell r="C9944" t="str">
            <v>CONEXÃO MÓVEL, ROSCA FÊMEA, PARA INSTALAÇÕES EM PEX ÁGUA, DN 20 MM X 1/2", COM ANEL DESLIZANTE - FORNECIMENTO E INSTALAÇÃO. AF_02/2023</v>
          </cell>
          <cell r="D9944" t="str">
            <v>UN</v>
          </cell>
          <cell r="E9944">
            <v>0</v>
          </cell>
          <cell r="F9944">
            <v>0</v>
          </cell>
        </row>
        <row r="9945">
          <cell r="B9945">
            <v>104526</v>
          </cell>
          <cell r="C9945" t="str">
            <v>CONEXÃO MÓVEL, ROSCA FÊMEA, PARA INSTALAÇÕES EM PEX ÁGUA, DN 20 MM X 3/4", COM ANEL DESLIZANTE - FORNECIMENTO E INSTALAÇÃO. AF_02/2023</v>
          </cell>
          <cell r="D9945" t="str">
            <v>UN</v>
          </cell>
          <cell r="E9945">
            <v>0</v>
          </cell>
          <cell r="F9945">
            <v>0</v>
          </cell>
        </row>
        <row r="9946">
          <cell r="B9946">
            <v>104528</v>
          </cell>
          <cell r="C9946" t="str">
            <v>CONEXÃO MÓVEL, ROSCA FÊMEA, PARA INSTALAÇÕES EM PEX ÁGUA, DN 25 MM X 1", COM ANEL DESLIZANTE - FORNECIMENTO E INSTALAÇÃO. AF_02/2023</v>
          </cell>
          <cell r="D9946" t="str">
            <v>UN</v>
          </cell>
          <cell r="E9946">
            <v>0</v>
          </cell>
          <cell r="F9946">
            <v>0</v>
          </cell>
        </row>
        <row r="9947">
          <cell r="B9947">
            <v>104532</v>
          </cell>
          <cell r="C9947" t="str">
            <v>CONEXÃO MÓVEL, ROSCA FÊMEA, PARA INSTALAÇÕES EM PEX ÁGUA, DN 25 MM X 3/4", COM ANEL DESLIZANTE - FORNECIMENTO E INSTALAÇÃO. AF_02/2023</v>
          </cell>
          <cell r="D9947" t="str">
            <v>UN</v>
          </cell>
          <cell r="E9947">
            <v>0</v>
          </cell>
          <cell r="F9947">
            <v>0</v>
          </cell>
        </row>
        <row r="9948">
          <cell r="B9948">
            <v>104534</v>
          </cell>
          <cell r="C9948" t="str">
            <v>CONEXÃO MÓVEL, ROSCA FÊMEA, PARA INSTALAÇÕES EM PEX ÁGUA, DN 32 MM X 1", COM ANEL DESLIZANTE - FORNECIMENTO E INSTALAÇÃO. AF_02/2023</v>
          </cell>
          <cell r="D9948" t="str">
            <v>UN</v>
          </cell>
          <cell r="E9948">
            <v>0</v>
          </cell>
          <cell r="F9948">
            <v>0</v>
          </cell>
        </row>
        <row r="9949">
          <cell r="B9949">
            <v>96873</v>
          </cell>
          <cell r="C9949" t="str">
            <v>DISTRIBUIDOR 2 SAÍDAS, METÁLICO, PARA INSTALAÇÕES EM PEX ÁGUA, ENTRADA DE 1" X 2 SAÍDAS DE 1/2", CONEXÃO POR ANEL DESLIZANTE - FORNECIMENTO E INSTALAÇÃO. AF_02/2023</v>
          </cell>
          <cell r="D9949" t="str">
            <v>UN</v>
          </cell>
          <cell r="E9949">
            <v>61.89</v>
          </cell>
          <cell r="F9949">
            <v>63.53</v>
          </cell>
        </row>
        <row r="9950">
          <cell r="B9950">
            <v>96872</v>
          </cell>
          <cell r="C9950" t="str">
            <v>DISTRIBUIDOR 2 SAÍDAS, METÁLICO, PARA INSTALAÇÕES EM PEX ÁGUA, ENTRADA DE 3/4" X 2 SAÍDAS DE 1/2", CONEXÃO POR ANEL DESLIZANTE - FORNECIMENTO E INSTALAÇÃO. AF_02/2023</v>
          </cell>
          <cell r="D9950" t="str">
            <v>UN</v>
          </cell>
          <cell r="E9950">
            <v>46.03</v>
          </cell>
          <cell r="F9950">
            <v>47.5</v>
          </cell>
        </row>
        <row r="9951">
          <cell r="B9951">
            <v>96876</v>
          </cell>
          <cell r="C9951" t="str">
            <v>DISTRIBUIDOR 2 SAÍDAS, PARA INSTALAÇÕES EM PEX ÁGUA, ENTRADA DE 32 MM X 2 SAÍDAS DE 16 MM, CONEXÃO POR CRIMPAGEM FORNECIMENTO E INSTALAÇÃO. AF_02/2023</v>
          </cell>
          <cell r="D9951" t="str">
            <v>UN</v>
          </cell>
          <cell r="E9951">
            <v>178.42</v>
          </cell>
          <cell r="F9951">
            <v>180.17</v>
          </cell>
        </row>
        <row r="9952">
          <cell r="B9952">
            <v>96878</v>
          </cell>
          <cell r="C9952" t="str">
            <v>DISTRIBUIDOR 2 SAÍDAS, PARA INSTALAÇÕES EM PEX ÁGUA, ENTRADA DE 32 MM X 2 SAÍDAS DE 25 MM, CONEXÃO POR CRIMPAGEM - FORNECIMENTO E INSTALAÇÃO. AF_02/2023</v>
          </cell>
          <cell r="D9952" t="str">
            <v>UN</v>
          </cell>
          <cell r="E9952">
            <v>200.31</v>
          </cell>
          <cell r="F9952">
            <v>202.21</v>
          </cell>
        </row>
        <row r="9953">
          <cell r="B9953">
            <v>96875</v>
          </cell>
          <cell r="C9953" t="str">
            <v>DISTRIBUIDOR 3 SAÍDAS, METÁLICO, PARA INSTALAÇÕES EM PEX ÁGUA, ENTRADA DE 1" X 3 SAÍDAS DE 1/2", CONEXÃO POR ANEL DESLIZANTE - FORNECIMENTO E INSTALAÇÃO. AF_02/2023</v>
          </cell>
          <cell r="D9953" t="str">
            <v>UN</v>
          </cell>
          <cell r="E9953">
            <v>74.27</v>
          </cell>
          <cell r="F9953">
            <v>76.180000000000007</v>
          </cell>
        </row>
        <row r="9954">
          <cell r="B9954">
            <v>96874</v>
          </cell>
          <cell r="C9954" t="str">
            <v>DISTRIBUIDOR 3 SAÍDAS, METÁLICO, PARA INSTALAÇÕES EM PEX ÁGUA, ENTRADA DE 3/4" X 3 SAÍDAS DE 1/2", CONEXÃO POR ANEL DESLIZANTE - FORNECIMENTO E INSTALAÇÃO. AF_02/2023</v>
          </cell>
          <cell r="D9954" t="str">
            <v>UN</v>
          </cell>
          <cell r="E9954">
            <v>56.08</v>
          </cell>
          <cell r="F9954">
            <v>57.81</v>
          </cell>
        </row>
        <row r="9955">
          <cell r="B9955">
            <v>96879</v>
          </cell>
          <cell r="C9955" t="str">
            <v>DISTRIBUIDOR 3 SAÍDAS, PARA INSTALAÇÕES EM PEX ÁGUA, ENTRADA DE 32 MM X 3 SAÍDAS DE 16 MM, CONEXÃO POR CRIMPAGEM - FORNECIMENTO E INSTALAÇÃO. AF_02/2023</v>
          </cell>
          <cell r="D9955" t="str">
            <v>UN</v>
          </cell>
          <cell r="E9955">
            <v>193.96</v>
          </cell>
          <cell r="F9955">
            <v>195.9</v>
          </cell>
        </row>
        <row r="9956">
          <cell r="B9956">
            <v>96881</v>
          </cell>
          <cell r="C9956" t="str">
            <v>DISTRIBUIDOR 3 SAÍDAS, PARA INSTALAÇÕES EM PEX ÁGUA, ENTRADA DE 32 MM X 3 SAÍDAS DE 25 MM, CONEXÃO POR CRIMPAGEM - FORNECIMENTO E INSTALAÇÃO. AF_02/2023</v>
          </cell>
          <cell r="D9956" t="str">
            <v>UN</v>
          </cell>
          <cell r="E9956">
            <v>230.12</v>
          </cell>
          <cell r="F9956">
            <v>232.28</v>
          </cell>
        </row>
        <row r="9957">
          <cell r="B9957">
            <v>96837</v>
          </cell>
          <cell r="C9957" t="str">
            <v>JOELHO 90 GRAUS, METÁLICO, PARA INSTALAÇÕES EM PEX ÁGUA, DN 16 MM, CONEXÃO POR ANEL DESLIZANTE - FORNECIMENTO E INSTALAÇÃO. AF_02/2023</v>
          </cell>
          <cell r="D9957" t="str">
            <v>UN</v>
          </cell>
          <cell r="E9957">
            <v>19.95</v>
          </cell>
          <cell r="F9957">
            <v>20.74</v>
          </cell>
        </row>
        <row r="9958">
          <cell r="B9958">
            <v>96840</v>
          </cell>
          <cell r="C9958" t="str">
            <v>JOELHO 90 GRAUS, METÁLICO, PARA INSTALAÇÕES EM PEX ÁGUA, DN 20 MM, CONEXÃO POR ANEL DESLIZANTE - FORNECIMENTO E INSTALAÇÃO. AF_02/2023</v>
          </cell>
          <cell r="D9958" t="str">
            <v>UN</v>
          </cell>
          <cell r="E9958">
            <v>24.12</v>
          </cell>
          <cell r="F9958">
            <v>25.05</v>
          </cell>
        </row>
        <row r="9959">
          <cell r="B9959">
            <v>96845</v>
          </cell>
          <cell r="C9959" t="str">
            <v>JOELHO 90 GRAUS, METÁLICO, PARA INSTALAÇÕES EM PEX ÁGUA, DN 25 MM, CONEXÃO POR ANEL DESLIZANTE - FORNECIMENTO E INSTALAÇÃO. AF_02/2023</v>
          </cell>
          <cell r="D9959" t="str">
            <v>UN</v>
          </cell>
          <cell r="E9959">
            <v>38.619999999999997</v>
          </cell>
          <cell r="F9959">
            <v>39.74</v>
          </cell>
        </row>
        <row r="9960">
          <cell r="B9960">
            <v>96848</v>
          </cell>
          <cell r="C9960" t="str">
            <v>JOELHO 90 GRAUS, METÁLICO, PARA INSTALAÇÕES EM PEX ÁGUA, DN 32 MM, CONEXÃO POR ANEL DESLIZANTE - FORNECIMENTO E INSTALAÇÃO. AF_02/2023</v>
          </cell>
          <cell r="D9960" t="str">
            <v>UN</v>
          </cell>
          <cell r="E9960">
            <v>51.48</v>
          </cell>
          <cell r="F9960">
            <v>52.84</v>
          </cell>
        </row>
        <row r="9961">
          <cell r="B9961">
            <v>96849</v>
          </cell>
          <cell r="C9961" t="str">
            <v>JOELHO 90 GRAUS, PARA INSTALAÇÕES EM PEX ÁGUA, DN 16 MM, CONEXÃO POR CRIMPAGEM - FORNECIMENTO E INSTALAÇÃO. AF_02/2023</v>
          </cell>
          <cell r="D9961" t="str">
            <v>UN</v>
          </cell>
          <cell r="E9961">
            <v>16.05</v>
          </cell>
          <cell r="F9961">
            <v>16.600000000000001</v>
          </cell>
        </row>
        <row r="9962">
          <cell r="B9962">
            <v>96852</v>
          </cell>
          <cell r="C9962" t="str">
            <v>JOELHO 90 GRAUS, PARA INSTALAÇÕES EM PEX ÁGUA, DN 20 MM, CONEXÃO POR CRIMPAGEM - FORNECIMENTO E INSTALAÇÃO. AF_02/2023</v>
          </cell>
          <cell r="D9962" t="str">
            <v>UN</v>
          </cell>
          <cell r="E9962">
            <v>20.52</v>
          </cell>
          <cell r="F9962">
            <v>21.17</v>
          </cell>
        </row>
        <row r="9963">
          <cell r="B9963">
            <v>96855</v>
          </cell>
          <cell r="C9963" t="str">
            <v>JOELHO 90 GRAUS, PARA INSTALAÇÕES EM PEX ÁGUA, DN 25 MM, CONEXÃO POR CRIMPAGEM - FORNECIMENTO E INSTALAÇÃO. AF_02/2023</v>
          </cell>
          <cell r="D9963" t="str">
            <v>UN</v>
          </cell>
          <cell r="E9963">
            <v>32.64</v>
          </cell>
          <cell r="F9963">
            <v>33.42</v>
          </cell>
        </row>
        <row r="9964">
          <cell r="B9964">
            <v>96838</v>
          </cell>
          <cell r="C9964" t="str">
            <v>JOELHO 90 GRAUS, ROSCA FÊMEA TERMINAL, METÁLICO, PARA INSTALAÇÕES EM PEX ÁGUA, DN 16MM X 1/2", CONEXÃO POR ANEL DESLIZANTE - FORNECIMENTO E INSTALAÇÃO. AF_02/2023</v>
          </cell>
          <cell r="D9964" t="str">
            <v>UN</v>
          </cell>
          <cell r="E9964">
            <v>23.82</v>
          </cell>
          <cell r="F9964">
            <v>24.88</v>
          </cell>
        </row>
        <row r="9965">
          <cell r="B9965">
            <v>96841</v>
          </cell>
          <cell r="C9965" t="str">
            <v>JOELHO 90 GRAUS, ROSCA FÊMEA TERMINAL, METÁLICO, PARA INSTALAÇÕES EM PEX ÁGUA, DN 20 MM X 1/2", CONEXÃO POR ANEL DESLIZANTE - FORNECIMENTO E INSTALAÇÃO. AF_02/2023</v>
          </cell>
          <cell r="D9965" t="str">
            <v>UN</v>
          </cell>
          <cell r="E9965">
            <v>26.52</v>
          </cell>
          <cell r="F9965">
            <v>27.66</v>
          </cell>
        </row>
        <row r="9966">
          <cell r="B9966">
            <v>96842</v>
          </cell>
          <cell r="C9966" t="str">
            <v>JOELHO 90 GRAUS, ROSCA FÊMEA TERMINAL, METÁLICO, PARA INSTALAÇÕES EM PEX ÁGUA, DN 20 MM X 3/4", CONEXÃO POR ANEL DESLIZANTE - FORNECIMENTO E INSTALAÇÃO. AF_02/2023</v>
          </cell>
          <cell r="D9966" t="str">
            <v>UN</v>
          </cell>
          <cell r="E9966">
            <v>30.45</v>
          </cell>
          <cell r="F9966">
            <v>31.71</v>
          </cell>
        </row>
        <row r="9967">
          <cell r="B9967">
            <v>96846</v>
          </cell>
          <cell r="C9967" t="str">
            <v>JOELHO 90 GRAUS, ROSCA FÊMEA TERMINAL, METÁLICO, PARA INSTALAÇÕES EM PEX ÁGUA, DN 25 MM X 3/4", CONEXÃO POR ANEL DESLIZANTE - FORNECIMENTO E INSTALAÇÃO. AF_02/2023</v>
          </cell>
          <cell r="D9967" t="str">
            <v>UN</v>
          </cell>
          <cell r="E9967">
            <v>35.72</v>
          </cell>
          <cell r="F9967">
            <v>37.07</v>
          </cell>
        </row>
        <row r="9968">
          <cell r="B9968">
            <v>96850</v>
          </cell>
          <cell r="C9968" t="str">
            <v>JOELHO 90 GRAUS, ROSCA FÊMEA TERMINAL, PARA INSTALAÇÕES EM PEX ÁGUA, DN 16MM X 1/2", CONEXÃO POR CRIMPAGEM - FORNECIMENTO E INSTALAÇÃO. AF_02/2023</v>
          </cell>
          <cell r="D9968" t="str">
            <v>UN</v>
          </cell>
          <cell r="E9968">
            <v>22.29</v>
          </cell>
          <cell r="F9968">
            <v>23.24</v>
          </cell>
        </row>
        <row r="9969">
          <cell r="B9969">
            <v>96853</v>
          </cell>
          <cell r="C9969" t="str">
            <v>JOELHO 90 GRAUS, ROSCA FÊMEA TERMINAL, PARA INSTALAÇÕES EM PEX ÁGUA, DN 20MM X 1/2", CONEXÃO POR CRIMPAGEM - FORNECIMENTO E INSTALAÇÃO. AF_02/2023</v>
          </cell>
          <cell r="D9969" t="str">
            <v>UN</v>
          </cell>
          <cell r="E9969">
            <v>24</v>
          </cell>
          <cell r="F9969">
            <v>24.98</v>
          </cell>
        </row>
        <row r="9970">
          <cell r="B9970">
            <v>96854</v>
          </cell>
          <cell r="C9970" t="str">
            <v>JOELHO 90 GRAUS, ROSCA FÊMEA TERMINAL, PARA INSTALAÇÕES EM PEX ÁGUA, DN 20MM X 3/4", CONEXÃO POR CRIMPAGEM - FORNECIMENTO E INSTALAÇÃO. AF_02/2023</v>
          </cell>
          <cell r="D9970" t="str">
            <v>UN</v>
          </cell>
          <cell r="E9970">
            <v>29.76</v>
          </cell>
          <cell r="F9970">
            <v>30.87</v>
          </cell>
        </row>
        <row r="9971">
          <cell r="B9971">
            <v>104571</v>
          </cell>
          <cell r="C9971" t="str">
            <v>JOELHO 90 GRAUS, ROSCA FÊMEA TERMINAL, PARA INSTALAÇÕES EM PEX ÁGUA, DN 25 MM X 3/4", FIXAÇÃO DAS CONEXÕES POR CRIMPAGEM - FORNECIMENTO E INSTALAÇÃO. AF_02/2023</v>
          </cell>
          <cell r="D9971" t="str">
            <v>UN</v>
          </cell>
          <cell r="E9971">
            <v>0</v>
          </cell>
          <cell r="F9971">
            <v>0</v>
          </cell>
        </row>
        <row r="9972">
          <cell r="B9972">
            <v>96856</v>
          </cell>
          <cell r="C9972" t="str">
            <v>JOELHO 90 GRAUS, ROSCA FÊMEA TERMINAL, PARA INSTALAÇÕES EM PEX ÁGUA, DN 25MM X 1/2", CONEXÃO POR CRIMPAGEM - FORNECIMENTO E INSTALAÇÃO. AF_02/2023</v>
          </cell>
          <cell r="D9972" t="str">
            <v>UN</v>
          </cell>
          <cell r="E9972">
            <v>34.53</v>
          </cell>
          <cell r="F9972">
            <v>35.590000000000003</v>
          </cell>
        </row>
        <row r="9973">
          <cell r="B9973">
            <v>104566</v>
          </cell>
          <cell r="C9973" t="str">
            <v>JOELHO 90 GRAUS, ROSCA MACHO TERMINAL, PARA INSTALAÇÕES EM PEX ÁGUA, DN 16 MM X 1/2", COM ANEL DESLIZANTE - FORNECIMENTO E INSTALAÇÃO. AF_02/2023</v>
          </cell>
          <cell r="D9973" t="str">
            <v>UN</v>
          </cell>
          <cell r="E9973">
            <v>0</v>
          </cell>
          <cell r="F9973">
            <v>0</v>
          </cell>
        </row>
        <row r="9974">
          <cell r="B9974">
            <v>104536</v>
          </cell>
          <cell r="C9974" t="str">
            <v>JOELHO 90 GRAUS, ROSCA MACHO TERMINAL, PARA INSTALAÇÕES EM PEX ÁGUA, DN 20 MM X 1/2", FIXAÇÃO DAS CONEXÕES POR CRIMPAGEM - FORNECIMENTO E INSTALAÇÃO. AF_02/2023</v>
          </cell>
          <cell r="D9974" t="str">
            <v>UN</v>
          </cell>
          <cell r="E9974">
            <v>0</v>
          </cell>
          <cell r="F9974">
            <v>0</v>
          </cell>
        </row>
        <row r="9975">
          <cell r="B9975">
            <v>104537</v>
          </cell>
          <cell r="C9975" t="str">
            <v>JOELHO 90 GRAUS, ROSCA MACHO TERMINAL, PARA INSTALAÇÕES EM PEX ÁGUA, DN 20 MM X 3/4", FIXAÇÃO DAS CONEXÕES POR CRIMPAGEM - FORNECIMENTO E INSTALAÇÃO. AF_02/2023</v>
          </cell>
          <cell r="D9975" t="str">
            <v>UN</v>
          </cell>
          <cell r="E9975">
            <v>0</v>
          </cell>
          <cell r="F9975">
            <v>0</v>
          </cell>
        </row>
        <row r="9976">
          <cell r="B9976">
            <v>104572</v>
          </cell>
          <cell r="C9976" t="str">
            <v>JOELHO 90 GRAUS, ROSCA MACHO TERMINAL, PARA INSTALAÇÕES EM PEX ÁGUA, DN 25 MM X 1", COM ANEL DESLIZANTE - FORNECIMENTO E INSTALAÇÃO. AF_02/2023</v>
          </cell>
          <cell r="D9976" t="str">
            <v>UN</v>
          </cell>
          <cell r="E9976">
            <v>0</v>
          </cell>
          <cell r="F9976">
            <v>0</v>
          </cell>
        </row>
        <row r="9977">
          <cell r="B9977">
            <v>104568</v>
          </cell>
          <cell r="C9977" t="str">
            <v>JOELHO 90 GRAUS, ROSCA MACHO TERMINAL, PARA INSTALAÇÕES EM PEX ÁGUA, DN 25 MM X 1/2", COM ANEL DESLIZANTE - FORNECIMENTO E INSTALAÇÃO. AF_02/2023</v>
          </cell>
          <cell r="D9977" t="str">
            <v>UN</v>
          </cell>
          <cell r="E9977">
            <v>0</v>
          </cell>
          <cell r="F9977">
            <v>0</v>
          </cell>
        </row>
        <row r="9978">
          <cell r="B9978">
            <v>104538</v>
          </cell>
          <cell r="C9978" t="str">
            <v>JOELHO 90 GRAUS, ROSCA MACHO TERMINAL, PARA INSTALAÇÕES EM PEX ÁGUA, DN 25 MM X 3/4", FIXAÇÃO DAS CONEXÕES POR CRIMPAGEM - FORNECIMENTO E INSTALAÇÃO. AF_02/2023</v>
          </cell>
          <cell r="D9978" t="str">
            <v>UN</v>
          </cell>
          <cell r="E9978">
            <v>0</v>
          </cell>
          <cell r="F9978">
            <v>0</v>
          </cell>
        </row>
        <row r="9979">
          <cell r="B9979">
            <v>104570</v>
          </cell>
          <cell r="C9979" t="str">
            <v>JOELHO 90 GRAUS, ROSCA MACHO TERMINAL, PARA INSTALAÇÕES EM PEX ÁGUA, DN 32 MM X 1", COM ANEL DESLIZANTE - FORNECIMENTO E INSTALAÇÃO. AF_02/2023</v>
          </cell>
          <cell r="D9979" t="str">
            <v>UN</v>
          </cell>
          <cell r="E9979">
            <v>0</v>
          </cell>
          <cell r="F9979">
            <v>0</v>
          </cell>
        </row>
        <row r="9980">
          <cell r="B9980">
            <v>104565</v>
          </cell>
          <cell r="C9980" t="str">
            <v>JOELHO ROSCA FÊMEA MÓVEL, PARA INSTALAÇÕES EM PEX ÁGUA, DN 16 MM X 1/2", COM ANEL DESLIZANTE - FORNECIMENTO E INSTALAÇÃO. AF_02/2023</v>
          </cell>
          <cell r="D9980" t="str">
            <v>UN</v>
          </cell>
          <cell r="E9980">
            <v>0</v>
          </cell>
          <cell r="F9980">
            <v>0</v>
          </cell>
        </row>
        <row r="9981">
          <cell r="B9981">
            <v>104567</v>
          </cell>
          <cell r="C9981" t="str">
            <v>JOELHO ROSCA FÊMEA MÓVEL, PARA INSTALAÇÕES EM PEX ÁGUA, DN 20 MM X 1/2", COM ANEL DESLIZANTE - FORNECIMENTO E INSTALAÇÃO. AF_02/2023</v>
          </cell>
          <cell r="D9981" t="str">
            <v>UN</v>
          </cell>
          <cell r="E9981">
            <v>0</v>
          </cell>
          <cell r="F9981">
            <v>0</v>
          </cell>
        </row>
        <row r="9982">
          <cell r="B9982">
            <v>104569</v>
          </cell>
          <cell r="C9982" t="str">
            <v>JOELHO ROSCA FÊMEA MÓVEL, PARA INSTALAÇÕES EM PEX ÁGUA, DN 25 MM X 3/4", COM ANEL DESLIZANTE - FORNECIMENTO E INSTALAÇÃO. AF_02/2023</v>
          </cell>
          <cell r="D9982" t="str">
            <v>UN</v>
          </cell>
          <cell r="E9982">
            <v>0</v>
          </cell>
          <cell r="F9982">
            <v>0</v>
          </cell>
        </row>
        <row r="9983">
          <cell r="B9983">
            <v>96843</v>
          </cell>
          <cell r="C9983" t="str">
            <v>JOELHO ROSCA FÊMEA, COM BASE FIXA, METÁLICO, PARA INSTALAÇÕES EM PEX ÁGUA, DN 20MM X 1/2", CONEXÃO POR ANEL DESLIZANTE - FORNECIMENTO E INSTALAÇÃO. AF_02/2023</v>
          </cell>
          <cell r="D9983" t="str">
            <v>UN</v>
          </cell>
          <cell r="E9983">
            <v>27.7</v>
          </cell>
          <cell r="F9983">
            <v>28.84</v>
          </cell>
        </row>
        <row r="9984">
          <cell r="B9984">
            <v>96847</v>
          </cell>
          <cell r="C9984" t="str">
            <v>JOELHO ROSCA FÊMEA, COM BASE FIXA, METÁLICO, PARA INSTALAÇÕES EM PEX ÁGUA, DN 25MM X 3/4", CONEXÃO POR ANEL DESLIZANTE - FORNECIMENTO E INSTALAÇÃO. AF_02/2023</v>
          </cell>
          <cell r="D9984" t="str">
            <v>UN</v>
          </cell>
          <cell r="E9984">
            <v>35.200000000000003</v>
          </cell>
          <cell r="F9984">
            <v>36.549999999999997</v>
          </cell>
        </row>
        <row r="9985">
          <cell r="B9985">
            <v>96844</v>
          </cell>
          <cell r="C9985" t="str">
            <v>JOELHO ROSCA FÊMEA, MÓVEL, METÁLICO, PARA INSTALAÇÕES EM PEX ÁGUA, DN 20MM X 3/4", CONEXÃO POR ANEL DESLIZANTE - FORNECIMENTO E INSTALAÇÃO. AF_02/2023</v>
          </cell>
          <cell r="D9985" t="str">
            <v>UN</v>
          </cell>
          <cell r="E9985">
            <v>31.99</v>
          </cell>
          <cell r="F9985">
            <v>33.25</v>
          </cell>
        </row>
        <row r="9986">
          <cell r="B9986">
            <v>96839</v>
          </cell>
          <cell r="C9986" t="str">
            <v>JOELHO, ROSCA FÊMEA, COM BASE FIXA, METÁLICO, PARA INSTALAÇÕES EM PEX ÁGUA, DN 16MM X 1/2", CONEXÃO POR ANEL DESLIZANTE - FORNECIMENTO E INSTALAÇÃO. AF_02/2023</v>
          </cell>
          <cell r="D9986" t="str">
            <v>UN</v>
          </cell>
          <cell r="E9986">
            <v>24.69</v>
          </cell>
          <cell r="F9986">
            <v>25.75</v>
          </cell>
        </row>
        <row r="9987">
          <cell r="B9987">
            <v>104574</v>
          </cell>
          <cell r="C9987" t="str">
            <v>JOELHO, ROSCA FÊMEA, COM BASE FIXA, PARA INSTALAÇÕES EM PEX ÁGUA, DN 16 MM X 3/4", FIXAÇÃO DAS CONEXÕES POR CRIMPAGEM - FORNECIMENTO E INSTALAÇÃO. AF_02/2023</v>
          </cell>
          <cell r="D9987" t="str">
            <v>UN</v>
          </cell>
          <cell r="E9987">
            <v>0</v>
          </cell>
          <cell r="F9987">
            <v>0</v>
          </cell>
        </row>
        <row r="9988">
          <cell r="B9988">
            <v>104575</v>
          </cell>
          <cell r="C9988" t="str">
            <v>JOELHO, ROSCA FÊMEA, COM BASE FIXA, PARA INSTALAÇÕES EM PEX ÁGUA, DN 20 MM X 3/4", FIXAÇÃO DAS CONEXÕES POR CRIMPAGEM - FORNECIMENTO E INSTALAÇÃO. AF_02/2023</v>
          </cell>
          <cell r="D9988" t="str">
            <v>UN</v>
          </cell>
          <cell r="E9988">
            <v>0</v>
          </cell>
          <cell r="F9988">
            <v>0</v>
          </cell>
        </row>
        <row r="9989">
          <cell r="B9989">
            <v>104573</v>
          </cell>
          <cell r="C9989" t="str">
            <v>JOELHO, ROSCA FÊMEA, COM BASE FIXA, PARA INSTALAÇÕES EM PEX ÁGUA, DN 25 MM X 1/2", FIXAÇÃO DAS CONEXÕES POR CRIMPAGEM - FORNECIMENTO E INSTALAÇÃO. AF_02/2023</v>
          </cell>
          <cell r="D9989" t="str">
            <v>UN</v>
          </cell>
          <cell r="E9989">
            <v>0</v>
          </cell>
          <cell r="F9989">
            <v>0</v>
          </cell>
        </row>
        <row r="9990">
          <cell r="B9990">
            <v>96805</v>
          </cell>
          <cell r="C9990" t="str">
            <v>KIT CHASSI PEX, PRÉ-FABRICADO, PARA CHUVEIRO, INCLUSO QUADRO METÁLICO, TUBOS, REGISTROS DE PRESSÃO E CONEXÕES POR ANEL DESLIZANTE - FORNECIMENTO E INSTALAÇÃO. AF_02/2023</v>
          </cell>
          <cell r="D9990" t="str">
            <v>UN</v>
          </cell>
          <cell r="E9990">
            <v>217.2</v>
          </cell>
          <cell r="F9990">
            <v>219.33</v>
          </cell>
        </row>
        <row r="9991">
          <cell r="B9991">
            <v>96802</v>
          </cell>
          <cell r="C9991" t="str">
            <v>KIT CHASSI PEX, PRÉ-FABRICADO, PARA CHUVEIRO, INCLUSO QUADRO METÁLICO, TUBOS, REGISTROS DE PRESSÃO E CONEXÕES POR CRIMPAGEM - FORNECIMENTO E INSTALAÇÃO. AF_02/2023</v>
          </cell>
          <cell r="D9991" t="str">
            <v>UN</v>
          </cell>
          <cell r="E9991">
            <v>425.04</v>
          </cell>
          <cell r="F9991">
            <v>426.62</v>
          </cell>
        </row>
        <row r="9992">
          <cell r="B9992">
            <v>96806</v>
          </cell>
          <cell r="C9992" t="str">
            <v>KIT CHASSI PEX, PRÉ-FABRICADO, PARA COZINHA COM CUBA SIMPLES, INCLUSO QUADRO METÁLICO, TUBOS E CONEXÕES POR ANEL DESLIZANTE - FORNECIMENTO E INSTALAÇÃO. AF_02/2023</v>
          </cell>
          <cell r="D9992" t="str">
            <v>UN</v>
          </cell>
          <cell r="E9992">
            <v>81.650000000000006</v>
          </cell>
          <cell r="F9992">
            <v>83.49</v>
          </cell>
        </row>
        <row r="9993">
          <cell r="B9993">
            <v>96803</v>
          </cell>
          <cell r="C9993" t="str">
            <v>KIT CHASSI PEX, PRÉ-FABRICADO, PARA COZINHA COM CUBA SIMPLES, INCLUSO QUADRO METÁLICO, TUBOS E CONEXÕES POR CRIMPAGEM - FORNECIMENTO E INSTALAÇÃO. AF_02/2023</v>
          </cell>
          <cell r="D9993" t="str">
            <v>UN</v>
          </cell>
          <cell r="E9993">
            <v>75.47</v>
          </cell>
          <cell r="F9993">
            <v>76.790000000000006</v>
          </cell>
        </row>
        <row r="9994">
          <cell r="B9994">
            <v>96807</v>
          </cell>
          <cell r="C9994" t="str">
            <v>KIT CHASSI PEX, PRÉ-FABRICADO, PARA ÁREA DE SERVIÇO COM TANQUE E MÁQUINA DE LAVAR ROUPA, INCLUSO QUADRO METÁLICO, TUBOS E CONEXÕES POR ANEL DESLIZANTE - FORNECIMENTO E INSTALAÇÃO. AF_02/2023</v>
          </cell>
          <cell r="D9994" t="str">
            <v>UN</v>
          </cell>
          <cell r="E9994">
            <v>129.82</v>
          </cell>
          <cell r="F9994">
            <v>133.47</v>
          </cell>
        </row>
        <row r="9995">
          <cell r="B9995">
            <v>96804</v>
          </cell>
          <cell r="C9995" t="str">
            <v>KIT CHASSI PEX, PRÉ-FABRICADO, PARA ÁREA DE SERVIÇO COM TANQUE E MÁQUINA DE LAVAR ROUPA, INCLUSO QUADRO METÁLICO, TUBOS E CONEXÕES POR CRIMPAGEM - FORNECIMENTO E INSTALAÇÃO. AF_02/2023</v>
          </cell>
          <cell r="D9995" t="str">
            <v>UN</v>
          </cell>
          <cell r="E9995">
            <v>119.63</v>
          </cell>
          <cell r="F9995">
            <v>122.74</v>
          </cell>
        </row>
        <row r="9996">
          <cell r="B9996">
            <v>96829</v>
          </cell>
          <cell r="C9996" t="str">
            <v>LUVA DE REDUÇÃO PARA INSTALAÇÕES EM PEX ÁGUA, DN 20 X 16 MM, CONEXÃO POR CRIMPAGEM - FORNECIMENTO E INSTALAÇÃO. AF_02/2023</v>
          </cell>
          <cell r="D9996" t="str">
            <v>UN</v>
          </cell>
          <cell r="E9996">
            <v>18.05</v>
          </cell>
          <cell r="F9996">
            <v>18.45</v>
          </cell>
        </row>
        <row r="9997">
          <cell r="B9997">
            <v>96833</v>
          </cell>
          <cell r="C9997" t="str">
            <v>LUVA DE REDUÇÃO PARA INSTALAÇÕES EM PEX ÁGUA, DN 25 X 16 MM, CONEXÃO POR CRIMPAGEM - FORNECIMENTO E INSTALAÇÃO. AF_02/2023</v>
          </cell>
          <cell r="D9997" t="str">
            <v>UN</v>
          </cell>
          <cell r="E9997">
            <v>23.15</v>
          </cell>
          <cell r="F9997">
            <v>23.59</v>
          </cell>
        </row>
        <row r="9998">
          <cell r="B9998">
            <v>96836</v>
          </cell>
          <cell r="C9998" t="str">
            <v>LUVA DE REDUÇÃO PARA INSTALAÇÕES EM PEX ÁGUA, DN 32 X 25 MM, CONEXÃO POR CRIMPAGEM - FORNECIMENTO E INSTALAÇÃO. AF_02/2023</v>
          </cell>
          <cell r="D9998" t="str">
            <v>UN</v>
          </cell>
          <cell r="E9998">
            <v>33.229999999999997</v>
          </cell>
          <cell r="F9998">
            <v>33.81</v>
          </cell>
        </row>
        <row r="9999">
          <cell r="B9999">
            <v>104576</v>
          </cell>
          <cell r="C9999" t="str">
            <v>LUVA DE REDUÇÃO, PARA INSTALAÇÕES EM PEX ÁGUA, DN 20 X 16 MM, COM ANEL DESLIZANTE - FORNECIMENTO E INSTALAÇÃO. AF_02/2023</v>
          </cell>
          <cell r="D9999" t="str">
            <v>UN</v>
          </cell>
          <cell r="E9999">
            <v>15.36</v>
          </cell>
          <cell r="F9999">
            <v>15.94</v>
          </cell>
        </row>
        <row r="10000">
          <cell r="B10000">
            <v>104577</v>
          </cell>
          <cell r="C10000" t="str">
            <v>LUVA DE REDUÇÃO, PARA INSTALAÇÕES EM PEX ÁGUA, DN 25 X 16 MM, COM ANEL DESLIZANTE - FORNECIMENTO E INSTALAÇÃO. AF_02/2023</v>
          </cell>
          <cell r="D10000" t="str">
            <v>UN</v>
          </cell>
          <cell r="E10000">
            <v>20.92</v>
          </cell>
          <cell r="F10000">
            <v>21.55</v>
          </cell>
        </row>
        <row r="10001">
          <cell r="B10001">
            <v>104578</v>
          </cell>
          <cell r="C10001" t="str">
            <v>LUVA DE REDUÇÃO, PARA INSTALAÇÕES EM PEX ÁGUA, DN 25 X 20 MM, COM ANEL DESLIZANTE - FORNECIMENTO E INSTALAÇÃO. AF_02/2023</v>
          </cell>
          <cell r="D10001" t="str">
            <v>UN</v>
          </cell>
          <cell r="E10001">
            <v>22.42</v>
          </cell>
          <cell r="F10001">
            <v>23.1</v>
          </cell>
        </row>
        <row r="10002">
          <cell r="B10002">
            <v>104580</v>
          </cell>
          <cell r="C10002" t="str">
            <v>LUVA DE REDUÇÃO, PARA INSTALAÇÕES EM PEX ÁGUA, DN 32 X 20 MM, FIXAÇÃO DAS CONEXÕES POR CRIMPAGEM - FORNECIMENTO E INSTALAÇÃO. AF_02/2023</v>
          </cell>
          <cell r="D10002" t="str">
            <v>UN</v>
          </cell>
          <cell r="E10002">
            <v>0</v>
          </cell>
          <cell r="F10002">
            <v>0</v>
          </cell>
        </row>
        <row r="10003">
          <cell r="B10003">
            <v>104579</v>
          </cell>
          <cell r="C10003" t="str">
            <v>LUVA DE REDUÇÃO, PARA INSTALAÇÕES EM PEX ÁGUA, DN 32 X 25 MM, COM ANEL DESLIZANTE - FORNECIMENTO E INSTALAÇÃO. AF_02/2023</v>
          </cell>
          <cell r="D10003" t="str">
            <v>UN</v>
          </cell>
          <cell r="E10003">
            <v>29.57</v>
          </cell>
          <cell r="F10003">
            <v>30.4</v>
          </cell>
        </row>
        <row r="10004">
          <cell r="B10004">
            <v>96823</v>
          </cell>
          <cell r="C10004" t="str">
            <v>LUVA PARA INSTALAÇÕES EM PEX ÁGUA, DN 16 MM, CONEXÃO POR CRIMPAGEM - FORNECIMENTO E INSTALAÇÃO. AF_02/2023</v>
          </cell>
          <cell r="D10004" t="str">
            <v>UN</v>
          </cell>
          <cell r="E10004">
            <v>10.88</v>
          </cell>
          <cell r="F10004">
            <v>11.25</v>
          </cell>
        </row>
        <row r="10005">
          <cell r="B10005">
            <v>96826</v>
          </cell>
          <cell r="C10005" t="str">
            <v>LUVA PARA INSTALAÇÕES EM PEX ÁGUA, DN 20 MM, CONEXÃO POR CRIMPAGEM - FORNECIMENTO E INSTALAÇÃO. AF_02/2023</v>
          </cell>
          <cell r="D10005" t="str">
            <v>UN</v>
          </cell>
          <cell r="E10005">
            <v>12.6</v>
          </cell>
          <cell r="F10005">
            <v>13.03</v>
          </cell>
        </row>
        <row r="10006">
          <cell r="B10006">
            <v>96830</v>
          </cell>
          <cell r="C10006" t="str">
            <v>LUVA PARA INSTALAÇÕES EM PEX ÁGUA, DN 25 MM, CONEXÃO POR CRIMPAGEM - FORNECIMENTO E INSTALAÇÃO. AF_02/2023</v>
          </cell>
          <cell r="D10006" t="str">
            <v>UN</v>
          </cell>
          <cell r="E10006">
            <v>20.16</v>
          </cell>
          <cell r="F10006">
            <v>20.68</v>
          </cell>
        </row>
        <row r="10007">
          <cell r="B10007">
            <v>96834</v>
          </cell>
          <cell r="C10007" t="str">
            <v>LUVA PARA INSTALAÇÕES EM PEX ÁGUA, DN 32 MM, CONEXÃO POR CRIMPAGEM - FORNECIMENTO E INSTALAÇÃO. AF_02/2023</v>
          </cell>
          <cell r="D10007" t="str">
            <v>UN</v>
          </cell>
          <cell r="E10007">
            <v>27.44</v>
          </cell>
          <cell r="F10007">
            <v>28.07</v>
          </cell>
        </row>
        <row r="10008">
          <cell r="B10008">
            <v>104581</v>
          </cell>
          <cell r="C10008" t="str">
            <v>LUVA, PARA INSTALAÇÕES EM PEX ÁGUA, DN 16 MM, COM ANEL DESLIZANTE - FORNECIMENTO E INSTALAÇÃO. AF_02/2023</v>
          </cell>
          <cell r="D10008" t="str">
            <v>UN</v>
          </cell>
          <cell r="E10008">
            <v>14.03</v>
          </cell>
          <cell r="F10008">
            <v>14.56</v>
          </cell>
        </row>
        <row r="10009">
          <cell r="B10009">
            <v>104582</v>
          </cell>
          <cell r="C10009" t="str">
            <v>LUVA, PARA INSTALAÇÕES EM PEX ÁGUA, DN 20 MM, COM ANEL DESLIZANTE - FORNECIMENTO E INSTALAÇÃO. AF_02/2023</v>
          </cell>
          <cell r="D10009" t="str">
            <v>UN</v>
          </cell>
          <cell r="E10009">
            <v>17.989999999999998</v>
          </cell>
          <cell r="F10009">
            <v>18.62</v>
          </cell>
        </row>
        <row r="10010">
          <cell r="B10010">
            <v>104583</v>
          </cell>
          <cell r="C10010" t="str">
            <v>LUVA, PARA INSTALAÇÕES EM PEX ÁGUA, DN 25 MM, COM ANEL DESLIZANTE - FORNECIMENTO E INSTALAÇÃO. AF_02/2023</v>
          </cell>
          <cell r="D10010" t="str">
            <v>UN</v>
          </cell>
          <cell r="E10010">
            <v>29.37</v>
          </cell>
          <cell r="F10010">
            <v>30.12</v>
          </cell>
        </row>
        <row r="10011">
          <cell r="B10011">
            <v>104584</v>
          </cell>
          <cell r="C10011" t="str">
            <v>LUVA, PARA INSTALAÇÕES EM PEX ÁGUA, DN 32 MM, COM ANEL DESLIZANTE - FORNECIMENTO E INSTALAÇÃO. AF_02/2023</v>
          </cell>
          <cell r="D10011" t="str">
            <v>UN</v>
          </cell>
          <cell r="E10011">
            <v>35.19</v>
          </cell>
          <cell r="F10011">
            <v>36.1</v>
          </cell>
        </row>
        <row r="10012">
          <cell r="B10012">
            <v>104585</v>
          </cell>
          <cell r="C10012" t="str">
            <v>TAMPÃO / CAP, ROSCA FÊMEA, PARA INSTALAÇÕES EM PEX ÁGUA, DN 1/2" - FORNECIMENTO E INSTALAÇÃO. AF_02/2023</v>
          </cell>
          <cell r="D10012" t="str">
            <v>UN</v>
          </cell>
          <cell r="E10012">
            <v>0</v>
          </cell>
          <cell r="F10012">
            <v>0</v>
          </cell>
        </row>
        <row r="10013">
          <cell r="B10013">
            <v>104587</v>
          </cell>
          <cell r="C10013" t="str">
            <v>TAMPÃO / CAP, ROSCA FÊMEA, PARA INSTALAÇÕES EM PEX ÁGUA, DN 3/4" - FORNECIMENTO E INSTALAÇÃO. AF_02/2023</v>
          </cell>
          <cell r="D10013" t="str">
            <v>UN</v>
          </cell>
          <cell r="E10013">
            <v>0</v>
          </cell>
          <cell r="F10013">
            <v>0</v>
          </cell>
        </row>
        <row r="10014">
          <cell r="B10014">
            <v>104586</v>
          </cell>
          <cell r="C10014" t="str">
            <v>TAMPÃO / CAP, ROSCA MACHO, PARA INSTALAÇÕES EM PEX ÁGUA, DN 1/2" - FORNECIMENTO E INSTALAÇÃO. AF_02/2023</v>
          </cell>
          <cell r="D10014" t="str">
            <v>UN</v>
          </cell>
          <cell r="E10014">
            <v>0</v>
          </cell>
          <cell r="F10014">
            <v>0</v>
          </cell>
        </row>
        <row r="10015">
          <cell r="B10015">
            <v>96798</v>
          </cell>
          <cell r="C10015" t="str">
            <v>TUBO, PEX, MONOCAMADA, DN 16, INSTALADO EM RAMAL/SUB-RAMAL OU DISTRIBUIÇÃO DE ÁGUA - FORNECIMENTO E INSTALAÇÃO. AF_02/2023</v>
          </cell>
          <cell r="D10015" t="str">
            <v>M</v>
          </cell>
          <cell r="E10015">
            <v>7.53</v>
          </cell>
          <cell r="F10015">
            <v>7.76</v>
          </cell>
        </row>
        <row r="10016">
          <cell r="B10016">
            <v>96799</v>
          </cell>
          <cell r="C10016" t="str">
            <v>TUBO, PEX, MONOCAMADA, DN 20, INSTALADO EM RAMAL/SUB-RAMAL OU DISTRIBUIÇÃO DE ÁGUA - FORNECIMENTO E INSTALAÇÃO. AF_02/2023</v>
          </cell>
          <cell r="D10016" t="str">
            <v>M</v>
          </cell>
          <cell r="E10016">
            <v>9.65</v>
          </cell>
          <cell r="F10016">
            <v>9.9499999999999993</v>
          </cell>
        </row>
        <row r="10017">
          <cell r="B10017">
            <v>96800</v>
          </cell>
          <cell r="C10017" t="str">
            <v>TUBO, PEX, MONOCAMADA, DN 25, INSTALADO EM RAMAL/SUB-RAMAL OU DISTRIBUIÇÃO DE ÁGUA - FORNECIMENTO E INSTALAÇÃO. AF_02/2023</v>
          </cell>
          <cell r="D10017" t="str">
            <v>M</v>
          </cell>
          <cell r="E10017">
            <v>13.16</v>
          </cell>
          <cell r="F10017">
            <v>13.54</v>
          </cell>
        </row>
        <row r="10018">
          <cell r="B10018">
            <v>96801</v>
          </cell>
          <cell r="C10018" t="str">
            <v>TUBO, PEX, MONOCAMADA, DN 32, INSTALADO EM RAMAL/SUB-RAMAL OU DISTRIBUIÇÃO DE ÁGUA - FORNECIMENTO E INSTALAÇÃO. AF_02/2023</v>
          </cell>
          <cell r="D10018" t="str">
            <v>M</v>
          </cell>
          <cell r="E10018">
            <v>19.989999999999998</v>
          </cell>
          <cell r="F10018">
            <v>20.48</v>
          </cell>
        </row>
        <row r="10019">
          <cell r="B10019">
            <v>104539</v>
          </cell>
          <cell r="C10019" t="str">
            <v>TÊ DE REDUÇÃO, PARA INSTALAÇÕES EM PEX ÁGUA, DN 16 X 20 X 16 MM, COM ANEL DESLIZANTE - FORNECIMENTO E INSTALAÇÃO. AF_02/2023</v>
          </cell>
          <cell r="D10019" t="str">
            <v>UN</v>
          </cell>
          <cell r="E10019">
            <v>0</v>
          </cell>
          <cell r="F10019">
            <v>0</v>
          </cell>
        </row>
        <row r="10020">
          <cell r="B10020">
            <v>104541</v>
          </cell>
          <cell r="C10020" t="str">
            <v>TÊ DE REDUÇÃO, PARA INSTALAÇÕES EM PEX ÁGUA, DN 16 X 25 X 16 MM, COM ANEL DESLIZANTE - FORNECIMENTO E INSTALAÇÃO. AF_02/2023</v>
          </cell>
          <cell r="D10020" t="str">
            <v>UN</v>
          </cell>
          <cell r="E10020">
            <v>0</v>
          </cell>
          <cell r="F10020">
            <v>0</v>
          </cell>
        </row>
        <row r="10021">
          <cell r="B10021">
            <v>104540</v>
          </cell>
          <cell r="C10021" t="str">
            <v>TÊ DE REDUÇÃO, PARA INSTALAÇÕES EM PEX ÁGUA, DN 20 X 16 X 16 MM, COM ANEL DESLIZANTE - FORNECIMENTO E INSTALAÇÃO. AF_02/2023</v>
          </cell>
          <cell r="D10021" t="str">
            <v>UN</v>
          </cell>
          <cell r="E10021">
            <v>0</v>
          </cell>
          <cell r="F10021">
            <v>0</v>
          </cell>
        </row>
        <row r="10022">
          <cell r="B10022">
            <v>104543</v>
          </cell>
          <cell r="C10022" t="str">
            <v>TÊ DE REDUÇÃO, PARA INSTALAÇÕES EM PEX ÁGUA, DN 20 X 16 X 20 MM, COM ANEL DESLIZANTE - FORNECIMENTO E INSTALAÇÃO. AF_02/2023</v>
          </cell>
          <cell r="D10022" t="str">
            <v>UN</v>
          </cell>
          <cell r="E10022">
            <v>0</v>
          </cell>
          <cell r="F10022">
            <v>0</v>
          </cell>
        </row>
        <row r="10023">
          <cell r="B10023">
            <v>104544</v>
          </cell>
          <cell r="C10023" t="str">
            <v>TÊ DE REDUÇÃO, PARA INSTALAÇÕES EM PEX ÁGUA, DN 20 X 20 X 16 MM, COM ANEL DESLIZANTE - FORNECIMENTO E INSTALAÇÃO. AF_02/2023</v>
          </cell>
          <cell r="D10023" t="str">
            <v>UN</v>
          </cell>
          <cell r="E10023">
            <v>0</v>
          </cell>
          <cell r="F10023">
            <v>0</v>
          </cell>
        </row>
        <row r="10024">
          <cell r="B10024">
            <v>104545</v>
          </cell>
          <cell r="C10024" t="str">
            <v>TÊ DE REDUÇÃO, PARA INSTALAÇÕES EM PEX ÁGUA, DN 20 X 25 X 20 MM, COM ANEL DESLIZANTE - FORNECIMENTO E INSTALAÇÃO. AF_02/2023</v>
          </cell>
          <cell r="D10024" t="str">
            <v>UN</v>
          </cell>
          <cell r="E10024">
            <v>0</v>
          </cell>
          <cell r="F10024">
            <v>0</v>
          </cell>
        </row>
        <row r="10025">
          <cell r="B10025">
            <v>104542</v>
          </cell>
          <cell r="C10025" t="str">
            <v>TÊ DE REDUÇÃO, PARA INSTALAÇÕES EM PEX ÁGUA, DN 25 X 16 X 16 MM, COM ANEL DESLIZANTE - FORNECIMENTO E INSTALAÇÃO. AF_02/2023</v>
          </cell>
          <cell r="D10025" t="str">
            <v>UN</v>
          </cell>
          <cell r="E10025">
            <v>0</v>
          </cell>
          <cell r="F10025">
            <v>0</v>
          </cell>
        </row>
        <row r="10026">
          <cell r="B10026">
            <v>104592</v>
          </cell>
          <cell r="C10026" t="str">
            <v>TÊ DE REDUÇÃO, PARA INSTALAÇÕES EM PEX ÁGUA, DN 25 X 16 X 20 MM, COM ANEL DESLIZANTE - FORNECIMENTO E INSTALAÇÃO. AF_02/2023</v>
          </cell>
          <cell r="D10026" t="str">
            <v>UN</v>
          </cell>
          <cell r="E10026">
            <v>0</v>
          </cell>
          <cell r="F10026">
            <v>0</v>
          </cell>
        </row>
        <row r="10027">
          <cell r="B10027">
            <v>104548</v>
          </cell>
          <cell r="C10027" t="str">
            <v>TÊ DE REDUÇÃO, PARA INSTALAÇÕES EM PEX ÁGUA, DN 25 X 16 X 25 MM, COM ANEL DESLIZANTE - FORNECIMENTO E INSTALAÇÃO. AF_02/2023</v>
          </cell>
          <cell r="D10027" t="str">
            <v>UN</v>
          </cell>
          <cell r="E10027">
            <v>0</v>
          </cell>
          <cell r="F10027">
            <v>0</v>
          </cell>
        </row>
        <row r="10028">
          <cell r="B10028">
            <v>104546</v>
          </cell>
          <cell r="C10028" t="str">
            <v>TÊ DE REDUÇÃO, PARA INSTALAÇÕES EM PEX ÁGUA, DN 25 X 20 X 20 MM, COM ANEL DESLIZANTE - FORNECIMENTO E INSTALAÇÃO. AF_02/2023</v>
          </cell>
          <cell r="D10028" t="str">
            <v>UN</v>
          </cell>
          <cell r="E10028">
            <v>0</v>
          </cell>
          <cell r="F10028">
            <v>0</v>
          </cell>
        </row>
        <row r="10029">
          <cell r="B10029">
            <v>104549</v>
          </cell>
          <cell r="C10029" t="str">
            <v>TÊ DE REDUÇÃO, PARA INSTALAÇÕES EM PEX ÁGUA, DN 25 X 20 X 25 MM, COM ANEL DESLIZANTE - FORNECIMENTO E INSTALAÇÃO. AF_02/2023</v>
          </cell>
          <cell r="D10029" t="str">
            <v>UN</v>
          </cell>
          <cell r="E10029">
            <v>0</v>
          </cell>
          <cell r="F10029">
            <v>0</v>
          </cell>
        </row>
        <row r="10030">
          <cell r="B10030">
            <v>104550</v>
          </cell>
          <cell r="C10030" t="str">
            <v>TÊ DE REDUÇÃO, PARA INSTALAÇÕES EM PEX ÁGUA, DN 25 X 32 X 25 MM, COM ANEL DESLIZANTE - FORNECIMENTO E INSTALAÇÃO. AF_02/2023</v>
          </cell>
          <cell r="D10030" t="str">
            <v>UN</v>
          </cell>
          <cell r="E10030">
            <v>0</v>
          </cell>
          <cell r="F10030">
            <v>0</v>
          </cell>
        </row>
        <row r="10031">
          <cell r="B10031">
            <v>104552</v>
          </cell>
          <cell r="C10031" t="str">
            <v>TÊ DE REDUÇÃO, PARA INSTALAÇÕES EM PEX ÁGUA, DN 32 X 20 X 32 MM, COM ANEL DESLIZANTE - FORNECIMENTO E INSTALAÇÃO. AF_02/2023</v>
          </cell>
          <cell r="D10031" t="str">
            <v>UN</v>
          </cell>
          <cell r="E10031">
            <v>0</v>
          </cell>
          <cell r="F10031">
            <v>0</v>
          </cell>
        </row>
        <row r="10032">
          <cell r="B10032">
            <v>104551</v>
          </cell>
          <cell r="C10032" t="str">
            <v>TÊ DE REDUÇÃO, PARA INSTALAÇÕES EM PEX ÁGUA, DN 32 X 25 X 25 MM, COM ANEL DESLIZANTE - FORNECIMENTO E INSTALAÇÃO. AF_02/2023</v>
          </cell>
          <cell r="D10032" t="str">
            <v>UN</v>
          </cell>
          <cell r="E10032">
            <v>0</v>
          </cell>
          <cell r="F10032">
            <v>0</v>
          </cell>
        </row>
        <row r="10033">
          <cell r="B10033">
            <v>104553</v>
          </cell>
          <cell r="C10033" t="str">
            <v>TÊ DE REDUÇÃO, PARA INSTALAÇÕES EM PEX ÁGUA, DN 32 X 25 X 32 MM, COM ANEL DESLIZANTE - FORNECIMENTO E INSTALAÇÃO. AF_02/2023</v>
          </cell>
          <cell r="D10033" t="str">
            <v>UN</v>
          </cell>
          <cell r="E10033">
            <v>0</v>
          </cell>
          <cell r="F10033">
            <v>0</v>
          </cell>
        </row>
        <row r="10034">
          <cell r="B10034">
            <v>104554</v>
          </cell>
          <cell r="C10034" t="str">
            <v>TÊ MISTURADOR, PARA INSTALAÇÕES EM PEX ÁGUA, DN 16 MM X 1/2", COM ANEL DESLIZANTE - FORNECIMENTO E INSTALAÇÃO. AF_02/2023</v>
          </cell>
          <cell r="D10034" t="str">
            <v>UN</v>
          </cell>
          <cell r="E10034">
            <v>0</v>
          </cell>
          <cell r="F10034">
            <v>0</v>
          </cell>
        </row>
        <row r="10035">
          <cell r="B10035">
            <v>104555</v>
          </cell>
          <cell r="C10035" t="str">
            <v>TÊ MISTURADOR, PARA INSTALAÇÕES EM PEX ÁGUA, DN 20 MM X 3/4", COM ANEL DESLIZANTE - FORNECIMENTO E INSTALAÇÃO. AF_02/2023</v>
          </cell>
          <cell r="D10035" t="str">
            <v>UN</v>
          </cell>
          <cell r="E10035">
            <v>0</v>
          </cell>
          <cell r="F10035">
            <v>0</v>
          </cell>
        </row>
        <row r="10036">
          <cell r="B10036">
            <v>104556</v>
          </cell>
          <cell r="C10036" t="str">
            <v>TÊ ROSCA FÊMEA, PARA INSTALAÇÕES EM PEX ÁGUA, DN 20 MM X 3/4", COM ANEL DESLIZANTE - FORNECIMENTO E INSTALAÇÃO. AF_02/2023</v>
          </cell>
          <cell r="D10036" t="str">
            <v>UN</v>
          </cell>
          <cell r="E10036">
            <v>0</v>
          </cell>
          <cell r="F10036">
            <v>0</v>
          </cell>
        </row>
        <row r="10037">
          <cell r="B10037">
            <v>104558</v>
          </cell>
          <cell r="C10037" t="str">
            <v>TÊ ROSCA FÊMEA, PARA INSTALAÇÕES EM PEX ÁGUA, DN 25 MM X 1/2", COM ANEL DESLIZANTE - FORNECIMENTO E INSTALAÇÃO. AF_02/2023</v>
          </cell>
          <cell r="D10037" t="str">
            <v>UN</v>
          </cell>
          <cell r="E10037">
            <v>0</v>
          </cell>
          <cell r="F10037">
            <v>0</v>
          </cell>
        </row>
        <row r="10038">
          <cell r="B10038">
            <v>104559</v>
          </cell>
          <cell r="C10038" t="str">
            <v>TÊ ROSCA MACHO, PARA INSTALAÇÕES EM PEX ÁGUA, DN 16 MM X 1/2", COM ANEL DESLIZANTE - FORNECIMENTO E INSTALAÇÃO. AF_02/2023</v>
          </cell>
          <cell r="D10038" t="str">
            <v>UN</v>
          </cell>
          <cell r="E10038">
            <v>0</v>
          </cell>
          <cell r="F10038">
            <v>0</v>
          </cell>
        </row>
        <row r="10039">
          <cell r="B10039">
            <v>104560</v>
          </cell>
          <cell r="C10039" t="str">
            <v>TÊ ROSCA MACHO, PARA INSTALAÇÕES EM PEX ÁGUA, DN 20 MM X 1/2", COM ANEL DESLIZANTE - FORNECIMENTO E INSTALAÇÃO. AF_02/2023</v>
          </cell>
          <cell r="D10039" t="str">
            <v>UN</v>
          </cell>
          <cell r="E10039">
            <v>0</v>
          </cell>
          <cell r="F10039">
            <v>0</v>
          </cell>
        </row>
        <row r="10040">
          <cell r="B10040">
            <v>104557</v>
          </cell>
          <cell r="C10040" t="str">
            <v>TÊ ROSCA MACHO, PARA INSTALAÇÕES EM PEX ÁGUA, DN 20 MM X 3/4", COM ANEL DESLIZANTE - FORNECIMENTO E INSTALAÇÃO. AF_02/2023</v>
          </cell>
          <cell r="D10040" t="str">
            <v>UN</v>
          </cell>
          <cell r="E10040">
            <v>0</v>
          </cell>
          <cell r="F10040">
            <v>0</v>
          </cell>
        </row>
        <row r="10041">
          <cell r="B10041">
            <v>104561</v>
          </cell>
          <cell r="C10041" t="str">
            <v>TÊ ROSCA MACHO, PARA INSTALAÇÕES EM PEX ÁGUA, DN 25 MM X 3/4", COM ANEL DESLIZANTE - FORNECIMENTO E INSTALAÇÃO. AF_02/2023</v>
          </cell>
          <cell r="D10041" t="str">
            <v>UN</v>
          </cell>
          <cell r="E10041">
            <v>0</v>
          </cell>
          <cell r="F10041">
            <v>0</v>
          </cell>
        </row>
        <row r="10042">
          <cell r="B10042">
            <v>104562</v>
          </cell>
          <cell r="C10042" t="str">
            <v>TÊ ROSCA MACHO, PARA INSTALAÇÕES EM PEX ÁGUA, DN 32 MM X 3/4", COM ANEL DESLIZANTE - FORNECIMENTO E INSTALAÇÃO. AF_02/2023</v>
          </cell>
          <cell r="D10042" t="str">
            <v>UN</v>
          </cell>
          <cell r="E10042">
            <v>0</v>
          </cell>
          <cell r="F10042">
            <v>0</v>
          </cell>
        </row>
        <row r="10043">
          <cell r="B10043">
            <v>96860</v>
          </cell>
          <cell r="C10043" t="str">
            <v>TÊ, METÁLICO, PARA INSTALAÇÕES EM PEX ÁGUA, DN 16 MM, CONEXÃO POR ANEL DESLIZANTE - FORNECIMENTO E INSTALAÇÃO. AF_02/2023</v>
          </cell>
          <cell r="D10043" t="str">
            <v>UN</v>
          </cell>
          <cell r="E10043">
            <v>28.67</v>
          </cell>
          <cell r="F10043">
            <v>29.73</v>
          </cell>
        </row>
        <row r="10044">
          <cell r="B10044">
            <v>96862</v>
          </cell>
          <cell r="C10044" t="str">
            <v>TÊ, METÁLICO, PARA INSTALAÇÕES EM PEX ÁGUA, DN 20 MM, CONEXÃO POR ANEL DESLIZANTE - FORNECIMENTO E INSTALAÇÃO. AF_02/2023</v>
          </cell>
          <cell r="D10044" t="str">
            <v>UN</v>
          </cell>
          <cell r="E10044">
            <v>35.33</v>
          </cell>
          <cell r="F10044">
            <v>36.58</v>
          </cell>
        </row>
        <row r="10045">
          <cell r="B10045">
            <v>96864</v>
          </cell>
          <cell r="C10045" t="str">
            <v>TÊ, METÁLICO, PARA INSTALAÇÕES EM PEX ÁGUA, DN 25 MM, CONEXÃO POR ANEL DESLIZANTE - FORNECIMENTO E INSTALAÇÃO. AF_02/2023</v>
          </cell>
          <cell r="D10045" t="str">
            <v>UN</v>
          </cell>
          <cell r="E10045">
            <v>50.43</v>
          </cell>
          <cell r="F10045">
            <v>51.92</v>
          </cell>
        </row>
        <row r="10046">
          <cell r="B10046">
            <v>96866</v>
          </cell>
          <cell r="C10046" t="str">
            <v>TÊ, METÁLICO, PARA INSTALAÇÕES EM PEX ÁGUA, DN 32 MM, CONEXÃO POR ANEL DESLIZANTE - FORNECIMENTO E INSTALAÇÃO. AF_02/2023</v>
          </cell>
          <cell r="D10046" t="str">
            <v>UN</v>
          </cell>
          <cell r="E10046">
            <v>65.8</v>
          </cell>
          <cell r="F10046">
            <v>67.63</v>
          </cell>
        </row>
        <row r="10047">
          <cell r="B10047">
            <v>96868</v>
          </cell>
          <cell r="C10047" t="str">
            <v>TÊ, PARA INSTALAÇÕES EM PEX ÁGUA, DN 16 MM, CONEXÃO POR CRIMPAGEM - FORNECIMENTO E INSTALAÇÃO. AF_02/2023</v>
          </cell>
          <cell r="D10047" t="str">
            <v>UN</v>
          </cell>
          <cell r="E10047">
            <v>18.64</v>
          </cell>
          <cell r="F10047">
            <v>19.38</v>
          </cell>
        </row>
        <row r="10048">
          <cell r="B10048">
            <v>96869</v>
          </cell>
          <cell r="C10048" t="str">
            <v>TÊ, PARA INSTALAÇÕES EM PEX ÁGUA, DN 20 MM, CONEXÃO POR CRIMPAGEM - FORNECIMENTO E INSTALAÇÃO. AF_02/2023</v>
          </cell>
          <cell r="D10048" t="str">
            <v>UN</v>
          </cell>
          <cell r="E10048">
            <v>29.04</v>
          </cell>
          <cell r="F10048">
            <v>29.91</v>
          </cell>
        </row>
        <row r="10049">
          <cell r="B10049">
            <v>96870</v>
          </cell>
          <cell r="C10049" t="str">
            <v>TÊ, PARA INSTALAÇÕES EM PEX ÁGUA, DN 25 MM, CONEXÃO POR CRIMPAGEM - FORNECIMENTO E INSTALAÇÃO. AF_02/2023</v>
          </cell>
          <cell r="D10049" t="str">
            <v>UN</v>
          </cell>
          <cell r="E10049">
            <v>44.1</v>
          </cell>
          <cell r="F10049">
            <v>45.15</v>
          </cell>
        </row>
        <row r="10050">
          <cell r="B10050">
            <v>96871</v>
          </cell>
          <cell r="C10050" t="str">
            <v>TÊ, PARA INSTALAÇÕES EM PEX ÁGUA, DN 32 MM, CONEXÃO POR CRIMPAGEM - FORNECIMENTO E INSTALAÇÃO. AF_02/2023</v>
          </cell>
          <cell r="D10050" t="str">
            <v>UN</v>
          </cell>
          <cell r="E10050">
            <v>50.25</v>
          </cell>
          <cell r="F10050">
            <v>51.53</v>
          </cell>
        </row>
        <row r="10051">
          <cell r="B10051">
            <v>96861</v>
          </cell>
          <cell r="C10051" t="str">
            <v>TÊ, ROSCA FÊMEA, METÁLICO, PARA INSTALAÇÕES EM PEX ÁGUA, DN 16 MM X ½", CONEXÃO POR ANEL DESLIZANTE - FORNECIMENTO E INSTALAÇÃO. AF_02/2023</v>
          </cell>
          <cell r="D10051" t="str">
            <v>UN</v>
          </cell>
          <cell r="E10051">
            <v>36.299999999999997</v>
          </cell>
          <cell r="F10051">
            <v>37.590000000000003</v>
          </cell>
        </row>
        <row r="10052">
          <cell r="B10052">
            <v>96863</v>
          </cell>
          <cell r="C10052" t="str">
            <v>TÊ, ROSCA FÊMEA, METÁLICO, PARA INSTALAÇÕES EM PEX ÁGUA, DN 20 MM X 1/2", CONEXÃO POR ANEL DESLIZANTE - FORNECIMENTO E INSTALAÇÃO. AF_02/2023</v>
          </cell>
          <cell r="D10052" t="str">
            <v>UN</v>
          </cell>
          <cell r="E10052">
            <v>37.020000000000003</v>
          </cell>
          <cell r="F10052">
            <v>38.450000000000003</v>
          </cell>
        </row>
        <row r="10053">
          <cell r="B10053">
            <v>96865</v>
          </cell>
          <cell r="C10053" t="str">
            <v>TÊ, ROSCA FÊMEA, METÁLICO, PARA INSTALAÇÕES EM PEX ÁGUA, DN 25 MM X 3/4", CONEXÃO POR ANEL DESLIZANTE - FORNECIMENTO E INSTALAÇÃO. AF_02/2023</v>
          </cell>
          <cell r="D10053" t="str">
            <v>UN</v>
          </cell>
          <cell r="E10053">
            <v>43.66</v>
          </cell>
          <cell r="F10053">
            <v>45.36</v>
          </cell>
        </row>
        <row r="10054">
          <cell r="B10054">
            <v>96814</v>
          </cell>
          <cell r="C10054" t="str">
            <v>UNIÃO DE REDUÇÃO, METÁLICA, PARA INSTALAÇÕES EM PEX ÁGUA, DN 20 X 16 MM, CONEXÃO POR ANEL DESLIZANTE - FORNECIMENTO E INSTALAÇÃO. AF_02/2023</v>
          </cell>
          <cell r="D10054" t="str">
            <v>UN</v>
          </cell>
          <cell r="E10054">
            <v>15.36</v>
          </cell>
          <cell r="F10054">
            <v>15.94</v>
          </cell>
        </row>
        <row r="10055">
          <cell r="B10055">
            <v>96818</v>
          </cell>
          <cell r="C10055" t="str">
            <v>UNIÃO DE REDUÇÃO, METÁLICA, PARA INSTALAÇÕES EM PEX ÁGUA, DN 25 X 16 MM, CONEXÃO POR ANEL DESLIZANTE - FORNECIMENTO E INSTALAÇÃO. AF_02/2023</v>
          </cell>
          <cell r="D10055" t="str">
            <v>UN</v>
          </cell>
          <cell r="E10055">
            <v>20.92</v>
          </cell>
          <cell r="F10055">
            <v>21.55</v>
          </cell>
        </row>
        <row r="10056">
          <cell r="B10056">
            <v>96819</v>
          </cell>
          <cell r="C10056" t="str">
            <v>UNIÃO DE REDUÇÃO, METÁLICA, PARA INSTALAÇÕES EM PEX ÁGUA, DN 25 X 20 MM, CONEXÃO POR ANEL DESLIZANTE - FORNECIMENTO E INSTALAÇÃO. AF_02/2023</v>
          </cell>
          <cell r="D10056" t="str">
            <v>UN</v>
          </cell>
          <cell r="E10056">
            <v>22.42</v>
          </cell>
          <cell r="F10056">
            <v>23.1</v>
          </cell>
        </row>
        <row r="10057">
          <cell r="B10057">
            <v>96822</v>
          </cell>
          <cell r="C10057" t="str">
            <v>UNIÃO DE REDUÇÃO, METÁLICA, PARA INSTALAÇÕES EM PEX ÁGUA, DN 32 X 25 MM, CONEXÃO POR ANEL DESLIZANTE - FORNECIMENTO E INSTALAÇÃO. AF_02/2023</v>
          </cell>
          <cell r="D10057" t="str">
            <v>UN</v>
          </cell>
          <cell r="E10057">
            <v>29.57</v>
          </cell>
          <cell r="F10057">
            <v>30.4</v>
          </cell>
        </row>
        <row r="10058">
          <cell r="B10058">
            <v>96808</v>
          </cell>
          <cell r="C10058" t="str">
            <v>UNIÃO METÁLICA PARA INSTALAÇÕES EM PEX ÁGUA, DN 16 MM, COM ANEL DESLIZANTE - FORNECIMENTO E INSTALAÇÃO. AF_02/2023</v>
          </cell>
          <cell r="D10058" t="str">
            <v>UN</v>
          </cell>
          <cell r="E10058">
            <v>16.100000000000001</v>
          </cell>
          <cell r="F10058">
            <v>16.8</v>
          </cell>
        </row>
        <row r="10059">
          <cell r="B10059">
            <v>96811</v>
          </cell>
          <cell r="C10059" t="str">
            <v>UNIÃO METÁLICA PARA INSTALAÇÕES EM PEX ÁGUA, DN 20 MM, COM ANEL DESLIZANTE - FORNECIMENTO E INSTALAÇÃO. AF_02/2023</v>
          </cell>
          <cell r="D10059" t="str">
            <v>UN</v>
          </cell>
          <cell r="E10059">
            <v>20.45</v>
          </cell>
          <cell r="F10059">
            <v>21.29</v>
          </cell>
        </row>
        <row r="10060">
          <cell r="B10060">
            <v>96815</v>
          </cell>
          <cell r="C10060" t="str">
            <v>UNIÃO METÁLICA PARA INSTALAÇÕES EM PEX ÁGUA, DN 25 MM, COM ANEL DESLIZANTE - FORNECIMENTO E INSTALAÇÃO. AF_02/2023</v>
          </cell>
          <cell r="D10060" t="str">
            <v>UN</v>
          </cell>
          <cell r="E10060">
            <v>32.32</v>
          </cell>
          <cell r="F10060">
            <v>33.31</v>
          </cell>
        </row>
        <row r="10061">
          <cell r="B10061">
            <v>96820</v>
          </cell>
          <cell r="C10061" t="str">
            <v>UNIÃO METÁLICA PARA INSTALAÇÕES EM PEX ÁGUA, DN 32 MM, COM ANEL DESLIZANTE - FORNECIMENTO E INSTALAÇÃO. AF_02/2023</v>
          </cell>
          <cell r="D10061" t="str">
            <v>UN</v>
          </cell>
          <cell r="E10061">
            <v>38.79</v>
          </cell>
          <cell r="F10061">
            <v>40.020000000000003</v>
          </cell>
        </row>
        <row r="10062">
          <cell r="B10062">
            <v>96702</v>
          </cell>
          <cell r="C10062" t="str">
            <v>BUCHA DE REDUÇÃO, PPR, 32 X 25, CLASSE PN 25, INSTALADO EM PRUMADA DE ÁGUA FORNECIMENTO E INSTALAÇÃO . AF_08/2022</v>
          </cell>
          <cell r="D10062" t="str">
            <v>UN</v>
          </cell>
          <cell r="E10062">
            <v>10.63</v>
          </cell>
          <cell r="F10062">
            <v>11.15</v>
          </cell>
        </row>
        <row r="10063">
          <cell r="B10063">
            <v>96662</v>
          </cell>
          <cell r="C10063" t="str">
            <v>BUCHA DE REDUÇÃO, PPR, 32 X 25, CLASSE PN 25, INSTALADO EM RAMAL DE DISTRIBUIÇÃO DE ÁGUA FORNECIMENTO E INSTALAÇÃO. AF_08/2022</v>
          </cell>
          <cell r="D10063" t="str">
            <v>UN</v>
          </cell>
          <cell r="E10063">
            <v>8.57</v>
          </cell>
          <cell r="F10063">
            <v>8.91</v>
          </cell>
        </row>
        <row r="10064">
          <cell r="B10064">
            <v>96704</v>
          </cell>
          <cell r="C10064" t="str">
            <v>BUCHA DE REDUÇÃO, PPR, 40 X 25, CLASSE PN 25, INSTALADO EM PRUMADA DE ÁGUA FORNECIMENTO E INSTALAÇÃO . AF_08/2022</v>
          </cell>
          <cell r="D10064" t="str">
            <v>UN</v>
          </cell>
          <cell r="E10064">
            <v>18.59</v>
          </cell>
          <cell r="F10064">
            <v>19.170000000000002</v>
          </cell>
        </row>
        <row r="10065">
          <cell r="B10065">
            <v>96664</v>
          </cell>
          <cell r="C10065" t="str">
            <v>BUCHA DE REDUÇÃO, PPR, 40 X 25, CLASSE PN 25, INSTALADO EM RAMAL DE DISTRIBUIÇÃO DE ÁGUA FORNECIMENTO E INSTALAÇÃO. AF_08/2022</v>
          </cell>
          <cell r="D10065" t="str">
            <v>UN</v>
          </cell>
          <cell r="E10065">
            <v>15.97</v>
          </cell>
          <cell r="F10065">
            <v>16.329999999999998</v>
          </cell>
        </row>
        <row r="10066">
          <cell r="B10066">
            <v>104191</v>
          </cell>
          <cell r="C10066" t="str">
            <v>BUCHA DE REDUÇÃO, PPR, DN 25 X 20 MM, INSTALADO EM RAMAL OU SUB-RAMAL DE ÁGUA - FORNECIMENTO E INSTALAÇÃO. AF_08/2022</v>
          </cell>
          <cell r="D10066" t="str">
            <v>UN</v>
          </cell>
          <cell r="E10066">
            <v>9.58</v>
          </cell>
          <cell r="F10066">
            <v>10.08</v>
          </cell>
        </row>
        <row r="10067">
          <cell r="B10067">
            <v>96700</v>
          </cell>
          <cell r="C10067" t="str">
            <v>CONECTOR FÊMEA, PPR, 25 X 1/2", CLASSE PN 25, INSTALADO EM PRUMADA DE ÁGUA FORNECIMENTO E INSTALAÇÃO . AF_08/2022</v>
          </cell>
          <cell r="D10067" t="str">
            <v>UN</v>
          </cell>
          <cell r="E10067">
            <v>15.43</v>
          </cell>
          <cell r="F10067">
            <v>15.91</v>
          </cell>
        </row>
        <row r="10068">
          <cell r="B10068">
            <v>96658</v>
          </cell>
          <cell r="C10068" t="str">
            <v>CONECTOR FÊMEA, PPR, 25 X 1/2, CLASSE PN 25, INSTALADO EM RAMAL DE DISTRIBUIÇÃO DE ÁGUA FORNECIMENTO E INSTALAÇÃO. AF_08/2022</v>
          </cell>
          <cell r="D10068" t="str">
            <v>UN</v>
          </cell>
          <cell r="E10068">
            <v>13.87</v>
          </cell>
          <cell r="F10068">
            <v>14.21</v>
          </cell>
        </row>
        <row r="10069">
          <cell r="B10069">
            <v>96641</v>
          </cell>
          <cell r="C10069" t="str">
            <v>CONECTOR FÊMEA, PPR, 25 X 1/2, CLASSE PN 25, INSTALADO EM RAMAL OU SUB-RAMAL DE ÁGUA FORNECIMENTO E INSTALAÇÃO. AF_08/2022</v>
          </cell>
          <cell r="D10069" t="str">
            <v>UN</v>
          </cell>
          <cell r="E10069">
            <v>15.8</v>
          </cell>
          <cell r="F10069">
            <v>16.3</v>
          </cell>
        </row>
        <row r="10070">
          <cell r="B10070">
            <v>96661</v>
          </cell>
          <cell r="C10070" t="str">
            <v>CONECTOR FÊMEA, PPR, 32 X 3/4", CLASSE PN 25, INSTALADO EM RAMAL DE DISTRIBUIÇÃO DE ÁGUA FORNECIMENTO E INSTALAÇÃO. AF_08/2022</v>
          </cell>
          <cell r="D10070" t="str">
            <v>UN</v>
          </cell>
          <cell r="E10070">
            <v>29.21</v>
          </cell>
          <cell r="F10070">
            <v>29.55</v>
          </cell>
        </row>
        <row r="10071">
          <cell r="B10071">
            <v>96699</v>
          </cell>
          <cell r="C10071" t="str">
            <v>CONECTOR MACHO, PPR, 25 X 1/2", CLASSE PN 25, INSTALADO EM PRUMADA DE ÁGUA FORNECIMENTO E INSTALAÇÃO . AF_08/2022</v>
          </cell>
          <cell r="D10071" t="str">
            <v>UN</v>
          </cell>
          <cell r="E10071">
            <v>23.27</v>
          </cell>
          <cell r="F10071">
            <v>23.75</v>
          </cell>
        </row>
        <row r="10072">
          <cell r="B10072">
            <v>96657</v>
          </cell>
          <cell r="C10072" t="str">
            <v>CONECTOR MACHO, PPR, 25 X 1/2, CLASSE PN 25, INSTALADO EM RAMAL DE DISTRIBUIÇÃO DE ÁGUA FORNECIMENTO E INSTALAÇÃO. AF_08/2022</v>
          </cell>
          <cell r="D10072" t="str">
            <v>UN</v>
          </cell>
          <cell r="E10072">
            <v>21.71</v>
          </cell>
          <cell r="F10072">
            <v>22.05</v>
          </cell>
        </row>
        <row r="10073">
          <cell r="B10073">
            <v>96640</v>
          </cell>
          <cell r="C10073" t="str">
            <v>CONECTOR MACHO, PPR, 25 X 1/2, CLASSE PN 25, INSTALADO EM RAMAL OU SUB-RAMAL DE ÁGUA FORNECIMENTO E INSTALAÇÃO. AF_08/2022</v>
          </cell>
          <cell r="D10073" t="str">
            <v>UN</v>
          </cell>
          <cell r="E10073">
            <v>23.64</v>
          </cell>
          <cell r="F10073">
            <v>24.14</v>
          </cell>
        </row>
        <row r="10074">
          <cell r="B10074">
            <v>96660</v>
          </cell>
          <cell r="C10074" t="str">
            <v>CONECTOR MACHO, PPR, 32 X 3/4", CLASSE PN 25, INSTALADO EM RAMAL DE DISTRIBUIÇÃO DE ÁGUA FORNECIMENTO E INSTALAÇÃO. AF_08/2022</v>
          </cell>
          <cell r="D10074" t="str">
            <v>UN</v>
          </cell>
          <cell r="E10074">
            <v>29.49</v>
          </cell>
          <cell r="F10074">
            <v>29.83</v>
          </cell>
        </row>
        <row r="10075">
          <cell r="B10075">
            <v>104196</v>
          </cell>
          <cell r="C10075" t="str">
            <v>CURVA 90 GRAUS, PPR, DN 20 MM, INSTALADO EM RAMAL OU SUB-RAMAL DE ÁGUA - FORNECIMENTO E INSTALAÇÃO. AF_08/2022</v>
          </cell>
          <cell r="D10075" t="str">
            <v>UN</v>
          </cell>
          <cell r="E10075">
            <v>14.63</v>
          </cell>
          <cell r="F10075">
            <v>15.06</v>
          </cell>
        </row>
        <row r="10076">
          <cell r="B10076">
            <v>104197</v>
          </cell>
          <cell r="C10076" t="str">
            <v>CURVA 90 GRAUS, PPR, DN 25 MM, INSTALADO EM RAMAL OU SUB-RAMAL DE ÁGUA - FORNECIMENTO E INSTALAÇÃO. AF_08/2022</v>
          </cell>
          <cell r="D10076" t="str">
            <v>UN</v>
          </cell>
          <cell r="E10076">
            <v>27.55</v>
          </cell>
          <cell r="F10076">
            <v>28.61</v>
          </cell>
        </row>
        <row r="10077">
          <cell r="B10077">
            <v>104198</v>
          </cell>
          <cell r="C10077" t="str">
            <v>JOELHO 45 GRAUS, PPR, DN 20 MM, INSTALADO EM RAMAL OU SUB-RAMAL DE ÁGUA - FORNECIMENTO E INSTALAÇÃO. AF_08/2022</v>
          </cell>
          <cell r="D10077" t="str">
            <v>UN</v>
          </cell>
          <cell r="E10077">
            <v>7.13</v>
          </cell>
          <cell r="F10077">
            <v>7.56</v>
          </cell>
        </row>
        <row r="10078">
          <cell r="B10078">
            <v>96685</v>
          </cell>
          <cell r="C10078" t="str">
            <v>JOELHO 45 GRAUS, PPR, DN 25 MM, CLASSE PN 25, INSTALADO EM PRUMADA DE ÁGUA FORNECIMENTO E INSTALAÇÃO . AF_08/2022</v>
          </cell>
          <cell r="D10078" t="str">
            <v>UN</v>
          </cell>
          <cell r="E10078">
            <v>10.9</v>
          </cell>
          <cell r="F10078">
            <v>11.6</v>
          </cell>
        </row>
        <row r="10079">
          <cell r="B10079">
            <v>96651</v>
          </cell>
          <cell r="C10079" t="str">
            <v>JOELHO 45 GRAUS, PPR, DN 25 MM, CLASSE PN 25, INSTALADO EM RAMAL DE DISTRIBUIÇÃO DE ÁGUA FORNECIMENTO E INSTALAÇÃO. AF_08/2022</v>
          </cell>
          <cell r="D10079" t="str">
            <v>UN</v>
          </cell>
          <cell r="E10079">
            <v>8.56</v>
          </cell>
          <cell r="F10079">
            <v>9.07</v>
          </cell>
        </row>
        <row r="10080">
          <cell r="B10080">
            <v>96638</v>
          </cell>
          <cell r="C10080" t="str">
            <v>JOELHO 45 GRAUS, PPR, DN 25 MM, CLASSE PN 25, INSTALADO EM RAMAL OU SUB-RAMAL DE ÁGUA FORNECIMENTO E INSTALAÇÃO. AF_08/2022</v>
          </cell>
          <cell r="D10080" t="str">
            <v>UN</v>
          </cell>
          <cell r="E10080">
            <v>15.03</v>
          </cell>
          <cell r="F10080">
            <v>16.09</v>
          </cell>
        </row>
        <row r="10081">
          <cell r="B10081">
            <v>96687</v>
          </cell>
          <cell r="C10081" t="str">
            <v>JOELHO 45 GRAUS, PPR, DN 32 MM, CLASSE PN 25, INSTALADO EM PRUMADA DE ÁGUA FORNECIMENTO E INSTALAÇÃO . AF_08/2022</v>
          </cell>
          <cell r="D10081" t="str">
            <v>UN</v>
          </cell>
          <cell r="E10081">
            <v>16.61</v>
          </cell>
          <cell r="F10081">
            <v>17.47</v>
          </cell>
        </row>
        <row r="10082">
          <cell r="B10082">
            <v>96653</v>
          </cell>
          <cell r="C10082" t="str">
            <v>JOELHO 45 GRAUS, PPR, DN 32 MM, CLASSE PN 25, INSTALADO EM RAMAL DE DISTRIBUIÇÃO DE ÁGUA - FORNECIMENTO E INSTALAÇÃO. AF_08/2022</v>
          </cell>
          <cell r="D10082" t="str">
            <v>UN</v>
          </cell>
          <cell r="E10082">
            <v>12.78</v>
          </cell>
          <cell r="F10082">
            <v>13.32</v>
          </cell>
        </row>
        <row r="10083">
          <cell r="B10083">
            <v>96689</v>
          </cell>
          <cell r="C10083" t="str">
            <v>JOELHO 45 GRAUS, PPR, DN 40 MM, CLASSE PN 25, INSTALADO EM PRUMADA DE ÁGUA FORNECIMENTO E INSTALAÇÃO . AF_08/2022</v>
          </cell>
          <cell r="D10083" t="str">
            <v>UN</v>
          </cell>
          <cell r="E10083">
            <v>25.03</v>
          </cell>
          <cell r="F10083">
            <v>26.07</v>
          </cell>
        </row>
        <row r="10084">
          <cell r="B10084">
            <v>96655</v>
          </cell>
          <cell r="C10084" t="str">
            <v>JOELHO 45 GRAUS, PPR, DN 40 MM, CLASSE PN 25, INSTALADO EM RAMAL DE DISTRIBUIÇÃO DE ÁGUA - FORNECIMENTO E INSTALAÇÃO. AF_08/2022</v>
          </cell>
          <cell r="D10084" t="str">
            <v>UN</v>
          </cell>
          <cell r="E10084">
            <v>19.5</v>
          </cell>
          <cell r="F10084">
            <v>20.059999999999999</v>
          </cell>
        </row>
        <row r="10085">
          <cell r="B10085">
            <v>96691</v>
          </cell>
          <cell r="C10085" t="str">
            <v>JOELHO 45 GRAUS, PPR, DN 50 MM, CLASSE PN 25, INSTALADO EM PRUMADA DE ÁGUA FORNECIMENTO E INSTALAÇÃO . AF_08/2022</v>
          </cell>
          <cell r="D10085" t="str">
            <v>UN</v>
          </cell>
          <cell r="E10085">
            <v>35.78</v>
          </cell>
          <cell r="F10085">
            <v>37.04</v>
          </cell>
        </row>
        <row r="10086">
          <cell r="B10086">
            <v>96693</v>
          </cell>
          <cell r="C10086" t="str">
            <v>JOELHO 45 GRAUS, PPR, DN 63 MM, CLASSE PN 25, INSTALADO EM PRUMADA DE ÁGUA FORNECIMENTO E INSTALAÇÃO . AF_08/2022</v>
          </cell>
          <cell r="D10086" t="str">
            <v>UN</v>
          </cell>
          <cell r="E10086">
            <v>53.57</v>
          </cell>
          <cell r="F10086">
            <v>55.1</v>
          </cell>
        </row>
        <row r="10087">
          <cell r="B10087">
            <v>96695</v>
          </cell>
          <cell r="C10087" t="str">
            <v>JOELHO 45 GRAUS, PPR, DN 75 MM, CLASSE PN 25, INSTALADO EM PRUMADA DE ÁGUA FORNECIMENTO E INSTALAÇÃO . AF_08/2022</v>
          </cell>
          <cell r="D10087" t="str">
            <v>UN</v>
          </cell>
          <cell r="E10087">
            <v>92.3</v>
          </cell>
          <cell r="F10087">
            <v>94.1</v>
          </cell>
        </row>
        <row r="10088">
          <cell r="B10088">
            <v>104193</v>
          </cell>
          <cell r="C10088" t="str">
            <v>JOELHO 45 GRAUS, PPR, F/ F, DN 90 MM, INSTALADO EM PRUMADA DE ÁGUA - FORNECIMENTO E INSTALAÇÃO. AF_08/2022</v>
          </cell>
          <cell r="D10088" t="str">
            <v>UN</v>
          </cell>
          <cell r="E10088">
            <v>153.02000000000001</v>
          </cell>
          <cell r="F10088">
            <v>155.16</v>
          </cell>
        </row>
        <row r="10089">
          <cell r="B10089">
            <v>96697</v>
          </cell>
          <cell r="C10089" t="str">
            <v>JOELHO 90 GRAUS, PPR, DN 110 MM, CLASSE PN 25, INSTALADO EM PRUMADA DE ÁGUA FORNECIMENTO E INSTALAÇÃO . AF_08/2022</v>
          </cell>
          <cell r="D10089" t="str">
            <v>UN</v>
          </cell>
          <cell r="E10089">
            <v>309.13</v>
          </cell>
          <cell r="F10089">
            <v>311.70999999999998</v>
          </cell>
        </row>
        <row r="10090">
          <cell r="B10090">
            <v>104199</v>
          </cell>
          <cell r="C10090" t="str">
            <v>JOELHO 90 GRAUS, PPR, DN 20 MM, INSTALADO EM RAMAL OU SUB-RAMAL DE ÁGUA - FORNECIMENTO E INSTALAÇÃO. AF_08/2022</v>
          </cell>
          <cell r="D10090" t="str">
            <v>UN</v>
          </cell>
          <cell r="E10090">
            <v>6.91</v>
          </cell>
          <cell r="F10090">
            <v>7.34</v>
          </cell>
        </row>
        <row r="10091">
          <cell r="B10091">
            <v>96684</v>
          </cell>
          <cell r="C10091" t="str">
            <v>JOELHO 90 GRAUS, PPR, DN 25 MM, CLASSE PN 25, INSTALADO EM PRUMADA DE ÁGUA FORNECIMENTO E INSTALAÇÃO . AF_08/2022</v>
          </cell>
          <cell r="D10091" t="str">
            <v>UN</v>
          </cell>
          <cell r="E10091">
            <v>10.54</v>
          </cell>
          <cell r="F10091">
            <v>11.24</v>
          </cell>
        </row>
        <row r="10092">
          <cell r="B10092">
            <v>96650</v>
          </cell>
          <cell r="C10092" t="str">
            <v>JOELHO 90 GRAUS, PPR, DN 25 MM, CLASSE PN 25, INSTALADO EM RAMAL DE DISTRIBUIÇÃO FORNECIMENTO E INSTALAÇÃO. AF_08/2022</v>
          </cell>
          <cell r="D10092" t="str">
            <v>UN</v>
          </cell>
          <cell r="E10092">
            <v>8.1999999999999993</v>
          </cell>
          <cell r="F10092">
            <v>8.7100000000000009</v>
          </cell>
        </row>
        <row r="10093">
          <cell r="B10093">
            <v>96637</v>
          </cell>
          <cell r="C10093" t="str">
            <v>JOELHO 90 GRAUS, PPR, DN 25 MM, CLASSE PN 25, INSTALADO EM RAMAL OU SUB-RAMAL DE ÁGUA FORNECIMENTO E INSTALAÇÃO. AF_08/2022</v>
          </cell>
          <cell r="D10093" t="str">
            <v>UN</v>
          </cell>
          <cell r="E10093">
            <v>14.67</v>
          </cell>
          <cell r="F10093">
            <v>15.73</v>
          </cell>
        </row>
        <row r="10094">
          <cell r="B10094">
            <v>96686</v>
          </cell>
          <cell r="C10094" t="str">
            <v>JOELHO 90 GRAUS, PPR, DN 32 MM, CLASSE PN 25, INSTALADO EM PRUMADA DE ÁGUA FORNECIMENTO E INSTALAÇÃO . AF_08/2022</v>
          </cell>
          <cell r="D10094" t="str">
            <v>UN</v>
          </cell>
          <cell r="E10094">
            <v>13.56</v>
          </cell>
          <cell r="F10094">
            <v>14.42</v>
          </cell>
        </row>
        <row r="10095">
          <cell r="B10095">
            <v>96652</v>
          </cell>
          <cell r="C10095" t="str">
            <v>JOELHO 90 GRAUS, PPR, DN 32 MM, CLASSE PN 25, INSTALADO EM RAMAL DE DISTRIBUIÇÃO - FORNECIMENTO E INSTALAÇÃO. AF_08/2022</v>
          </cell>
          <cell r="D10095" t="str">
            <v>UN</v>
          </cell>
          <cell r="E10095">
            <v>9.73</v>
          </cell>
          <cell r="F10095">
            <v>10.27</v>
          </cell>
        </row>
        <row r="10096">
          <cell r="B10096">
            <v>96688</v>
          </cell>
          <cell r="C10096" t="str">
            <v>JOELHO 90 GRAUS, PPR, DN 40 MM, CLASSE PN 25, INSTALADO EM PRUMADA DE ÁGUA FORNECIMENTO E INSTALAÇÃO . AF_08/2022</v>
          </cell>
          <cell r="D10096" t="str">
            <v>UN</v>
          </cell>
          <cell r="E10096">
            <v>20.07</v>
          </cell>
          <cell r="F10096">
            <v>21.11</v>
          </cell>
        </row>
        <row r="10097">
          <cell r="B10097">
            <v>96654</v>
          </cell>
          <cell r="C10097" t="str">
            <v>JOELHO 90 GRAUS, PPR, DN 40 MM, CLASSE PN 25, INSTALADO EM RAMAL DE DISTRIBUIÇÃO - FORNECIMENTO E INSTALAÇÃO. AF_08/2022</v>
          </cell>
          <cell r="D10097" t="str">
            <v>UN</v>
          </cell>
          <cell r="E10097">
            <v>14.54</v>
          </cell>
          <cell r="F10097">
            <v>15.1</v>
          </cell>
        </row>
        <row r="10098">
          <cell r="B10098">
            <v>96690</v>
          </cell>
          <cell r="C10098" t="str">
            <v>JOELHO 90 GRAUS, PPR, DN 50 MM, CLASSE PN 25, INSTALADO EM PRUMADA DE ÁGUA FORNECIMENTO E INSTALAÇÃO . AF_08/2022</v>
          </cell>
          <cell r="D10098" t="str">
            <v>UN</v>
          </cell>
          <cell r="E10098">
            <v>27.93</v>
          </cell>
          <cell r="F10098">
            <v>29.19</v>
          </cell>
        </row>
        <row r="10099">
          <cell r="B10099">
            <v>96692</v>
          </cell>
          <cell r="C10099" t="str">
            <v>JOELHO 90 GRAUS, PPR, DN 63 MM, CLASSE PN 25, INSTALADO EM PRUMADA DE ÁGUA FORNECIMENTO E INSTALAÇÃO . AF_08/2022</v>
          </cell>
          <cell r="D10099" t="str">
            <v>UN</v>
          </cell>
          <cell r="E10099">
            <v>39.549999999999997</v>
          </cell>
          <cell r="F10099">
            <v>41.08</v>
          </cell>
        </row>
        <row r="10100">
          <cell r="B10100">
            <v>96694</v>
          </cell>
          <cell r="C10100" t="str">
            <v>JOELHO 90 GRAUS, PPR, DN 75 MM, CLASSE PN 25, INSTALADO EM PRUMADA DE ÁGUA FORNECIMENTO E INSTALAÇÃO . AF_08/2022</v>
          </cell>
          <cell r="D10100" t="str">
            <v>UN</v>
          </cell>
          <cell r="E10100">
            <v>83.75</v>
          </cell>
          <cell r="F10100">
            <v>85.55</v>
          </cell>
        </row>
        <row r="10101">
          <cell r="B10101">
            <v>96696</v>
          </cell>
          <cell r="C10101" t="str">
            <v>JOELHO 90 GRAUS, PPR, DN 90 MM, CLASSE PN 25, INSTALADO EM PRUMADA DE ÁGUA FORNECIMENTO E INSTALAÇÃO . AF_08/2022</v>
          </cell>
          <cell r="D10101" t="str">
            <v>UN</v>
          </cell>
          <cell r="E10101">
            <v>104.55</v>
          </cell>
          <cell r="F10101">
            <v>106.69</v>
          </cell>
        </row>
        <row r="10102">
          <cell r="B10102">
            <v>96709</v>
          </cell>
          <cell r="C10102" t="str">
            <v>LUVA, PPR, DN 110 MM, CLASSE PN 25, INSTALADO EM PRUMADA DE ÁGUA FORNECIMENTO E INSTALAÇÃO. AF_08/2022</v>
          </cell>
          <cell r="D10102" t="str">
            <v>UN</v>
          </cell>
          <cell r="E10102">
            <v>101.79</v>
          </cell>
          <cell r="F10102">
            <v>103.52</v>
          </cell>
        </row>
        <row r="10103">
          <cell r="B10103">
            <v>104200</v>
          </cell>
          <cell r="C10103" t="str">
            <v>LUVA, PPR, DN 20 MM, INSTALADO EM RAMAL OU SUB-RAMAL DE ÁGUA - FORNECIMENTO E INSTALAÇÃO. AF_08/2022</v>
          </cell>
          <cell r="D10103" t="str">
            <v>UN</v>
          </cell>
          <cell r="E10103">
            <v>5.62</v>
          </cell>
          <cell r="F10103">
            <v>5.93</v>
          </cell>
        </row>
        <row r="10104">
          <cell r="B10104">
            <v>96698</v>
          </cell>
          <cell r="C10104" t="str">
            <v>LUVA, PPR, DN 25 MM, CLASSE PN 25, INSTALADO EM PRUMADA DE ÁGUA FORNECIMENTO E INSTALAÇÃO . AF_08/2022</v>
          </cell>
          <cell r="D10104" t="str">
            <v>UN</v>
          </cell>
          <cell r="E10104">
            <v>7.46</v>
          </cell>
          <cell r="F10104">
            <v>7.94</v>
          </cell>
        </row>
        <row r="10105">
          <cell r="B10105">
            <v>96656</v>
          </cell>
          <cell r="C10105" t="str">
            <v>LUVA, PPR, DN 25 MM, CLASSE PN 25, INSTALADO EM RAMAL DE DISTRIBUIÇÃO DE ÁGUA FORNECIMENTO E INSTALAÇÃO. AF_08/2022</v>
          </cell>
          <cell r="D10105" t="str">
            <v>UN</v>
          </cell>
          <cell r="E10105">
            <v>5.9</v>
          </cell>
          <cell r="F10105">
            <v>6.24</v>
          </cell>
        </row>
        <row r="10106">
          <cell r="B10106">
            <v>96639</v>
          </cell>
          <cell r="C10106" t="str">
            <v>LUVA, PPR, DN 25 MM, CLASSE PN 25, INSTALADO EM RAMAL OU SUB-RAMAL DE ÁGUA FORNECIMENTO E INSTALAÇÃO. AF_08/2022</v>
          </cell>
          <cell r="D10106" t="str">
            <v>UN</v>
          </cell>
          <cell r="E10106">
            <v>10.210000000000001</v>
          </cell>
          <cell r="F10106">
            <v>10.92</v>
          </cell>
        </row>
        <row r="10107">
          <cell r="B10107">
            <v>96701</v>
          </cell>
          <cell r="C10107" t="str">
            <v>LUVA, PPR, DN 32 MM, CLASSE PN 25, INSTALADO EM PRUMADA DE ÁGUA FORNECIMENTO E INSTALAÇÃO. AF_08/2022</v>
          </cell>
          <cell r="D10107" t="str">
            <v>UN</v>
          </cell>
          <cell r="E10107">
            <v>10.25</v>
          </cell>
          <cell r="F10107">
            <v>10.82</v>
          </cell>
        </row>
        <row r="10108">
          <cell r="B10108">
            <v>96659</v>
          </cell>
          <cell r="C10108" t="str">
            <v>LUVA, PPR, DN 32 MM, CLASSE PN 25, INSTALADO EM RAMAL DE DISTRIBUIÇÃO DE ÁGUA FORNECIMENTO E INSTALAÇÃO. AF_08/2022</v>
          </cell>
          <cell r="D10108" t="str">
            <v>UN</v>
          </cell>
          <cell r="E10108">
            <v>7.7</v>
          </cell>
          <cell r="F10108">
            <v>8.0500000000000007</v>
          </cell>
        </row>
        <row r="10109">
          <cell r="B10109">
            <v>96703</v>
          </cell>
          <cell r="C10109" t="str">
            <v>LUVA, PPR, DN 40 MM, CLASSE PN 25, INSTALADO EM PRUMADA DE ÁGUA FORNECIMENTO E INSTALAÇÃO. AF_08/2022</v>
          </cell>
          <cell r="D10109" t="str">
            <v>UN</v>
          </cell>
          <cell r="E10109">
            <v>18.239999999999998</v>
          </cell>
          <cell r="F10109">
            <v>18.920000000000002</v>
          </cell>
        </row>
        <row r="10110">
          <cell r="B10110">
            <v>96663</v>
          </cell>
          <cell r="C10110" t="str">
            <v>LUVA, PPR, DN 40 MM, CLASSE PN 25, INSTALADO EM RAMAL DE DISTRIBUIÇÃO DE ÁGUA FORNECIMENTO E INSTALAÇÃO. AF_08/2022</v>
          </cell>
          <cell r="D10110" t="str">
            <v>UN</v>
          </cell>
          <cell r="E10110">
            <v>14.55</v>
          </cell>
          <cell r="F10110">
            <v>14.92</v>
          </cell>
        </row>
        <row r="10111">
          <cell r="B10111">
            <v>96705</v>
          </cell>
          <cell r="C10111" t="str">
            <v>LUVA, PPR, DN 50 MM, CLASSE PN 25, INSTALADO EM PRUMADA DE ÁGUA FORNECIMENTO E INSTALAÇÃO. AF_08/2022</v>
          </cell>
          <cell r="D10111" t="str">
            <v>UN</v>
          </cell>
          <cell r="E10111">
            <v>22.13</v>
          </cell>
          <cell r="F10111">
            <v>22.97</v>
          </cell>
        </row>
        <row r="10112">
          <cell r="B10112">
            <v>96706</v>
          </cell>
          <cell r="C10112" t="str">
            <v>LUVA, PPR, DN 63 MM, CLASSE PN 25, INSTALADO EM PRUMADA DE ÁGUA FORNECIMENTO E INSTALAÇÃO. AF_08/2022</v>
          </cell>
          <cell r="D10112" t="str">
            <v>UN</v>
          </cell>
          <cell r="E10112">
            <v>32.76</v>
          </cell>
          <cell r="F10112">
            <v>33.79</v>
          </cell>
        </row>
        <row r="10113">
          <cell r="B10113">
            <v>96707</v>
          </cell>
          <cell r="C10113" t="str">
            <v>LUVA, PPR, DN 75 MM, CLASSE PN 25, INSTALADO EM PRUMADA DE ÁGUA FORNECIMENTO E INSTALAÇÃO. AF_08/2022</v>
          </cell>
          <cell r="D10113" t="str">
            <v>UN</v>
          </cell>
          <cell r="E10113">
            <v>52.65</v>
          </cell>
          <cell r="F10113">
            <v>53.85</v>
          </cell>
        </row>
        <row r="10114">
          <cell r="B10114">
            <v>96708</v>
          </cell>
          <cell r="C10114" t="str">
            <v>LUVA, PPR, DN 90 MM, CLASSE PN 25, INSTALADO EM PRUMADA DE ÁGUA FORNECIMENTO E INSTALAÇÃO. AF_08/2022</v>
          </cell>
          <cell r="D10114" t="str">
            <v>UN</v>
          </cell>
          <cell r="E10114">
            <v>79.78</v>
          </cell>
          <cell r="F10114">
            <v>81.2</v>
          </cell>
        </row>
        <row r="10115">
          <cell r="B10115">
            <v>96675</v>
          </cell>
          <cell r="C10115" t="str">
            <v>TUBO, PPR, DN 110, CLASSE PN 12, INSTALADO EM PRUMADA DE ÁGUA FORNECIMENTO E INSTALAÇÃO. AF_08/2022</v>
          </cell>
          <cell r="D10115" t="str">
            <v>M</v>
          </cell>
          <cell r="E10115">
            <v>143.30000000000001</v>
          </cell>
          <cell r="F10115">
            <v>144.72999999999999</v>
          </cell>
        </row>
        <row r="10116">
          <cell r="B10116">
            <v>96683</v>
          </cell>
          <cell r="C10116" t="str">
            <v>TUBO, PPR, DN 110, CLASSE PN 25, INSTALADO EM PRUMADA DE ÁGUA FORNECIMENTO E INSTALAÇÃO. AF_08/2022</v>
          </cell>
          <cell r="D10116" t="str">
            <v>M</v>
          </cell>
          <cell r="E10116">
            <v>278.5</v>
          </cell>
          <cell r="F10116">
            <v>280.45999999999998</v>
          </cell>
        </row>
        <row r="10117">
          <cell r="B10117">
            <v>104194</v>
          </cell>
          <cell r="C10117" t="str">
            <v>TUBO, PPR, DN 20, CLASSE PN20, INSTALADO EM RAMAL OU SUB-RAMAL DE ÁGUA - FORNECIMENTO E INSTALAÇÃO. AF_08/2022</v>
          </cell>
          <cell r="D10117" t="str">
            <v>M</v>
          </cell>
          <cell r="E10117">
            <v>20.239999999999998</v>
          </cell>
          <cell r="F10117">
            <v>21.16</v>
          </cell>
        </row>
        <row r="10118">
          <cell r="B10118">
            <v>104195</v>
          </cell>
          <cell r="C10118" t="str">
            <v>TUBO, PPR, DN 20, CLASSE PN25, INSTALADO EM RAMAL OU SUB-RAMAL DE ÁGUA - FORNECIMENTO E INSTALAÇÃO. AF_08/2022</v>
          </cell>
          <cell r="D10118" t="str">
            <v>M</v>
          </cell>
          <cell r="E10118">
            <v>21.49</v>
          </cell>
          <cell r="F10118">
            <v>22.44</v>
          </cell>
        </row>
        <row r="10119">
          <cell r="B10119">
            <v>96668</v>
          </cell>
          <cell r="C10119" t="str">
            <v>TUBO, PPR, DN 25, CLASSE PN 20, INSTALADO EM PRUMADA DE ÁGUA FORNECIMENTO E INSTALAÇÃO. AF_08/2022</v>
          </cell>
          <cell r="D10119" t="str">
            <v>M</v>
          </cell>
          <cell r="E10119">
            <v>16.38</v>
          </cell>
          <cell r="F10119">
            <v>16.68</v>
          </cell>
        </row>
        <row r="10120">
          <cell r="B10120">
            <v>96644</v>
          </cell>
          <cell r="C10120" t="str">
            <v>TUBO, PPR, DN 25, CLASSE PN 20, INSTALADO EM RAMAL DE DISTRIBUIÇÃO DE ÁGUA FORNECIMENTO E INSTALAÇÃO. AF_08/2022</v>
          </cell>
          <cell r="D10120" t="str">
            <v>M</v>
          </cell>
          <cell r="E10120">
            <v>21.01</v>
          </cell>
          <cell r="F10120">
            <v>21.71</v>
          </cell>
        </row>
        <row r="10121">
          <cell r="B10121">
            <v>96635</v>
          </cell>
          <cell r="C10121" t="str">
            <v>TUBO, PPR, DN 25, CLASSE PN 20, INSTALADO EM RAMAL OU SUB-RAMAL DE ÁGUA FORNECIMENTO E INSTALAÇÃO. AF_08/2022</v>
          </cell>
          <cell r="D10121" t="str">
            <v>M</v>
          </cell>
          <cell r="E10121">
            <v>38.43</v>
          </cell>
          <cell r="F10121">
            <v>40.619999999999997</v>
          </cell>
        </row>
        <row r="10122">
          <cell r="B10122">
            <v>96636</v>
          </cell>
          <cell r="C10122" t="str">
            <v>TUBO, PPR, DN 25, CLASSE PN 25 INSTALADO EM RAMAL OU SUB-RAMAL DE ÁGUA FORNECIMENTO E INSTALAÇÃO. AF_08/2022</v>
          </cell>
          <cell r="D10122" t="str">
            <v>M</v>
          </cell>
          <cell r="E10122">
            <v>40.75</v>
          </cell>
          <cell r="F10122">
            <v>43</v>
          </cell>
        </row>
        <row r="10123">
          <cell r="B10123">
            <v>96676</v>
          </cell>
          <cell r="C10123" t="str">
            <v>TUBO, PPR, DN 25, CLASSE PN 25, INSTALADO EM PRUMADA DE ÁGUA FORNECIMENTO E INSTALAÇÃO. AF_08/2022</v>
          </cell>
          <cell r="D10123" t="str">
            <v>M</v>
          </cell>
          <cell r="E10123">
            <v>20.7</v>
          </cell>
          <cell r="F10123">
            <v>21.24</v>
          </cell>
        </row>
        <row r="10124">
          <cell r="B10124">
            <v>96647</v>
          </cell>
          <cell r="C10124" t="str">
            <v>TUBO, PPR, DN 25, CLASSE PN 25, INSTALADO EM RAMAL DE DISTRIBUIÇÃO DE ÁGUA FORNECIMENTO E INSTALAÇÃO. AF_08/2022</v>
          </cell>
          <cell r="D10124" t="str">
            <v>M</v>
          </cell>
          <cell r="E10124">
            <v>22.82</v>
          </cell>
          <cell r="F10124">
            <v>23.54</v>
          </cell>
        </row>
        <row r="10125">
          <cell r="B10125">
            <v>96669</v>
          </cell>
          <cell r="C10125" t="str">
            <v>TUBO, PPR, DN 32, CLASSE PN 12, INSTALADO EM PRUMADA DE ÁGUA FORNECIMENTO E INSTALAÇÃO. AF_08/2022</v>
          </cell>
          <cell r="D10125" t="str">
            <v>M</v>
          </cell>
          <cell r="E10125">
            <v>16.16</v>
          </cell>
          <cell r="F10125">
            <v>16.63</v>
          </cell>
        </row>
        <row r="10126">
          <cell r="B10126">
            <v>96645</v>
          </cell>
          <cell r="C10126" t="str">
            <v>TUBO, PPR, DN 32, CLASSE PN 12, INSTALADO EM RAMAL DE DISTRIBUIÇÃO DE ÁGUA FORNECIMENTO E INSTALAÇÃO. AF_08/2022</v>
          </cell>
          <cell r="D10126" t="str">
            <v>M</v>
          </cell>
          <cell r="E10126">
            <v>18.63</v>
          </cell>
          <cell r="F10126">
            <v>19.32</v>
          </cell>
        </row>
        <row r="10127">
          <cell r="B10127">
            <v>96677</v>
          </cell>
          <cell r="C10127" t="str">
            <v>TUBO, PPR, DN 32, CLASSE PN 25, INSTALADO EM PRUMADA DE ÁGUA FORNECIMENTO E INSTALAÇÃO. AF_08/2022</v>
          </cell>
          <cell r="D10127" t="str">
            <v>M</v>
          </cell>
          <cell r="E10127">
            <v>26.98</v>
          </cell>
          <cell r="F10127">
            <v>27.63</v>
          </cell>
        </row>
        <row r="10128">
          <cell r="B10128">
            <v>96648</v>
          </cell>
          <cell r="C10128" t="str">
            <v>TUBO, PPR, DN 32, CLASSE PN 25, INSTALADO EM RAMAL DE DISTRIBUIÇÃO DE ÁGUA FORNECIMENTO E INSTALAÇÃO. AF_08/2022</v>
          </cell>
          <cell r="D10128" t="str">
            <v>M</v>
          </cell>
          <cell r="E10128">
            <v>28.17</v>
          </cell>
          <cell r="F10128">
            <v>28.92</v>
          </cell>
        </row>
        <row r="10129">
          <cell r="B10129">
            <v>96670</v>
          </cell>
          <cell r="C10129" t="str">
            <v>TUBO, PPR, DN 40, CLASSE PN 12, INSTALADO EM PRUMADA DE ÁGUA FORNECIMENTO E INSTALAÇÃO. AF_08/2022</v>
          </cell>
          <cell r="D10129" t="str">
            <v>M</v>
          </cell>
          <cell r="E10129">
            <v>21</v>
          </cell>
          <cell r="F10129">
            <v>21.57</v>
          </cell>
        </row>
        <row r="10130">
          <cell r="B10130">
            <v>96646</v>
          </cell>
          <cell r="C10130" t="str">
            <v>TUBO, PPR, DN 40, CLASSE PN 12, INSTALADO EM RAMAL DE DISTRIBUIÇÃO DE ÁGUA FORNECIMENTO E INSTALAÇÃO. AF_08/2022</v>
          </cell>
          <cell r="D10130" t="str">
            <v>M</v>
          </cell>
          <cell r="E10130">
            <v>22.77</v>
          </cell>
          <cell r="F10130">
            <v>23.51</v>
          </cell>
        </row>
        <row r="10131">
          <cell r="B10131">
            <v>96678</v>
          </cell>
          <cell r="C10131" t="str">
            <v>TUBO, PPR, DN 40, CLASSE PN 25, INSTALADO EM PRUMADA DE ÁGUA FORNECIMENTO E INSTALAÇÃO. AF_08/2022</v>
          </cell>
          <cell r="D10131" t="str">
            <v>M</v>
          </cell>
          <cell r="E10131">
            <v>37.130000000000003</v>
          </cell>
          <cell r="F10131">
            <v>37.92</v>
          </cell>
        </row>
        <row r="10132">
          <cell r="B10132">
            <v>96649</v>
          </cell>
          <cell r="C10132" t="str">
            <v>TUBO, PPR, DN 40, CLASSE PN 25, INSTALADO EM RAMAL DE DISTRIBUIÇÃO DE ÁGUA FORNECIMENTO E INSTALAÇÃO. AF_08/2022</v>
          </cell>
          <cell r="D10132" t="str">
            <v>M</v>
          </cell>
          <cell r="E10132">
            <v>37.25</v>
          </cell>
          <cell r="F10132">
            <v>38.049999999999997</v>
          </cell>
        </row>
        <row r="10133">
          <cell r="B10133">
            <v>96671</v>
          </cell>
          <cell r="C10133" t="str">
            <v>TUBO, PPR, DN 50, CLASSE PN 12, INSTALADO EM PRUMADA DE ÁGUA FORNECIMENTO E INSTALAÇÃO. AF_08/2022</v>
          </cell>
          <cell r="D10133" t="str">
            <v>M</v>
          </cell>
          <cell r="E10133">
            <v>31.77</v>
          </cell>
          <cell r="F10133">
            <v>32.46</v>
          </cell>
        </row>
        <row r="10134">
          <cell r="B10134">
            <v>96679</v>
          </cell>
          <cell r="C10134" t="str">
            <v>TUBO, PPR, DN 50, CLASSE PN 25, INSTALADO EM PRUMADA DE ÁGUA FORNECIMENTO E INSTALAÇÃO. AF_08/2022</v>
          </cell>
          <cell r="D10134" t="str">
            <v>M</v>
          </cell>
          <cell r="E10134">
            <v>55.3</v>
          </cell>
          <cell r="F10134">
            <v>56.25</v>
          </cell>
        </row>
        <row r="10135">
          <cell r="B10135">
            <v>96672</v>
          </cell>
          <cell r="C10135" t="str">
            <v>TUBO, PPR, DN 63, CLASSE PN 12, INSTALADO EM PRUMADA DE ÁGUA FORNECIMENTO E INSTALAÇÃO. AF_08/2022</v>
          </cell>
          <cell r="D10135" t="str">
            <v>M</v>
          </cell>
          <cell r="E10135">
            <v>48.39</v>
          </cell>
          <cell r="F10135">
            <v>49.24</v>
          </cell>
        </row>
        <row r="10136">
          <cell r="B10136">
            <v>96680</v>
          </cell>
          <cell r="C10136" t="str">
            <v>TUBO, PPR, DN 63, CLASSE PN 25, INSTALADO EM PRUMADA DE ÁGUA FORNECIMENTO E INSTALAÇÃO. AF_08/2022</v>
          </cell>
          <cell r="D10136" t="str">
            <v>M</v>
          </cell>
          <cell r="E10136">
            <v>91.44</v>
          </cell>
          <cell r="F10136">
            <v>92.61</v>
          </cell>
        </row>
        <row r="10137">
          <cell r="B10137">
            <v>96673</v>
          </cell>
          <cell r="C10137" t="str">
            <v>TUBO, PPR, DN 75, CLASSE PN 12, INSTALADO EM PRUMADA DE ÁGUA FORNECIMENTO E INSTALAÇÃO. AF_08/2022</v>
          </cell>
          <cell r="D10137" t="str">
            <v>M</v>
          </cell>
          <cell r="E10137">
            <v>60.99</v>
          </cell>
          <cell r="F10137">
            <v>61.98</v>
          </cell>
        </row>
        <row r="10138">
          <cell r="B10138">
            <v>96681</v>
          </cell>
          <cell r="C10138" t="str">
            <v>TUBO, PPR, DN 75, CLASSE PN 25, INSTALADO EM PRUMADA DE ÁGUA FORNECIMENTO E INSTALAÇÃO. AF_08/2022</v>
          </cell>
          <cell r="D10138" t="str">
            <v>M</v>
          </cell>
          <cell r="E10138">
            <v>123.03</v>
          </cell>
          <cell r="F10138">
            <v>124.4</v>
          </cell>
        </row>
        <row r="10139">
          <cell r="B10139">
            <v>96674</v>
          </cell>
          <cell r="C10139" t="str">
            <v>TUBO, PPR, DN 90, CLASSE PN 12, INSTALADO EM PRUMADA DE ÁGUA FORNECIMENTO E INSTALAÇÃO. AF_08/2022</v>
          </cell>
          <cell r="D10139" t="str">
            <v>M</v>
          </cell>
          <cell r="E10139">
            <v>98.58</v>
          </cell>
          <cell r="F10139">
            <v>99.77</v>
          </cell>
        </row>
        <row r="10140">
          <cell r="B10140">
            <v>96682</v>
          </cell>
          <cell r="C10140" t="str">
            <v>TUBO, PPR, DN 90, CLASSE PN 25, INSTALADO EM PRUMADA DE ÁGUA FORNECIMENTO E INSTALAÇÃO. AF_08/2022</v>
          </cell>
          <cell r="D10140" t="str">
            <v>M</v>
          </cell>
          <cell r="E10140">
            <v>202.92</v>
          </cell>
          <cell r="F10140">
            <v>204.54</v>
          </cell>
        </row>
        <row r="10141">
          <cell r="B10141">
            <v>96643</v>
          </cell>
          <cell r="C10141" t="str">
            <v>TÊ MISTURADOR, PPR, 25 X 3/4, CLASSE PN 25, INSTALADO EM RAMAL OU SUB-RAMAL DE ÁGUA FORNECIMENTO E INSTALAÇÃO. AF_08/2022</v>
          </cell>
          <cell r="D10141" t="str">
            <v>UN</v>
          </cell>
          <cell r="E10141">
            <v>41.47</v>
          </cell>
          <cell r="F10141">
            <v>42.46</v>
          </cell>
        </row>
        <row r="10142">
          <cell r="B10142">
            <v>104201</v>
          </cell>
          <cell r="C10142" t="str">
            <v>TÊ MISTURADOR, PPR, F M M, DN 20 X 20 MM, INSTALADO EM RAMAL OU SUB-RAMAL DE ÁGUA - FORNECIMENTO E INSTALAÇÃO. AF_08/2022</v>
          </cell>
          <cell r="D10142" t="str">
            <v>UN</v>
          </cell>
          <cell r="E10142">
            <v>18.059999999999999</v>
          </cell>
          <cell r="F10142">
            <v>18.66</v>
          </cell>
        </row>
        <row r="10143">
          <cell r="B10143">
            <v>104192</v>
          </cell>
          <cell r="C10143" t="str">
            <v>TÊ MISTURADOR, PPR, F M M, DN 25 X 25 MM, INSTALADO EM RAMAL OU SUB-RAMAL DE ÁGUA - FORNECIMENTO E INSTALAÇÃO. AF_08/2022</v>
          </cell>
          <cell r="D10143" t="str">
            <v>UN</v>
          </cell>
          <cell r="E10143">
            <v>26.63</v>
          </cell>
          <cell r="F10143">
            <v>27.62</v>
          </cell>
        </row>
        <row r="10144">
          <cell r="B10144">
            <v>104202</v>
          </cell>
          <cell r="C10144" t="str">
            <v>TÊ NORMAL, PPR, 90 GRAUS, DN 20 X 20 X 20 MM, INSTALADO EM RAMAL OU SUB-RAMAL DE ÁGUA - FORNECIMENTO E INSTALAÇÃO. AF_08/2022</v>
          </cell>
          <cell r="D10144" t="str">
            <v>UN</v>
          </cell>
          <cell r="E10144">
            <v>10.220000000000001</v>
          </cell>
          <cell r="F10144">
            <v>10.82</v>
          </cell>
        </row>
        <row r="10145">
          <cell r="B10145">
            <v>96717</v>
          </cell>
          <cell r="C10145" t="str">
            <v>TÊ NORMAL, PPR, DN 110 MM, CLASSE PN 25, INSTALADO EM PRUMADA DE ÁGUA FORNECIMENTO E INSTALAÇÃO . AF_08/2022</v>
          </cell>
          <cell r="D10145" t="str">
            <v>UN</v>
          </cell>
          <cell r="E10145">
            <v>281.38</v>
          </cell>
          <cell r="F10145">
            <v>284.82</v>
          </cell>
        </row>
        <row r="10146">
          <cell r="B10146">
            <v>96710</v>
          </cell>
          <cell r="C10146" t="str">
            <v>TÊ NORMAL, PPR, DN 25 MM, CLASSE PN 25, INSTALADO EM PRUMADA DE ÁGUA FORNECIMENTO E INSTALAÇÃO . AF_08/2022</v>
          </cell>
          <cell r="D10146" t="str">
            <v>UN</v>
          </cell>
          <cell r="E10146">
            <v>13.79</v>
          </cell>
          <cell r="F10146">
            <v>14.73</v>
          </cell>
        </row>
        <row r="10147">
          <cell r="B10147">
            <v>96665</v>
          </cell>
          <cell r="C10147" t="str">
            <v>TÊ NORMAL, PPR, DN 25 MM, CLASSE PN 25, INSTALADO EM RAMAL DE DISTRIBUIÇÃO DE ÁGUA FORNECIMENTO E INSTALAÇÃO. AF_08/2022</v>
          </cell>
          <cell r="D10147" t="str">
            <v>UN</v>
          </cell>
          <cell r="E10147">
            <v>10.69</v>
          </cell>
          <cell r="F10147">
            <v>11.36</v>
          </cell>
        </row>
        <row r="10148">
          <cell r="B10148">
            <v>96642</v>
          </cell>
          <cell r="C10148" t="str">
            <v>TÊ NORMAL, PPR, DN 25 MM, CLASSE PN 25, INSTALADO EM RAMAL OU SUB-RAMAL DE ÁGUA FORNECIMENTO E INSTALAÇÃO. AF_08/2022</v>
          </cell>
          <cell r="D10148" t="str">
            <v>UN</v>
          </cell>
          <cell r="E10148">
            <v>19.309999999999999</v>
          </cell>
          <cell r="F10148">
            <v>20.72</v>
          </cell>
        </row>
        <row r="10149">
          <cell r="B10149">
            <v>96711</v>
          </cell>
          <cell r="C10149" t="str">
            <v>TÊ NORMAL, PPR, DN 32 MM, CLASSE PN 25, INSTALADO EM PRUMADA DE ÁGUA FORNECIMENTO E INSTALAÇÃO . AF_08/2022</v>
          </cell>
          <cell r="D10149" t="str">
            <v>UN</v>
          </cell>
          <cell r="E10149">
            <v>20.47</v>
          </cell>
          <cell r="F10149">
            <v>21.61</v>
          </cell>
        </row>
        <row r="10150">
          <cell r="B10150">
            <v>96666</v>
          </cell>
          <cell r="C10150" t="str">
            <v>TÊ NORMAL, PPR, DN 32 MM, CLASSE PN 25, INSTALADO EM RAMAL DE DISTRIBUIÇÃO DE ÁGUA FORNECIMENTO E INSTALAÇÃO. AF_08/2022</v>
          </cell>
          <cell r="D10150" t="str">
            <v>UN</v>
          </cell>
          <cell r="E10150">
            <v>15.37</v>
          </cell>
          <cell r="F10150">
            <v>16.07</v>
          </cell>
        </row>
        <row r="10151">
          <cell r="B10151">
            <v>96712</v>
          </cell>
          <cell r="C10151" t="str">
            <v>TÊ NORMAL, PPR, DN 40 MM, CLASSE PN 25, INSTALADO EM PRUMADA DE ÁGUA FORNECIMENTO E INSTALAÇÃO . AF_08/2022</v>
          </cell>
          <cell r="D10151" t="str">
            <v>UN</v>
          </cell>
          <cell r="E10151">
            <v>29.07</v>
          </cell>
          <cell r="F10151">
            <v>30.45</v>
          </cell>
        </row>
        <row r="10152">
          <cell r="B10152">
            <v>96667</v>
          </cell>
          <cell r="C10152" t="str">
            <v>TÊ NORMAL, PPR, DN 40 MM, CLASSE PN 25, INSTALADO EM RAMAL DE DISTRIBUIÇÃO DE ÁGUA FORNECIMENTO E INSTALAÇÃO. AF_08/2022</v>
          </cell>
          <cell r="D10152" t="str">
            <v>UN</v>
          </cell>
          <cell r="E10152">
            <v>21.7</v>
          </cell>
          <cell r="F10152">
            <v>22.44</v>
          </cell>
        </row>
        <row r="10153">
          <cell r="B10153">
            <v>96713</v>
          </cell>
          <cell r="C10153" t="str">
            <v>TÊ NORMAL, PPR, DN 50 MM, CLASSE PN 25, INSTALADO EM PRUMADA DE ÁGUA FORNECIMENTO E INSTALAÇÃO . AF_08/2022</v>
          </cell>
          <cell r="D10153" t="str">
            <v>UN</v>
          </cell>
          <cell r="E10153">
            <v>44.54</v>
          </cell>
          <cell r="F10153">
            <v>46.22</v>
          </cell>
        </row>
        <row r="10154">
          <cell r="B10154">
            <v>96714</v>
          </cell>
          <cell r="C10154" t="str">
            <v>TÊ NORMAL, PPR, DN 63 MM, CLASSE PN 25, INSTALADO EM PRUMADA DE ÁGUA FORNECIMENTO E INSTALAÇÃO . AF_08/2022</v>
          </cell>
          <cell r="D10154" t="str">
            <v>UN</v>
          </cell>
          <cell r="E10154">
            <v>63.32</v>
          </cell>
          <cell r="F10154">
            <v>65.38</v>
          </cell>
        </row>
        <row r="10155">
          <cell r="B10155">
            <v>96715</v>
          </cell>
          <cell r="C10155" t="str">
            <v>TÊ NORMAL, PPR, DN 75 MM, CLASSE PN 25, INSTALADO EM PRUMADA DE ÁGUA FORNECIMENTO E INSTALAÇÃO . AF_08/2022</v>
          </cell>
          <cell r="D10155" t="str">
            <v>UN</v>
          </cell>
          <cell r="E10155">
            <v>112.63</v>
          </cell>
          <cell r="F10155">
            <v>115.05</v>
          </cell>
        </row>
        <row r="10156">
          <cell r="B10156">
            <v>96716</v>
          </cell>
          <cell r="C10156" t="str">
            <v>TÊ NORMAL, PPR, DN 90 MM, CLASSE PN 25, INSTALADO EM PRUMADA DE ÁGUA FORNECIMENTO E INSTALAÇÃO . AF_08/2022</v>
          </cell>
          <cell r="D10156" t="str">
            <v>UN</v>
          </cell>
          <cell r="E10156">
            <v>146.66</v>
          </cell>
          <cell r="F10156">
            <v>149.51</v>
          </cell>
        </row>
        <row r="10157">
          <cell r="B10157">
            <v>104328</v>
          </cell>
          <cell r="C10157" t="str">
            <v>CAIXA SIFONADA, COM GRELHA QUADRADA, PVC, DN 150 X 150 X 50 MM, JUNTA SOLDÁVEL, FORNECIDA E INSTALADA EM RAMAL DE DESCARGA OU EM RAMAL DE ESGOTO SANITÁRIO. AF_08/2022</v>
          </cell>
          <cell r="D10157" t="str">
            <v>UN</v>
          </cell>
          <cell r="E10157">
            <v>58.9</v>
          </cell>
          <cell r="F10157">
            <v>60.62</v>
          </cell>
        </row>
        <row r="10158">
          <cell r="B10158">
            <v>104329</v>
          </cell>
          <cell r="C10158" t="str">
            <v>CAIXA SIFONADA, COM GRELHA REDONDA, PVC, DN 150 X 150 X 50 MM, JUNTA SOLDÁVEL, FORNECIDA E INSTALADA EM RAMAL DE DESCARGA OU EM RAMAL DE ESGOTO SANITÁRIO. AF_08/2022</v>
          </cell>
          <cell r="D10158" t="str">
            <v>UN</v>
          </cell>
          <cell r="E10158">
            <v>65.86</v>
          </cell>
          <cell r="F10158">
            <v>67.58</v>
          </cell>
        </row>
        <row r="10159">
          <cell r="B10159">
            <v>89707</v>
          </cell>
          <cell r="C10159" t="str">
            <v>CAIXA SIFONADA, PVC, DN 100 X 100 X 50 MM, JUNTA ELÁSTICA, FORNECIDA E INSTALADA EM RAMAL DE DESCARGA OU EM RAMAL DE ESGOTO SANITÁRIO. AF_08/2022</v>
          </cell>
          <cell r="D10159" t="str">
            <v>UN</v>
          </cell>
          <cell r="E10159">
            <v>41.97</v>
          </cell>
          <cell r="F10159">
            <v>43.59</v>
          </cell>
        </row>
        <row r="10160">
          <cell r="B10160">
            <v>89708</v>
          </cell>
          <cell r="C10160" t="str">
            <v>CAIXA SIFONADA, PVC, DN 150 X 185 X 75 MM, JUNTA ELÁSTICA, FORNECIDA E INSTALADA EM RAMAL DE DESCARGA OU EM RAMAL DE ESGOTO SANITÁRIO. AF_08/2022</v>
          </cell>
          <cell r="D10160" t="str">
            <v>UN</v>
          </cell>
          <cell r="E10160">
            <v>86.39</v>
          </cell>
          <cell r="F10160">
            <v>88.33</v>
          </cell>
        </row>
        <row r="10161">
          <cell r="B10161">
            <v>104330</v>
          </cell>
          <cell r="C10161" t="str">
            <v>RALO LINEAR, EM PVC COM GRELHA INOX, JUNTA SOLDÁVEL, FORNECIDO E INSTALADO EM RAMAL DE DESCARGA OU EM RAMAL DE ESGOTO SANITÁRIO. AF_08/2022</v>
          </cell>
          <cell r="D10161" t="str">
            <v>UN</v>
          </cell>
          <cell r="E10161">
            <v>0</v>
          </cell>
          <cell r="F10161">
            <v>0</v>
          </cell>
        </row>
        <row r="10162">
          <cell r="B10162">
            <v>104326</v>
          </cell>
          <cell r="C10162" t="str">
            <v>RALO SECO CÔNICO, PVC, DN 100 X 40 MM, JUNTA SOLDÁVEL, FORNECIDO E INSTALADO EM RAMAL DE DESCARGA OU EM RAMAL DE ESGOTO SANITÁRIO. AF_08/2022</v>
          </cell>
          <cell r="D10162" t="str">
            <v>UN</v>
          </cell>
          <cell r="E10162">
            <v>17.02</v>
          </cell>
          <cell r="F10162">
            <v>17.7</v>
          </cell>
        </row>
        <row r="10163">
          <cell r="B10163">
            <v>89710</v>
          </cell>
          <cell r="C10163" t="str">
            <v>RALO SECO, PVC, DN 100 X 40 MM, JUNTA SOLDÁVEL, FORNECIDO E INSTALADO EM RAMAL DE DESCARGA OU EM RAMAL DE ESGOTO SANITÁRIO. AF_08/2022</v>
          </cell>
          <cell r="D10163" t="str">
            <v>UN</v>
          </cell>
          <cell r="E10163">
            <v>15.82</v>
          </cell>
          <cell r="F10163">
            <v>16.5</v>
          </cell>
        </row>
        <row r="10164">
          <cell r="B10164">
            <v>104327</v>
          </cell>
          <cell r="C10164" t="str">
            <v>RALO SIFONADO REDONDO, PVC, DN 100 X 40 MM, JUNTA SOLDÁVEL, FORNECIDO E INSTALADO EM RAMAL DE DESCARGA OU EM RAMAL DE ESGOTO SANITÁRIO. AF_08/2022</v>
          </cell>
          <cell r="D10164" t="str">
            <v>UN</v>
          </cell>
          <cell r="E10164">
            <v>16.309999999999999</v>
          </cell>
          <cell r="F10164">
            <v>16.989999999999998</v>
          </cell>
        </row>
        <row r="10165">
          <cell r="B10165">
            <v>89709</v>
          </cell>
          <cell r="C10165" t="str">
            <v>RALO SIFONADO, PVC, DN 100 X 40 MM, JUNTA SOLDÁVEL, FORNECIDO E INSTALADO EM RAMAL DE DESCARGA OU EM RAMAL DE ESGOTO SANITÁRIO. AF_08/2022</v>
          </cell>
          <cell r="D10165" t="str">
            <v>UN</v>
          </cell>
          <cell r="E10165">
            <v>17.77</v>
          </cell>
          <cell r="F10165">
            <v>18.45</v>
          </cell>
        </row>
        <row r="10166">
          <cell r="B10166">
            <v>104341</v>
          </cell>
          <cell r="C10166" t="str">
            <v>BUCHA DE REDUÇÃO LONGA, PVC, SÉRIE NORMAL, ESGOTO PREDIAL, DN 50 X 40 MM, JUNTA SOLDÁVEL E ELÁSTICA, FORNECIDO E INSTALADO EM RAMAL DE DESCARGA OU RAMAL DE ESGOTO SANITÁRIO. AF_08/2022</v>
          </cell>
          <cell r="D10166" t="str">
            <v>UN</v>
          </cell>
          <cell r="E10166">
            <v>10.58</v>
          </cell>
          <cell r="F10166">
            <v>10.94</v>
          </cell>
        </row>
        <row r="10167">
          <cell r="B10167">
            <v>104357</v>
          </cell>
          <cell r="C10167" t="str">
            <v>CAP, PVC, SÉRIE NORMAL, ESGOTO PREDIAL, DN 100 MM, JUNTA ELÁSTICA, FORNECIDO E INSTALADO EM SUBCOLETOR AÉREO DE ESGOTO SANITÁRIO. AF_08/2022</v>
          </cell>
          <cell r="D10167" t="str">
            <v>UN</v>
          </cell>
          <cell r="E10167">
            <v>18.329999999999998</v>
          </cell>
          <cell r="F10167">
            <v>18.71</v>
          </cell>
        </row>
        <row r="10168">
          <cell r="B10168">
            <v>89811</v>
          </cell>
          <cell r="C10168" t="str">
            <v>CURVA CURTA 90 GRAUS, PVC, SERIE NORMAL, ESGOTO PREDIAL, DN 100 MM, JUNTA ELÁSTICA, FORNECIDO E INSTALADO EM PRUMADA DE ESGOTO SANITÁRIO OU VENTILAÇÃO. AF_08/2022</v>
          </cell>
          <cell r="D10168" t="str">
            <v>UN</v>
          </cell>
          <cell r="E10168">
            <v>41.79</v>
          </cell>
          <cell r="F10168">
            <v>42.67</v>
          </cell>
        </row>
        <row r="10169">
          <cell r="B10169">
            <v>89748</v>
          </cell>
          <cell r="C10169" t="str">
            <v>CURVA CURTA 90 GRAUS, PVC, SERIE NORMAL, ESGOTO PREDIAL, DN 100 MM, JUNTA ELÁSTICA, FORNECIDO E INSTALADO EM RAMAL DE DESCARGA OU RAMAL DE ESGOTO SANITÁRIO. AF_08/2022</v>
          </cell>
          <cell r="D10169" t="str">
            <v>UN</v>
          </cell>
          <cell r="E10169">
            <v>40.64</v>
          </cell>
          <cell r="F10169">
            <v>41.42</v>
          </cell>
        </row>
        <row r="10170">
          <cell r="B10170">
            <v>89852</v>
          </cell>
          <cell r="C10170" t="str">
            <v>CURVA CURTA 90 GRAUS, PVC, SERIE NORMAL, ESGOTO PREDIAL, DN 100 MM, JUNTA ELÁSTICA, FORNECIDO E INSTALADO EM SUBCOLETOR AÉREO DE ESGOTO SANITÁRIO. AF_08/2022</v>
          </cell>
          <cell r="D10170" t="str">
            <v>UN</v>
          </cell>
          <cell r="E10170">
            <v>44.61</v>
          </cell>
          <cell r="F10170">
            <v>45.74</v>
          </cell>
        </row>
        <row r="10171">
          <cell r="B10171">
            <v>89728</v>
          </cell>
          <cell r="C10171" t="str">
            <v>CURVA CURTA 90 GRAUS, PVC, SERIE NORMAL, ESGOTO PREDIAL, DN 40 MM, JUNTA SOLDÁVEL, FORNECIDO E INSTALADO EM RAMAL DE DESCARGA OU RAMAL DE ESGOTO SANITÁRIO. AF_08/2022</v>
          </cell>
          <cell r="D10171" t="str">
            <v>UN</v>
          </cell>
          <cell r="E10171">
            <v>12.22</v>
          </cell>
          <cell r="F10171">
            <v>12.73</v>
          </cell>
        </row>
        <row r="10172">
          <cell r="B10172">
            <v>89803</v>
          </cell>
          <cell r="C10172" t="str">
            <v>CURVA CURTA 90 GRAUS, PVC, SERIE NORMAL, ESGOTO PREDIAL, DN 50 MM, JUNTA ELÁSTICA, FORNECIDO E INSTALADO EM PRUMADA DE ESGOTO SANITÁRIO OU VENTILAÇÃO. AF_08/2022</v>
          </cell>
          <cell r="D10172" t="str">
            <v>UN</v>
          </cell>
          <cell r="E10172">
            <v>17.53</v>
          </cell>
          <cell r="F10172">
            <v>17.670000000000002</v>
          </cell>
        </row>
        <row r="10173">
          <cell r="B10173">
            <v>89733</v>
          </cell>
          <cell r="C10173" t="str">
            <v>CURVA CURTA 90 GRAUS, PVC, SERIE NORMAL, ESGOTO PREDIAL, DN 50 MM, JUNTA ELÁSTICA, FORNECIDO E INSTALADO EM RAMAL DE DESCARGA OU RAMAL DE ESGOTO SANITÁRIO. AF_08/2022</v>
          </cell>
          <cell r="D10173" t="str">
            <v>UN</v>
          </cell>
          <cell r="E10173">
            <v>22.39</v>
          </cell>
          <cell r="F10173">
            <v>22.95</v>
          </cell>
        </row>
        <row r="10174">
          <cell r="B10174">
            <v>89807</v>
          </cell>
          <cell r="C10174" t="str">
            <v>CURVA CURTA 90 GRAUS, PVC, SERIE NORMAL, ESGOTO PREDIAL, DN 75 MM, JUNTA ELÁSTICA, FORNECIDO E INSTALADO EM PRUMADA DE ESGOTO SANITÁRIO OU VENTILAÇÃO. AF_08/2022</v>
          </cell>
          <cell r="D10174" t="str">
            <v>UN</v>
          </cell>
          <cell r="E10174">
            <v>35.72</v>
          </cell>
          <cell r="F10174">
            <v>36.24</v>
          </cell>
        </row>
        <row r="10175">
          <cell r="B10175">
            <v>89742</v>
          </cell>
          <cell r="C10175" t="str">
            <v>CURVA CURTA 90 GRAUS, PVC, SERIE NORMAL, ESGOTO PREDIAL, DN 75 MM, JUNTA ELÁSTICA, FORNECIDO E INSTALADO EM RAMAL DE DESCARGA OU RAMAL DE ESGOTO SANITÁRIO. AF_08/2022</v>
          </cell>
          <cell r="D10175" t="str">
            <v>UN</v>
          </cell>
          <cell r="E10175">
            <v>37.57</v>
          </cell>
          <cell r="F10175">
            <v>38.25</v>
          </cell>
        </row>
        <row r="10176">
          <cell r="B10176">
            <v>89812</v>
          </cell>
          <cell r="C10176" t="str">
            <v>CURVA LONGA 90 GRAUS, PVC, SERIE NORMAL, ESGOTO PREDIAL, DN 100 MM, JUNTA ELÁSTICA, FORNECIDO E INSTALADO EM PRUMADA DE ESGOTO SANITÁRIO OU VENTILAÇÃO. AF_08/2022</v>
          </cell>
          <cell r="D10176" t="str">
            <v>UN</v>
          </cell>
          <cell r="E10176">
            <v>73.16</v>
          </cell>
          <cell r="F10176">
            <v>74.040000000000006</v>
          </cell>
        </row>
        <row r="10177">
          <cell r="B10177">
            <v>89750</v>
          </cell>
          <cell r="C10177" t="str">
            <v>CURVA LONGA 90 GRAUS, PVC, SERIE NORMAL, ESGOTO PREDIAL, DN 100 MM, JUNTA ELÁSTICA, FORNECIDO E INSTALADO EM RAMAL DE DESCARGA OU RAMAL DE ESGOTO SANITÁRIO. AF_08/2022</v>
          </cell>
          <cell r="D10177" t="str">
            <v>UN</v>
          </cell>
          <cell r="E10177">
            <v>72.010000000000005</v>
          </cell>
          <cell r="F10177">
            <v>72.790000000000006</v>
          </cell>
        </row>
        <row r="10178">
          <cell r="B10178">
            <v>89853</v>
          </cell>
          <cell r="C10178" t="str">
            <v>CURVA LONGA 90 GRAUS, PVC, SERIE NORMAL, ESGOTO PREDIAL, DN 100 MM, JUNTA ELÁSTICA, FORNECIDO E INSTALADO EM SUBCOLETOR AÉREO DE ESGOTO SANITÁRIO. AF_08/2022</v>
          </cell>
          <cell r="D10178" t="str">
            <v>UN</v>
          </cell>
          <cell r="E10178">
            <v>75.98</v>
          </cell>
          <cell r="F10178">
            <v>77.11</v>
          </cell>
        </row>
        <row r="10179">
          <cell r="B10179">
            <v>89730</v>
          </cell>
          <cell r="C10179" t="str">
            <v>CURVA LONGA 90 GRAUS, PVC, SERIE NORMAL, ESGOTO PREDIAL, DN 40 MM, JUNTA SOLDÁVEL, FORNECIDO E INSTALADO EM RAMAL DE DESCARGA OU RAMAL DE ESGOTO SANITÁRIO. AF_08/2022</v>
          </cell>
          <cell r="D10179" t="str">
            <v>UN</v>
          </cell>
          <cell r="E10179">
            <v>13.92</v>
          </cell>
          <cell r="F10179">
            <v>14.43</v>
          </cell>
        </row>
        <row r="10180">
          <cell r="B10180">
            <v>89804</v>
          </cell>
          <cell r="C10180" t="str">
            <v>CURVA LONGA 90 GRAUS, PVC, SERIE NORMAL, ESGOTO PREDIAL, DN 50 MM, JUNTA ELÁSTICA, FORNECIDO E INSTALADO EM PRUMADA DE ESGOTO SANITÁRIO OU VENTILAÇÃO. AF_08/2022</v>
          </cell>
          <cell r="D10180" t="str">
            <v>UN</v>
          </cell>
          <cell r="E10180">
            <v>19.48</v>
          </cell>
          <cell r="F10180">
            <v>19.62</v>
          </cell>
        </row>
        <row r="10181">
          <cell r="B10181">
            <v>89735</v>
          </cell>
          <cell r="C10181" t="str">
            <v>CURVA LONGA 90 GRAUS, PVC, SERIE NORMAL, ESGOTO PREDIAL, DN 50 MM, JUNTA ELÁSTICA, FORNECIDO E INSTALADO EM RAMAL DE DESCARGA OU RAMAL DE ESGOTO SANITÁRIO. AF_08/2022</v>
          </cell>
          <cell r="D10181" t="str">
            <v>UN</v>
          </cell>
          <cell r="E10181">
            <v>24.34</v>
          </cell>
          <cell r="F10181">
            <v>24.9</v>
          </cell>
        </row>
        <row r="10182">
          <cell r="B10182">
            <v>89808</v>
          </cell>
          <cell r="C10182" t="str">
            <v>CURVA LONGA 90 GRAUS, PVC, SERIE NORMAL, ESGOTO PREDIAL, DN 75 MM, JUNTA ELÁSTICA, FORNECIDO E INSTALADO EM PRUMADA DE ESGOTO SANITÁRIO OU VENTILAÇÃO. AF_08/2022</v>
          </cell>
          <cell r="D10182" t="str">
            <v>UN</v>
          </cell>
          <cell r="E10182">
            <v>54.15</v>
          </cell>
          <cell r="F10182">
            <v>54.67</v>
          </cell>
        </row>
        <row r="10183">
          <cell r="B10183">
            <v>89743</v>
          </cell>
          <cell r="C10183" t="str">
            <v>CURVA LONGA 90 GRAUS, PVC, SERIE NORMAL, ESGOTO PREDIAL, DN 75 MM, JUNTA ELÁSTICA, FORNECIDO E INSTALADO EM RAMAL DE DESCARGA OU RAMAL DE ESGOTO SANITÁRIO. AF_08/2022</v>
          </cell>
          <cell r="D10183" t="str">
            <v>UN</v>
          </cell>
          <cell r="E10183">
            <v>56</v>
          </cell>
          <cell r="F10183">
            <v>56.68</v>
          </cell>
        </row>
        <row r="10184">
          <cell r="B10184">
            <v>89810</v>
          </cell>
          <cell r="C10184" t="str">
            <v>JOELHO 45 GRAUS, PVC, SERIE NORMAL, ESGOTO PREDIAL, DN 100 MM, JUNTA ELÁSTICA, FORNECIDO E INSTALADO EM PRUMADA DE ESGOTO SANITÁRIO OU VENTILAÇÃO. AF_08/2022</v>
          </cell>
          <cell r="D10184" t="str">
            <v>UN</v>
          </cell>
          <cell r="E10184">
            <v>29.07</v>
          </cell>
          <cell r="F10184">
            <v>29.95</v>
          </cell>
        </row>
        <row r="10185">
          <cell r="B10185">
            <v>89746</v>
          </cell>
          <cell r="C10185" t="str">
            <v>JOELHO 45 GRAUS, PVC, SERIE NORMAL, ESGOTO PREDIAL, DN 100 MM, JUNTA ELÁSTICA, FORNECIDO E INSTALADO EM RAMAL DE DESCARGA OU RAMAL DE ESGOTO SANITÁRIO. AF_08/2022</v>
          </cell>
          <cell r="D10185" t="str">
            <v>UN</v>
          </cell>
          <cell r="E10185">
            <v>27.92</v>
          </cell>
          <cell r="F10185">
            <v>28.7</v>
          </cell>
        </row>
        <row r="10186">
          <cell r="B10186">
            <v>89851</v>
          </cell>
          <cell r="C10186" t="str">
            <v>JOELHO 45 GRAUS, PVC, SERIE NORMAL, ESGOTO PREDIAL, DN 100 MM, JUNTA ELÁSTICA, FORNECIDO E INSTALADO EM SUBCOLETOR AÉREO DE ESGOTO SANITÁRIO. AF_08/2022</v>
          </cell>
          <cell r="D10186" t="str">
            <v>UN</v>
          </cell>
          <cell r="E10186">
            <v>31.89</v>
          </cell>
          <cell r="F10186">
            <v>33.020000000000003</v>
          </cell>
        </row>
        <row r="10187">
          <cell r="B10187">
            <v>89855</v>
          </cell>
          <cell r="C10187" t="str">
            <v>JOELHO 45 GRAUS, PVC, SERIE NORMAL, ESGOTO PREDIAL, DN 150 MM, JUNTA ELÁSTICA, FORNECIDO E INSTALADO EM SUBCOLETOR AÉREO DE ESGOTO SANITÁRIO. AF_08/2022</v>
          </cell>
          <cell r="D10187" t="str">
            <v>UN</v>
          </cell>
          <cell r="E10187">
            <v>106.87</v>
          </cell>
          <cell r="F10187">
            <v>108.33</v>
          </cell>
        </row>
        <row r="10188">
          <cell r="B10188">
            <v>89726</v>
          </cell>
          <cell r="C10188" t="str">
            <v>JOELHO 45 GRAUS, PVC, SERIE NORMAL, ESGOTO PREDIAL, DN 40 MM, JUNTA SOLDÁVEL, FORNECIDO E INSTALADO EM RAMAL DE DESCARGA OU RAMAL DE ESGOTO SANITÁRIO. AF_08/2022</v>
          </cell>
          <cell r="D10188" t="str">
            <v>UN</v>
          </cell>
          <cell r="E10188">
            <v>9.81</v>
          </cell>
          <cell r="F10188">
            <v>10.32</v>
          </cell>
        </row>
        <row r="10189">
          <cell r="B10189">
            <v>89802</v>
          </cell>
          <cell r="C10189" t="str">
            <v>JOELHO 45 GRAUS, PVC, SERIE NORMAL, ESGOTO PREDIAL, DN 50 MM, JUNTA ELÁSTICA, FORNECIDO E INSTALADO EM PRUMADA DE ESGOTO SANITÁRIO OU VENTILAÇÃO. AF_08/2022</v>
          </cell>
          <cell r="D10189" t="str">
            <v>UN</v>
          </cell>
          <cell r="E10189">
            <v>10.61</v>
          </cell>
          <cell r="F10189">
            <v>10.75</v>
          </cell>
        </row>
        <row r="10190">
          <cell r="B10190">
            <v>89732</v>
          </cell>
          <cell r="C10190" t="str">
            <v>JOELHO 45 GRAUS, PVC, SERIE NORMAL, ESGOTO PREDIAL, DN 50 MM, JUNTA ELÁSTICA, FORNECIDO E INSTALADO EM RAMAL DE DESCARGA OU RAMAL DE ESGOTO SANITÁRIO. AF_08/2022</v>
          </cell>
          <cell r="D10190" t="str">
            <v>UN</v>
          </cell>
          <cell r="E10190">
            <v>15.47</v>
          </cell>
          <cell r="F10190">
            <v>16.03</v>
          </cell>
        </row>
        <row r="10191">
          <cell r="B10191">
            <v>89806</v>
          </cell>
          <cell r="C10191" t="str">
            <v>JOELHO 45 GRAUS, PVC, SERIE NORMAL, ESGOTO PREDIAL, DN 75 MM, JUNTA ELÁSTICA, FORNECIDO E INSTALADO EM PRUMADA DE ESGOTO SANITÁRIO OU VENTILAÇÃO. AF_08/2022</v>
          </cell>
          <cell r="D10191" t="str">
            <v>UN</v>
          </cell>
          <cell r="E10191">
            <v>21.31</v>
          </cell>
          <cell r="F10191">
            <v>21.83</v>
          </cell>
        </row>
        <row r="10192">
          <cell r="B10192">
            <v>89739</v>
          </cell>
          <cell r="C10192" t="str">
            <v>JOELHO 45 GRAUS, PVC, SERIE NORMAL, ESGOTO PREDIAL, DN 75 MM, JUNTA ELÁSTICA, FORNECIDO E INSTALADO EM RAMAL DE DESCARGA OU RAMAL DE ESGOTO SANITÁRIO. AF_08/2022</v>
          </cell>
          <cell r="D10192" t="str">
            <v>UN</v>
          </cell>
          <cell r="E10192">
            <v>23.16</v>
          </cell>
          <cell r="F10192">
            <v>23.84</v>
          </cell>
        </row>
        <row r="10193">
          <cell r="B10193">
            <v>89809</v>
          </cell>
          <cell r="C10193" t="str">
            <v>JOELHO 90 GRAUS, PVC, SERIE NORMAL, ESGOTO PREDIAL, DN 100 MM, JUNTA ELÁSTICA, FORNECIDO E INSTALADO EM PRUMADA DE ESGOTO SANITÁRIO OU VENTILAÇÃO. AF_08/2022</v>
          </cell>
          <cell r="D10193" t="str">
            <v>UN</v>
          </cell>
          <cell r="E10193">
            <v>28.32</v>
          </cell>
          <cell r="F10193">
            <v>29.2</v>
          </cell>
        </row>
        <row r="10194">
          <cell r="B10194">
            <v>89744</v>
          </cell>
          <cell r="C10194" t="str">
            <v>JOELHO 90 GRAUS, PVC, SERIE NORMAL, ESGOTO PREDIAL, DN 100 MM, JUNTA ELÁSTICA, FORNECIDO E INSTALADO EM RAMAL DE DESCARGA OU RAMAL DE ESGOTO SANITÁRIO. AF_08/2022</v>
          </cell>
          <cell r="D10194" t="str">
            <v>UN</v>
          </cell>
          <cell r="E10194">
            <v>27.17</v>
          </cell>
          <cell r="F10194">
            <v>27.95</v>
          </cell>
        </row>
        <row r="10195">
          <cell r="B10195">
            <v>89850</v>
          </cell>
          <cell r="C10195" t="str">
            <v>JOELHO 90 GRAUS, PVC, SERIE NORMAL, ESGOTO PREDIAL, DN 100 MM, JUNTA ELÁSTICA, FORNECIDO E INSTALADO EM SUBCOLETOR AÉREO DE ESGOTO SANITÁRIO. AF_08/2022</v>
          </cell>
          <cell r="D10195" t="str">
            <v>UN</v>
          </cell>
          <cell r="E10195">
            <v>31.14</v>
          </cell>
          <cell r="F10195">
            <v>32.270000000000003</v>
          </cell>
        </row>
        <row r="10196">
          <cell r="B10196">
            <v>89854</v>
          </cell>
          <cell r="C10196" t="str">
            <v>JOELHO 90 GRAUS, PVC, SERIE NORMAL, ESGOTO PREDIAL, DN 150 MM, JUNTA ELÁSTICA, FORNECIDO E INSTALADO EM SUBCOLETOR AÉREO DE ESGOTO SANITÁRIO. AF_08/2022</v>
          </cell>
          <cell r="D10196" t="str">
            <v>UN</v>
          </cell>
          <cell r="E10196">
            <v>102.2</v>
          </cell>
          <cell r="F10196">
            <v>103.66</v>
          </cell>
        </row>
        <row r="10197">
          <cell r="B10197">
            <v>89724</v>
          </cell>
          <cell r="C10197" t="str">
            <v>JOELHO 90 GRAUS, PVC, SERIE NORMAL, ESGOTO PREDIAL, DN 40 MM, JUNTA SOLDÁVEL, FORNECIDO E INSTALADO EM RAMAL DE DESCARGA OU RAMAL DE ESGOTO SANITÁRIO. AF_08/2022</v>
          </cell>
          <cell r="D10197" t="str">
            <v>UN</v>
          </cell>
          <cell r="E10197">
            <v>9.6</v>
          </cell>
          <cell r="F10197">
            <v>10.11</v>
          </cell>
        </row>
        <row r="10198">
          <cell r="B10198">
            <v>89801</v>
          </cell>
          <cell r="C10198" t="str">
            <v>JOELHO 90 GRAUS, PVC, SERIE NORMAL, ESGOTO PREDIAL, DN 50 MM, JUNTA ELÁSTICA, FORNECIDO E INSTALADO EM PRUMADA DE ESGOTO SANITÁRIO OU VENTILAÇÃO. AF_08/2022</v>
          </cell>
          <cell r="D10198" t="str">
            <v>UN</v>
          </cell>
          <cell r="E10198">
            <v>9.9499999999999993</v>
          </cell>
          <cell r="F10198">
            <v>10.09</v>
          </cell>
        </row>
        <row r="10199">
          <cell r="B10199">
            <v>89731</v>
          </cell>
          <cell r="C10199" t="str">
            <v>JOELHO 90 GRAUS, PVC, SERIE NORMAL, ESGOTO PREDIAL, DN 50 MM, JUNTA ELÁSTICA, FORNECIDO E INSTALADO EM RAMAL DE DESCARGA OU RAMAL DE ESGOTO SANITÁRIO. AF_08/2022</v>
          </cell>
          <cell r="D10199" t="str">
            <v>UN</v>
          </cell>
          <cell r="E10199">
            <v>14.81</v>
          </cell>
          <cell r="F10199">
            <v>15.37</v>
          </cell>
        </row>
        <row r="10200">
          <cell r="B10200">
            <v>89805</v>
          </cell>
          <cell r="C10200" t="str">
            <v>JOELHO 90 GRAUS, PVC, SERIE NORMAL, ESGOTO PREDIAL, DN 75 MM, JUNTA ELÁSTICA, FORNECIDO E INSTALADO EM PRUMADA DE ESGOTO SANITÁRIO OU VENTILAÇÃO. AF_08/2022</v>
          </cell>
          <cell r="D10200" t="str">
            <v>UN</v>
          </cell>
          <cell r="E10200">
            <v>20.440000000000001</v>
          </cell>
          <cell r="F10200">
            <v>20.96</v>
          </cell>
        </row>
        <row r="10201">
          <cell r="B10201">
            <v>89737</v>
          </cell>
          <cell r="C10201" t="str">
            <v>JOELHO 90 GRAUS, PVC, SERIE NORMAL, ESGOTO PREDIAL, DN 75 MM, JUNTA ELÁSTICA, FORNECIDO E INSTALADO EM RAMAL DE DESCARGA OU RAMAL DE ESGOTO SANITÁRIO. AF_08/2022</v>
          </cell>
          <cell r="D10201" t="str">
            <v>UN</v>
          </cell>
          <cell r="E10201">
            <v>22.29</v>
          </cell>
          <cell r="F10201">
            <v>22.97</v>
          </cell>
        </row>
        <row r="10202">
          <cell r="B10202">
            <v>104355</v>
          </cell>
          <cell r="C10202" t="str">
            <v>JUNÇÃO DE REDUCAO INVERTIDA, PVC, SÉRIE NORMAL, ESGOTO PREDIAL, DN 100 X 75 MM, JUNTA ELÁSTICA, FORNECIDO E INSTALADO EM PRUMADA DE ESGOTO SANITÁRIO OU VENTILAÇÃO. AF_08/2022</v>
          </cell>
          <cell r="D10202" t="str">
            <v>UN</v>
          </cell>
          <cell r="E10202">
            <v>46.43</v>
          </cell>
          <cell r="F10202">
            <v>47.44</v>
          </cell>
        </row>
        <row r="10203">
          <cell r="B10203">
            <v>104347</v>
          </cell>
          <cell r="C10203" t="str">
            <v>JUNÇÃO DE REDUCAO INVERTIDA, PVC, SÉRIE NORMAL, ESGOTO PREDIAL, DN 100 X 75 MM, JUNTA ELÁSTICA, FORNECIDO E INSTALADO EM RAMAL DE DESCARGA OU RAMAL DE ESGOTO SANITÁRIO. AF_08/2022</v>
          </cell>
          <cell r="D10203" t="str">
            <v>UN</v>
          </cell>
          <cell r="E10203">
            <v>46.23</v>
          </cell>
          <cell r="F10203">
            <v>47.22</v>
          </cell>
        </row>
        <row r="10204">
          <cell r="B10204">
            <v>104353</v>
          </cell>
          <cell r="C10204" t="str">
            <v>JUNÇÃO DE REDUÇÃO INVERTIDA, PVC, SÉRIE NORMAL, ESGOTO PREDIAL, DN 100 X 50 MM, JUNTA ELÁSTICA, FORNECIDO E INSTALADO EM PRUMADA DE ESGOTO SANITÁRIO OU VENTILAÇÃO. AF_08/2022</v>
          </cell>
          <cell r="D10204" t="str">
            <v>UN</v>
          </cell>
          <cell r="E10204">
            <v>40.380000000000003</v>
          </cell>
          <cell r="F10204">
            <v>41.22</v>
          </cell>
        </row>
        <row r="10205">
          <cell r="B10205">
            <v>104345</v>
          </cell>
          <cell r="C10205" t="str">
            <v>JUNÇÃO DE REDUÇÃO INVERTIDA, PVC, SÉRIE NORMAL, ESGOTO PREDIAL, DN 100 X 50 MM, JUNTA ELÁSTICA, FORNECIDO E INSTALADO EM RAMAL DE DESCARGA OU RAMAL DE ESGOTO SANITÁRIO. AF_08/2022</v>
          </cell>
          <cell r="D10205" t="str">
            <v>UN</v>
          </cell>
          <cell r="E10205">
            <v>41.51</v>
          </cell>
          <cell r="F10205">
            <v>42.46</v>
          </cell>
        </row>
        <row r="10206">
          <cell r="B10206">
            <v>104350</v>
          </cell>
          <cell r="C10206" t="str">
            <v>JUNÇÃO DE REDUÇÃO INVERTIDA, PVC, SÉRIE NORMAL, ESGOTO PREDIAL, DN 75 X 50 MM, JUNTA ELÁSTICA, FORNECIDO E INSTALADO EM PRUMADA DE ESGOTO SANITÁRIO OU VENTILAÇÃO. AF_08/2022</v>
          </cell>
          <cell r="D10206" t="str">
            <v>UN</v>
          </cell>
          <cell r="E10206">
            <v>29.31</v>
          </cell>
          <cell r="F10206">
            <v>29.82</v>
          </cell>
        </row>
        <row r="10207">
          <cell r="B10207">
            <v>104343</v>
          </cell>
          <cell r="C10207" t="str">
            <v>JUNÇÃO DE REDUÇÃO INVERTIDA, PVC, SÉRIE NORMAL, ESGOTO PREDIAL, DN 75 X 50 MM, JUNTA ELÁSTICA, FORNECIDO E INSTALADO EM RAMAL DE DESCARGA OU RAMAL DE ESGOTO SANITÁRIO. AF_08/2022</v>
          </cell>
          <cell r="D10207" t="str">
            <v>UN</v>
          </cell>
          <cell r="E10207">
            <v>33.1</v>
          </cell>
          <cell r="F10207">
            <v>33.96</v>
          </cell>
        </row>
        <row r="10208">
          <cell r="B10208">
            <v>89834</v>
          </cell>
          <cell r="C10208" t="str">
            <v>JUNÇÃO SIMPLES, PVC, SERIE NORMAL, ESGOTO PREDIAL, DN 100 X 100 MM, JUNTA ELÁSTICA, FORNECIDO E INSTALADO EM PRUMADA DE ESGOTO SANITÁRIO OU VENTILAÇÃO. AF_08/2022</v>
          </cell>
          <cell r="D10208" t="str">
            <v>UN</v>
          </cell>
          <cell r="E10208">
            <v>51.16</v>
          </cell>
          <cell r="F10208">
            <v>52.34</v>
          </cell>
        </row>
        <row r="10209">
          <cell r="B10209">
            <v>89797</v>
          </cell>
          <cell r="C10209" t="str">
            <v>JUNÇÃO SIMPLES, PVC, SERIE NORMAL, ESGOTO PREDIAL, DN 100 X 100 MM, JUNTA ELÁSTICA, FORNECIDO E INSTALADO EM RAMAL DE DESCARGA OU RAMAL DE ESGOTO SANITÁRIO. AF_08/2022</v>
          </cell>
          <cell r="D10209" t="str">
            <v>UN</v>
          </cell>
          <cell r="E10209">
            <v>49.63</v>
          </cell>
          <cell r="F10209">
            <v>50.67</v>
          </cell>
        </row>
        <row r="10210">
          <cell r="B10210">
            <v>89861</v>
          </cell>
          <cell r="C10210" t="str">
            <v>JUNÇÃO SIMPLES, PVC, SERIE NORMAL, ESGOTO PREDIAL, DN 100 X 100 MM, JUNTA ELÁSTICA, FORNECIDO E INSTALADO EM SUBCOLETOR AÉREO DE ESGOTO SANITÁRIO. AF_08/2022</v>
          </cell>
          <cell r="D10210" t="str">
            <v>UN</v>
          </cell>
          <cell r="E10210">
            <v>54.92</v>
          </cell>
          <cell r="F10210">
            <v>56.43</v>
          </cell>
        </row>
        <row r="10211">
          <cell r="B10211">
            <v>89783</v>
          </cell>
          <cell r="C10211" t="str">
            <v>JUNÇÃO SIMPLES, PVC, SERIE NORMAL, ESGOTO PREDIAL, DN 40 MM, JUNTA SOLDÁVEL, FORNECIDO E INSTALADO EM RAMAL DE DESCARGA OU RAMAL DE ESGOTO SANITÁRIO. AF_08/2022</v>
          </cell>
          <cell r="D10211" t="str">
            <v>UN</v>
          </cell>
          <cell r="E10211">
            <v>13.96</v>
          </cell>
          <cell r="F10211">
            <v>14.64</v>
          </cell>
        </row>
        <row r="10212">
          <cell r="B10212">
            <v>89827</v>
          </cell>
          <cell r="C10212" t="str">
            <v>JUNÇÃO SIMPLES, PVC, SERIE NORMAL, ESGOTO PREDIAL, DN 50 X 50 MM, JUNTA ELÁSTICA, FORNECIDO E INSTALADO EM PRUMADA DE ESGOTO SANITÁRIO OU VENTILAÇÃO. AF_08/2022</v>
          </cell>
          <cell r="D10212" t="str">
            <v>UN</v>
          </cell>
          <cell r="E10212">
            <v>19.41</v>
          </cell>
          <cell r="F10212">
            <v>19.600000000000001</v>
          </cell>
        </row>
        <row r="10213">
          <cell r="B10213">
            <v>89785</v>
          </cell>
          <cell r="C10213" t="str">
            <v>JUNÇÃO SIMPLES, PVC, SERIE NORMAL, ESGOTO PREDIAL, DN 50 X 50 MM, JUNTA ELÁSTICA, FORNECIDO E INSTALADO EM RAMAL DE DESCARGA OU RAMAL DE ESGOTO SANITÁRIO. AF_08/2022</v>
          </cell>
          <cell r="D10213" t="str">
            <v>UN</v>
          </cell>
          <cell r="E10213">
            <v>25.89</v>
          </cell>
          <cell r="F10213">
            <v>26.63</v>
          </cell>
        </row>
        <row r="10214">
          <cell r="B10214">
            <v>89830</v>
          </cell>
          <cell r="C10214" t="str">
            <v>JUNÇÃO SIMPLES, PVC, SERIE NORMAL, ESGOTO PREDIAL, DN 75 X 75 MM, JUNTA ELÁSTICA, FORNECIDO E INSTALADO EM PRUMADA DE ESGOTO SANITÁRIO OU VENTILAÇÃO. AF_08/2022</v>
          </cell>
          <cell r="D10214" t="str">
            <v>UN</v>
          </cell>
          <cell r="E10214">
            <v>37.08</v>
          </cell>
          <cell r="F10214">
            <v>37.75</v>
          </cell>
        </row>
        <row r="10215">
          <cell r="B10215">
            <v>89795</v>
          </cell>
          <cell r="C10215" t="str">
            <v>JUNÇÃO SIMPLES, PVC, SERIE NORMAL, ESGOTO PREDIAL, DN 75 X 75 MM, JUNTA ELÁSTICA, FORNECIDO E INSTALADO EM RAMAL DE DESCARGA OU RAMAL DE ESGOTO SANITÁRIO. AF_08/2022</v>
          </cell>
          <cell r="D10215" t="str">
            <v>UN</v>
          </cell>
          <cell r="E10215">
            <v>39.54</v>
          </cell>
          <cell r="F10215">
            <v>40.44</v>
          </cell>
        </row>
        <row r="10216">
          <cell r="B10216">
            <v>89823</v>
          </cell>
          <cell r="C10216" t="str">
            <v>LUVA DE CORRER, PVC, SERIE NORMAL, ESGOTO PREDIAL, DN 100 MM, JUNTA ELÁSTICA, FORNECIDO E INSTALADO EM PRUMADA DE ESGOTO SANITÁRIO OU VENTILAÇÃO. AF_08/2022</v>
          </cell>
          <cell r="D10216" t="str">
            <v>UN</v>
          </cell>
          <cell r="E10216">
            <v>34.03</v>
          </cell>
          <cell r="F10216">
            <v>34.61</v>
          </cell>
        </row>
        <row r="10217">
          <cell r="B10217">
            <v>89779</v>
          </cell>
          <cell r="C10217" t="str">
            <v>LUVA DE CORRER, PVC, SERIE NORMAL, ESGOTO PREDIAL, DN 100 MM, JUNTA ELÁSTICA, FORNECIDO E INSTALADO EM RAMAL DE DESCARGA OU RAMAL DE ESGOTO SANITÁRIO. AF_08/2022</v>
          </cell>
          <cell r="D10217" t="str">
            <v>UN</v>
          </cell>
          <cell r="E10217">
            <v>33.26</v>
          </cell>
          <cell r="F10217">
            <v>33.78</v>
          </cell>
        </row>
        <row r="10218">
          <cell r="B10218">
            <v>89857</v>
          </cell>
          <cell r="C10218" t="str">
            <v>LUVA DE CORRER, PVC, SERIE NORMAL, ESGOTO PREDIAL, DN 100 MM, JUNTA ELÁSTICA, FORNECIDO E INSTALADO EM SUBCOLETOR AÉREO DE ESGOTO SANITÁRIO. AF_08/2022</v>
          </cell>
          <cell r="D10218" t="str">
            <v>UN</v>
          </cell>
          <cell r="E10218">
            <v>35.9</v>
          </cell>
          <cell r="F10218">
            <v>36.659999999999997</v>
          </cell>
        </row>
        <row r="10219">
          <cell r="B10219">
            <v>89814</v>
          </cell>
          <cell r="C10219" t="str">
            <v>LUVA DE CORRER, PVC, SERIE NORMAL, ESGOTO PREDIAL, DN 50 MM, JUNTA ELÁSTICA, FORNECIDO E INSTALADO EM PRUMADA DE ESGOTO SANITÁRIO OU VENTILAÇÃO. AF_08/2022</v>
          </cell>
          <cell r="D10219" t="str">
            <v>UN</v>
          </cell>
          <cell r="E10219">
            <v>16.77</v>
          </cell>
          <cell r="F10219">
            <v>16.86</v>
          </cell>
        </row>
        <row r="10220">
          <cell r="B10220">
            <v>89754</v>
          </cell>
          <cell r="C10220" t="str">
            <v>LUVA DE CORRER, PVC, SERIE NORMAL, ESGOTO PREDIAL, DN 50 MM, JUNTA ELÁSTICA, FORNECIDO E INSTALADO EM RAMAL DE DESCARGA OU RAMAL DE ESGOTO SANITÁRIO. AF_08/2022</v>
          </cell>
          <cell r="D10220" t="str">
            <v>UN</v>
          </cell>
          <cell r="E10220">
            <v>20.010000000000002</v>
          </cell>
          <cell r="F10220">
            <v>20.38</v>
          </cell>
        </row>
        <row r="10221">
          <cell r="B10221">
            <v>89819</v>
          </cell>
          <cell r="C10221" t="str">
            <v>LUVA DE CORRER, PVC, SERIE NORMAL, ESGOTO PREDIAL, DN 75 MM, JUNTA ELÁSTICA, FORNECIDO E INSTALADO EM PRUMADA DE ESGOTO SANITÁRIO OU VENTILAÇÃO. AF_08/2022</v>
          </cell>
          <cell r="D10221" t="str">
            <v>UN</v>
          </cell>
          <cell r="E10221">
            <v>23.45</v>
          </cell>
          <cell r="F10221">
            <v>23.79</v>
          </cell>
        </row>
        <row r="10222">
          <cell r="B10222">
            <v>89776</v>
          </cell>
          <cell r="C10222" t="str">
            <v>LUVA DE CORRER, PVC, SERIE NORMAL, ESGOTO PREDIAL, DN 75 MM, JUNTA ELÁSTICA, FORNECIDO E INSTALADO EM RAMAL DE DESCARGA OU RAMAL DE ESGOTO SANITÁRIO. AF_08/2022</v>
          </cell>
          <cell r="D10222" t="str">
            <v>UN</v>
          </cell>
          <cell r="E10222">
            <v>24.69</v>
          </cell>
          <cell r="F10222">
            <v>25.13</v>
          </cell>
        </row>
        <row r="10223">
          <cell r="B10223">
            <v>89821</v>
          </cell>
          <cell r="C10223" t="str">
            <v>LUVA SIMPLES, PVC, SERIE NORMAL, ESGOTO PREDIAL, DN 100 MM, JUNTA ELÁSTICA, FORNECIDO E INSTALADO EM PRUMADA DE ESGOTO SANITÁRIO OU VENTILAÇÃO. AF_08/2022</v>
          </cell>
          <cell r="D10223" t="str">
            <v>UN</v>
          </cell>
          <cell r="E10223">
            <v>17.23</v>
          </cell>
          <cell r="F10223">
            <v>17.809999999999999</v>
          </cell>
        </row>
        <row r="10224">
          <cell r="B10224">
            <v>89778</v>
          </cell>
          <cell r="C10224" t="str">
            <v>LUVA SIMPLES, PVC, SERIE NORMAL, ESGOTO PREDIAL, DN 100 MM, JUNTA ELÁSTICA, FORNECIDO E INSTALADO EM RAMAL DE DESCARGA OU RAMAL DE ESGOTO SANITÁRIO. AF_08/2022</v>
          </cell>
          <cell r="D10224" t="str">
            <v>UN</v>
          </cell>
          <cell r="E10224">
            <v>16.46</v>
          </cell>
          <cell r="F10224">
            <v>16.98</v>
          </cell>
        </row>
        <row r="10225">
          <cell r="B10225">
            <v>89856</v>
          </cell>
          <cell r="C10225" t="str">
            <v>LUVA SIMPLES, PVC, SERIE NORMAL, ESGOTO PREDIAL, DN 100 MM, JUNTA ELÁSTICA, FORNECIDO E INSTALADO EM SUBCOLETOR AÉREO DE ESGOTO SANITÁRIO. AF_08/2022</v>
          </cell>
          <cell r="D10225" t="str">
            <v>UN</v>
          </cell>
          <cell r="E10225">
            <v>19.100000000000001</v>
          </cell>
          <cell r="F10225">
            <v>19.86</v>
          </cell>
        </row>
        <row r="10226">
          <cell r="B10226">
            <v>89752</v>
          </cell>
          <cell r="C10226" t="str">
            <v>LUVA SIMPLES, PVC, SERIE NORMAL, ESGOTO PREDIAL, DN 40 MM, JUNTA SOLDÁVEL, FORNECIDO E INSTALADO EM RAMAL DE DESCARGA OU RAMAL DE ESGOTO SANITÁRIO. AF_08/2022</v>
          </cell>
          <cell r="D10226" t="str">
            <v>UN</v>
          </cell>
          <cell r="E10226">
            <v>7.14</v>
          </cell>
          <cell r="F10226">
            <v>7.49</v>
          </cell>
        </row>
        <row r="10227">
          <cell r="B10227">
            <v>89813</v>
          </cell>
          <cell r="C10227" t="str">
            <v>LUVA SIMPLES, PVC, SERIE NORMAL, ESGOTO PREDIAL, DN 50 MM, JUNTA ELÁSTICA, FORNECIDO E INSTALADO EM PRUMADA DE ESGOTO SANITÁRIO OU VENTILAÇÃO. AF_08/2022</v>
          </cell>
          <cell r="D10227" t="str">
            <v>UN</v>
          </cell>
          <cell r="E10227">
            <v>5.31</v>
          </cell>
          <cell r="F10227">
            <v>5.4</v>
          </cell>
        </row>
        <row r="10228">
          <cell r="B10228">
            <v>89753</v>
          </cell>
          <cell r="C10228" t="str">
            <v>LUVA SIMPLES, PVC, SERIE NORMAL, ESGOTO PREDIAL, DN 50 MM, JUNTA ELÁSTICA, FORNECIDO E INSTALADO EM RAMAL DE DESCARGA OU RAMAL DE ESGOTO SANITÁRIO. AF_08/2022</v>
          </cell>
          <cell r="D10228" t="str">
            <v>UN</v>
          </cell>
          <cell r="E10228">
            <v>8.6199999999999992</v>
          </cell>
          <cell r="F10228">
            <v>8.99</v>
          </cell>
        </row>
        <row r="10229">
          <cell r="B10229">
            <v>89817</v>
          </cell>
          <cell r="C10229" t="str">
            <v>LUVA SIMPLES, PVC, SERIE NORMAL, ESGOTO PREDIAL, DN 75 MM, JUNTA ELÁSTICA, FORNECIDO E INSTALADO EM PRUMADA DE ESGOTO SANITÁRIO OU VENTILAÇÃO. AF_08/2022</v>
          </cell>
          <cell r="D10229" t="str">
            <v>UN</v>
          </cell>
          <cell r="E10229">
            <v>13.02</v>
          </cell>
          <cell r="F10229">
            <v>13.36</v>
          </cell>
        </row>
        <row r="10230">
          <cell r="B10230">
            <v>89774</v>
          </cell>
          <cell r="C10230" t="str">
            <v>LUVA SIMPLES, PVC, SERIE NORMAL, ESGOTO PREDIAL, DN 75 MM, JUNTA ELÁSTICA, FORNECIDO E INSTALADO EM RAMAL DE DESCARGA OU RAMAL DE ESGOTO SANITÁRIO. AF_08/2022</v>
          </cell>
          <cell r="D10230" t="str">
            <v>UN</v>
          </cell>
          <cell r="E10230">
            <v>14.29</v>
          </cell>
          <cell r="F10230">
            <v>14.73</v>
          </cell>
        </row>
        <row r="10231">
          <cell r="B10231">
            <v>95693</v>
          </cell>
          <cell r="C10231" t="str">
            <v>LUVA SIMPLES, PVC, SÉRIE NORMAL, ESGOTO PREDIAL, DN 150 MM, JUNTA ELÁSTICA, FORNECIDO E INSTALADO EM SUBCOLETOR AÉREO DE ESGOTO SANITÁRIO. AF_08/2022</v>
          </cell>
          <cell r="D10231" t="str">
            <v>UN</v>
          </cell>
          <cell r="E10231">
            <v>46.39</v>
          </cell>
          <cell r="F10231">
            <v>47.37</v>
          </cell>
        </row>
        <row r="10232">
          <cell r="B10232">
            <v>89833</v>
          </cell>
          <cell r="C10232" t="str">
            <v>TE, PVC, SERIE NORMAL, ESGOTO PREDIAL, DN 100 X 100 MM, JUNTA ELÁSTICA, FORNECIDO E INSTALADO EM PRUMADA DE ESGOTO SANITÁRIO OU VENTILAÇÃO. AF_08/2022</v>
          </cell>
          <cell r="D10232" t="str">
            <v>UN</v>
          </cell>
          <cell r="E10232">
            <v>43.96</v>
          </cell>
          <cell r="F10232">
            <v>45.14</v>
          </cell>
        </row>
        <row r="10233">
          <cell r="B10233">
            <v>89796</v>
          </cell>
          <cell r="C10233" t="str">
            <v>TE, PVC, SERIE NORMAL, ESGOTO PREDIAL, DN 100 X 100 MM, JUNTA ELÁSTICA, FORNECIDO E INSTALADO EM RAMAL DE DESCARGA OU RAMAL DE ESGOTO SANITÁRIO. AF_08/2022</v>
          </cell>
          <cell r="D10233" t="str">
            <v>UN</v>
          </cell>
          <cell r="E10233">
            <v>42.43</v>
          </cell>
          <cell r="F10233">
            <v>43.47</v>
          </cell>
        </row>
        <row r="10234">
          <cell r="B10234">
            <v>89860</v>
          </cell>
          <cell r="C10234" t="str">
            <v>TE, PVC, SERIE NORMAL, ESGOTO PREDIAL, DN 100 X 100 MM, JUNTA ELÁSTICA, FORNECIDO E INSTALADO EM SUBCOLETOR AÉREO DE ESGOTO SANITÁRIO. AF_08/2022</v>
          </cell>
          <cell r="D10234" t="str">
            <v>UN</v>
          </cell>
          <cell r="E10234">
            <v>47.72</v>
          </cell>
          <cell r="F10234">
            <v>49.23</v>
          </cell>
        </row>
        <row r="10235">
          <cell r="B10235">
            <v>89782</v>
          </cell>
          <cell r="C10235" t="str">
            <v>TE, PVC, SERIE NORMAL, ESGOTO PREDIAL, DN 40 X 40 MM, JUNTA SOLDÁVEL, FORNECIDO E INSTALADO EM RAMAL DE DESCARGA OU RAMAL DE ESGOTO SANITÁRIO. AF_08/2022</v>
          </cell>
          <cell r="D10235" t="str">
            <v>UN</v>
          </cell>
          <cell r="E10235">
            <v>13.87</v>
          </cell>
          <cell r="F10235">
            <v>14.55</v>
          </cell>
        </row>
        <row r="10236">
          <cell r="B10236">
            <v>89825</v>
          </cell>
          <cell r="C10236" t="str">
            <v>TE, PVC, SERIE NORMAL, ESGOTO PREDIAL, DN 50 X 50 MM, JUNTA ELÁSTICA, FORNECIDO E INSTALADO EM PRUMADA DE ESGOTO SANITÁRIO OU VENTILAÇÃO. AF_08/2022</v>
          </cell>
          <cell r="D10236" t="str">
            <v>UN</v>
          </cell>
          <cell r="E10236">
            <v>17.309999999999999</v>
          </cell>
          <cell r="F10236">
            <v>17.5</v>
          </cell>
        </row>
        <row r="10237">
          <cell r="B10237">
            <v>89784</v>
          </cell>
          <cell r="C10237" t="str">
            <v>TE, PVC, SERIE NORMAL, ESGOTO PREDIAL, DN 50 X 50 MM, JUNTA ELÁSTICA, FORNECIDO E INSTALADO EM RAMAL DE DESCARGA OU RAMAL DE ESGOTO SANITÁRIO. AF_08/2022</v>
          </cell>
          <cell r="D10237" t="str">
            <v>UN</v>
          </cell>
          <cell r="E10237">
            <v>23.79</v>
          </cell>
          <cell r="F10237">
            <v>24.53</v>
          </cell>
        </row>
        <row r="10238">
          <cell r="B10238">
            <v>89829</v>
          </cell>
          <cell r="C10238" t="str">
            <v>TE, PVC, SERIE NORMAL, ESGOTO PREDIAL, DN 75 X 75 MM, JUNTA ELÁSTICA, FORNECIDO E INSTALADO EM PRUMADA DE ESGOTO SANITÁRIO OU VENTILAÇÃO. AF_08/2022</v>
          </cell>
          <cell r="D10238" t="str">
            <v>UN</v>
          </cell>
          <cell r="E10238">
            <v>35.229999999999997</v>
          </cell>
          <cell r="F10238">
            <v>35.9</v>
          </cell>
        </row>
        <row r="10239">
          <cell r="B10239">
            <v>89786</v>
          </cell>
          <cell r="C10239" t="str">
            <v>TE, PVC, SERIE NORMAL, ESGOTO PREDIAL, DN 75 X 75 MM, JUNTA ELÁSTICA, FORNECIDO E INSTALADO EM RAMAL DE DESCARGA OU RAMAL DE ESGOTO SANITÁRIO. AF_08/2022</v>
          </cell>
          <cell r="D10239" t="str">
            <v>UN</v>
          </cell>
          <cell r="E10239">
            <v>37.69</v>
          </cell>
          <cell r="F10239">
            <v>38.590000000000003</v>
          </cell>
        </row>
        <row r="10240">
          <cell r="B10240">
            <v>104352</v>
          </cell>
          <cell r="C10240" t="str">
            <v>TE, PVC, SÉRIE NORMAL, ESGOTO PREDIAL, DN 100 X 50 MM, JUNTA ELÁSTICA, FORNECIDO E INSTALADO EM PRUMADA DE ESGOTO SANITÁRIO OU VENTILAÇÃO. AF_08/2022</v>
          </cell>
          <cell r="D10240" t="str">
            <v>UN</v>
          </cell>
          <cell r="E10240">
            <v>38.53</v>
          </cell>
          <cell r="F10240">
            <v>39.369999999999997</v>
          </cell>
        </row>
        <row r="10241">
          <cell r="B10241">
            <v>104344</v>
          </cell>
          <cell r="C10241" t="str">
            <v>TE, PVC, SÉRIE NORMAL, ESGOTO PREDIAL, DN 100 X 50 MM, JUNTA ELÁSTICA, FORNECIDO E INSTALADO EM RAMAL DE DESCARGA OU RAMAL DE ESGOTO SANITÁRIO. AF_08/2022</v>
          </cell>
          <cell r="D10241" t="str">
            <v>UN</v>
          </cell>
          <cell r="E10241">
            <v>39.659999999999997</v>
          </cell>
          <cell r="F10241">
            <v>40.61</v>
          </cell>
        </row>
        <row r="10242">
          <cell r="B10242">
            <v>104354</v>
          </cell>
          <cell r="C10242" t="str">
            <v>TE, PVC, SÉRIE NORMAL, ESGOTO PREDIAL, DN 100 X 75 MM, JUNTA ELÁSTICA, FORNECIDO E INSTALADO EM PRUMADA DE ESGOTO SANITÁRIO OU VENTILAÇÃO. AF_08/2022</v>
          </cell>
          <cell r="D10242" t="str">
            <v>UN</v>
          </cell>
          <cell r="E10242">
            <v>44.04</v>
          </cell>
          <cell r="F10242">
            <v>45.05</v>
          </cell>
        </row>
        <row r="10243">
          <cell r="B10243">
            <v>104346</v>
          </cell>
          <cell r="C10243" t="str">
            <v>TE, PVC, SÉRIE NORMAL, ESGOTO PREDIAL, DN 100 X 75 MM, JUNTA ELÁSTICA, FORNECIDO E INSTALADO EM RAMAL DE DESCARGA OU RAMAL DE ESGOTO SANITÁRIO. AF_08/2022</v>
          </cell>
          <cell r="D10243" t="str">
            <v>UN</v>
          </cell>
          <cell r="E10243">
            <v>43.84</v>
          </cell>
          <cell r="F10243">
            <v>44.83</v>
          </cell>
        </row>
        <row r="10244">
          <cell r="B10244">
            <v>104356</v>
          </cell>
          <cell r="C10244" t="str">
            <v>TERMINAL DE VENTILAÇÃO, PVC, SÉRIE NORMAL, ESGOTO PREDIAL, DN 100 MM, JUNTA SOLDÁVEL, FORNECIDO E INSTALADO EM PRUMADA DE ESGOTO SANITÁRIO OU VENTILAÇÃO. AF_08/2022</v>
          </cell>
          <cell r="D10244" t="str">
            <v>UN</v>
          </cell>
          <cell r="E10244">
            <v>27.62</v>
          </cell>
          <cell r="F10244">
            <v>27.91</v>
          </cell>
        </row>
        <row r="10245">
          <cell r="B10245">
            <v>104348</v>
          </cell>
          <cell r="C10245" t="str">
            <v>TERMINAL DE VENTILAÇÃO, PVC, SÉRIE NORMAL, ESGOTO PREDIAL, DN 50 MM, JUNTA SOLDÁVEL, FORNECIDO E INSTALADO EM PRUMADA DE ESGOTO SANITÁRIO OU VENTILAÇÃO. AF_08/2022</v>
          </cell>
          <cell r="D10245" t="str">
            <v>UN</v>
          </cell>
          <cell r="E10245">
            <v>10</v>
          </cell>
          <cell r="F10245">
            <v>10.050000000000001</v>
          </cell>
        </row>
        <row r="10246">
          <cell r="B10246">
            <v>104351</v>
          </cell>
          <cell r="C10246" t="str">
            <v>TERMINAL DE VENTILAÇÃO, PVC, SÉRIE NORMAL, ESGOTO PREDIAL, DN 75 MM, JUNTA SOLDÁVEL, FORNECIDO E INSTALADO EM PRUMADA DE ESGOTO SANITÁRIO OU VENTILAÇÃO. AF_08/2022</v>
          </cell>
          <cell r="D10246" t="str">
            <v>UN</v>
          </cell>
          <cell r="E10246">
            <v>20.78</v>
          </cell>
          <cell r="F10246">
            <v>20.94</v>
          </cell>
        </row>
        <row r="10247">
          <cell r="B10247">
            <v>89800</v>
          </cell>
          <cell r="C10247" t="str">
            <v>TUBO PVC, SERIE NORMAL, ESGOTO PREDIAL, DN 100 MM, FORNECIDO E INSTALADO EM PRUMADA DE ESGOTO SANITÁRIO OU VENTILAÇÃO. AF_08/2022</v>
          </cell>
          <cell r="D10247" t="str">
            <v>M</v>
          </cell>
          <cell r="E10247">
            <v>26.46</v>
          </cell>
          <cell r="F10247">
            <v>27.52</v>
          </cell>
        </row>
        <row r="10248">
          <cell r="B10248">
            <v>89714</v>
          </cell>
          <cell r="C10248" t="str">
            <v>TUBO PVC, SERIE NORMAL, ESGOTO PREDIAL, DN 100 MM, FORNECIDO E INSTALADO EM RAMAL DE DESCARGA OU RAMAL DE ESGOTO SANITÁRIO. AF_08/2022</v>
          </cell>
          <cell r="D10248" t="str">
            <v>M</v>
          </cell>
          <cell r="E10248">
            <v>34.96</v>
          </cell>
          <cell r="F10248">
            <v>36.78</v>
          </cell>
        </row>
        <row r="10249">
          <cell r="B10249">
            <v>89848</v>
          </cell>
          <cell r="C10249" t="str">
            <v>TUBO PVC, SERIE NORMAL, ESGOTO PREDIAL, DN 100 MM, FORNECIDO E INSTALADO EM SUBCOLETOR AÉREO DE ESGOTO SANITÁRIO. AF_08/2022</v>
          </cell>
          <cell r="D10249" t="str">
            <v>M</v>
          </cell>
          <cell r="E10249">
            <v>25.35</v>
          </cell>
          <cell r="F10249">
            <v>26.32</v>
          </cell>
        </row>
        <row r="10250">
          <cell r="B10250">
            <v>89849</v>
          </cell>
          <cell r="C10250" t="str">
            <v>TUBO PVC, SERIE NORMAL, ESGOTO PREDIAL, DN 150 MM, FORNECIDO E INSTALADO EM SUBCOLETOR AÉREO DE ESGOTO SANITÁRIO. AF_08/2022</v>
          </cell>
          <cell r="D10250" t="str">
            <v>M</v>
          </cell>
          <cell r="E10250">
            <v>51.47</v>
          </cell>
          <cell r="F10250">
            <v>52.75</v>
          </cell>
        </row>
        <row r="10251">
          <cell r="B10251">
            <v>89711</v>
          </cell>
          <cell r="C10251" t="str">
            <v>TUBO PVC, SERIE NORMAL, ESGOTO PREDIAL, DN 40 MM, FORNECIDO E INSTALADO EM RAMAL DE DESCARGA OU RAMAL DE ESGOTO SANITÁRIO. AF_08/2022</v>
          </cell>
          <cell r="D10251" t="str">
            <v>M</v>
          </cell>
          <cell r="E10251">
            <v>19.920000000000002</v>
          </cell>
          <cell r="F10251">
            <v>21.11</v>
          </cell>
        </row>
        <row r="10252">
          <cell r="B10252">
            <v>89798</v>
          </cell>
          <cell r="C10252" t="str">
            <v>TUBO PVC, SERIE NORMAL, ESGOTO PREDIAL, DN 50 MM, FORNECIDO E INSTALADO EM PRUMADA DE ESGOTO SANITÁRIO OU VENTILAÇÃO. AF_08/2022</v>
          </cell>
          <cell r="D10252" t="str">
            <v>M</v>
          </cell>
          <cell r="E10252">
            <v>12.15</v>
          </cell>
          <cell r="F10252">
            <v>12.31</v>
          </cell>
        </row>
        <row r="10253">
          <cell r="B10253">
            <v>89712</v>
          </cell>
          <cell r="C10253" t="str">
            <v>TUBO PVC, SERIE NORMAL, ESGOTO PREDIAL, DN 50 MM, FORNECIDO E INSTALADO EM RAMAL DE DESCARGA OU RAMAL DE ESGOTO SANITÁRIO. AF_08/2022</v>
          </cell>
          <cell r="D10253" t="str">
            <v>M</v>
          </cell>
          <cell r="E10253">
            <v>25.1</v>
          </cell>
          <cell r="F10253">
            <v>26.4</v>
          </cell>
        </row>
        <row r="10254">
          <cell r="B10254">
            <v>89799</v>
          </cell>
          <cell r="C10254" t="str">
            <v>TUBO PVC, SERIE NORMAL, ESGOTO PREDIAL, DN 75 MM, FORNECIDO E INSTALADO EM PRUMADA DE ESGOTO SANITÁRIO OU VENTILAÇÃO. AF_08/2022</v>
          </cell>
          <cell r="D10254" t="str">
            <v>M</v>
          </cell>
          <cell r="E10254">
            <v>20.49</v>
          </cell>
          <cell r="F10254">
            <v>21.11</v>
          </cell>
        </row>
        <row r="10255">
          <cell r="B10255">
            <v>89713</v>
          </cell>
          <cell r="C10255" t="str">
            <v>TUBO PVC, SERIE NORMAL, ESGOTO PREDIAL, DN 75 MM, FORNECIDO E INSTALADO EM RAMAL DE DESCARGA OU RAMAL DE ESGOTO SANITÁRIO. AF_08/2022</v>
          </cell>
          <cell r="D10255" t="str">
            <v>M</v>
          </cell>
          <cell r="E10255">
            <v>31.25</v>
          </cell>
          <cell r="F10255">
            <v>32.81</v>
          </cell>
        </row>
        <row r="10256">
          <cell r="B10256">
            <v>89376</v>
          </cell>
          <cell r="C10256" t="str">
            <v>ADAPTADOR CURTO COM BOLSA E ROSCA PARA REGISTRO, PVC, SOLDÁVEL, DN 20MM X 1/2, INSTALADO EM RAMAL OU SUB-RAMAL DE ÁGUA - FORNECIMENTO E INSTALAÇÃO. AF_06/2022</v>
          </cell>
          <cell r="D10256" t="str">
            <v>UN</v>
          </cell>
          <cell r="E10256">
            <v>5.37</v>
          </cell>
          <cell r="F10256">
            <v>5.69</v>
          </cell>
        </row>
        <row r="10257">
          <cell r="B10257">
            <v>89429</v>
          </cell>
          <cell r="C10257" t="str">
            <v>ADAPTADOR CURTO COM BOLSA E ROSCA PARA REGISTRO, PVC, SOLDÁVEL, DN 25MM X 3/4, INSTALADO EM RAMAL DE DISTRIBUIÇÃO DE ÁGUA - FORNECIMENTO E INSTALAÇÃO. AF_06/2022</v>
          </cell>
          <cell r="D10257" t="str">
            <v>UN</v>
          </cell>
          <cell r="E10257">
            <v>5.78</v>
          </cell>
          <cell r="F10257">
            <v>6.12</v>
          </cell>
        </row>
        <row r="10258">
          <cell r="B10258">
            <v>89383</v>
          </cell>
          <cell r="C10258" t="str">
            <v>ADAPTADOR CURTO COM BOLSA E ROSCA PARA REGISTRO, PVC, SOLDÁVEL, DN 25MM X 3/4, INSTALADO EM RAMAL OU SUB-RAMAL DE ÁGUA - FORNECIMENTO E INSTALAÇÃO. AF_06/2022</v>
          </cell>
          <cell r="D10258" t="str">
            <v>UN</v>
          </cell>
          <cell r="E10258">
            <v>6.26</v>
          </cell>
          <cell r="F10258">
            <v>6.64</v>
          </cell>
        </row>
        <row r="10259">
          <cell r="B10259">
            <v>89553</v>
          </cell>
          <cell r="C10259" t="str">
            <v>ADAPTADOR CURTO COM BOLSA E ROSCA PARA REGISTRO, PVC, SOLDÁVEL, DN 32MM X 1, INSTALADO EM PRUMADA DE ÁGUA - FORNECIMENTO E INSTALAÇÃO. AF_06/2022</v>
          </cell>
          <cell r="D10259" t="str">
            <v>UN</v>
          </cell>
          <cell r="E10259">
            <v>5.45</v>
          </cell>
          <cell r="F10259">
            <v>5.67</v>
          </cell>
        </row>
        <row r="10260">
          <cell r="B10260">
            <v>89436</v>
          </cell>
          <cell r="C10260" t="str">
            <v>ADAPTADOR CURTO COM BOLSA E ROSCA PARA REGISTRO, PVC, SOLDÁVEL, DN 32MM X 1, INSTALADO EM RAMAL DE DISTRIBUIÇÃO DE ÁGUA - FORNECIMENTO E INSTALAÇÃO. AF_06/2022</v>
          </cell>
          <cell r="D10260" t="str">
            <v>UN</v>
          </cell>
          <cell r="E10260">
            <v>7.71</v>
          </cell>
          <cell r="F10260">
            <v>8.11</v>
          </cell>
        </row>
        <row r="10261">
          <cell r="B10261">
            <v>89391</v>
          </cell>
          <cell r="C10261" t="str">
            <v>ADAPTADOR CURTO COM BOLSA E ROSCA PARA REGISTRO, PVC, SOLDÁVEL, DN 32MM X 1, INSTALADO EM RAMAL OU SUB-RAMAL DE ÁGUA - FORNECIMENTO E INSTALAÇÃO. AF_06/2022</v>
          </cell>
          <cell r="D10261" t="str">
            <v>UN</v>
          </cell>
          <cell r="E10261">
            <v>8.26</v>
          </cell>
          <cell r="F10261">
            <v>8.7200000000000006</v>
          </cell>
        </row>
        <row r="10262">
          <cell r="B10262">
            <v>103994</v>
          </cell>
          <cell r="C10262" t="str">
            <v>ADAPTADOR CURTO COM BOLSA E ROSCA PARA REGISTRO, PVC, SOLDÁVEL, DN 40MM X 1.1/2", INSTALADO EM RAMAL DE DISTRIBUIÇÃO DE ÁGUA - FORNECIMENTO E INSTALAÇÃO. AF_06/2022</v>
          </cell>
          <cell r="D10262" t="str">
            <v>UN</v>
          </cell>
          <cell r="E10262">
            <v>13.42</v>
          </cell>
          <cell r="F10262">
            <v>13.9</v>
          </cell>
        </row>
        <row r="10263">
          <cell r="B10263">
            <v>89570</v>
          </cell>
          <cell r="C10263" t="str">
            <v>ADAPTADOR CURTO COM BOLSA E ROSCA PARA REGISTRO, PVC, SOLDÁVEL, DN 40MM X 1.1/2, INSTALADO EM PRUMADA DE ÁGUA - FORNECIMENTO E INSTALAÇÃO. AF_06/2022</v>
          </cell>
          <cell r="D10263" t="str">
            <v>UN</v>
          </cell>
          <cell r="E10263">
            <v>10.85</v>
          </cell>
          <cell r="F10263">
            <v>11.12</v>
          </cell>
        </row>
        <row r="10264">
          <cell r="B10264">
            <v>103992</v>
          </cell>
          <cell r="C10264" t="str">
            <v>ADAPTADOR CURTO COM BOLSA E ROSCA PARA REGISTRO, PVC, SOLDÁVEL, DN 40MM X 1.1/4", INSTALADO EM RAMAL DE DISTRIBUIÇÃO DE ÁGUA - FORNECIMENTO E INSTALAÇÃO. AF_06/2022</v>
          </cell>
          <cell r="D10264" t="str">
            <v>UN</v>
          </cell>
          <cell r="E10264">
            <v>10.87</v>
          </cell>
          <cell r="F10264">
            <v>11.35</v>
          </cell>
        </row>
        <row r="10265">
          <cell r="B10265">
            <v>89572</v>
          </cell>
          <cell r="C10265" t="str">
            <v>ADAPTADOR CURTO COM BOLSA E ROSCA PARA REGISTRO, PVC, SOLDÁVEL, DN 40MM X 1.1/4, INSTALADO EM PRUMADA DE ÁGUA - FORNECIMENTO E INSTALAÇÃO. AF_06/2022</v>
          </cell>
          <cell r="D10265" t="str">
            <v>UN</v>
          </cell>
          <cell r="E10265">
            <v>8.26</v>
          </cell>
          <cell r="F10265">
            <v>8.52</v>
          </cell>
        </row>
        <row r="10266">
          <cell r="B10266">
            <v>104001</v>
          </cell>
          <cell r="C10266" t="str">
            <v>ADAPTADOR CURTO COM BOLSA E ROSCA PARA REGISTRO, PVC, SOLDÁVEL, DN 50MM X 1.1/2", INSTALADO EM RAMAL DE DISTRIBUIÇÃO DE ÁGUA - FORNECIMENTO E INSTALAÇÃO. AF_06/2022</v>
          </cell>
          <cell r="D10266" t="str">
            <v>UN</v>
          </cell>
          <cell r="E10266">
            <v>13.02</v>
          </cell>
          <cell r="F10266">
            <v>13.57</v>
          </cell>
        </row>
        <row r="10267">
          <cell r="B10267">
            <v>89596</v>
          </cell>
          <cell r="C10267" t="str">
            <v>ADAPTADOR CURTO COM BOLSA E ROSCA PARA REGISTRO, PVC, SOLDÁVEL, DN 50MM X 1.1/2, INSTALADO EM PRUMADA DE ÁGUA - FORNECIMENTO E INSTALAÇÃO. AF_06/2022</v>
          </cell>
          <cell r="D10267" t="str">
            <v>UN</v>
          </cell>
          <cell r="E10267">
            <v>9.92</v>
          </cell>
          <cell r="F10267">
            <v>10.220000000000001</v>
          </cell>
        </row>
        <row r="10268">
          <cell r="B10268">
            <v>104002</v>
          </cell>
          <cell r="C10268" t="str">
            <v>ADAPTADOR CURTO COM BOLSA E ROSCA PARA REGISTRO, PVC, SOLDÁVEL, DN 50MM X 1.1/4", INSTALADO EM RAMAL DE DISTRIBUIÇÃO DE ÁGUA - FORNECIMENTO E INSTALAÇÃO. AF_06/2022</v>
          </cell>
          <cell r="D10268" t="str">
            <v>UN</v>
          </cell>
          <cell r="E10268">
            <v>16.55</v>
          </cell>
          <cell r="F10268">
            <v>17.079999999999998</v>
          </cell>
        </row>
        <row r="10269">
          <cell r="B10269">
            <v>89595</v>
          </cell>
          <cell r="C10269" t="str">
            <v>ADAPTADOR CURTO COM BOLSA E ROSCA PARA REGISTRO, PVC, SOLDÁVEL, DN 50MM X 1.1/4, INSTALADO EM PRUMADA DE ÁGUA - FORNECIMENTO E INSTALAÇÃO. AF_06/2022</v>
          </cell>
          <cell r="D10269" t="str">
            <v>UN</v>
          </cell>
          <cell r="E10269">
            <v>13.71</v>
          </cell>
          <cell r="F10269">
            <v>14</v>
          </cell>
        </row>
        <row r="10270">
          <cell r="B10270">
            <v>89610</v>
          </cell>
          <cell r="C10270" t="str">
            <v>ADAPTADOR CURTO COM BOLSA E ROSCA PARA REGISTRO, PVC, SOLDÁVEL, DN 60MM X 2, INSTALADO EM PRUMADA DE ÁGUA - FORNECIMENTO E INSTALAÇÃO. AF_06/2022</v>
          </cell>
          <cell r="D10270" t="str">
            <v>UN</v>
          </cell>
          <cell r="E10270">
            <v>18.5</v>
          </cell>
          <cell r="F10270">
            <v>18.88</v>
          </cell>
        </row>
        <row r="10271">
          <cell r="B10271">
            <v>89613</v>
          </cell>
          <cell r="C10271" t="str">
            <v>ADAPTADOR CURTO COM BOLSA E ROSCA PARA REGISTRO, PVC, SOLDÁVEL, DN 75MM X 2.1/2", INSTALADO EM PRUMADA DE ÁGUA - FORNECIMENTO E INSTALAÇÃO. AF_12/2014</v>
          </cell>
          <cell r="D10271" t="str">
            <v>UN</v>
          </cell>
          <cell r="E10271">
            <v>28.89</v>
          </cell>
          <cell r="F10271">
            <v>29.34</v>
          </cell>
        </row>
        <row r="10272">
          <cell r="B10272">
            <v>89616</v>
          </cell>
          <cell r="C10272" t="str">
            <v>ADAPTADOR CURTO COM BOLSA E ROSCA PARA REGISTRO, PVC, SOLDÁVEL, DN 85MM X 3, INSTALADO EM PRUMADA DE ÁGUA - FORNECIMENTO E INSTALAÇÃO. AF_06/2022</v>
          </cell>
          <cell r="D10272" t="str">
            <v>UN</v>
          </cell>
          <cell r="E10272">
            <v>38.6</v>
          </cell>
          <cell r="F10272">
            <v>39.14</v>
          </cell>
        </row>
        <row r="10273">
          <cell r="B10273">
            <v>103952</v>
          </cell>
          <cell r="C10273" t="str">
            <v>BUCHA DE REDUÇÃO, CURTA, PVC, SOLDÁVEL, DN 25 X 20 MM, INSTALADO EM RAMAL DE DISTRIBUIÇÃO DE ÁGUA - FORNECIMENTO E INSTALAÇÃO. AF_06/2022</v>
          </cell>
          <cell r="D10273" t="str">
            <v>UN</v>
          </cell>
          <cell r="E10273">
            <v>5.48</v>
          </cell>
          <cell r="F10273">
            <v>5.82</v>
          </cell>
        </row>
        <row r="10274">
          <cell r="B10274">
            <v>103947</v>
          </cell>
          <cell r="C10274" t="str">
            <v>BUCHA DE REDUÇÃO, CURTA, PVC, SOLDÁVEL, DN 25 X 20 MM, INSTALADO EM RAMAL OU SUB-RAMAL DE ÁGUA - FORNECIMENTO E INSTALAÇÃO. AF_06/2022</v>
          </cell>
          <cell r="D10274" t="str">
            <v>UN</v>
          </cell>
          <cell r="E10274">
            <v>5.96</v>
          </cell>
          <cell r="F10274">
            <v>6.34</v>
          </cell>
        </row>
        <row r="10275">
          <cell r="B10275">
            <v>103957</v>
          </cell>
          <cell r="C10275" t="str">
            <v>BUCHA DE REDUÇÃO, CURTA, PVC, SOLDÁVEL, DN 32 X 25 MM, INSTALADO EM PRUMADA DE ÁGUA - FORNECIMENTO E INSTALAÇÃO. AF_06/2022</v>
          </cell>
          <cell r="D10275" t="str">
            <v>UN</v>
          </cell>
          <cell r="E10275">
            <v>4.63</v>
          </cell>
          <cell r="F10275">
            <v>4.8499999999999996</v>
          </cell>
        </row>
        <row r="10276">
          <cell r="B10276">
            <v>103953</v>
          </cell>
          <cell r="C10276" t="str">
            <v>BUCHA DE REDUÇÃO, CURTA, PVC, SOLDÁVEL, DN 32 X 25 MM, INSTALADO EM RAMAL DE DISTRIBUIÇÃO DE ÁGUA - FORNECIMENTO E INSTALAÇÃO. AF_06/2022</v>
          </cell>
          <cell r="D10276" t="str">
            <v>UN</v>
          </cell>
          <cell r="E10276">
            <v>6.89</v>
          </cell>
          <cell r="F10276">
            <v>7.29</v>
          </cell>
        </row>
        <row r="10277">
          <cell r="B10277">
            <v>103948</v>
          </cell>
          <cell r="C10277" t="str">
            <v>BUCHA DE REDUÇÃO, CURTA, PVC, SOLDÁVEL, DN 32 X 25 MM, INSTALADO EM RAMAL OU SUB-RAMAL DE ÁGUA - FORNECIMENTO E INSTALAÇÃO. AF_06/2022</v>
          </cell>
          <cell r="D10277" t="str">
            <v>UN</v>
          </cell>
          <cell r="E10277">
            <v>7.44</v>
          </cell>
          <cell r="F10277">
            <v>7.9</v>
          </cell>
        </row>
        <row r="10278">
          <cell r="B10278">
            <v>103958</v>
          </cell>
          <cell r="C10278" t="str">
            <v>BUCHA DE REDUÇÃO, CURTA, PVC, SOLDÁVEL, DN 50 X 40 MM, INSTALADO EM PRUMADA DE ÁGUA - FORNECIMENTO E INSTALAÇÃO. AF_06/2022</v>
          </cell>
          <cell r="D10278" t="str">
            <v>UN</v>
          </cell>
          <cell r="E10278">
            <v>9.48</v>
          </cell>
          <cell r="F10278">
            <v>9.7899999999999991</v>
          </cell>
        </row>
        <row r="10279">
          <cell r="B10279">
            <v>104009</v>
          </cell>
          <cell r="C10279" t="str">
            <v>BUCHA DE REDUÇÃO, CURTA, PVC, SOLDÁVEL, DN 50 X 40 MM, INSTALADO EM RAMAL DE DISTRIBUIÇÃO DE ÁGUA - FORNECIMENTO E INSTALAÇÃO. AF_06/2022</v>
          </cell>
          <cell r="D10279" t="str">
            <v>UN</v>
          </cell>
          <cell r="E10279">
            <v>12.53</v>
          </cell>
          <cell r="F10279">
            <v>13.1</v>
          </cell>
        </row>
        <row r="10280">
          <cell r="B10280">
            <v>103959</v>
          </cell>
          <cell r="C10280" t="str">
            <v>BUCHA DE REDUÇÃO, CURTA, PVC, SOLDÁVEL, DN 60 X 50 MM, INSTALADO EM PRUMADA DE ÁGUA - FORNECIMENTO E INSTALAÇÃO. AF_06/2022</v>
          </cell>
          <cell r="D10280" t="str">
            <v>UN</v>
          </cell>
          <cell r="E10280">
            <v>14.21</v>
          </cell>
          <cell r="F10280">
            <v>14.59</v>
          </cell>
        </row>
        <row r="10281">
          <cell r="B10281">
            <v>103962</v>
          </cell>
          <cell r="C10281" t="str">
            <v>BUCHA DE REDUÇÃO, LONGA, PVC, SOLDÁVEL, DN 32 X 20 MM, INSTALADO EM PRUMADA DE ÁGUA - FORNECIMENTO E INSTALAÇÃO. AF_06/2022</v>
          </cell>
          <cell r="D10281" t="str">
            <v>UN</v>
          </cell>
          <cell r="E10281">
            <v>6.1</v>
          </cell>
          <cell r="F10281">
            <v>6.29</v>
          </cell>
        </row>
        <row r="10282">
          <cell r="B10282">
            <v>103954</v>
          </cell>
          <cell r="C10282" t="str">
            <v>BUCHA DE REDUÇÃO, LONGA, PVC, SOLDÁVEL, DN 32 X 20 MM, INSTALADO EM RAMAL DE DISTRIBUIÇÃO DE ÁGUA - FORNECIMENTO E INSTALAÇÃO. AF_06/2022</v>
          </cell>
          <cell r="D10282" t="str">
            <v>UN</v>
          </cell>
          <cell r="E10282">
            <v>8.27</v>
          </cell>
          <cell r="F10282">
            <v>8.65</v>
          </cell>
        </row>
        <row r="10283">
          <cell r="B10283">
            <v>103949</v>
          </cell>
          <cell r="C10283" t="str">
            <v>BUCHA DE REDUÇÃO, LONGA, PVC, SOLDÁVEL, DN 32 X 20 MM, INSTALADO EM RAMAL OU SUB-RAMAL DE ÁGUA - FORNECIMENTO E INSTALAÇÃO. AF_06/2022</v>
          </cell>
          <cell r="D10283" t="str">
            <v>UN</v>
          </cell>
          <cell r="E10283">
            <v>8.7799999999999994</v>
          </cell>
          <cell r="F10283">
            <v>9.2100000000000009</v>
          </cell>
        </row>
        <row r="10284">
          <cell r="B10284">
            <v>103964</v>
          </cell>
          <cell r="C10284" t="str">
            <v>BUCHA DE REDUÇÃO, LONGA, PVC, SOLDÁVEL, DN 40 X 25 MM, INSTALADO EM PRUMADA DE ÁGUA - FORNECIMENTO E INSTALAÇÃO. AF_06/2022</v>
          </cell>
          <cell r="D10284" t="str">
            <v>UN</v>
          </cell>
          <cell r="E10284">
            <v>7.76</v>
          </cell>
          <cell r="F10284">
            <v>7.99</v>
          </cell>
        </row>
        <row r="10285">
          <cell r="B10285">
            <v>104014</v>
          </cell>
          <cell r="C10285" t="str">
            <v>BUCHA DE REDUÇÃO, LONGA, PVC, SOLDÁVEL, DN 40 X 25 MM, INSTALADO EM RAMAL DE DISTRIBUIÇÃO DE ÁGUA - FORNECIMENTO E INSTALAÇÃO. AF_06/2022</v>
          </cell>
          <cell r="D10285" t="str">
            <v>UN</v>
          </cell>
          <cell r="E10285">
            <v>10.210000000000001</v>
          </cell>
          <cell r="F10285">
            <v>10.64</v>
          </cell>
        </row>
        <row r="10286">
          <cell r="B10286">
            <v>103966</v>
          </cell>
          <cell r="C10286" t="str">
            <v>BUCHA DE REDUÇÃO, LONGA, PVC, SOLDÁVEL, DN 50 X 25 MM, INSTALADO EM PRUMADA DE ÁGUA - FORNECIMENTO E INSTALAÇÃO. AF_06/2022</v>
          </cell>
          <cell r="D10286" t="str">
            <v>UN</v>
          </cell>
          <cell r="E10286">
            <v>9.17</v>
          </cell>
          <cell r="F10286">
            <v>9.44</v>
          </cell>
        </row>
        <row r="10287">
          <cell r="B10287">
            <v>103999</v>
          </cell>
          <cell r="C10287" t="str">
            <v>BUCHA DE REDUÇÃO, LONGA, PVC, SOLDÁVEL, DN 50 X 25 MM, INSTALADO EM RAMAL DE DISTRIBUIÇÃO DE ÁGUA - FORNECIMENTO E INSTALAÇÃO. AF_06/2022</v>
          </cell>
          <cell r="D10287" t="str">
            <v>UN</v>
          </cell>
          <cell r="E10287">
            <v>11.84</v>
          </cell>
          <cell r="F10287">
            <v>12.35</v>
          </cell>
        </row>
        <row r="10288">
          <cell r="B10288">
            <v>103967</v>
          </cell>
          <cell r="C10288" t="str">
            <v>BUCHA DE REDUÇÃO, LONGA, PVC, SOLDÁVEL, DN 50 X 32 MM, INSTALADO EM PRUMADA DE ÁGUA - FORNECIMENTO E INSTALAÇÃO. AF_06/2022</v>
          </cell>
          <cell r="D10288" t="str">
            <v>UN</v>
          </cell>
          <cell r="E10288">
            <v>11.04</v>
          </cell>
          <cell r="F10288">
            <v>11.33</v>
          </cell>
        </row>
        <row r="10289">
          <cell r="B10289">
            <v>104003</v>
          </cell>
          <cell r="C10289" t="str">
            <v>BUCHA DE REDUÇÃO, LONGA, PVC, SOLDÁVEL, DN 50 X 32 MM, INSTALADO EM RAMAL DE DISTRIBUIÇÃO DE ÁGUA - FORNECIMENTO E INSTALAÇÃO. AF_06/2022</v>
          </cell>
          <cell r="D10289" t="str">
            <v>UN</v>
          </cell>
          <cell r="E10289">
            <v>13.88</v>
          </cell>
          <cell r="F10289">
            <v>14.41</v>
          </cell>
        </row>
        <row r="10290">
          <cell r="B10290">
            <v>103968</v>
          </cell>
          <cell r="C10290" t="str">
            <v>BUCHA DE REDUÇÃO, LONGA, PVC, SOLDÁVEL, DN 60 X 25 MM, INSTALADO EM PRUMADA DE ÁGUA - FORNECIMENTO E INSTALAÇÃO. AF_06/2022</v>
          </cell>
          <cell r="D10290" t="str">
            <v>UN</v>
          </cell>
          <cell r="E10290">
            <v>15.81</v>
          </cell>
          <cell r="F10290">
            <v>16.11</v>
          </cell>
        </row>
        <row r="10291">
          <cell r="B10291">
            <v>103969</v>
          </cell>
          <cell r="C10291" t="str">
            <v>BUCHA DE REDUÇÃO, LONGA, PVC, SOLDÁVEL, DN 60 X 32 MM, INSTALADO EM PRUMADA DE ÁGUA - FORNECIMENTO E INSTALAÇÃO. AF_06/2022</v>
          </cell>
          <cell r="D10291" t="str">
            <v>UN</v>
          </cell>
          <cell r="E10291">
            <v>18.68</v>
          </cell>
          <cell r="F10291">
            <v>19</v>
          </cell>
        </row>
        <row r="10292">
          <cell r="B10292">
            <v>103971</v>
          </cell>
          <cell r="C10292" t="str">
            <v>BUCHA DE REDUÇÃO, LONGA, PVC, SOLDÁVEL, DN 60 X 50 MM, INSTALADO EM PRUMADA DE ÁGUA - FORNECIMENTO E INSTALAÇÃO. AF_06/2022</v>
          </cell>
          <cell r="D10292" t="str">
            <v>UN</v>
          </cell>
          <cell r="E10292">
            <v>23.75</v>
          </cell>
          <cell r="F10292">
            <v>24.13</v>
          </cell>
        </row>
        <row r="10293">
          <cell r="B10293">
            <v>103972</v>
          </cell>
          <cell r="C10293" t="str">
            <v>BUCHA DE REDUÇÃO, LONGA, PVC, SOLDÁVEL, DN 75 X 50 MM, INSTALADO EM PRUMADA DE ÁGUA - FORNECIMENTO E INSTALAÇÃO. AF_06/2022</v>
          </cell>
          <cell r="D10293" t="str">
            <v>UN</v>
          </cell>
          <cell r="E10293">
            <v>27.52</v>
          </cell>
          <cell r="F10293">
            <v>27.94</v>
          </cell>
        </row>
        <row r="10294">
          <cell r="B10294">
            <v>103993</v>
          </cell>
          <cell r="C10294" t="str">
            <v>BUCHA DE REDUÇÃO, PVC, SOLDÁVEL, DN 40MM X 32MM, INSTALADO EM RAMAL DE DISTRIBUIÇÃO DE ÁGUA - FORNECIMENTO E INSTALAÇÃO. AF_06/2022</v>
          </cell>
          <cell r="D10294" t="str">
            <v>UN</v>
          </cell>
          <cell r="E10294">
            <v>9.2899999999999991</v>
          </cell>
          <cell r="F10294">
            <v>9.77</v>
          </cell>
        </row>
        <row r="10295">
          <cell r="B10295">
            <v>89407</v>
          </cell>
          <cell r="C10295" t="str">
            <v>CURVA 45 GRAUS, PVC, SOLDÁVEL, DN 20MM, INSTALADO EM RAMAL DE DISTRIBUIÇÃO DE ÁGUA - FORNECIMENTO E INSTALAÇÃO. AF_06/2022</v>
          </cell>
          <cell r="D10295" t="str">
            <v>UN</v>
          </cell>
          <cell r="E10295">
            <v>8.43</v>
          </cell>
          <cell r="F10295">
            <v>8.9</v>
          </cell>
        </row>
        <row r="10296">
          <cell r="B10296">
            <v>89361</v>
          </cell>
          <cell r="C10296" t="str">
            <v>CURVA 45 GRAUS, PVC, SOLDÁVEL, DN 20MM, INSTALADO EM RAMAL OU SUB-RAMAL DE ÁGUA - FORNECIMENTO E INSTALAÇÃO. AF_06/2022</v>
          </cell>
          <cell r="D10296" t="str">
            <v>UN</v>
          </cell>
          <cell r="E10296">
            <v>9.08</v>
          </cell>
          <cell r="F10296">
            <v>9.6199999999999992</v>
          </cell>
        </row>
        <row r="10297">
          <cell r="B10297">
            <v>89490</v>
          </cell>
          <cell r="C10297" t="str">
            <v>CURVA 45 GRAUS, PVC, SOLDÁVEL, DN 25MM, INSTALADO EM PRUMADA DE ÁGUA - FORNECIMENTO E INSTALAÇÃO. AF_06/2022</v>
          </cell>
          <cell r="D10297" t="str">
            <v>UN</v>
          </cell>
          <cell r="E10297">
            <v>6.78</v>
          </cell>
          <cell r="F10297">
            <v>7.06</v>
          </cell>
        </row>
        <row r="10298">
          <cell r="B10298">
            <v>89411</v>
          </cell>
          <cell r="C10298" t="str">
            <v>CURVA 45 GRAUS, PVC, SOLDÁVEL, DN 25MM, INSTALADO EM RAMAL DE DISTRIBUIÇÃO DE ÁGUA - FORNECIMENTO E INSTALAÇÃO. AF_06/2022</v>
          </cell>
          <cell r="D10298" t="str">
            <v>UN</v>
          </cell>
          <cell r="E10298">
            <v>9.8800000000000008</v>
          </cell>
          <cell r="F10298">
            <v>10.43</v>
          </cell>
        </row>
        <row r="10299">
          <cell r="B10299">
            <v>89365</v>
          </cell>
          <cell r="C10299" t="str">
            <v>CURVA 45 GRAUS, PVC, SOLDÁVEL, DN 25MM, INSTALADO EM RAMAL OU SUB-RAMAL DE ÁGUA - FORNECIMENTO E INSTALAÇÃO. AF_06/2022</v>
          </cell>
          <cell r="D10299" t="str">
            <v>UN</v>
          </cell>
          <cell r="E10299">
            <v>10.64</v>
          </cell>
          <cell r="F10299">
            <v>11.26</v>
          </cell>
        </row>
        <row r="10300">
          <cell r="B10300">
            <v>89496</v>
          </cell>
          <cell r="C10300" t="str">
            <v>CURVA 45 GRAUS, PVC, SOLDÁVEL, DN 32MM, INSTALADO EM PRUMADA DE ÁGUA - FORNECIMENTO E INSTALAÇÃO. AF_06/2022</v>
          </cell>
          <cell r="D10300" t="str">
            <v>UN</v>
          </cell>
          <cell r="E10300">
            <v>9.85</v>
          </cell>
          <cell r="F10300">
            <v>10.210000000000001</v>
          </cell>
        </row>
        <row r="10301">
          <cell r="B10301">
            <v>89416</v>
          </cell>
          <cell r="C10301" t="str">
            <v>CURVA 45 GRAUS, PVC, SOLDÁVEL, DN 32MM, INSTALADO EM RAMAL DE DISTRIBUIÇÃO DE ÁGUA - FORNECIMENTO E INSTALAÇÃO. AF_06/2022</v>
          </cell>
          <cell r="D10301" t="str">
            <v>UN</v>
          </cell>
          <cell r="E10301">
            <v>13.49</v>
          </cell>
          <cell r="F10301">
            <v>14.15</v>
          </cell>
        </row>
        <row r="10302">
          <cell r="B10302">
            <v>89370</v>
          </cell>
          <cell r="C10302" t="str">
            <v>CURVA 45 GRAUS, PVC, SOLDÁVEL, DN 32MM, INSTALADO EM RAMAL OU SUB-RAMAL DE ÁGUA - FORNECIMENTO E INSTALAÇÃO. AF_06/2022</v>
          </cell>
          <cell r="D10302" t="str">
            <v>UN</v>
          </cell>
          <cell r="E10302">
            <v>14.39</v>
          </cell>
          <cell r="F10302">
            <v>15.13</v>
          </cell>
        </row>
        <row r="10303">
          <cell r="B10303">
            <v>89500</v>
          </cell>
          <cell r="C10303" t="str">
            <v>CURVA 45 GRAUS, PVC, SOLDÁVEL, DN 40MM, INSTALADO EM PRUMADA DE ÁGUA - FORNECIMENTO E INSTALAÇÃO. AF_06/2022</v>
          </cell>
          <cell r="D10303" t="str">
            <v>UN</v>
          </cell>
          <cell r="E10303">
            <v>12.07</v>
          </cell>
          <cell r="F10303">
            <v>12.5</v>
          </cell>
        </row>
        <row r="10304">
          <cell r="B10304">
            <v>103983</v>
          </cell>
          <cell r="C10304" t="str">
            <v>CURVA 45 GRAUS, PVC, SOLDÁVEL, DN 40MM, INSTALADO EM RAMAL DE DISTRIBUIÇÃO DE ÁGUA - FORNECIMENTO E INSTALAÇÃO. AF_06/2022</v>
          </cell>
          <cell r="D10304" t="str">
            <v>UN</v>
          </cell>
          <cell r="E10304">
            <v>16.21</v>
          </cell>
          <cell r="F10304">
            <v>17</v>
          </cell>
        </row>
        <row r="10305">
          <cell r="B10305">
            <v>89504</v>
          </cell>
          <cell r="C10305" t="str">
            <v>CURVA 45 GRAUS, PVC, SOLDÁVEL, DN 50MM, INSTALADO EM PRUMADA DE ÁGUA - FORNECIMENTO E INSTALAÇÃO. AF_06/2022</v>
          </cell>
          <cell r="D10305" t="str">
            <v>UN</v>
          </cell>
          <cell r="E10305">
            <v>17.809999999999999</v>
          </cell>
          <cell r="F10305">
            <v>18.329999999999998</v>
          </cell>
        </row>
        <row r="10306">
          <cell r="B10306">
            <v>103987</v>
          </cell>
          <cell r="C10306" t="str">
            <v>CURVA 45 GRAUS, PVC, SOLDÁVEL, DN 50MM, INSTALADO EM RAMAL DE DISTRIBUIÇÃO DE ÁGUA - FORNECIMENTO E INSTALAÇÃO. AF_06/2022</v>
          </cell>
          <cell r="D10306" t="str">
            <v>UN</v>
          </cell>
          <cell r="E10306">
            <v>22.67</v>
          </cell>
          <cell r="F10306">
            <v>23.6</v>
          </cell>
        </row>
        <row r="10307">
          <cell r="B10307">
            <v>89510</v>
          </cell>
          <cell r="C10307" t="str">
            <v>CURVA 45 GRAUS, PVC, SOLDÁVEL, DN 60MM, INSTALADO EM PRUMADA DE ÁGUA - FORNECIMENTO E INSTALAÇÃO. AF_06/2022</v>
          </cell>
          <cell r="D10307" t="str">
            <v>UN</v>
          </cell>
          <cell r="E10307">
            <v>25.43</v>
          </cell>
          <cell r="F10307">
            <v>26.05</v>
          </cell>
        </row>
        <row r="10308">
          <cell r="B10308">
            <v>89519</v>
          </cell>
          <cell r="C10308" t="str">
            <v>CURVA 45 GRAUS, PVC, SOLDÁVEL, DN 75MM, INSTALADO EM PRUMADA DE ÁGUA - FORNECIMENTO E INSTALAÇÃO. AF_06/2022</v>
          </cell>
          <cell r="D10308" t="str">
            <v>UN</v>
          </cell>
          <cell r="E10308">
            <v>44.58</v>
          </cell>
          <cell r="F10308">
            <v>45.33</v>
          </cell>
        </row>
        <row r="10309">
          <cell r="B10309">
            <v>89527</v>
          </cell>
          <cell r="C10309" t="str">
            <v>CURVA 45 GRAUS, PVC, SOLDÁVEL, DN 85MM, INSTALADO EM PRUMADA DE ÁGUA - FORNECIMENTO E INSTALAÇÃO. AF_06/2022</v>
          </cell>
          <cell r="D10309" t="str">
            <v>UN</v>
          </cell>
          <cell r="E10309">
            <v>53.71</v>
          </cell>
          <cell r="F10309">
            <v>54.55</v>
          </cell>
        </row>
        <row r="10310">
          <cell r="B10310">
            <v>89406</v>
          </cell>
          <cell r="C10310" t="str">
            <v>CURVA 90 GRAUS, PVC, SOLDÁVEL, DN 20MM, INSTALADO EM RAMAL DE DISTRIBUIÇÃO DE ÁGUA - FORNECIMENTO E INSTALAÇÃO. AF_06/2022</v>
          </cell>
          <cell r="D10310" t="str">
            <v>UN</v>
          </cell>
          <cell r="E10310">
            <v>8.36</v>
          </cell>
          <cell r="F10310">
            <v>8.83</v>
          </cell>
        </row>
        <row r="10311">
          <cell r="B10311">
            <v>89360</v>
          </cell>
          <cell r="C10311" t="str">
            <v>CURVA 90 GRAUS, PVC, SOLDÁVEL, DN 20MM, INSTALADO EM RAMAL OU SUB-RAMAL DE ÁGUA - FORNECIMENTO E INSTALAÇÃO. AF_06/2022</v>
          </cell>
          <cell r="D10311" t="str">
            <v>UN</v>
          </cell>
          <cell r="E10311">
            <v>9.01</v>
          </cell>
          <cell r="F10311">
            <v>9.5500000000000007</v>
          </cell>
        </row>
        <row r="10312">
          <cell r="B10312">
            <v>89489</v>
          </cell>
          <cell r="C10312" t="str">
            <v>CURVA 90 GRAUS, PVC, SOLDÁVEL, DN 25MM, INSTALADO EM PRUMADA DE ÁGUA - FORNECIMENTO E INSTALAÇÃO. AF_06/2022</v>
          </cell>
          <cell r="D10312" t="str">
            <v>UN</v>
          </cell>
          <cell r="E10312">
            <v>7.31</v>
          </cell>
          <cell r="F10312">
            <v>7.59</v>
          </cell>
        </row>
        <row r="10313">
          <cell r="B10313">
            <v>89410</v>
          </cell>
          <cell r="C10313" t="str">
            <v>CURVA 90 GRAUS, PVC, SOLDÁVEL, DN 25MM, INSTALADO EM RAMAL DE DISTRIBUIÇÃO DE ÁGUA - FORNECIMENTO E INSTALAÇÃO. AF_06/2022</v>
          </cell>
          <cell r="D10313" t="str">
            <v>UN</v>
          </cell>
          <cell r="E10313">
            <v>10.41</v>
          </cell>
          <cell r="F10313">
            <v>10.96</v>
          </cell>
        </row>
        <row r="10314">
          <cell r="B10314">
            <v>89364</v>
          </cell>
          <cell r="C10314" t="str">
            <v>CURVA 90 GRAUS, PVC, SOLDÁVEL, DN 25MM, INSTALADO EM RAMAL OU SUB-RAMAL DE ÁGUA - FORNECIMENTO E INSTALAÇÃO. AF_06/2022</v>
          </cell>
          <cell r="D10314" t="str">
            <v>UN</v>
          </cell>
          <cell r="E10314">
            <v>11.17</v>
          </cell>
          <cell r="F10314">
            <v>11.79</v>
          </cell>
        </row>
        <row r="10315">
          <cell r="B10315">
            <v>89494</v>
          </cell>
          <cell r="C10315" t="str">
            <v>CURVA 90 GRAUS, PVC, SOLDÁVEL, DN 32MM, INSTALADO EM PRUMADA DE ÁGUA - FORNECIMENTO E INSTALAÇÃO. AF_06/2022</v>
          </cell>
          <cell r="D10315" t="str">
            <v>UN</v>
          </cell>
          <cell r="E10315">
            <v>11.81</v>
          </cell>
          <cell r="F10315">
            <v>12.17</v>
          </cell>
        </row>
        <row r="10316">
          <cell r="B10316">
            <v>89415</v>
          </cell>
          <cell r="C10316" t="str">
            <v>CURVA 90 GRAUS, PVC, SOLDÁVEL, DN 32MM, INSTALADO EM RAMAL DE DISTRIBUIÇÃO DE ÁGUA - FORNECIMENTO E INSTALAÇÃO. AF_06/2022</v>
          </cell>
          <cell r="D10316" t="str">
            <v>UN</v>
          </cell>
          <cell r="E10316">
            <v>15.45</v>
          </cell>
          <cell r="F10316">
            <v>16.11</v>
          </cell>
        </row>
        <row r="10317">
          <cell r="B10317">
            <v>89369</v>
          </cell>
          <cell r="C10317" t="str">
            <v>CURVA 90 GRAUS, PVC, SOLDÁVEL, DN 32MM, INSTALADO EM RAMAL OU SUB-RAMAL DE ÁGUA - FORNECIMENTO E INSTALAÇÃO. AF_06/2022</v>
          </cell>
          <cell r="D10317" t="str">
            <v>UN</v>
          </cell>
          <cell r="E10317">
            <v>16.350000000000001</v>
          </cell>
          <cell r="F10317">
            <v>17.09</v>
          </cell>
        </row>
        <row r="10318">
          <cell r="B10318">
            <v>89499</v>
          </cell>
          <cell r="C10318" t="str">
            <v>CURVA 90 GRAUS, PVC, SOLDÁVEL, DN 40MM, INSTALADO EM PRUMADA DE ÁGUA - FORNECIMENTO E INSTALAÇÃO. AF_06/2022</v>
          </cell>
          <cell r="D10318" t="str">
            <v>UN</v>
          </cell>
          <cell r="E10318">
            <v>18.57</v>
          </cell>
          <cell r="F10318">
            <v>19</v>
          </cell>
        </row>
        <row r="10319">
          <cell r="B10319">
            <v>103982</v>
          </cell>
          <cell r="C10319" t="str">
            <v>CURVA 90 GRAUS, PVC, SOLDÁVEL, DN 40MM, INSTALADO EM RAMAL DE DISTRIBUIÇÃO DE ÁGUA - FORNECIMENTO E INSTALAÇÃO. AF_06/2022</v>
          </cell>
          <cell r="D10319" t="str">
            <v>UN</v>
          </cell>
          <cell r="E10319">
            <v>22.71</v>
          </cell>
          <cell r="F10319">
            <v>23.5</v>
          </cell>
        </row>
        <row r="10320">
          <cell r="B10320">
            <v>89503</v>
          </cell>
          <cell r="C10320" t="str">
            <v>CURVA 90 GRAUS, PVC, SOLDÁVEL, DN 50MM, INSTALADO EM PRUMADA DE ÁGUA - FORNECIMENTO E INSTALAÇÃO. AF_06/2022</v>
          </cell>
          <cell r="D10320" t="str">
            <v>UN</v>
          </cell>
          <cell r="E10320">
            <v>21.53</v>
          </cell>
          <cell r="F10320">
            <v>22.05</v>
          </cell>
        </row>
        <row r="10321">
          <cell r="B10321">
            <v>103986</v>
          </cell>
          <cell r="C10321" t="str">
            <v>CURVA 90 GRAUS, PVC, SOLDÁVEL, DN 50MM, INSTALADO EM RAMAL DE DISTRIBUIÇÃO DE ÁGUA - FORNECIMENTO E INSTALAÇÃO. AF_06/2022</v>
          </cell>
          <cell r="D10321" t="str">
            <v>UN</v>
          </cell>
          <cell r="E10321">
            <v>26.39</v>
          </cell>
          <cell r="F10321">
            <v>27.32</v>
          </cell>
        </row>
        <row r="10322">
          <cell r="B10322">
            <v>89507</v>
          </cell>
          <cell r="C10322" t="str">
            <v>CURVA 90 GRAUS, PVC, SOLDÁVEL, DN 60MM, INSTALADO EM PRUMADA DE ÁGUA - FORNECIMENTO E INSTALAÇÃO. AF_06/2022</v>
          </cell>
          <cell r="D10322" t="str">
            <v>UN</v>
          </cell>
          <cell r="E10322">
            <v>44.26</v>
          </cell>
          <cell r="F10322">
            <v>44.88</v>
          </cell>
        </row>
        <row r="10323">
          <cell r="B10323">
            <v>89517</v>
          </cell>
          <cell r="C10323" t="str">
            <v>CURVA 90 GRAUS, PVC, SOLDÁVEL, DN 75MM, INSTALADO EM PRUMADA DE ÁGUA - FORNECIMENTO E INSTALAÇÃO. AF_06/2022</v>
          </cell>
          <cell r="D10323" t="str">
            <v>UN</v>
          </cell>
          <cell r="E10323">
            <v>65.66</v>
          </cell>
          <cell r="F10323">
            <v>66.41</v>
          </cell>
        </row>
        <row r="10324">
          <cell r="B10324">
            <v>89525</v>
          </cell>
          <cell r="C10324" t="str">
            <v>CURVA 90 GRAUS, PVC, SOLDÁVEL, DN 85MM, INSTALADO EM PRUMADA DE ÁGUA - FORNECIMENTO E INSTALAÇÃO. AF_06/2022</v>
          </cell>
          <cell r="D10324" t="str">
            <v>UN</v>
          </cell>
          <cell r="E10324">
            <v>82.55</v>
          </cell>
          <cell r="F10324">
            <v>83.39</v>
          </cell>
        </row>
        <row r="10325">
          <cell r="B10325">
            <v>89423</v>
          </cell>
          <cell r="C10325" t="str">
            <v>CURVA DE TRANSPOSIÇÃO, PVC, SOLDÁVEL, DN 20MM, INSTALADO EM RAMAL DE DISTRIBUIÇÃO DE ÁGUA FORNECIMENTO E INSTALAÇÃO. AF_06/2022</v>
          </cell>
          <cell r="D10325" t="str">
            <v>UN</v>
          </cell>
          <cell r="E10325">
            <v>9.2899999999999991</v>
          </cell>
          <cell r="F10325">
            <v>9.61</v>
          </cell>
        </row>
        <row r="10326">
          <cell r="B10326">
            <v>89377</v>
          </cell>
          <cell r="C10326" t="str">
            <v>CURVA DE TRANSPOSIÇÃO, PVC, SOLDÁVEL, DN 20MM, INSTALADO EM RAMAL OU SUB-RAMAL DE ÁGUA - FORNECIMENTO E INSTALAÇÃO. AF_06/2022</v>
          </cell>
          <cell r="D10326" t="str">
            <v>UN</v>
          </cell>
          <cell r="E10326">
            <v>9.73</v>
          </cell>
          <cell r="F10326">
            <v>10.09</v>
          </cell>
        </row>
        <row r="10327">
          <cell r="B10327">
            <v>89540</v>
          </cell>
          <cell r="C10327" t="str">
            <v>CURVA DE TRANSPOSIÇÃO, PVC, SOLDÁVEL, DN 25MM, INSTALADO EM PRUMADA DE ÁGUA - FORNECIMENTO E INSTALAÇÃO. AF_06/2022</v>
          </cell>
          <cell r="D10327" t="str">
            <v>UN</v>
          </cell>
          <cell r="E10327">
            <v>9.85</v>
          </cell>
          <cell r="F10327">
            <v>10.039999999999999</v>
          </cell>
        </row>
        <row r="10328">
          <cell r="B10328">
            <v>89430</v>
          </cell>
          <cell r="C10328" t="str">
            <v>CURVA DE TRANSPOSIÇÃO, PVC, SOLDÁVEL, DN 25MM, INSTALADO EM RAMAL DE DISTRIBUIÇÃO DE ÁGUA FORNECIMENTO E INSTALAÇÃO. AF_06/2022</v>
          </cell>
          <cell r="D10328" t="str">
            <v>UN</v>
          </cell>
          <cell r="E10328">
            <v>11.92</v>
          </cell>
          <cell r="F10328">
            <v>12.3</v>
          </cell>
        </row>
        <row r="10329">
          <cell r="B10329">
            <v>89384</v>
          </cell>
          <cell r="C10329" t="str">
            <v>CURVA DE TRANSPOSIÇÃO, PVC, SOLDÁVEL, DN 25MM, INSTALADO EM RAMAL OU SUB-RAMAL DE ÁGUA FORNECIMENTO E INSTALAÇÃO. AF_06/2022</v>
          </cell>
          <cell r="D10329" t="str">
            <v>UN</v>
          </cell>
          <cell r="E10329">
            <v>12.43</v>
          </cell>
          <cell r="F10329">
            <v>12.85</v>
          </cell>
        </row>
        <row r="10330">
          <cell r="B10330">
            <v>89555</v>
          </cell>
          <cell r="C10330" t="str">
            <v>CURVA DE TRANSPOSIÇÃO, PVC, SOLDÁVEL, DN 32MM, INSTALADO EM PRUMADA DE ÁGUA FORNECIMENTO E INSTALAÇÃO. AF_06/2022</v>
          </cell>
          <cell r="D10330" t="str">
            <v>UN</v>
          </cell>
          <cell r="E10330">
            <v>20.39</v>
          </cell>
          <cell r="F10330">
            <v>20.62</v>
          </cell>
        </row>
        <row r="10331">
          <cell r="B10331">
            <v>89437</v>
          </cell>
          <cell r="C10331" t="str">
            <v>CURVA DE TRANSPOSIÇÃO, PVC, SOLDÁVEL, DN 32MM, INSTALADO EM RAMAL DE DISTRIBUIÇÃO DE ÁGUA FORNECIMENTO E INSTALAÇÃO. AF_06/2022</v>
          </cell>
          <cell r="D10331" t="str">
            <v>UN</v>
          </cell>
          <cell r="E10331">
            <v>22.81</v>
          </cell>
          <cell r="F10331">
            <v>23.25</v>
          </cell>
        </row>
        <row r="10332">
          <cell r="B10332">
            <v>89392</v>
          </cell>
          <cell r="C10332" t="str">
            <v>CURVA DE TRANSPOSIÇÃO, PVC, SOLDÁVEL, DN 32MM, INSTALADO EM RAMAL OU SUB-RAMAL DE ÁGUA FORNECIMENTO E INSTALAÇÃO. AF_06/2022</v>
          </cell>
          <cell r="D10332" t="str">
            <v>UN</v>
          </cell>
          <cell r="E10332">
            <v>23.41</v>
          </cell>
          <cell r="F10332">
            <v>23.9</v>
          </cell>
        </row>
        <row r="10333">
          <cell r="B10333">
            <v>89405</v>
          </cell>
          <cell r="C10333" t="str">
            <v>JOELHO 45 GRAUS, PVC, SOLDÁVEL, DN 20MM, INSTALADO EM RAMAL DE DISTRIBUIÇÃO DE ÁGUA - FORNECIMENTO E INSTALAÇÃO. AF_06/2022</v>
          </cell>
          <cell r="D10333" t="str">
            <v>UN</v>
          </cell>
          <cell r="E10333">
            <v>7.39</v>
          </cell>
          <cell r="F10333">
            <v>7.86</v>
          </cell>
        </row>
        <row r="10334">
          <cell r="B10334">
            <v>89359</v>
          </cell>
          <cell r="C10334" t="str">
            <v>JOELHO 45 GRAUS, PVC, SOLDÁVEL, DN 20MM, INSTALADO EM RAMAL OU SUB-RAMAL DE ÁGUA - FORNECIMENTO E INSTALAÇÃO. AF_06/2022</v>
          </cell>
          <cell r="D10334" t="str">
            <v>UN</v>
          </cell>
          <cell r="E10334">
            <v>8.0399999999999991</v>
          </cell>
          <cell r="F10334">
            <v>8.58</v>
          </cell>
        </row>
        <row r="10335">
          <cell r="B10335">
            <v>89485</v>
          </cell>
          <cell r="C10335" t="str">
            <v>JOELHO 45 GRAUS, PVC, SOLDÁVEL, DN 25MM, INSTALADO EM PRUMADA DE ÁGUA - FORNECIMENTO E INSTALAÇÃO. AF_06/2022</v>
          </cell>
          <cell r="D10335" t="str">
            <v>UN</v>
          </cell>
          <cell r="E10335">
            <v>5.85</v>
          </cell>
          <cell r="F10335">
            <v>6.13</v>
          </cell>
        </row>
        <row r="10336">
          <cell r="B10336">
            <v>89409</v>
          </cell>
          <cell r="C10336" t="str">
            <v>JOELHO 45 GRAUS, PVC, SOLDÁVEL, DN 25MM, INSTALADO EM RAMAL DE DISTRIBUIÇÃO DE ÁGUA - FORNECIMENTO E INSTALAÇÃO. AF_06/2022</v>
          </cell>
          <cell r="D10336" t="str">
            <v>UN</v>
          </cell>
          <cell r="E10336">
            <v>8.9499999999999993</v>
          </cell>
          <cell r="F10336">
            <v>9.5</v>
          </cell>
        </row>
        <row r="10337">
          <cell r="B10337">
            <v>89363</v>
          </cell>
          <cell r="C10337" t="str">
            <v>JOELHO 45 GRAUS, PVC, SOLDÁVEL, DN 25MM, INSTALADO EM RAMAL OU SUB-RAMAL DE ÁGUA - FORNECIMENTO E INSTALAÇÃO. AF_06/2022</v>
          </cell>
          <cell r="D10337" t="str">
            <v>UN</v>
          </cell>
          <cell r="E10337">
            <v>9.7100000000000009</v>
          </cell>
          <cell r="F10337">
            <v>10.33</v>
          </cell>
        </row>
        <row r="10338">
          <cell r="B10338">
            <v>89493</v>
          </cell>
          <cell r="C10338" t="str">
            <v>JOELHO 45 GRAUS, PVC, SOLDÁVEL, DN 32MM, INSTALADO EM PRUMADA DE ÁGUA - FORNECIMENTO E INSTALAÇÃO. AF_06/2022</v>
          </cell>
          <cell r="D10338" t="str">
            <v>UN</v>
          </cell>
          <cell r="E10338">
            <v>9.5299999999999994</v>
          </cell>
          <cell r="F10338">
            <v>9.89</v>
          </cell>
        </row>
        <row r="10339">
          <cell r="B10339">
            <v>89414</v>
          </cell>
          <cell r="C10339" t="str">
            <v>JOELHO 45 GRAUS, PVC, SOLDÁVEL, DN 32MM, INSTALADO EM RAMAL DE DISTRIBUIÇÃO DE ÁGUA - FORNECIMENTO E INSTALAÇÃO. AF_06/2022</v>
          </cell>
          <cell r="D10339" t="str">
            <v>UN</v>
          </cell>
          <cell r="E10339">
            <v>13.17</v>
          </cell>
          <cell r="F10339">
            <v>13.83</v>
          </cell>
        </row>
        <row r="10340">
          <cell r="B10340">
            <v>89368</v>
          </cell>
          <cell r="C10340" t="str">
            <v>JOELHO 45 GRAUS, PVC, SOLDÁVEL, DN 32MM, INSTALADO EM RAMAL OU SUB-RAMAL DE ÁGUA - FORNECIMENTO E INSTALAÇÃO. AF_06/2022</v>
          </cell>
          <cell r="D10340" t="str">
            <v>UN</v>
          </cell>
          <cell r="E10340">
            <v>14.07</v>
          </cell>
          <cell r="F10340">
            <v>14.81</v>
          </cell>
        </row>
        <row r="10341">
          <cell r="B10341">
            <v>89498</v>
          </cell>
          <cell r="C10341" t="str">
            <v>JOELHO 45 GRAUS, PVC, SOLDÁVEL, DN 40MM, INSTALADO EM PRUMADA DE ÁGUA - FORNECIMENTO E INSTALAÇÃO. AF_06/2022</v>
          </cell>
          <cell r="D10341" t="str">
            <v>UN</v>
          </cell>
          <cell r="E10341">
            <v>12.6</v>
          </cell>
          <cell r="F10341">
            <v>13.03</v>
          </cell>
        </row>
        <row r="10342">
          <cell r="B10342">
            <v>103981</v>
          </cell>
          <cell r="C10342" t="str">
            <v>JOELHO 45 GRAUS, PVC, SOLDÁVEL, DN 40MM, INSTALADO EM RAMAL DE DISTRIBUIÇÃO DE ÁGUA - FORNECIMENTO E INSTALAÇÃO. AF_06/2022</v>
          </cell>
          <cell r="D10342" t="str">
            <v>UN</v>
          </cell>
          <cell r="E10342">
            <v>16.739999999999998</v>
          </cell>
          <cell r="F10342">
            <v>17.53</v>
          </cell>
        </row>
        <row r="10343">
          <cell r="B10343">
            <v>89502</v>
          </cell>
          <cell r="C10343" t="str">
            <v>JOELHO 45 GRAUS, PVC, SOLDÁVEL, DN 50MM, INSTALADO EM PRUMADA DE ÁGUA - FORNECIMENTO E INSTALAÇÃO. AF_06/2022</v>
          </cell>
          <cell r="D10343" t="str">
            <v>UN</v>
          </cell>
          <cell r="E10343">
            <v>16.05</v>
          </cell>
          <cell r="F10343">
            <v>16.57</v>
          </cell>
        </row>
        <row r="10344">
          <cell r="B10344">
            <v>103985</v>
          </cell>
          <cell r="C10344" t="str">
            <v>JOELHO 45 GRAUS, PVC, SOLDÁVEL, DN 50MM, INSTALADO EM RAMAL DE DISTRIBUIÇÃO DE ÁGUA - FORNECIMENTO E INSTALAÇÃO. AF_06/2022</v>
          </cell>
          <cell r="D10344" t="str">
            <v>UN</v>
          </cell>
          <cell r="E10344">
            <v>20.91</v>
          </cell>
          <cell r="F10344">
            <v>21.84</v>
          </cell>
        </row>
        <row r="10345">
          <cell r="B10345">
            <v>89506</v>
          </cell>
          <cell r="C10345" t="str">
            <v>JOELHO 45 GRAUS, PVC, SOLDÁVEL, DN 60MM, INSTALADO EM PRUMADA DE ÁGUA - FORNECIMENTO E INSTALAÇÃO. AF_06/2022</v>
          </cell>
          <cell r="D10345" t="str">
            <v>UN</v>
          </cell>
          <cell r="E10345">
            <v>37.479999999999997</v>
          </cell>
          <cell r="F10345">
            <v>38.1</v>
          </cell>
        </row>
        <row r="10346">
          <cell r="B10346">
            <v>89515</v>
          </cell>
          <cell r="C10346" t="str">
            <v>JOELHO 45 GRAUS, PVC, SOLDÁVEL, DN 75MM, INSTALADO EM PRUMADA DE ÁGUA - FORNECIMENTO E INSTALAÇÃO. AF_06/2022</v>
          </cell>
          <cell r="D10346" t="str">
            <v>UN</v>
          </cell>
          <cell r="E10346">
            <v>78.33</v>
          </cell>
          <cell r="F10346">
            <v>79.08</v>
          </cell>
        </row>
        <row r="10347">
          <cell r="B10347">
            <v>89523</v>
          </cell>
          <cell r="C10347" t="str">
            <v>JOELHO 45 GRAUS, PVC, SOLDÁVEL, DN 85MM, INSTALADO EM PRUMADA DE ÁGUA - FORNECIMENTO E INSTALAÇÃO. AF_06/2022</v>
          </cell>
          <cell r="D10347" t="str">
            <v>UN</v>
          </cell>
          <cell r="E10347">
            <v>95.76</v>
          </cell>
          <cell r="F10347">
            <v>96.6</v>
          </cell>
        </row>
        <row r="10348">
          <cell r="B10348">
            <v>90373</v>
          </cell>
          <cell r="C10348" t="str">
            <v>JOELHO 90 GRAUS COM BUCHA DE LATÃO, PVC, SOLDÁVEL, DN 25MM, X 1/2 INSTALADO EM RAMAL OU SUB-RAMAL DE ÁGUA - FORNECIMENTO E INSTALAÇÃO. AF_06/2022</v>
          </cell>
          <cell r="D10348" t="str">
            <v>UN</v>
          </cell>
          <cell r="E10348">
            <v>12.37</v>
          </cell>
          <cell r="F10348">
            <v>12.9</v>
          </cell>
        </row>
        <row r="10349">
          <cell r="B10349">
            <v>89366</v>
          </cell>
          <cell r="C10349" t="str">
            <v>JOELHO 90 GRAUS COM BUCHA DE LATÃO, PVC, SOLDÁVEL, DN 25MM, X 3/4 INSTALADO EM RAMAL OU SUB-RAMAL DE ÁGUA - FORNECIMENTO E INSTALAÇÃO. AF_06/2022</v>
          </cell>
          <cell r="D10349" t="str">
            <v>UN</v>
          </cell>
          <cell r="E10349">
            <v>15.53</v>
          </cell>
          <cell r="F10349">
            <v>16.11</v>
          </cell>
        </row>
        <row r="10350">
          <cell r="B10350">
            <v>89404</v>
          </cell>
          <cell r="C10350" t="str">
            <v>JOELHO 90 GRAUS, PVC, SOLDÁVEL, DN 20MM, INSTALADO EM RAMAL DE DISTRIBUIÇÃO DE ÁGUA - FORNECIMENTO E INSTALAÇÃO. AF_06/2022</v>
          </cell>
          <cell r="D10350" t="str">
            <v>UN</v>
          </cell>
          <cell r="E10350">
            <v>6.86</v>
          </cell>
          <cell r="F10350">
            <v>7.33</v>
          </cell>
        </row>
        <row r="10351">
          <cell r="B10351">
            <v>89358</v>
          </cell>
          <cell r="C10351" t="str">
            <v>JOELHO 90 GRAUS, PVC, SOLDÁVEL, DN 20MM, INSTALADO EM RAMAL OU SUB-RAMAL DE ÁGUA - FORNECIMENTO E INSTALAÇÃO. AF_06/2022</v>
          </cell>
          <cell r="D10351" t="str">
            <v>UN</v>
          </cell>
          <cell r="E10351">
            <v>7.51</v>
          </cell>
          <cell r="F10351">
            <v>8.0500000000000007</v>
          </cell>
        </row>
        <row r="10352">
          <cell r="B10352">
            <v>89481</v>
          </cell>
          <cell r="C10352" t="str">
            <v>JOELHO 90 GRAUS, PVC, SOLDÁVEL, DN 25MM, INSTALADO EM PRUMADA DE ÁGUA - FORNECIMENTO E INSTALAÇÃO. AF_06/2022</v>
          </cell>
          <cell r="D10352" t="str">
            <v>UN</v>
          </cell>
          <cell r="E10352">
            <v>5.09</v>
          </cell>
          <cell r="F10352">
            <v>5.37</v>
          </cell>
        </row>
        <row r="10353">
          <cell r="B10353">
            <v>89408</v>
          </cell>
          <cell r="C10353" t="str">
            <v>JOELHO 90 GRAUS, PVC, SOLDÁVEL, DN 25MM, INSTALADO EM RAMAL DE DISTRIBUIÇÃO DE ÁGUA - FORNECIMENTO E INSTALAÇÃO. AF_06/2022</v>
          </cell>
          <cell r="D10353" t="str">
            <v>UN</v>
          </cell>
          <cell r="E10353">
            <v>8.19</v>
          </cell>
          <cell r="F10353">
            <v>8.74</v>
          </cell>
        </row>
        <row r="10354">
          <cell r="B10354">
            <v>89362</v>
          </cell>
          <cell r="C10354" t="str">
            <v>JOELHO 90 GRAUS, PVC, SOLDÁVEL, DN 25MM, INSTALADO EM RAMAL OU SUB-RAMAL DE ÁGUA - FORNECIMENTO E INSTALAÇÃO. AF_06/2022</v>
          </cell>
          <cell r="D10354" t="str">
            <v>UN</v>
          </cell>
          <cell r="E10354">
            <v>8.9499999999999993</v>
          </cell>
          <cell r="F10354">
            <v>9.57</v>
          </cell>
        </row>
        <row r="10355">
          <cell r="B10355">
            <v>89412</v>
          </cell>
          <cell r="C10355" t="str">
            <v>JOELHO 90 GRAUS, PVC, SOLDÁVEL, DN 25MM, X 3/4 INSTALADO EM RAMAL DE DISTRIBUIÇÃO DE ÁGUA - FORNECIMENTO E INSTALAÇÃO. AF_06/2022</v>
          </cell>
          <cell r="D10355" t="str">
            <v>UN</v>
          </cell>
          <cell r="E10355">
            <v>9.27</v>
          </cell>
          <cell r="F10355">
            <v>9.7799999999999994</v>
          </cell>
        </row>
        <row r="10356">
          <cell r="B10356">
            <v>89492</v>
          </cell>
          <cell r="C10356" t="str">
            <v>JOELHO 90 GRAUS, PVC, SOLDÁVEL, DN 32MM, INSTALADO EM PRUMADA DE ÁGUA - FORNECIMENTO E INSTALAÇÃO. AF_06/2022</v>
          </cell>
          <cell r="D10356" t="str">
            <v>UN</v>
          </cell>
          <cell r="E10356">
            <v>7.84</v>
          </cell>
          <cell r="F10356">
            <v>8.1999999999999993</v>
          </cell>
        </row>
        <row r="10357">
          <cell r="B10357">
            <v>89413</v>
          </cell>
          <cell r="C10357" t="str">
            <v>JOELHO 90 GRAUS, PVC, SOLDÁVEL, DN 32MM, INSTALADO EM RAMAL DE DISTRIBUIÇÃO DE ÁGUA - FORNECIMENTO E INSTALAÇÃO. AF_06/2022</v>
          </cell>
          <cell r="D10357" t="str">
            <v>UN</v>
          </cell>
          <cell r="E10357">
            <v>11.48</v>
          </cell>
          <cell r="F10357">
            <v>12.14</v>
          </cell>
        </row>
        <row r="10358">
          <cell r="B10358">
            <v>89367</v>
          </cell>
          <cell r="C10358" t="str">
            <v>JOELHO 90 GRAUS, PVC, SOLDÁVEL, DN 32MM, INSTALADO EM RAMAL OU SUB-RAMAL DE ÁGUA - FORNECIMENTO E INSTALAÇÃO. AF_06/2022</v>
          </cell>
          <cell r="D10358" t="str">
            <v>UN</v>
          </cell>
          <cell r="E10358">
            <v>12.38</v>
          </cell>
          <cell r="F10358">
            <v>13.12</v>
          </cell>
        </row>
        <row r="10359">
          <cell r="B10359">
            <v>89497</v>
          </cell>
          <cell r="C10359" t="str">
            <v>JOELHO 90 GRAUS, PVC, SOLDÁVEL, DN 40MM, INSTALADO EM PRUMADA DE ÁGUA - FORNECIMENTO E INSTALAÇÃO. AF_06/2022</v>
          </cell>
          <cell r="D10359" t="str">
            <v>UN</v>
          </cell>
          <cell r="E10359">
            <v>12.54</v>
          </cell>
          <cell r="F10359">
            <v>12.97</v>
          </cell>
        </row>
        <row r="10360">
          <cell r="B10360">
            <v>103980</v>
          </cell>
          <cell r="C10360" t="str">
            <v>JOELHO 90 GRAUS, PVC, SOLDÁVEL, DN 40MM, INSTALADO EM RAMAL DE DISTRIBUIÇÃO DE ÁGUA - FORNECIMENTO E INSTALAÇÃO. AF_06/2022</v>
          </cell>
          <cell r="D10360" t="str">
            <v>UN</v>
          </cell>
          <cell r="E10360">
            <v>16.68</v>
          </cell>
          <cell r="F10360">
            <v>17.47</v>
          </cell>
        </row>
        <row r="10361">
          <cell r="B10361">
            <v>89501</v>
          </cell>
          <cell r="C10361" t="str">
            <v>JOELHO 90 GRAUS, PVC, SOLDÁVEL, DN 50MM, INSTALADO EM PRUMADA DE ÁGUA - FORNECIMENTO E INSTALAÇÃO. AF_06/2022</v>
          </cell>
          <cell r="D10361" t="str">
            <v>UN</v>
          </cell>
          <cell r="E10361">
            <v>13.6</v>
          </cell>
          <cell r="F10361">
            <v>14.12</v>
          </cell>
        </row>
        <row r="10362">
          <cell r="B10362">
            <v>103984</v>
          </cell>
          <cell r="C10362" t="str">
            <v>JOELHO 90 GRAUS, PVC, SOLDÁVEL, DN 50MM, INSTALADO EM RAMAL DE DISTRIBUIÇÃO DE ÁGUA - FORNECIMENTO E INSTALAÇÃO. AF_06/2022</v>
          </cell>
          <cell r="D10362" t="str">
            <v>UN</v>
          </cell>
          <cell r="E10362">
            <v>18.46</v>
          </cell>
          <cell r="F10362">
            <v>19.39</v>
          </cell>
        </row>
        <row r="10363">
          <cell r="B10363">
            <v>89505</v>
          </cell>
          <cell r="C10363" t="str">
            <v>JOELHO 90 GRAUS, PVC, SOLDÁVEL, DN 60MM, INSTALADO EM PRUMADA DE ÁGUA - FORNECIMENTO E INSTALAÇÃO. AF_06/2022</v>
          </cell>
          <cell r="D10363" t="str">
            <v>UN</v>
          </cell>
          <cell r="E10363">
            <v>39.200000000000003</v>
          </cell>
          <cell r="F10363">
            <v>39.82</v>
          </cell>
        </row>
        <row r="10364">
          <cell r="B10364">
            <v>89513</v>
          </cell>
          <cell r="C10364" t="str">
            <v>JOELHO 90 GRAUS, PVC, SOLDÁVEL, DN 75MM, INSTALADO EM PRUMADA DE ÁGUA - FORNECIMENTO E INSTALAÇÃO. AF_06/2022</v>
          </cell>
          <cell r="D10364" t="str">
            <v>UN</v>
          </cell>
          <cell r="E10364">
            <v>98.17</v>
          </cell>
          <cell r="F10364">
            <v>98.92</v>
          </cell>
        </row>
        <row r="10365">
          <cell r="B10365">
            <v>89521</v>
          </cell>
          <cell r="C10365" t="str">
            <v>JOELHO 90 GRAUS, PVC, SOLDÁVEL, DN 85MM, INSTALADO EM PRUMADA DE ÁGUA - FORNECIMENTO E INSTALAÇÃO. AF_06/2022</v>
          </cell>
          <cell r="D10365" t="str">
            <v>UN</v>
          </cell>
          <cell r="E10365">
            <v>117.02</v>
          </cell>
          <cell r="F10365">
            <v>117.86</v>
          </cell>
        </row>
        <row r="10366">
          <cell r="B10366">
            <v>103955</v>
          </cell>
          <cell r="C10366" t="str">
            <v>JOELHO DE REDUÇÃO, 90 GRAUS, PVC, SOLDÁVEL, DN 25 MM X 20 MM, INSTALADO EM RAMAL DE DISTRIBUIÇÃO DE ÁGUA - FORNECIMENTO E INSTALAÇÃO. AF_06/2022</v>
          </cell>
          <cell r="D10366" t="str">
            <v>UN</v>
          </cell>
          <cell r="E10366">
            <v>9.57</v>
          </cell>
          <cell r="F10366">
            <v>10.08</v>
          </cell>
        </row>
        <row r="10367">
          <cell r="B10367">
            <v>103950</v>
          </cell>
          <cell r="C10367" t="str">
            <v>JOELHO DE REDUÇÃO, 90 GRAUS, PVC, SOLDÁVEL, DN 25 MM X 20 MM, INSTALADO EM RAMAL OU SUB-RAMAL DE ÁGUA - FORNECIMENTO E INSTALAÇÃO. AF_06/2022</v>
          </cell>
          <cell r="D10367" t="str">
            <v>UN</v>
          </cell>
          <cell r="E10367">
            <v>10.28</v>
          </cell>
          <cell r="F10367">
            <v>10.86</v>
          </cell>
        </row>
        <row r="10368">
          <cell r="B10368">
            <v>103974</v>
          </cell>
          <cell r="C10368" t="str">
            <v>JOELHO DE REDUÇÃO, 90 GRAUS, PVC, SOLDÁVEL, DN 32 MM X 25 MM, INSTALADO EM PRUMADA DE ÁGUA - FORNECIMENTO E INSTALAÇÃO. AF_06/2022</v>
          </cell>
          <cell r="D10368" t="str">
            <v>UN</v>
          </cell>
          <cell r="E10368">
            <v>10.01</v>
          </cell>
          <cell r="F10368">
            <v>10.32</v>
          </cell>
        </row>
        <row r="10369">
          <cell r="B10369">
            <v>103956</v>
          </cell>
          <cell r="C10369" t="str">
            <v>JOELHO DE REDUÇÃO, 90 GRAUS, PVC, SOLDÁVEL, DN 32 MM X 25 MM, INSTALADO EM RAMAL DE DISTRIBUIÇÃO DE ÁGUA - FORNECIMENTO E INSTALAÇÃO. AF_06/2022</v>
          </cell>
          <cell r="D10369" t="str">
            <v>UN</v>
          </cell>
          <cell r="E10369">
            <v>13.37</v>
          </cell>
          <cell r="F10369">
            <v>13.98</v>
          </cell>
        </row>
        <row r="10370">
          <cell r="B10370">
            <v>103951</v>
          </cell>
          <cell r="C10370" t="str">
            <v>JOELHO DE REDUÇÃO, 90 GRAUS, PVC, SOLDÁVEL, DN 32 MM X 25 MM, INSTALADO EM RAMAL OU SUB-RAMAL DE ÁGUA - FORNECIMENTO E INSTALAÇÃO. AF_06/2022</v>
          </cell>
          <cell r="D10370" t="str">
            <v>UN</v>
          </cell>
          <cell r="E10370">
            <v>14.21</v>
          </cell>
          <cell r="F10370">
            <v>14.89</v>
          </cell>
        </row>
        <row r="10371">
          <cell r="B10371">
            <v>89374</v>
          </cell>
          <cell r="C10371" t="str">
            <v>LUVA COM BUCHA DE LATÃO, PVC, SOLDÁVEL, DN 20MM X 1/2", INSTALADO EM RAMAL OU SUB-RAMAL DE ÁGUA - FORNECIMENTO E INSTALAÇÃO. AF_06/2022</v>
          </cell>
          <cell r="D10371" t="str">
            <v>UN</v>
          </cell>
          <cell r="E10371">
            <v>9.65</v>
          </cell>
          <cell r="F10371">
            <v>9.9700000000000006</v>
          </cell>
        </row>
        <row r="10372">
          <cell r="B10372">
            <v>89427</v>
          </cell>
          <cell r="C10372" t="str">
            <v>LUVA COM BUCHA DE LATÃO, PVC, SOLDÁVEL, DN 25MM X 3/4, INSTALADO EM RAMAL DE DISTRIBUIÇÃO DE ÁGUA - FORNECIMENTO E INSTALAÇÃO. AF_06/2022</v>
          </cell>
          <cell r="D10372" t="str">
            <v>UN</v>
          </cell>
          <cell r="E10372">
            <v>11.37</v>
          </cell>
          <cell r="F10372">
            <v>11.71</v>
          </cell>
        </row>
        <row r="10373">
          <cell r="B10373">
            <v>89381</v>
          </cell>
          <cell r="C10373" t="str">
            <v>LUVA COM BUCHA DE LATÃO, PVC, SOLDÁVEL, DN 25MM X 3/4, INSTALADO EM RAMAL OU SUB-RAMAL DE ÁGUA - FORNECIMENTO E INSTALAÇÃO. AF_06/2022</v>
          </cell>
          <cell r="D10373" t="str">
            <v>UN</v>
          </cell>
          <cell r="E10373">
            <v>11.85</v>
          </cell>
          <cell r="F10373">
            <v>12.23</v>
          </cell>
        </row>
        <row r="10374">
          <cell r="B10374">
            <v>95237</v>
          </cell>
          <cell r="C10374" t="str">
            <v>LUVA COM BUCHA DE LATÃO, PVC, SOLDÁVEL, DN 32MM X 1, INSTALADO EM RAMAL DE DISTRIBUIÇÃO DE ÁGUA FORNECIMENTO E INSTALAÇÃO. AF_06/2022</v>
          </cell>
          <cell r="D10374" t="str">
            <v>UN</v>
          </cell>
          <cell r="E10374">
            <v>23.06</v>
          </cell>
          <cell r="F10374">
            <v>23.46</v>
          </cell>
        </row>
        <row r="10375">
          <cell r="B10375">
            <v>89979</v>
          </cell>
          <cell r="C10375" t="str">
            <v>LUVA COM BUCHA DE LATÃO, PVC, SOLDÁVEL, DN 32MM X 1, INSTALADO EM RAMAL OU SUB-RAMAL DE ÁGUA FORNECIMENTO E INSTALAÇÃO. AF_06/2022</v>
          </cell>
          <cell r="D10375" t="str">
            <v>UN</v>
          </cell>
          <cell r="E10375">
            <v>23.61</v>
          </cell>
          <cell r="F10375">
            <v>24.07</v>
          </cell>
        </row>
        <row r="10376">
          <cell r="B10376">
            <v>103991</v>
          </cell>
          <cell r="C10376" t="str">
            <v>LUVA COM ROSCA, PVC, SOLDÁVEL, DN 40MM X 1.1/4", INSTALADO EM RAMAL DE DISTRIBUIÇÃO DE ÁGUA - FORNECIMENTO E INSTALAÇÃO. AF_06/2022</v>
          </cell>
          <cell r="D10376" t="str">
            <v>UN</v>
          </cell>
          <cell r="E10376">
            <v>17.39</v>
          </cell>
          <cell r="F10376">
            <v>17.87</v>
          </cell>
        </row>
        <row r="10377">
          <cell r="B10377">
            <v>89564</v>
          </cell>
          <cell r="C10377" t="str">
            <v>LUVA COM ROSCA, PVC, SOLDÁVEL, DN 40MM X 1.1/4, INSTALADO EM PRUMADA DE ÁGUA - FORNECIMENTO E INSTALAÇÃO. AF_06/2022</v>
          </cell>
          <cell r="D10377" t="str">
            <v>UN</v>
          </cell>
          <cell r="E10377">
            <v>14.78</v>
          </cell>
          <cell r="F10377">
            <v>15.04</v>
          </cell>
        </row>
        <row r="10378">
          <cell r="B10378">
            <v>104000</v>
          </cell>
          <cell r="C10378" t="str">
            <v>LUVA COM ROSCA, PVC, SOLDÁVEL, DN 50MM X 1.1/2", INSTALADO EM RAMAL DE DISTRIBUIÇÃO DE ÁGUA - FORNECIMENTO E INSTALAÇÃO. AF_06/2022</v>
          </cell>
          <cell r="D10378" t="str">
            <v>UN</v>
          </cell>
          <cell r="E10378">
            <v>26.62</v>
          </cell>
          <cell r="F10378">
            <v>27.17</v>
          </cell>
        </row>
        <row r="10379">
          <cell r="B10379">
            <v>89593</v>
          </cell>
          <cell r="C10379" t="str">
            <v>LUVA COM ROSCA, PVC, SOLDÁVEL, DN 50MM X 1.1/2, INSTALADO EM PRUMADA DE ÁGUA - FORNECIMENTO E INSTALAÇÃO. AF_06/2022</v>
          </cell>
          <cell r="D10379" t="str">
            <v>UN</v>
          </cell>
          <cell r="E10379">
            <v>23.52</v>
          </cell>
          <cell r="F10379">
            <v>23.82</v>
          </cell>
        </row>
        <row r="10380">
          <cell r="B10380">
            <v>89418</v>
          </cell>
          <cell r="C10380" t="str">
            <v>LUVA DE CORRER, PVC, SOLDÁVEL, DN 20MM, INSTALADO EM RAMAL DE DISTRIBUIÇÃO DE ÁGUA - FORNECIMENTO E INSTALAÇÃO. AF_06/2022</v>
          </cell>
          <cell r="D10380" t="str">
            <v>UN</v>
          </cell>
          <cell r="E10380">
            <v>14.88</v>
          </cell>
          <cell r="F10380">
            <v>15.2</v>
          </cell>
        </row>
        <row r="10381">
          <cell r="B10381">
            <v>89372</v>
          </cell>
          <cell r="C10381" t="str">
            <v>LUVA DE CORRER, PVC, SOLDÁVEL, DN 20MM, INSTALADO EM RAMAL OU SUB-RAMAL DE ÁGUA - FORNECIMENTO E INSTALAÇÃO. AF_06/2022</v>
          </cell>
          <cell r="D10381" t="str">
            <v>UN</v>
          </cell>
          <cell r="E10381">
            <v>15.32</v>
          </cell>
          <cell r="F10381">
            <v>15.68</v>
          </cell>
        </row>
        <row r="10382">
          <cell r="B10382">
            <v>89530</v>
          </cell>
          <cell r="C10382" t="str">
            <v>LUVA DE CORRER, PVC, SOLDÁVEL, DN 25MM, INSTALADO EM PRUMADA DE ÁGUA - FORNECIMENTO E INSTALAÇÃO. AF_06/2022</v>
          </cell>
          <cell r="D10382" t="str">
            <v>UN</v>
          </cell>
          <cell r="E10382">
            <v>15.42</v>
          </cell>
          <cell r="F10382">
            <v>15.61</v>
          </cell>
        </row>
        <row r="10383">
          <cell r="B10383">
            <v>89425</v>
          </cell>
          <cell r="C10383" t="str">
            <v>LUVA DE CORRER, PVC, SOLDÁVEL, DN 25MM, INSTALADO EM RAMAL DE DISTRIBUIÇÃO DE ÁGUA - FORNECIMENTO E INSTALAÇÃO. AF_06/2022</v>
          </cell>
          <cell r="D10383" t="str">
            <v>UN</v>
          </cell>
          <cell r="E10383">
            <v>17.489999999999998</v>
          </cell>
          <cell r="F10383">
            <v>17.87</v>
          </cell>
        </row>
        <row r="10384">
          <cell r="B10384">
            <v>89379</v>
          </cell>
          <cell r="C10384" t="str">
            <v>LUVA DE CORRER, PVC, SOLDÁVEL, DN 25MM, INSTALADO EM RAMAL OU SUB-RAMAL DE ÁGUA - FORNECIMENTO E INSTALAÇÃO. AF_12/2014</v>
          </cell>
          <cell r="D10384" t="str">
            <v>UN</v>
          </cell>
          <cell r="E10384">
            <v>18</v>
          </cell>
          <cell r="F10384">
            <v>18.420000000000002</v>
          </cell>
        </row>
        <row r="10385">
          <cell r="B10385">
            <v>89542</v>
          </cell>
          <cell r="C10385" t="str">
            <v>LUVA DE CORRER, PVC, SOLDÁVEL, DN 32MM, INSTALADO EM PRUMADA DE ÁGUA - FORNECIMENTO E INSTALAÇÃO. AF_06/2022</v>
          </cell>
          <cell r="D10385" t="str">
            <v>UN</v>
          </cell>
          <cell r="E10385">
            <v>25.72</v>
          </cell>
          <cell r="F10385">
            <v>25.95</v>
          </cell>
        </row>
        <row r="10386">
          <cell r="B10386">
            <v>89432</v>
          </cell>
          <cell r="C10386" t="str">
            <v>LUVA DE CORRER, PVC, SOLDÁVEL, DN 32MM, INSTALADO EM RAMAL DE DISTRIBUIÇÃO DE ÁGUA FORNECIMENTO E INSTALAÇÃO. AF_06/2022</v>
          </cell>
          <cell r="D10386" t="str">
            <v>UN</v>
          </cell>
          <cell r="E10386">
            <v>28.14</v>
          </cell>
          <cell r="F10386">
            <v>28.58</v>
          </cell>
        </row>
        <row r="10387">
          <cell r="B10387">
            <v>89387</v>
          </cell>
          <cell r="C10387" t="str">
            <v>LUVA DE CORRER, PVC, SOLDÁVEL, DN 32MM, INSTALADO EM RAMAL OU SUB-RAMAL DE ÁGUA FORNECIMENTO E INSTALAÇÃO. AF_06/2022</v>
          </cell>
          <cell r="D10387" t="str">
            <v>UN</v>
          </cell>
          <cell r="E10387">
            <v>28.74</v>
          </cell>
          <cell r="F10387">
            <v>29.23</v>
          </cell>
        </row>
        <row r="10388">
          <cell r="B10388">
            <v>89560</v>
          </cell>
          <cell r="C10388" t="str">
            <v>LUVA DE CORRER, PVC, SOLDÁVEL, DN 40MM, INSTALADO EM PRUMADA DE ÁGUA FORNECIMENTO E INSTALAÇÃO. AF_06/2022</v>
          </cell>
          <cell r="D10388" t="str">
            <v>UN</v>
          </cell>
          <cell r="E10388">
            <v>32.96</v>
          </cell>
          <cell r="F10388">
            <v>33.24</v>
          </cell>
        </row>
        <row r="10389">
          <cell r="B10389">
            <v>104159</v>
          </cell>
          <cell r="C10389" t="str">
            <v>LUVA DE CORRER, PVC, SOLDÁVEL, DN 40MM, INSTALADO EM RAMAL DE DISTRIBUIÇÃO DE ÁGUA - FORNECIMENTO E INSTALAÇÃO. AF_06/2022</v>
          </cell>
          <cell r="D10389" t="str">
            <v>UN</v>
          </cell>
          <cell r="E10389">
            <v>35.770000000000003</v>
          </cell>
          <cell r="F10389">
            <v>36.29</v>
          </cell>
        </row>
        <row r="10390">
          <cell r="B10390">
            <v>89577</v>
          </cell>
          <cell r="C10390" t="str">
            <v>LUVA DE CORRER, PVC, SOLDÁVEL, DN 50MM, INSTALADO EM PRUMADA DE ÁGUA - FORNECIMENTO E INSTALAÇÃO. AF_06/2022</v>
          </cell>
          <cell r="D10390" t="str">
            <v>UN</v>
          </cell>
          <cell r="E10390">
            <v>34.82</v>
          </cell>
          <cell r="F10390">
            <v>35.159999999999997</v>
          </cell>
        </row>
        <row r="10391">
          <cell r="B10391">
            <v>103996</v>
          </cell>
          <cell r="C10391" t="str">
            <v>LUVA DE CORRER, PVC, SOLDÁVEL, DN 50MM, INSTALADO EM RAMAL DE DISTRIBUIÇÃO DE ÁGUA - FORNECIMENTO E INSTALAÇÃO. AF_06/2022</v>
          </cell>
          <cell r="D10391" t="str">
            <v>UN</v>
          </cell>
          <cell r="E10391">
            <v>38.1</v>
          </cell>
          <cell r="F10391">
            <v>38.71</v>
          </cell>
        </row>
        <row r="10392">
          <cell r="B10392">
            <v>89598</v>
          </cell>
          <cell r="C10392" t="str">
            <v>LUVA DE CORRER, PVC, SOLDÁVEL, DN 60MM, INSTALADO EM PRUMADA DE ÁGUA FORNECIMENTO E INSTALAÇÃO. AF_06/2022</v>
          </cell>
          <cell r="D10392" t="str">
            <v>UN</v>
          </cell>
          <cell r="E10392">
            <v>46.99</v>
          </cell>
          <cell r="F10392">
            <v>47.4</v>
          </cell>
        </row>
        <row r="10393">
          <cell r="B10393">
            <v>89419</v>
          </cell>
          <cell r="C10393" t="str">
            <v>LUVA DE REDUÇÃO, PVC, SOLDÁVEL, DN 25MM X 20MM, INSTALADO EM RAMAL DE DISTRIBUIÇÃO DE ÁGUA - FORNECIMENTO E INSTALAÇÃO. AF_06/2022</v>
          </cell>
          <cell r="D10393" t="str">
            <v>UN</v>
          </cell>
          <cell r="E10393">
            <v>6.28</v>
          </cell>
          <cell r="F10393">
            <v>6.62</v>
          </cell>
        </row>
        <row r="10394">
          <cell r="B10394">
            <v>89373</v>
          </cell>
          <cell r="C10394" t="str">
            <v>LUVA DE REDUÇÃO, PVC, SOLDÁVEL, DN 25MM X 20MM, INSTALADO EM RAMAL OU SUB-RAMAL DE ÁGUA - FORNECIMENTO E INSTALAÇÃO. AF_06/2022</v>
          </cell>
          <cell r="D10394" t="str">
            <v>UN</v>
          </cell>
          <cell r="E10394">
            <v>6.76</v>
          </cell>
          <cell r="F10394">
            <v>7.14</v>
          </cell>
        </row>
        <row r="10395">
          <cell r="B10395">
            <v>89532</v>
          </cell>
          <cell r="C10395" t="str">
            <v>LUVA DE REDUÇÃO, PVC, SOLDÁVEL, DN 32MM X 25MM, INSTALADO EM PRUMADA DE ÁGUA - FORNECIMENTO E INSTALAÇÃO. AF_06/2022</v>
          </cell>
          <cell r="D10395" t="str">
            <v>UN</v>
          </cell>
          <cell r="E10395">
            <v>6.75</v>
          </cell>
          <cell r="F10395">
            <v>6.97</v>
          </cell>
        </row>
        <row r="10396">
          <cell r="B10396">
            <v>89426</v>
          </cell>
          <cell r="C10396" t="str">
            <v>LUVA DE REDUÇÃO, PVC, SOLDÁVEL, DN 32MM X 25MM, INSTALADO EM RAMAL DE DISTRIBUIÇÃO DE ÁGUA - FORNECIMENTO E INSTALAÇÃO. AF_06/2022</v>
          </cell>
          <cell r="D10396" t="str">
            <v>UN</v>
          </cell>
          <cell r="E10396">
            <v>9.01</v>
          </cell>
          <cell r="F10396">
            <v>9.41</v>
          </cell>
        </row>
        <row r="10397">
          <cell r="B10397">
            <v>89380</v>
          </cell>
          <cell r="C10397" t="str">
            <v>LUVA DE REDUÇÃO, PVC, SOLDÁVEL, DN 32MM X 25MM, INSTALADO EM RAMAL OU SUB-RAMAL DE ÁGUA - FORNECIMENTO E INSTALAÇÃO. AF_06/2022</v>
          </cell>
          <cell r="D10397" t="str">
            <v>UN</v>
          </cell>
          <cell r="E10397">
            <v>9.56</v>
          </cell>
          <cell r="F10397">
            <v>10.02</v>
          </cell>
        </row>
        <row r="10398">
          <cell r="B10398">
            <v>89562</v>
          </cell>
          <cell r="C10398" t="str">
            <v>LUVA DE REDUÇÃO, PVC, SOLDÁVEL, DN 40MM X 32MM, INSTALADO EM PRUMADA DE ÁGUA - FORNECIMENTO E INSTALAÇÃO. AF_06/2022</v>
          </cell>
          <cell r="D10398" t="str">
            <v>UN</v>
          </cell>
          <cell r="E10398">
            <v>9.83</v>
          </cell>
          <cell r="F10398">
            <v>10.09</v>
          </cell>
        </row>
        <row r="10399">
          <cell r="B10399">
            <v>89433</v>
          </cell>
          <cell r="C10399" t="str">
            <v>LUVA DE REDUÇÃO, PVC, SOLDÁVEL, DN 40MM X 32MM, INSTALADO EM RAMAL DE DISTRIBUIÇÃO DE ÁGUA - FORNECIMENTO E INSTALAÇÃO. AF_06/2022</v>
          </cell>
          <cell r="D10399" t="str">
            <v>UN</v>
          </cell>
          <cell r="E10399">
            <v>12.44</v>
          </cell>
          <cell r="F10399">
            <v>12.92</v>
          </cell>
        </row>
        <row r="10400">
          <cell r="B10400">
            <v>89579</v>
          </cell>
          <cell r="C10400" t="str">
            <v>LUVA DE REDUÇÃO, PVC, SOLDÁVEL, DN 50MM X 25MM, INSTALADO EM PRUMADA DE ÁGUA FORNECIMENTO E INSTALAÇÃO. AF_06/2022</v>
          </cell>
          <cell r="D10400" t="str">
            <v>UN</v>
          </cell>
          <cell r="E10400">
            <v>11.12</v>
          </cell>
          <cell r="F10400">
            <v>11.39</v>
          </cell>
        </row>
        <row r="10401">
          <cell r="B10401">
            <v>103998</v>
          </cell>
          <cell r="C10401" t="str">
            <v>LUVA DE REDUÇÃO, PVC, SOLDÁVEL, DN 50MM X 25MM, INSTALADO EM RAMAL DE DISTRIBUIÇÃO DE ÁGUA FORNECIMENTO E INSTALAÇÃO. AF_06/2022</v>
          </cell>
          <cell r="D10401" t="str">
            <v>UN</v>
          </cell>
          <cell r="E10401">
            <v>13.79</v>
          </cell>
          <cell r="F10401">
            <v>14.3</v>
          </cell>
        </row>
        <row r="10402">
          <cell r="B10402">
            <v>89605</v>
          </cell>
          <cell r="C10402" t="str">
            <v>LUVA DE REDUÇÃO, PVC, SOLDÁVEL, DN 60MM X 50MM, INSTALADO EM PRUMADA DE ÁGUA - FORNECIMENTO E INSTALAÇÃO. AF_06/2022</v>
          </cell>
          <cell r="D10402" t="str">
            <v>UN</v>
          </cell>
          <cell r="E10402">
            <v>19.54</v>
          </cell>
          <cell r="F10402">
            <v>19.920000000000002</v>
          </cell>
        </row>
        <row r="10403">
          <cell r="B10403">
            <v>89981</v>
          </cell>
          <cell r="C10403" t="str">
            <v>LUVA SOLDÁVEL E COM BUCHA DE LATÃO, PVC, SOLDÁVEL, DN 32MM X 1, INSTALADO EM PRUMADA DE ÁGUA FORNECIMENTO E INSTALAÇÃO. AF_06/2022</v>
          </cell>
          <cell r="D10403" t="str">
            <v>UN</v>
          </cell>
          <cell r="E10403">
            <v>20.8</v>
          </cell>
          <cell r="F10403">
            <v>21.02</v>
          </cell>
        </row>
        <row r="10404">
          <cell r="B10404">
            <v>89385</v>
          </cell>
          <cell r="C10404" t="str">
            <v>LUVA SOLDÁVEL E COM ROSCA, PVC, SOLDÁVEL, DN 25MM X 3/4, INSTALADO EM RAMAL OU SUB-RAMAL DE ÁGUA - FORNECIMENTO E INSTALAÇÃO. AF_06/2022</v>
          </cell>
          <cell r="D10404" t="str">
            <v>UN</v>
          </cell>
          <cell r="E10404">
            <v>6.87</v>
          </cell>
          <cell r="F10404">
            <v>7.25</v>
          </cell>
        </row>
        <row r="10405">
          <cell r="B10405">
            <v>89551</v>
          </cell>
          <cell r="C10405" t="str">
            <v>LUVA SOLDÁVEL E COM ROSCA, PVC, SOLDÁVEL, DN 32MM X 1, INSTALADO EM PRUMADA DE ÁGUA - FORNECIMENTO E INSTALAÇÃO. AF_06/2022</v>
          </cell>
          <cell r="D10405" t="str">
            <v>UN</v>
          </cell>
          <cell r="E10405">
            <v>8.1199999999999992</v>
          </cell>
          <cell r="F10405">
            <v>8.34</v>
          </cell>
        </row>
        <row r="10406">
          <cell r="B10406">
            <v>89434</v>
          </cell>
          <cell r="C10406" t="str">
            <v>LUVA SOLDÁVEL E COM ROSCA, PVC, SOLDÁVEL, DN 32MM X 1, INSTALADO EM RAMAL DE DISTRIBUIÇÃO DE ÁGUA - FORNECIMENTO E INSTALAÇÃO. AF_06/2022</v>
          </cell>
          <cell r="D10406" t="str">
            <v>UN</v>
          </cell>
          <cell r="E10406">
            <v>10.38</v>
          </cell>
          <cell r="F10406">
            <v>10.78</v>
          </cell>
        </row>
        <row r="10407">
          <cell r="B10407">
            <v>89389</v>
          </cell>
          <cell r="C10407" t="str">
            <v>LUVA SOLDÁVEL E COM ROSCA, PVC, SOLDÁVEL, DN 32MM X 1, INSTALADO EM RAMAL OU SUB-RAMAL DE ÁGUA - FORNECIMENTO E INSTALAÇÃO. AF_06/2022</v>
          </cell>
          <cell r="D10407" t="str">
            <v>UN</v>
          </cell>
          <cell r="E10407">
            <v>10.93</v>
          </cell>
          <cell r="F10407">
            <v>11.39</v>
          </cell>
        </row>
        <row r="10408">
          <cell r="B10408">
            <v>89417</v>
          </cell>
          <cell r="C10408" t="str">
            <v>LUVA, PVC, SOLDÁVEL, DN 20MM, INSTALADO EM RAMAL DE DISTRIBUIÇÃO DE ÁGUA - FORNECIMENTO E INSTALAÇÃO. AF_06/2022</v>
          </cell>
          <cell r="D10408" t="str">
            <v>UN</v>
          </cell>
          <cell r="E10408">
            <v>5.2</v>
          </cell>
          <cell r="F10408">
            <v>5.52</v>
          </cell>
        </row>
        <row r="10409">
          <cell r="B10409">
            <v>89371</v>
          </cell>
          <cell r="C10409" t="str">
            <v>LUVA, PVC, SOLDÁVEL, DN 20MM, INSTALADO EM RAMAL OU SUB-RAMAL DE ÁGUA - FORNECIMENTO E INSTALAÇÃO. AF_06/2022</v>
          </cell>
          <cell r="D10409" t="str">
            <v>UN</v>
          </cell>
          <cell r="E10409">
            <v>5.64</v>
          </cell>
          <cell r="F10409">
            <v>6</v>
          </cell>
        </row>
        <row r="10410">
          <cell r="B10410">
            <v>89528</v>
          </cell>
          <cell r="C10410" t="str">
            <v>LUVA, PVC, SOLDÁVEL, DN 25MM, INSTALADO EM PRUMADA DE ÁGUA - FORNECIMENTO E INSTALAÇÃO. AF_06/2022</v>
          </cell>
          <cell r="D10410" t="str">
            <v>UN</v>
          </cell>
          <cell r="E10410">
            <v>4.08</v>
          </cell>
          <cell r="F10410">
            <v>4.2699999999999996</v>
          </cell>
        </row>
        <row r="10411">
          <cell r="B10411">
            <v>89424</v>
          </cell>
          <cell r="C10411" t="str">
            <v>LUVA, PVC, SOLDÁVEL, DN 25MM, INSTALADO EM RAMAL DE DISTRIBUIÇÃO DE ÁGUA - FORNECIMENTO E INSTALAÇÃO. AF_06/2022</v>
          </cell>
          <cell r="D10411" t="str">
            <v>UN</v>
          </cell>
          <cell r="E10411">
            <v>6.15</v>
          </cell>
          <cell r="F10411">
            <v>6.53</v>
          </cell>
        </row>
        <row r="10412">
          <cell r="B10412">
            <v>89378</v>
          </cell>
          <cell r="C10412" t="str">
            <v>LUVA, PVC, SOLDÁVEL, DN 25MM, INSTALADO EM RAMAL OU SUB-RAMAL DE ÁGUA - FORNECIMENTO E INSTALAÇÃO. AF_06/2022</v>
          </cell>
          <cell r="D10412" t="str">
            <v>UN</v>
          </cell>
          <cell r="E10412">
            <v>6.66</v>
          </cell>
          <cell r="F10412">
            <v>7.08</v>
          </cell>
        </row>
        <row r="10413">
          <cell r="B10413">
            <v>89541</v>
          </cell>
          <cell r="C10413" t="str">
            <v>LUVA, PVC, SOLDÁVEL, DN 32MM, INSTALADO EM PRUMADA DE ÁGUA - FORNECIMENTO E INSTALAÇÃO. AF_06/2022</v>
          </cell>
          <cell r="D10413" t="str">
            <v>UN</v>
          </cell>
          <cell r="E10413">
            <v>6.11</v>
          </cell>
          <cell r="F10413">
            <v>6.34</v>
          </cell>
        </row>
        <row r="10414">
          <cell r="B10414">
            <v>89431</v>
          </cell>
          <cell r="C10414" t="str">
            <v>LUVA, PVC, SOLDÁVEL, DN 32MM, INSTALADO EM RAMAL DE DISTRIBUIÇÃO DE ÁGUA - FORNECIMENTO E INSTALAÇÃO. AF_06/2022</v>
          </cell>
          <cell r="D10414" t="str">
            <v>UN</v>
          </cell>
          <cell r="E10414">
            <v>8.5299999999999994</v>
          </cell>
          <cell r="F10414">
            <v>8.9700000000000006</v>
          </cell>
        </row>
        <row r="10415">
          <cell r="B10415">
            <v>89386</v>
          </cell>
          <cell r="C10415" t="str">
            <v>LUVA, PVC, SOLDÁVEL, DN 32MM, INSTALADO EM RAMAL OU SUB-RAMAL DE ÁGUA - FORNECIMENTO E INSTALAÇÃO. AF_06/2022</v>
          </cell>
          <cell r="D10415" t="str">
            <v>UN</v>
          </cell>
          <cell r="E10415">
            <v>9.1300000000000008</v>
          </cell>
          <cell r="F10415">
            <v>9.6199999999999992</v>
          </cell>
        </row>
        <row r="10416">
          <cell r="B10416">
            <v>89558</v>
          </cell>
          <cell r="C10416" t="str">
            <v>LUVA, PVC, SOLDÁVEL, DN 40MM, INSTALADO EM PRUMADA DE ÁGUA - FORNECIMENTO E INSTALAÇÃO. AF_06/2022</v>
          </cell>
          <cell r="D10416" t="str">
            <v>UN</v>
          </cell>
          <cell r="E10416">
            <v>9.26</v>
          </cell>
          <cell r="F10416">
            <v>9.5399999999999991</v>
          </cell>
        </row>
        <row r="10417">
          <cell r="B10417">
            <v>103988</v>
          </cell>
          <cell r="C10417" t="str">
            <v>LUVA, PVC, SOLDÁVEL, DN 40MM, INSTALADO EM RAMAL DE DISTRIBUIÇÃO DE ÁGUA - FORNECIMENTO E INSTALAÇÃO. AF_06/2022</v>
          </cell>
          <cell r="D10417" t="str">
            <v>UN</v>
          </cell>
          <cell r="E10417">
            <v>12.07</v>
          </cell>
          <cell r="F10417">
            <v>12.59</v>
          </cell>
        </row>
        <row r="10418">
          <cell r="B10418">
            <v>89575</v>
          </cell>
          <cell r="C10418" t="str">
            <v>LUVA, PVC, SOLDÁVEL, DN 50MM, INSTALADO EM PRUMADA DE ÁGUA - FORNECIMENTO E INSTALAÇÃO. AF_06/2022</v>
          </cell>
          <cell r="D10418" t="str">
            <v>UN</v>
          </cell>
          <cell r="E10418">
            <v>10.98</v>
          </cell>
          <cell r="F10418">
            <v>11.32</v>
          </cell>
        </row>
        <row r="10419">
          <cell r="B10419">
            <v>103995</v>
          </cell>
          <cell r="C10419" t="str">
            <v>LUVA, PVC, SOLDÁVEL, DN 50MM, INSTALADO EM RAMAL DE DISTRIBUIÇÃO DE ÁGUA - FORNECIMENTO E INSTALAÇÃO. AF_06/2022</v>
          </cell>
          <cell r="D10419" t="str">
            <v>UN</v>
          </cell>
          <cell r="E10419">
            <v>14.26</v>
          </cell>
          <cell r="F10419">
            <v>14.87</v>
          </cell>
        </row>
        <row r="10420">
          <cell r="B10420">
            <v>89597</v>
          </cell>
          <cell r="C10420" t="str">
            <v>LUVA, PVC, SOLDÁVEL, DN 60MM, INSTALADO EM PRUMADA DE ÁGUA - FORNECIMENTO E INSTALAÇÃO. AF_06/2022</v>
          </cell>
          <cell r="D10420" t="str">
            <v>UN</v>
          </cell>
          <cell r="E10420">
            <v>21.48</v>
          </cell>
          <cell r="F10420">
            <v>21.89</v>
          </cell>
        </row>
        <row r="10421">
          <cell r="B10421">
            <v>89611</v>
          </cell>
          <cell r="C10421" t="str">
            <v>LUVA, PVC, SOLDÁVEL, DN 75MM, INSTALADO EM PRUMADA DE ÁGUA - FORNECIMENTO E INSTALAÇÃO. AF_06/2022</v>
          </cell>
          <cell r="D10421" t="str">
            <v>UN</v>
          </cell>
          <cell r="E10421">
            <v>30.42</v>
          </cell>
          <cell r="F10421">
            <v>30.92</v>
          </cell>
        </row>
        <row r="10422">
          <cell r="B10422">
            <v>89614</v>
          </cell>
          <cell r="C10422" t="str">
            <v>LUVA, PVC, SOLDÁVEL, DN 85MM, INSTALADO EM PRUMADA DE ÁGUA - FORNECIMENTO E INSTALAÇÃO. AF_06/2022</v>
          </cell>
          <cell r="D10422" t="str">
            <v>UN</v>
          </cell>
          <cell r="E10422">
            <v>56.44</v>
          </cell>
          <cell r="F10422">
            <v>57</v>
          </cell>
        </row>
        <row r="10423">
          <cell r="B10423">
            <v>103975</v>
          </cell>
          <cell r="C10423" t="str">
            <v>TE DE REDUÇÃO, 90 GRAUS, PVC, SOLDÁVEL, DN 50 MM X 20 MM, INSTALADO EM PRUMADA DE ÁGUA - FORNECIMENTO E INSTALAÇÃO. AF_06/2022</v>
          </cell>
          <cell r="D10423" t="str">
            <v>UN</v>
          </cell>
          <cell r="E10423">
            <v>16.86</v>
          </cell>
          <cell r="F10423">
            <v>17.350000000000001</v>
          </cell>
        </row>
        <row r="10424">
          <cell r="B10424">
            <v>104007</v>
          </cell>
          <cell r="C10424" t="str">
            <v>TE DE REDUÇÃO, 90 GRAUS, PVC, SOLDÁVEL, DN 50 MM X 20 MM, INSTALADO EM RAMAL DE DISTRIBUIÇÃO DE ÁGUA - FORNECIMENTO E INSTALAÇÃO. AF_06/2022</v>
          </cell>
          <cell r="D10424" t="str">
            <v>UN</v>
          </cell>
          <cell r="E10424">
            <v>20.82</v>
          </cell>
          <cell r="F10424">
            <v>21.66</v>
          </cell>
        </row>
        <row r="10425">
          <cell r="B10425">
            <v>103976</v>
          </cell>
          <cell r="C10425" t="str">
            <v>TE DE REDUÇÃO, 90 GRAUS, PVC, SOLDÁVEL, DN 50 MM X 32 MM, INSTALADO EM PRUMADA DE ÁGUA - FORNECIMENTO E INSTALAÇÃO. AF_06/2022</v>
          </cell>
          <cell r="D10425" t="str">
            <v>UN</v>
          </cell>
          <cell r="E10425">
            <v>24.38</v>
          </cell>
          <cell r="F10425">
            <v>24.96</v>
          </cell>
        </row>
        <row r="10426">
          <cell r="B10426">
            <v>104008</v>
          </cell>
          <cell r="C10426" t="str">
            <v>TE DE REDUÇÃO, 90 GRAUS, PVC, SOLDÁVEL, DN 50 MM X 32 MM, INSTALADO EM RAMAL DE DISTRIBUIÇÃO DE ÁGUA - FORNECIMENTO E INSTALAÇÃO. AF_06/2022</v>
          </cell>
          <cell r="D10426" t="str">
            <v>UN</v>
          </cell>
          <cell r="E10426">
            <v>30.03</v>
          </cell>
          <cell r="F10426">
            <v>31.09</v>
          </cell>
        </row>
        <row r="10427">
          <cell r="B10427">
            <v>89630</v>
          </cell>
          <cell r="C10427" t="str">
            <v>TE DE REDUÇÃO, PVC, SOLDÁVEL, DN 75MM X 50MM, INSTALADO EM PRUMADA DE ÁGUA - FORNECIMENTO E INSTALAÇÃO. AF_06/2022</v>
          </cell>
          <cell r="D10427" t="str">
            <v>UN</v>
          </cell>
          <cell r="E10427">
            <v>57.81</v>
          </cell>
          <cell r="F10427">
            <v>58.66</v>
          </cell>
        </row>
        <row r="10428">
          <cell r="B10428">
            <v>89632</v>
          </cell>
          <cell r="C10428" t="str">
            <v>TE DE REDUÇÃO, PVC, SOLDÁVEL, DN 85MM X 60MM, INSTALADO EM PRUMADA DE ÁGUA - FORNECIMENTO E INSTALAÇÃO. AF_06/2022</v>
          </cell>
          <cell r="D10428" t="str">
            <v>UN</v>
          </cell>
          <cell r="E10428">
            <v>115.94</v>
          </cell>
          <cell r="F10428">
            <v>116.91</v>
          </cell>
        </row>
        <row r="10429">
          <cell r="B10429">
            <v>89438</v>
          </cell>
          <cell r="C10429" t="str">
            <v>TE, PVC, SOLDÁVEL, DN 20MM, INSTALADO EM RAMAL DE DISTRIBUIÇÃO DE ÁGUA - FORNECIMENTO E INSTALAÇÃO. AF_06/2022</v>
          </cell>
          <cell r="D10429" t="str">
            <v>UN</v>
          </cell>
          <cell r="E10429">
            <v>9.56</v>
          </cell>
          <cell r="F10429">
            <v>10.19</v>
          </cell>
        </row>
        <row r="10430">
          <cell r="B10430">
            <v>89393</v>
          </cell>
          <cell r="C10430" t="str">
            <v>TE, PVC, SOLDÁVEL, DN 20MM, INSTALADO EM RAMAL OU SUB-RAMAL DE ÁGUA - FORNECIMENTO E INSTALAÇÃO. AF_06/2022</v>
          </cell>
          <cell r="D10430" t="str">
            <v>UN</v>
          </cell>
          <cell r="E10430">
            <v>10.43</v>
          </cell>
          <cell r="F10430">
            <v>11.14</v>
          </cell>
        </row>
        <row r="10431">
          <cell r="B10431">
            <v>89617</v>
          </cell>
          <cell r="C10431" t="str">
            <v>TE, PVC, SOLDÁVEL, DN 25MM, INSTALADO EM PRUMADA DE ÁGUA - FORNECIMENTO E INSTALAÇÃO. AF_06/2022</v>
          </cell>
          <cell r="D10431" t="str">
            <v>UN</v>
          </cell>
          <cell r="E10431">
            <v>7.18</v>
          </cell>
          <cell r="F10431">
            <v>7.56</v>
          </cell>
        </row>
        <row r="10432">
          <cell r="B10432">
            <v>89440</v>
          </cell>
          <cell r="C10432" t="str">
            <v>TE, PVC, SOLDÁVEL, DN 25MM, INSTALADO EM RAMAL DE DISTRIBUIÇÃO DE ÁGUA - FORNECIMENTO E INSTALAÇÃO. AF_06/2022</v>
          </cell>
          <cell r="D10432" t="str">
            <v>UN</v>
          </cell>
          <cell r="E10432">
            <v>11.33</v>
          </cell>
          <cell r="F10432">
            <v>12.07</v>
          </cell>
        </row>
        <row r="10433">
          <cell r="B10433">
            <v>89395</v>
          </cell>
          <cell r="C10433" t="str">
            <v>TE, PVC, SOLDÁVEL, DN 25MM, INSTALADO EM RAMAL OU SUB-RAMAL DE ÁGUA - FORNECIMENTO E INSTALAÇÃO. AF_06/2022</v>
          </cell>
          <cell r="D10433" t="str">
            <v>UN</v>
          </cell>
          <cell r="E10433">
            <v>12.34</v>
          </cell>
          <cell r="F10433">
            <v>13.17</v>
          </cell>
        </row>
        <row r="10434">
          <cell r="B10434">
            <v>89620</v>
          </cell>
          <cell r="C10434" t="str">
            <v>TE, PVC, SOLDÁVEL, DN 32MM, INSTALADO EM PRUMADA DE ÁGUA - FORNECIMENTO E INSTALAÇÃO. AF_06/2022</v>
          </cell>
          <cell r="D10434" t="str">
            <v>UN</v>
          </cell>
          <cell r="E10434">
            <v>11.29</v>
          </cell>
          <cell r="F10434">
            <v>11.75</v>
          </cell>
        </row>
        <row r="10435">
          <cell r="B10435">
            <v>89443</v>
          </cell>
          <cell r="C10435" t="str">
            <v>TE, PVC, SOLDÁVEL, DN 32MM, INSTALADO EM RAMAL DE DISTRIBUIÇÃO DE ÁGUA - FORNECIMENTO E INSTALAÇÃO. AF_06/2022</v>
          </cell>
          <cell r="D10435" t="str">
            <v>UN</v>
          </cell>
          <cell r="E10435">
            <v>16.09</v>
          </cell>
          <cell r="F10435">
            <v>16.96</v>
          </cell>
        </row>
        <row r="10436">
          <cell r="B10436">
            <v>89398</v>
          </cell>
          <cell r="C10436" t="str">
            <v>TE, PVC, SOLDÁVEL, DN 32MM, INSTALADO EM RAMAL OU SUB-RAMAL DE ÁGUA - FORNECIMENTO E INSTALAÇÃO. AF_06/2022</v>
          </cell>
          <cell r="D10436" t="str">
            <v>UN</v>
          </cell>
          <cell r="E10436">
            <v>17.29</v>
          </cell>
          <cell r="F10436">
            <v>18.28</v>
          </cell>
        </row>
        <row r="10437">
          <cell r="B10437">
            <v>89623</v>
          </cell>
          <cell r="C10437" t="str">
            <v>TE, PVC, SOLDÁVEL, DN 40MM, INSTALADO EM PRUMADA DE ÁGUA - FORNECIMENTO E INSTALAÇÃO. AF_06/2022</v>
          </cell>
          <cell r="D10437" t="str">
            <v>UN</v>
          </cell>
          <cell r="E10437">
            <v>18.39</v>
          </cell>
          <cell r="F10437">
            <v>18.95</v>
          </cell>
        </row>
        <row r="10438">
          <cell r="B10438">
            <v>104011</v>
          </cell>
          <cell r="C10438" t="str">
            <v>TE, PVC, SOLDÁVEL, DN 40MM, INSTALADO EM RAMAL DE DISTRIBUIÇÃO DE ÁGUA - FORNECIMENTO E INSTALAÇÃO. AF_06/2022</v>
          </cell>
          <cell r="D10438" t="str">
            <v>UN</v>
          </cell>
          <cell r="E10438">
            <v>23.91</v>
          </cell>
          <cell r="F10438">
            <v>24.95</v>
          </cell>
        </row>
        <row r="10439">
          <cell r="B10439">
            <v>89625</v>
          </cell>
          <cell r="C10439" t="str">
            <v>TE, PVC, SOLDÁVEL, DN 50MM, INSTALADO EM PRUMADA DE ÁGUA - FORNECIMENTO E INSTALAÇÃO. AF_06/2022</v>
          </cell>
          <cell r="D10439" t="str">
            <v>UN</v>
          </cell>
          <cell r="E10439">
            <v>21.54</v>
          </cell>
          <cell r="F10439">
            <v>22.23</v>
          </cell>
        </row>
        <row r="10440">
          <cell r="B10440">
            <v>104004</v>
          </cell>
          <cell r="C10440" t="str">
            <v>TE, PVC, SOLDÁVEL, DN 50MM, INSTALADO EM RAMAL DE DISTRIBUIÇÃO DE ÁGUA - FORNECIMENTO E INSTALAÇÃO. AF_06/2022</v>
          </cell>
          <cell r="D10440" t="str">
            <v>UN</v>
          </cell>
          <cell r="E10440">
            <v>28.04</v>
          </cell>
          <cell r="F10440">
            <v>29.29</v>
          </cell>
        </row>
        <row r="10441">
          <cell r="B10441">
            <v>89628</v>
          </cell>
          <cell r="C10441" t="str">
            <v>TE, PVC, SOLDÁVEL, DN 60MM, INSTALADO EM PRUMADA DE ÁGUA - FORNECIMENTO E INSTALAÇÃO. AF_06/2022</v>
          </cell>
          <cell r="D10441" t="str">
            <v>UN</v>
          </cell>
          <cell r="E10441">
            <v>45.32</v>
          </cell>
          <cell r="F10441">
            <v>46.13</v>
          </cell>
        </row>
        <row r="10442">
          <cell r="B10442">
            <v>89629</v>
          </cell>
          <cell r="C10442" t="str">
            <v>TE, PVC, SOLDÁVEL, DN 75MM, INSTALADO EM PRUMADA DE ÁGUA - FORNECIMENTO E INSTALAÇÃO. AF_06/2022</v>
          </cell>
          <cell r="D10442" t="str">
            <v>UN</v>
          </cell>
          <cell r="E10442">
            <v>76.239999999999995</v>
          </cell>
          <cell r="F10442">
            <v>77.25</v>
          </cell>
        </row>
        <row r="10443">
          <cell r="B10443">
            <v>89631</v>
          </cell>
          <cell r="C10443" t="str">
            <v>TE, PVC, SOLDÁVEL, DN 85MM, INSTALADO EM PRUMADA DE ÁGUA - FORNECIMENTO E INSTALAÇÃO. AF_06/2022</v>
          </cell>
          <cell r="D10443" t="str">
            <v>UN</v>
          </cell>
          <cell r="E10443">
            <v>100.06</v>
          </cell>
          <cell r="F10443">
            <v>101.18</v>
          </cell>
        </row>
        <row r="10444">
          <cell r="B10444">
            <v>89401</v>
          </cell>
          <cell r="C10444" t="str">
            <v>TUBO, PVC, SOLDÁVEL, DE 20MM, INSTALADO EM RAMAL DE DISTRIBUIÇÃO DE ÁGUA - FORNECIMENTO E INSTALAÇÃO. AF_06/2022</v>
          </cell>
          <cell r="D10444" t="str">
            <v>M</v>
          </cell>
          <cell r="E10444">
            <v>10.26</v>
          </cell>
          <cell r="F10444">
            <v>10.81</v>
          </cell>
        </row>
        <row r="10445">
          <cell r="B10445">
            <v>89355</v>
          </cell>
          <cell r="C10445" t="str">
            <v>TUBO, PVC, SOLDÁVEL, DE 20MM, INSTALADO EM RAMAL OU SUB-RAMAL DE ÁGUA - FORNECIMENTO E INSTALAÇÃO. AF_06/2022</v>
          </cell>
          <cell r="D10445" t="str">
            <v>M</v>
          </cell>
          <cell r="E10445">
            <v>19.32</v>
          </cell>
          <cell r="F10445">
            <v>20.65</v>
          </cell>
        </row>
        <row r="10446">
          <cell r="B10446">
            <v>89446</v>
          </cell>
          <cell r="C10446" t="str">
            <v>TUBO, PVC, SOLDÁVEL, DE 25MM, INSTALADO EM PRUMADA DE ÁGUA - FORNECIMENTO E INSTALAÇÃO. AF_06/2022</v>
          </cell>
          <cell r="D10446" t="str">
            <v>M</v>
          </cell>
          <cell r="E10446">
            <v>5.2</v>
          </cell>
          <cell r="F10446">
            <v>5.28</v>
          </cell>
        </row>
        <row r="10447">
          <cell r="B10447">
            <v>89402</v>
          </cell>
          <cell r="C10447" t="str">
            <v>TUBO, PVC, SOLDÁVEL, DE 25MM, INSTALADO EM RAMAL DE DISTRIBUIÇÃO DE ÁGUA - FORNECIMENTO E INSTALAÇÃO. AF_06/2022</v>
          </cell>
          <cell r="D10447" t="str">
            <v>M</v>
          </cell>
          <cell r="E10447">
            <v>11.8</v>
          </cell>
          <cell r="F10447">
            <v>12.44</v>
          </cell>
        </row>
        <row r="10448">
          <cell r="B10448">
            <v>89356</v>
          </cell>
          <cell r="C10448" t="str">
            <v>TUBO, PVC, SOLDÁVEL, DE 25MM, INSTALADO EM RAMAL OU SUB-RAMAL DE ÁGUA - FORNECIMENTO E INSTALAÇÃO. AF_06/2022</v>
          </cell>
          <cell r="D10448" t="str">
            <v>M</v>
          </cell>
          <cell r="E10448">
            <v>22.29</v>
          </cell>
          <cell r="F10448">
            <v>23.84</v>
          </cell>
        </row>
        <row r="10449">
          <cell r="B10449">
            <v>89447</v>
          </cell>
          <cell r="C10449" t="str">
            <v>TUBO, PVC, SOLDÁVEL, DE 32MM, INSTALADO EM PRUMADA DE ÁGUA - FORNECIMENTO E INSTALAÇÃO. AF_06/2022</v>
          </cell>
          <cell r="D10449" t="str">
            <v>M</v>
          </cell>
          <cell r="E10449">
            <v>10.36</v>
          </cell>
          <cell r="F10449">
            <v>10.45</v>
          </cell>
        </row>
        <row r="10450">
          <cell r="B10450">
            <v>89403</v>
          </cell>
          <cell r="C10450" t="str">
            <v>TUBO, PVC, SOLDÁVEL, DE 32MM, INSTALADO EM RAMAL DE DISTRIBUIÇÃO DE ÁGUA - FORNECIMENTO E INSTALAÇÃO. AF_06/2022</v>
          </cell>
          <cell r="D10450" t="str">
            <v>M</v>
          </cell>
          <cell r="E10450">
            <v>18.2</v>
          </cell>
          <cell r="F10450">
            <v>18.97</v>
          </cell>
        </row>
        <row r="10451">
          <cell r="B10451">
            <v>89357</v>
          </cell>
          <cell r="C10451" t="str">
            <v>TUBO, PVC, SOLDÁVEL, DE 32MM, INSTALADO EM RAMAL OU SUB-RAMAL DE ÁGUA - FORNECIMENTO E INSTALAÇÃO. AF_06/2022</v>
          </cell>
          <cell r="D10451" t="str">
            <v>M</v>
          </cell>
          <cell r="E10451">
            <v>30.71</v>
          </cell>
          <cell r="F10451">
            <v>32.56</v>
          </cell>
        </row>
        <row r="10452">
          <cell r="B10452">
            <v>89448</v>
          </cell>
          <cell r="C10452" t="str">
            <v>TUBO, PVC, SOLDÁVEL, DE 40MM, INSTALADO EM PRUMADA DE ÁGUA - FORNECIMENTO E INSTALAÇÃO. AF_06/2022</v>
          </cell>
          <cell r="D10452" t="str">
            <v>M</v>
          </cell>
          <cell r="E10452">
            <v>15.86</v>
          </cell>
          <cell r="F10452">
            <v>15.97</v>
          </cell>
        </row>
        <row r="10453">
          <cell r="B10453">
            <v>103978</v>
          </cell>
          <cell r="C10453" t="str">
            <v>TUBO, PVC, SOLDÁVEL, DE 40MM, INSTALADO EM RAMAL DE DISTRIBUIÇÃO DE ÁGUA - FORNECIMENTO E INSTALAÇÃO. AF_06/2022</v>
          </cell>
          <cell r="D10453" t="str">
            <v>M</v>
          </cell>
          <cell r="E10453">
            <v>25.08</v>
          </cell>
          <cell r="F10453">
            <v>25.99</v>
          </cell>
        </row>
        <row r="10454">
          <cell r="B10454">
            <v>89449</v>
          </cell>
          <cell r="C10454" t="str">
            <v>TUBO, PVC, SOLDÁVEL, DE 50MM, INSTALADO EM PRUMADA DE ÁGUA - FORNECIMENTO E INSTALAÇÃO. AF_06/2022</v>
          </cell>
          <cell r="D10454" t="str">
            <v>M</v>
          </cell>
          <cell r="E10454">
            <v>17.54</v>
          </cell>
          <cell r="F10454">
            <v>17.68</v>
          </cell>
        </row>
        <row r="10455">
          <cell r="B10455">
            <v>103979</v>
          </cell>
          <cell r="C10455" t="str">
            <v>TUBO, PVC, SOLDÁVEL, DE 50MM, INSTALADO EM RAMAL DE DISTRIBUIÇÃO DE ÁGUA - FORNECIMENTO E INSTALAÇÃO. AF_06/2022</v>
          </cell>
          <cell r="D10455" t="str">
            <v>M</v>
          </cell>
          <cell r="E10455">
            <v>28.54</v>
          </cell>
          <cell r="F10455">
            <v>29.64</v>
          </cell>
        </row>
        <row r="10456">
          <cell r="B10456">
            <v>89450</v>
          </cell>
          <cell r="C10456" t="str">
            <v>TUBO, PVC, SOLDÁVEL, DE 60MM, INSTALADO EM PRUMADA DE ÁGUA - FORNECIMENTO E INSTALAÇÃO. AF_06/2022</v>
          </cell>
          <cell r="D10456" t="str">
            <v>M</v>
          </cell>
          <cell r="E10456">
            <v>28.13</v>
          </cell>
          <cell r="F10456">
            <v>28.29</v>
          </cell>
        </row>
        <row r="10457">
          <cell r="B10457">
            <v>89451</v>
          </cell>
          <cell r="C10457" t="str">
            <v>TUBO, PVC, SOLDÁVEL, DE 75MM, INSTALADO EM PRUMADA DE ÁGUA - FORNECIMENTO E INSTALAÇÃO. AF_06/2022</v>
          </cell>
          <cell r="D10457" t="str">
            <v>M</v>
          </cell>
          <cell r="E10457">
            <v>45.81</v>
          </cell>
          <cell r="F10457">
            <v>46.01</v>
          </cell>
        </row>
        <row r="10458">
          <cell r="B10458">
            <v>89452</v>
          </cell>
          <cell r="C10458" t="str">
            <v>TUBO, PVC, SOLDÁVEL, DE 85MM, INSTALADO EM PRUMADA DE ÁGUA - FORNECIMENTO E INSTALAÇÃO. AF_06/2022</v>
          </cell>
          <cell r="D10458" t="str">
            <v>M</v>
          </cell>
          <cell r="E10458">
            <v>63.1</v>
          </cell>
          <cell r="F10458">
            <v>63.32</v>
          </cell>
        </row>
        <row r="10459">
          <cell r="B10459">
            <v>89394</v>
          </cell>
          <cell r="C10459" t="str">
            <v>TÊ COM BUCHA DE LATÃO NA BOLSA CENTRAL, PVC, SOLDÁVEL, DN 20MM X 1/2, INSTALADO EM RAMAL OU SUB-RAMAL DE ÁGUA - FORNECIMENTO E INSTALAÇÃO. AF_06/2022</v>
          </cell>
          <cell r="D10459" t="str">
            <v>UN</v>
          </cell>
          <cell r="E10459">
            <v>17.77</v>
          </cell>
          <cell r="F10459">
            <v>18.420000000000002</v>
          </cell>
        </row>
        <row r="10460">
          <cell r="B10460">
            <v>89396</v>
          </cell>
          <cell r="C10460" t="str">
            <v>TÊ COM BUCHA DE LATÃO NA BOLSA CENTRAL, PVC, SOLDÁVEL, DN 25MM X 1/2, INSTALADO EM RAMAL OU SUB-RAMAL DE ÁGUA - FORNECIMENTO E INSTALAÇÃO. AF_06/2022</v>
          </cell>
          <cell r="D10460" t="str">
            <v>UN</v>
          </cell>
          <cell r="E10460">
            <v>19.47</v>
          </cell>
          <cell r="F10460">
            <v>20.18</v>
          </cell>
        </row>
        <row r="10461">
          <cell r="B10461">
            <v>90374</v>
          </cell>
          <cell r="C10461" t="str">
            <v>TÊ COM BUCHA DE LATÃO NA BOLSA CENTRAL, PVC, SOLDÁVEL, DN 25MM X 3/4, INSTALADO EM RAMAL OU SUB-RAMAL DE ÁGUA - FORNECIMENTO E INSTALAÇÃO. AF_06/2022</v>
          </cell>
          <cell r="D10461" t="str">
            <v>UN</v>
          </cell>
          <cell r="E10461">
            <v>21.12</v>
          </cell>
          <cell r="F10461">
            <v>21.9</v>
          </cell>
        </row>
        <row r="10462">
          <cell r="B10462">
            <v>89444</v>
          </cell>
          <cell r="C10462" t="str">
            <v>TÊ COM BUCHA DE LATÃO NA BOLSA CENTRAL, PVC, SOLDÁVEL, DN 32MM X 3/4, INSTALADO EM RAMAL DE DISTRIBUIÇÃO DE ÁGUA - FORNECIMENTO E INSTALAÇÃO. AF_06/2022</v>
          </cell>
          <cell r="D10462" t="str">
            <v>UN</v>
          </cell>
          <cell r="E10462">
            <v>23.07</v>
          </cell>
          <cell r="F10462">
            <v>23.83</v>
          </cell>
        </row>
        <row r="10463">
          <cell r="B10463">
            <v>89399</v>
          </cell>
          <cell r="C10463" t="str">
            <v>TÊ COM BUCHA DE LATÃO NA BOLSA CENTRAL, PVC, SOLDÁVEL, DN 32MM X 3/4, INSTALADO EM RAMAL OU SUB-RAMAL DE ÁGUA - FORNECIMENTO E INSTALAÇÃO. AF_06/2022</v>
          </cell>
          <cell r="D10463" t="str">
            <v>UN</v>
          </cell>
          <cell r="E10463">
            <v>23.65</v>
          </cell>
          <cell r="F10463">
            <v>24.46</v>
          </cell>
        </row>
        <row r="10464">
          <cell r="B10464">
            <v>89442</v>
          </cell>
          <cell r="C10464" t="str">
            <v>TÊ DE REDUÇÃO, PVC, SOLDÁVEL, DN 25MM X 20MM, INSTALADO EM RAMAL DE DISTRIBUIÇÃO DE ÁGUA - FORNECIMENTO E INSTALAÇÃO. AF_06/2022</v>
          </cell>
          <cell r="D10464" t="str">
            <v>UN</v>
          </cell>
          <cell r="E10464">
            <v>13.12</v>
          </cell>
          <cell r="F10464">
            <v>13.8</v>
          </cell>
        </row>
        <row r="10465">
          <cell r="B10465">
            <v>89397</v>
          </cell>
          <cell r="C10465" t="str">
            <v>TÊ DE REDUÇÃO, PVC, SOLDÁVEL, DN 25MM X 20MM, INSTALADO EM RAMAL OU SUB-RAMAL DE ÁGUA - FORNECIMENTO E INSTALAÇÃO. AF_06/2022</v>
          </cell>
          <cell r="D10465" t="str">
            <v>UN</v>
          </cell>
          <cell r="E10465">
            <v>14.05</v>
          </cell>
          <cell r="F10465">
            <v>14.83</v>
          </cell>
        </row>
        <row r="10466">
          <cell r="B10466">
            <v>89622</v>
          </cell>
          <cell r="C10466" t="str">
            <v>TÊ DE REDUÇÃO, PVC, SOLDÁVEL, DN 32MM X 25MM, INSTALADO EM PRUMADA DE ÁGUA - FORNECIMENTO E INSTALAÇÃO. AF_06/2022</v>
          </cell>
          <cell r="D10466" t="str">
            <v>UN</v>
          </cell>
          <cell r="E10466">
            <v>13.38</v>
          </cell>
          <cell r="F10466">
            <v>13.81</v>
          </cell>
        </row>
        <row r="10467">
          <cell r="B10467">
            <v>89445</v>
          </cell>
          <cell r="C10467" t="str">
            <v>TÊ DE REDUÇÃO, PVC, SOLDÁVEL, DN 32MM X 25MM, INSTALADO EM RAMAL DE DISTRIBUIÇÃO DE ÁGUA - FORNECIMENTO E INSTALAÇÃO. AF_06/2022</v>
          </cell>
          <cell r="D10467" t="str">
            <v>UN</v>
          </cell>
          <cell r="E10467">
            <v>17.850000000000001</v>
          </cell>
          <cell r="F10467">
            <v>18.66</v>
          </cell>
        </row>
        <row r="10468">
          <cell r="B10468">
            <v>89400</v>
          </cell>
          <cell r="C10468" t="str">
            <v>TÊ DE REDUÇÃO, PVC, SOLDÁVEL, DN 32MM X 25MM, INSTALADO EM RAMAL OU SUB-RAMAL DE ÁGUA - FORNECIMENTO E INSTALAÇÃO. AF_06/2022</v>
          </cell>
          <cell r="D10468" t="str">
            <v>UN</v>
          </cell>
          <cell r="E10468">
            <v>18.96</v>
          </cell>
          <cell r="F10468">
            <v>19.86</v>
          </cell>
        </row>
        <row r="10469">
          <cell r="B10469">
            <v>89624</v>
          </cell>
          <cell r="C10469" t="str">
            <v>TÊ DE REDUÇÃO, PVC, SOLDÁVEL, DN 40MM X 32MM, INSTALADO EM PRUMADA DE ÁGUA - FORNECIMENTO E INSTALAÇÃO. AF_06/2022</v>
          </cell>
          <cell r="D10469" t="str">
            <v>UN</v>
          </cell>
          <cell r="E10469">
            <v>16.98</v>
          </cell>
          <cell r="F10469">
            <v>17.5</v>
          </cell>
        </row>
        <row r="10470">
          <cell r="B10470">
            <v>104012</v>
          </cell>
          <cell r="C10470" t="str">
            <v>TÊ DE REDUÇÃO, PVC, SOLDÁVEL, DN 40MM X 32MM, INSTALADO EM RAMAL DE DISTRIBUIÇÃO DE ÁGUA - FORNECIMENTO E INSTALAÇÃO. AF_06/2022</v>
          </cell>
          <cell r="D10470" t="str">
            <v>UN</v>
          </cell>
          <cell r="E10470">
            <v>22.14</v>
          </cell>
          <cell r="F10470">
            <v>23.11</v>
          </cell>
        </row>
        <row r="10471">
          <cell r="B10471">
            <v>89627</v>
          </cell>
          <cell r="C10471" t="str">
            <v>TÊ DE REDUÇÃO, PVC, SOLDÁVEL, DN 50MM X 25MM, INSTALADO EM PRUMADA DE ÁGUA - FORNECIMENTO E INSTALAÇÃO. AF_06/2022</v>
          </cell>
          <cell r="D10471" t="str">
            <v>UN</v>
          </cell>
          <cell r="E10471">
            <v>19.05</v>
          </cell>
          <cell r="F10471">
            <v>19.59</v>
          </cell>
        </row>
        <row r="10472">
          <cell r="B10472">
            <v>104006</v>
          </cell>
          <cell r="C10472" t="str">
            <v>TÊ DE REDUÇÃO, PVC, SOLDÁVEL, DN 50MM X 25MM, INSTALADO EM RAMAL DE DISTRIBUIÇÃO DE ÁGUA - FORNECIMENTO E INSTALAÇÃO. AF_06/2022</v>
          </cell>
          <cell r="D10472" t="str">
            <v>UN</v>
          </cell>
          <cell r="E10472">
            <v>23.8</v>
          </cell>
          <cell r="F10472">
            <v>24.73</v>
          </cell>
        </row>
        <row r="10473">
          <cell r="B10473">
            <v>89626</v>
          </cell>
          <cell r="C10473" t="str">
            <v>TÊ DE REDUÇÃO, PVC, SOLDÁVEL, DN 50MM X 40MM, INSTALADO EM PRUMADA DE ÁGUA - FORNECIMENTO E INSTALAÇÃO. AF_06/2022</v>
          </cell>
          <cell r="D10473" t="str">
            <v>UN</v>
          </cell>
          <cell r="E10473">
            <v>28.49</v>
          </cell>
          <cell r="F10473">
            <v>29.12</v>
          </cell>
        </row>
        <row r="10474">
          <cell r="B10474">
            <v>104005</v>
          </cell>
          <cell r="C10474" t="str">
            <v>TÊ DE REDUÇÃO, PVC, SOLDÁVEL, DN 50MM X 40MM, INSTALADO EM RAMAL DE DISTRIBUIÇÃO DE ÁGUA - FORNECIMENTO E INSTALAÇÃO. AF_06/2022</v>
          </cell>
          <cell r="D10474" t="str">
            <v>UN</v>
          </cell>
          <cell r="E10474">
            <v>34.51</v>
          </cell>
          <cell r="F10474">
            <v>35.659999999999997</v>
          </cell>
        </row>
        <row r="10475">
          <cell r="B10475">
            <v>89439</v>
          </cell>
          <cell r="C10475" t="str">
            <v>TÊ SOLDÁVEL E COM ROSCA NA BOLSA CENTRAL, PVC, SOLDÁVEL, DN 20MM X 1/2, INSTALADO EM RAMAL DE DISTRIBUIÇÃO DE ÁGUA - FORNECIMENTO E INSTALAÇÃO. AF_06/2022</v>
          </cell>
          <cell r="D10475" t="str">
            <v>UN</v>
          </cell>
          <cell r="E10475">
            <v>11.02</v>
          </cell>
          <cell r="F10475">
            <v>11.65</v>
          </cell>
        </row>
        <row r="10476">
          <cell r="B10476">
            <v>89421</v>
          </cell>
          <cell r="C10476" t="str">
            <v>UNIÃO, PVC, SOLDÁVEL, DN 20MM, INSTALADO EM RAMAL DE DISTRIBUIÇÃO DE ÁGUA - FORNECIMENTO E INSTALAÇÃO. AF_06/2022</v>
          </cell>
          <cell r="D10476" t="str">
            <v>UN</v>
          </cell>
          <cell r="E10476">
            <v>10.97</v>
          </cell>
          <cell r="F10476">
            <v>11.29</v>
          </cell>
        </row>
        <row r="10477">
          <cell r="B10477">
            <v>89375</v>
          </cell>
          <cell r="C10477" t="str">
            <v>UNIÃO, PVC, SOLDÁVEL, DN 20MM, INSTALADO EM RAMAL OU SUB-RAMAL DE ÁGUA - FORNECIMENTO E INSTALAÇÃO. AF_06/2022</v>
          </cell>
          <cell r="D10477" t="str">
            <v>UN</v>
          </cell>
          <cell r="E10477">
            <v>11.41</v>
          </cell>
          <cell r="F10477">
            <v>11.77</v>
          </cell>
        </row>
        <row r="10478">
          <cell r="B10478">
            <v>89536</v>
          </cell>
          <cell r="C10478" t="str">
            <v>UNIÃO, PVC, SOLDÁVEL, DN 25MM, INSTALADO EM PRUMADA DE ÁGUA - FORNECIMENTO E INSTALAÇÃO. AF_06/2022</v>
          </cell>
          <cell r="D10478" t="str">
            <v>UN</v>
          </cell>
          <cell r="E10478">
            <v>11.14</v>
          </cell>
          <cell r="F10478">
            <v>11.33</v>
          </cell>
        </row>
        <row r="10479">
          <cell r="B10479">
            <v>89428</v>
          </cell>
          <cell r="C10479" t="str">
            <v>UNIÃO, PVC, SOLDÁVEL, DN 25MM, INSTALADO EM RAMAL DE DISTRIBUIÇÃO DE ÁGUA - FORNECIMENTO E INSTALAÇÃO. AF_06/2022</v>
          </cell>
          <cell r="D10479" t="str">
            <v>UN</v>
          </cell>
          <cell r="E10479">
            <v>13.21</v>
          </cell>
          <cell r="F10479">
            <v>13.59</v>
          </cell>
        </row>
        <row r="10480">
          <cell r="B10480">
            <v>89382</v>
          </cell>
          <cell r="C10480" t="str">
            <v>UNIÃO, PVC, SOLDÁVEL, DN 25MM, INSTALADO EM RAMAL OU SUB-RAMAL DE ÁGUA - FORNECIMENTO E INSTALAÇÃO. AF_06/2022</v>
          </cell>
          <cell r="D10480" t="str">
            <v>UN</v>
          </cell>
          <cell r="E10480">
            <v>13.72</v>
          </cell>
          <cell r="F10480">
            <v>14.14</v>
          </cell>
        </row>
        <row r="10481">
          <cell r="B10481">
            <v>89552</v>
          </cell>
          <cell r="C10481" t="str">
            <v>UNIÃO, PVC, SOLDÁVEL, DN 32MM, INSTALADO EM PRUMADA DE ÁGUA - FORNECIMENTO E INSTALAÇÃO. AF_06/2022</v>
          </cell>
          <cell r="D10481" t="str">
            <v>UN</v>
          </cell>
          <cell r="E10481">
            <v>17.39</v>
          </cell>
          <cell r="F10481">
            <v>17.62</v>
          </cell>
        </row>
        <row r="10482">
          <cell r="B10482">
            <v>89435</v>
          </cell>
          <cell r="C10482" t="str">
            <v>UNIÃO, PVC, SOLDÁVEL, DN 32MM, INSTALADO EM RAMAL DE DISTRIBUIÇÃO DE ÁGUA - FORNECIMENTO E INSTALAÇÃO. AF_06/2022</v>
          </cell>
          <cell r="D10482" t="str">
            <v>UN</v>
          </cell>
          <cell r="E10482">
            <v>19.809999999999999</v>
          </cell>
          <cell r="F10482">
            <v>20.25</v>
          </cell>
        </row>
        <row r="10483">
          <cell r="B10483">
            <v>89390</v>
          </cell>
          <cell r="C10483" t="str">
            <v>UNIÃO, PVC, SOLDÁVEL, DN 32MM, INSTALADO EM RAMAL OU SUB-RAMAL DE ÁGUA - FORNECIMENTO E INSTALAÇÃO. AF_06/2022</v>
          </cell>
          <cell r="D10483" t="str">
            <v>UN</v>
          </cell>
          <cell r="E10483">
            <v>20.41</v>
          </cell>
          <cell r="F10483">
            <v>20.9</v>
          </cell>
        </row>
        <row r="10484">
          <cell r="B10484">
            <v>89568</v>
          </cell>
          <cell r="C10484" t="str">
            <v>UNIÃO, PVC, SOLDÁVEL, DN 40MM, INSTALADO EM PRUMADA DE ÁGUA - FORNECIMENTO E INSTALAÇÃO. AF_06/2022</v>
          </cell>
          <cell r="D10484" t="str">
            <v>UN</v>
          </cell>
          <cell r="E10484">
            <v>30.56</v>
          </cell>
          <cell r="F10484">
            <v>30.84</v>
          </cell>
        </row>
        <row r="10485">
          <cell r="B10485">
            <v>103990</v>
          </cell>
          <cell r="C10485" t="str">
            <v>UNIÃO, PVC, SOLDÁVEL, DN 40MM, INSTALADO EM RAMAL DE DISTRIBUIÇÃO DE ÁGUA - FORNECIMENTO E INSTALAÇÃO. AF_06/2022</v>
          </cell>
          <cell r="D10485" t="str">
            <v>UN</v>
          </cell>
          <cell r="E10485">
            <v>33.369999999999997</v>
          </cell>
          <cell r="F10485">
            <v>33.89</v>
          </cell>
        </row>
        <row r="10486">
          <cell r="B10486">
            <v>89594</v>
          </cell>
          <cell r="C10486" t="str">
            <v>UNIÃO, PVC, SOLDÁVEL, DN 50MM, INSTALADO EM PRUMADA DE ÁGUA - FORNECIMENTO E INSTALAÇÃO. AF_06/2022</v>
          </cell>
          <cell r="D10486" t="str">
            <v>UN</v>
          </cell>
          <cell r="E10486">
            <v>33.9</v>
          </cell>
          <cell r="F10486">
            <v>34.24</v>
          </cell>
        </row>
        <row r="10487">
          <cell r="B10487">
            <v>103997</v>
          </cell>
          <cell r="C10487" t="str">
            <v>UNIÃO, PVC, SOLDÁVEL, DN 50MM, INSTALADO EM RAMAL DE DISTRIBUIÇÃO DE ÁGUA - FORNECIMENTO E INSTALAÇÃO. AF_06/2022</v>
          </cell>
          <cell r="D10487" t="str">
            <v>UN</v>
          </cell>
          <cell r="E10487">
            <v>37.18</v>
          </cell>
          <cell r="F10487">
            <v>37.79</v>
          </cell>
        </row>
        <row r="10488">
          <cell r="B10488">
            <v>89609</v>
          </cell>
          <cell r="C10488" t="str">
            <v>UNIÃO, PVC, SOLDÁVEL, DN 60MM, INSTALADO EM PRUMADA DE ÁGUA - FORNECIMENTO E INSTALAÇÃO. AF_06/2022</v>
          </cell>
          <cell r="D10488" t="str">
            <v>UN</v>
          </cell>
          <cell r="E10488">
            <v>79.13</v>
          </cell>
          <cell r="F10488">
            <v>79.540000000000006</v>
          </cell>
        </row>
        <row r="10489">
          <cell r="B10489">
            <v>89612</v>
          </cell>
          <cell r="C10489" t="str">
            <v>UNIÃO, PVC, SOLDÁVEL, DN 75MM, INSTALADO EM PRUMADA DE ÁGUA - FORNECIMENTO E INSTALAÇÃO. AF_06/2022</v>
          </cell>
          <cell r="D10489" t="str">
            <v>UN</v>
          </cell>
          <cell r="E10489">
            <v>155.38</v>
          </cell>
          <cell r="F10489">
            <v>155.88</v>
          </cell>
        </row>
        <row r="10490">
          <cell r="B10490">
            <v>89615</v>
          </cell>
          <cell r="C10490" t="str">
            <v>UNIÃO, PVC, SOLDÁVEL, DN 85MM, INSTALADO EM PRUMADA DE ÁGUA - FORNECIMENTO E INSTALAÇÃO. AF_06/2022</v>
          </cell>
          <cell r="D10490" t="str">
            <v>UN</v>
          </cell>
          <cell r="E10490">
            <v>183.51</v>
          </cell>
          <cell r="F10490">
            <v>184.07</v>
          </cell>
        </row>
        <row r="10491">
          <cell r="B10491">
            <v>89747</v>
          </cell>
          <cell r="C10491" t="str">
            <v>ADAPTADOR, CPVC, SOLDÁVEL, DN 22MM, INSTALADO EM RAMAL DE DISTRIBUIÇÃO DE ÁGUA FORNECIMENTO E INSTALAÇÃO. AF_06/2022</v>
          </cell>
          <cell r="D10491" t="str">
            <v>UN</v>
          </cell>
          <cell r="E10491">
            <v>29.63</v>
          </cell>
          <cell r="F10491">
            <v>29.97</v>
          </cell>
        </row>
        <row r="10492">
          <cell r="B10492">
            <v>89656</v>
          </cell>
          <cell r="C10492" t="str">
            <v>ADAPTADOR, CPVC, SOLDÁVEL, DN15MM, INSTALADO EM RAMAL OU SUB-RAMAL DE ÁGUA FORNECIMENTO E INSTALAÇÃO. AF_06/2022</v>
          </cell>
          <cell r="D10492" t="str">
            <v>UN</v>
          </cell>
          <cell r="E10492">
            <v>22.46</v>
          </cell>
          <cell r="F10492">
            <v>22.76</v>
          </cell>
        </row>
        <row r="10493">
          <cell r="B10493">
            <v>89663</v>
          </cell>
          <cell r="C10493" t="str">
            <v>ADAPTADOR, CPVC, SOLDÁVEL, DN22MM, INSTALADO EM RAMAL OU SUB-RAMAL DE ÁGUA FORNECIMENTO E INSTALAÇÃO. AF_06/2022</v>
          </cell>
          <cell r="D10493" t="str">
            <v>UN</v>
          </cell>
          <cell r="E10493">
            <v>30.1</v>
          </cell>
          <cell r="F10493">
            <v>30.47</v>
          </cell>
        </row>
        <row r="10494">
          <cell r="B10494">
            <v>89759</v>
          </cell>
          <cell r="C10494" t="str">
            <v>BUCHA DE REDUÇÃO, CPVC, SOLDÁVEL, DN 28MM X 22MM, INSTALADO EM RAMAL DE DISTRIBUIÇÃO DE ÁGUA - FORNECIMENTO E INSTALAÇÃO. AF_06/2022</v>
          </cell>
          <cell r="D10494" t="str">
            <v>UN</v>
          </cell>
          <cell r="E10494">
            <v>11.47</v>
          </cell>
          <cell r="F10494">
            <v>11.85</v>
          </cell>
        </row>
        <row r="10495">
          <cell r="B10495">
            <v>89832</v>
          </cell>
          <cell r="C10495" t="str">
            <v>BUCHA DE REDUÇÃO, CPVC, SOLDÁVEL, DN 42MM X 22MM, INSTALADO EM RAMAL DE DISTRIBUIÇÃO DE ÁGUA - FORNECIMENTO E INSTALAÇÃO. AF_06/2022</v>
          </cell>
          <cell r="D10495" t="str">
            <v>UN</v>
          </cell>
          <cell r="E10495">
            <v>41.47</v>
          </cell>
          <cell r="F10495">
            <v>41.91</v>
          </cell>
        </row>
        <row r="10496">
          <cell r="B10496">
            <v>89666</v>
          </cell>
          <cell r="C10496" t="str">
            <v>BUCHA DE REDUÇÃO, CPVC, SOLDÁVEL, DN22MM X 15MM, INSTALADO EM RAMAL OU SUB-RAMAL DE ÁGUA FORNECIMENTO E INSTALAÇÃO. AF_06/2022</v>
          </cell>
          <cell r="D10496" t="str">
            <v>UN</v>
          </cell>
          <cell r="E10496">
            <v>7.31</v>
          </cell>
          <cell r="F10496">
            <v>7.65</v>
          </cell>
        </row>
        <row r="10497">
          <cell r="B10497">
            <v>89678</v>
          </cell>
          <cell r="C10497" t="str">
            <v>BUCHA DE REDUÇÃO, CPVC, SOLDÁVEL, DN28MM X 22MM, INSTALADO EM RAMAL OU SUB-RAMAL DE ÁGUA FORNECIMENTO E INSTALAÇÃO. AF_06/2022</v>
          </cell>
          <cell r="D10497" t="str">
            <v>UN</v>
          </cell>
          <cell r="E10497">
            <v>11.99</v>
          </cell>
          <cell r="F10497">
            <v>12.4</v>
          </cell>
        </row>
        <row r="10498">
          <cell r="B10498">
            <v>89764</v>
          </cell>
          <cell r="C10498" t="str">
            <v>BUCHA DE REDUÇÃO, CPVC, SOLDÁVEL, DN35MM X 28MM, INSTALADO EM RAMAL DE DISTRIBUIÇÃO DE ÁGUA - FORNECIMENTO E INSTALAÇÃO. AF_06/2022</v>
          </cell>
          <cell r="D10498" t="str">
            <v>UN</v>
          </cell>
          <cell r="E10498">
            <v>37.17</v>
          </cell>
          <cell r="F10498">
            <v>37.61</v>
          </cell>
        </row>
        <row r="10499">
          <cell r="B10499">
            <v>89689</v>
          </cell>
          <cell r="C10499" t="str">
            <v>BUCHA DE REDUÇÃO, CPVC, SOLDÁVEL, DN35MM X 28MM, INSTALADO EM RAMAL OU SUB-RAMAL DE ÁGUA FORNECIMENTO E INSTALAÇÃO. AF_06/2022</v>
          </cell>
          <cell r="D10499" t="str">
            <v>UN</v>
          </cell>
          <cell r="E10499">
            <v>37.76</v>
          </cell>
          <cell r="F10499">
            <v>38.25</v>
          </cell>
        </row>
        <row r="10500">
          <cell r="B10500">
            <v>89655</v>
          </cell>
          <cell r="C10500" t="str">
            <v>CONECTOR, CPVC, SOLDÁVEL, DN 15MM X 1/2, INSTALADO EM RAMAL OU SUB-RAMAL DE ÁGUA FORNECIMENTO E INSTALAÇÃO. AF_06/2022</v>
          </cell>
          <cell r="D10500" t="str">
            <v>UN</v>
          </cell>
          <cell r="E10500">
            <v>24.11</v>
          </cell>
          <cell r="F10500">
            <v>24.41</v>
          </cell>
        </row>
        <row r="10501">
          <cell r="B10501">
            <v>89662</v>
          </cell>
          <cell r="C10501" t="str">
            <v>CONECTOR, CPVC, SOLDÁVEL, DN 22MM X 1/2, INSTALADO EM RAMAL OU SUB-RAMAL DE ÁGUA FORNECIMENTO E INSTALAÇÃO. AF_06/2022</v>
          </cell>
          <cell r="D10501" t="str">
            <v>UN</v>
          </cell>
          <cell r="E10501">
            <v>31.23</v>
          </cell>
          <cell r="F10501">
            <v>31.57</v>
          </cell>
        </row>
        <row r="10502">
          <cell r="B10502">
            <v>89758</v>
          </cell>
          <cell r="C10502" t="str">
            <v>CONECTOR, CPVC, SOLDÁVEL, DN 28MM X 1, INSTALADO EM RAMAL DE DISTRIBUIÇÃO DE ÁGUA FORNECIMENTO E INSTALAÇÃO. AF_06/2022</v>
          </cell>
          <cell r="D10502" t="str">
            <v>UN</v>
          </cell>
          <cell r="E10502">
            <v>36.950000000000003</v>
          </cell>
          <cell r="F10502">
            <v>37.33</v>
          </cell>
        </row>
        <row r="10503">
          <cell r="B10503">
            <v>89676</v>
          </cell>
          <cell r="C10503" t="str">
            <v>CONECTOR, CPVC, SOLDÁVEL, DN 28MM X 1, INSTALADO EM RAMAL OU SUB-RAMAL DE ÁGUA FORNECIMENTO E INSTALAÇÃO. AF_06/2022</v>
          </cell>
          <cell r="D10503" t="str">
            <v>UN</v>
          </cell>
          <cell r="E10503">
            <v>37.01</v>
          </cell>
          <cell r="F10503">
            <v>37.450000000000003</v>
          </cell>
        </row>
        <row r="10504">
          <cell r="B10504">
            <v>89818</v>
          </cell>
          <cell r="C10504" t="str">
            <v>CONECTOR, CPVC, SOLDÁVEL, DN 35MM X 1 1/4, INSTALADO EM PRUMADA DE ÁGUA FORNECIMENTO E INSTALAÇÃO. AF_06/2022</v>
          </cell>
          <cell r="D10504" t="str">
            <v>UN</v>
          </cell>
          <cell r="E10504">
            <v>53.61</v>
          </cell>
          <cell r="F10504">
            <v>53.84</v>
          </cell>
        </row>
        <row r="10505">
          <cell r="B10505">
            <v>89763</v>
          </cell>
          <cell r="C10505" t="str">
            <v>CONECTOR, CPVC, SOLDÁVEL, DN 35MM X 1 1/4, INSTALADO EM RAMAL DE DISTRIBUIÇÃO DE ÁGUA - FORNECIMENTO E INSTALAÇÃO. AF_06/2022</v>
          </cell>
          <cell r="D10505" t="str">
            <v>UN</v>
          </cell>
          <cell r="E10505">
            <v>56.03</v>
          </cell>
          <cell r="F10505">
            <v>56.48</v>
          </cell>
        </row>
        <row r="10506">
          <cell r="B10506">
            <v>89686</v>
          </cell>
          <cell r="C10506" t="str">
            <v>CONECTOR, CPVC, SOLDÁVEL, DN 35MM X 1 1/4, INSTALADO EM RAMAL OU SUB-RAMAL DE ÁGUA FORNECIMENTO E INSTALAÇÃO. AF_06/2022</v>
          </cell>
          <cell r="D10506" t="str">
            <v>UN</v>
          </cell>
          <cell r="E10506">
            <v>56.65</v>
          </cell>
          <cell r="F10506">
            <v>57.16</v>
          </cell>
        </row>
        <row r="10507">
          <cell r="B10507">
            <v>104029</v>
          </cell>
          <cell r="C10507" t="str">
            <v>CONECTOR, CPVC, SOLDÁVEL, DN 42MM X 1.1/2", INSTALADO EM RAMAL DE DISTRIBUIÇÃO DE ÁGUA - FORNECIMENTO E INSTALAÇÃO. AF_06/2022</v>
          </cell>
          <cell r="D10507" t="str">
            <v>UN</v>
          </cell>
          <cell r="E10507">
            <v>67.47</v>
          </cell>
          <cell r="F10507">
            <v>67.97</v>
          </cell>
        </row>
        <row r="10508">
          <cell r="B10508">
            <v>89831</v>
          </cell>
          <cell r="C10508" t="str">
            <v>CONECTOR, CPVC, SOLDÁVEL, DN 42MM X 1.1/2, INSTALADO EM PRUMADA DE ÁGUA FORNECIMENTO E INSTALAÇÃO. AF_06/2022</v>
          </cell>
          <cell r="D10508" t="str">
            <v>UN</v>
          </cell>
          <cell r="E10508">
            <v>64.81</v>
          </cell>
          <cell r="F10508">
            <v>65.08</v>
          </cell>
        </row>
        <row r="10509">
          <cell r="B10509">
            <v>89668</v>
          </cell>
          <cell r="C10509" t="str">
            <v>CONECTOR, CPVC, SOLDÁVEL, DN22MM X 3/4", INSTALADO EM RAMAL OU SUB-RAMAL DE ÁGUA - FORNECIMENTO E INSTALAÇÃO. AF_06/2022</v>
          </cell>
          <cell r="D10509" t="str">
            <v>UN</v>
          </cell>
          <cell r="E10509">
            <v>29.38</v>
          </cell>
          <cell r="F10509">
            <v>29.75</v>
          </cell>
        </row>
        <row r="10510">
          <cell r="B10510">
            <v>89639</v>
          </cell>
          <cell r="C10510" t="str">
            <v>CURVA 90 GRAUS, CPVC, SOLDÁVEL, DN 15MM, INSTALADO EM RAMAL OU SUB-RAMAL DE ÁGUA - FORNECIMENTO E INSTALAÇÃO. AF_06/2022</v>
          </cell>
          <cell r="D10510" t="str">
            <v>UN</v>
          </cell>
          <cell r="E10510">
            <v>12.07</v>
          </cell>
          <cell r="F10510">
            <v>12.52</v>
          </cell>
        </row>
        <row r="10511">
          <cell r="B10511">
            <v>89721</v>
          </cell>
          <cell r="C10511" t="str">
            <v>CURVA 90 GRAUS, CPVC, SOLDÁVEL, DN 22MM, INSTALADO EM RAMAL DE DISTRIBUIÇÃO DE ÁGUA - FORNECIMENTO E INSTALAÇÃO. AF_06/2022</v>
          </cell>
          <cell r="D10511" t="str">
            <v>UN</v>
          </cell>
          <cell r="E10511">
            <v>15.8</v>
          </cell>
          <cell r="F10511">
            <v>16.3</v>
          </cell>
        </row>
        <row r="10512">
          <cell r="B10512">
            <v>89643</v>
          </cell>
          <cell r="C10512" t="str">
            <v>CURVA 90 GRAUS, CPVC, SOLDÁVEL, DN 22MM, INSTALADO EM RAMAL OU SUB-RAMAL DE ÁGUA - FORNECIMENTO E INSTALAÇÃO. AF_06/2022</v>
          </cell>
          <cell r="D10512" t="str">
            <v>UN</v>
          </cell>
          <cell r="E10512">
            <v>16.489999999999998</v>
          </cell>
          <cell r="F10512">
            <v>17.059999999999999</v>
          </cell>
        </row>
        <row r="10513">
          <cell r="B10513">
            <v>89727</v>
          </cell>
          <cell r="C10513" t="str">
            <v>CURVA 90 GRAUS, CPVC, SOLDÁVEL, DN 28MM, INSTALADO EM RAMAL DE DISTRIBUIÇÃO DE ÁGUA FORNECIMENTO E INSTALAÇÃO. AF_06/2022</v>
          </cell>
          <cell r="D10513" t="str">
            <v>UN</v>
          </cell>
          <cell r="E10513">
            <v>24.14</v>
          </cell>
          <cell r="F10513">
            <v>24.74</v>
          </cell>
        </row>
        <row r="10514">
          <cell r="B10514">
            <v>89648</v>
          </cell>
          <cell r="C10514" t="str">
            <v>CURVA 90 GRAUS, CPVC, SOLDÁVEL, DN 28MM, INSTALADO EM RAMAL OU SUB-RAMAL DE ÁGUA FORNECIMENTO E INSTALAÇÃO. AF_06/2022</v>
          </cell>
          <cell r="D10514" t="str">
            <v>UN</v>
          </cell>
          <cell r="E10514">
            <v>24.95</v>
          </cell>
          <cell r="F10514">
            <v>25.62</v>
          </cell>
        </row>
        <row r="10515">
          <cell r="B10515">
            <v>89749</v>
          </cell>
          <cell r="C10515" t="str">
            <v>CURVA DE TRANSPOSIÇÃO, CPVC, SOLDÁVEL, DN 22MM, INSTALADO EM RAMAL DE DISTRIBUIÇÃO DE ÁGUA FORNECIMENTO E INSTALAÇÃO. AF_06/2022</v>
          </cell>
          <cell r="D10515" t="str">
            <v>UN</v>
          </cell>
          <cell r="E10515">
            <v>16.66</v>
          </cell>
          <cell r="F10515">
            <v>17</v>
          </cell>
        </row>
        <row r="10516">
          <cell r="B10516">
            <v>89657</v>
          </cell>
          <cell r="C10516" t="str">
            <v>CURVA DE TRANSPOSIÇÃO, CPVC, SOLDÁVEL, DN15MM, INSTALADO EM RAMAL OU SUB-RAMAL DE ÁGUA FORNECIMENTO E INSTALAÇÃO. AF_06/2022</v>
          </cell>
          <cell r="D10516" t="str">
            <v>UN</v>
          </cell>
          <cell r="E10516">
            <v>13.87</v>
          </cell>
          <cell r="F10516">
            <v>14.17</v>
          </cell>
        </row>
        <row r="10517">
          <cell r="B10517">
            <v>89664</v>
          </cell>
          <cell r="C10517" t="str">
            <v>CURVA DE TRANSPOSIÇÃO, CPVC, SOLDÁVEL, DN22MM, INSTALADO EM RAMAL OU SUB-RAMAL DE ÁGUA FORNECIMENTO E INSTALAÇÃO. AF_06/2022</v>
          </cell>
          <cell r="D10517" t="str">
            <v>UN</v>
          </cell>
          <cell r="E10517">
            <v>17.13</v>
          </cell>
          <cell r="F10517">
            <v>17.5</v>
          </cell>
        </row>
        <row r="10518">
          <cell r="B10518">
            <v>89638</v>
          </cell>
          <cell r="C10518" t="str">
            <v>JOELHO 45 GRAUS, CPVC, SOLDÁVEL, DN 15MM, INSTALADO EM RAMAL OU SUB-RAMAL DE ÁGUA - FORNECIMENTO E INSTALAÇÃO. AF_06/2022</v>
          </cell>
          <cell r="D10518" t="str">
            <v>UN</v>
          </cell>
          <cell r="E10518">
            <v>11.42</v>
          </cell>
          <cell r="F10518">
            <v>11.87</v>
          </cell>
        </row>
        <row r="10519">
          <cell r="B10519">
            <v>89720</v>
          </cell>
          <cell r="C10519" t="str">
            <v>JOELHO 45 GRAUS, CPVC, SOLDÁVEL, DN 22MM, INSTALADO EM RAMAL DE DISTRIBUIÇÃO DE ÁGUA FORNECIMENTO E INSTALAÇÃO. AF_06/2022</v>
          </cell>
          <cell r="D10519" t="str">
            <v>UN</v>
          </cell>
          <cell r="E10519">
            <v>14.51</v>
          </cell>
          <cell r="F10519">
            <v>15.01</v>
          </cell>
        </row>
        <row r="10520">
          <cell r="B10520">
            <v>89642</v>
          </cell>
          <cell r="C10520" t="str">
            <v>JOELHO 45 GRAUS, CPVC, SOLDÁVEL, DN 22MM, INSTALADO EM RAMAL OU SUB-RAMAL DE ÁGUA - FORNECIMENTO E INSTALAÇÃO. AF_06/2022</v>
          </cell>
          <cell r="D10520" t="str">
            <v>UN</v>
          </cell>
          <cell r="E10520">
            <v>15.2</v>
          </cell>
          <cell r="F10520">
            <v>15.77</v>
          </cell>
        </row>
        <row r="10521">
          <cell r="B10521">
            <v>89725</v>
          </cell>
          <cell r="C10521" t="str">
            <v>JOELHO 45 GRAUS, CPVC, SOLDÁVEL, DN 28MM, INSTALADO EM RAMAL DE DISTRIBUIÇÃO DE ÁGUA FORNECIMENTO E INSTALAÇÃO. AF_06/2022</v>
          </cell>
          <cell r="D10521" t="str">
            <v>UN</v>
          </cell>
          <cell r="E10521">
            <v>19.100000000000001</v>
          </cell>
          <cell r="F10521">
            <v>19.7</v>
          </cell>
        </row>
        <row r="10522">
          <cell r="B10522">
            <v>89647</v>
          </cell>
          <cell r="C10522" t="str">
            <v>JOELHO 45 GRAUS, CPVC, SOLDÁVEL, DN 28MM, INSTALADO EM RAMAL OU SUB-RAMAL DE ÁGUA FORNECIMENTO E INSTALAÇÃO. AF_06/2022</v>
          </cell>
          <cell r="D10522" t="str">
            <v>UN</v>
          </cell>
          <cell r="E10522">
            <v>19.91</v>
          </cell>
          <cell r="F10522">
            <v>20.58</v>
          </cell>
        </row>
        <row r="10523">
          <cell r="B10523">
            <v>89780</v>
          </cell>
          <cell r="C10523" t="str">
            <v>JOELHO 45 GRAUS, CPVC, SOLDÁVEL, DN 35MM, INSTALADO EM PRUMADA DE ÁGUA - FORNECIMENTO E INSTALAÇÃO. AF_06/2022</v>
          </cell>
          <cell r="D10523" t="str">
            <v>UN</v>
          </cell>
          <cell r="E10523">
            <v>23.98</v>
          </cell>
          <cell r="F10523">
            <v>24.36</v>
          </cell>
        </row>
        <row r="10524">
          <cell r="B10524">
            <v>89734</v>
          </cell>
          <cell r="C10524" t="str">
            <v>JOELHO 45 GRAUS, CPVC, SOLDÁVEL, DN 35MM, INSTALADO EM RAMAL DE DISTRIBUIÇÃO DE ÁGUA FORNECIMENTO E INSTALAÇÃO. AF_06/2022</v>
          </cell>
          <cell r="D10524" t="str">
            <v>UN</v>
          </cell>
          <cell r="E10524">
            <v>27.75</v>
          </cell>
          <cell r="F10524">
            <v>28.46</v>
          </cell>
        </row>
        <row r="10525">
          <cell r="B10525">
            <v>89650</v>
          </cell>
          <cell r="C10525" t="str">
            <v>JOELHO 45 GRAUS, CPVC, SOLDÁVEL, DN 35MM, INSTALADO EM RAMAL OU SUB-RAMAL DE ÁGUA FORNECIMENTO E INSTALAÇÃO. AF_06/2022</v>
          </cell>
          <cell r="D10525" t="str">
            <v>UN</v>
          </cell>
          <cell r="E10525">
            <v>28.71</v>
          </cell>
          <cell r="F10525">
            <v>29.49</v>
          </cell>
        </row>
        <row r="10526">
          <cell r="B10526">
            <v>89787</v>
          </cell>
          <cell r="C10526" t="str">
            <v>JOELHO 45 GRAUS, CPVC, SOLDÁVEL, DN 42MM, INSTALADO EM PRUMADA DE ÁGUA FORNECIMENTO E INSTALAÇÃO. AF_06/2022</v>
          </cell>
          <cell r="D10526" t="str">
            <v>UN</v>
          </cell>
          <cell r="E10526">
            <v>35.99</v>
          </cell>
          <cell r="F10526">
            <v>36.44</v>
          </cell>
        </row>
        <row r="10527">
          <cell r="B10527">
            <v>104024</v>
          </cell>
          <cell r="C10527" t="str">
            <v>JOELHO 45 GRAUS, CPVC, SOLDÁVEL, DN 42MM, INSTALADO EM RAMAL DE DISTRIBUIÇÃO DE ÁGUA - FORNECIMENTO E INSTALAÇÃO. AF_06/2022</v>
          </cell>
          <cell r="D10527" t="str">
            <v>UN</v>
          </cell>
          <cell r="E10527">
            <v>40.21</v>
          </cell>
          <cell r="F10527">
            <v>41.03</v>
          </cell>
        </row>
        <row r="10528">
          <cell r="B10528">
            <v>89789</v>
          </cell>
          <cell r="C10528" t="str">
            <v>JOELHO 45 GRAUS, CPVC, SOLDÁVEL, DN 54MM, INSTALADO EM PRUMADA DE ÁGUA FORNECIMENTO E INSTALAÇÃO. AF_06/2022</v>
          </cell>
          <cell r="D10528" t="str">
            <v>UN</v>
          </cell>
          <cell r="E10528">
            <v>67.25</v>
          </cell>
          <cell r="F10528">
            <v>67.81</v>
          </cell>
        </row>
        <row r="10529">
          <cell r="B10529">
            <v>89791</v>
          </cell>
          <cell r="C10529" t="str">
            <v>JOELHO 45 GRAUS, CPVC, SOLDÁVEL, DN 73MM, INSTALADO EM PRUMADA DE ÁGUA FORNECIMENTO E INSTALAÇÃO. AF_06/2022</v>
          </cell>
          <cell r="D10529" t="str">
            <v>UN</v>
          </cell>
          <cell r="E10529">
            <v>153.33000000000001</v>
          </cell>
          <cell r="F10529">
            <v>154.06</v>
          </cell>
        </row>
        <row r="10530">
          <cell r="B10530">
            <v>89793</v>
          </cell>
          <cell r="C10530" t="str">
            <v>JOELHO 45 GRAUS, CPVC, SOLDÁVEL, DN 89MM, INSTALADO EM PRUMADA DE ÁGUA FORNECIMENTO E INSTALAÇÃO. AF_06/2022</v>
          </cell>
          <cell r="D10530" t="str">
            <v>UN</v>
          </cell>
          <cell r="E10530">
            <v>221.55</v>
          </cell>
          <cell r="F10530">
            <v>222.42</v>
          </cell>
        </row>
        <row r="10531">
          <cell r="B10531">
            <v>89637</v>
          </cell>
          <cell r="C10531" t="str">
            <v>JOELHO 90 GRAUS, CPVC, SOLDÁVEL, DN 15MM, INSTALADO EM RAMAL OU SUB-RAMAL DE ÁGUA - FORNECIMENTO E INSTALAÇÃO. AF_06/2022</v>
          </cell>
          <cell r="D10531" t="str">
            <v>UN</v>
          </cell>
          <cell r="E10531">
            <v>10.5</v>
          </cell>
          <cell r="F10531">
            <v>10.95</v>
          </cell>
        </row>
        <row r="10532">
          <cell r="B10532">
            <v>89719</v>
          </cell>
          <cell r="C10532" t="str">
            <v>JOELHO 90 GRAUS, CPVC, SOLDÁVEL, DN 22MM, INSTALADO EM RAMAL DE DISTRIBUIÇÃO DE ÁGUA FORNECIMENTO E INSTALAÇÃO. AF_06/2022</v>
          </cell>
          <cell r="D10532" t="str">
            <v>UN</v>
          </cell>
          <cell r="E10532">
            <v>12.9</v>
          </cell>
          <cell r="F10532">
            <v>13.4</v>
          </cell>
        </row>
        <row r="10533">
          <cell r="B10533">
            <v>89641</v>
          </cell>
          <cell r="C10533" t="str">
            <v>JOELHO 90 GRAUS, CPVC, SOLDÁVEL, DN 22MM, INSTALADO EM RAMAL OU SUB-RAMAL DE ÁGUA - FORNECIMENTO E INSTALAÇÃO. AF_06/2022</v>
          </cell>
          <cell r="D10533" t="str">
            <v>UN</v>
          </cell>
          <cell r="E10533">
            <v>13.59</v>
          </cell>
          <cell r="F10533">
            <v>14.16</v>
          </cell>
        </row>
        <row r="10534">
          <cell r="B10534">
            <v>89723</v>
          </cell>
          <cell r="C10534" t="str">
            <v>JOELHO 90 GRAUS, CPVC, SOLDÁVEL, DN 28MM, INSTALADO EM RAMAL DE DISTRIBUIÇÃO DE ÁGUA FORNECIMENTO E INSTALAÇÃO. AF_06/2022</v>
          </cell>
          <cell r="D10534" t="str">
            <v>UN</v>
          </cell>
          <cell r="E10534">
            <v>19.77</v>
          </cell>
          <cell r="F10534">
            <v>20.37</v>
          </cell>
        </row>
        <row r="10535">
          <cell r="B10535">
            <v>89646</v>
          </cell>
          <cell r="C10535" t="str">
            <v>JOELHO 90 GRAUS, CPVC, SOLDÁVEL, DN 28MM, INSTALADO EM RAMAL OU SUB-RAMAL DE ÁGUA - FORNECIMENTO E INSTALAÇÃO. AF_06/2022</v>
          </cell>
          <cell r="D10535" t="str">
            <v>UN</v>
          </cell>
          <cell r="E10535">
            <v>20.58</v>
          </cell>
          <cell r="F10535">
            <v>21.25</v>
          </cell>
        </row>
        <row r="10536">
          <cell r="B10536">
            <v>89777</v>
          </cell>
          <cell r="C10536" t="str">
            <v>JOELHO 90 GRAUS, CPVC, SOLDÁVEL, DN 35MM, INSTALADO EM PRUMADA DE ÁGUA FORNECIMENTO E INSTALAÇÃO. AF_06/2022</v>
          </cell>
          <cell r="D10536" t="str">
            <v>UN</v>
          </cell>
          <cell r="E10536">
            <v>25.63</v>
          </cell>
          <cell r="F10536">
            <v>26.01</v>
          </cell>
        </row>
        <row r="10537">
          <cell r="B10537">
            <v>89729</v>
          </cell>
          <cell r="C10537" t="str">
            <v>JOELHO 90 GRAUS, CPVC, SOLDÁVEL, DN 35MM, INSTALADO EM RAMAL DE DISTRIBUIÇÃO DE ÁGUA FORNECIMENTO E INSTALAÇÃO. AF_06/2022</v>
          </cell>
          <cell r="D10537" t="str">
            <v>UN</v>
          </cell>
          <cell r="E10537">
            <v>29.4</v>
          </cell>
          <cell r="F10537">
            <v>30.11</v>
          </cell>
        </row>
        <row r="10538">
          <cell r="B10538">
            <v>89649</v>
          </cell>
          <cell r="C10538" t="str">
            <v>JOELHO 90 GRAUS, CPVC, SOLDÁVEL, DN 35MM, INSTALADO EM RAMAL OU SUB-RAMAL DE ÁGUA FORNECIMENTO E INSTALAÇÃO. AF_06/2022</v>
          </cell>
          <cell r="D10538" t="str">
            <v>UN</v>
          </cell>
          <cell r="E10538">
            <v>30.36</v>
          </cell>
          <cell r="F10538">
            <v>31.14</v>
          </cell>
        </row>
        <row r="10539">
          <cell r="B10539">
            <v>89781</v>
          </cell>
          <cell r="C10539" t="str">
            <v>JOELHO 90 GRAUS, CPVC, SOLDÁVEL, DN 42MM, INSTALADO EM PRUMADA DE ÁGUA FORNECIMENTO E INSTALAÇÃO. AF_06/2022</v>
          </cell>
          <cell r="D10539" t="str">
            <v>UN</v>
          </cell>
          <cell r="E10539">
            <v>36.4</v>
          </cell>
          <cell r="F10539">
            <v>36.85</v>
          </cell>
        </row>
        <row r="10540">
          <cell r="B10540">
            <v>104023</v>
          </cell>
          <cell r="C10540" t="str">
            <v>JOELHO 90 GRAUS, CPVC, SOLDÁVEL, DN 42MM, INSTALADO EM RAMAL DE DISTRIBUIÇÃO DE ÁGUA - FORNECIMENTO E INSTALAÇÃO. AF_06/2022</v>
          </cell>
          <cell r="D10540" t="str">
            <v>UN</v>
          </cell>
          <cell r="E10540">
            <v>40.619999999999997</v>
          </cell>
          <cell r="F10540">
            <v>41.44</v>
          </cell>
        </row>
        <row r="10541">
          <cell r="B10541">
            <v>89788</v>
          </cell>
          <cell r="C10541" t="str">
            <v>JOELHO 90 GRAUS, CPVC, SOLDÁVEL, DN 54MM, INSTALADO EM PRUMADA DE ÁGUA FORNECIMENTO E INSTALAÇÃO. AF_06/2022</v>
          </cell>
          <cell r="D10541" t="str">
            <v>UN</v>
          </cell>
          <cell r="E10541">
            <v>79.31</v>
          </cell>
          <cell r="F10541">
            <v>79.87</v>
          </cell>
        </row>
        <row r="10542">
          <cell r="B10542">
            <v>89790</v>
          </cell>
          <cell r="C10542" t="str">
            <v>JOELHO 90 GRAUS, CPVC, SOLDÁVEL, DN 73MM, INSTALADO EM PRUMADA DE ÁGUA FORNECIMENTO E INSTALAÇÃO. AF_06/2022</v>
          </cell>
          <cell r="D10542" t="str">
            <v>UN</v>
          </cell>
          <cell r="E10542">
            <v>158.78</v>
          </cell>
          <cell r="F10542">
            <v>159.51</v>
          </cell>
        </row>
        <row r="10543">
          <cell r="B10543">
            <v>89792</v>
          </cell>
          <cell r="C10543" t="str">
            <v>JOELHO 90 GRAUS, CPVC, SOLDÁVEL, DN 89MM, INSTALADO EM PRUMADA DE ÁGUA FORNECIMENTO E INSTALAÇÃO. AF_06/2022</v>
          </cell>
          <cell r="D10543" t="str">
            <v>UN</v>
          </cell>
          <cell r="E10543">
            <v>187.62</v>
          </cell>
          <cell r="F10543">
            <v>188.49</v>
          </cell>
        </row>
        <row r="10544">
          <cell r="B10544">
            <v>89640</v>
          </cell>
          <cell r="C10544" t="str">
            <v>JOELHO DE TRANSIÇÃO, 90 GRAUS, CPVC, SOLDÁVEL, DN 15MM X 1/2", INSTALADO EM RAMAL OU SUB-RAMAL DE ÁGUA - FORNECIMENTO E INSTALAÇÃO. AF_06/2022</v>
          </cell>
          <cell r="D10544" t="str">
            <v>UN</v>
          </cell>
          <cell r="E10544">
            <v>19.059999999999999</v>
          </cell>
          <cell r="F10544">
            <v>19.510000000000002</v>
          </cell>
        </row>
        <row r="10545">
          <cell r="B10545">
            <v>89644</v>
          </cell>
          <cell r="C10545" t="str">
            <v>JOELHO DE TRANSIÇÃO, 90 GRAUS, CPVC, SOLDÁVEL, DN 22MM X 1/2", INSTALADO EM RAMAL OU SUB-RAMAL DE ÁGUA - FORNECIMENTO E INSTALAÇÃO. AF_06/2022</v>
          </cell>
          <cell r="D10545" t="str">
            <v>UN</v>
          </cell>
          <cell r="E10545">
            <v>23.27</v>
          </cell>
          <cell r="F10545">
            <v>23.78</v>
          </cell>
        </row>
        <row r="10546">
          <cell r="B10546">
            <v>89645</v>
          </cell>
          <cell r="C10546" t="str">
            <v>JOELHO DE TRANSIÇÃO, 90 GRAUS, CPVC, SOLDÁVEL, DN 22MM X 3/4", INSTALADO EM RAMAL OU SUB-RAMAL DE ÁGUA - FORNECIMENTO E INSTALAÇÃO. AF_06/2022</v>
          </cell>
          <cell r="D10546" t="str">
            <v>UN</v>
          </cell>
          <cell r="E10546">
            <v>32.590000000000003</v>
          </cell>
          <cell r="F10546">
            <v>33.130000000000003</v>
          </cell>
        </row>
        <row r="10547">
          <cell r="B10547">
            <v>89652</v>
          </cell>
          <cell r="C10547" t="str">
            <v>LUVA DE CORRER, CPVC, SOLDÁVEL, DN 15MM, INSTALADO EM RAMAL OU SUB-RAMAL DE ÁGUA FORNECIMENTO E INSTALAÇÃO. AF_06/2022</v>
          </cell>
          <cell r="D10547" t="str">
            <v>UN</v>
          </cell>
          <cell r="E10547">
            <v>12.23</v>
          </cell>
          <cell r="F10547">
            <v>12.53</v>
          </cell>
        </row>
        <row r="10548">
          <cell r="B10548">
            <v>89738</v>
          </cell>
          <cell r="C10548" t="str">
            <v>LUVA DE CORRER, CPVC, SOLDÁVEL, DN 22MM, INSTALADO EM RAMAL DE DISTRIBUIÇÃO DE ÁGUA FORNECIMENTO E INSTALAÇÃO. AF_12/2014</v>
          </cell>
          <cell r="D10548" t="str">
            <v>UN</v>
          </cell>
          <cell r="E10548">
            <v>16.73</v>
          </cell>
          <cell r="F10548">
            <v>17.07</v>
          </cell>
        </row>
        <row r="10549">
          <cell r="B10549">
            <v>89659</v>
          </cell>
          <cell r="C10549" t="str">
            <v>LUVA DE CORRER, CPVC, SOLDÁVEL, DN 22MM, INSTALADO EM RAMAL OU SUB-RAMAL DE ÁGUA FORNECIMENTO E INSTALAÇÃO. AF_06/2022</v>
          </cell>
          <cell r="D10549" t="str">
            <v>UN</v>
          </cell>
          <cell r="E10549">
            <v>17.2</v>
          </cell>
          <cell r="F10549">
            <v>17.57</v>
          </cell>
        </row>
        <row r="10550">
          <cell r="B10550">
            <v>89756</v>
          </cell>
          <cell r="C10550" t="str">
            <v>LUVA DE CORRER, CPVC, SOLDÁVEL, DN 28MM, INSTALADO EM RAMAL DE DISTRIBUIÇÃO DE ÁGUA FORNECIMENTO E INSTALAÇÃO. AF_06/2022</v>
          </cell>
          <cell r="D10550" t="str">
            <v>UN</v>
          </cell>
          <cell r="E10550">
            <v>23.2</v>
          </cell>
          <cell r="F10550">
            <v>23.59</v>
          </cell>
        </row>
        <row r="10551">
          <cell r="B10551">
            <v>89672</v>
          </cell>
          <cell r="C10551" t="str">
            <v>LUVA DE CORRER, CPVC, SOLDÁVEL, DN 28MM, INSTALADO EM RAMAL OU SUB-RAMAL DE ÁGUA FORNECIMENTO E INSTALAÇÃO. AF_06/2022</v>
          </cell>
          <cell r="D10551" t="str">
            <v>UN</v>
          </cell>
          <cell r="E10551">
            <v>23.74</v>
          </cell>
          <cell r="F10551">
            <v>24.18</v>
          </cell>
        </row>
        <row r="10552">
          <cell r="B10552">
            <v>89815</v>
          </cell>
          <cell r="C10552" t="str">
            <v>LUVA DE CORRER, CPVC, SOLDÁVEL, DN 35MM, INSTALADO EM PRUMADA DE ÁGUA FORNECIMENTO E INSTALAÇÃO. AF_06/2022</v>
          </cell>
          <cell r="D10552" t="str">
            <v>UN</v>
          </cell>
          <cell r="E10552">
            <v>28.51</v>
          </cell>
          <cell r="F10552">
            <v>28.76</v>
          </cell>
        </row>
        <row r="10553">
          <cell r="B10553">
            <v>89761</v>
          </cell>
          <cell r="C10553" t="str">
            <v>LUVA DE CORRER, CPVC, SOLDÁVEL, DN 35MM, INSTALADO EM RAMAL DE DISTRIBUIÇÃO DE ÁGUA - FORNECIMENTO E INSTALAÇÃO. AF_06/2022</v>
          </cell>
          <cell r="D10553" t="str">
            <v>UN</v>
          </cell>
          <cell r="E10553">
            <v>30.99</v>
          </cell>
          <cell r="F10553">
            <v>31.47</v>
          </cell>
        </row>
        <row r="10554">
          <cell r="B10554">
            <v>89682</v>
          </cell>
          <cell r="C10554" t="str">
            <v>LUVA DE CORRER, CPVC, SOLDÁVEL, DN 35MM, INSTALADO EM RAMAL OU SUB-RAMAL DE ÁGUA FORNECIMENTO E INSTALAÇÃO. AF_06/2022</v>
          </cell>
          <cell r="D10554" t="str">
            <v>UN</v>
          </cell>
          <cell r="E10554">
            <v>31.63</v>
          </cell>
          <cell r="F10554">
            <v>32.159999999999997</v>
          </cell>
        </row>
        <row r="10555">
          <cell r="B10555">
            <v>89824</v>
          </cell>
          <cell r="C10555" t="str">
            <v>LUVA DE CORRER, CPVC, SOLDÁVEL, DN 42MM, INSTALADO EM PRUMADA DE ÁGUA FORNECIMENTO E INSTALAÇÃO. AF_06/2022</v>
          </cell>
          <cell r="D10555" t="str">
            <v>UN</v>
          </cell>
          <cell r="E10555">
            <v>38.78</v>
          </cell>
          <cell r="F10555">
            <v>39.090000000000003</v>
          </cell>
        </row>
        <row r="10556">
          <cell r="B10556">
            <v>104026</v>
          </cell>
          <cell r="C10556" t="str">
            <v>LUVA DE CORRER, CPVC, SOLDÁVEL, DN 42MM, INSTALADO EM RAMAL DE DISTRIBUIÇÃO DE ÁGUA - FORNECIMENTO E INSTALAÇÃO. AF_06/2022</v>
          </cell>
          <cell r="D10556" t="str">
            <v>UN</v>
          </cell>
          <cell r="E10556">
            <v>41.61</v>
          </cell>
          <cell r="F10556">
            <v>42.15</v>
          </cell>
        </row>
        <row r="10557">
          <cell r="B10557">
            <v>89740</v>
          </cell>
          <cell r="C10557" t="str">
            <v>LUVA DE TRANSIÇÃO, CPVC, SOLDÁVEL, DN 22MM X 25MM, INSTALADO EM RAMAL DE DISTRIBUIÇÃO DE ÁGUA FORNECIMENTO E INSTALAÇÃO. AF_06/2022</v>
          </cell>
          <cell r="D10557" t="str">
            <v>UN</v>
          </cell>
          <cell r="E10557">
            <v>9.1300000000000008</v>
          </cell>
          <cell r="F10557">
            <v>9.49</v>
          </cell>
        </row>
        <row r="10558">
          <cell r="B10558">
            <v>89836</v>
          </cell>
          <cell r="C10558" t="str">
            <v>LUVA DE TRANSIÇÃO, CPVC, SOLDÁVEL, DN 54MM X 2, INSTALADO EM PRUMADA DE ÁGUA FORNECIMENTO E INSTALAÇÃO. AF_06/2022</v>
          </cell>
          <cell r="D10558" t="str">
            <v>UN</v>
          </cell>
          <cell r="E10558">
            <v>200.54</v>
          </cell>
          <cell r="F10558">
            <v>200.9</v>
          </cell>
        </row>
        <row r="10559">
          <cell r="B10559">
            <v>89653</v>
          </cell>
          <cell r="C10559" t="str">
            <v>LUVA DE TRANSIÇÃO, CPVC, SOLDÁVEL, DN15MM X 1/2", INSTALADO EM RAMAL OU SUB-RAMAL DE ÁGUA - FORNECIMENTO E INSTALAÇÃO. AF_06/2022</v>
          </cell>
          <cell r="D10559" t="str">
            <v>UN</v>
          </cell>
          <cell r="E10559">
            <v>17.43</v>
          </cell>
          <cell r="F10559">
            <v>17.73</v>
          </cell>
        </row>
        <row r="10560">
          <cell r="B10560">
            <v>89660</v>
          </cell>
          <cell r="C10560" t="str">
            <v>LUVA DE TRANSIÇÃO, CPVC, SOLDÁVEL, DN22MM X 25MM, INSTALADO EM RAMAL OU SUB-RAMAL DE ÁGUA - FORNECIMENTO E INSTALAÇÃO. AF_06/2022</v>
          </cell>
          <cell r="D10560" t="str">
            <v>UN</v>
          </cell>
          <cell r="E10560">
            <v>9.6199999999999992</v>
          </cell>
          <cell r="F10560">
            <v>10.01</v>
          </cell>
        </row>
        <row r="10561">
          <cell r="B10561">
            <v>104028</v>
          </cell>
          <cell r="C10561" t="str">
            <v>LUVA DE TRANSIÇÃO, CPVC, SOLDÁVEL, DN42MM X 1.1/2", INSTALADO EM RAMAL DE DISTRIBUIÇÃO DE ÁGUA - FORNECIMENTO E INSTALAÇÃO. AF_06/2022</v>
          </cell>
          <cell r="D10561" t="str">
            <v>UN</v>
          </cell>
          <cell r="E10561">
            <v>130.13</v>
          </cell>
          <cell r="F10561">
            <v>130.63</v>
          </cell>
        </row>
        <row r="10562">
          <cell r="B10562">
            <v>89826</v>
          </cell>
          <cell r="C10562" t="str">
            <v>LUVA DE TRANSIÇÃO, CPVC, SOLDÁVEL, DN42MM X 1.1/2, INSTALADO EM PRUMADA DE ÁGUA FORNECIMENTO E INSTALAÇÃO. AF_06/2022</v>
          </cell>
          <cell r="D10562" t="str">
            <v>UN</v>
          </cell>
          <cell r="E10562">
            <v>127.47</v>
          </cell>
          <cell r="F10562">
            <v>127.74</v>
          </cell>
        </row>
        <row r="10563">
          <cell r="B10563">
            <v>89651</v>
          </cell>
          <cell r="C10563" t="str">
            <v>LUVA, CPVC, SOLDÁVEL, DN 15MM, INSTALADO EM RAMAL OU SUB-RAMAL DE ÁGUA - FORNECIMENTO E INSTALAÇÃO. AF_06/2022</v>
          </cell>
          <cell r="D10563" t="str">
            <v>UN</v>
          </cell>
          <cell r="E10563">
            <v>7.1</v>
          </cell>
          <cell r="F10563">
            <v>7.4</v>
          </cell>
        </row>
        <row r="10564">
          <cell r="B10564">
            <v>89736</v>
          </cell>
          <cell r="C10564" t="str">
            <v>LUVA, CPVC, SOLDÁVEL, DN 22MM, INSTALADO EM RAMAL DE DISTRIBUIÇÃO DE ÁGUA FORNECIMENTO E INSTALAÇÃO. AF_06/2022</v>
          </cell>
          <cell r="D10564" t="str">
            <v>UN</v>
          </cell>
          <cell r="E10564">
            <v>8.99</v>
          </cell>
          <cell r="F10564">
            <v>9.33</v>
          </cell>
        </row>
        <row r="10565">
          <cell r="B10565">
            <v>89658</v>
          </cell>
          <cell r="C10565" t="str">
            <v>LUVA, CPVC, SOLDÁVEL, DN 22MM, INSTALADO EM RAMAL OU SUB-RAMAL DE ÁGUA FORNECIMENTO E INSTALAÇÃO. AF_06/2022</v>
          </cell>
          <cell r="D10565" t="str">
            <v>UN</v>
          </cell>
          <cell r="E10565">
            <v>9.4600000000000009</v>
          </cell>
          <cell r="F10565">
            <v>9.83</v>
          </cell>
        </row>
        <row r="10566">
          <cell r="B10566">
            <v>89755</v>
          </cell>
          <cell r="C10566" t="str">
            <v>LUVA, CPVC, SOLDÁVEL, DN 28MM, INSTALADO EM RAMAL DE DISTRIBUIÇÃO DE ÁGUA FORNECIMENTO E INSTALAÇÃO. AF_06/2022</v>
          </cell>
          <cell r="D10566" t="str">
            <v>UN</v>
          </cell>
          <cell r="E10566">
            <v>13.56</v>
          </cell>
          <cell r="F10566">
            <v>13.95</v>
          </cell>
        </row>
        <row r="10567">
          <cell r="B10567">
            <v>89670</v>
          </cell>
          <cell r="C10567" t="str">
            <v>LUVA, CPVC, SOLDÁVEL, DN 28MM, INSTALADO EM RAMAL OU SUB-RAMAL DE ÁGUA FORNECIMENTO E INSTALAÇÃO. AF_06/2022</v>
          </cell>
          <cell r="D10567" t="str">
            <v>UN</v>
          </cell>
          <cell r="E10567">
            <v>14.1</v>
          </cell>
          <cell r="F10567">
            <v>14.54</v>
          </cell>
        </row>
        <row r="10568">
          <cell r="B10568">
            <v>89794</v>
          </cell>
          <cell r="C10568" t="str">
            <v>LUVA, CPVC, SOLDÁVEL, DN 35MM, INSTALADO EM PRUMADA DE ÁGUA FORNECIMENTO E INSTALAÇÃO. AF_06/2022</v>
          </cell>
          <cell r="D10568" t="str">
            <v>UN</v>
          </cell>
          <cell r="E10568">
            <v>19.41</v>
          </cell>
          <cell r="F10568">
            <v>19.66</v>
          </cell>
        </row>
        <row r="10569">
          <cell r="B10569">
            <v>89760</v>
          </cell>
          <cell r="C10569" t="str">
            <v>LUVA, CPVC, SOLDÁVEL, DN 35MM, INSTALADO EM RAMAL DE DISTRIBUIÇÃO DE ÁGUA - FORNECIMENTO E INSTALAÇÃO. AF_06/2022</v>
          </cell>
          <cell r="D10569" t="str">
            <v>UN</v>
          </cell>
          <cell r="E10569">
            <v>21.89</v>
          </cell>
          <cell r="F10569">
            <v>22.37</v>
          </cell>
        </row>
        <row r="10570">
          <cell r="B10570">
            <v>89680</v>
          </cell>
          <cell r="C10570" t="str">
            <v>LUVA, CPVC, SOLDÁVEL, DN 35MM, INSTALADO EM RAMAL OU SUB-RAMAL DE ÁGUA FORNECIMENTO E INSTALAÇÃO. AF_06/2022</v>
          </cell>
          <cell r="D10570" t="str">
            <v>UN</v>
          </cell>
          <cell r="E10570">
            <v>22.53</v>
          </cell>
          <cell r="F10570">
            <v>23.06</v>
          </cell>
        </row>
        <row r="10571">
          <cell r="B10571">
            <v>89822</v>
          </cell>
          <cell r="C10571" t="str">
            <v>LUVA, CPVC, SOLDÁVEL, DN 42MM, INSTALADO EM PRUMADA DE ÁGUA FORNECIMENTO E INSTALAÇÃO. AF_06/2022</v>
          </cell>
          <cell r="D10571" t="str">
            <v>UN</v>
          </cell>
          <cell r="E10571">
            <v>25.41</v>
          </cell>
          <cell r="F10571">
            <v>25.72</v>
          </cell>
        </row>
        <row r="10572">
          <cell r="B10572">
            <v>104025</v>
          </cell>
          <cell r="C10572" t="str">
            <v>LUVA, CPVC, SOLDÁVEL, DN 42MM, INSTALADO EM RAMAL DE DISTRIBUIÇÃO DE ÁGUA - FORNECIMENTO E INSTALAÇÃO. AF_06/2022</v>
          </cell>
          <cell r="D10572" t="str">
            <v>UN</v>
          </cell>
          <cell r="E10572">
            <v>28.24</v>
          </cell>
          <cell r="F10572">
            <v>28.78</v>
          </cell>
        </row>
        <row r="10573">
          <cell r="B10573">
            <v>89835</v>
          </cell>
          <cell r="C10573" t="str">
            <v>LUVA, CPVC, SOLDÁVEL, DN 54MM, INSTALADO EM PRUMADA DE ÁGUA FORNECIMENTO E INSTALAÇÃO. AF_06/2022</v>
          </cell>
          <cell r="D10573" t="str">
            <v>UN</v>
          </cell>
          <cell r="E10573">
            <v>43.95</v>
          </cell>
          <cell r="F10573">
            <v>44.33</v>
          </cell>
        </row>
        <row r="10574">
          <cell r="B10574">
            <v>89838</v>
          </cell>
          <cell r="C10574" t="str">
            <v>LUVA, CPVC, SOLDÁVEL, DN 73MM, INSTALADO EM PRUMADA DE ÁGUA FORNECIMENTO E INSTALAÇÃO. AF_06/2022</v>
          </cell>
          <cell r="D10574" t="str">
            <v>UN</v>
          </cell>
          <cell r="E10574">
            <v>153.79</v>
          </cell>
          <cell r="F10574">
            <v>154.27000000000001</v>
          </cell>
        </row>
        <row r="10575">
          <cell r="B10575">
            <v>89840</v>
          </cell>
          <cell r="C10575" t="str">
            <v>LUVA, CPVC, SOLDÁVEL, DN 89MM, INSTALADO EM PRUMADA DE ÁGUA FORNECIMENTO E INSTALAÇÃO. AF_06/2022</v>
          </cell>
          <cell r="D10575" t="str">
            <v>UN</v>
          </cell>
          <cell r="E10575">
            <v>181.15</v>
          </cell>
          <cell r="F10575">
            <v>181.74</v>
          </cell>
        </row>
        <row r="10576">
          <cell r="B10576">
            <v>104015</v>
          </cell>
          <cell r="C10576" t="str">
            <v>TE DE REDUÇÃO, CPVC, SOLDÁVEL, DN 22 X 15 MM, INSTALADO EM RAMAL OU SUB-RAMAL DE ÁGUA - FORNECIMENTO E INSTALAÇÃO. AF_06/2022</v>
          </cell>
          <cell r="D10576" t="str">
            <v>UN</v>
          </cell>
          <cell r="E10576">
            <v>16.309999999999999</v>
          </cell>
          <cell r="F10576">
            <v>16.98</v>
          </cell>
        </row>
        <row r="10577">
          <cell r="B10577">
            <v>104018</v>
          </cell>
          <cell r="C10577" t="str">
            <v>TE DE REDUÇÃO, CPVC, SOLDÁVEL, DN 28 X 22 MM, INSTALADO EM RAMAL DE DISTRIBUIÇÃO DE ÁGUA - FORNECIMENTO E INSTALAÇÃO. AF_06/2022</v>
          </cell>
          <cell r="D10577" t="str">
            <v>UN</v>
          </cell>
          <cell r="E10577">
            <v>20.95</v>
          </cell>
          <cell r="F10577">
            <v>21.69</v>
          </cell>
        </row>
        <row r="10578">
          <cell r="B10578">
            <v>104016</v>
          </cell>
          <cell r="C10578" t="str">
            <v>TE DE REDUÇÃO, CPVC, SOLDÁVEL, DN 28 X 22 MM, INSTALADO EM RAMAL OU SUB-RAMAL DE ÁGUA - FORNECIMENTO E INSTALAÇÃO. AF_06/2022</v>
          </cell>
          <cell r="D10578" t="str">
            <v>UN</v>
          </cell>
          <cell r="E10578">
            <v>21.97</v>
          </cell>
          <cell r="F10578">
            <v>22.78</v>
          </cell>
        </row>
        <row r="10579">
          <cell r="B10579">
            <v>104019</v>
          </cell>
          <cell r="C10579" t="str">
            <v>TE DE REDUÇÃO, CPVC, SOLDÁVEL, DN 35 X 28 MM, INSTALADO EM RAMAL DE DISTRIBUIÇÃO DE ÁGUA - FORNECIMENTO E INSTALAÇÃO. AF_06/2022</v>
          </cell>
          <cell r="D10579" t="str">
            <v>UN</v>
          </cell>
          <cell r="E10579">
            <v>43.94</v>
          </cell>
          <cell r="F10579">
            <v>44.82</v>
          </cell>
        </row>
        <row r="10580">
          <cell r="B10580">
            <v>104017</v>
          </cell>
          <cell r="C10580" t="str">
            <v>TE DE REDUÇÃO, CPVC, SOLDÁVEL, DN 35 X 28 MM, INSTALADO EM RAMAL OU SUB-RAMAL DE ÁGUA - FORNECIMENTO E INSTALAÇÃO. AF_06/2022</v>
          </cell>
          <cell r="D10580" t="str">
            <v>UN</v>
          </cell>
          <cell r="E10580">
            <v>45.12</v>
          </cell>
          <cell r="F10580">
            <v>46.09</v>
          </cell>
        </row>
        <row r="10581">
          <cell r="B10581">
            <v>104020</v>
          </cell>
          <cell r="C10581" t="str">
            <v>TE DE REDUÇÃO, CPVC, SOLDÁVEL, DN 42 X 35 MM, INSTALADO EM PRUMADA DE ÁGUA - FORNECIMENTO E INSTALAÇÃO. AF_06/2022</v>
          </cell>
          <cell r="D10581" t="str">
            <v>UN</v>
          </cell>
          <cell r="E10581">
            <v>55.82</v>
          </cell>
          <cell r="F10581">
            <v>56.36</v>
          </cell>
        </row>
        <row r="10582">
          <cell r="B10582">
            <v>104030</v>
          </cell>
          <cell r="C10582" t="str">
            <v>TE DE REDUÇÃO, CPVC, SOLDÁVEL, DN 42 X 35 MM, INSTALADO EM RAMAL DE DISTRIBUIÇÃO DE ÁGUA - FORNECIMENTO E INSTALAÇÃO. AF_06/2022</v>
          </cell>
          <cell r="D10582" t="str">
            <v>UN</v>
          </cell>
          <cell r="E10582">
            <v>61.12</v>
          </cell>
          <cell r="F10582">
            <v>62.13</v>
          </cell>
        </row>
        <row r="10583">
          <cell r="B10583">
            <v>89694</v>
          </cell>
          <cell r="C10583" t="str">
            <v>TE DE TRANSIÇÃO, CPVC, SOLDÁVEL, DN 15MM X 1/2, INSTALADO EM RAMAL OU SUB-RAMAL DE ÁGUA FORNECIMENTO E INSTALAÇÃO. AF_06/2022</v>
          </cell>
          <cell r="D10583" t="str">
            <v>UN</v>
          </cell>
          <cell r="E10583">
            <v>20.11</v>
          </cell>
          <cell r="F10583">
            <v>20.71</v>
          </cell>
        </row>
        <row r="10584">
          <cell r="B10584">
            <v>89700</v>
          </cell>
          <cell r="C10584" t="str">
            <v>TE DE TRANSIÇÃO, CPVC, SOLDÁVEL, DN 22MM X 1/2, INSTALADO EM RAMAL OU SUB-RAMAL DE ÁGUA FORNECIMENTO E INSTALAÇÃO. AF_06/2022</v>
          </cell>
          <cell r="D10584" t="str">
            <v>UN</v>
          </cell>
          <cell r="E10584">
            <v>23.01</v>
          </cell>
          <cell r="F10584">
            <v>23.68</v>
          </cell>
        </row>
        <row r="10585">
          <cell r="B10585">
            <v>89703</v>
          </cell>
          <cell r="C10585" t="str">
            <v>TE MISTURADOR DE TRANSIÇÃO, CPVC, SOLDÁVEL, DN 22MM X 3/4", INSTALADO EM RAMAL OU SUB-RAMAL DE ÁGUA - FORNECIMENTO E INSTALAÇÃO. AF_06/2022</v>
          </cell>
          <cell r="D10585" t="str">
            <v>UN</v>
          </cell>
          <cell r="E10585">
            <v>47.98</v>
          </cell>
          <cell r="F10585">
            <v>48.71</v>
          </cell>
        </row>
        <row r="10586">
          <cell r="B10586">
            <v>89691</v>
          </cell>
          <cell r="C10586" t="str">
            <v>TE, CPVC, SOLDÁVEL, DN 15MM, INSTALADO EM RAMAL OU SUB-RAMAL DE ÁGUA - FORNECIMENTO E INSTALAÇÃO. AF_06/2022</v>
          </cell>
          <cell r="D10586" t="str">
            <v>UN</v>
          </cell>
          <cell r="E10586">
            <v>13.52</v>
          </cell>
          <cell r="F10586">
            <v>14.12</v>
          </cell>
        </row>
        <row r="10587">
          <cell r="B10587">
            <v>89765</v>
          </cell>
          <cell r="C10587" t="str">
            <v>TE, CPVC, SOLDÁVEL, DN 22MM, INSTALADO EM RAMAL DE DISTRIBUIÇÃO DE ÁGUA - FORNECIMENTO E INSTALAÇÃO. AF_06/2022</v>
          </cell>
          <cell r="D10587" t="str">
            <v>UN</v>
          </cell>
          <cell r="E10587">
            <v>16.739999999999998</v>
          </cell>
          <cell r="F10587">
            <v>17.420000000000002</v>
          </cell>
        </row>
        <row r="10588">
          <cell r="B10588">
            <v>89697</v>
          </cell>
          <cell r="C10588" t="str">
            <v>TE, CPVC, SOLDÁVEL, DN 22MM, INSTALADO EM RAMAL OU SUB-RAMAL DE ÁGUA - FORNECIMENTO E INSTALAÇÃO. AF_06/2022</v>
          </cell>
          <cell r="D10588" t="str">
            <v>UN</v>
          </cell>
          <cell r="E10588">
            <v>17.670000000000002</v>
          </cell>
          <cell r="F10588">
            <v>18.420000000000002</v>
          </cell>
        </row>
        <row r="10589">
          <cell r="B10589">
            <v>89844</v>
          </cell>
          <cell r="C10589" t="str">
            <v>TE, CPVC, SOLDÁVEL, DN 42MM, INSTALADO EM PRUMADA DE ÁGUA FORNECIMENTO E INSTALAÇÃO. AF_06/2022</v>
          </cell>
          <cell r="D10589" t="str">
            <v>UN</v>
          </cell>
          <cell r="E10589">
            <v>63.36</v>
          </cell>
          <cell r="F10589">
            <v>63.95</v>
          </cell>
        </row>
        <row r="10590">
          <cell r="B10590">
            <v>104022</v>
          </cell>
          <cell r="C10590" t="str">
            <v>TE, CPVC, SOLDÁVEL, DN 42MM, INSTALADO EM RAMAL DE DISTRIBUIÇÃO DE ÁGUA - FORNECIMENTO E INSTALAÇÃO. AF_06/2022</v>
          </cell>
          <cell r="D10590" t="str">
            <v>UN</v>
          </cell>
          <cell r="E10590">
            <v>68.989999999999995</v>
          </cell>
          <cell r="F10590">
            <v>70.069999999999993</v>
          </cell>
        </row>
        <row r="10591">
          <cell r="B10591">
            <v>89633</v>
          </cell>
          <cell r="C10591" t="str">
            <v>TUBO, CPVC, SOLDÁVEL, DN 15MM, INSTALADO EM RAMAL OU SUB-RAMAL DE ÁGUA - FORNECIMENTO E INSTALAÇÃO. AF_06/2022</v>
          </cell>
          <cell r="D10591" t="str">
            <v>M</v>
          </cell>
          <cell r="E10591">
            <v>25.48</v>
          </cell>
          <cell r="F10591">
            <v>26.59</v>
          </cell>
        </row>
        <row r="10592">
          <cell r="B10592">
            <v>89716</v>
          </cell>
          <cell r="C10592" t="str">
            <v>TUBO, CPVC, SOLDÁVEL, DN 22MM, INSTALADO EM RAMAL DE DISTRIBUIÇÃO DE ÁGUA - FORNECIMENTO E INSTALAÇÃO. AF_06/2022</v>
          </cell>
          <cell r="D10592" t="str">
            <v>M</v>
          </cell>
          <cell r="E10592">
            <v>26.86</v>
          </cell>
          <cell r="F10592">
            <v>27.46</v>
          </cell>
        </row>
        <row r="10593">
          <cell r="B10593">
            <v>89634</v>
          </cell>
          <cell r="C10593" t="str">
            <v>TUBO, CPVC, SOLDÁVEL, DN 22MM, INSTALADO EM RAMAL OU SUB-RAMAL DE ÁGUA - FORNECIMENTO E INSTALAÇÃO. AF_06/2022</v>
          </cell>
          <cell r="D10593" t="str">
            <v>M</v>
          </cell>
          <cell r="E10593">
            <v>36.4</v>
          </cell>
          <cell r="F10593">
            <v>37.82</v>
          </cell>
        </row>
        <row r="10594">
          <cell r="B10594">
            <v>89717</v>
          </cell>
          <cell r="C10594" t="str">
            <v>TUBO, CPVC, SOLDÁVEL, DN 28MM, INSTALADO EM RAMAL DE DISTRIBUIÇÃO DE ÁGUA - FORNECIMENTO E INSTALAÇÃO. AF_06/2022</v>
          </cell>
          <cell r="D10594" t="str">
            <v>M</v>
          </cell>
          <cell r="E10594">
            <v>42.59</v>
          </cell>
          <cell r="F10594">
            <v>43.28</v>
          </cell>
        </row>
        <row r="10595">
          <cell r="B10595">
            <v>89635</v>
          </cell>
          <cell r="C10595" t="str">
            <v>TUBO, CPVC, SOLDÁVEL, DN 28MM, INSTALADO EM RAMAL OU SUB-RAMAL DE ÁGUA - FORNECIMENTO E INSTALAÇÃO. AF_06/2022</v>
          </cell>
          <cell r="D10595" t="str">
            <v>M</v>
          </cell>
          <cell r="E10595">
            <v>53.82</v>
          </cell>
          <cell r="F10595">
            <v>55.5</v>
          </cell>
        </row>
        <row r="10596">
          <cell r="B10596">
            <v>89770</v>
          </cell>
          <cell r="C10596" t="str">
            <v>TUBO, CPVC, SOLDÁVEL, DN 35MM, INSTALADO EM PRUMADA DE ÁGUA FORNECIMENTO E INSTALAÇÃO. AF_06/2022</v>
          </cell>
          <cell r="D10596" t="str">
            <v>M</v>
          </cell>
          <cell r="E10596">
            <v>46.28</v>
          </cell>
          <cell r="F10596">
            <v>46.38</v>
          </cell>
        </row>
        <row r="10597">
          <cell r="B10597">
            <v>89718</v>
          </cell>
          <cell r="C10597" t="str">
            <v>TUBO, CPVC, SOLDÁVEL, DN 35MM, INSTALADO EM RAMAL DE DISTRIBUIÇÃO DE ÁGUA FORNECIMENTO E INSTALAÇÃO. AF_06/2022</v>
          </cell>
          <cell r="D10597" t="str">
            <v>M</v>
          </cell>
          <cell r="E10597">
            <v>54.59</v>
          </cell>
          <cell r="F10597">
            <v>55.42</v>
          </cell>
        </row>
        <row r="10598">
          <cell r="B10598">
            <v>89636</v>
          </cell>
          <cell r="C10598" t="str">
            <v>TUBO, CPVC, SOLDÁVEL, DN 35MM, INSTALADO EM RAMAL OU SUB-RAMAL DE ÁGUA FORNECIMENTO E INSTALAÇÃO. AF_06/2022</v>
          </cell>
          <cell r="D10598" t="str">
            <v>M</v>
          </cell>
          <cell r="E10598">
            <v>67.819999999999993</v>
          </cell>
          <cell r="F10598">
            <v>69.790000000000006</v>
          </cell>
        </row>
        <row r="10599">
          <cell r="B10599">
            <v>89771</v>
          </cell>
          <cell r="C10599" t="str">
            <v>TUBO, CPVC, SOLDÁVEL, DN 42MM, INSTALADO EM PRUMADA DE ÁGUA FORNECIMENTO E INSTALAÇÃO. AF_06/2022</v>
          </cell>
          <cell r="D10599" t="str">
            <v>M</v>
          </cell>
          <cell r="E10599">
            <v>61.78</v>
          </cell>
          <cell r="F10599">
            <v>61.9</v>
          </cell>
        </row>
        <row r="10600">
          <cell r="B10600">
            <v>104021</v>
          </cell>
          <cell r="C10600" t="str">
            <v>TUBO, CPVC, SOLDÁVEL, DN 42MM, INSTALADO EM RAMAL DE DISTRIBUIÇÃO DE ÁGUA - FORNECIMENTO E INSTALAÇÃO. AF_06/2022</v>
          </cell>
          <cell r="D10600" t="str">
            <v>M</v>
          </cell>
          <cell r="E10600">
            <v>71.31</v>
          </cell>
          <cell r="F10600">
            <v>72.25</v>
          </cell>
        </row>
        <row r="10601">
          <cell r="B10601">
            <v>89772</v>
          </cell>
          <cell r="C10601" t="str">
            <v>TUBO, CPVC, SOLDÁVEL, DN 54MM, INSTALADO EM PRUMADA DE ÁGUA FORNECIMENTO E INSTALAÇÃO. AF_06/2022</v>
          </cell>
          <cell r="D10601" t="str">
            <v>M</v>
          </cell>
          <cell r="E10601">
            <v>90.13</v>
          </cell>
          <cell r="F10601">
            <v>90.28</v>
          </cell>
        </row>
        <row r="10602">
          <cell r="B10602">
            <v>89773</v>
          </cell>
          <cell r="C10602" t="str">
            <v>TUBO, CPVC, SOLDÁVEL, DN 73MM, INSTALADO EM PRUMADA DE ÁGUA FORNECIMENTO E INSTALAÇÃO. AF_06/2022</v>
          </cell>
          <cell r="D10602" t="str">
            <v>M</v>
          </cell>
          <cell r="E10602">
            <v>145.24</v>
          </cell>
          <cell r="F10602">
            <v>145.44</v>
          </cell>
        </row>
        <row r="10603">
          <cell r="B10603">
            <v>89775</v>
          </cell>
          <cell r="C10603" t="str">
            <v>TUBO, CPVC, SOLDÁVEL, DN 89MM, INSTALADO EM PRUMADA DE ÁGUA FORNECIMENTO E INSTALAÇÃO. AF_06/2022</v>
          </cell>
          <cell r="D10603" t="str">
            <v>M</v>
          </cell>
          <cell r="E10603">
            <v>227.15</v>
          </cell>
          <cell r="F10603">
            <v>227.38</v>
          </cell>
        </row>
        <row r="10604">
          <cell r="B10604">
            <v>89767</v>
          </cell>
          <cell r="C10604" t="str">
            <v>TÊ MISTURADOR, CPVC, SOLDÁVEL, DN 22MM, INSTALADO EM RAMAL DE DISTRIBUIÇÃO DE ÁGUA - FORNECIMENTO E INSTALAÇÃO. AF_06/2022</v>
          </cell>
          <cell r="D10604" t="str">
            <v>UN</v>
          </cell>
          <cell r="E10604">
            <v>21.05</v>
          </cell>
          <cell r="F10604">
            <v>21.73</v>
          </cell>
        </row>
        <row r="10605">
          <cell r="B10605">
            <v>89695</v>
          </cell>
          <cell r="C10605" t="str">
            <v>TÊ MISTURADOR, CPVC, SOLDÁVEL, DN15MM, INSTALADO EM RAMAL OU SUB-RAMAL DE ÁGUA FORNECIMENTO E INSTALAÇÃO. AF_06/2022</v>
          </cell>
          <cell r="D10605" t="str">
            <v>UN</v>
          </cell>
          <cell r="E10605">
            <v>17.07</v>
          </cell>
          <cell r="F10605">
            <v>17.670000000000002</v>
          </cell>
        </row>
        <row r="10606">
          <cell r="B10606">
            <v>89702</v>
          </cell>
          <cell r="C10606" t="str">
            <v>TÊ MISTURADOR, CPVC, SOLDÁVEL, DN22MM, INSTALADO EM RAMAL OU SUB-RAMAL DE ÁGUA FORNECIMENTO E INSTALAÇÃO. AF_06/2022</v>
          </cell>
          <cell r="D10606" t="str">
            <v>UN</v>
          </cell>
          <cell r="E10606">
            <v>21.98</v>
          </cell>
          <cell r="F10606">
            <v>22.73</v>
          </cell>
        </row>
        <row r="10607">
          <cell r="B10607">
            <v>89768</v>
          </cell>
          <cell r="C10607" t="str">
            <v>TÊ, CPVC, SOLDÁVEL, DN 28MM, INSTALADO EM RAMAL DE DISTRIBUIÇÃO DE ÁGUA - FORNECIMENTO E INSTALAÇÃO. AF_06/2022</v>
          </cell>
          <cell r="D10607" t="str">
            <v>UN</v>
          </cell>
          <cell r="E10607">
            <v>24.45</v>
          </cell>
          <cell r="F10607">
            <v>25.24</v>
          </cell>
        </row>
        <row r="10608">
          <cell r="B10608">
            <v>89842</v>
          </cell>
          <cell r="C10608" t="str">
            <v>TÊ, CPVC, SOLDÁVEL, DN 35MM, INSTALADO EM PRUMADA DE ÁGUA FORNECIMENTO E INSTALAÇÃO. AF_06/2022</v>
          </cell>
          <cell r="D10608" t="str">
            <v>UN</v>
          </cell>
          <cell r="E10608">
            <v>50.28</v>
          </cell>
          <cell r="F10608">
            <v>50.78</v>
          </cell>
        </row>
        <row r="10609">
          <cell r="B10609">
            <v>89845</v>
          </cell>
          <cell r="C10609" t="str">
            <v>TÊ, CPVC, SOLDÁVEL, DN 54 MM, INSTALADO EM PRUMADA DE ÁGUA FORNECIMENTO E INSTALAÇÃO. AF_06/2022</v>
          </cell>
          <cell r="D10609" t="str">
            <v>UN</v>
          </cell>
          <cell r="E10609">
            <v>99.56</v>
          </cell>
          <cell r="F10609">
            <v>100.3</v>
          </cell>
        </row>
        <row r="10610">
          <cell r="B10610">
            <v>89846</v>
          </cell>
          <cell r="C10610" t="str">
            <v>TÊ, CPVC, SOLDÁVEL, DN 73MM, INSTALADO EM PRUMADA DE ÁGUA FORNECIMENTO E INSTALAÇÃO. AF_06/2022</v>
          </cell>
          <cell r="D10610" t="str">
            <v>UN</v>
          </cell>
          <cell r="E10610">
            <v>213.67</v>
          </cell>
          <cell r="F10610">
            <v>214.64</v>
          </cell>
        </row>
        <row r="10611">
          <cell r="B10611">
            <v>89847</v>
          </cell>
          <cell r="C10611" t="str">
            <v>TÊ, CPVC, SOLDÁVEL, DN 89MM, INSTALADO EM PRUMADA DE ÁGUA FORNECIMENTO E INSTALAÇÃO. AF_06/2022</v>
          </cell>
          <cell r="D10611" t="str">
            <v>UN</v>
          </cell>
          <cell r="E10611">
            <v>254.99</v>
          </cell>
          <cell r="F10611">
            <v>256.16000000000003</v>
          </cell>
        </row>
        <row r="10612">
          <cell r="B10612">
            <v>89705</v>
          </cell>
          <cell r="C10612" t="str">
            <v>TÊ, CPVC, SOLDÁVEL, DN28MM, INSTALADO EM RAMAL OU SUB-RAMAL DE ÁGUA FORNECIMENTO E INSTALAÇÃO. AF_06/2022</v>
          </cell>
          <cell r="D10612" t="str">
            <v>UN</v>
          </cell>
          <cell r="E10612">
            <v>25.53</v>
          </cell>
          <cell r="F10612">
            <v>26.42</v>
          </cell>
        </row>
        <row r="10613">
          <cell r="B10613">
            <v>89769</v>
          </cell>
          <cell r="C10613" t="str">
            <v>TÊ, CPVC, SOLDÁVEL, DN35MM, INSTALADO EM RAMAL DE DISTRIBUIÇÃO DE ÁGUA - FORNECIMENTO E INSTALAÇÃO. AF_06/2022</v>
          </cell>
          <cell r="D10613" t="str">
            <v>UN</v>
          </cell>
          <cell r="E10613">
            <v>55.27</v>
          </cell>
          <cell r="F10613">
            <v>56.2</v>
          </cell>
        </row>
        <row r="10614">
          <cell r="B10614">
            <v>89706</v>
          </cell>
          <cell r="C10614" t="str">
            <v>TÊ, CPVC, SOLDÁVEL, DN35MM, INSTALADO EM RAMAL OU SUB-RAMAL DE ÁGUA FORNECIMENTO E INSTALAÇÃO. AF_06/2022</v>
          </cell>
          <cell r="D10614" t="str">
            <v>UN</v>
          </cell>
          <cell r="E10614">
            <v>56.54</v>
          </cell>
          <cell r="F10614">
            <v>57.59</v>
          </cell>
        </row>
        <row r="10615">
          <cell r="B10615">
            <v>89741</v>
          </cell>
          <cell r="C10615" t="str">
            <v>UNIÃO, CPVC, SOLDÁVEL, DN 22MM, INSTALADO EM RAMAL DE DISTRIBUIÇÃO DE ÁGUA FORNECIMENTO E INSTALAÇÃO. AF_06/2022</v>
          </cell>
          <cell r="D10615" t="str">
            <v>UN</v>
          </cell>
          <cell r="E10615">
            <v>23.09</v>
          </cell>
          <cell r="F10615">
            <v>23.43</v>
          </cell>
        </row>
        <row r="10616">
          <cell r="B10616">
            <v>89757</v>
          </cell>
          <cell r="C10616" t="str">
            <v>UNIÃO, CPVC, SOLDÁVEL, DN 28MM, INSTALADO EM RAMAL DE DISTRIBUIÇÃO DE ÁGUA FORNECIMENTO E INSTALAÇÃO. AF_06/2022</v>
          </cell>
          <cell r="D10616" t="str">
            <v>UN</v>
          </cell>
          <cell r="E10616">
            <v>30.17</v>
          </cell>
          <cell r="F10616">
            <v>30.56</v>
          </cell>
        </row>
        <row r="10617">
          <cell r="B10617">
            <v>104027</v>
          </cell>
          <cell r="C10617" t="str">
            <v>UNIÃO, CPVC, SOLDÁVEL, DN 42MM, INSTALADO EM RAMAL DE DISTRIBUIÇÃO DE ÁGUA FORNECIMENTO E INSTALAÇÃO. AF_06/2022</v>
          </cell>
          <cell r="D10617" t="str">
            <v>UN</v>
          </cell>
          <cell r="E10617">
            <v>63.4</v>
          </cell>
          <cell r="F10617">
            <v>63.94</v>
          </cell>
        </row>
        <row r="10618">
          <cell r="B10618">
            <v>89837</v>
          </cell>
          <cell r="C10618" t="str">
            <v>UNIÃO, CPVC, SOLDÁVEL, DN 54MM, INSTALADO EM PRUMADA DE ÁGUA FORNECIMENTO E INSTALAÇÃO. AF_06/2022</v>
          </cell>
          <cell r="D10618" t="str">
            <v>UN</v>
          </cell>
          <cell r="E10618">
            <v>134.30000000000001</v>
          </cell>
          <cell r="F10618">
            <v>134.68</v>
          </cell>
        </row>
        <row r="10619">
          <cell r="B10619">
            <v>89839</v>
          </cell>
          <cell r="C10619" t="str">
            <v>UNIÃO, CPVC, SOLDÁVEL, DN 73MM, INSTALADO EM PRUMADA DE ÁGUA FORNECIMENTO E INSTALAÇÃO. AF_06/2022</v>
          </cell>
          <cell r="D10619" t="str">
            <v>UN</v>
          </cell>
          <cell r="E10619">
            <v>174.47</v>
          </cell>
          <cell r="F10619">
            <v>174.95</v>
          </cell>
        </row>
        <row r="10620">
          <cell r="B10620">
            <v>89841</v>
          </cell>
          <cell r="C10620" t="str">
            <v>UNIÃO, CPVC, SOLDÁVEL, DN 89MM, INSTALADO EM PRUMADA DE ÁGUA FORNECIMENTO E INSTALAÇÃO. AF_06/2022</v>
          </cell>
          <cell r="D10620" t="str">
            <v>UN</v>
          </cell>
          <cell r="E10620">
            <v>265.05</v>
          </cell>
          <cell r="F10620">
            <v>265.64</v>
          </cell>
        </row>
        <row r="10621">
          <cell r="B10621">
            <v>89654</v>
          </cell>
          <cell r="C10621" t="str">
            <v>UNIÃO, CPVC, SOLDÁVEL, DN15MM, INSTALADO EM RAMAL OU SUB-RAMAL DE ÁGUA FORNECIMENTO E INSTALAÇÃO. AF_06/2022</v>
          </cell>
          <cell r="D10621" t="str">
            <v>UN</v>
          </cell>
          <cell r="E10621">
            <v>20.21</v>
          </cell>
          <cell r="F10621">
            <v>20.51</v>
          </cell>
        </row>
        <row r="10622">
          <cell r="B10622">
            <v>89661</v>
          </cell>
          <cell r="C10622" t="str">
            <v>UNIÃO, CPVC, SOLDÁVEL, DN22MM, INSTALADO EM RAMAL OU SUB-RAMAL DE ÁGUA FORNECIMENTO E INSTALAÇÃO. AF_06/2022</v>
          </cell>
          <cell r="D10622" t="str">
            <v>UN</v>
          </cell>
          <cell r="E10622">
            <v>23.56</v>
          </cell>
          <cell r="F10622">
            <v>23.93</v>
          </cell>
        </row>
        <row r="10623">
          <cell r="B10623">
            <v>89674</v>
          </cell>
          <cell r="C10623" t="str">
            <v>UNIÃO, CPVC, SOLDÁVEL, DN28MM, INSTALADO EM RAMAL OU SUB-RAMAL DE ÁGUA FORNECIMENTO E INSTALAÇÃO. AF_06/2022</v>
          </cell>
          <cell r="D10623" t="str">
            <v>UN</v>
          </cell>
          <cell r="E10623">
            <v>30.71</v>
          </cell>
          <cell r="F10623">
            <v>31.15</v>
          </cell>
        </row>
        <row r="10624">
          <cell r="B10624">
            <v>89816</v>
          </cell>
          <cell r="C10624" t="str">
            <v>UNIÃO, CPVC, SOLDÁVEL, DN35MM, INSTALADO EM PRUMADA DE ÁGUA FORNECIMENTO E INSTALAÇÃO. AF_06/2022</v>
          </cell>
          <cell r="D10624" t="str">
            <v>UN</v>
          </cell>
          <cell r="E10624">
            <v>41.53</v>
          </cell>
          <cell r="F10624">
            <v>41.78</v>
          </cell>
        </row>
        <row r="10625">
          <cell r="B10625">
            <v>89762</v>
          </cell>
          <cell r="C10625" t="str">
            <v>UNIÃO, CPVC, SOLDÁVEL, DN35MM, INSTALADO EM RAMAL DE DISTRIBUIÇÃO DE ÁGUA - FORNECIMENTO E INSTALAÇÃO. AF_06/2022</v>
          </cell>
          <cell r="D10625" t="str">
            <v>UN</v>
          </cell>
          <cell r="E10625">
            <v>44.01</v>
          </cell>
          <cell r="F10625">
            <v>44.49</v>
          </cell>
        </row>
        <row r="10626">
          <cell r="B10626">
            <v>89684</v>
          </cell>
          <cell r="C10626" t="str">
            <v>UNIÃO, CPVC, SOLDÁVEL, DN35MM, INSTALADO EM RAMAL OU SUB-RAMAL DE ÁGUA FORNECIMENTO E INSTALAÇÃO. AF_06/2022</v>
          </cell>
          <cell r="D10626" t="str">
            <v>UN</v>
          </cell>
          <cell r="E10626">
            <v>44.65</v>
          </cell>
          <cell r="F10626">
            <v>45.18</v>
          </cell>
        </row>
        <row r="10627">
          <cell r="B10627">
            <v>89828</v>
          </cell>
          <cell r="C10627" t="str">
            <v>UNIÃO, CPVC, SOLDÁVEL, DN42MM, INSTALADO EM PRUMADA DE ÁGUA FORNECIMENTO E INSTALAÇÃO. AF_06/2022</v>
          </cell>
          <cell r="D10627" t="str">
            <v>UN</v>
          </cell>
          <cell r="E10627">
            <v>60.57</v>
          </cell>
          <cell r="F10627">
            <v>60.88</v>
          </cell>
        </row>
        <row r="10628">
          <cell r="B10628">
            <v>89546</v>
          </cell>
          <cell r="C10628" t="str">
            <v>BUCHA DE REDUÇÃO LONGA, PVC, SERIE R, ÁGUA PLUVIAL, DN 50 X 40 MM, JUNTA ELÁSTICA, FORNECIDO E INSTALADO EM RAMAL DE ENCAMINHAMENTO. AF_06/2022</v>
          </cell>
          <cell r="D10628" t="str">
            <v>UN</v>
          </cell>
          <cell r="E10628">
            <v>10.82</v>
          </cell>
          <cell r="F10628">
            <v>10.97</v>
          </cell>
        </row>
        <row r="10629">
          <cell r="B10629">
            <v>89482</v>
          </cell>
          <cell r="C10629" t="str">
            <v>CAIXA SIFONADA, PVC, DN 100 X 100 X 50 MM, FORNECIDA E INSTALADA EM RAMAIS DE ENCAMINHAMENTO DE ÁGUA PLUVIAL. AF_06/2022</v>
          </cell>
          <cell r="D10629" t="str">
            <v>UN</v>
          </cell>
          <cell r="E10629">
            <v>33.450000000000003</v>
          </cell>
          <cell r="F10629">
            <v>34.340000000000003</v>
          </cell>
        </row>
        <row r="10630">
          <cell r="B10630">
            <v>89491</v>
          </cell>
          <cell r="C10630" t="str">
            <v>CAIXA SIFONADA, PVC, DN 150 X 185 X 75 MM, FORNECIDA E INSTALADA EM RAMAIS DE ENCAMINHAMENTO DE ÁGUA PLUVIAL. AF_06/2022</v>
          </cell>
          <cell r="D10630" t="str">
            <v>UN</v>
          </cell>
          <cell r="E10630">
            <v>84</v>
          </cell>
          <cell r="F10630">
            <v>85.37</v>
          </cell>
        </row>
        <row r="10631">
          <cell r="B10631">
            <v>104178</v>
          </cell>
          <cell r="C10631" t="str">
            <v>CAP, PVC, SERIE R, ÁGUA PLUVIAL, DN 100 MM, JUNTA ELÁSTICA, FORNECIDO E INSTALADO EM RAMAL DE ENCAMINHAMENTO. AF_06/2022</v>
          </cell>
          <cell r="D10631" t="str">
            <v>UN</v>
          </cell>
          <cell r="E10631">
            <v>20.56</v>
          </cell>
          <cell r="F10631">
            <v>20.83</v>
          </cell>
        </row>
        <row r="10632">
          <cell r="B10632">
            <v>104179</v>
          </cell>
          <cell r="C10632" t="str">
            <v>CAP, PVC, SERIE R, ÁGUA PLUVIAL, DN 150 MM, JUNTA ELÁSTICA, FORNECIDO E INSTALADO EM RAMAL DE ENCAMINHAMENTO. AF_06/2022</v>
          </cell>
          <cell r="D10632" t="str">
            <v>UN</v>
          </cell>
          <cell r="E10632">
            <v>77.52</v>
          </cell>
          <cell r="F10632">
            <v>77.88</v>
          </cell>
        </row>
        <row r="10633">
          <cell r="B10633">
            <v>89587</v>
          </cell>
          <cell r="C10633" t="str">
            <v>CURVA 87 GRAUS E 30 MINUTOS, PVC, SERIE R, ÁGUA PLUVIAL, DN 100 MM, JUNTA ELÁSTICA, FORNECIDO E INSTALADO EM CONDUTORES VERTICAIS DE ÁGUAS PLUVIAIS. AF_06/2022</v>
          </cell>
          <cell r="D10633" t="str">
            <v>UN</v>
          </cell>
          <cell r="E10633">
            <v>47.09</v>
          </cell>
          <cell r="F10633">
            <v>48.19</v>
          </cell>
        </row>
        <row r="10634">
          <cell r="B10634">
            <v>89535</v>
          </cell>
          <cell r="C10634" t="str">
            <v>CURVA 87 GRAUS E 30 MINUTOS, PVC, SERIE R, ÁGUA PLUVIAL, DN 100 MM, JUNTA ELÁSTICA, FORNECIDO E INSTALADO EM RAMAL DE ENCAMINHAMENTO. AF_06/2022</v>
          </cell>
          <cell r="D10634" t="str">
            <v>UN</v>
          </cell>
          <cell r="E10634">
            <v>40.33</v>
          </cell>
          <cell r="F10634">
            <v>40.85</v>
          </cell>
        </row>
        <row r="10635">
          <cell r="B10635">
            <v>89592</v>
          </cell>
          <cell r="C10635" t="str">
            <v>CURVA 87 GRAUS E 30 MINUTOS, PVC, SERIE R, ÁGUA PLUVIAL, DN 150 MM, JUNTA ELÁSTICA, FORNECIDO E INSTALADO EM CONDUTORES VERTICAIS DE ÁGUAS PLUVIAIS. AF_06/2022</v>
          </cell>
          <cell r="D10635" t="str">
            <v>UN</v>
          </cell>
          <cell r="E10635">
            <v>148.69</v>
          </cell>
          <cell r="F10635">
            <v>150.61000000000001</v>
          </cell>
        </row>
        <row r="10636">
          <cell r="B10636">
            <v>104169</v>
          </cell>
          <cell r="C10636" t="str">
            <v>CURVA 87 GRAUS E 30 MINUTOS, PVC, SERIE R, ÁGUA PLUVIAL, DN 150 MM, JUNTA ELÁSTICA, FORNECIDO E INSTALADO EM RAMAL DE ENCAMINHAMENTO. AF_06/2022</v>
          </cell>
          <cell r="D10636" t="str">
            <v>UN</v>
          </cell>
          <cell r="E10636">
            <v>138.79</v>
          </cell>
          <cell r="F10636">
            <v>139.85</v>
          </cell>
        </row>
        <row r="10637">
          <cell r="B10637">
            <v>89583</v>
          </cell>
          <cell r="C10637" t="str">
            <v>CURVA 87 GRAUS E 30 MINUTOS, PVC, SERIE R, ÁGUA PLUVIAL, DN 75 MM, JUNTA ELÁSTICA, FORNECIDO E INSTALADO EM CONDUTORES VERTICAIS DE ÁGUAS PLUVIAIS. AF_06/2022</v>
          </cell>
          <cell r="D10637" t="str">
            <v>UN</v>
          </cell>
          <cell r="E10637">
            <v>40.07</v>
          </cell>
          <cell r="F10637">
            <v>40.78</v>
          </cell>
        </row>
        <row r="10638">
          <cell r="B10638">
            <v>89526</v>
          </cell>
          <cell r="C10638" t="str">
            <v>CURVA 87 GRAUS E 30 MINUTOS, PVC, SERIE R, ÁGUA PLUVIAL, DN 75 MM, JUNTA ELÁSTICA, FORNECIDO E INSTALADO EM RAMAL DE ENCAMINHAMENTO. AF_06/2022</v>
          </cell>
          <cell r="D10638" t="str">
            <v>UN</v>
          </cell>
          <cell r="E10638">
            <v>36.340000000000003</v>
          </cell>
          <cell r="F10638">
            <v>36.72</v>
          </cell>
        </row>
        <row r="10639">
          <cell r="B10639">
            <v>95695</v>
          </cell>
          <cell r="C10639" t="str">
            <v>CURVA 90 GRAUS, PVC, SERIE R, ÁGUA PLUVIAL, DN 100 MM, JUNTA ELÁSTICA, FORNECIDO E INSTALADO EM CONDUTORES VERTICAIS DE ÁGUAS PLUVIAIS. AF_06/2022</v>
          </cell>
          <cell r="D10639" t="str">
            <v>UN</v>
          </cell>
          <cell r="E10639">
            <v>56.62</v>
          </cell>
          <cell r="F10639">
            <v>57.72</v>
          </cell>
        </row>
        <row r="10640">
          <cell r="B10640">
            <v>95694</v>
          </cell>
          <cell r="C10640" t="str">
            <v>CURVA 90 GRAUS, PVC, SERIE R, ÁGUA PLUVIAL, DN 100 MM, JUNTA ELÁSTICA, FORNECIDO E INSTALADO EM RAMAL DE ENCAMINHAMENTO. AF_06/2022</v>
          </cell>
          <cell r="D10640" t="str">
            <v>UN</v>
          </cell>
          <cell r="E10640">
            <v>49.86</v>
          </cell>
          <cell r="F10640">
            <v>50.38</v>
          </cell>
        </row>
        <row r="10641">
          <cell r="B10641">
            <v>89585</v>
          </cell>
          <cell r="C10641" t="str">
            <v>JOELHO 45 GRAUS, PVC, SERIE R, ÁGUA PLUVIAL, DN 100 MM, JUNTA ELÁSTICA, FORNECIDO E INSTALADO EM CONDUTORES VERTICAIS DE ÁGUAS PLUVIAIS. AF_06/2022</v>
          </cell>
          <cell r="D10641" t="str">
            <v>UN</v>
          </cell>
          <cell r="E10641">
            <v>43.14</v>
          </cell>
          <cell r="F10641">
            <v>44.24</v>
          </cell>
        </row>
        <row r="10642">
          <cell r="B10642">
            <v>89531</v>
          </cell>
          <cell r="C10642" t="str">
            <v>JOELHO 45 GRAUS, PVC, SERIE R, ÁGUA PLUVIAL, DN 100 MM, JUNTA ELÁSTICA, FORNECIDO E INSTALADO EM RAMAL DE ENCAMINHAMENTO. AF_06/2022</v>
          </cell>
          <cell r="D10642" t="str">
            <v>UN</v>
          </cell>
          <cell r="E10642">
            <v>36.380000000000003</v>
          </cell>
          <cell r="F10642">
            <v>36.9</v>
          </cell>
        </row>
        <row r="10643">
          <cell r="B10643">
            <v>89591</v>
          </cell>
          <cell r="C10643" t="str">
            <v>JOELHO 45 GRAUS, PVC, SERIE R, ÁGUA PLUVIAL, DN 150 MM, JUNTA ELÁSTICA, FORNECIDO E INSTALADO EM CONDUTORES VERTICAIS DE ÁGUAS PLUVIAIS. AF_06/2022</v>
          </cell>
          <cell r="D10643" t="str">
            <v>UN</v>
          </cell>
          <cell r="E10643">
            <v>123.96</v>
          </cell>
          <cell r="F10643">
            <v>125.88</v>
          </cell>
        </row>
        <row r="10644">
          <cell r="B10644">
            <v>104168</v>
          </cell>
          <cell r="C10644" t="str">
            <v>JOELHO 45 GRAUS, PVC, SERIE R, ÁGUA PLUVIAL, DN 150 MM, JUNTA ELÁSTICA, FORNECIDO E INSTALADO EM RAMAL DE ENCAMINHAMENTO. AF_06/2022</v>
          </cell>
          <cell r="D10644" t="str">
            <v>UN</v>
          </cell>
          <cell r="E10644">
            <v>114.06</v>
          </cell>
          <cell r="F10644">
            <v>115.12</v>
          </cell>
        </row>
        <row r="10645">
          <cell r="B10645">
            <v>89516</v>
          </cell>
          <cell r="C10645" t="str">
            <v>JOELHO 45 GRAUS, PVC, SERIE R, ÁGUA PLUVIAL, DN 40 MM, JUNTA SOLDÁVEL, FORNECIDO E INSTALADO EM RAMAL DE ENCAMINHAMENTO. AF_06/2022</v>
          </cell>
          <cell r="D10645" t="str">
            <v>UN</v>
          </cell>
          <cell r="E10645">
            <v>7.62</v>
          </cell>
          <cell r="F10645">
            <v>7.81</v>
          </cell>
        </row>
        <row r="10646">
          <cell r="B10646">
            <v>89520</v>
          </cell>
          <cell r="C10646" t="str">
            <v>JOELHO 45 GRAUS, PVC, SERIE R, ÁGUA PLUVIAL, DN 50 MM, JUNTA ELÁSTICA, FORNECIDO E INSTALADO EM RAMAL DE ENCAMINHAMENTO. AF_06/2022</v>
          </cell>
          <cell r="D10646" t="str">
            <v>UN</v>
          </cell>
          <cell r="E10646">
            <v>15.83</v>
          </cell>
          <cell r="F10646">
            <v>16.079999999999998</v>
          </cell>
        </row>
        <row r="10647">
          <cell r="B10647">
            <v>89582</v>
          </cell>
          <cell r="C10647" t="str">
            <v>JOELHO 45 GRAUS, PVC, SERIE R, ÁGUA PLUVIAL, DN 75 MM, JUNTA ELÁSTICA, FORNECIDO E INSTALADO EM CONDUTORES VERTICAIS DE ÁGUAS PLUVIAIS. AF_06/2022</v>
          </cell>
          <cell r="D10647" t="str">
            <v>UN</v>
          </cell>
          <cell r="E10647">
            <v>32.520000000000003</v>
          </cell>
          <cell r="F10647">
            <v>33.229999999999997</v>
          </cell>
        </row>
        <row r="10648">
          <cell r="B10648">
            <v>89524</v>
          </cell>
          <cell r="C10648" t="str">
            <v>JOELHO 45 GRAUS, PVC, SERIE R, ÁGUA PLUVIAL, DN 75 MM, JUNTA ELÁSTICA, FORNECIDO E INSTALADO EM RAMAL DE ENCAMINHAMENTO. AF_06/2022</v>
          </cell>
          <cell r="D10648" t="str">
            <v>UN</v>
          </cell>
          <cell r="E10648">
            <v>28.79</v>
          </cell>
          <cell r="F10648">
            <v>29.17</v>
          </cell>
        </row>
        <row r="10649">
          <cell r="B10649">
            <v>89584</v>
          </cell>
          <cell r="C10649" t="str">
            <v>JOELHO 90 GRAUS, PVC, SERIE R, ÁGUA PLUVIAL, DN 100 MM, JUNTA ELÁSTICA, FORNECIDO E INSTALADO EM CONDUTORES VERTICAIS DE ÁGUAS PLUVIAIS. AF_06/2022</v>
          </cell>
          <cell r="D10649" t="str">
            <v>UN</v>
          </cell>
          <cell r="E10649">
            <v>42.22</v>
          </cell>
          <cell r="F10649">
            <v>43.32</v>
          </cell>
        </row>
        <row r="10650">
          <cell r="B10650">
            <v>89529</v>
          </cell>
          <cell r="C10650" t="str">
            <v>JOELHO 90 GRAUS, PVC, SERIE R, ÁGUA PLUVIAL, DN 100 MM, JUNTA ELÁSTICA, FORNECIDO E INSTALADO EM RAMAL DE ENCAMINHAMENTO. AF_06/2022</v>
          </cell>
          <cell r="D10650" t="str">
            <v>UN</v>
          </cell>
          <cell r="E10650">
            <v>35.46</v>
          </cell>
          <cell r="F10650">
            <v>35.979999999999997</v>
          </cell>
        </row>
        <row r="10651">
          <cell r="B10651">
            <v>89590</v>
          </cell>
          <cell r="C10651" t="str">
            <v>JOELHO 90 GRAUS, PVC, SERIE R, ÁGUA PLUVIAL, DN 150 MM, JUNTA ELÁSTICA, FORNECIDO E INSTALADO EM CONDUTORES VERTICAIS DE ÁGUAS PLUVIAIS. AF_06/2022</v>
          </cell>
          <cell r="D10651" t="str">
            <v>UN</v>
          </cell>
          <cell r="E10651">
            <v>126.78</v>
          </cell>
          <cell r="F10651">
            <v>128.69999999999999</v>
          </cell>
        </row>
        <row r="10652">
          <cell r="B10652">
            <v>104167</v>
          </cell>
          <cell r="C10652" t="str">
            <v>JOELHO 90 GRAUS, PVC, SERIE R, ÁGUA PLUVIAL, DN 150 MM, JUNTA ELÁSTICA, FORNECIDO E INSTALADO EM RAMAL DE ENCAMINHAMENTO. AF_06/2022</v>
          </cell>
          <cell r="D10652" t="str">
            <v>UN</v>
          </cell>
          <cell r="E10652">
            <v>116.88</v>
          </cell>
          <cell r="F10652">
            <v>117.94</v>
          </cell>
        </row>
        <row r="10653">
          <cell r="B10653">
            <v>89514</v>
          </cell>
          <cell r="C10653" t="str">
            <v>JOELHO 90 GRAUS, PVC, SERIE R, ÁGUA PLUVIAL, DN 40 MM, JUNTA SOLDÁVEL, FORNECIDO E INSTALADO EM RAMAL DE ENCAMINHAMENTO. AF_06/2022</v>
          </cell>
          <cell r="D10653" t="str">
            <v>UN</v>
          </cell>
          <cell r="E10653">
            <v>7.55</v>
          </cell>
          <cell r="F10653">
            <v>7.74</v>
          </cell>
        </row>
        <row r="10654">
          <cell r="B10654">
            <v>89518</v>
          </cell>
          <cell r="C10654" t="str">
            <v>JOELHO 90 GRAUS, PVC, SERIE R, ÁGUA PLUVIAL, DN 50 MM, JUNTA ELÁSTICA, FORNECIDO E INSTALADO EM RAMAL DE ENCAMINHAMENTO. AF_06/2022</v>
          </cell>
          <cell r="D10654" t="str">
            <v>UN</v>
          </cell>
          <cell r="E10654">
            <v>15.18</v>
          </cell>
          <cell r="F10654">
            <v>15.43</v>
          </cell>
        </row>
        <row r="10655">
          <cell r="B10655">
            <v>89581</v>
          </cell>
          <cell r="C10655" t="str">
            <v>JOELHO 90 GRAUS, PVC, SERIE R, ÁGUA PLUVIAL, DN 75 MM, JUNTA ELÁSTICA, FORNECIDO E INSTALADO EM CONDUTORES VERTICAIS DE ÁGUAS PLUVIAIS. AF_06/2022</v>
          </cell>
          <cell r="D10655" t="str">
            <v>UN</v>
          </cell>
          <cell r="E10655">
            <v>32.11</v>
          </cell>
          <cell r="F10655">
            <v>32.82</v>
          </cell>
        </row>
        <row r="10656">
          <cell r="B10656">
            <v>89522</v>
          </cell>
          <cell r="C10656" t="str">
            <v>JOELHO 90 GRAUS, PVC, SERIE R, ÁGUA PLUVIAL, DN 75 MM, JUNTA ELÁSTICA, FORNECIDO E INSTALADO EM RAMAL DE ENCAMINHAMENTO. AF_06/2022</v>
          </cell>
          <cell r="D10656" t="str">
            <v>UN</v>
          </cell>
          <cell r="E10656">
            <v>28.38</v>
          </cell>
          <cell r="F10656">
            <v>28.76</v>
          </cell>
        </row>
        <row r="10657">
          <cell r="B10657">
            <v>89574</v>
          </cell>
          <cell r="C10657" t="str">
            <v>JUNÇÃO DUPLA, PVC, SERIE R, ÁGUA PLUVIAL, DN 100 X 100 X 100 MM, JUNTA ELÁSTICA, FORNECIDO E INSTALADO EM RAMAL DE ENCAMINHAMENTO. AF_06/2022</v>
          </cell>
          <cell r="D10657" t="str">
            <v>UN</v>
          </cell>
          <cell r="E10657">
            <v>141.29</v>
          </cell>
          <cell r="F10657">
            <v>142.34</v>
          </cell>
        </row>
        <row r="10658">
          <cell r="B10658">
            <v>89690</v>
          </cell>
          <cell r="C10658" t="str">
            <v>JUNÇÃO SIMPLES, PVC, SERIE R, ÁGUA PLUVIAL, DN 100 X 100 MM, JUNTA ELÁSTICA, FORNECIDO E INSTALADO EM CONDUTORES VERTICAIS DE ÁGUAS PLUVIAIS. AF_06/2022</v>
          </cell>
          <cell r="D10658" t="str">
            <v>UN</v>
          </cell>
          <cell r="E10658">
            <v>83.67</v>
          </cell>
          <cell r="F10658">
            <v>85.15</v>
          </cell>
        </row>
        <row r="10659">
          <cell r="B10659">
            <v>89567</v>
          </cell>
          <cell r="C10659" t="str">
            <v>JUNÇÃO SIMPLES, PVC, SERIE R, ÁGUA PLUVIAL, DN 100 X 100 MM, JUNTA ELÁSTICA, FORNECIDO E INSTALADO EM RAMAL DE ENCAMINHAMENTO. AF_06/2022</v>
          </cell>
          <cell r="D10659" t="str">
            <v>UN</v>
          </cell>
          <cell r="E10659">
            <v>74.67</v>
          </cell>
          <cell r="F10659">
            <v>75.37</v>
          </cell>
        </row>
        <row r="10660">
          <cell r="B10660">
            <v>89692</v>
          </cell>
          <cell r="C10660" t="str">
            <v>JUNÇÃO SIMPLES, PVC, SERIE R, ÁGUA PLUVIAL, DN 100 X 75 MM, JUNTA ELÁSTICA, FORNECIDO E INSTALADO EM CONDUTORES VERTICAIS DE ÁGUAS PLUVIAIS. AF_06/2022</v>
          </cell>
          <cell r="D10660" t="str">
            <v>UN</v>
          </cell>
          <cell r="E10660">
            <v>93.61</v>
          </cell>
          <cell r="F10660">
            <v>94.92</v>
          </cell>
        </row>
        <row r="10661">
          <cell r="B10661">
            <v>89569</v>
          </cell>
          <cell r="C10661" t="str">
            <v>JUNÇÃO SIMPLES, PVC, SERIE R, ÁGUA PLUVIAL, DN 100 X 75 MM, JUNTA ELÁSTICA, FORNECIDO E INSTALADO EM RAMAL DE ENCAMINHAMENTO. AF_06/2022</v>
          </cell>
          <cell r="D10661" t="str">
            <v>UN</v>
          </cell>
          <cell r="E10661">
            <v>85.96</v>
          </cell>
          <cell r="F10661">
            <v>86.59</v>
          </cell>
        </row>
        <row r="10662">
          <cell r="B10662">
            <v>89699</v>
          </cell>
          <cell r="C10662" t="str">
            <v>JUNÇÃO SIMPLES, PVC, SERIE R, ÁGUA PLUVIAL, DN 150 X 100 MM, JUNTA ELÁSTICA, FORNECIDO E INSTALADO EM CONDUTORES VERTICAIS DE ÁGUAS PLUVIAIS. AF_06/2022</v>
          </cell>
          <cell r="D10662" t="str">
            <v>UN</v>
          </cell>
          <cell r="E10662">
            <v>186.81</v>
          </cell>
          <cell r="F10662">
            <v>189.02</v>
          </cell>
        </row>
        <row r="10663">
          <cell r="B10663">
            <v>104174</v>
          </cell>
          <cell r="C10663" t="str">
            <v>JUNÇÃO SIMPLES, PVC, SERIE R, ÁGUA PLUVIAL, DN 150 X 100 MM, JUNTA ELÁSTICA, FORNECIDO E INSTALADO EM RAMAL DE ENCAMINHAMENTO. AF_06/2022</v>
          </cell>
          <cell r="D10663" t="str">
            <v>UN</v>
          </cell>
          <cell r="E10663">
            <v>176.4</v>
          </cell>
          <cell r="F10663">
            <v>177.7</v>
          </cell>
        </row>
        <row r="10664">
          <cell r="B10664">
            <v>89698</v>
          </cell>
          <cell r="C10664" t="str">
            <v>JUNÇÃO SIMPLES, PVC, SERIE R, ÁGUA PLUVIAL, DN 150 X 150 MM, JUNTA ELÁSTICA, FORNECIDO E INSTALADO EM CONDUTORES VERTICAIS DE ÁGUAS PLUVIAIS. AF_06/2022</v>
          </cell>
          <cell r="D10664" t="str">
            <v>UN</v>
          </cell>
          <cell r="E10664">
            <v>246.74</v>
          </cell>
          <cell r="F10664">
            <v>249.3</v>
          </cell>
        </row>
        <row r="10665">
          <cell r="B10665">
            <v>104176</v>
          </cell>
          <cell r="C10665" t="str">
            <v>JUNÇÃO SIMPLES, PVC, SERIE R, ÁGUA PLUVIAL, DN 150 X 150 MM, JUNTA ELÁSTICA, FORNECIDO E INSTALADO EM RAMAL DE ENCAMINHAMENTO. AF_06/2022</v>
          </cell>
          <cell r="D10665" t="str">
            <v>UN</v>
          </cell>
          <cell r="E10665">
            <v>233.54</v>
          </cell>
          <cell r="F10665">
            <v>234.95</v>
          </cell>
        </row>
        <row r="10666">
          <cell r="B10666">
            <v>89561</v>
          </cell>
          <cell r="C10666" t="str">
            <v>JUNÇÃO SIMPLES, PVC, SERIE R, ÁGUA PLUVIAL, DN 40 MM, JUNTA SOLDÁVEL, FORNECIDO E INSTALADO EM RAMAL DE ENCAMINHAMENTO. AF_06/2022</v>
          </cell>
          <cell r="D10666" t="str">
            <v>UN</v>
          </cell>
          <cell r="E10666">
            <v>13.35</v>
          </cell>
          <cell r="F10666">
            <v>13.6</v>
          </cell>
        </row>
        <row r="10667">
          <cell r="B10667">
            <v>89563</v>
          </cell>
          <cell r="C10667" t="str">
            <v>JUNÇÃO SIMPLES, PVC, SERIE R, ÁGUA PLUVIAL, DN 50 MM, JUNTA ELÁSTICA, FORNECIDO E INSTALADO EM RAMAL DE ENCAMINHAMENTO. AF_06/2022</v>
          </cell>
          <cell r="D10667" t="str">
            <v>UN</v>
          </cell>
          <cell r="E10667">
            <v>33.11</v>
          </cell>
          <cell r="F10667">
            <v>33.43</v>
          </cell>
        </row>
        <row r="10668">
          <cell r="B10668">
            <v>89685</v>
          </cell>
          <cell r="C10668" t="str">
            <v>JUNÇÃO SIMPLES, PVC, SERIE R, ÁGUA PLUVIAL, DN 75 X 75 MM, JUNTA ELÁSTICA, FORNECIDO E INSTALADO EM CONDUTORES VERTICAIS DE ÁGUAS PLUVIAIS. AF_06/2022</v>
          </cell>
          <cell r="D10668" t="str">
            <v>UN</v>
          </cell>
          <cell r="E10668">
            <v>57.31</v>
          </cell>
          <cell r="F10668">
            <v>58.25</v>
          </cell>
        </row>
        <row r="10669">
          <cell r="B10669">
            <v>89565</v>
          </cell>
          <cell r="C10669" t="str">
            <v>JUNÇÃO SIMPLES, PVC, SERIE R, ÁGUA PLUVIAL, DN 75 X 75 MM, JUNTA ELÁSTICA, FORNECIDO E INSTALADO EM RAMAL DE ENCAMINHAMENTO. AF_06/2022</v>
          </cell>
          <cell r="D10669" t="str">
            <v>UN</v>
          </cell>
          <cell r="E10669">
            <v>52.33</v>
          </cell>
          <cell r="F10669">
            <v>52.84</v>
          </cell>
        </row>
        <row r="10670">
          <cell r="B10670">
            <v>89671</v>
          </cell>
          <cell r="C10670" t="str">
            <v>LUVA DE CORRER, PVC, SERIE R, ÁGUA PLUVIAL, DN 100 MM, JUNTA ELÁSTICA, FORNECIDO E INSTALADO EM CONDUTORES VERTICAIS DE ÁGUAS PLUVIAIS. AF_06/2022</v>
          </cell>
          <cell r="D10670" t="str">
            <v>UN</v>
          </cell>
          <cell r="E10670">
            <v>42.52</v>
          </cell>
          <cell r="F10670">
            <v>43.26</v>
          </cell>
        </row>
        <row r="10671">
          <cell r="B10671">
            <v>89556</v>
          </cell>
          <cell r="C10671" t="str">
            <v>LUVA DE CORRER, PVC, SERIE R, ÁGUA PLUVIAL, DN 100 MM, JUNTA ELÁSTICA, FORNECIDO E INSTALADO EM RAMAL DE ENCAMINHAMENTO. AF_06/2022</v>
          </cell>
          <cell r="D10671" t="str">
            <v>UN</v>
          </cell>
          <cell r="E10671">
            <v>38.01</v>
          </cell>
          <cell r="F10671">
            <v>38.36</v>
          </cell>
        </row>
        <row r="10672">
          <cell r="B10672">
            <v>89679</v>
          </cell>
          <cell r="C10672" t="str">
            <v>LUVA DE CORRER, PVC, SERIE R, ÁGUA PLUVIAL, DN 150 MM, JUNTA ELÁSTICA, FORNECIDO E INSTALADO EM CONDUTORES VERTICAIS DE ÁGUAS PLUVIAIS. AF_06/2022</v>
          </cell>
          <cell r="D10672" t="str">
            <v>UN</v>
          </cell>
          <cell r="E10672">
            <v>117.41</v>
          </cell>
          <cell r="F10672">
            <v>118.69</v>
          </cell>
        </row>
        <row r="10673">
          <cell r="B10673">
            <v>104171</v>
          </cell>
          <cell r="C10673" t="str">
            <v>LUVA DE CORRER, PVC, SERIE R, ÁGUA PLUVIAL, DN 150 MM, JUNTA ELÁSTICA, FORNECIDO E INSTALADO EM RAMAL DE ENCAMINHAMENTO. AF_06/2022</v>
          </cell>
          <cell r="D10673" t="str">
            <v>UN</v>
          </cell>
          <cell r="E10673">
            <v>87.27</v>
          </cell>
          <cell r="F10673">
            <v>87.98</v>
          </cell>
        </row>
        <row r="10674">
          <cell r="B10674">
            <v>89600</v>
          </cell>
          <cell r="C10674" t="str">
            <v>LUVA DE CORRER, PVC, SERIE R, ÁGUA PLUVIAL, DN 75 MM, JUNTA ELÁSTICA, FORNECIDO E INSTALADO EM CONDUTORES VERTICAIS DE ÁGUAS PLUVIAIS. AF_06/2022</v>
          </cell>
          <cell r="D10674" t="str">
            <v>UN</v>
          </cell>
          <cell r="E10674">
            <v>24.86</v>
          </cell>
          <cell r="F10674">
            <v>25.33</v>
          </cell>
        </row>
        <row r="10675">
          <cell r="B10675">
            <v>89548</v>
          </cell>
          <cell r="C10675" t="str">
            <v>LUVA DE CORRER, PVC, SERIE R, ÁGUA PLUVIAL, DN 75 MM, JUNTA ELÁSTICA, FORNECIDO E INSTALADO EM RAMAL DE ENCAMINHAMENTO. AF_06/2022</v>
          </cell>
          <cell r="D10675" t="str">
            <v>UN</v>
          </cell>
          <cell r="E10675">
            <v>22.37</v>
          </cell>
          <cell r="F10675">
            <v>22.63</v>
          </cell>
        </row>
        <row r="10676">
          <cell r="B10676">
            <v>89669</v>
          </cell>
          <cell r="C10676" t="str">
            <v>LUVA SIMPLES, PVC, SERIE R, ÁGUA PLUVIAL, DN 100 MM, JUNTA ELÁSTICA, FORNECIDO E INSTALADO EM CONDUTORES VERTICAIS DE ÁGUAS PLUVIAIS. AF_06/2022</v>
          </cell>
          <cell r="D10676" t="str">
            <v>UN</v>
          </cell>
          <cell r="E10676">
            <v>31.38</v>
          </cell>
          <cell r="F10676">
            <v>32.119999999999997</v>
          </cell>
        </row>
        <row r="10677">
          <cell r="B10677">
            <v>89554</v>
          </cell>
          <cell r="C10677" t="str">
            <v>LUVA SIMPLES, PVC, SERIE R, ÁGUA PLUVIAL, DN 100 MM, JUNTA ELÁSTICA, FORNECIDO E INSTALADO EM RAMAL DE ENCAMINHAMENTO. AF_06/2022</v>
          </cell>
          <cell r="D10677" t="str">
            <v>UN</v>
          </cell>
          <cell r="E10677">
            <v>26.84</v>
          </cell>
          <cell r="F10677">
            <v>27.19</v>
          </cell>
        </row>
        <row r="10678">
          <cell r="B10678">
            <v>89677</v>
          </cell>
          <cell r="C10678" t="str">
            <v>LUVA SIMPLES, PVC, SERIE R, ÁGUA PLUVIAL, DN 150 MM, JUNTA ELÁSTICA, FORNECIDO E INSTALADO EM CONDUTORES VERTICAIS DE ÁGUAS PLUVIAIS. AF_06/2022</v>
          </cell>
          <cell r="D10678" t="str">
            <v>UN</v>
          </cell>
          <cell r="E10678">
            <v>73.489999999999995</v>
          </cell>
          <cell r="F10678">
            <v>74.77</v>
          </cell>
        </row>
        <row r="10679">
          <cell r="B10679">
            <v>104170</v>
          </cell>
          <cell r="C10679" t="str">
            <v>LUVA SIMPLES, PVC, SERIE R, ÁGUA PLUVIAL, DN 150 MM, JUNTA ELÁSTICA, FORNECIDO E INSTALADO EM RAMAL DE ENCAMINHAMENTO. AF_06/2022</v>
          </cell>
          <cell r="D10679" t="str">
            <v>UN</v>
          </cell>
          <cell r="E10679">
            <v>66.7</v>
          </cell>
          <cell r="F10679">
            <v>67.41</v>
          </cell>
        </row>
        <row r="10680">
          <cell r="B10680">
            <v>89544</v>
          </cell>
          <cell r="C10680" t="str">
            <v>LUVA SIMPLES, PVC, SERIE R, ÁGUA PLUVIAL, DN 40 MM, JUNTA SOLDÁVEL, FORNECIDO E INSTALADO EM RAMAL DE ENCAMINHAMENTO. AF_06/2022</v>
          </cell>
          <cell r="D10680" t="str">
            <v>UN</v>
          </cell>
          <cell r="E10680">
            <v>7.68</v>
          </cell>
          <cell r="F10680">
            <v>7.81</v>
          </cell>
        </row>
        <row r="10681">
          <cell r="B10681">
            <v>89545</v>
          </cell>
          <cell r="C10681" t="str">
            <v>LUVA SIMPLES, PVC, SERIE R, ÁGUA PLUVIAL, DN 50 MM, JUNTA ELÁSTICA, FORNECIDO E INSTALADO EM RAMAL DE ENCAMINHAMENTO. AF_06/2022</v>
          </cell>
          <cell r="D10681" t="str">
            <v>UN</v>
          </cell>
          <cell r="E10681">
            <v>15.78</v>
          </cell>
          <cell r="F10681">
            <v>15.94</v>
          </cell>
        </row>
        <row r="10682">
          <cell r="B10682">
            <v>89599</v>
          </cell>
          <cell r="C10682" t="str">
            <v>LUVA SIMPLES, PVC, SERIE R, ÁGUA PLUVIAL, DN 75 MM, JUNTA ELÁSTICA, FORNECIDO E INSTALADO EM CONDUTORES VERTICAIS DE ÁGUAS PLUVIAIS. AF_06/2022</v>
          </cell>
          <cell r="D10682" t="str">
            <v>UN</v>
          </cell>
          <cell r="E10682">
            <v>23.54</v>
          </cell>
          <cell r="F10682">
            <v>24.01</v>
          </cell>
        </row>
        <row r="10683">
          <cell r="B10683">
            <v>89547</v>
          </cell>
          <cell r="C10683" t="str">
            <v>LUVA SIMPLES, PVC, SERIE R, ÁGUA PLUVIAL, DN 75 MM, JUNTA ELÁSTICA, FORNECIDO E INSTALADO EM RAMAL DE ENCAMINHAMENTO. AF_06/2022</v>
          </cell>
          <cell r="D10683" t="str">
            <v>UN</v>
          </cell>
          <cell r="E10683">
            <v>21.03</v>
          </cell>
          <cell r="F10683">
            <v>21.29</v>
          </cell>
        </row>
        <row r="10684">
          <cell r="B10684">
            <v>89495</v>
          </cell>
          <cell r="C10684" t="str">
            <v>RALO SIFONADO, PVC, DN 100 X 40 MM, JUNTA SOLDÁVEL, FORNECIDO E INSTALADO EM RAMAIS DE ENCAMINHAMENTO DE ÁGUA PLUVIAL. AF_06/2022</v>
          </cell>
          <cell r="D10684" t="str">
            <v>UN</v>
          </cell>
          <cell r="E10684">
            <v>15.21</v>
          </cell>
          <cell r="F10684">
            <v>15.67</v>
          </cell>
        </row>
        <row r="10685">
          <cell r="B10685">
            <v>89673</v>
          </cell>
          <cell r="C10685" t="str">
            <v>REDUÇÃO EXCÊNTRICA, PVC, SERIE R, ÁGUA PLUVIAL, DN 100 X 75 MM, JUNTA ELÁSTICA, FORNECIDO E INSTALADO EM CONDUTORES VERTICAIS DE ÁGUAS PLUVIAIS. AF_06/2022</v>
          </cell>
          <cell r="D10685" t="str">
            <v>UN</v>
          </cell>
          <cell r="E10685">
            <v>33.950000000000003</v>
          </cell>
          <cell r="F10685">
            <v>34.56</v>
          </cell>
        </row>
        <row r="10686">
          <cell r="B10686">
            <v>89557</v>
          </cell>
          <cell r="C10686" t="str">
            <v>REDUÇÃO EXCÊNTRICA, PVC, SERIE R, ÁGUA PLUVIAL, DN 100 X 75 MM, JUNTA ELÁSTICA, FORNECIDO E INSTALADO EM RAMAL DE ENCAMINHAMENTO. AF_06/2022</v>
          </cell>
          <cell r="D10686" t="str">
            <v>UN</v>
          </cell>
          <cell r="E10686">
            <v>30.45</v>
          </cell>
          <cell r="F10686">
            <v>30.76</v>
          </cell>
        </row>
        <row r="10687">
          <cell r="B10687">
            <v>89681</v>
          </cell>
          <cell r="C10687" t="str">
            <v>REDUÇÃO EXCÊNTRICA, PVC, SERIE R, ÁGUA PLUVIAL, DN 150 X 100 MM, JUNTA ELÁSTICA, FORNECIDO E INSTALADO EM CONDUTORES VERTICAIS DE ÁGUAS PLUVIAIS. AF_06/2022</v>
          </cell>
          <cell r="D10687" t="str">
            <v>UN</v>
          </cell>
          <cell r="E10687">
            <v>84.97</v>
          </cell>
          <cell r="F10687">
            <v>85.98</v>
          </cell>
        </row>
        <row r="10688">
          <cell r="B10688">
            <v>104173</v>
          </cell>
          <cell r="C10688" t="str">
            <v>REDUÇÃO EXCÊNTRICA, PVC, SERIE R, ÁGUA PLUVIAL, DN 150 X 100 MM, JUNTA ELÁSTICA, FORNECIDO E INSTALADO EM RAMAL DE ENCAMINHAMENTO. AF_06/2022</v>
          </cell>
          <cell r="D10688" t="str">
            <v>UN</v>
          </cell>
          <cell r="E10688">
            <v>80.45</v>
          </cell>
          <cell r="F10688">
            <v>81.069999999999993</v>
          </cell>
        </row>
        <row r="10689">
          <cell r="B10689">
            <v>89549</v>
          </cell>
          <cell r="C10689" t="str">
            <v>REDUÇÃO EXCÊNTRICA, PVC, SERIE R, ÁGUA PLUVIAL, DN 75 X 50 MM, JUNTA ELÁSTICA, FORNECIDO E INSTALADO EM RAMAL DE ENCAMINHAMENTO. AF_06/2022</v>
          </cell>
          <cell r="D10689" t="str">
            <v>UN</v>
          </cell>
          <cell r="E10689">
            <v>18.690000000000001</v>
          </cell>
          <cell r="F10689">
            <v>18.91</v>
          </cell>
        </row>
        <row r="10690">
          <cell r="B10690">
            <v>89578</v>
          </cell>
          <cell r="C10690" t="str">
            <v>TUBO PVC, SÉRIE R, ÁGUA PLUVIAL, DN 100 MM, FORNECIDO E INSTALADO EM CONDUTORES VERTICAIS DE ÁGUAS PLUVIAIS. AF_06/2022</v>
          </cell>
          <cell r="D10690" t="str">
            <v>M</v>
          </cell>
          <cell r="E10690">
            <v>29.7</v>
          </cell>
          <cell r="F10690">
            <v>30</v>
          </cell>
        </row>
        <row r="10691">
          <cell r="B10691">
            <v>89512</v>
          </cell>
          <cell r="C10691" t="str">
            <v>TUBO PVC, SÉRIE R, ÁGUA PLUVIAL, DN 100 MM, FORNECIDO E INSTALADO EM RAMAL DE ENCAMINHAMENTO. AF_06/2022</v>
          </cell>
          <cell r="D10691" t="str">
            <v>M</v>
          </cell>
          <cell r="E10691">
            <v>44.96</v>
          </cell>
          <cell r="F10691">
            <v>46.6</v>
          </cell>
        </row>
        <row r="10692">
          <cell r="B10692">
            <v>89580</v>
          </cell>
          <cell r="C10692" t="str">
            <v>TUBO PVC, SÉRIE R, ÁGUA PLUVIAL, DN 150 MM, FORNECIDO E INSTALADO EM CONDUTORES VERTICAIS DE ÁGUAS PLUVIAIS. AF_06/2022</v>
          </cell>
          <cell r="D10692" t="str">
            <v>M</v>
          </cell>
          <cell r="E10692">
            <v>61.33</v>
          </cell>
          <cell r="F10692">
            <v>61.87</v>
          </cell>
        </row>
        <row r="10693">
          <cell r="B10693">
            <v>104166</v>
          </cell>
          <cell r="C10693" t="str">
            <v>TUBO PVC, SÉRIE R, ÁGUA PLUVIAL, DN 150 MM, FORNECIDO E INSTALADO EM RAMAL DE ENCAMINHAMENTO. AF_06/2022</v>
          </cell>
          <cell r="D10693" t="str">
            <v>M</v>
          </cell>
          <cell r="E10693">
            <v>66.94</v>
          </cell>
          <cell r="F10693">
            <v>67.97</v>
          </cell>
        </row>
        <row r="10694">
          <cell r="B10694">
            <v>89508</v>
          </cell>
          <cell r="C10694" t="str">
            <v>TUBO PVC, SÉRIE R, ÁGUA PLUVIAL, DN 40 MM, FORNECIDO E INSTALADO EM RAMAL DE ENCAMINHAMENTO. AF_06/2022</v>
          </cell>
          <cell r="D10694" t="str">
            <v>M</v>
          </cell>
          <cell r="E10694">
            <v>15.39</v>
          </cell>
          <cell r="F10694">
            <v>15.99</v>
          </cell>
        </row>
        <row r="10695">
          <cell r="B10695">
            <v>89509</v>
          </cell>
          <cell r="C10695" t="str">
            <v>TUBO PVC, SÉRIE R, ÁGUA PLUVIAL, DN 50 MM, FORNECIDO E INSTALADO EM RAMAL DE ENCAMINHAMENTO. AF_06/2022</v>
          </cell>
          <cell r="D10695" t="str">
            <v>M</v>
          </cell>
          <cell r="E10695">
            <v>20.81</v>
          </cell>
          <cell r="F10695">
            <v>21.57</v>
          </cell>
        </row>
        <row r="10696">
          <cell r="B10696">
            <v>89576</v>
          </cell>
          <cell r="C10696" t="str">
            <v>TUBO PVC, SÉRIE R, ÁGUA PLUVIAL, DN 75 MM, FORNECIDO E INSTALADO EM CONDUTORES VERTICAIS DE ÁGUAS PLUVIAIS. AF_06/2022</v>
          </cell>
          <cell r="D10696" t="str">
            <v>M</v>
          </cell>
          <cell r="E10696">
            <v>23.89</v>
          </cell>
          <cell r="F10696">
            <v>24.09</v>
          </cell>
        </row>
        <row r="10697">
          <cell r="B10697">
            <v>89511</v>
          </cell>
          <cell r="C10697" t="str">
            <v>TUBO PVC, SÉRIE R, ÁGUA PLUVIAL, DN 75 MM, FORNECIDO E INSTALADO EM RAMAL DE ENCAMINHAMENTO. AF_06/2022</v>
          </cell>
          <cell r="D10697" t="str">
            <v>M</v>
          </cell>
          <cell r="E10697">
            <v>35.380000000000003</v>
          </cell>
          <cell r="F10697">
            <v>36.57</v>
          </cell>
        </row>
        <row r="10698">
          <cell r="B10698">
            <v>89675</v>
          </cell>
          <cell r="C10698" t="str">
            <v>TÊ DE INSPEÇÃO, PVC, SERIE R, ÁGUA PLUVIAL, DN 100 MM, JUNTA ELÁSTICA, FORNECIDO E INSTALADO EM CONDUTORES VERTICAIS DE ÁGUAS PLUVIAIS. AF_06/2022</v>
          </cell>
          <cell r="D10698" t="str">
            <v>UN</v>
          </cell>
          <cell r="E10698">
            <v>65.900000000000006</v>
          </cell>
          <cell r="F10698">
            <v>66.64</v>
          </cell>
        </row>
        <row r="10699">
          <cell r="B10699">
            <v>89559</v>
          </cell>
          <cell r="C10699" t="str">
            <v>TÊ DE INSPEÇÃO, PVC, SERIE R, ÁGUA PLUVIAL, DN 100 MM, JUNTA ELÁSTICA, FORNECIDO E INSTALADO EM RAMAL DE ENCAMINHAMENTO. AF_06/2022</v>
          </cell>
          <cell r="D10699" t="str">
            <v>UN</v>
          </cell>
          <cell r="E10699">
            <v>61.39</v>
          </cell>
          <cell r="F10699">
            <v>61.74</v>
          </cell>
        </row>
        <row r="10700">
          <cell r="B10700">
            <v>104172</v>
          </cell>
          <cell r="C10700" t="str">
            <v>TÊ DE INSPEÇÃO, PVC, SERIE R, ÁGUA PLUVIAL, DN 150 MM, JUNTA ELÁSTICA, FORNECIDO E INSTALADO EM RAMAL DE ENCAMINHAMENTO. AF_06/2022</v>
          </cell>
          <cell r="D10700" t="str">
            <v>UN</v>
          </cell>
          <cell r="E10700">
            <v>249.49</v>
          </cell>
          <cell r="F10700">
            <v>250.2</v>
          </cell>
        </row>
        <row r="10701">
          <cell r="B10701">
            <v>89683</v>
          </cell>
          <cell r="C10701" t="str">
            <v>TÊ DE INSPEÇÃO, PVC, SERIE R, ÁGUA PLUVIAL, DN 150 X 100 MM, JUNTA ELÁSTICA, FORNECIDO E INSTALADO EM CONDUTORES VERTICAIS DE ÁGUAS PLUVIAIS. AF_06/2022</v>
          </cell>
          <cell r="D10701" t="str">
            <v>UN</v>
          </cell>
          <cell r="E10701">
            <v>256.08999999999997</v>
          </cell>
          <cell r="F10701">
            <v>257.37</v>
          </cell>
        </row>
        <row r="10702">
          <cell r="B10702">
            <v>89667</v>
          </cell>
          <cell r="C10702" t="str">
            <v>TÊ DE INSPEÇÃO, PVC, SERIE R, ÁGUA PLUVIAL, DN 75 MM, JUNTA ELÁSTICA, FORNECIDO E INSTALADO EM CONDUTORES VERTICAIS DE ÁGUAS PLUVIAIS. AF_06/2022</v>
          </cell>
          <cell r="D10702" t="str">
            <v>UN</v>
          </cell>
          <cell r="E10702">
            <v>40.67</v>
          </cell>
          <cell r="F10702">
            <v>41.14</v>
          </cell>
        </row>
        <row r="10703">
          <cell r="B10703">
            <v>89550</v>
          </cell>
          <cell r="C10703" t="str">
            <v>TÊ DE INSPEÇÃO, PVC, SERIE R, ÁGUA PLUVIAL, DN 75 MM, JUNTA ELÁSTICA, FORNECIDO E INSTALADO EM RAMAL DE ENCAMINHAMENTO. AF_06/2022</v>
          </cell>
          <cell r="D10703" t="str">
            <v>UN</v>
          </cell>
          <cell r="E10703">
            <v>38.18</v>
          </cell>
          <cell r="F10703">
            <v>38.44</v>
          </cell>
        </row>
        <row r="10704">
          <cell r="B10704">
            <v>89693</v>
          </cell>
          <cell r="C10704" t="str">
            <v>TÊ, PVC, SERIE R, ÁGUA PLUVIAL, DN 100 X 100 MM, JUNTA ELÁSTICA, FORNECIDO E INSTALADO EM CONDUTORES VERTICAIS DE ÁGUAS PLUVIAIS. AF_06/2022</v>
          </cell>
          <cell r="D10704" t="str">
            <v>UN</v>
          </cell>
          <cell r="E10704">
            <v>74.34</v>
          </cell>
          <cell r="F10704">
            <v>75.819999999999993</v>
          </cell>
        </row>
        <row r="10705">
          <cell r="B10705">
            <v>89571</v>
          </cell>
          <cell r="C10705" t="str">
            <v>TÊ, PVC, SERIE R, ÁGUA PLUVIAL, DN 100 X 100 MM, JUNTA ELÁSTICA, FORNECIDO E INSTALADO EM RAMAL DE ENCAMINHAMENTO. AF_06/2022</v>
          </cell>
          <cell r="D10705" t="str">
            <v>UN</v>
          </cell>
          <cell r="E10705">
            <v>65.34</v>
          </cell>
          <cell r="F10705">
            <v>66.040000000000006</v>
          </cell>
        </row>
        <row r="10706">
          <cell r="B10706">
            <v>89696</v>
          </cell>
          <cell r="C10706" t="str">
            <v>TÊ, PVC, SERIE R, ÁGUA PLUVIAL, DN 100 X 75 MM, JUNTA ELÁSTICA, FORNECIDO E INSTALADO EM CONDUTORES VERTICAIS DE ÁGUAS PLUVIAIS. AF_06/2022</v>
          </cell>
          <cell r="D10706" t="str">
            <v>UN</v>
          </cell>
          <cell r="E10706">
            <v>78.5</v>
          </cell>
          <cell r="F10706">
            <v>79.81</v>
          </cell>
        </row>
        <row r="10707">
          <cell r="B10707">
            <v>89573</v>
          </cell>
          <cell r="C10707" t="str">
            <v>TÊ, PVC, SERIE R, ÁGUA PLUVIAL, DN 100 X 75 MM, JUNTA ELÁSTICA, FORNECIDO E INSTALADO EM RAMAL DE ENCAMINHAMENTO. AF_06/2022</v>
          </cell>
          <cell r="D10707" t="str">
            <v>UN</v>
          </cell>
          <cell r="E10707">
            <v>70.849999999999994</v>
          </cell>
          <cell r="F10707">
            <v>71.48</v>
          </cell>
        </row>
        <row r="10708">
          <cell r="B10708">
            <v>89704</v>
          </cell>
          <cell r="C10708" t="str">
            <v>TÊ, PVC, SERIE R, ÁGUA PLUVIAL, DN 150 X 100 MM, JUNTA ELÁSTICA, FORNECIDO E INSTALADO EM CONDUTORES VERTICAIS DE ÁGUAS PLUVIAIS. AF_06/2022</v>
          </cell>
          <cell r="D10708" t="str">
            <v>UN</v>
          </cell>
          <cell r="E10708">
            <v>144.55000000000001</v>
          </cell>
          <cell r="F10708">
            <v>146.76</v>
          </cell>
        </row>
        <row r="10709">
          <cell r="B10709">
            <v>104175</v>
          </cell>
          <cell r="C10709" t="str">
            <v>TÊ, PVC, SERIE R, ÁGUA PLUVIAL, DN 150 X 100 MM, JUNTA ELÁSTICA, FORNECIDO E INSTALADO EM RAMAL DE ENCAMINHAMENTO. AF_06/2022</v>
          </cell>
          <cell r="D10709" t="str">
            <v>UN</v>
          </cell>
          <cell r="E10709">
            <v>134.13999999999999</v>
          </cell>
          <cell r="F10709">
            <v>135.44</v>
          </cell>
        </row>
        <row r="10710">
          <cell r="B10710">
            <v>89701</v>
          </cell>
          <cell r="C10710" t="str">
            <v>TÊ, PVC, SERIE R, ÁGUA PLUVIAL, DN 150 X 150 MM, JUNTA ELÁSTICA, FORNECIDO E INSTALADO EM CONDUTORES VERTICAIS DE ÁGUAS PLUVIAIS. AF_06/2022</v>
          </cell>
          <cell r="D10710" t="str">
            <v>UN</v>
          </cell>
          <cell r="E10710">
            <v>186.79</v>
          </cell>
          <cell r="F10710">
            <v>189.35</v>
          </cell>
        </row>
        <row r="10711">
          <cell r="B10711">
            <v>104177</v>
          </cell>
          <cell r="C10711" t="str">
            <v>TÊ, PVC, SERIE R, ÁGUA PLUVIAL, DN 150 X 150 MM, JUNTA ELÁSTICA, FORNECIDO E INSTALADO EM RAMAL DE ENCAMINHAMENTO. AF_06/2022</v>
          </cell>
          <cell r="D10711" t="str">
            <v>UN</v>
          </cell>
          <cell r="E10711">
            <v>173.59</v>
          </cell>
          <cell r="F10711">
            <v>175</v>
          </cell>
        </row>
        <row r="10712">
          <cell r="B10712">
            <v>89566</v>
          </cell>
          <cell r="C10712" t="str">
            <v>TÊ, PVC, SERIE R, ÁGUA PLUVIAL, DN 75 MM, JUNTA ELÁSTICA, FORNECIDO E INSTALADO EM RAMAL DE ENCAMINHAMENTO. AF_06/2022</v>
          </cell>
          <cell r="D10712" t="str">
            <v>UN</v>
          </cell>
          <cell r="E10712">
            <v>44.91</v>
          </cell>
          <cell r="F10712">
            <v>45.42</v>
          </cell>
        </row>
        <row r="10713">
          <cell r="B10713">
            <v>89687</v>
          </cell>
          <cell r="C10713" t="str">
            <v>TÊ, PVC, SERIE R, ÁGUA PLUVIAL, DN 75 X 75 MM, JUNTA ELÁSTICA, FORNECIDO E INSTALADO EM CONDUTORES VERTICAIS DE ÁGUAS PLUVIAIS. AF_06/2022</v>
          </cell>
          <cell r="D10713" t="str">
            <v>UN</v>
          </cell>
          <cell r="E10713">
            <v>49.89</v>
          </cell>
          <cell r="F10713">
            <v>50.83</v>
          </cell>
        </row>
        <row r="10714">
          <cell r="B10714">
            <v>102237</v>
          </cell>
          <cell r="C10714" t="str">
            <v>BOX FRONTAL DE CORRER, COM VIDRO TEMPERADO 8 MM, 190X100CM, 1 FOLHA FIXA, 1 FOLHA MÓVEL, PERFIS E FERRAGENS EM ALUMÍNIO. AF_01/2021</v>
          </cell>
          <cell r="D10714" t="str">
            <v>M2</v>
          </cell>
          <cell r="E10714">
            <v>0</v>
          </cell>
          <cell r="F10714">
            <v>0</v>
          </cell>
        </row>
        <row r="10715">
          <cell r="B10715">
            <v>102450</v>
          </cell>
          <cell r="C10715" t="str">
            <v>DIVISORIA (N2) - PAINEL/VIDRO - PAINEL C/ MSO/COMEIA E=35MM - PERFIS SIMPLES ACO GALVANIZADO PINTADO. AF_04/2021</v>
          </cell>
          <cell r="D10715" t="str">
            <v>M2</v>
          </cell>
          <cell r="E10715">
            <v>0</v>
          </cell>
          <cell r="F10715">
            <v>0</v>
          </cell>
        </row>
        <row r="10716">
          <cell r="B10716">
            <v>102250</v>
          </cell>
          <cell r="C10716" t="str">
            <v>DIVISORIA (N2) - PAINEL/VIDRO - PAINEL DE PVC E=35MM - PERFIS SIMPLES ACO GALVANIZADO PINTADO. AF_01/2021</v>
          </cell>
          <cell r="D10716" t="str">
            <v>M2</v>
          </cell>
          <cell r="E10716">
            <v>0</v>
          </cell>
          <cell r="F10716">
            <v>0</v>
          </cell>
        </row>
        <row r="10717">
          <cell r="B10717">
            <v>102240</v>
          </cell>
          <cell r="C10717" t="str">
            <v>DIVISORIA (N2) - PAINEL/VIDRO - PAINEL MDF/VIDRO 6 MM, LINHA 90 MM - PERFIS DE ALUMÍNIO EXTRUDADO. AF_01/2021</v>
          </cell>
          <cell r="D10717" t="str">
            <v>M2</v>
          </cell>
          <cell r="E10717">
            <v>0</v>
          </cell>
          <cell r="F10717">
            <v>0</v>
          </cell>
        </row>
        <row r="10718">
          <cell r="B10718">
            <v>102449</v>
          </cell>
          <cell r="C10718" t="str">
            <v>DIVISORIA (N3) - PAINEL/VIDRO/PAINEL MSO/COMEIA E=35MM - PERFIS SIMPLES ACO GALVANIZADO PINTADO. AF_04/2021</v>
          </cell>
          <cell r="D10718" t="str">
            <v>M2</v>
          </cell>
          <cell r="E10718">
            <v>0</v>
          </cell>
          <cell r="F10718">
            <v>0</v>
          </cell>
        </row>
        <row r="10719">
          <cell r="B10719">
            <v>102249</v>
          </cell>
          <cell r="C10719" t="str">
            <v>DIVISORIA (N3) - PAINEL/VIDRO/PAINEL PVC E=35MM - PERFIS SIMPLES ACO GALVANIZADO PINTADO. AF_01/2021</v>
          </cell>
          <cell r="D10719" t="str">
            <v>M2</v>
          </cell>
          <cell r="E10719">
            <v>0</v>
          </cell>
          <cell r="F10719">
            <v>0</v>
          </cell>
        </row>
        <row r="10720">
          <cell r="B10720">
            <v>102238</v>
          </cell>
          <cell r="C10720" t="str">
            <v>DIVISORIA CEGA (N1) - PAINEL MDF, LINHA 90 MM - PERFIS DE ALUMÍNIO EXTRUDADO. AF_01/2021</v>
          </cell>
          <cell r="D10720" t="str">
            <v>M2</v>
          </cell>
          <cell r="E10720">
            <v>0</v>
          </cell>
          <cell r="F10720">
            <v>0</v>
          </cell>
        </row>
        <row r="10721">
          <cell r="B10721">
            <v>102448</v>
          </cell>
          <cell r="C10721" t="str">
            <v>DIVISORIA CEGA (N1) - PAINEL MSO/COMEIA E=35MM - PERFIS SIMPLES ACO GALVANIZADO PINTADO. AF_04/2021</v>
          </cell>
          <cell r="D10721" t="str">
            <v>M2</v>
          </cell>
          <cell r="E10721">
            <v>0</v>
          </cell>
          <cell r="F10721">
            <v>0</v>
          </cell>
        </row>
        <row r="10722">
          <cell r="B10722">
            <v>102248</v>
          </cell>
          <cell r="C10722" t="str">
            <v>DIVISORIA CEGA (N1) - PAINEL PVC E=35MM - PERFIS SIMPLES ACO GALVANIZADO PINTADO. AF_01/2021</v>
          </cell>
          <cell r="D10722" t="str">
            <v>M2</v>
          </cell>
          <cell r="E10722">
            <v>0</v>
          </cell>
          <cell r="F10722">
            <v>0</v>
          </cell>
        </row>
        <row r="10723">
          <cell r="B10723">
            <v>102253</v>
          </cell>
          <cell r="C10723" t="str">
            <v>DIVISORIA SANITÁRIA, TIPO CABINE, EM GRANITO CINZA POLIDO, ESP = 3CM, ASSENTADO COM ARGAMASSA COLANTE AC III-E, EXCLUSIVE FERRAGENS. AF_01/2021</v>
          </cell>
          <cell r="D10723" t="str">
            <v>M2</v>
          </cell>
          <cell r="E10723">
            <v>1051.3699999999999</v>
          </cell>
          <cell r="F10723">
            <v>1058.51</v>
          </cell>
        </row>
        <row r="10724">
          <cell r="B10724">
            <v>102254</v>
          </cell>
          <cell r="C10724" t="str">
            <v>DIVISORIA SANITÁRIA, TIPO CABINE, EM MÁRMORE BRANCO POLIDO, ESP = 3CM, ASSENTADO COM ARGAMASSA COLANTE AC III-E, EXCLUSIVE FERRAGENS. AF_01/2021</v>
          </cell>
          <cell r="D10724" t="str">
            <v>M2</v>
          </cell>
          <cell r="E10724">
            <v>911.84</v>
          </cell>
          <cell r="F10724">
            <v>918.98</v>
          </cell>
        </row>
        <row r="10725">
          <cell r="B10725">
            <v>102257</v>
          </cell>
          <cell r="C10725" t="str">
            <v>DIVISORIA SANITÁRIA, TIPO CABINE, EM PAINEL DE GRANILITE, ESP = 3CM, ASSENTADO COM ARGAMASSA COLANTE AC III-E, EXCLUSIVE FERRAGENS. AF_01/2021</v>
          </cell>
          <cell r="D10725" t="str">
            <v>M2</v>
          </cell>
          <cell r="E10725">
            <v>321.20999999999998</v>
          </cell>
          <cell r="F10725">
            <v>327.64</v>
          </cell>
        </row>
        <row r="10726">
          <cell r="B10726">
            <v>102239</v>
          </cell>
          <cell r="C10726" t="str">
            <v>DIVISÓRIA (N3) - PAINEL/VIDRO/PAINEL MDF, LINHA 90 MM - PERFIS DE ALUMINIO EXTRUDADO. AF_01/2021</v>
          </cell>
          <cell r="D10726" t="str">
            <v>M2</v>
          </cell>
          <cell r="E10726">
            <v>0</v>
          </cell>
          <cell r="F10726">
            <v>0</v>
          </cell>
        </row>
        <row r="10727">
          <cell r="B10727">
            <v>102236</v>
          </cell>
          <cell r="C10727" t="str">
            <v>DIVISÓRIA EM VIDRO TEMPERADO 10 MM COM PORTA DE CORRER, INCLUSIVE FERRAGENS. AF_01/2021</v>
          </cell>
          <cell r="D10727" t="str">
            <v>M2</v>
          </cell>
          <cell r="E10727">
            <v>0</v>
          </cell>
          <cell r="F10727">
            <v>0</v>
          </cell>
        </row>
        <row r="10728">
          <cell r="B10728">
            <v>102235</v>
          </cell>
          <cell r="C10728" t="str">
            <v>DIVISÓRIA FIXA EM VIDRO TEMPERADO 10 MM, SEM ABERTURA. AF_01/2021_PS</v>
          </cell>
          <cell r="D10728" t="str">
            <v>M2</v>
          </cell>
          <cell r="E10728">
            <v>447.41</v>
          </cell>
          <cell r="F10728">
            <v>452.35</v>
          </cell>
        </row>
        <row r="10729">
          <cell r="B10729">
            <v>102260</v>
          </cell>
          <cell r="C10729" t="str">
            <v>DIVISÓRIA SANITÁRIA, TIPO CABINE, EM PAINÉIS DE PVC, INCLUSIVE ESTRUTURA, PORTA E FERRAGENS. AF_01/2021</v>
          </cell>
          <cell r="D10729" t="str">
            <v>M2</v>
          </cell>
          <cell r="E10729">
            <v>0</v>
          </cell>
          <cell r="F10729">
            <v>0</v>
          </cell>
        </row>
        <row r="10730">
          <cell r="B10730">
            <v>102259</v>
          </cell>
          <cell r="C10730" t="str">
            <v>DIVISÓRIA SANITÁRIA, TIPO CABINE, EM PAINÉIS ESTRUTURAIS TS, INCLUSIVE ESTRUTURA, PORTA E FERRAGENS. AF_01/2021</v>
          </cell>
          <cell r="D10730" t="str">
            <v>M2</v>
          </cell>
          <cell r="E10730">
            <v>0</v>
          </cell>
          <cell r="F10730">
            <v>0</v>
          </cell>
        </row>
        <row r="10731">
          <cell r="B10731">
            <v>102262</v>
          </cell>
          <cell r="C10731" t="str">
            <v>PORTA DE CABINE SANITÁRIA EM VIDRO TEMPERADO 8MM, INCLUSIVE DOBRADIÇAS, BATENTE, TRINCO E CONTRA-TRINCO. AF_01/2021</v>
          </cell>
          <cell r="D10731" t="str">
            <v>UN</v>
          </cell>
          <cell r="E10731">
            <v>0</v>
          </cell>
          <cell r="F10731">
            <v>0</v>
          </cell>
        </row>
        <row r="10732">
          <cell r="B10732">
            <v>102242</v>
          </cell>
          <cell r="C10732" t="str">
            <v>PORTA PARA DIVISÓRIA MDF/VIDRO 6 MM, LINHA 90 MM, 0,80 X 2,10 M - PERFIS DE ALUMINIO EXTRUDADO, INCLUSO PORTAL, BATENTES, DOBRADIÇAS E FECHADURA. AF_01/2021</v>
          </cell>
          <cell r="D10732" t="str">
            <v>M2</v>
          </cell>
          <cell r="E10732">
            <v>0</v>
          </cell>
          <cell r="F10732">
            <v>0</v>
          </cell>
        </row>
        <row r="10733">
          <cell r="B10733">
            <v>102246</v>
          </cell>
          <cell r="C10733" t="str">
            <v>PORTA/PAINEL CEGO PARA DIVISÓRIA (N1) - PAINEL CEGO MSO/COMEIA E=35MM, S/ BONECA, INCLUSO BATENTE, TESTEIRO, DOBRADIÇAS E FECHADURA. AF_01/2021</v>
          </cell>
          <cell r="D10733" t="str">
            <v>M2</v>
          </cell>
          <cell r="E10733">
            <v>0</v>
          </cell>
          <cell r="F10733">
            <v>0</v>
          </cell>
        </row>
        <row r="10734">
          <cell r="B10734">
            <v>102251</v>
          </cell>
          <cell r="C10734" t="str">
            <v>PORTA/PAINEL CEGO PARA DIVISÓRIA (N1) PVC E=35MM, S/ BONECA, INCLUSO BATENTE, TESTEIRO, DOBRADIÇAS E FECHADURA. AF_01/2021</v>
          </cell>
          <cell r="D10734" t="str">
            <v>M2</v>
          </cell>
          <cell r="E10734">
            <v>0</v>
          </cell>
          <cell r="F10734">
            <v>0</v>
          </cell>
        </row>
        <row r="10735">
          <cell r="B10735">
            <v>102241</v>
          </cell>
          <cell r="C10735" t="str">
            <v>PORTA/PAINEL PARA DIVISÓRIA MDF, LINHA 90 MM, *0,80 X 2,10* M - PERFIS DE ALUMINIO EXTRUDADO, INCLUSO PORTAL, BATENTES, DOBRADIÇAS E FECHADURA. AF_01/2021</v>
          </cell>
          <cell r="D10735" t="str">
            <v>M2</v>
          </cell>
          <cell r="E10735">
            <v>0</v>
          </cell>
          <cell r="F10735">
            <v>0</v>
          </cell>
        </row>
        <row r="10736">
          <cell r="B10736">
            <v>102247</v>
          </cell>
          <cell r="C10736" t="str">
            <v>PORTA/VIDRO PARA DIVISÓRIA (N2) - PAINEL C/ MSO/COMEIA E=35MM, S/ BONECA, INCLUSO BATENTE, TESTEIRO, DOBRADIÇAS E FECHADURA. AF_01/2021</v>
          </cell>
          <cell r="D10736" t="str">
            <v>M2</v>
          </cell>
          <cell r="E10736">
            <v>0</v>
          </cell>
          <cell r="F10736">
            <v>0</v>
          </cell>
        </row>
        <row r="10737">
          <cell r="B10737">
            <v>102252</v>
          </cell>
          <cell r="C10737" t="str">
            <v>PORTA/VIDRO PARA DIVISÓRIA (N2) - PAINEL DE PVC E=35MM, S/ BONECA, INCLUSO BATENTE, TESTEIRO, DOBRADIÇAS E FECHADURA. AF_01/2021</v>
          </cell>
          <cell r="D10737" t="str">
            <v>M2</v>
          </cell>
          <cell r="E10737">
            <v>0</v>
          </cell>
          <cell r="F10737">
            <v>0</v>
          </cell>
        </row>
        <row r="10738">
          <cell r="B10738">
            <v>102255</v>
          </cell>
          <cell r="C10738" t="str">
            <v>TAPA VISTA DE MICTÓRIO EM GRANITO CINZA POLIDO, ESP = 3CM, ASSENTADO COM ARGAMASSA COLANTE AC III-E . AF_01/2021</v>
          </cell>
          <cell r="D10738" t="str">
            <v>M2</v>
          </cell>
          <cell r="E10738">
            <v>1058.8800000000001</v>
          </cell>
          <cell r="F10738">
            <v>1072.68</v>
          </cell>
        </row>
        <row r="10739">
          <cell r="B10739">
            <v>102256</v>
          </cell>
          <cell r="C10739" t="str">
            <v>TAPA VISTA DE MICTÓRIO EM MÁRMORE BRANCO POLIDO, ESP = 3CM, ASSENTADO COM ARGAMASSA COLANTE AC III-E . AF_01/2021</v>
          </cell>
          <cell r="D10739" t="str">
            <v>M2</v>
          </cell>
          <cell r="E10739">
            <v>926</v>
          </cell>
          <cell r="F10739">
            <v>939.8</v>
          </cell>
        </row>
        <row r="10740">
          <cell r="B10740">
            <v>102258</v>
          </cell>
          <cell r="C10740" t="str">
            <v>TAPA VISTA DE MICTÓRIO EM PAINEL DE GRANILITE, ESP = 3CM, ASSENTADO COM ARGAMASSA COLANTE AC III-E . AF_01/2021</v>
          </cell>
          <cell r="D10740" t="str">
            <v>M2</v>
          </cell>
          <cell r="E10740">
            <v>356.63</v>
          </cell>
          <cell r="F10740">
            <v>369.17</v>
          </cell>
        </row>
        <row r="10741">
          <cell r="B10741">
            <v>101912</v>
          </cell>
          <cell r="C10741" t="str">
            <v>ABRIGO PARA HIDRANTE, 75X45X17CM, COM REGISTRO GLOBO ANGULAR 45 GRAUS 2 1/2", ADAPTADOR STORZ 2 1/2", MANGUEIRA DE INCÊNDIO 15M 2 1/2" E ESGUICHO EM LATÃO 2 1/2" - FORNECIMENTO E INSTALAÇÃO. AF_10/2020</v>
          </cell>
          <cell r="D10741" t="str">
            <v>UN</v>
          </cell>
          <cell r="E10741">
            <v>2311.46</v>
          </cell>
          <cell r="F10741">
            <v>2324.87</v>
          </cell>
        </row>
        <row r="10742">
          <cell r="B10742">
            <v>96765</v>
          </cell>
          <cell r="C10742" t="str">
            <v>ABRIGO PARA HIDRANTE, 90X60X17CM, COM REGISTRO GLOBO ANGULAR 45 GRAUS 2 1/2", ADAPTADOR STORZ 2 1/2", MANGUEIRA DE INCÊNDIO 20M, REDUÇÃO 2 1/2" X 1 1/2" E ESGUICHO EM LATÃO 1 1/2" - FORNECIMENTO E INSTALAÇÃO. AF_10/2020</v>
          </cell>
          <cell r="D10742" t="str">
            <v>UN</v>
          </cell>
          <cell r="E10742">
            <v>1875.19</v>
          </cell>
          <cell r="F10742">
            <v>1887.56</v>
          </cell>
        </row>
        <row r="10743">
          <cell r="B10743">
            <v>97430</v>
          </cell>
          <cell r="C10743" t="str">
            <v>ACOPLAMENTO RÍGIDO EM AÇO, CONEXÃO RANHURADA, DN 50 (2"), INSTALADO EM PRUMADAS - FORNECIMENTO E INSTALAÇÃO. AF_10/2020</v>
          </cell>
          <cell r="D10743" t="str">
            <v>UN</v>
          </cell>
          <cell r="E10743">
            <v>37.44</v>
          </cell>
          <cell r="F10743">
            <v>38.89</v>
          </cell>
        </row>
        <row r="10744">
          <cell r="B10744">
            <v>97431</v>
          </cell>
          <cell r="C10744" t="str">
            <v>ACOPLAMENTO RÍGIDO EM AÇO, CONEXÃO RANHURADA, DN 65 (2 1/2"), INSTALADO EM PRUMADAS - FORNECIMENTO E INSTALAÇÃO. AF_10/2020</v>
          </cell>
          <cell r="D10744" t="str">
            <v>UN</v>
          </cell>
          <cell r="E10744">
            <v>41.82</v>
          </cell>
          <cell r="F10744">
            <v>43.5</v>
          </cell>
        </row>
        <row r="10745">
          <cell r="B10745">
            <v>97432</v>
          </cell>
          <cell r="C10745" t="str">
            <v>ACOPLAMENTO RÍGIDO EM AÇO, CONEXÃO RANHURADA, DN 80 (3"), INSTALADO EM PRUMADAS - FORNECIMENTO E INSTALAÇÃO. AF_10/2020</v>
          </cell>
          <cell r="D10745" t="str">
            <v>UN</v>
          </cell>
          <cell r="E10745">
            <v>47.19</v>
          </cell>
          <cell r="F10745">
            <v>49.09</v>
          </cell>
        </row>
        <row r="10746">
          <cell r="B10746">
            <v>101913</v>
          </cell>
          <cell r="C10746" t="str">
            <v>CAIXA DE INCÊNDIO 45X75X17CM - FORNECIMENTO E INSTALAÇÃO. AF_10/2020</v>
          </cell>
          <cell r="D10746" t="str">
            <v>UN</v>
          </cell>
          <cell r="E10746">
            <v>544.72</v>
          </cell>
          <cell r="F10746">
            <v>549.13</v>
          </cell>
        </row>
        <row r="10747">
          <cell r="B10747">
            <v>101914</v>
          </cell>
          <cell r="C10747" t="str">
            <v>CAIXA DE INCÊNDIO 60X90X17CM - FORNECIMENTO E INSTALAÇÃO. AF_10/2020</v>
          </cell>
          <cell r="D10747" t="str">
            <v>UN</v>
          </cell>
          <cell r="E10747">
            <v>692.68</v>
          </cell>
          <cell r="F10747">
            <v>698.21</v>
          </cell>
        </row>
        <row r="10748">
          <cell r="B10748">
            <v>101915</v>
          </cell>
          <cell r="C10748" t="str">
            <v>CONJUNTO DE MANGUEIRA PARA COMBATE A INCÊNDIO EM FIBRA DE POLIESTER PURA, COM 1.1/2", REVESTIDA INTERNAMENTE, COMPRIMENTO DE 15M - FORNECIMENTO E INSTALAÇÃO. AF_10/2020</v>
          </cell>
          <cell r="D10748" t="str">
            <v>UN</v>
          </cell>
          <cell r="E10748">
            <v>426.62</v>
          </cell>
          <cell r="F10748">
            <v>427.2</v>
          </cell>
        </row>
        <row r="10749">
          <cell r="B10749">
            <v>97433</v>
          </cell>
          <cell r="C10749" t="str">
            <v>CURVA 45 GRAUS, EM AÇO, CONEXÃO RANHURADA, DN 50 (2"), INSTALADO EM PRUMADAS - FORNECIMENTO E INSTALAÇÃO. AF_10/2020</v>
          </cell>
          <cell r="D10749" t="str">
            <v>UN</v>
          </cell>
          <cell r="E10749">
            <v>84.44</v>
          </cell>
          <cell r="F10749">
            <v>86.63</v>
          </cell>
        </row>
        <row r="10750">
          <cell r="B10750">
            <v>97435</v>
          </cell>
          <cell r="C10750" t="str">
            <v>CURVA 45 GRAUS, EM AÇO, CONEXÃO RANHURADA, DN 65 (2 1/2"), INSTALADO EM PRUMADAS - FORNECIMENTO E INSTALAÇÃO. AF_10/2020</v>
          </cell>
          <cell r="D10750" t="str">
            <v>UN</v>
          </cell>
          <cell r="E10750">
            <v>98.73</v>
          </cell>
          <cell r="F10750">
            <v>101.25</v>
          </cell>
        </row>
        <row r="10751">
          <cell r="B10751">
            <v>97437</v>
          </cell>
          <cell r="C10751" t="str">
            <v>CURVA 45 GRAUS, EM AÇO, CONEXÃO RANHURADA, DN 80 (3"), INSTALADO EM PRUMADAS - FORNECIMENTO E INSTALAÇÃO. AF_10/2020</v>
          </cell>
          <cell r="D10751" t="str">
            <v>UN</v>
          </cell>
          <cell r="E10751">
            <v>112.97</v>
          </cell>
          <cell r="F10751">
            <v>115.83</v>
          </cell>
        </row>
        <row r="10752">
          <cell r="B10752">
            <v>97546</v>
          </cell>
          <cell r="C10752" t="str">
            <v>CURVA 45 GRAUS, EM AÇO, CONEXÃO SOLDADA, DN 15 (1/2"), INSTALADO EM RAMAIS E SUB-RAMAIS DE GÁS - FORNECIMENTO E INSTALAÇÃO. AF_10/2020</v>
          </cell>
          <cell r="D10752" t="str">
            <v>UN</v>
          </cell>
          <cell r="E10752">
            <v>32.9</v>
          </cell>
          <cell r="F10752">
            <v>34</v>
          </cell>
        </row>
        <row r="10753">
          <cell r="B10753">
            <v>97548</v>
          </cell>
          <cell r="C10753" t="str">
            <v>CURVA 45 GRAUS, EM AÇO, CONEXÃO SOLDADA, DN 20 (3/4"), INSTALADO EM RAMAIS E SUB-RAMAIS DE GÁS - FORNECIMENTO E INSTALAÇÃO. AF_10/2020</v>
          </cell>
          <cell r="D10753" t="str">
            <v>UN</v>
          </cell>
          <cell r="E10753">
            <v>48.64</v>
          </cell>
          <cell r="F10753">
            <v>50.5</v>
          </cell>
        </row>
        <row r="10754">
          <cell r="B10754">
            <v>97550</v>
          </cell>
          <cell r="C10754" t="str">
            <v>CURVA 45 GRAUS, EM AÇO, CONEXÃO SOLDADA, DN 25 (1"), INSTALADO EM RAMAIS E SUB-RAMAIS DE GÁS - FORNECIMENTO E INSTALAÇÃO. AF_10/2020</v>
          </cell>
          <cell r="D10754" t="str">
            <v>UN</v>
          </cell>
          <cell r="E10754">
            <v>80.48</v>
          </cell>
          <cell r="F10754">
            <v>84.09</v>
          </cell>
        </row>
        <row r="10755">
          <cell r="B10755">
            <v>97479</v>
          </cell>
          <cell r="C10755" t="str">
            <v>CURVA 45 GRAUS, EM AÇO, CONEXÃO SOLDADA, DN 25 (1"), INSTALADO EM REDE DE ALIMENTAÇÃO PARA HIDRANTE - FORNECIMENTO E INSTALAÇÃO. AF_10/2020</v>
          </cell>
          <cell r="D10755" t="str">
            <v>UN</v>
          </cell>
          <cell r="E10755">
            <v>54.9</v>
          </cell>
          <cell r="F10755">
            <v>56.33</v>
          </cell>
        </row>
        <row r="10756">
          <cell r="B10756">
            <v>97517</v>
          </cell>
          <cell r="C10756" t="str">
            <v>CURVA 45 GRAUS, EM AÇO, CONEXÃO SOLDADA, DN 25 (1"), INSTALADO EM REDE DE ALIMENTAÇÃO PARA SPRINKLER - FORNECIMENTO E INSTALAÇÃO. AF_10/2020</v>
          </cell>
          <cell r="D10756" t="str">
            <v>UN</v>
          </cell>
          <cell r="E10756">
            <v>51.15</v>
          </cell>
          <cell r="F10756">
            <v>52.24</v>
          </cell>
        </row>
        <row r="10757">
          <cell r="B10757">
            <v>97481</v>
          </cell>
          <cell r="C10757" t="str">
            <v>CURVA 45 GRAUS, EM AÇO, CONEXÃO SOLDADA, DN 32 (1 1/4"), INSTALADO EM REDE DE ALIMENTAÇÃO PARA HIDRANTE - FORNECIMENTO E INSTALAÇÃO. AF_10/2020</v>
          </cell>
          <cell r="D10757" t="str">
            <v>UN</v>
          </cell>
          <cell r="E10757">
            <v>79.72</v>
          </cell>
          <cell r="F10757">
            <v>81.540000000000006</v>
          </cell>
        </row>
        <row r="10758">
          <cell r="B10758">
            <v>97519</v>
          </cell>
          <cell r="C10758" t="str">
            <v>CURVA 45 GRAUS, EM AÇO, CONEXÃO SOLDADA, DN 32 (1 1/4"), INSTALADO EM REDE DE ALIMENTAÇÃO PARA SPRINKLER - FORNECIMENTO E INSTALAÇÃO. AF_10/2020</v>
          </cell>
          <cell r="D10758" t="str">
            <v>UN</v>
          </cell>
          <cell r="E10758">
            <v>73.09</v>
          </cell>
          <cell r="F10758">
            <v>74.33</v>
          </cell>
        </row>
        <row r="10759">
          <cell r="B10759">
            <v>97483</v>
          </cell>
          <cell r="C10759" t="str">
            <v>CURVA 45 GRAUS, EM AÇO, CONEXÃO SOLDADA, DN 40 (1 1/2"), INSTALADO EM REDE DE ALIMENTAÇÃO PARA HIDRANTE - FORNECIMENTO E INSTALAÇÃO. AF_10/2020</v>
          </cell>
          <cell r="D10759" t="str">
            <v>UN</v>
          </cell>
          <cell r="E10759">
            <v>111.8</v>
          </cell>
          <cell r="F10759">
            <v>114.08</v>
          </cell>
        </row>
        <row r="10760">
          <cell r="B10760">
            <v>97521</v>
          </cell>
          <cell r="C10760" t="str">
            <v>CURVA 45 GRAUS, EM AÇO, CONEXÃO SOLDADA, DN 40 (1 1/2"), INSTALADO EM REDE DE ALIMENTAÇÃO PARA SPRINKLER - FORNECIMENTO E INSTALAÇÃO. AF_10/2020</v>
          </cell>
          <cell r="D10760" t="str">
            <v>UN</v>
          </cell>
          <cell r="E10760">
            <v>101.94</v>
          </cell>
          <cell r="F10760">
            <v>103.37</v>
          </cell>
        </row>
        <row r="10761">
          <cell r="B10761">
            <v>97452</v>
          </cell>
          <cell r="C10761" t="str">
            <v>CURVA 45 GRAUS, EM AÇO, CONEXÃO SOLDADA, DN 50 (2"), INSTALADO EM PRUMADAS - FORNECIMENTO E INSTALAÇÃO. AF_10/2020</v>
          </cell>
          <cell r="D10761" t="str">
            <v>UN</v>
          </cell>
          <cell r="E10761">
            <v>177.64</v>
          </cell>
          <cell r="F10761">
            <v>182.48</v>
          </cell>
        </row>
        <row r="10762">
          <cell r="B10762">
            <v>97485</v>
          </cell>
          <cell r="C10762" t="str">
            <v>CURVA 45 GRAUS, EM AÇO, CONEXÃO SOLDADA, DN 50 (2"), INSTALADO EM REDE DE ALIMENTAÇÃO PARA HIDRANTE - FORNECIMENTO E INSTALAÇÃO. AF_10/2020</v>
          </cell>
          <cell r="D10762" t="str">
            <v>UN</v>
          </cell>
          <cell r="E10762">
            <v>154.35</v>
          </cell>
          <cell r="F10762">
            <v>157.19</v>
          </cell>
        </row>
        <row r="10763">
          <cell r="B10763">
            <v>97523</v>
          </cell>
          <cell r="C10763" t="str">
            <v>CURVA 45 GRAUS, EM AÇO, CONEXÃO SOLDADA, DN 50 (2"), INSTALADO EM REDE DE ALIMENTAÇÃO PARA SPRINKLER - FORNECIMENTO E INSTALAÇÃO. AF_10/2020</v>
          </cell>
          <cell r="D10763" t="str">
            <v>UN</v>
          </cell>
          <cell r="E10763">
            <v>140.41999999999999</v>
          </cell>
          <cell r="F10763">
            <v>142.06</v>
          </cell>
        </row>
        <row r="10764">
          <cell r="B10764">
            <v>97454</v>
          </cell>
          <cell r="C10764" t="str">
            <v>CURVA 45 GRAUS, EM AÇO, CONEXÃO SOLDADA, DN 65 (2 1/2"), INSTALADO EM PRUMADAS - FORNECIMENTO E INSTALAÇÃO. AF_10/2020</v>
          </cell>
          <cell r="D10764" t="str">
            <v>UN</v>
          </cell>
          <cell r="E10764">
            <v>304.32</v>
          </cell>
          <cell r="F10764">
            <v>309.67</v>
          </cell>
        </row>
        <row r="10765">
          <cell r="B10765">
            <v>97487</v>
          </cell>
          <cell r="C10765" t="str">
            <v>CURVA 45 GRAUS, EM AÇO, CONEXÃO SOLDADA, DN 65 (2 1/2"), INSTALADO EM REDE DE ALIMENTAÇÃO PARA HIDRANTE - FORNECIMENTO E INSTALAÇÃO. AF_10/2020</v>
          </cell>
          <cell r="D10765" t="str">
            <v>UN</v>
          </cell>
          <cell r="E10765">
            <v>285.01</v>
          </cell>
          <cell r="F10765">
            <v>288.70999999999998</v>
          </cell>
        </row>
        <row r="10766">
          <cell r="B10766">
            <v>97525</v>
          </cell>
          <cell r="C10766" t="str">
            <v>CURVA 45 GRAUS, EM AÇO, CONEXÃO SOLDADA, DN 65 (2 1/2"), INSTALADO EM REDE DE ALIMENTAÇÃO PARA SPRINKLER - FORNECIMENTO E INSTALAÇÃO. AF_10/2020</v>
          </cell>
          <cell r="D10766" t="str">
            <v>UN</v>
          </cell>
          <cell r="E10766">
            <v>264.88</v>
          </cell>
          <cell r="F10766">
            <v>266.86</v>
          </cell>
        </row>
        <row r="10767">
          <cell r="B10767">
            <v>97456</v>
          </cell>
          <cell r="C10767" t="str">
            <v>CURVA 45 GRAUS, EM AÇO, CONEXÃO SOLDADA, DN 80 (3"), INSTALADO EM PRUMADAS - FORNECIMENTO E INSTALAÇÃO. AF_10/2020</v>
          </cell>
          <cell r="D10767" t="str">
            <v>UN</v>
          </cell>
          <cell r="E10767">
            <v>693.76</v>
          </cell>
          <cell r="F10767">
            <v>699.63</v>
          </cell>
        </row>
        <row r="10768">
          <cell r="B10768">
            <v>97489</v>
          </cell>
          <cell r="C10768" t="str">
            <v>CURVA 45 GRAUS, EM AÇO, CONEXÃO SOLDADA, DN 80 (3"), INSTALADO EM REDE DE ALIMENTAÇÃO PARA HIDRANTE - FORNECIMENTO E INSTALAÇÃO. AF_10/2020</v>
          </cell>
          <cell r="D10768" t="str">
            <v>UN</v>
          </cell>
          <cell r="E10768">
            <v>678.35</v>
          </cell>
          <cell r="F10768">
            <v>682.91</v>
          </cell>
        </row>
        <row r="10769">
          <cell r="B10769">
            <v>97527</v>
          </cell>
          <cell r="C10769" t="str">
            <v>CURVA 45 GRAUS, EM AÇO, CONEXÃO SOLDADA, DN 80 (3"), INSTALADO EM REDE DE ALIMENTAÇÃO PARA SPRINKLER - FORNECIMENTO E INSTALAÇÃO. AF_10/2020</v>
          </cell>
          <cell r="D10769" t="str">
            <v>UN</v>
          </cell>
          <cell r="E10769">
            <v>652.12</v>
          </cell>
          <cell r="F10769">
            <v>654.42999999999995</v>
          </cell>
        </row>
        <row r="10770">
          <cell r="B10770">
            <v>97434</v>
          </cell>
          <cell r="C10770" t="str">
            <v>CURVA 90 GRAUS, EM AÇO, CONEXÃO RANHURADA, DN 50 (2"), INSTALADO EM PRUMADAS - FORNECIMENTO E INSTALAÇÃO. AF_10/2020</v>
          </cell>
          <cell r="D10770" t="str">
            <v>UN</v>
          </cell>
          <cell r="E10770">
            <v>85.98</v>
          </cell>
          <cell r="F10770">
            <v>88.17</v>
          </cell>
        </row>
        <row r="10771">
          <cell r="B10771">
            <v>97436</v>
          </cell>
          <cell r="C10771" t="str">
            <v>CURVA 90 GRAUS, EM AÇO, CONEXÃO RANHURADA, DN 65 (2 1/2"), INSTALADO EM PRUMADAS - FORNECIMENTO E INSTALAÇÃO. AF_10/2020</v>
          </cell>
          <cell r="D10771" t="str">
            <v>UN</v>
          </cell>
          <cell r="E10771">
            <v>101.71</v>
          </cell>
          <cell r="F10771">
            <v>104.23</v>
          </cell>
        </row>
        <row r="10772">
          <cell r="B10772">
            <v>97438</v>
          </cell>
          <cell r="C10772" t="str">
            <v>CURVA 90 GRAUS, EM AÇO, CONEXÃO RANHURADA, DN 80 (3"), INSTALADO EM PRUMADAS - FORNECIMENTO E INSTALAÇÃO. AF_10/2020</v>
          </cell>
          <cell r="D10772" t="str">
            <v>UN</v>
          </cell>
          <cell r="E10772">
            <v>116.16</v>
          </cell>
          <cell r="F10772">
            <v>119.02</v>
          </cell>
        </row>
        <row r="10773">
          <cell r="B10773">
            <v>97547</v>
          </cell>
          <cell r="C10773" t="str">
            <v>CURVA 90 GRAUS, EM AÇO, CONEXÃO SOLDADA, DN 15 (1/2"), INSTALADO EM RAMAIS E SUB-RAMAIS DE GÁS - FORNECIMENTO E INSTALAÇÃO. AF_10/2020</v>
          </cell>
          <cell r="D10773" t="str">
            <v>UN</v>
          </cell>
          <cell r="E10773">
            <v>32.9</v>
          </cell>
          <cell r="F10773">
            <v>34</v>
          </cell>
        </row>
        <row r="10774">
          <cell r="B10774">
            <v>97549</v>
          </cell>
          <cell r="C10774" t="str">
            <v>CURVA 90 GRAUS, EM AÇO, CONEXÃO SOLDADA, DN 20 (3/4"), INSTALADO EM RAMAIS E SUB-RAMAIS DE GÁS - FORNECIMENTO E INSTALAÇÃO. AF_10/2020</v>
          </cell>
          <cell r="D10774" t="str">
            <v>UN</v>
          </cell>
          <cell r="E10774">
            <v>48.64</v>
          </cell>
          <cell r="F10774">
            <v>50.5</v>
          </cell>
        </row>
        <row r="10775">
          <cell r="B10775">
            <v>97551</v>
          </cell>
          <cell r="C10775" t="str">
            <v>CURVA 90 GRAUS, EM AÇO, CONEXÃO SOLDADA, DN 25 (1"), INSTALADO EM RAMAIS E SUB-RAMAIS DE GÁS - FORNECIMENTO E INSTALAÇÃO. AF_10/2020</v>
          </cell>
          <cell r="D10775" t="str">
            <v>UN</v>
          </cell>
          <cell r="E10775">
            <v>80.48</v>
          </cell>
          <cell r="F10775">
            <v>84.09</v>
          </cell>
        </row>
        <row r="10776">
          <cell r="B10776">
            <v>97480</v>
          </cell>
          <cell r="C10776" t="str">
            <v>CURVA 90 GRAUS, EM AÇO, CONEXÃO SOLDADA, DN 25 (1"), INSTALADO EM REDE DE ALIMENTAÇÃO PARA HIDRANTE - FORNECIMENTO E INSTALAÇÃO. AF_10/2020</v>
          </cell>
          <cell r="D10776" t="str">
            <v>UN</v>
          </cell>
          <cell r="E10776">
            <v>54.9</v>
          </cell>
          <cell r="F10776">
            <v>56.33</v>
          </cell>
        </row>
        <row r="10777">
          <cell r="B10777">
            <v>97518</v>
          </cell>
          <cell r="C10777" t="str">
            <v>CURVA 90 GRAUS, EM AÇO, CONEXÃO SOLDADA, DN 25 (1"), INSTALADO EM REDE DE ALIMENTAÇÃO PARA SPRINKLER - FORNECIMENTO E INSTALAÇÃO. AF_10/2020</v>
          </cell>
          <cell r="D10777" t="str">
            <v>UN</v>
          </cell>
          <cell r="E10777">
            <v>51.15</v>
          </cell>
          <cell r="F10777">
            <v>52.24</v>
          </cell>
        </row>
        <row r="10778">
          <cell r="B10778">
            <v>97482</v>
          </cell>
          <cell r="C10778" t="str">
            <v>CURVA 90 GRAUS, EM AÇO, CONEXÃO SOLDADA, DN 32 (1 1/4"), INSTALADO EM REDE DE ALIMENTAÇÃO PARA HIDRANTE - FORNECIMENTO E INSTALAÇÃO. AF_10/2020</v>
          </cell>
          <cell r="D10778" t="str">
            <v>UN</v>
          </cell>
          <cell r="E10778">
            <v>79.72</v>
          </cell>
          <cell r="F10778">
            <v>81.540000000000006</v>
          </cell>
        </row>
        <row r="10779">
          <cell r="B10779">
            <v>97520</v>
          </cell>
          <cell r="C10779" t="str">
            <v>CURVA 90 GRAUS, EM AÇO, CONEXÃO SOLDADA, DN 32 (1 1/4"), INSTALADO EM REDE DE ALIMENTAÇÃO PARA SPRINKLER - FORNECIMENTO E INSTALAÇÃO. AF_10/2020</v>
          </cell>
          <cell r="D10779" t="str">
            <v>UN</v>
          </cell>
          <cell r="E10779">
            <v>73.09</v>
          </cell>
          <cell r="F10779">
            <v>74.33</v>
          </cell>
        </row>
        <row r="10780">
          <cell r="B10780">
            <v>97484</v>
          </cell>
          <cell r="C10780" t="str">
            <v>CURVA 90 GRAUS, EM AÇO, CONEXÃO SOLDADA, DN 40 (1 1/2"), INSTALADO EM REDE DE ALIMENTAÇÃO PARA HIDRANTE - FORNECIMENTO E INSTALAÇÃO. AF_10/2020</v>
          </cell>
          <cell r="D10780" t="str">
            <v>UN</v>
          </cell>
          <cell r="E10780">
            <v>111.8</v>
          </cell>
          <cell r="F10780">
            <v>114.08</v>
          </cell>
        </row>
        <row r="10781">
          <cell r="B10781">
            <v>97522</v>
          </cell>
          <cell r="C10781" t="str">
            <v>CURVA 90 GRAUS, EM AÇO, CONEXÃO SOLDADA, DN 40 (1 1/2"), INSTALADO EM REDE DE ALIMENTAÇÃO PARA SPRINKLER - FORNECIMENTO E INSTALAÇÃO. AF_10/2020</v>
          </cell>
          <cell r="D10781" t="str">
            <v>UN</v>
          </cell>
          <cell r="E10781">
            <v>101.94</v>
          </cell>
          <cell r="F10781">
            <v>103.37</v>
          </cell>
        </row>
        <row r="10782">
          <cell r="B10782">
            <v>97453</v>
          </cell>
          <cell r="C10782" t="str">
            <v>CURVA 90 GRAUS, EM AÇO, CONEXÃO SOLDADA, DN 50 (2"), INSTALADO EM PRUMADAS - FORNECIMENTO E INSTALAÇÃO. AF_10/2020</v>
          </cell>
          <cell r="D10782" t="str">
            <v>UN</v>
          </cell>
          <cell r="E10782">
            <v>188.78</v>
          </cell>
          <cell r="F10782">
            <v>193.62</v>
          </cell>
        </row>
        <row r="10783">
          <cell r="B10783">
            <v>97486</v>
          </cell>
          <cell r="C10783" t="str">
            <v>CURVA 90 GRAUS, EM AÇO, CONEXÃO SOLDADA, DN 50 (2"), INSTALADO EM REDE DE ALIMENTAÇÃO PARA HIDRANTE - FORNECIMENTO E INSTALAÇÃO. AF_10/2020</v>
          </cell>
          <cell r="D10783" t="str">
            <v>UN</v>
          </cell>
          <cell r="E10783">
            <v>165.49</v>
          </cell>
          <cell r="F10783">
            <v>168.33</v>
          </cell>
        </row>
        <row r="10784">
          <cell r="B10784">
            <v>97524</v>
          </cell>
          <cell r="C10784" t="str">
            <v>CURVA 90 GRAUS, EM AÇO, CONEXÃO SOLDADA, DN 50 (2"), INSTALADO EM REDE DE ALIMENTAÇÃO PARA SPRINKLER - FORNECIMENTO E INSTALAÇÃO. AF_10/2020</v>
          </cell>
          <cell r="D10784" t="str">
            <v>UN</v>
          </cell>
          <cell r="E10784">
            <v>151.56</v>
          </cell>
          <cell r="F10784">
            <v>153.19999999999999</v>
          </cell>
        </row>
        <row r="10785">
          <cell r="B10785">
            <v>97455</v>
          </cell>
          <cell r="C10785" t="str">
            <v>CURVA 90 GRAUS, EM AÇO, CONEXÃO SOLDADA, DN 65 (2 1/2"), INSTALADO EM PRUMADAS - FORNECIMENTO E INSTALAÇÃO. AF_10/2020</v>
          </cell>
          <cell r="D10785" t="str">
            <v>UN</v>
          </cell>
          <cell r="E10785">
            <v>322.13</v>
          </cell>
          <cell r="F10785">
            <v>327.48</v>
          </cell>
        </row>
        <row r="10786">
          <cell r="B10786">
            <v>97488</v>
          </cell>
          <cell r="C10786" t="str">
            <v>CURVA 90 GRAUS, EM AÇO, CONEXÃO SOLDADA, DN 65 (2 1/2"), INSTALADO EM REDE DE ALIMENTAÇÃO PARA HIDRANTE - FORNECIMENTO E INSTALAÇÃO. AF_10/2020</v>
          </cell>
          <cell r="D10786" t="str">
            <v>UN</v>
          </cell>
          <cell r="E10786">
            <v>302.82</v>
          </cell>
          <cell r="F10786">
            <v>306.52</v>
          </cell>
        </row>
        <row r="10787">
          <cell r="B10787">
            <v>97526</v>
          </cell>
          <cell r="C10787" t="str">
            <v>CURVA 90 GRAUS, EM AÇO, CONEXÃO SOLDADA, DN 65 (2 1/2"), INSTALADO EM REDE DE ALIMENTAÇÃO PARA SPRINKLER - FORNECIMENTO E INSTALAÇÃO. AF_10/2020</v>
          </cell>
          <cell r="D10787" t="str">
            <v>UN</v>
          </cell>
          <cell r="E10787">
            <v>282.69</v>
          </cell>
          <cell r="F10787">
            <v>284.67</v>
          </cell>
        </row>
        <row r="10788">
          <cell r="B10788">
            <v>97457</v>
          </cell>
          <cell r="C10788" t="str">
            <v>CURVA 90 GRAUS, EM AÇO, CONEXÃO SOLDADA, DN 80 (3"), INSTALADO EM PRUMADAS - FORNECIMENTO E INSTALAÇÃO. AF_10/2020</v>
          </cell>
          <cell r="D10788" t="str">
            <v>UN</v>
          </cell>
          <cell r="E10788">
            <v>613.86</v>
          </cell>
          <cell r="F10788">
            <v>619.73</v>
          </cell>
        </row>
        <row r="10789">
          <cell r="B10789">
            <v>97490</v>
          </cell>
          <cell r="C10789" t="str">
            <v>CURVA 90 GRAUS, EM AÇO, CONEXÃO SOLDADA, DN 80 (3"), INSTALADO EM REDE DE ALIMENTAÇÃO PARA HIDRANTE - FORNECIMENTO E INSTALAÇÃO. AF_10/2020</v>
          </cell>
          <cell r="D10789" t="str">
            <v>UN</v>
          </cell>
          <cell r="E10789">
            <v>598.45000000000005</v>
          </cell>
          <cell r="F10789">
            <v>603.01</v>
          </cell>
        </row>
        <row r="10790">
          <cell r="B10790">
            <v>97528</v>
          </cell>
          <cell r="C10790" t="str">
            <v>CURVA 90 GRAUS, EM AÇO, CONEXÃO SOLDADA, DN 80 (3"), INSTALADO EM REDE DE ALIMENTAÇÃO PARA SPRINKLER - FORNECIMENTO E INSTALAÇÃO. AF_10/2020</v>
          </cell>
          <cell r="D10790" t="str">
            <v>UN</v>
          </cell>
          <cell r="E10790">
            <v>572.22</v>
          </cell>
          <cell r="F10790">
            <v>574.53</v>
          </cell>
        </row>
        <row r="10791">
          <cell r="B10791">
            <v>101906</v>
          </cell>
          <cell r="C10791" t="str">
            <v>EXTINTOR DE INCÊNDIO PORTÁTIL COM CARGA DE CO2 DE 4 KG, CLASSE BC - FORNECIMENTO E INSTALAÇÃO. AF_10/2020_PE</v>
          </cell>
          <cell r="D10791" t="str">
            <v>UN</v>
          </cell>
          <cell r="E10791">
            <v>798.56</v>
          </cell>
          <cell r="F10791">
            <v>800.43</v>
          </cell>
        </row>
        <row r="10792">
          <cell r="B10792">
            <v>101907</v>
          </cell>
          <cell r="C10792" t="str">
            <v>EXTINTOR DE INCÊNDIO PORTÁTIL COM CARGA DE CO2 DE 6 KG, CLASSE BC - FORNECIMENTO E INSTALAÇÃO. AF_10/2020_PE</v>
          </cell>
          <cell r="D10792" t="str">
            <v>UN</v>
          </cell>
          <cell r="E10792">
            <v>863.18</v>
          </cell>
          <cell r="F10792">
            <v>865.05</v>
          </cell>
        </row>
        <row r="10793">
          <cell r="B10793">
            <v>101911</v>
          </cell>
          <cell r="C10793" t="str">
            <v>EXTINTOR DE INCÊNDIO PORTÁTIL COM CARGA DE PQS DE 12 KG, CLASSE BC - FORNECIMENTO E INSTALAÇÃO. AF_10/2020_PE</v>
          </cell>
          <cell r="D10793" t="str">
            <v>UN</v>
          </cell>
          <cell r="E10793">
            <v>410.87</v>
          </cell>
          <cell r="F10793">
            <v>412.74</v>
          </cell>
        </row>
        <row r="10794">
          <cell r="B10794">
            <v>101908</v>
          </cell>
          <cell r="C10794" t="str">
            <v>EXTINTOR DE INCÊNDIO PORTÁTIL COM CARGA DE PQS DE 4 KG, CLASSE BC - FORNECIMENTO E INSTALAÇÃO. AF_10/2020_PE</v>
          </cell>
          <cell r="D10794" t="str">
            <v>UN</v>
          </cell>
          <cell r="E10794">
            <v>260.10000000000002</v>
          </cell>
          <cell r="F10794">
            <v>261.97000000000003</v>
          </cell>
        </row>
        <row r="10795">
          <cell r="B10795">
            <v>101909</v>
          </cell>
          <cell r="C10795" t="str">
            <v>EXTINTOR DE INCÊNDIO PORTÁTIL COM CARGA DE PQS DE 6 KG, CLASSE BC - FORNECIMENTO E INSTALAÇÃO. AF_10/2020_PE</v>
          </cell>
          <cell r="D10795" t="str">
            <v>UN</v>
          </cell>
          <cell r="E10795">
            <v>303.18</v>
          </cell>
          <cell r="F10795">
            <v>305.05</v>
          </cell>
        </row>
        <row r="10796">
          <cell r="B10796">
            <v>101910</v>
          </cell>
          <cell r="C10796" t="str">
            <v>EXTINTOR DE INCÊNDIO PORTÁTIL COM CARGA DE PQS DE 8 KG, CLASSE BC - FORNECIMENTO E INSTALAÇÃO. AF_10/2020_PE</v>
          </cell>
          <cell r="D10796" t="str">
            <v>UN</v>
          </cell>
          <cell r="E10796">
            <v>357.02</v>
          </cell>
          <cell r="F10796">
            <v>358.89</v>
          </cell>
        </row>
        <row r="10797">
          <cell r="B10797">
            <v>101905</v>
          </cell>
          <cell r="C10797" t="str">
            <v>EXTINTOR DE INCÊNDIO PORTÁTIL COM CARGA DE ÁGUA PRESSURIZADA DE 10 L, CLASSE A - FORNECIMENTO E INSTALAÇÃO. AF_10/2020_PE</v>
          </cell>
          <cell r="D10797" t="str">
            <v>UN</v>
          </cell>
          <cell r="E10797">
            <v>268.18</v>
          </cell>
          <cell r="F10797">
            <v>270.05</v>
          </cell>
        </row>
        <row r="10798">
          <cell r="B10798">
            <v>101916</v>
          </cell>
          <cell r="C10798" t="str">
            <v>HIDRANTE SUBTERRÂNEO PREDIAL (COM CURVA LONGA E CAIXA), DN 75 MM - FORNECIMENTO E INSTALAÇÃO. AF_10/2020</v>
          </cell>
          <cell r="D10798" t="str">
            <v>UN</v>
          </cell>
          <cell r="E10798">
            <v>3451.91</v>
          </cell>
          <cell r="F10798">
            <v>3469.97</v>
          </cell>
        </row>
        <row r="10799">
          <cell r="B10799">
            <v>101936</v>
          </cell>
          <cell r="C10799" t="str">
            <v>INSTALAÇÃO DE TUBOS E CONEXÕES, EM AÇO/FERRO GALVANIZADO, PARA O CENTRO DE MEDIÇÃO DE GÁS DE EDIFÍCIO RESIDENCIAL, COM 4 PAVIMENTOS, 16 UNIDADES HABITACIONAIS, DN 32 (1 1/4") - FORNECIMENTO E INSTALAÇÃO. AF_10/2020</v>
          </cell>
          <cell r="D10799" t="str">
            <v>UN</v>
          </cell>
          <cell r="E10799">
            <v>8296.44</v>
          </cell>
          <cell r="F10799">
            <v>8597.02</v>
          </cell>
        </row>
        <row r="10800">
          <cell r="B10800">
            <v>101937</v>
          </cell>
          <cell r="C10800" t="str">
            <v>INSTALAÇÃO DE TUBOS E CONEXÕES, EM AÇO/FERRO GALVANIZADO, PARA O CENTRO DE MEDIÇÃO DE GÁS DE EDIFÍCIO RESIDENCIAL, COM 4 PAVIMENTOS, 16 UNIDADES HABITACIONAIS, DN 50 (2") - FORNECIMENTO E INSTALAÇÃO. AF_10/2020</v>
          </cell>
          <cell r="D10800" t="str">
            <v>UN</v>
          </cell>
          <cell r="E10800">
            <v>14894.82</v>
          </cell>
          <cell r="F10800">
            <v>15544.84</v>
          </cell>
        </row>
        <row r="10801">
          <cell r="B10801">
            <v>92698</v>
          </cell>
          <cell r="C10801" t="str">
            <v>JOELHO 45 GRAUS, EM FERRO GALVANIZADO, CONEXÃO ROSQUEADA, DN 15 (1/2"), INSTALADO EM RAMAIS E SUB-RAMAIS DE GÁS - FORNECIMENTO E INSTALAÇÃO. AF_10/2020</v>
          </cell>
          <cell r="D10801" t="str">
            <v>UN</v>
          </cell>
          <cell r="E10801">
            <v>21.56</v>
          </cell>
          <cell r="F10801">
            <v>22.61</v>
          </cell>
        </row>
        <row r="10802">
          <cell r="B10802">
            <v>92700</v>
          </cell>
          <cell r="C10802" t="str">
            <v>JOELHO 45 GRAUS, EM FERRO GALVANIZADO, CONEXÃO ROSQUEADA, DN 20 (3/4"), INSTALADO EM RAMAIS E SUB-RAMAIS DE GÁS - FORNECIMENTO E INSTALAÇÃO. AF_10/2020</v>
          </cell>
          <cell r="D10802" t="str">
            <v>UN</v>
          </cell>
          <cell r="E10802">
            <v>34.93</v>
          </cell>
          <cell r="F10802">
            <v>36.74</v>
          </cell>
        </row>
        <row r="10803">
          <cell r="B10803">
            <v>92702</v>
          </cell>
          <cell r="C10803" t="str">
            <v>JOELHO 45 GRAUS, EM FERRO GALVANIZADO, CONEXÃO ROSQUEADA, DN 25 (1"), INSTALADO EM RAMAIS E SUB-RAMAIS DE GÁS - FORNECIMENTO E INSTALAÇÃO. AF_10/2020</v>
          </cell>
          <cell r="D10803" t="str">
            <v>UN</v>
          </cell>
          <cell r="E10803">
            <v>54.37</v>
          </cell>
          <cell r="F10803">
            <v>57.31</v>
          </cell>
        </row>
        <row r="10804">
          <cell r="B10804">
            <v>92669</v>
          </cell>
          <cell r="C10804" t="str">
            <v>JOELHO 45 GRAUS, EM FERRO GALVANIZADO, CONEXÃO ROSQUEADA, DN 25 (1"), INSTALADO EM REDE DE ALIMENTAÇÃO PARA SPRINKLER - FORNECIMENTO E INSTALAÇÃO. AF_10/2020</v>
          </cell>
          <cell r="D10804" t="str">
            <v>UN</v>
          </cell>
          <cell r="E10804">
            <v>41.57</v>
          </cell>
          <cell r="F10804">
            <v>43.4</v>
          </cell>
        </row>
        <row r="10805">
          <cell r="B10805">
            <v>92671</v>
          </cell>
          <cell r="C10805" t="str">
            <v>JOELHO 45 GRAUS, EM FERRO GALVANIZADO, CONEXÃO ROSQUEADA, DN 32 (1 1/4"), INSTALADO EM REDE DE ALIMENTAÇÃO PARA SPRINKLER - FORNECIMENTO E INSTALAÇÃO. AF_10/2020</v>
          </cell>
          <cell r="D10805" t="str">
            <v>UN</v>
          </cell>
          <cell r="E10805">
            <v>55.46</v>
          </cell>
          <cell r="F10805">
            <v>57.4</v>
          </cell>
        </row>
        <row r="10806">
          <cell r="B10806">
            <v>92673</v>
          </cell>
          <cell r="C10806" t="str">
            <v>JOELHO 45 GRAUS, EM FERRO GALVANIZADO, CONEXÃO ROSQUEADA, DN 40 (1 1/2"), INSTALADO EM REDE DE ALIMENTAÇÃO PARA SPRINKLER - FORNECIMENTO E INSTALAÇÃO. AF_10/2020</v>
          </cell>
          <cell r="D10806" t="str">
            <v>UN</v>
          </cell>
          <cell r="E10806">
            <v>64.180000000000007</v>
          </cell>
          <cell r="F10806">
            <v>66.23</v>
          </cell>
        </row>
        <row r="10807">
          <cell r="B10807">
            <v>92675</v>
          </cell>
          <cell r="C10807" t="str">
            <v>JOELHO 45 GRAUS, EM FERRO GALVANIZADO, CONEXÃO ROSQUEADA, DN 50 (2"), INSTALADO EM REDE DE ALIMENTAÇÃO PARA SPRINKLER - FORNECIMENTO E INSTALAÇÃO. AF_10/2020</v>
          </cell>
          <cell r="D10807" t="str">
            <v>UN</v>
          </cell>
          <cell r="E10807">
            <v>84.29</v>
          </cell>
          <cell r="F10807">
            <v>86.5</v>
          </cell>
        </row>
        <row r="10808">
          <cell r="B10808">
            <v>92677</v>
          </cell>
          <cell r="C10808" t="str">
            <v>JOELHO 45 GRAUS, EM FERRO GALVANIZADO, CONEXÃO ROSQUEADA, DN 65 (2 1/2"), INSTALADO EM REDE DE ALIMENTAÇÃO PARA SPRINKLER - FORNECIMENTO E INSTALAÇÃO. AF_10/2020</v>
          </cell>
          <cell r="D10808" t="str">
            <v>UN</v>
          </cell>
          <cell r="E10808">
            <v>141.35</v>
          </cell>
          <cell r="F10808">
            <v>143.78</v>
          </cell>
        </row>
        <row r="10809">
          <cell r="B10809">
            <v>92635</v>
          </cell>
          <cell r="C10809" t="str">
            <v>JOELHO 45 GRAUS, EM FERRO GALVANIZADO, CONEXÃO ROSQUEADA, DN 80 (3"), INSTALADO EM REDE DE ALIMENTAÇÃO PARA HIDRANTE - FORNECIMENTO E INSTALAÇÃO. AF_10/2020</v>
          </cell>
          <cell r="D10809" t="str">
            <v>UN</v>
          </cell>
          <cell r="E10809">
            <v>223.66</v>
          </cell>
          <cell r="F10809">
            <v>228.72</v>
          </cell>
        </row>
        <row r="10810">
          <cell r="B10810">
            <v>92679</v>
          </cell>
          <cell r="C10810" t="str">
            <v>JOELHO 45 GRAUS, EM FERRO GALVANIZADO, CONEXÃO ROSQUEADA, DN 80 (3"), INSTALADO EM REDE DE ALIMENTAÇÃO PARA SPRINKLER - FORNECIMENTO E INSTALAÇÃO. AF_10/2020</v>
          </cell>
          <cell r="D10810" t="str">
            <v>UN</v>
          </cell>
          <cell r="E10810">
            <v>196.06</v>
          </cell>
          <cell r="F10810">
            <v>198.71</v>
          </cell>
        </row>
        <row r="10811">
          <cell r="B10811">
            <v>92381</v>
          </cell>
          <cell r="C10811" t="str">
            <v>JOELHO 45 GRAUS, EM FERRO GALVANIZADO, DN 25 (1"), CONEXÃO ROSQUEADA, INSTALADO EM REDE DE ALIMENTAÇÃO PARA HIDRANTE - FORNECIMENTO E INSTALAÇÃO. AF_10/2020</v>
          </cell>
          <cell r="D10811" t="str">
            <v>UN</v>
          </cell>
          <cell r="E10811">
            <v>54.87</v>
          </cell>
          <cell r="F10811">
            <v>57.88</v>
          </cell>
        </row>
        <row r="10812">
          <cell r="B10812">
            <v>92383</v>
          </cell>
          <cell r="C10812" t="str">
            <v>JOELHO 45 GRAUS, EM FERRO GALVANIZADO, DN 32 (1 1/4"), CONEXÃO ROSQUEADA, INSTALADO EM REDE DE ALIMENTAÇÃO PARA HIDRANTE - FORNECIMENTO E INSTALAÇÃO. AF_10/2020</v>
          </cell>
          <cell r="D10812" t="str">
            <v>UN</v>
          </cell>
          <cell r="E10812">
            <v>70.55</v>
          </cell>
          <cell r="F10812">
            <v>73.8</v>
          </cell>
        </row>
        <row r="10813">
          <cell r="B10813">
            <v>92385</v>
          </cell>
          <cell r="C10813" t="str">
            <v>JOELHO 45 GRAUS, EM FERRO GALVANIZADO, DN 40 (1 1/2"), CONEXÃO ROSQUEADA, INSTALADO EM REDE DE ALIMENTAÇÃO PARA HIDRANTE - FORNECIMENTO E INSTALAÇÃO. AF_10/2020</v>
          </cell>
          <cell r="D10813" t="str">
            <v>UN</v>
          </cell>
          <cell r="E10813">
            <v>81.37</v>
          </cell>
          <cell r="F10813">
            <v>84.93</v>
          </cell>
        </row>
        <row r="10814">
          <cell r="B10814">
            <v>92350</v>
          </cell>
          <cell r="C10814" t="str">
            <v>JOELHO 45 GRAUS, EM FERRO GALVANIZADO, DN 50 (2"), CONEXÃO ROSQUEADA, INSTALADO EM PRUMADAS - FORNECIMENTO E INSTALAÇÃO. AF_10/2020</v>
          </cell>
          <cell r="D10814" t="str">
            <v>UN</v>
          </cell>
          <cell r="E10814">
            <v>104.17</v>
          </cell>
          <cell r="F10814">
            <v>108.1</v>
          </cell>
        </row>
        <row r="10815">
          <cell r="B10815">
            <v>92387</v>
          </cell>
          <cell r="C10815" t="str">
            <v>JOELHO 45 GRAUS, EM FERRO GALVANIZADO, DN 50 (2"), CONEXÃO ROSQUEADA, INSTALADO EM REDE DE ALIMENTAÇÃO PARA HIDRANTE - FORNECIMENTO E INSTALAÇÃO. AF_10/2020</v>
          </cell>
          <cell r="D10815" t="str">
            <v>UN</v>
          </cell>
          <cell r="E10815">
            <v>104.07</v>
          </cell>
          <cell r="F10815">
            <v>108</v>
          </cell>
        </row>
        <row r="10816">
          <cell r="B10816">
            <v>92352</v>
          </cell>
          <cell r="C10816" t="str">
            <v>JOELHO 45 GRAUS, EM FERRO GALVANIZADO, DN 65 (2 1/2"), CONEXÃO ROSQUEADA, INSTALADO EM PRUMADAS - FORNECIMENTO E INSTALAÇÃO. AF_10/2020</v>
          </cell>
          <cell r="D10816" t="str">
            <v>UN</v>
          </cell>
          <cell r="E10816">
            <v>162.62</v>
          </cell>
          <cell r="F10816">
            <v>166.91</v>
          </cell>
        </row>
        <row r="10817">
          <cell r="B10817">
            <v>92389</v>
          </cell>
          <cell r="C10817" t="str">
            <v>JOELHO 45 GRAUS, EM FERRO GALVANIZADO, DN 65 (2 1/2"), CONEXÃO ROSQUEADA, INSTALADO EM REDE DE ALIMENTAÇÃO PARA HIDRANTE - FORNECIMENTO E INSTALAÇÃO. AF_10/2020</v>
          </cell>
          <cell r="D10817" t="str">
            <v>UN</v>
          </cell>
          <cell r="E10817">
            <v>165.06</v>
          </cell>
          <cell r="F10817">
            <v>169.56</v>
          </cell>
        </row>
        <row r="10818">
          <cell r="B10818">
            <v>92354</v>
          </cell>
          <cell r="C10818" t="str">
            <v>JOELHO 45 GRAUS, EM FERRO GALVANIZADO, DN 80 (3"), CONEXÃO ROSQUEADA, INSTALADO EM PRUMADAS - FORNECIMENTO E INSTALAÇÃO. AF_10/2020</v>
          </cell>
          <cell r="D10818" t="str">
            <v>UN</v>
          </cell>
          <cell r="E10818">
            <v>218.74</v>
          </cell>
          <cell r="F10818">
            <v>223.37</v>
          </cell>
        </row>
        <row r="10819">
          <cell r="B10819">
            <v>92699</v>
          </cell>
          <cell r="C10819" t="str">
            <v>JOELHO 90 GRAUS, EM FERRO GALVANIZADO, CONEXÃO ROSQUEADA, DN 15 (1/2"), INSTALADO EM RAMAIS E SUB-RAMAIS DE GÁS - FORNECIMENTO E INSTALAÇÃO. AF_10/2020</v>
          </cell>
          <cell r="D10819" t="str">
            <v>UN</v>
          </cell>
          <cell r="E10819">
            <v>20.07</v>
          </cell>
          <cell r="F10819">
            <v>21.12</v>
          </cell>
        </row>
        <row r="10820">
          <cell r="B10820">
            <v>92701</v>
          </cell>
          <cell r="C10820" t="str">
            <v>JOELHO 90 GRAUS, EM FERRO GALVANIZADO, CONEXÃO ROSQUEADA, DN 20 (3/4"), INSTALADO EM RAMAIS E SUB-RAMAIS DE GÁS - FORNECIMENTO E INSTALAÇÃO. AF_10/2020</v>
          </cell>
          <cell r="D10820" t="str">
            <v>UN</v>
          </cell>
          <cell r="E10820">
            <v>32.71</v>
          </cell>
          <cell r="F10820">
            <v>34.520000000000003</v>
          </cell>
        </row>
        <row r="10821">
          <cell r="B10821">
            <v>92703</v>
          </cell>
          <cell r="C10821" t="str">
            <v>JOELHO 90 GRAUS, EM FERRO GALVANIZADO, CONEXÃO ROSQUEADA, DN 25 (1"), INSTALADO EM RAMAIS E SUB-RAMAIS DE GÁS - FORNECIMENTO E INSTALAÇÃO. AF_10/2020</v>
          </cell>
          <cell r="D10821" t="str">
            <v>UN</v>
          </cell>
          <cell r="E10821">
            <v>51.63</v>
          </cell>
          <cell r="F10821">
            <v>54.57</v>
          </cell>
        </row>
        <row r="10822">
          <cell r="B10822">
            <v>92670</v>
          </cell>
          <cell r="C10822" t="str">
            <v>JOELHO 90 GRAUS, EM FERRO GALVANIZADO, CONEXÃO ROSQUEADA, DN 25 (1"), INSTALADO EM REDE DE ALIMENTAÇÃO PARA SPRINKLER - FORNECIMENTO E INSTALAÇÃO. AF_10/2020</v>
          </cell>
          <cell r="D10822" t="str">
            <v>UN</v>
          </cell>
          <cell r="E10822">
            <v>38.83</v>
          </cell>
          <cell r="F10822">
            <v>40.659999999999997</v>
          </cell>
        </row>
        <row r="10823">
          <cell r="B10823">
            <v>92672</v>
          </cell>
          <cell r="C10823" t="str">
            <v>JOELHO 90 GRAUS, EM FERRO GALVANIZADO, CONEXÃO ROSQUEADA, DN 32 (1 1/4"), INSTALADO EM REDE DE ALIMENTAÇÃO PARA SPRINKLER - FORNECIMENTO E INSTALAÇÃO. AF_10/2020</v>
          </cell>
          <cell r="D10823" t="str">
            <v>UN</v>
          </cell>
          <cell r="E10823">
            <v>50.01</v>
          </cell>
          <cell r="F10823">
            <v>51.95</v>
          </cell>
        </row>
        <row r="10824">
          <cell r="B10824">
            <v>92674</v>
          </cell>
          <cell r="C10824" t="str">
            <v>JOELHO 90 GRAUS, EM FERRO GALVANIZADO, CONEXÃO ROSQUEADA, DN 40 (1 1/2"), INSTALADO EM REDE DE ALIMENTAÇÃO PARA SPRINKLER - FORNECIMENTO E INSTALAÇÃO. AF_10/2020</v>
          </cell>
          <cell r="D10824" t="str">
            <v>UN</v>
          </cell>
          <cell r="E10824">
            <v>60.42</v>
          </cell>
          <cell r="F10824">
            <v>62.47</v>
          </cell>
        </row>
        <row r="10825">
          <cell r="B10825">
            <v>92676</v>
          </cell>
          <cell r="C10825" t="str">
            <v>JOELHO 90 GRAUS, EM FERRO GALVANIZADO, CONEXÃO ROSQUEADA, DN 50 (2"), INSTALADO EM REDE DE ALIMENTAÇÃO PARA SPRINKLER - FORNECIMENTO E INSTALAÇÃO. AF_10/2020</v>
          </cell>
          <cell r="D10825" t="str">
            <v>UN</v>
          </cell>
          <cell r="E10825">
            <v>81.739999999999995</v>
          </cell>
          <cell r="F10825">
            <v>83.95</v>
          </cell>
        </row>
        <row r="10826">
          <cell r="B10826">
            <v>92678</v>
          </cell>
          <cell r="C10826" t="str">
            <v>JOELHO 90 GRAUS, EM FERRO GALVANIZADO, CONEXÃO ROSQUEADA, DN 65 (2 1/2"), INSTALADO EM REDE DE ALIMENTAÇÃO PARA SPRINKLER - FORNECIMENTO E INSTALAÇÃO. AF_10/2020</v>
          </cell>
          <cell r="D10826" t="str">
            <v>UN</v>
          </cell>
          <cell r="E10826">
            <v>130.12</v>
          </cell>
          <cell r="F10826">
            <v>132.55000000000001</v>
          </cell>
        </row>
        <row r="10827">
          <cell r="B10827">
            <v>92636</v>
          </cell>
          <cell r="C10827" t="str">
            <v>JOELHO 90 GRAUS, EM FERRO GALVANIZADO, CONEXÃO ROSQUEADA, DN 80 (3"), INSTALADO EM REDE DE ALIMENTAÇÃO PARA HIDRANTE - FORNECIMENTO E INSTALAÇÃO. AF_10/2020</v>
          </cell>
          <cell r="D10827" t="str">
            <v>UN</v>
          </cell>
          <cell r="E10827">
            <v>202.02</v>
          </cell>
          <cell r="F10827">
            <v>207.08</v>
          </cell>
        </row>
        <row r="10828">
          <cell r="B10828">
            <v>92680</v>
          </cell>
          <cell r="C10828" t="str">
            <v>JOELHO 90 GRAUS, EM FERRO GALVANIZADO, CONEXÃO ROSQUEADA, DN 80 (3"), INSTALADO EM REDE DE ALIMENTAÇÃO PARA SPRINKLER - FORNECIMENTO E INSTALAÇÃO. AF_10/2020</v>
          </cell>
          <cell r="D10828" t="str">
            <v>UN</v>
          </cell>
          <cell r="E10828">
            <v>174.42</v>
          </cell>
          <cell r="F10828">
            <v>177.07</v>
          </cell>
        </row>
        <row r="10829">
          <cell r="B10829">
            <v>92382</v>
          </cell>
          <cell r="C10829" t="str">
            <v>JOELHO 90 GRAUS, EM FERRO GALVANIZADO, DN 25 (1"), CONEXÃO ROSQUEADA, INSTALADO EM REDE DE ALIMENTAÇÃO PARA HIDRANTE - FORNECIMENTO E INSTALAÇÃO. AF_10/2020</v>
          </cell>
          <cell r="D10829" t="str">
            <v>UN</v>
          </cell>
          <cell r="E10829">
            <v>52.13</v>
          </cell>
          <cell r="F10829">
            <v>55.14</v>
          </cell>
        </row>
        <row r="10830">
          <cell r="B10830">
            <v>92384</v>
          </cell>
          <cell r="C10830" t="str">
            <v>JOELHO 90 GRAUS, EM FERRO GALVANIZADO, DN 32 (1 1/4"), CONEXÃO ROSQUEADA, INSTALADO EM REDE DE ALIMENTAÇÃO PARA HIDRANTE - FORNECIMENTO E INSTALAÇÃO. AF_10/2020</v>
          </cell>
          <cell r="D10830" t="str">
            <v>UN</v>
          </cell>
          <cell r="E10830">
            <v>65.099999999999994</v>
          </cell>
          <cell r="F10830">
            <v>68.349999999999994</v>
          </cell>
        </row>
        <row r="10831">
          <cell r="B10831">
            <v>92386</v>
          </cell>
          <cell r="C10831" t="str">
            <v>JOELHO 90 GRAUS, EM FERRO GALVANIZADO, DN 40 (1 1/2"), CONEXÃO ROSQUEADA, INSTALADO EM REDE DE ALIMENTAÇÃO PARA HIDRANTE - FORNECIMENTO E INSTALAÇÃO. AF_10/2020</v>
          </cell>
          <cell r="D10831" t="str">
            <v>UN</v>
          </cell>
          <cell r="E10831">
            <v>77.61</v>
          </cell>
          <cell r="F10831">
            <v>81.17</v>
          </cell>
        </row>
        <row r="10832">
          <cell r="B10832">
            <v>92351</v>
          </cell>
          <cell r="C10832" t="str">
            <v>JOELHO 90 GRAUS, EM FERRO GALVANIZADO, DN 50 (2"), CONEXÃO ROSQUEADA, INSTALADO EM PRUMADAS - FORNECIMENTO E INSTALAÇÃO. AF_10/2020</v>
          </cell>
          <cell r="D10832" t="str">
            <v>UN</v>
          </cell>
          <cell r="E10832">
            <v>101.62</v>
          </cell>
          <cell r="F10832">
            <v>105.55</v>
          </cell>
        </row>
        <row r="10833">
          <cell r="B10833">
            <v>92388</v>
          </cell>
          <cell r="C10833" t="str">
            <v>JOELHO 90 GRAUS, EM FERRO GALVANIZADO, DN 50 (2"), CONEXÃO ROSQUEADA, INSTALADO EM REDE DE ALIMENTAÇÃO PARA HIDRANTE - FORNECIMENTO E INSTALAÇÃO. AF_10/2020</v>
          </cell>
          <cell r="D10833" t="str">
            <v>UN</v>
          </cell>
          <cell r="E10833">
            <v>101.52</v>
          </cell>
          <cell r="F10833">
            <v>105.45</v>
          </cell>
        </row>
        <row r="10834">
          <cell r="B10834">
            <v>92353</v>
          </cell>
          <cell r="C10834" t="str">
            <v>JOELHO 90 GRAUS, EM FERRO GALVANIZADO, DN 65 (2 1/2"), CONEXÃO ROSQUEADA, INSTALADO EM PRUMADAS - FORNECIMENTO E INSTALAÇÃO. AF_10/2020</v>
          </cell>
          <cell r="D10834" t="str">
            <v>UN</v>
          </cell>
          <cell r="E10834">
            <v>151.38999999999999</v>
          </cell>
          <cell r="F10834">
            <v>155.68</v>
          </cell>
        </row>
        <row r="10835">
          <cell r="B10835">
            <v>92390</v>
          </cell>
          <cell r="C10835" t="str">
            <v>JOELHO 90 GRAUS, EM FERRO GALVANIZADO, DN 65 (2 1/2"), CONEXÃO ROSQUEADA, INSTALADO EM REDE DE ALIMENTAÇÃO PARA HIDRANTE - FORNECIMENTO E INSTALAÇÃO. AF_10/2020</v>
          </cell>
          <cell r="D10835" t="str">
            <v>UN</v>
          </cell>
          <cell r="E10835">
            <v>153.83000000000001</v>
          </cell>
          <cell r="F10835">
            <v>158.33000000000001</v>
          </cell>
        </row>
        <row r="10836">
          <cell r="B10836">
            <v>92355</v>
          </cell>
          <cell r="C10836" t="str">
            <v>JOELHO 90 GRAUS, EM FERRO GALVANIZADO, DN 80 (3"), CONEXÃO ROSQUEADA, INSTALADO EM PRUMADAS - FORNECIMENTO E INSTALAÇÃO. AF_10/2020</v>
          </cell>
          <cell r="D10836" t="str">
            <v>UN</v>
          </cell>
          <cell r="E10836">
            <v>197.1</v>
          </cell>
          <cell r="F10836">
            <v>201.73</v>
          </cell>
        </row>
        <row r="10837">
          <cell r="B10837">
            <v>101925</v>
          </cell>
          <cell r="C10837" t="str">
            <v>JOELHO 90°, EM FERRO GALVANIZADO, 4", CONEXÃO ROSQUEADA, INSTALADO EM PRUMADAS - FORNECIMENTO E INSTALAÇÃO. AF_10/2020</v>
          </cell>
          <cell r="D10837" t="str">
            <v>UN</v>
          </cell>
          <cell r="E10837">
            <v>331.97</v>
          </cell>
          <cell r="F10837">
            <v>337.09</v>
          </cell>
        </row>
        <row r="10838">
          <cell r="B10838">
            <v>101934</v>
          </cell>
          <cell r="C10838" t="str">
            <v>JOELHO 90°, EM FERRO GALVANIZADO, 4", CONEXÃO ROSQUEADA, INSTALADO EM REDE DE ALIMENTAÇÃO PARA HIDRANTE - FORNECIMENTO E INSTALAÇÃO. AF_10/2020</v>
          </cell>
          <cell r="D10838" t="str">
            <v>UN</v>
          </cell>
          <cell r="E10838">
            <v>340.12</v>
          </cell>
          <cell r="F10838">
            <v>345.94</v>
          </cell>
        </row>
        <row r="10839">
          <cell r="B10839">
            <v>97541</v>
          </cell>
          <cell r="C10839" t="str">
            <v>LUVA COM REDUÇÃO, EM AÇO, CONEXÃO SOLDADA, DN 20 X 15 MM (3/4" X 1/2"), INSTALADO EM RAMAIS E SUB-RAMAIS DE GÁS - FORNECIMENTO E INSTALAÇÃO. AF_10/2020</v>
          </cell>
          <cell r="D10839" t="str">
            <v>UN</v>
          </cell>
          <cell r="E10839">
            <v>26.74</v>
          </cell>
          <cell r="F10839">
            <v>27.98</v>
          </cell>
        </row>
        <row r="10840">
          <cell r="B10840">
            <v>97462</v>
          </cell>
          <cell r="C10840" t="str">
            <v>LUVA COM REDUÇÃO, EM AÇO, CONEXÃO SOLDADA, DN 25 X 20 MM (1 X 3/4"), INSTALADO EM REDE DE ALIMENTAÇÃO PARA HIDRANTE - FORNECIMENTO E INSTALAÇÃO. AF_10/2020</v>
          </cell>
          <cell r="D10840" t="str">
            <v>UN</v>
          </cell>
          <cell r="E10840">
            <v>28.27</v>
          </cell>
          <cell r="F10840">
            <v>29.22</v>
          </cell>
        </row>
        <row r="10841">
          <cell r="B10841">
            <v>97544</v>
          </cell>
          <cell r="C10841" t="str">
            <v>LUVA COM REDUÇÃO, EM AÇO, CONEXÃO SOLDADA, DN 25 X 20 MM (1" X 3/4"), INSTALADO EM RAMAIS E SUB-RAMAIS DE GÁS - FORNECIMENTO E INSTALAÇÃO. AF_10/2020</v>
          </cell>
          <cell r="D10841" t="str">
            <v>UN</v>
          </cell>
          <cell r="E10841">
            <v>45.3</v>
          </cell>
          <cell r="F10841">
            <v>47.7</v>
          </cell>
        </row>
        <row r="10842">
          <cell r="B10842">
            <v>97500</v>
          </cell>
          <cell r="C10842" t="str">
            <v>LUVA COM REDUÇÃO, EM AÇO, CONEXÃO SOLDADA, DN 25 X 20 MM (1" X 3/4"), INSTALADO EM REDE DE ALIMENTAÇÃO PARA SPRINKLER - FORNECIMENTO E INSTALAÇÃO. AF_10/2020</v>
          </cell>
          <cell r="D10842" t="str">
            <v>UN</v>
          </cell>
          <cell r="E10842">
            <v>25.77</v>
          </cell>
          <cell r="F10842">
            <v>26.5</v>
          </cell>
        </row>
        <row r="10843">
          <cell r="B10843">
            <v>97465</v>
          </cell>
          <cell r="C10843" t="str">
            <v>LUVA COM REDUÇÃO, EM AÇO, CONEXÃO SOLDADA, DN 32 X 25 MM (1 1/4" X 1"), INSTALADO EM REDE DE ALIMENTAÇÃO PARA HIDRANTE - FORNECIMENTO E INSTALAÇÃO. AF_10/2020</v>
          </cell>
          <cell r="D10843" t="str">
            <v>UN</v>
          </cell>
          <cell r="E10843">
            <v>58.68</v>
          </cell>
          <cell r="F10843">
            <v>59.9</v>
          </cell>
        </row>
        <row r="10844">
          <cell r="B10844">
            <v>97503</v>
          </cell>
          <cell r="C10844" t="str">
            <v>LUVA COM REDUÇÃO, EM AÇO, CONEXÃO SOLDADA, DN 32 X 25 MM (1 1/4" X 1"), INSTALADO EM REDE DE ALIMENTAÇÃO PARA SPRINKLER - FORNECIMENTO E INSTALAÇÃO. AF_10/2020</v>
          </cell>
          <cell r="D10844" t="str">
            <v>UN</v>
          </cell>
          <cell r="E10844">
            <v>54.26</v>
          </cell>
          <cell r="F10844">
            <v>55.09</v>
          </cell>
        </row>
        <row r="10845">
          <cell r="B10845">
            <v>97468</v>
          </cell>
          <cell r="C10845" t="str">
            <v>LUVA COM REDUÇÃO, EM AÇO, CONEXÃO SOLDADA, DN 40 X 32 MM (1 1/2" X 1 1/4"), INSTALADO EM REDE DE ALIMENTAÇÃO PARA HIDRANTE - FORNECIMENTO E INSTALAÇÃO. AF_10/2020</v>
          </cell>
          <cell r="D10845" t="str">
            <v>UN</v>
          </cell>
          <cell r="E10845">
            <v>74.59</v>
          </cell>
          <cell r="F10845">
            <v>76.099999999999994</v>
          </cell>
        </row>
        <row r="10846">
          <cell r="B10846">
            <v>97506</v>
          </cell>
          <cell r="C10846" t="str">
            <v>LUVA COM REDUÇÃO, EM AÇO, CONEXÃO SOLDADA, DN 40 X 32 MM (1 1/2" X 1 1/4"), INSTALADO EM REDE DE ALIMENTAÇÃO PARA SPRINKLER - FORNECIMENTO E INSTALAÇÃO. AF_10/2020</v>
          </cell>
          <cell r="D10846" t="str">
            <v>UN</v>
          </cell>
          <cell r="E10846">
            <v>68.03</v>
          </cell>
          <cell r="F10846">
            <v>69</v>
          </cell>
        </row>
        <row r="10847">
          <cell r="B10847">
            <v>97444</v>
          </cell>
          <cell r="C10847" t="str">
            <v>LUVA COM REDUÇÃO, EM AÇO, CONEXÃO SOLDADA, DN 50 X 40 MM (2 X 1 1/2"), INSTALADO EM PRUMADAS - FORNECIMENTO E INSTALAÇÃO. AF_10/2020</v>
          </cell>
          <cell r="D10847" t="str">
            <v>UN</v>
          </cell>
          <cell r="E10847">
            <v>127.24</v>
          </cell>
          <cell r="F10847">
            <v>130.46</v>
          </cell>
        </row>
        <row r="10848">
          <cell r="B10848">
            <v>97471</v>
          </cell>
          <cell r="C10848" t="str">
            <v>LUVA COM REDUÇÃO, EM AÇO, CONEXÃO SOLDADA, DN 50 X 40 MM (2" X 1 1/2"), INSTALADO EM REDE DE ALIMENTAÇÃO PARA HIDRANTE - FORNECIMENTO E INSTALAÇÃO. AF_10/2020</v>
          </cell>
          <cell r="D10848" t="str">
            <v>UN</v>
          </cell>
          <cell r="E10848">
            <v>111.68</v>
          </cell>
          <cell r="F10848">
            <v>113.58</v>
          </cell>
        </row>
        <row r="10849">
          <cell r="B10849">
            <v>97509</v>
          </cell>
          <cell r="C10849" t="str">
            <v>LUVA COM REDUÇÃO, EM AÇO, CONEXÃO SOLDADA, DN 50 X 40 MM (2" X 1 1/2"), INSTALADO EM REDE DE ALIMENTAÇÃO PARA SPRINKLER - FORNECIMENTO E INSTALAÇÃO. AF_10/2020</v>
          </cell>
          <cell r="D10849" t="str">
            <v>UN</v>
          </cell>
          <cell r="E10849">
            <v>102.4</v>
          </cell>
          <cell r="F10849">
            <v>103.49</v>
          </cell>
        </row>
        <row r="10850">
          <cell r="B10850">
            <v>97447</v>
          </cell>
          <cell r="C10850" t="str">
            <v>LUVA COM REDUÇÃO, EM AÇO, CONEXÃO SOLDADA, DN 65 X 50 MM (2 1/2" X 2"), INSTALADO EM PRUMADAS - FORNECIMENTO E INSTALAÇÃO. AF_10/2020</v>
          </cell>
          <cell r="D10850" t="str">
            <v>UN</v>
          </cell>
          <cell r="E10850">
            <v>221.54</v>
          </cell>
          <cell r="F10850">
            <v>225.12</v>
          </cell>
        </row>
        <row r="10851">
          <cell r="B10851">
            <v>97475</v>
          </cell>
          <cell r="C10851" t="str">
            <v>LUVA COM REDUÇÃO, EM AÇO, CONEXÃO SOLDADA, DN 65 X 50 MM (2 1/2" X 2"), INSTALADO EM REDE DE ALIMENTAÇÃO PARA HIDRANTE - FORNECIMENTO E INSTALAÇÃO. AF_10/2020</v>
          </cell>
          <cell r="D10851" t="str">
            <v>UN</v>
          </cell>
          <cell r="E10851">
            <v>208.65</v>
          </cell>
          <cell r="F10851">
            <v>211.12</v>
          </cell>
        </row>
        <row r="10852">
          <cell r="B10852">
            <v>97512</v>
          </cell>
          <cell r="C10852" t="str">
            <v>LUVA COM REDUÇÃO, EM AÇO, CONEXÃO SOLDADA, DN 65 X 50 MM (2 1/2" X 2"), INSTALADO EM REDE DE ALIMENTAÇÃO PARA SPRINKLER - FORNECIMENTO E INSTALAÇÃO. AF_10/2020</v>
          </cell>
          <cell r="D10852" t="str">
            <v>UN</v>
          </cell>
          <cell r="E10852">
            <v>195.31</v>
          </cell>
          <cell r="F10852">
            <v>196.63</v>
          </cell>
        </row>
        <row r="10853">
          <cell r="B10853">
            <v>97450</v>
          </cell>
          <cell r="C10853" t="str">
            <v>LUVA COM REDUÇÃO, EM AÇO, CONEXÃO SOLDADA, DN 80 X 65 MM (3" X 2 1/2"), INSTALADO EM PRUMADAS - FORNECIMENTO E INSTALAÇÃO. AF_10/2020</v>
          </cell>
          <cell r="D10853" t="str">
            <v>UN</v>
          </cell>
          <cell r="E10853">
            <v>288.93</v>
          </cell>
          <cell r="F10853">
            <v>292.83999999999997</v>
          </cell>
        </row>
        <row r="10854">
          <cell r="B10854">
            <v>97478</v>
          </cell>
          <cell r="C10854" t="str">
            <v>LUVA COM REDUÇÃO, EM AÇO, CONEXÃO SOLDADA, DN 80 X 65 MM (3" X 2 1/2"), INSTALADO EM REDE DE ALIMENTAÇÃO PARA HIDRANTE - FORNECIMENTO E INSTALAÇÃO. AF_10/2020</v>
          </cell>
          <cell r="D10854" t="str">
            <v>UN</v>
          </cell>
          <cell r="E10854">
            <v>278.68</v>
          </cell>
          <cell r="F10854">
            <v>281.72000000000003</v>
          </cell>
        </row>
        <row r="10855">
          <cell r="B10855">
            <v>97515</v>
          </cell>
          <cell r="C10855" t="str">
            <v>LUVA COM REDUÇÃO, EM AÇO, CONEXÃO SOLDADA, DN 80 X 65 MM (3" X 2 1/2"), INSTALADO EM REDE DE ALIMENTAÇÃO PARA SPRINKLER - FORNECIMENTO E INSTALAÇÃO. AF_10/2020</v>
          </cell>
          <cell r="D10855" t="str">
            <v>UN</v>
          </cell>
          <cell r="E10855">
            <v>261.14</v>
          </cell>
          <cell r="F10855">
            <v>262.68</v>
          </cell>
        </row>
        <row r="10856">
          <cell r="B10856">
            <v>92928</v>
          </cell>
          <cell r="C10856" t="str">
            <v>LUVA DE REDUÇÃO, EM FERRO GALVANIZADO, 1 1/2" X 1 1/4", CONEXÃO ROSQUEADA, INSTALADO EM REDE DE ALIMENTAÇÃO PARA HIDRANTE - FORNECIMENTO E INSTALAÇÃO. AF_10/2020</v>
          </cell>
          <cell r="D10856" t="str">
            <v>UN</v>
          </cell>
          <cell r="E10856">
            <v>54.95</v>
          </cell>
          <cell r="F10856">
            <v>57.33</v>
          </cell>
        </row>
        <row r="10857">
          <cell r="B10857">
            <v>92943</v>
          </cell>
          <cell r="C10857" t="str">
            <v>LUVA DE REDUÇÃO, EM FERRO GALVANIZADO, 1 1/2" X 1 1/4", CONEXÃO ROSQUEADA, INSTALADO EM REDE DE ALIMENTAÇÃO PARA SPRINKLER - FORNECIMENTO E INSTALAÇÃO. AF_10/2020</v>
          </cell>
          <cell r="D10857" t="str">
            <v>UN</v>
          </cell>
          <cell r="E10857">
            <v>43.47</v>
          </cell>
          <cell r="F10857">
            <v>44.84</v>
          </cell>
        </row>
        <row r="10858">
          <cell r="B10858">
            <v>92929</v>
          </cell>
          <cell r="C10858" t="str">
            <v>LUVA DE REDUÇÃO, EM FERRO GALVANIZADO, 1 1/2" X 1", CONEXÃO ROSQUEADA, INSTALADO EM REDE DE ALIMENTAÇÃO PARA HIDRANTE - FORNECIMENTO E INSTALAÇÃO. AF_10/2020</v>
          </cell>
          <cell r="D10858" t="str">
            <v>UN</v>
          </cell>
          <cell r="E10858">
            <v>54.95</v>
          </cell>
          <cell r="F10858">
            <v>57.33</v>
          </cell>
        </row>
        <row r="10859">
          <cell r="B10859">
            <v>92944</v>
          </cell>
          <cell r="C10859" t="str">
            <v>LUVA DE REDUÇÃO, EM FERRO GALVANIZADO, 1 1/2" X 1", CONEXÃO ROSQUEADA, INSTALADO EM REDE DE ALIMENTAÇÃO PARA SPRINKLER - FORNECIMENTO E INSTALAÇÃO. AF_10/2020</v>
          </cell>
          <cell r="D10859" t="str">
            <v>UN</v>
          </cell>
          <cell r="E10859">
            <v>43.47</v>
          </cell>
          <cell r="F10859">
            <v>44.84</v>
          </cell>
        </row>
        <row r="10860">
          <cell r="B10860">
            <v>92930</v>
          </cell>
          <cell r="C10860" t="str">
            <v>LUVA DE REDUÇÃO, EM FERRO GALVANIZADO, 1 1/2" X 3/4", CONEXÃO ROSQUEADA, INSTALADO EM REDE DE ALIMENTAÇÃO PARA HIDRANTE - FORNECIMENTO E INSTALAÇÃO. AF_10/2020</v>
          </cell>
          <cell r="D10860" t="str">
            <v>UN</v>
          </cell>
          <cell r="E10860">
            <v>54.95</v>
          </cell>
          <cell r="F10860">
            <v>57.33</v>
          </cell>
        </row>
        <row r="10861">
          <cell r="B10861">
            <v>92945</v>
          </cell>
          <cell r="C10861" t="str">
            <v>LUVA DE REDUÇÃO, EM FERRO GALVANIZADO, 1 1/2" X 3/4", CONEXÃO ROSQUEADA, INSTALADO EM REDE DE ALIMENTAÇÃO PARA SPRINKLER - FORNECIMENTO E INSTALAÇÃO. AF_10/2020</v>
          </cell>
          <cell r="D10861" t="str">
            <v>UN</v>
          </cell>
          <cell r="E10861">
            <v>43.47</v>
          </cell>
          <cell r="F10861">
            <v>44.84</v>
          </cell>
        </row>
        <row r="10862">
          <cell r="B10862">
            <v>92925</v>
          </cell>
          <cell r="C10862" t="str">
            <v>LUVA DE REDUÇÃO, EM FERRO GALVANIZADO, 1 1/4" X 1", CONEXÃO ROSQUEADA, INSTALADO EM REDE DE ALIMENTAÇÃO PARA HIDRANTE - FORNECIMENTO E INSTALAÇÃO. AF_10/2020</v>
          </cell>
          <cell r="D10862" t="str">
            <v>UN</v>
          </cell>
          <cell r="E10862">
            <v>47.83</v>
          </cell>
          <cell r="F10862">
            <v>50</v>
          </cell>
        </row>
        <row r="10863">
          <cell r="B10863">
            <v>92940</v>
          </cell>
          <cell r="C10863" t="str">
            <v>LUVA DE REDUÇÃO, EM FERRO GALVANIZADO, 1 1/4" X 1", CONEXÃO ROSQUEADA, INSTALADO EM REDE DE ALIMENTAÇÃO PARA SPRINKLER - FORNECIMENTO E INSTALAÇÃO. AF_10/2020</v>
          </cell>
          <cell r="D10863" t="str">
            <v>UN</v>
          </cell>
          <cell r="E10863">
            <v>37.76</v>
          </cell>
          <cell r="F10863">
            <v>39.049999999999997</v>
          </cell>
        </row>
        <row r="10864">
          <cell r="B10864">
            <v>92926</v>
          </cell>
          <cell r="C10864" t="str">
            <v>LUVA DE REDUÇÃO, EM FERRO GALVANIZADO, 1 1/4" X 1/2", CONEXÃO ROSQUEADA, INSTALADO EM REDE DE ALIMENTAÇÃO PARA HIDRANTE - FORNECIMENTO E INSTALAÇÃO. AF_10/2020</v>
          </cell>
          <cell r="D10864" t="str">
            <v>UN</v>
          </cell>
          <cell r="E10864">
            <v>47.82</v>
          </cell>
          <cell r="F10864">
            <v>49.99</v>
          </cell>
        </row>
        <row r="10865">
          <cell r="B10865">
            <v>92941</v>
          </cell>
          <cell r="C10865" t="str">
            <v>LUVA DE REDUÇÃO, EM FERRO GALVANIZADO, 1 1/4" X 1/2", CONEXÃO ROSQUEADA, INSTALADO EM REDE DE ALIMENTAÇÃO PARA SPRINKLER - FORNECIMENTO E INSTALAÇÃO. AF_10/2020</v>
          </cell>
          <cell r="D10865" t="str">
            <v>UN</v>
          </cell>
          <cell r="E10865">
            <v>37.75</v>
          </cell>
          <cell r="F10865">
            <v>39.04</v>
          </cell>
        </row>
        <row r="10866">
          <cell r="B10866">
            <v>92927</v>
          </cell>
          <cell r="C10866" t="str">
            <v>LUVA DE REDUÇÃO, EM FERRO GALVANIZADO, 1 1/4" X 3/4", CONEXÃO ROSQUEADA, INSTALADO EM REDE DE ALIMENTAÇÃO PARA HIDRANTE - FORNECIMENTO E INSTALAÇÃO. AF_10/2020</v>
          </cell>
          <cell r="D10866" t="str">
            <v>UN</v>
          </cell>
          <cell r="E10866">
            <v>47.82</v>
          </cell>
          <cell r="F10866">
            <v>49.99</v>
          </cell>
        </row>
        <row r="10867">
          <cell r="B10867">
            <v>92942</v>
          </cell>
          <cell r="C10867" t="str">
            <v>LUVA DE REDUÇÃO, EM FERRO GALVANIZADO, 1 1/4" X 3/4", CONEXÃO ROSQUEADA, INSTALADO EM REDE DE ALIMENTAÇÃO PARA SPRINKLER - FORNECIMENTO E INSTALAÇÃO. AF_10/2020</v>
          </cell>
          <cell r="D10867" t="str">
            <v>UN</v>
          </cell>
          <cell r="E10867">
            <v>37.75</v>
          </cell>
          <cell r="F10867">
            <v>39.04</v>
          </cell>
        </row>
        <row r="10868">
          <cell r="B10868">
            <v>92918</v>
          </cell>
          <cell r="C10868" t="str">
            <v>LUVA DE REDUÇÃO, EM FERRO GALVANIZADO, 1" X 1/2", CONEXÃO ROSQUEADA, INSTALADO EM REDE DE ALIMENTAÇÃO PARA HIDRANTE - FORNECIMENTO E INSTALAÇÃO. AF_10/2020</v>
          </cell>
          <cell r="D10868" t="str">
            <v>UN</v>
          </cell>
          <cell r="E10868">
            <v>38.049999999999997</v>
          </cell>
          <cell r="F10868">
            <v>40.049999999999997</v>
          </cell>
        </row>
        <row r="10869">
          <cell r="B10869">
            <v>92938</v>
          </cell>
          <cell r="C10869" t="str">
            <v>LUVA DE REDUÇÃO, EM FERRO GALVANIZADO, 1" X 1/2", CONEXÃO ROSQUEADA, INSTALADO EM REDE DE ALIMENTAÇÃO PARA SPRINKLER - FORNECIMENTO E INSTALAÇÃO. AF_10/2020</v>
          </cell>
          <cell r="D10869" t="str">
            <v>UN</v>
          </cell>
          <cell r="E10869">
            <v>29.2</v>
          </cell>
          <cell r="F10869">
            <v>30.42</v>
          </cell>
        </row>
        <row r="10870">
          <cell r="B10870">
            <v>92920</v>
          </cell>
          <cell r="C10870" t="str">
            <v>LUVA DE REDUÇÃO, EM FERRO GALVANIZADO, 1" X 3/4", CONEXÃO ROSQUEADA, INSTALADO EM REDE DE ALIMENTAÇÃO PARA HIDRANTE - FORNECIMENTO E INSTALAÇÃO. AF_10/2020</v>
          </cell>
          <cell r="D10870" t="str">
            <v>UN</v>
          </cell>
          <cell r="E10870">
            <v>38.340000000000003</v>
          </cell>
          <cell r="F10870">
            <v>40.340000000000003</v>
          </cell>
        </row>
        <row r="10871">
          <cell r="B10871">
            <v>92939</v>
          </cell>
          <cell r="C10871" t="str">
            <v>LUVA DE REDUÇÃO, EM FERRO GALVANIZADO, 1" X 3/4", CONEXÃO ROSQUEADA, INSTALADO EM REDE DE ALIMENTAÇÃO PARA SPRINKLER - FORNECIMENTO E INSTALAÇÃO. AF_10/2020</v>
          </cell>
          <cell r="D10871" t="str">
            <v>UN</v>
          </cell>
          <cell r="E10871">
            <v>29.49</v>
          </cell>
          <cell r="F10871">
            <v>30.71</v>
          </cell>
        </row>
        <row r="10872">
          <cell r="B10872">
            <v>92910</v>
          </cell>
          <cell r="C10872" t="str">
            <v>LUVA DE REDUÇÃO, EM FERRO GALVANIZADO, 2 1/2" X 1 1/2", CONEXÃO ROSQUEADA, INSTALADO EM PRUMADAS - FORNECIMENTO E INSTALAÇÃO. AF_10/2020</v>
          </cell>
          <cell r="D10872" t="str">
            <v>UN</v>
          </cell>
          <cell r="E10872">
            <v>110.01</v>
          </cell>
          <cell r="F10872">
            <v>112.86</v>
          </cell>
        </row>
        <row r="10873">
          <cell r="B10873">
            <v>92934</v>
          </cell>
          <cell r="C10873" t="str">
            <v>LUVA DE REDUÇÃO, EM FERRO GALVANIZADO, 2 1/2" X 1 1/2", CONEXÃO ROSQUEADA, INSTALADO EM REDE DE ALIMENTAÇÃO PARA HIDRANTE - FORNECIMENTO E INSTALAÇÃO. AF_10/2020</v>
          </cell>
          <cell r="D10873" t="str">
            <v>UN</v>
          </cell>
          <cell r="E10873">
            <v>111.6</v>
          </cell>
          <cell r="F10873">
            <v>114.59</v>
          </cell>
        </row>
        <row r="10874">
          <cell r="B10874">
            <v>92949</v>
          </cell>
          <cell r="C10874" t="str">
            <v>LUVA DE REDUÇÃO, EM FERRO GALVANIZADO, 2 1/2" X 1 1/2", CONEXÃO ROSQUEADA, INSTALADO EM REDE DE ALIMENTAÇÃO PARA SPRINKLER - FORNECIMENTO E INSTALAÇÃO. AF_10/2020</v>
          </cell>
          <cell r="D10874" t="str">
            <v>UN</v>
          </cell>
          <cell r="E10874">
            <v>95.76</v>
          </cell>
          <cell r="F10874">
            <v>97.38</v>
          </cell>
        </row>
        <row r="10875">
          <cell r="B10875">
            <v>92911</v>
          </cell>
          <cell r="C10875" t="str">
            <v>LUVA DE REDUÇÃO, EM FERRO GALVANIZADO, 2 1/2" X 2", CONEXÃO ROSQUEADA, INSTALADO EM PRUMADAS - FORNECIMENTO E INSTALAÇÃO. AF_10/2020</v>
          </cell>
          <cell r="D10875" t="str">
            <v>UN</v>
          </cell>
          <cell r="E10875">
            <v>110.01</v>
          </cell>
          <cell r="F10875">
            <v>112.86</v>
          </cell>
        </row>
        <row r="10876">
          <cell r="B10876">
            <v>92935</v>
          </cell>
          <cell r="C10876" t="str">
            <v>LUVA DE REDUÇÃO, EM FERRO GALVANIZADO, 2 1/2" X 2", CONEXÃO ROSQUEADA, INSTALADO EM REDE DE ALIMENTAÇÃO PARA HIDRANTE - FORNECIMENTO E INSTALAÇÃO. AF_10/2020</v>
          </cell>
          <cell r="D10876" t="str">
            <v>UN</v>
          </cell>
          <cell r="E10876">
            <v>111.6</v>
          </cell>
          <cell r="F10876">
            <v>114.59</v>
          </cell>
        </row>
        <row r="10877">
          <cell r="B10877">
            <v>92950</v>
          </cell>
          <cell r="C10877" t="str">
            <v>LUVA DE REDUÇÃO, EM FERRO GALVANIZADO, 2 1/2" X 2", CONEXÃO ROSQUEADA, INSTALADO EM REDE DE ALIMENTAÇÃO PARA SPRINKLER - FORNECIMENTO E INSTALAÇÃO. AF_10/2020</v>
          </cell>
          <cell r="D10877" t="str">
            <v>UN</v>
          </cell>
          <cell r="E10877">
            <v>95.76</v>
          </cell>
          <cell r="F10877">
            <v>97.38</v>
          </cell>
        </row>
        <row r="10878">
          <cell r="B10878">
            <v>92907</v>
          </cell>
          <cell r="C10878" t="str">
            <v>LUVA DE REDUÇÃO, EM FERRO GALVANIZADO, 2" X 1 1/2", CONEXÃO ROSQUEADA, INSTALADO EM PRUMADAS - FORNECIMENTO E INSTALAÇÃO. AF_10/2020</v>
          </cell>
          <cell r="D10878" t="str">
            <v>UN</v>
          </cell>
          <cell r="E10878">
            <v>74.36</v>
          </cell>
          <cell r="F10878">
            <v>76.989999999999995</v>
          </cell>
        </row>
        <row r="10879">
          <cell r="B10879">
            <v>92931</v>
          </cell>
          <cell r="C10879" t="str">
            <v>LUVA DE REDUÇÃO, EM FERRO GALVANIZADO, 2" X 1 1/2", CONEXÃO ROSQUEADA, INSTALADO EM REDE DE ALIMENTAÇÃO PARA HIDRANTE - FORNECIMENTO E INSTALAÇÃO. AF_10/2020</v>
          </cell>
          <cell r="D10879" t="str">
            <v>UN</v>
          </cell>
          <cell r="E10879">
            <v>74.319999999999993</v>
          </cell>
          <cell r="F10879">
            <v>76.930000000000007</v>
          </cell>
        </row>
        <row r="10880">
          <cell r="B10880">
            <v>92946</v>
          </cell>
          <cell r="C10880" t="str">
            <v>LUVA DE REDUÇÃO, EM FERRO GALVANIZADO, 2" X 1 1/2", CONEXÃO ROSQUEADA, INSTALADO EM REDE DE ALIMENTAÇÃO PARA SPRINKLER - FORNECIMENTO E INSTALAÇÃO. AF_10/2020</v>
          </cell>
          <cell r="D10880" t="str">
            <v>UN</v>
          </cell>
          <cell r="E10880">
            <v>61.1</v>
          </cell>
          <cell r="F10880">
            <v>62.57</v>
          </cell>
        </row>
        <row r="10881">
          <cell r="B10881">
            <v>92908</v>
          </cell>
          <cell r="C10881" t="str">
            <v>LUVA DE REDUÇÃO, EM FERRO GALVANIZADO, 2" X 1 1/4", CONEXÃO ROSQUEADA, INSTALADO EM PRUMADAS - FORNECIMENTO E INSTALAÇÃO. AF_10/2020</v>
          </cell>
          <cell r="D10881" t="str">
            <v>UN</v>
          </cell>
          <cell r="E10881">
            <v>74.36</v>
          </cell>
          <cell r="F10881">
            <v>76.989999999999995</v>
          </cell>
        </row>
        <row r="10882">
          <cell r="B10882">
            <v>92932</v>
          </cell>
          <cell r="C10882" t="str">
            <v>LUVA DE REDUÇÃO, EM FERRO GALVANIZADO, 2" X 1 1/4", CONEXÃO ROSQUEADA, INSTALADO EM REDE DE ALIMENTAÇÃO PARA HIDRANTE - FORNECIMENTO E INSTALAÇÃO. AF_10/2020</v>
          </cell>
          <cell r="D10882" t="str">
            <v>UN</v>
          </cell>
          <cell r="E10882">
            <v>74.319999999999993</v>
          </cell>
          <cell r="F10882">
            <v>76.930000000000007</v>
          </cell>
        </row>
        <row r="10883">
          <cell r="B10883">
            <v>92947</v>
          </cell>
          <cell r="C10883" t="str">
            <v>LUVA DE REDUÇÃO, EM FERRO GALVANIZADO, 2" X 1 1/4", CONEXÃO ROSQUEADA, INSTALADO EM REDE DE ALIMENTAÇÃO PARA SPRINKLER - FORNECIMENTO E INSTALAÇÃO. AF_10/2020</v>
          </cell>
          <cell r="D10883" t="str">
            <v>UN</v>
          </cell>
          <cell r="E10883">
            <v>61.1</v>
          </cell>
          <cell r="F10883">
            <v>62.57</v>
          </cell>
        </row>
        <row r="10884">
          <cell r="B10884">
            <v>92909</v>
          </cell>
          <cell r="C10884" t="str">
            <v>LUVA DE REDUÇÃO, EM FERRO GALVANIZADO, 2" X 1", CONEXÃO ROSQUEADA, INSTALADO EM PRUMADAS - FORNECIMENTO E INSTALAÇÃO. AF_10/2020</v>
          </cell>
          <cell r="D10884" t="str">
            <v>UN</v>
          </cell>
          <cell r="E10884">
            <v>74.36</v>
          </cell>
          <cell r="F10884">
            <v>76.989999999999995</v>
          </cell>
        </row>
        <row r="10885">
          <cell r="B10885">
            <v>92933</v>
          </cell>
          <cell r="C10885" t="str">
            <v>LUVA DE REDUÇÃO, EM FERRO GALVANIZADO, 2" X 1", CONEXÃO ROSQUEADA, INSTALADO EM REDE DE ALIMENTAÇÃO PARA HIDRANTE - FORNECIMENTO E INSTALAÇÃO. AF_10/2020</v>
          </cell>
          <cell r="D10885" t="str">
            <v>UN</v>
          </cell>
          <cell r="E10885">
            <v>74.319999999999993</v>
          </cell>
          <cell r="F10885">
            <v>76.930000000000007</v>
          </cell>
        </row>
        <row r="10886">
          <cell r="B10886">
            <v>92948</v>
          </cell>
          <cell r="C10886" t="str">
            <v>LUVA DE REDUÇÃO, EM FERRO GALVANIZADO, 2" X 1", CONEXÃO ROSQUEADA, INSTALADO EM REDE DE ALIMENTAÇÃO PARA SPRINKLER - FORNECIMENTO E INSTALAÇÃO. AF_10/2020</v>
          </cell>
          <cell r="D10886" t="str">
            <v>UN</v>
          </cell>
          <cell r="E10886">
            <v>61.1</v>
          </cell>
          <cell r="F10886">
            <v>62.57</v>
          </cell>
        </row>
        <row r="10887">
          <cell r="B10887">
            <v>92912</v>
          </cell>
          <cell r="C10887" t="str">
            <v>LUVA DE REDUÇÃO, EM FERRO GALVANIZADO, 3" X 1 1/2", CONEXÃO ROSQUEADA, INSTALADO EM PRUMADAS - FORNECIMENTO E INSTALAÇÃO. AF_10/2020</v>
          </cell>
          <cell r="D10887" t="str">
            <v>UN</v>
          </cell>
          <cell r="E10887">
            <v>150</v>
          </cell>
          <cell r="F10887">
            <v>152.85</v>
          </cell>
        </row>
        <row r="10888">
          <cell r="B10888">
            <v>92913</v>
          </cell>
          <cell r="C10888" t="str">
            <v>LUVA DE REDUÇÃO, EM FERRO GALVANIZADO, 3" X 2 1/2", CONEXÃO ROSQUEADA, INSTALADO EM PRUMADAS - FORNECIMENTO E INSTALAÇÃO. AF_10/2020</v>
          </cell>
          <cell r="D10888" t="str">
            <v>UN</v>
          </cell>
          <cell r="E10888">
            <v>152.72999999999999</v>
          </cell>
          <cell r="F10888">
            <v>155.81</v>
          </cell>
        </row>
        <row r="10889">
          <cell r="B10889">
            <v>92936</v>
          </cell>
          <cell r="C10889" t="str">
            <v>LUVA DE REDUÇÃO, EM FERRO GALVANIZADO, 3" X 2 1/2", CONEXÃO ROSQUEADA, INSTALADO EM REDE DE ALIMENTAÇÃO PARA HIDRANTE - FORNECIMENTO E INSTALAÇÃO. AF_10/2020</v>
          </cell>
          <cell r="D10889" t="str">
            <v>UN</v>
          </cell>
          <cell r="E10889">
            <v>156.01</v>
          </cell>
          <cell r="F10889">
            <v>159.37</v>
          </cell>
        </row>
        <row r="10890">
          <cell r="B10890">
            <v>92951</v>
          </cell>
          <cell r="C10890" t="str">
            <v>LUVA DE REDUÇÃO, EM FERRO GALVANIZADO, 3" X 2 1/2", CONEXÃO ROSQUEADA, INSTALADO EM REDE DE ALIMENTAÇÃO PARA SPRINKLER - FORNECIMENTO E INSTALAÇÃO. AF_10/2020</v>
          </cell>
          <cell r="D10890" t="str">
            <v>UN</v>
          </cell>
          <cell r="E10890">
            <v>137.59</v>
          </cell>
          <cell r="F10890">
            <v>139.36000000000001</v>
          </cell>
        </row>
        <row r="10891">
          <cell r="B10891">
            <v>92914</v>
          </cell>
          <cell r="C10891" t="str">
            <v>LUVA DE REDUÇÃO, EM FERRO GALVANIZADO, 3" X 2", CONEXÃO ROSQUEADA, INSTALADO EM PRUMADAS - FORNECIMENTO E INSTALAÇÃO. AF_10/2020</v>
          </cell>
          <cell r="D10891" t="str">
            <v>UN</v>
          </cell>
          <cell r="E10891">
            <v>152.72999999999999</v>
          </cell>
          <cell r="F10891">
            <v>155.81</v>
          </cell>
        </row>
        <row r="10892">
          <cell r="B10892">
            <v>92937</v>
          </cell>
          <cell r="C10892" t="str">
            <v>LUVA DE REDUÇÃO, EM FERRO GALVANIZADO, 3" X 2", CONEXÃO ROSQUEADA, INSTALADO EM REDE DE ALIMENTAÇÃO PARA HIDRANTE - FORNECIMENTO E INSTALAÇÃO. AF_10/2020</v>
          </cell>
          <cell r="D10892" t="str">
            <v>UN</v>
          </cell>
          <cell r="E10892">
            <v>156.01</v>
          </cell>
          <cell r="F10892">
            <v>159.37</v>
          </cell>
        </row>
        <row r="10893">
          <cell r="B10893">
            <v>92952</v>
          </cell>
          <cell r="C10893" t="str">
            <v>LUVA DE REDUÇÃO, EM FERRO GALVANIZADO, 3" X 2", CONEXÃO ROSQUEADA, INSTALADO EM REDE DE ALIMENTAÇÃO PARA SPRINKLER - FORNECIMENTO E INSTALAÇÃO. AF_10/2020</v>
          </cell>
          <cell r="D10893" t="str">
            <v>UN</v>
          </cell>
          <cell r="E10893">
            <v>137.59</v>
          </cell>
          <cell r="F10893">
            <v>139.36000000000001</v>
          </cell>
        </row>
        <row r="10894">
          <cell r="B10894">
            <v>92953</v>
          </cell>
          <cell r="C10894" t="str">
            <v>LUVA DE REDUÇÃO, EM FERRO GALVANIZADO, 3/4" X 1/2", CONEXÃO ROSQUEADA, INSTALADO EM RAMAIS E SUB-RAMAIS DE GÁS - FORNECIMENTO E INSTALAÇÃO. AF_10/2020</v>
          </cell>
          <cell r="D10894" t="str">
            <v>UN</v>
          </cell>
          <cell r="E10894">
            <v>24.88</v>
          </cell>
          <cell r="F10894">
            <v>26.09</v>
          </cell>
        </row>
        <row r="10895">
          <cell r="B10895">
            <v>101921</v>
          </cell>
          <cell r="C10895" t="str">
            <v>LUVA DE REDUÇÃO, EM FERRO GALVANIZADO, 4" X 2 1/2", CONEXÃO ROSQUEADA, INSTALADO EM PRUMADAS - FORNECIMENTO E INSTALAÇÃO. AF_10/2020</v>
          </cell>
          <cell r="D10895" t="str">
            <v>UN</v>
          </cell>
          <cell r="E10895">
            <v>241.34</v>
          </cell>
          <cell r="F10895">
            <v>244.75</v>
          </cell>
        </row>
        <row r="10896">
          <cell r="B10896">
            <v>101930</v>
          </cell>
          <cell r="C10896" t="str">
            <v>LUVA DE REDUÇÃO, EM FERRO GALVANIZADO, 4" X 2 1/2", CONEXÃO ROSQUEADA, INSTALADO EM REDE DE ALIMENTAÇÃO PARA HIDRANTE - FORNECIMENTO E INSTALAÇÃO. AF_10/2020</v>
          </cell>
          <cell r="D10896" t="str">
            <v>UN</v>
          </cell>
          <cell r="E10896">
            <v>246.77</v>
          </cell>
          <cell r="F10896">
            <v>250.65</v>
          </cell>
        </row>
        <row r="10897">
          <cell r="B10897">
            <v>101922</v>
          </cell>
          <cell r="C10897" t="str">
            <v>LUVA DE REDUÇÃO, EM FERRO GALVANIZADO, 4" X 2", CONEXÃO ROSQUEADA, INSTALADO EM PRUMADAS - FORNECIMENTO E INSTALAÇÃO. AF_10/2020</v>
          </cell>
          <cell r="D10897" t="str">
            <v>UN</v>
          </cell>
          <cell r="E10897">
            <v>241.34</v>
          </cell>
          <cell r="F10897">
            <v>244.75</v>
          </cell>
        </row>
        <row r="10898">
          <cell r="B10898">
            <v>101931</v>
          </cell>
          <cell r="C10898" t="str">
            <v>LUVA DE REDUÇÃO, EM FERRO GALVANIZADO, 4" X 2", CONEXÃO ROSQUEADA, INSTALADO EM REDE DE ALIMENTAÇÃO PARA HIDRANTE - FORNECIMENTO E INSTALAÇÃO. AF_10/2020</v>
          </cell>
          <cell r="D10898" t="str">
            <v>UN</v>
          </cell>
          <cell r="E10898">
            <v>246.77</v>
          </cell>
          <cell r="F10898">
            <v>250.65</v>
          </cell>
        </row>
        <row r="10899">
          <cell r="B10899">
            <v>101923</v>
          </cell>
          <cell r="C10899" t="str">
            <v>LUVA DE REDUÇÃO, EM FERRO GALVANIZADO, 4" X 3", CONEXÃO ROSQUEADA, INSTALADO EM PRUMADAS - FORNECIMENTO E INSTALAÇÃO. AF_10/2020</v>
          </cell>
          <cell r="D10899" t="str">
            <v>UN</v>
          </cell>
          <cell r="E10899">
            <v>241.34</v>
          </cell>
          <cell r="F10899">
            <v>244.75</v>
          </cell>
        </row>
        <row r="10900">
          <cell r="B10900">
            <v>101932</v>
          </cell>
          <cell r="C10900" t="str">
            <v>LUVA DE REDUÇÃO, EM FERRO GALVANIZADO, 4" X 3", CONEXÃO ROSQUEADA, INSTALADO EM REDE DE ALIMENTAÇÃO PARA HIDRANTE - FORNECIMENTO E INSTALAÇÃO. AF_10/2020</v>
          </cell>
          <cell r="D10900" t="str">
            <v>UN</v>
          </cell>
          <cell r="E10900">
            <v>246.77</v>
          </cell>
          <cell r="F10900">
            <v>250.65</v>
          </cell>
        </row>
        <row r="10901">
          <cell r="B10901">
            <v>97537</v>
          </cell>
          <cell r="C10901" t="str">
            <v>LUVA, EM AÇO, CONEXÃO SOLDADA, DN 15 (1/2"), INSTALADO EM RAMAIS E SUB-RAMAIS DE GÁS - FORNECIMENTO E INSTALAÇÃO. AF_10/2020</v>
          </cell>
          <cell r="D10901" t="str">
            <v>UN</v>
          </cell>
          <cell r="E10901">
            <v>23.54</v>
          </cell>
          <cell r="F10901">
            <v>24.25</v>
          </cell>
        </row>
        <row r="10902">
          <cell r="B10902">
            <v>97540</v>
          </cell>
          <cell r="C10902" t="str">
            <v>LUVA, EM AÇO, CONEXÃO SOLDADA, DN 20 (3/4"), INSTALADO EM RAMAIS E SUB-RAMAIS DE GÁS - FORNECIMENTO E INSTALAÇÃO. AF_10/2020</v>
          </cell>
          <cell r="D10902" t="str">
            <v>UN</v>
          </cell>
          <cell r="E10902">
            <v>31.49</v>
          </cell>
          <cell r="F10902">
            <v>32.729999999999997</v>
          </cell>
        </row>
        <row r="10903">
          <cell r="B10903">
            <v>97543</v>
          </cell>
          <cell r="C10903" t="str">
            <v>LUVA, EM AÇO, CONEXÃO SOLDADA, DN 25 (1"), INSTALADO EM RAMAIS E SUB-RAMAIS DE GÁS - FORNECIMENTO E INSTALAÇÃO. AF_10/2020</v>
          </cell>
          <cell r="D10903" t="str">
            <v>UN</v>
          </cell>
          <cell r="E10903">
            <v>51.01</v>
          </cell>
          <cell r="F10903">
            <v>53.41</v>
          </cell>
        </row>
        <row r="10904">
          <cell r="B10904">
            <v>97461</v>
          </cell>
          <cell r="C10904" t="str">
            <v>LUVA, EM AÇO, CONEXÃO SOLDADA, DN 25 (1"), INSTALADO EM REDE DE ALIMENTAÇÃO PARA HIDRANTE - FORNECIMENTO E INSTALAÇÃO. AF_10/2020</v>
          </cell>
          <cell r="D10904" t="str">
            <v>UN</v>
          </cell>
          <cell r="E10904">
            <v>33.979999999999997</v>
          </cell>
          <cell r="F10904">
            <v>34.93</v>
          </cell>
        </row>
        <row r="10905">
          <cell r="B10905">
            <v>97499</v>
          </cell>
          <cell r="C10905" t="str">
            <v>LUVA, EM AÇO, CONEXÃO SOLDADA, DN 25 (1"), INSTALADO EM REDE DE ALIMENTAÇÃO PARA SPRINKLER - FORNECIMENTO E INSTALAÇÃO. AF_10/2020</v>
          </cell>
          <cell r="D10905" t="str">
            <v>UN</v>
          </cell>
          <cell r="E10905">
            <v>31.48</v>
          </cell>
          <cell r="F10905">
            <v>32.21</v>
          </cell>
        </row>
        <row r="10906">
          <cell r="B10906">
            <v>97464</v>
          </cell>
          <cell r="C10906" t="str">
            <v>LUVA, EM AÇO, CONEXÃO SOLDADA, DN 32 (1 1/4"), INSTALADO EM REDE DE ALIMENTAÇÃO PARA HIDRANTE - FORNECIMENTO E INSTALAÇÃO. AF_10/2020</v>
          </cell>
          <cell r="D10906" t="str">
            <v>UN</v>
          </cell>
          <cell r="E10906">
            <v>49.04</v>
          </cell>
          <cell r="F10906">
            <v>50.26</v>
          </cell>
        </row>
        <row r="10907">
          <cell r="B10907">
            <v>97502</v>
          </cell>
          <cell r="C10907" t="str">
            <v>LUVA, EM AÇO, CONEXÃO SOLDADA, DN 32 (1 1/4"), INSTALADO EM REDE DE ALIMENTAÇÃO PARA SPRINKLER - FORNECIMENTO E INSTALAÇÃO. AF_10/2020</v>
          </cell>
          <cell r="D10907" t="str">
            <v>UN</v>
          </cell>
          <cell r="E10907">
            <v>44.39</v>
          </cell>
          <cell r="F10907">
            <v>45.2</v>
          </cell>
        </row>
        <row r="10908">
          <cell r="B10908">
            <v>97467</v>
          </cell>
          <cell r="C10908" t="str">
            <v>LUVA, EM AÇO, CONEXÃO SOLDADA, DN 40 (1 1/2"), INSTALADO EM REDE DE ALIMENTAÇÃO PARA HIDRANTE - FORNECIMENTO E INSTALAÇÃO. AF_10/2020</v>
          </cell>
          <cell r="D10908" t="str">
            <v>UN</v>
          </cell>
          <cell r="E10908">
            <v>62.26</v>
          </cell>
          <cell r="F10908">
            <v>63.77</v>
          </cell>
        </row>
        <row r="10909">
          <cell r="B10909">
            <v>97505</v>
          </cell>
          <cell r="C10909" t="str">
            <v>LUVA, EM AÇO, CONEXÃO SOLDADA, DN 40 (1 1/2"), INSTALADO EM REDE DE ALIMENTAÇÃO PARA SPRINKLER - FORNECIMENTO E INSTALAÇÃO. AF_10/2020</v>
          </cell>
          <cell r="D10909" t="str">
            <v>UN</v>
          </cell>
          <cell r="E10909">
            <v>55.7</v>
          </cell>
          <cell r="F10909">
            <v>56.67</v>
          </cell>
        </row>
        <row r="10910">
          <cell r="B10910">
            <v>97443</v>
          </cell>
          <cell r="C10910" t="str">
            <v>LUVA, EM AÇO, CONEXÃO SOLDADA, DN 50 (2"), INSTALADO EM PRUMADAS - FORNECIMENTO E INSTALAÇÃO. AF_10/2020</v>
          </cell>
          <cell r="D10910" t="str">
            <v>UN</v>
          </cell>
          <cell r="E10910">
            <v>107.73</v>
          </cell>
          <cell r="F10910">
            <v>110.95</v>
          </cell>
        </row>
        <row r="10911">
          <cell r="B10911">
            <v>97470</v>
          </cell>
          <cell r="C10911" t="str">
            <v>LUVA, EM AÇO, CONEXÃO SOLDADA, DN 50 (2"), INSTALADO EM REDE DE ALIMENTAÇÃO PARA HIDRANTE - FORNECIMENTO E INSTALAÇÃO. AF_10/2020</v>
          </cell>
          <cell r="D10911" t="str">
            <v>UN</v>
          </cell>
          <cell r="E10911">
            <v>92.17</v>
          </cell>
          <cell r="F10911">
            <v>94.07</v>
          </cell>
        </row>
        <row r="10912">
          <cell r="B10912">
            <v>97508</v>
          </cell>
          <cell r="C10912" t="str">
            <v>LUVA, EM AÇO, CONEXÃO SOLDADA, DN 50 (2"), INSTALADO EM REDE DE ALIMENTAÇÃO PARA SPRINKLER - FORNECIMENTO E INSTALAÇÃO. AF_10/2020</v>
          </cell>
          <cell r="D10912" t="str">
            <v>UN</v>
          </cell>
          <cell r="E10912">
            <v>82.89</v>
          </cell>
          <cell r="F10912">
            <v>83.98</v>
          </cell>
        </row>
        <row r="10913">
          <cell r="B10913">
            <v>97446</v>
          </cell>
          <cell r="C10913" t="str">
            <v>LUVA, EM AÇO, CONEXÃO SOLDADA, DN 65 (2 1/2"), INSTALADO EM PRUMADAS - FORNECIMENTO E INSTALAÇÃO. AF_10/2020</v>
          </cell>
          <cell r="D10913" t="str">
            <v>UN</v>
          </cell>
          <cell r="E10913">
            <v>221.54</v>
          </cell>
          <cell r="F10913">
            <v>225.12</v>
          </cell>
        </row>
        <row r="10914">
          <cell r="B10914">
            <v>97474</v>
          </cell>
          <cell r="C10914" t="str">
            <v>LUVA, EM AÇO, CONEXÃO SOLDADA, DN 65 (2 1/2"), INSTALADO EM REDE DE ALIMENTAÇÃO PARA HIDRANTE - FORNECIMENTO E INSTALAÇÃO. AF_10/2020</v>
          </cell>
          <cell r="D10914" t="str">
            <v>UN</v>
          </cell>
          <cell r="E10914">
            <v>169.22</v>
          </cell>
          <cell r="F10914">
            <v>171.69</v>
          </cell>
        </row>
        <row r="10915">
          <cell r="B10915">
            <v>97511</v>
          </cell>
          <cell r="C10915" t="str">
            <v>LUVA, EM AÇO, CONEXÃO SOLDADA, DN 65 (2 1/2"), INSTALADO EM REDE DE ALIMENTAÇÃO PARA SPRINKLER - FORNECIMENTO E INSTALAÇÃO. AF_10/2020</v>
          </cell>
          <cell r="D10915" t="str">
            <v>UN</v>
          </cell>
          <cell r="E10915">
            <v>155.88</v>
          </cell>
          <cell r="F10915">
            <v>157.19999999999999</v>
          </cell>
        </row>
        <row r="10916">
          <cell r="B10916">
            <v>97449</v>
          </cell>
          <cell r="C10916" t="str">
            <v>LUVA, EM AÇO, CONEXÃO SOLDADA, DN 80 (3"), INSTALADO EM PRUMADAS - FORNECIMENTO E INSTALAÇÃO. AF_10/2020</v>
          </cell>
          <cell r="D10916" t="str">
            <v>UN</v>
          </cell>
          <cell r="E10916">
            <v>235.81</v>
          </cell>
          <cell r="F10916">
            <v>239.72</v>
          </cell>
        </row>
        <row r="10917">
          <cell r="B10917">
            <v>97477</v>
          </cell>
          <cell r="C10917" t="str">
            <v>LUVA, EM AÇO, CONEXÃO SOLDADA, DN 80 (3"), INSTALADO EM REDE DE ALIMENTAÇÃO PARA HIDRANTE - FORNECIMENTO E INSTALAÇÃO. AF_10/2020</v>
          </cell>
          <cell r="D10917" t="str">
            <v>UN</v>
          </cell>
          <cell r="E10917">
            <v>225.56</v>
          </cell>
          <cell r="F10917">
            <v>228.6</v>
          </cell>
        </row>
        <row r="10918">
          <cell r="B10918">
            <v>97514</v>
          </cell>
          <cell r="C10918" t="str">
            <v>LUVA, EM AÇO, CONEXÃO SOLDADA, DN 80 (3"), INSTALADO EM REDE DE ALIMENTAÇÃO PARA SPRINKLER - FORNECIMENTO E INSTALAÇÃO. AF_10/2020</v>
          </cell>
          <cell r="D10918" t="str">
            <v>UN</v>
          </cell>
          <cell r="E10918">
            <v>208.02</v>
          </cell>
          <cell r="F10918">
            <v>209.56</v>
          </cell>
        </row>
        <row r="10919">
          <cell r="B10919">
            <v>101920</v>
          </cell>
          <cell r="C10919" t="str">
            <v>LUVA, EM FERRO GALVANIZADO, 4", CONEXÃO ROSQUEADA, INSTALADO EM PRUMADAS - FORNECIMENTO E INSTALAÇÃO. AF_10/2020</v>
          </cell>
          <cell r="D10919" t="str">
            <v>UN</v>
          </cell>
          <cell r="E10919">
            <v>210.57</v>
          </cell>
          <cell r="F10919">
            <v>213.98</v>
          </cell>
        </row>
        <row r="10920">
          <cell r="B10920">
            <v>101929</v>
          </cell>
          <cell r="C10920" t="str">
            <v>LUVA, EM FERRO GALVANIZADO, 4", CONEXÃO ROSQUEADA, INSTALADO EM REDE DE ALIMENTAÇÃO PARA HIDRANTE - FORNECIMENTO E INSTALAÇÃO. AF_10/2020</v>
          </cell>
          <cell r="D10920" t="str">
            <v>UN</v>
          </cell>
          <cell r="E10920">
            <v>216</v>
          </cell>
          <cell r="F10920">
            <v>219.88</v>
          </cell>
        </row>
        <row r="10921">
          <cell r="B10921">
            <v>92693</v>
          </cell>
          <cell r="C10921" t="str">
            <v>LUVA, EM FERRO GALVANIZADO, CONEXÃO ROSQUEADA, DN 15 (1/2"), INSTALADO EM RAMAIS E SUB-RAMAIS DE GÁS - FORNECIMENTO E INSTALAÇÃO. AF_10/2020</v>
          </cell>
          <cell r="D10921" t="str">
            <v>UN</v>
          </cell>
          <cell r="E10921">
            <v>15.06</v>
          </cell>
          <cell r="F10921">
            <v>15.76</v>
          </cell>
        </row>
        <row r="10922">
          <cell r="B10922">
            <v>92695</v>
          </cell>
          <cell r="C10922" t="str">
            <v>LUVA, EM FERRO GALVANIZADO, CONEXÃO ROSQUEADA, DN 20 (3/4"), INSTALADO EM RAMAIS E SUB-RAMAIS DE GÁS - FORNECIMENTO E INSTALAÇÃO. AF_10/2020</v>
          </cell>
          <cell r="D10922" t="str">
            <v>UN</v>
          </cell>
          <cell r="E10922">
            <v>23.39</v>
          </cell>
          <cell r="F10922">
            <v>24.6</v>
          </cell>
        </row>
        <row r="10923">
          <cell r="B10923">
            <v>92697</v>
          </cell>
          <cell r="C10923" t="str">
            <v>LUVA, EM FERRO GALVANIZADO, CONEXÃO ROSQUEADA, DN 25 (1"), INSTALADO EM RAMAIS E SUB-RAMAIS DE GÁS - FORNECIMENTO E INSTALAÇÃO. AF_10/2020</v>
          </cell>
          <cell r="D10923" t="str">
            <v>UN</v>
          </cell>
          <cell r="E10923">
            <v>37.85</v>
          </cell>
          <cell r="F10923">
            <v>39.82</v>
          </cell>
        </row>
        <row r="10924">
          <cell r="B10924">
            <v>92658</v>
          </cell>
          <cell r="C10924" t="str">
            <v>LUVA, EM FERRO GALVANIZADO, CONEXÃO ROSQUEADA, DN 25 (1"), INSTALADO EM REDE DE ALIMENTAÇÃO PARA SPRINKLER - FORNECIMENTO E INSTALAÇÃO. AF_10/2020</v>
          </cell>
          <cell r="D10924" t="str">
            <v>UN</v>
          </cell>
          <cell r="E10924">
            <v>29.37</v>
          </cell>
          <cell r="F10924">
            <v>30.59</v>
          </cell>
        </row>
        <row r="10925">
          <cell r="B10925">
            <v>92660</v>
          </cell>
          <cell r="C10925" t="str">
            <v>LUVA, EM FERRO GALVANIZADO, CONEXÃO ROSQUEADA, DN 32 (1 1/4"), INSTALADO EM REDE DE ALIMENTAÇÃO PARA SPRINKLER - FORNECIMENTO E INSTALAÇÃO. AF_10/2020</v>
          </cell>
          <cell r="D10925" t="str">
            <v>UN</v>
          </cell>
          <cell r="E10925">
            <v>36.229999999999997</v>
          </cell>
          <cell r="F10925">
            <v>37.520000000000003</v>
          </cell>
        </row>
        <row r="10926">
          <cell r="B10926">
            <v>92662</v>
          </cell>
          <cell r="C10926" t="str">
            <v>LUVA, EM FERRO GALVANIZADO, CONEXÃO ROSQUEADA, DN 40 (1 1/2"), INSTALADO EM REDE DE ALIMENTAÇÃO PARA SPRINKLER - FORNECIMENTO E INSTALAÇÃO. AF_10/2020</v>
          </cell>
          <cell r="D10926" t="str">
            <v>UN</v>
          </cell>
          <cell r="E10926">
            <v>41.87</v>
          </cell>
          <cell r="F10926">
            <v>43.24</v>
          </cell>
        </row>
        <row r="10927">
          <cell r="B10927">
            <v>92664</v>
          </cell>
          <cell r="C10927" t="str">
            <v>LUVA, EM FERRO GALVANIZADO, CONEXÃO ROSQUEADA, DN 50 (2"), INSTALADO EM REDE DE ALIMENTAÇÃO PARA SPRINKLER - FORNECIMENTO E INSTALAÇÃO. AF_10/2020</v>
          </cell>
          <cell r="D10927" t="str">
            <v>UN</v>
          </cell>
          <cell r="E10927">
            <v>56.77</v>
          </cell>
          <cell r="F10927">
            <v>58.24</v>
          </cell>
        </row>
        <row r="10928">
          <cell r="B10928">
            <v>92666</v>
          </cell>
          <cell r="C10928" t="str">
            <v>LUVA, EM FERRO GALVANIZADO, CONEXÃO ROSQUEADA, DN 65 (2 1/2"), INSTALADO EM REDE DE ALIMENTAÇÃO PARA SPRINKLER - FORNECIMENTO E INSTALAÇÃO. AF_10/2020</v>
          </cell>
          <cell r="D10928" t="str">
            <v>UN</v>
          </cell>
          <cell r="E10928">
            <v>90.91</v>
          </cell>
          <cell r="F10928">
            <v>92.53</v>
          </cell>
        </row>
        <row r="10929">
          <cell r="B10929">
            <v>92668</v>
          </cell>
          <cell r="C10929" t="str">
            <v>LUVA, EM FERRO GALVANIZADO, CONEXÃO ROSQUEADA, DN 80 (3"), INSTALADO EM REDE DE ALIMENTAÇÃO PARA SPRINKLER - FORNECIMENTO E INSTALAÇÃO. AF_10/2020</v>
          </cell>
          <cell r="D10929" t="str">
            <v>UN</v>
          </cell>
          <cell r="E10929">
            <v>129.13</v>
          </cell>
          <cell r="F10929">
            <v>130.9</v>
          </cell>
        </row>
        <row r="10930">
          <cell r="B10930">
            <v>92370</v>
          </cell>
          <cell r="C10930" t="str">
            <v>LUVA, EM FERRO GALVANIZADO, DN 25 (1"), CONEXÃO ROSQUEADA, INSTALADO EM REDE DE ALIMENTAÇÃO PARA HIDRANTE - FORNECIMENTO E INSTALAÇÃO. AF_10/2020</v>
          </cell>
          <cell r="D10930" t="str">
            <v>UN</v>
          </cell>
          <cell r="E10930">
            <v>38.22</v>
          </cell>
          <cell r="F10930">
            <v>40.22</v>
          </cell>
        </row>
        <row r="10931">
          <cell r="B10931">
            <v>92372</v>
          </cell>
          <cell r="C10931" t="str">
            <v>LUVA, EM FERRO GALVANIZADO, DN 32 (1 1/4"), CONEXÃO ROSQUEADA, INSTALADO EM REDE DE ALIMENTAÇÃO PARA HIDRANTE - FORNECIMENTO E INSTALAÇÃO. AF_10/2020</v>
          </cell>
          <cell r="D10931" t="str">
            <v>UN</v>
          </cell>
          <cell r="E10931">
            <v>46.3</v>
          </cell>
          <cell r="F10931">
            <v>48.47</v>
          </cell>
        </row>
        <row r="10932">
          <cell r="B10932">
            <v>92374</v>
          </cell>
          <cell r="C10932" t="str">
            <v>LUVA, EM FERRO GALVANIZADO, DN 40 (1 1/2"), CONEXÃO ROSQUEADA, INSTALADO EM REDE DE ALIMENTAÇÃO PARA HIDRANTE - FORNECIMENTO E INSTALAÇÃO. AF_10/2020</v>
          </cell>
          <cell r="D10932" t="str">
            <v>UN</v>
          </cell>
          <cell r="E10932">
            <v>53.35</v>
          </cell>
          <cell r="F10932">
            <v>55.73</v>
          </cell>
        </row>
        <row r="10933">
          <cell r="B10933">
            <v>92345</v>
          </cell>
          <cell r="C10933" t="str">
            <v>LUVA, EM FERRO GALVANIZADO, DN 50 (2"), CONEXÃO ROSQUEADA, INSTALADO EM PRUMADAS - FORNECIMENTO E INSTALAÇÃO. AF_10/2020</v>
          </cell>
          <cell r="D10933" t="str">
            <v>UN</v>
          </cell>
          <cell r="E10933">
            <v>70.03</v>
          </cell>
          <cell r="F10933">
            <v>72.66</v>
          </cell>
        </row>
        <row r="10934">
          <cell r="B10934">
            <v>92376</v>
          </cell>
          <cell r="C10934" t="str">
            <v>LUVA, EM FERRO GALVANIZADO, DN 50 (2"), CONEXÃO ROSQUEADA, INSTALADO EM REDE DE ALIMENTAÇÃO PARA HIDRANTE - FORNECIMENTO E INSTALAÇÃO. AF_10/2020</v>
          </cell>
          <cell r="D10934" t="str">
            <v>UN</v>
          </cell>
          <cell r="E10934">
            <v>69.989999999999995</v>
          </cell>
          <cell r="F10934">
            <v>72.599999999999994</v>
          </cell>
        </row>
        <row r="10935">
          <cell r="B10935">
            <v>92347</v>
          </cell>
          <cell r="C10935" t="str">
            <v>LUVA, EM FERRO GALVANIZADO, DN 65 (2 1/2"), CONEXÃO ROSQUEADA, INSTALADO EM PRUMADAS - FORNECIMENTO E INSTALAÇÃO. AF_10/2020</v>
          </cell>
          <cell r="D10935" t="str">
            <v>UN</v>
          </cell>
          <cell r="E10935">
            <v>105.16</v>
          </cell>
          <cell r="F10935">
            <v>108.01</v>
          </cell>
        </row>
        <row r="10936">
          <cell r="B10936">
            <v>92378</v>
          </cell>
          <cell r="C10936" t="str">
            <v>LUVA, EM FERRO GALVANIZADO, DN 65 (2 1/2"), CONEXÃO ROSQUEADA, INSTALADO EM REDE DE ALIMENTAÇÃO PARA HIDRANTE - FORNECIMENTO E INSTALAÇÃO. AF_10/2020</v>
          </cell>
          <cell r="D10936" t="str">
            <v>UN</v>
          </cell>
          <cell r="E10936">
            <v>106.75</v>
          </cell>
          <cell r="F10936">
            <v>109.74</v>
          </cell>
        </row>
        <row r="10937">
          <cell r="B10937">
            <v>92349</v>
          </cell>
          <cell r="C10937" t="str">
            <v>LUVA, EM FERRO GALVANIZADO, DN 80 (3"), CONEXÃO ROSQUEADA, INSTALADO EM PRUMADAS - FORNECIMENTO E INSTALAÇÃO. AF_10/2020</v>
          </cell>
          <cell r="D10937" t="str">
            <v>UN</v>
          </cell>
          <cell r="E10937">
            <v>144.27000000000001</v>
          </cell>
          <cell r="F10937">
            <v>147.35</v>
          </cell>
        </row>
        <row r="10938">
          <cell r="B10938">
            <v>92380</v>
          </cell>
          <cell r="C10938" t="str">
            <v>LUVA, EM FERRO GALVANIZADO, DN 80 (3"), CONEXÃO ROSQUEADA, INSTALADO EM REDE DE ALIMENTAÇÃO PARA HIDRANTE - FORNECIMENTO E INSTALAÇÃO. AF_10/2020</v>
          </cell>
          <cell r="D10938" t="str">
            <v>UN</v>
          </cell>
          <cell r="E10938">
            <v>147.55000000000001</v>
          </cell>
          <cell r="F10938">
            <v>150.91</v>
          </cell>
        </row>
        <row r="10939">
          <cell r="B10939">
            <v>101917</v>
          </cell>
          <cell r="C10939" t="str">
            <v>MANÔMETRO 0 A 200 PSI (0 A 14 KGF/CM2), D = 50MM - FORNECIMENTO E INSTALAÇÃO. AF_10/2020</v>
          </cell>
          <cell r="D10939" t="str">
            <v>UN</v>
          </cell>
          <cell r="E10939">
            <v>163.72999999999999</v>
          </cell>
          <cell r="F10939">
            <v>167.16</v>
          </cell>
        </row>
        <row r="10940">
          <cell r="B10940">
            <v>101924</v>
          </cell>
          <cell r="C10940" t="str">
            <v>NIPLE, EM FERRO GALVANIZADO, 4", CONEXÃO ROSQUEADA, INSTALADO EM PRUMADAS - FORNECIMENTO E INSTALAÇÃO. AF_10/2020</v>
          </cell>
          <cell r="D10940" t="str">
            <v>UN</v>
          </cell>
          <cell r="E10940">
            <v>197.69</v>
          </cell>
          <cell r="F10940">
            <v>201.1</v>
          </cell>
        </row>
        <row r="10941">
          <cell r="B10941">
            <v>101933</v>
          </cell>
          <cell r="C10941" t="str">
            <v>NIPLE, EM FERRO GALVANIZADO, 4", CONEXÃO ROSQUEADA, INSTALADO EM REDE DE ALIMENTAÇÃO PARA HIDRANTE - FORNECIMENTO E INSTALAÇÃO. AF_10/2020</v>
          </cell>
          <cell r="D10941" t="str">
            <v>UN</v>
          </cell>
          <cell r="E10941">
            <v>203.12</v>
          </cell>
          <cell r="F10941">
            <v>207</v>
          </cell>
        </row>
        <row r="10942">
          <cell r="B10942">
            <v>92692</v>
          </cell>
          <cell r="C10942" t="str">
            <v>NIPLE, EM FERRO GALVANIZADO, CONEXÃO ROSQUEADA, DN 15 (1/2"), INSTALADO EM RAMAIS E SUB-RAMAIS DE GÁS - FORNECIMENTO E INSTALAÇÃO. AF_10/2020</v>
          </cell>
          <cell r="D10942" t="str">
            <v>UN</v>
          </cell>
          <cell r="E10942">
            <v>14.6</v>
          </cell>
          <cell r="F10942">
            <v>15.3</v>
          </cell>
        </row>
        <row r="10943">
          <cell r="B10943">
            <v>92694</v>
          </cell>
          <cell r="C10943" t="str">
            <v>NIPLE, EM FERRO GALVANIZADO, CONEXÃO ROSQUEADA, DN 20 (3/4"), INSTALADO EM RAMAIS E SUB-RAMAIS DE GÁS - FORNECIMENTO E INSTALAÇÃO. AF_10/2020</v>
          </cell>
          <cell r="D10943" t="str">
            <v>UN</v>
          </cell>
          <cell r="E10943">
            <v>22.93</v>
          </cell>
          <cell r="F10943">
            <v>24.14</v>
          </cell>
        </row>
        <row r="10944">
          <cell r="B10944">
            <v>92696</v>
          </cell>
          <cell r="C10944" t="str">
            <v>NIPLE, EM FERRO GALVANIZADO, CONEXÃO ROSQUEADA, DN 25 (1"), INSTALADO EM RAMAIS E SUB-RAMAIS DE GÁS - FORNECIMENTO E INSTALAÇÃO. AF_10/2020</v>
          </cell>
          <cell r="D10944" t="str">
            <v>UN</v>
          </cell>
          <cell r="E10944">
            <v>35.79</v>
          </cell>
          <cell r="F10944">
            <v>37.76</v>
          </cell>
        </row>
        <row r="10945">
          <cell r="B10945">
            <v>92657</v>
          </cell>
          <cell r="C10945" t="str">
            <v>NIPLE, EM FERRO GALVANIZADO, CONEXÃO ROSQUEADA, DN 25 (1"), INSTALADO EM REDE DE ALIMENTAÇÃO PARA SPRINKLER - FORNECIMENTO E INSTALAÇÃO. AF_10/2020</v>
          </cell>
          <cell r="D10945" t="str">
            <v>UN</v>
          </cell>
          <cell r="E10945">
            <v>27.31</v>
          </cell>
          <cell r="F10945">
            <v>28.53</v>
          </cell>
        </row>
        <row r="10946">
          <cell r="B10946">
            <v>92659</v>
          </cell>
          <cell r="C10946" t="str">
            <v>NIPLE, EM FERRO GALVANIZADO, CONEXÃO ROSQUEADA, DN 32 (1 1/4"), INSTALADO EM REDE DE ALIMENTAÇÃO PARA SPRINKLER - FORNECIMENTO E INSTALAÇÃO. AF_10/2020</v>
          </cell>
          <cell r="D10946" t="str">
            <v>UN</v>
          </cell>
          <cell r="E10946">
            <v>34.299999999999997</v>
          </cell>
          <cell r="F10946">
            <v>35.590000000000003</v>
          </cell>
        </row>
        <row r="10947">
          <cell r="B10947">
            <v>92661</v>
          </cell>
          <cell r="C10947" t="str">
            <v>NIPLE, EM FERRO GALVANIZADO, CONEXÃO ROSQUEADA, DN 40 (1 1/2"), INSTALADO EM REDE DE ALIMENTAÇÃO PARA SPRINKLER - FORNECIMENTO E INSTALAÇÃO. AF_10/2020</v>
          </cell>
          <cell r="D10947" t="str">
            <v>UN</v>
          </cell>
          <cell r="E10947">
            <v>41.5</v>
          </cell>
          <cell r="F10947">
            <v>42.87</v>
          </cell>
        </row>
        <row r="10948">
          <cell r="B10948">
            <v>92663</v>
          </cell>
          <cell r="C10948" t="str">
            <v>NIPLE, EM FERRO GALVANIZADO, CONEXÃO ROSQUEADA, DN 50 (2"), INSTALADO EM REDE DE ALIMENTAÇÃO PARA SPRINKLER - FORNECIMENTO E INSTALAÇÃO. AF_10/2020</v>
          </cell>
          <cell r="D10948" t="str">
            <v>UN</v>
          </cell>
          <cell r="E10948">
            <v>56.8</v>
          </cell>
          <cell r="F10948">
            <v>58.27</v>
          </cell>
        </row>
        <row r="10949">
          <cell r="B10949">
            <v>92665</v>
          </cell>
          <cell r="C10949" t="str">
            <v>NIPLE, EM FERRO GALVANIZADO, CONEXÃO ROSQUEADA, DN 65 (2 1/2"), INSTALADO EM REDE DE ALIMENTAÇÃO PARA SPRINKLER - FORNECIMENTO E INSTALAÇÃO. AF_10/2020</v>
          </cell>
          <cell r="D10949" t="str">
            <v>UN</v>
          </cell>
          <cell r="E10949">
            <v>79.44</v>
          </cell>
          <cell r="F10949">
            <v>81.06</v>
          </cell>
        </row>
        <row r="10950">
          <cell r="B10950">
            <v>92667</v>
          </cell>
          <cell r="C10950" t="str">
            <v>NIPLE, EM FERRO GALVANIZADO, CONEXÃO ROSQUEADA, DN 80 (3"), INSTALADO EM REDE DE ALIMENTAÇÃO PARA SPRINKLER - FORNECIMENTO E INSTALAÇÃO. AF_10/2020</v>
          </cell>
          <cell r="D10950" t="str">
            <v>UN</v>
          </cell>
          <cell r="E10950">
            <v>118.92</v>
          </cell>
          <cell r="F10950">
            <v>120.69</v>
          </cell>
        </row>
        <row r="10951">
          <cell r="B10951">
            <v>92369</v>
          </cell>
          <cell r="C10951" t="str">
            <v>NIPLE, EM FERRO GALVANIZADO, DN 25 (1"), CONEXÃO ROSQUEADA, INSTALADO EM REDE DE ALIMENTAÇÃO PARA HIDRANTE - FORNECIMENTO E INSTALAÇÃO. AF_10/2020</v>
          </cell>
          <cell r="D10951" t="str">
            <v>UN</v>
          </cell>
          <cell r="E10951">
            <v>36.159999999999997</v>
          </cell>
          <cell r="F10951">
            <v>38.159999999999997</v>
          </cell>
        </row>
        <row r="10952">
          <cell r="B10952">
            <v>92371</v>
          </cell>
          <cell r="C10952" t="str">
            <v>NIPLE, EM FERRO GALVANIZADO, DN 32 (1 1/4"), CONEXÃO ROSQUEADA, INSTALADO EM REDE DE ALIMENTAÇÃO PARA HIDRANTE - FORNECIMENTO E INSTALAÇÃO. AF_10/2020</v>
          </cell>
          <cell r="D10952" t="str">
            <v>UN</v>
          </cell>
          <cell r="E10952">
            <v>44.37</v>
          </cell>
          <cell r="F10952">
            <v>46.54</v>
          </cell>
        </row>
        <row r="10953">
          <cell r="B10953">
            <v>92373</v>
          </cell>
          <cell r="C10953" t="str">
            <v>NIPLE, EM FERRO GALVANIZADO, DN 40 (1 1/2"), CONEXÃO ROSQUEADA, INSTALADO EM REDE DE ALIMENTAÇÃO PARA HIDRANTE - FORNECIMENTO E INSTALAÇÃO. AF_10/2020</v>
          </cell>
          <cell r="D10953" t="str">
            <v>UN</v>
          </cell>
          <cell r="E10953">
            <v>52.98</v>
          </cell>
          <cell r="F10953">
            <v>55.36</v>
          </cell>
        </row>
        <row r="10954">
          <cell r="B10954">
            <v>92344</v>
          </cell>
          <cell r="C10954" t="str">
            <v>NIPLE, EM FERRO GALVANIZADO, DN 50 (2"), CONEXÃO ROSQUEADA, INSTALADO EM PRUMADAS - FORNECIMENTO E INSTALAÇÃO. AF_10/2020</v>
          </cell>
          <cell r="D10954" t="str">
            <v>UN</v>
          </cell>
          <cell r="E10954">
            <v>70.06</v>
          </cell>
          <cell r="F10954">
            <v>72.69</v>
          </cell>
        </row>
        <row r="10955">
          <cell r="B10955">
            <v>92375</v>
          </cell>
          <cell r="C10955" t="str">
            <v>NIPLE, EM FERRO GALVANIZADO, DN 50 (2"), CONEXÃO ROSQUEADA, INSTALADO EM REDE DE ALIMENTAÇÃO PARA HIDRANTE - FORNECIMENTO E INSTALAÇÃO. AF_10/2020</v>
          </cell>
          <cell r="D10955" t="str">
            <v>UN</v>
          </cell>
          <cell r="E10955">
            <v>70.02</v>
          </cell>
          <cell r="F10955">
            <v>72.63</v>
          </cell>
        </row>
        <row r="10956">
          <cell r="B10956">
            <v>92346</v>
          </cell>
          <cell r="C10956" t="str">
            <v>NIPLE, EM FERRO GALVANIZADO, DN 65 (2 1/2"), CONEXÃO ROSQUEADA, INSTALADO EM PRUMADAS - FORNECIMENTO E INSTALAÇÃO. AF_10/2020</v>
          </cell>
          <cell r="D10956" t="str">
            <v>UN</v>
          </cell>
          <cell r="E10956">
            <v>93.69</v>
          </cell>
          <cell r="F10956">
            <v>96.54</v>
          </cell>
        </row>
        <row r="10957">
          <cell r="B10957">
            <v>92377</v>
          </cell>
          <cell r="C10957" t="str">
            <v>NIPLE, EM FERRO GALVANIZADO, DN 65 (2 1/2"), CONEXÃO ROSQUEADA, INSTALADO EM REDE DE ALIMENTAÇÃO PARA HIDRANTE - FORNECIMENTO E INSTALAÇÃO. AF_10/2020</v>
          </cell>
          <cell r="D10957" t="str">
            <v>UN</v>
          </cell>
          <cell r="E10957">
            <v>95.28</v>
          </cell>
          <cell r="F10957">
            <v>98.27</v>
          </cell>
        </row>
        <row r="10958">
          <cell r="B10958">
            <v>92348</v>
          </cell>
          <cell r="C10958" t="str">
            <v>NIPLE, EM FERRO GALVANIZADO, DN 80 (3"), CONEXÃO ROSQUEADA, INSTALADO EM PRUMADAS - FORNECIMENTO E INSTALAÇÃO. AF_10/2020</v>
          </cell>
          <cell r="D10958" t="str">
            <v>UN</v>
          </cell>
          <cell r="E10958">
            <v>134.06</v>
          </cell>
          <cell r="F10958">
            <v>137.13999999999999</v>
          </cell>
        </row>
        <row r="10959">
          <cell r="B10959">
            <v>92379</v>
          </cell>
          <cell r="C10959" t="str">
            <v>NIPLE, EM FERRO GALVANIZADO, DN 80 (3"), CONEXÃO ROSQUEADA, INSTALADO EM REDE DE ALIMENTAÇÃO PARA HIDRANTE - FORNECIMENTO E INSTALAÇÃO. AF_10/2020</v>
          </cell>
          <cell r="D10959" t="str">
            <v>UN</v>
          </cell>
          <cell r="E10959">
            <v>137.34</v>
          </cell>
          <cell r="F10959">
            <v>140.69999999999999</v>
          </cell>
        </row>
        <row r="10960">
          <cell r="B10960">
            <v>95696</v>
          </cell>
          <cell r="C10960" t="str">
            <v>SPRINKLER TIPO PENDENTE, 68 °C, UNIÃO POR ROSCA DN 15 (1/2") - FORNECIMENTO E INSTALAÇÃO. AF_10/2020</v>
          </cell>
          <cell r="D10960" t="str">
            <v>UN</v>
          </cell>
          <cell r="E10960">
            <v>45.68</v>
          </cell>
          <cell r="F10960">
            <v>45.97</v>
          </cell>
        </row>
        <row r="10961">
          <cell r="B10961">
            <v>92335</v>
          </cell>
          <cell r="C10961" t="str">
            <v>TUBO DE AÇO GALVANIZADO COM COSTURA, CLASSE MÉDIA, CONEXÃO RANHURADA, DN 50 (2"), INSTALADO EM PRUMADAS - FORNECIMENTO E INSTALAÇÃO. AF_10/2020</v>
          </cell>
          <cell r="D10961" t="str">
            <v>M</v>
          </cell>
          <cell r="E10961">
            <v>81.23</v>
          </cell>
          <cell r="F10961">
            <v>82.31</v>
          </cell>
        </row>
        <row r="10962">
          <cell r="B10962">
            <v>92336</v>
          </cell>
          <cell r="C10962" t="str">
            <v>TUBO DE AÇO GALVANIZADO COM COSTURA, CLASSE MÉDIA, CONEXÃO RANHURADA, DN 65 (2 1/2"), INSTALADO EM PRUMADAS - FORNECIMENTO E INSTALAÇÃO. AF_10/2020</v>
          </cell>
          <cell r="D10962" t="str">
            <v>M</v>
          </cell>
          <cell r="E10962">
            <v>99.74</v>
          </cell>
          <cell r="F10962">
            <v>100.98</v>
          </cell>
        </row>
        <row r="10963">
          <cell r="B10963">
            <v>92337</v>
          </cell>
          <cell r="C10963" t="str">
            <v>TUBO DE AÇO GALVANIZADO COM COSTURA, CLASSE MÉDIA, CONEXÃO RANHURADA, DN 80 (3"), INSTALADO EM PRUMADAS - FORNECIMENTO E INSTALAÇÃO. AF_10/2020</v>
          </cell>
          <cell r="D10963" t="str">
            <v>M</v>
          </cell>
          <cell r="E10963">
            <v>131.13</v>
          </cell>
          <cell r="F10963">
            <v>132.53</v>
          </cell>
        </row>
        <row r="10964">
          <cell r="B10964">
            <v>92687</v>
          </cell>
          <cell r="C10964" t="str">
            <v>TUBO DE AÇO GALVANIZADO COM COSTURA, CLASSE MÉDIA, CONEXÃO ROSQUEADA, DN 15 (1/2"), INSTALADO EM RAMAIS E SUB-RAMAIS DE GÁS - FORNECIMENTO E INSTALAÇÃO. AF_10/2020</v>
          </cell>
          <cell r="D10964" t="str">
            <v>M</v>
          </cell>
          <cell r="E10964">
            <v>25.45</v>
          </cell>
          <cell r="F10964">
            <v>26.15</v>
          </cell>
        </row>
        <row r="10965">
          <cell r="B10965">
            <v>92688</v>
          </cell>
          <cell r="C10965" t="str">
            <v>TUBO DE AÇO GALVANIZADO COM COSTURA, CLASSE MÉDIA, CONEXÃO ROSQUEADA, DN 20 (3/4"), INSTALADO EM RAMAIS E SUB-RAMAIS DE GÁS - FORNECIMENTO E INSTALAÇÃO. AF_10/2020</v>
          </cell>
          <cell r="D10965" t="str">
            <v>M</v>
          </cell>
          <cell r="E10965">
            <v>35.86</v>
          </cell>
          <cell r="F10965">
            <v>37.07</v>
          </cell>
        </row>
        <row r="10966">
          <cell r="B10966">
            <v>97536</v>
          </cell>
          <cell r="C10966" t="str">
            <v>TUBO DE AÇO GALVANIZADO COM COSTURA, CLASSE MÉDIA, CONEXÃO ROSQUEADA, DN 25 (1"), INSTALADO EM RAMAIS E SUB-RAMAIS DE GÁS - FORNECIMENTO E INSTALAÇÃO. AF_10/2020</v>
          </cell>
          <cell r="D10966" t="str">
            <v>M</v>
          </cell>
          <cell r="E10966">
            <v>55.19</v>
          </cell>
          <cell r="F10966">
            <v>57.17</v>
          </cell>
        </row>
        <row r="10967">
          <cell r="B10967">
            <v>97535</v>
          </cell>
          <cell r="C10967" t="str">
            <v>TUBO DE AÇO GALVANIZADO COM COSTURA, CLASSE MÉDIA, CONEXÃO ROSQUEADA, DN 25 (1"), INSTALADO EM REDE DE ALIMENTAÇÃO PARA SPRINKLER - FORNECIMENTO E INSTALAÇÃO. AF_10/2020</v>
          </cell>
          <cell r="D10967" t="str">
            <v>M</v>
          </cell>
          <cell r="E10967">
            <v>44.75</v>
          </cell>
          <cell r="F10967">
            <v>45.81</v>
          </cell>
        </row>
        <row r="10968">
          <cell r="B10968">
            <v>92652</v>
          </cell>
          <cell r="C10968" t="str">
            <v>TUBO DE AÇO GALVANIZADO COM COSTURA, CLASSE MÉDIA, CONEXÃO ROSQUEADA, DN 32 (1 1/4"), INSTALADO EM REDE DE ALIMENTAÇÃO PARA SPRINKLER - FORNECIMENTO E INSTALAÇÃO. AF_10/2020</v>
          </cell>
          <cell r="D10968" t="str">
            <v>M</v>
          </cell>
          <cell r="E10968">
            <v>53.96</v>
          </cell>
          <cell r="F10968">
            <v>55.08</v>
          </cell>
        </row>
        <row r="10969">
          <cell r="B10969">
            <v>92653</v>
          </cell>
          <cell r="C10969" t="str">
            <v>TUBO DE AÇO GALVANIZADO COM COSTURA, CLASSE MÉDIA, CONEXÃO ROSQUEADA, DN 40 (1 1/2"), INSTALADO EM REDE DE ALIMENTAÇÃO PARA SPRINKLER - FORNECIMENTO E INSTALAÇÃO. AF_10/2020</v>
          </cell>
          <cell r="D10969" t="str">
            <v>M</v>
          </cell>
          <cell r="E10969">
            <v>61.4</v>
          </cell>
          <cell r="F10969">
            <v>62.58</v>
          </cell>
        </row>
        <row r="10970">
          <cell r="B10970">
            <v>92654</v>
          </cell>
          <cell r="C10970" t="str">
            <v>TUBO DE AÇO GALVANIZADO COM COSTURA, CLASSE MÉDIA, CONEXÃO ROSQUEADA, DN 50 (2"), INSTALADO EM REDE DE ALIMENTAÇÃO PARA SPRINKLER - FORNECIMENTO E INSTALAÇÃO. AF_10/2020</v>
          </cell>
          <cell r="D10970" t="str">
            <v>M</v>
          </cell>
          <cell r="E10970">
            <v>83.47</v>
          </cell>
          <cell r="F10970">
            <v>84.74</v>
          </cell>
        </row>
        <row r="10971">
          <cell r="B10971">
            <v>92655</v>
          </cell>
          <cell r="C10971" t="str">
            <v>TUBO DE AÇO GALVANIZADO COM COSTURA, CLASSE MÉDIA, CONEXÃO ROSQUEADA, DN 65 (2 1/2"), INSTALADO EM REDE DE ALIMENTAÇÃO PARA SPRINKLER - FORNECIMENTO E INSTALAÇÃO. AF_10/2020</v>
          </cell>
          <cell r="D10971" t="str">
            <v>M</v>
          </cell>
          <cell r="E10971">
            <v>101.56</v>
          </cell>
          <cell r="F10971">
            <v>102.96</v>
          </cell>
        </row>
        <row r="10972">
          <cell r="B10972">
            <v>92656</v>
          </cell>
          <cell r="C10972" t="str">
            <v>TUBO DE AÇO GALVANIZADO COM COSTURA, CLASSE MÉDIA, CONEXÃO ROSQUEADA, DN 80 (3"), INSTALADO EM REDE DE ALIMENTAÇÃO PARA SPRINKLER - FORNECIMENTO E INSTALAÇÃO. AF_10/2020</v>
          </cell>
          <cell r="D10972" t="str">
            <v>M</v>
          </cell>
          <cell r="E10972">
            <v>132.53</v>
          </cell>
          <cell r="F10972">
            <v>134.06</v>
          </cell>
        </row>
        <row r="10973">
          <cell r="B10973">
            <v>101918</v>
          </cell>
          <cell r="C10973" t="str">
            <v>TUBO DE AÇO GALVANIZADO COM COSTURA, CLASSE MÉDIA, DN 100 (4"), CONEXÃO ROSQUEADA, INSTALADO EM PRUMADAS - FORNECIMENTO E INSTALAÇÃO. AF_10/2020</v>
          </cell>
          <cell r="D10973" t="str">
            <v>M</v>
          </cell>
          <cell r="E10973">
            <v>187.4</v>
          </cell>
          <cell r="F10973">
            <v>189.93</v>
          </cell>
        </row>
        <row r="10974">
          <cell r="B10974">
            <v>101927</v>
          </cell>
          <cell r="C10974" t="str">
            <v>TUBO DE AÇO GALVANIZADO COM COSTURA, CLASSE MÉDIA, DN 100 (4"), CONEXÃO ROSQUEADA, INSTALADO EM REDE DE ALIMENTAÇÃO PARA HIDRANTE - FORNECIMENTO E INSTALAÇÃO. AF_10/2020</v>
          </cell>
          <cell r="D10974" t="str">
            <v>M</v>
          </cell>
          <cell r="E10974">
            <v>173.22</v>
          </cell>
          <cell r="F10974">
            <v>174.52</v>
          </cell>
        </row>
        <row r="10975">
          <cell r="B10975">
            <v>97498</v>
          </cell>
          <cell r="C10975" t="str">
            <v>TUBO DE AÇO GALVANIZADO COM COSTURA, CLASSE MÉDIA, DN 25 (1"), CONEXÃO ROSQUEADA, INSTALADO EM REDE DE ALIMENTAÇÃO PARA HIDRANTE - FORNECIMENTO E INSTALAÇÃO. AF_10/2020</v>
          </cell>
          <cell r="D10975" t="str">
            <v>M</v>
          </cell>
          <cell r="E10975">
            <v>40.200000000000003</v>
          </cell>
          <cell r="F10975">
            <v>40.869999999999997</v>
          </cell>
        </row>
        <row r="10976">
          <cell r="B10976">
            <v>92364</v>
          </cell>
          <cell r="C10976" t="str">
            <v>TUBO DE AÇO GALVANIZADO COM COSTURA, CLASSE MÉDIA, DN 32 (1 1/4"), CONEXÃO ROSQUEADA, INSTALADO EM REDE DE ALIMENTAÇÃO PARA HIDRANTE - FORNECIMENTO E INSTALAÇÃO. AF_10/2020</v>
          </cell>
          <cell r="D10976" t="str">
            <v>M</v>
          </cell>
          <cell r="E10976">
            <v>49.41</v>
          </cell>
          <cell r="F10976">
            <v>50.14</v>
          </cell>
        </row>
        <row r="10977">
          <cell r="B10977">
            <v>92365</v>
          </cell>
          <cell r="C10977" t="str">
            <v>TUBO DE AÇO GALVANIZADO COM COSTURA, CLASSE MÉDIA, DN 40 (1 1/2"), CONEXÃO ROSQUEADA, INSTALADO EM REDE DE ALIMENTAÇÃO PARA HIDRANTE - FORNECIMENTO E INSTALAÇÃO. AF_10/2020</v>
          </cell>
          <cell r="D10977" t="str">
            <v>M</v>
          </cell>
          <cell r="E10977">
            <v>56.8</v>
          </cell>
          <cell r="F10977">
            <v>57.59</v>
          </cell>
        </row>
        <row r="10978">
          <cell r="B10978">
            <v>92341</v>
          </cell>
          <cell r="C10978" t="str">
            <v>TUBO DE AÇO GALVANIZADO COM COSTURA, CLASSE MÉDIA, DN 50 (2"), CONEXÃO ROSQUEADA, INSTALADO EM PRUMADAS - FORNECIMENTO E INSTALAÇÃO. AF_10/2020</v>
          </cell>
          <cell r="D10978" t="str">
            <v>M</v>
          </cell>
          <cell r="E10978">
            <v>91.21</v>
          </cell>
          <cell r="F10978">
            <v>93.15</v>
          </cell>
        </row>
        <row r="10979">
          <cell r="B10979">
            <v>92366</v>
          </cell>
          <cell r="C10979" t="str">
            <v>TUBO DE AÇO GALVANIZADO COM COSTURA, CLASSE MÉDIA, DN 50 (2"), CONEXÃO ROSQUEADA, INSTALADO EM REDE DE ALIMENTAÇÃO PARA HIDRANTE - FORNECIMENTO E INSTALAÇÃO. AF_10/2020</v>
          </cell>
          <cell r="D10979" t="str">
            <v>M</v>
          </cell>
          <cell r="E10979">
            <v>78.88</v>
          </cell>
          <cell r="F10979">
            <v>79.75</v>
          </cell>
        </row>
        <row r="10980">
          <cell r="B10980">
            <v>92342</v>
          </cell>
          <cell r="C10980" t="str">
            <v>TUBO DE AÇO GALVANIZADO COM COSTURA, CLASSE MÉDIA, DN 65 (2 1/2"), CONEXÃO ROSQUEADA, INSTALADO EM PRUMADAS - FORNECIMENTO E INSTALAÇÃO. AF_10/2020</v>
          </cell>
          <cell r="D10980" t="str">
            <v>M</v>
          </cell>
          <cell r="E10980">
            <v>109.76</v>
          </cell>
          <cell r="F10980">
            <v>111.88</v>
          </cell>
        </row>
        <row r="10981">
          <cell r="B10981">
            <v>92367</v>
          </cell>
          <cell r="C10981" t="str">
            <v>TUBO DE AÇO GALVANIZADO COM COSTURA, CLASSE MÉDIA, DN 65 (2 1/2"), CONEXÃO ROSQUEADA, INSTALADO EM REDE DE ALIMENTAÇÃO PARA HIDRANTE - FORNECIMENTO E INSTALAÇÃO. AF_10/2020</v>
          </cell>
          <cell r="D10981" t="str">
            <v>M</v>
          </cell>
          <cell r="E10981">
            <v>96.87</v>
          </cell>
          <cell r="F10981">
            <v>97.87</v>
          </cell>
        </row>
        <row r="10982">
          <cell r="B10982">
            <v>92343</v>
          </cell>
          <cell r="C10982" t="str">
            <v>TUBO DE AÇO GALVANIZADO COM COSTURA, CLASSE MÉDIA, DN 80 (3"), CONEXÃO ROSQUEADA, INSTALADO EM PRUMADAS - FORNECIMENTO E INSTALAÇÃO. AF_10/2020</v>
          </cell>
          <cell r="D10982" t="str">
            <v>M</v>
          </cell>
          <cell r="E10982">
            <v>141.25</v>
          </cell>
          <cell r="F10982">
            <v>143.54</v>
          </cell>
        </row>
        <row r="10983">
          <cell r="B10983">
            <v>92368</v>
          </cell>
          <cell r="C10983" t="str">
            <v>TUBO DE AÇO GALVANIZADO COM COSTURA, CLASSE MÉDIA, DN 80 (3"), CONEXÃO ROSQUEADA, INSTALADO EM REDE DE ALIMENTAÇÃO PARA HIDRANTE - FORNECIMENTO E INSTALAÇÃO. AF_10/2020</v>
          </cell>
          <cell r="D10983" t="str">
            <v>M</v>
          </cell>
          <cell r="E10983">
            <v>127.84</v>
          </cell>
          <cell r="F10983">
            <v>128.97</v>
          </cell>
        </row>
        <row r="10984">
          <cell r="B10984">
            <v>92689</v>
          </cell>
          <cell r="C10984" t="str">
            <v>TUBO DE AÇO PRETO SEM COSTURA, CLASSE MÉDIA, CONEXÃO SOLDADA, DN 15 (1/2"), INSTALADO EM RAMAIS E SUB-RAMAIS DE GÁS - FORNECIMENTO E INSTALAÇÃO. AF_10/2020</v>
          </cell>
          <cell r="D10984" t="str">
            <v>M</v>
          </cell>
          <cell r="E10984">
            <v>58.77</v>
          </cell>
          <cell r="F10984">
            <v>59.48</v>
          </cell>
        </row>
        <row r="10985">
          <cell r="B10985">
            <v>92690</v>
          </cell>
          <cell r="C10985" t="str">
            <v>TUBO DE AÇO PRETO SEM COSTURA, CLASSE MÉDIA, CONEXÃO SOLDADA, DN 20 (3/4"), INSTALADO EM RAMAIS E SUB-RAMAIS DE GÁS - FORNECIMENTO E INSTALAÇÃO. AF_10/2020</v>
          </cell>
          <cell r="D10985" t="str">
            <v>M</v>
          </cell>
          <cell r="E10985">
            <v>83.17</v>
          </cell>
          <cell r="F10985">
            <v>84.41</v>
          </cell>
        </row>
        <row r="10986">
          <cell r="B10986">
            <v>92691</v>
          </cell>
          <cell r="C10986" t="str">
            <v>TUBO DE AÇO PRETO SEM COSTURA, CLASSE MÉDIA, CONEXÃO SOLDADA, DN 25 (1"), INSTALADO EM RAMAIS E SUB-RAMAIS DE GÁS - FORNECIMENTO E INSTALAÇÃO. AF_10/2020</v>
          </cell>
          <cell r="D10986" t="str">
            <v>M</v>
          </cell>
          <cell r="E10986">
            <v>105.48</v>
          </cell>
          <cell r="F10986">
            <v>107.9</v>
          </cell>
        </row>
        <row r="10987">
          <cell r="B10987">
            <v>92359</v>
          </cell>
          <cell r="C10987" t="str">
            <v>TUBO DE AÇO PRETO SEM COSTURA, CONEXÃO SOLDADA, DN 25 (1"), INSTALADO EM REDE DE ALIMENTAÇÃO PARA HIDRANTE - FORNECIMENTO E INSTALAÇÃO. AF_10/2020</v>
          </cell>
          <cell r="D10987" t="str">
            <v>M</v>
          </cell>
          <cell r="E10987">
            <v>81.02</v>
          </cell>
          <cell r="F10987">
            <v>81.34</v>
          </cell>
        </row>
        <row r="10988">
          <cell r="B10988">
            <v>92645</v>
          </cell>
          <cell r="C10988" t="str">
            <v>TUBO DE AÇO PRETO SEM COSTURA, CONEXÃO SOLDADA, DN 25 (1"), INSTALADO EM REDE DE ALIMENTAÇÃO PARA SPRINKLER - FORNECIMENTO E INSTALAÇÃO. AF_10/2020</v>
          </cell>
          <cell r="D10988" t="str">
            <v>M</v>
          </cell>
          <cell r="E10988">
            <v>84.71</v>
          </cell>
          <cell r="F10988">
            <v>85.34</v>
          </cell>
        </row>
        <row r="10989">
          <cell r="B10989">
            <v>92360</v>
          </cell>
          <cell r="C10989" t="str">
            <v>TUBO DE AÇO PRETO SEM COSTURA, CONEXÃO SOLDADA, DN 32 (1 1/4"), INSTALADO EM REDE DE ALIMENTAÇÃO PARA HIDRANTE - FORNECIMENTO E INSTALAÇÃO. AF_10/2020</v>
          </cell>
          <cell r="D10989" t="str">
            <v>M</v>
          </cell>
          <cell r="E10989">
            <v>108.36</v>
          </cell>
          <cell r="F10989">
            <v>108.77</v>
          </cell>
        </row>
        <row r="10990">
          <cell r="B10990">
            <v>92646</v>
          </cell>
          <cell r="C10990" t="str">
            <v>TUBO DE AÇO PRETO SEM COSTURA, CONEXÃO SOLDADA, DN 32 (1 1/4"), INSTALADO EM REDE DE ALIMENTAÇÃO PARA SPRINKLER - FORNECIMENTO E INSTALAÇÃO. AF_10/2020</v>
          </cell>
          <cell r="D10990" t="str">
            <v>M</v>
          </cell>
          <cell r="E10990">
            <v>112.05</v>
          </cell>
          <cell r="F10990">
            <v>112.76</v>
          </cell>
        </row>
        <row r="10991">
          <cell r="B10991">
            <v>95697</v>
          </cell>
          <cell r="C10991" t="str">
            <v>TUBO DE AÇO PRETO SEM COSTURA, CONEXÃO SOLDADA, DN 40 (1 1/2"), INSTALADO EM REDE DE ALIMENTAÇÃO PARA HIDRANTE - FORNECIMENTO E INSTALAÇÃO. AF_10/2020</v>
          </cell>
          <cell r="D10991" t="str">
            <v>M</v>
          </cell>
          <cell r="E10991">
            <v>118.85</v>
          </cell>
          <cell r="F10991">
            <v>119.35</v>
          </cell>
        </row>
        <row r="10992">
          <cell r="B10992">
            <v>92648</v>
          </cell>
          <cell r="C10992" t="str">
            <v>TUBO DE AÇO PRETO SEM COSTURA, CONEXÃO SOLDADA, DN 40 (1 1/2"), INSTALADO EM REDE DE ALIMENTAÇÃO PARA SPRINKLER - FORNECIMENTO E INSTALAÇÃO. AF_10/2020</v>
          </cell>
          <cell r="D10992" t="str">
            <v>M</v>
          </cell>
          <cell r="E10992">
            <v>122.53</v>
          </cell>
          <cell r="F10992">
            <v>123.37</v>
          </cell>
        </row>
        <row r="10993">
          <cell r="B10993">
            <v>92338</v>
          </cell>
          <cell r="C10993" t="str">
            <v>TUBO DE AÇO PRETO SEM COSTURA, CONEXÃO SOLDADA, DN 50 (2"), INSTALADO EM PRUMADAS - FORNECIMENTO E INSTALAÇÃO. AF_10/2020</v>
          </cell>
          <cell r="D10993" t="str">
            <v>M</v>
          </cell>
          <cell r="E10993">
            <v>166.47</v>
          </cell>
          <cell r="F10993">
            <v>168.86</v>
          </cell>
        </row>
        <row r="10994">
          <cell r="B10994">
            <v>92361</v>
          </cell>
          <cell r="C10994" t="str">
            <v>TUBO DE AÇO PRETO SEM COSTURA, CONEXÃO SOLDADA, DN 50 (2"), INSTALADO EM REDE DE ALIMENTAÇÃO PARA HIDRANTE - FORNECIMENTO E INSTALAÇÃO. AF_10/2020</v>
          </cell>
          <cell r="D10994" t="str">
            <v>M</v>
          </cell>
          <cell r="E10994">
            <v>145.97999999999999</v>
          </cell>
          <cell r="F10994">
            <v>146.61000000000001</v>
          </cell>
        </row>
        <row r="10995">
          <cell r="B10995">
            <v>92649</v>
          </cell>
          <cell r="C10995" t="str">
            <v>TUBO DE AÇO PRETO SEM COSTURA, CONEXÃO SOLDADA, DN 50 (2"), INSTALADO EM REDE DE ALIMENTAÇÃO PARA SPRINKLER - FORNECIMENTO E INSTALAÇÃO. AF_10/2020</v>
          </cell>
          <cell r="D10995" t="str">
            <v>M</v>
          </cell>
          <cell r="E10995">
            <v>149.66</v>
          </cell>
          <cell r="F10995">
            <v>150.61000000000001</v>
          </cell>
        </row>
        <row r="10996">
          <cell r="B10996">
            <v>92339</v>
          </cell>
          <cell r="C10996" t="str">
            <v>TUBO DE AÇO PRETO SEM COSTURA, CONEXÃO SOLDADA, DN 65 (2 1/2"), INSTALADO EM PRUMADAS - FORNECIMENTO E INSTALAÇÃO. AF_10/2020</v>
          </cell>
          <cell r="D10996" t="str">
            <v>M</v>
          </cell>
          <cell r="E10996">
            <v>255.47</v>
          </cell>
          <cell r="F10996">
            <v>258.12</v>
          </cell>
        </row>
        <row r="10997">
          <cell r="B10997">
            <v>92362</v>
          </cell>
          <cell r="C10997" t="str">
            <v>TUBO DE AÇO PRETO SEM COSTURA, CONEXÃO SOLDADA, DN 65 (2 1/2"), INSTALADO EM REDE DE ALIMENTAÇÃO PARA HIDRANTE - FORNECIMENTO E INSTALAÇÃO. AF_10/2020</v>
          </cell>
          <cell r="D10997" t="str">
            <v>M</v>
          </cell>
          <cell r="E10997">
            <v>234.16</v>
          </cell>
          <cell r="F10997">
            <v>235</v>
          </cell>
        </row>
        <row r="10998">
          <cell r="B10998">
            <v>92650</v>
          </cell>
          <cell r="C10998" t="str">
            <v>TUBO DE AÇO PRETO SEM COSTURA, CONEXÃO SOLDADA, DN 65 (2 1/2"), INSTALADO EM REDE DE ALIMENTAÇÃO PARA SPRINKLER - FORNECIMENTO E INSTALAÇÃO. AF_10/2020</v>
          </cell>
          <cell r="D10998" t="str">
            <v>M</v>
          </cell>
          <cell r="E10998">
            <v>237.85</v>
          </cell>
          <cell r="F10998">
            <v>238.99</v>
          </cell>
        </row>
        <row r="10999">
          <cell r="B10999">
            <v>97439</v>
          </cell>
          <cell r="C10999" t="str">
            <v>TÊ, EM AÇO, CONEXÃO RANHURADA, DN 50 (2"), INSTALADO EM PRUMADAS - FORNECIMENTO E INSTALAÇÃO. AF_10/2020</v>
          </cell>
          <cell r="D10999" t="str">
            <v>UN</v>
          </cell>
          <cell r="E10999">
            <v>127.42</v>
          </cell>
          <cell r="F10999">
            <v>130.33000000000001</v>
          </cell>
        </row>
        <row r="11000">
          <cell r="B11000">
            <v>97440</v>
          </cell>
          <cell r="C11000" t="str">
            <v>TÊ, EM AÇO, CONEXÃO RANHURADA, DN 65 (2 1/2"), INSTALADO EM PRUMADAS - FORNECIMENTO E INSTALAÇÃO. AF_10/2020</v>
          </cell>
          <cell r="D11000" t="str">
            <v>UN</v>
          </cell>
          <cell r="E11000">
            <v>152.63</v>
          </cell>
          <cell r="F11000">
            <v>155.97999999999999</v>
          </cell>
        </row>
        <row r="11001">
          <cell r="B11001">
            <v>97442</v>
          </cell>
          <cell r="C11001" t="str">
            <v>TÊ, EM AÇO, CONEXÃO RANHURADA, DN 80 (3"), INSTALADO EM PRUMADAS - FORNECIMENTO E INSTALAÇÃO. AF_10/2020</v>
          </cell>
          <cell r="D11001" t="str">
            <v>UN</v>
          </cell>
          <cell r="E11001">
            <v>168.64</v>
          </cell>
          <cell r="F11001">
            <v>172.44</v>
          </cell>
        </row>
        <row r="11002">
          <cell r="B11002">
            <v>97552</v>
          </cell>
          <cell r="C11002" t="str">
            <v>TÊ, EM AÇO, CONEXÃO SOLDADA, DN 15 (1/2"), INSTALADO EM RAMAIS E SUB-RAMAIS DE GÁS - FORNECIMENTO E INSTALAÇÃO. AF_10/2020</v>
          </cell>
          <cell r="D11002" t="str">
            <v>UN</v>
          </cell>
          <cell r="E11002">
            <v>48</v>
          </cell>
          <cell r="F11002">
            <v>49.45</v>
          </cell>
        </row>
        <row r="11003">
          <cell r="B11003">
            <v>97553</v>
          </cell>
          <cell r="C11003" t="str">
            <v>TÊ, EM AÇO, CONEXÃO SOLDADA, DN 20 (3/4"), INSTALADO EM RAMAIS E SUB-RAMAIS DE GÁS - FORNECIMENTO E INSTALAÇÃO. AF_10/2020</v>
          </cell>
          <cell r="D11003" t="str">
            <v>UN</v>
          </cell>
          <cell r="E11003">
            <v>68.989999999999995</v>
          </cell>
          <cell r="F11003">
            <v>71.459999999999994</v>
          </cell>
        </row>
        <row r="11004">
          <cell r="B11004">
            <v>97554</v>
          </cell>
          <cell r="C11004" t="str">
            <v>TÊ, EM AÇO, CONEXÃO SOLDADA, DN 25 (1"), INSTALADO EM RAMAIS E SUB-RAMAIS DE GÁS - FORNECIMENTO E INSTALAÇÃO. AF_10/2020</v>
          </cell>
          <cell r="D11004" t="str">
            <v>UN</v>
          </cell>
          <cell r="E11004">
            <v>119.2</v>
          </cell>
          <cell r="F11004">
            <v>124.02</v>
          </cell>
        </row>
        <row r="11005">
          <cell r="B11005">
            <v>97491</v>
          </cell>
          <cell r="C11005" t="str">
            <v>TÊ, EM AÇO, CONEXÃO SOLDADA, DN 25 (1"), INSTALADO EM REDE DE ALIMENTAÇÃO PARA HIDRANTE - FORNECIMENTO E INSTALAÇÃO. AF_10/2020</v>
          </cell>
          <cell r="D11005" t="str">
            <v>UN</v>
          </cell>
          <cell r="E11005">
            <v>85.01</v>
          </cell>
          <cell r="F11005">
            <v>86.89</v>
          </cell>
        </row>
        <row r="11006">
          <cell r="B11006">
            <v>97529</v>
          </cell>
          <cell r="C11006" t="str">
            <v>TÊ, EM AÇO, CONEXÃO SOLDADA, DN 25 (1"), INSTALADO EM REDE DE ALIMENTAÇÃO PARA SPRINKLER - FORNECIMENTO E INSTALAÇÃO. AF_10/2020</v>
          </cell>
          <cell r="D11006" t="str">
            <v>UN</v>
          </cell>
          <cell r="E11006">
            <v>80.069999999999993</v>
          </cell>
          <cell r="F11006">
            <v>81.53</v>
          </cell>
        </row>
        <row r="11007">
          <cell r="B11007">
            <v>97492</v>
          </cell>
          <cell r="C11007" t="str">
            <v>TÊ, EM AÇO, CONEXÃO SOLDADA, DN 32 (1 1/4"), INSTALADO EM REDE DE ALIMENTAÇÃO PARA HIDRANTE - FORNECIMENTO E INSTALAÇÃO. AF_10/2020</v>
          </cell>
          <cell r="D11007" t="str">
            <v>UN</v>
          </cell>
          <cell r="E11007">
            <v>124.89</v>
          </cell>
          <cell r="F11007">
            <v>127.32</v>
          </cell>
        </row>
        <row r="11008">
          <cell r="B11008">
            <v>97530</v>
          </cell>
          <cell r="C11008" t="str">
            <v>TÊ, EM AÇO, CONEXÃO SOLDADA, DN 32 (1 1/4"), INSTALADO EM REDE DE ALIMENTAÇÃO PARA SPRINKLER - FORNECIMENTO E INSTALAÇÃO. AF_10/2020</v>
          </cell>
          <cell r="D11008" t="str">
            <v>UN</v>
          </cell>
          <cell r="E11008">
            <v>116.05</v>
          </cell>
          <cell r="F11008">
            <v>117.72</v>
          </cell>
        </row>
        <row r="11009">
          <cell r="B11009">
            <v>97493</v>
          </cell>
          <cell r="C11009" t="str">
            <v>TÊ, EM AÇO, CONEXÃO SOLDADA, DN 40 (1 1/2"), INSTALADO EM REDE DE ALIMENTAÇÃO PARA HIDRANTE - FORNECIMENTO E INSTALAÇÃO. AF_10/2020</v>
          </cell>
          <cell r="D11009" t="str">
            <v>UN</v>
          </cell>
          <cell r="E11009">
            <v>161.13</v>
          </cell>
          <cell r="F11009">
            <v>164.16</v>
          </cell>
        </row>
        <row r="11010">
          <cell r="B11010">
            <v>97531</v>
          </cell>
          <cell r="C11010" t="str">
            <v>TÊ, EM AÇO, CONEXÃO SOLDADA, DN 40 (1 1/2"), INSTALADO EM REDE DE ALIMENTAÇÃO PARA SPRINKLER - FORNECIMENTO E INSTALAÇÃO. AF_10/2020</v>
          </cell>
          <cell r="D11010" t="str">
            <v>UN</v>
          </cell>
          <cell r="E11010">
            <v>147.94</v>
          </cell>
          <cell r="F11010">
            <v>149.84</v>
          </cell>
        </row>
        <row r="11011">
          <cell r="B11011">
            <v>97458</v>
          </cell>
          <cell r="C11011" t="str">
            <v>TÊ, EM AÇO, CONEXÃO SOLDADA, DN 50 (2"), INSTALADO EM PRUMADAS - FORNECIMENTO E INSTALAÇÃO. AF_10/2020</v>
          </cell>
          <cell r="D11011" t="str">
            <v>UN</v>
          </cell>
          <cell r="E11011">
            <v>281.57</v>
          </cell>
          <cell r="F11011">
            <v>288.02</v>
          </cell>
        </row>
        <row r="11012">
          <cell r="B11012">
            <v>97494</v>
          </cell>
          <cell r="C11012" t="str">
            <v>TÊ, EM AÇO, CONEXÃO SOLDADA, DN 50 (2"), INSTALADO EM REDE DE ALIMENTAÇÃO PARA HIDRANTE - FORNECIMENTO E INSTALAÇÃO. AF_10/2020</v>
          </cell>
          <cell r="D11012" t="str">
            <v>UN</v>
          </cell>
          <cell r="E11012">
            <v>250.46</v>
          </cell>
          <cell r="F11012">
            <v>254.26</v>
          </cell>
        </row>
        <row r="11013">
          <cell r="B11013">
            <v>97532</v>
          </cell>
          <cell r="C11013" t="str">
            <v>TÊ, EM AÇO, CONEXÃO SOLDADA, DN 50 (2"), INSTALADO EM REDE DE ALIMENTAÇÃO PARA SPRINKLER - FORNECIMENTO E INSTALAÇÃO. AF_10/2020</v>
          </cell>
          <cell r="D11013" t="str">
            <v>UN</v>
          </cell>
          <cell r="E11013">
            <v>231.89</v>
          </cell>
          <cell r="F11013">
            <v>234.09</v>
          </cell>
        </row>
        <row r="11014">
          <cell r="B11014">
            <v>97459</v>
          </cell>
          <cell r="C11014" t="str">
            <v>TÊ, EM AÇO, CONEXÃO SOLDADA, DN 65 (2 1/2"), INSTALADO EM PRUMADAS - FORNECIMENTO E INSTALAÇÃO. AF_10/2020</v>
          </cell>
          <cell r="D11014" t="str">
            <v>UN</v>
          </cell>
          <cell r="E11014">
            <v>485.7</v>
          </cell>
          <cell r="F11014">
            <v>492.84</v>
          </cell>
        </row>
        <row r="11015">
          <cell r="B11015">
            <v>97495</v>
          </cell>
          <cell r="C11015" t="str">
            <v>TÊ, EM AÇO, CONEXÃO SOLDADA, DN 65 (2 1/2"), INSTALADO EM REDE DE ALIMENTAÇÃO PARA HIDRANTE - FORNECIMENTO E INSTALAÇÃO. AF_10/2020</v>
          </cell>
          <cell r="D11015" t="str">
            <v>UN</v>
          </cell>
          <cell r="E11015">
            <v>459.9</v>
          </cell>
          <cell r="F11015">
            <v>464.85</v>
          </cell>
        </row>
        <row r="11016">
          <cell r="B11016">
            <v>97533</v>
          </cell>
          <cell r="C11016" t="str">
            <v>TÊ, EM AÇO, CONEXÃO SOLDADA, DN 65 (2 1/2"), INSTALADO EM REDE DE ALIMENTAÇÃO PARA SPRINKLER - FORNECIMENTO E INSTALAÇÃO. AF_10/2020</v>
          </cell>
          <cell r="D11016" t="str">
            <v>UN</v>
          </cell>
          <cell r="E11016">
            <v>437.06</v>
          </cell>
          <cell r="F11016">
            <v>440.03</v>
          </cell>
        </row>
        <row r="11017">
          <cell r="B11017">
            <v>97460</v>
          </cell>
          <cell r="C11017" t="str">
            <v>TÊ, EM AÇO, CONEXÃO SOLDADA, DN 80 (3"), INSTALADO EM PRUMADAS - FORNECIMENTO E INSTALAÇÃO. AF_10/2020</v>
          </cell>
          <cell r="D11017" t="str">
            <v>UN</v>
          </cell>
          <cell r="E11017">
            <v>748.71</v>
          </cell>
          <cell r="F11017">
            <v>756.54</v>
          </cell>
        </row>
        <row r="11018">
          <cell r="B11018">
            <v>97496</v>
          </cell>
          <cell r="C11018" t="str">
            <v>TÊ, EM AÇO, CONEXÃO SOLDADA, DN 80 (3"), INSTALADO EM REDE DE ALIMENTAÇÃO PARA HIDRANTE - FORNECIMENTO E INSTALAÇÃO. AF_10/2020</v>
          </cell>
          <cell r="D11018" t="str">
            <v>UN</v>
          </cell>
          <cell r="E11018">
            <v>728.23</v>
          </cell>
          <cell r="F11018">
            <v>734.31</v>
          </cell>
        </row>
        <row r="11019">
          <cell r="B11019">
            <v>97534</v>
          </cell>
          <cell r="C11019" t="str">
            <v>TÊ, EM AÇO, CONEXÃO SOLDADA, DN 80 (3"), INSTALADO EM REDE DE ALIMENTAÇÃO PARA SPRINKLER - FORNECIMENTO E INSTALAÇÃO. AF_10/2020</v>
          </cell>
          <cell r="D11019" t="str">
            <v>UN</v>
          </cell>
          <cell r="E11019">
            <v>693.22</v>
          </cell>
          <cell r="F11019">
            <v>696.3</v>
          </cell>
        </row>
        <row r="11020">
          <cell r="B11020">
            <v>101926</v>
          </cell>
          <cell r="C11020" t="str">
            <v>TÊ, EM FERRO GALVANIZADO, 4", CONEXÃO ROSQUEADA, INSTALADO EM PRUMADAS - FORNECIMENTO E INSTALAÇÃO. AF_10/2020</v>
          </cell>
          <cell r="D11020" t="str">
            <v>UN</v>
          </cell>
          <cell r="E11020">
            <v>427.49</v>
          </cell>
          <cell r="F11020">
            <v>434.32</v>
          </cell>
        </row>
        <row r="11021">
          <cell r="B11021">
            <v>101935</v>
          </cell>
          <cell r="C11021" t="str">
            <v>TÊ, EM FERRO GALVANIZADO, 4", CONEXÃO ROSQUEADA, INSTALADO EM REDE DE ALIMENTAÇÃO PARA HIDRANTE - FORNECIMENTO E INSTALAÇÃO. AF_10/2020</v>
          </cell>
          <cell r="D11021" t="str">
            <v>UN</v>
          </cell>
          <cell r="E11021">
            <v>438.36</v>
          </cell>
          <cell r="F11021">
            <v>446.12</v>
          </cell>
        </row>
        <row r="11022">
          <cell r="B11022">
            <v>92704</v>
          </cell>
          <cell r="C11022" t="str">
            <v>TÊ, EM FERRO GALVANIZADO, CONEXÃO ROSQUEADA, DN 15 (1/2"), INSTALADO EM RAMAIS E SUB-RAMAIS DE GÁS - FORNECIMENTO E INSTALAÇÃO. AF_10/2020</v>
          </cell>
          <cell r="D11022" t="str">
            <v>UN</v>
          </cell>
          <cell r="E11022">
            <v>27.04</v>
          </cell>
          <cell r="F11022">
            <v>28.44</v>
          </cell>
        </row>
        <row r="11023">
          <cell r="B11023">
            <v>92705</v>
          </cell>
          <cell r="C11023" t="str">
            <v>TÊ, EM FERRO GALVANIZADO, CONEXÃO ROSQUEADA, DN 20 (3/4"), INSTALADO EM RAMAIS E SUB-RAMAIS DE GÁS - FORNECIMENTO E INSTALAÇÃO. AF_10/2020</v>
          </cell>
          <cell r="D11023" t="str">
            <v>UN</v>
          </cell>
          <cell r="E11023">
            <v>43.16</v>
          </cell>
          <cell r="F11023">
            <v>45.57</v>
          </cell>
        </row>
        <row r="11024">
          <cell r="B11024">
            <v>92706</v>
          </cell>
          <cell r="C11024" t="str">
            <v>TÊ, EM FERRO GALVANIZADO, CONEXÃO ROSQUEADA, DN 25 (1"), INSTALADO EM RAMAIS E SUB-RAMAIS DE GÁS - FORNECIMENTO E INSTALAÇÃO. AF_10/2020</v>
          </cell>
          <cell r="D11024" t="str">
            <v>UN</v>
          </cell>
          <cell r="E11024">
            <v>69.83</v>
          </cell>
          <cell r="F11024">
            <v>73.760000000000005</v>
          </cell>
        </row>
        <row r="11025">
          <cell r="B11025">
            <v>92637</v>
          </cell>
          <cell r="C11025" t="str">
            <v>TÊ, EM FERRO GALVANIZADO, CONEXÃO ROSQUEADA, DN 25 (1"), INSTALADO EM REDE DE ALIMENTAÇÃO PARA HIDRANTE - FORNECIMENTO E INSTALAÇÃO. AF_10/2020</v>
          </cell>
          <cell r="D11025" t="str">
            <v>UN</v>
          </cell>
          <cell r="E11025">
            <v>70.53</v>
          </cell>
          <cell r="F11025">
            <v>74.52</v>
          </cell>
        </row>
        <row r="11026">
          <cell r="B11026">
            <v>92681</v>
          </cell>
          <cell r="C11026" t="str">
            <v>TÊ, EM FERRO GALVANIZADO, CONEXÃO ROSQUEADA, DN 25 (1"), INSTALADO EM REDE DE ALIMENTAÇÃO PARA SPRINKLER - FORNECIMENTO E INSTALAÇÃO. AF_10/2020</v>
          </cell>
          <cell r="D11026" t="str">
            <v>UN</v>
          </cell>
          <cell r="E11026">
            <v>52.77</v>
          </cell>
          <cell r="F11026">
            <v>55.21</v>
          </cell>
        </row>
        <row r="11027">
          <cell r="B11027">
            <v>92638</v>
          </cell>
          <cell r="C11027" t="str">
            <v>TÊ, EM FERRO GALVANIZADO, CONEXÃO ROSQUEADA, DN 32 (1 1/4"), INSTALADO EM REDE DE ALIMENTAÇÃO PARA HIDRANTE - FORNECIMENTO E INSTALAÇÃO. AF_10/2020</v>
          </cell>
          <cell r="D11027" t="str">
            <v>UN</v>
          </cell>
          <cell r="E11027">
            <v>87.46</v>
          </cell>
          <cell r="F11027">
            <v>91.8</v>
          </cell>
        </row>
        <row r="11028">
          <cell r="B11028">
            <v>92682</v>
          </cell>
          <cell r="C11028" t="str">
            <v>TÊ, EM FERRO GALVANIZADO, CONEXÃO ROSQUEADA, DN 32 (1 1/4"), INSTALADO EM REDE DE ALIMENTAÇÃO PARA SPRINKLER - FORNECIMENTO E INSTALAÇÃO. AF_10/2020</v>
          </cell>
          <cell r="D11028" t="str">
            <v>UN</v>
          </cell>
          <cell r="E11028">
            <v>67.260000000000005</v>
          </cell>
          <cell r="F11028">
            <v>69.84</v>
          </cell>
        </row>
        <row r="11029">
          <cell r="B11029">
            <v>92639</v>
          </cell>
          <cell r="C11029" t="str">
            <v>TÊ, EM FERRO GALVANIZADO, CONEXÃO ROSQUEADA, DN 40 (1 1/2"), INSTALADO EM REDE DE ALIMENTAÇÃO PARA HIDRANTE - FORNECIMENTO E INSTALAÇÃO. AF_10/2020</v>
          </cell>
          <cell r="D11029" t="str">
            <v>UN</v>
          </cell>
          <cell r="E11029">
            <v>102</v>
          </cell>
          <cell r="F11029">
            <v>106.74</v>
          </cell>
        </row>
        <row r="11030">
          <cell r="B11030">
            <v>92683</v>
          </cell>
          <cell r="C11030" t="str">
            <v>TÊ, EM FERRO GALVANIZADO, CONEXÃO ROSQUEADA, DN 40 (1 1/2"), INSTALADO EM REDE DE ALIMENTAÇÃO PARA SPRINKLER - FORNECIMENTO E INSTALAÇÃO. AF_10/2020</v>
          </cell>
          <cell r="D11030" t="str">
            <v>UN</v>
          </cell>
          <cell r="E11030">
            <v>79.08</v>
          </cell>
          <cell r="F11030">
            <v>81.84</v>
          </cell>
        </row>
        <row r="11031">
          <cell r="B11031">
            <v>92640</v>
          </cell>
          <cell r="C11031" t="str">
            <v>TÊ, EM FERRO GALVANIZADO, CONEXÃO ROSQUEADA, DN 50 (2"), INSTALADO EM REDE DE ALIMENTAÇÃO PARA HIDRANTE - FORNECIMENTO E INSTALAÇÃO. AF_10/2020</v>
          </cell>
          <cell r="D11031" t="str">
            <v>UN</v>
          </cell>
          <cell r="E11031">
            <v>135.28</v>
          </cell>
          <cell r="F11031">
            <v>140.52000000000001</v>
          </cell>
        </row>
        <row r="11032">
          <cell r="B11032">
            <v>92684</v>
          </cell>
          <cell r="C11032" t="str">
            <v>TÊ, EM FERRO GALVANIZADO, CONEXÃO ROSQUEADA, DN 50 (2"), INSTALADO EM REDE DE ALIMENTAÇÃO PARA SPRINKLER - FORNECIMENTO E INSTALAÇÃO. AF_10/2020</v>
          </cell>
          <cell r="D11032" t="str">
            <v>UN</v>
          </cell>
          <cell r="E11032">
            <v>108.9</v>
          </cell>
          <cell r="F11032">
            <v>111.84</v>
          </cell>
        </row>
        <row r="11033">
          <cell r="B11033">
            <v>92642</v>
          </cell>
          <cell r="C11033" t="str">
            <v>TÊ, EM FERRO GALVANIZADO, CONEXÃO ROSQUEADA, DN 65 (2 1/2"), INSTALADO EM REDE DE ALIMENTAÇÃO PARA HIDRANTE - FORNECIMENTO E INSTALAÇÃO. AF_10/2020</v>
          </cell>
          <cell r="D11033" t="str">
            <v>UN</v>
          </cell>
          <cell r="E11033">
            <v>210.69</v>
          </cell>
          <cell r="F11033">
            <v>216.67</v>
          </cell>
        </row>
        <row r="11034">
          <cell r="B11034">
            <v>92685</v>
          </cell>
          <cell r="C11034" t="str">
            <v>TÊ, EM FERRO GALVANIZADO, CONEXÃO ROSQUEADA, DN 65 (2 1/2"), INSTALADO EM REDE DE ALIMENTAÇÃO PARA SPRINKLER - FORNECIMENTO E INSTALAÇÃO. AF_10/2020</v>
          </cell>
          <cell r="D11034" t="str">
            <v>UN</v>
          </cell>
          <cell r="E11034">
            <v>179.1</v>
          </cell>
          <cell r="F11034">
            <v>182.34</v>
          </cell>
        </row>
        <row r="11035">
          <cell r="B11035">
            <v>92644</v>
          </cell>
          <cell r="C11035" t="str">
            <v>TÊ, EM FERRO GALVANIZADO, CONEXÃO ROSQUEADA, DN 80 (3"), INSTALADO EM REDE DE ALIMENTAÇÃO PARA HIDRANTE - FORNECIMENTO E INSTALAÇÃO. AF_10/2020</v>
          </cell>
          <cell r="D11035" t="str">
            <v>UN</v>
          </cell>
          <cell r="E11035">
            <v>267.27999999999997</v>
          </cell>
          <cell r="F11035">
            <v>274.01</v>
          </cell>
        </row>
        <row r="11036">
          <cell r="B11036">
            <v>92686</v>
          </cell>
          <cell r="C11036" t="str">
            <v>TÊ, EM FERRO GALVANIZADO, CONEXÃO ROSQUEADA, DN 80 (3"), INSTALADO EM REDE DE ALIMENTAÇÃO PARA SPRINKLER - FORNECIMENTO E INSTALAÇÃO. AF_10/2020</v>
          </cell>
          <cell r="D11036" t="str">
            <v>UN</v>
          </cell>
          <cell r="E11036">
            <v>230.44</v>
          </cell>
          <cell r="F11036">
            <v>233.97</v>
          </cell>
        </row>
        <row r="11037">
          <cell r="B11037">
            <v>92356</v>
          </cell>
          <cell r="C11037" t="str">
            <v>TÊ, EM FERRO GALVANIZADO, DN 50 (2"), CONEXÃO ROSQUEADA, INSTALADO EM PRUMADAS - FORNECIMENTO E INSTALAÇÃO. AF_10/2020</v>
          </cell>
          <cell r="D11037" t="str">
            <v>UN</v>
          </cell>
          <cell r="E11037">
            <v>135.41999999999999</v>
          </cell>
          <cell r="F11037">
            <v>140.66999999999999</v>
          </cell>
        </row>
        <row r="11038">
          <cell r="B11038">
            <v>92357</v>
          </cell>
          <cell r="C11038" t="str">
            <v>TÊ, EM FERRO GALVANIZADO, DN 65 (2 1/2"), CONEXÃO ROSQUEADA, INSTALADO EM PRUMADAS - FORNECIMENTO E INSTALAÇÃO. AF_10/2020</v>
          </cell>
          <cell r="D11038" t="str">
            <v>UN</v>
          </cell>
          <cell r="E11038">
            <v>207.5</v>
          </cell>
          <cell r="F11038">
            <v>213.21</v>
          </cell>
        </row>
        <row r="11039">
          <cell r="B11039">
            <v>92358</v>
          </cell>
          <cell r="C11039" t="str">
            <v>TÊ, EM FERRO GALVANIZADO, DN 80 (3"), CONEXÃO ROSQUEADA, INSTALADO EM PRUMADAS - FORNECIMENTO E INSTALAÇÃO. AF_10/2020</v>
          </cell>
          <cell r="D11039" t="str">
            <v>UN</v>
          </cell>
          <cell r="E11039">
            <v>260.70999999999998</v>
          </cell>
          <cell r="F11039">
            <v>266.89</v>
          </cell>
        </row>
        <row r="11040">
          <cell r="B11040">
            <v>101919</v>
          </cell>
          <cell r="C11040" t="str">
            <v>UNIÃO, EM FERRO GALVANIZADO, 4", CONEXÃO ROSQUEADA, INSTALADO EM PRUMADAS - FORNECIMENTO E INSTALAÇÃO. AF_10/2020</v>
          </cell>
          <cell r="D11040" t="str">
            <v>UN</v>
          </cell>
          <cell r="E11040">
            <v>449.54</v>
          </cell>
          <cell r="F11040">
            <v>452.95</v>
          </cell>
        </row>
        <row r="11041">
          <cell r="B11041">
            <v>101928</v>
          </cell>
          <cell r="C11041" t="str">
            <v>UNIÃO, EM FERRO GALVANIZADO, 4", CONEXÃO ROSQUEADA, INSTALADO EM REDE DE ALIMENTAÇÃO PARA HIDRANTE - FORNECIMENTO E INSTALAÇÃO. AF_10/2020</v>
          </cell>
          <cell r="D11041" t="str">
            <v>UN</v>
          </cell>
          <cell r="E11041">
            <v>454.97</v>
          </cell>
          <cell r="F11041">
            <v>458.85</v>
          </cell>
        </row>
        <row r="11042">
          <cell r="B11042">
            <v>92904</v>
          </cell>
          <cell r="C11042" t="str">
            <v>UNIÃO, EM FERRO GALVANIZADO, CONEXÃO ROSQUEADA, DN 15 (1/2"), INSTALADO EM RAMAIS E SUB-RAMAIS DE GÁS - FORNECIMENTO E INSTALAÇÃO. AF_10/2020</v>
          </cell>
          <cell r="D11042" t="str">
            <v>UN</v>
          </cell>
          <cell r="E11042">
            <v>35.409999999999997</v>
          </cell>
          <cell r="F11042">
            <v>36.11</v>
          </cell>
        </row>
        <row r="11043">
          <cell r="B11043">
            <v>92905</v>
          </cell>
          <cell r="C11043" t="str">
            <v>UNIÃO, EM FERRO GALVANIZADO, CONEXÃO ROSQUEADA, DN 20 (3/4"), INSTALADO EM RAMAIS E SUB-RAMAIS DE GÁS - FORNECIMENTO E INSTALAÇÃO. AF_10/2020</v>
          </cell>
          <cell r="D11043" t="str">
            <v>UN</v>
          </cell>
          <cell r="E11043">
            <v>50.09</v>
          </cell>
          <cell r="F11043">
            <v>51.3</v>
          </cell>
        </row>
        <row r="11044">
          <cell r="B11044">
            <v>92906</v>
          </cell>
          <cell r="C11044" t="str">
            <v>UNIÃO, EM FERRO GALVANIZADO, CONEXÃO ROSQUEADA, DN 25 (1"), INSTALADO EM RAMAIS E SUB-RAMAIS DE GÁS - FORNECIMENTO E INSTALAÇÃO. AF_10/2020</v>
          </cell>
          <cell r="D11044" t="str">
            <v>UN</v>
          </cell>
          <cell r="E11044">
            <v>60.02</v>
          </cell>
          <cell r="F11044">
            <v>61.99</v>
          </cell>
        </row>
        <row r="11045">
          <cell r="B11045">
            <v>92898</v>
          </cell>
          <cell r="C11045" t="str">
            <v>UNIÃO, EM FERRO GALVANIZADO, CONEXÃO ROSQUEADA, DN 25 (1"), INSTALADO EM REDE DE ALIMENTAÇÃO PARA SPRINKLER - FORNECIMENTO E INSTALAÇÃO. AF_10/2020</v>
          </cell>
          <cell r="D11045" t="str">
            <v>UN</v>
          </cell>
          <cell r="E11045">
            <v>51.54</v>
          </cell>
          <cell r="F11045">
            <v>52.76</v>
          </cell>
        </row>
        <row r="11046">
          <cell r="B11046">
            <v>92899</v>
          </cell>
          <cell r="C11046" t="str">
            <v>UNIÃO, EM FERRO GALVANIZADO, CONEXÃO ROSQUEADA, DN 32 (1 1/4"), INSTALADO EM REDE DE ALIMENTAÇÃO PARA SPRINKLER - FORNECIMENTO E INSTALAÇÃO. AF_10/2020</v>
          </cell>
          <cell r="D11046" t="str">
            <v>UN</v>
          </cell>
          <cell r="E11046">
            <v>77.44</v>
          </cell>
          <cell r="F11046">
            <v>78.73</v>
          </cell>
        </row>
        <row r="11047">
          <cell r="B11047">
            <v>92900</v>
          </cell>
          <cell r="C11047" t="str">
            <v>UNIÃO, EM FERRO GALVANIZADO, CONEXÃO ROSQUEADA, DN 40 (1 1/2"), INSTALADO EM REDE DE ALIMENTAÇÃO PARA SPRINKLER - FORNECIMENTO E INSTALAÇÃO. AF_10/2020</v>
          </cell>
          <cell r="D11047" t="str">
            <v>UN</v>
          </cell>
          <cell r="E11047">
            <v>93.59</v>
          </cell>
          <cell r="F11047">
            <v>94.96</v>
          </cell>
        </row>
        <row r="11048">
          <cell r="B11048">
            <v>92901</v>
          </cell>
          <cell r="C11048" t="str">
            <v>UNIÃO, EM FERRO GALVANIZADO, CONEXÃO ROSQUEADA, DN 50 (2"), INSTALADO EM REDE DE ALIMENTAÇÃO PARA SPRINKLER - FORNECIMENTO E INSTALAÇÃO. AF_10/2020</v>
          </cell>
          <cell r="D11048" t="str">
            <v>UN</v>
          </cell>
          <cell r="E11048">
            <v>131.26</v>
          </cell>
          <cell r="F11048">
            <v>132.72999999999999</v>
          </cell>
        </row>
        <row r="11049">
          <cell r="B11049">
            <v>92902</v>
          </cell>
          <cell r="C11049" t="str">
            <v>UNIÃO, EM FERRO GALVANIZADO, CONEXÃO ROSQUEADA, DN 65 (2 1/2"), INSTALADO EM REDE DE ALIMENTAÇÃO PARA SPRINKLER - FORNECIMENTO E INSTALAÇÃO. AF_10/2020</v>
          </cell>
          <cell r="D11049" t="str">
            <v>UN</v>
          </cell>
          <cell r="E11049">
            <v>207.5</v>
          </cell>
          <cell r="F11049">
            <v>209.12</v>
          </cell>
        </row>
        <row r="11050">
          <cell r="B11050">
            <v>92903</v>
          </cell>
          <cell r="C11050" t="str">
            <v>UNIÃO, EM FERRO GALVANIZADO, CONEXÃO ROSQUEADA, DN 80 (3"), INSTALADO EM REDE DE ALIMENTAÇÃO PARA SPRINKLER - FORNECIMENTO E INSTALAÇÃO. AF_10/2020</v>
          </cell>
          <cell r="D11050" t="str">
            <v>UN</v>
          </cell>
          <cell r="E11050">
            <v>312.67</v>
          </cell>
          <cell r="F11050">
            <v>314.44</v>
          </cell>
        </row>
        <row r="11051">
          <cell r="B11051">
            <v>92892</v>
          </cell>
          <cell r="C11051" t="str">
            <v>UNIÃO, EM FERRO GALVANIZADO, DN 25 (1"), CONEXÃO ROSQUEADA, INSTALADO EM REDE DE ALIMENTAÇÃO PARA HIDRANTE - FORNECIMENTO E INSTALAÇÃO. AF_10/2020</v>
          </cell>
          <cell r="D11051" t="str">
            <v>UN</v>
          </cell>
          <cell r="E11051">
            <v>60.39</v>
          </cell>
          <cell r="F11051">
            <v>62.39</v>
          </cell>
        </row>
        <row r="11052">
          <cell r="B11052">
            <v>92893</v>
          </cell>
          <cell r="C11052" t="str">
            <v>UNIÃO, EM FERRO GALVANIZADO, DN 32 (1 1/4"), CONEXÃO ROSQUEADA, INSTALADO EM REDE DE ALIMENTAÇÃO PARA HIDRANTE - FORNECIMENTO E INSTALAÇÃO. AF_10/2020</v>
          </cell>
          <cell r="D11052" t="str">
            <v>UN</v>
          </cell>
          <cell r="E11052">
            <v>87.51</v>
          </cell>
          <cell r="F11052">
            <v>89.68</v>
          </cell>
        </row>
        <row r="11053">
          <cell r="B11053">
            <v>92894</v>
          </cell>
          <cell r="C11053" t="str">
            <v>UNIÃO, EM FERRO GALVANIZADO, DN 40 (1 1/2"), CONEXÃO ROSQUEADA, INSTALADO EM REDE DE ALIMENTAÇÃO PARA HIDRANTE - FORNECIMENTO E INSTALAÇÃO. AF_10/2020</v>
          </cell>
          <cell r="D11053" t="str">
            <v>UN</v>
          </cell>
          <cell r="E11053">
            <v>105.07</v>
          </cell>
          <cell r="F11053">
            <v>107.45</v>
          </cell>
        </row>
        <row r="11054">
          <cell r="B11054">
            <v>92889</v>
          </cell>
          <cell r="C11054" t="str">
            <v>UNIÃO, EM FERRO GALVANIZADO, DN 50 (2"), CONEXÃO ROSQUEADA, INSTALADO EM PRUMADAS - FORNECIMENTO E INSTALAÇÃO. AF_10/2020</v>
          </cell>
          <cell r="D11054" t="str">
            <v>UN</v>
          </cell>
          <cell r="E11054">
            <v>144.52000000000001</v>
          </cell>
          <cell r="F11054">
            <v>147.15</v>
          </cell>
        </row>
        <row r="11055">
          <cell r="B11055">
            <v>92895</v>
          </cell>
          <cell r="C11055" t="str">
            <v>UNIÃO, EM FERRO GALVANIZADO, DN 50 (2"), CONEXÃO ROSQUEADA, INSTALADO EM REDE DE ALIMENTAÇÃO PARA HIDRANTE - FORNECIMENTO E INSTALAÇÃO. AF_10/2020</v>
          </cell>
          <cell r="D11055" t="str">
            <v>UN</v>
          </cell>
          <cell r="E11055">
            <v>144.47999999999999</v>
          </cell>
          <cell r="F11055">
            <v>147.09</v>
          </cell>
        </row>
        <row r="11056">
          <cell r="B11056">
            <v>92890</v>
          </cell>
          <cell r="C11056" t="str">
            <v>UNIÃO, EM FERRO GALVANIZADO, DN 65 (2 1/2"), CONEXÃO ROSQUEADA, INSTALADO EM PRUMADAS - FORNECIMENTO E INSTALAÇÃO. AF_10/2020</v>
          </cell>
          <cell r="D11056" t="str">
            <v>UN</v>
          </cell>
          <cell r="E11056">
            <v>221.75</v>
          </cell>
          <cell r="F11056">
            <v>224.6</v>
          </cell>
        </row>
        <row r="11057">
          <cell r="B11057">
            <v>92896</v>
          </cell>
          <cell r="C11057" t="str">
            <v>UNIÃO, EM FERRO GALVANIZADO, DN 65 (2 1/2"), CONEXÃO ROSQUEADA, INSTALADO EM REDE DE ALIMENTAÇÃO PARA HIDRANTE - FORNECIMENTO E INSTALAÇÃO. AF_10/2020</v>
          </cell>
          <cell r="D11057" t="str">
            <v>UN</v>
          </cell>
          <cell r="E11057">
            <v>223.34</v>
          </cell>
          <cell r="F11057">
            <v>226.33</v>
          </cell>
        </row>
        <row r="11058">
          <cell r="B11058">
            <v>92891</v>
          </cell>
          <cell r="C11058" t="str">
            <v>UNIÃO, EM FERRO GALVANIZADO, DN 80 (3"), CONEXÃO ROSQUEADA, INSTALADO EM PRUMADAS - FORNECIMENTO E INSTALAÇÃO. AF_10/2020</v>
          </cell>
          <cell r="D11058" t="str">
            <v>UN</v>
          </cell>
          <cell r="E11058">
            <v>327.81</v>
          </cell>
          <cell r="F11058">
            <v>330.89</v>
          </cell>
        </row>
        <row r="11059">
          <cell r="B11059">
            <v>92897</v>
          </cell>
          <cell r="C11059" t="str">
            <v>UNIÃO, EM FERRO GALVANIZADO, DN 80 (3"), CONEXÃO ROSQUEADA, INSTALADO EM REDE DE ALIMENTAÇÃO PARA HIDRANTE - FORNECIMENTO E INSTALAÇÃO. AF_10/2020</v>
          </cell>
          <cell r="D11059" t="str">
            <v>UN</v>
          </cell>
          <cell r="E11059">
            <v>331.09</v>
          </cell>
          <cell r="F11059">
            <v>334.45</v>
          </cell>
        </row>
        <row r="11060">
          <cell r="B11060">
            <v>100822</v>
          </cell>
          <cell r="C11060" t="str">
            <v>CONEXÃO FIXA, ROSCA FÊMEA, METÁLICA, PARA INSTALAÇÕES EM PEX MULTICAMADA, DN 16MM X 1/2", CONEXÃO POR CRIMPAGEM - FORNECIMENTO E INSTALAÇÃO. AF_01/2020</v>
          </cell>
          <cell r="D11060" t="str">
            <v>UN</v>
          </cell>
          <cell r="E11060">
            <v>0</v>
          </cell>
          <cell r="F11060">
            <v>0</v>
          </cell>
        </row>
        <row r="11061">
          <cell r="B11061">
            <v>100823</v>
          </cell>
          <cell r="C11061" t="str">
            <v>CONEXÃO FIXA, ROSCA FÊMEA, METÁLICA, PARA INSTALAÇÕES EM PEX MULTICAMADA, DN 20MM X 3/4", CONEXÃO POR CRIMPAGEM - FORNECIMENTO E INSTALAÇÃO. AF_01/2020</v>
          </cell>
          <cell r="D11061" t="str">
            <v>UN</v>
          </cell>
          <cell r="E11061">
            <v>0</v>
          </cell>
          <cell r="F11061">
            <v>0</v>
          </cell>
        </row>
        <row r="11062">
          <cell r="B11062">
            <v>100824</v>
          </cell>
          <cell r="C11062" t="str">
            <v>CONEXÃO FIXA, ROSCA FÊMEA, METÁLICA, PARA INSTALAÇÕES EM PEX MULTICAMADA, DN 26MM X 1", CONEXÃO POR CRIMPAGEM - FORNECIMENTO E INSTALAÇÃO. AF_01/2020</v>
          </cell>
          <cell r="D11062" t="str">
            <v>UN</v>
          </cell>
          <cell r="E11062">
            <v>0</v>
          </cell>
          <cell r="F11062">
            <v>0</v>
          </cell>
        </row>
        <row r="11063">
          <cell r="B11063">
            <v>100825</v>
          </cell>
          <cell r="C11063" t="str">
            <v>CONEXÃO FIXA, ROSCA FÊMEA, METÁLICA, PARA INSTALAÇÕES EM PEX MULTICAMADA, DN 32MM X 1 1/4", CONEXÃO POR CRIMPAGEM - FORNECIMENTO E INSTALAÇÃO. AF_01/2020</v>
          </cell>
          <cell r="D11063" t="str">
            <v>UN</v>
          </cell>
          <cell r="E11063">
            <v>0</v>
          </cell>
          <cell r="F11063">
            <v>0</v>
          </cell>
        </row>
        <row r="11064">
          <cell r="B11064">
            <v>100818</v>
          </cell>
          <cell r="C11064" t="str">
            <v>CONEXÃO FIXA, ROSCA MACHO, METÁLICA, PARA INSTALAÇÕES EM PEX MULTICAMADA, DN 16MM X 1/2", CONEXÃO POR CRIMPAGEM - FORNECIMENTO E INSTALAÇÃO. AF_01/2020</v>
          </cell>
          <cell r="D11064" t="str">
            <v>UN</v>
          </cell>
          <cell r="E11064">
            <v>0</v>
          </cell>
          <cell r="F11064">
            <v>0</v>
          </cell>
        </row>
        <row r="11065">
          <cell r="B11065">
            <v>100819</v>
          </cell>
          <cell r="C11065" t="str">
            <v>CONEXÃO FIXA, ROSCA MACHO, METÁLICA, PARA INSTALAÇÕES EM PEX MULTICAMADA, DN 20MM X 3/4", CONEXÃO POR CRIMPAGEM - FORNECIMENTO E INSTALAÇÃO. AF_01/2020</v>
          </cell>
          <cell r="D11065" t="str">
            <v>UN</v>
          </cell>
          <cell r="E11065">
            <v>0</v>
          </cell>
          <cell r="F11065">
            <v>0</v>
          </cell>
        </row>
        <row r="11066">
          <cell r="B11066">
            <v>100820</v>
          </cell>
          <cell r="C11066" t="str">
            <v>CONEXÃO FIXA, ROSCA MACHO, METÁLICA, PARA INSTALAÇÕES EM PEX MULTICAMADA, DN 26MM X 1", CONEXÃO POR CRIMPAGEM - FORNECIMENTO E INSTALAÇÃO. AF_01/2020</v>
          </cell>
          <cell r="D11066" t="str">
            <v>UN</v>
          </cell>
          <cell r="E11066">
            <v>0</v>
          </cell>
          <cell r="F11066">
            <v>0</v>
          </cell>
        </row>
        <row r="11067">
          <cell r="B11067">
            <v>100821</v>
          </cell>
          <cell r="C11067" t="str">
            <v>CONEXÃO FIXA, ROSCA MACHO, METÁLICA, PARA INSTALAÇÕES EM PEX MULTICAMADA, DN 32MM X 1 1/4", CONEXÃO POR CRIMPAGEM - FORNECIMENTO E INSTALAÇÃO. AF_01/2020</v>
          </cell>
          <cell r="D11067" t="str">
            <v>UN</v>
          </cell>
          <cell r="E11067">
            <v>0</v>
          </cell>
          <cell r="F11067">
            <v>0</v>
          </cell>
        </row>
        <row r="11068">
          <cell r="B11068">
            <v>100846</v>
          </cell>
          <cell r="C11068" t="str">
            <v>FIXAÇÃO DE TUBOS VERTICAIS DE MULTICAMADA, DIÂMETROS MENORES OU IGUAIS A 32 MM, COM ABRAÇADEIRA TIPO SUPORTE MÚLTIPLO, FIXADA EM PAREDE EXTERNA - FORNECIMENTO E INSTALAÇÃO. AF_01/2020</v>
          </cell>
          <cell r="D11068" t="str">
            <v>UN</v>
          </cell>
          <cell r="E11068">
            <v>0</v>
          </cell>
          <cell r="F11068">
            <v>0</v>
          </cell>
        </row>
        <row r="11069">
          <cell r="B11069">
            <v>100834</v>
          </cell>
          <cell r="C11069" t="str">
            <v>JOELHO 90 GRAUS, PARA INSTALAÇÕES EM PEX MULTICAMADA, DN 16 MM, CONEXÃO POR CRIMPAGEM - FORNECIMENTO E INSTALAÇÃO. AF_01/2020</v>
          </cell>
          <cell r="D11069" t="str">
            <v>UN</v>
          </cell>
          <cell r="E11069">
            <v>0</v>
          </cell>
          <cell r="F11069">
            <v>0</v>
          </cell>
        </row>
        <row r="11070">
          <cell r="B11070">
            <v>100835</v>
          </cell>
          <cell r="C11070" t="str">
            <v>JOELHO 90 GRAUS, PARA INSTALAÇÕES EM PEX MULTICAMADA, DN 20 MM, CONEXÃO POR CRIMPAGEM - FORNECIMENTO E INSTALAÇÃO. AF_01/2020</v>
          </cell>
          <cell r="D11070" t="str">
            <v>UN</v>
          </cell>
          <cell r="E11070">
            <v>0</v>
          </cell>
          <cell r="F11070">
            <v>0</v>
          </cell>
        </row>
        <row r="11071">
          <cell r="B11071">
            <v>100836</v>
          </cell>
          <cell r="C11071" t="str">
            <v>JOELHO 90 GRAUS, PARA INSTALAÇÕES EM PEX MULTICAMADA, DN 26 MM, CONEXÃO POR CRIMPAGEM - FORNECIMENTO E INSTALAÇÃO. AF_01/2020</v>
          </cell>
          <cell r="D11071" t="str">
            <v>UN</v>
          </cell>
          <cell r="E11071">
            <v>0</v>
          </cell>
          <cell r="F11071">
            <v>0</v>
          </cell>
        </row>
        <row r="11072">
          <cell r="B11072">
            <v>100837</v>
          </cell>
          <cell r="C11072" t="str">
            <v>JOELHO 90 GRAUS, PARA INSTALAÇÕES EM PEX MULTICAMADA, DN 32 MM, CONEXÃO POR CRIMPAGEM - FORNECIMENTO E INSTALAÇÃO. AF_01/2020</v>
          </cell>
          <cell r="D11072" t="str">
            <v>UN</v>
          </cell>
          <cell r="E11072">
            <v>0</v>
          </cell>
          <cell r="F11072">
            <v>0</v>
          </cell>
        </row>
        <row r="11073">
          <cell r="B11073">
            <v>100826</v>
          </cell>
          <cell r="C11073" t="str">
            <v>JOELHO 90 GRAUS, ROSCA FÊMEA, PARA INSTALAÇÕES EM PEX MULTICAMADA, DN 16 MM X 1/2'', CONEXÃO POR CRIMPAGEM - FORNECIMENTO E INSTALAÇÃO. AF_01/2020</v>
          </cell>
          <cell r="D11073" t="str">
            <v>UN</v>
          </cell>
          <cell r="E11073">
            <v>0</v>
          </cell>
          <cell r="F11073">
            <v>0</v>
          </cell>
        </row>
        <row r="11074">
          <cell r="B11074">
            <v>100827</v>
          </cell>
          <cell r="C11074" t="str">
            <v>JOELHO 90 GRAUS, ROSCA FÊMEA, PARA INSTALAÇÕES EM PEX MULTICAMADA, DN 20 MM X 3/4", CONEXÃO POR CRIMPAGEM - FORNECIMENTO E INSTALAÇÃO. AF_01/2020</v>
          </cell>
          <cell r="D11074" t="str">
            <v>UN</v>
          </cell>
          <cell r="E11074">
            <v>0</v>
          </cell>
          <cell r="F11074">
            <v>0</v>
          </cell>
        </row>
        <row r="11075">
          <cell r="B11075">
            <v>100828</v>
          </cell>
          <cell r="C11075" t="str">
            <v>JOELHO 90 GRAUS, ROSCA FÊMEA, PARA INSTALAÇÕES EM PEX MULTICAMADA, DN 25 MM X 1'', CONEXÃO POR CRIMPAGEM - FORNECIMENTO E INSTALAÇÃO. AF_01/2020</v>
          </cell>
          <cell r="D11075" t="str">
            <v>UN</v>
          </cell>
          <cell r="E11075">
            <v>0</v>
          </cell>
          <cell r="F11075">
            <v>0</v>
          </cell>
        </row>
        <row r="11076">
          <cell r="B11076">
            <v>100829</v>
          </cell>
          <cell r="C11076" t="str">
            <v>JOELHO 90 GRAUS, ROSCA FÊMEA, PARA INSTALAÇÕES EM PEX MULTICAMADA, DN 32 MM X 1 1/4'', CONEXÃO POR CRIMPAGEM - FORNECIMENTO E INSTALAÇÃO. AF_01/2020</v>
          </cell>
          <cell r="D11076" t="str">
            <v>UN</v>
          </cell>
          <cell r="E11076">
            <v>0</v>
          </cell>
          <cell r="F11076">
            <v>0</v>
          </cell>
        </row>
        <row r="11077">
          <cell r="B11077">
            <v>100830</v>
          </cell>
          <cell r="C11077" t="str">
            <v>JOELHO 90 GRAUS, ROSCA MACHO, PARA INSTALAÇÕES EM PEX MULTICAMADA, DN 16 MM X 1/2'', CONEXÃO POR CRIMPAGEM - FORNECIMENTO E INSTALAÇÃO. AF_01/2020</v>
          </cell>
          <cell r="D11077" t="str">
            <v>UN</v>
          </cell>
          <cell r="E11077">
            <v>0</v>
          </cell>
          <cell r="F11077">
            <v>0</v>
          </cell>
        </row>
        <row r="11078">
          <cell r="B11078">
            <v>100831</v>
          </cell>
          <cell r="C11078" t="str">
            <v>JOELHO 90 GRAUS, ROSCA MACHO, PARA INSTALAÇÕES EM PEX MULTICAMADA, DN 20 MM X 3/4", CONEXÃO POR CRIMPAGEM - FORNECIMENTO E INSTALAÇÃO. AF_01/2020</v>
          </cell>
          <cell r="D11078" t="str">
            <v>UN</v>
          </cell>
          <cell r="E11078">
            <v>0</v>
          </cell>
          <cell r="F11078">
            <v>0</v>
          </cell>
        </row>
        <row r="11079">
          <cell r="B11079">
            <v>100832</v>
          </cell>
          <cell r="C11079" t="str">
            <v>JOELHO 90 GRAUS, ROSCA MACHO, PARA INSTALAÇÕES EM PEX MULTICAMADA, DN 25 MM X 1'', CONEXÃO POR CRIMPAGEM - FORNECIMENTO E INSTALAÇÃO. AF_01/2020</v>
          </cell>
          <cell r="D11079" t="str">
            <v>UN</v>
          </cell>
          <cell r="E11079">
            <v>0</v>
          </cell>
          <cell r="F11079">
            <v>0</v>
          </cell>
        </row>
        <row r="11080">
          <cell r="B11080">
            <v>100833</v>
          </cell>
          <cell r="C11080" t="str">
            <v>JOELHO 90 GRAUS, ROSCA MACHO, PARA INSTALAÇÕES EM PEX MULTICAMADA, DN 32 MM X 1 1/4'', CONEXÃO POR CRIMPAGEM - FORNECIMENTO E INSTALAÇÃO. AF_01/2020</v>
          </cell>
          <cell r="D11080" t="str">
            <v>UN</v>
          </cell>
          <cell r="E11080">
            <v>0</v>
          </cell>
          <cell r="F11080">
            <v>0</v>
          </cell>
        </row>
        <row r="11081">
          <cell r="B11081">
            <v>100790</v>
          </cell>
          <cell r="C11081" t="str">
            <v>KIT CAVALETE PARA GÁS - COM MEDIDOR E REGULADOR - ENTRADA INDIVIDUAL PRINCIPAL, EM AÇO GALVANIZADO DN 15 E 25 MM (1/2" E 1") - FORNECIMENTO E INSTALAÇÃO. AF_01/2020</v>
          </cell>
          <cell r="D11081" t="str">
            <v>UN</v>
          </cell>
          <cell r="E11081">
            <v>0</v>
          </cell>
          <cell r="F11081">
            <v>0</v>
          </cell>
        </row>
        <row r="11082">
          <cell r="B11082">
            <v>100789</v>
          </cell>
          <cell r="C11082" t="str">
            <v>KIT CAVALETE PARA GÁS - SEM MEDIDOR COM REGULADOR - ENTRADA INDIVIDUAL PRINCIPAL, EM AÇO GALVANIZADO DN 15 E 25 MM (1/2" E 1") - FORNECIMENTO E INSTALAÇÃO. AF_01/2020</v>
          </cell>
          <cell r="D11082" t="str">
            <v>UN</v>
          </cell>
          <cell r="E11082">
            <v>0</v>
          </cell>
          <cell r="F11082">
            <v>0</v>
          </cell>
        </row>
        <row r="11083">
          <cell r="B11083">
            <v>100788</v>
          </cell>
          <cell r="C11083" t="str">
            <v>KIT CAVALETE PARA GÁS - SEM MEDIDOR OU REGULADOR - ENTRADA INDIVIDUAL PRINCIPAL, EM AÇO GALVANIZADO DN 15 E 25 MM (1/2" E 1") - FORNECIMENTO E INSTALAÇÃO. AF_01/2020</v>
          </cell>
          <cell r="D11083" t="str">
            <v>UN</v>
          </cell>
          <cell r="E11083">
            <v>745</v>
          </cell>
          <cell r="F11083">
            <v>760.26</v>
          </cell>
        </row>
        <row r="11084">
          <cell r="B11084">
            <v>100811</v>
          </cell>
          <cell r="C11084" t="str">
            <v>LUVA DE REDUÇÃO PARA INSTALAÇÕES EM PEX MULTICAMADA, DN 20 X 16 MM, CONEXÃO POR CRIMPAGEM - FORNECIMENTO E INSTALAÇÃO. AF_01/2020</v>
          </cell>
          <cell r="D11084" t="str">
            <v>UN</v>
          </cell>
          <cell r="E11084">
            <v>0</v>
          </cell>
          <cell r="F11084">
            <v>0</v>
          </cell>
        </row>
        <row r="11085">
          <cell r="B11085">
            <v>100812</v>
          </cell>
          <cell r="C11085" t="str">
            <v>LUVA DE REDUÇÃO PARA INSTALAÇÕES EM PEX MULTICAMADA, DN 26 X 20 MM, CONEXÃO POR CRIMPAGEM - FORNECIMENTO E INSTALAÇÃO. AF_01/2020</v>
          </cell>
          <cell r="D11085" t="str">
            <v>UN</v>
          </cell>
          <cell r="E11085">
            <v>0</v>
          </cell>
          <cell r="F11085">
            <v>0</v>
          </cell>
        </row>
        <row r="11086">
          <cell r="B11086">
            <v>100813</v>
          </cell>
          <cell r="C11086" t="str">
            <v>LUVA DE REDUÇÃO PARA INSTALAÇÕES EM PEX MULTICAMADA, DN 32 X 26 MM, CONEXÃO POR CRIMPAGEM - FORNECIMENTO E INSTALAÇÃO. AF_01/2020</v>
          </cell>
          <cell r="D11086" t="str">
            <v>UN</v>
          </cell>
          <cell r="E11086">
            <v>0</v>
          </cell>
          <cell r="F11086">
            <v>0</v>
          </cell>
        </row>
        <row r="11087">
          <cell r="B11087">
            <v>100814</v>
          </cell>
          <cell r="C11087" t="str">
            <v>LUVA PARA INSTALAÇÕES EM PEX MULTICAMADA, DN 16 MM, CONEXÃO POR CRIMPAGEM - FORNECIMENTO E INSTALAÇÃO. AF_01/2020</v>
          </cell>
          <cell r="D11087" t="str">
            <v>UN</v>
          </cell>
          <cell r="E11087">
            <v>0</v>
          </cell>
          <cell r="F11087">
            <v>0</v>
          </cell>
        </row>
        <row r="11088">
          <cell r="B11088">
            <v>100815</v>
          </cell>
          <cell r="C11088" t="str">
            <v>LUVA PARA INSTALAÇÕES EM PEX MULTICAMADA, DN 20 MM, CONEXÃO POR CRIMPAGEM - FORNECIMENTO E INSTALAÇÃO. AF_01/2020</v>
          </cell>
          <cell r="D11088" t="str">
            <v>UN</v>
          </cell>
          <cell r="E11088">
            <v>0</v>
          </cell>
          <cell r="F11088">
            <v>0</v>
          </cell>
        </row>
        <row r="11089">
          <cell r="B11089">
            <v>100816</v>
          </cell>
          <cell r="C11089" t="str">
            <v>LUVA PARA INSTALAÇÕES EM PEX MULTICAMADA, DN 26 MM, CONEXÃO POR CRIMPAGEM - FORNECIMENTO E INSTALAÇÃO. AF_01/2020</v>
          </cell>
          <cell r="D11089" t="str">
            <v>UN</v>
          </cell>
          <cell r="E11089">
            <v>0</v>
          </cell>
          <cell r="F11089">
            <v>0</v>
          </cell>
        </row>
        <row r="11090">
          <cell r="B11090">
            <v>100817</v>
          </cell>
          <cell r="C11090" t="str">
            <v>LUVA PARA INSTALAÇÕES EM PEX MULTICAMADA, DN 32 MM, CONEXÃO POR CRIMPAGEM - FORNECIMENTO E INSTALAÇÃO. AF_01/2020</v>
          </cell>
          <cell r="D11090" t="str">
            <v>UN</v>
          </cell>
          <cell r="E11090">
            <v>0</v>
          </cell>
          <cell r="F11090">
            <v>0</v>
          </cell>
        </row>
        <row r="11091">
          <cell r="B11091">
            <v>100795</v>
          </cell>
          <cell r="C11091" t="str">
            <v>TUBO, PEX, MULTICAMADA, COM PROTEÇÃO UV, DN 16, INSTALADO EM IMPLANTAÇÃO DE INSTALAÇÕES DE GÁS - FORNECIMENTO E INSTALAÇÃO. AF_01/2020</v>
          </cell>
          <cell r="D11091" t="str">
            <v>M</v>
          </cell>
          <cell r="E11091">
            <v>0</v>
          </cell>
          <cell r="F11091">
            <v>0</v>
          </cell>
        </row>
        <row r="11092">
          <cell r="B11092">
            <v>100842</v>
          </cell>
          <cell r="C11092" t="str">
            <v>TUBO, PEX, MULTICAMADA, COM PROTEÇÃO UV, DN 16, INSTALADO EM PRUMADA DE INSTALAÇÕES DE GÁS - FORNECIMENTO E INSTALAÇÃO. AF_01/2020</v>
          </cell>
          <cell r="D11092" t="str">
            <v>M</v>
          </cell>
          <cell r="E11092">
            <v>0</v>
          </cell>
          <cell r="F11092">
            <v>0</v>
          </cell>
        </row>
        <row r="11093">
          <cell r="B11093">
            <v>100796</v>
          </cell>
          <cell r="C11093" t="str">
            <v>TUBO, PEX, MULTICAMADA, COM PROTEÇÃO UV, DN 20, INSTALADO EM IMPLANTAÇÃO DE INSTALAÇÕES DE GÁS - FORNECIMENTO E INSTALAÇÃO. AF_01/2020</v>
          </cell>
          <cell r="D11093" t="str">
            <v>M</v>
          </cell>
          <cell r="E11093">
            <v>0</v>
          </cell>
          <cell r="F11093">
            <v>0</v>
          </cell>
        </row>
        <row r="11094">
          <cell r="B11094">
            <v>100843</v>
          </cell>
          <cell r="C11094" t="str">
            <v>TUBO, PEX, MULTICAMADA, COM PROTEÇÃO UV, DN 20, INSTALADO EM PRUMADA DE INSTALAÇÕES DE GÁS - FORNECIMENTO E INSTALAÇÃO. AF_01/2020</v>
          </cell>
          <cell r="D11094" t="str">
            <v>M</v>
          </cell>
          <cell r="E11094">
            <v>0</v>
          </cell>
          <cell r="F11094">
            <v>0</v>
          </cell>
        </row>
        <row r="11095">
          <cell r="B11095">
            <v>100844</v>
          </cell>
          <cell r="C11095" t="str">
            <v>TUBO, PEX, MULTICAMADA, COM PROTEÇÃO UV, DN 25, INSTALADO EM PRUMADA DE INSTALAÇÕES DE GÁS - FORNECIMENTO E INSTALAÇÃO. AF_01/2020</v>
          </cell>
          <cell r="D11095" t="str">
            <v>M</v>
          </cell>
          <cell r="E11095">
            <v>0</v>
          </cell>
          <cell r="F11095">
            <v>0</v>
          </cell>
        </row>
        <row r="11096">
          <cell r="B11096">
            <v>100797</v>
          </cell>
          <cell r="C11096" t="str">
            <v>TUBO, PEX, MULTICAMADA, COM PROTEÇÃO UV, DN 26, INSTALADO EM IMPLANTAÇÃO DE INSTALAÇÕES DE GÁS - FORNECIMENTO E INSTALAÇÃO. AF_01/2020</v>
          </cell>
          <cell r="D11096" t="str">
            <v>M</v>
          </cell>
          <cell r="E11096">
            <v>0</v>
          </cell>
          <cell r="F11096">
            <v>0</v>
          </cell>
        </row>
        <row r="11097">
          <cell r="B11097">
            <v>100798</v>
          </cell>
          <cell r="C11097" t="str">
            <v>TUBO, PEX, MULTICAMADA, COM PROTEÇÃO UV, DN 32, INSTALADO EM IMPLANTAÇÃO DE INSTALAÇÕES DE GÁS - FORNECIMENTO E INSTALAÇÃO. AF_01/2020</v>
          </cell>
          <cell r="D11097" t="str">
            <v>M</v>
          </cell>
          <cell r="E11097">
            <v>0</v>
          </cell>
          <cell r="F11097">
            <v>0</v>
          </cell>
        </row>
        <row r="11098">
          <cell r="B11098">
            <v>100845</v>
          </cell>
          <cell r="C11098" t="str">
            <v>TUBO, PEX, MULTICAMADA, COM PROTEÇÃO UV, DN 32, INSTALADO EM PRUMADA DE INSTALAÇÕES DE GÁS - FORNECIMENTO E INSTALAÇÃO. AF_01/2020</v>
          </cell>
          <cell r="D11098" t="str">
            <v>M</v>
          </cell>
          <cell r="E11098">
            <v>0</v>
          </cell>
          <cell r="F11098">
            <v>0</v>
          </cell>
        </row>
        <row r="11099">
          <cell r="B11099">
            <v>100799</v>
          </cell>
          <cell r="C11099" t="str">
            <v>TUBO, PEX, MULTICAMADA, COM TUBO LUVA, DN 16, INSTALADO EM IMPLANTAÇÃO DE INSTALAÇÕES DE GÁS - FORNECIMENTO E INSTALAÇÃO. AF_01/2020</v>
          </cell>
          <cell r="D11099" t="str">
            <v>M</v>
          </cell>
          <cell r="E11099">
            <v>16.71</v>
          </cell>
          <cell r="F11099">
            <v>17.399999999999999</v>
          </cell>
        </row>
        <row r="11100">
          <cell r="B11100">
            <v>100807</v>
          </cell>
          <cell r="C11100" t="str">
            <v>TUBO, PEX, MULTICAMADA, COM TUBO LUVA, DN 16, INSTALADO EM RAMAL INTERNO DE INSTALAÇÕES DE GÁS - FORNECIMENTO E INSTALAÇÃO. AF_01/2020</v>
          </cell>
          <cell r="D11100" t="str">
            <v>M</v>
          </cell>
          <cell r="E11100">
            <v>22.08</v>
          </cell>
          <cell r="F11100">
            <v>23.24</v>
          </cell>
        </row>
        <row r="11101">
          <cell r="B11101">
            <v>100800</v>
          </cell>
          <cell r="C11101" t="str">
            <v>TUBO, PEX, MULTICAMADA, COM TUBO LUVA, DN 20, INSTALADO EM IMPLANTAÇÃO DE INSTALAÇÕES DE GÁS - FORNECIMENTO E INSTALAÇÃO. AF_01/2020</v>
          </cell>
          <cell r="D11101" t="str">
            <v>M</v>
          </cell>
          <cell r="E11101">
            <v>23.82</v>
          </cell>
          <cell r="F11101">
            <v>24.62</v>
          </cell>
        </row>
        <row r="11102">
          <cell r="B11102">
            <v>100808</v>
          </cell>
          <cell r="C11102" t="str">
            <v>TUBO, PEX, MULTICAMADA, COM TUBO LUVA, DN 20, INSTALADO EM RAMAL INTERNO DE INSTALAÇÕES DE GÁS - FORNECIMENTO E INSTALAÇÃO. AF_01/2020</v>
          </cell>
          <cell r="D11102" t="str">
            <v>M</v>
          </cell>
          <cell r="E11102">
            <v>30.18</v>
          </cell>
          <cell r="F11102">
            <v>31.55</v>
          </cell>
        </row>
        <row r="11103">
          <cell r="B11103">
            <v>100801</v>
          </cell>
          <cell r="C11103" t="str">
            <v>TUBO, PEX, MULTICAMADA, COM TUBO LUVA, DN 26, INSTALADO EM IMPLANTAÇÃO DE INSTALAÇÕES DE GÁS - FORNECIMENTO E INSTALAÇÃO. AF_01/2020</v>
          </cell>
          <cell r="D11103" t="str">
            <v>M</v>
          </cell>
          <cell r="E11103">
            <v>31.18</v>
          </cell>
          <cell r="F11103">
            <v>32.119999999999997</v>
          </cell>
        </row>
        <row r="11104">
          <cell r="B11104">
            <v>100809</v>
          </cell>
          <cell r="C11104" t="str">
            <v>TUBO, PEX, MULTICAMADA, COM TUBO LUVA, DN 26, INSTALADO EM RAMAL INTERNO DE INSTALAÇÕES DE GÁS - FORNECIMENTO E INSTALAÇÃO. AF_01/2020</v>
          </cell>
          <cell r="D11104" t="str">
            <v>M</v>
          </cell>
          <cell r="E11104">
            <v>38.79</v>
          </cell>
          <cell r="F11104">
            <v>40.42</v>
          </cell>
        </row>
        <row r="11105">
          <cell r="B11105">
            <v>100802</v>
          </cell>
          <cell r="C11105" t="str">
            <v>TUBO, PEX, MULTICAMADA, COM TUBO LUVA, DN 32, INSTALADO EM IMPLANTAÇÃO DE INSTALAÇÕES DE GÁS - FORNECIMENTO E INSTALAÇÃO. AF_01/2020</v>
          </cell>
          <cell r="D11105" t="str">
            <v>M</v>
          </cell>
          <cell r="E11105">
            <v>41.61</v>
          </cell>
          <cell r="F11105">
            <v>42.76</v>
          </cell>
        </row>
        <row r="11106">
          <cell r="B11106">
            <v>100810</v>
          </cell>
          <cell r="C11106" t="str">
            <v>TUBO, PEX, MULTICAMADA, COM TUBO LUVA, DN 32, INSTALADO EM RAMAL INTERNO DE INSTALAÇÕES DE GÁS - FORNECIMENTO E INSTALAÇÃO. AF_01/2020</v>
          </cell>
          <cell r="D11106" t="str">
            <v>M</v>
          </cell>
          <cell r="E11106">
            <v>50.97</v>
          </cell>
          <cell r="F11106">
            <v>52.96</v>
          </cell>
        </row>
        <row r="11107">
          <cell r="B11107">
            <v>100791</v>
          </cell>
          <cell r="C11107" t="str">
            <v>TUBO, PEX, MULTICAMADA, DN 16, INSTALADO EM IMPLANTAÇÃO DE INSTALAÇÕES DE GÁS - FORNECIMENTO E INSTALAÇÃO. AF_01/2020</v>
          </cell>
          <cell r="D11107" t="str">
            <v>M</v>
          </cell>
          <cell r="E11107">
            <v>16.260000000000002</v>
          </cell>
          <cell r="F11107">
            <v>16.89</v>
          </cell>
        </row>
        <row r="11108">
          <cell r="B11108">
            <v>100803</v>
          </cell>
          <cell r="C11108" t="str">
            <v>TUBO, PEX, MULTICAMADA, DN 16, INSTALADO EM RAMAL INTERNO DE INSTALAÇÕES DE GÁS - FORNECIMENTO E INSTALAÇÃO. AF_01/2020</v>
          </cell>
          <cell r="D11108" t="str">
            <v>M</v>
          </cell>
          <cell r="E11108">
            <v>15.32</v>
          </cell>
          <cell r="F11108">
            <v>15.86</v>
          </cell>
        </row>
        <row r="11109">
          <cell r="B11109">
            <v>100792</v>
          </cell>
          <cell r="C11109" t="str">
            <v>TUBO, PEX, MULTICAMADA, DN 20, INSTALADO EM IMPLANTAÇÃO DE INSTALAÇÕES DE GÁS - FORNECIMENTO E INSTALAÇÃO. AF_01/2020</v>
          </cell>
          <cell r="D11109" t="str">
            <v>M</v>
          </cell>
          <cell r="E11109">
            <v>23.35</v>
          </cell>
          <cell r="F11109">
            <v>24.11</v>
          </cell>
        </row>
        <row r="11110">
          <cell r="B11110">
            <v>100804</v>
          </cell>
          <cell r="C11110" t="str">
            <v>TUBO, PEX, MULTICAMADA, DN 20, INSTALADO EM RAMAL INTERNO DE INSTALAÇÕES DE GÁS - FORNECIMENTO E INSTALAÇÃO. AF_01/2020</v>
          </cell>
          <cell r="D11110" t="str">
            <v>M</v>
          </cell>
          <cell r="E11110">
            <v>22.24</v>
          </cell>
          <cell r="F11110">
            <v>22.9</v>
          </cell>
        </row>
        <row r="11111">
          <cell r="B11111">
            <v>100793</v>
          </cell>
          <cell r="C11111" t="str">
            <v>TUBO, PEX, MULTICAMADA, DN 26, INSTALADO EM IMPLANTAÇÃO DE INSTALAÇÕES DE GÁS - FORNECIMENTO E INSTALAÇÃO. AF_01/2020</v>
          </cell>
          <cell r="D11111" t="str">
            <v>M</v>
          </cell>
          <cell r="E11111">
            <v>30.72</v>
          </cell>
          <cell r="F11111">
            <v>31.63</v>
          </cell>
        </row>
        <row r="11112">
          <cell r="B11112">
            <v>100805</v>
          </cell>
          <cell r="C11112" t="str">
            <v>TUBO, PEX, MULTICAMADA, DN 26, INSTALADO EM RAMAL INTERNO DE INSTALAÇÕES DE GÁS - FORNECIMENTO E INSTALAÇÃO. AF_01/2020</v>
          </cell>
          <cell r="D11112" t="str">
            <v>M</v>
          </cell>
          <cell r="E11112">
            <v>29.38</v>
          </cell>
          <cell r="F11112">
            <v>30.17</v>
          </cell>
        </row>
        <row r="11113">
          <cell r="B11113">
            <v>100794</v>
          </cell>
          <cell r="C11113" t="str">
            <v>TUBO, PEX, MULTICAMADA, DN 32, INSTALADO EM IMPLANTAÇÃO DE INSTALAÇÕES DE GÁS - FORNECIMENTO E INSTALAÇÃO. AF_01/2020</v>
          </cell>
          <cell r="D11113" t="str">
            <v>M</v>
          </cell>
          <cell r="E11113">
            <v>41.15</v>
          </cell>
          <cell r="F11113">
            <v>42.26</v>
          </cell>
        </row>
        <row r="11114">
          <cell r="B11114">
            <v>100806</v>
          </cell>
          <cell r="C11114" t="str">
            <v>TUBO, PEX, MULTICAMADA, DN 32, INSTALADO EM RAMAL INTERNO DE INSTALAÇÕES DE GÁS - FORNECIMENTO E INSTALAÇÃO. AF_01/2020</v>
          </cell>
          <cell r="D11114" t="str">
            <v>M</v>
          </cell>
          <cell r="E11114">
            <v>39.51</v>
          </cell>
          <cell r="F11114">
            <v>40.479999999999997</v>
          </cell>
        </row>
        <row r="11115">
          <cell r="B11115">
            <v>100838</v>
          </cell>
          <cell r="C11115" t="str">
            <v>TÊ, PARA INSTALAÇÕES EM PEX MULTICAMADA, DN 16 MM, CONEXÃO POR CRIMPAGEM - FORNECIMENTO E INSTALAÇÃO. AF_01/2020</v>
          </cell>
          <cell r="D11115" t="str">
            <v>UN</v>
          </cell>
          <cell r="E11115">
            <v>0</v>
          </cell>
          <cell r="F11115">
            <v>0</v>
          </cell>
        </row>
        <row r="11116">
          <cell r="B11116">
            <v>100839</v>
          </cell>
          <cell r="C11116" t="str">
            <v>TÊ, PARA INSTALAÇÕES EM PEX MULTICAMADA, DN 20 MM, CONEXÃO POR CRIMPAGEM - FORNECIMENTO E INSTALAÇÃO. AF_01/2020</v>
          </cell>
          <cell r="D11116" t="str">
            <v>UN</v>
          </cell>
          <cell r="E11116">
            <v>0</v>
          </cell>
          <cell r="F11116">
            <v>0</v>
          </cell>
        </row>
        <row r="11117">
          <cell r="B11117">
            <v>100840</v>
          </cell>
          <cell r="C11117" t="str">
            <v>TÊ, PARA INSTALAÇÕES EM PEX MULTICAMADA, DN 26 MM, CONEXÃO POR CRIMPAGEM - FORNECIMENTO E INSTALAÇÃO. AF_01/2020</v>
          </cell>
          <cell r="D11117" t="str">
            <v>UN</v>
          </cell>
          <cell r="E11117">
            <v>0</v>
          </cell>
          <cell r="F11117">
            <v>0</v>
          </cell>
        </row>
        <row r="11118">
          <cell r="B11118">
            <v>100841</v>
          </cell>
          <cell r="C11118" t="str">
            <v>TÊ, PARA INSTALAÇÕES EM PEX MULTICAMADA, DN 32 MM, CONEXÃO POR CRIMPAGEM - FORNECIMENTO E INSTALAÇÃO. AF_01/2020</v>
          </cell>
          <cell r="D11118" t="str">
            <v>UN</v>
          </cell>
          <cell r="E11118">
            <v>0</v>
          </cell>
          <cell r="F11118">
            <v>0</v>
          </cell>
        </row>
        <row r="11119">
          <cell r="B11119">
            <v>103283</v>
          </cell>
          <cell r="C11119" t="str">
            <v>AR CONDICIONADO JANELA, 10000 BTU/H, CICLO FRIO - FORNECIMENTO E INSTALAÇÃO. AF_11/2021</v>
          </cell>
          <cell r="D11119" t="str">
            <v>UN</v>
          </cell>
          <cell r="E11119">
            <v>0</v>
          </cell>
          <cell r="F11119">
            <v>0</v>
          </cell>
        </row>
        <row r="11120">
          <cell r="B11120">
            <v>103284</v>
          </cell>
          <cell r="C11120" t="str">
            <v>AR CONDICIONADO JANELA, 12000 BTU/H, CICLO FRIO - FORNECIMENTO E INSTALAÇÃO. AF_11/2021</v>
          </cell>
          <cell r="D11120" t="str">
            <v>UN</v>
          </cell>
          <cell r="E11120">
            <v>0</v>
          </cell>
          <cell r="F11120">
            <v>0</v>
          </cell>
        </row>
        <row r="11121">
          <cell r="B11121">
            <v>103282</v>
          </cell>
          <cell r="C11121" t="str">
            <v>AR CONDICIONADO JANELA, 7500 BTU/H, CICLO FRIO - FORNECIMENTO E INSTALAÇÃO. AF_11/2021</v>
          </cell>
          <cell r="D11121" t="str">
            <v>UN</v>
          </cell>
          <cell r="E11121">
            <v>0</v>
          </cell>
          <cell r="F11121">
            <v>0</v>
          </cell>
        </row>
        <row r="11122">
          <cell r="B11122">
            <v>103279</v>
          </cell>
          <cell r="C11122" t="str">
            <v>AR CONDICIONADO SPLIT DUTO, 18000 BTU/H, CICLO QUENTE/FRIO - FORNECIMENTO E INSTALAÇÃO. AF_11/2021</v>
          </cell>
          <cell r="D11122" t="str">
            <v>UN</v>
          </cell>
          <cell r="E11122">
            <v>0</v>
          </cell>
          <cell r="F11122">
            <v>0</v>
          </cell>
        </row>
        <row r="11123">
          <cell r="B11123">
            <v>103280</v>
          </cell>
          <cell r="C11123" t="str">
            <v>AR CONDICIONADO SPLIT DUTO, 24000 BTU/H, CICLO QUENTE/FRIO - FORNECIMENTO E INSTALAÇÃO. AF_11/2021</v>
          </cell>
          <cell r="D11123" t="str">
            <v>UN</v>
          </cell>
          <cell r="E11123">
            <v>0</v>
          </cell>
          <cell r="F11123">
            <v>0</v>
          </cell>
        </row>
        <row r="11124">
          <cell r="B11124">
            <v>103281</v>
          </cell>
          <cell r="C11124" t="str">
            <v>AR CONDICIONADO SPLIT DUTO, 36000 BTU/H, CICLO QUENTE/FRIO - FORNECIMENTO E INSTALAÇÃO. AF_11/2021</v>
          </cell>
          <cell r="D11124" t="str">
            <v>UN</v>
          </cell>
          <cell r="E11124">
            <v>0</v>
          </cell>
          <cell r="F11124">
            <v>0</v>
          </cell>
        </row>
        <row r="11125">
          <cell r="B11125">
            <v>103247</v>
          </cell>
          <cell r="C11125" t="str">
            <v>AR CONDICIONADO SPLIT INVERTER, HI-WALL (PAREDE), 12000 BTU/H, CICLO FRIO - FORNECIMENTO E INSTALAÇÃO. AF_11/2021_PE</v>
          </cell>
          <cell r="D11125" t="str">
            <v>UN</v>
          </cell>
          <cell r="E11125">
            <v>2882.21</v>
          </cell>
          <cell r="F11125">
            <v>2891.86</v>
          </cell>
        </row>
        <row r="11126">
          <cell r="B11126">
            <v>103250</v>
          </cell>
          <cell r="C11126" t="str">
            <v>AR CONDICIONADO SPLIT INVERTER, HI-WALL (PAREDE), 18000 BTU/H, CICLO FRIO - FORNECIMENTO E INSTALAÇÃO. AF_11/2021_PE</v>
          </cell>
          <cell r="D11126" t="str">
            <v>UN</v>
          </cell>
          <cell r="E11126">
            <v>4196.96</v>
          </cell>
          <cell r="F11126">
            <v>4207.3999999999996</v>
          </cell>
        </row>
        <row r="11127">
          <cell r="B11127">
            <v>103253</v>
          </cell>
          <cell r="C11127" t="str">
            <v>AR CONDICIONADO SPLIT INVERTER, HI-WALL (PAREDE), 24000 BTU/H, CICLO FRIO - FORNECIMENTO E INSTALAÇÃO. AF_11/2021_PE</v>
          </cell>
          <cell r="D11127" t="str">
            <v>UN</v>
          </cell>
          <cell r="E11127">
            <v>5730.67</v>
          </cell>
          <cell r="F11127">
            <v>5741.58</v>
          </cell>
        </row>
        <row r="11128">
          <cell r="B11128">
            <v>103244</v>
          </cell>
          <cell r="C11128" t="str">
            <v>AR CONDICIONADO SPLIT INVERTER, HI-WALL (PAREDE), 9000 BTU/H, CICLO FRIO - FORNECIMENTO E INSTALAÇÃO. AF_11/2021_PE</v>
          </cell>
          <cell r="D11128" t="str">
            <v>UN</v>
          </cell>
          <cell r="E11128">
            <v>2594.15</v>
          </cell>
          <cell r="F11128">
            <v>2603.8000000000002</v>
          </cell>
        </row>
        <row r="11129">
          <cell r="B11129">
            <v>103256</v>
          </cell>
          <cell r="C11129" t="str">
            <v>AR CONDICIONADO SPLIT INVERTER, PISO TETO, 18000 BTU/H, CICLO FRIO - FORNECIMENTO E INSTALAÇÃO. AF_11/2021_PSE</v>
          </cell>
          <cell r="D11129" t="str">
            <v>UN</v>
          </cell>
          <cell r="E11129">
            <v>10654.74</v>
          </cell>
          <cell r="F11129">
            <v>10670.77</v>
          </cell>
        </row>
        <row r="11130">
          <cell r="B11130">
            <v>103258</v>
          </cell>
          <cell r="C11130" t="str">
            <v>AR CONDICIONADO SPLIT INVERTER, PISO TETO, 24000 BTU/H, CICLO FRIO - FORNECIMENTO E INSTALAÇÃO. AF_11/2021_PSE</v>
          </cell>
          <cell r="D11130" t="str">
            <v>UN</v>
          </cell>
          <cell r="E11130">
            <v>11915.76</v>
          </cell>
          <cell r="F11130">
            <v>11932.21</v>
          </cell>
        </row>
        <row r="11131">
          <cell r="B11131">
            <v>103260</v>
          </cell>
          <cell r="C11131" t="str">
            <v>AR CONDICIONADO SPLIT INVERTER, PISO TETO, 24000 BTU/H, QUENTE/FRIO - FORNECIMENTO E INSTALAÇÃO. AF_11/2021_PSE</v>
          </cell>
          <cell r="D11131" t="str">
            <v>UN</v>
          </cell>
          <cell r="E11131">
            <v>6576.22</v>
          </cell>
          <cell r="F11131">
            <v>6592.67</v>
          </cell>
        </row>
        <row r="11132">
          <cell r="B11132">
            <v>103261</v>
          </cell>
          <cell r="C11132" t="str">
            <v>AR CONDICIONADO SPLIT INVERTER, PISO TETO, 36000 BTU/H, CICLO FRIO - FORNECIMENTO E INSTALAÇÃO. AF_11/2021_PSE</v>
          </cell>
          <cell r="D11132" t="str">
            <v>UN</v>
          </cell>
          <cell r="E11132">
            <v>13444.06</v>
          </cell>
          <cell r="F11132">
            <v>13462.12</v>
          </cell>
        </row>
        <row r="11133">
          <cell r="B11133">
            <v>103263</v>
          </cell>
          <cell r="C11133" t="str">
            <v>AR CONDICIONADO SPLIT INVERTER, PISO TETO, 48000 BTU/H, CICLO FRIO - FORNECIMENTO E INSTALAÇÃO. AF_11/2021_PE</v>
          </cell>
          <cell r="D11133" t="str">
            <v>UN</v>
          </cell>
          <cell r="E11133">
            <v>18661.990000000002</v>
          </cell>
          <cell r="F11133">
            <v>18685.54</v>
          </cell>
        </row>
        <row r="11134">
          <cell r="B11134">
            <v>103265</v>
          </cell>
          <cell r="C11134" t="str">
            <v>AR CONDICIONADO SPLIT INVERTER, PISO TETO, APRESENTANDO ENTRE 54000 E 58000 BTU/H, CICLO FRIO - FORNECIMENTO E INSTALAÇÃO. AF_11/2021_PE</v>
          </cell>
          <cell r="D11134" t="str">
            <v>UN</v>
          </cell>
          <cell r="E11134">
            <v>22513.03</v>
          </cell>
          <cell r="F11134">
            <v>22536.58</v>
          </cell>
        </row>
        <row r="11135">
          <cell r="B11135">
            <v>103268</v>
          </cell>
          <cell r="C11135" t="str">
            <v>AR CONDICIONADO SPLIT ON/OFF, CASSETE (TETO), 18000 BTU/H, CICLO QUENTE/FRIO - FORNECIMENTO E INSTALAÇÃO. AF_11/2021_PE</v>
          </cell>
          <cell r="D11135" t="str">
            <v>UN</v>
          </cell>
          <cell r="E11135">
            <v>7887.61</v>
          </cell>
          <cell r="F11135">
            <v>7904.04</v>
          </cell>
        </row>
        <row r="11136">
          <cell r="B11136">
            <v>103270</v>
          </cell>
          <cell r="C11136" t="str">
            <v>AR CONDICIONADO SPLIT ON/OFF, CASSETE (TETO), 24000 BTU/H, CICLO QUENTE/FRIO - FORNECIMENTO E INSTALAÇÃO. AF_11/2021_PE</v>
          </cell>
          <cell r="D11136" t="str">
            <v>UN</v>
          </cell>
          <cell r="E11136">
            <v>8479.48</v>
          </cell>
          <cell r="F11136">
            <v>8496.57</v>
          </cell>
        </row>
        <row r="11137">
          <cell r="B11137">
            <v>103272</v>
          </cell>
          <cell r="C11137" t="str">
            <v>AR CONDICIONADO SPLIT ON/OFF, CASSETE (TETO), 36000 BTU/H, CICLO QUENTE/FRIO - FORNECIMENTO E INSTALAÇÃO. AF_11/2021_PE</v>
          </cell>
          <cell r="D11137" t="str">
            <v>UN</v>
          </cell>
          <cell r="E11137">
            <v>12424.44</v>
          </cell>
          <cell r="F11137">
            <v>12444.12</v>
          </cell>
        </row>
        <row r="11138">
          <cell r="B11138">
            <v>103274</v>
          </cell>
          <cell r="C11138" t="str">
            <v>AR CONDICIONADO SPLIT ON/OFF, CASSETE (TETO), 48000 BTU/H, CICLO QUENTE/FRIO - FORNECIMENTO E INSTALAÇÃO. AF_11/2021_PE</v>
          </cell>
          <cell r="D11138" t="str">
            <v>UN</v>
          </cell>
          <cell r="E11138">
            <v>14624.67</v>
          </cell>
          <cell r="F11138">
            <v>14650.01</v>
          </cell>
        </row>
        <row r="11139">
          <cell r="B11139">
            <v>103276</v>
          </cell>
          <cell r="C11139" t="str">
            <v>AR CONDICIONADO SPLIT ON/OFF, CASSETE (TETO), 60000 BTU/H, CICLO QUENTE/FRIO - FORNECIMENTO E INSTALAÇÃO. AF_11/2021_PE</v>
          </cell>
          <cell r="D11139" t="str">
            <v>UN</v>
          </cell>
          <cell r="E11139">
            <v>15270.78</v>
          </cell>
          <cell r="F11139">
            <v>15296.12</v>
          </cell>
        </row>
        <row r="11140">
          <cell r="B11140">
            <v>103267</v>
          </cell>
          <cell r="C11140" t="str">
            <v>AR CONDICIONADO SPLIT ON/OFF, CASSETE (TETO), FRIO 4 VIAS 18000 BTU/H - FORNECIMENTO E INSTALAÇÃO. AF_11/2021_PE</v>
          </cell>
          <cell r="D11140" t="str">
            <v>UN</v>
          </cell>
          <cell r="E11140">
            <v>6637.57</v>
          </cell>
          <cell r="F11140">
            <v>6654</v>
          </cell>
        </row>
        <row r="11141">
          <cell r="B11141">
            <v>103269</v>
          </cell>
          <cell r="C11141" t="str">
            <v>AR CONDICIONADO SPLIT ON/OFF, CASSETE (TETO), FRIO 4 VIAS 24000 BTU/H - FORNECIMENTO E INSTALAÇÃO. AF_11/2021_PE</v>
          </cell>
          <cell r="D11141" t="str">
            <v>UN</v>
          </cell>
          <cell r="E11141">
            <v>8167.19</v>
          </cell>
          <cell r="F11141">
            <v>8184.28</v>
          </cell>
        </row>
        <row r="11142">
          <cell r="B11142">
            <v>103271</v>
          </cell>
          <cell r="C11142" t="str">
            <v>AR CONDICIONADO SPLIT ON/OFF, CASSETE (TETO), FRIO 4 VIAS 36000 BTU/H - FORNECIMENTO E INSTALAÇÃO. AF_11/2021_PE</v>
          </cell>
          <cell r="D11142" t="str">
            <v>UN</v>
          </cell>
          <cell r="E11142">
            <v>12027.33</v>
          </cell>
          <cell r="F11142">
            <v>12047.01</v>
          </cell>
        </row>
        <row r="11143">
          <cell r="B11143">
            <v>103273</v>
          </cell>
          <cell r="C11143" t="str">
            <v>AR CONDICIONADO SPLIT ON/OFF, CASSETE (TETO), FRIO 4 VIAS 48000 BTU/H - FORNECIMENTO E INSTALAÇÃO. AF_11/2021_PE</v>
          </cell>
          <cell r="D11143" t="str">
            <v>UN</v>
          </cell>
          <cell r="E11143">
            <v>12756.98</v>
          </cell>
          <cell r="F11143">
            <v>12782.32</v>
          </cell>
        </row>
        <row r="11144">
          <cell r="B11144">
            <v>103275</v>
          </cell>
          <cell r="C11144" t="str">
            <v>AR CONDICIONADO SPLIT ON/OFF, CASSETE (TETO), FRIO 4 VIAS 60000 BTU/H - FORNECIMENTO E INSTALAÇÃO. AF_11/2021_PE</v>
          </cell>
          <cell r="D11144" t="str">
            <v>UN</v>
          </cell>
          <cell r="E11144">
            <v>14548.42</v>
          </cell>
          <cell r="F11144">
            <v>14573.76</v>
          </cell>
        </row>
        <row r="11145">
          <cell r="B11145">
            <v>103248</v>
          </cell>
          <cell r="C11145" t="str">
            <v>AR CONDICIONADO SPLIT ON/OFF, HI-WALL (PAREDE), 12000 BTUS/H, CICLO FRIO - FORNECIMENTO E INSTALAÇÃO. AF_11/2021_PE</v>
          </cell>
          <cell r="D11145" t="str">
            <v>UN</v>
          </cell>
          <cell r="E11145">
            <v>2350.25</v>
          </cell>
          <cell r="F11145">
            <v>2359.9</v>
          </cell>
        </row>
        <row r="11146">
          <cell r="B11146">
            <v>103249</v>
          </cell>
          <cell r="C11146" t="str">
            <v>AR CONDICIONADO SPLIT ON/OFF, HI-WALL (PAREDE), 12000 BTUS/H, CICLO QUENTE/FRIO - FORNECIMENTO E INSTALAÇÃO. AF_11/2021_PE</v>
          </cell>
          <cell r="D11146" t="str">
            <v>UN</v>
          </cell>
          <cell r="E11146">
            <v>2527.0100000000002</v>
          </cell>
          <cell r="F11146">
            <v>2536.66</v>
          </cell>
        </row>
        <row r="11147">
          <cell r="B11147">
            <v>103251</v>
          </cell>
          <cell r="C11147" t="str">
            <v>AR CONDICIONADO SPLIT ON/OFF, HI-WALL (PAREDE), 18000 BTUS/H, CICLO FRIO - FORNECIMENTO E INSTALAÇÃO. AF_11/2021_PE</v>
          </cell>
          <cell r="D11147" t="str">
            <v>UN</v>
          </cell>
          <cell r="E11147">
            <v>3308.49</v>
          </cell>
          <cell r="F11147">
            <v>3318.93</v>
          </cell>
        </row>
        <row r="11148">
          <cell r="B11148">
            <v>103252</v>
          </cell>
          <cell r="C11148" t="str">
            <v>AR CONDICIONADO SPLIT ON/OFF, HI-WALL (PAREDE), 18000 BTUS/H, CICLO QUENTE/FRIO - FORNECIMENTO E INSTALAÇÃO. AF_11/2021_PE</v>
          </cell>
          <cell r="D11148" t="str">
            <v>UN</v>
          </cell>
          <cell r="E11148">
            <v>3666.79</v>
          </cell>
          <cell r="F11148">
            <v>3677.23</v>
          </cell>
        </row>
        <row r="11149">
          <cell r="B11149">
            <v>103254</v>
          </cell>
          <cell r="C11149" t="str">
            <v>AR CONDICIONADO SPLIT ON/OFF, HI-WALL (PAREDE), 24000 BTUS/H, CICLO FRIO - FORNECIMENTO E INSTALAÇÃO. AF_11/2021_PE</v>
          </cell>
          <cell r="D11149" t="str">
            <v>UN</v>
          </cell>
          <cell r="E11149">
            <v>4278.13</v>
          </cell>
          <cell r="F11149">
            <v>4289.04</v>
          </cell>
        </row>
        <row r="11150">
          <cell r="B11150">
            <v>103255</v>
          </cell>
          <cell r="C11150" t="str">
            <v>AR CONDICIONADO SPLIT ON/OFF, HI-WALL (PAREDE), 24000 BTUS/H, CICLO QUENTE/FRIO - FORNECIMENTO E INSTALAÇÃO. AF_11/2021_PE</v>
          </cell>
          <cell r="D11150" t="str">
            <v>UN</v>
          </cell>
          <cell r="E11150">
            <v>4790.62</v>
          </cell>
          <cell r="F11150">
            <v>4801.53</v>
          </cell>
        </row>
        <row r="11151">
          <cell r="B11151">
            <v>103245</v>
          </cell>
          <cell r="C11151" t="str">
            <v>AR CONDICIONADO SPLIT ON/OFF, HI-WALL (PAREDE), 9000 BTUS/H, CICLO FRIO - FORNECIMENTO E INSTALAÇÃO. AF_11/2021_PE</v>
          </cell>
          <cell r="D11151" t="str">
            <v>UN</v>
          </cell>
          <cell r="E11151">
            <v>2040.31</v>
          </cell>
          <cell r="F11151">
            <v>2049.96</v>
          </cell>
        </row>
        <row r="11152">
          <cell r="B11152">
            <v>103246</v>
          </cell>
          <cell r="C11152" t="str">
            <v>AR CONDICIONADO SPLIT ON/OFF, HI-WALL (PAREDE), 9000 BTUS/H, CICLO QUENTE/FRIO - FORNECIMENTO E INSTALAÇÃO. AF_11/2021_PE</v>
          </cell>
          <cell r="D11152" t="str">
            <v>UN</v>
          </cell>
          <cell r="E11152">
            <v>2227.61</v>
          </cell>
          <cell r="F11152">
            <v>2237.2600000000002</v>
          </cell>
        </row>
        <row r="11153">
          <cell r="B11153">
            <v>103257</v>
          </cell>
          <cell r="C11153" t="str">
            <v>AR CONDICIONADO SPLIT ON/OFF, PISO TETO, 18.000 BTU/H, CICLO FRIO - FORNECIMENTO E INSTALAÇÃO. AF_11/2021_PSE</v>
          </cell>
          <cell r="D11153" t="str">
            <v>UN</v>
          </cell>
          <cell r="E11153">
            <v>6067.71</v>
          </cell>
          <cell r="F11153">
            <v>6083.74</v>
          </cell>
        </row>
        <row r="11154">
          <cell r="B11154">
            <v>103259</v>
          </cell>
          <cell r="C11154" t="str">
            <v>AR CONDICIONADO SPLIT ON/OFF, PISO TETO, 24.000 BTU/H, CICLO FRIO - FORNECIMENTO E INSTALAÇÃO. AF_11/2021_PSE</v>
          </cell>
          <cell r="D11154" t="str">
            <v>UN</v>
          </cell>
          <cell r="E11154">
            <v>6400.71</v>
          </cell>
          <cell r="F11154">
            <v>6417.16</v>
          </cell>
        </row>
        <row r="11155">
          <cell r="B11155">
            <v>103262</v>
          </cell>
          <cell r="C11155" t="str">
            <v>AR CONDICIONADO SPLIT ON/OFF, PISO TETO, 36.000 BTU/H, CICLO FRIO - FORNECIMENTO E INSTALAÇÃO. AF_11/2021_PSE</v>
          </cell>
          <cell r="D11155" t="str">
            <v>UN</v>
          </cell>
          <cell r="E11155">
            <v>8419.11</v>
          </cell>
          <cell r="F11155">
            <v>8437.17</v>
          </cell>
        </row>
        <row r="11156">
          <cell r="B11156">
            <v>103264</v>
          </cell>
          <cell r="C11156" t="str">
            <v>AR CONDICIONADO SPLIT ON/OFF, PISO TETO, 48.000 BTU/H, CICLO FRIO - FORNECIMENTO E INSTALAÇÃO. AF_11/2021_PE</v>
          </cell>
          <cell r="D11156" t="str">
            <v>UN</v>
          </cell>
          <cell r="E11156">
            <v>10434.69</v>
          </cell>
          <cell r="F11156">
            <v>10458.24</v>
          </cell>
        </row>
        <row r="11157">
          <cell r="B11157">
            <v>103266</v>
          </cell>
          <cell r="C11157" t="str">
            <v>AR CONDICIONADO SPLIT ON/OFF, PISO TETO, 60.000 BTU/H, CICLO FRIO - FORNECIMENTO E INSTALAÇÃO. AF_11/2021_PE</v>
          </cell>
          <cell r="D11157" t="str">
            <v>UN</v>
          </cell>
          <cell r="E11157">
            <v>11661.91</v>
          </cell>
          <cell r="F11157">
            <v>11685.46</v>
          </cell>
        </row>
        <row r="11158">
          <cell r="B11158">
            <v>103277</v>
          </cell>
          <cell r="C11158" t="str">
            <v>AR CONDICIONADO SPLITÃO 10 TR - FORNECIMENTO E INSTALAÇÃO. AF_11/2021_PE</v>
          </cell>
          <cell r="D11158" t="str">
            <v>UN</v>
          </cell>
          <cell r="E11158">
            <v>28229.81</v>
          </cell>
          <cell r="F11158">
            <v>28261.23</v>
          </cell>
        </row>
        <row r="11159">
          <cell r="B11159">
            <v>103278</v>
          </cell>
          <cell r="C11159" t="str">
            <v>AR CONDICIONADO SPLITÃO 15 TR - FORNECIMENTO E INSTALAÇÃO. AF_11/2021_PE</v>
          </cell>
          <cell r="D11159" t="str">
            <v>UN</v>
          </cell>
          <cell r="E11159">
            <v>36163.89</v>
          </cell>
          <cell r="F11159">
            <v>36196.15</v>
          </cell>
        </row>
        <row r="11160">
          <cell r="B11160">
            <v>103285</v>
          </cell>
          <cell r="C11160" t="str">
            <v>DAMPER DE REGULAGEM PARA SISTEMA DE AR CONDICIONADO, 1000X500 MM - FORNECIMENTO E INSTALAÇÃO. AF_11/2021</v>
          </cell>
          <cell r="D11160" t="str">
            <v>UN</v>
          </cell>
          <cell r="E11160">
            <v>0</v>
          </cell>
          <cell r="F11160">
            <v>0</v>
          </cell>
        </row>
        <row r="11161">
          <cell r="B11161">
            <v>103286</v>
          </cell>
          <cell r="C11161" t="str">
            <v>DIFUSOR PARA SISTEMA DE AR CONDICIONADO, 400X400 MM - FORNECIMENTO E INSTALAÇÃO. AF_11/2021</v>
          </cell>
          <cell r="D11161" t="str">
            <v>UN</v>
          </cell>
          <cell r="E11161">
            <v>0</v>
          </cell>
          <cell r="F11161">
            <v>0</v>
          </cell>
        </row>
        <row r="11162">
          <cell r="B11162">
            <v>103287</v>
          </cell>
          <cell r="C11162" t="str">
            <v>GRELHA PARA SISTEMA DE AR CONDICIONADO, 400X400 MM - FORNECIMENTO E INSTALAÇÃO. AF_11/2021</v>
          </cell>
          <cell r="D11162" t="str">
            <v>UN</v>
          </cell>
          <cell r="E11162">
            <v>0</v>
          </cell>
          <cell r="F11162">
            <v>0</v>
          </cell>
        </row>
        <row r="11163">
          <cell r="B11163">
            <v>103288</v>
          </cell>
          <cell r="C11163" t="str">
            <v>RASGO E CHUMBAMENTO EM ALVENARIA PARA TUBOS DE SPLIT PAREDE DE 9000 A 24000 BTUS/H. AF_11/2021</v>
          </cell>
          <cell r="D11163" t="str">
            <v>UN</v>
          </cell>
          <cell r="E11163">
            <v>14.14</v>
          </cell>
          <cell r="F11163">
            <v>15.25</v>
          </cell>
        </row>
        <row r="11164">
          <cell r="B11164">
            <v>103291</v>
          </cell>
          <cell r="C11164" t="str">
            <v>TUBO EM COBRE FLEXÍVEL, DN 1/2", COM ISOLAMENTO, INSTALADO EM FORRO, PARA RAMAL DE ALIMENTAÇÃO DE AR CONDICIONADO, INCLUSO FIXADOR. AF_11/2021</v>
          </cell>
          <cell r="D11164" t="str">
            <v>M</v>
          </cell>
          <cell r="E11164">
            <v>61.97</v>
          </cell>
          <cell r="F11164">
            <v>62.42</v>
          </cell>
        </row>
        <row r="11165">
          <cell r="B11165">
            <v>103289</v>
          </cell>
          <cell r="C11165" t="str">
            <v>TUBO EM COBRE FLEXÍVEL, DN 1/4", COM ISOLAMENTO, INSTALADO EM FORRO, PARA RAMAL DE ALIMENTAÇÃO DE AR CONDICIONADO, INCLUSO FIXADOR. AF_11/2021</v>
          </cell>
          <cell r="D11165" t="str">
            <v>M</v>
          </cell>
          <cell r="E11165">
            <v>31.96</v>
          </cell>
          <cell r="F11165">
            <v>32.36</v>
          </cell>
        </row>
        <row r="11166">
          <cell r="B11166">
            <v>103290</v>
          </cell>
          <cell r="C11166" t="str">
            <v>TUBO EM COBRE FLEXÍVEL, DN 3/8", COM ISOLAMENTO, INSTALADO EM FORRO, PARA RAMAL DE ALIMENTAÇÃO DE AR CONDICIONADO, INCLUSO FIXADOR. AF_11/2021</v>
          </cell>
          <cell r="D11166" t="str">
            <v>M</v>
          </cell>
          <cell r="E11166">
            <v>49.21</v>
          </cell>
          <cell r="F11166">
            <v>49.64</v>
          </cell>
        </row>
        <row r="11167">
          <cell r="B11167">
            <v>103292</v>
          </cell>
          <cell r="C11167" t="str">
            <v>TUBO EM COBRE FLEXÍVEL, DN 5/8", COM ISOLAMENTO, INSTALADO EM FORRO, PARA RAMAL DE ALIMENTAÇÃO DE AR CONDICIONADO, INCLUSO FIXADOR. AF_11/2021</v>
          </cell>
          <cell r="D11167" t="str">
            <v>M</v>
          </cell>
          <cell r="E11167">
            <v>74.88</v>
          </cell>
          <cell r="F11167">
            <v>75.34</v>
          </cell>
        </row>
        <row r="11168">
          <cell r="B11168">
            <v>97333</v>
          </cell>
          <cell r="C11168" t="str">
            <v>TUBO EM COBRE FLEXÍVEL, DN 1/2", COM ISOLAMENTO, INSTALADO EM RAMAL DE ALIMENTAÇÃO DE AR CONDICIONADO COM CONDENSADORA CENTRAL - FORNECIMENTO E INSTALAÇÃO. AF_12/2015</v>
          </cell>
          <cell r="D11168" t="str">
            <v>M</v>
          </cell>
          <cell r="E11168">
            <v>57.52</v>
          </cell>
          <cell r="F11168">
            <v>57.81</v>
          </cell>
        </row>
        <row r="11169">
          <cell r="B11169">
            <v>97329</v>
          </cell>
          <cell r="C11169" t="str">
            <v>TUBO EM COBRE FLEXÍVEL, DN 1/2", COM ISOLAMENTO, INSTALADO EM RAMAL DE ALIMENTAÇÃO DE AR CONDICIONADO COM CONDENSADORA INDIVIDUAL - FORNECIMENTO E INSTALAÇÃO. AF_12/2015</v>
          </cell>
          <cell r="D11169" t="str">
            <v>M</v>
          </cell>
          <cell r="E11169">
            <v>57.05</v>
          </cell>
          <cell r="F11169">
            <v>57.3</v>
          </cell>
        </row>
        <row r="11170">
          <cell r="B11170">
            <v>97331</v>
          </cell>
          <cell r="C11170" t="str">
            <v>TUBO EM COBRE FLEXÍVEL, DN 1/4", COM ISOLAMENTO, INSTALADO EM RAMAL DE ALIMENTAÇÃO DE AR CONDICIONADO COM CONDENSADORA CENTRAL - FORNECIMENTO E INSTALAÇÃO. AF_12/2015</v>
          </cell>
          <cell r="D11170" t="str">
            <v>M</v>
          </cell>
          <cell r="E11170">
            <v>27.51</v>
          </cell>
          <cell r="F11170">
            <v>27.75</v>
          </cell>
        </row>
        <row r="11171">
          <cell r="B11171">
            <v>97327</v>
          </cell>
          <cell r="C11171" t="str">
            <v>TUBO EM COBRE FLEXÍVEL, DN 1/4", COM ISOLAMENTO, INSTALADO EM RAMAL DE ALIMENTAÇÃO DE AR CONDICIONADO COM CONDENSADORA INDIVIDUAL FORNECIMENTO E INSTALAÇÃO. AF_12/2015</v>
          </cell>
          <cell r="D11171" t="str">
            <v>M</v>
          </cell>
          <cell r="E11171">
            <v>27.18</v>
          </cell>
          <cell r="F11171">
            <v>27.4</v>
          </cell>
        </row>
        <row r="11172">
          <cell r="B11172">
            <v>97332</v>
          </cell>
          <cell r="C11172" t="str">
            <v>TUBO EM COBRE FLEXÍVEL, DN 3/8", COM ISOLAMENTO, INSTALADO EM RAMAL DE ALIMENTAÇÃO DE AR CONDICIONADO COM CONDENSADORA CENTRAL - FORNECIMENTO E INSTALAÇÃO. AF_12/2015</v>
          </cell>
          <cell r="D11172" t="str">
            <v>M</v>
          </cell>
          <cell r="E11172">
            <v>44.76</v>
          </cell>
          <cell r="F11172">
            <v>45.03</v>
          </cell>
        </row>
        <row r="11173">
          <cell r="B11173">
            <v>97328</v>
          </cell>
          <cell r="C11173" t="str">
            <v>TUBO EM COBRE FLEXÍVEL, DN 3/8", COM ISOLAMENTO, INSTALADO EM RAMAL DE ALIMENTAÇÃO DE AR CONDICIONADO COM CONDENSADORA INDIVIDUAL - FORNECIMENTO E INSTALAÇÃO. AF_12/2015</v>
          </cell>
          <cell r="D11173" t="str">
            <v>M</v>
          </cell>
          <cell r="E11173">
            <v>44.39</v>
          </cell>
          <cell r="F11173">
            <v>44.62</v>
          </cell>
        </row>
        <row r="11174">
          <cell r="B11174">
            <v>97334</v>
          </cell>
          <cell r="C11174" t="str">
            <v>TUBO EM COBRE FLEXÍVEL, DN 5/8", COM ISOLAMENTO, INSTALADO EM RAMAL DE ALIMENTAÇÃO DE AR CONDICIONADO COM CONDENSADORA CENTRAL FORNECIMENTO E INSTALAÇÃO. AF_12/2015</v>
          </cell>
          <cell r="D11174" t="str">
            <v>M</v>
          </cell>
          <cell r="E11174">
            <v>70.430000000000007</v>
          </cell>
          <cell r="F11174">
            <v>70.73</v>
          </cell>
        </row>
        <row r="11175">
          <cell r="B11175">
            <v>97330</v>
          </cell>
          <cell r="C11175" t="str">
            <v>TUBO EM COBRE FLEXÍVEL, DN 5/8", COM ISOLAMENTO, INSTALADO EM RAMAL DE ALIMENTAÇÃO DE AR CONDICIONADO COM CONDENSADORA INDIVIDUAL - FORNECIMENTO E INSTALAÇÃO. AF_12/2015</v>
          </cell>
          <cell r="D11175" t="str">
            <v>M</v>
          </cell>
          <cell r="E11175">
            <v>69.91</v>
          </cell>
          <cell r="F11175">
            <v>70.17</v>
          </cell>
        </row>
        <row r="11176">
          <cell r="B11176">
            <v>93085</v>
          </cell>
          <cell r="C11176" t="str">
            <v>BUCHA DE REDUÇÃO EM COBRE, DN 22 MM X 15 MM, SEM ANEL DE SOLDA, PONTA X BOLSA, INSTALADO EM RAMAL DE DISTRIBUIÇÃO DE HIDRÁULICA PREDIAL - FORNECIMENTO E INSTALAÇÃO. AF_04/2022</v>
          </cell>
          <cell r="D11176" t="str">
            <v>UN</v>
          </cell>
          <cell r="E11176">
            <v>15.18</v>
          </cell>
          <cell r="F11176">
            <v>15.83</v>
          </cell>
        </row>
        <row r="11177">
          <cell r="B11177">
            <v>103892</v>
          </cell>
          <cell r="C11177" t="str">
            <v>BUCHA DE REDUÇÃO EM COBRE, DN 22 MM X 15 MM, SEM ANEL DE SOLDA, PONTA X BOLSA, INSTALADO EM RAMAL E SUB-RAMAL DE AQUECIMENTO SOLAR - FORNECIMENTO E INSTALAÇÃO. AF_04/2022</v>
          </cell>
          <cell r="D11177" t="str">
            <v>UN</v>
          </cell>
          <cell r="E11177">
            <v>16.16</v>
          </cell>
          <cell r="F11177">
            <v>16.88</v>
          </cell>
        </row>
        <row r="11178">
          <cell r="B11178">
            <v>103823</v>
          </cell>
          <cell r="C11178" t="str">
            <v>BUCHA DE REDUÇÃO EM COBRE, DN 22 MM X 15 MM, SEM ANEL DE SOLDA, PONTA X BOLSA, INSTALADO EM RAMAL E SUB-RAMAL DE GÁS COMBUSTÍVEL - FORNECIMENTO E INSTALAÇÃO. AF_04/2022</v>
          </cell>
          <cell r="D11178" t="str">
            <v>UN</v>
          </cell>
          <cell r="E11178">
            <v>18.05</v>
          </cell>
          <cell r="F11178">
            <v>18.940000000000001</v>
          </cell>
        </row>
        <row r="11179">
          <cell r="B11179">
            <v>103856</v>
          </cell>
          <cell r="C11179" t="str">
            <v>BUCHA DE REDUÇÃO EM COBRE, DN 22 MM X 15 MM, SEM ANEL DE SOLDA, PONTA X BOLSA, INSTALADO EM RAMAL E SUB-RAMAL DE GÁS MEDICINAL - FORNECIMENTO E INSTALAÇÃO. AF_04/2022</v>
          </cell>
          <cell r="D11179" t="str">
            <v>UN</v>
          </cell>
          <cell r="E11179">
            <v>16.14</v>
          </cell>
          <cell r="F11179">
            <v>16.86</v>
          </cell>
        </row>
        <row r="11180">
          <cell r="B11180">
            <v>93108</v>
          </cell>
          <cell r="C11180" t="str">
            <v>BUCHA DE REDUÇÃO EM COBRE, DN 22 MM X 15 MM, SEM ANEL DE SOLDA, PONTA X BOLSA, INSTALADO EM RAMAL E SUB-RAMAL DE HIDRÁULICA PREDIAL - FORNECIMENTO E INSTALAÇÃO. AF_04/2022</v>
          </cell>
          <cell r="D11180" t="str">
            <v>UN</v>
          </cell>
          <cell r="E11180">
            <v>13.72</v>
          </cell>
          <cell r="F11180">
            <v>14.24</v>
          </cell>
        </row>
        <row r="11181">
          <cell r="B11181">
            <v>93091</v>
          </cell>
          <cell r="C11181" t="str">
            <v>BUCHA DE REDUÇÃO EM COBRE, DN 28 MM X 22 MM, SEM ANEL DE SOLDA, INSTALADO EM RAMAL DE DISTRIBUIÇÃO DE HIDRÁULICA PREDIAL - FORNECIMENTO E INSTALAÇÃO. AF_04/2022</v>
          </cell>
          <cell r="D11181" t="str">
            <v>UN</v>
          </cell>
          <cell r="E11181">
            <v>17.07</v>
          </cell>
          <cell r="F11181">
            <v>17.559999999999999</v>
          </cell>
        </row>
        <row r="11182">
          <cell r="B11182">
            <v>103900</v>
          </cell>
          <cell r="C11182" t="str">
            <v>BUCHA DE REDUÇÃO EM COBRE, DN 28 MM X 22 MM, SEM ANEL DE SOLDA, INSTALADO EM RAMAL E SUB-RAMAL DE AQUECIMENTO SOLAR - FORNECIMENTO E INSTALAÇÃO. AF_04/2022</v>
          </cell>
          <cell r="D11182" t="str">
            <v>UN</v>
          </cell>
          <cell r="E11182">
            <v>21.03</v>
          </cell>
          <cell r="F11182">
            <v>21.87</v>
          </cell>
        </row>
        <row r="11183">
          <cell r="B11183">
            <v>103831</v>
          </cell>
          <cell r="C11183" t="str">
            <v>BUCHA DE REDUÇÃO EM COBRE, DN 28 MM X 22 MM, SEM ANEL DE SOLDA, INSTALADO EM RAMAL E SUB-RAMAL DE GÁS COMBUSTÍVEL - FORNECIMENTO E INSTALAÇÃO. AF_04/2022</v>
          </cell>
          <cell r="D11183" t="str">
            <v>UN</v>
          </cell>
          <cell r="E11183">
            <v>26.93</v>
          </cell>
          <cell r="F11183">
            <v>28.26</v>
          </cell>
        </row>
        <row r="11184">
          <cell r="B11184">
            <v>103864</v>
          </cell>
          <cell r="C11184" t="str">
            <v>BUCHA DE REDUÇÃO EM COBRE, DN 28 MM X 22 MM, SEM ANEL DE SOLDA, INSTALADO EM RAMAL E SUB-RAMAL DE GÁS MEDICINAL - FORNECIMENTO E INSTALAÇÃO. AF_04/2022</v>
          </cell>
          <cell r="D11184" t="str">
            <v>UN</v>
          </cell>
          <cell r="E11184">
            <v>22.16</v>
          </cell>
          <cell r="F11184">
            <v>23.07</v>
          </cell>
        </row>
        <row r="11185">
          <cell r="B11185">
            <v>93133</v>
          </cell>
          <cell r="C11185" t="str">
            <v>BUCHA DE REDUÇÃO EM COBRE, DN 28 MM X 22 MM, SEM ANEL DE SOLDA, INSTALADO EM RAMAL E SUB-RAMAL DE HIDRÁULICA PREDIAL - FORNECIMENTO E INSTALAÇÃO. AF_04/2022</v>
          </cell>
          <cell r="D11185" t="str">
            <v>UN</v>
          </cell>
          <cell r="E11185">
            <v>19.809999999999999</v>
          </cell>
          <cell r="F11185">
            <v>20.54</v>
          </cell>
        </row>
        <row r="11186">
          <cell r="B11186">
            <v>93057</v>
          </cell>
          <cell r="C11186" t="str">
            <v>BUCHA DE REDUÇÃO EM COBRE, DN 28 MM X 22 MM, SEM ANEL DE SOLDA, PONTA X BOLSA, INSTALADO EM PRUMADA DE HIDRÁULICA PREDIAL - FORNECIMENTO E INSTALAÇÃO. AF_04/2022</v>
          </cell>
          <cell r="D11186" t="str">
            <v>UN</v>
          </cell>
          <cell r="E11186">
            <v>14.53</v>
          </cell>
          <cell r="F11186">
            <v>14.8</v>
          </cell>
        </row>
        <row r="11187">
          <cell r="B11187">
            <v>93062</v>
          </cell>
          <cell r="C11187" t="str">
            <v>BUCHA DE REDUÇÃO EM COBRE, DN 35 MM X 28 MM, SEM ANEL DE SOLDA, PONTA X BOLSA, INSTALADO EM PRUMADA DE HIDRÁULICA PREDIAL - FORNECIMENTO E INSTALAÇÃO. AF_04/2022</v>
          </cell>
          <cell r="D11187" t="str">
            <v>UN</v>
          </cell>
          <cell r="E11187">
            <v>28.19</v>
          </cell>
          <cell r="F11187">
            <v>28.54</v>
          </cell>
        </row>
        <row r="11188">
          <cell r="B11188">
            <v>93065</v>
          </cell>
          <cell r="C11188" t="str">
            <v>BUCHA DE REDUÇÃO EM COBRE, DN 42 MM X 35 MM, SEM ANEL DE SOLDA, PONTA X BOLSA, INSTALADO EM PRUMADA DE HIDRÁULICA PREDIAL - FORNECIMENTO E INSTALAÇÃO. AF_04/2022</v>
          </cell>
          <cell r="D11188" t="str">
            <v>UN</v>
          </cell>
          <cell r="E11188">
            <v>46.26</v>
          </cell>
          <cell r="F11188">
            <v>46.69</v>
          </cell>
        </row>
        <row r="11189">
          <cell r="B11189">
            <v>93068</v>
          </cell>
          <cell r="C11189" t="str">
            <v>BUCHA DE REDUÇÃO EM COBRE, DN 54 MM X 42 MM, SEM ANEL DE SOLDA, PONTA X BOLSA, INSTALADO EM PRUMADA DE HIDRÁULICA PREDIAL - FORNECIMENTO E INSTALAÇÃO. AF_04/2022</v>
          </cell>
          <cell r="D11189" t="str">
            <v>UN</v>
          </cell>
          <cell r="E11189">
            <v>65.22</v>
          </cell>
          <cell r="F11189">
            <v>65.77</v>
          </cell>
        </row>
        <row r="11190">
          <cell r="B11190">
            <v>93071</v>
          </cell>
          <cell r="C11190" t="str">
            <v>BUCHA DE REDUÇÃO EM COBRE, DN 66 MM X 54 MM, SEM ANEL DE SOLDA, PONTA X BOLSA, INSTALADO EM PRUMADA DE HIDRÁULICA PREDIAL - FORNECIMENTO E INSTALAÇÃO. AF_04/2022</v>
          </cell>
          <cell r="D11190" t="str">
            <v>UN</v>
          </cell>
          <cell r="E11190">
            <v>179.1</v>
          </cell>
          <cell r="F11190">
            <v>179.79</v>
          </cell>
        </row>
        <row r="11191">
          <cell r="B11191">
            <v>93081</v>
          </cell>
          <cell r="C11191" t="str">
            <v>CONECTOR EM BRONZE/LATÃO, DN 15 MM X 1/2", SEM ANEL DE SOLDA, BOLSA X ROSCA F, INSTALADO EM RAMAL DE DISTRIBUIÇÃO DE HIDRÁULICA PREDIAL - FORNECIMENTO E INSTALAÇÃO. AF_04/2022</v>
          </cell>
          <cell r="D11191" t="str">
            <v>UN</v>
          </cell>
          <cell r="E11191">
            <v>19.29</v>
          </cell>
          <cell r="F11191">
            <v>19.64</v>
          </cell>
        </row>
        <row r="11192">
          <cell r="B11192">
            <v>103887</v>
          </cell>
          <cell r="C11192" t="str">
            <v>CONECTOR EM BRONZE/LATÃO, DN 15 MM X 1/2", SEM ANEL DE SOLDA, BOLSA X ROSCA F, INSTALADO EM RAMAL E SUB-RAMAL DE AQUECIMENTO SOLAR - FORNECIMENTO E INSTALAÇÃO. AF_04/2022</v>
          </cell>
          <cell r="D11192" t="str">
            <v>UN</v>
          </cell>
          <cell r="E11192">
            <v>20.8</v>
          </cell>
          <cell r="F11192">
            <v>21.28</v>
          </cell>
        </row>
        <row r="11193">
          <cell r="B11193">
            <v>103818</v>
          </cell>
          <cell r="C11193" t="str">
            <v>CONECTOR EM BRONZE/LATÃO, DN 15 MM X 1/2", SEM ANEL DE SOLDA, BOLSA X ROSCA F, INSTALADO EM RAMAL E SUB-RAMAL DE GÁS COMBUSTÍVEL - FORNECIMENTO E INSTALAÇÃO. AF_04/2022</v>
          </cell>
          <cell r="D11193" t="str">
            <v>UN</v>
          </cell>
          <cell r="E11193">
            <v>20.79</v>
          </cell>
          <cell r="F11193">
            <v>21.26</v>
          </cell>
        </row>
        <row r="11194">
          <cell r="B11194">
            <v>103851</v>
          </cell>
          <cell r="C11194" t="str">
            <v>CONECTOR EM BRONZE/LATÃO, DN 15 MM X 1/2", SEM ANEL DE SOLDA, BOLSA X ROSCA F, INSTALADO EM RAMAL E SUB-RAMAL DE GÁS MEDICINAL - FORNECIMENTO E INSTALAÇÃO. AF_04/2022</v>
          </cell>
          <cell r="D11194" t="str">
            <v>UN</v>
          </cell>
          <cell r="E11194">
            <v>20.56</v>
          </cell>
          <cell r="F11194">
            <v>21.01</v>
          </cell>
        </row>
        <row r="11195">
          <cell r="B11195">
            <v>93104</v>
          </cell>
          <cell r="C11195" t="str">
            <v>CONECTOR EM BRONZE/LATÃO, DN 15 MM X 1/2", SEM ANEL DE SOLDA, BOLSA X ROSCA F, INSTALADO EM RAMAL E SUB-RAMAL DE HIDRÁULICA PREDIAL - FORNECIMENTO E INSTALAÇÃO. AF_04/2022</v>
          </cell>
          <cell r="D11195" t="str">
            <v>UN</v>
          </cell>
          <cell r="E11195">
            <v>19.37</v>
          </cell>
          <cell r="F11195">
            <v>19.73</v>
          </cell>
        </row>
        <row r="11196">
          <cell r="B11196">
            <v>98602</v>
          </cell>
          <cell r="C11196" t="str">
            <v>CONECTOR EM BRONZE/LATÃO, DN 22 MM X 1/2", SEM ANEL DE SOLDA, BOLSA X ROSCA F, INSTALADO EM PRUMADA DE HIDRÁULICA PREDIAL - FORNECIMENTO E INSTALAÇÃO. AF_04/2022</v>
          </cell>
          <cell r="D11196" t="str">
            <v>UN</v>
          </cell>
          <cell r="E11196">
            <v>18.88</v>
          </cell>
          <cell r="F11196">
            <v>19.14</v>
          </cell>
        </row>
        <row r="11197">
          <cell r="B11197">
            <v>93087</v>
          </cell>
          <cell r="C11197" t="str">
            <v>CONECTOR EM BRONZE/LATÃO, DN 22 MM X 1/2", SEM ANEL DE SOLDA, BOLSA X ROSCA F, INSTALADO EM RAMAL DE DISTRIBUIÇÃO DE HIDRÁULICA PREDIAL - FORNECIMENTO E INSTALAÇÃO. AF_04/2022</v>
          </cell>
          <cell r="D11197" t="str">
            <v>UN</v>
          </cell>
          <cell r="E11197">
            <v>20.190000000000001</v>
          </cell>
          <cell r="F11197">
            <v>20.57</v>
          </cell>
        </row>
        <row r="11198">
          <cell r="B11198">
            <v>103893</v>
          </cell>
          <cell r="C11198" t="str">
            <v>CONECTOR EM BRONZE/LATÃO, DN 22 MM X 1/2", SEM ANEL DE SOLDA, BOLSA X ROSCA F, INSTALADO EM RAMAL E SUB-RAMAL DE AQUECIMENTO SOLAR - FORNECIMENTO E INSTALAÇÃO. AF_04/2022</v>
          </cell>
          <cell r="D11198" t="str">
            <v>UN</v>
          </cell>
          <cell r="E11198">
            <v>22.05</v>
          </cell>
          <cell r="F11198">
            <v>22.57</v>
          </cell>
        </row>
        <row r="11199">
          <cell r="B11199">
            <v>103824</v>
          </cell>
          <cell r="C11199" t="str">
            <v>CONECTOR EM BRONZE/LATÃO, DN 22 MM X 1/2", SEM ANEL DE SOLDA, BOLSA X ROSCA F, INSTALADO EM RAMAL E SUB-RAMAL DE GÁS COMBUSTÍVEL - FORNECIMENTO E INSTALAÇÃO. AF_04/2022</v>
          </cell>
          <cell r="D11199" t="str">
            <v>UN</v>
          </cell>
          <cell r="E11199">
            <v>24.1</v>
          </cell>
          <cell r="F11199">
            <v>24.81</v>
          </cell>
        </row>
        <row r="11200">
          <cell r="B11200">
            <v>103857</v>
          </cell>
          <cell r="C11200" t="str">
            <v>CONECTOR EM BRONZE/LATÃO, DN 22 MM X 1/2", SEM ANEL DE SOLDA, BOLSA X ROSCA F, INSTALADO EM RAMAL E SUB-RAMAL DE GÁS MEDICINAL - FORNECIMENTO E INSTALAÇÃO. AF_04/2022</v>
          </cell>
          <cell r="D11200" t="str">
            <v>UN</v>
          </cell>
          <cell r="E11200">
            <v>22.31</v>
          </cell>
          <cell r="F11200">
            <v>22.87</v>
          </cell>
        </row>
        <row r="11201">
          <cell r="B11201">
            <v>93110</v>
          </cell>
          <cell r="C11201" t="str">
            <v>CONECTOR EM BRONZE/LATÃO, DN 22 MM X 1/2", SEM ANEL DE SOLDA, BOLSA X ROSCA F, INSTALADO EM RAMAL E SUB-RAMAL DE HIDRÁULICA PREDIAL - FORNECIMENTO E INSTALAÇÃO. AF_04/2022</v>
          </cell>
          <cell r="D11201" t="str">
            <v>UN</v>
          </cell>
          <cell r="E11201">
            <v>21.17</v>
          </cell>
          <cell r="F11201">
            <v>21.64</v>
          </cell>
        </row>
        <row r="11202">
          <cell r="B11202">
            <v>93054</v>
          </cell>
          <cell r="C11202" t="str">
            <v>CONECTOR EM BRONZE/LATÃO, DN 22 MM X 3/4", SEM ANEL DE SOLDA, BOLSA X ROSCA F, INSTALADO EM PRUMADA DE HIDRÁULICA PREDIAL - FORNECIMENTO E INSTALAÇÃO. AF_04/2022</v>
          </cell>
          <cell r="D11202" t="str">
            <v>UN</v>
          </cell>
          <cell r="E11202">
            <v>23.39</v>
          </cell>
          <cell r="F11202">
            <v>23.73</v>
          </cell>
        </row>
        <row r="11203">
          <cell r="B11203">
            <v>93088</v>
          </cell>
          <cell r="C11203" t="str">
            <v>CONECTOR EM BRONZE/LATÃO, DN 22 MM X 3/4", SEM ANEL DE SOLDA, BOLSA X ROSCA F, INSTALADO EM RAMAL DE DISTRIBUIÇÃO DE HIDRÁULICA PREDIAL - FORNECIMENTO E INSTALAÇÃO. AF_04/2022</v>
          </cell>
          <cell r="D11203" t="str">
            <v>UN</v>
          </cell>
          <cell r="E11203">
            <v>25.04</v>
          </cell>
          <cell r="F11203">
            <v>25.5</v>
          </cell>
        </row>
        <row r="11204">
          <cell r="B11204">
            <v>103894</v>
          </cell>
          <cell r="C11204" t="str">
            <v>CONECTOR EM BRONZE/LATÃO, DN 22 MM X 3/4", SEM ANEL DE SOLDA, BOLSA X ROSCA F, INSTALADO EM RAMAL E SUB-RAMAL DE AQUECIMENTO SOLAR - FORNECIMENTO E INSTALAÇÃO. AF_04/2022</v>
          </cell>
          <cell r="D11204" t="str">
            <v>UN</v>
          </cell>
          <cell r="E11204">
            <v>26.55</v>
          </cell>
          <cell r="F11204">
            <v>27.16</v>
          </cell>
        </row>
        <row r="11205">
          <cell r="B11205">
            <v>103825</v>
          </cell>
          <cell r="C11205" t="str">
            <v>CONECTOR EM BRONZE/LATÃO, DN 22 MM X 3/4", SEM ANEL DE SOLDA, BOLSA X ROSCA F, INSTALADO EM RAMAL E SUB-RAMAL DE GÁS COMBUSTÍVEL - FORNECIMENTO E INSTALAÇÃO. AF_04/2022</v>
          </cell>
          <cell r="D11205" t="str">
            <v>UN</v>
          </cell>
          <cell r="E11205">
            <v>28.61</v>
          </cell>
          <cell r="F11205">
            <v>29.4</v>
          </cell>
        </row>
        <row r="11206">
          <cell r="B11206">
            <v>103858</v>
          </cell>
          <cell r="C11206" t="str">
            <v>CONECTOR EM BRONZE/LATÃO, DN 22 MM X 3/4", SEM ANEL DE SOLDA, BOLSA X ROSCA F, INSTALADO EM RAMAL E SUB-RAMAL DE GÁS MEDICINAL - FORNECIMENTO E INSTALAÇÃO. AF_04/2022</v>
          </cell>
          <cell r="D11206" t="str">
            <v>UN</v>
          </cell>
          <cell r="E11206">
            <v>26.83</v>
          </cell>
          <cell r="F11206">
            <v>27.46</v>
          </cell>
        </row>
        <row r="11207">
          <cell r="B11207">
            <v>93111</v>
          </cell>
          <cell r="C11207" t="str">
            <v>CONECTOR EM BRONZE/LATÃO, DN 22 MM X 3/4", SEM ANEL DE SOLDA, BOLSA X ROSCA F, INSTALADO EM RAMAL E SUB-RAMAL DE HIDRÁULICA PREDIAL - FORNECIMENTO E INSTALAÇÃO. AF_04/2022</v>
          </cell>
          <cell r="D11207" t="str">
            <v>UN</v>
          </cell>
          <cell r="E11207">
            <v>25.69</v>
          </cell>
          <cell r="F11207">
            <v>26.23</v>
          </cell>
        </row>
        <row r="11208">
          <cell r="B11208">
            <v>93059</v>
          </cell>
          <cell r="C11208" t="str">
            <v>CONECTOR EM BRONZE/LATÃO, DN 28 MM X 1/2", SEM ANEL DE SOLDA, BOLSA X ROSCA F, INSTALADO EM PRUMADA DE HIDRÁULICA PREDIAL - FORNECIMENTO E INSTALAÇÃO. AF_04/2022</v>
          </cell>
          <cell r="D11208" t="str">
            <v>UN</v>
          </cell>
          <cell r="E11208">
            <v>30.73</v>
          </cell>
          <cell r="F11208">
            <v>31.03</v>
          </cell>
        </row>
        <row r="11209">
          <cell r="B11209">
            <v>93093</v>
          </cell>
          <cell r="C11209" t="str">
            <v>CONECTOR EM BRONZE/LATÃO, DN 28 MM X 1/2", SEM ANEL DE SOLDA, BOLSA X ROSCA F, INSTALADO EM RAMAL DE DISTRIBUIÇÃO DE HIDRÁULICA PREDIAL - FORNECIMENTO E INSTALAÇÃO. AF_04/2022</v>
          </cell>
          <cell r="D11209" t="str">
            <v>UN</v>
          </cell>
          <cell r="E11209">
            <v>31.96</v>
          </cell>
          <cell r="F11209">
            <v>32.369999999999997</v>
          </cell>
        </row>
        <row r="11210">
          <cell r="B11210">
            <v>103899</v>
          </cell>
          <cell r="C11210" t="str">
            <v>CONECTOR EM BRONZE/LATÃO, DN 28 MM X 1/2", SEM ANEL DE SOLDA, BOLSA X ROSCA F, INSTALADO EM RAMAL E SUB-RAMAL DE AQUECIMENTO SOLAR - FORNECIMENTO E INSTALAÇÃO. AF_04/2022</v>
          </cell>
          <cell r="D11210" t="str">
            <v>UN</v>
          </cell>
          <cell r="E11210">
            <v>34.090000000000003</v>
          </cell>
          <cell r="F11210">
            <v>34.68</v>
          </cell>
        </row>
        <row r="11211">
          <cell r="B11211">
            <v>103830</v>
          </cell>
          <cell r="C11211" t="str">
            <v>CONECTOR EM BRONZE/LATÃO, DN 28 MM X 1/2", SEM ANEL DE SOLDA, BOLSA X ROSCA F, INSTALADO EM RAMAL E SUB-RAMAL DE GÁS COMBUSTÍVEL - FORNECIMENTO E INSTALAÇÃO. AF_04/2022</v>
          </cell>
          <cell r="D11211" t="str">
            <v>UN</v>
          </cell>
          <cell r="E11211">
            <v>37.67</v>
          </cell>
          <cell r="F11211">
            <v>38.590000000000003</v>
          </cell>
        </row>
        <row r="11212">
          <cell r="B11212">
            <v>103863</v>
          </cell>
          <cell r="C11212" t="str">
            <v>CONECTOR EM BRONZE/LATÃO, DN 28 MM X 1/2", SEM ANEL DE SOLDA, BOLSA X ROSCA F, INSTALADO EM RAMAL E SUB-RAMAL DE GÁS MEDICINAL - FORNECIMENTO E INSTALAÇÃO. AF_04/2022</v>
          </cell>
          <cell r="D11212" t="str">
            <v>UN</v>
          </cell>
          <cell r="E11212">
            <v>34.79</v>
          </cell>
          <cell r="F11212">
            <v>35.44</v>
          </cell>
        </row>
        <row r="11213">
          <cell r="B11213">
            <v>93114</v>
          </cell>
          <cell r="C11213" t="str">
            <v>CONECTOR EM BRONZE/LATÃO, DN 28 MM X 1/2", SEM ANEL DE SOLDA, BOLSA X ROSCA F, INSTALADO EM RAMAL E SUB-RAMAL DE HIDRÁULICA PREDIAL - FORNECIMENTO E INSTALAÇÃO. AF_04/2022</v>
          </cell>
          <cell r="D11213" t="str">
            <v>UN</v>
          </cell>
          <cell r="E11213">
            <v>33.71</v>
          </cell>
          <cell r="F11213">
            <v>34.270000000000003</v>
          </cell>
        </row>
        <row r="11214">
          <cell r="B11214">
            <v>93075</v>
          </cell>
          <cell r="C11214" t="str">
            <v>COTOVELO EM BRONZE/LATÃO, DN 15 MM X 1/2", 90 GRAUS, SEM ANEL DE SOLDA, BOLSA X ROSCA F, INSTALADO EM RAMAL DE DISTRIBUIÇÃO DE HIDRÁULICA PREDIAL - FORNECIMENTO E INSTALAÇÃO. AF_04/2022</v>
          </cell>
          <cell r="D11214" t="str">
            <v>UN</v>
          </cell>
          <cell r="E11214">
            <v>20.36</v>
          </cell>
          <cell r="F11214">
            <v>20.81</v>
          </cell>
        </row>
        <row r="11215">
          <cell r="B11215">
            <v>103876</v>
          </cell>
          <cell r="C11215" t="str">
            <v>COTOVELO EM BRONZE/LATÃO, DN 15 MM X 1/2", 90 GRAUS, SEM ANEL DE SOLDA, BOLSA X ROSCA F, INSTALADO EM RAMAL E SUB-RAMAL DE AQUECIMENTO SOLAR - FORNECIMENTO E INSTALAÇÃO. AF_04/2022</v>
          </cell>
          <cell r="D11215" t="str">
            <v>UN</v>
          </cell>
          <cell r="E11215">
            <v>22.62</v>
          </cell>
          <cell r="F11215">
            <v>23.26</v>
          </cell>
        </row>
        <row r="11216">
          <cell r="B11216">
            <v>103807</v>
          </cell>
          <cell r="C11216" t="str">
            <v>COTOVELO EM BRONZE/LATÃO, DN 15 MM X 1/2", 90 GRAUS, SEM ANEL DE SOLDA, BOLSA X ROSCA F, INSTALADO EM RAMAL E SUB-RAMAL DE GÁS COMBUSTÍVEL - FORNECIMENTO E INSTALAÇÃO. AF_04/2022</v>
          </cell>
          <cell r="D11216" t="str">
            <v>UN</v>
          </cell>
          <cell r="E11216">
            <v>22.59</v>
          </cell>
          <cell r="F11216">
            <v>23.23</v>
          </cell>
        </row>
        <row r="11217">
          <cell r="B11217">
            <v>103840</v>
          </cell>
          <cell r="C11217" t="str">
            <v>COTOVELO EM BRONZE/LATÃO, DN 15 MM X 1/2", 90 GRAUS, SEM ANEL DE SOLDA, BOLSA X ROSCA F, INSTALADO EM RAMAL E SUB-RAMAL DE GÁS MEDICINAL - FORNECIMENTO E INSTALAÇÃO. AF_04/2022</v>
          </cell>
          <cell r="D11217" t="str">
            <v>UN</v>
          </cell>
          <cell r="E11217">
            <v>22.25</v>
          </cell>
          <cell r="F11217">
            <v>22.86</v>
          </cell>
        </row>
        <row r="11218">
          <cell r="B11218">
            <v>93098</v>
          </cell>
          <cell r="C11218" t="str">
            <v>COTOVELO EM BRONZE/LATÃO, DN 15 MM X 1/2", 90 GRAUS, SEM ANEL DE SOLDA, BOLSA X ROSCA F, INSTALADO EM RAMAL E SUB-RAMAL DE HIDRÁULICA PREDIAL - FORNECIMENTO E INSTALAÇÃO. AF_04/2022</v>
          </cell>
          <cell r="D11218" t="str">
            <v>UN</v>
          </cell>
          <cell r="E11218">
            <v>20.48</v>
          </cell>
          <cell r="F11218">
            <v>20.94</v>
          </cell>
        </row>
        <row r="11219">
          <cell r="B11219">
            <v>93120</v>
          </cell>
          <cell r="C11219" t="str">
            <v>COTOVELO EM BRONZE/LATÃO, DN 22 MM X 1/2", 90 GRAUS, SEM ANEL DE SOLDA, BOLSA X ROSCA F, INSTALADO EM PRUMADA DE HIDRÁULICA PREDIAL - FORNECIMENTO E INSTALAÇÃO. AF_04/2022</v>
          </cell>
          <cell r="D11219" t="str">
            <v>UN</v>
          </cell>
          <cell r="E11219">
            <v>27.02</v>
          </cell>
          <cell r="F11219">
            <v>27.34</v>
          </cell>
        </row>
        <row r="11220">
          <cell r="B11220">
            <v>93077</v>
          </cell>
          <cell r="C11220" t="str">
            <v>COTOVELO EM BRONZE/LATÃO, DN 22 MM X 1/2", 90 GRAUS, SEM ANEL DE SOLDA, BOLSA X ROSCA F, INSTALADO EM RAMAL DE DISTRIBUIÇÃO DE HIDRÁULICA PREDIAL - FORNECIMENTO E INSTALAÇÃO. AF_04/2022</v>
          </cell>
          <cell r="D11220" t="str">
            <v>UN</v>
          </cell>
          <cell r="E11220">
            <v>28.98</v>
          </cell>
          <cell r="F11220">
            <v>29.48</v>
          </cell>
        </row>
        <row r="11221">
          <cell r="B11221">
            <v>103879</v>
          </cell>
          <cell r="C11221" t="str">
            <v>COTOVELO EM BRONZE/LATÃO, DN 22 MM X 1/2", 90 GRAUS, SEM ANEL DE SOLDA, BOLSA X ROSCA F, INSTALADO EM RAMAL E SUB-RAMAL DE AQUECIMENTO SOLAR - FORNECIMENTO E INSTALAÇÃO. AF_04/2022</v>
          </cell>
          <cell r="D11221" t="str">
            <v>UN</v>
          </cell>
          <cell r="E11221">
            <v>31.74</v>
          </cell>
          <cell r="F11221">
            <v>32.479999999999997</v>
          </cell>
        </row>
        <row r="11222">
          <cell r="B11222">
            <v>103810</v>
          </cell>
          <cell r="C11222" t="str">
            <v>COTOVELO EM BRONZE/LATÃO, DN 22 MM X 1/2", 90 GRAUS, SEM ANEL DE SOLDA, BOLSA X ROSCA F, INSTALADO EM RAMAL E SUB-RAMAL DE GÁS COMBUSTÍVEL - FORNECIMENTO E INSTALAÇÃO. AF_04/2022</v>
          </cell>
          <cell r="D11222" t="str">
            <v>UN</v>
          </cell>
          <cell r="E11222">
            <v>34.799999999999997</v>
          </cell>
          <cell r="F11222">
            <v>35.79</v>
          </cell>
        </row>
        <row r="11223">
          <cell r="B11223">
            <v>103843</v>
          </cell>
          <cell r="C11223" t="str">
            <v>COTOVELO EM BRONZE/LATÃO, DN 22 MM X 1/2", 90 GRAUS, SEM ANEL DE SOLDA, BOLSA X ROSCA F, INSTALADO EM RAMAL E SUB-RAMAL DE GÁS MEDICINAL - FORNECIMENTO E INSTALAÇÃO. AF_04/2022</v>
          </cell>
          <cell r="D11223" t="str">
            <v>UN</v>
          </cell>
          <cell r="E11223">
            <v>32.14</v>
          </cell>
          <cell r="F11223">
            <v>32.909999999999997</v>
          </cell>
        </row>
        <row r="11224">
          <cell r="B11224">
            <v>93100</v>
          </cell>
          <cell r="C11224" t="str">
            <v>COTOVELO EM BRONZE/LATÃO, DN 22 MM X 1/2", 90 GRAUS, SEM ANEL DE SOLDA, BOLSA X ROSCA F, INSTALADO EM RAMAL E SUB-RAMAL DE HIDRÁULICA PREDIAL - FORNECIMENTO E INSTALAÇÃO. AF_04/2022</v>
          </cell>
          <cell r="D11224" t="str">
            <v>UN</v>
          </cell>
          <cell r="E11224">
            <v>30.44</v>
          </cell>
          <cell r="F11224">
            <v>31.07</v>
          </cell>
        </row>
        <row r="11225">
          <cell r="B11225">
            <v>93121</v>
          </cell>
          <cell r="C11225" t="str">
            <v>COTOVELO EM BRONZE/LATÃO, DN 22 MM X 3/4", 90 GRAUS, SEM ANEL DE SOLDA, BOLSA X ROSCA F, INSTALADO EM PRUMADA DE HIDRÁULICA PREDIAL - FORNECIMENTO E INSTALAÇÃO. AF_04/2022</v>
          </cell>
          <cell r="D11225" t="str">
            <v>UN</v>
          </cell>
          <cell r="E11225">
            <v>30.62</v>
          </cell>
          <cell r="F11225">
            <v>31.03</v>
          </cell>
        </row>
        <row r="11226">
          <cell r="B11226">
            <v>93078</v>
          </cell>
          <cell r="C11226" t="str">
            <v>COTOVELO EM BRONZE/LATÃO, DN 22 MM X 3/4", 90 GRAUS, SEM ANEL DE SOLDA, BOLSA X ROSCA F, INSTALADO EM RAMAL DE DISTRIBUIÇÃO DE HIDRÁULICA PREDIAL - FORNECIMENTO E INSTALAÇÃO. AF_04/2022</v>
          </cell>
          <cell r="D11226" t="str">
            <v>UN</v>
          </cell>
          <cell r="E11226">
            <v>32.590000000000003</v>
          </cell>
          <cell r="F11226">
            <v>33.17</v>
          </cell>
        </row>
        <row r="11227">
          <cell r="B11227">
            <v>103880</v>
          </cell>
          <cell r="C11227" t="str">
            <v>COTOVELO EM BRONZE/LATÃO, DN 22 MM X 3/4", 90 GRAUS, SEM ANEL DE SOLDA, BOLSA X ROSCA F, INSTALADO EM RAMAL E SUB-RAMAL DE AQUECIMENTO SOLAR - FORNECIMENTO E INSTALAÇÃO. AF_04/2022</v>
          </cell>
          <cell r="D11227" t="str">
            <v>UN</v>
          </cell>
          <cell r="E11227">
            <v>35.340000000000003</v>
          </cell>
          <cell r="F11227">
            <v>36.17</v>
          </cell>
        </row>
        <row r="11228">
          <cell r="B11228">
            <v>103811</v>
          </cell>
          <cell r="C11228" t="str">
            <v>COTOVELO EM BRONZE/LATÃO, DN 22 MM X 3/4", 90 GRAUS, SEM ANEL DE SOLDA, BOLSA X ROSCA F, INSTALADO EM RAMAL E SUB-RAMAL DE GÁS COMBUSTÍVEL - FORNECIMENTO E INSTALAÇÃO. AF_04/2022</v>
          </cell>
          <cell r="D11228" t="str">
            <v>UN</v>
          </cell>
          <cell r="E11228">
            <v>38.4</v>
          </cell>
          <cell r="F11228">
            <v>39.479999999999997</v>
          </cell>
        </row>
        <row r="11229">
          <cell r="B11229">
            <v>103844</v>
          </cell>
          <cell r="C11229" t="str">
            <v>COTOVELO EM BRONZE/LATÃO, DN 22 MM X 3/4", 90 GRAUS, SEM ANEL DE SOLDA, BOLSA X ROSCA F, INSTALADO EM RAMAL E SUB-RAMAL DE GÁS MEDICINAL - FORNECIMENTO E INSTALAÇÃO. AF_04/2022</v>
          </cell>
          <cell r="D11229" t="str">
            <v>UN</v>
          </cell>
          <cell r="E11229">
            <v>35.74</v>
          </cell>
          <cell r="F11229">
            <v>36.58</v>
          </cell>
        </row>
        <row r="11230">
          <cell r="B11230">
            <v>93101</v>
          </cell>
          <cell r="C11230" t="str">
            <v>COTOVELO EM BRONZE/LATÃO, DN 22 MM X 3/4", 90 GRAUS, SEM ANEL DE SOLDA, BOLSA X ROSCA F, INSTALADO EM RAMAL E SUB-RAMAL DE HIDRÁULICA PREDIAL - FORNECIMENTO E INSTALAÇÃO. AF_04/2022</v>
          </cell>
          <cell r="D11230" t="str">
            <v>UN</v>
          </cell>
          <cell r="E11230">
            <v>34.06</v>
          </cell>
          <cell r="F11230">
            <v>34.76</v>
          </cell>
        </row>
        <row r="11231">
          <cell r="B11231">
            <v>92311</v>
          </cell>
          <cell r="C11231" t="str">
            <v>COTOVELO EM COBRE, DN 15 MM, 90 GRAUS, SEM ANEL DE SOLDA, INSTALADO EM RAMAL DE DISTRIBUIÇÃO FORNECIMENTO E INSTALAÇÃO. AF_04/2022</v>
          </cell>
          <cell r="D11231" t="str">
            <v>UN</v>
          </cell>
          <cell r="E11231">
            <v>13.06</v>
          </cell>
          <cell r="F11231">
            <v>13.62</v>
          </cell>
        </row>
        <row r="11232">
          <cell r="B11232">
            <v>103874</v>
          </cell>
          <cell r="C11232" t="str">
            <v>COTOVELO EM COBRE, DN 15 MM, 90 GRAUS, SEM ANEL DE SOLDA, INSTALADO EM RAMAL E SUB-RAMAL DE AQUECIMENTO SOLAR - FORNECIMENTO E INSTALAÇÃO. AF_04/2022</v>
          </cell>
          <cell r="D11232" t="str">
            <v>UN</v>
          </cell>
          <cell r="E11232">
            <v>17.97</v>
          </cell>
          <cell r="F11232">
            <v>18.97</v>
          </cell>
        </row>
        <row r="11233">
          <cell r="B11233">
            <v>103805</v>
          </cell>
          <cell r="C11233" t="str">
            <v>COTOVELO EM COBRE, DN 15 MM, 90 GRAUS, SEM ANEL DE SOLDA, INSTALADO EM RAMAL E SUB-RAMAL DE GÁS COMBUSTÍVEL - FORNECIMENTO E INSTALAÇÃO. AF_04/2022</v>
          </cell>
          <cell r="D11233" t="str">
            <v>UN</v>
          </cell>
          <cell r="E11233">
            <v>17.920000000000002</v>
          </cell>
          <cell r="F11233">
            <v>18.91</v>
          </cell>
        </row>
        <row r="11234">
          <cell r="B11234">
            <v>103838</v>
          </cell>
          <cell r="C11234" t="str">
            <v>COTOVELO EM COBRE, DN 15 MM, 90 GRAUS, SEM ANEL DE SOLDA, INSTALADO EM RAMAL E SUB-RAMAL DE GÁS MEDICINAL - FORNECIMENTO E INSTALAÇÃO. AF_04/2022</v>
          </cell>
          <cell r="D11234" t="str">
            <v>UN</v>
          </cell>
          <cell r="E11234">
            <v>17.239999999999998</v>
          </cell>
          <cell r="F11234">
            <v>18.18</v>
          </cell>
        </row>
        <row r="11235">
          <cell r="B11235">
            <v>92326</v>
          </cell>
          <cell r="C11235" t="str">
            <v>COTOVELO EM COBRE, DN 15 MM, 90 GRAUS, SEM ANEL DE SOLDA, INSTALADO EM RAMAL E SUB-RAMAL DE HIDRÁULICA PREDIAL - FORNECIMENTO E INSTALAÇÃO. AF_04/2022</v>
          </cell>
          <cell r="D11235" t="str">
            <v>UN</v>
          </cell>
          <cell r="E11235">
            <v>13.7</v>
          </cell>
          <cell r="F11235">
            <v>14.33</v>
          </cell>
        </row>
        <row r="11236">
          <cell r="B11236">
            <v>92287</v>
          </cell>
          <cell r="C11236" t="str">
            <v>COTOVELO EM COBRE, DN 22 MM, 90 GRAUS, SEM ANEL DE SOLDA, INSTALADO EM PRUMADA DE HIDRÁULICA PREDIAL - FORNECIMENTO E INSTALAÇÃO. AF_04/2022</v>
          </cell>
          <cell r="D11236" t="str">
            <v>UN</v>
          </cell>
          <cell r="E11236">
            <v>18.149999999999999</v>
          </cell>
          <cell r="F11236">
            <v>18.510000000000002</v>
          </cell>
        </row>
        <row r="11237">
          <cell r="B11237">
            <v>92312</v>
          </cell>
          <cell r="C11237" t="str">
            <v>COTOVELO EM COBRE, DN 22 MM, 90 GRAUS, SEM ANEL DE SOLDA, INSTALADO EM RAMAL DE DISTRIBUIÇÃO DE HIDRÁULICA PREDIAL - FORNECIMENTO E INSTALAÇÃO. AF_04/2022</v>
          </cell>
          <cell r="D11237" t="str">
            <v>UN</v>
          </cell>
          <cell r="E11237">
            <v>22.1</v>
          </cell>
          <cell r="F11237">
            <v>22.81</v>
          </cell>
        </row>
        <row r="11238">
          <cell r="B11238">
            <v>103877</v>
          </cell>
          <cell r="C11238" t="str">
            <v>COTOVELO EM COBRE, DN 22 MM, 90 GRAUS, SEM ANEL DE SOLDA, INSTALADO EM RAMAL E SUB-RAMAL DE AQUECIMENTO SOLAR - FORNECIMENTO E INSTALAÇÃO. AF_04/2022</v>
          </cell>
          <cell r="D11238" t="str">
            <v>UN</v>
          </cell>
          <cell r="E11238">
            <v>27.61</v>
          </cell>
          <cell r="F11238">
            <v>28.79</v>
          </cell>
        </row>
        <row r="11239">
          <cell r="B11239">
            <v>103808</v>
          </cell>
          <cell r="C11239" t="str">
            <v>COTOVELO EM COBRE, DN 22 MM, 90 GRAUS, SEM ANEL DE SOLDA, INSTALADO EM RAMAL E SUB-RAMAL DE GÁS COMBUSTÍVEL - FORNECIMENTO E INSTALAÇÃO. AF_04/2022</v>
          </cell>
          <cell r="D11239" t="str">
            <v>UN</v>
          </cell>
          <cell r="E11239">
            <v>33.72</v>
          </cell>
          <cell r="F11239">
            <v>35.409999999999997</v>
          </cell>
        </row>
        <row r="11240">
          <cell r="B11240">
            <v>103841</v>
          </cell>
          <cell r="C11240" t="str">
            <v>COTOVELO EM COBRE, DN 22 MM, 90 GRAUS, SEM ANEL DE SOLDA, INSTALADO EM RAMAL E SUB-RAMAL DE GÁS MEDICINAL - FORNECIMENTO E INSTALAÇÃO. AF_04/2022</v>
          </cell>
          <cell r="D11240" t="str">
            <v>UN</v>
          </cell>
          <cell r="E11240">
            <v>28.4</v>
          </cell>
          <cell r="F11240">
            <v>29.64</v>
          </cell>
        </row>
        <row r="11241">
          <cell r="B11241">
            <v>92327</v>
          </cell>
          <cell r="C11241" t="str">
            <v>COTOVELO EM COBRE, DN 22 MM, 90 GRAUS, SEM ANEL DE SOLDA, INSTALADO EM RAMAL E SUB-RAMAL DE HIDRÁULICA PREDIAL - FORNECIMENTO E INSTALAÇÃO. AF_04/2022</v>
          </cell>
          <cell r="D11241" t="str">
            <v>UN</v>
          </cell>
          <cell r="E11241">
            <v>25.04</v>
          </cell>
          <cell r="F11241">
            <v>25.99</v>
          </cell>
        </row>
        <row r="11242">
          <cell r="B11242">
            <v>92288</v>
          </cell>
          <cell r="C11242" t="str">
            <v>COTOVELO EM COBRE, DN 28 MM, 90 GRAUS, SEM ANEL DE SOLDA, INSTALADO EM PRUMADA DE HIDRÁULICA PREDIAL - FORNECIMENTO E INSTALAÇÃO. AF_04/2022</v>
          </cell>
          <cell r="D11242" t="str">
            <v>UN</v>
          </cell>
          <cell r="E11242">
            <v>28.79</v>
          </cell>
          <cell r="F11242">
            <v>29.26</v>
          </cell>
        </row>
        <row r="11243">
          <cell r="B11243">
            <v>92313</v>
          </cell>
          <cell r="C11243" t="str">
            <v>COTOVELO EM COBRE, DN 28 MM, 90 GRAUS, SEM ANEL DE SOLDA, INSTALADO EM RAMAL DE DISTRIBUIÇÃO DE HIDRÁULICA PREDIAL - FORNECIMENTO E INSTALAÇÃO. AF_04/2022</v>
          </cell>
          <cell r="D11243" t="str">
            <v>UN</v>
          </cell>
          <cell r="E11243">
            <v>32.450000000000003</v>
          </cell>
          <cell r="F11243">
            <v>33.22</v>
          </cell>
        </row>
        <row r="11244">
          <cell r="B11244">
            <v>103881</v>
          </cell>
          <cell r="C11244" t="str">
            <v>COTOVELO EM COBRE, DN 28 MM, 90 GRAUS, SEM ANEL DE SOLDA, INSTALADO EM RAMAL E SUB-RAMAL DE AQUECIMENTO SOLAR - FORNECIMENTO E INSTALAÇÃO. AF_04/2022</v>
          </cell>
          <cell r="D11244" t="str">
            <v>UN</v>
          </cell>
          <cell r="E11244">
            <v>38.82</v>
          </cell>
          <cell r="F11244">
            <v>40.159999999999997</v>
          </cell>
        </row>
        <row r="11245">
          <cell r="B11245">
            <v>103812</v>
          </cell>
          <cell r="C11245" t="str">
            <v>COTOVELO EM COBRE, DN 28 MM, 90 GRAUS, SEM ANEL DE SOLDA, INSTALADO EM RAMAL E SUB-RAMAL DE GÁS COMBUSTÍVEL - FORNECIMENTO E INSTALAÇÃO. AF_04/2022</v>
          </cell>
          <cell r="D11245" t="str">
            <v>UN</v>
          </cell>
          <cell r="E11245">
            <v>50.2</v>
          </cell>
          <cell r="F11245">
            <v>52.5</v>
          </cell>
        </row>
        <row r="11246">
          <cell r="B11246">
            <v>103845</v>
          </cell>
          <cell r="C11246" t="str">
            <v>COTOVELO EM COBRE, DN 28 MM, 90 GRAUS, SEM ANEL DE SOLDA, INSTALADO EM RAMAL E SUB-RAMAL DE GÁS MEDICINAL - FORNECIMENTO E INSTALAÇÃO. AF_04/2022</v>
          </cell>
          <cell r="D11246" t="str">
            <v>UN</v>
          </cell>
          <cell r="E11246">
            <v>40.9</v>
          </cell>
          <cell r="F11246">
            <v>42.41</v>
          </cell>
        </row>
        <row r="11247">
          <cell r="B11247">
            <v>92328</v>
          </cell>
          <cell r="C11247" t="str">
            <v>COTOVELO EM COBRE, DN 28 MM, 90 GRAUS, SEM ANEL DE SOLDA, INSTALADO EM RAMAL E SUB-RAMAL DE HIDRÁULICA PREDIAL - FORNECIMENTO E INSTALAÇÃO. AF_04/2022</v>
          </cell>
          <cell r="D11247" t="str">
            <v>UN</v>
          </cell>
          <cell r="E11247">
            <v>37.67</v>
          </cell>
          <cell r="F11247">
            <v>38.89</v>
          </cell>
        </row>
        <row r="11248">
          <cell r="B11248">
            <v>92289</v>
          </cell>
          <cell r="C11248" t="str">
            <v>COTOVELO EM COBRE, DN 35 MM, 90 GRAUS, SEM ANEL DE SOLDA, INSTALADO EM PRUMADA DE HIDRÁULICA PREDIAL - FORNECIMENTO E INSTALAÇÃO. AF_04/2022</v>
          </cell>
          <cell r="D11248" t="str">
            <v>UN</v>
          </cell>
          <cell r="E11248">
            <v>51.4</v>
          </cell>
          <cell r="F11248">
            <v>51.98</v>
          </cell>
        </row>
        <row r="11249">
          <cell r="B11249">
            <v>92290</v>
          </cell>
          <cell r="C11249" t="str">
            <v>COTOVELO EM COBRE, DN 42 MM, 90 GRAUS, SEM ANEL DE SOLDA, INSTALADO EM PRUMADA DE HIDRÁULICA PREDIAL - FORNECIMENTO E INSTALAÇÃO. AF_04/2022</v>
          </cell>
          <cell r="D11249" t="str">
            <v>UN</v>
          </cell>
          <cell r="E11249">
            <v>78.150000000000006</v>
          </cell>
          <cell r="F11249">
            <v>78.86</v>
          </cell>
        </row>
        <row r="11250">
          <cell r="B11250">
            <v>92291</v>
          </cell>
          <cell r="C11250" t="str">
            <v>COTOVELO EM COBRE, DN 54 MM, 90 GRAUS, SEM ANEL DE SOLDA, INSTALADO EM PRUMADA DE HIDRÁULICA PREDIAL - FORNECIMENTO E INSTALAÇÃO. AF_04/2022</v>
          </cell>
          <cell r="D11250" t="str">
            <v>UN</v>
          </cell>
          <cell r="E11250">
            <v>121.36</v>
          </cell>
          <cell r="F11250">
            <v>122.28</v>
          </cell>
        </row>
        <row r="11251">
          <cell r="B11251">
            <v>92292</v>
          </cell>
          <cell r="C11251" t="str">
            <v>COTOVELO EM COBRE, DN 66 MM, 90 GRAUS, SEM ANEL DE SOLDA, INSTALADO EM PRUMADA DE HIDRÁULICA PREDIAL - FORNECIMENTO E INSTALAÇÃO. AF_04/2022</v>
          </cell>
          <cell r="D11251" t="str">
            <v>UN</v>
          </cell>
          <cell r="E11251">
            <v>378.65</v>
          </cell>
          <cell r="F11251">
            <v>379.78</v>
          </cell>
        </row>
        <row r="11252">
          <cell r="B11252">
            <v>93082</v>
          </cell>
          <cell r="C11252" t="str">
            <v>CURVA DE TRANSPOSIÇÃO EM BRONZE/LATÃO, DN 15 MM, SEM ANEL DE SOLDA, BOLSA X BOLSA, INSTALADO EM RAMAL DE DISTRIBUIÇÃO DE HIDRÁULICA PREDIAL - FORNECIMENTO E INSTALAÇÃO. AF_04/2022</v>
          </cell>
          <cell r="D11252" t="str">
            <v>UN</v>
          </cell>
          <cell r="E11252">
            <v>25.05</v>
          </cell>
          <cell r="F11252">
            <v>25.46</v>
          </cell>
        </row>
        <row r="11253">
          <cell r="B11253">
            <v>103885</v>
          </cell>
          <cell r="C11253" t="str">
            <v>CURVA DE TRANSPOSIÇÃO EM BRONZE/LATÃO, DN 15 MM, SEM ANEL DE SOLDA, BOLSA X BOLSA, INSTALADO EM RAMAL E SUB-RAMAL DE AQUECIMENTO SOLAR - FORNECIMENTO E INSTALAÇÃO. AF_04/2022</v>
          </cell>
          <cell r="D11253" t="str">
            <v>UN</v>
          </cell>
          <cell r="E11253">
            <v>28.05</v>
          </cell>
          <cell r="F11253">
            <v>28.72</v>
          </cell>
        </row>
        <row r="11254">
          <cell r="B11254">
            <v>103816</v>
          </cell>
          <cell r="C11254" t="str">
            <v>CURVA DE TRANSPOSIÇÃO EM BRONZE/LATÃO, DN 15 MM, SEM ANEL DE SOLDA, BOLSA X BOLSA, INSTALADO EM RAMAL E SUB-RAMAL DE GÁS COMBUSTÍVEL - FORNECIMENTO E INSTALAÇÃO. AF_04/2022</v>
          </cell>
          <cell r="D11254" t="str">
            <v>UN</v>
          </cell>
          <cell r="E11254">
            <v>28.04</v>
          </cell>
          <cell r="F11254">
            <v>28.7</v>
          </cell>
        </row>
        <row r="11255">
          <cell r="B11255">
            <v>103849</v>
          </cell>
          <cell r="C11255" t="str">
            <v>CURVA DE TRANSPOSIÇÃO EM BRONZE/LATÃO, DN 15 MM, SEM ANEL DE SOLDA, BOLSA X BOLSA, INSTALADO EM RAMAL E SUB-RAMAL DE GÁS MEDICINAL - FORNECIMENTO E INSTALAÇÃO. AF_04/2022</v>
          </cell>
          <cell r="D11255" t="str">
            <v>UN</v>
          </cell>
          <cell r="E11255">
            <v>27.58</v>
          </cell>
          <cell r="F11255">
            <v>28.2</v>
          </cell>
        </row>
        <row r="11256">
          <cell r="B11256">
            <v>93105</v>
          </cell>
          <cell r="C11256" t="str">
            <v>CURVA DE TRANSPOSIÇÃO EM BRONZE/LATÃO, DN 15 MM, SEM ANEL DE SOLDA, BOLSA X BOLSA, INSTALADO EM RAMAL E SUB-RAMAL DE HIDRÁULICA PREDIAL - FORNECIMENTO E INSTALAÇÃO. AF_04/2022</v>
          </cell>
          <cell r="D11256" t="str">
            <v>UN</v>
          </cell>
          <cell r="E11256">
            <v>25.21</v>
          </cell>
          <cell r="F11256">
            <v>25.63</v>
          </cell>
        </row>
        <row r="11257">
          <cell r="B11257">
            <v>93055</v>
          </cell>
          <cell r="C11257" t="str">
            <v>CURVA DE TRANSPOSIÇÃO EM BRONZE/LATÃO, DN 22 MM, SEM ANEL DE SOLDA, BOLSA X BOLSA, INSTALADO EM PRUMADA DE HIDRÁULICA PREDIAL - FORNECIMENTO E INSTALAÇÃO. AF_04/2022</v>
          </cell>
          <cell r="D11257" t="str">
            <v>UN</v>
          </cell>
          <cell r="E11257">
            <v>47.49</v>
          </cell>
          <cell r="F11257">
            <v>47.73</v>
          </cell>
        </row>
        <row r="11258">
          <cell r="B11258">
            <v>93089</v>
          </cell>
          <cell r="C11258" t="str">
            <v>CURVA DE TRANSPOSIÇÃO EM BRONZE/LATÃO, DN 22 MM, SEM ANEL DE SOLDA, BOLSA X BOLSA, INSTALADO EM RAMAL DE DISTRIBUIÇÃO DE HIDRÁULICA PREDIAL - FORNECIMENTO E INSTALAÇÃO. AF_04/2022</v>
          </cell>
          <cell r="D11258" t="str">
            <v>UN</v>
          </cell>
          <cell r="E11258">
            <v>50.14</v>
          </cell>
          <cell r="F11258">
            <v>50.6</v>
          </cell>
        </row>
        <row r="11259">
          <cell r="B11259">
            <v>103891</v>
          </cell>
          <cell r="C11259" t="str">
            <v>CURVA DE TRANSPOSIÇÃO EM BRONZE/LATÃO, DN 22 MM, SEM ANEL DE SOLDA, BOLSA X BOLSA, INSTALADO EM RAMAL E SUB-RAMAL DE AQUECIMENTO SOLAR - FORNECIMENTO E INSTALAÇÃO. AF_04/2022</v>
          </cell>
          <cell r="D11259" t="str">
            <v>UN</v>
          </cell>
          <cell r="E11259">
            <v>53.82</v>
          </cell>
          <cell r="F11259">
            <v>54.61</v>
          </cell>
        </row>
        <row r="11260">
          <cell r="B11260">
            <v>103822</v>
          </cell>
          <cell r="C11260" t="str">
            <v>CURVA DE TRANSPOSIÇÃO EM BRONZE/LATÃO, DN 22 MM, SEM ANEL DE SOLDA, BOLSA X BOLSA, INSTALADO EM RAMAL E SUB-RAMAL DE GÁS COMBUSTÍVEL - FORNECIMENTO E INSTALAÇÃO. AF_04/2022</v>
          </cell>
          <cell r="D11260" t="str">
            <v>UN</v>
          </cell>
          <cell r="E11260">
            <v>57.94</v>
          </cell>
          <cell r="F11260">
            <v>59.08</v>
          </cell>
        </row>
        <row r="11261">
          <cell r="B11261">
            <v>103855</v>
          </cell>
          <cell r="C11261" t="str">
            <v>CURVA DE TRANSPOSIÇÃO EM BRONZE/LATÃO, DN 22 MM, SEM ANEL DE SOLDA, BOLSA X BOLSA, INSTALADO EM RAMAL E SUB-RAMAL DE GÁS MEDICINAL - FORNECIMENTO E INSTALAÇÃO. AF_04/2022</v>
          </cell>
          <cell r="D11261" t="str">
            <v>UN</v>
          </cell>
          <cell r="E11261">
            <v>54.37</v>
          </cell>
          <cell r="F11261">
            <v>55.19</v>
          </cell>
        </row>
        <row r="11262">
          <cell r="B11262">
            <v>93112</v>
          </cell>
          <cell r="C11262" t="str">
            <v>CURVA DE TRANSPOSIÇÃO EM BRONZE/LATÃO, DN 22 MM, SEM ANEL DE SOLDA, BOLSA X BOLSA, INSTALADO EM RAMAL E SUB-RAMAL DE HIDRÁULICA PREDIAL - FORNECIMENTO E INSTALAÇÃO. AF_04/2022</v>
          </cell>
          <cell r="D11262" t="str">
            <v>UN</v>
          </cell>
          <cell r="E11262">
            <v>52.11</v>
          </cell>
          <cell r="F11262">
            <v>52.74</v>
          </cell>
        </row>
        <row r="11263">
          <cell r="B11263">
            <v>93060</v>
          </cell>
          <cell r="C11263" t="str">
            <v>CURVA DE TRANSPOSIÇÃO EM BRONZE/LATÃO, DN 28 MM, SEM ANEL DE SOLDA, BOLSA X BOLSA, INSTALADO EM PRUMADA DE HIDRÁULICA PREDIAL - FORNECIMENTO E INSTALAÇÃO. AF_04/2022</v>
          </cell>
          <cell r="D11263" t="str">
            <v>UN</v>
          </cell>
          <cell r="E11263">
            <v>83.39</v>
          </cell>
          <cell r="F11263">
            <v>83.7</v>
          </cell>
        </row>
        <row r="11264">
          <cell r="B11264">
            <v>93094</v>
          </cell>
          <cell r="C11264" t="str">
            <v>CURVA DE TRANSPOSIÇÃO EM BRONZE/LATÃO, DN 28 MM, SEM ANEL DE SOLDA, BOLSA X BOLSA, INSTALADO EM RAMAL DE DISTRIBUIÇÃO DE HIDRÁULICA PREDIAL - FORNECIMENTO E INSTALAÇÃO. AF_04/2022</v>
          </cell>
          <cell r="D11264" t="str">
            <v>UN</v>
          </cell>
          <cell r="E11264">
            <v>85.83</v>
          </cell>
          <cell r="F11264">
            <v>86.35</v>
          </cell>
        </row>
        <row r="11265">
          <cell r="B11265">
            <v>103897</v>
          </cell>
          <cell r="C11265" t="str">
            <v>CURVA DE TRANSPOSIÇÃO EM BRONZE/LATÃO, DN 28 MM, SEM ANEL DE SOLDA, BOLSA X BOLSA, INSTALADO EM RAMAL E SUB-RAMAL DE AQUECIMENTO SOLAR - FORNECIMENTO E INSTALAÇÃO. AF_04/2022</v>
          </cell>
          <cell r="D11265" t="str">
            <v>UN</v>
          </cell>
          <cell r="E11265">
            <v>90.08</v>
          </cell>
          <cell r="F11265">
            <v>90.98</v>
          </cell>
        </row>
        <row r="11266">
          <cell r="B11266">
            <v>103828</v>
          </cell>
          <cell r="C11266" t="str">
            <v>CURVA DE TRANSPOSIÇÃO EM BRONZE/LATÃO, DN 28 MM, SEM ANEL DE SOLDA, BOLSA X BOLSA, INSTALADO EM RAMAL E SUB-RAMAL DE GÁS COMBUSTÍVEL - FORNECIMENTO E INSTALAÇÃO. AF_04/2022</v>
          </cell>
          <cell r="D11266" t="str">
            <v>UN</v>
          </cell>
          <cell r="E11266">
            <v>97.25</v>
          </cell>
          <cell r="F11266">
            <v>98.78</v>
          </cell>
        </row>
        <row r="11267">
          <cell r="B11267">
            <v>103861</v>
          </cell>
          <cell r="C11267" t="str">
            <v>CURVA DE TRANSPOSIÇÃO EM BRONZE/LATÃO, DN 28 MM, SEM ANEL DE SOLDA, BOLSA X BOLSA, INSTALADO EM RAMAL E SUB-RAMAL DE GÁS MEDICINAL - FORNECIMENTO E INSTALAÇÃO. AF_04/2022</v>
          </cell>
          <cell r="D11267" t="str">
            <v>UN</v>
          </cell>
          <cell r="E11267">
            <v>91.52</v>
          </cell>
          <cell r="F11267">
            <v>92.51</v>
          </cell>
        </row>
        <row r="11268">
          <cell r="B11268">
            <v>93115</v>
          </cell>
          <cell r="C11268" t="str">
            <v>CURVA DE TRANSPOSIÇÃO EM BRONZE/LATÃO, DN 28 MM, SEM ANEL DE SOLDA, BOLSA X BOLSA, INSTALADO EM RAMAL E SUB-RAMAL DE HIDRÁULICA PREDIAL - FORNECIMENTO E INSTALAÇÃO. AF_04/2022</v>
          </cell>
          <cell r="D11268" t="str">
            <v>UN</v>
          </cell>
          <cell r="E11268">
            <v>89.34</v>
          </cell>
          <cell r="F11268">
            <v>90.16</v>
          </cell>
        </row>
        <row r="11269">
          <cell r="B11269">
            <v>93074</v>
          </cell>
          <cell r="C11269" t="str">
            <v>CURVA EM COBRE, DN 15 MM, 45 GRAUS, SEM ANEL DE SOLDA, BOLSA X BOLSA, INSTALADO EM RAMAL DE DISTRIBUIÇÃO DE HIDRÁULICA PREDIAL - FORNECIMENTO E INSTALAÇÃO. AF_04/2022</v>
          </cell>
          <cell r="D11269" t="str">
            <v>UN</v>
          </cell>
          <cell r="E11269">
            <v>13.45</v>
          </cell>
          <cell r="F11269">
            <v>14.05</v>
          </cell>
        </row>
        <row r="11270">
          <cell r="B11270">
            <v>103875</v>
          </cell>
          <cell r="C11270" t="str">
            <v>CURVA EM COBRE, DN 15 MM, 45 GRAUS, SEM ANEL DE SOLDA, BOLSA X BOLSA, INSTALADO EM RAMAL E SUB-RAMAL DE AQUECIMENTO SOLAR - FORNECIMENTO E INSTALAÇÃO. AF_04/2022</v>
          </cell>
          <cell r="D11270" t="str">
            <v>UN</v>
          </cell>
          <cell r="E11270">
            <v>17.940000000000001</v>
          </cell>
          <cell r="F11270">
            <v>18.940000000000001</v>
          </cell>
        </row>
        <row r="11271">
          <cell r="B11271">
            <v>103806</v>
          </cell>
          <cell r="C11271" t="str">
            <v>CURVA EM COBRE, DN 15 MM, 45 GRAUS, SEM ANEL DE SOLDA, BOLSA X BOLSA, INSTALADO EM RAMAL E SUB-RAMAL DE GÁS COMBUSTÍVEL - FORNECIMENTO E INSTALAÇÃO. AF_04/2022</v>
          </cell>
          <cell r="D11271" t="str">
            <v>UN</v>
          </cell>
          <cell r="E11271">
            <v>17.89</v>
          </cell>
          <cell r="F11271">
            <v>18.88</v>
          </cell>
        </row>
        <row r="11272">
          <cell r="B11272">
            <v>103839</v>
          </cell>
          <cell r="C11272" t="str">
            <v>CURVA EM COBRE, DN 15 MM, 45 GRAUS, SEM ANEL DE SOLDA, BOLSA X BOLSA, INSTALADO EM RAMAL E SUB-RAMAL DE GÁS MEDICINAL - FORNECIMENTO E INSTALAÇÃO. AF_04/2022</v>
          </cell>
          <cell r="D11272" t="str">
            <v>UN</v>
          </cell>
          <cell r="E11272">
            <v>17.21</v>
          </cell>
          <cell r="F11272">
            <v>18.149999999999999</v>
          </cell>
        </row>
        <row r="11273">
          <cell r="B11273">
            <v>93097</v>
          </cell>
          <cell r="C11273" t="str">
            <v>CURVA EM COBRE, DN 15 MM, 45 GRAUS, SEM ANEL DE SOLDA, BOLSA X BOLSA, INSTALADO EM RAMAL E SUB-RAMAL DE HIDRÁULICA PREDIAL - FORNECIMENTO E INSTALAÇÃO. AF_04/2022</v>
          </cell>
          <cell r="D11273" t="str">
            <v>UN</v>
          </cell>
          <cell r="E11273">
            <v>13.69</v>
          </cell>
          <cell r="F11273">
            <v>14.32</v>
          </cell>
        </row>
        <row r="11274">
          <cell r="B11274">
            <v>93119</v>
          </cell>
          <cell r="C11274" t="str">
            <v>CURVA EM COBRE, DN 22 MM, 45 GRAUS, SEM ANEL DE SOLDA, BOLSA X BOLSA, INSTALADO EM PRUMADA DE HIDRÁULICA PREDIAL - FORNECIMENTO E INSTALAÇÃO. AF_04/2022</v>
          </cell>
          <cell r="D11274" t="str">
            <v>UN</v>
          </cell>
          <cell r="E11274">
            <v>17.84</v>
          </cell>
          <cell r="F11274">
            <v>18.2</v>
          </cell>
        </row>
        <row r="11275">
          <cell r="B11275">
            <v>93076</v>
          </cell>
          <cell r="C11275" t="str">
            <v>CURVA EM COBRE, DN 22 MM, 45 GRAUS, SEM ANEL DE SOLDA, BOLSA X BOLSA, INSTALADO EM RAMAL DE DISTRIBUIÇÃO DE HIDRÁULICA PREDIAL - FORNECIMENTO E INSTALAÇÃO. AF_04/2022</v>
          </cell>
          <cell r="D11275" t="str">
            <v>UN</v>
          </cell>
          <cell r="E11275">
            <v>21.79</v>
          </cell>
          <cell r="F11275">
            <v>22.5</v>
          </cell>
        </row>
        <row r="11276">
          <cell r="B11276">
            <v>103878</v>
          </cell>
          <cell r="C11276" t="str">
            <v>CURVA EM COBRE, DN 22 MM, 45 GRAUS, SEM ANEL DE SOLDA, BOLSA X BOLSA, INSTALADO EM RAMAL E SUB-RAMAL DE AQUECIMENTO SOLAR - FORNECIMENTO E INSTALAÇÃO. AF_04/2022</v>
          </cell>
          <cell r="D11276" t="str">
            <v>UN</v>
          </cell>
          <cell r="E11276">
            <v>27.3</v>
          </cell>
          <cell r="F11276">
            <v>28.48</v>
          </cell>
        </row>
        <row r="11277">
          <cell r="B11277">
            <v>103809</v>
          </cell>
          <cell r="C11277" t="str">
            <v>CURVA EM COBRE, DN 22 MM, 45 GRAUS, SEM ANEL DE SOLDA, BOLSA X BOLSA, INSTALADO EM RAMAL E SUB-RAMAL DE GÁS COMBUSTÍVEL - FORNECIMENTO E INSTALAÇÃO. AF_04/2022</v>
          </cell>
          <cell r="D11277" t="str">
            <v>UN</v>
          </cell>
          <cell r="E11277">
            <v>33.409999999999997</v>
          </cell>
          <cell r="F11277">
            <v>35.1</v>
          </cell>
        </row>
        <row r="11278">
          <cell r="B11278">
            <v>103842</v>
          </cell>
          <cell r="C11278" t="str">
            <v>CURVA EM COBRE, DN 22 MM, 45 GRAUS, SEM ANEL DE SOLDA, BOLSA X BOLSA, INSTALADO EM RAMAL E SUB-RAMAL DE GÁS MEDICINAL - FORNECIMENTO E INSTALAÇÃO. AF_04/2022</v>
          </cell>
          <cell r="D11278" t="str">
            <v>UN</v>
          </cell>
          <cell r="E11278">
            <v>28.09</v>
          </cell>
          <cell r="F11278">
            <v>29.33</v>
          </cell>
        </row>
        <row r="11279">
          <cell r="B11279">
            <v>93099</v>
          </cell>
          <cell r="C11279" t="str">
            <v>CURVA EM COBRE, DN 22 MM, 45 GRAUS, SEM ANEL DE SOLDA, BOLSA X BOLSA, INSTALADO EM RAMAL E SUB-RAMAL DE HIDRÁULICA PREDIAL - FORNECIMENTO E INSTALAÇÃO. AF_04/2022</v>
          </cell>
          <cell r="D11279" t="str">
            <v>UN</v>
          </cell>
          <cell r="E11279">
            <v>24.73</v>
          </cell>
          <cell r="F11279">
            <v>25.68</v>
          </cell>
        </row>
        <row r="11280">
          <cell r="B11280">
            <v>93122</v>
          </cell>
          <cell r="C11280" t="str">
            <v>CURVA EM COBRE, DN 28 MM, 45 GRAUS, SEM ANEL DE SOLDA, BOLSA X BOLSA, INSTALADO EM PRUMADA DE HIDRÁULICA PREDIAL - FORNECIMENTO E INSTALAÇÃO. AF_04/2022</v>
          </cell>
          <cell r="D11280" t="str">
            <v>UN</v>
          </cell>
          <cell r="E11280">
            <v>26.91</v>
          </cell>
          <cell r="F11280">
            <v>27.38</v>
          </cell>
        </row>
        <row r="11281">
          <cell r="B11281">
            <v>93079</v>
          </cell>
          <cell r="C11281" t="str">
            <v>CURVA EM COBRE, DN 28 MM, 45 GRAUS, SEM ANEL DE SOLDA, BOLSA X BOLSA, INSTALADO EM RAMAL DE DISTRIBUIÇÃO DE HIDRÁULICA PREDIAL - FORNECIMENTO E INSTALAÇÃO. AF_04/2022</v>
          </cell>
          <cell r="D11281" t="str">
            <v>UN</v>
          </cell>
          <cell r="E11281">
            <v>30.57</v>
          </cell>
          <cell r="F11281">
            <v>31.34</v>
          </cell>
        </row>
        <row r="11282">
          <cell r="B11282">
            <v>103882</v>
          </cell>
          <cell r="C11282" t="str">
            <v>CURVA EM COBRE, DN 28 MM, 45 GRAUS, SEM ANEL DE SOLDA, BOLSA X BOLSA, INSTALADO EM RAMAL E SUB-RAMAL DE AQUECIMENTO SOLAR - FORNECIMENTO E INSTALAÇÃO. AF_04/2022</v>
          </cell>
          <cell r="D11282" t="str">
            <v>UN</v>
          </cell>
          <cell r="E11282">
            <v>36.94</v>
          </cell>
          <cell r="F11282">
            <v>38.28</v>
          </cell>
        </row>
        <row r="11283">
          <cell r="B11283">
            <v>103813</v>
          </cell>
          <cell r="C11283" t="str">
            <v>CURVA EM COBRE, DN 28 MM, 45 GRAUS, SEM ANEL DE SOLDA, BOLSA X BOLSA, INSTALADO EM RAMAL E SUB-RAMAL DE GÁS COMBUSTÍVEL - FORNECIMENTO E INSTALAÇÃO. AF_04/2022</v>
          </cell>
          <cell r="D11283" t="str">
            <v>UN</v>
          </cell>
          <cell r="E11283">
            <v>48.32</v>
          </cell>
          <cell r="F11283">
            <v>50.62</v>
          </cell>
        </row>
        <row r="11284">
          <cell r="B11284">
            <v>103846</v>
          </cell>
          <cell r="C11284" t="str">
            <v>CURVA EM COBRE, DN 28 MM, 45 GRAUS, SEM ANEL DE SOLDA, BOLSA X BOLSA, INSTALADO EM RAMAL E SUB-RAMAL DE GÁS MEDICINAL - FORNECIMENTO E INSTALAÇÃO. AF_04/2022</v>
          </cell>
          <cell r="D11284" t="str">
            <v>UN</v>
          </cell>
          <cell r="E11284">
            <v>39.020000000000003</v>
          </cell>
          <cell r="F11284">
            <v>40.53</v>
          </cell>
        </row>
        <row r="11285">
          <cell r="B11285">
            <v>93102</v>
          </cell>
          <cell r="C11285" t="str">
            <v>CURVA EM COBRE, DN 28 MM, 45 GRAUS, SEM ANEL DE SOLDA, BOLSA X BOLSA, INSTALADO EM RAMAL E SUB-RAMAL DE HIDRÁULICA PREDIAL - FORNECIMENTO E INSTALAÇÃO. AF_04/2022</v>
          </cell>
          <cell r="D11285" t="str">
            <v>UN</v>
          </cell>
          <cell r="E11285">
            <v>35.79</v>
          </cell>
          <cell r="F11285">
            <v>37.01</v>
          </cell>
        </row>
        <row r="11286">
          <cell r="B11286">
            <v>93123</v>
          </cell>
          <cell r="C11286" t="str">
            <v>CURVA EM COBRE, DN 35 MM, 45 GRAUS, SEM ANEL DE SOLDA, BOLSA X BOLSA, INSTALADO EM PRUMADA DE HIDRÁULICA PREDIAL - FORNECIMENTO E INSTALAÇÃO. AF_04/2022</v>
          </cell>
          <cell r="D11286" t="str">
            <v>UN</v>
          </cell>
          <cell r="E11286">
            <v>60.64</v>
          </cell>
          <cell r="F11286">
            <v>61.22</v>
          </cell>
        </row>
        <row r="11287">
          <cell r="B11287">
            <v>93124</v>
          </cell>
          <cell r="C11287" t="str">
            <v>CURVA EM COBRE, DN 42 MM, 45 GRAUS, SEM ANEL DE SOLDA, BOLSA X BOLSA, INSTALADO EM PRUMADA DE HIDRÁULICA PREDIAL - FORNECIMENTO E INSTALAÇÃO. AF_04/2022</v>
          </cell>
          <cell r="D11287" t="str">
            <v>UN</v>
          </cell>
          <cell r="E11287">
            <v>95.5</v>
          </cell>
          <cell r="F11287">
            <v>96.21</v>
          </cell>
        </row>
        <row r="11288">
          <cell r="B11288">
            <v>93125</v>
          </cell>
          <cell r="C11288" t="str">
            <v>CURVA EM COBRE, DN 54 MM, 45 GRAUS, SEM ANEL DE SOLDA, BOLSA X BOLSA, INSTALADO EM PRUMADA DE HIDRÁULICA PREDIAL - FORNECIMENTO E INSTALAÇÃO. AF_04/2022</v>
          </cell>
          <cell r="D11288" t="str">
            <v>UN</v>
          </cell>
          <cell r="E11288">
            <v>140.58000000000001</v>
          </cell>
          <cell r="F11288">
            <v>141.5</v>
          </cell>
        </row>
        <row r="11289">
          <cell r="B11289">
            <v>93126</v>
          </cell>
          <cell r="C11289" t="str">
            <v>CURVA EM COBRE, DN 66 MM, 45 GRAUS, SEM ANEL DE SOLDA, BOLSA X BOLSA, INSTALADO EM PRUMADA DE HIDRÁULICA PREDIAL - FORNECIMENTO E INSTALAÇÃO. AF_04/2022</v>
          </cell>
          <cell r="D11289" t="str">
            <v>UN</v>
          </cell>
          <cell r="E11289">
            <v>311.82</v>
          </cell>
          <cell r="F11289">
            <v>312.95</v>
          </cell>
        </row>
        <row r="11290">
          <cell r="B11290">
            <v>93063</v>
          </cell>
          <cell r="C11290" t="str">
            <v>JUNTA DE EXPANSÃO EM BRONZE/LATÃO, DN 35 MM, PONTA X PONTA, INSTALADO EM PRUMADA DE HIDRÁULICA PREDIAL - FORNECIMENTO E INSTALAÇÃO. AF_04/2022</v>
          </cell>
          <cell r="D11290" t="str">
            <v>UN</v>
          </cell>
          <cell r="E11290">
            <v>696.68</v>
          </cell>
          <cell r="F11290">
            <v>697.08</v>
          </cell>
        </row>
        <row r="11291">
          <cell r="B11291">
            <v>93066</v>
          </cell>
          <cell r="C11291" t="str">
            <v>JUNTA DE EXPANSÃO EM BRONZE/LATÃO, DN 42 MM, PONTA X PONTA, INSTALADO EM PRUMADA DE HIDRÁULICA PREDIAL - FORNECIMENTO E INSTALAÇÃO. AF_04/2022</v>
          </cell>
          <cell r="D11291" t="str">
            <v>UN</v>
          </cell>
          <cell r="E11291">
            <v>874.33</v>
          </cell>
          <cell r="F11291">
            <v>874.81</v>
          </cell>
        </row>
        <row r="11292">
          <cell r="B11292">
            <v>93069</v>
          </cell>
          <cell r="C11292" t="str">
            <v>JUNTA DE EXPANSÃO EM BRONZE/LATÃO, DN 54 MM, PONTA X PONTA, INSTALADO EM PRUMADA DE HIDRÁULICA PREDIAL - FORNECIMENTO E INSTALAÇÃO. AF_04/2022</v>
          </cell>
          <cell r="D11292" t="str">
            <v>UN</v>
          </cell>
          <cell r="E11292">
            <v>1212.01</v>
          </cell>
          <cell r="F11292">
            <v>1212.6400000000001</v>
          </cell>
        </row>
        <row r="11293">
          <cell r="B11293">
            <v>93072</v>
          </cell>
          <cell r="C11293" t="str">
            <v>JUNTA DE EXPANSÃO EM BRONZE/LATÃO, DN 66 MM, PONTA X PONTA, INSTALADO EM PRUMADA DE HIDRÁULICA PREDIAL - FORNECIMENTO E INSTALAÇÃO. AF_04/2022</v>
          </cell>
          <cell r="D11293" t="str">
            <v>UN</v>
          </cell>
          <cell r="E11293">
            <v>1599.62</v>
          </cell>
          <cell r="F11293">
            <v>1600.38</v>
          </cell>
        </row>
        <row r="11294">
          <cell r="B11294">
            <v>93083</v>
          </cell>
          <cell r="C11294" t="str">
            <v>JUNTA DE EXPANSÃO EM COBRE, DN 15 MM, PONTA X PONTA, INSTALADO EM RAMAL DE DISTRIBUIÇÃO DE HIDRÁULICA PREDIAL - FORNECIMENTO E INSTALAÇÃO. AF_04/2022</v>
          </cell>
          <cell r="D11294" t="str">
            <v>UN</v>
          </cell>
          <cell r="E11294">
            <v>478.38</v>
          </cell>
          <cell r="F11294">
            <v>478.79</v>
          </cell>
        </row>
        <row r="11295">
          <cell r="B11295">
            <v>103886</v>
          </cell>
          <cell r="C11295" t="str">
            <v>JUNTA DE EXPANSÃO EM COBRE, DN 15 MM, PONTA X PONTA, INSTALADO EM RAMAL E SUB-RAMAL DE AQUECIMENTO SOLAR - FORNECIMENTO E INSTALAÇÃO. AF_04/2022</v>
          </cell>
          <cell r="D11295" t="str">
            <v>UN</v>
          </cell>
          <cell r="E11295">
            <v>481.38</v>
          </cell>
          <cell r="F11295">
            <v>482.05</v>
          </cell>
        </row>
        <row r="11296">
          <cell r="B11296">
            <v>103817</v>
          </cell>
          <cell r="C11296" t="str">
            <v>JUNTA DE EXPANSÃO EM COBRE, DN 15 MM, PONTA X PONTA, INSTALADO EM RAMAL E SUB-RAMAL DE GÁS COMBUSTÍVEL - FORNECIMENTO E INSTALAÇÃO. AF_04/2022</v>
          </cell>
          <cell r="D11296" t="str">
            <v>UN</v>
          </cell>
          <cell r="E11296">
            <v>481.37</v>
          </cell>
          <cell r="F11296">
            <v>482.03</v>
          </cell>
        </row>
        <row r="11297">
          <cell r="B11297">
            <v>103850</v>
          </cell>
          <cell r="C11297" t="str">
            <v>JUNTA DE EXPANSÃO EM COBRE, DN 15 MM, PONTA X PONTA, INSTALADO EM RAMAL E SUB-RAMAL DE GÁS MEDICINAL - FORNECIMENTO E INSTALAÇÃO. AF_04/2022</v>
          </cell>
          <cell r="D11297" t="str">
            <v>UN</v>
          </cell>
          <cell r="E11297">
            <v>480.91</v>
          </cell>
          <cell r="F11297">
            <v>481.53</v>
          </cell>
        </row>
        <row r="11298">
          <cell r="B11298">
            <v>93106</v>
          </cell>
          <cell r="C11298" t="str">
            <v>JUNTA DE EXPANSÃO EM COBRE, DN 15 MM, PONTA X PONTA, INSTALADO EM RAMAL E SUB-RAMAL DE HIDRÁULICA PREDIAL - FORNECIMENTO E INSTALAÇÃO. AF_04/2022</v>
          </cell>
          <cell r="D11298" t="str">
            <v>UN</v>
          </cell>
          <cell r="E11298">
            <v>478.54</v>
          </cell>
          <cell r="F11298">
            <v>478.96</v>
          </cell>
        </row>
        <row r="11299">
          <cell r="B11299">
            <v>93052</v>
          </cell>
          <cell r="C11299" t="str">
            <v>JUNTA DE EXPANSÃO EM COBRE, DN 22 MM, PONTA X PONTA, INSTALADO EM PRUMADA DE HIDRÁULICA PREDIAL - FORNECIMENTO E INSTALAÇÃO. AF_04/2022</v>
          </cell>
          <cell r="D11299" t="str">
            <v>UN</v>
          </cell>
          <cell r="E11299">
            <v>552.72</v>
          </cell>
          <cell r="F11299">
            <v>552.96</v>
          </cell>
        </row>
        <row r="11300">
          <cell r="B11300">
            <v>93086</v>
          </cell>
          <cell r="C11300" t="str">
            <v>JUNTA DE EXPANSÃO EM COBRE, DN 22 MM, PONTA X PONTA, INSTALADO EM RAMAL DE DISTRIBUIÇÃO DE HIDRÁULICA PREDIAL - FORNECIMENTO E INSTALAÇÃO. AF_04/2022</v>
          </cell>
          <cell r="D11300" t="str">
            <v>UN</v>
          </cell>
          <cell r="E11300">
            <v>555.37</v>
          </cell>
          <cell r="F11300">
            <v>555.83000000000004</v>
          </cell>
        </row>
        <row r="11301">
          <cell r="B11301">
            <v>103890</v>
          </cell>
          <cell r="C11301" t="str">
            <v>JUNTA DE EXPANSÃO EM COBRE, DN 22 MM, PONTA X PONTA, INSTALADO EM RAMAL E SUB-RAMAL DE AQUECIMENTO SOLAR - FORNECIMENTO E INSTALAÇÃO. AF_04/2022</v>
          </cell>
          <cell r="D11301" t="str">
            <v>UN</v>
          </cell>
          <cell r="E11301">
            <v>559.04999999999995</v>
          </cell>
          <cell r="F11301">
            <v>559.84</v>
          </cell>
        </row>
        <row r="11302">
          <cell r="B11302">
            <v>103821</v>
          </cell>
          <cell r="C11302" t="str">
            <v>JUNTA DE EXPANSÃO EM COBRE, DN 22 MM, PONTA X PONTA, INSTALADO EM RAMAL E SUB-RAMAL DE GÁS COMBUSTÍVEL - FORNECIMENTO E INSTALAÇÃO. AF_04/2022</v>
          </cell>
          <cell r="D11302" t="str">
            <v>UN</v>
          </cell>
          <cell r="E11302">
            <v>563.16999999999996</v>
          </cell>
          <cell r="F11302">
            <v>564.30999999999995</v>
          </cell>
        </row>
        <row r="11303">
          <cell r="B11303">
            <v>103854</v>
          </cell>
          <cell r="C11303" t="str">
            <v>JUNTA DE EXPANSÃO EM COBRE, DN 22 MM, PONTA X PONTA, INSTALADO EM RAMAL E SUB-RAMAL DE GÁS MEDICINAL - FORNECIMENTO E INSTALAÇÃO. AF_04/2022</v>
          </cell>
          <cell r="D11303" t="str">
            <v>UN</v>
          </cell>
          <cell r="E11303">
            <v>559.6</v>
          </cell>
          <cell r="F11303">
            <v>560.41999999999996</v>
          </cell>
        </row>
        <row r="11304">
          <cell r="B11304">
            <v>93109</v>
          </cell>
          <cell r="C11304" t="str">
            <v>JUNTA DE EXPANSÃO EM COBRE, DN 22 MM, PONTA X PONTA, INSTALADO EM RAMAL E SUB-RAMAL DE HIDRÁULICA PREDIAL - FORNECIMENTO E INSTALAÇÃO. AF_04/2022</v>
          </cell>
          <cell r="D11304" t="str">
            <v>UN</v>
          </cell>
          <cell r="E11304">
            <v>557.34</v>
          </cell>
          <cell r="F11304">
            <v>557.97</v>
          </cell>
        </row>
        <row r="11305">
          <cell r="B11305">
            <v>93058</v>
          </cell>
          <cell r="C11305" t="str">
            <v>JUNTA DE EXPANSÃO EM COBRE, DN 28 MM, PONTA X PONTA, INSTALADO EM PRUMADA DE HIDRÁULICA PREDIAL - FORNECIMENTO E INSTALAÇÃO. AF_04/2022</v>
          </cell>
          <cell r="D11305" t="str">
            <v>UN</v>
          </cell>
          <cell r="E11305">
            <v>608.02</v>
          </cell>
          <cell r="F11305">
            <v>608.33000000000004</v>
          </cell>
        </row>
        <row r="11306">
          <cell r="B11306">
            <v>93092</v>
          </cell>
          <cell r="C11306" t="str">
            <v>JUNTA DE EXPANSÃO EM COBRE, DN 28 MM, PONTA X PONTA, INSTALADO EM RAMAL DE DISTRIBUIÇÃO DE HIDRÁULICA PREDIAL - FORNECIMENTO E INSTALAÇÃO. AF_04/2022</v>
          </cell>
          <cell r="D11306" t="str">
            <v>UN</v>
          </cell>
          <cell r="E11306">
            <v>610.46</v>
          </cell>
          <cell r="F11306">
            <v>610.98</v>
          </cell>
        </row>
        <row r="11307">
          <cell r="B11307">
            <v>103898</v>
          </cell>
          <cell r="C11307" t="str">
            <v>JUNTA DE EXPANSÃO EM COBRE, DN 28 MM, PONTA X PONTA, INSTALADO EM RAMAL E SUB-RAMAL DE AQUECIMENTO SOLAR - FORNECIMENTO E INSTALAÇÃO. AF_04/2022</v>
          </cell>
          <cell r="D11307" t="str">
            <v>UN</v>
          </cell>
          <cell r="E11307">
            <v>614.71</v>
          </cell>
          <cell r="F11307">
            <v>615.61</v>
          </cell>
        </row>
        <row r="11308">
          <cell r="B11308">
            <v>103829</v>
          </cell>
          <cell r="C11308" t="str">
            <v>JUNTA DE EXPANSÃO EM COBRE, DN 28 MM, PONTA X PONTA, INSTALADO EM RAMAL E SUB-RAMAL DE GÁS COMBUSTÍVEL - FORNECIMENTO E INSTALAÇÃO. AF_04/2022</v>
          </cell>
          <cell r="D11308" t="str">
            <v>UN</v>
          </cell>
          <cell r="E11308">
            <v>621.88</v>
          </cell>
          <cell r="F11308">
            <v>623.41</v>
          </cell>
        </row>
        <row r="11309">
          <cell r="B11309">
            <v>103862</v>
          </cell>
          <cell r="C11309" t="str">
            <v>JUNTA DE EXPANSÃO EM COBRE, DN 28 MM, PONTA X PONTA, INSTALADO EM RAMAL E SUB-RAMAL DE GÁS MEDICINAL - FORNECIMENTO E INSTALAÇÃO. AF_04/2022</v>
          </cell>
          <cell r="D11309" t="str">
            <v>UN</v>
          </cell>
          <cell r="E11309">
            <v>616.15</v>
          </cell>
          <cell r="F11309">
            <v>617.14</v>
          </cell>
        </row>
        <row r="11310">
          <cell r="B11310">
            <v>93116</v>
          </cell>
          <cell r="C11310" t="str">
            <v>JUNTA DE EXPANSÃO EM COBRE, DN 28 MM, PONTA X PONTA, INSTALADO EM RAMAL E SUB-RAMAL DE HIDRÁULICA PREDIAL - FORNECIMENTO E INSTALAÇÃO. AF_04/2022</v>
          </cell>
          <cell r="D11310" t="str">
            <v>UN</v>
          </cell>
          <cell r="E11310">
            <v>613.97</v>
          </cell>
          <cell r="F11310">
            <v>614.79</v>
          </cell>
        </row>
        <row r="11311">
          <cell r="B11311">
            <v>92314</v>
          </cell>
          <cell r="C11311" t="str">
            <v>LUVA EM COBRE, DN 15 MM, SEM ANEL DE SOLDA, INSTALADO EM RAMAL DE DISTRIBUIÇÃO DE HIDRÁULICA PREDIAL - FORNECIMENTO E INSTALAÇÃO. AF_04/2022</v>
          </cell>
          <cell r="D11311" t="str">
            <v>UN</v>
          </cell>
          <cell r="E11311">
            <v>8.7100000000000009</v>
          </cell>
          <cell r="F11311">
            <v>9.1199999999999992</v>
          </cell>
        </row>
        <row r="11312">
          <cell r="B11312">
            <v>103883</v>
          </cell>
          <cell r="C11312" t="str">
            <v>LUVA EM COBRE, DN 15 MM, SEM ANEL DE SOLDA, INSTALADO EM RAMAL E SUB-RAMAL DE AQUECIMENTO SOLAR - FORNECIMENTO E INSTALAÇÃO. AF_04/2022</v>
          </cell>
          <cell r="D11312" t="str">
            <v>UN</v>
          </cell>
          <cell r="E11312">
            <v>11.71</v>
          </cell>
          <cell r="F11312">
            <v>12.38</v>
          </cell>
        </row>
        <row r="11313">
          <cell r="B11313">
            <v>103814</v>
          </cell>
          <cell r="C11313" t="str">
            <v>LUVA EM COBRE, DN 15 MM, SEM ANEL DE SOLDA, INSTALADO EM RAMAL E SUB-RAMAL DE GÁS COMBUSTÍVEL - FORNECIMENTO E INSTALAÇÃO. AF_04/2022</v>
          </cell>
          <cell r="D11313" t="str">
            <v>UN</v>
          </cell>
          <cell r="E11313">
            <v>11.7</v>
          </cell>
          <cell r="F11313">
            <v>12.36</v>
          </cell>
        </row>
        <row r="11314">
          <cell r="B11314">
            <v>103847</v>
          </cell>
          <cell r="C11314" t="str">
            <v>LUVA EM COBRE, DN 15 MM, SEM ANEL DE SOLDA, INSTALADO EM RAMAL E SUB-RAMAL DE GÁS MEDICINAL - FORNECIMENTO E INSTALAÇÃO. AF_04/2022</v>
          </cell>
          <cell r="D11314" t="str">
            <v>UN</v>
          </cell>
          <cell r="E11314">
            <v>11.24</v>
          </cell>
          <cell r="F11314">
            <v>11.86</v>
          </cell>
        </row>
        <row r="11315">
          <cell r="B11315">
            <v>92329</v>
          </cell>
          <cell r="C11315" t="str">
            <v>LUVA EM COBRE, DN 15 MM, SEM ANEL DE SOLDA, INSTALADO EM RAMAL E SUB-RAMAL DE HIDRÁULICA PREDIAL - FORNECIMENTO E INSTALAÇÃO. AF_04/2022</v>
          </cell>
          <cell r="D11315" t="str">
            <v>UN</v>
          </cell>
          <cell r="E11315">
            <v>8.8699999999999992</v>
          </cell>
          <cell r="F11315">
            <v>9.2899999999999991</v>
          </cell>
        </row>
        <row r="11316">
          <cell r="B11316">
            <v>92293</v>
          </cell>
          <cell r="C11316" t="str">
            <v>LUVA EM COBRE, DN 22 MM, SEM ANEL DE SOLDA, INSTALADO EM PRUMADA DE HIDRÁULICA PREDIAL - FORNECIMENTO E INSTALAÇÃO. AF_04/2022</v>
          </cell>
          <cell r="D11316" t="str">
            <v>UN</v>
          </cell>
          <cell r="E11316">
            <v>10.25</v>
          </cell>
          <cell r="F11316">
            <v>10.49</v>
          </cell>
        </row>
        <row r="11317">
          <cell r="B11317">
            <v>92315</v>
          </cell>
          <cell r="C11317" t="str">
            <v>LUVA EM COBRE, DN 22 MM, SEM ANEL DE SOLDA, INSTALADO EM RAMAL DE DISTRIBUIÇÃO DE HIDRÁULICA PREDIAL - FORNECIMENTO E INSTALAÇÃO. AF_04/2022</v>
          </cell>
          <cell r="D11317" t="str">
            <v>UN</v>
          </cell>
          <cell r="E11317">
            <v>12.9</v>
          </cell>
          <cell r="F11317">
            <v>13.36</v>
          </cell>
        </row>
        <row r="11318">
          <cell r="B11318">
            <v>103888</v>
          </cell>
          <cell r="C11318" t="str">
            <v>LUVA EM COBRE, DN 22 MM, SEM ANEL DE SOLDA, INSTALADO EM RAMAL E SUB-RAMAL DE AQUECIMENTO SOLAR - FORNECIMENTO E INSTALAÇÃO. AF_04/2022</v>
          </cell>
          <cell r="D11318" t="str">
            <v>UN</v>
          </cell>
          <cell r="E11318">
            <v>16.579999999999998</v>
          </cell>
          <cell r="F11318">
            <v>17.37</v>
          </cell>
        </row>
        <row r="11319">
          <cell r="B11319">
            <v>103819</v>
          </cell>
          <cell r="C11319" t="str">
            <v>LUVA EM COBRE, DN 22 MM, SEM ANEL DE SOLDA, INSTALADO EM RAMAL E SUB-RAMAL DE GÁS COMBUSTÍVEL - FORNECIMENTO E INSTALAÇÃO. AF_04/2022</v>
          </cell>
          <cell r="D11319" t="str">
            <v>UN</v>
          </cell>
          <cell r="E11319">
            <v>20.7</v>
          </cell>
          <cell r="F11319">
            <v>21.84</v>
          </cell>
        </row>
        <row r="11320">
          <cell r="B11320">
            <v>103852</v>
          </cell>
          <cell r="C11320" t="str">
            <v>LUVA EM COBRE, DN 22 MM, SEM ANEL DE SOLDA, INSTALADO EM RAMAL E SUB-RAMAL DE GÁS MEDICINAL - FORNECIMENTO E INSTALAÇÃO. AF_04/2022</v>
          </cell>
          <cell r="D11320" t="str">
            <v>UN</v>
          </cell>
          <cell r="E11320">
            <v>17.13</v>
          </cell>
          <cell r="F11320">
            <v>17.95</v>
          </cell>
        </row>
        <row r="11321">
          <cell r="B11321">
            <v>92330</v>
          </cell>
          <cell r="C11321" t="str">
            <v>LUVA EM COBRE, DN 22 MM, SEM ANEL DE SOLDA, INSTALADO EM RAMAL E SUB-RAMAL DE HIDRÁULICA PREDIAL - FORNECIMENTO E INSTALAÇÃO. AF_04/2022</v>
          </cell>
          <cell r="D11321" t="str">
            <v>UN</v>
          </cell>
          <cell r="E11321">
            <v>14.87</v>
          </cell>
          <cell r="F11321">
            <v>15.5</v>
          </cell>
        </row>
        <row r="11322">
          <cell r="B11322">
            <v>92294</v>
          </cell>
          <cell r="C11322" t="str">
            <v>LUVA EM COBRE, DN 28 MM, SEM ANEL DE SOLDA, INSTALADO EM PRUMADA DE HIDRÁULICA PREDIAL - FORNECIMENTO E INSTALAÇÃO. AF_04/2022</v>
          </cell>
          <cell r="D11322" t="str">
            <v>UN</v>
          </cell>
          <cell r="E11322">
            <v>17.510000000000002</v>
          </cell>
          <cell r="F11322">
            <v>17.82</v>
          </cell>
        </row>
        <row r="11323">
          <cell r="B11323">
            <v>92316</v>
          </cell>
          <cell r="C11323" t="str">
            <v>LUVA EM COBRE, DN 28 MM, SEM ANEL DE SOLDA, INSTALADO EM RAMAL DE DISTRIBUIÇÃO DE HIDRÁULICA PREDIAL - FORNECIMENTO E INSTALAÇÃO. AF_04/2022</v>
          </cell>
          <cell r="D11323" t="str">
            <v>UN</v>
          </cell>
          <cell r="E11323">
            <v>19.95</v>
          </cell>
          <cell r="F11323">
            <v>20.47</v>
          </cell>
        </row>
        <row r="11324">
          <cell r="B11324">
            <v>103895</v>
          </cell>
          <cell r="C11324" t="str">
            <v>LUVA EM COBRE, DN 28 MM, SEM ANEL DE SOLDA, INSTALADO EM RAMAL E SUB-RAMAL DE AQUECIMENTO SOLAR - FORNECIMENTO E INSTALAÇÃO. AF_04/2022</v>
          </cell>
          <cell r="D11324" t="str">
            <v>UN</v>
          </cell>
          <cell r="E11324">
            <v>24.2</v>
          </cell>
          <cell r="F11324">
            <v>25.1</v>
          </cell>
        </row>
        <row r="11325">
          <cell r="B11325">
            <v>103826</v>
          </cell>
          <cell r="C11325" t="str">
            <v>LUVA EM COBRE, DN 28 MM, SEM ANEL DE SOLDA, INSTALADO EM RAMAL E SUB-RAMAL DE GÁS COMBUSTÍVEL - FORNECIMENTO E INSTALAÇÃO. AF_04/2022</v>
          </cell>
          <cell r="D11325" t="str">
            <v>UN</v>
          </cell>
          <cell r="E11325">
            <v>31.37</v>
          </cell>
          <cell r="F11325">
            <v>32.9</v>
          </cell>
        </row>
        <row r="11326">
          <cell r="B11326">
            <v>103859</v>
          </cell>
          <cell r="C11326" t="str">
            <v>LUVA EM COBRE, DN 28 MM, SEM ANEL DE SOLDA, INSTALADO EM RAMAL E SUB-RAMAL DE GÁS MEDICINAL - FORNECIMENTO E INSTALAÇÃO. AF_04/2022</v>
          </cell>
          <cell r="D11326" t="str">
            <v>UN</v>
          </cell>
          <cell r="E11326">
            <v>25.64</v>
          </cell>
          <cell r="F11326">
            <v>26.63</v>
          </cell>
        </row>
        <row r="11327">
          <cell r="B11327">
            <v>92331</v>
          </cell>
          <cell r="C11327" t="str">
            <v>LUVA EM COBRE, DN 28 MM, SEM ANEL DE SOLDA, INSTALADO EM RAMAL E SUB-RAMAL DE HIDRÁULICA PREDIAL - FORNECIMENTO E INSTALAÇÃO. AF_04/2022</v>
          </cell>
          <cell r="D11327" t="str">
            <v>UN</v>
          </cell>
          <cell r="E11327">
            <v>23.46</v>
          </cell>
          <cell r="F11327">
            <v>24.28</v>
          </cell>
        </row>
        <row r="11328">
          <cell r="B11328">
            <v>92295</v>
          </cell>
          <cell r="C11328" t="str">
            <v>LUVA EM COBRE, DN 35 MM, SEM ANEL DE SOLDA, INSTALADO EM PRUMADA DE HIDRÁULICA PREDIAL - FORNECIMENTO E INSTALAÇÃO. AF_04/2022</v>
          </cell>
          <cell r="D11328" t="str">
            <v>UN</v>
          </cell>
          <cell r="E11328">
            <v>33.299999999999997</v>
          </cell>
          <cell r="F11328">
            <v>33.700000000000003</v>
          </cell>
        </row>
        <row r="11329">
          <cell r="B11329">
            <v>92296</v>
          </cell>
          <cell r="C11329" t="str">
            <v>LUVA EM COBRE, DN 42 MM, SEM ANEL DE SOLDA, INSTALADO EM PRUMADA DE HIDRÁULICA PREDIAL - FORNECIMENTO E INSTALAÇÃO. AF_04/2022</v>
          </cell>
          <cell r="D11329" t="str">
            <v>UN</v>
          </cell>
          <cell r="E11329">
            <v>44.2</v>
          </cell>
          <cell r="F11329">
            <v>44.68</v>
          </cell>
        </row>
        <row r="11330">
          <cell r="B11330">
            <v>92297</v>
          </cell>
          <cell r="C11330" t="str">
            <v>LUVA EM COBRE, DN 54 MM, SEM ANEL DE SOLDA, INSTALADO EM PRUMADA DE HIDRÁULICA PREDIAL - FORNECIMENTO E INSTALAÇÃO. AF_04/2022</v>
          </cell>
          <cell r="D11330" t="str">
            <v>UN</v>
          </cell>
          <cell r="E11330">
            <v>68.77</v>
          </cell>
          <cell r="F11330">
            <v>69.400000000000006</v>
          </cell>
        </row>
        <row r="11331">
          <cell r="B11331">
            <v>92298</v>
          </cell>
          <cell r="C11331" t="str">
            <v>LUVA EM COBRE, DN 66 MM, SEM ANEL DE SOLDA, INSTALADO EM PRUMADA DE HIDRÁULICA PREDIAL - FORNECIMENTO E INSTALAÇÃO. AF_04/2022</v>
          </cell>
          <cell r="D11331" t="str">
            <v>UN</v>
          </cell>
          <cell r="E11331">
            <v>194.79</v>
          </cell>
          <cell r="F11331">
            <v>195.55</v>
          </cell>
        </row>
        <row r="11332">
          <cell r="B11332">
            <v>93080</v>
          </cell>
          <cell r="C11332" t="str">
            <v>LUVA PASSANTE EM COBRE, DN 15 MM, SEM ANEL DE SOLDA, INSTALADO EM RAMAL DE DISTRIBUIÇÃO DE HIDRÁULICA PREDIAL - FORNECIMENTO E INSTALAÇÃO. AF_04/2022</v>
          </cell>
          <cell r="D11332" t="str">
            <v>UN</v>
          </cell>
          <cell r="E11332">
            <v>8.74</v>
          </cell>
          <cell r="F11332">
            <v>9.15</v>
          </cell>
        </row>
        <row r="11333">
          <cell r="B11333">
            <v>103884</v>
          </cell>
          <cell r="C11333" t="str">
            <v>LUVA PASSANTE EM COBRE, DN 15 MM, SEM ANEL DE SOLDA, INSTALADO EM RAMAL E SUB-RAMAL DE AQUECIMENTO SOLAR - FORNECIMENTO E INSTALAÇÃO. AF_04/2022</v>
          </cell>
          <cell r="D11333" t="str">
            <v>UN</v>
          </cell>
          <cell r="E11333">
            <v>11.74</v>
          </cell>
          <cell r="F11333">
            <v>12.41</v>
          </cell>
        </row>
        <row r="11334">
          <cell r="B11334">
            <v>103815</v>
          </cell>
          <cell r="C11334" t="str">
            <v>LUVA PASSANTE EM COBRE, DN 15 MM, SEM ANEL DE SOLDA, INSTALADO EM RAMAL E SUB-RAMAL DE GÁS COMBUSTÍVEL - FORNECIMENTO E INSTALAÇÃO. AF_04/2022</v>
          </cell>
          <cell r="D11334" t="str">
            <v>UN</v>
          </cell>
          <cell r="E11334">
            <v>11.73</v>
          </cell>
          <cell r="F11334">
            <v>12.39</v>
          </cell>
        </row>
        <row r="11335">
          <cell r="B11335">
            <v>103848</v>
          </cell>
          <cell r="C11335" t="str">
            <v>LUVA PASSANTE EM COBRE, DN 15 MM, SEM ANEL DE SOLDA, INSTALADO EM RAMAL E SUB-RAMAL DE GÁS MEDICINAL - FORNECIMENTO E INSTALAÇÃO. AF_04/2022</v>
          </cell>
          <cell r="D11335" t="str">
            <v>UN</v>
          </cell>
          <cell r="E11335">
            <v>11.27</v>
          </cell>
          <cell r="F11335">
            <v>11.89</v>
          </cell>
        </row>
        <row r="11336">
          <cell r="B11336">
            <v>93103</v>
          </cell>
          <cell r="C11336" t="str">
            <v>LUVA PASSANTE EM COBRE, DN 15 MM, SEM ANEL DE SOLDA, INSTALADO EM RAMAL E SUB-RAMAL DE HIDRÁULICA PREDIAL - FORNECIMENTO E INSTALAÇÃO. AF_04/2022</v>
          </cell>
          <cell r="D11336" t="str">
            <v>UN</v>
          </cell>
          <cell r="E11336">
            <v>8.9</v>
          </cell>
          <cell r="F11336">
            <v>9.32</v>
          </cell>
        </row>
        <row r="11337">
          <cell r="B11337">
            <v>93050</v>
          </cell>
          <cell r="C11337" t="str">
            <v>LUVA PASSANTE EM COBRE, DN 22 MM, SEM ANEL DE SOLDA, INSTALADO EM PRUMADA DE HIDRÁULICA PREDIAL - FORNECIMENTO E INSTALAÇÃO. AF_04/2022</v>
          </cell>
          <cell r="D11337" t="str">
            <v>UN</v>
          </cell>
          <cell r="E11337">
            <v>11.65</v>
          </cell>
          <cell r="F11337">
            <v>11.89</v>
          </cell>
        </row>
        <row r="11338">
          <cell r="B11338">
            <v>93084</v>
          </cell>
          <cell r="C11338" t="str">
            <v>LUVA PASSANTE EM COBRE, DN 22 MM, SEM ANEL DE SOLDA, INSTALADO EM RAMAL DE DISTRIBUIÇÃO DE HIDRÁULICA PREDIAL - FORNECIMENTO E INSTALAÇÃO. AF_04/2022</v>
          </cell>
          <cell r="D11338" t="str">
            <v>UN</v>
          </cell>
          <cell r="E11338">
            <v>14.3</v>
          </cell>
          <cell r="F11338">
            <v>14.76</v>
          </cell>
        </row>
        <row r="11339">
          <cell r="B11339">
            <v>103889</v>
          </cell>
          <cell r="C11339" t="str">
            <v>LUVA PASSANTE EM COBRE, DN 22 MM, SEM ANEL DE SOLDA, INSTALADO EM RAMAL E SUB-RAMAL DE AQUECIMENTO SOLAR - FORNECIMENTO E INSTALAÇÃO. AF_04/2022</v>
          </cell>
          <cell r="D11339" t="str">
            <v>UN</v>
          </cell>
          <cell r="E11339">
            <v>17.98</v>
          </cell>
          <cell r="F11339">
            <v>18.77</v>
          </cell>
        </row>
        <row r="11340">
          <cell r="B11340">
            <v>103820</v>
          </cell>
          <cell r="C11340" t="str">
            <v>LUVA PASSANTE EM COBRE, DN 22 MM, SEM ANEL DE SOLDA, INSTALADO EM RAMAL E SUB-RAMAL DE GÁS COMBUSTÍVEL - FORNECIMENTO E INSTALAÇÃO. AF_04/2022</v>
          </cell>
          <cell r="D11340" t="str">
            <v>UN</v>
          </cell>
          <cell r="E11340">
            <v>22.1</v>
          </cell>
          <cell r="F11340">
            <v>23.24</v>
          </cell>
        </row>
        <row r="11341">
          <cell r="B11341">
            <v>103853</v>
          </cell>
          <cell r="C11341" t="str">
            <v>LUVA PASSANTE EM COBRE, DN 22 MM, SEM ANEL DE SOLDA, INSTALADO EM RAMAL E SUB-RAMAL DE GÁS MEDICINAL - FORNECIMENTO E INSTALAÇÃO. AF_04/2022</v>
          </cell>
          <cell r="D11341" t="str">
            <v>UN</v>
          </cell>
          <cell r="E11341">
            <v>18.53</v>
          </cell>
          <cell r="F11341">
            <v>19.350000000000001</v>
          </cell>
        </row>
        <row r="11342">
          <cell r="B11342">
            <v>93107</v>
          </cell>
          <cell r="C11342" t="str">
            <v>LUVA PASSANTE EM COBRE, DN 22 MM, SEM ANEL DE SOLDA, INSTALADO EM RAMAL E SUB-RAMAL DE HIDRÁULICA PREDIAL - FORNECIMENTO E INSTALAÇÃO. AF_04/2022</v>
          </cell>
          <cell r="D11342" t="str">
            <v>UN</v>
          </cell>
          <cell r="E11342">
            <v>16.27</v>
          </cell>
          <cell r="F11342">
            <v>16.899999999999999</v>
          </cell>
        </row>
        <row r="11343">
          <cell r="B11343">
            <v>93056</v>
          </cell>
          <cell r="C11343" t="str">
            <v>LUVA PASSANTE EM COBRE, DN 28 MM, SEM ANEL DE SOLDA, INSTALADO EM PRUMADA DE HIDRÁULICA PREDIAL - FORNECIMENTO E INSTALAÇÃO. AF_04/2022</v>
          </cell>
          <cell r="D11343" t="str">
            <v>UN</v>
          </cell>
          <cell r="E11343">
            <v>17.510000000000002</v>
          </cell>
          <cell r="F11343">
            <v>17.82</v>
          </cell>
        </row>
        <row r="11344">
          <cell r="B11344">
            <v>93090</v>
          </cell>
          <cell r="C11344" t="str">
            <v>LUVA PASSANTE EM COBRE, DN 28 MM, SEM ANEL DE SOLDA, INSTALADO EM RAMAL DE DISTRIBUIÇÃO DE HIDRÁULICA PREDIAL - FORNECIMENTO E INSTALAÇÃO. AF_04/2022</v>
          </cell>
          <cell r="D11344" t="str">
            <v>UN</v>
          </cell>
          <cell r="E11344">
            <v>19.95</v>
          </cell>
          <cell r="F11344">
            <v>20.47</v>
          </cell>
        </row>
        <row r="11345">
          <cell r="B11345">
            <v>103896</v>
          </cell>
          <cell r="C11345" t="str">
            <v>LUVA PASSANTE EM COBRE, DN 28 MM, SEM ANEL DE SOLDA, INSTALADO EM RAMAL E SUB-RAMAL DE AQUECIMENTO SOLAR - FORNECIMENTO E INSTALAÇÃO. AF_04/2022</v>
          </cell>
          <cell r="D11345" t="str">
            <v>UN</v>
          </cell>
          <cell r="E11345">
            <v>24.2</v>
          </cell>
          <cell r="F11345">
            <v>25.1</v>
          </cell>
        </row>
        <row r="11346">
          <cell r="B11346">
            <v>103827</v>
          </cell>
          <cell r="C11346" t="str">
            <v>LUVA PASSANTE EM COBRE, DN 28 MM, SEM ANEL DE SOLDA, INSTALADO EM RAMAL E SUB-RAMAL DE GÁS COMBUSTÍVEL - FORNECIMENTO E INSTALAÇÃO. AF_04/2022</v>
          </cell>
          <cell r="D11346" t="str">
            <v>UN</v>
          </cell>
          <cell r="E11346">
            <v>31.37</v>
          </cell>
          <cell r="F11346">
            <v>32.9</v>
          </cell>
        </row>
        <row r="11347">
          <cell r="B11347">
            <v>103860</v>
          </cell>
          <cell r="C11347" t="str">
            <v>LUVA PASSANTE EM COBRE, DN 28 MM, SEM ANEL DE SOLDA, INSTALADO EM RAMAL E SUB-RAMAL DE GÁS MEDICINAL - FORNECIMENTO E INSTALAÇÃO. AF_04/2022</v>
          </cell>
          <cell r="D11347" t="str">
            <v>UN</v>
          </cell>
          <cell r="E11347">
            <v>25.64</v>
          </cell>
          <cell r="F11347">
            <v>26.63</v>
          </cell>
        </row>
        <row r="11348">
          <cell r="B11348">
            <v>93113</v>
          </cell>
          <cell r="C11348" t="str">
            <v>LUVA PASSANTE EM COBRE, DN 28 MM, SEM ANEL DE SOLDA, INSTALADO EM RAMAL E SUB-RAMAL DE HIDRÁULICA PREDIAL - FORNECIMENTO E INSTALAÇÃO. AF_04/2022</v>
          </cell>
          <cell r="D11348" t="str">
            <v>UN</v>
          </cell>
          <cell r="E11348">
            <v>23.46</v>
          </cell>
          <cell r="F11348">
            <v>24.28</v>
          </cell>
        </row>
        <row r="11349">
          <cell r="B11349">
            <v>93061</v>
          </cell>
          <cell r="C11349" t="str">
            <v>LUVA PASSANTE EM COBRE, DN 35 MM, SEM ANEL DE SOLDA, INSTALADO EM PRUMADA DE HIDRÁULICA PREDIAL - FORNECIMENTO E INSTALAÇÃO. AF_04/2022</v>
          </cell>
          <cell r="D11349" t="str">
            <v>UN</v>
          </cell>
          <cell r="E11349">
            <v>33.44</v>
          </cell>
          <cell r="F11349">
            <v>33.840000000000003</v>
          </cell>
        </row>
        <row r="11350">
          <cell r="B11350">
            <v>93064</v>
          </cell>
          <cell r="C11350" t="str">
            <v>LUVA PASSANTE EM COBRE, DN 42 MM, SEM ANEL DE SOLDA, INSTALADO EM PRUMADA DE HIDRÁULICA PREDIAL - FORNECIMENTO E INSTALAÇÃO. AF_04/2022</v>
          </cell>
          <cell r="D11350" t="str">
            <v>UN</v>
          </cell>
          <cell r="E11350">
            <v>51.51</v>
          </cell>
          <cell r="F11350">
            <v>51.99</v>
          </cell>
        </row>
        <row r="11351">
          <cell r="B11351">
            <v>93067</v>
          </cell>
          <cell r="C11351" t="str">
            <v>LUVA PASSANTE EM COBRE, DN 54 MM, SEM ANEL DE SOLDA, INSTALADO EM PRUMADA DE HIDRÁULICA PREDIAL - FORNECIMENTO E INSTALAÇÃO. AF_04/2022</v>
          </cell>
          <cell r="D11351" t="str">
            <v>UN</v>
          </cell>
          <cell r="E11351">
            <v>76.73</v>
          </cell>
          <cell r="F11351">
            <v>77.36</v>
          </cell>
        </row>
        <row r="11352">
          <cell r="B11352">
            <v>93070</v>
          </cell>
          <cell r="C11352" t="str">
            <v>LUVA PASSANTE EM COBRE, DN 66 MM, SEM ANEL DE SOLDA, INSTALADO EM PRUMADA DE HIDRÁULICA PREDIAL - FORNECIMENTO E INSTALAÇÃO. AF_04/2022</v>
          </cell>
          <cell r="D11352" t="str">
            <v>UN</v>
          </cell>
          <cell r="E11352">
            <v>194.79</v>
          </cell>
          <cell r="F11352">
            <v>195.55</v>
          </cell>
        </row>
        <row r="11353">
          <cell r="B11353">
            <v>93117</v>
          </cell>
          <cell r="C11353" t="str">
            <v>TE DUPLA CURVA EM BRONZE/LATÃO, DN 1/2" X 15 MM X 1/2", SEM ANEL DE SOLDA, ROSCA F X BOLSA X ROSCA F, INSTALADO EM RAMAL E SUB-RAMAL DE HIDRÁULICA PREDIAL - FORNECIMENTO E INSTALAÇÃO. AF_04/2022</v>
          </cell>
          <cell r="D11353" t="str">
            <v>UN</v>
          </cell>
          <cell r="E11353">
            <v>61.01</v>
          </cell>
          <cell r="F11353">
            <v>61.58</v>
          </cell>
        </row>
        <row r="11354">
          <cell r="B11354">
            <v>93118</v>
          </cell>
          <cell r="C11354" t="str">
            <v>TE DUPLA CURVA EM BRONZE/LATÃO, DN 3/4" X 22 MM X 3/4", SEM ANEL DE SOLDA, ROSCA F X BOLSA X ROSCA F, INSTALADO EM RAMAL E SUB-RAMAL DE HIDRÁULICA PREDIAL - FORNECIMENTO E INSTALAÇÃO. AF_04/2022</v>
          </cell>
          <cell r="D11354" t="str">
            <v>UN</v>
          </cell>
          <cell r="E11354">
            <v>89.89</v>
          </cell>
          <cell r="F11354">
            <v>90.77</v>
          </cell>
        </row>
        <row r="11355">
          <cell r="B11355">
            <v>92317</v>
          </cell>
          <cell r="C11355" t="str">
            <v>TE EM COBRE, DN 15 MM, SEM ANEL DE SOLDA, INSTALADO EM RAMAL DE DISTRIBUIÇÃO DE HIDRÁULICA PREDIAL - FORNECIMENTO E INSTALAÇÃO. AF_04/2022</v>
          </cell>
          <cell r="D11355" t="str">
            <v>UN</v>
          </cell>
          <cell r="E11355">
            <v>18.29</v>
          </cell>
          <cell r="F11355">
            <v>19.100000000000001</v>
          </cell>
        </row>
        <row r="11356">
          <cell r="B11356">
            <v>92332</v>
          </cell>
          <cell r="C11356" t="str">
            <v>TE EM COBRE, DN 15 MM, SEM ANEL DE SOLDA, INSTALADO EM RAMAL E SUB-RAMAL DE HIDRÁULICA PREDIAL - FORNECIMENTO E INSTALAÇÃO. AF_04/2022</v>
          </cell>
          <cell r="D11356" t="str">
            <v>UN</v>
          </cell>
          <cell r="E11356">
            <v>18.62</v>
          </cell>
          <cell r="F11356">
            <v>19.46</v>
          </cell>
        </row>
        <row r="11357">
          <cell r="B11357">
            <v>92299</v>
          </cell>
          <cell r="C11357" t="str">
            <v>TE EM COBRE, DN 22 MM, SEM ANEL DE SOLDA, INSTALADO EM PRUMADA DE HIDRÁULICA PREDIAL - FORNECIMENTO E INSTALAÇÃO. AF_04/2022</v>
          </cell>
          <cell r="D11357" t="str">
            <v>UN</v>
          </cell>
          <cell r="E11357">
            <v>23.89</v>
          </cell>
          <cell r="F11357">
            <v>24.37</v>
          </cell>
        </row>
        <row r="11358">
          <cell r="B11358">
            <v>92318</v>
          </cell>
          <cell r="C11358" t="str">
            <v>TE EM COBRE, DN 22 MM, SEM ANEL DE SOLDA, INSTALADO EM RAMAL DE DISTRIBUIÇÃO DE HIDRÁULICA PREDIAL - FORNECIMENTO E INSTALAÇÃO. AF_04/2022</v>
          </cell>
          <cell r="D11358" t="str">
            <v>UN</v>
          </cell>
          <cell r="E11358">
            <v>29.17</v>
          </cell>
          <cell r="F11358">
            <v>30.1</v>
          </cell>
        </row>
        <row r="11359">
          <cell r="B11359">
            <v>103833</v>
          </cell>
          <cell r="C11359" t="str">
            <v>TE EM COBRE, DN 22 MM, SEM ANEL DE SOLDA, INSTALADO EM RAMAL E SUB-RAMAL DE GÁS COMBUSTÍVEL - FORNECIMENTO E INSTALAÇÃO. AF_04/2022</v>
          </cell>
          <cell r="D11359" t="str">
            <v>UN</v>
          </cell>
          <cell r="E11359">
            <v>44.68</v>
          </cell>
          <cell r="F11359">
            <v>46.94</v>
          </cell>
        </row>
        <row r="11360">
          <cell r="B11360">
            <v>92333</v>
          </cell>
          <cell r="C11360" t="str">
            <v>TE EM COBRE, DN 22 MM, SEM ANEL DE SOLDA, INSTALADO EM RAMAL E SUB-RAMAL DE HIDRÁULICA PREDIAL - FORNECIMENTO E INSTALAÇÃO. AF_04/2022</v>
          </cell>
          <cell r="D11360" t="str">
            <v>UN</v>
          </cell>
          <cell r="E11360">
            <v>33.07</v>
          </cell>
          <cell r="F11360">
            <v>34.35</v>
          </cell>
        </row>
        <row r="11361">
          <cell r="B11361">
            <v>92300</v>
          </cell>
          <cell r="C11361" t="str">
            <v>TE EM COBRE, DN 28 MM, SEM ANEL DE SOLDA, INSTALADO EM PRUMADA DE HIDRÁULICA PREDIAL - FORNECIMENTO E INSTALAÇÃO. AF_04/2022</v>
          </cell>
          <cell r="D11361" t="str">
            <v>UN</v>
          </cell>
          <cell r="E11361">
            <v>36.57</v>
          </cell>
          <cell r="F11361">
            <v>37.18</v>
          </cell>
        </row>
        <row r="11362">
          <cell r="B11362">
            <v>92319</v>
          </cell>
          <cell r="C11362" t="str">
            <v>TE EM COBRE, DN 28 MM, SEM ANEL DE SOLDA, INSTALADO EM RAMAL DE DISTRIBUIÇÃO DE HIDRÁULICA PREDIAL - FORNECIMENTO E INSTALAÇÃO. AF_04/2022</v>
          </cell>
          <cell r="D11362" t="str">
            <v>UN</v>
          </cell>
          <cell r="E11362">
            <v>41.43</v>
          </cell>
          <cell r="F11362">
            <v>42.48</v>
          </cell>
        </row>
        <row r="11363">
          <cell r="B11363">
            <v>92334</v>
          </cell>
          <cell r="C11363" t="str">
            <v>TE EM COBRE, DN 28 MM, SEM ANEL DE SOLDA, INSTALADO EM RAMAL E SUB-RAMAL DE HIDRÁULICA PREDIAL - FORNECIMENTO E INSTALAÇÃO. AF_04/2022</v>
          </cell>
          <cell r="D11363" t="str">
            <v>UN</v>
          </cell>
          <cell r="E11363">
            <v>48.42</v>
          </cell>
          <cell r="F11363">
            <v>50.06</v>
          </cell>
        </row>
        <row r="11364">
          <cell r="B11364">
            <v>92301</v>
          </cell>
          <cell r="C11364" t="str">
            <v>TE EM COBRE, DN 35 MM, SEM ANEL DE SOLDA, INSTALADO EM PRUMADA DE HIDRÁULICA PREDIAL - FORNECIMENTO E INSTALAÇÃO. AF_04/2022</v>
          </cell>
          <cell r="D11364" t="str">
            <v>UN</v>
          </cell>
          <cell r="E11364">
            <v>73.06</v>
          </cell>
          <cell r="F11364">
            <v>73.849999999999994</v>
          </cell>
        </row>
        <row r="11365">
          <cell r="B11365">
            <v>92302</v>
          </cell>
          <cell r="C11365" t="str">
            <v>TE EM COBRE, DN 42 MM, SEM ANEL DE SOLDA, INSTALADO EM PRUMADA DE HIDRÁULICA PREDIAL - FORNECIMENTO E INSTALAÇÃO. AF_04/2022</v>
          </cell>
          <cell r="D11365" t="str">
            <v>UN</v>
          </cell>
          <cell r="E11365">
            <v>96.68</v>
          </cell>
          <cell r="F11365">
            <v>97.63</v>
          </cell>
        </row>
        <row r="11366">
          <cell r="B11366">
            <v>92303</v>
          </cell>
          <cell r="C11366" t="str">
            <v>TE EM COBRE, DN 54 MM, SEM ANEL DE SOLDA, INSTALADO EM PRUMADA DE HIDRÁULICA PREDIAL - FORNECIMENTO E INSTALAÇÃO. AF_04/2022</v>
          </cell>
          <cell r="D11366" t="str">
            <v>UN</v>
          </cell>
          <cell r="E11366">
            <v>178.25</v>
          </cell>
          <cell r="F11366">
            <v>179.49</v>
          </cell>
        </row>
        <row r="11367">
          <cell r="B11367">
            <v>92304</v>
          </cell>
          <cell r="C11367" t="str">
            <v>TE EM COBRE, DN 66 MM, SEM ANEL DE SOLDA, INSTALADO EM PRUMADA DE HIDRÁULICA PREDIAL - FORNECIMENTO E INSTALAÇÃO. AF_04/2022</v>
          </cell>
          <cell r="D11367" t="str">
            <v>UN</v>
          </cell>
          <cell r="E11367">
            <v>465.4</v>
          </cell>
          <cell r="F11367">
            <v>466.91</v>
          </cell>
        </row>
        <row r="11368">
          <cell r="B11368">
            <v>103835</v>
          </cell>
          <cell r="C11368" t="str">
            <v>TUBO EM COBRE RÍGIDO, DN 15 MM, CLASSE A, SEM ISOLAMENTO, INSTALADO EM RAMAL E SUB-RAMAL DE GÁS MEDICINAL - FORNECIMENTO E INSTALAÇÃO. AF_04/2022</v>
          </cell>
          <cell r="D11368" t="str">
            <v>M</v>
          </cell>
          <cell r="E11368">
            <v>65.28</v>
          </cell>
          <cell r="F11368">
            <v>66.47</v>
          </cell>
        </row>
        <row r="11369">
          <cell r="B11369">
            <v>92308</v>
          </cell>
          <cell r="C11369" t="str">
            <v>TUBO EM COBRE RÍGIDO, DN 15 MM, CLASSE E, COM ISOLAMENTO, INSTALADO EM RAMAL DE DISTRIBUIÇÃO DE HIDRÁULICA PREDIAL - FORNECIMENTO E INSTALAÇÃO. AF_04/2022</v>
          </cell>
          <cell r="D11369" t="str">
            <v>M</v>
          </cell>
          <cell r="E11369">
            <v>53.64</v>
          </cell>
          <cell r="F11369">
            <v>54.51</v>
          </cell>
        </row>
        <row r="11370">
          <cell r="B11370">
            <v>103871</v>
          </cell>
          <cell r="C11370" t="str">
            <v>TUBO EM COBRE RÍGIDO, DN 15 MM, CLASSE E, COM ISOLAMENTO, INSTALADO EM RAMAL E SUB-RAMAL DE AQUECIMENTO SOLAR - FORNECIMENTO E INSTALAÇÃO. AF_04/2022</v>
          </cell>
          <cell r="D11370" t="str">
            <v>M</v>
          </cell>
          <cell r="E11370">
            <v>62.38</v>
          </cell>
          <cell r="F11370">
            <v>64</v>
          </cell>
        </row>
        <row r="11371">
          <cell r="B11371">
            <v>92323</v>
          </cell>
          <cell r="C11371" t="str">
            <v>TUBO EM COBRE RÍGIDO, DN 15 MM, CLASSE E, COM ISOLAMENTO, INSTALADO EM RAMAL E SUB-RAMAL DE HIDRÁULICA PREDIAL - FORNECIMENTO E INSTALAÇÃO. AF_04/2022</v>
          </cell>
          <cell r="D11371" t="str">
            <v>M</v>
          </cell>
          <cell r="E11371">
            <v>61.9</v>
          </cell>
          <cell r="F11371">
            <v>63.48</v>
          </cell>
        </row>
        <row r="11372">
          <cell r="B11372">
            <v>92305</v>
          </cell>
          <cell r="C11372" t="str">
            <v>TUBO EM COBRE RÍGIDO, DN 15 MM, CLASSE E, SEM ISOLAMENTO, INSTALADO EM RAMAL DE DISTRIBUIÇÃO DE HIDRÁULICA PREDIAL - FORNECIMENTO E INSTALAÇÃO. AF_04/2022</v>
          </cell>
          <cell r="D11372" t="str">
            <v>M</v>
          </cell>
          <cell r="E11372">
            <v>39.729999999999997</v>
          </cell>
          <cell r="F11372">
            <v>40.28</v>
          </cell>
        </row>
        <row r="11373">
          <cell r="B11373">
            <v>103868</v>
          </cell>
          <cell r="C11373" t="str">
            <v>TUBO EM COBRE RÍGIDO, DN 15 MM, CLASSE E, SEM ISOLAMENTO, INSTALADO EM RAMAL E SUB-RAMAL DE AQUECIMENTO SOLAR - FORNECIMENTO E INSTALAÇÃO. AF_04/2022</v>
          </cell>
          <cell r="D11373" t="str">
            <v>M</v>
          </cell>
          <cell r="E11373">
            <v>51.18</v>
          </cell>
          <cell r="F11373">
            <v>52.73</v>
          </cell>
        </row>
        <row r="11374">
          <cell r="B11374">
            <v>103802</v>
          </cell>
          <cell r="C11374" t="str">
            <v>TUBO EM COBRE RÍGIDO, DN 15 MM, CLASSE E, SEM ISOLAMENTO, INSTALADO EM RAMAL E SUB-RAMAL DE GÁS COMBUSTÍVEL - FORNECIMENTO E INSTALAÇÃO. AF_04/2022</v>
          </cell>
          <cell r="D11374" t="str">
            <v>M</v>
          </cell>
          <cell r="E11374">
            <v>41.81</v>
          </cell>
          <cell r="F11374">
            <v>42.54</v>
          </cell>
        </row>
        <row r="11375">
          <cell r="B11375">
            <v>92320</v>
          </cell>
          <cell r="C11375" t="str">
            <v>TUBO EM COBRE RÍGIDO, DN 15 MM, CLASSE E, SEM ISOLAMENTO, INSTALADO EM RAMAL E SUB-RAMAL DE HIDRÁULICA PREDIAL - FORNECIMENTO E INSTALAÇÃO. AF_04/2022</v>
          </cell>
          <cell r="D11375" t="str">
            <v>M</v>
          </cell>
          <cell r="E11375">
            <v>50.59</v>
          </cell>
          <cell r="F11375">
            <v>52.09</v>
          </cell>
        </row>
        <row r="11376">
          <cell r="B11376">
            <v>97335</v>
          </cell>
          <cell r="C11376" t="str">
            <v>TUBO EM COBRE RÍGIDO, DN 22 MM, CLASSE A, SEM ISOLAMENTO, INSTALADO EM PRUMADA DE GÁS COMBUSTÍVEL - FORNECIMENTO E INSTALAÇÃO. AF_04/2022</v>
          </cell>
          <cell r="D11376" t="str">
            <v>M</v>
          </cell>
          <cell r="E11376">
            <v>85.65</v>
          </cell>
          <cell r="F11376">
            <v>85.83</v>
          </cell>
        </row>
        <row r="11377">
          <cell r="B11377">
            <v>103836</v>
          </cell>
          <cell r="C11377" t="str">
            <v>TUBO EM COBRE RÍGIDO, DN 22 MM, CLASSE A, SEM ISOLAMENTO, INSTALADO EM RAMAL E SUB-RAMAL DE GÁS MEDICINAL - FORNECIMENTO E INSTALAÇÃO. AF_04/2022</v>
          </cell>
          <cell r="D11377" t="str">
            <v>M</v>
          </cell>
          <cell r="E11377">
            <v>101.75</v>
          </cell>
          <cell r="F11377">
            <v>103.33</v>
          </cell>
        </row>
        <row r="11378">
          <cell r="B11378">
            <v>92281</v>
          </cell>
          <cell r="C11378" t="str">
            <v>TUBO EM COBRE RÍGIDO, DN 22 MM, CLASSE E, COM ISOLAMENTO, INSTALADO EM PRUMADA DE HIDRÁULICA PREDIAL - FORNECIMENTO E INSTALAÇÃO. AF_04/2022</v>
          </cell>
          <cell r="D11378" t="str">
            <v>M</v>
          </cell>
          <cell r="E11378">
            <v>111.4</v>
          </cell>
          <cell r="F11378">
            <v>111.65</v>
          </cell>
        </row>
        <row r="11379">
          <cell r="B11379">
            <v>92309</v>
          </cell>
          <cell r="C11379" t="str">
            <v>TUBO EM COBRE RÍGIDO, DN 22 MM, CLASSE E, COM ISOLAMENTO, INSTALADO EM RAMAL DE DISTRIBUIÇÃO DE HIDRÁULICA PREDIAL - FORNECIMENTO E INSTALAÇÃO. AF_04/2022</v>
          </cell>
          <cell r="D11379" t="str">
            <v>M</v>
          </cell>
          <cell r="E11379">
            <v>119.31</v>
          </cell>
          <cell r="F11379">
            <v>120.26</v>
          </cell>
        </row>
        <row r="11380">
          <cell r="B11380">
            <v>103872</v>
          </cell>
          <cell r="C11380" t="str">
            <v>TUBO EM COBRE RÍGIDO, DN 22 MM, CLASSE E, COM ISOLAMENTO, INSTALADO EM RAMAL E SUB-RAMAL DE AQUECIMENTO SOLAR - FORNECIMENTO E INSTALAÇÃO. AF_04/2022</v>
          </cell>
          <cell r="D11380" t="str">
            <v>M</v>
          </cell>
          <cell r="E11380">
            <v>130.29</v>
          </cell>
          <cell r="F11380">
            <v>132.19999999999999</v>
          </cell>
        </row>
        <row r="11381">
          <cell r="B11381">
            <v>92324</v>
          </cell>
          <cell r="C11381" t="str">
            <v>TUBO EM COBRE RÍGIDO, DN 22 MM, CLASSE E, COM ISOLAMENTO, INSTALADO EM RAMAL E SUB-RAMAL DE HIDRÁULICA PREDIAL - FORNECIMENTO E INSTALAÇÃO. AF_04/2022</v>
          </cell>
          <cell r="D11381" t="str">
            <v>M</v>
          </cell>
          <cell r="E11381">
            <v>135.41</v>
          </cell>
          <cell r="F11381">
            <v>137.77000000000001</v>
          </cell>
        </row>
        <row r="11382">
          <cell r="B11382">
            <v>92275</v>
          </cell>
          <cell r="C11382" t="str">
            <v>TUBO EM COBRE RÍGIDO, DN 22 MM, CLASSE E, SEM ISOLAMENTO, INSTALADO EM PRUMADA DE HIDRÁULICA PREDIAL - FORNECIMENTO E INSTALAÇÃO. AF_04/2022</v>
          </cell>
          <cell r="D11382" t="str">
            <v>M</v>
          </cell>
          <cell r="E11382">
            <v>59.46</v>
          </cell>
          <cell r="F11382">
            <v>59.64</v>
          </cell>
        </row>
        <row r="11383">
          <cell r="B11383">
            <v>92306</v>
          </cell>
          <cell r="C11383" t="str">
            <v>TUBO EM COBRE RÍGIDO, DN 22 MM, CLASSE E, SEM ISOLAMENTO, INSTALADO EM RAMAL DE DISTRIBUIÇÃO DE HIDRÁULICA PREDIAL - FORNECIMENTO E INSTALAÇÃO. AF_04/2022</v>
          </cell>
          <cell r="D11383" t="str">
            <v>M</v>
          </cell>
          <cell r="E11383">
            <v>64.75</v>
          </cell>
          <cell r="F11383">
            <v>65.38</v>
          </cell>
        </row>
        <row r="11384">
          <cell r="B11384">
            <v>103869</v>
          </cell>
          <cell r="C11384" t="str">
            <v>TUBO EM COBRE RÍGIDO, DN 22 MM, CLASSE E, SEM ISOLAMENTO, INSTALADO EM RAMAL E SUB-RAMAL DE AQUECIMENTO SOLAR - FORNECIMENTO E INSTALAÇÃO. AF_04/2022</v>
          </cell>
          <cell r="D11384" t="str">
            <v>M</v>
          </cell>
          <cell r="E11384">
            <v>78.44</v>
          </cell>
          <cell r="F11384">
            <v>80.28</v>
          </cell>
        </row>
        <row r="11385">
          <cell r="B11385">
            <v>103803</v>
          </cell>
          <cell r="C11385" t="str">
            <v>TUBO EM COBRE RÍGIDO, DN 22 MM, CLASSE E, SEM ISOLAMENTO, INSTALADO EM RAMAL E SUB-RAMAL DE GÁS COMBUSTÍVEL - FORNECIMENTO E INSTALAÇÃO. AF_04/2022</v>
          </cell>
          <cell r="D11385" t="str">
            <v>M</v>
          </cell>
          <cell r="E11385">
            <v>71.88</v>
          </cell>
          <cell r="F11385">
            <v>73.14</v>
          </cell>
        </row>
        <row r="11386">
          <cell r="B11386">
            <v>92321</v>
          </cell>
          <cell r="C11386" t="str">
            <v>TUBO EM COBRE RÍGIDO, DN 22 MM, CLASSE E, SEM ISOLAMENTO, INSTALADO EM RAMAL E SUB-RAMAL DE HIDRÁULICA PREDIAL - FORNECIMENTO E INSTALAÇÃO. AF_04/2022</v>
          </cell>
          <cell r="D11386" t="str">
            <v>M</v>
          </cell>
          <cell r="E11386">
            <v>83.45</v>
          </cell>
          <cell r="F11386">
            <v>85.72</v>
          </cell>
        </row>
        <row r="11387">
          <cell r="B11387">
            <v>97336</v>
          </cell>
          <cell r="C11387" t="str">
            <v>TUBO EM COBRE RÍGIDO, DN 28 MM, CLASSE A, SEM ISOLAMENTO, INSTALADO EM PRUMADA DE GÁS COMBUSTÍVEL - FORNECIMENTO E INSTALAÇÃO. AF_04/2022</v>
          </cell>
          <cell r="D11387" t="str">
            <v>M</v>
          </cell>
          <cell r="E11387">
            <v>109</v>
          </cell>
          <cell r="F11387">
            <v>109.24</v>
          </cell>
        </row>
        <row r="11388">
          <cell r="B11388">
            <v>103837</v>
          </cell>
          <cell r="C11388" t="str">
            <v>TUBO EM COBRE RÍGIDO, DN 28 MM, CLASSE A, SEM ISOLAMENTO, INSTALADO EM RAMAL E SUB-RAMAL DE GÁS MEDICINAL - FORNECIMENTO E INSTALAÇÃO. AF_04/2022</v>
          </cell>
          <cell r="D11388" t="str">
            <v>M</v>
          </cell>
          <cell r="E11388">
            <v>128.41</v>
          </cell>
          <cell r="F11388">
            <v>130.32</v>
          </cell>
        </row>
        <row r="11389">
          <cell r="B11389">
            <v>92282</v>
          </cell>
          <cell r="C11389" t="str">
            <v>TUBO EM COBRE RÍGIDO, DN 28 MM, CLASSE E, COM ISOLAMENTO, INSTALADO EM PRUMADA DE HIDRÁULICA PREDIAL - FORNECIMENTO E INSTALAÇÃO. AF_04/2022</v>
          </cell>
          <cell r="D11389" t="str">
            <v>M</v>
          </cell>
          <cell r="E11389">
            <v>129.54</v>
          </cell>
          <cell r="F11389">
            <v>129.85</v>
          </cell>
        </row>
        <row r="11390">
          <cell r="B11390">
            <v>92310</v>
          </cell>
          <cell r="C11390" t="str">
            <v>TUBO EM COBRE RÍGIDO, DN 28 MM, CLASSE E, COM ISOLAMENTO, INSTALADO EM RAMAL DE DISTRIBUIÇÃO DE HIDRÁULICA PREDIAL - FORNECIMENTO E INSTALAÇÃO. AF_04/2022</v>
          </cell>
          <cell r="D11390" t="str">
            <v>M</v>
          </cell>
          <cell r="E11390">
            <v>137.71</v>
          </cell>
          <cell r="F11390">
            <v>138.72</v>
          </cell>
        </row>
        <row r="11391">
          <cell r="B11391">
            <v>103873</v>
          </cell>
          <cell r="C11391" t="str">
            <v>TUBO EM COBRE RÍGIDO, DN 28 MM, CLASSE E, COM ISOLAMENTO, INSTALADO EM RAMAL E SUB-RAMAL DE AQUECIMENTO SOLAR - FORNECIMENTO E INSTALAÇÃO. AF_04/2022</v>
          </cell>
          <cell r="D11391" t="str">
            <v>M</v>
          </cell>
          <cell r="E11391">
            <v>150.61000000000001</v>
          </cell>
          <cell r="F11391">
            <v>152.75</v>
          </cell>
        </row>
        <row r="11392">
          <cell r="B11392">
            <v>92325</v>
          </cell>
          <cell r="C11392" t="str">
            <v>TUBO EM COBRE RÍGIDO, DN 28 MM, CLASSE E, COM ISOLAMENTO, INSTALADO EM RAMAL E SUB-RAMAL DE HIDRÁULICA PREDIAL - FORNECIMENTO E INSTALAÇÃO. AF_04/2022</v>
          </cell>
          <cell r="D11392" t="str">
            <v>M</v>
          </cell>
          <cell r="E11392">
            <v>160.53</v>
          </cell>
          <cell r="F11392">
            <v>163.54</v>
          </cell>
        </row>
        <row r="11393">
          <cell r="B11393">
            <v>92276</v>
          </cell>
          <cell r="C11393" t="str">
            <v>TUBO EM COBRE RÍGIDO, DN 28 MM, CLASSE E, SEM ISOLAMENTO, INSTALADO EM PRUMADA DE HIDRÁULICA PREDIAL - FORNECIMENTO E INSTALAÇÃO. AF_04/2022</v>
          </cell>
          <cell r="D11393" t="str">
            <v>M</v>
          </cell>
          <cell r="E11393">
            <v>75.5</v>
          </cell>
          <cell r="F11393">
            <v>75.739999999999995</v>
          </cell>
        </row>
        <row r="11394">
          <cell r="B11394">
            <v>92307</v>
          </cell>
          <cell r="C11394" t="str">
            <v>TUBO EM COBRE RÍGIDO, DN 28 MM, CLASSE E, SEM ISOLAMENTO, INSTALADO EM RAMAL DE DISTRIBUIÇÃO DE HIDRÁULICA PREDIAL - FORNECIMENTO E INSTALAÇÃO. AF_04/2022</v>
          </cell>
          <cell r="D11394" t="str">
            <v>M</v>
          </cell>
          <cell r="E11394">
            <v>81.03</v>
          </cell>
          <cell r="F11394">
            <v>81.75</v>
          </cell>
        </row>
        <row r="11395">
          <cell r="B11395">
            <v>103870</v>
          </cell>
          <cell r="C11395" t="str">
            <v>TUBO EM COBRE RÍGIDO, DN 28 MM, CLASSE E, SEM ISOLAMENTO, INSTALADO EM RAMAL E SUB-RAMAL DE AQUECIMENTO SOLAR - FORNECIMENTO E INSTALAÇÃO. AF_04/2022</v>
          </cell>
          <cell r="D11395" t="str">
            <v>M</v>
          </cell>
          <cell r="E11395">
            <v>96.66</v>
          </cell>
          <cell r="F11395">
            <v>98.73</v>
          </cell>
        </row>
        <row r="11396">
          <cell r="B11396">
            <v>103804</v>
          </cell>
          <cell r="C11396" t="str">
            <v>TUBO EM COBRE RÍGIDO, DN 28 MM, CLASSE E, SEM ISOLAMENTO, INSTALADO EM RAMAL E SUB-RAMAL DE GÁS COMBUSTÍVEL - FORNECIMENTO E INSTALAÇÃO. AF_04/2022</v>
          </cell>
          <cell r="D11396" t="str">
            <v>M</v>
          </cell>
          <cell r="E11396">
            <v>87.33</v>
          </cell>
          <cell r="F11396">
            <v>88.59</v>
          </cell>
        </row>
        <row r="11397">
          <cell r="B11397">
            <v>92322</v>
          </cell>
          <cell r="C11397" t="str">
            <v>TUBO EM COBRE RÍGIDO, DN 28 MM, CLASSE E, SEM ISOLAMENTO, INSTALADO EM RAMAL E SUB-RAMAL DE HIDRÁULICA PREDIAL - FORNECIMENTO E INSTALAÇÃO. AF_04/2022</v>
          </cell>
          <cell r="D11397" t="str">
            <v>M</v>
          </cell>
          <cell r="E11397">
            <v>106.47</v>
          </cell>
          <cell r="F11397">
            <v>109.39</v>
          </cell>
        </row>
        <row r="11398">
          <cell r="B11398">
            <v>97337</v>
          </cell>
          <cell r="C11398" t="str">
            <v>TUBO EM COBRE RÍGIDO, DN 35 MM, CLASSE A, SEM ISOLAMENTO, INSTALADO EM PRUMADA DE GÁS COMBUSTÍVEL - FORNECIMENTO E INSTALAÇÃO. AF_04/2022</v>
          </cell>
          <cell r="D11398" t="str">
            <v>M</v>
          </cell>
          <cell r="E11398">
            <v>163.98</v>
          </cell>
          <cell r="F11398">
            <v>164.27</v>
          </cell>
        </row>
        <row r="11399">
          <cell r="B11399">
            <v>92283</v>
          </cell>
          <cell r="C11399" t="str">
            <v>TUBO EM COBRE RÍGIDO, DN 35 MM, CLASSE E, COM ISOLAMENTO, INSTALADO EM PRUMADA DE HIDRÁULICA PREDIAL - FORNECIMENTO E INSTALAÇÃO. AF_04/2022</v>
          </cell>
          <cell r="D11399" t="str">
            <v>M</v>
          </cell>
          <cell r="E11399">
            <v>177.34</v>
          </cell>
          <cell r="F11399">
            <v>177.72</v>
          </cell>
        </row>
        <row r="11400">
          <cell r="B11400">
            <v>92277</v>
          </cell>
          <cell r="C11400" t="str">
            <v>TUBO EM COBRE RÍGIDO, DN 35 MM, CLASSE E, SEM ISOLAMENTO, INSTALADO EM PRUMADA DE HIDRÁULICA PREDIAL - FORNECIMENTO E INSTALAÇÃO. AF_04/2022</v>
          </cell>
          <cell r="D11400" t="str">
            <v>M</v>
          </cell>
          <cell r="E11400">
            <v>109.14</v>
          </cell>
          <cell r="F11400">
            <v>109.43</v>
          </cell>
        </row>
        <row r="11401">
          <cell r="B11401">
            <v>97338</v>
          </cell>
          <cell r="C11401" t="str">
            <v>TUBO EM COBRE RÍGIDO, DN 42 MM, CLASSE A, SEM ISOLAMENTO, INSTALADO EM PRUMADA DE GÁS COMBUSTÍVEL - FORNECIMENTO E INSTALAÇÃO. AF_04/2022</v>
          </cell>
          <cell r="D11401" t="str">
            <v>M</v>
          </cell>
          <cell r="E11401">
            <v>197.31</v>
          </cell>
          <cell r="F11401">
            <v>197.66</v>
          </cell>
        </row>
        <row r="11402">
          <cell r="B11402">
            <v>92284</v>
          </cell>
          <cell r="C11402" t="str">
            <v>TUBO EM COBRE RÍGIDO, DN 42 MM, CLASSE E, COM ISOLAMENTO, INSTALADO EM PRUMADA DE HIDRÁULICA PREDIAL - FORNECIMENTO E INSTALAÇÃO. AF_04/2022</v>
          </cell>
          <cell r="D11402" t="str">
            <v>M</v>
          </cell>
          <cell r="E11402">
            <v>224.62</v>
          </cell>
          <cell r="F11402">
            <v>225.05</v>
          </cell>
        </row>
        <row r="11403">
          <cell r="B11403">
            <v>92278</v>
          </cell>
          <cell r="C11403" t="str">
            <v>TUBO EM COBRE RÍGIDO, DN 42 MM, CLASSE E, SEM ISOLAMENTO, INSTALADO EM PRUMADA DE HIDRÁULICA PREDIAL - FORNECIMENTO E INSTALAÇÃO. AF_04/2022</v>
          </cell>
          <cell r="D11403" t="str">
            <v>M</v>
          </cell>
          <cell r="E11403">
            <v>146.91999999999999</v>
          </cell>
          <cell r="F11403">
            <v>147.27000000000001</v>
          </cell>
        </row>
        <row r="11404">
          <cell r="B11404">
            <v>97339</v>
          </cell>
          <cell r="C11404" t="str">
            <v>TUBO EM COBRE RÍGIDO, DN 54 MM, CLASSE A, SEM ISOLAMENTO, INSTALADO EM PRUMADA DE GÁS COMBUSTÍVEL - FORNECIMENTO E INSTALAÇÃO. AF_04/2022</v>
          </cell>
          <cell r="D11404" t="str">
            <v>M</v>
          </cell>
          <cell r="E11404">
            <v>212.44</v>
          </cell>
          <cell r="F11404">
            <v>212.89</v>
          </cell>
        </row>
        <row r="11405">
          <cell r="B11405">
            <v>92285</v>
          </cell>
          <cell r="C11405" t="str">
            <v>TUBO EM COBRE RÍGIDO, DN 54 MM, CLASSE E, COM ISOLAMENTO, INSTALADO EM PRUMADA DE HIDRÁULICA PREDIAL - FORNECIMENTO E INSTALAÇÃO. AF_04/2022</v>
          </cell>
          <cell r="D11405" t="str">
            <v>M</v>
          </cell>
          <cell r="E11405">
            <v>305.26</v>
          </cell>
          <cell r="F11405">
            <v>305.8</v>
          </cell>
        </row>
        <row r="11406">
          <cell r="B11406">
            <v>92279</v>
          </cell>
          <cell r="C11406" t="str">
            <v>TUBO EM COBRE RÍGIDO, DN 54 MM, CLASSE E, SEM ISOLAMENTO, INSTALADO EM PRUMADA DE HIDRÁULICA PREDIAL - FORNECIMENTO E INSTALAÇÃO. AF_04/2022</v>
          </cell>
          <cell r="D11406" t="str">
            <v>M</v>
          </cell>
          <cell r="E11406">
            <v>212.44</v>
          </cell>
          <cell r="F11406">
            <v>212.89</v>
          </cell>
        </row>
        <row r="11407">
          <cell r="B11407">
            <v>97340</v>
          </cell>
          <cell r="C11407" t="str">
            <v>TUBO EM COBRE RÍGIDO, DN 66 MM, CLASSE A, SEM ISOLAMENTO, INSTALADO EM PRUMADA DE GÁS COMBUSTÍVEL - FORNECIMENTO E INSTALAÇÃO. AF_04/2022</v>
          </cell>
          <cell r="D11407" t="str">
            <v>M</v>
          </cell>
          <cell r="E11407">
            <v>213.64</v>
          </cell>
          <cell r="F11407">
            <v>214.2</v>
          </cell>
        </row>
        <row r="11408">
          <cell r="B11408">
            <v>92286</v>
          </cell>
          <cell r="C11408" t="str">
            <v>TUBO EM COBRE RÍGIDO, DN 66 MM, CLASSE E, COM ISOLAMENTO, INSTALADO EM PRUMADA DE HIDRÁULICA PREDIAL - FORNECIMENTO E INSTALAÇÃO. AF_04/2022</v>
          </cell>
          <cell r="D11408" t="str">
            <v>M</v>
          </cell>
          <cell r="E11408">
            <v>392.44</v>
          </cell>
          <cell r="F11408">
            <v>393.09</v>
          </cell>
        </row>
        <row r="11409">
          <cell r="B11409">
            <v>92280</v>
          </cell>
          <cell r="C11409" t="str">
            <v>TUBO EM COBRE RÍGIDO, DN 66 MM, CLASSE E, SEM ISOLAMENTO, INSTALADO EM PRUMADA DE HIDRÁULICA PREDIAL - FORNECIMENTO E INSTALAÇÃO. AF_04/2022</v>
          </cell>
          <cell r="D11409" t="str">
            <v>M</v>
          </cell>
          <cell r="E11409">
            <v>298.35000000000002</v>
          </cell>
          <cell r="F11409">
            <v>298.91000000000003</v>
          </cell>
        </row>
        <row r="11410">
          <cell r="B11410">
            <v>103901</v>
          </cell>
          <cell r="C11410" t="str">
            <v>TÊ EM COBRE, DN 15 MM, SEM ANEL DE SOLDA, INSTALADO EM RAMAL E SUB-RAMAL DE AQUECIMENTO SOLAR - FORNECIMENTO E INSTALAÇÃO. AF_04/2022</v>
          </cell>
          <cell r="D11410" t="str">
            <v>UN</v>
          </cell>
          <cell r="E11410">
            <v>24.3</v>
          </cell>
          <cell r="F11410">
            <v>25.62</v>
          </cell>
        </row>
        <row r="11411">
          <cell r="B11411">
            <v>103832</v>
          </cell>
          <cell r="C11411" t="str">
            <v>TÊ EM COBRE, DN 15 MM, SEM ANEL DE SOLDA, INSTALADO EM RAMAL E SUB-RAMAL DE GÁS COMBUSTÍVEL - FORNECIMENTO E INSTALAÇÃO. AF_04/2022</v>
          </cell>
          <cell r="D11411" t="str">
            <v>UN</v>
          </cell>
          <cell r="E11411">
            <v>24.24</v>
          </cell>
          <cell r="F11411">
            <v>25.56</v>
          </cell>
        </row>
        <row r="11412">
          <cell r="B11412">
            <v>103865</v>
          </cell>
          <cell r="C11412" t="str">
            <v>TÊ EM COBRE, DN 15 MM, SEM ANEL DE SOLDA, INSTALADO EM RAMAL E SUB-RAMAL DE GÁS MEDICINAL - FORNECIMENTO E INSTALAÇÃO. AF_04/2022</v>
          </cell>
          <cell r="D11412" t="str">
            <v>UN</v>
          </cell>
          <cell r="E11412">
            <v>23.32</v>
          </cell>
          <cell r="F11412">
            <v>24.56</v>
          </cell>
        </row>
        <row r="11413">
          <cell r="B11413">
            <v>103902</v>
          </cell>
          <cell r="C11413" t="str">
            <v>TÊ EM COBRE, DN 22 MM, SEM ANEL DE SOLDA, INSTALADO EM RAMAL E SUB-RAMAL DE AQUECIMENTO SOLAR - FORNECIMENTO E INSTALAÇÃO. AF_04/2022</v>
          </cell>
          <cell r="D11413" t="str">
            <v>UN</v>
          </cell>
          <cell r="E11413">
            <v>36.51</v>
          </cell>
          <cell r="F11413">
            <v>38.08</v>
          </cell>
        </row>
        <row r="11414">
          <cell r="B11414">
            <v>103866</v>
          </cell>
          <cell r="C11414" t="str">
            <v>TÊ EM COBRE, DN 22 MM, SEM ANEL DE SOLDA, INSTALADO EM RAMAL E SUB-RAMAL DE GÁS MEDICINAL - FORNECIMENTO E INSTALAÇÃO. AF_04/2022</v>
          </cell>
          <cell r="D11414" t="str">
            <v>UN</v>
          </cell>
          <cell r="E11414">
            <v>37.57</v>
          </cell>
          <cell r="F11414">
            <v>39.229999999999997</v>
          </cell>
        </row>
        <row r="11415">
          <cell r="B11415">
            <v>103903</v>
          </cell>
          <cell r="C11415" t="str">
            <v>TÊ EM COBRE, DN 28 MM, SEM ANEL DE SOLDA, INSTALADO EM RAMAL E SUB-RAMAL DE AQUECIMENTO SOLAR - FORNECIMENTO E INSTALAÇÃO. AF_04/2022</v>
          </cell>
          <cell r="D11415" t="str">
            <v>UN</v>
          </cell>
          <cell r="E11415">
            <v>49.93</v>
          </cell>
          <cell r="F11415">
            <v>51.71</v>
          </cell>
        </row>
        <row r="11416">
          <cell r="B11416">
            <v>103834</v>
          </cell>
          <cell r="C11416" t="str">
            <v>TÊ EM COBRE, DN 28 MM, SEM ANEL DE SOLDA, INSTALADO EM RAMAL E SUB-RAMAL DE GÁS COMBUSTÍVEL - FORNECIMENTO E INSTALAÇÃO. AF_04/2022</v>
          </cell>
          <cell r="D11416" t="str">
            <v>UN</v>
          </cell>
          <cell r="E11416">
            <v>65.16</v>
          </cell>
          <cell r="F11416">
            <v>68.22</v>
          </cell>
        </row>
        <row r="11417">
          <cell r="B11417">
            <v>103867</v>
          </cell>
          <cell r="C11417" t="str">
            <v>TÊ EM COBRE, DN 28 MM, SEM ANEL DE SOLDA, INSTALADO EM RAMAL E SUB-RAMAL DE GÁS MEDICINAL - FORNECIMENTO E INSTALAÇÃO. AF_04/2022</v>
          </cell>
          <cell r="D11417" t="str">
            <v>UN</v>
          </cell>
          <cell r="E11417">
            <v>52.74</v>
          </cell>
          <cell r="F11417">
            <v>54.74</v>
          </cell>
        </row>
        <row r="11418">
          <cell r="B11418">
            <v>105113</v>
          </cell>
          <cell r="C11418" t="str">
            <v>ESTRUTURA DE MADEIRA PROVISÓRIA PARA SUPORTE DE CAIXA D'ÁGUA ELEVADA DE 2000 LITROS. AF_03/2024</v>
          </cell>
          <cell r="D11418" t="str">
            <v>UN</v>
          </cell>
          <cell r="E11418">
            <v>8623.36</v>
          </cell>
          <cell r="F11418">
            <v>8791.39</v>
          </cell>
        </row>
        <row r="11419">
          <cell r="B11419">
            <v>98461</v>
          </cell>
          <cell r="C11419" t="str">
            <v>ESTRUTURA DE MADEIRA PROVISÓRIA PARA SUPORTE DE CAIXA DÁGUA ELEVADA DE 1000 LITROS. AF_03/2024</v>
          </cell>
          <cell r="D11419" t="str">
            <v>UN</v>
          </cell>
          <cell r="E11419">
            <v>6555.52</v>
          </cell>
          <cell r="F11419">
            <v>6681.97</v>
          </cell>
        </row>
        <row r="11420">
          <cell r="B11420">
            <v>98462</v>
          </cell>
          <cell r="C11420" t="str">
            <v>ESTRUTURA DE MADEIRA PROVISÓRIA PARA SUPORTE DE CAIXA DÁGUA ELEVADA DE 3000 LITROS. AF_03/2024</v>
          </cell>
          <cell r="D11420" t="str">
            <v>UN</v>
          </cell>
          <cell r="E11420">
            <v>11074.41</v>
          </cell>
          <cell r="F11420">
            <v>11294.05</v>
          </cell>
        </row>
        <row r="11421">
          <cell r="B11421">
            <v>105130</v>
          </cell>
          <cell r="C11421" t="str">
            <v>EXECUÇÃO DE PILARETES PARA TAPUMES E CONSTRUÇÕES TEMPORÁRIAS. AF_03/2024</v>
          </cell>
          <cell r="D11421" t="str">
            <v>M</v>
          </cell>
          <cell r="E11421">
            <v>29.46</v>
          </cell>
          <cell r="F11421">
            <v>30.9</v>
          </cell>
        </row>
        <row r="11422">
          <cell r="B11422">
            <v>105114</v>
          </cell>
          <cell r="C11422" t="str">
            <v>EXECUÇÃO DOS APOIOS PARA CONTÊINER OU MÓDULO HABITÁVEL. AF_03/2024</v>
          </cell>
          <cell r="D11422" t="str">
            <v>M3</v>
          </cell>
          <cell r="E11422">
            <v>1754.41</v>
          </cell>
          <cell r="F11422">
            <v>1835.52</v>
          </cell>
        </row>
        <row r="11423">
          <cell r="B11423">
            <v>105129</v>
          </cell>
          <cell r="C11423" t="str">
            <v>INSTALAÇÃO DE CATRACA ELETRÔNICA. AF_03/2024</v>
          </cell>
          <cell r="D11423" t="str">
            <v>UN</v>
          </cell>
          <cell r="E11423">
            <v>0</v>
          </cell>
          <cell r="F11423">
            <v>0</v>
          </cell>
        </row>
        <row r="11424">
          <cell r="B11424">
            <v>105127</v>
          </cell>
          <cell r="C11424" t="str">
            <v>INSTALAÇÃO DE CONCERTINA DUPLA CLIPADA, ESPIRAL DE 300 MM. AF_03/2024</v>
          </cell>
          <cell r="D11424" t="str">
            <v>M</v>
          </cell>
          <cell r="E11424">
            <v>23.09</v>
          </cell>
          <cell r="F11424">
            <v>23.42</v>
          </cell>
        </row>
        <row r="11425">
          <cell r="B11425">
            <v>105128</v>
          </cell>
          <cell r="C11425" t="str">
            <v>INSTALAÇÃO DE CONCERTINA FLAT, ESPIRAL DE 300 MM. AF_03/2024</v>
          </cell>
          <cell r="D11425" t="str">
            <v>M</v>
          </cell>
          <cell r="E11425">
            <v>74.14</v>
          </cell>
          <cell r="F11425">
            <v>76.040000000000006</v>
          </cell>
        </row>
        <row r="11426">
          <cell r="B11426">
            <v>105126</v>
          </cell>
          <cell r="C11426" t="str">
            <v>INSTALAÇÃO DE CONCERTINA SIMPLES, ESPIRAL DE 300 MM. AF_03/2024</v>
          </cell>
          <cell r="D11426" t="str">
            <v>M</v>
          </cell>
          <cell r="E11426">
            <v>24.52</v>
          </cell>
          <cell r="F11426">
            <v>24.94</v>
          </cell>
        </row>
        <row r="11427">
          <cell r="B11427">
            <v>105116</v>
          </cell>
          <cell r="C11427" t="str">
            <v>INSTALAÇÃO E DESINSTALAÇÃO MANUAL DE CONTÊINER OU MÓDULO HABITÁVEL PEQUENO. AF_03/2024</v>
          </cell>
          <cell r="D11427" t="str">
            <v>UN</v>
          </cell>
          <cell r="E11427">
            <v>10.84</v>
          </cell>
          <cell r="F11427">
            <v>11.77</v>
          </cell>
        </row>
        <row r="11428">
          <cell r="B11428">
            <v>105115</v>
          </cell>
          <cell r="C11428" t="str">
            <v>INSTALAÇÃO E DESINSTALAÇÃO MECANIZADA DE CONTÊINER OU MÓDULO HABITÁVEL DE USOS DIVERSOS. AF_03/2024</v>
          </cell>
          <cell r="D11428" t="str">
            <v>UN</v>
          </cell>
          <cell r="E11428">
            <v>122.76</v>
          </cell>
          <cell r="F11428">
            <v>128.11000000000001</v>
          </cell>
        </row>
        <row r="11429">
          <cell r="B11429">
            <v>98453</v>
          </cell>
          <cell r="C11429" t="str">
            <v>PAREDE DE MADEIRA COMPENSADA PARA CONSTRUÇÃO TEMPORÁRIA EM CHAPA DUPLA, EXTERNA, COM ÁREA LÍQUIDA MAIOR OU IGUAL A QUE 6 M², COM VÃO. AF_03/2024</v>
          </cell>
          <cell r="D11429" t="str">
            <v>M2</v>
          </cell>
          <cell r="E11429">
            <v>147.93</v>
          </cell>
          <cell r="F11429">
            <v>152.41</v>
          </cell>
        </row>
        <row r="11430">
          <cell r="B11430">
            <v>98454</v>
          </cell>
          <cell r="C11430" t="str">
            <v>PAREDE DE MADEIRA COMPENSADA PARA CONSTRUÇÃO TEMPORÁRIA EM CHAPA DUPLA, EXTERNA, COM ÁREA LÍQUIDA MENOR QUE 6 M², COM VÃO. AF_03/2024</v>
          </cell>
          <cell r="D11430" t="str">
            <v>M2</v>
          </cell>
          <cell r="E11430">
            <v>185.4</v>
          </cell>
          <cell r="F11430">
            <v>192.16</v>
          </cell>
        </row>
        <row r="11431">
          <cell r="B11431">
            <v>98449</v>
          </cell>
          <cell r="C11431" t="str">
            <v>PAREDE DE MADEIRA COMPENSADA PARA CONSTRUÇÃO TEMPORÁRIA EM CHAPA DUPLA, EXTERNA, SEM VÃO. AF_03/2024</v>
          </cell>
          <cell r="D11431" t="str">
            <v>M2</v>
          </cell>
          <cell r="E11431">
            <v>127.38</v>
          </cell>
          <cell r="F11431">
            <v>130.78</v>
          </cell>
        </row>
        <row r="11432">
          <cell r="B11432">
            <v>98455</v>
          </cell>
          <cell r="C11432" t="str">
            <v>PAREDE DE MADEIRA COMPENSADA PARA CONSTRUÇÃO TEMPORÁRIA EM CHAPA DUPLA, INTERNA, COM ÁREA LÍQUIDA MAIOR OU IGUAL A 6 M², COM VÃO. AF_03/2024</v>
          </cell>
          <cell r="D11432" t="str">
            <v>M2</v>
          </cell>
          <cell r="E11432">
            <v>122.01</v>
          </cell>
          <cell r="F11432">
            <v>124.54</v>
          </cell>
        </row>
        <row r="11433">
          <cell r="B11433">
            <v>98456</v>
          </cell>
          <cell r="C11433" t="str">
            <v>PAREDE DE MADEIRA COMPENSADA PARA CONSTRUÇÃO TEMPORÁRIA EM CHAPA DUPLA, INTERNA, COM ÁREA LÍQUIDA MENOR QUE 6 M², COM VÃO. AF_03/2024</v>
          </cell>
          <cell r="D11433" t="str">
            <v>M2</v>
          </cell>
          <cell r="E11433">
            <v>154.56</v>
          </cell>
          <cell r="F11433">
            <v>158.88</v>
          </cell>
        </row>
        <row r="11434">
          <cell r="B11434">
            <v>98451</v>
          </cell>
          <cell r="C11434" t="str">
            <v>PAREDE DE MADEIRA COMPENSADA PARA CONSTRUÇÃO TEMPORÁRIA EM CHAPA DUPLA, INTERNA, SEM VÃO. AF_03/2024</v>
          </cell>
          <cell r="D11434" t="str">
            <v>M2</v>
          </cell>
          <cell r="E11434">
            <v>105.29</v>
          </cell>
          <cell r="F11434">
            <v>107.06</v>
          </cell>
        </row>
        <row r="11435">
          <cell r="B11435">
            <v>98445</v>
          </cell>
          <cell r="C11435" t="str">
            <v>PAREDE DE MADEIRA COMPENSADA PARA CONSTRUÇÃO TEMPORÁRIA EM CHAPA SIMPLES, EXTERNA, COM ÁREA LÍQUIDA MAIOR OU IGUAL A 6 M², COM VÃO. AF_03/2024</v>
          </cell>
          <cell r="D11435" t="str">
            <v>M2</v>
          </cell>
          <cell r="E11435">
            <v>109.64</v>
          </cell>
          <cell r="F11435">
            <v>113.48</v>
          </cell>
        </row>
        <row r="11436">
          <cell r="B11436">
            <v>98446</v>
          </cell>
          <cell r="C11436" t="str">
            <v>PAREDE DE MADEIRA COMPENSADA PARA CONSTRUÇÃO TEMPORÁRIA EM CHAPA SIMPLES, EXTERNA, COM ÁREA LÍQUIDA MENOR QUE 6 M², COM VÃO. AF_03/2024</v>
          </cell>
          <cell r="D11436" t="str">
            <v>M2</v>
          </cell>
          <cell r="E11436">
            <v>140.06</v>
          </cell>
          <cell r="F11436">
            <v>145.58000000000001</v>
          </cell>
        </row>
        <row r="11437">
          <cell r="B11437">
            <v>98441</v>
          </cell>
          <cell r="C11437" t="str">
            <v>PAREDE DE MADEIRA COMPENSADA PARA CONSTRUÇÃO TEMPORÁRIA EM CHAPA SIMPLES, EXTERNA, SEM VÃO. AF_03/2024</v>
          </cell>
          <cell r="D11437" t="str">
            <v>M2</v>
          </cell>
          <cell r="E11437">
            <v>92.8</v>
          </cell>
          <cell r="F11437">
            <v>95.84</v>
          </cell>
        </row>
        <row r="11438">
          <cell r="B11438">
            <v>98447</v>
          </cell>
          <cell r="C11438" t="str">
            <v>PAREDE DE MADEIRA COMPENSADA PARA CONSTRUÇÃO TEMPORÁRIA EM CHAPA SIMPLES, INTERNA, COM ÁREA LÍQUIDA MAIOR OU IGUAL A 6 M², COM VÃO. AF_03/2024</v>
          </cell>
          <cell r="D11438" t="str">
            <v>M2</v>
          </cell>
          <cell r="E11438">
            <v>87.03</v>
          </cell>
          <cell r="F11438">
            <v>89.2</v>
          </cell>
        </row>
        <row r="11439">
          <cell r="B11439">
            <v>98448</v>
          </cell>
          <cell r="C11439" t="str">
            <v>PAREDE DE MADEIRA COMPENSADA PARA CONSTRUÇÃO TEMPORÁRIA EM CHAPA SIMPLES, INTERNA, COM ÁREA LÍQUIDA MENOR QUE 6 M², COM VÃO. AF_03/2024</v>
          </cell>
          <cell r="D11439" t="str">
            <v>M2</v>
          </cell>
          <cell r="E11439">
            <v>112.14</v>
          </cell>
          <cell r="F11439">
            <v>115.48</v>
          </cell>
        </row>
        <row r="11440">
          <cell r="B11440">
            <v>98443</v>
          </cell>
          <cell r="C11440" t="str">
            <v>PAREDE DE MADEIRA COMPENSADA PARA CONSTRUÇÃO TEMPORÁRIA EM CHAPA SIMPLES, INTERNA, SEM VÃO. AF_03/2024</v>
          </cell>
          <cell r="D11440" t="str">
            <v>M2</v>
          </cell>
          <cell r="E11440">
            <v>73.28</v>
          </cell>
          <cell r="F11440">
            <v>74.900000000000006</v>
          </cell>
        </row>
        <row r="11441">
          <cell r="B11441">
            <v>105122</v>
          </cell>
          <cell r="C11441" t="str">
            <v>PAREDE DE MADEIRA OSB PARA CONSTRUÇÃO TEMPORÁRIA EM CHAPA DUPLA, EXTERNA, COM ÁREA LÍQUIDA MAIOR OU IGUAL A QUE 6 M², COM VÃO. AF_03/2024</v>
          </cell>
          <cell r="D11441" t="str">
            <v>M2</v>
          </cell>
          <cell r="E11441">
            <v>0</v>
          </cell>
          <cell r="F11441">
            <v>0</v>
          </cell>
        </row>
        <row r="11442">
          <cell r="B11442">
            <v>105125</v>
          </cell>
          <cell r="C11442" t="str">
            <v>PAREDE DE MADEIRA OSB PARA CONSTRUÇÃO TEMPORÁRIA EM CHAPA DUPLA, EXTERNA, COM ÁREA LÍQUIDA MENOR QUE 6 M², COM VÃO. AF_03/2024</v>
          </cell>
          <cell r="D11442" t="str">
            <v>M2</v>
          </cell>
          <cell r="E11442">
            <v>0</v>
          </cell>
          <cell r="F11442">
            <v>0</v>
          </cell>
        </row>
        <row r="11443">
          <cell r="B11443">
            <v>105133</v>
          </cell>
          <cell r="C11443" t="str">
            <v>PAREDE DE MADEIRA OSB PARA CONSTRUÇÃO TEMPORÁRIA EM CHAPA DUPLA, EXTERNA, SEM VÃO. AF_03/2024</v>
          </cell>
          <cell r="D11443" t="str">
            <v>M2</v>
          </cell>
          <cell r="E11443">
            <v>0</v>
          </cell>
          <cell r="F11443">
            <v>0</v>
          </cell>
        </row>
        <row r="11444">
          <cell r="B11444">
            <v>105123</v>
          </cell>
          <cell r="C11444" t="str">
            <v>PAREDE DE MADEIRA OSB PARA CONSTRUÇÃO TEMPORÁRIA EM CHAPA DUPLA, INTERNA, COM ÁREA LÍQUIDA MAIOR OU IGUAL A 6 M², COM VÃO. AF_03/2024</v>
          </cell>
          <cell r="D11444" t="str">
            <v>M2</v>
          </cell>
          <cell r="E11444">
            <v>0</v>
          </cell>
          <cell r="F11444">
            <v>0</v>
          </cell>
        </row>
        <row r="11445">
          <cell r="B11445">
            <v>105124</v>
          </cell>
          <cell r="C11445" t="str">
            <v>PAREDE DE MADEIRA OSB PARA CONSTRUÇÃO TEMPORÁRIA EM CHAPA DUPLA, INTERNA, COM ÁREA LÍQUIDA MENOR QUE 6 M², COM VÃO. AF_03/2024</v>
          </cell>
          <cell r="D11445" t="str">
            <v>M2</v>
          </cell>
          <cell r="E11445">
            <v>0</v>
          </cell>
          <cell r="F11445">
            <v>0</v>
          </cell>
        </row>
        <row r="11446">
          <cell r="B11446">
            <v>105134</v>
          </cell>
          <cell r="C11446" t="str">
            <v>PAREDE DE MADEIRA OSB PARA CONSTRUÇÃO TEMPORÁRIA EM CHAPA DUPLA, INTERNA, SEM VÃO. AF_03/2024</v>
          </cell>
          <cell r="D11446" t="str">
            <v>M2</v>
          </cell>
          <cell r="E11446">
            <v>0</v>
          </cell>
          <cell r="F11446">
            <v>0</v>
          </cell>
        </row>
        <row r="11447">
          <cell r="B11447">
            <v>105117</v>
          </cell>
          <cell r="C11447" t="str">
            <v>PAREDE DE MADEIRA OSB PARA CONSTRUÇÃO TEMPORÁRIA EM CHAPA SIMPLES, EXTERNA, COM ÁREA LÍQUIDA MAIOR OU IGUAL A 6 M², COM VÃO. AF_03/2024</v>
          </cell>
          <cell r="D11447" t="str">
            <v>M2</v>
          </cell>
          <cell r="E11447">
            <v>0</v>
          </cell>
          <cell r="F11447">
            <v>0</v>
          </cell>
        </row>
        <row r="11448">
          <cell r="B11448">
            <v>105119</v>
          </cell>
          <cell r="C11448" t="str">
            <v>PAREDE DE MADEIRA OSB PARA CONSTRUÇÃO TEMPORÁRIA EM CHAPA SIMPLES, EXTERNA, COM ÁREA LÍQUIDA MENOR QUE 6 M², COM VÃO. AF_03/2024</v>
          </cell>
          <cell r="D11448" t="str">
            <v>M2</v>
          </cell>
          <cell r="E11448">
            <v>0</v>
          </cell>
          <cell r="F11448">
            <v>0</v>
          </cell>
        </row>
        <row r="11449">
          <cell r="B11449">
            <v>105131</v>
          </cell>
          <cell r="C11449" t="str">
            <v>PAREDE DE MADEIRA OSB PARA CONSTRUÇÃO TEMPORÁRIA EM CHAPA SIMPLES, EXTERNA, SEM VÃO. AF_03/2024</v>
          </cell>
          <cell r="D11449" t="str">
            <v>M2</v>
          </cell>
          <cell r="E11449">
            <v>0</v>
          </cell>
          <cell r="F11449">
            <v>0</v>
          </cell>
        </row>
        <row r="11450">
          <cell r="B11450">
            <v>105120</v>
          </cell>
          <cell r="C11450" t="str">
            <v>PAREDE DE MADEIRA OSB PARA CONSTRUÇÃO TEMPORÁRIA EM CHAPA SIMPLES, INTERNA, COM ÁREA LÍQUIDA MAIOR OU IGUAL A 6 M², COM VÃO. AF_03/2024</v>
          </cell>
          <cell r="D11450" t="str">
            <v>M2</v>
          </cell>
          <cell r="E11450">
            <v>0</v>
          </cell>
          <cell r="F11450">
            <v>0</v>
          </cell>
        </row>
        <row r="11451">
          <cell r="B11451">
            <v>105121</v>
          </cell>
          <cell r="C11451" t="str">
            <v>PAREDE DE MADEIRA OSB PARA CONSTRUÇÃO TEMPORÁRIA EM CHAPA SIMPLES, INTERNA, COM ÁREA LÍQUIDA MENOR QUE 6 M², COM VÃO. AF_03/2024</v>
          </cell>
          <cell r="D11451" t="str">
            <v>M2</v>
          </cell>
          <cell r="E11451">
            <v>0</v>
          </cell>
          <cell r="F11451">
            <v>0</v>
          </cell>
        </row>
        <row r="11452">
          <cell r="B11452">
            <v>105132</v>
          </cell>
          <cell r="C11452" t="str">
            <v>PAREDE DE MADEIRA OSB PARA CONSTRUÇÃO TEMPORÁRIA EM CHAPA SIMPLES, INTERNA, SEM VÃO. AF_03/2024</v>
          </cell>
          <cell r="D11452" t="str">
            <v>M2</v>
          </cell>
          <cell r="E11452">
            <v>0</v>
          </cell>
          <cell r="F11452">
            <v>0</v>
          </cell>
        </row>
        <row r="11453">
          <cell r="B11453">
            <v>98460</v>
          </cell>
          <cell r="C11453" t="str">
            <v>PISO PARA CONSTRUÇÃO TEMPORÁRIA EM MADEIRA, SEM REAPROVEITAMENTO. AF_03/2024</v>
          </cell>
          <cell r="D11453" t="str">
            <v>M2</v>
          </cell>
          <cell r="E11453">
            <v>75.83</v>
          </cell>
          <cell r="F11453">
            <v>77.56</v>
          </cell>
        </row>
        <row r="11454">
          <cell r="B11454">
            <v>98457</v>
          </cell>
          <cell r="C11454" t="str">
            <v>TAPUME COM CHAPA METÁLICA. AF_03/2024</v>
          </cell>
          <cell r="D11454" t="str">
            <v>M2</v>
          </cell>
          <cell r="E11454">
            <v>0</v>
          </cell>
          <cell r="F11454">
            <v>0</v>
          </cell>
        </row>
        <row r="11455">
          <cell r="B11455">
            <v>98458</v>
          </cell>
          <cell r="C11455" t="str">
            <v>TAPUME COM COMPENSADO DE MADEIRA. AF_03/2024</v>
          </cell>
          <cell r="D11455" t="str">
            <v>M2</v>
          </cell>
          <cell r="E11455">
            <v>94.25</v>
          </cell>
          <cell r="F11455">
            <v>97.12</v>
          </cell>
        </row>
        <row r="11456">
          <cell r="B11456">
            <v>98459</v>
          </cell>
          <cell r="C11456" t="str">
            <v>TAPUME COM TELHA METÁLICA. AF_03/2024</v>
          </cell>
          <cell r="D11456" t="str">
            <v>M2</v>
          </cell>
          <cell r="E11456">
            <v>93.28</v>
          </cell>
          <cell r="F11456">
            <v>95.96</v>
          </cell>
        </row>
        <row r="11457">
          <cell r="B11457">
            <v>105118</v>
          </cell>
          <cell r="C11457" t="str">
            <v>TAPUME EM CHAPA DE MADEIRA OSB. AF_03/2024</v>
          </cell>
          <cell r="D11457" t="str">
            <v>M2</v>
          </cell>
          <cell r="E11457">
            <v>0</v>
          </cell>
          <cell r="F11457">
            <v>0</v>
          </cell>
        </row>
        <row r="11458">
          <cell r="B11458">
            <v>101956</v>
          </cell>
          <cell r="C11458" t="str">
            <v>LAJE PRÉ-MOLDADA UNIDIRECIONAL, BIAPOIADA, ENCHIMENTO EM CERÂMICA, VIGOTA PROTENDIDA, ALTURA TOTAL DA LAJE (ENCHIMENTO+CAPA) = (12+4). AF_11/2020</v>
          </cell>
          <cell r="D11458" t="str">
            <v>M2</v>
          </cell>
          <cell r="E11458">
            <v>0</v>
          </cell>
          <cell r="F11458">
            <v>0</v>
          </cell>
        </row>
        <row r="11459">
          <cell r="B11459">
            <v>104690</v>
          </cell>
          <cell r="C11459" t="str">
            <v>LAJE PRÉ-MOLDADA UNIDIRECIONAL, BIAPOIADA, ENCHIMENTO EM CERÂMICA, VIGOTA PROTENDIDA, ALTURA TOTAL DA LAJE (ENCHIMENTO+CAPA) = (16+4). AF_11/2020</v>
          </cell>
          <cell r="D11459" t="str">
            <v>M2</v>
          </cell>
          <cell r="E11459">
            <v>0</v>
          </cell>
          <cell r="F11459">
            <v>0</v>
          </cell>
        </row>
        <row r="11460">
          <cell r="B11460">
            <v>101958</v>
          </cell>
          <cell r="C11460" t="str">
            <v>LAJE PRÉ-MOLDADA UNIDIRECIONAL, BIAPOIADA, ENCHIMENTO EM CERÂMICA, VIGOTA PROTENDIDA, ALTURA TOTAL DA LAJE (ENCHIMENTO+CAPA) = (20+5). AF_11/2020</v>
          </cell>
          <cell r="D11460" t="str">
            <v>M2</v>
          </cell>
          <cell r="E11460">
            <v>0</v>
          </cell>
          <cell r="F11460">
            <v>0</v>
          </cell>
        </row>
        <row r="11461">
          <cell r="B11461">
            <v>101955</v>
          </cell>
          <cell r="C11461" t="str">
            <v>LAJE PRÉ-MOLDADA UNIDIRECIONAL, BIAPOIADA, ENCHIMENTO EM CERÂMICA, VIGOTA PROTENDIDA, ALTURA TOTAL DA LAJE (ENCHIMENTO+CAPA) = (8+4). AF_11/2020</v>
          </cell>
          <cell r="D11461" t="str">
            <v>M2</v>
          </cell>
          <cell r="E11461">
            <v>0</v>
          </cell>
          <cell r="F11461">
            <v>0</v>
          </cell>
        </row>
        <row r="11462">
          <cell r="B11462">
            <v>101948</v>
          </cell>
          <cell r="C11462" t="str">
            <v>LAJE PRÉ-MOLDADA UNIDIRECIONAL, BIAPOIADA, ENCHIMENTO EM CERÂMICA, VIGOTA TRELIÇADA, ALTURA TOTAL DA LAJE (ENCHIMENTO+CAPA) = (12+4). AF_11/2020</v>
          </cell>
          <cell r="D11462" t="str">
            <v>M2</v>
          </cell>
          <cell r="E11462">
            <v>0</v>
          </cell>
          <cell r="F11462">
            <v>0</v>
          </cell>
        </row>
        <row r="11463">
          <cell r="B11463">
            <v>101949</v>
          </cell>
          <cell r="C11463" t="str">
            <v>LAJE PRÉ-MOLDADA UNIDIRECIONAL, BIAPOIADA, ENCHIMENTO EM CERÂMICA, VIGOTA TRELIÇADA, ALTURA TOTAL DA LAJE (ENCHIMENTO+CAPA) = (16+4). AF_11/2020</v>
          </cell>
          <cell r="D11463" t="str">
            <v>M2</v>
          </cell>
          <cell r="E11463">
            <v>0</v>
          </cell>
          <cell r="F11463">
            <v>0</v>
          </cell>
        </row>
        <row r="11464">
          <cell r="B11464">
            <v>101950</v>
          </cell>
          <cell r="C11464" t="str">
            <v>LAJE PRÉ-MOLDADA UNIDIRECIONAL, BIAPOIADA, ENCHIMENTO EM CERÂMICA, VIGOTA TRELIÇADA, ALTURA TOTAL DA LAJE (ENCHIMENTO+CAPA) = (20+5). AF_11/2020</v>
          </cell>
          <cell r="D11464" t="str">
            <v>M2</v>
          </cell>
          <cell r="E11464">
            <v>0</v>
          </cell>
          <cell r="F11464">
            <v>0</v>
          </cell>
        </row>
        <row r="11465">
          <cell r="B11465">
            <v>101947</v>
          </cell>
          <cell r="C11465" t="str">
            <v>LAJE PRÉ-MOLDADA UNIDIRECIONAL, BIAPOIADA, ENCHIMENTO EM CERÂMICA, VIGOTA TRELIÇADA, ALTURA TOTAL DA LAJE (ENCHIMENTO+CAPA) = (8+4). AF_11/2020</v>
          </cell>
          <cell r="D11465" t="str">
            <v>M2</v>
          </cell>
          <cell r="E11465">
            <v>0</v>
          </cell>
          <cell r="F11465">
            <v>0</v>
          </cell>
        </row>
        <row r="11466">
          <cell r="B11466">
            <v>101960</v>
          </cell>
          <cell r="C11466" t="str">
            <v>LAJE PRÉ-MOLDADA UNIDIRECIONAL, BIAPOIADA, ENCHIMENTO EM EPS, VIGOTA PROTENDIDA, ALTURA TOTAL DA LAJE (ENCHIMENTO+CAPA) = (12+4). AF_11/2020</v>
          </cell>
          <cell r="D11466" t="str">
            <v>M2</v>
          </cell>
          <cell r="E11466">
            <v>0</v>
          </cell>
          <cell r="F11466">
            <v>0</v>
          </cell>
        </row>
        <row r="11467">
          <cell r="B11467">
            <v>101961</v>
          </cell>
          <cell r="C11467" t="str">
            <v>LAJE PRÉ-MOLDADA UNIDIRECIONAL, BIAPOIADA, ENCHIMENTO EM EPS, VIGOTA PROTENDIDA, ALTURA TOTAL DA LAJE (ENCHIMENTO+CAPA) = (16+4). AF_11/2020</v>
          </cell>
          <cell r="D11467" t="str">
            <v>M2</v>
          </cell>
          <cell r="E11467">
            <v>0</v>
          </cell>
          <cell r="F11467">
            <v>0</v>
          </cell>
        </row>
        <row r="11468">
          <cell r="B11468">
            <v>101962</v>
          </cell>
          <cell r="C11468" t="str">
            <v>LAJE PRÉ-MOLDADA UNIDIRECIONAL, BIAPOIADA, ENCHIMENTO EM EPS, VIGOTA PROTENDIDA, ALTURA TOTAL DA LAJE (ENCHIMENTO+CAPA) = (20+5). AF_11/2020</v>
          </cell>
          <cell r="D11468" t="str">
            <v>M2</v>
          </cell>
          <cell r="E11468">
            <v>0</v>
          </cell>
          <cell r="F11468">
            <v>0</v>
          </cell>
        </row>
        <row r="11469">
          <cell r="B11469">
            <v>101959</v>
          </cell>
          <cell r="C11469" t="str">
            <v>LAJE PRÉ-MOLDADA UNIDIRECIONAL, BIAPOIADA, ENCHIMENTO EM EPS, VIGOTA PROTENDIDA, ALTURA TOTAL DA LAJE (ENCHIMENTO+CAPA) = (8+4). AF_11/2020</v>
          </cell>
          <cell r="D11469" t="str">
            <v>M2</v>
          </cell>
          <cell r="E11469">
            <v>0</v>
          </cell>
          <cell r="F11469">
            <v>0</v>
          </cell>
        </row>
        <row r="11470">
          <cell r="B11470">
            <v>101952</v>
          </cell>
          <cell r="C11470" t="str">
            <v>LAJE PRÉ-MOLDADA UNIDIRECIONAL, BIAPOIADA, ENCHIMENTO EM EPS, VIGOTA TRELIÇADA, ALTURA TOTAL DA LAJE (ENCHIMENTO+CAPA) = (12+4). AF_11/2020</v>
          </cell>
          <cell r="D11470" t="str">
            <v>M2</v>
          </cell>
          <cell r="E11470">
            <v>0</v>
          </cell>
          <cell r="F11470">
            <v>0</v>
          </cell>
        </row>
        <row r="11471">
          <cell r="B11471">
            <v>101953</v>
          </cell>
          <cell r="C11471" t="str">
            <v>LAJE PRÉ-MOLDADA UNIDIRECIONAL, BIAPOIADA, ENCHIMENTO EM EPS, VIGOTA TRELIÇADA, ALTURA TOTAL DA LAJE (ENCHIMENTO+CAPA) = (16+4). AF_11/2020</v>
          </cell>
          <cell r="D11471" t="str">
            <v>M2</v>
          </cell>
          <cell r="E11471">
            <v>0</v>
          </cell>
          <cell r="F11471">
            <v>0</v>
          </cell>
        </row>
        <row r="11472">
          <cell r="B11472">
            <v>101954</v>
          </cell>
          <cell r="C11472" t="str">
            <v>LAJE PRÉ-MOLDADA UNIDIRECIONAL, BIAPOIADA, ENCHIMENTO EM EPS, VIGOTA TRELIÇADA, ALTURA TOTAL DA LAJE (ENCHIMENTO+CAPA) = (20+5). AF_11/2020</v>
          </cell>
          <cell r="D11472" t="str">
            <v>M2</v>
          </cell>
          <cell r="E11472">
            <v>0</v>
          </cell>
          <cell r="F11472">
            <v>0</v>
          </cell>
        </row>
        <row r="11473">
          <cell r="B11473">
            <v>101951</v>
          </cell>
          <cell r="C11473" t="str">
            <v>LAJE PRÉ-MOLDADA UNIDIRECIONAL, BIAPOIADA, ENCHIMENTO EM EPS, VIGOTA TRELIÇADA, ALTURA TOTAL DA LAJE (ENCHIMENTO+CAPA) = (8+4). AF_11/2020</v>
          </cell>
          <cell r="D11473" t="str">
            <v>M2</v>
          </cell>
          <cell r="E11473">
            <v>0</v>
          </cell>
          <cell r="F11473">
            <v>0</v>
          </cell>
        </row>
        <row r="11474">
          <cell r="B11474">
            <v>101964</v>
          </cell>
          <cell r="C11474" t="str">
            <v>LAJE PRÉ-MOLDADA UNIDIRECIONAL, BIAPOIADA, PARA FORRO, ENCHIMENTO EM CERÂMICA, VIGOTA CONVENCIONAL, ALTURA TOTAL DA LAJE (ENCHIMENTO+CAPA) = (8+3). AF_11/2020</v>
          </cell>
          <cell r="D11474" t="str">
            <v>M2</v>
          </cell>
          <cell r="E11474">
            <v>190.55</v>
          </cell>
          <cell r="F11474">
            <v>193.32</v>
          </cell>
        </row>
        <row r="11475">
          <cell r="B11475">
            <v>101963</v>
          </cell>
          <cell r="C11475" t="str">
            <v>LAJE PRÉ-MOLDADA UNIDIRECIONAL, BIAPOIADA, PARA PISO, ENCHIMENTO EM CERÂMICA, VIGOTA CONVENCIONAL, ALTURA TOTAL DA LAJE (ENCHIMENTO+CAPA) = (8+4). AF_11/2020</v>
          </cell>
          <cell r="D11475" t="str">
            <v>M2</v>
          </cell>
          <cell r="E11475">
            <v>202.9</v>
          </cell>
          <cell r="F11475">
            <v>205.84</v>
          </cell>
        </row>
        <row r="11476">
          <cell r="B11476">
            <v>100323</v>
          </cell>
          <cell r="C11476" t="str">
            <v>LASTRO COM MATERIAL GRANULAR (AREIA MÉDIA), APLICADO EM PISOS OU LAJES SOBRE SOLO, ESPESSURA DE *10 CM*. AF_01/2024</v>
          </cell>
          <cell r="D11476" t="str">
            <v>M3</v>
          </cell>
          <cell r="E11476">
            <v>215.63</v>
          </cell>
          <cell r="F11476">
            <v>220.3</v>
          </cell>
        </row>
        <row r="11477">
          <cell r="B11477">
            <v>100324</v>
          </cell>
          <cell r="C11477" t="str">
            <v>LASTRO COM MATERIAL GRANULAR (PEDRA BRITADA N.1 E PEDRA BRITADA N.2), APLICADO EM PISOS OU LAJES SOBRE SOLO, ESPESSURA DE *10 CM*. AF_01/2024</v>
          </cell>
          <cell r="D11477" t="str">
            <v>M3</v>
          </cell>
          <cell r="E11477">
            <v>184.24</v>
          </cell>
          <cell r="F11477">
            <v>188.91</v>
          </cell>
        </row>
        <row r="11478">
          <cell r="B11478">
            <v>96624</v>
          </cell>
          <cell r="C11478" t="str">
            <v>LASTRO COM MATERIAL GRANULAR (PEDRA BRITADA N.2), APLICADO EM PISOS OU LAJES SOBRE SOLO, ESPESSURA DE *10 CM*. AF_01/2024</v>
          </cell>
          <cell r="D11478" t="str">
            <v>M3</v>
          </cell>
          <cell r="E11478">
            <v>184.59</v>
          </cell>
          <cell r="F11478">
            <v>189.26</v>
          </cell>
        </row>
        <row r="11479">
          <cell r="B11479">
            <v>100322</v>
          </cell>
          <cell r="C11479" t="str">
            <v>LASTRO COM MATERIAL GRANULAR (PEDRA BRITADA N.3), APLICADO EM PISOS OU LAJES SOBRE SOLO, ESPESSURA DE *10 CM*. AF_01/2024</v>
          </cell>
          <cell r="D11479" t="str">
            <v>M3</v>
          </cell>
          <cell r="E11479">
            <v>176.76</v>
          </cell>
          <cell r="F11479">
            <v>181.43</v>
          </cell>
        </row>
        <row r="11480">
          <cell r="B11480">
            <v>96623</v>
          </cell>
          <cell r="C11480" t="str">
            <v>LASTRO COM MATERIAL GRANULAR, APLICADO EM BLOCOS DE COROAMENTO, ESPESSURA DE *10 CM*. AF_01/2024</v>
          </cell>
          <cell r="D11480" t="str">
            <v>M3</v>
          </cell>
          <cell r="E11480">
            <v>198.44</v>
          </cell>
          <cell r="F11480">
            <v>204.25</v>
          </cell>
        </row>
        <row r="11481">
          <cell r="B11481">
            <v>96622</v>
          </cell>
          <cell r="C11481" t="str">
            <v>LASTRO COM MATERIAL GRANULAR, APLICADO EM PISOS OU LAJES SOBRE SOLO, ESPESSURA DE *5 CM*. AF_01/2024</v>
          </cell>
          <cell r="D11481" t="str">
            <v>M3</v>
          </cell>
          <cell r="E11481">
            <v>217.52</v>
          </cell>
          <cell r="F11481">
            <v>223.24</v>
          </cell>
        </row>
        <row r="11482">
          <cell r="B11482">
            <v>96621</v>
          </cell>
          <cell r="C11482" t="str">
            <v>LASTRO COM MATERIAL GRANULAR, APLICAÇÃO EM BLOCOS DE COROAMENTO, ESPESSURA DE *5 CM*. AF_01/2024</v>
          </cell>
          <cell r="D11482" t="str">
            <v>M3</v>
          </cell>
          <cell r="E11482">
            <v>231.38</v>
          </cell>
          <cell r="F11482">
            <v>238.24</v>
          </cell>
        </row>
        <row r="11483">
          <cell r="B11483">
            <v>96617</v>
          </cell>
          <cell r="C11483" t="str">
            <v>LASTRO DE CONCRETO MAGRO, APLICADO EM BLOCOS DE COROAMENTO OU SAPATAS, ESPESSURA DE 3 CM. AF_01/2024</v>
          </cell>
          <cell r="D11483" t="str">
            <v>M2</v>
          </cell>
          <cell r="E11483">
            <v>19.510000000000002</v>
          </cell>
          <cell r="F11483">
            <v>20.21</v>
          </cell>
        </row>
        <row r="11484">
          <cell r="B11484">
            <v>96619</v>
          </cell>
          <cell r="C11484" t="str">
            <v>LASTRO DE CONCRETO MAGRO, APLICADO EM BLOCOS DE COROAMENTO OU SAPATAS, ESPESSURA DE 5 CM. AF_01/2024</v>
          </cell>
          <cell r="D11484" t="str">
            <v>M2</v>
          </cell>
          <cell r="E11484">
            <v>39.090000000000003</v>
          </cell>
          <cell r="F11484">
            <v>40.47</v>
          </cell>
        </row>
        <row r="11485">
          <cell r="B11485">
            <v>96616</v>
          </cell>
          <cell r="C11485" t="str">
            <v>LASTRO DE CONCRETO MAGRO, APLICADO EM BLOCOS DE COROAMENTO OU SAPATAS. AF_01/2024</v>
          </cell>
          <cell r="D11485" t="str">
            <v>M3</v>
          </cell>
          <cell r="E11485">
            <v>782.19</v>
          </cell>
          <cell r="F11485">
            <v>809.8</v>
          </cell>
        </row>
        <row r="11486">
          <cell r="B11486">
            <v>95240</v>
          </cell>
          <cell r="C11486" t="str">
            <v>LASTRO DE CONCRETO MAGRO, APLICADO EM PISOS, LAJES SOBRE SOLO OU RADIERS, ESPESSURA DE 3 CM. AF_01/2024</v>
          </cell>
          <cell r="D11486" t="str">
            <v>M2</v>
          </cell>
          <cell r="E11486">
            <v>18.78</v>
          </cell>
          <cell r="F11486">
            <v>19.41</v>
          </cell>
        </row>
        <row r="11487">
          <cell r="B11487">
            <v>95241</v>
          </cell>
          <cell r="C11487" t="str">
            <v>LASTRO DE CONCRETO MAGRO, APLICADO EM PISOS, LAJES SOBRE SOLO OU RADIERS, ESPESSURA DE 5 CM. AF_01/2024</v>
          </cell>
          <cell r="D11487" t="str">
            <v>M2</v>
          </cell>
          <cell r="E11487">
            <v>36.229999999999997</v>
          </cell>
          <cell r="F11487">
            <v>37.36</v>
          </cell>
        </row>
        <row r="11488">
          <cell r="B11488">
            <v>96620</v>
          </cell>
          <cell r="C11488" t="str">
            <v>LASTRO DE CONCRETO MAGRO, APLICADO EM PISOS, LAJES SOBRE SOLO OU RADIERS. AF_01/2024</v>
          </cell>
          <cell r="D11488" t="str">
            <v>M3</v>
          </cell>
          <cell r="E11488">
            <v>724.85</v>
          </cell>
          <cell r="F11488">
            <v>747.57</v>
          </cell>
        </row>
        <row r="11489">
          <cell r="B11489">
            <v>104043</v>
          </cell>
          <cell r="C11489" t="str">
            <v>ADAPTADOR, POLIPROPILENO, PARA TUBOS EM PEAD, 20 MM X 1/2", PARA LIGAÇÃO PREDIAL DE ÁGUA. AF_06/2022</v>
          </cell>
          <cell r="D11489" t="str">
            <v>UN</v>
          </cell>
          <cell r="E11489">
            <v>7.3</v>
          </cell>
          <cell r="F11489">
            <v>7.55</v>
          </cell>
        </row>
        <row r="11490">
          <cell r="B11490">
            <v>104044</v>
          </cell>
          <cell r="C11490" t="str">
            <v>ADAPTADOR, POLIPROPILENO, PARA TUBOS EM PEAD, 20 MM X 3/4", PARA LIGAÇÃO PREDIAL DE ÁGUA. AF_06/2022</v>
          </cell>
          <cell r="D11490" t="str">
            <v>UN</v>
          </cell>
          <cell r="E11490">
            <v>7.65</v>
          </cell>
          <cell r="F11490">
            <v>7.93</v>
          </cell>
        </row>
        <row r="11491">
          <cell r="B11491">
            <v>104045</v>
          </cell>
          <cell r="C11491" t="str">
            <v>ADAPTADOR, POLIPROPILENO, PARA TUBOS EM PEAD, 32 MM X 1", PARA LIGAÇÃO PREDIAL DE ÁGUA. AF_06/2022</v>
          </cell>
          <cell r="D11491" t="str">
            <v>UN</v>
          </cell>
          <cell r="E11491">
            <v>12.46</v>
          </cell>
          <cell r="F11491">
            <v>12.79</v>
          </cell>
        </row>
        <row r="11492">
          <cell r="B11492">
            <v>104049</v>
          </cell>
          <cell r="C11492" t="str">
            <v>ADAPTADOR, PVC, CURTO COM BOLSA E ROSCA, 20 MM X 1/2", PARA LIGAÇÃO PREDIAL DE ÁGUA. AF_06/2022</v>
          </cell>
          <cell r="D11492" t="str">
            <v>UN</v>
          </cell>
          <cell r="E11492">
            <v>4.59</v>
          </cell>
          <cell r="F11492">
            <v>4.8600000000000003</v>
          </cell>
        </row>
        <row r="11493">
          <cell r="B11493">
            <v>104050</v>
          </cell>
          <cell r="C11493" t="str">
            <v>ADAPTADOR, PVC, CURTO COM BOLSA E ROSCA, 32 MM X 1", PARA LIGAÇÃO PREDIAL DE ÁGUA. AF_06/2022</v>
          </cell>
          <cell r="D11493" t="str">
            <v>UN</v>
          </cell>
          <cell r="E11493">
            <v>7.02</v>
          </cell>
          <cell r="F11493">
            <v>7.4</v>
          </cell>
        </row>
        <row r="11494">
          <cell r="B11494">
            <v>104084</v>
          </cell>
          <cell r="C11494" t="str">
            <v>CAP, PVC OCRE, JUNTA ELÁSTICA, DN 150 MM, PARA COLETOR PREDIAL DE ESGOTO. AF_06/2022</v>
          </cell>
          <cell r="D11494" t="str">
            <v>UN</v>
          </cell>
          <cell r="E11494">
            <v>76.040000000000006</v>
          </cell>
          <cell r="F11494">
            <v>76.28</v>
          </cell>
        </row>
        <row r="11495">
          <cell r="B11495">
            <v>104037</v>
          </cell>
          <cell r="C11495" t="str">
            <v>COLAR DE TOMADA, FERRO FUNDIDO, COM PARAFUSOS, DN 50 MM X 3/4", PARA LIGAÇÃO PREDIAL DE ÁGUA. AF_06/2022</v>
          </cell>
          <cell r="D11495" t="str">
            <v>UN</v>
          </cell>
          <cell r="E11495">
            <v>0</v>
          </cell>
          <cell r="F11495">
            <v>0</v>
          </cell>
        </row>
        <row r="11496">
          <cell r="B11496">
            <v>104035</v>
          </cell>
          <cell r="C11496" t="str">
            <v>COLAR DE TOMADA, POLIPROPILENO, COM PARAFUSOS, 63 MM X 1/2", PARA LIGAÇÃO PREDIAL DE ÁGUA. AF_06/2022</v>
          </cell>
          <cell r="D11496" t="str">
            <v>UN</v>
          </cell>
          <cell r="E11496">
            <v>32.36</v>
          </cell>
          <cell r="F11496">
            <v>33.6</v>
          </cell>
        </row>
        <row r="11497">
          <cell r="B11497">
            <v>104036</v>
          </cell>
          <cell r="C11497" t="str">
            <v>COLAR DE TOMADA, POLIPROPILENO, COM PARAFUSOS, 63 MM X 3/4", PARA LIGAÇÃO PREDIAL DE ÁGUA. AF_06/2022</v>
          </cell>
          <cell r="D11497" t="str">
            <v>UN</v>
          </cell>
          <cell r="E11497">
            <v>33.369999999999997</v>
          </cell>
          <cell r="F11497">
            <v>34.659999999999997</v>
          </cell>
        </row>
        <row r="11498">
          <cell r="B11498">
            <v>104034</v>
          </cell>
          <cell r="C11498" t="str">
            <v>COLAR DE TOMADA, PVC, COM TRAVAS, DE 110 MM X 1/2" OU 110 MM X 3/4", PARA LIGAÇÃO PREDIAL DE ÁGUA. AF_06/2022</v>
          </cell>
          <cell r="D11498" t="str">
            <v>UN</v>
          </cell>
          <cell r="E11498">
            <v>28.6</v>
          </cell>
          <cell r="F11498">
            <v>29.19</v>
          </cell>
        </row>
        <row r="11499">
          <cell r="B11499">
            <v>104031</v>
          </cell>
          <cell r="C11499" t="str">
            <v>COLAR DE TOMADA, PVC, COM TRAVAS, DE 60 MM X 1/2" OU 60 MM X 3/4", PARA LIGAÇÃO PREDIAL DE ÁGUA. AF_06/2022</v>
          </cell>
          <cell r="D11499" t="str">
            <v>UN</v>
          </cell>
          <cell r="E11499">
            <v>18.18</v>
          </cell>
          <cell r="F11499">
            <v>18.739999999999998</v>
          </cell>
        </row>
        <row r="11500">
          <cell r="B11500">
            <v>104032</v>
          </cell>
          <cell r="C11500" t="str">
            <v>COLAR DE TOMADA, PVC, COM TRAVAS, DE 75 MM X 1/2" OU 75 MM X 3/4", PARA LIGAÇÃO PREDIAL DE ÁGUA. AF_06/2022</v>
          </cell>
          <cell r="D11500" t="str">
            <v>UN</v>
          </cell>
          <cell r="E11500">
            <v>23.63</v>
          </cell>
          <cell r="F11500">
            <v>24.2</v>
          </cell>
        </row>
        <row r="11501">
          <cell r="B11501">
            <v>104033</v>
          </cell>
          <cell r="C11501" t="str">
            <v>COLAR DE TOMADA, PVC, COM TRAVAS, DE 85 MM X 1/2" OU 85 MM X 3/4", PARA LIGAÇÃO PREDIAL DE ÁGUA. AF_06/2022</v>
          </cell>
          <cell r="D11501" t="str">
            <v>UN</v>
          </cell>
          <cell r="E11501">
            <v>21.21</v>
          </cell>
          <cell r="F11501">
            <v>21.79</v>
          </cell>
        </row>
        <row r="11502">
          <cell r="B11502">
            <v>104038</v>
          </cell>
          <cell r="C11502" t="str">
            <v>COLAR TOMADA EM FERRO FUNDIDO, COM PARAFUSOS, SAIDA COM ROSCA, DN 75 MM X 3/4", PARA LIGACAO PREDIAL DE AGUA. AF_06/2022</v>
          </cell>
          <cell r="D11502" t="str">
            <v>UN</v>
          </cell>
          <cell r="E11502">
            <v>0</v>
          </cell>
          <cell r="F11502">
            <v>0</v>
          </cell>
        </row>
        <row r="11503">
          <cell r="B11503">
            <v>104051</v>
          </cell>
          <cell r="C11503" t="str">
            <v>COTOVELO/JOELHO 90°, POLIPROPILENO, PARA TUBOS EM PEAD, 20 X 20 MM, PARA LIGAÇÃO PREDIAL DE ÁGUA. AF_06/2022</v>
          </cell>
          <cell r="D11503" t="str">
            <v>UN</v>
          </cell>
          <cell r="E11503">
            <v>6.46</v>
          </cell>
          <cell r="F11503">
            <v>6.69</v>
          </cell>
        </row>
        <row r="11504">
          <cell r="B11504">
            <v>104052</v>
          </cell>
          <cell r="C11504" t="str">
            <v>COTOVELO/JOELHO 90°, POLIPROPILENO, PARA TUBOS EM PEAD, 32 X 32 MM, PARA LIGAÇÃO PREDIAL DE ÁGUA. AF_06/2022</v>
          </cell>
          <cell r="D11504" t="str">
            <v>UN</v>
          </cell>
          <cell r="E11504">
            <v>9.1</v>
          </cell>
          <cell r="F11504">
            <v>9.41</v>
          </cell>
        </row>
        <row r="11505">
          <cell r="B11505">
            <v>104046</v>
          </cell>
          <cell r="C11505" t="str">
            <v>COTOVELO/JOELHO COM ADAPTADOR, POLIPROPILENO, PARA TUBOS EM PEAD, 20 MM X 1/2", PARA LIGAÇÃO PREDIAL DE ÁGUA. AF_06/2022</v>
          </cell>
          <cell r="D11505" t="str">
            <v>UN</v>
          </cell>
          <cell r="E11505">
            <v>6.93</v>
          </cell>
          <cell r="F11505">
            <v>7.18</v>
          </cell>
        </row>
        <row r="11506">
          <cell r="B11506">
            <v>104047</v>
          </cell>
          <cell r="C11506" t="str">
            <v>COTOVELO/JOELHO COM ADAPTADOR, POLIPROPILENO, PARA TUBOS EM PEAD, 20 MM X 3/4", PARA LIGAÇÃO PREDIAL DE ÁGUA. AF_06/2022</v>
          </cell>
          <cell r="D11506" t="str">
            <v>UN</v>
          </cell>
          <cell r="E11506">
            <v>8.02</v>
          </cell>
          <cell r="F11506">
            <v>8.3000000000000007</v>
          </cell>
        </row>
        <row r="11507">
          <cell r="B11507">
            <v>104048</v>
          </cell>
          <cell r="C11507" t="str">
            <v>COTOVELO/JOELHO COM ADAPTADOR, POLIPROPILENO, PARA TUBOS EM PEAD, 32 MM X 1", PARA LIGAÇÃO PREDIAL DE ÁGUA. AF_06/2022</v>
          </cell>
          <cell r="D11507" t="str">
            <v>UN</v>
          </cell>
          <cell r="E11507">
            <v>12.13</v>
          </cell>
          <cell r="F11507">
            <v>12.46</v>
          </cell>
        </row>
        <row r="11508">
          <cell r="B11508">
            <v>104063</v>
          </cell>
          <cell r="C11508" t="str">
            <v>CURVA LONGA, 45 GRAUS, PVC OCRE, JUNTA ELÁSTICA, DN 100 MM, PARA COLETOR PREDIAL DE ESGOTO. AF_06/2022</v>
          </cell>
          <cell r="D11508" t="str">
            <v>UN</v>
          </cell>
          <cell r="E11508">
            <v>61.07</v>
          </cell>
          <cell r="F11508">
            <v>61.54</v>
          </cell>
        </row>
        <row r="11509">
          <cell r="B11509">
            <v>104065</v>
          </cell>
          <cell r="C11509" t="str">
            <v>CURVA LONGA, 45 GRAUS, PVC OCRE, JUNTA ELÁSTICA, DN 150 MM, PARA COLETOR PREDIAL DE ESGOTO. AF_06/2022</v>
          </cell>
          <cell r="D11509" t="str">
            <v>UN</v>
          </cell>
          <cell r="E11509">
            <v>134.63</v>
          </cell>
          <cell r="F11509">
            <v>135.12</v>
          </cell>
        </row>
        <row r="11510">
          <cell r="B11510">
            <v>104062</v>
          </cell>
          <cell r="C11510" t="str">
            <v>CURVA LONGA, 90 GRAUS, PVC OCRE, JUNTA ELÁSTICA, DN 100 MM, PARA COLETOR PREDIAL DE ESGOTO. AF_06/2022</v>
          </cell>
          <cell r="D11510" t="str">
            <v>UN</v>
          </cell>
          <cell r="E11510">
            <v>64.239999999999995</v>
          </cell>
          <cell r="F11510">
            <v>64.709999999999994</v>
          </cell>
        </row>
        <row r="11511">
          <cell r="B11511">
            <v>104064</v>
          </cell>
          <cell r="C11511" t="str">
            <v>CURVA LONGA, 90 GRAUS, PVC OCRE, JUNTA ELÁSTICA, DN 150 MM, PARA COLETOR PREDIAL DE ESGOTO. AF_06/2022</v>
          </cell>
          <cell r="D11511" t="str">
            <v>UN</v>
          </cell>
          <cell r="E11511">
            <v>158.41999999999999</v>
          </cell>
          <cell r="F11511">
            <v>158.91</v>
          </cell>
        </row>
        <row r="11512">
          <cell r="B11512">
            <v>104059</v>
          </cell>
          <cell r="C11512" t="str">
            <v>LUVA, PVC, ROSCÁVEL, 1", PARA LIGAÇÃO PREDIAL DE ÁGUA. AF_06/2022</v>
          </cell>
          <cell r="D11512" t="str">
            <v>UN</v>
          </cell>
          <cell r="E11512">
            <v>9.11</v>
          </cell>
          <cell r="F11512">
            <v>9.4700000000000006</v>
          </cell>
        </row>
        <row r="11513">
          <cell r="B11513">
            <v>104058</v>
          </cell>
          <cell r="C11513" t="str">
            <v>LUVA, PVC, ROSCÁVEL, 1/2", PARA LIGAÇÃO PREDIAL DE ÁGUA. AF_06/2022</v>
          </cell>
          <cell r="D11513" t="str">
            <v>UN</v>
          </cell>
          <cell r="E11513">
            <v>6.13</v>
          </cell>
          <cell r="F11513">
            <v>6.53</v>
          </cell>
        </row>
        <row r="11514">
          <cell r="B11514">
            <v>104082</v>
          </cell>
          <cell r="C11514" t="str">
            <v>PLUG, PVC OCRE, JUNTA ELÁSTICA, DN 100 MM, PARA COLETOR PREDIAL DE ESGOTO. AF_06/2022</v>
          </cell>
          <cell r="D11514" t="str">
            <v>UN</v>
          </cell>
          <cell r="E11514">
            <v>27.1</v>
          </cell>
          <cell r="F11514">
            <v>27.33</v>
          </cell>
        </row>
        <row r="11515">
          <cell r="B11515">
            <v>104083</v>
          </cell>
          <cell r="C11515" t="str">
            <v>PLUG, PVC OCRE, JUNTA ELÁSTICA, DN 150 MM, PARA COLETOR PREDIAL DE ESGOTO. AF_06/2022</v>
          </cell>
          <cell r="D11515" t="str">
            <v>UN</v>
          </cell>
          <cell r="E11515">
            <v>67.069999999999993</v>
          </cell>
          <cell r="F11515">
            <v>67.31</v>
          </cell>
        </row>
        <row r="11516">
          <cell r="B11516">
            <v>104057</v>
          </cell>
          <cell r="C11516" t="str">
            <v>REGISTRO ESFERA, LATÃO NIQUELADO, COM ROSCA, 3/4", PARA LIGAÇÃO PREDIAL DE ÁGUA. AF_06/2022</v>
          </cell>
          <cell r="D11516" t="str">
            <v>UN</v>
          </cell>
          <cell r="E11516">
            <v>0</v>
          </cell>
          <cell r="F11516">
            <v>0</v>
          </cell>
        </row>
        <row r="11517">
          <cell r="B11517">
            <v>104056</v>
          </cell>
          <cell r="C11517" t="str">
            <v>REGISTRO ESFERA, PVC, COM ROSCA, 1/2", PARA LIGAÇÃO PREDIAL DE ÁGUA. AF_06/2022</v>
          </cell>
          <cell r="D11517" t="str">
            <v>UN</v>
          </cell>
          <cell r="E11517">
            <v>22.42</v>
          </cell>
          <cell r="F11517">
            <v>22.68</v>
          </cell>
        </row>
        <row r="11518">
          <cell r="B11518">
            <v>104055</v>
          </cell>
          <cell r="C11518" t="str">
            <v>REGISTRO ESFERA, PVC, DE PASSEIO, PARA POLIETILENO, 20 MM, PARA LIGAÇÃO PREDIAL DE ÁGUA. AF_06/2022</v>
          </cell>
          <cell r="D11518" t="str">
            <v>UN</v>
          </cell>
          <cell r="E11518">
            <v>14.7</v>
          </cell>
          <cell r="F11518">
            <v>14.93</v>
          </cell>
        </row>
        <row r="11519">
          <cell r="B11519">
            <v>104076</v>
          </cell>
          <cell r="C11519" t="str">
            <v>SELIM, PVC OCRE, COM TRAVA, DN 125 X 100 MM OU 150 X 100 MM, PARA COLETOR PREDIAL DE ESGOTO. AF_06/2022</v>
          </cell>
          <cell r="D11519" t="str">
            <v>UN</v>
          </cell>
          <cell r="E11519">
            <v>39.020000000000003</v>
          </cell>
          <cell r="F11519">
            <v>39.74</v>
          </cell>
        </row>
        <row r="11520">
          <cell r="B11520">
            <v>104060</v>
          </cell>
          <cell r="C11520" t="str">
            <v>TUBO, PEAD, PE-80, DE = 20 MM X 2,3 MM, PARA LIGAÇÃO PREDIAL DE ÁGUA. AF_06/2022</v>
          </cell>
          <cell r="D11520" t="str">
            <v>M</v>
          </cell>
          <cell r="E11520">
            <v>8.27</v>
          </cell>
          <cell r="F11520">
            <v>8.4700000000000006</v>
          </cell>
        </row>
        <row r="11521">
          <cell r="B11521">
            <v>104061</v>
          </cell>
          <cell r="C11521" t="str">
            <v>TUBO, PEAD, PE-80, DE = 32 MM X 3,0 MM, PARA LIGAÇÃO PREDIAL DE ÁGUA. AF_06/2022</v>
          </cell>
          <cell r="D11521" t="str">
            <v>M</v>
          </cell>
          <cell r="E11521">
            <v>15.1</v>
          </cell>
          <cell r="F11521">
            <v>15.41</v>
          </cell>
        </row>
        <row r="11522">
          <cell r="B11522">
            <v>104085</v>
          </cell>
          <cell r="C11522" t="str">
            <v>TUBO, PVC OCRE, JUNTA ELÁSTICA, DN 100 MM, PARA COLETOR PREDIAL DE ESGOTO. AF_06/2022</v>
          </cell>
          <cell r="D11522" t="str">
            <v>M</v>
          </cell>
          <cell r="E11522">
            <v>46.58</v>
          </cell>
          <cell r="F11522">
            <v>47.21</v>
          </cell>
        </row>
        <row r="11523">
          <cell r="B11523">
            <v>104086</v>
          </cell>
          <cell r="C11523" t="str">
            <v>TUBO, PVC OCRE, JUNTA ELÁSTICA, DN 150 MM, PARA COLETOR PREDIAL DE ESGOTO. AF_06/2022</v>
          </cell>
          <cell r="D11523" t="str">
            <v>M</v>
          </cell>
          <cell r="E11523">
            <v>84.18</v>
          </cell>
          <cell r="F11523">
            <v>84.87</v>
          </cell>
        </row>
        <row r="11524">
          <cell r="B11524">
            <v>104073</v>
          </cell>
          <cell r="C11524" t="str">
            <v>TÊ DE REDUÇÃO, PVC OCRE, JUNTA ELÁSTICA, DN 150 X 100 MM, PARA COLETOR PREDIAL DE ESGOTO. AF_06/2022</v>
          </cell>
          <cell r="D11524" t="str">
            <v>UN</v>
          </cell>
          <cell r="E11524">
            <v>0</v>
          </cell>
          <cell r="F11524">
            <v>0</v>
          </cell>
        </row>
        <row r="11525">
          <cell r="B11525">
            <v>104074</v>
          </cell>
          <cell r="C11525" t="str">
            <v>TÊ DE REDUÇÃO, PVC OCRE, JUNTA ELÁSTICA, DN 300 X 100 MM, PARA COLETOR PREDIAL DE ESGOTO. AF_06/2022</v>
          </cell>
          <cell r="D11525" t="str">
            <v>UN</v>
          </cell>
          <cell r="E11525">
            <v>0</v>
          </cell>
          <cell r="F11525">
            <v>0</v>
          </cell>
        </row>
        <row r="11526">
          <cell r="B11526">
            <v>104075</v>
          </cell>
          <cell r="C11526" t="str">
            <v>TÊ DE REDUÇÃO, PVC OCRE, JUNTA ELÁSTICA, DN 300 X 150 MM, PARA COLETOR PREDIAL DE ESGOTO. AF_06/2022</v>
          </cell>
          <cell r="D11526" t="str">
            <v>UN</v>
          </cell>
          <cell r="E11526">
            <v>0</v>
          </cell>
          <cell r="F11526">
            <v>0</v>
          </cell>
        </row>
        <row r="11527">
          <cell r="B11527">
            <v>104039</v>
          </cell>
          <cell r="C11527" t="str">
            <v>TÊ DE SERVIÇO INTEGRADO, POLIPROPILENO, PARA TUBOS EM PEAD, 63 MM X 20 MM, PARA LIGAÇÃO PREDIAL DE ÁGUA. AF_06/2022</v>
          </cell>
          <cell r="D11527" t="str">
            <v>UN</v>
          </cell>
          <cell r="E11527">
            <v>66.83</v>
          </cell>
          <cell r="F11527">
            <v>68.06</v>
          </cell>
        </row>
        <row r="11528">
          <cell r="B11528">
            <v>104040</v>
          </cell>
          <cell r="C11528" t="str">
            <v>TÊ DE SERVIÇO INTEGRADO, POLIPROPILENO, PARA TUBOS EM PEAD, 63 MM X 32 MM, PARA LIGAÇÃO PREDIAL DE ÁGUA. AF_06/2022</v>
          </cell>
          <cell r="D11528" t="str">
            <v>UN</v>
          </cell>
          <cell r="E11528">
            <v>0</v>
          </cell>
          <cell r="F11528">
            <v>0</v>
          </cell>
        </row>
        <row r="11529">
          <cell r="B11529">
            <v>104041</v>
          </cell>
          <cell r="C11529" t="str">
            <v>TÊ DE SERVIÇO INTEGRADO, POLIPROPILENO, PARA TUBOS EM PEAD, 90 MM X 20 MM, PARA LIGAÇÃO PREDIAL DE ÁGUA. AF_06/2022</v>
          </cell>
          <cell r="D11529" t="str">
            <v>UN</v>
          </cell>
          <cell r="E11529">
            <v>0</v>
          </cell>
          <cell r="F11529">
            <v>0</v>
          </cell>
        </row>
        <row r="11530">
          <cell r="B11530">
            <v>104042</v>
          </cell>
          <cell r="C11530" t="str">
            <v>TÊ DE SERVIÇO INTEGRADO, POLIPROPILENO, PARA TUBOS EM PEAD, 90 MM X 32 MM, PARA LIGAÇÃO PREDIAL DE ÁGUA. AF_06/2022</v>
          </cell>
          <cell r="D11530" t="str">
            <v>UN</v>
          </cell>
          <cell r="E11530">
            <v>0</v>
          </cell>
          <cell r="F11530">
            <v>0</v>
          </cell>
        </row>
        <row r="11531">
          <cell r="B11531">
            <v>104072</v>
          </cell>
          <cell r="C11531" t="str">
            <v>TÊ, PVC OCRE, JUNTA ELÁSTICA, DN 200 MM, PARA COLETOR PREDIAL DE ESGOTO. AF_06/2022</v>
          </cell>
          <cell r="D11531" t="str">
            <v>UN</v>
          </cell>
          <cell r="E11531">
            <v>258.39</v>
          </cell>
          <cell r="F11531">
            <v>259.14</v>
          </cell>
        </row>
        <row r="11532">
          <cell r="B11532">
            <v>104053</v>
          </cell>
          <cell r="C11532" t="str">
            <v>UNIÃO, POLIPROPILENO, PARA TUBOS EM PEAD, 20 MM, PARA LIGAÇÃO PREDIAL DE ÁGUA. AF_06/2022</v>
          </cell>
          <cell r="D11532" t="str">
            <v>UN</v>
          </cell>
          <cell r="E11532">
            <v>7.67</v>
          </cell>
          <cell r="F11532">
            <v>7.9</v>
          </cell>
        </row>
        <row r="11533">
          <cell r="B11533">
            <v>104054</v>
          </cell>
          <cell r="C11533" t="str">
            <v>UNIÃO, POLIPROPILENO, PARA TUBOS EM PEAD, 32 MM, PARA LIGAÇÃO PREDIAL DE ÁGUA. AF_06/2022</v>
          </cell>
          <cell r="D11533" t="str">
            <v>UN</v>
          </cell>
          <cell r="E11533">
            <v>15.75</v>
          </cell>
          <cell r="F11533">
            <v>16.059999999999999</v>
          </cell>
        </row>
        <row r="11534">
          <cell r="B11534">
            <v>99818</v>
          </cell>
          <cell r="C11534" t="str">
            <v>LIMPEZA DE BACIA SANITÁRIA, BIDÊ OU MICTÓRIO EM LOUÇA, INCLUSIVE METAIS CORRESPONDENTES. AF_04/2019</v>
          </cell>
          <cell r="D11534" t="str">
            <v>UN</v>
          </cell>
          <cell r="E11534">
            <v>6.81</v>
          </cell>
          <cell r="F11534">
            <v>7.02</v>
          </cell>
        </row>
        <row r="11535">
          <cell r="B11535">
            <v>99819</v>
          </cell>
          <cell r="C11535" t="str">
            <v>LIMPEZA DE BANCADA DE PEDRA (MÁRMORE OU GRANITO). AF_04/2019</v>
          </cell>
          <cell r="D11535" t="str">
            <v>M2</v>
          </cell>
          <cell r="E11535">
            <v>16.79</v>
          </cell>
          <cell r="F11535">
            <v>18.12</v>
          </cell>
        </row>
        <row r="11536">
          <cell r="B11536">
            <v>99811</v>
          </cell>
          <cell r="C11536" t="str">
            <v>LIMPEZA DE CONTRAPISO COM VASSOURA A SECO. AF_04/2019</v>
          </cell>
          <cell r="D11536" t="str">
            <v>M2</v>
          </cell>
          <cell r="E11536">
            <v>3.5</v>
          </cell>
          <cell r="F11536">
            <v>3.78</v>
          </cell>
        </row>
        <row r="11537">
          <cell r="B11537">
            <v>99826</v>
          </cell>
          <cell r="C11537" t="str">
            <v>LIMPEZA DE FORRO REMOVÍVEL COM PANO ÚMIDO. AF_04/2019</v>
          </cell>
          <cell r="D11537" t="str">
            <v>M2</v>
          </cell>
          <cell r="E11537">
            <v>1.52</v>
          </cell>
          <cell r="F11537">
            <v>1.65</v>
          </cell>
        </row>
        <row r="11538">
          <cell r="B11538">
            <v>99821</v>
          </cell>
          <cell r="C11538" t="str">
            <v>LIMPEZA DE JANELA DE VIDRO COM CAIXILHO EM AÇO/ALUMÍNIO/PVC. AF_04/2019</v>
          </cell>
          <cell r="D11538" t="str">
            <v>M2</v>
          </cell>
          <cell r="E11538">
            <v>3.54</v>
          </cell>
          <cell r="F11538">
            <v>3.7</v>
          </cell>
        </row>
        <row r="11539">
          <cell r="B11539">
            <v>99820</v>
          </cell>
          <cell r="C11539" t="str">
            <v>LIMPEZA DE JANELA INTEIRAMENTE DE VIDRO. AF_04/2019</v>
          </cell>
          <cell r="D11539" t="str">
            <v>M2</v>
          </cell>
          <cell r="E11539">
            <v>2.2400000000000002</v>
          </cell>
          <cell r="F11539">
            <v>2.35</v>
          </cell>
        </row>
        <row r="11540">
          <cell r="B11540">
            <v>99812</v>
          </cell>
          <cell r="C11540" t="str">
            <v>LIMPEZA DE LADRILHO HIDRÁULICO EM PAREDE COM PANO ÚMIDO. AF_04/2019</v>
          </cell>
          <cell r="D11540" t="str">
            <v>M2</v>
          </cell>
          <cell r="E11540">
            <v>1.1200000000000001</v>
          </cell>
          <cell r="F11540">
            <v>1.21</v>
          </cell>
        </row>
        <row r="11541">
          <cell r="B11541">
            <v>99817</v>
          </cell>
          <cell r="C11541" t="str">
            <v>LIMPEZA DE LAVATÓRIO DE LOUÇA COM BANCADA DE PEDRA, INCLUSIVE METAIS CORRESPONDENTES. AF_04/2019</v>
          </cell>
          <cell r="D11541" t="str">
            <v>UN</v>
          </cell>
          <cell r="E11541">
            <v>6.81</v>
          </cell>
          <cell r="F11541">
            <v>7.02</v>
          </cell>
        </row>
        <row r="11542">
          <cell r="B11542">
            <v>99813</v>
          </cell>
          <cell r="C11542" t="str">
            <v>LIMPEZA DE MÁRMORE/GRANITO EM PAREDE UTILIZANDO DETERGENTE NEUTRO E ESCOVAÇÃO MANUAL. AF_04/2019</v>
          </cell>
          <cell r="D11542" t="str">
            <v>M2</v>
          </cell>
          <cell r="E11542">
            <v>1</v>
          </cell>
          <cell r="F11542">
            <v>1.07</v>
          </cell>
        </row>
        <row r="11543">
          <cell r="B11543">
            <v>99815</v>
          </cell>
          <cell r="C11543" t="str">
            <v>LIMPEZA DE PIA INOX COM BANCADA DE PEDRA, INCLUSIVE METAIS CORRESPONDENTES. AF_04/2019</v>
          </cell>
          <cell r="D11543" t="str">
            <v>UN</v>
          </cell>
          <cell r="E11543">
            <v>9.9700000000000006</v>
          </cell>
          <cell r="F11543">
            <v>10.44</v>
          </cell>
        </row>
        <row r="11544">
          <cell r="B11544">
            <v>99805</v>
          </cell>
          <cell r="C11544" t="str">
            <v>LIMPEZA DE PISO CERÂMICO OU COM PEDRAS RÚSTICAS UTILIZANDO ÁCIDO MURIÁTICO. AF_04/2019</v>
          </cell>
          <cell r="D11544" t="str">
            <v>M2</v>
          </cell>
          <cell r="E11544">
            <v>11.46</v>
          </cell>
          <cell r="F11544">
            <v>12.3</v>
          </cell>
        </row>
        <row r="11545">
          <cell r="B11545">
            <v>99803</v>
          </cell>
          <cell r="C11545" t="str">
            <v>LIMPEZA DE PISO CERÂMICO OU PORCELANATO COM PANO ÚMIDO. AF_04/2019</v>
          </cell>
          <cell r="D11545" t="str">
            <v>M2</v>
          </cell>
          <cell r="E11545">
            <v>2.06</v>
          </cell>
          <cell r="F11545">
            <v>2.2200000000000002</v>
          </cell>
        </row>
        <row r="11546">
          <cell r="B11546">
            <v>99802</v>
          </cell>
          <cell r="C11546" t="str">
            <v>LIMPEZA DE PISO CERÂMICO OU PORCELANATO COM VASSOURA A SECO. AF_04/2019</v>
          </cell>
          <cell r="D11546" t="str">
            <v>M2</v>
          </cell>
          <cell r="E11546">
            <v>0.53</v>
          </cell>
          <cell r="F11546">
            <v>0.56999999999999995</v>
          </cell>
        </row>
        <row r="11547">
          <cell r="B11547">
            <v>99804</v>
          </cell>
          <cell r="C11547" t="str">
            <v>LIMPEZA DE PISO CERÂMICO OU PORCELANATO UTILIZANDO DETERGENTE NEUTRO E ESCOVAÇÃO MANUAL. AF_04/2019</v>
          </cell>
          <cell r="D11547" t="str">
            <v>M2</v>
          </cell>
          <cell r="E11547">
            <v>5.37</v>
          </cell>
          <cell r="F11547">
            <v>5.8</v>
          </cell>
        </row>
        <row r="11548">
          <cell r="B11548">
            <v>99809</v>
          </cell>
          <cell r="C11548" t="str">
            <v>LIMPEZA DE PISO DE LADRILHO HIDRÁULICO COM PANO ÚMIDO. AF_04/2019</v>
          </cell>
          <cell r="D11548" t="str">
            <v>M2</v>
          </cell>
          <cell r="E11548">
            <v>5.86</v>
          </cell>
          <cell r="F11548">
            <v>6.33</v>
          </cell>
        </row>
        <row r="11549">
          <cell r="B11549">
            <v>99810</v>
          </cell>
          <cell r="C11549" t="str">
            <v>LIMPEZA DE PISO DE MÁRMORE/GRANITO UTILIZANDO DETERGENTE NEUTRO E ESCOVAÇÃO MANUAL. AF_04/2019</v>
          </cell>
          <cell r="D11549" t="str">
            <v>M2</v>
          </cell>
          <cell r="E11549">
            <v>7.33</v>
          </cell>
          <cell r="F11549">
            <v>7.91</v>
          </cell>
        </row>
        <row r="11550">
          <cell r="B11550">
            <v>99801</v>
          </cell>
          <cell r="C11550" t="str">
            <v>LIMPEZA DE PISO UTILIZANDO DETERGENTE NEUTRO E ESCOVAÇÃO . AF_04/2019</v>
          </cell>
          <cell r="D11550" t="str">
            <v>M2</v>
          </cell>
          <cell r="E11550">
            <v>0</v>
          </cell>
          <cell r="F11550">
            <v>0</v>
          </cell>
        </row>
        <row r="11551">
          <cell r="B11551">
            <v>99822</v>
          </cell>
          <cell r="C11551" t="str">
            <v>LIMPEZA DE PORTA DE MADEIRA. AF_04/2019</v>
          </cell>
          <cell r="D11551" t="str">
            <v>M2</v>
          </cell>
          <cell r="E11551">
            <v>0.99</v>
          </cell>
          <cell r="F11551">
            <v>1.07</v>
          </cell>
        </row>
        <row r="11552">
          <cell r="B11552">
            <v>99825</v>
          </cell>
          <cell r="C11552" t="str">
            <v>LIMPEZA DE PORTA DE VIDRO COM CAIXILHO EM AÇO/ ALUMÍNIO/ PVC. AF_04/2019</v>
          </cell>
          <cell r="D11552" t="str">
            <v>M2</v>
          </cell>
          <cell r="E11552">
            <v>4.05</v>
          </cell>
          <cell r="F11552">
            <v>4.25</v>
          </cell>
        </row>
        <row r="11553">
          <cell r="B11553">
            <v>99824</v>
          </cell>
          <cell r="C11553" t="str">
            <v>LIMPEZA DE PORTA EM AÇO/ALUMÍNIO. AF_04/2019</v>
          </cell>
          <cell r="D11553" t="str">
            <v>M2</v>
          </cell>
          <cell r="E11553">
            <v>2.76</v>
          </cell>
          <cell r="F11553">
            <v>2.92</v>
          </cell>
        </row>
        <row r="11554">
          <cell r="B11554">
            <v>99823</v>
          </cell>
          <cell r="C11554" t="str">
            <v>LIMPEZA DE PORTA INTEIRAMENTE DE VIDRO. AF_04/2019</v>
          </cell>
          <cell r="D11554" t="str">
            <v>M2</v>
          </cell>
          <cell r="E11554">
            <v>2.58</v>
          </cell>
          <cell r="F11554">
            <v>2.72</v>
          </cell>
        </row>
        <row r="11555">
          <cell r="B11555">
            <v>99806</v>
          </cell>
          <cell r="C11555" t="str">
            <v>LIMPEZA DE REVESTIMENTO CERÂMICO EM PAREDE COM PANO ÚMIDO AF_04/2019</v>
          </cell>
          <cell r="D11555" t="str">
            <v>M2</v>
          </cell>
          <cell r="E11555">
            <v>0.84</v>
          </cell>
          <cell r="F11555">
            <v>0.91</v>
          </cell>
        </row>
        <row r="11556">
          <cell r="B11556">
            <v>99807</v>
          </cell>
          <cell r="C11556" t="str">
            <v>LIMPEZA DE REVESTIMENTO CERÂMICO EM PAREDE UTILIZANDO DETERGENTE NEUTRO E ESCOVAÇÃO MANUAL. AF_04/2019</v>
          </cell>
          <cell r="D11556" t="str">
            <v>M2</v>
          </cell>
          <cell r="E11556">
            <v>1.66</v>
          </cell>
          <cell r="F11556">
            <v>1.78</v>
          </cell>
        </row>
        <row r="11557">
          <cell r="B11557">
            <v>99808</v>
          </cell>
          <cell r="C11557" t="str">
            <v>LIMPEZA DE REVESTIMENTO CERÂMICO EM PAREDE UTILIZANDO ÁCIDO MURIÁTICO. AF_04/2019</v>
          </cell>
          <cell r="D11557" t="str">
            <v>M2</v>
          </cell>
          <cell r="E11557">
            <v>4.2300000000000004</v>
          </cell>
          <cell r="F11557">
            <v>4.5</v>
          </cell>
        </row>
        <row r="11558">
          <cell r="B11558">
            <v>99814</v>
          </cell>
          <cell r="C11558" t="str">
            <v>LIMPEZA DE SUPERFÍCIE COM JATO DE ALTA PRESSÃO. AF_04/2019</v>
          </cell>
          <cell r="D11558" t="str">
            <v>M2</v>
          </cell>
          <cell r="E11558">
            <v>1.95</v>
          </cell>
          <cell r="F11558">
            <v>2.1</v>
          </cell>
        </row>
        <row r="11559">
          <cell r="B11559">
            <v>99816</v>
          </cell>
          <cell r="C11559" t="str">
            <v>LIMPEZA DE TANQUE OU LAVATÓRIO DE LOUÇA ISOLADO, INCLUSIVE METAIS CORRESPONDENTES. AF_04/2019</v>
          </cell>
          <cell r="D11559" t="str">
            <v>UN</v>
          </cell>
          <cell r="E11559">
            <v>10.5</v>
          </cell>
          <cell r="F11559">
            <v>11.01</v>
          </cell>
        </row>
        <row r="11560">
          <cell r="B11560">
            <v>88238</v>
          </cell>
          <cell r="C11560" t="str">
            <v>AJUDANTE DE ARMADOR COM ENCARGOS COMPLEMENTARES</v>
          </cell>
          <cell r="D11560" t="str">
            <v>H</v>
          </cell>
          <cell r="E11560">
            <v>22.07</v>
          </cell>
          <cell r="F11560">
            <v>23.86</v>
          </cell>
        </row>
        <row r="11561">
          <cell r="B11561">
            <v>101374</v>
          </cell>
          <cell r="C11561" t="str">
            <v>AJUDANTE DE ARMADOR COM ENCARGOS COMPLEMENTARES</v>
          </cell>
          <cell r="D11561" t="str">
            <v>MES</v>
          </cell>
          <cell r="E11561">
            <v>3952.47</v>
          </cell>
          <cell r="F11561">
            <v>4265.67</v>
          </cell>
        </row>
        <row r="11562">
          <cell r="B11562">
            <v>88239</v>
          </cell>
          <cell r="C11562" t="str">
            <v>AJUDANTE DE CARPINTEIRO COM ENCARGOS COMPLEMENTARES</v>
          </cell>
          <cell r="D11562" t="str">
            <v>H</v>
          </cell>
          <cell r="E11562">
            <v>21.9</v>
          </cell>
          <cell r="F11562">
            <v>23.69</v>
          </cell>
        </row>
        <row r="11563">
          <cell r="B11563">
            <v>101375</v>
          </cell>
          <cell r="C11563" t="str">
            <v>AJUDANTE DE ELETRICISTA COM ENCARGOS COMPLEMENTARES</v>
          </cell>
          <cell r="D11563" t="str">
            <v>MES</v>
          </cell>
          <cell r="E11563">
            <v>4008.13</v>
          </cell>
          <cell r="F11563">
            <v>4327.3599999999997</v>
          </cell>
        </row>
        <row r="11564">
          <cell r="B11564">
            <v>88240</v>
          </cell>
          <cell r="C11564" t="str">
            <v>AJUDANTE DE ESTRUTURA METÁLICA COM ENCARGOS COMPLEMENTARES</v>
          </cell>
          <cell r="D11564" t="str">
            <v>H</v>
          </cell>
          <cell r="E11564">
            <v>20.88</v>
          </cell>
          <cell r="F11564">
            <v>22.67</v>
          </cell>
        </row>
        <row r="11565">
          <cell r="B11565">
            <v>101376</v>
          </cell>
          <cell r="C11565" t="str">
            <v>AJUDANTE DE ESTRUTURAS METÁLICAS COM ENCARGOS COMPLEMENTARES</v>
          </cell>
          <cell r="D11565" t="str">
            <v>MES</v>
          </cell>
          <cell r="E11565">
            <v>3725.45</v>
          </cell>
          <cell r="F11565">
            <v>4038.65</v>
          </cell>
        </row>
        <row r="11566">
          <cell r="B11566">
            <v>88241</v>
          </cell>
          <cell r="C11566" t="str">
            <v>AJUDANTE DE OPERAÇÃO EM GERAL COM ENCARGOS COMPLEMENTARES</v>
          </cell>
          <cell r="D11566" t="str">
            <v>H</v>
          </cell>
          <cell r="E11566">
            <v>22.2</v>
          </cell>
          <cell r="F11566">
            <v>24.01</v>
          </cell>
        </row>
        <row r="11567">
          <cell r="B11567">
            <v>101377</v>
          </cell>
          <cell r="C11567" t="str">
            <v>AJUDANTE DE OPERAÇÃO EM GERAL COM ENCARGOS COMPLEMENTARES</v>
          </cell>
          <cell r="D11567" t="str">
            <v>MES</v>
          </cell>
          <cell r="E11567">
            <v>3975.89</v>
          </cell>
          <cell r="F11567">
            <v>4291.87</v>
          </cell>
        </row>
        <row r="11568">
          <cell r="B11568">
            <v>88242</v>
          </cell>
          <cell r="C11568" t="str">
            <v>AJUDANTE DE PEDREIRO COM ENCARGOS COMPLEMENTARES</v>
          </cell>
          <cell r="D11568" t="str">
            <v>H</v>
          </cell>
          <cell r="E11568">
            <v>22.12</v>
          </cell>
          <cell r="F11568">
            <v>23.91</v>
          </cell>
        </row>
        <row r="11569">
          <cell r="B11569">
            <v>100301</v>
          </cell>
          <cell r="C11569" t="str">
            <v>AJUDANTE DE PINTOR COM ENCARGOS COMPLEMENTARES</v>
          </cell>
          <cell r="D11569" t="str">
            <v>H</v>
          </cell>
          <cell r="E11569">
            <v>23.93</v>
          </cell>
          <cell r="F11569">
            <v>25.72</v>
          </cell>
        </row>
        <row r="11570">
          <cell r="B11570">
            <v>101378</v>
          </cell>
          <cell r="C11570" t="str">
            <v>AJUDANTE DE PINTOR COM ENCARGOS COMPLEMENTARES</v>
          </cell>
          <cell r="D11570" t="str">
            <v>MES</v>
          </cell>
          <cell r="E11570">
            <v>4299.6099999999997</v>
          </cell>
          <cell r="F11570">
            <v>4613.5600000000004</v>
          </cell>
        </row>
        <row r="11571">
          <cell r="B11571">
            <v>101379</v>
          </cell>
          <cell r="C11571" t="str">
            <v>AJUDANTE DE SERRALHEIRO COM ENCARGOS COMPLEMENTARES</v>
          </cell>
          <cell r="D11571" t="str">
            <v>MES</v>
          </cell>
          <cell r="E11571">
            <v>3952.47</v>
          </cell>
          <cell r="F11571">
            <v>4265.67</v>
          </cell>
        </row>
        <row r="11572">
          <cell r="B11572">
            <v>88243</v>
          </cell>
          <cell r="C11572" t="str">
            <v>AJUDANTE ESPECIALIZADO COM ENCARGOS COMPLEMENTARES</v>
          </cell>
          <cell r="D11572" t="str">
            <v>H</v>
          </cell>
          <cell r="E11572">
            <v>22.11</v>
          </cell>
          <cell r="F11572">
            <v>23.92</v>
          </cell>
        </row>
        <row r="11573">
          <cell r="B11573">
            <v>101380</v>
          </cell>
          <cell r="C11573" t="str">
            <v>AJUDANTE ESPECIALIZADO COM ENCARGOS COMPLEMENTARES</v>
          </cell>
          <cell r="D11573" t="str">
            <v>MES</v>
          </cell>
          <cell r="E11573">
            <v>3957.61</v>
          </cell>
          <cell r="F11573">
            <v>4273.59</v>
          </cell>
        </row>
        <row r="11574">
          <cell r="B11574">
            <v>90766</v>
          </cell>
          <cell r="C11574" t="str">
            <v>ALMOXARIFE COM ENCARGOS COMPLEMENTARES</v>
          </cell>
          <cell r="D11574" t="str">
            <v>H</v>
          </cell>
          <cell r="E11574">
            <v>21.22</v>
          </cell>
          <cell r="F11574">
            <v>23.45</v>
          </cell>
        </row>
        <row r="11575">
          <cell r="B11575">
            <v>93563</v>
          </cell>
          <cell r="C11575" t="str">
            <v>ALMOXARIFE COM ENCARGOS COMPLEMENTARES</v>
          </cell>
          <cell r="D11575" t="str">
            <v>MES</v>
          </cell>
          <cell r="E11575">
            <v>3745.62</v>
          </cell>
          <cell r="F11575">
            <v>4136.0200000000004</v>
          </cell>
        </row>
        <row r="11576">
          <cell r="B11576">
            <v>90767</v>
          </cell>
          <cell r="C11576" t="str">
            <v>APONTADOR OU APROPRIADOR COM ENCARGOS COMPLEMENTARES</v>
          </cell>
          <cell r="D11576" t="str">
            <v>H</v>
          </cell>
          <cell r="E11576">
            <v>21.52</v>
          </cell>
          <cell r="F11576">
            <v>23.79</v>
          </cell>
        </row>
        <row r="11577">
          <cell r="B11577">
            <v>93564</v>
          </cell>
          <cell r="C11577" t="str">
            <v>APONTADOR OU APROPRIADOR COM ENCARGOS COMPLEMENTARES</v>
          </cell>
          <cell r="D11577" t="str">
            <v>MES</v>
          </cell>
          <cell r="E11577">
            <v>3785.46</v>
          </cell>
          <cell r="F11577">
            <v>4180.59</v>
          </cell>
        </row>
        <row r="11578">
          <cell r="B11578">
            <v>88245</v>
          </cell>
          <cell r="C11578" t="str">
            <v>ARMADOR COM ENCARGOS COMPLEMENTARES</v>
          </cell>
          <cell r="D11578" t="str">
            <v>H</v>
          </cell>
          <cell r="E11578">
            <v>25.89</v>
          </cell>
          <cell r="F11578">
            <v>28.14</v>
          </cell>
        </row>
        <row r="11579">
          <cell r="B11579">
            <v>101381</v>
          </cell>
          <cell r="C11579" t="str">
            <v>ARMADOR COM ENCARGOS COMPLEMENTARES</v>
          </cell>
          <cell r="D11579" t="str">
            <v>MES</v>
          </cell>
          <cell r="E11579">
            <v>4619.93</v>
          </cell>
          <cell r="F11579">
            <v>5012.22</v>
          </cell>
        </row>
        <row r="11580">
          <cell r="B11580">
            <v>90768</v>
          </cell>
          <cell r="C11580" t="str">
            <v>ARQUITETO DE OBRA JUNIOR COM ENCARGOS COMPLEMENTARES</v>
          </cell>
          <cell r="D11580" t="str">
            <v>H</v>
          </cell>
          <cell r="E11580">
            <v>113.27</v>
          </cell>
          <cell r="F11580">
            <v>126.39</v>
          </cell>
        </row>
        <row r="11581">
          <cell r="B11581">
            <v>90769</v>
          </cell>
          <cell r="C11581" t="str">
            <v>ARQUITETO DE OBRA PLENO COM ENCARGOS COMPLEMENTARES</v>
          </cell>
          <cell r="D11581" t="str">
            <v>H</v>
          </cell>
          <cell r="E11581">
            <v>119.86</v>
          </cell>
          <cell r="F11581">
            <v>133.76</v>
          </cell>
        </row>
        <row r="11582">
          <cell r="B11582">
            <v>90770</v>
          </cell>
          <cell r="C11582" t="str">
            <v>ARQUITETO DE OBRA SENIOR COM ENCARGOS COMPLEMENTARES</v>
          </cell>
          <cell r="D11582" t="str">
            <v>H</v>
          </cell>
          <cell r="E11582">
            <v>125.51</v>
          </cell>
          <cell r="F11582">
            <v>140.08000000000001</v>
          </cell>
        </row>
        <row r="11583">
          <cell r="B11583">
            <v>93569</v>
          </cell>
          <cell r="C11583" t="str">
            <v>ARQUITETO JUNIOR COM ENCARGOS COMPLEMENTARES</v>
          </cell>
          <cell r="D11583" t="str">
            <v>MES</v>
          </cell>
          <cell r="E11583">
            <v>19816.349999999999</v>
          </cell>
          <cell r="F11583">
            <v>22112.79</v>
          </cell>
        </row>
        <row r="11584">
          <cell r="B11584">
            <v>93570</v>
          </cell>
          <cell r="C11584" t="str">
            <v>ARQUITETO PLENO COM ENCARGOS COMPLEMENTARES</v>
          </cell>
          <cell r="D11584" t="str">
            <v>MES</v>
          </cell>
          <cell r="E11584">
            <v>20967.72</v>
          </cell>
          <cell r="F11584">
            <v>23400.57</v>
          </cell>
        </row>
        <row r="11585">
          <cell r="B11585">
            <v>93571</v>
          </cell>
          <cell r="C11585" t="str">
            <v>ARQUITETO SENIOR COM ENCARGOS COMPLEMENTARES</v>
          </cell>
          <cell r="D11585" t="str">
            <v>MES</v>
          </cell>
          <cell r="E11585">
            <v>21953.99</v>
          </cell>
          <cell r="F11585">
            <v>24503.69</v>
          </cell>
        </row>
        <row r="11586">
          <cell r="B11586">
            <v>101382</v>
          </cell>
          <cell r="C11586" t="str">
            <v>ASSENTADOR DE MANILHAS COM ENCARGOS COMPLEMENTARES</v>
          </cell>
          <cell r="D11586" t="str">
            <v>MES</v>
          </cell>
          <cell r="E11586">
            <v>2976.78</v>
          </cell>
          <cell r="F11586">
            <v>3201.28</v>
          </cell>
        </row>
        <row r="11587">
          <cell r="B11587">
            <v>88246</v>
          </cell>
          <cell r="C11587" t="str">
            <v>ASSENTADOR DE TUBOS COM ENCARGOS COMPLEMENTARES</v>
          </cell>
          <cell r="D11587" t="str">
            <v>H</v>
          </cell>
          <cell r="E11587">
            <v>16.59</v>
          </cell>
          <cell r="F11587">
            <v>17.88</v>
          </cell>
        </row>
        <row r="11588">
          <cell r="B11588">
            <v>100303</v>
          </cell>
          <cell r="C11588" t="str">
            <v>AUXILIAR DE AZULEJISTA COM ENCARGOS COMPLEMENTARES</v>
          </cell>
          <cell r="D11588" t="str">
            <v>H</v>
          </cell>
          <cell r="E11588">
            <v>21.22</v>
          </cell>
          <cell r="F11588">
            <v>22.92</v>
          </cell>
        </row>
        <row r="11589">
          <cell r="B11589">
            <v>101383</v>
          </cell>
          <cell r="C11589" t="str">
            <v>AUXILIAR DE AZULEJISTA COM ENCARGOS COMPLEMENTARES</v>
          </cell>
          <cell r="D11589" t="str">
            <v>MES</v>
          </cell>
          <cell r="E11589">
            <v>3803.99</v>
          </cell>
          <cell r="F11589">
            <v>4099.6099999999997</v>
          </cell>
        </row>
        <row r="11590">
          <cell r="B11590">
            <v>88247</v>
          </cell>
          <cell r="C11590" t="str">
            <v>AUXILIAR DE ELETRICISTA COM ENCARGOS COMPLEMENTARES</v>
          </cell>
          <cell r="D11590" t="str">
            <v>H</v>
          </cell>
          <cell r="E11590">
            <v>22.48</v>
          </cell>
          <cell r="F11590">
            <v>24.32</v>
          </cell>
        </row>
        <row r="11591">
          <cell r="B11591">
            <v>88248</v>
          </cell>
          <cell r="C11591" t="str">
            <v>AUXILIAR DE ENCANADOR OU BOMBEIRO HIDRÁULICO COM ENCARGOS COMPLEMENTARES</v>
          </cell>
          <cell r="D11591" t="str">
            <v>H</v>
          </cell>
          <cell r="E11591">
            <v>21.51</v>
          </cell>
          <cell r="F11591">
            <v>23.32</v>
          </cell>
        </row>
        <row r="11592">
          <cell r="B11592">
            <v>101384</v>
          </cell>
          <cell r="C11592" t="str">
            <v>AUXILIAR DE ENCANADOR OU BOMBEIRO HIDRÁULICO COM ENCARGOS COMPLEMENTARES</v>
          </cell>
          <cell r="D11592" t="str">
            <v>MES</v>
          </cell>
          <cell r="E11592">
            <v>3841.66</v>
          </cell>
          <cell r="F11592">
            <v>4156.3599999999997</v>
          </cell>
        </row>
        <row r="11593">
          <cell r="B11593">
            <v>90772</v>
          </cell>
          <cell r="C11593" t="str">
            <v>AUXILIAR DE ESCRITORIO COM ENCARGOS COMPLEMENTARES</v>
          </cell>
          <cell r="D11593" t="str">
            <v>H</v>
          </cell>
          <cell r="E11593">
            <v>17.36</v>
          </cell>
          <cell r="F11593">
            <v>19.13</v>
          </cell>
        </row>
        <row r="11594">
          <cell r="B11594">
            <v>93566</v>
          </cell>
          <cell r="C11594" t="str">
            <v>AUXILIAR DE ESCRITORIO COM ENCARGOS COMPLEMENTARES</v>
          </cell>
          <cell r="D11594" t="str">
            <v>MES</v>
          </cell>
          <cell r="E11594">
            <v>3071.74</v>
          </cell>
          <cell r="F11594">
            <v>3382.29</v>
          </cell>
        </row>
        <row r="11595">
          <cell r="B11595">
            <v>101385</v>
          </cell>
          <cell r="C11595" t="str">
            <v>AUXILIAR DE LABORATORISTA DE SOLOS E DE CONCRETO COM ENCARGOS COMPLEMENTARES</v>
          </cell>
          <cell r="D11595" t="str">
            <v>MES</v>
          </cell>
          <cell r="E11595">
            <v>3432.26</v>
          </cell>
          <cell r="F11595">
            <v>3785.54</v>
          </cell>
        </row>
        <row r="11596">
          <cell r="B11596">
            <v>88249</v>
          </cell>
          <cell r="C11596" t="str">
            <v>AUXILIAR DE LABORATÓRIO COM ENCARGOS COMPLEMENTARES</v>
          </cell>
          <cell r="D11596" t="str">
            <v>H</v>
          </cell>
          <cell r="E11596">
            <v>19.440000000000001</v>
          </cell>
          <cell r="F11596">
            <v>21.45</v>
          </cell>
        </row>
        <row r="11597">
          <cell r="B11597">
            <v>88250</v>
          </cell>
          <cell r="C11597" t="str">
            <v>AUXILIAR DE MECÂNICO COM ENCARGOS COMPLEMENTARES</v>
          </cell>
          <cell r="D11597" t="str">
            <v>H</v>
          </cell>
          <cell r="E11597">
            <v>20.88</v>
          </cell>
          <cell r="F11597">
            <v>22.67</v>
          </cell>
        </row>
        <row r="11598">
          <cell r="B11598">
            <v>101386</v>
          </cell>
          <cell r="C11598" t="str">
            <v>AUXILIAR DE MECÂNICO COM ENCARGOS COMPLEMENTARES</v>
          </cell>
          <cell r="D11598" t="str">
            <v>MES</v>
          </cell>
          <cell r="E11598">
            <v>3725.45</v>
          </cell>
          <cell r="F11598">
            <v>4038.65</v>
          </cell>
        </row>
        <row r="11599">
          <cell r="B11599">
            <v>101387</v>
          </cell>
          <cell r="C11599" t="str">
            <v>AUXILIAR DE PEDREIRO COM ENCARGOS COMPLEMENTARES</v>
          </cell>
          <cell r="D11599" t="str">
            <v>MES</v>
          </cell>
          <cell r="E11599">
            <v>3958.84</v>
          </cell>
          <cell r="F11599">
            <v>4272.79</v>
          </cell>
        </row>
        <row r="11600">
          <cell r="B11600">
            <v>88251</v>
          </cell>
          <cell r="C11600" t="str">
            <v>AUXILIAR DE SERRALHEIRO COM ENCARGOS COMPLEMENTARES</v>
          </cell>
          <cell r="D11600" t="str">
            <v>H</v>
          </cell>
          <cell r="E11600">
            <v>22.07</v>
          </cell>
          <cell r="F11600">
            <v>23.86</v>
          </cell>
        </row>
        <row r="11601">
          <cell r="B11601">
            <v>88252</v>
          </cell>
          <cell r="C11601" t="str">
            <v>AUXILIAR DE SERVIÇOS GERAIS COM ENCARGOS COMPLEMENTARES</v>
          </cell>
          <cell r="D11601" t="str">
            <v>H</v>
          </cell>
          <cell r="E11601">
            <v>21.11</v>
          </cell>
          <cell r="F11601">
            <v>22.8</v>
          </cell>
        </row>
        <row r="11602">
          <cell r="B11602">
            <v>101388</v>
          </cell>
          <cell r="C11602" t="str">
            <v>AUXILIAR DE SERVIÇOS GERAIS COM ENCARGOS COMPLEMENTARES</v>
          </cell>
          <cell r="D11602" t="str">
            <v>MES</v>
          </cell>
          <cell r="E11602">
            <v>3781.51</v>
          </cell>
          <cell r="F11602">
            <v>4076.63</v>
          </cell>
        </row>
        <row r="11603">
          <cell r="B11603">
            <v>88253</v>
          </cell>
          <cell r="C11603" t="str">
            <v>AUXILIAR DE TOPÓGRAFO COM ENCARGOS COMPLEMENTARES</v>
          </cell>
          <cell r="D11603" t="str">
            <v>H</v>
          </cell>
          <cell r="E11603">
            <v>14.32</v>
          </cell>
          <cell r="F11603">
            <v>15.75</v>
          </cell>
        </row>
        <row r="11604">
          <cell r="B11604">
            <v>101389</v>
          </cell>
          <cell r="C11604" t="str">
            <v>AUXILIAR DE TOPÓGRAFO COM ENCARGOS COMPLEMENTARES</v>
          </cell>
          <cell r="D11604" t="str">
            <v>MES</v>
          </cell>
          <cell r="E11604">
            <v>2537.9499999999998</v>
          </cell>
          <cell r="F11604">
            <v>2787.13</v>
          </cell>
        </row>
        <row r="11605">
          <cell r="B11605">
            <v>101390</v>
          </cell>
          <cell r="C11605" t="str">
            <v>AUXILIAR TÉCNICO / ASSISTENTE DE ENGENHARIA COM ENCARGOS COMPLEMENTARES</v>
          </cell>
          <cell r="D11605" t="str">
            <v>MES</v>
          </cell>
          <cell r="E11605">
            <v>4980.1099999999997</v>
          </cell>
          <cell r="F11605">
            <v>5518.72</v>
          </cell>
        </row>
        <row r="11606">
          <cell r="B11606">
            <v>88255</v>
          </cell>
          <cell r="C11606" t="str">
            <v>AUXILIAR TÉCNICO DE ENGENHARIA COM ENCARGOS COMPLEMENTARES</v>
          </cell>
          <cell r="D11606" t="str">
            <v>H</v>
          </cell>
          <cell r="E11606">
            <v>28.31</v>
          </cell>
          <cell r="F11606">
            <v>31.38</v>
          </cell>
        </row>
        <row r="11607">
          <cell r="B11607">
            <v>101391</v>
          </cell>
          <cell r="C11607" t="str">
            <v>AZULEJISTA OU LADRILHEIRO COM ENCARGOS COMPLEMENTARES</v>
          </cell>
          <cell r="D11607" t="str">
            <v>MES</v>
          </cell>
          <cell r="E11607">
            <v>4627.91</v>
          </cell>
          <cell r="F11607">
            <v>5021.1400000000003</v>
          </cell>
        </row>
        <row r="11608">
          <cell r="B11608">
            <v>88256</v>
          </cell>
          <cell r="C11608" t="str">
            <v>AZULEJISTA OU LADRILHISTA COM ENCARGOS COMPLEMENTARES</v>
          </cell>
          <cell r="D11608" t="str">
            <v>H</v>
          </cell>
          <cell r="E11608">
            <v>25.95</v>
          </cell>
          <cell r="F11608">
            <v>28.2</v>
          </cell>
        </row>
        <row r="11609">
          <cell r="B11609">
            <v>88257</v>
          </cell>
          <cell r="C11609" t="str">
            <v>BLASTER, DINAMITADOR OU CABO DE FOGO COM ENCARGOS COMPLEMENTARES</v>
          </cell>
          <cell r="D11609" t="str">
            <v>H</v>
          </cell>
          <cell r="E11609">
            <v>20.329999999999998</v>
          </cell>
          <cell r="F11609">
            <v>22.05</v>
          </cell>
        </row>
        <row r="11610">
          <cell r="B11610">
            <v>101392</v>
          </cell>
          <cell r="C11610" t="str">
            <v>BLASTER, DINAMITADOR OU CABO DE FORÇA COM ENCARGOS COMPLEMENTARES</v>
          </cell>
          <cell r="D11610" t="str">
            <v>MES</v>
          </cell>
          <cell r="E11610">
            <v>3628.54</v>
          </cell>
          <cell r="F11610">
            <v>3930.27</v>
          </cell>
        </row>
        <row r="11611">
          <cell r="B11611">
            <v>88260</v>
          </cell>
          <cell r="C11611" t="str">
            <v>CALCETEIRO COM ENCARGOS COMPLEMENTARES</v>
          </cell>
          <cell r="D11611" t="str">
            <v>H</v>
          </cell>
          <cell r="E11611">
            <v>25.89</v>
          </cell>
          <cell r="F11611">
            <v>28.14</v>
          </cell>
        </row>
        <row r="11612">
          <cell r="B11612">
            <v>101394</v>
          </cell>
          <cell r="C11612" t="str">
            <v>CALCETEIRO COM ENCARGOS COMPLEMENTARES</v>
          </cell>
          <cell r="D11612" t="str">
            <v>MES</v>
          </cell>
          <cell r="E11612">
            <v>4622.08</v>
          </cell>
          <cell r="F11612">
            <v>5014.62</v>
          </cell>
        </row>
        <row r="11613">
          <cell r="B11613">
            <v>101395</v>
          </cell>
          <cell r="C11613" t="str">
            <v>CARPINTEIRO AUXILIAR COM ENCARGOS COMPLEMENTARES</v>
          </cell>
          <cell r="D11613" t="str">
            <v>MES</v>
          </cell>
          <cell r="E11613">
            <v>3916.68</v>
          </cell>
          <cell r="F11613">
            <v>4230.63</v>
          </cell>
        </row>
        <row r="11614">
          <cell r="B11614">
            <v>88261</v>
          </cell>
          <cell r="C11614" t="str">
            <v>CARPINTEIRO DE ESQUADRIA COM ENCARGOS COMPLEMENTARES</v>
          </cell>
          <cell r="D11614" t="str">
            <v>H</v>
          </cell>
          <cell r="E11614">
            <v>24.83</v>
          </cell>
          <cell r="F11614">
            <v>26.97</v>
          </cell>
        </row>
        <row r="11615">
          <cell r="B11615">
            <v>101396</v>
          </cell>
          <cell r="C11615" t="str">
            <v>CARPINTEIRO DE ESQUADRIAS COM ENCARGOS COMPLEMENTARES</v>
          </cell>
          <cell r="D11615" t="str">
            <v>MES</v>
          </cell>
          <cell r="E11615">
            <v>4428.8900000000003</v>
          </cell>
          <cell r="F11615">
            <v>4803.54</v>
          </cell>
        </row>
        <row r="11616">
          <cell r="B11616">
            <v>88262</v>
          </cell>
          <cell r="C11616" t="str">
            <v>CARPINTEIRO DE FORMAS COM ENCARGOS COMPLEMENTARES</v>
          </cell>
          <cell r="D11616" t="str">
            <v>H</v>
          </cell>
          <cell r="E11616">
            <v>25.67</v>
          </cell>
          <cell r="F11616">
            <v>27.92</v>
          </cell>
        </row>
        <row r="11617">
          <cell r="B11617">
            <v>101397</v>
          </cell>
          <cell r="C11617" t="str">
            <v>CARPINTEIRO DE FORMAS COM ENCARGOS COMPLEMENTARES</v>
          </cell>
          <cell r="D11617" t="str">
            <v>MES</v>
          </cell>
          <cell r="E11617">
            <v>4577.7700000000004</v>
          </cell>
          <cell r="F11617">
            <v>4970.0600000000004</v>
          </cell>
        </row>
        <row r="11618">
          <cell r="B11618">
            <v>101398</v>
          </cell>
          <cell r="C11618" t="str">
            <v>CAVOUQUEIRO OU OPERADOR DE PERFURATRIZ COM ENCARGOS COMPLEMENTARES</v>
          </cell>
          <cell r="D11618" t="str">
            <v>MES</v>
          </cell>
          <cell r="E11618">
            <v>3838.31</v>
          </cell>
          <cell r="F11618">
            <v>4164.88</v>
          </cell>
        </row>
        <row r="11619">
          <cell r="B11619">
            <v>88263</v>
          </cell>
          <cell r="C11619" t="str">
            <v>CAVOUQUEIRO OU OPERADOR PERFURATRIZ/ROMPEDOR COM ENCARGOS COMPLEMENTARES</v>
          </cell>
          <cell r="D11619" t="str">
            <v>H</v>
          </cell>
          <cell r="E11619">
            <v>21.52</v>
          </cell>
          <cell r="F11619">
            <v>23.38</v>
          </cell>
        </row>
        <row r="11620">
          <cell r="B11620">
            <v>95308</v>
          </cell>
          <cell r="C11620" t="str">
            <v>CURSO DE CAPACITAÇÃO PARA AJUDANTE DE ARMADOR (ENCARGOS COMPLEMENTARES) - HORISTA</v>
          </cell>
          <cell r="D11620" t="str">
            <v>H</v>
          </cell>
          <cell r="E11620">
            <v>0.17</v>
          </cell>
          <cell r="F11620">
            <v>0.19</v>
          </cell>
        </row>
        <row r="11621">
          <cell r="B11621">
            <v>101286</v>
          </cell>
          <cell r="C11621" t="str">
            <v>CURSO DE CAPACITAÇÃO PARA AJUDANTE DE ARMADOR (ENCARGOS COMPLEMENTARES) - MENSALISTA</v>
          </cell>
          <cell r="D11621" t="str">
            <v>MES</v>
          </cell>
          <cell r="E11621">
            <v>22.77</v>
          </cell>
          <cell r="F11621">
            <v>25.47</v>
          </cell>
        </row>
        <row r="11622">
          <cell r="B11622">
            <v>95309</v>
          </cell>
          <cell r="C11622" t="str">
            <v>CURSO DE CAPACITAÇÃO PARA AJUDANTE DE CARPINTEIRO (ENCARGOS COMPLEMENTARES) - HORISTA</v>
          </cell>
          <cell r="D11622" t="str">
            <v>H</v>
          </cell>
          <cell r="E11622">
            <v>0.22</v>
          </cell>
          <cell r="F11622">
            <v>0.24</v>
          </cell>
        </row>
        <row r="11623">
          <cell r="B11623">
            <v>101287</v>
          </cell>
          <cell r="C11623" t="str">
            <v>CURSO DE CAPACITAÇÃO PARA AJUDANTE DE ELETRICISTA (ENCARGOS COMPLEMENTARES) - MENSALISTA</v>
          </cell>
          <cell r="D11623" t="str">
            <v>MES</v>
          </cell>
          <cell r="E11623">
            <v>73.66</v>
          </cell>
          <cell r="F11623">
            <v>82.39</v>
          </cell>
        </row>
        <row r="11624">
          <cell r="B11624">
            <v>95310</v>
          </cell>
          <cell r="C11624" t="str">
            <v>CURSO DE CAPACITAÇÃO PARA AJUDANTE DE ESTRUTURA METÁLICA (ENCARGOS COMPLEMENTARES) - HORISTA</v>
          </cell>
          <cell r="D11624" t="str">
            <v>H</v>
          </cell>
          <cell r="E11624">
            <v>0.17</v>
          </cell>
          <cell r="F11624">
            <v>0.19</v>
          </cell>
        </row>
        <row r="11625">
          <cell r="B11625">
            <v>101288</v>
          </cell>
          <cell r="C11625" t="str">
            <v>CURSO DE CAPACITAÇÃO PARA AJUDANTE DE ESTRUTURAS METÁLICAS(ENCARGOS COMPLEMENTARES) - MENSALISTA</v>
          </cell>
          <cell r="D11625" t="str">
            <v>MES</v>
          </cell>
          <cell r="E11625">
            <v>22.77</v>
          </cell>
          <cell r="F11625">
            <v>25.47</v>
          </cell>
        </row>
        <row r="11626">
          <cell r="B11626">
            <v>95311</v>
          </cell>
          <cell r="C11626" t="str">
            <v>CURSO DE CAPACITAÇÃO PARA AJUDANTE DE OPERAÇÃO EM GERAL (ENCARGOS COMPLEMENTARES) - HORISTA</v>
          </cell>
          <cell r="D11626" t="str">
            <v>H</v>
          </cell>
          <cell r="E11626">
            <v>0.17</v>
          </cell>
          <cell r="F11626">
            <v>0.19</v>
          </cell>
        </row>
        <row r="11627">
          <cell r="B11627">
            <v>101289</v>
          </cell>
          <cell r="C11627" t="str">
            <v>CURSO DE CAPACITAÇÃO PARA AJUDANTE DE OPERAÇÃO EM GERAL (ENCARGOS COMPLEMENTARES) - MENSALISTA</v>
          </cell>
          <cell r="D11627" t="str">
            <v>MES</v>
          </cell>
          <cell r="E11627">
            <v>22.97</v>
          </cell>
          <cell r="F11627">
            <v>25.69</v>
          </cell>
        </row>
        <row r="11628">
          <cell r="B11628">
            <v>95312</v>
          </cell>
          <cell r="C11628" t="str">
            <v>CURSO DE CAPACITAÇÃO PARA AJUDANTE DE PEDREIRO (ENCARGOS COMPLEMENTARES) - HORISTA</v>
          </cell>
          <cell r="D11628" t="str">
            <v>H</v>
          </cell>
          <cell r="E11628">
            <v>0.22</v>
          </cell>
          <cell r="F11628">
            <v>0.24</v>
          </cell>
        </row>
        <row r="11629">
          <cell r="B11629">
            <v>100291</v>
          </cell>
          <cell r="C11629" t="str">
            <v>CURSO DE CAPACITAÇÃO PARA AJUDANTE DE PINTOR (ENCARGOS COMPLEMENTARES) - HORISTA</v>
          </cell>
          <cell r="D11629" t="str">
            <v>H</v>
          </cell>
          <cell r="E11629">
            <v>0.22</v>
          </cell>
          <cell r="F11629">
            <v>0.24</v>
          </cell>
        </row>
        <row r="11630">
          <cell r="B11630">
            <v>101290</v>
          </cell>
          <cell r="C11630" t="str">
            <v>CURSO DE CAPACITAÇÃO PARA AJUDANTE DE PINTOR (ENCARGOS COMPLEMENTARES) - MENSALISTA</v>
          </cell>
          <cell r="D11630" t="str">
            <v>MES</v>
          </cell>
          <cell r="E11630">
            <v>29.14</v>
          </cell>
          <cell r="F11630">
            <v>32.590000000000003</v>
          </cell>
        </row>
        <row r="11631">
          <cell r="B11631">
            <v>101291</v>
          </cell>
          <cell r="C11631" t="str">
            <v>CURSO DE CAPACITAÇÃO PARA AJUDANTE DE SERRALHEIRO (ENCARGOS COMPLEMENTARES) - MENSALISTA</v>
          </cell>
          <cell r="D11631" t="str">
            <v>MES</v>
          </cell>
          <cell r="E11631">
            <v>22.77</v>
          </cell>
          <cell r="F11631">
            <v>25.47</v>
          </cell>
        </row>
        <row r="11632">
          <cell r="B11632">
            <v>95313</v>
          </cell>
          <cell r="C11632" t="str">
            <v>CURSO DE CAPACITAÇÃO PARA AJUDANTE ESPECIALIZADO (ENCARGOS COMPLEMENTARES) - HORISTA</v>
          </cell>
          <cell r="D11632" t="str">
            <v>H</v>
          </cell>
          <cell r="E11632">
            <v>0.17</v>
          </cell>
          <cell r="F11632">
            <v>0.19</v>
          </cell>
        </row>
        <row r="11633">
          <cell r="B11633">
            <v>101292</v>
          </cell>
          <cell r="C11633" t="str">
            <v>CURSO DE CAPACITAÇÃO PARA AJUDANTE ESPECIALIZADO (ENCARGOS COMPLEMENTARES) - MENSALISTA</v>
          </cell>
          <cell r="D11633" t="str">
            <v>MES</v>
          </cell>
          <cell r="E11633">
            <v>22.97</v>
          </cell>
          <cell r="F11633">
            <v>25.69</v>
          </cell>
        </row>
        <row r="11634">
          <cell r="B11634">
            <v>95392</v>
          </cell>
          <cell r="C11634" t="str">
            <v>CURSO DE CAPACITAÇÃO PARA ALMOXARIFE (ENCARGOS COMPLEMENTARES) - HORISTA</v>
          </cell>
          <cell r="D11634" t="str">
            <v>H</v>
          </cell>
          <cell r="E11634">
            <v>0.09</v>
          </cell>
          <cell r="F11634">
            <v>0.1</v>
          </cell>
        </row>
        <row r="11635">
          <cell r="B11635">
            <v>95413</v>
          </cell>
          <cell r="C11635" t="str">
            <v>CURSO DE CAPACITAÇÃO PARA ALMOXARIFE (ENCARGOS COMPLEMENTARES) - MENSALISTA</v>
          </cell>
          <cell r="D11635" t="str">
            <v>MES</v>
          </cell>
          <cell r="E11635">
            <v>12.57</v>
          </cell>
          <cell r="F11635">
            <v>14.06</v>
          </cell>
        </row>
        <row r="11636">
          <cell r="B11636">
            <v>95393</v>
          </cell>
          <cell r="C11636" t="str">
            <v>CURSO DE CAPACITAÇÃO PARA APONTADOR OU APROPRIADOR (ENCARGOS COMPLEMENTARES) - HORISTA</v>
          </cell>
          <cell r="D11636" t="str">
            <v>H</v>
          </cell>
          <cell r="E11636">
            <v>0.39</v>
          </cell>
          <cell r="F11636">
            <v>0.44</v>
          </cell>
        </row>
        <row r="11637">
          <cell r="B11637">
            <v>95414</v>
          </cell>
          <cell r="C11637" t="str">
            <v>CURSO DE CAPACITAÇÃO PARA APONTADOR OU APROPRIADOR (ENCARGOS COMPLEMENTARES) - MENSALISTA</v>
          </cell>
          <cell r="D11637" t="str">
            <v>MES</v>
          </cell>
          <cell r="E11637">
            <v>52.41</v>
          </cell>
          <cell r="F11637">
            <v>58.63</v>
          </cell>
        </row>
        <row r="11638">
          <cell r="B11638">
            <v>95314</v>
          </cell>
          <cell r="C11638" t="str">
            <v>CURSO DE CAPACITAÇÃO PARA ARMADOR (ENCARGOS COMPLEMENTARES) - HORISTA</v>
          </cell>
          <cell r="D11638" t="str">
            <v>H</v>
          </cell>
          <cell r="E11638">
            <v>0.21</v>
          </cell>
          <cell r="F11638">
            <v>0.24</v>
          </cell>
        </row>
        <row r="11639">
          <cell r="B11639">
            <v>101293</v>
          </cell>
          <cell r="C11639" t="str">
            <v>CURSO DE CAPACITAÇÃO PARA ARMADOR (ENCARGOS COMPLEMENTARES) - MENSALISTA</v>
          </cell>
          <cell r="D11639" t="str">
            <v>MES</v>
          </cell>
          <cell r="E11639">
            <v>28.52</v>
          </cell>
          <cell r="F11639">
            <v>31.9</v>
          </cell>
        </row>
        <row r="11640">
          <cell r="B11640">
            <v>95394</v>
          </cell>
          <cell r="C11640" t="str">
            <v>CURSO DE CAPACITAÇÃO PARA ARQUITETO DE OBRA JÚNIOR (ENCARGOS COMPLEMENTARES) - HORISTA</v>
          </cell>
          <cell r="D11640" t="str">
            <v>H</v>
          </cell>
          <cell r="E11640">
            <v>0.91</v>
          </cell>
          <cell r="F11640">
            <v>1.02</v>
          </cell>
        </row>
        <row r="11641">
          <cell r="B11641">
            <v>95395</v>
          </cell>
          <cell r="C11641" t="str">
            <v>CURSO DE CAPACITAÇÃO PARA ARQUITETO DE OBRA PLENO (ENCARGOS COMPLEMENTARES) - HORISTA</v>
          </cell>
          <cell r="D11641" t="str">
            <v>H</v>
          </cell>
          <cell r="E11641">
            <v>0.96</v>
          </cell>
          <cell r="F11641">
            <v>1.08</v>
          </cell>
        </row>
        <row r="11642">
          <cell r="B11642">
            <v>95396</v>
          </cell>
          <cell r="C11642" t="str">
            <v>CURSO DE CAPACITAÇÃO PARA ARQUITETO DE OBRA SÊNIOR (ENCARGOS COMPLEMENTARES) - HORISTA</v>
          </cell>
          <cell r="D11642" t="str">
            <v>H</v>
          </cell>
          <cell r="E11642">
            <v>1.01</v>
          </cell>
          <cell r="F11642">
            <v>1.1299999999999999</v>
          </cell>
        </row>
        <row r="11643">
          <cell r="B11643">
            <v>95419</v>
          </cell>
          <cell r="C11643" t="str">
            <v>CURSO DE CAPACITAÇÃO PARA ARQUITETO JÚNIOR (ENCARGOS COMPLEMENTARES) - MENSALISTA</v>
          </cell>
          <cell r="D11643" t="str">
            <v>MES</v>
          </cell>
          <cell r="E11643">
            <v>120.57</v>
          </cell>
          <cell r="F11643">
            <v>134.86000000000001</v>
          </cell>
        </row>
        <row r="11644">
          <cell r="B11644">
            <v>95420</v>
          </cell>
          <cell r="C11644" t="str">
            <v>CURSO DE CAPACITAÇÃO PARA ARQUITETO PLENO (ENCARGOS COMPLEMENTARES) - MENSALISTA</v>
          </cell>
          <cell r="D11644" t="str">
            <v>MES</v>
          </cell>
          <cell r="E11644">
            <v>127.73</v>
          </cell>
          <cell r="F11644">
            <v>142.87</v>
          </cell>
        </row>
        <row r="11645">
          <cell r="B11645">
            <v>95421</v>
          </cell>
          <cell r="C11645" t="str">
            <v>CURSO DE CAPACITAÇÃO PARA ARQUITETO SÊNIOR (ENCARGOS COMPLEMENTARES) - MENSALISTA</v>
          </cell>
          <cell r="D11645" t="str">
            <v>MES</v>
          </cell>
          <cell r="E11645">
            <v>133.87</v>
          </cell>
          <cell r="F11645">
            <v>149.72999999999999</v>
          </cell>
        </row>
        <row r="11646">
          <cell r="B11646">
            <v>101294</v>
          </cell>
          <cell r="C11646" t="str">
            <v>CURSO DE CAPACITAÇÃO PARA ASSENTADOR DE MANILHA (ENCARGOS COMPLEMENTARES) - MENSALISTA</v>
          </cell>
          <cell r="D11646" t="str">
            <v>MES</v>
          </cell>
          <cell r="E11646">
            <v>20.83</v>
          </cell>
          <cell r="F11646">
            <v>23.3</v>
          </cell>
        </row>
        <row r="11647">
          <cell r="B11647">
            <v>95315</v>
          </cell>
          <cell r="C11647" t="str">
            <v>CURSO DE CAPACITAÇÃO PARA ASSENTADOR DE TUBOS (ENCARGOS COMPLEMENTARES) - HORISTA</v>
          </cell>
          <cell r="D11647" t="str">
            <v>H</v>
          </cell>
          <cell r="E11647">
            <v>0.15</v>
          </cell>
          <cell r="F11647">
            <v>0.17</v>
          </cell>
        </row>
        <row r="11648">
          <cell r="B11648">
            <v>100293</v>
          </cell>
          <cell r="C11648" t="str">
            <v>CURSO DE CAPACITAÇÃO PARA AUXILIAR DE AZULEJISTA (ENCARGOS COMPLEMENTARES) - HORISTA</v>
          </cell>
          <cell r="D11648" t="str">
            <v>H</v>
          </cell>
          <cell r="E11648">
            <v>0.2</v>
          </cell>
          <cell r="F11648">
            <v>0.23</v>
          </cell>
        </row>
        <row r="11649">
          <cell r="B11649">
            <v>101295</v>
          </cell>
          <cell r="C11649" t="str">
            <v>CURSO DE CAPACITAÇÃO PARA AUXILIAR DE AZULEJISTA (ENCARGOS COMPLEMENTARES) - MENSALISTA</v>
          </cell>
          <cell r="D11649" t="str">
            <v>MES</v>
          </cell>
          <cell r="E11649">
            <v>27.43</v>
          </cell>
          <cell r="F11649">
            <v>30.69</v>
          </cell>
        </row>
        <row r="11650">
          <cell r="B11650">
            <v>95316</v>
          </cell>
          <cell r="C11650" t="str">
            <v>CURSO DE CAPACITAÇÃO PARA AUXILIAR DE ELETRICISTA (ENCARGOS COMPLEMENTARES) - HORISTA</v>
          </cell>
          <cell r="D11650" t="str">
            <v>H</v>
          </cell>
          <cell r="E11650">
            <v>0.55000000000000004</v>
          </cell>
          <cell r="F11650">
            <v>0.62</v>
          </cell>
        </row>
        <row r="11651">
          <cell r="B11651">
            <v>95317</v>
          </cell>
          <cell r="C11651" t="str">
            <v>CURSO DE CAPACITAÇÃO PARA AUXILIAR DE ENCANADOR OU BOMBEIRO HIDRÁULICO (ENCARGOS COMPLEMENTARES) - HORISTA</v>
          </cell>
          <cell r="D11651" t="str">
            <v>H</v>
          </cell>
          <cell r="E11651">
            <v>0.26</v>
          </cell>
          <cell r="F11651">
            <v>0.3</v>
          </cell>
        </row>
        <row r="11652">
          <cell r="B11652">
            <v>101296</v>
          </cell>
          <cell r="C11652" t="str">
            <v>CURSO DE CAPACITAÇÃO PARA AUXILIAR DE ENCANADOR OU BOMBEIRO HIDRÁULICO (ENCARGOS COMPLEMENTARES) - MENSALISTA</v>
          </cell>
          <cell r="D11652" t="str">
            <v>MES</v>
          </cell>
          <cell r="E11652">
            <v>35.479999999999997</v>
          </cell>
          <cell r="F11652">
            <v>39.68</v>
          </cell>
        </row>
        <row r="11653">
          <cell r="B11653">
            <v>95398</v>
          </cell>
          <cell r="C11653" t="str">
            <v>CURSO DE CAPACITAÇÃO PARA AUXILIAR DE ESCRITÓRIO (ENCARGOS COMPLEMENTARES) - HORISTA</v>
          </cell>
          <cell r="D11653" t="str">
            <v>H</v>
          </cell>
          <cell r="E11653">
            <v>7.0000000000000007E-2</v>
          </cell>
          <cell r="F11653">
            <v>0.08</v>
          </cell>
        </row>
        <row r="11654">
          <cell r="B11654">
            <v>95416</v>
          </cell>
          <cell r="C11654" t="str">
            <v>CURSO DE CAPACITAÇÃO PARA AUXILIAR DE ESCRITÓRIO (ENCARGOS COMPLEMENTARES) - MENSALISTA</v>
          </cell>
          <cell r="D11654" t="str">
            <v>MES</v>
          </cell>
          <cell r="E11654">
            <v>10</v>
          </cell>
          <cell r="F11654">
            <v>11.18</v>
          </cell>
        </row>
        <row r="11655">
          <cell r="B11655">
            <v>101297</v>
          </cell>
          <cell r="C11655" t="str">
            <v>CURSO DE CAPACITAÇÃO PARA AUXILIAR DE LABORATORISTA (ENCARGOS COMPLEMENTARES) - MENSALISTA</v>
          </cell>
          <cell r="D11655" t="str">
            <v>MES</v>
          </cell>
          <cell r="E11655">
            <v>18.54</v>
          </cell>
          <cell r="F11655">
            <v>20.74</v>
          </cell>
        </row>
        <row r="11656">
          <cell r="B11656">
            <v>95318</v>
          </cell>
          <cell r="C11656" t="str">
            <v>CURSO DE CAPACITAÇÃO PARA AUXILIAR DE LABORATÓRIO (ENCARGOS COMPLEMENTARES) - HORISTA</v>
          </cell>
          <cell r="D11656" t="str">
            <v>H</v>
          </cell>
          <cell r="E11656">
            <v>0.14000000000000001</v>
          </cell>
          <cell r="F11656">
            <v>0.15</v>
          </cell>
        </row>
        <row r="11657">
          <cell r="B11657">
            <v>101298</v>
          </cell>
          <cell r="C11657" t="str">
            <v>CURSO DE CAPACITAÇÃO PARA AUXILIAR DE MECANICO (ENCARGOS COMPLEMENTARES) - MENSALISTA</v>
          </cell>
          <cell r="D11657" t="str">
            <v>MES</v>
          </cell>
          <cell r="E11657">
            <v>22.77</v>
          </cell>
          <cell r="F11657">
            <v>25.47</v>
          </cell>
        </row>
        <row r="11658">
          <cell r="B11658">
            <v>95319</v>
          </cell>
          <cell r="C11658" t="str">
            <v>CURSO DE CAPACITAÇÃO PARA AUXILIAR DE MECÂNICO (ENCARGOS COMPLEMENTARES) - HORISTA</v>
          </cell>
          <cell r="D11658" t="str">
            <v>H</v>
          </cell>
          <cell r="E11658">
            <v>0.17</v>
          </cell>
          <cell r="F11658">
            <v>0.19</v>
          </cell>
        </row>
        <row r="11659">
          <cell r="B11659">
            <v>101299</v>
          </cell>
          <cell r="C11659" t="str">
            <v>CURSO DE CAPACITAÇÃO PARA AUXILIAR DE PEDREIRO (ENCARGOS COMPLEMENTARES) - MENSALISTA</v>
          </cell>
          <cell r="D11659" t="str">
            <v>MES</v>
          </cell>
          <cell r="E11659">
            <v>29.14</v>
          </cell>
          <cell r="F11659">
            <v>32.590000000000003</v>
          </cell>
        </row>
        <row r="11660">
          <cell r="B11660">
            <v>95320</v>
          </cell>
          <cell r="C11660" t="str">
            <v>CURSO DE CAPACITAÇÃO PARA AUXILIAR DE SERRALHEIRO (ENCARGOS COMPLEMENTARES) - HORISTA</v>
          </cell>
          <cell r="D11660" t="str">
            <v>H</v>
          </cell>
          <cell r="E11660">
            <v>0.17</v>
          </cell>
          <cell r="F11660">
            <v>0.19</v>
          </cell>
        </row>
        <row r="11661">
          <cell r="B11661">
            <v>95321</v>
          </cell>
          <cell r="C11661" t="str">
            <v>CURSO DE CAPACITAÇÃO PARA AUXILIAR DE SERVIÇOS GERAIS (ENCARGOS COMPLEMENTARES) - HORISTA</v>
          </cell>
          <cell r="D11661" t="str">
            <v>H</v>
          </cell>
          <cell r="E11661">
            <v>0.16</v>
          </cell>
          <cell r="F11661">
            <v>0.18</v>
          </cell>
        </row>
        <row r="11662">
          <cell r="B11662">
            <v>101300</v>
          </cell>
          <cell r="C11662" t="str">
            <v>CURSO DE CAPACITAÇÃO PARA AUXILIAR DE SERVIÇOS GERAIS (ENCARGOS COMPLEMENTARES) - MENSALISTA</v>
          </cell>
          <cell r="D11662" t="str">
            <v>MES</v>
          </cell>
          <cell r="E11662">
            <v>21.45</v>
          </cell>
          <cell r="F11662">
            <v>24</v>
          </cell>
        </row>
        <row r="11663">
          <cell r="B11663">
            <v>95322</v>
          </cell>
          <cell r="C11663" t="str">
            <v>CURSO DE CAPACITAÇÃO PARA AUXILIAR DE TOPÓGRAFO (ENCARGOS COMPLEMENTARES) - HORISTA</v>
          </cell>
          <cell r="D11663" t="str">
            <v>H</v>
          </cell>
          <cell r="E11663">
            <v>0.09</v>
          </cell>
          <cell r="F11663">
            <v>0.11</v>
          </cell>
        </row>
        <row r="11664">
          <cell r="B11664">
            <v>101301</v>
          </cell>
          <cell r="C11664" t="str">
            <v>CURSO DE CAPACITAÇÃO PARA AUXILIAR DE TOPÓGRAFO (ENCARGOS COMPLEMENTARES) - MENSALISTA</v>
          </cell>
          <cell r="D11664" t="str">
            <v>MES</v>
          </cell>
          <cell r="E11664">
            <v>13.08</v>
          </cell>
          <cell r="F11664">
            <v>14.63</v>
          </cell>
        </row>
        <row r="11665">
          <cell r="B11665">
            <v>95323</v>
          </cell>
          <cell r="C11665" t="str">
            <v>CURSO DE CAPACITAÇÃO PARA AUXILIAR TÉCNICO DE ENGENHARIA (ENCARGOS COMPLEMENTARES) - HORISTA</v>
          </cell>
          <cell r="D11665" t="str">
            <v>H</v>
          </cell>
          <cell r="E11665">
            <v>0.21</v>
          </cell>
          <cell r="F11665">
            <v>0.23</v>
          </cell>
        </row>
        <row r="11666">
          <cell r="B11666">
            <v>101302</v>
          </cell>
          <cell r="C11666" t="str">
            <v>CURSO DE CAPACITAÇÃO PARA AUXILIAR TÉCNICO DE ENGENHARIA (ENCARGOS COMPLEMENTARES) - MENSALISTA</v>
          </cell>
          <cell r="D11666" t="str">
            <v>MES</v>
          </cell>
          <cell r="E11666">
            <v>28.27</v>
          </cell>
          <cell r="F11666">
            <v>31.63</v>
          </cell>
        </row>
        <row r="11667">
          <cell r="B11667">
            <v>95324</v>
          </cell>
          <cell r="C11667" t="str">
            <v>CURSO DE CAPACITAÇÃO PARA AZULEJISTA OU LADRILHISTA (ENCARGOS COMPLEMENTARES) - HORISTA</v>
          </cell>
          <cell r="D11667" t="str">
            <v>H</v>
          </cell>
          <cell r="E11667">
            <v>0.27</v>
          </cell>
          <cell r="F11667">
            <v>0.3</v>
          </cell>
        </row>
        <row r="11668">
          <cell r="B11668">
            <v>101304</v>
          </cell>
          <cell r="C11668" t="str">
            <v>CURSO DE CAPACITAÇÃO PARA AZULEJISTA OU LADRILHISTA (ENCARGOS COMPLEMENTARES) - MENSALISTA</v>
          </cell>
          <cell r="D11668" t="str">
            <v>MES</v>
          </cell>
          <cell r="E11668">
            <v>36.5</v>
          </cell>
          <cell r="F11668">
            <v>40.82</v>
          </cell>
        </row>
        <row r="11669">
          <cell r="B11669">
            <v>95325</v>
          </cell>
          <cell r="C11669" t="str">
            <v>CURSO DE CAPACITAÇÃO PARA BLASTER, DINAMITADOR OU CABO DE FOGO (ENCARGOS COMPLEMENTARES) - HORISTA</v>
          </cell>
          <cell r="D11669" t="str">
            <v>H</v>
          </cell>
          <cell r="E11669">
            <v>0.25</v>
          </cell>
          <cell r="F11669">
            <v>0.28000000000000003</v>
          </cell>
        </row>
        <row r="11670">
          <cell r="B11670">
            <v>101305</v>
          </cell>
          <cell r="C11670" t="str">
            <v>CURSO DE CAPACITAÇÃO PARA BLASTER, DINAMITADOR OU CABO DE FORÇA (ENCARGOS COMPLEMENTARES) - MENSALISTA</v>
          </cell>
          <cell r="D11670" t="str">
            <v>MES</v>
          </cell>
          <cell r="E11670">
            <v>34.01</v>
          </cell>
          <cell r="F11670">
            <v>38.049999999999997</v>
          </cell>
        </row>
        <row r="11671">
          <cell r="B11671">
            <v>95328</v>
          </cell>
          <cell r="C11671" t="str">
            <v>CURSO DE CAPACITAÇÃO PARA CALCETEIRO (ENCARGOS COMPLEMENTARES) - HORISTA</v>
          </cell>
          <cell r="D11671" t="str">
            <v>H</v>
          </cell>
          <cell r="E11671">
            <v>0.21</v>
          </cell>
          <cell r="F11671">
            <v>0.24</v>
          </cell>
        </row>
        <row r="11672">
          <cell r="B11672">
            <v>101307</v>
          </cell>
          <cell r="C11672" t="str">
            <v>CURSO DE CAPACITAÇÃO PARA CALCETEIRO (ENCARGOS COMPLEMENTARES) - MENSALISTA</v>
          </cell>
          <cell r="D11672" t="str">
            <v>MES</v>
          </cell>
          <cell r="E11672">
            <v>28.54</v>
          </cell>
          <cell r="F11672">
            <v>31.92</v>
          </cell>
        </row>
        <row r="11673">
          <cell r="B11673">
            <v>101309</v>
          </cell>
          <cell r="C11673" t="str">
            <v>CURSO DE CAPACITAÇÃO PARA CARPINTEIRO AUXILIAR (ENCARGOS COMPLEMENTARES) - MENSALISTA</v>
          </cell>
          <cell r="D11673" t="str">
            <v>MES</v>
          </cell>
          <cell r="E11673">
            <v>29.14</v>
          </cell>
          <cell r="F11673">
            <v>32.590000000000003</v>
          </cell>
        </row>
        <row r="11674">
          <cell r="B11674">
            <v>95329</v>
          </cell>
          <cell r="C11674" t="str">
            <v>CURSO DE CAPACITAÇÃO PARA CARPINTEIRO DE ESQUADRIA (ENCARGOS COMPLEMENTARES) - HORISTA</v>
          </cell>
          <cell r="D11674" t="str">
            <v>H</v>
          </cell>
          <cell r="E11674">
            <v>0.26</v>
          </cell>
          <cell r="F11674">
            <v>0.28999999999999998</v>
          </cell>
        </row>
        <row r="11675">
          <cell r="B11675">
            <v>101310</v>
          </cell>
          <cell r="C11675" t="str">
            <v>CURSO DE CAPACITAÇÃO PARA CARPINTEIRO DE ESQUADRIAS (ENCARGOS COMPLEMENTARES) - MENSALISTA</v>
          </cell>
          <cell r="D11675" t="str">
            <v>MES</v>
          </cell>
          <cell r="E11675">
            <v>34.770000000000003</v>
          </cell>
          <cell r="F11675">
            <v>38.89</v>
          </cell>
        </row>
        <row r="11676">
          <cell r="B11676">
            <v>101311</v>
          </cell>
          <cell r="C11676" t="str">
            <v>CURSO DE CAPACITAÇÃO PARA CARPINTEIRO DE FORMAS (ENCARGOS COMPLEMENTARES) - MENSALISTA</v>
          </cell>
          <cell r="D11676" t="str">
            <v>MES</v>
          </cell>
          <cell r="E11676">
            <v>28.52</v>
          </cell>
          <cell r="F11676">
            <v>31.9</v>
          </cell>
        </row>
        <row r="11677">
          <cell r="B11677">
            <v>95330</v>
          </cell>
          <cell r="C11677" t="str">
            <v>CURSO DE CAPACITAÇÃO PARA CARPINTEIRO DE FÔRMAS (ENCARGOS COMPLEMENTARES) - HORISTA</v>
          </cell>
          <cell r="D11677" t="str">
            <v>H</v>
          </cell>
          <cell r="E11677">
            <v>0.21</v>
          </cell>
          <cell r="F11677">
            <v>0.24</v>
          </cell>
        </row>
        <row r="11678">
          <cell r="B11678">
            <v>101312</v>
          </cell>
          <cell r="C11678" t="str">
            <v>CURSO DE CAPACITAÇÃO PARA CAVOUQUEIRO OU OPERADOR DE PERFURATRIZ (ENCARGOS COMPLEMENTARES) - MENSALISTA</v>
          </cell>
          <cell r="D11678" t="str">
            <v>MES</v>
          </cell>
          <cell r="E11678">
            <v>23.74</v>
          </cell>
          <cell r="F11678">
            <v>26.55</v>
          </cell>
        </row>
        <row r="11679">
          <cell r="B11679">
            <v>95331</v>
          </cell>
          <cell r="C11679" t="str">
            <v>CURSO DE CAPACITAÇÃO PARA CAVOUQUEIRO OU OPERADOR PERFURATRIZ/ROMPEDOR (ENCARGOS COMPLEMENTARES) - HORISTA</v>
          </cell>
          <cell r="D11679" t="str">
            <v>H</v>
          </cell>
          <cell r="E11679">
            <v>0.18</v>
          </cell>
          <cell r="F11679">
            <v>0.2</v>
          </cell>
        </row>
        <row r="11680">
          <cell r="B11680">
            <v>95400</v>
          </cell>
          <cell r="C11680" t="str">
            <v>CURSO DE CAPACITAÇÃO PARA DESENHISTA PROJETISTA (ENCARGOS COMPLEMENTARES) - HORISTA</v>
          </cell>
          <cell r="D11680" t="str">
            <v>H</v>
          </cell>
          <cell r="E11680">
            <v>0.1</v>
          </cell>
          <cell r="F11680">
            <v>0.11</v>
          </cell>
        </row>
        <row r="11681">
          <cell r="B11681">
            <v>95411</v>
          </cell>
          <cell r="C11681" t="str">
            <v>CURSO DE CAPACITAÇÃO PARA DESENHISTA PROJETISTA (ENCARGOS COMPLEMENTARES) - MENSALISTA</v>
          </cell>
          <cell r="D11681" t="str">
            <v>MES</v>
          </cell>
          <cell r="E11681">
            <v>13.31</v>
          </cell>
          <cell r="F11681">
            <v>14.89</v>
          </cell>
        </row>
        <row r="11682">
          <cell r="B11682">
            <v>95332</v>
          </cell>
          <cell r="C11682" t="str">
            <v>CURSO DE CAPACITAÇÃO PARA ELETRICISTA (ENCARGOS COMPLEMENTARES) - HORISTA</v>
          </cell>
          <cell r="D11682" t="str">
            <v>H</v>
          </cell>
          <cell r="E11682">
            <v>0.69</v>
          </cell>
          <cell r="F11682">
            <v>0.78</v>
          </cell>
        </row>
        <row r="11683">
          <cell r="B11683">
            <v>101313</v>
          </cell>
          <cell r="C11683" t="str">
            <v>CURSO DE CAPACITAÇÃO PARA ELETRICISTA (ENCARGOS COMPLEMENTARES) - MENSALISTA</v>
          </cell>
          <cell r="D11683" t="str">
            <v>MES</v>
          </cell>
          <cell r="E11683">
            <v>92.26</v>
          </cell>
          <cell r="F11683">
            <v>103.2</v>
          </cell>
        </row>
        <row r="11684">
          <cell r="B11684">
            <v>95334</v>
          </cell>
          <cell r="C11684" t="str">
            <v>CURSO DE CAPACITAÇÃO PARA ELETROTÉCNICO (ENCARGOS COMPLEMENTARES) - HORISTA</v>
          </cell>
          <cell r="D11684" t="str">
            <v>H</v>
          </cell>
          <cell r="E11684">
            <v>0.61</v>
          </cell>
          <cell r="F11684">
            <v>0.68</v>
          </cell>
        </row>
        <row r="11685">
          <cell r="B11685">
            <v>101315</v>
          </cell>
          <cell r="C11685" t="str">
            <v>CURSO DE CAPACITAÇÃO PARA ELETROTÉCNICO (ENCARGOS COMPLEMENTARES) - MENSALISTA</v>
          </cell>
          <cell r="D11685" t="str">
            <v>MES</v>
          </cell>
          <cell r="E11685">
            <v>81</v>
          </cell>
          <cell r="F11685">
            <v>90.6</v>
          </cell>
        </row>
        <row r="11686">
          <cell r="B11686">
            <v>95335</v>
          </cell>
          <cell r="C11686" t="str">
            <v>CURSO DE CAPACITAÇÃO PARA ENCANADOR OU BOMBEIRO HIDRÁULICO (ENCARGOS COMPLEMENTARES) - HORISTA</v>
          </cell>
          <cell r="D11686" t="str">
            <v>H</v>
          </cell>
          <cell r="E11686">
            <v>0.33</v>
          </cell>
          <cell r="F11686">
            <v>0.37</v>
          </cell>
        </row>
        <row r="11687">
          <cell r="B11687">
            <v>101316</v>
          </cell>
          <cell r="C11687" t="str">
            <v>CURSO DE CAPACITAÇÃO PARA ENCANADOR OU BOMBEIRO HIDRÁULICO (ENCARGOS COMPLEMENTARES) - MENSALISTA</v>
          </cell>
          <cell r="D11687" t="str">
            <v>MES</v>
          </cell>
          <cell r="E11687">
            <v>44.44</v>
          </cell>
          <cell r="F11687">
            <v>49.7</v>
          </cell>
        </row>
        <row r="11688">
          <cell r="B11688">
            <v>95401</v>
          </cell>
          <cell r="C11688" t="str">
            <v>CURSO DE CAPACITAÇÃO PARA ENCARREGADO GERAL (ENCARGOS COMPLEMENTARES) - HORISTA</v>
          </cell>
          <cell r="D11688" t="str">
            <v>H</v>
          </cell>
          <cell r="E11688">
            <v>0.61</v>
          </cell>
          <cell r="F11688">
            <v>0.69</v>
          </cell>
        </row>
        <row r="11689">
          <cell r="B11689">
            <v>95422</v>
          </cell>
          <cell r="C11689" t="str">
            <v>CURSO DE CAPACITAÇÃO PARA ENCARREGADO GERAL DE OBRAS (ENCARGOS COMPLEMENTARES) - MENSALISTA</v>
          </cell>
          <cell r="D11689" t="str">
            <v>MES</v>
          </cell>
          <cell r="E11689">
            <v>81.540000000000006</v>
          </cell>
          <cell r="F11689">
            <v>91.2</v>
          </cell>
        </row>
        <row r="11690">
          <cell r="B11690">
            <v>95402</v>
          </cell>
          <cell r="C11690" t="str">
            <v>CURSO DE CAPACITAÇÃO PARA ENGENHEIRO CIVIL DE OBRA JÚNIOR (ENCARGOS COMPLEMENTARES) - HORISTA</v>
          </cell>
          <cell r="D11690" t="str">
            <v>H</v>
          </cell>
          <cell r="E11690">
            <v>1.65</v>
          </cell>
          <cell r="F11690">
            <v>1.85</v>
          </cell>
        </row>
        <row r="11691">
          <cell r="B11691">
            <v>95415</v>
          </cell>
          <cell r="C11691" t="str">
            <v>CURSO DE CAPACITAÇÃO PARA ENGENHEIRO CIVIL DE OBRA JÚNIOR (ENCARGOS COMPLEMENTARES) - MENSALISTA</v>
          </cell>
          <cell r="D11691" t="str">
            <v>MES</v>
          </cell>
          <cell r="E11691">
            <v>218.22</v>
          </cell>
          <cell r="F11691">
            <v>244.07</v>
          </cell>
        </row>
        <row r="11692">
          <cell r="B11692">
            <v>95403</v>
          </cell>
          <cell r="C11692" t="str">
            <v>CURSO DE CAPACITAÇÃO PARA ENGENHEIRO CIVIL DE OBRA PLENO (ENCARGOS COMPLEMENTARES) - HORISTA</v>
          </cell>
          <cell r="D11692" t="str">
            <v>H</v>
          </cell>
          <cell r="E11692">
            <v>1.73</v>
          </cell>
          <cell r="F11692">
            <v>1.94</v>
          </cell>
        </row>
        <row r="11693">
          <cell r="B11693">
            <v>95417</v>
          </cell>
          <cell r="C11693" t="str">
            <v>CURSO DE CAPACITAÇÃO PARA ENGENHEIRO CIVIL DE OBRA PLENO (ENCARGOS COMPLEMENTARES) - MENSALISTA</v>
          </cell>
          <cell r="D11693" t="str">
            <v>MES</v>
          </cell>
          <cell r="E11693">
            <v>229.07</v>
          </cell>
          <cell r="F11693">
            <v>256.20999999999998</v>
          </cell>
        </row>
        <row r="11694">
          <cell r="B11694">
            <v>95404</v>
          </cell>
          <cell r="C11694" t="str">
            <v>CURSO DE CAPACITAÇÃO PARA ENGENHEIRO CIVIL DE OBRA SÊNIOR (ENCARGOS COMPLEMENTARES) - HORISTA</v>
          </cell>
          <cell r="D11694" t="str">
            <v>H</v>
          </cell>
          <cell r="E11694">
            <v>2.0699999999999998</v>
          </cell>
          <cell r="F11694">
            <v>2.31</v>
          </cell>
        </row>
        <row r="11695">
          <cell r="B11695">
            <v>95418</v>
          </cell>
          <cell r="C11695" t="str">
            <v>CURSO DE CAPACITAÇÃO PARA ENGENHEIRO CIVIL DE OBRA SÊNIOR (ENCARGOS COMPLEMENTARES) - MENSALISTA</v>
          </cell>
          <cell r="D11695" t="str">
            <v>MES</v>
          </cell>
          <cell r="E11695">
            <v>273.48</v>
          </cell>
          <cell r="F11695">
            <v>305.88</v>
          </cell>
        </row>
        <row r="11696">
          <cell r="B11696">
            <v>95337</v>
          </cell>
          <cell r="C11696" t="str">
            <v>CURSO DE CAPACITAÇÃO PARA GESSEIRO (ENCARGOS COMPLEMENTARES) - HORISTA</v>
          </cell>
          <cell r="D11696" t="str">
            <v>H</v>
          </cell>
          <cell r="E11696">
            <v>0.21</v>
          </cell>
          <cell r="F11696">
            <v>0.24</v>
          </cell>
        </row>
        <row r="11697">
          <cell r="B11697">
            <v>101322</v>
          </cell>
          <cell r="C11697" t="str">
            <v>CURSO DE CAPACITAÇÃO PARA GESSEIRO (ENCARGOS COMPLEMENTARES) - MENSALISTA</v>
          </cell>
          <cell r="D11697" t="str">
            <v>MES</v>
          </cell>
          <cell r="E11697">
            <v>28.52</v>
          </cell>
          <cell r="F11697">
            <v>31.9</v>
          </cell>
        </row>
        <row r="11698">
          <cell r="B11698">
            <v>95338</v>
          </cell>
          <cell r="C11698" t="str">
            <v>CURSO DE CAPACITAÇÃO PARA IMPERMEABILIZADOR (ENCARGOS COMPLEMENTARES) - HORISTA</v>
          </cell>
          <cell r="D11698" t="str">
            <v>H</v>
          </cell>
          <cell r="E11698">
            <v>0.39</v>
          </cell>
          <cell r="F11698">
            <v>0.44</v>
          </cell>
        </row>
        <row r="11699">
          <cell r="B11699">
            <v>101323</v>
          </cell>
          <cell r="C11699" t="str">
            <v>CURSO DE CAPACITAÇÃO PARA IMPERMEABILIZADOR (ENCARGOS COMPLEMENTARES) - MENSALISTA</v>
          </cell>
          <cell r="D11699" t="str">
            <v>MES</v>
          </cell>
          <cell r="E11699">
            <v>52.41</v>
          </cell>
          <cell r="F11699">
            <v>58.63</v>
          </cell>
        </row>
        <row r="11700">
          <cell r="B11700">
            <v>102918</v>
          </cell>
          <cell r="C11700" t="str">
            <v>CURSO DE CAPACITAÇÃO PARA INSTALADOR DE PISO ELEVADO (ENCARGOS COMPLEMENTARES) - HORISTA</v>
          </cell>
          <cell r="D11700" t="str">
            <v>H</v>
          </cell>
          <cell r="E11700">
            <v>0</v>
          </cell>
          <cell r="F11700">
            <v>0</v>
          </cell>
        </row>
        <row r="11701">
          <cell r="B11701">
            <v>101325</v>
          </cell>
          <cell r="C11701" t="str">
            <v>CURSO DE CAPACITAÇÃO PARA INSTALADOR DE TUBULAÇÕES (ENCARGOS COMPLEMENTARES) - MENSALISTA</v>
          </cell>
          <cell r="D11701" t="str">
            <v>MES</v>
          </cell>
          <cell r="E11701">
            <v>31.33</v>
          </cell>
          <cell r="F11701">
            <v>35.04</v>
          </cell>
        </row>
        <row r="11702">
          <cell r="B11702">
            <v>95390</v>
          </cell>
          <cell r="C11702" t="str">
            <v>CURSO DE CAPACITAÇÃO PARA JARDINEIRO (ENCARGOS COMPLEMENTARES) - HORISTA</v>
          </cell>
          <cell r="D11702" t="str">
            <v>H</v>
          </cell>
          <cell r="E11702">
            <v>7.0000000000000007E-2</v>
          </cell>
          <cell r="F11702">
            <v>0.08</v>
          </cell>
        </row>
        <row r="11703">
          <cell r="B11703">
            <v>101326</v>
          </cell>
          <cell r="C11703" t="str">
            <v>CURSO DE CAPACITAÇÃO PARA JARDINEIRO (ENCARGOS COMPLEMENTARES) - MENSALISTA</v>
          </cell>
          <cell r="D11703" t="str">
            <v>MES</v>
          </cell>
          <cell r="E11703">
            <v>10.130000000000001</v>
          </cell>
          <cell r="F11703">
            <v>11.34</v>
          </cell>
        </row>
        <row r="11704">
          <cell r="B11704">
            <v>95340</v>
          </cell>
          <cell r="C11704" t="str">
            <v>CURSO DE CAPACITAÇÃO PARA MARCENEIRO (ENCARGOS COMPLEMENTARES) - HORISTA</v>
          </cell>
          <cell r="D11704" t="str">
            <v>H</v>
          </cell>
          <cell r="E11704">
            <v>0.27</v>
          </cell>
          <cell r="F11704">
            <v>0.3</v>
          </cell>
        </row>
        <row r="11705">
          <cell r="B11705">
            <v>101330</v>
          </cell>
          <cell r="C11705" t="str">
            <v>CURSO DE CAPACITAÇÃO PARA MARCENEIRO (ENCARGOS COMPLEMENTARES) - MENSALISTA</v>
          </cell>
          <cell r="D11705" t="str">
            <v>MES</v>
          </cell>
          <cell r="E11705">
            <v>36.5</v>
          </cell>
          <cell r="F11705">
            <v>40.82</v>
          </cell>
        </row>
        <row r="11706">
          <cell r="B11706">
            <v>101331</v>
          </cell>
          <cell r="C11706" t="str">
            <v>CURSO DE CAPACITAÇÃO PARA MARMORISTA / GRANITEIRO (ENCARGOS COMPLEMENTARES) - MENSALISTA</v>
          </cell>
          <cell r="D11706" t="str">
            <v>MES</v>
          </cell>
          <cell r="E11706">
            <v>36.5</v>
          </cell>
          <cell r="F11706">
            <v>40.82</v>
          </cell>
        </row>
        <row r="11707">
          <cell r="B11707">
            <v>95341</v>
          </cell>
          <cell r="C11707" t="str">
            <v>CURSO DE CAPACITAÇÃO PARA MARMORISTA/GRANITEIRO (ENCARGOS COMPLEMENTARES) - HORISTA</v>
          </cell>
          <cell r="D11707" t="str">
            <v>H</v>
          </cell>
          <cell r="E11707">
            <v>0.27</v>
          </cell>
          <cell r="F11707">
            <v>0.3</v>
          </cell>
        </row>
        <row r="11708">
          <cell r="B11708">
            <v>95339</v>
          </cell>
          <cell r="C11708" t="str">
            <v>CURSO DE CAPACITAÇÃO PARA MAÇARIQUEIRO (ENCARGOS COMPLEMENTARES) - HORISTA</v>
          </cell>
          <cell r="D11708" t="str">
            <v>H</v>
          </cell>
          <cell r="E11708">
            <v>0.32</v>
          </cell>
          <cell r="F11708">
            <v>0.36</v>
          </cell>
        </row>
        <row r="11709">
          <cell r="B11709">
            <v>101329</v>
          </cell>
          <cell r="C11709" t="str">
            <v>CURSO DE CAPACITAÇÃO PARA MAÇARIQUEIRO (ENCARGOS COMPLEMENTARES) - MENSALISTA</v>
          </cell>
          <cell r="D11709" t="str">
            <v>MES</v>
          </cell>
          <cell r="E11709">
            <v>43.32</v>
          </cell>
          <cell r="F11709">
            <v>48.45</v>
          </cell>
        </row>
        <row r="11710">
          <cell r="B11710">
            <v>95342</v>
          </cell>
          <cell r="C11710" t="str">
            <v>CURSO DE CAPACITAÇÃO PARA MECÂNICO DE EQUIPAMENTOS PESADOS (ENCARGOS COMPLEMENTARES) - HORISTA</v>
          </cell>
          <cell r="D11710" t="str">
            <v>H</v>
          </cell>
          <cell r="E11710">
            <v>0.18</v>
          </cell>
          <cell r="F11710">
            <v>0.2</v>
          </cell>
        </row>
        <row r="11711">
          <cell r="B11711">
            <v>101333</v>
          </cell>
          <cell r="C11711" t="str">
            <v>CURSO DE CAPACITAÇÃO PARA MECÂNICO DE EQUIPAMENTOS PESADOS (ENCARGOS COMPLEMENTARES) - MENSALISTA</v>
          </cell>
          <cell r="D11711" t="str">
            <v>MES</v>
          </cell>
          <cell r="E11711">
            <v>24.59</v>
          </cell>
          <cell r="F11711">
            <v>27.51</v>
          </cell>
        </row>
        <row r="11712">
          <cell r="B11712">
            <v>100298</v>
          </cell>
          <cell r="C11712" t="str">
            <v>CURSO DE CAPACITAÇÃO PARA MECÂNICO DE REFRIGERAÇÃO (ENCARGOS COMPLEMENTARES) - HORISTA</v>
          </cell>
          <cell r="D11712" t="str">
            <v>H</v>
          </cell>
          <cell r="E11712">
            <v>0.52</v>
          </cell>
          <cell r="F11712">
            <v>0.59</v>
          </cell>
        </row>
        <row r="11713">
          <cell r="B11713">
            <v>101334</v>
          </cell>
          <cell r="C11713" t="str">
            <v>CURSO DE CAPACITAÇÃO PARA MECÂNICO DE REFRIGERAÇÃO (ENCARGOS COMPLEMENTARES) - MENSALISTA</v>
          </cell>
          <cell r="D11713" t="str">
            <v>MES</v>
          </cell>
          <cell r="E11713">
            <v>69.64</v>
          </cell>
          <cell r="F11713">
            <v>77.89</v>
          </cell>
        </row>
        <row r="11714">
          <cell r="B11714">
            <v>95405</v>
          </cell>
          <cell r="C11714" t="str">
            <v>CURSO DE CAPACITAÇÃO PARA MESTRE DE OBRAS (ENCARGOS COMPLEMENTARES) - HORISTA</v>
          </cell>
          <cell r="D11714" t="str">
            <v>H</v>
          </cell>
          <cell r="E11714">
            <v>0.96</v>
          </cell>
          <cell r="F11714">
            <v>1.07</v>
          </cell>
        </row>
        <row r="11715">
          <cell r="B11715">
            <v>95423</v>
          </cell>
          <cell r="C11715" t="str">
            <v>CURSO DE CAPACITAÇÃO PARA MESTRE DE OBRAS (ENCARGOS COMPLEMENTARES) - MENSALISTA</v>
          </cell>
          <cell r="D11715" t="str">
            <v>MES</v>
          </cell>
          <cell r="E11715">
            <v>127.23</v>
          </cell>
          <cell r="F11715">
            <v>142.30000000000001</v>
          </cell>
        </row>
        <row r="11716">
          <cell r="B11716">
            <v>100295</v>
          </cell>
          <cell r="C11716" t="str">
            <v>CURSO DE CAPACITAÇÃO PARA MONTADOR DE ELETROELETRONICOS (ENCARGOS COMPLEMENTARES) - HORISTA</v>
          </cell>
          <cell r="D11716" t="str">
            <v>H</v>
          </cell>
          <cell r="E11716">
            <v>0.49</v>
          </cell>
          <cell r="F11716">
            <v>0.55000000000000004</v>
          </cell>
        </row>
        <row r="11717">
          <cell r="B11717">
            <v>101303</v>
          </cell>
          <cell r="C11717" t="str">
            <v>CURSO DE CAPACITAÇÃO PARA MONTADOR DE ELETROELETRONICOS(ENCARGOS COMPLEMENTARES) - MENSALISTA</v>
          </cell>
          <cell r="D11717" t="str">
            <v>MES</v>
          </cell>
          <cell r="E11717">
            <v>65.69</v>
          </cell>
          <cell r="F11717">
            <v>73.48</v>
          </cell>
        </row>
        <row r="11718">
          <cell r="B11718">
            <v>95344</v>
          </cell>
          <cell r="C11718" t="str">
            <v>CURSO DE CAPACITAÇÃO PARA MONTADOR DE ESTRUTURA METÁLICA (ENCARGOS COMPLEMENTARES) - HORISTA</v>
          </cell>
          <cell r="D11718" t="str">
            <v>H</v>
          </cell>
          <cell r="E11718">
            <v>0.15</v>
          </cell>
          <cell r="F11718">
            <v>0.17</v>
          </cell>
        </row>
        <row r="11719">
          <cell r="B11719">
            <v>101308</v>
          </cell>
          <cell r="C11719" t="str">
            <v>CURSO DE CAPACITAÇÃO PARA MONTADOR DE ESTRUTURAS METALICAS (ENCARGOS COMPLEMENTARES) - MENSALISTA</v>
          </cell>
          <cell r="D11719" t="str">
            <v>MES</v>
          </cell>
          <cell r="E11719">
            <v>20.96</v>
          </cell>
          <cell r="F11719">
            <v>23.44</v>
          </cell>
        </row>
        <row r="11720">
          <cell r="B11720">
            <v>105536</v>
          </cell>
          <cell r="C11720" t="str">
            <v>CURSO DE CAPACITAÇÃO PARA MONTADOR DE FÔRMAS DO SISTEMA DE PAREDES DE CONCRETO (ENCARGOS COMPLEMENTARES) - HORISTA</v>
          </cell>
          <cell r="D11720" t="str">
            <v>H</v>
          </cell>
          <cell r="E11720">
            <v>0</v>
          </cell>
          <cell r="F11720">
            <v>0</v>
          </cell>
        </row>
        <row r="11721">
          <cell r="B11721">
            <v>101320</v>
          </cell>
          <cell r="C11721" t="str">
            <v>CURSO DE CAPACITAÇÃO PARA MONTADOR DE MAQUINAS (ENCARGOS COMPLEMENTARES) - MENSALISTA</v>
          </cell>
          <cell r="D11721" t="str">
            <v>MES</v>
          </cell>
          <cell r="E11721">
            <v>15.52</v>
          </cell>
          <cell r="F11721">
            <v>17.36</v>
          </cell>
        </row>
        <row r="11722">
          <cell r="B11722">
            <v>95343</v>
          </cell>
          <cell r="C11722" t="str">
            <v>CURSO DE CAPACITAÇÃO PARA MONTADOR DE TUBO AÇO/EQUIPAMENTOS (ENCARGOS COMPLEMENTARES) - HORISTA</v>
          </cell>
          <cell r="D11722" t="str">
            <v>H</v>
          </cell>
          <cell r="E11722">
            <v>0.23</v>
          </cell>
          <cell r="F11722">
            <v>0.26</v>
          </cell>
        </row>
        <row r="11723">
          <cell r="B11723">
            <v>95345</v>
          </cell>
          <cell r="C11723" t="str">
            <v>CURSO DE CAPACITAÇÃO PARA MONTADOR ELETROMECÂNICO (ENCARGOS COMPLEMENTARES) - HORISTA</v>
          </cell>
          <cell r="D11723" t="str">
            <v>H</v>
          </cell>
          <cell r="E11723">
            <v>0.43</v>
          </cell>
          <cell r="F11723">
            <v>0.48</v>
          </cell>
        </row>
        <row r="11724">
          <cell r="B11724">
            <v>95346</v>
          </cell>
          <cell r="C11724" t="str">
            <v>CURSO DE CAPACITAÇÃO PARA MOTORISTA DE BASCULANTE (ENCARGOS COMPLEMENTARES) - HORISTA</v>
          </cell>
          <cell r="D11724" t="str">
            <v>H</v>
          </cell>
          <cell r="E11724">
            <v>0.09</v>
          </cell>
          <cell r="F11724">
            <v>0.11</v>
          </cell>
        </row>
        <row r="11725">
          <cell r="B11725">
            <v>101324</v>
          </cell>
          <cell r="C11725" t="str">
            <v>CURSO DE CAPACITAÇÃO PARA MOTORISTA DE CAMINHAO-BASCULANTE (ENCARGOS COMPLEMENTARES) - MENSALISTA</v>
          </cell>
          <cell r="D11725" t="str">
            <v>MES</v>
          </cell>
          <cell r="E11725">
            <v>13.06</v>
          </cell>
          <cell r="F11725">
            <v>14.61</v>
          </cell>
        </row>
        <row r="11726">
          <cell r="B11726">
            <v>101328</v>
          </cell>
          <cell r="C11726" t="str">
            <v>CURSO DE CAPACITAÇÃO PARA MOTORISTA DE CAMINHAO-CARRETA (ENCARGOS COMPLEMENTARES) - MENSALISTA</v>
          </cell>
          <cell r="D11726" t="str">
            <v>MES</v>
          </cell>
          <cell r="E11726">
            <v>15.63</v>
          </cell>
          <cell r="F11726">
            <v>17.48</v>
          </cell>
        </row>
        <row r="11727">
          <cell r="B11727">
            <v>95347</v>
          </cell>
          <cell r="C11727" t="str">
            <v>CURSO DE CAPACITAÇÃO PARA MOTORISTA DE CAMINHÃO (ENCARGOS COMPLEMENTARES) - HORISTA</v>
          </cell>
          <cell r="D11727" t="str">
            <v>H</v>
          </cell>
          <cell r="E11727">
            <v>0.09</v>
          </cell>
          <cell r="F11727">
            <v>0.1</v>
          </cell>
        </row>
        <row r="11728">
          <cell r="B11728">
            <v>95408</v>
          </cell>
          <cell r="C11728" t="str">
            <v>CURSO DE CAPACITAÇÃO PARA MOTORISTA DE CAMINHÃO (ENCARGOS COMPLEMENTARES) - MENSALISTA</v>
          </cell>
          <cell r="D11728" t="str">
            <v>MES</v>
          </cell>
          <cell r="E11728">
            <v>12.57</v>
          </cell>
          <cell r="F11728">
            <v>14.06</v>
          </cell>
        </row>
        <row r="11729">
          <cell r="B11729">
            <v>95348</v>
          </cell>
          <cell r="C11729" t="str">
            <v>CURSO DE CAPACITAÇÃO PARA MOTORISTA DE CAMINHÃO E CARRETA (ENCARGOS COMPLEMENTARES) - HORISTA</v>
          </cell>
          <cell r="D11729" t="str">
            <v>H</v>
          </cell>
          <cell r="E11729">
            <v>0.11</v>
          </cell>
          <cell r="F11729">
            <v>0.13</v>
          </cell>
        </row>
        <row r="11730">
          <cell r="B11730">
            <v>101332</v>
          </cell>
          <cell r="C11730" t="str">
            <v>CURSO DE CAPACITAÇÃO PARA MOTORISTA DE CARRO DE PASSEIO (ENCARGOS COMPLEMENTARES) - MENSALISTA</v>
          </cell>
          <cell r="D11730" t="str">
            <v>MES</v>
          </cell>
          <cell r="E11730">
            <v>10.53</v>
          </cell>
          <cell r="F11730">
            <v>11.77</v>
          </cell>
        </row>
        <row r="11731">
          <cell r="B11731">
            <v>95349</v>
          </cell>
          <cell r="C11731" t="str">
            <v>CURSO DE CAPACITAÇÃO PARA MOTORISTA DE VEÍCULO LEVE (ENCARGOS COMPLEMENTARES) - HORISTA</v>
          </cell>
          <cell r="D11731" t="str">
            <v>H</v>
          </cell>
          <cell r="E11731">
            <v>7.0000000000000007E-2</v>
          </cell>
          <cell r="F11731">
            <v>0.08</v>
          </cell>
        </row>
        <row r="11732">
          <cell r="B11732">
            <v>101336</v>
          </cell>
          <cell r="C11732" t="str">
            <v>CURSO DE CAPACITAÇÃO PARA MOTORISTA OPERADOR DE CAMINHAO COM MUNCK (ENCARGOS COMPLEMENTARES) - MENSALISTA</v>
          </cell>
          <cell r="D11732" t="str">
            <v>MES</v>
          </cell>
          <cell r="E11732">
            <v>45.38</v>
          </cell>
          <cell r="F11732">
            <v>50.76</v>
          </cell>
        </row>
        <row r="11733">
          <cell r="B11733">
            <v>95351</v>
          </cell>
          <cell r="C11733" t="str">
            <v>CURSO DE CAPACITAÇÃO PARA MOTORISTA OPERADOR DE MUNCK (ENCARGOS COMPLEMENTARES) - HORISTA</v>
          </cell>
          <cell r="D11733" t="str">
            <v>H</v>
          </cell>
          <cell r="E11733">
            <v>0.34</v>
          </cell>
          <cell r="F11733">
            <v>0.38</v>
          </cell>
        </row>
        <row r="11734">
          <cell r="B11734">
            <v>95352</v>
          </cell>
          <cell r="C11734" t="str">
            <v>CURSO DE CAPACITAÇÃO PARA NIVELADOR (ENCARGOS COMPLEMENTARES) - HORISTA</v>
          </cell>
          <cell r="D11734" t="str">
            <v>H</v>
          </cell>
          <cell r="E11734">
            <v>0.12</v>
          </cell>
          <cell r="F11734">
            <v>0.13</v>
          </cell>
        </row>
        <row r="11735">
          <cell r="B11735">
            <v>101337</v>
          </cell>
          <cell r="C11735" t="str">
            <v>CURSO DE CAPACITAÇÃO PARA NIVELADOR (ENCARGOS COMPLEMENTARES) - MENSALISTA</v>
          </cell>
          <cell r="D11735" t="str">
            <v>MES</v>
          </cell>
          <cell r="E11735">
            <v>16.399999999999999</v>
          </cell>
          <cell r="F11735">
            <v>18.34</v>
          </cell>
        </row>
        <row r="11736">
          <cell r="B11736">
            <v>101338</v>
          </cell>
          <cell r="C11736" t="str">
            <v>CURSO DE CAPACITAÇÃO PARA OPERADOR DE BATE-ESTACAS (ENCARGOS COMPLEMENTARES) - MENSALISTA</v>
          </cell>
          <cell r="D11736" t="str">
            <v>MES</v>
          </cell>
          <cell r="E11736">
            <v>15.35</v>
          </cell>
          <cell r="F11736">
            <v>17.170000000000002</v>
          </cell>
        </row>
        <row r="11737">
          <cell r="B11737">
            <v>95354</v>
          </cell>
          <cell r="C11737" t="str">
            <v>CURSO DE CAPACITAÇÃO PARA OPERADOR DE BETONEIRA (CAMINHÃO) (ENCARGOS COMPLEMENTARES) - HORISTA</v>
          </cell>
          <cell r="D11737" t="str">
            <v>H</v>
          </cell>
          <cell r="E11737">
            <v>0.14000000000000001</v>
          </cell>
          <cell r="F11737">
            <v>0.16</v>
          </cell>
        </row>
        <row r="11738">
          <cell r="B11738">
            <v>101339</v>
          </cell>
          <cell r="C11738" t="str">
            <v>CURSO DE CAPACITAÇÃO PARA OPERADOR DE BETONEIRA (ENCARGOS COMPLEMENTARES) - MENSALISTA</v>
          </cell>
          <cell r="D11738" t="str">
            <v>MES</v>
          </cell>
          <cell r="E11738">
            <v>18.940000000000001</v>
          </cell>
          <cell r="F11738">
            <v>21.18</v>
          </cell>
        </row>
        <row r="11739">
          <cell r="B11739">
            <v>101340</v>
          </cell>
          <cell r="C11739" t="str">
            <v>CURSO DE CAPACITAÇÃO PARA OPERADOR DE BETONEIRA ESTACIONARIA / MISTURADOR (ENCARGOS COMPLEMENTARES) - MENSALISTA</v>
          </cell>
          <cell r="D11739" t="str">
            <v>MES</v>
          </cell>
          <cell r="E11739">
            <v>15.31</v>
          </cell>
          <cell r="F11739">
            <v>17.13</v>
          </cell>
        </row>
        <row r="11740">
          <cell r="B11740">
            <v>95389</v>
          </cell>
          <cell r="C11740" t="str">
            <v>CURSO DE CAPACITAÇÃO PARA OPERADOR DE BETONEIRA ESTACIONÁRIA/MISTURADOR (ENCARGOS COMPLEMENTARES) - HORISTA</v>
          </cell>
          <cell r="D11740" t="str">
            <v>H</v>
          </cell>
          <cell r="E11740">
            <v>0.11</v>
          </cell>
          <cell r="F11740">
            <v>0.12</v>
          </cell>
        </row>
        <row r="11741">
          <cell r="B11741">
            <v>101341</v>
          </cell>
          <cell r="C11741" t="str">
            <v>CURSO DE CAPACITAÇÃO PARA OPERADOR DE COMPRESSOR DE AR OU COMPRESSORISTA (ENCARGOS COMPLEMENTARES) - MENSALISTA</v>
          </cell>
          <cell r="D11741" t="str">
            <v>MES</v>
          </cell>
          <cell r="E11741">
            <v>14.1</v>
          </cell>
          <cell r="F11741">
            <v>15.77</v>
          </cell>
        </row>
        <row r="11742">
          <cell r="B11742">
            <v>95355</v>
          </cell>
          <cell r="C11742" t="str">
            <v>CURSO DE CAPACITAÇÃO PARA OPERADOR DE COMPRESSOR OU COMPRESSORISTA (ENCARGOS COMPLEMENTARES) - HORISTA</v>
          </cell>
          <cell r="D11742" t="str">
            <v>H</v>
          </cell>
          <cell r="E11742">
            <v>0.1</v>
          </cell>
          <cell r="F11742">
            <v>0.11</v>
          </cell>
        </row>
        <row r="11743">
          <cell r="B11743">
            <v>95356</v>
          </cell>
          <cell r="C11743" t="str">
            <v>CURSO DE CAPACITAÇÃO PARA OPERADOR DE DEMARCADORA DE FAIXAS (ENCARGOS COMPLEMENTARES) - HORISTA</v>
          </cell>
          <cell r="D11743" t="str">
            <v>H</v>
          </cell>
          <cell r="E11743">
            <v>0.14000000000000001</v>
          </cell>
          <cell r="F11743">
            <v>0.16</v>
          </cell>
        </row>
        <row r="11744">
          <cell r="B11744">
            <v>101342</v>
          </cell>
          <cell r="C11744" t="str">
            <v>CURSO DE CAPACITAÇÃO PARA OPERADOR DE DEMARCADORA DE FAIXAS DE TRAFEGO (ENCARGOS COMPLEMENTARES) - MENSALISTA</v>
          </cell>
          <cell r="D11744" t="str">
            <v>MES</v>
          </cell>
          <cell r="E11744">
            <v>18.940000000000001</v>
          </cell>
          <cell r="F11744">
            <v>21.18</v>
          </cell>
        </row>
        <row r="11745">
          <cell r="B11745">
            <v>95357</v>
          </cell>
          <cell r="C11745" t="str">
            <v>CURSO DE CAPACITAÇÃO PARA OPERADOR DE ESCAVADEIRA (ENCARGOS COMPLEMENTARES) - HORISTA</v>
          </cell>
          <cell r="D11745" t="str">
            <v>H</v>
          </cell>
          <cell r="E11745">
            <v>0.21</v>
          </cell>
          <cell r="F11745">
            <v>0.24</v>
          </cell>
        </row>
        <row r="11746">
          <cell r="B11746">
            <v>101343</v>
          </cell>
          <cell r="C11746" t="str">
            <v>CURSO DE CAPACITAÇÃO PARA OPERADOR DE ESCAVADEIRA (ENCARGOS COMPLEMENTARES) - MENSALISTA</v>
          </cell>
          <cell r="D11746" t="str">
            <v>MES</v>
          </cell>
          <cell r="E11746">
            <v>28.52</v>
          </cell>
          <cell r="F11746">
            <v>31.9</v>
          </cell>
        </row>
        <row r="11747">
          <cell r="B11747">
            <v>95358</v>
          </cell>
          <cell r="C11747" t="str">
            <v>CURSO DE CAPACITAÇÃO PARA OPERADOR DE GUINCHO (ENCARGOS COMPLEMENTARES) - HORISTA</v>
          </cell>
          <cell r="D11747" t="str">
            <v>H</v>
          </cell>
          <cell r="E11747">
            <v>0.22</v>
          </cell>
          <cell r="F11747">
            <v>0.25</v>
          </cell>
        </row>
        <row r="11748">
          <cell r="B11748">
            <v>101344</v>
          </cell>
          <cell r="C11748" t="str">
            <v>CURSO DE CAPACITAÇÃO PARA OPERADOR DE GUINCHO OU GUINCHEIRO (ENCARGOS COMPLEMENTARES) - MENSALISTA</v>
          </cell>
          <cell r="D11748" t="str">
            <v>MES</v>
          </cell>
          <cell r="E11748">
            <v>30.17</v>
          </cell>
          <cell r="F11748">
            <v>33.74</v>
          </cell>
        </row>
        <row r="11749">
          <cell r="B11749">
            <v>95359</v>
          </cell>
          <cell r="C11749" t="str">
            <v>CURSO DE CAPACITAÇÃO PARA OPERADOR DE GUINDASTE (ENCARGOS COMPLEMENTARES) - HORISTA</v>
          </cell>
          <cell r="D11749" t="str">
            <v>H</v>
          </cell>
          <cell r="E11749">
            <v>0.36</v>
          </cell>
          <cell r="F11749">
            <v>0.4</v>
          </cell>
        </row>
        <row r="11750">
          <cell r="B11750">
            <v>101345</v>
          </cell>
          <cell r="C11750" t="str">
            <v>CURSO DE CAPACITAÇÃO PARA OPERADOR DE GUINDASTE (ENCARGOS COMPLEMENTARES) - MENSALISTA</v>
          </cell>
          <cell r="D11750" t="str">
            <v>MES</v>
          </cell>
          <cell r="E11750">
            <v>48.13</v>
          </cell>
          <cell r="F11750">
            <v>53.83</v>
          </cell>
        </row>
        <row r="11751">
          <cell r="B11751">
            <v>101346</v>
          </cell>
          <cell r="C11751" t="str">
            <v>CURSO DE CAPACITAÇÃO PARA OPERADOR DE JATO ABRASIVO OU JATISTA (ENCARGOS COMPLEMENTARES) - MENSALISTA</v>
          </cell>
          <cell r="D11751" t="str">
            <v>MES</v>
          </cell>
          <cell r="E11751">
            <v>23.06</v>
          </cell>
          <cell r="F11751">
            <v>25.79</v>
          </cell>
        </row>
        <row r="11752">
          <cell r="B11752">
            <v>101347</v>
          </cell>
          <cell r="C11752" t="str">
            <v>CURSO DE CAPACITAÇÃO PARA OPERADOR DE MAQUINAS E TRATORES DIVERSOS (ENCARGOS COMPLEMENTARES) - MENSALISTA</v>
          </cell>
          <cell r="D11752" t="str">
            <v>MES</v>
          </cell>
          <cell r="E11752">
            <v>25.02</v>
          </cell>
          <cell r="F11752">
            <v>27.98</v>
          </cell>
        </row>
        <row r="11753">
          <cell r="B11753">
            <v>95361</v>
          </cell>
          <cell r="C11753" t="str">
            <v>CURSO DE CAPACITAÇÃO PARA OPERADOR DE MARTELETE OU MARTELETEIRO (ENCARGOS COMPLEMENTARES) - HORISTA</v>
          </cell>
          <cell r="D11753" t="str">
            <v>H</v>
          </cell>
          <cell r="E11753">
            <v>0.11</v>
          </cell>
          <cell r="F11753">
            <v>0.12</v>
          </cell>
        </row>
        <row r="11754">
          <cell r="B11754">
            <v>101348</v>
          </cell>
          <cell r="C11754" t="str">
            <v>CURSO DE CAPACITAÇÃO PARA OPERADOR DE MARTELETE OU MARTELETEIRO (ENCARGOS COMPLEMENTARES) - MENSALISTA</v>
          </cell>
          <cell r="D11754" t="str">
            <v>MES</v>
          </cell>
          <cell r="E11754">
            <v>15.31</v>
          </cell>
          <cell r="F11754">
            <v>17.13</v>
          </cell>
        </row>
        <row r="11755">
          <cell r="B11755">
            <v>101349</v>
          </cell>
          <cell r="C11755" t="str">
            <v>CURSO DE CAPACITAÇÃO PARA OPERADOR DE MOTO SCRAPER (ENCARGOS COMPLEMENTARES) - MENSALISTA</v>
          </cell>
          <cell r="D11755" t="str">
            <v>MES</v>
          </cell>
          <cell r="E11755">
            <v>22.7</v>
          </cell>
          <cell r="F11755">
            <v>25.39</v>
          </cell>
        </row>
        <row r="11756">
          <cell r="B11756">
            <v>95362</v>
          </cell>
          <cell r="C11756" t="str">
            <v>CURSO DE CAPACITAÇÃO PARA OPERADOR DE MOTO-ESCREIPER (ENCARGOS COMPLEMENTARES) - HORISTA</v>
          </cell>
          <cell r="D11756" t="str">
            <v>H</v>
          </cell>
          <cell r="E11756">
            <v>0.17</v>
          </cell>
          <cell r="F11756">
            <v>0.19</v>
          </cell>
        </row>
        <row r="11757">
          <cell r="B11757">
            <v>95363</v>
          </cell>
          <cell r="C11757" t="str">
            <v>CURSO DE CAPACITAÇÃO PARA OPERADOR DE MOTONIVELADORA (ENCARGOS COMPLEMENTARES) - HORISTA</v>
          </cell>
          <cell r="D11757" t="str">
            <v>H</v>
          </cell>
          <cell r="E11757">
            <v>0.17</v>
          </cell>
          <cell r="F11757">
            <v>0.19</v>
          </cell>
        </row>
        <row r="11758">
          <cell r="B11758">
            <v>101350</v>
          </cell>
          <cell r="C11758" t="str">
            <v>CURSO DE CAPACITAÇÃO PARA OPERADOR DE MOTONIVELADORA (ENCARGOS COMPLEMENTARES) - MENSALISTA</v>
          </cell>
          <cell r="D11758" t="str">
            <v>MES</v>
          </cell>
          <cell r="E11758">
            <v>22.7</v>
          </cell>
          <cell r="F11758">
            <v>25.39</v>
          </cell>
        </row>
        <row r="11759">
          <cell r="B11759">
            <v>95360</v>
          </cell>
          <cell r="C11759" t="str">
            <v>CURSO DE CAPACITAÇÃO PARA OPERADOR DE MÁQUINAS E EQUIPAMENTOS (ENCARGOS COMPLEMENTARES) - HORISTA</v>
          </cell>
          <cell r="D11759" t="str">
            <v>H</v>
          </cell>
          <cell r="E11759">
            <v>0.18</v>
          </cell>
          <cell r="F11759">
            <v>0.21</v>
          </cell>
        </row>
        <row r="11760">
          <cell r="B11760">
            <v>101351</v>
          </cell>
          <cell r="C11760" t="str">
            <v>CURSO DE CAPACITAÇÃO PARA OPERADOR DE PA CARREGADEIRA (ENCARGOS COMPLEMENTARES) - MENSALISTA</v>
          </cell>
          <cell r="D11760" t="str">
            <v>MES</v>
          </cell>
          <cell r="E11760">
            <v>18.940000000000001</v>
          </cell>
          <cell r="F11760">
            <v>21.18</v>
          </cell>
        </row>
        <row r="11761">
          <cell r="B11761">
            <v>95365</v>
          </cell>
          <cell r="C11761" t="str">
            <v>CURSO DE CAPACITAÇÃO PARA OPERADOR DE PAVIMENTADORA (ENCARGOS COMPLEMENTARES) - HORISTA</v>
          </cell>
          <cell r="D11761" t="str">
            <v>H</v>
          </cell>
          <cell r="E11761">
            <v>0.14000000000000001</v>
          </cell>
          <cell r="F11761">
            <v>0.16</v>
          </cell>
        </row>
        <row r="11762">
          <cell r="B11762">
            <v>101352</v>
          </cell>
          <cell r="C11762" t="str">
            <v>CURSO DE CAPACITAÇÃO PARA OPERADOR DE PAVIMENTADORA / MESA VIBROACABADORA (ENCARGOS COMPLEMENTARES) - MENSALISTA</v>
          </cell>
          <cell r="D11762" t="str">
            <v>MES</v>
          </cell>
          <cell r="E11762">
            <v>18.940000000000001</v>
          </cell>
          <cell r="F11762">
            <v>21.18</v>
          </cell>
        </row>
        <row r="11763">
          <cell r="B11763">
            <v>95364</v>
          </cell>
          <cell r="C11763" t="str">
            <v>CURSO DE CAPACITAÇÃO PARA OPERADOR DE PÁ CARREGADEIRA (ENCARGOS COMPLEMENTARES) - HORISTA</v>
          </cell>
          <cell r="D11763" t="str">
            <v>H</v>
          </cell>
          <cell r="E11763">
            <v>0.14000000000000001</v>
          </cell>
          <cell r="F11763">
            <v>0.16</v>
          </cell>
        </row>
        <row r="11764">
          <cell r="B11764">
            <v>95366</v>
          </cell>
          <cell r="C11764" t="str">
            <v>CURSO DE CAPACITAÇÃO PARA OPERADOR DE ROLO COMPACTADOR (ENCARGOS COMPLEMENTARES) - HORISTA</v>
          </cell>
          <cell r="D11764" t="str">
            <v>H</v>
          </cell>
          <cell r="E11764">
            <v>0.13</v>
          </cell>
          <cell r="F11764">
            <v>0.15</v>
          </cell>
        </row>
        <row r="11765">
          <cell r="B11765">
            <v>101353</v>
          </cell>
          <cell r="C11765" t="str">
            <v>CURSO DE CAPACITAÇÃO PARA OPERADOR DE ROLO COMPACTADOR (ENCARGOS COMPLEMENTARES) - MENSALISTA</v>
          </cell>
          <cell r="D11765" t="str">
            <v>MES</v>
          </cell>
          <cell r="E11765">
            <v>18.239999999999998</v>
          </cell>
          <cell r="F11765">
            <v>20.399999999999999</v>
          </cell>
        </row>
        <row r="11766">
          <cell r="B11766">
            <v>95367</v>
          </cell>
          <cell r="C11766" t="str">
            <v>CURSO DE CAPACITAÇÃO PARA OPERADOR DE USINA DE ASFALTO, DE SOLOS OU DE CONCRETO (ENCARGOS COMPLEMENTARES) - HORISTA</v>
          </cell>
          <cell r="D11766" t="str">
            <v>H</v>
          </cell>
          <cell r="E11766">
            <v>0.17</v>
          </cell>
          <cell r="F11766">
            <v>0.19</v>
          </cell>
        </row>
        <row r="11767">
          <cell r="B11767">
            <v>101355</v>
          </cell>
          <cell r="C11767" t="str">
            <v>CURSO DE CAPACITAÇÃO PARA OPERADOR DE USINA DE ASFALTO, DE SOLOS OU DE CONCRETO (ENCARGOS COMPLEMENTARES) - MENSALISTA</v>
          </cell>
          <cell r="D11767" t="str">
            <v>MES</v>
          </cell>
          <cell r="E11767">
            <v>22.7</v>
          </cell>
          <cell r="F11767">
            <v>25.39</v>
          </cell>
        </row>
        <row r="11768">
          <cell r="B11768">
            <v>95368</v>
          </cell>
          <cell r="C11768" t="str">
            <v>CURSO DE CAPACITAÇÃO PARA OPERADOR JATO DE AREIA OU JATISTA (ENCARGOS COMPLEMENTARES) - HORISTA</v>
          </cell>
          <cell r="D11768" t="str">
            <v>H</v>
          </cell>
          <cell r="E11768">
            <v>0.17</v>
          </cell>
          <cell r="F11768">
            <v>0.19</v>
          </cell>
        </row>
        <row r="11769">
          <cell r="B11769">
            <v>95369</v>
          </cell>
          <cell r="C11769" t="str">
            <v>CURSO DE CAPACITAÇÃO PARA OPERADOR PARA BATE ESTACAS (ENCARGOS COMPLEMENTARES) - HORISTA</v>
          </cell>
          <cell r="D11769" t="str">
            <v>H</v>
          </cell>
          <cell r="E11769">
            <v>0.11</v>
          </cell>
          <cell r="F11769">
            <v>0.13</v>
          </cell>
        </row>
        <row r="11770">
          <cell r="B11770">
            <v>95370</v>
          </cell>
          <cell r="C11770" t="str">
            <v>CURSO DE CAPACITAÇÃO PARA PASTILHEIRO (ENCARGOS COMPLEMENTARES) - HORISTA</v>
          </cell>
          <cell r="D11770" t="str">
            <v>H</v>
          </cell>
          <cell r="E11770">
            <v>0.27</v>
          </cell>
          <cell r="F11770">
            <v>0.3</v>
          </cell>
        </row>
        <row r="11771">
          <cell r="B11771">
            <v>101356</v>
          </cell>
          <cell r="C11771" t="str">
            <v>CURSO DE CAPACITAÇÃO PARA PASTILHEIRO (ENCARGOS COMPLEMENTARES) - MENSALISTA</v>
          </cell>
          <cell r="D11771" t="str">
            <v>MES</v>
          </cell>
          <cell r="E11771">
            <v>36.5</v>
          </cell>
          <cell r="F11771">
            <v>40.82</v>
          </cell>
        </row>
        <row r="11772">
          <cell r="B11772">
            <v>95371</v>
          </cell>
          <cell r="C11772" t="str">
            <v>CURSO DE CAPACITAÇÃO PARA PEDREIRO (ENCARGOS COMPLEMENTARES) - HORISTA</v>
          </cell>
          <cell r="D11772" t="str">
            <v>H</v>
          </cell>
          <cell r="E11772">
            <v>0.39</v>
          </cell>
          <cell r="F11772">
            <v>0.44</v>
          </cell>
        </row>
        <row r="11773">
          <cell r="B11773">
            <v>101357</v>
          </cell>
          <cell r="C11773" t="str">
            <v>CURSO DE CAPACITAÇÃO PARA PEDREIRO (ENCARGOS COMPLEMENTARES) - MENSALISTA</v>
          </cell>
          <cell r="D11773" t="str">
            <v>MES</v>
          </cell>
          <cell r="E11773">
            <v>52.41</v>
          </cell>
          <cell r="F11773">
            <v>58.63</v>
          </cell>
        </row>
        <row r="11774">
          <cell r="B11774">
            <v>95372</v>
          </cell>
          <cell r="C11774" t="str">
            <v>CURSO DE CAPACITAÇÃO PARA PINTOR (ENCARGOS COMPLEMENTARES) - HORISTA</v>
          </cell>
          <cell r="D11774" t="str">
            <v>H</v>
          </cell>
          <cell r="E11774">
            <v>0.27</v>
          </cell>
          <cell r="F11774">
            <v>0.3</v>
          </cell>
        </row>
        <row r="11775">
          <cell r="B11775">
            <v>101358</v>
          </cell>
          <cell r="C11775" t="str">
            <v>CURSO DE CAPACITAÇÃO PARA PINTOR (ENCARGOS COMPLEMENTARES) - MENSALISTA</v>
          </cell>
          <cell r="D11775" t="str">
            <v>MES</v>
          </cell>
          <cell r="E11775">
            <v>36.5</v>
          </cell>
          <cell r="F11775">
            <v>40.82</v>
          </cell>
        </row>
        <row r="11776">
          <cell r="B11776">
            <v>95373</v>
          </cell>
          <cell r="C11776" t="str">
            <v>CURSO DE CAPACITAÇÃO PARA PINTOR DE LETREIROS (ENCARGOS COMPLEMENTARES) - HORISTA</v>
          </cell>
          <cell r="D11776" t="str">
            <v>H</v>
          </cell>
          <cell r="E11776">
            <v>0.26</v>
          </cell>
          <cell r="F11776">
            <v>0.3</v>
          </cell>
        </row>
        <row r="11777">
          <cell r="B11777">
            <v>101359</v>
          </cell>
          <cell r="C11777" t="str">
            <v>CURSO DE CAPACITAÇÃO PARA PINTOR DE LETREIROS (ENCARGOS COMPLEMENTARES) - MENSALISTA</v>
          </cell>
          <cell r="D11777" t="str">
            <v>MES</v>
          </cell>
          <cell r="E11777">
            <v>35.44</v>
          </cell>
          <cell r="F11777">
            <v>39.64</v>
          </cell>
        </row>
        <row r="11778">
          <cell r="B11778">
            <v>101360</v>
          </cell>
          <cell r="C11778" t="str">
            <v>CURSO DE CAPACITAÇÃO PARA PINTOR PARA TINTA EPOXI (ENCARGOS COMPLEMENTARES) - MENSALISTA</v>
          </cell>
          <cell r="D11778" t="str">
            <v>MES</v>
          </cell>
          <cell r="E11778">
            <v>36.5</v>
          </cell>
          <cell r="F11778">
            <v>40.82</v>
          </cell>
        </row>
        <row r="11779">
          <cell r="B11779">
            <v>95374</v>
          </cell>
          <cell r="C11779" t="str">
            <v>CURSO DE CAPACITAÇÃO PARA PINTOR PARA TINTA EPÓXI (ENCARGOS COMPLEMENTARES) - HORISTA</v>
          </cell>
          <cell r="D11779" t="str">
            <v>H</v>
          </cell>
          <cell r="E11779">
            <v>0.27</v>
          </cell>
          <cell r="F11779">
            <v>0.3</v>
          </cell>
        </row>
        <row r="11780">
          <cell r="B11780">
            <v>95375</v>
          </cell>
          <cell r="C11780" t="str">
            <v>CURSO DE CAPACITAÇÃO PARA POCEIRO (ENCARGOS COMPLEMENTARES) - HORISTA</v>
          </cell>
          <cell r="D11780" t="str">
            <v>H</v>
          </cell>
          <cell r="E11780">
            <v>0.22</v>
          </cell>
          <cell r="F11780">
            <v>0.25</v>
          </cell>
        </row>
        <row r="11781">
          <cell r="B11781">
            <v>101361</v>
          </cell>
          <cell r="C11781" t="str">
            <v>CURSO DE CAPACITAÇÃO PARA POCEIRO / ESCAVADOR DE VALAS E TUBULOES (ENCARGOS COMPLEMENTARES) - MENSALISTA</v>
          </cell>
          <cell r="D11781" t="str">
            <v>MES</v>
          </cell>
          <cell r="E11781">
            <v>29.55</v>
          </cell>
          <cell r="F11781">
            <v>33.049999999999997</v>
          </cell>
        </row>
        <row r="11782">
          <cell r="B11782">
            <v>95376</v>
          </cell>
          <cell r="C11782" t="str">
            <v>CURSO DE CAPACITAÇÃO PARA RASTELEIRO (ENCARGOS COMPLEMENTARES) - HORISTA</v>
          </cell>
          <cell r="D11782" t="str">
            <v>H</v>
          </cell>
          <cell r="E11782">
            <v>0.09</v>
          </cell>
          <cell r="F11782">
            <v>0.1</v>
          </cell>
        </row>
        <row r="11783">
          <cell r="B11783">
            <v>95377</v>
          </cell>
          <cell r="C11783" t="str">
            <v>CURSO DE CAPACITAÇÃO PARA SERRALHEIRO (ENCARGOS COMPLEMENTARES) - HORISTA</v>
          </cell>
          <cell r="D11783" t="str">
            <v>H</v>
          </cell>
          <cell r="E11783">
            <v>0.21</v>
          </cell>
          <cell r="F11783">
            <v>0.24</v>
          </cell>
        </row>
        <row r="11784">
          <cell r="B11784">
            <v>101363</v>
          </cell>
          <cell r="C11784" t="str">
            <v>CURSO DE CAPACITAÇÃO PARA SERRALHEIRO (ENCARGOS COMPLEMENTARES) - MENSALISTA</v>
          </cell>
          <cell r="D11784" t="str">
            <v>MES</v>
          </cell>
          <cell r="E11784">
            <v>28.52</v>
          </cell>
          <cell r="F11784">
            <v>31.9</v>
          </cell>
        </row>
        <row r="11785">
          <cell r="B11785">
            <v>95378</v>
          </cell>
          <cell r="C11785" t="str">
            <v>CURSO DE CAPACITAÇÃO PARA SERVENTE (ENCARGOS COMPLEMENTARES) - HORISTA</v>
          </cell>
          <cell r="D11785" t="str">
            <v>H</v>
          </cell>
          <cell r="E11785">
            <v>0.28999999999999998</v>
          </cell>
          <cell r="F11785">
            <v>0.33</v>
          </cell>
        </row>
        <row r="11786">
          <cell r="B11786">
            <v>101364</v>
          </cell>
          <cell r="C11786" t="str">
            <v>CURSO DE CAPACITAÇÃO PARA SERVENTE DE OBRAS (ENCARGOS COMPLEMENTARES) - MENSALISTA</v>
          </cell>
          <cell r="D11786" t="str">
            <v>MES</v>
          </cell>
          <cell r="E11786">
            <v>39.43</v>
          </cell>
          <cell r="F11786">
            <v>44.1</v>
          </cell>
        </row>
        <row r="11787">
          <cell r="B11787">
            <v>95379</v>
          </cell>
          <cell r="C11787" t="str">
            <v>CURSO DE CAPACITAÇÃO PARA SOLDADOR (ENCARGOS COMPLEMENTARES) - HORISTA</v>
          </cell>
          <cell r="D11787" t="str">
            <v>H</v>
          </cell>
          <cell r="E11787">
            <v>0.21</v>
          </cell>
          <cell r="F11787">
            <v>0.24</v>
          </cell>
        </row>
        <row r="11788">
          <cell r="B11788">
            <v>101365</v>
          </cell>
          <cell r="C11788" t="str">
            <v>CURSO DE CAPACITAÇÃO PARA SOLDADOR (ENCARGOS COMPLEMENTARES) - MENSALISTA</v>
          </cell>
          <cell r="D11788" t="str">
            <v>MES</v>
          </cell>
          <cell r="E11788">
            <v>28.52</v>
          </cell>
          <cell r="F11788">
            <v>31.9</v>
          </cell>
        </row>
        <row r="11789">
          <cell r="B11789">
            <v>95380</v>
          </cell>
          <cell r="C11789" t="str">
            <v>CURSO DE CAPACITAÇÃO PARA SOLDADOR A (PARA SOLDA A SER TESTADA COM RAIOS X) (ENCARGOS COMPLEMENTARES) - HORISTA</v>
          </cell>
          <cell r="D11789" t="str">
            <v>H</v>
          </cell>
          <cell r="E11789">
            <v>0.25</v>
          </cell>
          <cell r="F11789">
            <v>0.28000000000000003</v>
          </cell>
        </row>
        <row r="11790">
          <cell r="B11790">
            <v>101366</v>
          </cell>
          <cell r="C11790" t="str">
            <v>CURSO DE CAPACITAÇÃO PARA SOLDADOR ELETRICO (ENCARGOS COMPLEMENTARES) - MENSALISTA</v>
          </cell>
          <cell r="D11790" t="str">
            <v>MES</v>
          </cell>
          <cell r="E11790">
            <v>33.51</v>
          </cell>
          <cell r="F11790">
            <v>37.49</v>
          </cell>
        </row>
        <row r="11791">
          <cell r="B11791">
            <v>100535</v>
          </cell>
          <cell r="C11791" t="str">
            <v>CURSO DE CAPACITAÇÃO PARA TECNICO DE EDIFICACOES (ENCARGOS COMPLEMENTARES) - HORISTA</v>
          </cell>
          <cell r="D11791" t="str">
            <v>H</v>
          </cell>
          <cell r="E11791">
            <v>0.37</v>
          </cell>
          <cell r="F11791">
            <v>0.42</v>
          </cell>
        </row>
        <row r="11792">
          <cell r="B11792">
            <v>100536</v>
          </cell>
          <cell r="C11792" t="str">
            <v>CURSO DE CAPACITAÇÃO PARA TECNICO DE EDIFICACOES (ENCARGOS COMPLEMENTARES) - MENSALISTA</v>
          </cell>
          <cell r="D11792" t="str">
            <v>MES</v>
          </cell>
          <cell r="E11792">
            <v>49.68</v>
          </cell>
          <cell r="F11792">
            <v>55.57</v>
          </cell>
        </row>
        <row r="11793">
          <cell r="B11793">
            <v>101368</v>
          </cell>
          <cell r="C11793" t="str">
            <v>CURSO DE CAPACITAÇÃO PARA TECNICO EM LABORATORIO E CAMPO DE CONSTRUCAO CIVIL (ENCARGOS COMPLEMENTARES) - MENSALISTA</v>
          </cell>
          <cell r="D11793" t="str">
            <v>MES</v>
          </cell>
          <cell r="E11793">
            <v>27.05</v>
          </cell>
          <cell r="F11793">
            <v>30.25</v>
          </cell>
        </row>
        <row r="11794">
          <cell r="B11794">
            <v>101369</v>
          </cell>
          <cell r="C11794" t="str">
            <v>CURSO DE CAPACITAÇÃO PARA TECNICO EM SONDAGEM (ENCARGOS COMPLEMENTARES) - MENSALISTA</v>
          </cell>
          <cell r="D11794" t="str">
            <v>MES</v>
          </cell>
          <cell r="E11794">
            <v>42.98</v>
          </cell>
          <cell r="F11794">
            <v>48.08</v>
          </cell>
        </row>
        <row r="11795">
          <cell r="B11795">
            <v>95385</v>
          </cell>
          <cell r="C11795" t="str">
            <v>CURSO DE CAPACITAÇÃO PARA TELHADISTA (ENCARGOS COMPLEMENTARES) - HORISTA</v>
          </cell>
          <cell r="D11795" t="str">
            <v>H</v>
          </cell>
          <cell r="E11795">
            <v>0.21</v>
          </cell>
          <cell r="F11795">
            <v>0.23</v>
          </cell>
        </row>
        <row r="11796">
          <cell r="B11796">
            <v>101370</v>
          </cell>
          <cell r="C11796" t="str">
            <v>CURSO DE CAPACITAÇÃO PARA TELHADOR (ENCARGOS COMPLEMENTARES) - MENSALISTA</v>
          </cell>
          <cell r="D11796" t="str">
            <v>MES</v>
          </cell>
          <cell r="E11796">
            <v>28.18</v>
          </cell>
          <cell r="F11796">
            <v>31.52</v>
          </cell>
        </row>
        <row r="11797">
          <cell r="B11797">
            <v>95406</v>
          </cell>
          <cell r="C11797" t="str">
            <v>CURSO DE CAPACITAÇÃO PARA TOPÓGRAFO (ENCARGOS COMPLEMENTARES) - HORISTA</v>
          </cell>
          <cell r="D11797" t="str">
            <v>H</v>
          </cell>
          <cell r="E11797">
            <v>0.22</v>
          </cell>
          <cell r="F11797">
            <v>0.24</v>
          </cell>
        </row>
        <row r="11798">
          <cell r="B11798">
            <v>95424</v>
          </cell>
          <cell r="C11798" t="str">
            <v>CURSO DE CAPACITAÇÃO PARA TOPÓGRAFO (ENCARGOS COMPLEMENTARES) - MENSALISTA</v>
          </cell>
          <cell r="D11798" t="str">
            <v>MES</v>
          </cell>
          <cell r="E11798">
            <v>29.07</v>
          </cell>
          <cell r="F11798">
            <v>32.51</v>
          </cell>
        </row>
        <row r="11799">
          <cell r="B11799">
            <v>95386</v>
          </cell>
          <cell r="C11799" t="str">
            <v>CURSO DE CAPACITAÇÃO PARA TRATORISTA (ENCARGOS COMPLEMENTARES) - HORISTA</v>
          </cell>
          <cell r="D11799" t="str">
            <v>H</v>
          </cell>
          <cell r="E11799">
            <v>0.18</v>
          </cell>
          <cell r="F11799">
            <v>0.21</v>
          </cell>
        </row>
        <row r="11800">
          <cell r="B11800">
            <v>95383</v>
          </cell>
          <cell r="C11800" t="str">
            <v>CURSO DE CAPACITAÇÃO PARA TÉCNICO DE LABORATÓRIO (ENCARGOS COMPLEMENTARES) - HORISTA</v>
          </cell>
          <cell r="D11800" t="str">
            <v>H</v>
          </cell>
          <cell r="E11800">
            <v>0.2</v>
          </cell>
          <cell r="F11800">
            <v>0.22</v>
          </cell>
        </row>
        <row r="11801">
          <cell r="B11801">
            <v>95384</v>
          </cell>
          <cell r="C11801" t="str">
            <v>CURSO DE CAPACITAÇÃO PARA TÉCNICO DE SONDAGEM (ENCARGOS COMPLEMENTARES) - HORISTA</v>
          </cell>
          <cell r="D11801" t="str">
            <v>H</v>
          </cell>
          <cell r="E11801">
            <v>0.32</v>
          </cell>
          <cell r="F11801">
            <v>0.36</v>
          </cell>
        </row>
        <row r="11802">
          <cell r="B11802">
            <v>100299</v>
          </cell>
          <cell r="C11802" t="str">
            <v>CURSO DE CAPACITAÇÃO PARA TÉCNICO EM SEGURANÇA DO TRABALHO (ENCARGOS COMPLEMENTARES) - HORISTA</v>
          </cell>
          <cell r="D11802" t="str">
            <v>H</v>
          </cell>
          <cell r="E11802">
            <v>0.42</v>
          </cell>
          <cell r="F11802">
            <v>0.47</v>
          </cell>
        </row>
        <row r="11803">
          <cell r="B11803">
            <v>100315</v>
          </cell>
          <cell r="C11803" t="str">
            <v>CURSO DE CAPACITAÇÃO PARA TÉCNICO EM SEGURANÇA DO TRABALHO (ENCARGOS COMPLEMENTARES) - MENSALISTA</v>
          </cell>
          <cell r="D11803" t="str">
            <v>MES</v>
          </cell>
          <cell r="E11803">
            <v>55.88</v>
          </cell>
          <cell r="F11803">
            <v>62.5</v>
          </cell>
        </row>
        <row r="11804">
          <cell r="B11804">
            <v>95387</v>
          </cell>
          <cell r="C11804" t="str">
            <v>CURSO DE CAPACITAÇÃO PARA VIDRACEIRO (ENCARGOS COMPLEMENTARES) - HORISTA</v>
          </cell>
          <cell r="D11804" t="str">
            <v>H</v>
          </cell>
          <cell r="E11804">
            <v>0.21</v>
          </cell>
          <cell r="F11804">
            <v>0.23</v>
          </cell>
        </row>
        <row r="11805">
          <cell r="B11805">
            <v>101371</v>
          </cell>
          <cell r="C11805" t="str">
            <v>CURSO DE CAPACITAÇÃO PARA VIDRACEIRO (ENCARGOS COMPLEMENTARES) - MENSALISTA</v>
          </cell>
          <cell r="D11805" t="str">
            <v>MES</v>
          </cell>
          <cell r="E11805">
            <v>27.77</v>
          </cell>
          <cell r="F11805">
            <v>31.06</v>
          </cell>
        </row>
        <row r="11806">
          <cell r="B11806">
            <v>100288</v>
          </cell>
          <cell r="C11806" t="str">
            <v>CURSO DE CAPACITAÇÃO PARA VIGIA DIURNO (ENCARGOS COMPLEMENTARES) - HORISTA</v>
          </cell>
          <cell r="D11806" t="str">
            <v>H</v>
          </cell>
          <cell r="E11806">
            <v>7.0000000000000007E-2</v>
          </cell>
          <cell r="F11806">
            <v>0.08</v>
          </cell>
        </row>
        <row r="11807">
          <cell r="B11807">
            <v>101372</v>
          </cell>
          <cell r="C11807" t="str">
            <v>CURSO DE CAPACITAÇÃO PARA VIGIA DIURNO (ENCARGOS COMPLEMENTARES) - MENSALISTA</v>
          </cell>
          <cell r="D11807" t="str">
            <v>MES</v>
          </cell>
          <cell r="E11807">
            <v>9.73</v>
          </cell>
          <cell r="F11807">
            <v>10.89</v>
          </cell>
        </row>
        <row r="11808">
          <cell r="B11808">
            <v>90775</v>
          </cell>
          <cell r="C11808" t="str">
            <v>DESENHISTA PROJETISTA COM ENCARGOS COMPLEMENTARES</v>
          </cell>
          <cell r="D11808" t="str">
            <v>H</v>
          </cell>
          <cell r="E11808">
            <v>22.26</v>
          </cell>
          <cell r="F11808">
            <v>24.62</v>
          </cell>
        </row>
        <row r="11809">
          <cell r="B11809">
            <v>93561</v>
          </cell>
          <cell r="C11809" t="str">
            <v>DESENHISTA PROJETISTA COM ENCARGOS COMPLEMENTARES</v>
          </cell>
          <cell r="D11809" t="str">
            <v>MES</v>
          </cell>
          <cell r="E11809">
            <v>3925.24</v>
          </cell>
          <cell r="F11809">
            <v>4338.8</v>
          </cell>
        </row>
        <row r="11810">
          <cell r="B11810">
            <v>88264</v>
          </cell>
          <cell r="C11810" t="str">
            <v>ELETRICISTA COM ENCARGOS COMPLEMENTARES</v>
          </cell>
          <cell r="D11810" t="str">
            <v>H</v>
          </cell>
          <cell r="E11810">
            <v>26.4</v>
          </cell>
          <cell r="F11810">
            <v>28.71</v>
          </cell>
        </row>
        <row r="11811">
          <cell r="B11811">
            <v>101399</v>
          </cell>
          <cell r="C11811" t="str">
            <v>ELETRICISTA COM ENCARGOS COMPLEMENTARES</v>
          </cell>
          <cell r="D11811" t="str">
            <v>MES</v>
          </cell>
          <cell r="E11811">
            <v>4688.4399999999996</v>
          </cell>
          <cell r="F11811">
            <v>5088.29</v>
          </cell>
        </row>
        <row r="11812">
          <cell r="B11812">
            <v>88266</v>
          </cell>
          <cell r="C11812" t="str">
            <v>ELETROTÉCNICO COM ENCARGOS COMPLEMENTARES</v>
          </cell>
          <cell r="D11812" t="str">
            <v>H</v>
          </cell>
          <cell r="E11812">
            <v>27.47</v>
          </cell>
          <cell r="F11812">
            <v>29.9</v>
          </cell>
        </row>
        <row r="11813">
          <cell r="B11813">
            <v>101401</v>
          </cell>
          <cell r="C11813" t="str">
            <v>ELETROTÉCNICO COM ENCARGOS COMPLEMENTARES</v>
          </cell>
          <cell r="D11813" t="str">
            <v>MES</v>
          </cell>
          <cell r="E11813">
            <v>4878.8999999999996</v>
          </cell>
          <cell r="F11813">
            <v>5301.31</v>
          </cell>
        </row>
        <row r="11814">
          <cell r="B11814">
            <v>88267</v>
          </cell>
          <cell r="C11814" t="str">
            <v>ENCANADOR OU BOMBEIRO HIDRÁULICO COM ENCARGOS COMPLEMENTARES</v>
          </cell>
          <cell r="D11814" t="str">
            <v>H</v>
          </cell>
          <cell r="E11814">
            <v>25.36</v>
          </cell>
          <cell r="F11814">
            <v>27.62</v>
          </cell>
        </row>
        <row r="11815">
          <cell r="B11815">
            <v>101402</v>
          </cell>
          <cell r="C11815" t="str">
            <v>ENCANADOR OU BOMBEIRO HIDRÁULICO COM ENCARGOS COMPLEMENTARES</v>
          </cell>
          <cell r="D11815" t="str">
            <v>MES</v>
          </cell>
          <cell r="E11815">
            <v>4512.33</v>
          </cell>
          <cell r="F11815">
            <v>4906.5</v>
          </cell>
        </row>
        <row r="11816">
          <cell r="B11816">
            <v>90776</v>
          </cell>
          <cell r="C11816" t="str">
            <v>ENCARREGADO GERAL COM ENCARGOS COMPLEMENTARES</v>
          </cell>
          <cell r="D11816" t="str">
            <v>H</v>
          </cell>
          <cell r="E11816">
            <v>32.659999999999997</v>
          </cell>
          <cell r="F11816">
            <v>36.19</v>
          </cell>
        </row>
        <row r="11817">
          <cell r="B11817">
            <v>93572</v>
          </cell>
          <cell r="C11817" t="str">
            <v>ENCARREGADO GERAL DE OBRAS COM ENCARGOS COMPLEMENTARES</v>
          </cell>
          <cell r="D11817" t="str">
            <v>MES</v>
          </cell>
          <cell r="E11817">
            <v>5730.92</v>
          </cell>
          <cell r="F11817">
            <v>6345.55</v>
          </cell>
        </row>
        <row r="11818">
          <cell r="B11818">
            <v>90777</v>
          </cell>
          <cell r="C11818" t="str">
            <v>ENGENHEIRO CIVIL DE OBRA JUNIOR COM ENCARGOS COMPLEMENTARES</v>
          </cell>
          <cell r="D11818" t="str">
            <v>H</v>
          </cell>
          <cell r="E11818">
            <v>116.09</v>
          </cell>
          <cell r="F11818">
            <v>129.55000000000001</v>
          </cell>
        </row>
        <row r="11819">
          <cell r="B11819">
            <v>93565</v>
          </cell>
          <cell r="C11819" t="str">
            <v>ENGENHEIRO CIVIL DE OBRA JUNIOR COM ENCARGOS COMPLEMENTARES</v>
          </cell>
          <cell r="D11819" t="str">
            <v>MES</v>
          </cell>
          <cell r="E11819">
            <v>20276.71</v>
          </cell>
          <cell r="F11819">
            <v>22627.68</v>
          </cell>
        </row>
        <row r="11820">
          <cell r="B11820">
            <v>90778</v>
          </cell>
          <cell r="C11820" t="str">
            <v>ENGENHEIRO CIVIL DE OBRA PLENO COM ENCARGOS COMPLEMENTARES</v>
          </cell>
          <cell r="D11820" t="str">
            <v>H</v>
          </cell>
          <cell r="E11820">
            <v>121.74</v>
          </cell>
          <cell r="F11820">
            <v>135.86000000000001</v>
          </cell>
        </row>
        <row r="11821">
          <cell r="B11821">
            <v>93567</v>
          </cell>
          <cell r="C11821" t="str">
            <v>ENGENHEIRO CIVIL DE OBRA PLENO COM ENCARGOS COMPLEMENTARES</v>
          </cell>
          <cell r="D11821" t="str">
            <v>MES</v>
          </cell>
          <cell r="E11821">
            <v>21263.37</v>
          </cell>
          <cell r="F11821">
            <v>23731.24</v>
          </cell>
        </row>
        <row r="11822">
          <cell r="B11822">
            <v>90779</v>
          </cell>
          <cell r="C11822" t="str">
            <v>ENGENHEIRO CIVIL DE OBRA SENIOR COM ENCARGOS COMPLEMENTARES</v>
          </cell>
          <cell r="D11822" t="str">
            <v>H</v>
          </cell>
          <cell r="E11822">
            <v>144.91</v>
          </cell>
          <cell r="F11822">
            <v>161.77000000000001</v>
          </cell>
        </row>
        <row r="11823">
          <cell r="B11823">
            <v>93568</v>
          </cell>
          <cell r="C11823" t="str">
            <v>ENGENHEIRO CIVIL DE OBRA SENIOR COM ENCARGOS COMPLEMENTARES</v>
          </cell>
          <cell r="D11823" t="str">
            <v>MES</v>
          </cell>
          <cell r="E11823">
            <v>25301.69</v>
          </cell>
          <cell r="F11823">
            <v>28248.04</v>
          </cell>
        </row>
        <row r="11824">
          <cell r="B11824">
            <v>88269</v>
          </cell>
          <cell r="C11824" t="str">
            <v>GESSEIRO COM ENCARGOS COMPLEMENTARES</v>
          </cell>
          <cell r="D11824" t="str">
            <v>H</v>
          </cell>
          <cell r="E11824">
            <v>25.89</v>
          </cell>
          <cell r="F11824">
            <v>28.14</v>
          </cell>
        </row>
        <row r="11825">
          <cell r="B11825">
            <v>101407</v>
          </cell>
          <cell r="C11825" t="str">
            <v>GESSEIRO COM ENCARGOS COMPLEMENTARES</v>
          </cell>
          <cell r="D11825" t="str">
            <v>MES</v>
          </cell>
          <cell r="E11825">
            <v>4619.93</v>
          </cell>
          <cell r="F11825">
            <v>5012.22</v>
          </cell>
        </row>
        <row r="11826">
          <cell r="B11826">
            <v>88270</v>
          </cell>
          <cell r="C11826" t="str">
            <v>IMPERMEABILIZADOR COM ENCARGOS COMPLEMENTARES</v>
          </cell>
          <cell r="D11826" t="str">
            <v>H</v>
          </cell>
          <cell r="E11826">
            <v>26.07</v>
          </cell>
          <cell r="F11826">
            <v>28.34</v>
          </cell>
        </row>
        <row r="11827">
          <cell r="B11827">
            <v>101408</v>
          </cell>
          <cell r="C11827" t="str">
            <v>IMPERMEABILIZADOR COM ENCARGOS COMPLEMENTARES</v>
          </cell>
          <cell r="D11827" t="str">
            <v>MES</v>
          </cell>
          <cell r="E11827">
            <v>4643.82</v>
          </cell>
          <cell r="F11827">
            <v>5038.95</v>
          </cell>
        </row>
        <row r="11828">
          <cell r="B11828">
            <v>102919</v>
          </cell>
          <cell r="C11828" t="str">
            <v>INSTALADOR DE PISO ELEVADO COM ENCARGOS COMPLEMENTARES</v>
          </cell>
          <cell r="D11828" t="str">
            <v>H</v>
          </cell>
          <cell r="E11828">
            <v>0</v>
          </cell>
          <cell r="F11828">
            <v>0</v>
          </cell>
        </row>
        <row r="11829">
          <cell r="B11829">
            <v>101409</v>
          </cell>
          <cell r="C11829" t="str">
            <v>INSTALADOR DE TUBULAÇÕES COM ENCARGOS COMPLEMENTARES</v>
          </cell>
          <cell r="D11829" t="str">
            <v>MES</v>
          </cell>
          <cell r="E11829">
            <v>3931.36</v>
          </cell>
          <cell r="F11829">
            <v>4268.96</v>
          </cell>
        </row>
        <row r="11830">
          <cell r="B11830">
            <v>88441</v>
          </cell>
          <cell r="C11830" t="str">
            <v>JARDINEIRO COM ENCARGOS COMPLEMENTARES</v>
          </cell>
          <cell r="D11830" t="str">
            <v>H</v>
          </cell>
          <cell r="E11830">
            <v>22.12</v>
          </cell>
          <cell r="F11830">
            <v>23.92</v>
          </cell>
        </row>
        <row r="11831">
          <cell r="B11831">
            <v>101410</v>
          </cell>
          <cell r="C11831" t="str">
            <v>JARDINEIRO COM ENCARGOS COMPLEMENTARES</v>
          </cell>
          <cell r="D11831" t="str">
            <v>MES</v>
          </cell>
          <cell r="E11831">
            <v>3966.4</v>
          </cell>
          <cell r="F11831">
            <v>4281.26</v>
          </cell>
        </row>
        <row r="11832">
          <cell r="B11832">
            <v>88272</v>
          </cell>
          <cell r="C11832" t="str">
            <v>MACARIQUEIRO COM ENCARGOS COMPLEMENTARES</v>
          </cell>
          <cell r="D11832" t="str">
            <v>H</v>
          </cell>
          <cell r="E11832">
            <v>26.47</v>
          </cell>
          <cell r="F11832">
            <v>28.67</v>
          </cell>
        </row>
        <row r="11833">
          <cell r="B11833">
            <v>88273</v>
          </cell>
          <cell r="C11833" t="str">
            <v>MARCENEIRO COM ENCARGOS COMPLEMENTARES</v>
          </cell>
          <cell r="D11833" t="str">
            <v>H</v>
          </cell>
          <cell r="E11833">
            <v>25.73</v>
          </cell>
          <cell r="F11833">
            <v>27.98</v>
          </cell>
        </row>
        <row r="11834">
          <cell r="B11834">
            <v>101413</v>
          </cell>
          <cell r="C11834" t="str">
            <v>MARCENEIRO COM ENCARGOS COMPLEMENTARES</v>
          </cell>
          <cell r="D11834" t="str">
            <v>MES</v>
          </cell>
          <cell r="E11834">
            <v>4585.75</v>
          </cell>
          <cell r="F11834">
            <v>4978.9799999999996</v>
          </cell>
        </row>
        <row r="11835">
          <cell r="B11835">
            <v>101414</v>
          </cell>
          <cell r="C11835" t="str">
            <v>MARMORISTA / GRANITEIRO COM ENCARGOS COMPLEMENTARES</v>
          </cell>
          <cell r="D11835" t="str">
            <v>MES</v>
          </cell>
          <cell r="E11835">
            <v>4627.91</v>
          </cell>
          <cell r="F11835">
            <v>5021.1400000000003</v>
          </cell>
        </row>
        <row r="11836">
          <cell r="B11836">
            <v>88274</v>
          </cell>
          <cell r="C11836" t="str">
            <v>MARMORISTA/GRANITEIRO COM ENCARGOS COMPLEMENTARES</v>
          </cell>
          <cell r="D11836" t="str">
            <v>H</v>
          </cell>
          <cell r="E11836">
            <v>25.95</v>
          </cell>
          <cell r="F11836">
            <v>28.2</v>
          </cell>
        </row>
        <row r="11837">
          <cell r="B11837">
            <v>101412</v>
          </cell>
          <cell r="C11837" t="str">
            <v>MAÇARIQUEIRO COM ENCARGOS COMPLEMENTARES</v>
          </cell>
          <cell r="D11837" t="str">
            <v>MES</v>
          </cell>
          <cell r="E11837">
            <v>4728.8999999999996</v>
          </cell>
          <cell r="F11837">
            <v>5113.1499999999996</v>
          </cell>
        </row>
        <row r="11838">
          <cell r="B11838">
            <v>101415</v>
          </cell>
          <cell r="C11838" t="str">
            <v>MECÂNICO DE EQUIPAMENTOS PESADOS COM ENCARGOS COMPLEMENTARES</v>
          </cell>
          <cell r="D11838" t="str">
            <v>MES</v>
          </cell>
          <cell r="E11838">
            <v>5035.97</v>
          </cell>
          <cell r="F11838">
            <v>5504.46</v>
          </cell>
        </row>
        <row r="11839">
          <cell r="B11839">
            <v>100308</v>
          </cell>
          <cell r="C11839" t="str">
            <v>MECÂNICO DE REFRIGERAÇÃO COM ENCARGOS COMPLEMENTARES</v>
          </cell>
          <cell r="D11839" t="str">
            <v>H</v>
          </cell>
          <cell r="E11839">
            <v>26.58</v>
          </cell>
          <cell r="F11839">
            <v>28.91</v>
          </cell>
        </row>
        <row r="11840">
          <cell r="B11840">
            <v>101416</v>
          </cell>
          <cell r="C11840" t="str">
            <v>MECÂNICO DE REFRIGERAÇÃO COM ENCARGOS COMPLEMENTARES</v>
          </cell>
          <cell r="D11840" t="str">
            <v>MES</v>
          </cell>
          <cell r="E11840">
            <v>4728.57</v>
          </cell>
          <cell r="F11840">
            <v>5133.17</v>
          </cell>
        </row>
        <row r="11841">
          <cell r="B11841">
            <v>88275</v>
          </cell>
          <cell r="C11841" t="str">
            <v>MECÃNICO DE EQUIPAMENTOS PESADOS COM ENCARGOS COMPLEMENTARES</v>
          </cell>
          <cell r="D11841" t="str">
            <v>H</v>
          </cell>
          <cell r="E11841">
            <v>28.37</v>
          </cell>
          <cell r="F11841">
            <v>31.04</v>
          </cell>
        </row>
        <row r="11842">
          <cell r="B11842">
            <v>90780</v>
          </cell>
          <cell r="C11842" t="str">
            <v>MESTRE DE OBRAS COM ENCARGOS COMPLEMENTARES</v>
          </cell>
          <cell r="D11842" t="str">
            <v>H</v>
          </cell>
          <cell r="E11842">
            <v>49.36</v>
          </cell>
          <cell r="F11842">
            <v>54.85</v>
          </cell>
        </row>
        <row r="11843">
          <cell r="B11843">
            <v>94295</v>
          </cell>
          <cell r="C11843" t="str">
            <v>MESTRE DE OBRAS COM ENCARGOS COMPLEMENTARES</v>
          </cell>
          <cell r="D11843" t="str">
            <v>MES</v>
          </cell>
          <cell r="E11843">
            <v>8637.51</v>
          </cell>
          <cell r="F11843">
            <v>9596.52</v>
          </cell>
        </row>
        <row r="11844">
          <cell r="B11844">
            <v>88277</v>
          </cell>
          <cell r="C11844" t="str">
            <v>MONTADOR (TUBO AÇO/EQUIPAMENTOS) COM ENCARGOS COMPLEMENTARES</v>
          </cell>
          <cell r="D11844" t="str">
            <v>H</v>
          </cell>
          <cell r="E11844">
            <v>22.07</v>
          </cell>
          <cell r="F11844">
            <v>24</v>
          </cell>
        </row>
        <row r="11845">
          <cell r="B11845">
            <v>101417</v>
          </cell>
          <cell r="C11845" t="str">
            <v>MONTADOR DE ELETROELETRÔNICO COM ENCARGOS COMPLEMENTARES</v>
          </cell>
          <cell r="D11845" t="str">
            <v>MES</v>
          </cell>
          <cell r="E11845">
            <v>4205.16</v>
          </cell>
          <cell r="F11845">
            <v>4547.75</v>
          </cell>
        </row>
        <row r="11846">
          <cell r="B11846">
            <v>100307</v>
          </cell>
          <cell r="C11846" t="str">
            <v>MONTADOR DE ELETROELETRÔNICOS COM ENCARGOS COMPLEMENTARES</v>
          </cell>
          <cell r="D11846" t="str">
            <v>H</v>
          </cell>
          <cell r="E11846">
            <v>23.58</v>
          </cell>
          <cell r="F11846">
            <v>25.55</v>
          </cell>
        </row>
        <row r="11847">
          <cell r="B11847">
            <v>88278</v>
          </cell>
          <cell r="C11847" t="str">
            <v>MONTADOR DE ESTRUTURA METÁLICA COM ENCARGOS COMPLEMENTARES</v>
          </cell>
          <cell r="D11847" t="str">
            <v>H</v>
          </cell>
          <cell r="E11847">
            <v>19.649999999999999</v>
          </cell>
          <cell r="F11847">
            <v>21.3</v>
          </cell>
        </row>
        <row r="11848">
          <cell r="B11848">
            <v>101418</v>
          </cell>
          <cell r="C11848" t="str">
            <v>MONTADOR DE ESTRUTURAS METÁLICAS COM ENCARGOS COMPLEMENTARES</v>
          </cell>
          <cell r="D11848" t="str">
            <v>MES</v>
          </cell>
          <cell r="E11848">
            <v>3515.35</v>
          </cell>
          <cell r="F11848">
            <v>3803.66</v>
          </cell>
        </row>
        <row r="11849">
          <cell r="B11849">
            <v>105535</v>
          </cell>
          <cell r="C11849" t="str">
            <v>MONTADOR DE FÔRMAS DO SISTEMA DE PAREDES DE CONCRETO COM ENCARGOS COMPLEMENTARES</v>
          </cell>
          <cell r="D11849" t="str">
            <v>H</v>
          </cell>
          <cell r="E11849">
            <v>0</v>
          </cell>
          <cell r="F11849">
            <v>0</v>
          </cell>
        </row>
        <row r="11850">
          <cell r="B11850">
            <v>101419</v>
          </cell>
          <cell r="C11850" t="str">
            <v>MONTADOR DE MÁQUINAS COM ENCARGOS COMPLEMENTARES</v>
          </cell>
          <cell r="D11850" t="str">
            <v>MES</v>
          </cell>
          <cell r="E11850">
            <v>3808.97</v>
          </cell>
          <cell r="F11850">
            <v>4104.6099999999997</v>
          </cell>
        </row>
        <row r="11851">
          <cell r="B11851">
            <v>88279</v>
          </cell>
          <cell r="C11851" t="str">
            <v>MONTADOR ELETROMECÃNICO COM ENCARGOS COMPLEMENTARES</v>
          </cell>
          <cell r="D11851" t="str">
            <v>H</v>
          </cell>
          <cell r="E11851">
            <v>21.56</v>
          </cell>
          <cell r="F11851">
            <v>23.28</v>
          </cell>
        </row>
        <row r="11852">
          <cell r="B11852">
            <v>88281</v>
          </cell>
          <cell r="C11852" t="str">
            <v>MOTORISTA DE BASCULANTE COM ENCARGOS COMPLEMENTARES</v>
          </cell>
          <cell r="D11852" t="str">
            <v>H</v>
          </cell>
          <cell r="E11852">
            <v>25.31</v>
          </cell>
          <cell r="F11852">
            <v>27.64</v>
          </cell>
        </row>
        <row r="11853">
          <cell r="B11853">
            <v>93558</v>
          </cell>
          <cell r="C11853" t="str">
            <v>MOTORISTA DE CAMINHAO COM ENCARGOS COMPLEMENTARES</v>
          </cell>
          <cell r="D11853" t="str">
            <v>MES</v>
          </cell>
          <cell r="E11853">
            <v>4376.96</v>
          </cell>
          <cell r="F11853">
            <v>4767.3599999999997</v>
          </cell>
        </row>
        <row r="11854">
          <cell r="B11854">
            <v>101420</v>
          </cell>
          <cell r="C11854" t="str">
            <v>MOTORISTA DE CAMINHÃO BASCULANTE COM ENCARGOS COMPLEMENTARES</v>
          </cell>
          <cell r="D11854" t="str">
            <v>MES</v>
          </cell>
          <cell r="E11854">
            <v>4506.13</v>
          </cell>
          <cell r="F11854">
            <v>4911.84</v>
          </cell>
        </row>
        <row r="11855">
          <cell r="B11855">
            <v>101421</v>
          </cell>
          <cell r="C11855" t="str">
            <v>MOTORISTA DE CAMINHÃO CARRETA COM ENCARGOS COMPLEMENTARES</v>
          </cell>
          <cell r="D11855" t="str">
            <v>MES</v>
          </cell>
          <cell r="E11855">
            <v>5180.3500000000004</v>
          </cell>
          <cell r="F11855">
            <v>5665.93</v>
          </cell>
        </row>
        <row r="11856">
          <cell r="B11856">
            <v>88282</v>
          </cell>
          <cell r="C11856" t="str">
            <v>MOTORISTA DE CAMINHÃO COM ENCARGOS COMPLEMENTARES</v>
          </cell>
          <cell r="D11856" t="str">
            <v>H</v>
          </cell>
          <cell r="E11856">
            <v>24.58</v>
          </cell>
          <cell r="F11856">
            <v>26.81</v>
          </cell>
        </row>
        <row r="11857">
          <cell r="B11857">
            <v>88283</v>
          </cell>
          <cell r="C11857" t="str">
            <v>MOTORISTA DE CAMINHÃO E CARRETA COM ENCARGOS COMPLEMENTARES</v>
          </cell>
          <cell r="D11857" t="str">
            <v>H</v>
          </cell>
          <cell r="E11857">
            <v>29.18</v>
          </cell>
          <cell r="F11857">
            <v>31.95</v>
          </cell>
        </row>
        <row r="11858">
          <cell r="B11858">
            <v>101422</v>
          </cell>
          <cell r="C11858" t="str">
            <v>MOTORISTA DE CARRO DE PASSEIO COM ENCARGOS COMPLEMENTARES</v>
          </cell>
          <cell r="D11858" t="str">
            <v>MES</v>
          </cell>
          <cell r="E11858">
            <v>3842.3</v>
          </cell>
          <cell r="F11858">
            <v>4169.34</v>
          </cell>
        </row>
        <row r="11859">
          <cell r="B11859">
            <v>88284</v>
          </cell>
          <cell r="C11859" t="str">
            <v>MOTORISTA DE VEÍCULO LEVE COM ENCARGOS COMPLEMENTARES</v>
          </cell>
          <cell r="D11859" t="str">
            <v>H</v>
          </cell>
          <cell r="E11859">
            <v>21.5</v>
          </cell>
          <cell r="F11859">
            <v>23.37</v>
          </cell>
        </row>
        <row r="11860">
          <cell r="B11860">
            <v>101424</v>
          </cell>
          <cell r="C11860" t="str">
            <v>MOTORISTA OPERADOR DE CAMINHÃO COM MUNCK COM ENCARGOS COMPLEMENTARES</v>
          </cell>
          <cell r="D11860" t="str">
            <v>MES</v>
          </cell>
          <cell r="E11860">
            <v>4808.17</v>
          </cell>
          <cell r="F11860">
            <v>5249.66</v>
          </cell>
        </row>
        <row r="11861">
          <cell r="B11861">
            <v>88286</v>
          </cell>
          <cell r="C11861" t="str">
            <v>MOTORISTA OPERADOR DE MUNCK COM ENCARGOS COMPLEMENTARES</v>
          </cell>
          <cell r="D11861" t="str">
            <v>H</v>
          </cell>
          <cell r="E11861">
            <v>27.11</v>
          </cell>
          <cell r="F11861">
            <v>29.64</v>
          </cell>
        </row>
        <row r="11862">
          <cell r="B11862">
            <v>88288</v>
          </cell>
          <cell r="C11862" t="str">
            <v>NIVELADOR COM ENCARGOS COMPLEMENTARES</v>
          </cell>
          <cell r="D11862" t="str">
            <v>H</v>
          </cell>
          <cell r="E11862">
            <v>17.39</v>
          </cell>
          <cell r="F11862">
            <v>19.170000000000002</v>
          </cell>
        </row>
        <row r="11863">
          <cell r="B11863">
            <v>101425</v>
          </cell>
          <cell r="C11863" t="str">
            <v>NIVELADOR COM ENCARGOS COMPLEMENTARES</v>
          </cell>
          <cell r="D11863" t="str">
            <v>MES</v>
          </cell>
          <cell r="E11863">
            <v>3071.93</v>
          </cell>
          <cell r="F11863">
            <v>3384.37</v>
          </cell>
        </row>
        <row r="11864">
          <cell r="B11864">
            <v>101426</v>
          </cell>
          <cell r="C11864" t="str">
            <v>OPERADOR DE BATE-ESTACA COM ENCARGOS COMPLEMENTARES</v>
          </cell>
          <cell r="D11864" t="str">
            <v>MES</v>
          </cell>
          <cell r="E11864">
            <v>3549.76</v>
          </cell>
          <cell r="F11864">
            <v>3842.14</v>
          </cell>
        </row>
        <row r="11865">
          <cell r="B11865">
            <v>88291</v>
          </cell>
          <cell r="C11865" t="str">
            <v>OPERADOR DE BETONEIRA (CAMINHÃO) COM ENCARGOS COMPLEMENTARES</v>
          </cell>
          <cell r="D11865" t="str">
            <v>H</v>
          </cell>
          <cell r="E11865">
            <v>23.16</v>
          </cell>
          <cell r="F11865">
            <v>25.23</v>
          </cell>
        </row>
        <row r="11866">
          <cell r="B11866">
            <v>101427</v>
          </cell>
          <cell r="C11866" t="str">
            <v>OPERADOR DE BETONEIRA (CAMINHÃO) COM ENCARGOS COMPLEMENTARES</v>
          </cell>
          <cell r="D11866" t="str">
            <v>MES</v>
          </cell>
          <cell r="E11866">
            <v>4127.18</v>
          </cell>
          <cell r="F11866">
            <v>4487.9799999999996</v>
          </cell>
        </row>
        <row r="11867">
          <cell r="B11867">
            <v>101428</v>
          </cell>
          <cell r="C11867" t="str">
            <v>OPERADOR DE BETONEIRA ESTACIONÁRIA COM ENCARGOS COMPLEMENTARES</v>
          </cell>
          <cell r="D11867" t="str">
            <v>MES</v>
          </cell>
          <cell r="E11867">
            <v>3544.38</v>
          </cell>
          <cell r="F11867">
            <v>3836.13</v>
          </cell>
        </row>
        <row r="11868">
          <cell r="B11868">
            <v>88377</v>
          </cell>
          <cell r="C11868" t="str">
            <v>OPERADOR DE BETONEIRA ESTACIONÁRIA/MISTURADOR COM ENCARGOS COMPLEMENTARES</v>
          </cell>
          <cell r="D11868" t="str">
            <v>H</v>
          </cell>
          <cell r="E11868">
            <v>19.82</v>
          </cell>
          <cell r="F11868">
            <v>21.49</v>
          </cell>
        </row>
        <row r="11869">
          <cell r="B11869">
            <v>101429</v>
          </cell>
          <cell r="C11869" t="str">
            <v>OPERADOR DE COMPRESSOR DE AR OU COMPRESSORISTA COM ENCARGOS COMPLEMENTARES</v>
          </cell>
          <cell r="D11869" t="str">
            <v>MES</v>
          </cell>
          <cell r="E11869">
            <v>3349.01</v>
          </cell>
          <cell r="F11869">
            <v>3617.61</v>
          </cell>
        </row>
        <row r="11870">
          <cell r="B11870">
            <v>88292</v>
          </cell>
          <cell r="C11870" t="str">
            <v>OPERADOR DE COMPRESSOR OU COMPRESSORISTA COM ENCARGOS COMPLEMENTARES</v>
          </cell>
          <cell r="D11870" t="str">
            <v>H</v>
          </cell>
          <cell r="E11870">
            <v>18.7</v>
          </cell>
          <cell r="F11870">
            <v>20.239999999999998</v>
          </cell>
        </row>
        <row r="11871">
          <cell r="B11871">
            <v>88293</v>
          </cell>
          <cell r="C11871" t="str">
            <v>OPERADOR DE DEMARCADORA DE FAIXAS COM ENCARGOS COMPLEMENTARES</v>
          </cell>
          <cell r="D11871" t="str">
            <v>H</v>
          </cell>
          <cell r="E11871">
            <v>23.16</v>
          </cell>
          <cell r="F11871">
            <v>25.23</v>
          </cell>
        </row>
        <row r="11872">
          <cell r="B11872">
            <v>101430</v>
          </cell>
          <cell r="C11872" t="str">
            <v>OPERADOR DE DEMARCADORA DE FAIXAS DE TRÁFEGO COM ENCARGOS COMPLEMENTARES</v>
          </cell>
          <cell r="D11872" t="str">
            <v>MES</v>
          </cell>
          <cell r="E11872">
            <v>4127.18</v>
          </cell>
          <cell r="F11872">
            <v>4487.9799999999996</v>
          </cell>
        </row>
        <row r="11873">
          <cell r="B11873">
            <v>88294</v>
          </cell>
          <cell r="C11873" t="str">
            <v>OPERADOR DE ESCAVADEIRA COM ENCARGOS COMPLEMENTARES</v>
          </cell>
          <cell r="D11873" t="str">
            <v>H</v>
          </cell>
          <cell r="E11873">
            <v>24.7</v>
          </cell>
          <cell r="F11873">
            <v>26.95</v>
          </cell>
        </row>
        <row r="11874">
          <cell r="B11874">
            <v>101431</v>
          </cell>
          <cell r="C11874" t="str">
            <v>OPERADOR DE ESCAVADEIRA COM ENCARGOS COMPLEMENTARES</v>
          </cell>
          <cell r="D11874" t="str">
            <v>MES</v>
          </cell>
          <cell r="E11874">
            <v>4392.91</v>
          </cell>
          <cell r="F11874">
            <v>4785.2</v>
          </cell>
        </row>
        <row r="11875">
          <cell r="B11875">
            <v>88295</v>
          </cell>
          <cell r="C11875" t="str">
            <v>OPERADOR DE GUINCHO COM ENCARGOS COMPLEMENTARES</v>
          </cell>
          <cell r="D11875" t="str">
            <v>H</v>
          </cell>
          <cell r="E11875">
            <v>19.93</v>
          </cell>
          <cell r="F11875">
            <v>21.62</v>
          </cell>
        </row>
        <row r="11876">
          <cell r="B11876">
            <v>101432</v>
          </cell>
          <cell r="C11876" t="str">
            <v>OPERADOR DE GUINCHO OU GUINCHEIRO COM ENCARGOS COMPLEMENTARES</v>
          </cell>
          <cell r="D11876" t="str">
            <v>MES</v>
          </cell>
          <cell r="E11876">
            <v>3559.24</v>
          </cell>
          <cell r="F11876">
            <v>3852.74</v>
          </cell>
        </row>
        <row r="11877">
          <cell r="B11877">
            <v>88296</v>
          </cell>
          <cell r="C11877" t="str">
            <v>OPERADOR DE GUINDASTE COM ENCARGOS COMPLEMENTARES</v>
          </cell>
          <cell r="D11877" t="str">
            <v>H</v>
          </cell>
          <cell r="E11877">
            <v>28.39</v>
          </cell>
          <cell r="F11877">
            <v>31.07</v>
          </cell>
        </row>
        <row r="11878">
          <cell r="B11878">
            <v>101433</v>
          </cell>
          <cell r="C11878" t="str">
            <v>OPERADOR DE GUINDASTE COM ENCARGOS COMPLEMENTARES</v>
          </cell>
          <cell r="D11878" t="str">
            <v>MES</v>
          </cell>
          <cell r="E11878">
            <v>5033.63</v>
          </cell>
          <cell r="F11878">
            <v>5501.82</v>
          </cell>
        </row>
        <row r="11879">
          <cell r="B11879">
            <v>101434</v>
          </cell>
          <cell r="C11879" t="str">
            <v>OPERADOR DE JATO ABRASIVO OU JATISTA COM ENCARGOS COMPLEMENTARES</v>
          </cell>
          <cell r="D11879" t="str">
            <v>MES</v>
          </cell>
          <cell r="E11879">
            <v>3758.88</v>
          </cell>
          <cell r="F11879">
            <v>4076.04</v>
          </cell>
        </row>
        <row r="11880">
          <cell r="B11880">
            <v>88298</v>
          </cell>
          <cell r="C11880" t="str">
            <v>OPERADOR DE MARTELETE OU MARTELETEIRO COM ENCARGOS COMPLEMENTARES</v>
          </cell>
          <cell r="D11880" t="str">
            <v>H</v>
          </cell>
          <cell r="E11880">
            <v>19.82</v>
          </cell>
          <cell r="F11880">
            <v>21.49</v>
          </cell>
        </row>
        <row r="11881">
          <cell r="B11881">
            <v>101436</v>
          </cell>
          <cell r="C11881" t="str">
            <v>OPERADOR DE MARTELETE OU MARTELETEIRO COM ENCARGOS COMPLEMENTARES</v>
          </cell>
          <cell r="D11881" t="str">
            <v>MES</v>
          </cell>
          <cell r="E11881">
            <v>3544.38</v>
          </cell>
          <cell r="F11881">
            <v>3836.13</v>
          </cell>
        </row>
        <row r="11882">
          <cell r="B11882">
            <v>101437</v>
          </cell>
          <cell r="C11882" t="str">
            <v>OPERADOR DE MOTO SCRAPER COM ENCARGOS COMPLEMENTARES</v>
          </cell>
          <cell r="D11882" t="str">
            <v>MES</v>
          </cell>
          <cell r="E11882">
            <v>4731.58</v>
          </cell>
          <cell r="F11882">
            <v>5163.99</v>
          </cell>
        </row>
        <row r="11883">
          <cell r="B11883">
            <v>88299</v>
          </cell>
          <cell r="C11883" t="str">
            <v>OPERADOR DE MOTO-ESCREIPER COM ENCARGOS COMPLEMENTARES</v>
          </cell>
          <cell r="D11883" t="str">
            <v>H</v>
          </cell>
          <cell r="E11883">
            <v>26.62</v>
          </cell>
          <cell r="F11883">
            <v>29.08</v>
          </cell>
        </row>
        <row r="11884">
          <cell r="B11884">
            <v>88300</v>
          </cell>
          <cell r="C11884" t="str">
            <v>OPERADOR DE MOTONIVELADORA COM ENCARGOS COMPLEMENTARES</v>
          </cell>
          <cell r="D11884" t="str">
            <v>H</v>
          </cell>
          <cell r="E11884">
            <v>26.62</v>
          </cell>
          <cell r="F11884">
            <v>29.08</v>
          </cell>
        </row>
        <row r="11885">
          <cell r="B11885">
            <v>101438</v>
          </cell>
          <cell r="C11885" t="str">
            <v>OPERADOR DE MOTONIVELADORA COM ENCARGOS COMPLEMENTARES</v>
          </cell>
          <cell r="D11885" t="str">
            <v>MES</v>
          </cell>
          <cell r="E11885">
            <v>4731.58</v>
          </cell>
          <cell r="F11885">
            <v>5163.99</v>
          </cell>
        </row>
        <row r="11886">
          <cell r="B11886">
            <v>88297</v>
          </cell>
          <cell r="C11886" t="str">
            <v>OPERADOR DE MÁQUINAS E EQUIPAMENTOS COM ENCARGOS COMPLEMENTARES</v>
          </cell>
          <cell r="D11886" t="str">
            <v>H</v>
          </cell>
          <cell r="E11886">
            <v>22.36</v>
          </cell>
          <cell r="F11886">
            <v>24.34</v>
          </cell>
        </row>
        <row r="11887">
          <cell r="B11887">
            <v>101435</v>
          </cell>
          <cell r="C11887" t="str">
            <v>OPERADOR DE MÁQUINAS E TRATORES DIVERSOS COM ENCARGOS COMPLEMENTARES</v>
          </cell>
          <cell r="D11887" t="str">
            <v>MES</v>
          </cell>
          <cell r="E11887">
            <v>3986.31</v>
          </cell>
          <cell r="F11887">
            <v>4330.42</v>
          </cell>
        </row>
        <row r="11888">
          <cell r="B11888">
            <v>101440</v>
          </cell>
          <cell r="C11888" t="str">
            <v>OPERADOR DE PAVIMENTADORA / MESA VIBROACABADORA COM ENCARGOS COMPLEMENTARES</v>
          </cell>
          <cell r="D11888" t="str">
            <v>MES</v>
          </cell>
          <cell r="E11888">
            <v>4127.18</v>
          </cell>
          <cell r="F11888">
            <v>4487.9799999999996</v>
          </cell>
        </row>
        <row r="11889">
          <cell r="B11889">
            <v>88302</v>
          </cell>
          <cell r="C11889" t="str">
            <v>OPERADOR DE PAVIMENTADORA COM ENCARGOS COMPLEMENTARES</v>
          </cell>
          <cell r="D11889" t="str">
            <v>H</v>
          </cell>
          <cell r="E11889">
            <v>23.16</v>
          </cell>
          <cell r="F11889">
            <v>25.23</v>
          </cell>
        </row>
        <row r="11890">
          <cell r="B11890">
            <v>88301</v>
          </cell>
          <cell r="C11890" t="str">
            <v>OPERADOR DE PÁ CARREGADEIRA COM ENCARGOS COMPLEMENTARES</v>
          </cell>
          <cell r="D11890" t="str">
            <v>H</v>
          </cell>
          <cell r="E11890">
            <v>23.16</v>
          </cell>
          <cell r="F11890">
            <v>25.23</v>
          </cell>
        </row>
        <row r="11891">
          <cell r="B11891">
            <v>101439</v>
          </cell>
          <cell r="C11891" t="str">
            <v>OPERADOR DE PÁ CARREGADEIRA COM ENCARGOS COMPLEMENTARES</v>
          </cell>
          <cell r="D11891" t="str">
            <v>MES</v>
          </cell>
          <cell r="E11891">
            <v>4127.18</v>
          </cell>
          <cell r="F11891">
            <v>4487.9799999999996</v>
          </cell>
        </row>
        <row r="11892">
          <cell r="B11892">
            <v>88303</v>
          </cell>
          <cell r="C11892" t="str">
            <v>OPERADOR DE ROLO COMPACTADOR COM ENCARGOS COMPLEMENTARES</v>
          </cell>
          <cell r="D11892" t="str">
            <v>H</v>
          </cell>
          <cell r="E11892">
            <v>22.52</v>
          </cell>
          <cell r="F11892">
            <v>24.51</v>
          </cell>
        </row>
        <row r="11893">
          <cell r="B11893">
            <v>101441</v>
          </cell>
          <cell r="C11893" t="str">
            <v>OPERADOR DE ROLO COMPACTADOR COM ENCARGOS COMPLEMENTARES</v>
          </cell>
          <cell r="D11893" t="str">
            <v>MES</v>
          </cell>
          <cell r="E11893">
            <v>4014.91</v>
          </cell>
          <cell r="F11893">
            <v>4362.41</v>
          </cell>
        </row>
        <row r="11894">
          <cell r="B11894">
            <v>88304</v>
          </cell>
          <cell r="C11894" t="str">
            <v>OPERADOR DE USINA DE ASFALTO, DE SOLOS OU DE CONCRETO COM ENCARGOS COMPLEMENTARES</v>
          </cell>
          <cell r="D11894" t="str">
            <v>H</v>
          </cell>
          <cell r="E11894">
            <v>26.62</v>
          </cell>
          <cell r="F11894">
            <v>29.08</v>
          </cell>
        </row>
        <row r="11895">
          <cell r="B11895">
            <v>101443</v>
          </cell>
          <cell r="C11895" t="str">
            <v>OPERADOR DE USINA DE ASFALTO, DE SOLOS OU DE CONCRETO COM ENCARGOS COMPLEMENTARES</v>
          </cell>
          <cell r="D11895" t="str">
            <v>MES</v>
          </cell>
          <cell r="E11895">
            <v>4731.58</v>
          </cell>
          <cell r="F11895">
            <v>5163.99</v>
          </cell>
        </row>
        <row r="11896">
          <cell r="B11896">
            <v>88306</v>
          </cell>
          <cell r="C11896" t="str">
            <v>OPERADOR JATO DE AREIA OU JATISTA COM ENCARGOS COMPLEMENTARES</v>
          </cell>
          <cell r="D11896" t="str">
            <v>H</v>
          </cell>
          <cell r="E11896">
            <v>21.07</v>
          </cell>
          <cell r="F11896">
            <v>22.88</v>
          </cell>
        </row>
        <row r="11897">
          <cell r="B11897">
            <v>88307</v>
          </cell>
          <cell r="C11897" t="str">
            <v>OPERADOR PARA BATE ESTACAS COM ENCARGOS COMPLEMENTARES</v>
          </cell>
          <cell r="D11897" t="str">
            <v>H</v>
          </cell>
          <cell r="E11897">
            <v>19.84</v>
          </cell>
          <cell r="F11897">
            <v>21.52</v>
          </cell>
        </row>
        <row r="11898">
          <cell r="B11898">
            <v>88308</v>
          </cell>
          <cell r="C11898" t="str">
            <v>PASTILHEIRO COM ENCARGOS COMPLEMENTARES</v>
          </cell>
          <cell r="D11898" t="str">
            <v>H</v>
          </cell>
          <cell r="E11898">
            <v>25.95</v>
          </cell>
          <cell r="F11898">
            <v>28.2</v>
          </cell>
        </row>
        <row r="11899">
          <cell r="B11899">
            <v>101444</v>
          </cell>
          <cell r="C11899" t="str">
            <v>PASTILHEIRO COM ENCARGOS COMPLEMENTARES</v>
          </cell>
          <cell r="D11899" t="str">
            <v>MES</v>
          </cell>
          <cell r="E11899">
            <v>4627.91</v>
          </cell>
          <cell r="F11899">
            <v>5021.1400000000003</v>
          </cell>
        </row>
        <row r="11900">
          <cell r="B11900">
            <v>88309</v>
          </cell>
          <cell r="C11900" t="str">
            <v>PEDREIRO COM ENCARGOS COMPLEMENTARES</v>
          </cell>
          <cell r="D11900" t="str">
            <v>H</v>
          </cell>
          <cell r="E11900">
            <v>26.07</v>
          </cell>
          <cell r="F11900">
            <v>28.34</v>
          </cell>
        </row>
        <row r="11901">
          <cell r="B11901">
            <v>101445</v>
          </cell>
          <cell r="C11901" t="str">
            <v>PEDREIRO COM ENCARGOS COMPLEMENTARES</v>
          </cell>
          <cell r="D11901" t="str">
            <v>MES</v>
          </cell>
          <cell r="E11901">
            <v>4643.82</v>
          </cell>
          <cell r="F11901">
            <v>5038.95</v>
          </cell>
        </row>
        <row r="11902">
          <cell r="B11902">
            <v>88310</v>
          </cell>
          <cell r="C11902" t="str">
            <v>PINTOR COM ENCARGOS COMPLEMENTARES</v>
          </cell>
          <cell r="D11902" t="str">
            <v>H</v>
          </cell>
          <cell r="E11902">
            <v>27.76</v>
          </cell>
          <cell r="F11902">
            <v>30.01</v>
          </cell>
        </row>
        <row r="11903">
          <cell r="B11903">
            <v>101446</v>
          </cell>
          <cell r="C11903" t="str">
            <v>PINTOR COM ENCARGOS COMPLEMENTARES</v>
          </cell>
          <cell r="D11903" t="str">
            <v>MES</v>
          </cell>
          <cell r="E11903">
            <v>4968.68</v>
          </cell>
          <cell r="F11903">
            <v>5361.91</v>
          </cell>
        </row>
        <row r="11904">
          <cell r="B11904">
            <v>88311</v>
          </cell>
          <cell r="C11904" t="str">
            <v>PINTOR DE LETREIROS COM ENCARGOS COMPLEMENTARES</v>
          </cell>
          <cell r="D11904" t="str">
            <v>H</v>
          </cell>
          <cell r="E11904">
            <v>27.2</v>
          </cell>
          <cell r="F11904">
            <v>29.39</v>
          </cell>
        </row>
        <row r="11905">
          <cell r="B11905">
            <v>101447</v>
          </cell>
          <cell r="C11905" t="str">
            <v>PINTOR DE LETREIROS COM ENCARGOS COMPLEMENTARES</v>
          </cell>
          <cell r="D11905" t="str">
            <v>MES</v>
          </cell>
          <cell r="E11905">
            <v>4872.66</v>
          </cell>
          <cell r="F11905">
            <v>5254.51</v>
          </cell>
        </row>
        <row r="11906">
          <cell r="B11906">
            <v>88312</v>
          </cell>
          <cell r="C11906" t="str">
            <v>PINTOR PARA TINTA EPÓXI COM ENCARGOS COMPLEMENTARES</v>
          </cell>
          <cell r="D11906" t="str">
            <v>H</v>
          </cell>
          <cell r="E11906">
            <v>27.76</v>
          </cell>
          <cell r="F11906">
            <v>30.01</v>
          </cell>
        </row>
        <row r="11907">
          <cell r="B11907">
            <v>101448</v>
          </cell>
          <cell r="C11907" t="str">
            <v>PINTOR PARA TINTA EPÓXI COM ENCARGOS COMPLEMENTARES</v>
          </cell>
          <cell r="D11907" t="str">
            <v>MES</v>
          </cell>
          <cell r="E11907">
            <v>4968.68</v>
          </cell>
          <cell r="F11907">
            <v>5361.91</v>
          </cell>
        </row>
        <row r="11908">
          <cell r="B11908">
            <v>101449</v>
          </cell>
          <cell r="C11908" t="str">
            <v>POCEIRO / ESCAVADOR DE VALAS COM ENCARGOS COMPLEMENTARES</v>
          </cell>
          <cell r="D11908" t="str">
            <v>MES</v>
          </cell>
          <cell r="E11908">
            <v>2962.15</v>
          </cell>
          <cell r="F11908">
            <v>3184.92</v>
          </cell>
        </row>
        <row r="11909">
          <cell r="B11909">
            <v>88313</v>
          </cell>
          <cell r="C11909" t="str">
            <v>POCEIRO COM ENCARGOS COMPLEMENTARES</v>
          </cell>
          <cell r="D11909" t="str">
            <v>H</v>
          </cell>
          <cell r="E11909">
            <v>16.53</v>
          </cell>
          <cell r="F11909">
            <v>17.809999999999999</v>
          </cell>
        </row>
        <row r="11910">
          <cell r="B11910">
            <v>88314</v>
          </cell>
          <cell r="C11910" t="str">
            <v>RASTELEIRO COM ENCARGOS COMPLEMENTARES</v>
          </cell>
          <cell r="D11910" t="str">
            <v>H</v>
          </cell>
          <cell r="E11910">
            <v>24.58</v>
          </cell>
          <cell r="F11910">
            <v>26.81</v>
          </cell>
        </row>
        <row r="11911">
          <cell r="B11911">
            <v>88315</v>
          </cell>
          <cell r="C11911" t="str">
            <v>SERRALHEIRO COM ENCARGOS COMPLEMENTARES</v>
          </cell>
          <cell r="D11911" t="str">
            <v>H</v>
          </cell>
          <cell r="E11911">
            <v>25.89</v>
          </cell>
          <cell r="F11911">
            <v>28.14</v>
          </cell>
        </row>
        <row r="11912">
          <cell r="B11912">
            <v>101451</v>
          </cell>
          <cell r="C11912" t="str">
            <v>SERRALHEIRO COM ENCARGOS COMPLEMENTARES</v>
          </cell>
          <cell r="D11912" t="str">
            <v>MES</v>
          </cell>
          <cell r="E11912">
            <v>4619.93</v>
          </cell>
          <cell r="F11912">
            <v>5012.22</v>
          </cell>
        </row>
        <row r="11913">
          <cell r="B11913">
            <v>88316</v>
          </cell>
          <cell r="C11913" t="str">
            <v>SERVENTE COM ENCARGOS COMPLEMENTARES</v>
          </cell>
          <cell r="D11913" t="str">
            <v>H</v>
          </cell>
          <cell r="E11913">
            <v>21.24</v>
          </cell>
          <cell r="F11913">
            <v>22.95</v>
          </cell>
        </row>
        <row r="11914">
          <cell r="B11914">
            <v>101452</v>
          </cell>
          <cell r="C11914" t="str">
            <v>SERVENTE DE OBRAS COM ENCARGOS COMPLEMENTARES</v>
          </cell>
          <cell r="D11914" t="str">
            <v>MES</v>
          </cell>
          <cell r="E11914">
            <v>3799.49</v>
          </cell>
          <cell r="F11914">
            <v>4096.7299999999996</v>
          </cell>
        </row>
        <row r="11915">
          <cell r="B11915">
            <v>95967</v>
          </cell>
          <cell r="C11915" t="str">
            <v>SERVIÇOS TÉCNICOS ESPECIALIZADOS PARA ACOMPANHAMENTO DE EXECUÇÃO DE FUNDAÇÕES PROFUNDAS E ESTRUTURAS DE CONTENÇÃO</v>
          </cell>
          <cell r="D11915" t="str">
            <v>H</v>
          </cell>
          <cell r="E11915">
            <v>154.4</v>
          </cell>
          <cell r="F11915">
            <v>172.05</v>
          </cell>
        </row>
        <row r="11916">
          <cell r="B11916">
            <v>88318</v>
          </cell>
          <cell r="C11916" t="str">
            <v>SOLDADOR A (PARA SOLDA A SER TESTADA COM RAIOS "X") COM ENCARGOS COMPLEMENTARES</v>
          </cell>
          <cell r="D11916" t="str">
            <v>H</v>
          </cell>
          <cell r="E11916">
            <v>30.14</v>
          </cell>
          <cell r="F11916">
            <v>32.78</v>
          </cell>
        </row>
        <row r="11917">
          <cell r="B11917">
            <v>88317</v>
          </cell>
          <cell r="C11917" t="str">
            <v>SOLDADOR COM ENCARGOS COMPLEMENTARES</v>
          </cell>
          <cell r="D11917" t="str">
            <v>H</v>
          </cell>
          <cell r="E11917">
            <v>26.83</v>
          </cell>
          <cell r="F11917">
            <v>29.08</v>
          </cell>
        </row>
        <row r="11918">
          <cell r="B11918">
            <v>101453</v>
          </cell>
          <cell r="C11918" t="str">
            <v>SOLDADOR COM ENCARGOS COMPLEMENTARES</v>
          </cell>
          <cell r="D11918" t="str">
            <v>MES</v>
          </cell>
          <cell r="E11918">
            <v>4796.7</v>
          </cell>
          <cell r="F11918">
            <v>5188.99</v>
          </cell>
        </row>
        <row r="11919">
          <cell r="B11919">
            <v>101454</v>
          </cell>
          <cell r="C11919" t="str">
            <v>SOLDADOR ELÉTRICO COM ENCARGOS COMPLEMENTARES</v>
          </cell>
          <cell r="D11919" t="str">
            <v>MES</v>
          </cell>
          <cell r="E11919">
            <v>5376.53</v>
          </cell>
          <cell r="F11919">
            <v>5837.53</v>
          </cell>
        </row>
        <row r="11920">
          <cell r="B11920">
            <v>100533</v>
          </cell>
          <cell r="C11920" t="str">
            <v>TECNICO DE EDIFICACOES COM ENCARGOS COMPLEMENTARES</v>
          </cell>
          <cell r="D11920" t="str">
            <v>H</v>
          </cell>
          <cell r="E11920">
            <v>23.62</v>
          </cell>
          <cell r="F11920">
            <v>26.15</v>
          </cell>
        </row>
        <row r="11921">
          <cell r="B11921">
            <v>100534</v>
          </cell>
          <cell r="C11921" t="str">
            <v>TECNICO DE EDIFICACOES COM ENCARGOS COMPLEMENTARES</v>
          </cell>
          <cell r="D11921" t="str">
            <v>MES</v>
          </cell>
          <cell r="E11921">
            <v>4169.8500000000004</v>
          </cell>
          <cell r="F11921">
            <v>4610.51</v>
          </cell>
        </row>
        <row r="11922">
          <cell r="B11922">
            <v>88323</v>
          </cell>
          <cell r="C11922" t="str">
            <v>TELHADISTA COM ENCARGOS COMPLEMENTARES</v>
          </cell>
          <cell r="D11922" t="str">
            <v>H</v>
          </cell>
          <cell r="E11922">
            <v>25.45</v>
          </cell>
          <cell r="F11922">
            <v>27.66</v>
          </cell>
        </row>
        <row r="11923">
          <cell r="B11923">
            <v>101458</v>
          </cell>
          <cell r="C11923" t="str">
            <v>TELHADOR COM ENCARGOS COMPLEMENTARES</v>
          </cell>
          <cell r="D11923" t="str">
            <v>MES</v>
          </cell>
          <cell r="E11923">
            <v>4538.41</v>
          </cell>
          <cell r="F11923">
            <v>4926.03</v>
          </cell>
        </row>
        <row r="11924">
          <cell r="B11924">
            <v>90781</v>
          </cell>
          <cell r="C11924" t="str">
            <v>TOPOGRAFO COM ENCARGOS COMPLEMENTARES</v>
          </cell>
          <cell r="D11924" t="str">
            <v>H</v>
          </cell>
          <cell r="E11924">
            <v>29.06</v>
          </cell>
          <cell r="F11924">
            <v>32.22</v>
          </cell>
        </row>
        <row r="11925">
          <cell r="B11925">
            <v>94296</v>
          </cell>
          <cell r="C11925" t="str">
            <v>TOPOGRAFO COM ENCARGOS COMPLEMENTARES</v>
          </cell>
          <cell r="D11925" t="str">
            <v>MES</v>
          </cell>
          <cell r="E11925">
            <v>5108.13</v>
          </cell>
          <cell r="F11925">
            <v>5661.82</v>
          </cell>
        </row>
        <row r="11926">
          <cell r="B11926">
            <v>88324</v>
          </cell>
          <cell r="C11926" t="str">
            <v>TRATORISTA COM ENCARGOS COMPLEMENTARES</v>
          </cell>
          <cell r="D11926" t="str">
            <v>H</v>
          </cell>
          <cell r="E11926">
            <v>22.36</v>
          </cell>
          <cell r="F11926">
            <v>24.34</v>
          </cell>
        </row>
        <row r="11927">
          <cell r="B11927">
            <v>88321</v>
          </cell>
          <cell r="C11927" t="str">
            <v>TÉCNICO DE LABORATÓRIO COM ENCARGOS COMPLEMENTARES</v>
          </cell>
          <cell r="D11927" t="str">
            <v>H</v>
          </cell>
          <cell r="E11927">
            <v>27.26</v>
          </cell>
          <cell r="F11927">
            <v>30.2</v>
          </cell>
        </row>
        <row r="11928">
          <cell r="B11928">
            <v>101456</v>
          </cell>
          <cell r="C11928" t="str">
            <v>TÉCNICO DE LABORATÓRIO E CAMPO DE CONSTRUÇÃO COM ENCARGOS COMPLEMENTARES</v>
          </cell>
          <cell r="D11928" t="str">
            <v>MES</v>
          </cell>
          <cell r="E11928">
            <v>4798.8500000000004</v>
          </cell>
          <cell r="F11928">
            <v>5314.03</v>
          </cell>
        </row>
        <row r="11929">
          <cell r="B11929">
            <v>88322</v>
          </cell>
          <cell r="C11929" t="str">
            <v>TÉCNICO DE SONDAGEM COM ENCARGOS COMPLEMENTARES</v>
          </cell>
          <cell r="D11929" t="str">
            <v>H</v>
          </cell>
          <cell r="E11929">
            <v>30.99</v>
          </cell>
          <cell r="F11929">
            <v>34.369999999999997</v>
          </cell>
        </row>
        <row r="11930">
          <cell r="B11930">
            <v>100309</v>
          </cell>
          <cell r="C11930" t="str">
            <v>TÉCNICO EM SEGURANÇA DO TRABALHO COM ENCARGOS COMPLEMENTARES</v>
          </cell>
          <cell r="D11930" t="str">
            <v>H</v>
          </cell>
          <cell r="E11930">
            <v>26.37</v>
          </cell>
          <cell r="F11930">
            <v>29.21</v>
          </cell>
        </row>
        <row r="11931">
          <cell r="B11931">
            <v>100321</v>
          </cell>
          <cell r="C11931" t="str">
            <v>TÉCNICO EM SEGURANÇA DO TRABALHO COM ENCARGOS COMPLEMENTARES</v>
          </cell>
          <cell r="D11931" t="str">
            <v>MES</v>
          </cell>
          <cell r="E11931">
            <v>4633.78</v>
          </cell>
          <cell r="F11931">
            <v>5129.3999999999996</v>
          </cell>
        </row>
        <row r="11932">
          <cell r="B11932">
            <v>101457</v>
          </cell>
          <cell r="C11932" t="str">
            <v>TÉCNICO EM SONDAGEM COM ENCARGOS COMPLEMENTARES</v>
          </cell>
          <cell r="D11932" t="str">
            <v>MES</v>
          </cell>
          <cell r="E11932">
            <v>6071.72</v>
          </cell>
          <cell r="F11932">
            <v>6662.93</v>
          </cell>
        </row>
        <row r="11933">
          <cell r="B11933">
            <v>88325</v>
          </cell>
          <cell r="C11933" t="str">
            <v>VIDRACEIRO COM ENCARGOS COMPLEMENTARES</v>
          </cell>
          <cell r="D11933" t="str">
            <v>H</v>
          </cell>
          <cell r="E11933">
            <v>21.4</v>
          </cell>
          <cell r="F11933">
            <v>23.11</v>
          </cell>
        </row>
        <row r="11934">
          <cell r="B11934">
            <v>101459</v>
          </cell>
          <cell r="C11934" t="str">
            <v>VIDRACEIRO COM ENCARGOS COMPLEMENTARES</v>
          </cell>
          <cell r="D11934" t="str">
            <v>MES</v>
          </cell>
          <cell r="E11934">
            <v>3834.24</v>
          </cell>
          <cell r="F11934">
            <v>4133.4399999999996</v>
          </cell>
        </row>
        <row r="11935">
          <cell r="B11935">
            <v>100289</v>
          </cell>
          <cell r="C11935" t="str">
            <v>VIGIA DIURNO COM ENCARGOS COMPLEMENTARES</v>
          </cell>
          <cell r="D11935" t="str">
            <v>H</v>
          </cell>
          <cell r="E11935">
            <v>21.42</v>
          </cell>
          <cell r="F11935">
            <v>23.15</v>
          </cell>
        </row>
        <row r="11936">
          <cell r="B11936">
            <v>101460</v>
          </cell>
          <cell r="C11936" t="str">
            <v>VIGIA DIURNO COM ENCARGOS COMPLEMENTARES</v>
          </cell>
          <cell r="D11936" t="str">
            <v>MES</v>
          </cell>
          <cell r="E11936">
            <v>3842.65</v>
          </cell>
          <cell r="F11936">
            <v>4145.0200000000004</v>
          </cell>
        </row>
        <row r="11937">
          <cell r="B11937">
            <v>105011</v>
          </cell>
          <cell r="C11937" t="str">
            <v>EXECUÇÃO DE LINHAS DE REFERÊNCIA EM GABARITO OU CAVALETE. AF_03/2024</v>
          </cell>
          <cell r="D11937" t="str">
            <v>M</v>
          </cell>
          <cell r="E11937">
            <v>0.51</v>
          </cell>
          <cell r="F11937">
            <v>0.54</v>
          </cell>
        </row>
        <row r="11938">
          <cell r="B11938">
            <v>99061</v>
          </cell>
          <cell r="C11938" t="str">
            <v>LOCAÇÃO COM CAVALETE COM ALTURA DE 0,50 M - 2 UTILIZAÇÕES. AF_03/2024</v>
          </cell>
          <cell r="D11938" t="str">
            <v>UN</v>
          </cell>
          <cell r="E11938">
            <v>116.18</v>
          </cell>
          <cell r="F11938">
            <v>122.35</v>
          </cell>
        </row>
        <row r="11939">
          <cell r="B11939">
            <v>99060</v>
          </cell>
          <cell r="C11939" t="str">
            <v>LOCAÇÃO COM CAVALETE COM ALTURA DE 1,00 M - 2 UTILIZAÇÕES. AF_03/2024</v>
          </cell>
          <cell r="D11939" t="str">
            <v>UN</v>
          </cell>
          <cell r="E11939">
            <v>187.45</v>
          </cell>
          <cell r="F11939">
            <v>197.1</v>
          </cell>
        </row>
        <row r="11940">
          <cell r="B11940">
            <v>105008</v>
          </cell>
          <cell r="C11940" t="str">
            <v>LOCAÇÃO COM USO EXCLUSIVO DE EQUIPAMENTO TOPOGRÁFICO. AF_03/2024</v>
          </cell>
          <cell r="D11940" t="str">
            <v>UN</v>
          </cell>
          <cell r="E11940">
            <v>0</v>
          </cell>
          <cell r="F11940">
            <v>0</v>
          </cell>
        </row>
        <row r="11941">
          <cell r="B11941">
            <v>105009</v>
          </cell>
          <cell r="C11941" t="str">
            <v>LOCAÇÃO CONVENCIONAL DE OBRA, UTILIZANDO GABARITO DE TÁBUAS CORRIDAS PONTALETADAS A CADA 1,50M - 2 UTILIZAÇÕES. AF_03/2024</v>
          </cell>
          <cell r="D11941" t="str">
            <v>M</v>
          </cell>
          <cell r="E11941">
            <v>78.08</v>
          </cell>
          <cell r="F11941">
            <v>81.900000000000006</v>
          </cell>
        </row>
        <row r="11942">
          <cell r="B11942">
            <v>99059</v>
          </cell>
          <cell r="C11942" t="str">
            <v>LOCAÇÃO CONVENCIONAL DE OBRA, UTILIZANDO GABARITO DE TÁBUAS CORRIDAS PONTALETADAS A CADA 2,00M - 2 UTILIZAÇÕES. AF_03/2024</v>
          </cell>
          <cell r="D11942" t="str">
            <v>M</v>
          </cell>
          <cell r="E11942">
            <v>64.05</v>
          </cell>
          <cell r="F11942">
            <v>67.09</v>
          </cell>
        </row>
        <row r="11943">
          <cell r="B11943">
            <v>105137</v>
          </cell>
          <cell r="C11943" t="str">
            <v>LOCAÇÃO DE PAVIMENTAÇÃO. AF_03/2024</v>
          </cell>
          <cell r="D11943" t="str">
            <v>M</v>
          </cell>
          <cell r="E11943">
            <v>0</v>
          </cell>
          <cell r="F11943">
            <v>0</v>
          </cell>
        </row>
        <row r="11944">
          <cell r="B11944">
            <v>105136</v>
          </cell>
          <cell r="C11944" t="str">
            <v>LOCAÇÃO DE PONTO PARA REFERÊNCIA TOPOGRÁFICA. AF_03/2024</v>
          </cell>
          <cell r="D11944" t="str">
            <v>UN</v>
          </cell>
          <cell r="E11944">
            <v>0</v>
          </cell>
          <cell r="F11944">
            <v>0</v>
          </cell>
        </row>
        <row r="11945">
          <cell r="B11945">
            <v>105007</v>
          </cell>
          <cell r="C11945" t="str">
            <v>LOCAÇÃO DE PRAÇAS EM PONTALETEAMENTO. AF_03/2024</v>
          </cell>
          <cell r="D11945" t="str">
            <v>UN</v>
          </cell>
          <cell r="E11945">
            <v>35.31</v>
          </cell>
          <cell r="F11945">
            <v>38.21</v>
          </cell>
        </row>
        <row r="11946">
          <cell r="B11946">
            <v>99063</v>
          </cell>
          <cell r="C11946" t="str">
            <v>LOCAÇÃO DE REDE DE ÁGUA OU ESGOTO. AF_03/2024</v>
          </cell>
          <cell r="D11946" t="str">
            <v>M</v>
          </cell>
          <cell r="E11946">
            <v>8.82</v>
          </cell>
          <cell r="F11946">
            <v>9.4</v>
          </cell>
        </row>
        <row r="11947">
          <cell r="B11947">
            <v>105010</v>
          </cell>
          <cell r="C11947" t="str">
            <v>MARCAÇÃO DE PONTOS EM GABARITO OU CAVALETE, COM USO DE ESTAÇÃO TOTAL. AF_03/2024</v>
          </cell>
          <cell r="D11947" t="str">
            <v>UN</v>
          </cell>
          <cell r="E11947">
            <v>0</v>
          </cell>
          <cell r="F11947">
            <v>0</v>
          </cell>
        </row>
        <row r="11948">
          <cell r="B11948">
            <v>99062</v>
          </cell>
          <cell r="C11948" t="str">
            <v>MARCAÇÃO DE PONTOS EM GABARITO OU CAVALETE. AF_03/2024</v>
          </cell>
          <cell r="D11948" t="str">
            <v>UN</v>
          </cell>
          <cell r="E11948">
            <v>1.91</v>
          </cell>
          <cell r="F11948">
            <v>2.0699999999999998</v>
          </cell>
        </row>
        <row r="11949">
          <cell r="B11949">
            <v>100857</v>
          </cell>
          <cell r="C11949" t="str">
            <v>ACABAMENTO MONOCOMANDO PARA CHUVEIRO - FORNECIMENTO E INSTALAÇÃO. AF_01/2020</v>
          </cell>
          <cell r="D11949" t="str">
            <v>UN</v>
          </cell>
          <cell r="E11949">
            <v>616.45000000000005</v>
          </cell>
          <cell r="F11949">
            <v>617.41999999999996</v>
          </cell>
        </row>
        <row r="11950">
          <cell r="B11950">
            <v>86905</v>
          </cell>
          <cell r="C11950" t="str">
            <v>APARELHO MISTURADOR DE MESA PARA LAVATÓRIO, PADRÃO MÉDIO - FORNECIMENTO E INSTALAÇÃO. AF_01/2020</v>
          </cell>
          <cell r="D11950" t="str">
            <v>UN</v>
          </cell>
          <cell r="E11950">
            <v>473.59</v>
          </cell>
          <cell r="F11950">
            <v>474.89</v>
          </cell>
        </row>
        <row r="11951">
          <cell r="B11951">
            <v>86908</v>
          </cell>
          <cell r="C11951" t="str">
            <v>APARELHO MISTURADOR DE MESA PARA PIA DE COZINHA, PADRÃO MÉDIO - FORNECIMENTO E INSTALAÇÃO. AF_01/2020</v>
          </cell>
          <cell r="D11951" t="str">
            <v>UN</v>
          </cell>
          <cell r="E11951">
            <v>569.12</v>
          </cell>
          <cell r="F11951">
            <v>569.75</v>
          </cell>
        </row>
        <row r="11952">
          <cell r="B11952">
            <v>100849</v>
          </cell>
          <cell r="C11952" t="str">
            <v>ASSENTO SANITÁRIO CONVENCIONAL - FORNECIMENTO E INSTALACAO. AF_01/2020</v>
          </cell>
          <cell r="D11952" t="str">
            <v>UN</v>
          </cell>
          <cell r="E11952">
            <v>31.81</v>
          </cell>
          <cell r="F11952">
            <v>32.25</v>
          </cell>
        </row>
        <row r="11953">
          <cell r="B11953">
            <v>100851</v>
          </cell>
          <cell r="C11953" t="str">
            <v>ASSENTO SANITÁRIO INFANTIL - FORNECIMENTO E INSTALACAO. AF_01/2020</v>
          </cell>
          <cell r="D11953" t="str">
            <v>UN</v>
          </cell>
          <cell r="E11953">
            <v>62.15</v>
          </cell>
          <cell r="F11953">
            <v>62.59</v>
          </cell>
        </row>
        <row r="11954">
          <cell r="B11954">
            <v>100850</v>
          </cell>
          <cell r="C11954" t="str">
            <v>ASSENTO SANITÁRIO PARA PCD - FORNECIMENTO E INSTALACAO. AF_01/2020</v>
          </cell>
          <cell r="D11954" t="str">
            <v>UN</v>
          </cell>
          <cell r="E11954">
            <v>0</v>
          </cell>
          <cell r="F11954">
            <v>0</v>
          </cell>
        </row>
        <row r="11955">
          <cell r="B11955">
            <v>86895</v>
          </cell>
          <cell r="C11955" t="str">
            <v>BANCADA DE GRANITO CINZA POLIDO, DE 0,50 X 0,60 M, PARA LAVATÓRIO - FORNECIMENTO E INSTALAÇÃO. AF_01/2020</v>
          </cell>
          <cell r="D11955" t="str">
            <v>UN</v>
          </cell>
          <cell r="E11955">
            <v>432.54</v>
          </cell>
          <cell r="F11955">
            <v>438.54</v>
          </cell>
        </row>
        <row r="11956">
          <cell r="B11956">
            <v>86889</v>
          </cell>
          <cell r="C11956" t="str">
            <v>BANCADA DE GRANITO CINZA POLIDO, DE 1,50 X 0,60 M, PARA PIA DE COZINHA - FORNECIMENTO E INSTALAÇÃO. AF_01/2020</v>
          </cell>
          <cell r="D11956" t="str">
            <v>UN</v>
          </cell>
          <cell r="E11956">
            <v>941.65</v>
          </cell>
          <cell r="F11956">
            <v>946.7</v>
          </cell>
        </row>
        <row r="11957">
          <cell r="B11957">
            <v>86899</v>
          </cell>
          <cell r="C11957" t="str">
            <v>BANCADA DE MÁRMORE BRANCO POLIDO, DE 0,50 X 0,60 M, PARA LAVATÓRIO - FORNECIMENTO E INSTALAÇÃO. AF_01/2020</v>
          </cell>
          <cell r="D11957" t="str">
            <v>UN</v>
          </cell>
          <cell r="E11957">
            <v>354.83</v>
          </cell>
          <cell r="F11957">
            <v>360.83</v>
          </cell>
        </row>
        <row r="11958">
          <cell r="B11958">
            <v>86893</v>
          </cell>
          <cell r="C11958" t="str">
            <v>BANCADA DE MÁRMORE BRANCO POLIDO, DE 1,50 X 0,60 M, PARA PIA DE COZINHA - FORNECIMENTO E INSTALAÇÃO. AF_01/2020</v>
          </cell>
          <cell r="D11958" t="str">
            <v>UN</v>
          </cell>
          <cell r="E11958">
            <v>734.5</v>
          </cell>
          <cell r="F11958">
            <v>739.55</v>
          </cell>
        </row>
        <row r="11959">
          <cell r="B11959">
            <v>86934</v>
          </cell>
          <cell r="C11959" t="str">
            <v>BANCADA DE MÁRMORE SINTÉTICO 120 X 60CM, COM CUBA INTEGRADA, INCLUSO SIFÃO TIPO FLEXÍVEL EM PVC, VÁLVULA EM PLÁSTICO CROMADO TIPO AMERICANA E TORNEIRA CROMADA LONGA, DE PAREDE, PADRÃO POPULAR - FORNECIMENTO E INSTALAÇÃO. AF_01/2020</v>
          </cell>
          <cell r="D11959" t="str">
            <v>UN</v>
          </cell>
          <cell r="E11959">
            <v>455.39</v>
          </cell>
          <cell r="F11959">
            <v>459.26</v>
          </cell>
        </row>
        <row r="11960">
          <cell r="B11960">
            <v>86933</v>
          </cell>
          <cell r="C11960" t="str">
            <v>BANCADA DE MÁRMORE SINTÉTICO 120 X 60CM, COM CUBA INTEGRADA, INCLUSO SIFÃO TIPO GARRAFA EM PVC, VÁLVULA EM PLÁSTICO CROMADO TIPO AMERICANA E TORNEIRA CROMADA LONGA, DE PAREDE, PADRÃO POPULAR - FORNECIMENTO E INSTALAÇÃO. AF_01/2020</v>
          </cell>
          <cell r="D11960" t="str">
            <v>UN</v>
          </cell>
          <cell r="E11960">
            <v>464.2</v>
          </cell>
          <cell r="F11960">
            <v>468.21</v>
          </cell>
        </row>
        <row r="11961">
          <cell r="B11961">
            <v>86894</v>
          </cell>
          <cell r="C11961" t="str">
            <v>BANCADA DE MÁRMORE SINTÉTICO, DE 120 X 60CM, COM CUBA INTEGRADA - FORNECIMENTO E INSTALAÇÃO. AF_01/2020</v>
          </cell>
          <cell r="D11961" t="str">
            <v>UN</v>
          </cell>
          <cell r="E11961">
            <v>319.67</v>
          </cell>
          <cell r="F11961">
            <v>322.62</v>
          </cell>
        </row>
        <row r="11962">
          <cell r="B11962">
            <v>93441</v>
          </cell>
          <cell r="C11962" t="str">
            <v>BANCADA GRANITO CINZA 150 X 60 CM, COM CUBA DE EMBUTIR DE AÇO, VÁLVULA AMERICANA EM METAL, SIFÃO FLEXÍVEL EM PVC, ENGATE FLEXÍVEL 30 CM, TORNEIRA CROMADA LONGA, DE PAREDE, 1/2" OU 3/4", P/ COZINHA, PADRÃO POPULAR - FORNEC. E INSTALAÇÃO. AF_01/2020</v>
          </cell>
          <cell r="D11962" t="str">
            <v>UN</v>
          </cell>
          <cell r="E11962">
            <v>1356.64</v>
          </cell>
          <cell r="F11962">
            <v>1364.51</v>
          </cell>
        </row>
        <row r="11963">
          <cell r="B11963">
            <v>93396</v>
          </cell>
          <cell r="C11963" t="str">
            <v>BANCADA GRANITO CINZA, 50 X 60 CM, INCL. CUBA DE EMBUTIR OVAL LOUÇA BRANCA 35 X 50 CM, VÁLVULA METAL CROMADO, SIFÃO FLEXÍVEL PVC, ENGATE 30 CM FLEXÍVEL PLÁSTICO E TORNEIRA CROMADA DE MESA, PADRÃO POPULAR - FORNEC. E INSTALAÇÃO. AF_01/2020</v>
          </cell>
          <cell r="D11963" t="str">
            <v>UN</v>
          </cell>
          <cell r="E11963">
            <v>758.37</v>
          </cell>
          <cell r="F11963">
            <v>768.15</v>
          </cell>
        </row>
        <row r="11964">
          <cell r="B11964">
            <v>93442</v>
          </cell>
          <cell r="C11964" t="str">
            <v>BANCADA MÁRMORE BRANCO 150 X 60 CM, COM CUBA DE EMBUTIR DE AÇO, VÁLVULA AMERICANA E SIFÃO TIPO GARRAFA EM METAL, ENGATE FLEXÍVEL 30 CM, TORNEIRA CROMADA, DE MESA, 1/2" OU 3/4", PARA PIA COZINHA, PADRÃO ALTO - FORNEC. E INSTALAÇÃO. AF_01/2020</v>
          </cell>
          <cell r="D11964" t="str">
            <v>UN</v>
          </cell>
          <cell r="E11964">
            <v>1419.4</v>
          </cell>
          <cell r="F11964">
            <v>1427.93</v>
          </cell>
        </row>
        <row r="11965">
          <cell r="B11965">
            <v>86947</v>
          </cell>
          <cell r="C11965" t="str">
            <v>BANCADA MÁRMORE BRANCO, 50 X 60 CM, INCLUSO CUBA DE EMBUTIR OVAL EM LOUÇA BRANCA 35 X 50 CM, VÁLVULA, SIFÃO TIPO GARRAFA E ENGATE FLEXÍVEL 40 CM EM METAL CROMADO E APARELHO MISTURADOR DE MESA, PADRÃO MÉDIO - FORNEC. E INSTALAÇÃO. AF_01/2020</v>
          </cell>
          <cell r="D11965" t="str">
            <v>UN</v>
          </cell>
          <cell r="E11965">
            <v>1398.71</v>
          </cell>
          <cell r="F11965">
            <v>1410.47</v>
          </cell>
        </row>
        <row r="11966">
          <cell r="B11966">
            <v>100875</v>
          </cell>
          <cell r="C11966" t="str">
            <v>BANCO ARTICULADO, EM ACO INOX, PARA PCD, FIXADO NA PAREDE - FORNECIMENTO E INSTALAÇÃO. AF_01/2020</v>
          </cell>
          <cell r="D11966" t="str">
            <v>UN</v>
          </cell>
          <cell r="E11966">
            <v>1022.88</v>
          </cell>
          <cell r="F11966">
            <v>1026.42</v>
          </cell>
        </row>
        <row r="11967">
          <cell r="B11967">
            <v>100863</v>
          </cell>
          <cell r="C11967" t="str">
            <v>BARRA DE APOIO EM "L", EM ACO INOX POLIDO 70 X 70 CM, FIXADA NA PAREDE - FORNECIMENTO E INSTALACAO. AF_01/2020</v>
          </cell>
          <cell r="D11967" t="str">
            <v>UN</v>
          </cell>
          <cell r="E11967">
            <v>605.94000000000005</v>
          </cell>
          <cell r="F11967">
            <v>609.91</v>
          </cell>
        </row>
        <row r="11968">
          <cell r="B11968">
            <v>100864</v>
          </cell>
          <cell r="C11968" t="str">
            <v>BARRA DE APOIO EM "L", EM ACO INOX POLIDO 80 X 80 CM, FIXADA NA PAREDE - FORNECIMENTO E INSTALACAO. AF_01/2020</v>
          </cell>
          <cell r="D11968" t="str">
            <v>UN</v>
          </cell>
          <cell r="E11968">
            <v>658.18</v>
          </cell>
          <cell r="F11968">
            <v>662.15</v>
          </cell>
        </row>
        <row r="11969">
          <cell r="B11969">
            <v>100865</v>
          </cell>
          <cell r="C11969" t="str">
            <v>BARRA DE APOIO LATERAL ARTICULADA, COM TRAVA, EM ACO INOX POLIDO, FIXADA NA PAREDE - FORNECIMENTO E INSTALAÇÃO. AF_01/2020</v>
          </cell>
          <cell r="D11969" t="str">
            <v>UN</v>
          </cell>
          <cell r="E11969">
            <v>551.37</v>
          </cell>
          <cell r="F11969">
            <v>553.14</v>
          </cell>
        </row>
        <row r="11970">
          <cell r="B11970">
            <v>100866</v>
          </cell>
          <cell r="C11970" t="str">
            <v>BARRA DE APOIO RETA, EM ACO INOX POLIDO, COMPRIMENTO 60CM, FIXADA NA PAREDE - FORNECIMENTO E INSTALAÇÃO. AF_01/2020</v>
          </cell>
          <cell r="D11970" t="str">
            <v>UN</v>
          </cell>
          <cell r="E11970">
            <v>323.85000000000002</v>
          </cell>
          <cell r="F11970">
            <v>326.5</v>
          </cell>
        </row>
        <row r="11971">
          <cell r="B11971">
            <v>100867</v>
          </cell>
          <cell r="C11971" t="str">
            <v>BARRA DE APOIO RETA, EM ACO INOX POLIDO, COMPRIMENTO 70 CM, FIXADA NA PAREDE - FORNECIMENTO E INSTALAÇÃO. AF_01/2020</v>
          </cell>
          <cell r="D11971" t="str">
            <v>UN</v>
          </cell>
          <cell r="E11971">
            <v>341.08</v>
          </cell>
          <cell r="F11971">
            <v>343.73</v>
          </cell>
        </row>
        <row r="11972">
          <cell r="B11972">
            <v>100868</v>
          </cell>
          <cell r="C11972" t="str">
            <v>BARRA DE APOIO RETA, EM ACO INOX POLIDO, COMPRIMENTO 80 CM, FIXADA NA PAREDE - FORNECIMENTO E INSTALAÇÃO. AF_01/2020</v>
          </cell>
          <cell r="D11972" t="str">
            <v>UN</v>
          </cell>
          <cell r="E11972">
            <v>352.54</v>
          </cell>
          <cell r="F11972">
            <v>355.19</v>
          </cell>
        </row>
        <row r="11973">
          <cell r="B11973">
            <v>100869</v>
          </cell>
          <cell r="C11973" t="str">
            <v>BARRA DE APOIO RETA, EM ACO INOX POLIDO, COMPRIMENTO 90 CM, FIXADA NA PAREDE - FORNECIMENTO E INSTALAÇÃO. AF_01/2020</v>
          </cell>
          <cell r="D11973" t="str">
            <v>UN</v>
          </cell>
          <cell r="E11973">
            <v>361.33</v>
          </cell>
          <cell r="F11973">
            <v>363.98</v>
          </cell>
        </row>
        <row r="11974">
          <cell r="B11974">
            <v>100870</v>
          </cell>
          <cell r="C11974" t="str">
            <v>BARRA DE APOIO RETA, EM ALUMINIO, COMPRIMENTO 60 CM, FIXADA NA PAREDE - FORNECIMENTO E INSTALAÇÃO. AF_01/2020</v>
          </cell>
          <cell r="D11974" t="str">
            <v>UN</v>
          </cell>
          <cell r="E11974">
            <v>337.32</v>
          </cell>
          <cell r="F11974">
            <v>339.97</v>
          </cell>
        </row>
        <row r="11975">
          <cell r="B11975">
            <v>100871</v>
          </cell>
          <cell r="C11975" t="str">
            <v>BARRA DE APOIO RETA, EM ALUMINIO, COMPRIMENTO 70 CM, FIXADA NA PAREDE - FORNECIMENTO E INSTALAÇÃO. AF_01/2020</v>
          </cell>
          <cell r="D11975" t="str">
            <v>UN</v>
          </cell>
          <cell r="E11975">
            <v>362.14</v>
          </cell>
          <cell r="F11975">
            <v>364.79</v>
          </cell>
        </row>
        <row r="11976">
          <cell r="B11976">
            <v>100872</v>
          </cell>
          <cell r="C11976" t="str">
            <v>BARRA DE APOIO RETA, EM ALUMINIO, COMPRIMENTO 80 CM, FIXADA NA PAREDE - FORNECIMENTO E INSTALAÇÃO. AF_01/2020</v>
          </cell>
          <cell r="D11976" t="str">
            <v>UN</v>
          </cell>
          <cell r="E11976">
            <v>377.99</v>
          </cell>
          <cell r="F11976">
            <v>380.64</v>
          </cell>
        </row>
        <row r="11977">
          <cell r="B11977">
            <v>100873</v>
          </cell>
          <cell r="C11977" t="str">
            <v>BARRA DE APOIO RETA, EM ALUMINIO, COMPRIMENTO 90 CM, FIXADA NA PAREDE - FORNECIMENTO E INSTALAÇÃO. AF_01/2020</v>
          </cell>
          <cell r="D11977" t="str">
            <v>UN</v>
          </cell>
          <cell r="E11977">
            <v>387.89</v>
          </cell>
          <cell r="F11977">
            <v>390.54</v>
          </cell>
        </row>
        <row r="11978">
          <cell r="B11978">
            <v>100860</v>
          </cell>
          <cell r="C11978" t="str">
            <v>CHUVEIRO ELÉTRICO COMUM CORPO PLÁSTICO, TIPO DUCHA - FORNECIMENTO E INSTALAÇÃO. AF_01/2020</v>
          </cell>
          <cell r="D11978" t="str">
            <v>UN</v>
          </cell>
          <cell r="E11978">
            <v>120.77</v>
          </cell>
          <cell r="F11978">
            <v>122.02</v>
          </cell>
        </row>
        <row r="11979">
          <cell r="B11979">
            <v>86936</v>
          </cell>
          <cell r="C11979" t="str">
            <v>CUBA DE EMBUTIR DE AÇO INOXIDÁVEL MÉDIA, INCLUSO VÁLVULA TIPO AMERICANA E SIFÃO TIPO GARRAFA EM METAL CROMADO - FORNECIMENTO E INSTALAÇÃO. AF_01/2020</v>
          </cell>
          <cell r="D11979" t="str">
            <v>UN</v>
          </cell>
          <cell r="E11979">
            <v>523.23</v>
          </cell>
          <cell r="F11979">
            <v>525.80999999999995</v>
          </cell>
        </row>
        <row r="11980">
          <cell r="B11980">
            <v>86935</v>
          </cell>
          <cell r="C11980" t="str">
            <v>CUBA DE EMBUTIR DE AÇO INOXIDÁVEL MÉDIA, INCLUSO VÁLVULA TIPO AMERICANA EM METAL CROMADO E SIFÃO FLEXÍVEL EM PVC - FORNECIMENTO E INSTALAÇÃO. AF_01/2020</v>
          </cell>
          <cell r="D11980" t="str">
            <v>UN</v>
          </cell>
          <cell r="E11980">
            <v>302.93</v>
          </cell>
          <cell r="F11980">
            <v>304.99</v>
          </cell>
        </row>
        <row r="11981">
          <cell r="B11981">
            <v>86901</v>
          </cell>
          <cell r="C11981" t="str">
            <v>CUBA DE EMBUTIR OVAL EM LOUÇA BRANCA, 35 X 50CM OU EQUIVALENTE - FORNECIMENTO E INSTALAÇÃO. AF_01/2020</v>
          </cell>
          <cell r="D11981" t="str">
            <v>UN</v>
          </cell>
          <cell r="E11981">
            <v>142.53</v>
          </cell>
          <cell r="F11981">
            <v>144.88999999999999</v>
          </cell>
        </row>
        <row r="11982">
          <cell r="B11982">
            <v>86938</v>
          </cell>
          <cell r="C11982" t="str">
            <v>CUBA DE EMBUTIR OVAL EM LOUÇA BRANCA, 35 X 50CM OU EQUIVALENTE, INCLUSO VÁLVULA E SIFÃO TIPO GARRAFA EM METAL CROMADO - FORNECIMENTO E INSTALAÇÃO. AF_01/2020</v>
          </cell>
          <cell r="D11982" t="str">
            <v>UN</v>
          </cell>
          <cell r="E11982">
            <v>448.95</v>
          </cell>
          <cell r="F11982">
            <v>452.55</v>
          </cell>
        </row>
        <row r="11983">
          <cell r="B11983">
            <v>86937</v>
          </cell>
          <cell r="C11983" t="str">
            <v>CUBA DE EMBUTIR OVAL EM LOUÇA BRANCA, 35 X 50CM OU EQUIVALENTE, INCLUSO VÁLVULA EM METAL CROMADO E SIFÃO FLEXÍVEL EM PVC - FORNECIMENTO E INSTALAÇÃO. AF_01/2020</v>
          </cell>
          <cell r="D11983" t="str">
            <v>UN</v>
          </cell>
          <cell r="E11983">
            <v>228.65</v>
          </cell>
          <cell r="F11983">
            <v>231.73</v>
          </cell>
        </row>
        <row r="11984">
          <cell r="B11984">
            <v>86900</v>
          </cell>
          <cell r="C11984" t="str">
            <v>CUBA DE EMBUTIR RETANGULAR DE AÇO INOXIDÁVEL, 46 X 30 X 12 CM - FORNECIMENTO E INSTALAÇÃO. AF_01/2020</v>
          </cell>
          <cell r="D11984" t="str">
            <v>UN</v>
          </cell>
          <cell r="E11984">
            <v>210.83</v>
          </cell>
          <cell r="F11984">
            <v>212.17</v>
          </cell>
        </row>
        <row r="11985">
          <cell r="B11985">
            <v>100852</v>
          </cell>
          <cell r="C11985" t="str">
            <v>CUBA DE EMBUTIR RETANGULAR DE AÇO INOXIDÁVEL, 56 X 33 X 12 CM - FORNECIMENTO E INSTALAÇÃO. AF_01/2020</v>
          </cell>
          <cell r="D11985" t="str">
            <v>UN</v>
          </cell>
          <cell r="E11985">
            <v>230.99</v>
          </cell>
          <cell r="F11985">
            <v>232.33</v>
          </cell>
        </row>
        <row r="11986">
          <cell r="B11986">
            <v>86886</v>
          </cell>
          <cell r="C11986" t="str">
            <v>ENGATE FLEXÍVEL EM INOX, 1/2 X 30CM - FORNECIMENTO E INSTALAÇÃO. AF_01/2020</v>
          </cell>
          <cell r="D11986" t="str">
            <v>UN</v>
          </cell>
          <cell r="E11986">
            <v>55.86</v>
          </cell>
          <cell r="F11986">
            <v>56.29</v>
          </cell>
        </row>
        <row r="11987">
          <cell r="B11987">
            <v>86887</v>
          </cell>
          <cell r="C11987" t="str">
            <v>ENGATE FLEXÍVEL EM INOX, 1/2 X 40CM - FORNECIMENTO E INSTALAÇÃO. AF_01/2020</v>
          </cell>
          <cell r="D11987" t="str">
            <v>UN</v>
          </cell>
          <cell r="E11987">
            <v>60.67</v>
          </cell>
          <cell r="F11987">
            <v>61.1</v>
          </cell>
        </row>
        <row r="11988">
          <cell r="B11988">
            <v>86884</v>
          </cell>
          <cell r="C11988" t="str">
            <v>ENGATE FLEXÍVEL EM PLÁSTICO BRANCO, 1/2" X 30CM - FORNECIMENTO E INSTALAÇÃO. AF_01/2020</v>
          </cell>
          <cell r="D11988" t="str">
            <v>UN</v>
          </cell>
          <cell r="E11988">
            <v>9.64</v>
          </cell>
          <cell r="F11988">
            <v>10.07</v>
          </cell>
        </row>
        <row r="11989">
          <cell r="B11989">
            <v>86885</v>
          </cell>
          <cell r="C11989" t="str">
            <v>ENGATE FLEXÍVEL EM PLÁSTICO BRANCO, 1/2" X 40CM - FORNECIMENTO E INSTALAÇÃO. AF_01/2020</v>
          </cell>
          <cell r="D11989" t="str">
            <v>UN</v>
          </cell>
          <cell r="E11989">
            <v>10.86</v>
          </cell>
          <cell r="F11989">
            <v>11.29</v>
          </cell>
        </row>
        <row r="11990">
          <cell r="B11990">
            <v>95546</v>
          </cell>
          <cell r="C11990" t="str">
            <v>KIT DE ACESSORIOS PARA BANHEIRO EM METAL CROMADO, 5 PECAS, INCLUSO FIXAÇÃO. AF_01/2020</v>
          </cell>
          <cell r="D11990" t="str">
            <v>UN</v>
          </cell>
          <cell r="E11990">
            <v>248.5</v>
          </cell>
          <cell r="F11990">
            <v>253.81</v>
          </cell>
        </row>
        <row r="11991">
          <cell r="B11991">
            <v>86902</v>
          </cell>
          <cell r="C11991" t="str">
            <v>LAVATÓRIO LOUÇA BRANCA COM COLUNA, *44 X 35,5* CM, PADRÃO POPULAR - FORNECIMENTO E INSTALAÇÃO. AF_01/2020</v>
          </cell>
          <cell r="D11991" t="str">
            <v>UN</v>
          </cell>
          <cell r="E11991">
            <v>338.22</v>
          </cell>
          <cell r="F11991">
            <v>340.97</v>
          </cell>
        </row>
        <row r="11992">
          <cell r="B11992">
            <v>86939</v>
          </cell>
          <cell r="C11992" t="str">
            <v>LAVATÓRIO LOUÇA BRANCA COM COLUNA, *44 X 35,5* CM, PADRÃO POPULAR, INCLUSO SIFÃO FLEXÍVEL EM PVC, VÁLVULA E ENGATE FLEXÍVEL 30CM EM PLÁSTICO E COM TORNEIRA CROMADA PADRÃO POPULAR - FORNECIMENTO E INSTALAÇÃO. AF_01/2020</v>
          </cell>
          <cell r="D11992" t="str">
            <v>UN</v>
          </cell>
          <cell r="E11992">
            <v>454.57</v>
          </cell>
          <cell r="F11992">
            <v>458.61</v>
          </cell>
        </row>
        <row r="11993">
          <cell r="B11993">
            <v>86903</v>
          </cell>
          <cell r="C11993" t="str">
            <v>LAVATÓRIO LOUÇA BRANCA COM COLUNA, 45 X 55CM OU EQUIVALENTE, PADRÃO MÉDIO - FORNECIMENTO E INSTALAÇÃO. AF_01/2020</v>
          </cell>
          <cell r="D11993" t="str">
            <v>UN</v>
          </cell>
          <cell r="E11993">
            <v>377.87</v>
          </cell>
          <cell r="F11993">
            <v>382.3</v>
          </cell>
        </row>
        <row r="11994">
          <cell r="B11994">
            <v>86940</v>
          </cell>
          <cell r="C11994" t="str">
            <v>LAVATÓRIO LOUÇA BRANCA COM COLUNA, 45 X 55CM OU EQUIVALENTE, PADRÃO MÉDIO, INCLUSO SIFÃO TIPO GARRAFA, VÁLVULA E ENGATE FLEXÍVEL DE 40CM EM METAL CROMADO, COM APARELHO MISTURADOR PADRÃO MÉDIO - FORNECIMENTO E INSTALAÇÃO. AF_01/2020</v>
          </cell>
          <cell r="D11994" t="str">
            <v>UN</v>
          </cell>
          <cell r="E11994">
            <v>1279.22</v>
          </cell>
          <cell r="F11994">
            <v>1287.05</v>
          </cell>
        </row>
        <row r="11995">
          <cell r="B11995">
            <v>86941</v>
          </cell>
          <cell r="C11995" t="str">
            <v>LAVATÓRIO LOUÇA BRANCA COM COLUNA, 45 X 55CM OU EQUIVALENTE, PADRÃO MÉDIO, INCLUSO SIFÃO TIPO GARRAFA, VÁLVULA E ENGATE FLEXÍVEL DE 40CM EM METAL CROMADO, COM TORNEIRA CROMADA DE MESA, PADRÃO MÉDIO - FORNECIMENTO E INSTALAÇÃO. AF_01/2020</v>
          </cell>
          <cell r="D11995" t="str">
            <v>UN</v>
          </cell>
          <cell r="E11995">
            <v>913.08</v>
          </cell>
          <cell r="F11995">
            <v>919.45</v>
          </cell>
        </row>
        <row r="11996">
          <cell r="B11996">
            <v>86904</v>
          </cell>
          <cell r="C11996" t="str">
            <v>LAVATÓRIO LOUÇA BRANCA SUSPENSO, 29,5 X 39CM OU EQUIVALENTE, PADRÃO POPULAR - FORNECIMENTO E INSTALAÇÃO. AF_01/2020</v>
          </cell>
          <cell r="D11996" t="str">
            <v>UN</v>
          </cell>
          <cell r="E11996">
            <v>153.97999999999999</v>
          </cell>
          <cell r="F11996">
            <v>155.16999999999999</v>
          </cell>
        </row>
        <row r="11997">
          <cell r="B11997">
            <v>86943</v>
          </cell>
          <cell r="C11997" t="str">
            <v>LAVATÓRIO LOUÇA BRANCA SUSPENSO, 29,5 X 39CM OU EQUIVALENTE, PADRÃO POPULAR, INCLUSO SIFÃO FLEXÍVEL EM PVC, VÁLVULA E ENGATE FLEXÍVEL 30CM EM PLÁSTICO E TORNEIRA CROMADA DE MESA, PADRÃO POPULAR - FORNECIMENTO E INSTALAÇÃO. AF_01/2020</v>
          </cell>
          <cell r="D11997" t="str">
            <v>UN</v>
          </cell>
          <cell r="E11997">
            <v>270.33</v>
          </cell>
          <cell r="F11997">
            <v>272.81</v>
          </cell>
        </row>
        <row r="11998">
          <cell r="B11998">
            <v>86942</v>
          </cell>
          <cell r="C11998" t="str">
            <v>LAVATÓRIO LOUÇA BRANCA SUSPENSO, 29,5 X 39CM OU EQUIVALENTE, PADRÃO POPULAR, INCLUSO SIFÃO TIPO GARRAFA EM PVC, VÁLVULA E ENGATE FLEXÍVEL 30CM EM PLÁSTICO E TORNEIRA CROMADA DE MESA, PADRÃO POPULAR - FORNECIMENTO E INSTALAÇÃO. AF_01/2020</v>
          </cell>
          <cell r="D11998" t="str">
            <v>UN</v>
          </cell>
          <cell r="E11998">
            <v>279.14</v>
          </cell>
          <cell r="F11998">
            <v>281.76</v>
          </cell>
        </row>
        <row r="11999">
          <cell r="B11999">
            <v>100856</v>
          </cell>
          <cell r="C11999" t="str">
            <v>MANOPLA E CANOPLA CROMADA - FORNECIMENTO E INSTALAÇÃO. AF_01/2020</v>
          </cell>
          <cell r="D11999" t="str">
            <v>UN</v>
          </cell>
          <cell r="E11999">
            <v>44.14</v>
          </cell>
          <cell r="F11999">
            <v>44.41</v>
          </cell>
        </row>
        <row r="12000">
          <cell r="B12000">
            <v>100858</v>
          </cell>
          <cell r="C12000" t="str">
            <v>MICTÓRIO SIFONADO LOUÇA BRANCA - PADRÃO MÉDIO - FORNECIMENTO E INSTALAÇÃO. AF_01/2020</v>
          </cell>
          <cell r="D12000" t="str">
            <v>UN</v>
          </cell>
          <cell r="E12000">
            <v>753</v>
          </cell>
          <cell r="F12000">
            <v>755.82</v>
          </cell>
        </row>
        <row r="12001">
          <cell r="B12001">
            <v>100859</v>
          </cell>
          <cell r="C12001" t="str">
            <v>MICTÓRIO SIFONADO LOUÇA BRANCA PARA ENTRADA DE ÁGUA EMBUTIDA - PADRÃO ALTO - FORNECIMENTO E INSTALAÇÃO. AF_01/2020</v>
          </cell>
          <cell r="D12001" t="str">
            <v>UN</v>
          </cell>
          <cell r="E12001">
            <v>980.67</v>
          </cell>
          <cell r="F12001">
            <v>986.59</v>
          </cell>
        </row>
        <row r="12002">
          <cell r="B12002">
            <v>95544</v>
          </cell>
          <cell r="C12002" t="str">
            <v>PAPELEIRA DE PAREDE EM METAL CROMADO SEM TAMPA, INCLUSO FIXAÇÃO. AF_01/2020</v>
          </cell>
          <cell r="D12002" t="str">
            <v>UN</v>
          </cell>
          <cell r="E12002">
            <v>83.16</v>
          </cell>
          <cell r="F12002">
            <v>84.05</v>
          </cell>
        </row>
        <row r="12003">
          <cell r="B12003">
            <v>95543</v>
          </cell>
          <cell r="C12003" t="str">
            <v>PORTA TOALHA BANHO EM METAL CROMADO, TIPO BARRA, INCLUSO FIXAÇÃO. AF_01/2020</v>
          </cell>
          <cell r="D12003" t="str">
            <v>UN</v>
          </cell>
          <cell r="E12003">
            <v>107.15</v>
          </cell>
          <cell r="F12003">
            <v>108.92</v>
          </cell>
        </row>
        <row r="12004">
          <cell r="B12004">
            <v>95542</v>
          </cell>
          <cell r="C12004" t="str">
            <v>PORTA TOALHA ROSTO EM METAL CROMADO, TIPO ARGOLA, INCLUSO FIXAÇÃO. AF_01/2020</v>
          </cell>
          <cell r="D12004" t="str">
            <v>UN</v>
          </cell>
          <cell r="E12004">
            <v>65.92</v>
          </cell>
          <cell r="F12004">
            <v>66.81</v>
          </cell>
        </row>
        <row r="12005">
          <cell r="B12005">
            <v>100874</v>
          </cell>
          <cell r="C12005" t="str">
            <v>PUXADOR PARA PCD, FIXADO NA PORTA - FORNECIMENTO E INSTALAÇÃO. AF_01/2020</v>
          </cell>
          <cell r="D12005" t="str">
            <v>UN</v>
          </cell>
          <cell r="E12005">
            <v>323.85000000000002</v>
          </cell>
          <cell r="F12005">
            <v>326.5</v>
          </cell>
        </row>
        <row r="12006">
          <cell r="B12006">
            <v>95545</v>
          </cell>
          <cell r="C12006" t="str">
            <v>SABONETEIRA DE PAREDE EM METAL CROMADO, INCLUSO FIXAÇÃO. AF_01/2020</v>
          </cell>
          <cell r="D12006" t="str">
            <v>UN</v>
          </cell>
          <cell r="E12006">
            <v>81.319999999999993</v>
          </cell>
          <cell r="F12006">
            <v>82.21</v>
          </cell>
        </row>
        <row r="12007">
          <cell r="B12007">
            <v>95547</v>
          </cell>
          <cell r="C12007" t="str">
            <v>SABONETEIRA PLASTICA TIPO DISPENSER PARA SABONETE LIQUIDO COM RESERVATORIO 800 A 1500 ML, INCLUSO FIXAÇÃO. AF_01/2020</v>
          </cell>
          <cell r="D12007" t="str">
            <v>UN</v>
          </cell>
          <cell r="E12007">
            <v>95.02</v>
          </cell>
          <cell r="F12007">
            <v>95.91</v>
          </cell>
        </row>
        <row r="12008">
          <cell r="B12008">
            <v>86883</v>
          </cell>
          <cell r="C12008" t="str">
            <v>SIFÃO DO TIPO FLEXÍVEL EM PVC 1 X 1.1/2 - FORNECIMENTO E INSTALAÇÃO. AF_01/2020</v>
          </cell>
          <cell r="D12008" t="str">
            <v>UN</v>
          </cell>
          <cell r="E12008">
            <v>10.56</v>
          </cell>
          <cell r="F12008">
            <v>10.8</v>
          </cell>
        </row>
        <row r="12009">
          <cell r="B12009">
            <v>86881</v>
          </cell>
          <cell r="C12009" t="str">
            <v>SIFÃO DO TIPO GARRAFA EM METAL CROMADO 1 X 1.1/2" - FORNECIMENTO E INSTALAÇÃO. AF_01/2020</v>
          </cell>
          <cell r="D12009" t="str">
            <v>UN</v>
          </cell>
          <cell r="E12009">
            <v>230.86</v>
          </cell>
          <cell r="F12009">
            <v>231.62</v>
          </cell>
        </row>
        <row r="12010">
          <cell r="B12010">
            <v>86882</v>
          </cell>
          <cell r="C12010" t="str">
            <v>SIFÃO DO TIPO GARRAFA/COPO EM PVC 1.1/4 X 1.1/2" - FORNECIMENTO E INSTALAÇÃO. AF_01/2020</v>
          </cell>
          <cell r="D12010" t="str">
            <v>UN</v>
          </cell>
          <cell r="E12010">
            <v>19.37</v>
          </cell>
          <cell r="F12010">
            <v>19.75</v>
          </cell>
        </row>
        <row r="12011">
          <cell r="B12011">
            <v>100862</v>
          </cell>
          <cell r="C12011" t="str">
            <v>SUPORTE MÃO FRANCESA EM ACO, ABAS IGUAIS 40 CM, CAPACIDADE MINIMA 70 KG, BRANCO - FORNECIMENTO E INSTALAÇÃO. AF_01/2020</v>
          </cell>
          <cell r="D12011" t="str">
            <v>UN</v>
          </cell>
          <cell r="E12011">
            <v>38.76</v>
          </cell>
          <cell r="F12011">
            <v>40.090000000000003</v>
          </cell>
        </row>
        <row r="12012">
          <cell r="B12012">
            <v>100861</v>
          </cell>
          <cell r="C12012" t="str">
            <v>SUPORTE MÃO FRANCESA EM AÇO, ABAS IGUAIS 30 CM, CAPACIDADE MINIMA 60 KG, BRANCO - FORNECIMENTO E INSTALAÇÃO. AF_01/2020</v>
          </cell>
          <cell r="D12012" t="str">
            <v>UN</v>
          </cell>
          <cell r="E12012">
            <v>35.35</v>
          </cell>
          <cell r="F12012">
            <v>36.68</v>
          </cell>
        </row>
        <row r="12013">
          <cell r="B12013">
            <v>86872</v>
          </cell>
          <cell r="C12013" t="str">
            <v>TANQUE DE LOUÇA BRANCA COM COLUNA, 30L OU EQUIVALENTE - FORNECIMENTO E INSTALAÇÃO. AF_01/2020</v>
          </cell>
          <cell r="D12013" t="str">
            <v>UN</v>
          </cell>
          <cell r="E12013">
            <v>727.92</v>
          </cell>
          <cell r="F12013">
            <v>733.13</v>
          </cell>
        </row>
        <row r="12014">
          <cell r="B12014">
            <v>86919</v>
          </cell>
          <cell r="C12014" t="str">
            <v>TANQUE DE LOUÇA BRANCA COM COLUNA, 30L OU EQUIVALENTE, INCLUSO SIFÃO FLEXÍVEL EM PVC, VÁLVULA METÁLICA E TORNEIRA DE METAL CROMADO PADRÃO MÉDIO - FORNECIMENTO E INSTALAÇÃO. AF_01/2020</v>
          </cell>
          <cell r="D12014" t="str">
            <v>UN</v>
          </cell>
          <cell r="E12014">
            <v>928.91</v>
          </cell>
          <cell r="F12014">
            <v>935.27</v>
          </cell>
        </row>
        <row r="12015">
          <cell r="B12015">
            <v>86920</v>
          </cell>
          <cell r="C12015" t="str">
            <v>TANQUE DE LOUÇA BRANCA COM COLUNA, 30L OU EQUIVALENTE, INCLUSO SIFÃO FLEXÍVEL EM PVC, VÁLVULA PLÁSTICA E TORNEIRA DE METAL CROMADO PADRÃO POPULAR - FORNECIMENTO E INSTALAÇÃO. AF_01/2020</v>
          </cell>
          <cell r="D12015" t="str">
            <v>UN</v>
          </cell>
          <cell r="E12015">
            <v>810.74</v>
          </cell>
          <cell r="F12015">
            <v>816.97</v>
          </cell>
        </row>
        <row r="12016">
          <cell r="B12016">
            <v>86921</v>
          </cell>
          <cell r="C12016" t="str">
            <v>TANQUE DE LOUÇA BRANCA COM COLUNA, 30L OU EQUIVALENTE, INCLUSO SIFÃO FLEXÍVEL EM PVC, VÁLVULA PLÁSTICA E TORNEIRA DE PLÁSTICO - FORNECIMENTO E INSTALAÇÃO. AF_01/2020</v>
          </cell>
          <cell r="D12016" t="str">
            <v>UN</v>
          </cell>
          <cell r="E12016">
            <v>766.91</v>
          </cell>
          <cell r="F12016">
            <v>773.14</v>
          </cell>
        </row>
        <row r="12017">
          <cell r="B12017">
            <v>86874</v>
          </cell>
          <cell r="C12017" t="str">
            <v>TANQUE DE LOUÇA BRANCA SUSPENSO, 18L OU EQUIVALENTE - FORNECIMENTO E INSTALAÇÃO. AF_01/2020</v>
          </cell>
          <cell r="D12017" t="str">
            <v>UN</v>
          </cell>
          <cell r="E12017">
            <v>507.76</v>
          </cell>
          <cell r="F12017">
            <v>510.21</v>
          </cell>
        </row>
        <row r="12018">
          <cell r="B12018">
            <v>86922</v>
          </cell>
          <cell r="C12018" t="str">
            <v>TANQUE DE LOUÇA BRANCA SUSPENSO, 18L OU EQUIVALENTE, INCLUSO SIFÃO TIPO GARRAFA EM METAL CROMADO, VÁLVULA METÁLICA E TORNEIRA DE METAL CROMADO PADRÃO MÉDIO - FORNECIMENTO E INSTALAÇÃO. AF_01/2020</v>
          </cell>
          <cell r="D12018" t="str">
            <v>UN</v>
          </cell>
          <cell r="E12018">
            <v>929.05</v>
          </cell>
          <cell r="F12018">
            <v>933.17</v>
          </cell>
        </row>
        <row r="12019">
          <cell r="B12019">
            <v>86923</v>
          </cell>
          <cell r="C12019" t="str">
            <v>TANQUE DE LOUÇA BRANCA SUSPENSO, 18L OU EQUIVALENTE, INCLUSO SIFÃO TIPO GARRAFA EM PVC, VÁLVULA PLÁSTICA E TORNEIRA DE METAL CROMADO PADRÃO POPULAR - FORNECIMENTO E INSTALAÇÃO. AF_01/2020</v>
          </cell>
          <cell r="D12019" t="str">
            <v>UN</v>
          </cell>
          <cell r="E12019">
            <v>599.39</v>
          </cell>
          <cell r="F12019">
            <v>603</v>
          </cell>
        </row>
        <row r="12020">
          <cell r="B12020">
            <v>86924</v>
          </cell>
          <cell r="C12020" t="str">
            <v>TANQUE DE LOUÇA BRANCA SUSPENSO, 18L OU EQUIVALENTE, INCLUSO SIFÃO TIPO GARRAFA EM PVC, VÁLVULA PLÁSTICA E TORNEIRA DE PLÁSTICO - FORNECIMENTO E INSTALAÇÃO. AF_01/2020</v>
          </cell>
          <cell r="D12020" t="str">
            <v>UN</v>
          </cell>
          <cell r="E12020">
            <v>555.55999999999995</v>
          </cell>
          <cell r="F12020">
            <v>559.16999999999996</v>
          </cell>
        </row>
        <row r="12021">
          <cell r="B12021">
            <v>86875</v>
          </cell>
          <cell r="C12021" t="str">
            <v>TANQUE DE MÁRMORE SINTÉTICO COM COLUNA, 22L OU EQUIVALENTE FORNECIMENTO E INSTALAÇÃO. AF_01/2020</v>
          </cell>
          <cell r="D12021" t="str">
            <v>UN</v>
          </cell>
          <cell r="E12021">
            <v>598.11</v>
          </cell>
          <cell r="F12021">
            <v>601.07000000000005</v>
          </cell>
        </row>
        <row r="12022">
          <cell r="B12022">
            <v>86925</v>
          </cell>
          <cell r="C12022" t="str">
            <v>TANQUE DE MÁRMORE SINTÉTICO COM COLUNA, 22L OU EQUIVALENTE, INCLUSO SIFÃO FLEXÍVEL EM PVC, VÁLVULA PLÁSTICA E TORNEIRA DE METAL CROMADO PADRÃO POPULAR - FORNECIMENTO E INSTALAÇÃO. AF_01/2020</v>
          </cell>
          <cell r="D12022" t="str">
            <v>UN</v>
          </cell>
          <cell r="E12022">
            <v>680.93</v>
          </cell>
          <cell r="F12022">
            <v>684.91</v>
          </cell>
        </row>
        <row r="12023">
          <cell r="B12023">
            <v>86926</v>
          </cell>
          <cell r="C12023" t="str">
            <v>TANQUE DE MÁRMORE SINTÉTICO COM COLUNA, 22L OU EQUIVALENTE, INCLUSO SIFÃO FLEXÍVEL EM PVC, VÁLVULA PLÁSTICA E TORNEIRA DE PLÁSTICO - FORNECIMENTO E INSTALAÇÃO. AF_01/2020</v>
          </cell>
          <cell r="D12023" t="str">
            <v>UN</v>
          </cell>
          <cell r="E12023">
            <v>637.1</v>
          </cell>
          <cell r="F12023">
            <v>641.08000000000004</v>
          </cell>
        </row>
        <row r="12024">
          <cell r="B12024">
            <v>86876</v>
          </cell>
          <cell r="C12024" t="str">
            <v>TANQUE DE MÁRMORE SINTÉTICO SUSPENSO, 22L OU EQUIVALENTE - FORNECIMENTO E INSTALAÇÃO. AF_01/2020</v>
          </cell>
          <cell r="D12024" t="str">
            <v>UN</v>
          </cell>
          <cell r="E12024">
            <v>343.77</v>
          </cell>
          <cell r="F12024">
            <v>345.92</v>
          </cell>
        </row>
        <row r="12025">
          <cell r="B12025">
            <v>86929</v>
          </cell>
          <cell r="C12025" t="str">
            <v>TANQUE DE MÁRMORE SINTÉTICO SUSPENSO, 22L OU EQUIVALENTE, INCLUSO SIFÃO FLEXÍVEL EM PVC, VÁLVULA PLÁSTICA E TORNEIRA DE METAL CROMADO PADRÃO POPULAR - FORNECIMENTO E INSTALAÇÃO. AF_01/2020</v>
          </cell>
          <cell r="D12025" t="str">
            <v>UN</v>
          </cell>
          <cell r="E12025">
            <v>426.59</v>
          </cell>
          <cell r="F12025">
            <v>429.76</v>
          </cell>
        </row>
        <row r="12026">
          <cell r="B12026">
            <v>86930</v>
          </cell>
          <cell r="C12026" t="str">
            <v>TANQUE DE MÁRMORE SINTÉTICO SUSPENSO, 22L OU EQUIVALENTE, INCLUSO SIFÃO FLEXÍVEL EM PVC, VÁLVULA PLÁSTICA E TORNEIRA DE PLÁSTICO - FORNECIMENTO E INSTALAÇÃO. AF_01/2020</v>
          </cell>
          <cell r="D12026" t="str">
            <v>UN</v>
          </cell>
          <cell r="E12026">
            <v>382.76</v>
          </cell>
          <cell r="F12026">
            <v>385.93</v>
          </cell>
        </row>
        <row r="12027">
          <cell r="B12027">
            <v>86927</v>
          </cell>
          <cell r="C12027" t="str">
            <v>TANQUE DE MÁRMORE SINTÉTICO SUSPENSO, 22L OU EQUIVALENTE, INCLUSO SIFÃO TIPO GARRAFA EM PVC, VÁLVULA PLÁSTICA E TORNEIRA DE METAL CROMADO PADRÃO POPULAR - FORNEC. E INSTALAÇÃO. AF_01/2020</v>
          </cell>
          <cell r="D12027" t="str">
            <v>UN</v>
          </cell>
          <cell r="E12027">
            <v>435.4</v>
          </cell>
          <cell r="F12027">
            <v>438.71</v>
          </cell>
        </row>
        <row r="12028">
          <cell r="B12028">
            <v>86928</v>
          </cell>
          <cell r="C12028" t="str">
            <v>TANQUE DE MÁRMORE SINTÉTICO SUSPENSO, 22L OU EQUIVALENTE, INCLUSO SIFÃO TIPO GARRAFA EM PVC, VÁLVULA PLÁSTICA E TORNEIRA DE PLÁSTICO - FORNECIMENTO E INSTALAÇÃO. AF_01/2020</v>
          </cell>
          <cell r="D12028" t="str">
            <v>UN</v>
          </cell>
          <cell r="E12028">
            <v>391.57</v>
          </cell>
          <cell r="F12028">
            <v>394.88</v>
          </cell>
        </row>
        <row r="12029">
          <cell r="B12029">
            <v>86914</v>
          </cell>
          <cell r="C12029" t="str">
            <v>TORNEIRA CROMADA 1/2" OU 3/4" PARA TANQUE, PADRÃO MÉDIO - FORNECIMENTO E INSTALAÇÃO. AF_01/2020</v>
          </cell>
          <cell r="D12029" t="str">
            <v>UN</v>
          </cell>
          <cell r="E12029">
            <v>114.87</v>
          </cell>
          <cell r="F12029">
            <v>115.3</v>
          </cell>
        </row>
        <row r="12030">
          <cell r="B12030">
            <v>86913</v>
          </cell>
          <cell r="C12030" t="str">
            <v>TORNEIRA CROMADA 1/2" OU 3/4" PARA TANQUE, PADRÃO POPULAR - FORNECIMENTO E INSTALAÇÃO. AF_01/2020</v>
          </cell>
          <cell r="D12030" t="str">
            <v>UN</v>
          </cell>
          <cell r="E12030">
            <v>63.65</v>
          </cell>
          <cell r="F12030">
            <v>64.08</v>
          </cell>
        </row>
        <row r="12031">
          <cell r="B12031">
            <v>100853</v>
          </cell>
          <cell r="C12031" t="str">
            <v>TORNEIRA CROMADA DE MESA PARA LAVATORIO, TIPO MONOCOMANDO. AF_01/2020</v>
          </cell>
          <cell r="D12031" t="str">
            <v>UN</v>
          </cell>
          <cell r="E12031">
            <v>402.05</v>
          </cell>
          <cell r="F12031">
            <v>403.34</v>
          </cell>
        </row>
        <row r="12032">
          <cell r="B12032">
            <v>100854</v>
          </cell>
          <cell r="C12032" t="str">
            <v>TORNEIRA CROMADA DE MESA PARA LAVATÓRIO COM SENSOR DE PRESENCA. AF_01/2020</v>
          </cell>
          <cell r="D12032" t="str">
            <v>UN</v>
          </cell>
          <cell r="E12032">
            <v>2106.6799999999998</v>
          </cell>
          <cell r="F12032">
            <v>2108.4899999999998</v>
          </cell>
        </row>
        <row r="12033">
          <cell r="B12033">
            <v>86915</v>
          </cell>
          <cell r="C12033" t="str">
            <v>TORNEIRA CROMADA DE MESA, 1/2" OU 3/4", PARA LAVATÓRIO, PADRÃO MÉDIO - FORNECIMENTO E INSTALAÇÃO. AF_01/2020</v>
          </cell>
          <cell r="D12033" t="str">
            <v>UN</v>
          </cell>
          <cell r="E12033">
            <v>168.12</v>
          </cell>
          <cell r="F12033">
            <v>168.39</v>
          </cell>
        </row>
        <row r="12034">
          <cell r="B12034">
            <v>86906</v>
          </cell>
          <cell r="C12034" t="str">
            <v>TORNEIRA CROMADA DE MESA, 1/2" OU 3/4", PARA LAVATÓRIO, PADRÃO POPULAR - FORNECIMENTO E INSTALAÇÃO. AF_01/2020</v>
          </cell>
          <cell r="D12034" t="str">
            <v>UN</v>
          </cell>
          <cell r="E12034">
            <v>87.54</v>
          </cell>
          <cell r="F12034">
            <v>87.81</v>
          </cell>
        </row>
        <row r="12035">
          <cell r="B12035">
            <v>86911</v>
          </cell>
          <cell r="C12035" t="str">
            <v>TORNEIRA CROMADA LONGA, DE PAREDE, 1/2" OU 3/4", PARA PIA DE COZINHA, PADRÃO POPULAR - FORNECIMENTO E INSTALAÇÃO. AF_01/2020</v>
          </cell>
          <cell r="D12035" t="str">
            <v>UN</v>
          </cell>
          <cell r="E12035">
            <v>102.42</v>
          </cell>
          <cell r="F12035">
            <v>102.75</v>
          </cell>
        </row>
        <row r="12036">
          <cell r="B12036">
            <v>86909</v>
          </cell>
          <cell r="C12036" t="str">
            <v>TORNEIRA CROMADA TUBO MÓVEL, DE MESA, 1/2" OU 3/4", PARA PIA DE COZINHA, PADRÃO ALTO - FORNECIMENTO E INSTALAÇÃO. AF_01/2020</v>
          </cell>
          <cell r="D12036" t="str">
            <v>UN</v>
          </cell>
          <cell r="E12036">
            <v>152.03</v>
          </cell>
          <cell r="F12036">
            <v>152.5</v>
          </cell>
        </row>
        <row r="12037">
          <cell r="B12037">
            <v>86910</v>
          </cell>
          <cell r="C12037" t="str">
            <v>TORNEIRA CROMADA TUBO MÓVEL, DE PAREDE, 1/2" OU 3/4", PARA PIA DE COZINHA, PADRÃO MÉDIO - FORNECIMENTO E INSTALAÇÃO. AF_01/2020</v>
          </cell>
          <cell r="D12037" t="str">
            <v>UN</v>
          </cell>
          <cell r="E12037">
            <v>149.96</v>
          </cell>
          <cell r="F12037">
            <v>150.29</v>
          </cell>
        </row>
        <row r="12038">
          <cell r="B12038">
            <v>86916</v>
          </cell>
          <cell r="C12038" t="str">
            <v>TORNEIRA PLÁSTICA 3/4" PARA TANQUE - FORNECIMENTO E INSTALAÇÃO. AF_01/2020</v>
          </cell>
          <cell r="D12038" t="str">
            <v>UN</v>
          </cell>
          <cell r="E12038">
            <v>19.82</v>
          </cell>
          <cell r="F12038">
            <v>20.25</v>
          </cell>
        </row>
        <row r="12039">
          <cell r="B12039">
            <v>95469</v>
          </cell>
          <cell r="C12039" t="str">
            <v>VASO SANITARIO SIFONADO CONVENCIONAL COM LOUÇA BRANCA - FORNECIMENTO E INSTALAÇÃO. AF_01/2020</v>
          </cell>
          <cell r="D12039" t="str">
            <v>UN</v>
          </cell>
          <cell r="E12039">
            <v>301.49</v>
          </cell>
          <cell r="F12039">
            <v>303.22000000000003</v>
          </cell>
        </row>
        <row r="12040">
          <cell r="B12040">
            <v>95470</v>
          </cell>
          <cell r="C12040" t="str">
            <v>VASO SANITARIO SIFONADO CONVENCIONAL COM LOUÇA BRANCA, INCLUSO CONJUNTO DE LIGAÇÃO PARA BACIA SANITÁRIA AJUSTÁVEL - FORNECIMENTO E INSTALAÇÃO. AF_01/2020</v>
          </cell>
          <cell r="D12040" t="str">
            <v>UN</v>
          </cell>
          <cell r="E12040">
            <v>309.60000000000002</v>
          </cell>
          <cell r="F12040">
            <v>311.33</v>
          </cell>
        </row>
        <row r="12041">
          <cell r="B12041">
            <v>95471</v>
          </cell>
          <cell r="C12041" t="str">
            <v>VASO SANITARIO SIFONADO CONVENCIONAL PARA PCD SEM FURO FRONTAL COM LOUÇA BRANCA SEM ASSENTO - FORNECIMENTO E INSTALAÇÃO. AF_01/2020</v>
          </cell>
          <cell r="D12041" t="str">
            <v>UN</v>
          </cell>
          <cell r="E12041">
            <v>751.66</v>
          </cell>
          <cell r="F12041">
            <v>755.22</v>
          </cell>
        </row>
        <row r="12042">
          <cell r="B12042">
            <v>95472</v>
          </cell>
          <cell r="C12042" t="str">
            <v>VASO SANITARIO SIFONADO CONVENCIONAL PARA PCD SEM FURO FRONTAL COM LOUÇA BRANCA SEM ASSENTO, INCLUSO CONJUNTO DE LIGAÇÃO PARA BACIA SANITÁRIA AJUSTÁVEL - FORNECIMENTO E INSTALAÇÃO. AF_01/2020</v>
          </cell>
          <cell r="D12042" t="str">
            <v>UN</v>
          </cell>
          <cell r="E12042">
            <v>759.77</v>
          </cell>
          <cell r="F12042">
            <v>763.33</v>
          </cell>
        </row>
        <row r="12043">
          <cell r="B12043">
            <v>100848</v>
          </cell>
          <cell r="C12043" t="str">
            <v>VASO SANITÁRIO INFANTIL LOUÇA BRANCA - FORNECIMENTO E INSTALACAO. AF_01/2020</v>
          </cell>
          <cell r="D12043" t="str">
            <v>UN</v>
          </cell>
          <cell r="E12043">
            <v>544.58000000000004</v>
          </cell>
          <cell r="F12043">
            <v>546.30999999999995</v>
          </cell>
        </row>
        <row r="12044">
          <cell r="B12044">
            <v>86888</v>
          </cell>
          <cell r="C12044" t="str">
            <v>VASO SANITÁRIO SIFONADO COM CAIXA ACOPLADA LOUÇA BRANCA - FORNECIMENTO E INSTALAÇÃO. AF_01/2020</v>
          </cell>
          <cell r="D12044" t="str">
            <v>UN</v>
          </cell>
          <cell r="E12044">
            <v>484.34</v>
          </cell>
          <cell r="F12044">
            <v>486.85</v>
          </cell>
        </row>
        <row r="12045">
          <cell r="B12045">
            <v>86932</v>
          </cell>
          <cell r="C12045" t="str">
            <v>VASO SANITÁRIO SIFONADO COM CAIXA ACOPLADA LOUÇA BRANCA - PADRÃO MÉDIO, INCLUSO ENGATE FLEXÍVEL EM METAL CROMADO, 1/2 X 40CM - FORNECIMENTO E INSTALAÇÃO. AF_01/2020</v>
          </cell>
          <cell r="D12045" t="str">
            <v>UN</v>
          </cell>
          <cell r="E12045">
            <v>545.01</v>
          </cell>
          <cell r="F12045">
            <v>547.95000000000005</v>
          </cell>
        </row>
        <row r="12046">
          <cell r="B12046">
            <v>86931</v>
          </cell>
          <cell r="C12046" t="str">
            <v>VASO SANITÁRIO SIFONADO COM CAIXA ACOPLADA LOUÇA BRANCA, INCLUSO ENGATE FLEXÍVEL EM PLÁSTICO BRANCO, 1/2 X 40CM - FORNECIMENTO E INSTALAÇÃO. AF_01/2020</v>
          </cell>
          <cell r="D12046" t="str">
            <v>UN</v>
          </cell>
          <cell r="E12046">
            <v>495.2</v>
          </cell>
          <cell r="F12046">
            <v>498.14</v>
          </cell>
        </row>
        <row r="12047">
          <cell r="B12047">
            <v>100878</v>
          </cell>
          <cell r="C12047" t="str">
            <v>VASO SANITÁRIO SIFONADO COM CAIXA ACOPLADA, LOUÇA BRANCA - PADRÃO ALTO - FORNECIMENTO E INSTALAÇÃO. AF_01/2020</v>
          </cell>
          <cell r="D12047" t="str">
            <v>UN</v>
          </cell>
          <cell r="E12047">
            <v>645.02</v>
          </cell>
          <cell r="F12047">
            <v>649.03</v>
          </cell>
        </row>
        <row r="12048">
          <cell r="B12048">
            <v>86877</v>
          </cell>
          <cell r="C12048" t="str">
            <v>VÁLVULA EM METAL CROMADO 1.1/2" X 1.1/2" PARA TANQUE OU LAVATÓRIO, COM OU SEM LADRÃO - FORNECIMENTO E INSTALAÇÃO. AF_01/2020</v>
          </cell>
          <cell r="D12048" t="str">
            <v>UN</v>
          </cell>
          <cell r="E12048">
            <v>75.56</v>
          </cell>
          <cell r="F12048">
            <v>76.040000000000006</v>
          </cell>
        </row>
        <row r="12049">
          <cell r="B12049">
            <v>86878</v>
          </cell>
          <cell r="C12049" t="str">
            <v>VÁLVULA EM METAL CROMADO TIPO AMERICANA 3.1/2" X 1.1/2" PARA PIA - FORNECIMENTO E INSTALAÇÃO. AF_01/2020</v>
          </cell>
          <cell r="D12049" t="str">
            <v>UN</v>
          </cell>
          <cell r="E12049">
            <v>81.540000000000006</v>
          </cell>
          <cell r="F12049">
            <v>82.02</v>
          </cell>
        </row>
        <row r="12050">
          <cell r="B12050">
            <v>86879</v>
          </cell>
          <cell r="C12050" t="str">
            <v>VÁLVULA EM PLÁSTICO 1" PARA PIA, TANQUE OU LAVATÓRIO, COM OU SEM LADRÃO - FORNECIMENTO E INSTALAÇÃO. AF_01/2020</v>
          </cell>
          <cell r="D12050" t="str">
            <v>UN</v>
          </cell>
          <cell r="E12050">
            <v>8.61</v>
          </cell>
          <cell r="F12050">
            <v>8.9600000000000009</v>
          </cell>
        </row>
        <row r="12051">
          <cell r="B12051">
            <v>86880</v>
          </cell>
          <cell r="C12051" t="str">
            <v>VÁLVULA EM PLÁSTICO CROMADO TIPO AMERICANA 3.1/2" X 1.1/2" SEM ADAPTADOR PARA PIA - FORNECIMENTO E INSTALAÇÃO. AF_01/2020</v>
          </cell>
          <cell r="D12051" t="str">
            <v>UN</v>
          </cell>
          <cell r="E12051">
            <v>22.74</v>
          </cell>
          <cell r="F12051">
            <v>23.09</v>
          </cell>
        </row>
        <row r="12052">
          <cell r="B12052">
            <v>101663</v>
          </cell>
          <cell r="C12052" t="str">
            <v>ABRAÇADEIRA DE FIXAÇÃO DE BRAÇOS DE LUMINÁRIAS DE 2" - FORNECIMENTO E INSTALAÇÃO. AF_02/2025</v>
          </cell>
          <cell r="D12052" t="str">
            <v>UN</v>
          </cell>
          <cell r="E12052">
            <v>26.26</v>
          </cell>
          <cell r="F12052">
            <v>27.59</v>
          </cell>
        </row>
        <row r="12053">
          <cell r="B12053">
            <v>101664</v>
          </cell>
          <cell r="C12053" t="str">
            <v>ABRAÇADEIRA DE FIXAÇÃO DE BRAÇOS DE LUMINÁRIAS DE 3" - FORNECIMENTO E INSTALAÇÃO. AF_02/2025</v>
          </cell>
          <cell r="D12053" t="str">
            <v>UN</v>
          </cell>
          <cell r="E12053">
            <v>27.82</v>
          </cell>
          <cell r="F12053">
            <v>29.15</v>
          </cell>
        </row>
        <row r="12054">
          <cell r="B12054">
            <v>101665</v>
          </cell>
          <cell r="C12054" t="str">
            <v>ABRAÇADEIRA DE FIXAÇÃO DE BRAÇOS DE LUMINÁRIAS DE 4" - FORNECIMENTO E INSTALAÇÃO. AF_02/2025</v>
          </cell>
          <cell r="D12054" t="str">
            <v>UN</v>
          </cell>
          <cell r="E12054">
            <v>34.5</v>
          </cell>
          <cell r="F12054">
            <v>35.83</v>
          </cell>
        </row>
        <row r="12055">
          <cell r="B12055">
            <v>101634</v>
          </cell>
          <cell r="C12055" t="str">
            <v>BRAÇO PARA ILUMINAÇÃO PÚBLICA, EM TUBO DE AÇO GALVANIZADO, COMPRIMENTO DE 1,20 M, PARA FIXAÇÃO EM POSTE DE CONCRETO - FORNECIMENTO E INSTALAÇÃO. AF_02/2025</v>
          </cell>
          <cell r="D12055" t="str">
            <v>UN</v>
          </cell>
          <cell r="E12055">
            <v>0</v>
          </cell>
          <cell r="F12055">
            <v>0</v>
          </cell>
        </row>
        <row r="12056">
          <cell r="B12056">
            <v>101635</v>
          </cell>
          <cell r="C12056" t="str">
            <v>BRAÇO PARA ILUMINAÇÃO PÚBLICA, EM TUBO DE AÇO GALVANIZADO, COMPRIMENTO DE 1,20 M, PARA FIXAÇÃO EM POSTE METÁLICO - FORNECIMENTO E INSTALAÇÃO. AF_02/2025</v>
          </cell>
          <cell r="D12056" t="str">
            <v>UN</v>
          </cell>
          <cell r="E12056">
            <v>0</v>
          </cell>
          <cell r="F12056">
            <v>0</v>
          </cell>
        </row>
        <row r="12057">
          <cell r="B12057">
            <v>101636</v>
          </cell>
          <cell r="C12057" t="str">
            <v>BRAÇO PARA ILUMINAÇÃO PÚBLICA, EM TUBO DE AÇO GALVANIZADO, COMPRIMENTO DE 1,50 M, PARA FIXAÇÃO EM POSTE DE CONCRETO - FORNECIMENTO E INSTALAÇÃO. AF_02/2025_PS</v>
          </cell>
          <cell r="D12057" t="str">
            <v>UN</v>
          </cell>
          <cell r="E12057">
            <v>141.49</v>
          </cell>
          <cell r="F12057">
            <v>144.51</v>
          </cell>
        </row>
        <row r="12058">
          <cell r="B12058">
            <v>101637</v>
          </cell>
          <cell r="C12058" t="str">
            <v>BRAÇO PARA ILUMINAÇÃO PÚBLICA, EM TUBO DE AÇO GALVANIZADO, COMPRIMENTO DE 1,50 M, PARA FIXAÇÃO EM POSTE METÁLICO - FORNECIMENTO E INSTALAÇÃO. AF_02/2025_PS</v>
          </cell>
          <cell r="D12058" t="str">
            <v>UN</v>
          </cell>
          <cell r="E12058">
            <v>135.93</v>
          </cell>
          <cell r="F12058">
            <v>138.94999999999999</v>
          </cell>
        </row>
        <row r="12059">
          <cell r="B12059">
            <v>101638</v>
          </cell>
          <cell r="C12059" t="str">
            <v>BRAÇO PARA ILUMINAÇÃO PÚBLICA, EM TUBO DE AÇO GALVANIZADO, COMPRIMENTO DE 3,50 M, PARA FIXAÇÃO EM POSTE DE CONCRETO - FORNECIMENTO E INSTALAÇÃO. AF_02/2025</v>
          </cell>
          <cell r="D12059" t="str">
            <v>UN</v>
          </cell>
          <cell r="E12059">
            <v>0</v>
          </cell>
          <cell r="F12059">
            <v>0</v>
          </cell>
        </row>
        <row r="12060">
          <cell r="B12060">
            <v>101639</v>
          </cell>
          <cell r="C12060" t="str">
            <v>BRAÇO PARA ILUMINAÇÃO PÚBLICA, EM TUBO DE AÇO GALVANIZADO, COMPRIMENTO DE 3,50 M, PARA FIXAÇÃO EM POSTE METÁLICO - FORNECIMENTO E INSTALAÇÃO. AF_02/2025</v>
          </cell>
          <cell r="D12060" t="str">
            <v>UN</v>
          </cell>
          <cell r="E12060">
            <v>0</v>
          </cell>
          <cell r="F12060">
            <v>0</v>
          </cell>
        </row>
        <row r="12061">
          <cell r="B12061">
            <v>105919</v>
          </cell>
          <cell r="C12061" t="str">
            <v>LUMINÁRIA DE LED PARA ILUMINAÇÃO PÚBLICA, 1000 W - FORNECIMENTO E INSTALAÇÃO. AF_02/2025</v>
          </cell>
          <cell r="D12061" t="str">
            <v>UN</v>
          </cell>
          <cell r="E12061">
            <v>0</v>
          </cell>
          <cell r="F12061">
            <v>0</v>
          </cell>
        </row>
        <row r="12062">
          <cell r="B12062">
            <v>101658</v>
          </cell>
          <cell r="C12062" t="str">
            <v>LUMINÁRIA DE LED PARA ILUMINAÇÃO PÚBLICA, DE 138 W ATÉ 180 W - FORNECIMENTO E INSTALAÇÃO. AF_02/2025_PS</v>
          </cell>
          <cell r="D12062" t="str">
            <v>UN</v>
          </cell>
          <cell r="E12062">
            <v>662.36</v>
          </cell>
          <cell r="F12062">
            <v>663.87</v>
          </cell>
        </row>
        <row r="12063">
          <cell r="B12063">
            <v>101659</v>
          </cell>
          <cell r="C12063" t="str">
            <v>LUMINÁRIA DE LED PARA ILUMINAÇÃO PÚBLICA, DE 181 W ATÉ 239 W - FORNECIMENTO E INSTALAÇÃO. AF_02/2025_PS</v>
          </cell>
          <cell r="D12063" t="str">
            <v>UN</v>
          </cell>
          <cell r="E12063">
            <v>757.96</v>
          </cell>
          <cell r="F12063">
            <v>759.47</v>
          </cell>
        </row>
        <row r="12064">
          <cell r="B12064">
            <v>101660</v>
          </cell>
          <cell r="C12064" t="str">
            <v>LUMINÁRIA DE LED PARA ILUMINAÇÃO PÚBLICA, DE 240 W ATÉ 350 W - FORNECIMENTO E INSTALAÇÃO. AF_02/2025_PS</v>
          </cell>
          <cell r="D12064" t="str">
            <v>UN</v>
          </cell>
          <cell r="E12064">
            <v>1209.25</v>
          </cell>
          <cell r="F12064">
            <v>1210.76</v>
          </cell>
        </row>
        <row r="12065">
          <cell r="B12065">
            <v>101654</v>
          </cell>
          <cell r="C12065" t="str">
            <v>LUMINÁRIA DE LED PARA ILUMINAÇÃO PÚBLICA, DE 33 W ATÉ 50 W - FORNECIMENTO E INSTALAÇÃO. AF_02/2025_PS</v>
          </cell>
          <cell r="D12065" t="str">
            <v>UN</v>
          </cell>
          <cell r="E12065">
            <v>248.51</v>
          </cell>
          <cell r="F12065">
            <v>250.02</v>
          </cell>
        </row>
        <row r="12066">
          <cell r="B12066">
            <v>101655</v>
          </cell>
          <cell r="C12066" t="str">
            <v>LUMINÁRIA DE LED PARA ILUMINAÇÃO PÚBLICA, DE 51 W ATÉ 67 W - FORNECIMENTO E INSTALAÇÃO. AF_02/2025_PS</v>
          </cell>
          <cell r="D12066" t="str">
            <v>UN</v>
          </cell>
          <cell r="E12066">
            <v>398.81</v>
          </cell>
          <cell r="F12066">
            <v>400.32</v>
          </cell>
        </row>
        <row r="12067">
          <cell r="B12067">
            <v>101656</v>
          </cell>
          <cell r="C12067" t="str">
            <v>LUMINÁRIA DE LED PARA ILUMINAÇÃO PÚBLICA, DE 68 W ATÉ 97 W - FORNECIMENTO E INSTALAÇÃO. AF_02/2025_PS</v>
          </cell>
          <cell r="D12067" t="str">
            <v>UN</v>
          </cell>
          <cell r="E12067">
            <v>433.9</v>
          </cell>
          <cell r="F12067">
            <v>435.41</v>
          </cell>
        </row>
        <row r="12068">
          <cell r="B12068">
            <v>101657</v>
          </cell>
          <cell r="C12068" t="str">
            <v>LUMINÁRIA DE LED PARA ILUMINAÇÃO PÚBLICA, DE 98 W ATÉ 137 W - FORNECIMENTO E INSTALAÇÃO. AF_02/2025_PS</v>
          </cell>
          <cell r="D12068" t="str">
            <v>UN</v>
          </cell>
          <cell r="E12068">
            <v>508.65</v>
          </cell>
          <cell r="F12068">
            <v>510.16</v>
          </cell>
        </row>
        <row r="12069">
          <cell r="B12069">
            <v>105923</v>
          </cell>
          <cell r="C12069" t="str">
            <v>LUMINÁRIA REFLETOR LED PARA ILUMINAÇÃO PÚBLICA, 1000 W - FORNECIMENTO E INSTALAÇÃO. AF_02/2025</v>
          </cell>
          <cell r="D12069" t="str">
            <v>UN</v>
          </cell>
          <cell r="E12069">
            <v>0</v>
          </cell>
          <cell r="F12069">
            <v>0</v>
          </cell>
        </row>
        <row r="12070">
          <cell r="B12070">
            <v>105921</v>
          </cell>
          <cell r="C12070" t="str">
            <v>LUMINÁRIA REFLETOR LED PARA ILUMINAÇÃO PÚBLICA, 200 W - FORNECIMENTO E INSTALAÇÃO. AF_02/2025</v>
          </cell>
          <cell r="D12070" t="str">
            <v>UN</v>
          </cell>
          <cell r="E12070">
            <v>0</v>
          </cell>
          <cell r="F12070">
            <v>0</v>
          </cell>
        </row>
        <row r="12071">
          <cell r="B12071">
            <v>105920</v>
          </cell>
          <cell r="C12071" t="str">
            <v>LUMINÁRIA REFLETOR LED PARA ILUMINAÇÃO PÚBLICA, 50 W - FORNECIMENTO E INSTALAÇÃO. AF_02/2025</v>
          </cell>
          <cell r="D12071" t="str">
            <v>UN</v>
          </cell>
          <cell r="E12071">
            <v>0</v>
          </cell>
          <cell r="F12071">
            <v>0</v>
          </cell>
        </row>
        <row r="12072">
          <cell r="B12072">
            <v>105922</v>
          </cell>
          <cell r="C12072" t="str">
            <v>LUMINÁRIA REFLETOR LED PARA ILUMINAÇÃO PÚBLICA, 600 W - FORNECIMENTO E INSTALAÇÃO. AF_02/2025</v>
          </cell>
          <cell r="D12072" t="str">
            <v>UN</v>
          </cell>
          <cell r="E12072">
            <v>0</v>
          </cell>
          <cell r="F12072">
            <v>0</v>
          </cell>
        </row>
        <row r="12073">
          <cell r="B12073">
            <v>101632</v>
          </cell>
          <cell r="C12073" t="str">
            <v>RELÉ FOTOELÉTRICO PARA COMANDO DE ILUMINAÇÃO EXTERNA 1000 W - FORNECIMENTO E INSTALAÇÃO. AF_02/2025</v>
          </cell>
          <cell r="D12073" t="str">
            <v>UN</v>
          </cell>
          <cell r="E12073">
            <v>36.299999999999997</v>
          </cell>
          <cell r="F12073">
            <v>36.36</v>
          </cell>
        </row>
        <row r="12074">
          <cell r="B12074">
            <v>101661</v>
          </cell>
          <cell r="C12074" t="str">
            <v>SUBSTITUIÇÃO DE LUMINÁRIA DE VAPOR DE MERCÚRIO/VAPOR DE SÓDIO POR LUMINÁRIA DE LED PARA ILUMINAÇÃO PÚBLICA (NÃO INCLUI FORNECIMENTO). AF_02/2025_PS</v>
          </cell>
          <cell r="D12074" t="str">
            <v>UN</v>
          </cell>
          <cell r="E12074">
            <v>120.12</v>
          </cell>
          <cell r="F12074">
            <v>125.82</v>
          </cell>
        </row>
        <row r="12075">
          <cell r="B12075">
            <v>105924</v>
          </cell>
          <cell r="C12075" t="str">
            <v>SUBSTITUIÇÃO DE LUMINÁRIA REFLETOR LED PARA ILUMINAÇÃO PÚBLICA (NÃO INCLUI FORNECIMENTO). AF_02/2025</v>
          </cell>
          <cell r="D12075" t="str">
            <v>UN</v>
          </cell>
          <cell r="E12075">
            <v>11.49</v>
          </cell>
          <cell r="F12075">
            <v>12.44</v>
          </cell>
        </row>
        <row r="12076">
          <cell r="B12076">
            <v>101651</v>
          </cell>
          <cell r="C12076" t="str">
            <v>SUBSTITUIÇÃO DE LÂMPADA PARA ILUMINAÇÃO PÚBLICA (NÃO INCLUI FORNECIMENTO). AF_02/2025_PS</v>
          </cell>
          <cell r="D12076" t="str">
            <v>UN</v>
          </cell>
          <cell r="E12076">
            <v>63</v>
          </cell>
          <cell r="F12076">
            <v>63.87</v>
          </cell>
        </row>
        <row r="12077">
          <cell r="B12077">
            <v>101630</v>
          </cell>
          <cell r="C12077" t="str">
            <v>SUBSTITUIÇÃO DE REATOR PARA ILUMINAÇÃO PÚBLICA (NÃO INCLUI FORNECIMENTO). AF_02/2025_PS</v>
          </cell>
          <cell r="D12077" t="str">
            <v>UN</v>
          </cell>
          <cell r="E12077">
            <v>72.319999999999993</v>
          </cell>
          <cell r="F12077">
            <v>73.97</v>
          </cell>
        </row>
        <row r="12078">
          <cell r="B12078">
            <v>101633</v>
          </cell>
          <cell r="C12078" t="str">
            <v>SUBSTITUIÇÃO DE RELÉ FOTOELÉTRICO PARA COMANDO DE ILUMINAÇÃO EXTERNA 1000 W - FORNECIMENTO E INSTALAÇÃO. AF_02/2025_PS</v>
          </cell>
          <cell r="D12078" t="str">
            <v>UN</v>
          </cell>
          <cell r="E12078">
            <v>97.14</v>
          </cell>
          <cell r="F12078">
            <v>97.88</v>
          </cell>
        </row>
        <row r="12079">
          <cell r="B12079">
            <v>104219</v>
          </cell>
          <cell r="C12079" t="str">
            <v>EMBOÇO OU MASSA ÚNICA EM ARGAMASSA INDUSTRIALIZADA, PREPARO MECÂNICA E APLICAÇÃO COM EQUIPAMENTO DE MISTURA E PROJEÇÃO DE 1,5 M3/H DE ARGAMASSA EM PANOS DE FACHADA COM PRESENÇA DE VÃOS, ESPESSURA DE 25 MM, ACESSO POR ANDAIME. AF_08/2022</v>
          </cell>
          <cell r="D12079" t="str">
            <v>M2</v>
          </cell>
          <cell r="E12079">
            <v>95.5</v>
          </cell>
          <cell r="F12079">
            <v>97.91</v>
          </cell>
        </row>
        <row r="12080">
          <cell r="B12080">
            <v>104223</v>
          </cell>
          <cell r="C12080" t="str">
            <v>EMBOÇO OU MASSA ÚNICA EM ARGAMASSA INDUSTRIALIZADA, PREPARO MECÂNICA E APLICAÇÃO COM EQUIPAMENTO DE MISTURA E PROJEÇÃO DE 1,5 M3/H DE ARGAMASSA EM PANOS DE FACHADA COM PRESENÇA DE VÃOS, ESPESSURA DE 35 MM, ACESSO POR ANDAIME. AF_08/2022</v>
          </cell>
          <cell r="D12080" t="str">
            <v>M2</v>
          </cell>
          <cell r="E12080">
            <v>125.67</v>
          </cell>
          <cell r="F12080">
            <v>128.76</v>
          </cell>
        </row>
        <row r="12081">
          <cell r="B12081">
            <v>104227</v>
          </cell>
          <cell r="C12081" t="str">
            <v>EMBOÇO OU MASSA ÚNICA EM ARGAMASSA INDUSTRIALIZADA, PREPARO MECÂNICA E APLICAÇÃO COM EQUIPAMENTO DE MISTURA E PROJEÇÃO DE 1,5 M3/H DE ARGAMASSA EM PANOS DE FACHADA COM PRESENÇA DE VÃOS, ESPESSURA DE 45 MM, ACESSO POR ANDAIME. AF_08/2022</v>
          </cell>
          <cell r="D12081" t="str">
            <v>M2</v>
          </cell>
          <cell r="E12081">
            <v>148.6</v>
          </cell>
          <cell r="F12081">
            <v>151.76</v>
          </cell>
        </row>
        <row r="12082">
          <cell r="B12082">
            <v>104231</v>
          </cell>
          <cell r="C12082" t="str">
            <v>EMBOÇO OU MASSA ÚNICA EM ARGAMASSA INDUSTRIALIZADA, PREPARO MECÂNICA E APLICAÇÃO COM EQUIPAMENTO DE MISTURA E PROJEÇÃO DE 1,5 M3/H DE ARGAMASSA EM PANOS DE FACHADA COM PRESENÇA DE VÃOS, ESPESSURA DE 50 MM, ACESSO POR ANDAIME. AF_08/2022</v>
          </cell>
          <cell r="D12082" t="str">
            <v>M2</v>
          </cell>
          <cell r="E12082">
            <v>163.75</v>
          </cell>
          <cell r="F12082">
            <v>167.27</v>
          </cell>
        </row>
        <row r="12083">
          <cell r="B12083">
            <v>104235</v>
          </cell>
          <cell r="C12083" t="str">
            <v>EMBOÇO OU MASSA ÚNICA EM ARGAMASSA INDUSTRIALIZADA, PREPARO MECÂNICA E APLICAÇÃO COM EQUIPAMENTO DE MISTURA E PROJEÇÃO DE 1,5 M3/H DE ARGAMASSA EM PANOS DE FACHADA SEM PRESENÇA DE VÃOS, ESPESSURA DE 25 MM, ACESSO POR ANDAIME. AF_08/2022</v>
          </cell>
          <cell r="D12083" t="str">
            <v>M2</v>
          </cell>
          <cell r="E12083">
            <v>81</v>
          </cell>
          <cell r="F12083">
            <v>82.53</v>
          </cell>
        </row>
        <row r="12084">
          <cell r="B12084">
            <v>104239</v>
          </cell>
          <cell r="C12084" t="str">
            <v>EMBOÇO OU MASSA ÚNICA EM ARGAMASSA INDUSTRIALIZADA, PREPARO MECÂNICA E APLICAÇÃO COM EQUIPAMENTO DE MISTURA E PROJEÇÃO DE 1,5 M3/H DE ARGAMASSA EM PANOS DE FACHADA SEM PRESENÇA DE VÃOS, ESPESSURA DE 35 MM, ACESSO POR ANDAIME. AF_08/2022</v>
          </cell>
          <cell r="D12084" t="str">
            <v>M2</v>
          </cell>
          <cell r="E12084">
            <v>109.73</v>
          </cell>
          <cell r="F12084">
            <v>111.92</v>
          </cell>
        </row>
        <row r="12085">
          <cell r="B12085">
            <v>104243</v>
          </cell>
          <cell r="C12085" t="str">
            <v>EMBOÇO OU MASSA ÚNICA EM ARGAMASSA INDUSTRIALIZADA, PREPARO MECÂNICA E APLICAÇÃO COM EQUIPAMENTO DE MISTURA E PROJEÇÃO DE 1,5 M3/H DE ARGAMASSA EM PANOS DE FACHADA SEM PRESENÇA DE VÃOS, ESPESSURA DE 45 MM, ACESSO POR ANDAIME. AF_08/2022</v>
          </cell>
          <cell r="D12085" t="str">
            <v>M2</v>
          </cell>
          <cell r="E12085">
            <v>131.16</v>
          </cell>
          <cell r="F12085">
            <v>133.43</v>
          </cell>
        </row>
        <row r="12086">
          <cell r="B12086">
            <v>104247</v>
          </cell>
          <cell r="C12086" t="str">
            <v>EMBOÇO OU MASSA ÚNICA EM ARGAMASSA INDUSTRIALIZADA, PREPARO MECÂNICA E APLICAÇÃO COM EQUIPAMENTO DE MISTURA E PROJEÇÃO DE 1,5 M3/H DE ARGAMASSA EM PANOS DE FACHADA SEM PRESENÇA DE VÃOS, ESPESSURA DE 50 MM, ACESSO POR ANDAIME. AF_08/2022</v>
          </cell>
          <cell r="D12086" t="str">
            <v>M2</v>
          </cell>
          <cell r="E12086">
            <v>141.31</v>
          </cell>
          <cell r="F12086">
            <v>143.56</v>
          </cell>
        </row>
        <row r="12087">
          <cell r="B12087">
            <v>87795</v>
          </cell>
          <cell r="C12087" t="str">
            <v>EMBOÇO OU MASSA ÚNICA EM ARGAMASSA INDUSTRIALIZADA, PREPARO MECÂNICO E APLICAÇÃO COM EQUIPAMENTO DE MISTURA E PROJEÇÃO DE 1,5 M3/H DE ARGAMASSA EM PANOS CEGOS DE FACHADA (SEM PRESENÇA DE VÃOS), ESPESSURA DE 25 MM. AF_08/2022</v>
          </cell>
          <cell r="D12087" t="str">
            <v>M2</v>
          </cell>
          <cell r="E12087">
            <v>83.04</v>
          </cell>
          <cell r="F12087">
            <v>84.73</v>
          </cell>
        </row>
        <row r="12088">
          <cell r="B12088">
            <v>87800</v>
          </cell>
          <cell r="C12088" t="str">
            <v>EMBOÇO OU MASSA ÚNICA EM ARGAMASSA INDUSTRIALIZADA, PREPARO MECÂNICO E APLICAÇÃO COM EQUIPAMENTO DE MISTURA E PROJEÇÃO DE 1,5 M3/H DE ARGAMASSA EM PANOS CEGOS DE FACHADA (SEM PRESENÇA DE VÃOS), ESPESSURA DE 35 MM. AF_08/2022</v>
          </cell>
          <cell r="D12088" t="str">
            <v>M2</v>
          </cell>
          <cell r="E12088">
            <v>112.66</v>
          </cell>
          <cell r="F12088">
            <v>115.1</v>
          </cell>
        </row>
        <row r="12089">
          <cell r="B12089">
            <v>87804</v>
          </cell>
          <cell r="C12089" t="str">
            <v>EMBOÇO OU MASSA ÚNICA EM ARGAMASSA INDUSTRIALIZADA, PREPARO MECÂNICO E APLICAÇÃO COM EQUIPAMENTO DE MISTURA E PROJEÇÃO DE 1,5 M3/H DE ARGAMASSA EM PANOS CEGOS DE FACHADA (SEM PRESENÇA DE VÃOS), ESPESSURA DE 45 MM. AF_08/2022</v>
          </cell>
          <cell r="D12089" t="str">
            <v>M2</v>
          </cell>
          <cell r="E12089">
            <v>134.09</v>
          </cell>
          <cell r="F12089">
            <v>136.61000000000001</v>
          </cell>
        </row>
        <row r="12090">
          <cell r="B12090">
            <v>87808</v>
          </cell>
          <cell r="C12090" t="str">
            <v>EMBOÇO OU MASSA ÚNICA EM ARGAMASSA INDUSTRIALIZADA, PREPARO MECÂNICO E APLICAÇÃO COM EQUIPAMENTO DE MISTURA E PROJEÇÃO DE 1,5 M3/H DE ARGAMASSA EM PANOS CEGOS DE FACHADA (SEM PRESENÇA DE VÃOS), ESPESSURA MAIOR OU IGUAL A 50 MM. AF_08/2022</v>
          </cell>
          <cell r="D12090" t="str">
            <v>M2</v>
          </cell>
          <cell r="E12090">
            <v>144.15</v>
          </cell>
          <cell r="F12090">
            <v>146.63999999999999</v>
          </cell>
        </row>
        <row r="12091">
          <cell r="B12091">
            <v>87778</v>
          </cell>
          <cell r="C12091" t="str">
            <v>EMBOÇO OU MASSA ÚNICA EM ARGAMASSA INDUSTRIALIZADA, PREPARO MECÂNICO E APLICAÇÃO COM EQUIPAMENTO DE MISTURA E PROJEÇÃO DE 1,5 M3/H DE ARGAMASSA EM PANOS DE FACHADA COM PRESENÇA DE VÃOS, ESPESSURA DE 25 MM. AF_08/2022</v>
          </cell>
          <cell r="D12091" t="str">
            <v>M2</v>
          </cell>
          <cell r="E12091">
            <v>98.81</v>
          </cell>
          <cell r="F12091">
            <v>101.5</v>
          </cell>
        </row>
        <row r="12092">
          <cell r="B12092">
            <v>87783</v>
          </cell>
          <cell r="C12092" t="str">
            <v>EMBOÇO OU MASSA ÚNICA EM ARGAMASSA INDUSTRIALIZADA, PREPARO MECÂNICO E APLICAÇÃO COM EQUIPAMENTO DE MISTURA E PROJEÇÃO DE 1,5 M3/H DE ARGAMASSA EM PANOS DE FACHADA COM PRESENÇA DE VÃOS, ESPESSURA DE 35 MM. AF_08/2022</v>
          </cell>
          <cell r="D12092" t="str">
            <v>M2</v>
          </cell>
          <cell r="E12092">
            <v>129.99</v>
          </cell>
          <cell r="F12092">
            <v>133.43</v>
          </cell>
        </row>
        <row r="12093">
          <cell r="B12093">
            <v>87787</v>
          </cell>
          <cell r="C12093" t="str">
            <v>EMBOÇO OU MASSA ÚNICA EM ARGAMASSA INDUSTRIALIZADA, PREPARO MECÂNICO E APLICAÇÃO COM EQUIPAMENTO DE MISTURA E PROJEÇÃO DE 1,5 M3/H DE ARGAMASSA EM PANOS DE FACHADA COM PRESENÇA DE VÃOS, ESPESSURA DE 45 MM. AF_08/2022</v>
          </cell>
          <cell r="D12093" t="str">
            <v>M2</v>
          </cell>
          <cell r="E12093">
            <v>152.91999999999999</v>
          </cell>
          <cell r="F12093">
            <v>156.43</v>
          </cell>
        </row>
        <row r="12094">
          <cell r="B12094">
            <v>87791</v>
          </cell>
          <cell r="C12094" t="str">
            <v>EMBOÇO OU MASSA ÚNICA EM ARGAMASSA INDUSTRIALIZADA, PREPARO MECÂNICO E APLICAÇÃO COM EQUIPAMENTO DE MISTURA E PROJEÇÃO DE 1,5 M3/H DE ARGAMASSA EM PANOS DE FACHADA COM PRESENÇA DE VÃOS, ESPESSURA MAIOR OU IGUAL A 50 MM. AF_08/2022</v>
          </cell>
          <cell r="D12094" t="str">
            <v>M2</v>
          </cell>
          <cell r="E12094">
            <v>168.49</v>
          </cell>
          <cell r="F12094">
            <v>172.39</v>
          </cell>
        </row>
        <row r="12095">
          <cell r="B12095">
            <v>87832</v>
          </cell>
          <cell r="C12095" t="str">
            <v>EMBOÇO OU MASSA ÚNICA EM ARGAMASSA INDUSTRIALIZADA, PREPARO MECÂNICO E APLICAÇÃO COM EQUIPAMENTO DE MISTURA E PROJEÇÃO DE 1,5 M3/H DE ARGAMASSA NAS PAREDES INTERNAS DA SACADA, ESPESSURA 35 MM, SEM USO DE TELA METÁLICA. AF_08/2022</v>
          </cell>
          <cell r="D12095" t="str">
            <v>M2</v>
          </cell>
          <cell r="E12095">
            <v>154.74</v>
          </cell>
          <cell r="F12095">
            <v>159.43</v>
          </cell>
        </row>
        <row r="12096">
          <cell r="B12096">
            <v>87812</v>
          </cell>
          <cell r="C12096" t="str">
            <v>EMBOÇO OU MASSA ÚNICA EM ARGAMASSA INDUSTRIALIZADA, PREPARO MECÂNICO E APLICAÇÃO COM EQUIPAMENTO DE MISTURA E PROJEÇÃO DE 1,5 M3/H EM SUPERFÍCIES EXTERNAS DA SACADA, ESPESSURA 25 MM, SEM USO DE TELA METÁLICA. AF_08/2022</v>
          </cell>
          <cell r="D12096" t="str">
            <v>M2</v>
          </cell>
          <cell r="E12096">
            <v>115.06</v>
          </cell>
          <cell r="F12096">
            <v>119.66</v>
          </cell>
        </row>
        <row r="12097">
          <cell r="B12097">
            <v>87816</v>
          </cell>
          <cell r="C12097" t="str">
            <v>EMBOÇO OU MASSA ÚNICA EM ARGAMASSA INDUSTRIALIZADA, PREPARO MECÂNICO E APLICAÇÃO COM EQUIPAMENTO DE MISTURA E PROJEÇÃO DE 1,5 M3/H EM SUPERFÍCIES EXTERNAS DA SACADA, ESPESSURA 35 MM, SEM USO DE TELA METÁLICA. AF_08/2022</v>
          </cell>
          <cell r="D12097" t="str">
            <v>M2</v>
          </cell>
          <cell r="E12097">
            <v>144.72999999999999</v>
          </cell>
          <cell r="F12097">
            <v>150.09</v>
          </cell>
        </row>
        <row r="12098">
          <cell r="B12098">
            <v>87820</v>
          </cell>
          <cell r="C12098" t="str">
            <v>EMBOÇO OU MASSA ÚNICA EM ARGAMASSA INDUSTRIALIZADA, PREPARO MECÂNICO E APLICAÇÃO COM EQUIPAMENTO DE MISTURA E PROJEÇÃO DE 1,5 M3/H EM SUPERFÍCIES EXTERNAS DA SACADA, ESPESSURA 45 MM, SEM USO DE TELA METÁLICA. AF_08/2022</v>
          </cell>
          <cell r="D12098" t="str">
            <v>M2</v>
          </cell>
          <cell r="E12098">
            <v>166.16</v>
          </cell>
          <cell r="F12098">
            <v>171.6</v>
          </cell>
        </row>
        <row r="12099">
          <cell r="B12099">
            <v>87824</v>
          </cell>
          <cell r="C12099" t="str">
            <v>EMBOÇO OU MASSA ÚNICA EM ARGAMASSA INDUSTRIALIZADA, PREPARO MECÂNICO E APLICAÇÃO COM EQUIPAMENTO DE MISTURA E PROJEÇÃO DE 1,5 M3/H EM SUPERFÍCIES EXTERNAS DA SACADA, ESPESSURA MAIOR OU IGUAL A 50 MM, SEM USO DE TELA METÁLICA. AF_08/2022</v>
          </cell>
          <cell r="D12099" t="str">
            <v>M2</v>
          </cell>
          <cell r="E12099">
            <v>190.98</v>
          </cell>
          <cell r="F12099">
            <v>197.64</v>
          </cell>
        </row>
        <row r="12100">
          <cell r="B12100">
            <v>87828</v>
          </cell>
          <cell r="C12100" t="str">
            <v>EMBOÇO OU MASSA ÚNICA EM ARGAMASSA INDUSTRIALIZADA, PREPARO MECÂNICO E APLICAÇÃO COM EQUIPAMENTO DE MISTURA E PROJEÇÃO DE 1,5 M3/H NAS PAREDES INTERNAS DA SACADA, ESPESSURA 25 MM, SEM USO DE TELA METÁLICA. AF_08/2022</v>
          </cell>
          <cell r="D12100" t="str">
            <v>M2</v>
          </cell>
          <cell r="E12100">
            <v>121.6</v>
          </cell>
          <cell r="F12100">
            <v>125.6</v>
          </cell>
        </row>
        <row r="12101">
          <cell r="B12101">
            <v>104251</v>
          </cell>
          <cell r="C12101" t="str">
            <v>EMBOÇO OU MASSA ÚNICA EM ARGAMASSA INDUSTRIALIZADA, PREPARO MECÂNICO E APLICAÇÃO COM EQUIPAMENTO DE MISTURA E PROJEÇÃO DE 1,5 M3/H, NAS SUPERFÍCIES EXTERNAS DA SACADA, ESPESSURA DE 25 MM, ACESSO POR ANDAIME, SEM USO DE TELA METÁLICA. AF_08/2022</v>
          </cell>
          <cell r="D12101" t="str">
            <v>M2</v>
          </cell>
          <cell r="E12101">
            <v>109.1</v>
          </cell>
          <cell r="F12101">
            <v>113.2</v>
          </cell>
        </row>
        <row r="12102">
          <cell r="B12102">
            <v>104255</v>
          </cell>
          <cell r="C12102" t="str">
            <v>EMBOÇO OU MASSA ÚNICA EM ARGAMASSA INDUSTRIALIZADA, PREPARO MECÂNICO E APLICAÇÃO COM EQUIPAMENTO DE MISTURA E PROJEÇÃO DE 1,5 M3/H, NAS SUPERFÍCIES EXTERNAS DA SACADA, ESPESSURA DE 35 MM, ACESSO POR ANDAIME, SEM USO DE TELA METÁLICA. AF_08/2022</v>
          </cell>
          <cell r="D12102" t="str">
            <v>M2</v>
          </cell>
          <cell r="E12102">
            <v>137.82</v>
          </cell>
          <cell r="F12102">
            <v>142.6</v>
          </cell>
        </row>
        <row r="12103">
          <cell r="B12103">
            <v>104259</v>
          </cell>
          <cell r="C12103" t="str">
            <v>EMBOÇO OU MASSA ÚNICA EM ARGAMASSA INDUSTRIALIZADA, PREPARO MECÂNICO E APLICAÇÃO COM EQUIPAMENTO DE MISTURA E PROJEÇÃO DE 1,5 M3/H, NAS SUPERFÍCIES EXTERNAS DA SACADA, ESPESSURA DE 45 MM, ACESSO POR ANDAIME, SEM USO DE TELA METÁLICA. AF_08/2022</v>
          </cell>
          <cell r="D12103" t="str">
            <v>M2</v>
          </cell>
          <cell r="E12103">
            <v>159.25</v>
          </cell>
          <cell r="F12103">
            <v>164.11</v>
          </cell>
        </row>
        <row r="12104">
          <cell r="B12104">
            <v>104263</v>
          </cell>
          <cell r="C12104" t="str">
            <v>EMBOÇO OU MASSA ÚNICA EM ARGAMASSA INDUSTRIALIZADA, PREPARO MECÂNICO E APLICAÇÃO COM EQUIPAMENTO DE MISTURA E PROJEÇÃO DE 1,5 M3/H, NAS SUPERFÍCIES EXTERNAS DA SACADA, ESPESSURA DE 50 MM, ACESSO POR ANDAIME, SEM USO DE TELA METÁLICA. AF_08/2022</v>
          </cell>
          <cell r="D12104" t="str">
            <v>M2</v>
          </cell>
          <cell r="E12104">
            <v>182.46</v>
          </cell>
          <cell r="F12104">
            <v>188.41</v>
          </cell>
        </row>
        <row r="12105">
          <cell r="B12105">
            <v>87794</v>
          </cell>
          <cell r="C12105" t="str">
            <v>EMBOÇO OU MASSA ÚNICA EM ARGAMASSA TRAÇO 1:2:8, PREPARO MANUAL, APLICADA MANUALMENTE EM PANOS CEGOS DE FACHADA (SEM PRESENÇA DE VÃOS), ESPESSURA DE 25 MM. AF_09/2022</v>
          </cell>
          <cell r="D12105" t="str">
            <v>M2</v>
          </cell>
          <cell r="E12105">
            <v>46.13</v>
          </cell>
          <cell r="F12105">
            <v>48.32</v>
          </cell>
        </row>
        <row r="12106">
          <cell r="B12106">
            <v>87799</v>
          </cell>
          <cell r="C12106" t="str">
            <v>EMBOÇO OU MASSA ÚNICA EM ARGAMASSA TRAÇO 1:2:8, PREPARO MANUAL, APLICADA MANUALMENTE EM PANOS CEGOS DE FACHADA (SEM PRESENÇA DE VÃOS), ESPESSURA DE 35 MM. AF_08/2022</v>
          </cell>
          <cell r="D12106" t="str">
            <v>M2</v>
          </cell>
          <cell r="E12106">
            <v>63.41</v>
          </cell>
          <cell r="F12106">
            <v>66.55</v>
          </cell>
        </row>
        <row r="12107">
          <cell r="B12107">
            <v>87803</v>
          </cell>
          <cell r="C12107" t="str">
            <v>EMBOÇO OU MASSA ÚNICA EM ARGAMASSA TRAÇO 1:2:8, PREPARO MANUAL, APLICADA MANUALMENTE EM PANOS CEGOS DE FACHADA (SEM PRESENÇA DE VÃOS), ESPESSURA DE 45 MM. AF_08/2022</v>
          </cell>
          <cell r="D12107" t="str">
            <v>M2</v>
          </cell>
          <cell r="E12107">
            <v>71.650000000000006</v>
          </cell>
          <cell r="F12107">
            <v>74.98</v>
          </cell>
        </row>
        <row r="12108">
          <cell r="B12108">
            <v>87807</v>
          </cell>
          <cell r="C12108" t="str">
            <v>EMBOÇO OU MASSA ÚNICA EM ARGAMASSA TRAÇO 1:2:8, PREPARO MANUAL, APLICADA MANUALMENTE EM PANOS CEGOS DE FACHADA (SEM PRESENÇA DE VÃOS), ESPESSURA MAIOR OU IGUAL A 50 MM. AF_08/2022</v>
          </cell>
          <cell r="D12108" t="str">
            <v>M2</v>
          </cell>
          <cell r="E12108">
            <v>78.37</v>
          </cell>
          <cell r="F12108">
            <v>82.01</v>
          </cell>
        </row>
        <row r="12109">
          <cell r="B12109">
            <v>104218</v>
          </cell>
          <cell r="C12109" t="str">
            <v>EMBOÇO OU MASSA ÚNICA EM ARGAMASSA TRAÇO 1:2:8, PREPARO MANUAL, APLICADA MANUALMENTE EM PANOS DE FACHADA COM PRESENÇA DE VÃOS, ESPESSURA DE 25 MM, ACESSO POR ANDAIME. AF_08/2022</v>
          </cell>
          <cell r="D12109" t="str">
            <v>M2</v>
          </cell>
          <cell r="E12109">
            <v>56.63</v>
          </cell>
          <cell r="F12109">
            <v>59.62</v>
          </cell>
        </row>
        <row r="12110">
          <cell r="B12110">
            <v>87777</v>
          </cell>
          <cell r="C12110" t="str">
            <v>EMBOÇO OU MASSA ÚNICA EM ARGAMASSA TRAÇO 1:2:8, PREPARO MANUAL, APLICADA MANUALMENTE EM PANOS DE FACHADA COM PRESENÇA DE VÃOS, ESPESSURA DE 25 MM. AF_08/2022</v>
          </cell>
          <cell r="D12110" t="str">
            <v>M2</v>
          </cell>
          <cell r="E12110">
            <v>60.33</v>
          </cell>
          <cell r="F12110">
            <v>63.62</v>
          </cell>
        </row>
        <row r="12111">
          <cell r="B12111">
            <v>104222</v>
          </cell>
          <cell r="C12111" t="str">
            <v>EMBOÇO OU MASSA ÚNICA EM ARGAMASSA TRAÇO 1:2:8, PREPARO MANUAL, APLICADA MANUALMENTE EM PANOS DE FACHADA COM PRESENÇA DE VÃOS, ESPESSURA DE 35 MM, ACESSO POR ANDAIME. AF_08/2022</v>
          </cell>
          <cell r="D12111" t="str">
            <v>M2</v>
          </cell>
          <cell r="E12111">
            <v>73.39</v>
          </cell>
          <cell r="F12111">
            <v>77.25</v>
          </cell>
        </row>
        <row r="12112">
          <cell r="B12112">
            <v>87781</v>
          </cell>
          <cell r="C12112" t="str">
            <v>EMBOÇO OU MASSA ÚNICA EM ARGAMASSA TRAÇO 1:2:8, PREPARO MANUAL, APLICADA MANUALMENTE EM PANOS DE FACHADA COM PRESENÇA DE VÃOS, ESPESSURA DE 35 MM. AF_08/2022</v>
          </cell>
          <cell r="D12112" t="str">
            <v>M2</v>
          </cell>
          <cell r="E12112">
            <v>78.12</v>
          </cell>
          <cell r="F12112">
            <v>82.38</v>
          </cell>
        </row>
        <row r="12113">
          <cell r="B12113">
            <v>104226</v>
          </cell>
          <cell r="C12113" t="str">
            <v>EMBOÇO OU MASSA ÚNICA EM ARGAMASSA TRAÇO 1:2:8, PREPARO MANUAL, APLICADA MANUALMENTE EM PANOS DE FACHADA COM PRESENÇA DE VÃOS, ESPESSURA DE 45 MM, ACESSO POR ANDAIME. AF_08/2022</v>
          </cell>
          <cell r="D12113" t="str">
            <v>M2</v>
          </cell>
          <cell r="E12113">
            <v>82.21</v>
          </cell>
          <cell r="F12113">
            <v>86.27</v>
          </cell>
        </row>
        <row r="12114">
          <cell r="B12114">
            <v>87786</v>
          </cell>
          <cell r="C12114" t="str">
            <v>EMBOÇO OU MASSA ÚNICA EM ARGAMASSA TRAÇO 1:2:8, PREPARO MANUAL, APLICADA MANUALMENTE EM PANOS DE FACHADA COM PRESENÇA DE VÃOS, ESPESSURA DE 45 MM. AF_08/2022</v>
          </cell>
          <cell r="D12114" t="str">
            <v>M2</v>
          </cell>
          <cell r="E12114">
            <v>86.94</v>
          </cell>
          <cell r="F12114">
            <v>91.4</v>
          </cell>
        </row>
        <row r="12115">
          <cell r="B12115">
            <v>104230</v>
          </cell>
          <cell r="C12115" t="str">
            <v>EMBOÇO OU MASSA ÚNICA EM ARGAMASSA TRAÇO 1:2:8, PREPARO MANUAL, APLICADA MANUALMENTE EM PANOS DE FACHADA COM PRESENÇA DE VÃOS, ESPESSURA DE 50 MM, ACESSO POR ANDAIME. AF_08/2022</v>
          </cell>
          <cell r="D12115" t="str">
            <v>M2</v>
          </cell>
          <cell r="E12115">
            <v>95.66</v>
          </cell>
          <cell r="F12115">
            <v>100.59</v>
          </cell>
        </row>
        <row r="12116">
          <cell r="B12116">
            <v>104234</v>
          </cell>
          <cell r="C12116" t="str">
            <v>EMBOÇO OU MASSA ÚNICA EM ARGAMASSA TRAÇO 1:2:8, PREPARO MANUAL, APLICADA MANUALMENTE EM PANOS DE FACHADA SEM PRESENÇA DE VÃOS, ESPESSURA DE 25 MM, ACESSO POR ANDAIME. AF_08/2022</v>
          </cell>
          <cell r="D12116" t="str">
            <v>M2</v>
          </cell>
          <cell r="E12116">
            <v>43.96</v>
          </cell>
          <cell r="F12116">
            <v>45.96</v>
          </cell>
        </row>
        <row r="12117">
          <cell r="B12117">
            <v>104238</v>
          </cell>
          <cell r="C12117" t="str">
            <v>EMBOÇO OU MASSA ÚNICA EM ARGAMASSA TRAÇO 1:2:8, PREPARO MANUAL, APLICADA MANUALMENTE EM PANOS DE FACHADA SEM PRESENÇA DE VÃOS, ESPESSURA DE 35 MM, ACESSO POR ANDAIME. AF_08/2022</v>
          </cell>
          <cell r="D12117" t="str">
            <v>M2</v>
          </cell>
          <cell r="E12117">
            <v>60.18</v>
          </cell>
          <cell r="F12117">
            <v>63.05</v>
          </cell>
        </row>
        <row r="12118">
          <cell r="B12118">
            <v>104242</v>
          </cell>
          <cell r="C12118" t="str">
            <v>EMBOÇO OU MASSA ÚNICA EM ARGAMASSA TRAÇO 1:2:8, PREPARO MANUAL, APLICADA MANUALMENTE EM PANOS DE FACHADA SEM PRESENÇA DE VÃOS, ESPESSURA DE 45 MM, ACESSO POR ANDAIME. AF_08/2022</v>
          </cell>
          <cell r="D12118" t="str">
            <v>M2</v>
          </cell>
          <cell r="E12118">
            <v>68.42</v>
          </cell>
          <cell r="F12118">
            <v>71.48</v>
          </cell>
        </row>
        <row r="12119">
          <cell r="B12119">
            <v>104246</v>
          </cell>
          <cell r="C12119" t="str">
            <v>EMBOÇO OU MASSA ÚNICA EM ARGAMASSA TRAÇO 1:2:8, PREPARO MANUAL, APLICADA MANUALMENTE EM PANOS DE FACHADA SEM PRESENÇA DE VÃOS, ESPESSURA DE 50 MM, ACESSO POR ANDAIME. AF_08/2022</v>
          </cell>
          <cell r="D12119" t="str">
            <v>M2</v>
          </cell>
          <cell r="E12119">
            <v>74.819999999999993</v>
          </cell>
          <cell r="F12119">
            <v>78.16</v>
          </cell>
        </row>
        <row r="12120">
          <cell r="B12120">
            <v>104250</v>
          </cell>
          <cell r="C12120" t="str">
            <v>EMBOÇO OU MASSA ÚNICA EM ARGAMASSA TRAÇO 1:2:8, PREPARO MANUAL, APLICADA MANUALMENTE EM SUPERFÍCIES EXTERNAS DA SACADA, ESPESSURA DE 25 MM, ACESSO POR ANDAIME, SEM USO DE TELA METÁLICA. AF_08/2022</v>
          </cell>
          <cell r="D12120" t="str">
            <v>M2</v>
          </cell>
          <cell r="E12120">
            <v>75.03</v>
          </cell>
          <cell r="F12120">
            <v>79.87</v>
          </cell>
        </row>
        <row r="12121">
          <cell r="B12121">
            <v>87811</v>
          </cell>
          <cell r="C12121" t="str">
            <v>EMBOÇO OU MASSA ÚNICA EM ARGAMASSA TRAÇO 1:2:8, PREPARO MANUAL, APLICADA MANUALMENTE EM SUPERFÍCIES EXTERNAS DA SACADA, ESPESSURA DE 25 MM, SEM USO DE TELA METÁLICA DE REFORÇO CONTRA FISSURAÇÃO. AF_08/2022</v>
          </cell>
          <cell r="D12121" t="str">
            <v>M2</v>
          </cell>
          <cell r="E12121">
            <v>81.650000000000006</v>
          </cell>
          <cell r="F12121">
            <v>87.05</v>
          </cell>
        </row>
        <row r="12122">
          <cell r="B12122">
            <v>104254</v>
          </cell>
          <cell r="C12122" t="str">
            <v>EMBOÇO OU MASSA ÚNICA EM ARGAMASSA TRAÇO 1:2:8, PREPARO MANUAL, APLICADA MANUALMENTE EM SUPERFÍCIES EXTERNAS DA SACADA, ESPESSURA DE 35 MM, ACESSO POR ANDAIME, SEM USO DE TELA METÁLICA. AF_08/2022</v>
          </cell>
          <cell r="D12122" t="str">
            <v>M2</v>
          </cell>
          <cell r="E12122">
            <v>91.26</v>
          </cell>
          <cell r="F12122">
            <v>96.97</v>
          </cell>
        </row>
        <row r="12123">
          <cell r="B12123">
            <v>87815</v>
          </cell>
          <cell r="C12123" t="str">
            <v>EMBOÇO OU MASSA ÚNICA EM ARGAMASSA TRAÇO 1:2:8, PREPARO MANUAL, APLICADA MANUALMENTE EM SUPERFÍCIES EXTERNAS DA SACADA, ESPESSURA DE 35 MM, SEM USO DE TELA METÁLICA DE REFORÇO CONTRA FISSURAÇÃO. AF_08/2022</v>
          </cell>
          <cell r="D12123" t="str">
            <v>M2</v>
          </cell>
          <cell r="E12123">
            <v>98.93</v>
          </cell>
          <cell r="F12123">
            <v>105.28</v>
          </cell>
        </row>
        <row r="12124">
          <cell r="B12124">
            <v>104258</v>
          </cell>
          <cell r="C12124" t="str">
            <v>EMBOÇO OU MASSA ÚNICA EM ARGAMASSA TRAÇO 1:2:8, PREPARO MANUAL, APLICADA MANUALMENTE EM SUPERFÍCIES EXTERNAS DA SACADA, ESPESSURA DE 45 MM, ACESSO POR ANDAIME, SEM USO DE TELA METÁLICA. AF_08/2022</v>
          </cell>
          <cell r="D12124" t="str">
            <v>M2</v>
          </cell>
          <cell r="E12124">
            <v>99.5</v>
          </cell>
          <cell r="F12124">
            <v>105.4</v>
          </cell>
        </row>
        <row r="12125">
          <cell r="B12125">
            <v>87819</v>
          </cell>
          <cell r="C12125" t="str">
            <v>EMBOÇO OU MASSA ÚNICA EM ARGAMASSA TRAÇO 1:2:8, PREPARO MANUAL, APLICADA MANUALMENTE EM SUPERFÍCIES EXTERNAS DA SACADA, ESPESSURA DE 45 MM, SEM USO DE TELA METÁLICA DE REFORÇO CONTRA FISSURAÇÃO. AF_08/2022</v>
          </cell>
          <cell r="D12125" t="str">
            <v>M2</v>
          </cell>
          <cell r="E12125">
            <v>107.17</v>
          </cell>
          <cell r="F12125">
            <v>113.71</v>
          </cell>
        </row>
        <row r="12126">
          <cell r="B12126">
            <v>104262</v>
          </cell>
          <cell r="C12126" t="str">
            <v>EMBOÇO OU MASSA ÚNICA EM ARGAMASSA TRAÇO 1:2:8, PREPARO MANUAL, APLICADA MANUALMENTE EM SUPERFÍCIES EXTERNAS DA SACADA, ESPESSURA DE 50 MM, ACESSO POR ANDAIME, SEM USO DE TELA METÁLICA. AF_08/2022</v>
          </cell>
          <cell r="D12126" t="str">
            <v>M2</v>
          </cell>
          <cell r="E12126">
            <v>126.23</v>
          </cell>
          <cell r="F12126">
            <v>134.12</v>
          </cell>
        </row>
        <row r="12127">
          <cell r="B12127">
            <v>87823</v>
          </cell>
          <cell r="C12127" t="str">
            <v>EMBOÇO OU MASSA ÚNICA EM ARGAMASSA TRAÇO 1:2:8, PREPARO MANUAL, APLICADA MANUALMENTE EM SUPERFÍCIES EXTERNAS DA SACADA, ESPESSURA MAIOR OU IGUAL A 50 MM, SEM USO DE TELA METÁLICA DE REFORÇO CONTRA FISSURAÇÃO. AF_08/2022</v>
          </cell>
          <cell r="D12127" t="str">
            <v>M2</v>
          </cell>
          <cell r="E12127">
            <v>136.69999999999999</v>
          </cell>
          <cell r="F12127">
            <v>145.46</v>
          </cell>
        </row>
        <row r="12128">
          <cell r="B12128">
            <v>87827</v>
          </cell>
          <cell r="C12128" t="str">
            <v>EMBOÇO OU MASSA ÚNICA EM ARGAMASSA TRAÇO 1:2:8, PREPARO MANUAL, APLICADA MANUALMENTE NAS PAREDES INTERNAS DA SACADA, ESPESSURA DE 25 MM, SEM USO DE TELA METÁLICA DE REFORÇO CONTRA FISSURAÇÃO. AF_08/2022</v>
          </cell>
          <cell r="D12128" t="str">
            <v>M2</v>
          </cell>
          <cell r="E12128">
            <v>78.62</v>
          </cell>
          <cell r="F12128">
            <v>83.42</v>
          </cell>
        </row>
        <row r="12129">
          <cell r="B12129">
            <v>87831</v>
          </cell>
          <cell r="C12129" t="str">
            <v>EMBOÇO OU MASSA ÚNICA EM ARGAMASSA TRAÇO 1:2:8, PREPARO MANUAL, APLICADA MANUALMENTE NAS PAREDES INTERNAS DA SACADA, ESPESSURA DE 35 MM, SEM USO DE TELA METÁLICA DE REFORÇO CONTRA FISSURAÇÃO. AF_08/2022</v>
          </cell>
          <cell r="D12129" t="str">
            <v>M2</v>
          </cell>
          <cell r="E12129">
            <v>96.38</v>
          </cell>
          <cell r="F12129">
            <v>102.08</v>
          </cell>
        </row>
        <row r="12130">
          <cell r="B12130">
            <v>104220</v>
          </cell>
          <cell r="C12130" t="str">
            <v>EMBOÇO OU MASSA ÚNICA EM ARGAMASSA TRAÇO 1:2:8, PREPARO MECÂNICA COM BETONEIRA 400 L, APLICADA COM PROJETOR TIPO CANEQUINHA EM PANOS DE FACHADA COM PRESENÇA DE VÃOS, ESPESSURA DE 25 MM, ACESSO POR ANDAIME. AF_08/2022</v>
          </cell>
          <cell r="D12130" t="str">
            <v>M2</v>
          </cell>
          <cell r="E12130">
            <v>56.25</v>
          </cell>
          <cell r="F12130">
            <v>58.67</v>
          </cell>
        </row>
        <row r="12131">
          <cell r="B12131">
            <v>104203</v>
          </cell>
          <cell r="C12131" t="str">
            <v>EMBOÇO OU MASSA ÚNICA EM ARGAMASSA TRAÇO 1:2:8, PREPARO MECÂNICA COM BETONEIRA 400 L, APLICADA COM PROJETOR TIPO CANEQUINHA EM PANOS DE FACHADA COM PRESENÇA DE VÃOS, ESPESSURA DE 25 MM, ACESSO POR BALANCIM MANUAL. AF_08/2022</v>
          </cell>
          <cell r="D12131" t="str">
            <v>M2</v>
          </cell>
          <cell r="E12131">
            <v>60.15</v>
          </cell>
          <cell r="F12131">
            <v>62.85</v>
          </cell>
        </row>
        <row r="12132">
          <cell r="B12132">
            <v>104224</v>
          </cell>
          <cell r="C12132" t="str">
            <v>EMBOÇO OU MASSA ÚNICA EM ARGAMASSA TRAÇO 1:2:8, PREPARO MECÂNICA COM BETONEIRA 400 L, APLICADA COM PROJETOR TIPO CANEQUINHA EM PANOS DE FACHADA COM PRESENÇA DE VÃOS, ESPESSURA DE 35 MM, ACESSO POR ANDAIME. AF_08/2022</v>
          </cell>
          <cell r="D12132" t="str">
            <v>M2</v>
          </cell>
          <cell r="E12132">
            <v>72.87</v>
          </cell>
          <cell r="F12132">
            <v>75.98</v>
          </cell>
        </row>
        <row r="12133">
          <cell r="B12133">
            <v>104204</v>
          </cell>
          <cell r="C12133" t="str">
            <v>EMBOÇO OU MASSA ÚNICA EM ARGAMASSA TRAÇO 1:2:8, PREPARO MECÂNICA COM BETONEIRA 400 L, APLICADA COM PROJETOR TIPO CANEQUINHA EM PANOS DE FACHADA COM PRESENÇA DE VÃOS, ESPESSURA DE 35 MM, ACESSO POR BALANCIM MANUAL. AF_08/2022</v>
          </cell>
          <cell r="D12133" t="str">
            <v>M2</v>
          </cell>
          <cell r="E12133">
            <v>77.959999999999994</v>
          </cell>
          <cell r="F12133">
            <v>81.42</v>
          </cell>
        </row>
        <row r="12134">
          <cell r="B12134">
            <v>104228</v>
          </cell>
          <cell r="C12134" t="str">
            <v>EMBOÇO OU MASSA ÚNICA EM ARGAMASSA TRAÇO 1:2:8, PREPARO MECÂNICA COM BETONEIRA 400 L, APLICADA COM PROJETOR TIPO CANEQUINHA EM PANOS DE FACHADA COM PRESENÇA DE VÃOS, ESPESSURA DE 45 MM, ACESSO POR ANDAIME. AF_08/2022</v>
          </cell>
          <cell r="D12134" t="str">
            <v>M2</v>
          </cell>
          <cell r="E12134">
            <v>80.959999999999994</v>
          </cell>
          <cell r="F12134">
            <v>84.15</v>
          </cell>
        </row>
        <row r="12135">
          <cell r="B12135">
            <v>104205</v>
          </cell>
          <cell r="C12135" t="str">
            <v>EMBOÇO OU MASSA ÚNICA EM ARGAMASSA TRAÇO 1:2:8, PREPARO MECÂNICA COM BETONEIRA 400 L, APLICADA COM PROJETOR TIPO CANEQUINHA EM PANOS DE FACHADA COM PRESENÇA DE VÃOS, ESPESSURA DE 45 MM, ACESSO POR BALANCIM MANUAL. AF_08/2022</v>
          </cell>
          <cell r="D12135" t="str">
            <v>M2</v>
          </cell>
          <cell r="E12135">
            <v>86.05</v>
          </cell>
          <cell r="F12135">
            <v>89.59</v>
          </cell>
        </row>
        <row r="12136">
          <cell r="B12136">
            <v>104232</v>
          </cell>
          <cell r="C12136" t="str">
            <v>EMBOÇO OU MASSA ÚNICA EM ARGAMASSA TRAÇO 1:2:8, PREPARO MECÂNICA COM BETONEIRA 400 L, APLICADA COM PROJETOR TIPO CANEQUINHA EM PANOS DE FACHADA COM PRESENÇA DE VÃOS, ESPESSURA DE 50 MM, ACESSO POR ANDAIME. AF_08/2022</v>
          </cell>
          <cell r="D12136" t="str">
            <v>M2</v>
          </cell>
          <cell r="E12136">
            <v>89.43</v>
          </cell>
          <cell r="F12136">
            <v>92.97</v>
          </cell>
        </row>
        <row r="12137">
          <cell r="B12137">
            <v>104206</v>
          </cell>
          <cell r="C12137" t="str">
            <v>EMBOÇO OU MASSA ÚNICA EM ARGAMASSA TRAÇO 1:2:8, PREPARO MECÂNICA COM BETONEIRA 400 L, APLICADA COM PROJETOR TIPO CANEQUINHA EM PANOS DE FACHADA COM PRESENÇA DE VÃOS, ESPESSURA DE 50 MM, ACESSO POR BALANCIM MANUAL. AF_08/2022</v>
          </cell>
          <cell r="D12137" t="str">
            <v>M2</v>
          </cell>
          <cell r="E12137">
            <v>95.02</v>
          </cell>
          <cell r="F12137">
            <v>98.94</v>
          </cell>
        </row>
        <row r="12138">
          <cell r="B12138">
            <v>104236</v>
          </cell>
          <cell r="C12138" t="str">
            <v>EMBOÇO OU MASSA ÚNICA EM ARGAMASSA TRAÇO 1:2:8, PREPARO MECÂNICA COM BETONEIRA 400 L, APLICADA COM PROJETOR TIPO CANEQUINHA EM PANOS DE FACHADA SEM PRESENÇA DE VÃOS, ESPESSURA DE 25 MM, ACESSO POR ANDAIME. AF_08/2022</v>
          </cell>
          <cell r="D12138" t="str">
            <v>M2</v>
          </cell>
          <cell r="E12138">
            <v>42.96</v>
          </cell>
          <cell r="F12138">
            <v>44.5</v>
          </cell>
        </row>
        <row r="12139">
          <cell r="B12139">
            <v>104207</v>
          </cell>
          <cell r="C12139" t="str">
            <v>EMBOÇO OU MASSA ÚNICA EM ARGAMASSA TRAÇO 1:2:8, PREPARO MECÂNICA COM BETONEIRA 400 L, APLICADA COM PROJETOR TIPO CANEQUINHA EM PANOS DE FACHADA SEM PRESENÇA DE VÃOS, ESPESSURA DE 25 MM, ACESSO POR BALANCIM MANUAL. AF_08/2022</v>
          </cell>
          <cell r="D12139" t="str">
            <v>M2</v>
          </cell>
          <cell r="E12139">
            <v>45.36</v>
          </cell>
          <cell r="F12139">
            <v>47.06</v>
          </cell>
        </row>
        <row r="12140">
          <cell r="B12140">
            <v>104240</v>
          </cell>
          <cell r="C12140" t="str">
            <v>EMBOÇO OU MASSA ÚNICA EM ARGAMASSA TRAÇO 1:2:8, PREPARO MECÂNICA COM BETONEIRA 400 L, APLICADA COM PROJETOR TIPO CANEQUINHA EM PANOS DE FACHADA SEM PRESENÇA DE VÃOS, ESPESSURA DE 35 MM, ACESSO POR ANDAIME. AF_08/2022</v>
          </cell>
          <cell r="D12140" t="str">
            <v>M2</v>
          </cell>
          <cell r="E12140">
            <v>59.16</v>
          </cell>
          <cell r="F12140">
            <v>61.38</v>
          </cell>
        </row>
        <row r="12141">
          <cell r="B12141">
            <v>104208</v>
          </cell>
          <cell r="C12141" t="str">
            <v>EMBOÇO OU MASSA ÚNICA EM ARGAMASSA TRAÇO 1:2:8, PREPARO MECÂNICA COM BETONEIRA 400 L, APLICADA COM PROJETOR TIPO CANEQUINHA EM PANOS DE FACHADA SEM PRESENÇA DE VÃOS, ESPESSURA DE 35 MM, ACESSO POR BALANCIM MANUAL. AF_08/2022</v>
          </cell>
          <cell r="D12141" t="str">
            <v>M2</v>
          </cell>
          <cell r="E12141">
            <v>62.61</v>
          </cell>
          <cell r="F12141">
            <v>65.08</v>
          </cell>
        </row>
        <row r="12142">
          <cell r="B12142">
            <v>104244</v>
          </cell>
          <cell r="C12142" t="str">
            <v>EMBOÇO OU MASSA ÚNICA EM ARGAMASSA TRAÇO 1:2:8, PREPARO MECÂNICA COM BETONEIRA 400 L, APLICADA COM PROJETOR TIPO CANEQUINHA EM PANOS DE FACHADA SEM PRESENÇA DE VÃOS, ESPESSURA DE 45 MM, ACESSO POR ANDAIME. AF_08/2022</v>
          </cell>
          <cell r="D12142" t="str">
            <v>M2</v>
          </cell>
          <cell r="E12142">
            <v>66.760000000000005</v>
          </cell>
          <cell r="F12142">
            <v>69.05</v>
          </cell>
        </row>
        <row r="12143">
          <cell r="B12143">
            <v>104209</v>
          </cell>
          <cell r="C12143" t="str">
            <v>EMBOÇO OU MASSA ÚNICA EM ARGAMASSA TRAÇO 1:2:8, PREPARO MECÂNICA COM BETONEIRA 400 L, APLICADA COM PROJETOR TIPO CANEQUINHA EM PANOS DE FACHADA SEM PRESENÇA DE VÃOS, ESPESSURA DE 45 MM, ACESSO POR BALANCIM MANUAL. AF_08/2022</v>
          </cell>
          <cell r="D12143" t="str">
            <v>M2</v>
          </cell>
          <cell r="E12143">
            <v>70.22</v>
          </cell>
          <cell r="F12143">
            <v>72.760000000000005</v>
          </cell>
        </row>
        <row r="12144">
          <cell r="B12144">
            <v>104248</v>
          </cell>
          <cell r="C12144" t="str">
            <v>EMBOÇO OU MASSA ÚNICA EM ARGAMASSA TRAÇO 1:2:8, PREPARO MECÂNICA COM BETONEIRA 400 L, APLICADA COM PROJETOR TIPO CANEQUINHA EM PANOS DE FACHADA SEM PRESENÇA DE VÃOS, ESPESSURA DE 50 MM, ACESSO POR ANDAIME. AF_08/2022</v>
          </cell>
          <cell r="D12144" t="str">
            <v>M2</v>
          </cell>
          <cell r="E12144">
            <v>69.89</v>
          </cell>
          <cell r="F12144">
            <v>72.17</v>
          </cell>
        </row>
        <row r="12145">
          <cell r="B12145">
            <v>104210</v>
          </cell>
          <cell r="C12145" t="str">
            <v>EMBOÇO OU MASSA ÚNICA EM ARGAMASSA TRAÇO 1:2:8, PREPARO MECÂNICA COM BETONEIRA 400 L, APLICADA COM PROJETOR TIPO CANEQUINHA EM PANOS DE FACHADA SEM PRESENÇA DE VÃOS, ESPESSURA DE 50 MM, ACESSO POR BALANCIM MANUAL. AF_08/2022</v>
          </cell>
          <cell r="D12145" t="str">
            <v>M2</v>
          </cell>
          <cell r="E12145">
            <v>73.239999999999995</v>
          </cell>
          <cell r="F12145">
            <v>75.760000000000005</v>
          </cell>
        </row>
        <row r="12146">
          <cell r="B12146">
            <v>104252</v>
          </cell>
          <cell r="C12146" t="str">
            <v>EMBOÇO OU MASSA ÚNICA EM ARGAMASSA TRAÇO 1:2:8, PREPARO MECÂNICA COM BETONEIRA 400 L, APLICADA COM PROJETOR TIPO CANEQUINHA EM SUPERFÍCIES EXTERNAS DA SACADA, ESPESSURA DE 25 MM, ACESSO POR ANDAIME, SEM USO DE TELA METÁLICA. AF_08/2022</v>
          </cell>
          <cell r="D12146" t="str">
            <v>M2</v>
          </cell>
          <cell r="E12146">
            <v>76.56</v>
          </cell>
          <cell r="F12146">
            <v>80.67</v>
          </cell>
        </row>
        <row r="12147">
          <cell r="B12147">
            <v>104211</v>
          </cell>
          <cell r="C12147" t="str">
            <v>EMBOÇO OU MASSA ÚNICA EM ARGAMASSA TRAÇO 1:2:8, PREPARO MECÂNICA COM BETONEIRA 400 L, APLICADA COM PROJETOR TIPO CANEQUINHA EM SUPERFÍCIES EXTERNAS DA SACADA, ESPESSURA DE 25 MM, ACESSO POR BALANCIM MANUAL, SEM USO DE TELA METÁLICA. AF_08/2022</v>
          </cell>
          <cell r="D12147" t="str">
            <v>M2</v>
          </cell>
          <cell r="E12147">
            <v>83.58</v>
          </cell>
          <cell r="F12147">
            <v>88.19</v>
          </cell>
        </row>
        <row r="12148">
          <cell r="B12148">
            <v>104212</v>
          </cell>
          <cell r="C12148" t="str">
            <v>EMBOÇO OU MASSA ÚNICA EM ARGAMASSA TRAÇO 1:2:8, PREPARO MECÂNICA COM BETONEIRA 400 L, APLICADA COM PROJETOR TIPO CANEQUINHA EM SUPERFÍCIES EXTERNAS DA SACADA, ESPESSURA DE 35 MM, ACESSO POR BALANCIM MANUAL, SEM USO DE TELA METÁLICA. AF_08/2022</v>
          </cell>
          <cell r="D12148" t="str">
            <v>M2</v>
          </cell>
          <cell r="E12148">
            <v>100.89</v>
          </cell>
          <cell r="F12148">
            <v>106.28</v>
          </cell>
        </row>
        <row r="12149">
          <cell r="B12149">
            <v>104213</v>
          </cell>
          <cell r="C12149" t="str">
            <v>EMBOÇO OU MASSA ÚNICA EM ARGAMASSA TRAÇO 1:2:8, PREPARO MECÂNICA COM BETONEIRA 400 L, APLICADA COM PROJETOR TIPO CANEQUINHA EM SUPERFÍCIES EXTERNAS DA SACADA, ESPESSURA DE 45 MM, ACESSO POR BALANCIM MANUAL, SEM USO DE TELA METÁLICA. AF_08/2022</v>
          </cell>
          <cell r="D12149" t="str">
            <v>M2</v>
          </cell>
          <cell r="E12149">
            <v>108.5</v>
          </cell>
          <cell r="F12149">
            <v>113.96</v>
          </cell>
        </row>
        <row r="12150">
          <cell r="B12150">
            <v>104214</v>
          </cell>
          <cell r="C12150" t="str">
            <v>EMBOÇO OU MASSA ÚNICA EM ARGAMASSA TRAÇO 1:2:8, PREPARO MECÂNICA COM BETONEIRA 400 L, APLICADA COM PROJETOR TIPO CANEQUINHA EM SUPERFÍCIES EXTERNAS DA SACADA, ESPESSURA DE 50 MM, ACESSO POR BALANCIM MANUAL, SEM USO DE TELA METÁLICA. AF_08/2022</v>
          </cell>
          <cell r="D12150" t="str">
            <v>M2</v>
          </cell>
          <cell r="E12150">
            <v>128.91999999999999</v>
          </cell>
          <cell r="F12150">
            <v>135.61000000000001</v>
          </cell>
        </row>
        <row r="12151">
          <cell r="B12151">
            <v>104215</v>
          </cell>
          <cell r="C12151" t="str">
            <v>EMBOÇO OU MASSA ÚNICA EM ARGAMASSA TRAÇO 1:2:8, PREPARO MECÂNICA COM BETONEIRA 400 L, APLICADA COM PROJETOR TIPO CANEQUINHA EM SUPERFÍCIES INTERNAS DA SACADA, ESPESSURA DE 25 MM, SEM USO DE TELA METÁLICA. AF_08/2022</v>
          </cell>
          <cell r="D12151" t="str">
            <v>M2</v>
          </cell>
          <cell r="E12151">
            <v>79.17</v>
          </cell>
          <cell r="F12151">
            <v>83.19</v>
          </cell>
        </row>
        <row r="12152">
          <cell r="B12152">
            <v>104216</v>
          </cell>
          <cell r="C12152" t="str">
            <v>EMBOÇO OU MASSA ÚNICA EM ARGAMASSA TRAÇO 1:2:8, PREPARO MECÂNICA COM BETONEIRA 400 L, APLICADA COM PROJETOR TIPO CANEQUINHA EM SUPERFÍCIES INTERNAS DA SACADA, ESPESSURA DE 35 MM, SEM USO DE TELA METÁLICA. AF_08/2022</v>
          </cell>
          <cell r="D12152" t="str">
            <v>M2</v>
          </cell>
          <cell r="E12152">
            <v>96.55</v>
          </cell>
          <cell r="F12152">
            <v>101.26</v>
          </cell>
        </row>
        <row r="12153">
          <cell r="B12153">
            <v>104217</v>
          </cell>
          <cell r="C12153" t="str">
            <v>EMBOÇO OU MASSA ÚNICA EM ARGAMASSA TRAÇO 1:2:8, PREPARO MECÂNICA COM BETONEIRA 400 L, APLICADA MANUALMENTE EM PANOS DE FACHADA COM PRESENÇA DE VÃOS, ESPESSURA DE 25 MM, ACESSO POR ANDAIME. AF_08/2022</v>
          </cell>
          <cell r="D12153" t="str">
            <v>M2</v>
          </cell>
          <cell r="E12153">
            <v>52.45</v>
          </cell>
          <cell r="F12153">
            <v>55.09</v>
          </cell>
        </row>
        <row r="12154">
          <cell r="B12154">
            <v>104221</v>
          </cell>
          <cell r="C12154" t="str">
            <v>EMBOÇO OU MASSA ÚNICA EM ARGAMASSA TRAÇO 1:2:8, PREPARO MECÂNICA COM BETONEIRA 400 L, APLICADA MANUALMENTE EM PANOS DE FACHADA COM PRESENÇA DE VÃOS, ESPESSURA DE 35 MM, ACESSO POR ANDAIME. AF_08/2022</v>
          </cell>
          <cell r="D12154" t="str">
            <v>M2</v>
          </cell>
          <cell r="E12154">
            <v>67.8</v>
          </cell>
          <cell r="F12154">
            <v>71.180000000000007</v>
          </cell>
        </row>
        <row r="12155">
          <cell r="B12155">
            <v>104225</v>
          </cell>
          <cell r="C12155" t="str">
            <v>EMBOÇO OU MASSA ÚNICA EM ARGAMASSA TRAÇO 1:2:8, PREPARO MECÂNICA COM BETONEIRA 400 L, APLICADA MANUALMENTE EM PANOS DE FACHADA COM PRESENÇA DE VÃOS, ESPESSURA DE 45 MM, ACESSO POR ANDAIME. AF_08/2022</v>
          </cell>
          <cell r="D12155" t="str">
            <v>M2</v>
          </cell>
          <cell r="E12155">
            <v>75.19</v>
          </cell>
          <cell r="F12155">
            <v>78.650000000000006</v>
          </cell>
        </row>
        <row r="12156">
          <cell r="B12156">
            <v>104229</v>
          </cell>
          <cell r="C12156" t="str">
            <v>EMBOÇO OU MASSA ÚNICA EM ARGAMASSA TRAÇO 1:2:8, PREPARO MECÂNICA COM BETONEIRA 400 L, APLICADA MANUALMENTE EM PANOS DE FACHADA COM PRESENÇA DE VÃOS, ESPESSURA DE 50 MM, ACESSO POR ANDAIME. AF_08/2022</v>
          </cell>
          <cell r="D12156" t="str">
            <v>M2</v>
          </cell>
          <cell r="E12156">
            <v>87.95</v>
          </cell>
          <cell r="F12156">
            <v>92.2</v>
          </cell>
        </row>
        <row r="12157">
          <cell r="B12157">
            <v>104233</v>
          </cell>
          <cell r="C12157" t="str">
            <v>EMBOÇO OU MASSA ÚNICA EM ARGAMASSA TRAÇO 1:2:8, PREPARO MECÂNICA COM BETONEIRA 400 L, APLICADA MANUALMENTE EM PANOS DE FACHADA SEM PRESENÇA DE VÃOS, ESPESSURA DE 25 MM, ACESSO POR ANDAIME. AF_08/2022</v>
          </cell>
          <cell r="D12157" t="str">
            <v>M2</v>
          </cell>
          <cell r="E12157">
            <v>40.07</v>
          </cell>
          <cell r="F12157">
            <v>41.73</v>
          </cell>
        </row>
        <row r="12158">
          <cell r="B12158">
            <v>104237</v>
          </cell>
          <cell r="C12158" t="str">
            <v>EMBOÇO OU MASSA ÚNICA EM ARGAMASSA TRAÇO 1:2:8, PREPARO MECÂNICA COM BETONEIRA 400 L, APLICADA MANUALMENTE EM PANOS DE FACHADA SEM PRESENÇA DE VÃOS, ESPESSURA DE 35 MM, ACESSO POR ANDAIME. AF_08/2022</v>
          </cell>
          <cell r="D12158" t="str">
            <v>M2</v>
          </cell>
          <cell r="E12158">
            <v>54.96</v>
          </cell>
          <cell r="F12158">
            <v>57.38</v>
          </cell>
        </row>
        <row r="12159">
          <cell r="B12159">
            <v>104241</v>
          </cell>
          <cell r="C12159" t="str">
            <v>EMBOÇO OU MASSA ÚNICA EM ARGAMASSA TRAÇO 1:2:8, PREPARO MECÂNICA COM BETONEIRA 400 L, APLICADA MANUALMENTE EM PANOS DE FACHADA SEM PRESENÇA DE VÃOS, ESPESSURA DE 45 MM, ACESSO POR ANDAIME. AF_08/2022</v>
          </cell>
          <cell r="D12159" t="str">
            <v>M2</v>
          </cell>
          <cell r="E12159">
            <v>61.87</v>
          </cell>
          <cell r="F12159">
            <v>64.36</v>
          </cell>
        </row>
        <row r="12160">
          <cell r="B12160">
            <v>104245</v>
          </cell>
          <cell r="C12160" t="str">
            <v>EMBOÇO OU MASSA ÚNICA EM ARGAMASSA TRAÇO 1:2:8, PREPARO MECÂNICA COM BETONEIRA 400 L, APLICADA MANUALMENTE EM PANOS DE FACHADA SEM PRESENÇA DE VÃOS, ESPESSURA DE 50 MM, ACESSO POR ANDAIME. AF_08/2022</v>
          </cell>
          <cell r="D12160" t="str">
            <v>M2</v>
          </cell>
          <cell r="E12160">
            <v>67.61</v>
          </cell>
          <cell r="F12160">
            <v>70.33</v>
          </cell>
        </row>
        <row r="12161">
          <cell r="B12161">
            <v>104249</v>
          </cell>
          <cell r="C12161" t="str">
            <v>EMBOÇO OU MASSA ÚNICA EM ARGAMASSA TRAÇO 1:2:8, PREPARO MECÂNICA COM BETONEIRA 400 L, APLICADA MANUALMENTE EM SUPERFÍCIES EXTERNAS DA SACADA, ESPESSURA DE 25 MM, ACESSO POR ANDAIME, SEM USO DE TELA METÁLICA. AF_08/2022</v>
          </cell>
          <cell r="D12161" t="str">
            <v>M2</v>
          </cell>
          <cell r="E12161">
            <v>71.14</v>
          </cell>
          <cell r="F12161">
            <v>75.64</v>
          </cell>
        </row>
        <row r="12162">
          <cell r="B12162">
            <v>104253</v>
          </cell>
          <cell r="C12162" t="str">
            <v>EMBOÇO OU MASSA ÚNICA EM ARGAMASSA TRAÇO 1:2:8, PREPARO MECÂNICA COM BETONEIRA 400 L, APLICADA MANUALMENTE EM SUPERFÍCIES EXTERNAS DA SACADA, ESPESSURA DE 35 MM, ACESSO POR ANDAIME, SEM USO DE TELA METÁLICA. AF_08/2022</v>
          </cell>
          <cell r="D12162" t="str">
            <v>M2</v>
          </cell>
          <cell r="E12162">
            <v>86.04</v>
          </cell>
          <cell r="F12162">
            <v>91.3</v>
          </cell>
        </row>
        <row r="12163">
          <cell r="B12163">
            <v>104256</v>
          </cell>
          <cell r="C12163" t="str">
            <v>EMBOÇO OU MASSA ÚNICA EM ARGAMASSA TRAÇO 1:2:8, PREPARO MECÂNICO COM BETONEIRA 400 L, APLICADA COM PROJETOR TIPO CANEQUINHA EM SUPERFÍCIES EXTERNAS DA SACADA, ESPESSURA DE 35 MM, ACESSO POR ANDAIME, SEM USO DE TELA METÁLICA. AF_08/2022</v>
          </cell>
          <cell r="D12163" t="str">
            <v>M2</v>
          </cell>
          <cell r="E12163">
            <v>92.75</v>
          </cell>
          <cell r="F12163">
            <v>97.56</v>
          </cell>
        </row>
        <row r="12164">
          <cell r="B12164">
            <v>104260</v>
          </cell>
          <cell r="C12164" t="str">
            <v>EMBOÇO OU MASSA ÚNICA EM ARGAMASSA TRAÇO 1:2:8, PREPARO MECÂNICO COM BETONEIRA 400 L, APLICADA COM PROJETOR TIPO CANEQUINHA EM SUPERFÍCIES EXTERNAS DA SACADA, ESPESSURA DE 45 MM, ACESSO POR ANDAIME, SEM USO DE TELA METÁLICA. AF_08/2022</v>
          </cell>
          <cell r="D12164" t="str">
            <v>M2</v>
          </cell>
          <cell r="E12164">
            <v>100.35</v>
          </cell>
          <cell r="F12164">
            <v>105.23</v>
          </cell>
        </row>
        <row r="12165">
          <cell r="B12165">
            <v>104264</v>
          </cell>
          <cell r="C12165" t="str">
            <v>EMBOÇO OU MASSA ÚNICA EM ARGAMASSA TRAÇO 1:2:8, PREPARO MECÂNICO COM BETONEIRA 400 L, APLICADA COM PROJETOR TIPO CANEQUINHA EM SUPERFÍCIES EXTERNAS DA SACADA, ESPESSURA DE 50 MM, ACESSO POR ANDAIME, SEM USO DE TELA METÁLICA. AF_08/2022</v>
          </cell>
          <cell r="D12165" t="str">
            <v>M2</v>
          </cell>
          <cell r="E12165">
            <v>118.87</v>
          </cell>
          <cell r="F12165">
            <v>124.85</v>
          </cell>
        </row>
        <row r="12166">
          <cell r="B12166">
            <v>87792</v>
          </cell>
          <cell r="C12166" t="str">
            <v>EMBOÇO OU MASSA ÚNICA EM ARGAMASSA TRAÇO 1:2:8, PREPARO MECÂNICO COM BETONEIRA 400 L, APLICADA MANUALMENTE EM PANOS CEGOS DE FACHADA (SEM PRESENÇA DE VÃOS), ESPESSURA DE 25 MM. AF_08/2022</v>
          </cell>
          <cell r="D12166" t="str">
            <v>M2</v>
          </cell>
          <cell r="E12166">
            <v>42.24</v>
          </cell>
          <cell r="F12166">
            <v>44.09</v>
          </cell>
        </row>
        <row r="12167">
          <cell r="B12167">
            <v>87797</v>
          </cell>
          <cell r="C12167" t="str">
            <v>EMBOÇO OU MASSA ÚNICA EM ARGAMASSA TRAÇO 1:2:8, PREPARO MECÂNICO COM BETONEIRA 400 L, APLICADA MANUALMENTE EM PANOS CEGOS DE FACHADA (SEM PRESENÇA DE VÃOS), ESPESSURA DE 35 MM. AF_08/2022</v>
          </cell>
          <cell r="D12167" t="str">
            <v>M2</v>
          </cell>
          <cell r="E12167">
            <v>58.19</v>
          </cell>
          <cell r="F12167">
            <v>60.88</v>
          </cell>
        </row>
        <row r="12168">
          <cell r="B12168">
            <v>87801</v>
          </cell>
          <cell r="C12168" t="str">
            <v>EMBOÇO OU MASSA ÚNICA EM ARGAMASSA TRAÇO 1:2:8, PREPARO MECÂNICO COM BETONEIRA 400 L, APLICADA MANUALMENTE EM PANOS CEGOS DE FACHADA (SEM PRESENÇA DE VÃOS), ESPESSURA DE 45 MM. AF_08/2022</v>
          </cell>
          <cell r="D12168" t="str">
            <v>M2</v>
          </cell>
          <cell r="E12168">
            <v>65.099999999999994</v>
          </cell>
          <cell r="F12168">
            <v>67.86</v>
          </cell>
        </row>
        <row r="12169">
          <cell r="B12169">
            <v>87805</v>
          </cell>
          <cell r="C12169" t="str">
            <v>EMBOÇO OU MASSA ÚNICA EM ARGAMASSA TRAÇO 1:2:8, PREPARO MECÂNICO COM BETONEIRA 400 L, APLICADA MANUALMENTE EM PANOS CEGOS DE FACHADA (SEM PRESENÇA DE VÃOS), ESPESSURA MAIOR OU IGUAL A 50 MM. AF_08/2022</v>
          </cell>
          <cell r="D12169" t="str">
            <v>M2</v>
          </cell>
          <cell r="E12169">
            <v>71.16</v>
          </cell>
          <cell r="F12169">
            <v>74.180000000000007</v>
          </cell>
        </row>
        <row r="12170">
          <cell r="B12170">
            <v>87775</v>
          </cell>
          <cell r="C12170" t="str">
            <v>EMBOÇO OU MASSA ÚNICA EM ARGAMASSA TRAÇO 1:2:8, PREPARO MECÂNICO COM BETONEIRA 400 L, APLICADA MANUALMENTE EM PANOS DE FACHADA COM PRESENÇA DE VÃOS, ESPESSURA DE 25 MM. AF_08/2022</v>
          </cell>
          <cell r="D12170" t="str">
            <v>M2</v>
          </cell>
          <cell r="E12170">
            <v>56.15</v>
          </cell>
          <cell r="F12170">
            <v>59.09</v>
          </cell>
        </row>
        <row r="12171">
          <cell r="B12171">
            <v>87779</v>
          </cell>
          <cell r="C12171" t="str">
            <v>EMBOÇO OU MASSA ÚNICA EM ARGAMASSA TRAÇO 1:2:8, PREPARO MECÂNICO COM BETONEIRA 400 L, APLICADA MANUALMENTE EM PANOS DE FACHADA COM PRESENÇA DE VÃOS, ESPESSURA DE 35 MM. AF_08/2022</v>
          </cell>
          <cell r="D12171" t="str">
            <v>M2</v>
          </cell>
          <cell r="E12171">
            <v>72.53</v>
          </cell>
          <cell r="F12171">
            <v>76.31</v>
          </cell>
        </row>
        <row r="12172">
          <cell r="B12172">
            <v>87784</v>
          </cell>
          <cell r="C12172" t="str">
            <v>EMBOÇO OU MASSA ÚNICA EM ARGAMASSA TRAÇO 1:2:8, PREPARO MECÂNICO COM BETONEIRA 400 L, APLICADA MANUALMENTE EM PANOS DE FACHADA COM PRESENÇA DE VÃOS, ESPESSURA DE 45 MM. AF_08/2022</v>
          </cell>
          <cell r="D12172" t="str">
            <v>M2</v>
          </cell>
          <cell r="E12172">
            <v>79.92</v>
          </cell>
          <cell r="F12172">
            <v>83.78</v>
          </cell>
        </row>
        <row r="12173">
          <cell r="B12173">
            <v>87788</v>
          </cell>
          <cell r="C12173" t="str">
            <v>EMBOÇO OU MASSA ÚNICA EM ARGAMASSA TRAÇO 1:2:8, PREPARO MECÂNICO COM BETONEIRA 400 L, APLICADA MANUALMENTE EM PANOS DE FACHADA COM PRESENÇA DE VÃOS, ESPESSURA MAIOR OU IGUAL A 50 MM. AF_08/2022</v>
          </cell>
          <cell r="D12173" t="str">
            <v>M2</v>
          </cell>
          <cell r="E12173">
            <v>93.81</v>
          </cell>
          <cell r="F12173">
            <v>98.56</v>
          </cell>
        </row>
        <row r="12174">
          <cell r="B12174">
            <v>87809</v>
          </cell>
          <cell r="C12174" t="str">
            <v>EMBOÇO OU MASSA ÚNICA EM ARGAMASSA TRAÇO 1:2:8, PREPARO MECÂNICO COM BETONEIRA 400 L, APLICADA MANUALMENTE EM SUPERFÍCIES EXTERNAS DA SACADA, ESPESSURA DE 25 MM, SEM USO DE TELA METÁLICA DE REFORÇO CONTRA FISSURAÇÃO. AF_08/2022</v>
          </cell>
          <cell r="D12174" t="str">
            <v>M2</v>
          </cell>
          <cell r="E12174">
            <v>77.760000000000005</v>
          </cell>
          <cell r="F12174">
            <v>82.82</v>
          </cell>
        </row>
        <row r="12175">
          <cell r="B12175">
            <v>87813</v>
          </cell>
          <cell r="C12175" t="str">
            <v>EMBOÇO OU MASSA ÚNICA EM ARGAMASSA TRAÇO 1:2:8, PREPARO MECÂNICO COM BETONEIRA 400 L, APLICADA MANUALMENTE EM SUPERFÍCIES EXTERNAS DA SACADA, ESPESSURA DE 35 MM, SEM USO DE TELA METÁLICA DE REFORÇO CONTRA FISSURAÇÃO. AF_08/2022</v>
          </cell>
          <cell r="D12175" t="str">
            <v>M2</v>
          </cell>
          <cell r="E12175">
            <v>93.71</v>
          </cell>
          <cell r="F12175">
            <v>99.61</v>
          </cell>
        </row>
        <row r="12176">
          <cell r="B12176">
            <v>104257</v>
          </cell>
          <cell r="C12176" t="str">
            <v>EMBOÇO OU MASSA ÚNICA EM ARGAMASSA TRAÇO 1:2:8, PREPARO MECÂNICO COM BETONEIRA 400 L, APLICADA MANUALMENTE EM SUPERFÍCIES EXTERNAS DA SACADA, ESPESSURA DE 45 MM, ACESSO POR ANDAIME, SEM USO DE TELA METÁLICA. AF_08/2022</v>
          </cell>
          <cell r="D12176" t="str">
            <v>M2</v>
          </cell>
          <cell r="E12176">
            <v>92.95</v>
          </cell>
          <cell r="F12176">
            <v>98.28</v>
          </cell>
        </row>
        <row r="12177">
          <cell r="B12177">
            <v>87817</v>
          </cell>
          <cell r="C12177" t="str">
            <v>EMBOÇO OU MASSA ÚNICA EM ARGAMASSA TRAÇO 1:2:8, PREPARO MECÂNICO COM BETONEIRA 400 L, APLICADA MANUALMENTE EM SUPERFÍCIES EXTERNAS DA SACADA, ESPESSURA DE 45 MM, SEM USO DE TELA METÁLICA DE REFORÇO CONTRA FISSURAÇÃO. AF_08/2022</v>
          </cell>
          <cell r="D12177" t="str">
            <v>M2</v>
          </cell>
          <cell r="E12177">
            <v>100.62</v>
          </cell>
          <cell r="F12177">
            <v>106.59</v>
          </cell>
        </row>
        <row r="12178">
          <cell r="B12178">
            <v>104261</v>
          </cell>
          <cell r="C12178" t="str">
            <v>EMBOÇO OU MASSA ÚNICA EM ARGAMASSA TRAÇO 1:2:8, PREPARO MECÂNICO COM BETONEIRA 400 L, APLICADA MANUALMENTE EM SUPERFÍCIES EXTERNAS DA SACADA, ESPESSURA DE 50 MM, ACESSO POR ANDAIME, SEM USO DE TELA METÁLICA. AF_08/2022</v>
          </cell>
          <cell r="D12178" t="str">
            <v>M2</v>
          </cell>
          <cell r="E12178">
            <v>119.02</v>
          </cell>
          <cell r="F12178">
            <v>126.29</v>
          </cell>
        </row>
        <row r="12179">
          <cell r="B12179">
            <v>87821</v>
          </cell>
          <cell r="C12179" t="str">
            <v>EMBOÇO OU MASSA ÚNICA EM ARGAMASSA TRAÇO 1:2:8, PREPARO MECÂNICO COM BETONEIRA 400 L, APLICADA MANUALMENTE EM SUPERFÍCIES EXTERNAS DA SACADA, ESPESSURA MAIOR OU IGUAL A 50 MM, SEM USO DE TELA METÁLICA DE REFORÇO CONTRA FISSURAÇÃO. AF_08/2022</v>
          </cell>
          <cell r="D12179" t="str">
            <v>M2</v>
          </cell>
          <cell r="E12179">
            <v>129.49</v>
          </cell>
          <cell r="F12179">
            <v>137.63</v>
          </cell>
        </row>
        <row r="12180">
          <cell r="B12180">
            <v>87825</v>
          </cell>
          <cell r="C12180" t="str">
            <v>EMBOÇO OU MASSA ÚNICA EM ARGAMASSA TRAÇO 1:2:8, PREPARO MECÂNICO COM BETONEIRA 400 L, APLICADA MANUALMENTE NAS PAREDES INTERNAS DA SACADA, ESPESSURA DE 25 MM, SEM USO DE TELA METÁLICA DE REFORÇO CONTRA FISSURAÇÃO. AF_08/2022</v>
          </cell>
          <cell r="D12180" t="str">
            <v>M2</v>
          </cell>
          <cell r="E12180">
            <v>73.849999999999994</v>
          </cell>
          <cell r="F12180">
            <v>78.239999999999995</v>
          </cell>
        </row>
        <row r="12181">
          <cell r="B12181">
            <v>87829</v>
          </cell>
          <cell r="C12181" t="str">
            <v>EMBOÇO OU MASSA ÚNICA EM ARGAMASSA TRAÇO 1:2:8, PREPARO MECÂNICO COM BETONEIRA 400 L, APLICADA MANUALMENTE NAS PAREDES INTERNAS DA SACADA, ESPESSURA DE 35 MM, SEM USO DE TELA METÁLICA DE REFORÇO CONTRA FISSURAÇÃO. AF_08/2022</v>
          </cell>
          <cell r="D12181" t="str">
            <v>M2</v>
          </cell>
          <cell r="E12181">
            <v>90</v>
          </cell>
          <cell r="F12181">
            <v>95.14</v>
          </cell>
        </row>
        <row r="12182">
          <cell r="B12182">
            <v>87557</v>
          </cell>
          <cell r="C12182" t="str">
            <v>EMBOÇO, EM ARGAMASSA INDUSTRIALIZADA, PREPARO MECÂNICO, APLICADO COM EQUIPAMENTO DE MISTURA E PROJEÇÃO DE ARGAMASSA EM PAREDES INTERNAS, E = 10MM, COM TALISCAS. AF_03/2024</v>
          </cell>
          <cell r="D12182" t="str">
            <v>M2</v>
          </cell>
          <cell r="E12182">
            <v>50.1</v>
          </cell>
          <cell r="F12182">
            <v>50.99</v>
          </cell>
        </row>
        <row r="12183">
          <cell r="B12183">
            <v>87539</v>
          </cell>
          <cell r="C12183" t="str">
            <v>EMBOÇO, EM ARGAMASSA INDUSTRIALIZADA, PREPARO MECÂNICO, APLICADO COM EQUIPAMENTO DE MISTURA E PROJEÇÃO DE ARGAMASSA EM PAREDES INTERNAS, E = 17,5MM, COM TALISCAS. AF_03/2024</v>
          </cell>
          <cell r="D12183" t="str">
            <v>M2</v>
          </cell>
          <cell r="E12183">
            <v>76.37</v>
          </cell>
          <cell r="F12183">
            <v>77.55</v>
          </cell>
        </row>
        <row r="12184">
          <cell r="B12184">
            <v>104972</v>
          </cell>
          <cell r="C12184" t="str">
            <v>EMBOÇO, EM ARGAMASSA TRAÇO 1:2:8, PREPARO MANUAL, APLICADO MANUALMENTE EM PAREDES INTERNAS DE AMBIENTES COM PÉ-DIREITO DUPLO E ÁREA ENTRE 5M² E 10M², E = 10MM, COM TALISCAS. AF_03/2024</v>
          </cell>
          <cell r="D12184" t="str">
            <v>M2</v>
          </cell>
          <cell r="E12184">
            <v>35.68</v>
          </cell>
          <cell r="F12184">
            <v>37.729999999999997</v>
          </cell>
        </row>
        <row r="12185">
          <cell r="B12185">
            <v>104954</v>
          </cell>
          <cell r="C12185" t="str">
            <v>EMBOÇO, EM ARGAMASSA TRAÇO 1:2:8, PREPARO MANUAL, APLICADO MANUALMENTE EM PAREDES INTERNAS DE AMBIENTES COM PÉ-DIREITO DUPLO E ÁREA ENTRE 5M² E 10M², E = 17,5MM, COM TALISCAS. AF_03/2024</v>
          </cell>
          <cell r="D12185" t="str">
            <v>M2</v>
          </cell>
          <cell r="E12185">
            <v>50.06</v>
          </cell>
          <cell r="F12185">
            <v>52.77</v>
          </cell>
        </row>
        <row r="12186">
          <cell r="B12186">
            <v>104976</v>
          </cell>
          <cell r="C12186" t="str">
            <v>EMBOÇO, EM ARGAMASSA TRAÇO 1:2:8, PREPARO MANUAL, APLICADO MANUALMENTE EM PAREDES INTERNAS DE AMBIENTES COM PÉ-DIREITO DUPLO E ÁREA MAIOR QUE 10M², E = 10MM, COM TALISCAS. AF_03/2024</v>
          </cell>
          <cell r="D12186" t="str">
            <v>M2</v>
          </cell>
          <cell r="E12186">
            <v>31.92</v>
          </cell>
          <cell r="F12186">
            <v>33.64</v>
          </cell>
        </row>
        <row r="12187">
          <cell r="B12187">
            <v>104966</v>
          </cell>
          <cell r="C12187" t="str">
            <v>EMBOÇO, EM ARGAMASSA TRAÇO 1:2:8, PREPARO MANUAL, APLICADO MANUALMENTE EM PAREDES INTERNAS DE AMBIENTES COM PÉ-DIREITO DUPLO E ÁREA MAIOR QUE 10M², E = 17,5MM, COM TALISCAS. AF_03/2024</v>
          </cell>
          <cell r="D12187" t="str">
            <v>M2</v>
          </cell>
          <cell r="E12187">
            <v>46.29</v>
          </cell>
          <cell r="F12187">
            <v>48.68</v>
          </cell>
        </row>
        <row r="12188">
          <cell r="B12188">
            <v>104968</v>
          </cell>
          <cell r="C12188" t="str">
            <v>EMBOÇO, EM ARGAMASSA TRAÇO 1:2:8, PREPARO MANUAL, APLICADO MANUALMENTE EM PAREDES INTERNAS DE AMBIENTES COM PÉ-DIREITO DUPLO E ÁREA MENOR QUE 5M², E = 10MM, COM TALISCAS. AF_03/2024</v>
          </cell>
          <cell r="D12188" t="str">
            <v>M2</v>
          </cell>
          <cell r="E12188">
            <v>42</v>
          </cell>
          <cell r="F12188">
            <v>44.6</v>
          </cell>
        </row>
        <row r="12189">
          <cell r="B12189">
            <v>104962</v>
          </cell>
          <cell r="C12189" t="str">
            <v>EMBOÇO, EM ARGAMASSA TRAÇO 1:2:8, PREPARO MANUAL, APLICADO MANUALMENTE EM PAREDES INTERNAS DE AMBIENTES COM PÉ-DIREITO DUPLO E ÁREA MENOR QUE 5M², E = 17,5MM, COM TALISCAS. AF_03/2024</v>
          </cell>
          <cell r="D12189" t="str">
            <v>M2</v>
          </cell>
          <cell r="E12189">
            <v>56.38</v>
          </cell>
          <cell r="F12189">
            <v>59.63</v>
          </cell>
        </row>
        <row r="12190">
          <cell r="B12190">
            <v>87550</v>
          </cell>
          <cell r="C12190" t="str">
            <v>EMBOÇO, EM ARGAMASSA TRAÇO 1:2:8, PREPARO MANUAL, APLICADO MANUALMENTE EM PAREDES INTERNAS DE AMBIENTES COM ÁREA ENTRE 5M² E 10M², E = 10MM, COM TALISCAS. AF_03/2024</v>
          </cell>
          <cell r="D12190" t="str">
            <v>M2</v>
          </cell>
          <cell r="E12190">
            <v>28.7</v>
          </cell>
          <cell r="F12190">
            <v>30.14</v>
          </cell>
        </row>
        <row r="12191">
          <cell r="B12191">
            <v>87532</v>
          </cell>
          <cell r="C12191" t="str">
            <v>EMBOÇO, EM ARGAMASSA TRAÇO 1:2:8, PREPARO MANUAL, APLICADO MANUALMENTE EM PAREDES INTERNAS DE AMBIENTES COM ÁREA ENTRE 5M² E 10M², E = 17,5MM, COM TALISCAS. AF_03/2024</v>
          </cell>
          <cell r="D12191" t="str">
            <v>M2</v>
          </cell>
          <cell r="E12191">
            <v>41.18</v>
          </cell>
          <cell r="F12191">
            <v>43.14</v>
          </cell>
        </row>
        <row r="12192">
          <cell r="B12192">
            <v>87554</v>
          </cell>
          <cell r="C12192" t="str">
            <v>EMBOÇO, EM ARGAMASSA TRAÇO 1:2:8, PREPARO MANUAL, APLICADO MANUALMENTE EM PAREDES INTERNAS DE AMBIENTES COM ÁREA MAIOR QUE 10M², E = 10MM, COM TALISCAS. AF_03/2024</v>
          </cell>
          <cell r="D12192" t="str">
            <v>M2</v>
          </cell>
          <cell r="E12192">
            <v>26.26</v>
          </cell>
          <cell r="F12192">
            <v>27.5</v>
          </cell>
        </row>
        <row r="12193">
          <cell r="B12193">
            <v>87536</v>
          </cell>
          <cell r="C12193" t="str">
            <v>EMBOÇO, EM ARGAMASSA TRAÇO 1:2:8, PREPARO MANUAL, APLICADO MANUALMENTE EM PAREDES INTERNAS DE AMBIENTES COM ÁREA MAIOR QUE 10M², E = 17,5MM, COM TALISCAS. AF_03/2024</v>
          </cell>
          <cell r="D12193" t="str">
            <v>M2</v>
          </cell>
          <cell r="E12193">
            <v>38.76</v>
          </cell>
          <cell r="F12193">
            <v>40.5</v>
          </cell>
        </row>
        <row r="12194">
          <cell r="B12194">
            <v>87528</v>
          </cell>
          <cell r="C12194" t="str">
            <v>EMBOÇO, EM ARGAMASSA TRAÇO 1:2:8, PREPARO MANUAL, APLICADO MANUALMENTE EM PAREDES INTERNAS DE AMBIENTES COM ÁREA MENOR QUE 5M², E = 17,5MM, COM TALISCAS. AF_03/2024</v>
          </cell>
          <cell r="D12194" t="str">
            <v>M2</v>
          </cell>
          <cell r="E12194">
            <v>45.26</v>
          </cell>
          <cell r="F12194">
            <v>47.56</v>
          </cell>
        </row>
        <row r="12195">
          <cell r="B12195">
            <v>87546</v>
          </cell>
          <cell r="C12195" t="str">
            <v>EMBOÇO, EM ARGAMASSA TRAÇO 1:2:8, PREPARO MANUAL, APLICADO MANUALMENTE EM PAREDES INTERNAS, PARA AMBIENTES COM ÁREA MENOR QUE 5M², E = 10MM, COM TALISCAS. AF_03/2024</v>
          </cell>
          <cell r="D12195" t="str">
            <v>M2</v>
          </cell>
          <cell r="E12195">
            <v>32.78</v>
          </cell>
          <cell r="F12195">
            <v>34.57</v>
          </cell>
        </row>
        <row r="12196">
          <cell r="B12196">
            <v>104971</v>
          </cell>
          <cell r="C12196" t="str">
            <v>EMBOÇO, EM ARGAMASSA TRAÇO 1:2:8, PREPARO MECÂNICO, APLICADO MANUALMENTE EM PAREDES INTERNAS DE AMBIENTES COM PÉ-DIREITO DUPLO E ÁREA ENTRE 5M² E 10M², E = 10MM, COM TALISCAS. AF_03/2024</v>
          </cell>
          <cell r="D12196" t="str">
            <v>M2</v>
          </cell>
          <cell r="E12196">
            <v>33.1</v>
          </cell>
          <cell r="F12196">
            <v>34.93</v>
          </cell>
        </row>
        <row r="12197">
          <cell r="B12197">
            <v>104965</v>
          </cell>
          <cell r="C12197" t="str">
            <v>EMBOÇO, EM ARGAMASSA TRAÇO 1:2:8, PREPARO MECÂNICO, APLICADO MANUALMENTE EM PAREDES INTERNAS DE AMBIENTES COM PÉ-DIREITO DUPLO E ÁREA ENTRE 5M² E 10M², E = 17,5MM, COM TALISCAS. AF_03/2024</v>
          </cell>
          <cell r="D12197" t="str">
            <v>M2</v>
          </cell>
          <cell r="E12197">
            <v>46.02</v>
          </cell>
          <cell r="F12197">
            <v>48.38</v>
          </cell>
        </row>
        <row r="12198">
          <cell r="B12198">
            <v>104975</v>
          </cell>
          <cell r="C12198" t="str">
            <v>EMBOÇO, EM ARGAMASSA TRAÇO 1:2:8, PREPARO MECÂNICO, APLICADO MANUALMENTE EM PAREDES INTERNAS DE AMBIENTES COM PÉ-DIREITO DUPLO E ÁREA MAIOR QUE 10M², E = 10MM, COM TALISCAS. AF_03/2024</v>
          </cell>
          <cell r="D12198" t="str">
            <v>M2</v>
          </cell>
          <cell r="E12198">
            <v>29.34</v>
          </cell>
          <cell r="F12198">
            <v>30.84</v>
          </cell>
        </row>
        <row r="12199">
          <cell r="B12199">
            <v>104957</v>
          </cell>
          <cell r="C12199" t="str">
            <v>EMBOÇO, EM ARGAMASSA TRAÇO 1:2:8, PREPARO MECÂNICO, APLICADO MANUALMENTE EM PAREDES INTERNAS DE AMBIENTES COM PÉ-DIREITO DUPLO E ÁREA MAIOR QUE 10M², E = 17,5MM, COM TALISCAS. AF_03/2024</v>
          </cell>
          <cell r="D12199" t="str">
            <v>M2</v>
          </cell>
          <cell r="E12199">
            <v>42.25</v>
          </cell>
          <cell r="F12199">
            <v>44.29</v>
          </cell>
        </row>
        <row r="12200">
          <cell r="B12200">
            <v>104967</v>
          </cell>
          <cell r="C12200" t="str">
            <v>EMBOÇO, EM ARGAMASSA TRAÇO 1:2:8, PREPARO MECÂNICO, APLICADO MANUALMENTE EM PAREDES INTERNAS DE AMBIENTES COM PÉ-DIREITO DUPLO E ÁREA MENOR QUE 5M², E = 10MM, COM TALISCAS. AF_03/2024</v>
          </cell>
          <cell r="D12200" t="str">
            <v>M2</v>
          </cell>
          <cell r="E12200">
            <v>39.42</v>
          </cell>
          <cell r="F12200">
            <v>41.8</v>
          </cell>
        </row>
        <row r="12201">
          <cell r="B12201">
            <v>104961</v>
          </cell>
          <cell r="C12201" t="str">
            <v>EMBOÇO, EM ARGAMASSA TRAÇO 1:2:8, PREPARO MECÂNICO, APLICADO MANUALMENTE EM PAREDES INTERNAS DE AMBIENTES COM PÉ-DIREITO DUPLO E ÁREA MENOR QUE 5M², E = 17,5MM, COM TALISCAS. AF_03/2024</v>
          </cell>
          <cell r="D12201" t="str">
            <v>M2</v>
          </cell>
          <cell r="E12201">
            <v>52.34</v>
          </cell>
          <cell r="F12201">
            <v>55.24</v>
          </cell>
        </row>
        <row r="12202">
          <cell r="B12202">
            <v>87549</v>
          </cell>
          <cell r="C12202" t="str">
            <v>EMBOÇO, EM ARGAMASSA TRAÇO 1:2:8, PREPARO MECÂNICO, APLICADO MANUALMENTE EM PAREDES INTERNAS DE AMBIENTES COM ÁREA ENTRE 5M² E 10M², E = 10MM, COM TALISCAS. AF_03/2024</v>
          </cell>
          <cell r="D12202" t="str">
            <v>M2</v>
          </cell>
          <cell r="E12202">
            <v>26.12</v>
          </cell>
          <cell r="F12202">
            <v>27.34</v>
          </cell>
        </row>
        <row r="12203">
          <cell r="B12203">
            <v>87531</v>
          </cell>
          <cell r="C12203" t="str">
            <v>EMBOÇO, EM ARGAMASSA TRAÇO 1:2:8, PREPARO MECÂNICO, APLICADO MANUALMENTE EM PAREDES INTERNAS DE AMBIENTES COM ÁREA ENTRE 5M² E 10M², E = 17,5MM, COM TALISCAS. AF_03/2024</v>
          </cell>
          <cell r="D12203" t="str">
            <v>M2</v>
          </cell>
          <cell r="E12203">
            <v>37.14</v>
          </cell>
          <cell r="F12203">
            <v>38.75</v>
          </cell>
        </row>
        <row r="12204">
          <cell r="B12204">
            <v>87553</v>
          </cell>
          <cell r="C12204" t="str">
            <v>EMBOÇO, EM ARGAMASSA TRAÇO 1:2:8, PREPARO MECÂNICO, APLICADO MANUALMENTE EM PAREDES INTERNAS DE AMBIENTES COM ÁREA MAIOR QUE 10M², E = 10MM, COM TALISCAS. AF_03/2024</v>
          </cell>
          <cell r="D12204" t="str">
            <v>M2</v>
          </cell>
          <cell r="E12204">
            <v>23.68</v>
          </cell>
          <cell r="F12204">
            <v>24.7</v>
          </cell>
        </row>
        <row r="12205">
          <cell r="B12205">
            <v>87535</v>
          </cell>
          <cell r="C12205" t="str">
            <v>EMBOÇO, EM ARGAMASSA TRAÇO 1:2:8, PREPARO MECÂNICO, APLICADO MANUALMENTE EM PAREDES INTERNAS DE AMBIENTES COM ÁREA MAIOR QUE 10M², E = 17,5MM, COM TALISCAS. AF_03/2024</v>
          </cell>
          <cell r="D12205" t="str">
            <v>M2</v>
          </cell>
          <cell r="E12205">
            <v>34.72</v>
          </cell>
          <cell r="F12205">
            <v>36.11</v>
          </cell>
        </row>
        <row r="12206">
          <cell r="B12206">
            <v>87527</v>
          </cell>
          <cell r="C12206" t="str">
            <v>EMBOÇO, EM ARGAMASSA TRAÇO 1:2:8, PREPARO MECÂNICO, APLICADO MANUALMENTE EM PAREDES INTERNAS DE AMBIENTES COM ÁREA MENOR QUE 5M², E =17,5MM, COM TALISCAS. AF_03/2024</v>
          </cell>
          <cell r="D12206" t="str">
            <v>M2</v>
          </cell>
          <cell r="E12206">
            <v>41.22</v>
          </cell>
          <cell r="F12206">
            <v>43.17</v>
          </cell>
        </row>
        <row r="12207">
          <cell r="B12207">
            <v>87545</v>
          </cell>
          <cell r="C12207" t="str">
            <v>EMBOÇO, EM ARGAMASSA TRAÇO 1:2:8, PREPARO MECÂNICO, APLICADO MANUALMENTE EM PAREDES INTERNAS, PARA AMBIENTES COM ÁREA MENOR QUE 5M², E = 10MM, COM TALISCAS. AF_03/2024</v>
          </cell>
          <cell r="D12207" t="str">
            <v>M2</v>
          </cell>
          <cell r="E12207">
            <v>30.2</v>
          </cell>
          <cell r="F12207">
            <v>31.77</v>
          </cell>
        </row>
        <row r="12208">
          <cell r="B12208">
            <v>104960</v>
          </cell>
          <cell r="C12208" t="str">
            <v>MASSA ÚNICA, EM ARGAMASSA INDUSTRIALIZADA, PREPARO MECÂNICO, APLICADA COM EQUIPAMENTO DE MISTURA E PROJEÇÃO DE ARGAMASSA EM PAREDES INTERNAS, E = 10MM, COM TALISCAS. AF_03/2024</v>
          </cell>
          <cell r="D12208" t="str">
            <v>M2</v>
          </cell>
          <cell r="E12208">
            <v>48.68</v>
          </cell>
          <cell r="F12208">
            <v>49.43</v>
          </cell>
        </row>
        <row r="12209">
          <cell r="B12209">
            <v>87561</v>
          </cell>
          <cell r="C12209" t="str">
            <v>MASSA ÚNICA, EM ARGAMASSA INDUSTRIALIZADA, PREPARO MECÂNICO, APLICADA COM EQUIPAMENTO DE MISTURA E PROJEÇÃO DE ARGAMASSA EM PAREDES INTERNAS, E = 10MM, SEM TALISCAS. AF_03/2024</v>
          </cell>
          <cell r="D12209" t="str">
            <v>M2</v>
          </cell>
          <cell r="E12209">
            <v>49.58</v>
          </cell>
          <cell r="F12209">
            <v>50.42</v>
          </cell>
        </row>
        <row r="12210">
          <cell r="B12210">
            <v>104953</v>
          </cell>
          <cell r="C12210" t="str">
            <v>MASSA ÚNICA, EM ARGAMASSA INDUSTRIALIZADA, PREPARO MECÂNICO, APLICADA COM EQUIPAMENTO DE MISTURA E PROJEÇÃO DE ARGAMASSA EM PAREDES INTERNAS, E = 17,5MM, COM TALISCAS. AF_03/2024</v>
          </cell>
          <cell r="D12210" t="str">
            <v>M2</v>
          </cell>
          <cell r="E12210">
            <v>74.94</v>
          </cell>
          <cell r="F12210">
            <v>76</v>
          </cell>
        </row>
        <row r="12211">
          <cell r="B12211">
            <v>87543</v>
          </cell>
          <cell r="C12211" t="str">
            <v>MASSA ÚNICA, EM ARGAMASSA INDUSTRIALIZADA, PREPARO MECÂNICO, APLICADA COM EQUIPAMENTO DE MISTURA E PROJEÇÃO DE ARGAMASSA EM PAREDES INTERNAS, E = 5MM, SEM TALISCAS. AF_03/2024</v>
          </cell>
          <cell r="D12211" t="str">
            <v>M2</v>
          </cell>
          <cell r="E12211">
            <v>28.53</v>
          </cell>
          <cell r="F12211">
            <v>29.14</v>
          </cell>
        </row>
        <row r="12212">
          <cell r="B12212">
            <v>104959</v>
          </cell>
          <cell r="C12212" t="str">
            <v>MASSA ÚNICA, EM ARGAMASSA TRAÇO 1:2:8 PREPARO MANUAL, APLICADA MANUALMENTE EM PAREDES INTERNAS DE AMBIENTES COM ÁREA MAIOR QUE 10M², E = 10MM, COM TALISCAS. AF_03/2024</v>
          </cell>
          <cell r="D12212" t="str">
            <v>M2</v>
          </cell>
          <cell r="E12212">
            <v>26.87</v>
          </cell>
          <cell r="F12212">
            <v>28.16</v>
          </cell>
        </row>
        <row r="12213">
          <cell r="B12213">
            <v>104958</v>
          </cell>
          <cell r="C12213" t="str">
            <v>MASSA ÚNICA, EM ARGAMASSA TRAÇO 1:2:8 PREPARO MECÂNICO, APLICADA MANUALMENTE EM PAREDES INTERNAS DE AMBIENTES COM ÁREA MAIOR QUE 10M², E = 10MM, COM TALISCAS. AF_03/2024</v>
          </cell>
          <cell r="D12213" t="str">
            <v>M2</v>
          </cell>
          <cell r="E12213">
            <v>24.29</v>
          </cell>
          <cell r="F12213">
            <v>25.36</v>
          </cell>
        </row>
        <row r="12214">
          <cell r="B12214">
            <v>104970</v>
          </cell>
          <cell r="C12214" t="str">
            <v>MASSA ÚNICA, EM ARGAMASSA TRAÇO 1:2:8, PREPARO MANUAL, APLICADA MANUALMENTE EM PAREDES INTERNAS DE AMBIENTES COM PÉ-DIREITO DUPLO E ÁREA ENTRE 5M² E 10M², E = 10MM, COM TALISCAS. AF_03/2024</v>
          </cell>
          <cell r="D12214" t="str">
            <v>M2</v>
          </cell>
          <cell r="E12214">
            <v>37.51</v>
          </cell>
          <cell r="F12214">
            <v>39.71</v>
          </cell>
        </row>
        <row r="12215">
          <cell r="B12215">
            <v>104964</v>
          </cell>
          <cell r="C12215" t="str">
            <v>MASSA ÚNICA, EM ARGAMASSA TRAÇO 1:2:8, PREPARO MANUAL, APLICADA MANUALMENTE EM PAREDES INTERNAS DE AMBIENTES COM PÉ-DIREITO DUPLO E ÁREA ENTRE 5M² E 10M², E = 17,5MM, COM TALISCAS. AF_03/2024</v>
          </cell>
          <cell r="D12215" t="str">
            <v>M2</v>
          </cell>
          <cell r="E12215">
            <v>51.89</v>
          </cell>
          <cell r="F12215">
            <v>54.75</v>
          </cell>
        </row>
        <row r="12216">
          <cell r="B12216">
            <v>104956</v>
          </cell>
          <cell r="C12216" t="str">
            <v>MASSA ÚNICA, EM ARGAMASSA TRAÇO 1:2:8, PREPARO MANUAL, APLICADA MANUALMENTE EM PAREDES INTERNAS DE AMBIENTES COM PÉ-DIREITO DUPLO E ÁREA MAIOR QUE 10M², E = 17,5MM, COM TALISCAS. AF_03/2024</v>
          </cell>
          <cell r="D12216" t="str">
            <v>M2</v>
          </cell>
          <cell r="E12216">
            <v>47.23</v>
          </cell>
          <cell r="F12216">
            <v>49.7</v>
          </cell>
        </row>
        <row r="12217">
          <cell r="B12217">
            <v>104974</v>
          </cell>
          <cell r="C12217" t="str">
            <v>MASSA ÚNICA, EM ARGAMASSA TRAÇO 1:2:8, PREPARO MANUAL, APLICADA MANUALMENTE EM PAREDES INTERNAS DE AMBIENTES COM PÉ-DIREITO DUPLO ÁREA MAIOR QUE 10M², E = 10MM, COM TALISCAS. AF_03/2024</v>
          </cell>
          <cell r="D12217" t="str">
            <v>M2</v>
          </cell>
          <cell r="E12217">
            <v>32.86</v>
          </cell>
          <cell r="F12217">
            <v>34.67</v>
          </cell>
        </row>
        <row r="12218">
          <cell r="B12218">
            <v>87548</v>
          </cell>
          <cell r="C12218" t="str">
            <v>MASSA ÚNICA, EM ARGAMASSA TRAÇO 1:2:8, PREPARO MANUAL, APLICADA MANUALMENTE EM PAREDES INTERNAS DE AMBIENTES COM ÁREA ENTRE 5M² E 10M², E = 10MM, COM TALISCAS. AF_03/2024</v>
          </cell>
          <cell r="D12218" t="str">
            <v>M2</v>
          </cell>
          <cell r="E12218">
            <v>29.87</v>
          </cell>
          <cell r="F12218">
            <v>31.42</v>
          </cell>
        </row>
        <row r="12219">
          <cell r="B12219">
            <v>87530</v>
          </cell>
          <cell r="C12219" t="str">
            <v>MASSA ÚNICA, EM ARGAMASSA TRAÇO 1:2:8, PREPARO MANUAL, APLICADA MANUALMENTE EM PAREDES INTERNAS DE AMBIENTES COM ÁREA ENTRE 5M² E 10M², E = 17,5MM, COM TALISCAS. AF_03/2024</v>
          </cell>
          <cell r="D12219" t="str">
            <v>M2</v>
          </cell>
          <cell r="E12219">
            <v>42.36</v>
          </cell>
          <cell r="F12219">
            <v>44.42</v>
          </cell>
        </row>
        <row r="12220">
          <cell r="B12220">
            <v>104952</v>
          </cell>
          <cell r="C12220" t="str">
            <v>MASSA ÚNICA, EM ARGAMASSA TRAÇO 1:2:8, PREPARO MANUAL, APLICADA MANUALMENTE EM PAREDES INTERNAS DE AMBIENTES COM ÁREA MAIOR QUE 10M², E = 17,5MM, COM TALISCAS. AF_03/2024</v>
          </cell>
          <cell r="D12220" t="str">
            <v>M2</v>
          </cell>
          <cell r="E12220">
            <v>39.36</v>
          </cell>
          <cell r="F12220">
            <v>41.16</v>
          </cell>
        </row>
        <row r="12221">
          <cell r="B12221">
            <v>104969</v>
          </cell>
          <cell r="C12221" t="str">
            <v>MASSA ÚNICA, EM ARGAMASSA TRAÇO 1:2:8, PREPARO MECÂNICO, APLICADA MANUALMENTE EM PAREDES INTERNAS DE AMBIENTES COM PÉ-DIREITO DUPLO E ÁREA ENTRE 5M² E 10M², E = 10MM, COM TALISCAS. AF_03/2024</v>
          </cell>
          <cell r="D12221" t="str">
            <v>M2</v>
          </cell>
          <cell r="E12221">
            <v>34.93</v>
          </cell>
          <cell r="F12221">
            <v>36.909999999999997</v>
          </cell>
        </row>
        <row r="12222">
          <cell r="B12222">
            <v>104963</v>
          </cell>
          <cell r="C12222" t="str">
            <v>MASSA ÚNICA, EM ARGAMASSA TRAÇO 1:2:8, PREPARO MECÂNICO, APLICADA MANUALMENTE EM PAREDES INTERNAS DE AMBIENTES COM PÉ-DIREITO DUPLO E ÁREA ENTRE 5M² E 10M², E = 17,5MM, COM TALISCAS. AF_03/2024</v>
          </cell>
          <cell r="D12222" t="str">
            <v>M2</v>
          </cell>
          <cell r="E12222">
            <v>47.85</v>
          </cell>
          <cell r="F12222">
            <v>50.36</v>
          </cell>
        </row>
        <row r="12223">
          <cell r="B12223">
            <v>104955</v>
          </cell>
          <cell r="C12223" t="str">
            <v>MASSA ÚNICA, EM ARGAMASSA TRAÇO 1:2:8, PREPARO MECÂNICO, APLICADA MANUALMENTE EM PAREDES INTERNAS DE AMBIENTES COM PÉ-DIREITO DUPLO E ÁREA MAIOR QUE 10M², E = 17,5MM, COM TALISCAS. AF_03/2024</v>
          </cell>
          <cell r="D12223" t="str">
            <v>M2</v>
          </cell>
          <cell r="E12223">
            <v>43.19</v>
          </cell>
          <cell r="F12223">
            <v>45.31</v>
          </cell>
        </row>
        <row r="12224">
          <cell r="B12224">
            <v>104973</v>
          </cell>
          <cell r="C12224" t="str">
            <v>MASSA ÚNICA, EM ARGAMASSA TRAÇO 1:2:8, PREPARO MECÂNICO, APLICADA MANUALMENTE EM PAREDES INTERNAS DE AMBIENTES COM PÉ-DIREITO DUPLO ÁREA MAIOR QUE 10M², E = 10MM, COM TALISCAS. AF_03/2024</v>
          </cell>
          <cell r="D12224" t="str">
            <v>M2</v>
          </cell>
          <cell r="E12224">
            <v>30.28</v>
          </cell>
          <cell r="F12224">
            <v>31.87</v>
          </cell>
        </row>
        <row r="12225">
          <cell r="B12225">
            <v>87547</v>
          </cell>
          <cell r="C12225" t="str">
            <v>MASSA ÚNICA, EM ARGAMASSA TRAÇO 1:2:8, PREPARO MECÂNICO, APLICADA MANUALMENTE EM PAREDES INTERNAS DE AMBIENTES COM ÁREA ENTRE 5M² E 10M², E = 10MM, COM TALISCAS. AF_03/2024</v>
          </cell>
          <cell r="D12225" t="str">
            <v>M2</v>
          </cell>
          <cell r="E12225">
            <v>27.29</v>
          </cell>
          <cell r="F12225">
            <v>28.62</v>
          </cell>
        </row>
        <row r="12226">
          <cell r="B12226">
            <v>87529</v>
          </cell>
          <cell r="C12226" t="str">
            <v>MASSA ÚNICA, EM ARGAMASSA TRAÇO 1:2:8, PREPARO MECÂNICO, APLICADA MANUALMENTE EM PAREDES INTERNAS DE AMBIENTES COM ÁREA ENTRE 5M² E 10M², E = 17,5MM, COM TALISCAS. AF_03/2024</v>
          </cell>
          <cell r="D12226" t="str">
            <v>M2</v>
          </cell>
          <cell r="E12226">
            <v>38.32</v>
          </cell>
          <cell r="F12226">
            <v>40.03</v>
          </cell>
        </row>
        <row r="12227">
          <cell r="B12227">
            <v>104951</v>
          </cell>
          <cell r="C12227" t="str">
            <v>MASSA ÚNICA, EM ARGAMASSA TRAÇO 1:2:8, PREPARO MECÂNICO, APLICADA MANUALMENTE EM PAREDES INTERNAS DE AMBIENTES COM ÁREA MAIOR QUE 10M², E = 17,5MM, COM TALISCAS. AF_03/2024</v>
          </cell>
          <cell r="D12227" t="str">
            <v>M2</v>
          </cell>
          <cell r="E12227">
            <v>35.32</v>
          </cell>
          <cell r="F12227">
            <v>36.770000000000003</v>
          </cell>
        </row>
        <row r="12228">
          <cell r="B12228">
            <v>104978</v>
          </cell>
          <cell r="C12228" t="str">
            <v>MASSA ÚNICA, EM ARGAMASSA TRAÇO 1:2:8, PREPARO MECÂNICO, APLICADA MANUALMENTE EM TETO DE AMBIENTES COM PAREDES EM PÉ-DIREITO DUPLO, E = 10MM, COM TALISCAS. AF_03/2024</v>
          </cell>
          <cell r="D12228" t="str">
            <v>M2</v>
          </cell>
          <cell r="E12228">
            <v>37.24</v>
          </cell>
          <cell r="F12228">
            <v>39.409999999999997</v>
          </cell>
        </row>
        <row r="12229">
          <cell r="B12229">
            <v>104977</v>
          </cell>
          <cell r="C12229" t="str">
            <v>MASSA ÚNICA, EM ARGAMASSA TRAÇO 1:2:8, PREPARO MECÂNICO, APLICADA MANUALMENTE EM TETO DE AMBIENTES COM PAREDES EM PÉ-DIREITO DUPLO, E = 17,5MM, COM TALISCAS. AF_03/2024</v>
          </cell>
          <cell r="D12229" t="str">
            <v>M2</v>
          </cell>
          <cell r="E12229">
            <v>49.99</v>
          </cell>
          <cell r="F12229">
            <v>52.68</v>
          </cell>
        </row>
        <row r="12230">
          <cell r="B12230">
            <v>90408</v>
          </cell>
          <cell r="C12230" t="str">
            <v>MASSA ÚNICA, EM ARGAMASSA TRAÇO 1:2:8, PREPARO MECÂNICO, APLICADA MANUALMENTE EM TETO, E = 10MM, COM TALISCAS. AF_03/2024</v>
          </cell>
          <cell r="D12230" t="str">
            <v>M2</v>
          </cell>
          <cell r="E12230">
            <v>32.93</v>
          </cell>
          <cell r="F12230">
            <v>34.74</v>
          </cell>
        </row>
        <row r="12231">
          <cell r="B12231">
            <v>90406</v>
          </cell>
          <cell r="C12231" t="str">
            <v>MASSA ÚNICA, EM ARGAMASSA TRAÇO 1:2:8, PREPARO MECÂNICO, APLICADA MANUALMENTE EM TETO, E = 17,5MM, COM TALISCAS. AF_03/2024</v>
          </cell>
          <cell r="D12231" t="str">
            <v>M2</v>
          </cell>
          <cell r="E12231">
            <v>44.75</v>
          </cell>
          <cell r="F12231">
            <v>47</v>
          </cell>
        </row>
        <row r="12232">
          <cell r="B12232">
            <v>103313</v>
          </cell>
          <cell r="C12232" t="str">
            <v>INSTALAÇÃO DE BALIZADOR METÁLICO COM LED, EM ALUMÍNIO COM DIFUSOR EM POLICARBONATO E DIMENSÕES 6,2 CM X30 CM, COM PINTURA ELETROSTÁTICA, SOBRE PISO DE CONCRETO EXISTENTE. AF_11/2021</v>
          </cell>
          <cell r="D12232" t="str">
            <v>UN</v>
          </cell>
          <cell r="E12232">
            <v>0</v>
          </cell>
          <cell r="F12232">
            <v>0</v>
          </cell>
        </row>
        <row r="12233">
          <cell r="B12233">
            <v>103309</v>
          </cell>
          <cell r="C12233" t="str">
            <v>INSTALAÇÃO DE BALIZADOR METÁLICO, MODELO OLEGÁRIO, EM TUBO DE AÇO GALVANIZADO ESPESSURA 3" E DIMENSÕES 9 CM X 78,5 CM, COM PINTURA ELETROSTÁTICA, SOBRE PISO DE CONCRETO EXISTENTE. AF_11/2021</v>
          </cell>
          <cell r="D12233" t="str">
            <v>UN</v>
          </cell>
          <cell r="E12233">
            <v>0</v>
          </cell>
          <cell r="F12233">
            <v>0</v>
          </cell>
        </row>
        <row r="12234">
          <cell r="B12234">
            <v>103312</v>
          </cell>
          <cell r="C12234" t="str">
            <v>INSTALAÇÃO DE BALIZADOR METÁLICO, MODELO OLEGÁRIO, EM TUBO DE AÇO GALVANIZADO ESPESSURA 3" E DIMENSÕES 9 CM X 78,5 CM, COM PINTURA ELETROSTÁTICA, SOBRE SOLO. AF_11/2021</v>
          </cell>
          <cell r="D12234" t="str">
            <v>UN</v>
          </cell>
          <cell r="E12234">
            <v>0</v>
          </cell>
          <cell r="F12234">
            <v>0</v>
          </cell>
        </row>
        <row r="12235">
          <cell r="B12235">
            <v>103296</v>
          </cell>
          <cell r="C12235" t="str">
            <v>INSTALAÇÃO DE BALIZADOR PRÉ-FABRICADO DE CONCRETO, DIMENSÕES 30 CM X 60 CM, SOBRE PISO DE CONCRETO EXISTENTE. AF_11/2021</v>
          </cell>
          <cell r="D12235" t="str">
            <v>UN</v>
          </cell>
          <cell r="E12235">
            <v>0</v>
          </cell>
          <cell r="F12235">
            <v>0</v>
          </cell>
        </row>
        <row r="12236">
          <cell r="B12236">
            <v>103300</v>
          </cell>
          <cell r="C12236" t="str">
            <v>INSTALAÇÃO DE BALIZADOR PRÉ-FABRICADO DE CONCRETO, DIMENSÕES 30 CM X 60 CM, SOBRE SOLO. AF_11/2021</v>
          </cell>
          <cell r="D12236" t="str">
            <v>UN</v>
          </cell>
          <cell r="E12236">
            <v>0</v>
          </cell>
          <cell r="F12236">
            <v>0</v>
          </cell>
        </row>
        <row r="12237">
          <cell r="B12237">
            <v>103301</v>
          </cell>
          <cell r="C12237" t="str">
            <v>INSTALAÇÃO DE BANCO CIRCULAR PRÉ-FABRICADO DE CONCRETO, DIMENSÕES 60 CM X 40 CM. AF_11/2021</v>
          </cell>
          <cell r="D12237" t="str">
            <v>UN</v>
          </cell>
          <cell r="E12237">
            <v>0</v>
          </cell>
          <cell r="F12237">
            <v>0</v>
          </cell>
        </row>
        <row r="12238">
          <cell r="B12238">
            <v>103304</v>
          </cell>
          <cell r="C12238" t="str">
            <v>INSTALAÇÃO DE BANCO METÁLICO COM ENCOSTO, 1,60 M DE COMPRIMENTO, EM TUBO DE AÇO CARBONO COM PINTURA ELETROSTÁTICA, SOBRE PISO DE CONCRETO EXISTENTE. AF_11/2021</v>
          </cell>
          <cell r="D12238" t="str">
            <v>UN</v>
          </cell>
          <cell r="E12238">
            <v>1246.8499999999999</v>
          </cell>
          <cell r="F12238">
            <v>1250.1500000000001</v>
          </cell>
        </row>
        <row r="12239">
          <cell r="B12239">
            <v>103305</v>
          </cell>
          <cell r="C12239" t="str">
            <v>INSTALAÇÃO DE BANCO METÁLICO SEM ENCOSTO, EM TUBOS E CHAPAS DE AÇO CARBONO, PINTURA POR PROCESSO ELETROSTÁTICO, DIMENSÕES 49 CM X 157 CM X 34 CM, SOBRE PISO DE CONCRETO EXISTENTE. AF_11/2021</v>
          </cell>
          <cell r="D12239" t="str">
            <v>UN</v>
          </cell>
          <cell r="E12239">
            <v>0</v>
          </cell>
          <cell r="F12239">
            <v>0</v>
          </cell>
        </row>
        <row r="12240">
          <cell r="B12240">
            <v>103294</v>
          </cell>
          <cell r="C12240" t="str">
            <v>INSTALAÇÃO DE BANCO PRÉ-FABRICADO DE CONCRETO COM ENCOSTO, DIMENSÕES 180 CM X 64 CM X 89 CM, SOBRE PISO DE CONCRETO EXISTENTE. AF_11/2021</v>
          </cell>
          <cell r="D12240" t="str">
            <v>UN</v>
          </cell>
          <cell r="E12240">
            <v>0</v>
          </cell>
          <cell r="F12240">
            <v>0</v>
          </cell>
        </row>
        <row r="12241">
          <cell r="B12241">
            <v>103298</v>
          </cell>
          <cell r="C12241" t="str">
            <v>INSTALAÇÃO DE BANCO PRÉ-FABRICADO DE CONCRETO COM ENCOSTO, DIMENSÕES 180 CM X 64 CM X 89 CM, SOBRE SOLO. AF_11/2021</v>
          </cell>
          <cell r="D12241" t="str">
            <v>UN</v>
          </cell>
          <cell r="E12241">
            <v>0</v>
          </cell>
          <cell r="F12241">
            <v>0</v>
          </cell>
        </row>
        <row r="12242">
          <cell r="B12242">
            <v>103293</v>
          </cell>
          <cell r="C12242" t="str">
            <v>INSTALAÇÃO DE BANCO PRÉ-FABRICADO DE CONCRETO SEM ENCOSTO, DIMENSÕES 115 CM X 50 CM X 45 CM, SOBRE PISO DE CONCRETO EXISTENTE. AF_11/2021</v>
          </cell>
          <cell r="D12242" t="str">
            <v>UN</v>
          </cell>
          <cell r="E12242">
            <v>0</v>
          </cell>
          <cell r="F12242">
            <v>0</v>
          </cell>
        </row>
        <row r="12243">
          <cell r="B12243">
            <v>103297</v>
          </cell>
          <cell r="C12243" t="str">
            <v>INSTALAÇÃO DE BANCO PRÉ-FABRICADO DE CONCRETO SEM ENCOSTO, DIMENSÕES 115 CM X 50 CM X 45 CM, SOBRE SOLO. AF_11/2021</v>
          </cell>
          <cell r="D12243" t="str">
            <v>UN</v>
          </cell>
          <cell r="E12243">
            <v>0</v>
          </cell>
          <cell r="F12243">
            <v>0</v>
          </cell>
        </row>
        <row r="12244">
          <cell r="B12244">
            <v>103311</v>
          </cell>
          <cell r="C12244" t="str">
            <v>INSTALAÇÃO DE BICICLETÁRIO MODELO U INVERTIDO, DIMENSÕES 110 CM X 78 CM EM TUBO CIRCULAR DE AÇO Ø 2'' COM PINTURA ELETROSTÁTICA, FIXADO COM CONCRETO, SOBRE SOLO. AF_11/2021</v>
          </cell>
          <cell r="D12244" t="str">
            <v>UN</v>
          </cell>
          <cell r="E12244">
            <v>0</v>
          </cell>
          <cell r="F12244">
            <v>0</v>
          </cell>
        </row>
        <row r="12245">
          <cell r="B12245">
            <v>103306</v>
          </cell>
          <cell r="C12245" t="str">
            <v>INSTALAÇÃO DE BICICLETÁRIO MODELO U INVERTIDO, DIMENSÕES 82 CM X 78 CM EM TUBO CIRCULAR DE AÇO Ø 2'' COM PINTURA ELETROSTÁTICA, FIXADO COM CHUMBADOR MECÂNICO, SOBRE PISO DE CONCRETO EXISTENTE. AF_11/2021</v>
          </cell>
          <cell r="D12245" t="str">
            <v>UN</v>
          </cell>
          <cell r="E12245">
            <v>0</v>
          </cell>
          <cell r="F12245">
            <v>0</v>
          </cell>
        </row>
        <row r="12246">
          <cell r="B12246">
            <v>103308</v>
          </cell>
          <cell r="C12246" t="str">
            <v>INSTALAÇÃO DE BICICLETÁRIO MODELO U INVERTIDO, DIMENSÕES 82 CM X 78 CM EM TUBO CIRCULAR DE AÇO Ø 2'' COM PINTURA ELETROSTÁTICA, FIXADO COM CONCRETO, SOBRE PISO DE CONCRETO EXISTENTE. AF_11/2021</v>
          </cell>
          <cell r="D12246" t="str">
            <v>UN</v>
          </cell>
          <cell r="E12246">
            <v>0</v>
          </cell>
          <cell r="F12246">
            <v>0</v>
          </cell>
        </row>
        <row r="12247">
          <cell r="B12247">
            <v>103295</v>
          </cell>
          <cell r="C12247" t="str">
            <v>INSTALAÇÃO DE CONJUNTO COM MESA E QUATRO BANCOS PRÉ-FABRICADO DE CONCRETO, DIMENSÕES 90 CM X 95 CM (MESA) E 20 CM X 60 CM (BANCO), SOBRE PISO DE CONCRETO EXISTENTE. AF_11/2021</v>
          </cell>
          <cell r="D12247" t="str">
            <v>UN</v>
          </cell>
          <cell r="E12247">
            <v>0</v>
          </cell>
          <cell r="F12247">
            <v>0</v>
          </cell>
        </row>
        <row r="12248">
          <cell r="B12248">
            <v>103299</v>
          </cell>
          <cell r="C12248" t="str">
            <v>INSTALAÇÃO DE CONJUNTO COM MESA E QUATRO BANCOS PRÉ-FABRICADO DE CONCRETO, DIMENSÕES 90 CM X 95 CM (MESA) E 20 CM X 60 CM (BANCO), SOBRE SOLO. AF_11/2021</v>
          </cell>
          <cell r="D12248" t="str">
            <v>UN</v>
          </cell>
          <cell r="E12248">
            <v>0</v>
          </cell>
          <cell r="F12248">
            <v>0</v>
          </cell>
        </row>
        <row r="12249">
          <cell r="B12249">
            <v>103302</v>
          </cell>
          <cell r="C12249" t="str">
            <v>INSTALAÇÃO DE FLOREIRA CIRCULAR PRÉ-FABRICADO DE CONCRETO, DIMENSÕES 60 CM X 40 CM. AF_11/2021</v>
          </cell>
          <cell r="D12249" t="str">
            <v>UN</v>
          </cell>
          <cell r="E12249">
            <v>0</v>
          </cell>
          <cell r="F12249">
            <v>0</v>
          </cell>
        </row>
        <row r="12250">
          <cell r="B12250">
            <v>103307</v>
          </cell>
          <cell r="C12250" t="str">
            <v>INSTALAÇÃO DE LIXEIRA METÁLICA DUPLA, CAPACIDADE DE 60 L, EM TUBO DE AÇO CARBONO E CESTOS EM CHAPA DE AÇO COM PINTURA ELETROSTÁTICA, SOBRE PISO DE CONCRETO EXISTENTE. AF_11/2021</v>
          </cell>
          <cell r="D12250" t="str">
            <v>UN</v>
          </cell>
          <cell r="E12250">
            <v>1333.34</v>
          </cell>
          <cell r="F12250">
            <v>1340.43</v>
          </cell>
        </row>
        <row r="12251">
          <cell r="B12251">
            <v>103310</v>
          </cell>
          <cell r="C12251" t="str">
            <v>INSTALAÇÃO DE LIXEIRA METÁLICA DUPLA, CAPACIDADE DE 60 L, EM TUBO DE AÇO CARBONO E CESTOS EM CHAPA DE AÇO COM PINTURA ELETROSTÁTICA, SOBRE SOLO. AF_11/2021</v>
          </cell>
          <cell r="D12251" t="str">
            <v>UN</v>
          </cell>
          <cell r="E12251">
            <v>1285.5</v>
          </cell>
          <cell r="F12251">
            <v>1288.7</v>
          </cell>
        </row>
        <row r="12252">
          <cell r="B12252">
            <v>103303</v>
          </cell>
          <cell r="C12252" t="str">
            <v>INSTALAÇÃO DE LIXEIRA PRÉ-FABRICADA DE CONCRETO, VOLUME MÍNIMO DE 120 L. AF_11/2021</v>
          </cell>
          <cell r="D12252" t="str">
            <v>UN</v>
          </cell>
          <cell r="E12252">
            <v>0</v>
          </cell>
          <cell r="F12252">
            <v>0</v>
          </cell>
        </row>
        <row r="12253">
          <cell r="B12253">
            <v>103314</v>
          </cell>
          <cell r="C12253" t="str">
            <v>INSTALAÇÃO DE PERGOLADO DE MADEIRA, EM MAÇARANDUBA, ANGELIM OU EQUIVALENTE DA REGIÃO, FIXADO COM CONCRETO SOBRE PISO DE CONCRETO EXISTENTE. AF_11/2021</v>
          </cell>
          <cell r="D12253" t="str">
            <v>M2</v>
          </cell>
          <cell r="E12253">
            <v>282.64999999999998</v>
          </cell>
          <cell r="F12253">
            <v>285.18</v>
          </cell>
        </row>
        <row r="12254">
          <cell r="B12254">
            <v>103315</v>
          </cell>
          <cell r="C12254" t="str">
            <v>INSTALAÇÃO DE PERGOLADO DE MADEIRA, EM MAÇARANDUBA, ANGELIM OU EQUIVALENTE DA REGIÃO, FIXADO COM CONCRETO SOBRE SOLO. AF_11/2021</v>
          </cell>
          <cell r="D12254" t="str">
            <v>M2</v>
          </cell>
          <cell r="E12254">
            <v>274.77</v>
          </cell>
          <cell r="F12254">
            <v>276.70999999999998</v>
          </cell>
        </row>
        <row r="12255">
          <cell r="B12255">
            <v>105188</v>
          </cell>
          <cell r="C12255" t="str">
            <v>REVESTIMENTO DECORATIVO MONOCAMADA EXECUTADO COM EQUIPAMENTO DE PROJEÇÃO EM FACHADA DE UM EDIFÍCIO DE ALVENARIA ESTRUTURAL E ACABAMENTO CHAPISCADO/FLOCADO. AF_03/2024</v>
          </cell>
          <cell r="D12255" t="str">
            <v>M2</v>
          </cell>
          <cell r="E12255">
            <v>177.63</v>
          </cell>
          <cell r="F12255">
            <v>179.03</v>
          </cell>
        </row>
        <row r="12256">
          <cell r="B12256">
            <v>87841</v>
          </cell>
          <cell r="C12256" t="str">
            <v>REVESTIMENTO DECORATIVO MONOCAMADA EXECUTADO COM EQUIPAMENTO DE PROJEÇÃO EM FACHADA DE UM EDIFÍCIO DE ALVENARIA ESTRUTURAL E ACABAMENTO RASPADO. AF_03/2024</v>
          </cell>
          <cell r="D12256" t="str">
            <v>M2</v>
          </cell>
          <cell r="E12256">
            <v>161.34</v>
          </cell>
          <cell r="F12256">
            <v>162.66</v>
          </cell>
        </row>
        <row r="12257">
          <cell r="B12257">
            <v>87853</v>
          </cell>
          <cell r="C12257" t="str">
            <v>REVESTIMENTO DECORATIVO MONOCAMADA EXECUTADO COM EQUIPAMENTO DE PROJEÇÃO EM FACHADA DE UM EDIFÍCIO DE ALVENARIA ESTRUTURAL E ACABAMENTO TRAVERTINO. AF_03/2024</v>
          </cell>
          <cell r="D12257" t="str">
            <v>M2</v>
          </cell>
          <cell r="E12257">
            <v>179.7</v>
          </cell>
          <cell r="F12257">
            <v>181.24</v>
          </cell>
        </row>
        <row r="12258">
          <cell r="B12258">
            <v>105187</v>
          </cell>
          <cell r="C12258" t="str">
            <v>REVESTIMENTO DECORATIVO MONOCAMADA EXECUTADO COM EQUIPAMENTO DE PROJEÇÃO EM FACHADA DE UM EDIFÍCIO DE ESTRUTURA CONVENCIONAL E ACABAMENTO CHAPISCADO/FLOCADO. AF_03/2024</v>
          </cell>
          <cell r="D12258" t="str">
            <v>M2</v>
          </cell>
          <cell r="E12258">
            <v>243.92</v>
          </cell>
          <cell r="F12258">
            <v>245.6</v>
          </cell>
        </row>
        <row r="12259">
          <cell r="B12259">
            <v>87840</v>
          </cell>
          <cell r="C12259" t="str">
            <v>REVESTIMENTO DECORATIVO MONOCAMADA EXECUTADO COM EQUIPAMENTO DE PROJEÇÃO EM FACHADA DE UM EDIFÍCIO DE ESTRUTURA CONVENCIONAL E ACABAMENTO RASPADO. AF_03/2024</v>
          </cell>
          <cell r="D12259" t="str">
            <v>M2</v>
          </cell>
          <cell r="E12259">
            <v>227.63</v>
          </cell>
          <cell r="F12259">
            <v>229.23</v>
          </cell>
        </row>
        <row r="12260">
          <cell r="B12260">
            <v>87852</v>
          </cell>
          <cell r="C12260" t="str">
            <v>REVESTIMENTO DECORATIVO MONOCAMADA EXECUTADO COM EQUIPAMENTO DE PROJEÇÃO EM FACHADA DE UM EDIFÍCIO DE ESTRUTURA CONVENCIONAL E ACABAMENTO TRAVERTINO. AF_03/2024</v>
          </cell>
          <cell r="D12260" t="str">
            <v>M2</v>
          </cell>
          <cell r="E12260">
            <v>245.99</v>
          </cell>
          <cell r="F12260">
            <v>247.81</v>
          </cell>
        </row>
        <row r="12261">
          <cell r="B12261">
            <v>105186</v>
          </cell>
          <cell r="C12261" t="str">
            <v>REVESTIMENTO DECORATIVO MONOCAMADA EXECUTADO MANUALMENTE EM FACHADA DE UM EDIFÍCIO DE ALVENARIA ESTRUTURAL E ACABAMENTO CHAPISCADO/FLOCADO. AF_03/2024</v>
          </cell>
          <cell r="D12261" t="str">
            <v>M2</v>
          </cell>
          <cell r="E12261">
            <v>183.57</v>
          </cell>
          <cell r="F12261">
            <v>185.44</v>
          </cell>
        </row>
        <row r="12262">
          <cell r="B12262">
            <v>87839</v>
          </cell>
          <cell r="C12262" t="str">
            <v>REVESTIMENTO DECORATIVO MONOCAMADA EXECUTADO MANUALMENTE EM FACHADA DE UM EDIFÍCIO DE ALVENARIA ESTRUTURAL E ACABAMENTO RASPADO. AF_03/2024</v>
          </cell>
          <cell r="D12262" t="str">
            <v>M2</v>
          </cell>
          <cell r="E12262">
            <v>167.5</v>
          </cell>
          <cell r="F12262">
            <v>169.31</v>
          </cell>
        </row>
        <row r="12263">
          <cell r="B12263">
            <v>87851</v>
          </cell>
          <cell r="C12263" t="str">
            <v>REVESTIMENTO DECORATIVO MONOCAMADA EXECUTADO MANUALMENTE EM FACHADA DE UM EDIFÍCIO DE ALVENARIA ESTRUTURAL E ACABAMENTO TRAVERTINO. AF_03/2024</v>
          </cell>
          <cell r="D12263" t="str">
            <v>M2</v>
          </cell>
          <cell r="E12263">
            <v>186.27</v>
          </cell>
          <cell r="F12263">
            <v>188.34</v>
          </cell>
        </row>
        <row r="12264">
          <cell r="B12264">
            <v>105185</v>
          </cell>
          <cell r="C12264" t="str">
            <v>REVESTIMENTO DECORATIVO MONOCAMADA EXECUTADO MANUALMENTE EM FACHADA DE UM EDIFÍCIO DE ESTRUTURA CONVENCIONAL E ACABAMENTO CHAPISCADO/FLOCADO. AF_03/2024</v>
          </cell>
          <cell r="D12264" t="str">
            <v>M2</v>
          </cell>
          <cell r="E12264">
            <v>250.42</v>
          </cell>
          <cell r="F12264">
            <v>252.59</v>
          </cell>
        </row>
        <row r="12265">
          <cell r="B12265">
            <v>87838</v>
          </cell>
          <cell r="C12265" t="str">
            <v>REVESTIMENTO DECORATIVO MONOCAMADA EXECUTADO MANUALMENTE EM FACHADA DE UM EDIFÍCIO DE ESTRUTURA CONVENCIONAL E ACABAMENTO RASPADO. AF_03/2024</v>
          </cell>
          <cell r="D12265" t="str">
            <v>M2</v>
          </cell>
          <cell r="E12265">
            <v>234.42</v>
          </cell>
          <cell r="F12265">
            <v>236.51</v>
          </cell>
        </row>
        <row r="12266">
          <cell r="B12266">
            <v>87850</v>
          </cell>
          <cell r="C12266" t="str">
            <v>REVESTIMENTO DECORATIVO MONOCAMADA EXECUTADO MANUALMENTE EM FACHADA DE UM EDIFÍCIO DE ESTRUTURA CONVENCIONAL E ACABAMENTO TRAVERTINO. AF_03/2024</v>
          </cell>
          <cell r="D12266" t="str">
            <v>M2</v>
          </cell>
          <cell r="E12266">
            <v>253.18</v>
          </cell>
          <cell r="F12266">
            <v>255.53</v>
          </cell>
        </row>
        <row r="12267">
          <cell r="B12267">
            <v>105110</v>
          </cell>
          <cell r="C12267" t="str">
            <v>ASCENSÃO DE GRUA ASCENSIONAL. AF_03/2024</v>
          </cell>
          <cell r="D12267" t="str">
            <v>M</v>
          </cell>
          <cell r="E12267">
            <v>156.65</v>
          </cell>
          <cell r="F12267">
            <v>169.22</v>
          </cell>
        </row>
        <row r="12268">
          <cell r="B12268">
            <v>105105</v>
          </cell>
          <cell r="C12268" t="str">
            <v>ASCENSÃO DE MINI GRUA. AF_03/2024</v>
          </cell>
          <cell r="D12268" t="str">
            <v>M</v>
          </cell>
          <cell r="E12268">
            <v>49.85</v>
          </cell>
          <cell r="F12268">
            <v>53.85</v>
          </cell>
        </row>
        <row r="12269">
          <cell r="B12269">
            <v>105103</v>
          </cell>
          <cell r="C12269" t="str">
            <v>ASCENSÃO E DESCIDA DE ELEVADOR DE CREMALHEIRA. AF_03/2024</v>
          </cell>
          <cell r="D12269" t="str">
            <v>M</v>
          </cell>
          <cell r="E12269">
            <v>70.989999999999995</v>
          </cell>
          <cell r="F12269">
            <v>76.69</v>
          </cell>
        </row>
        <row r="12270">
          <cell r="B12270">
            <v>105112</v>
          </cell>
          <cell r="C12270" t="str">
            <v>ASCENSÃO E DESCIDA DE GRUA FIXA. AF_03/2024</v>
          </cell>
          <cell r="D12270" t="str">
            <v>M</v>
          </cell>
          <cell r="E12270">
            <v>130.79</v>
          </cell>
          <cell r="F12270">
            <v>141.29</v>
          </cell>
        </row>
        <row r="12271">
          <cell r="B12271">
            <v>105109</v>
          </cell>
          <cell r="C12271" t="str">
            <v>MONTAGEM E DESMONTAGEM DE GRUA ASCENSIONAL, UTILIZAÇÃO DE GUINDASTE AUTOPROPELIDO 90T. AF_03/2024</v>
          </cell>
          <cell r="D12271" t="str">
            <v>UN</v>
          </cell>
          <cell r="E12271">
            <v>0</v>
          </cell>
          <cell r="F12271">
            <v>0</v>
          </cell>
        </row>
        <row r="12272">
          <cell r="B12272">
            <v>105108</v>
          </cell>
          <cell r="C12272" t="str">
            <v>MONTAGEM E DESMONTAGEM DE GRUA ASCENSIONAL, UTILIZAÇÃO DE GUINDASTE DERRICK. AF_03/2024</v>
          </cell>
          <cell r="D12272" t="str">
            <v>UN</v>
          </cell>
          <cell r="E12272">
            <v>0</v>
          </cell>
          <cell r="F12272">
            <v>0</v>
          </cell>
        </row>
        <row r="12273">
          <cell r="B12273">
            <v>105104</v>
          </cell>
          <cell r="C12273" t="str">
            <v>MONTAGEM E DESMONTAGEM DE MINI GRUA. AF_03/2024</v>
          </cell>
          <cell r="D12273" t="str">
            <v>UN</v>
          </cell>
          <cell r="E12273">
            <v>4057.24</v>
          </cell>
          <cell r="F12273">
            <v>4225.3599999999997</v>
          </cell>
        </row>
        <row r="12274">
          <cell r="B12274">
            <v>105107</v>
          </cell>
          <cell r="C12274" t="str">
            <v>MONTAGEM E DESMONTAGEM DE TRECHO INICIAL DE ELEVADOR DE CREMALHEIRA, CABINE DUPLA - EXCLUSO FUNDAÇÕES. AF_03/2024</v>
          </cell>
          <cell r="D12274" t="str">
            <v>UN</v>
          </cell>
          <cell r="E12274">
            <v>2386.48</v>
          </cell>
          <cell r="F12274">
            <v>2577.7199999999998</v>
          </cell>
        </row>
        <row r="12275">
          <cell r="B12275">
            <v>105106</v>
          </cell>
          <cell r="C12275" t="str">
            <v>MONTAGEM E DESMONTAGEM DE TRECHO INICIAL DE ELEVADOR DE CREMALHEIRA, CABINE SIMPLES - EXCLUSO FUNDAÇÕES. AF_03/2024</v>
          </cell>
          <cell r="D12275" t="str">
            <v>UN</v>
          </cell>
          <cell r="E12275">
            <v>1616.2</v>
          </cell>
          <cell r="F12275">
            <v>1745.72</v>
          </cell>
        </row>
        <row r="12276">
          <cell r="B12276">
            <v>105111</v>
          </cell>
          <cell r="C12276" t="str">
            <v>MONTAGEM E DESMONTAGEM DO TRECHO INICIAL DE GRUA FIXA (ALTURA LIVRE) - EXCLUSO FUNDAÇÕES. AF_03/2024</v>
          </cell>
          <cell r="D12276" t="str">
            <v>UN</v>
          </cell>
          <cell r="E12276">
            <v>16417.28</v>
          </cell>
          <cell r="F12276">
            <v>16913.189999999999</v>
          </cell>
        </row>
        <row r="12277">
          <cell r="B12277">
            <v>98520</v>
          </cell>
          <cell r="C12277" t="str">
            <v>APLICAÇÃO DE ADUBO EM SOLO. AF_07/2024</v>
          </cell>
          <cell r="D12277" t="str">
            <v>M2</v>
          </cell>
          <cell r="E12277">
            <v>4.79</v>
          </cell>
          <cell r="F12277">
            <v>4.91</v>
          </cell>
        </row>
        <row r="12278">
          <cell r="B12278">
            <v>98521</v>
          </cell>
          <cell r="C12278" t="str">
            <v>APLICAÇÃO DE CALCÁRIO PARA CORREÇÃO DO PH DO SOLO. AF_07/2024</v>
          </cell>
          <cell r="D12278" t="str">
            <v>M2</v>
          </cell>
          <cell r="E12278">
            <v>0.33</v>
          </cell>
          <cell r="F12278">
            <v>0.35</v>
          </cell>
        </row>
        <row r="12279">
          <cell r="B12279">
            <v>105521</v>
          </cell>
          <cell r="C12279" t="str">
            <v>ESPALHAMENTO DE TERRA VEGETAL PARA O PLANTIO. AF_07/2024</v>
          </cell>
          <cell r="D12279" t="str">
            <v>M2</v>
          </cell>
          <cell r="E12279">
            <v>3.25</v>
          </cell>
          <cell r="F12279">
            <v>3.36</v>
          </cell>
        </row>
        <row r="12280">
          <cell r="B12280">
            <v>98509</v>
          </cell>
          <cell r="C12280" t="str">
            <v>PLANTIO DE ARBUSTO OU CERCA VIVA. AF_07/2024</v>
          </cell>
          <cell r="D12280" t="str">
            <v>UN</v>
          </cell>
          <cell r="E12280">
            <v>72.64</v>
          </cell>
          <cell r="F12280">
            <v>72.75</v>
          </cell>
        </row>
        <row r="12281">
          <cell r="B12281">
            <v>98507</v>
          </cell>
          <cell r="C12281" t="str">
            <v>PLANTIO DE ESPÉCIE VEGETAL, TIPO COMIGO-NINGUÉM-PODE OU EQUIVALENTE, COM ALTURA DE MUDA MAIOR QUE 0,50 M E MENOR OU IGUAL A 1,00 M. AF_07/2024</v>
          </cell>
          <cell r="D12281" t="str">
            <v>UN</v>
          </cell>
          <cell r="E12281">
            <v>0</v>
          </cell>
          <cell r="F12281">
            <v>0</v>
          </cell>
        </row>
        <row r="12282">
          <cell r="B12282">
            <v>98508</v>
          </cell>
          <cell r="C12282" t="str">
            <v>PLANTIO DE ESPÉCIE VEGETAL, TIPO COMIGO-NINGUÉM-PODE OU EQUIVALENTE, COM ALTURA DE MUDA MAIOR QUE 1,00 M. AF_07/2024</v>
          </cell>
          <cell r="D12282" t="str">
            <v>UN</v>
          </cell>
          <cell r="E12282">
            <v>0</v>
          </cell>
          <cell r="F12282">
            <v>0</v>
          </cell>
        </row>
        <row r="12283">
          <cell r="B12283">
            <v>98506</v>
          </cell>
          <cell r="C12283" t="str">
            <v>PLANTIO DE ESPÉCIE VEGETAL, TIPO COMIGO-NINGUÉM-PODE OU EQUIVALENTE, COM ALTURA DE MUDA MENOR OU IGUAL A 0,50 M. AF_07/2024</v>
          </cell>
          <cell r="D12283" t="str">
            <v>UN</v>
          </cell>
          <cell r="E12283">
            <v>0</v>
          </cell>
          <cell r="F12283">
            <v>0</v>
          </cell>
        </row>
        <row r="12284">
          <cell r="B12284">
            <v>98505</v>
          </cell>
          <cell r="C12284" t="str">
            <v>PLANTIO DE FORRAÇÃO. AF_07/2024</v>
          </cell>
          <cell r="D12284" t="str">
            <v>M2</v>
          </cell>
          <cell r="E12284">
            <v>106.5</v>
          </cell>
          <cell r="F12284">
            <v>107.02</v>
          </cell>
        </row>
        <row r="12285">
          <cell r="B12285">
            <v>98504</v>
          </cell>
          <cell r="C12285" t="str">
            <v>PLANTIO DE GRAMA BATATAIS EM PLACAS. AF_07/2024</v>
          </cell>
          <cell r="D12285" t="str">
            <v>M2</v>
          </cell>
          <cell r="E12285">
            <v>19.97</v>
          </cell>
          <cell r="F12285">
            <v>20.260000000000002</v>
          </cell>
        </row>
        <row r="12286">
          <cell r="B12286">
            <v>98503</v>
          </cell>
          <cell r="C12286" t="str">
            <v>PLANTIO DE GRAMA EM PAVIMENTO CONCREGRAMA. AF_07/2024</v>
          </cell>
          <cell r="D12286" t="str">
            <v>M2</v>
          </cell>
          <cell r="E12286">
            <v>25.41</v>
          </cell>
          <cell r="F12286">
            <v>25.77</v>
          </cell>
        </row>
        <row r="12287">
          <cell r="B12287">
            <v>103946</v>
          </cell>
          <cell r="C12287" t="str">
            <v>PLANTIO DE GRAMA ESMERALDA OU SÃO CARLOS OU CURITIBANA, EM PLACAS. AF_07/2024</v>
          </cell>
          <cell r="D12287" t="str">
            <v>M2</v>
          </cell>
          <cell r="E12287">
            <v>26.55</v>
          </cell>
          <cell r="F12287">
            <v>26.84</v>
          </cell>
        </row>
        <row r="12288">
          <cell r="B12288">
            <v>98517</v>
          </cell>
          <cell r="C12288" t="str">
            <v>PLANTIO DE PALMEIRA COM ALTURA DE MUDA MAIOR QUE 2,00 M E MENOR OU IGUAL A 4,00 M. AF_07/2024</v>
          </cell>
          <cell r="D12288" t="str">
            <v>UN</v>
          </cell>
          <cell r="E12288">
            <v>0</v>
          </cell>
          <cell r="F12288">
            <v>0</v>
          </cell>
        </row>
        <row r="12289">
          <cell r="B12289">
            <v>98518</v>
          </cell>
          <cell r="C12289" t="str">
            <v>PLANTIO DE PALMEIRA COM ALTURA DE MUDA MAIOR QUE 4,00 M . AF_07/2024</v>
          </cell>
          <cell r="D12289" t="str">
            <v>UN</v>
          </cell>
          <cell r="E12289">
            <v>0</v>
          </cell>
          <cell r="F12289">
            <v>0</v>
          </cell>
        </row>
        <row r="12290">
          <cell r="B12290">
            <v>98516</v>
          </cell>
          <cell r="C12290" t="str">
            <v>PLANTIO DE PALMEIRA COM ALTURA DE MUDA MENOR OU IGUAL A 2,00 M . AF_07/2024</v>
          </cell>
          <cell r="D12290" t="str">
            <v>UN</v>
          </cell>
          <cell r="E12290">
            <v>363.23</v>
          </cell>
          <cell r="F12290">
            <v>372.41</v>
          </cell>
        </row>
        <row r="12291">
          <cell r="B12291">
            <v>98514</v>
          </cell>
          <cell r="C12291" t="str">
            <v>PLANTIO DE ÁRVORE FRUTÍFERA COM ALTURA DE MUDA MAIOR QUE 2,00 M E MENOR OU IGUAL A 4,00 M. AF_07/2024</v>
          </cell>
          <cell r="D12291" t="str">
            <v>UN</v>
          </cell>
          <cell r="E12291">
            <v>0</v>
          </cell>
          <cell r="F12291">
            <v>0</v>
          </cell>
        </row>
        <row r="12292">
          <cell r="B12292">
            <v>98515</v>
          </cell>
          <cell r="C12292" t="str">
            <v>PLANTIO DE ÁRVORE FRUTÍFERA COM ALTURA DE MUDA MAIOR QUE 4,00 M. AF_07/2024</v>
          </cell>
          <cell r="D12292" t="str">
            <v>UN</v>
          </cell>
          <cell r="E12292">
            <v>0</v>
          </cell>
          <cell r="F12292">
            <v>0</v>
          </cell>
        </row>
        <row r="12293">
          <cell r="B12293">
            <v>98513</v>
          </cell>
          <cell r="C12293" t="str">
            <v>PLANTIO DE ÁRVORE FRUTÍFERA COM ALTURA DE MUDA MENOR OU IGUAL A 2,00 M. AF_07/2024</v>
          </cell>
          <cell r="D12293" t="str">
            <v>UN</v>
          </cell>
          <cell r="E12293">
            <v>0</v>
          </cell>
          <cell r="F12293">
            <v>0</v>
          </cell>
        </row>
        <row r="12294">
          <cell r="B12294">
            <v>98511</v>
          </cell>
          <cell r="C12294" t="str">
            <v>PLANTIO DE ÁRVORE ORNAMENTAL COM ALTURA DE MUDA MAIOR QUE 2,00 M E MENOR OU IGUAL A 4,00 M . AF_07/2024</v>
          </cell>
          <cell r="D12294" t="str">
            <v>UN</v>
          </cell>
          <cell r="E12294">
            <v>205.76</v>
          </cell>
          <cell r="F12294">
            <v>208.27</v>
          </cell>
        </row>
        <row r="12295">
          <cell r="B12295">
            <v>98512</v>
          </cell>
          <cell r="C12295" t="str">
            <v>PLANTIO DE ÁRVORE ORNAMENTAL COM ALTURA DE MUDA MAIOR QUE 4,00 M. AF_07/2024</v>
          </cell>
          <cell r="D12295" t="str">
            <v>UN</v>
          </cell>
          <cell r="E12295">
            <v>0</v>
          </cell>
          <cell r="F12295">
            <v>0</v>
          </cell>
        </row>
        <row r="12296">
          <cell r="B12296">
            <v>98510</v>
          </cell>
          <cell r="C12296" t="str">
            <v>PLANTIO DE ÁRVORE ORNAMENTAL COM ALTURA DE MUDA MENOR OU IGUAL A 2,00 M . AF_07/2024</v>
          </cell>
          <cell r="D12296" t="str">
            <v>UN</v>
          </cell>
          <cell r="E12296">
            <v>112.21</v>
          </cell>
          <cell r="F12296">
            <v>114.4</v>
          </cell>
        </row>
        <row r="12297">
          <cell r="B12297">
            <v>98519</v>
          </cell>
          <cell r="C12297" t="str">
            <v>REVOLVIMENTO E LIMPEZA MANUAL DE SOLO. AF_07/2024</v>
          </cell>
          <cell r="D12297" t="str">
            <v>M2</v>
          </cell>
          <cell r="E12297">
            <v>3.58</v>
          </cell>
          <cell r="F12297">
            <v>3.87</v>
          </cell>
        </row>
        <row r="12298">
          <cell r="B12298">
            <v>91599</v>
          </cell>
          <cell r="C12298" t="str">
            <v>ARMAÇÃO DO SISTEMA DE PAREDES DE CONCRETO, EXECUTADA COMO ARMADURA NEGATIVA DE LAJES, TELA L-159. AF_12/2024</v>
          </cell>
          <cell r="D12298" t="str">
            <v>KG</v>
          </cell>
          <cell r="E12298">
            <v>8.02</v>
          </cell>
          <cell r="F12298">
            <v>8.0500000000000007</v>
          </cell>
        </row>
        <row r="12299">
          <cell r="B12299">
            <v>100065</v>
          </cell>
          <cell r="C12299" t="str">
            <v>ARMAÇÃO DO SISTEMA DE PAREDES DE CONCRETO, EXECUTADA COMO ARMADURA NEGATIVA DE LAJES, TELA L-196. AF_12/2024</v>
          </cell>
          <cell r="D12299" t="str">
            <v>KG</v>
          </cell>
          <cell r="E12299">
            <v>0</v>
          </cell>
          <cell r="F12299">
            <v>0</v>
          </cell>
        </row>
        <row r="12300">
          <cell r="B12300">
            <v>100069</v>
          </cell>
          <cell r="C12300" t="str">
            <v>ARMAÇÃO DO SISTEMA DE PAREDES DE CONCRETO, EXECUTADA COMO ARMADURA NEGATIVA DE LAJES, TELA T-138. AF_12/2024</v>
          </cell>
          <cell r="D12300" t="str">
            <v>KG</v>
          </cell>
          <cell r="E12300">
            <v>0</v>
          </cell>
          <cell r="F12300">
            <v>0</v>
          </cell>
        </row>
        <row r="12301">
          <cell r="B12301">
            <v>100063</v>
          </cell>
          <cell r="C12301" t="str">
            <v>ARMAÇÃO DO SISTEMA DE PAREDES DE CONCRETO, EXECUTADA COMO ARMADURA NEGATIVA DE LAJES, TELA T-159. AF_12/2024</v>
          </cell>
          <cell r="D12301" t="str">
            <v>KG</v>
          </cell>
          <cell r="E12301">
            <v>0</v>
          </cell>
          <cell r="F12301">
            <v>0</v>
          </cell>
        </row>
        <row r="12302">
          <cell r="B12302">
            <v>91597</v>
          </cell>
          <cell r="C12302" t="str">
            <v>ARMAÇÃO DO SISTEMA DE PAREDES DE CONCRETO, EXECUTADA COMO ARMADURA NEGATIVA DE LAJES, TELA T-196. AF_12/2024</v>
          </cell>
          <cell r="D12302" t="str">
            <v>KG</v>
          </cell>
          <cell r="E12302">
            <v>7.66</v>
          </cell>
          <cell r="F12302">
            <v>7.68</v>
          </cell>
        </row>
        <row r="12303">
          <cell r="B12303">
            <v>91598</v>
          </cell>
          <cell r="C12303" t="str">
            <v>ARMAÇÃO DO SISTEMA DE PAREDES DE CONCRETO, EXECUTADA COMO ARMADURA POSITIVA DE LAJES, TELA Q-113. AF_12/2024</v>
          </cell>
          <cell r="D12303" t="str">
            <v>KG</v>
          </cell>
          <cell r="E12303">
            <v>9.94</v>
          </cell>
          <cell r="F12303">
            <v>9.98</v>
          </cell>
        </row>
        <row r="12304">
          <cell r="B12304">
            <v>91596</v>
          </cell>
          <cell r="C12304" t="str">
            <v>ARMAÇÃO DO SISTEMA DE PAREDES DE CONCRETO, EXECUTADA COMO ARMADURA POSITIVA DE LAJES, TELA Q-138. AF_12/2024</v>
          </cell>
          <cell r="D12304" t="str">
            <v>KG</v>
          </cell>
          <cell r="E12304">
            <v>10.24</v>
          </cell>
          <cell r="F12304">
            <v>10.26</v>
          </cell>
        </row>
        <row r="12305">
          <cell r="B12305">
            <v>100064</v>
          </cell>
          <cell r="C12305" t="str">
            <v>ARMAÇÃO DO SISTEMA DE PAREDES DE CONCRETO, EXECUTADA COMO ARMADURA POSITIVA DE LAJES, TELA Q-159. AF_12/2024</v>
          </cell>
          <cell r="D12305" t="str">
            <v>KG</v>
          </cell>
          <cell r="E12305">
            <v>10.16</v>
          </cell>
          <cell r="F12305">
            <v>10.18</v>
          </cell>
        </row>
        <row r="12306">
          <cell r="B12306">
            <v>100066</v>
          </cell>
          <cell r="C12306" t="str">
            <v>ARMAÇÃO DO SISTEMA DE PAREDES DE CONCRETO, EXECUTADA COMO ARMADURA POSITIVA DE LAJES, TELA Q-196. AF_12/2024</v>
          </cell>
          <cell r="D12306" t="str">
            <v>KG</v>
          </cell>
          <cell r="E12306">
            <v>10.199999999999999</v>
          </cell>
          <cell r="F12306">
            <v>10.210000000000001</v>
          </cell>
        </row>
        <row r="12307">
          <cell r="B12307">
            <v>91603</v>
          </cell>
          <cell r="C12307" t="str">
            <v>ARMAÇÃO DO SISTEMA DE PAREDES DE CONCRETO, EXECUTADA COMO REFORÇO, VERGALHÃO DE 10,0 MM DE DIÂMETRO. AF_12/2024</v>
          </cell>
          <cell r="D12307" t="str">
            <v>KG</v>
          </cell>
          <cell r="E12307">
            <v>10.27</v>
          </cell>
          <cell r="F12307">
            <v>10.35</v>
          </cell>
        </row>
        <row r="12308">
          <cell r="B12308">
            <v>100068</v>
          </cell>
          <cell r="C12308" t="str">
            <v>ARMAÇÃO DO SISTEMA DE PAREDES DE CONCRETO, EXECUTADA COMO REFORÇO, VERGALHÃO DE 12,5 MM DE DIÂMETRO. AF_12/2024</v>
          </cell>
          <cell r="D12308" t="str">
            <v>KG</v>
          </cell>
          <cell r="E12308">
            <v>8.83</v>
          </cell>
          <cell r="F12308">
            <v>8.8800000000000008</v>
          </cell>
        </row>
        <row r="12309">
          <cell r="B12309">
            <v>100067</v>
          </cell>
          <cell r="C12309" t="str">
            <v>ARMAÇÃO DO SISTEMA DE PAREDES DE CONCRETO, EXECUTADA COMO REFORÇO, VERGALHÃO DE 5,0 MM DE DIÂMETRO. AF_12/2024</v>
          </cell>
          <cell r="D12309" t="str">
            <v>KG</v>
          </cell>
          <cell r="E12309">
            <v>11.87</v>
          </cell>
          <cell r="F12309">
            <v>12.13</v>
          </cell>
        </row>
        <row r="12310">
          <cell r="B12310">
            <v>91601</v>
          </cell>
          <cell r="C12310" t="str">
            <v>ARMAÇÃO DO SISTEMA DE PAREDES DE CONCRETO, EXECUTADA COMO REFORÇO, VERGALHÃO DE 6,3 MM DE DIÂMETRO. AF_12/2024</v>
          </cell>
          <cell r="D12310" t="str">
            <v>KG</v>
          </cell>
          <cell r="E12310">
            <v>12.27</v>
          </cell>
          <cell r="F12310">
            <v>12.48</v>
          </cell>
        </row>
        <row r="12311">
          <cell r="B12311">
            <v>91602</v>
          </cell>
          <cell r="C12311" t="str">
            <v>ARMAÇÃO DO SISTEMA DE PAREDES DE CONCRETO, EXECUTADA COMO REFORÇO, VERGALHÃO DE 8,0 MM DE DIÂMETRO. AF_12/2024</v>
          </cell>
          <cell r="D12311" t="str">
            <v>KG</v>
          </cell>
          <cell r="E12311">
            <v>11.47</v>
          </cell>
          <cell r="F12311">
            <v>11.6</v>
          </cell>
        </row>
        <row r="12312">
          <cell r="B12312">
            <v>91593</v>
          </cell>
          <cell r="C12312" t="str">
            <v>ARMAÇÃO DO SISTEMA DE PAREDES DE CONCRETO, EXECUTADA EM PAREDES DE EDIFICAÇÕES MULTIFAMILIARES, TELA Q-138. AF_12/2024_PS</v>
          </cell>
          <cell r="D12312" t="str">
            <v>KG</v>
          </cell>
          <cell r="E12312">
            <v>10.25</v>
          </cell>
          <cell r="F12312">
            <v>10.3</v>
          </cell>
        </row>
        <row r="12313">
          <cell r="B12313">
            <v>105814</v>
          </cell>
          <cell r="C12313" t="str">
            <v>ARMAÇÃO DO SISTEMA DE PAREDES DE CONCRETO, EXECUTADA EM PAREDES DE EDIFICAÇÕES MULTIFAMILIARES, TELA Q-283. AF_12/2024_PS</v>
          </cell>
          <cell r="D12313" t="str">
            <v>KG</v>
          </cell>
          <cell r="E12313">
            <v>9.99</v>
          </cell>
          <cell r="F12313">
            <v>10.01</v>
          </cell>
        </row>
        <row r="12314">
          <cell r="B12314">
            <v>91594</v>
          </cell>
          <cell r="C12314" t="str">
            <v>ARMAÇÃO DO SISTEMA DE PAREDES DE CONCRETO, EXECUTADA EM PAREDES DE EDIFICAÇÕES UNIFAMILIARES OU MULTIFAMILIARES, TELA Q-92. AF_12/2024_PS</v>
          </cell>
          <cell r="D12314" t="str">
            <v>KG</v>
          </cell>
          <cell r="E12314">
            <v>10.29</v>
          </cell>
          <cell r="F12314">
            <v>10.32</v>
          </cell>
        </row>
        <row r="12315">
          <cell r="B12315">
            <v>91595</v>
          </cell>
          <cell r="C12315" t="str">
            <v>ARMAÇÃO DO SISTEMA DE PAREDES DE CONCRETO, EXECUTADA EM PAREDES DE EDIFICAÇÕES UNIFAMILIARES, TELA Q-61. AF_12/2024_PS</v>
          </cell>
          <cell r="D12315" t="str">
            <v>KG</v>
          </cell>
          <cell r="E12315">
            <v>10.54</v>
          </cell>
          <cell r="F12315">
            <v>10.6</v>
          </cell>
        </row>
        <row r="12316">
          <cell r="B12316">
            <v>105815</v>
          </cell>
          <cell r="C12316" t="str">
            <v>ARMAÇÃO DO SISTEMA DE PAREDES DE CONCRETO, EXECUTADA EM PAREDES DE EDIFICAÇÕES UNIFAMILIARES, TELA Q-75. AF_12/2024</v>
          </cell>
          <cell r="D12316" t="str">
            <v>KG</v>
          </cell>
          <cell r="E12316">
            <v>0</v>
          </cell>
          <cell r="F12316">
            <v>0</v>
          </cell>
        </row>
        <row r="12317">
          <cell r="B12317">
            <v>91600</v>
          </cell>
          <cell r="C12317" t="str">
            <v>ARMAÇÃO DO SISTEMA DE PAREDES DE CONCRETO, EXECUTADA EM PLATIBANDAS, TELA Q-92. AF_12/2024_PS</v>
          </cell>
          <cell r="D12317" t="str">
            <v>KG</v>
          </cell>
          <cell r="E12317">
            <v>11.38</v>
          </cell>
          <cell r="F12317">
            <v>11.5</v>
          </cell>
        </row>
        <row r="12318">
          <cell r="B12318">
            <v>99235</v>
          </cell>
          <cell r="C12318" t="str">
            <v>CONCRETAGEM DE EDIFICAÇÕES (PAREDES E LAJES) FEITAS COM SISTEMA DE FÔRMAS MANUSEÁVEIS, COM CONCRETO USINADO AUTOADENSÁVEL FCK 25 MPA - LANÇAMENTO E ACABAMENTO. AF_09/2024</v>
          </cell>
          <cell r="D12318" t="str">
            <v>M3</v>
          </cell>
          <cell r="E12318">
            <v>609.95000000000005</v>
          </cell>
          <cell r="F12318">
            <v>611.47</v>
          </cell>
        </row>
        <row r="12319">
          <cell r="B12319">
            <v>105539</v>
          </cell>
          <cell r="C12319" t="str">
            <v>CONCRETAGEM DE EDIFICAÇÕES (PAREDES E LAJES) FEITAS COM SISTEMA DE FÔRMAS MANUSEÁVEIS, COM CONCRETO USINADO AUTOADENSÁVEL REFORÇADO COM FIBRAS DE POLIPROPILENO, FCK 25 MPA - LANÇAMENTO E ACABAMENTO. AF_09/2024</v>
          </cell>
          <cell r="D12319" t="str">
            <v>M3</v>
          </cell>
          <cell r="E12319">
            <v>0</v>
          </cell>
          <cell r="F12319">
            <v>0</v>
          </cell>
        </row>
        <row r="12320">
          <cell r="B12320">
            <v>99439</v>
          </cell>
          <cell r="C12320" t="str">
            <v>CONCRETAGEM DE EDIFICAÇÕES (PAREDES E LAJES) FEITAS COM SISTEMA DE FÔRMAS MANUSEÁVEIS, COM CONCRETO USINADO BOMBEÁVEL FCK 25 MPA - LANÇAMENTO, ADENSAMENTO E ACABAMENTO. AF_09/2024</v>
          </cell>
          <cell r="D12320" t="str">
            <v>M3</v>
          </cell>
          <cell r="E12320">
            <v>672.06</v>
          </cell>
          <cell r="F12320">
            <v>674.47</v>
          </cell>
        </row>
        <row r="12321">
          <cell r="B12321">
            <v>105540</v>
          </cell>
          <cell r="C12321" t="str">
            <v>CONCRETAGEM DE ESCADAS EM EDIFICAÇÕES MULTIFAMILIARES FEITAS COM SISTEMA DE FÔRMAS MANUSEÁVEIS COM CONCRETO USINADO AUTOADENSÁVEL REFORÇADO COM FIBRAS DE POLIPROPILENO, FCK 25 MPA - LANÇAMENTO E ACABAMENTO. AF_09/2024</v>
          </cell>
          <cell r="D12321" t="str">
            <v>M3</v>
          </cell>
          <cell r="E12321">
            <v>0</v>
          </cell>
          <cell r="F12321">
            <v>0</v>
          </cell>
        </row>
        <row r="12322">
          <cell r="B12322">
            <v>103184</v>
          </cell>
          <cell r="C12322" t="str">
            <v>CONCRETAGEM DE ESCADAS EM EDIFICAÇÕES MULTIFAMILIARES FEITAS COM SISTEMA DE FÔRMAS MANUSEÁVEIS COM CONCRETO USINADO AUTOADENSÁVEL, FCK 25 MPA - LANÇAMENTO E ACABAMENTO. AF_09/2024</v>
          </cell>
          <cell r="D12322" t="str">
            <v>M3</v>
          </cell>
          <cell r="E12322">
            <v>629.51</v>
          </cell>
          <cell r="F12322">
            <v>632.71</v>
          </cell>
        </row>
        <row r="12323">
          <cell r="B12323">
            <v>103183</v>
          </cell>
          <cell r="C12323" t="str">
            <v>CONCRETAGEM DE ESCADAS EM EDIFICAÇÕES MULTIFAMILIARES FEITAS COM SISTEMA DE FÔRMAS MANUSEÁVEIS COM CONCRETO USINADO BOMBEÁVEL, FCK 25 MPA - LANÇAMENTO, ADENSAMENTO E ACABAMENTO. AF_09/2024</v>
          </cell>
          <cell r="D12323" t="str">
            <v>M3</v>
          </cell>
          <cell r="E12323">
            <v>740.39</v>
          </cell>
          <cell r="F12323">
            <v>748.58</v>
          </cell>
        </row>
        <row r="12324">
          <cell r="B12324">
            <v>99434</v>
          </cell>
          <cell r="C12324" t="str">
            <v>CONCRETAGEM DE LAJES EM EDIFICAÇÕES MULTIFAMILIARES FEITAS COM SISTEMA DE FÔRMAS MANUSEÁVEIS, COM CONCRETO USINADO BOMBEÁVEL FCK 25 MPA - LANÇAMENTO, ADENSAMENTO E ACABAMENTO. AF_09/2024</v>
          </cell>
          <cell r="D12324" t="str">
            <v>M3</v>
          </cell>
          <cell r="E12324">
            <v>683.85</v>
          </cell>
          <cell r="F12324">
            <v>686.47</v>
          </cell>
        </row>
        <row r="12325">
          <cell r="B12325">
            <v>99431</v>
          </cell>
          <cell r="C12325" t="str">
            <v>CONCRETAGEM DE LAJES EM EDIFICAÇÕES UNIFAMILIARES FEITAS COM SISTEMA DE FÔRMAS MANUSEÁVEIS, COM CONCRETO USINADO BOMBEÁVEL FCK 25 MPA - LANÇAMENTO, ADENSAMENTO E ACABAMENTO. AF_09/2024</v>
          </cell>
          <cell r="D12325" t="str">
            <v>M3</v>
          </cell>
          <cell r="E12325">
            <v>680.42</v>
          </cell>
          <cell r="F12325">
            <v>682.74</v>
          </cell>
        </row>
        <row r="12326">
          <cell r="B12326">
            <v>99435</v>
          </cell>
          <cell r="C12326" t="str">
            <v>CONCRETAGEM DE PAREDES EM EDIFICAÇÕES MULTIFAMILIARES FEITAS COM SISTEMA DE FÔRMAS MANUSEÁVEIS, COM CONCRETO USINADO BOMBEÁVEL FCK 25 MPA - LANÇAMENTO, ADENSAMENTO E ACABAMENTO. AF_09/2024</v>
          </cell>
          <cell r="D12326" t="str">
            <v>M3</v>
          </cell>
          <cell r="E12326">
            <v>667.54</v>
          </cell>
          <cell r="F12326">
            <v>669.92</v>
          </cell>
        </row>
        <row r="12327">
          <cell r="B12327">
            <v>99432</v>
          </cell>
          <cell r="C12327" t="str">
            <v>CONCRETAGEM DE PAREDES EM EDIFICAÇÕES UNIFAMILIARES FEITAS COM SISTEMA DE FÔRMAS MANUSEÁVEIS, COM CONCRETO USINADO BOMBEÁVEL FCK 25 MPA - LANÇAMENTO, ADENSAMENTO E ACABAMENTO. AF_09/2024</v>
          </cell>
          <cell r="D12327" t="str">
            <v>M3</v>
          </cell>
          <cell r="E12327">
            <v>665.07</v>
          </cell>
          <cell r="F12327">
            <v>667.24</v>
          </cell>
        </row>
        <row r="12328">
          <cell r="B12328">
            <v>99438</v>
          </cell>
          <cell r="C12328" t="str">
            <v>CONCRETAGEM DE PLATIBANDA EM EDIFICAÇÕES MULTIFAMILIARES FEITAS COM SISTEMA DE FÔRMAS MANUSEÁVEIS, COM CONCRETO USINADO AUTOADENSÁVEL FCK 25 MPA - LANÇAMENTO E ACABAMENTO. AF_09/2024</v>
          </cell>
          <cell r="D12328" t="str">
            <v>M3</v>
          </cell>
          <cell r="E12328">
            <v>655.19000000000005</v>
          </cell>
          <cell r="F12328">
            <v>657.69</v>
          </cell>
        </row>
        <row r="12329">
          <cell r="B12329">
            <v>105538</v>
          </cell>
          <cell r="C12329" t="str">
            <v>CONCRETAGEM DE PLATIBANDA EM EDIFICAÇÕES MULTIFAMILIARES FEITAS COM SISTEMA DE FÔRMAS MANUSEÁVEIS, COM CONCRETO USINADO AUTOADENSÁVEL REFORÇADO COM FIBRAS DE POLIPROPILENO, FCK 25 MPA - LANÇAMENTO E ACABAMENTO. AF_09/2024</v>
          </cell>
          <cell r="D12329" t="str">
            <v>M3</v>
          </cell>
          <cell r="E12329">
            <v>0</v>
          </cell>
          <cell r="F12329">
            <v>0</v>
          </cell>
        </row>
        <row r="12330">
          <cell r="B12330">
            <v>99436</v>
          </cell>
          <cell r="C12330" t="str">
            <v>CONCRETAGEM DE PLATIBANDA EM EDIFICAÇÕES MULTIFAMILIARES FEITAS COM SISTEMA DE FÔRMAS MANUSEÁVEIS, COM CONCRETO USINADO BOMBEÁVEL FCK 25 MPA - LANÇAMENTO, ADENSAMENTO E ACABAMENTO. AF_09/2024</v>
          </cell>
          <cell r="D12330" t="str">
            <v>M3</v>
          </cell>
          <cell r="E12330">
            <v>741.14</v>
          </cell>
          <cell r="F12330">
            <v>746.29</v>
          </cell>
        </row>
        <row r="12331">
          <cell r="B12331">
            <v>99437</v>
          </cell>
          <cell r="C12331" t="str">
            <v>CONCRETAGEM DE PLATIBANDA EM EDIFICAÇÕES UNIFAMILIARES FEITAS COM SISTEMA DE FÔRMAS MANUSEÁVEIS, COM CONCRETO USINADO AUTOADENSÁVEL FCK 25 MPA - LANÇAMENTO E ACABAMENTO. AF_09/2024</v>
          </cell>
          <cell r="D12331" t="str">
            <v>M3</v>
          </cell>
          <cell r="E12331">
            <v>648.74</v>
          </cell>
          <cell r="F12331">
            <v>650.69000000000005</v>
          </cell>
        </row>
        <row r="12332">
          <cell r="B12332">
            <v>105537</v>
          </cell>
          <cell r="C12332" t="str">
            <v>CONCRETAGEM DE PLATIBANDA EM EDIFICAÇÕES UNIFAMILIARES FEITAS COM SISTEMA DE FÔRMAS MANUSEÁVEIS, COM CONCRETO USINADO AUTOADENSÁVEL REFORÇADO COM FIBRAS DE POLIPROPILENO, FCK 25 MPA - LANÇAMENTO E ACABAMENTO. AF_09/2024</v>
          </cell>
          <cell r="D12332" t="str">
            <v>M3</v>
          </cell>
          <cell r="E12332">
            <v>0</v>
          </cell>
          <cell r="F12332">
            <v>0</v>
          </cell>
        </row>
        <row r="12333">
          <cell r="B12333">
            <v>99433</v>
          </cell>
          <cell r="C12333" t="str">
            <v>CONCRETAGEM DE PLATIBANDA EM EDIFICAÇÕES UNIFAMILIARES FEITAS COM SISTEMA DE FÔRMAS MANUSEÁVEIS, COM CONCRETO USINADO BOMBEÁVEL FCK 25 MPA - LANÇAMENTO, ADENSAMENTO E ACABAMENTO. AF_09/2024</v>
          </cell>
          <cell r="D12333" t="str">
            <v>M3</v>
          </cell>
          <cell r="E12333">
            <v>721.51</v>
          </cell>
          <cell r="F12333">
            <v>725.01</v>
          </cell>
        </row>
        <row r="12334">
          <cell r="B12334">
            <v>104422</v>
          </cell>
          <cell r="C12334" t="str">
            <v>ESTUCAMENTO DE DENSIDADE ALTA DE PANOS DE FACHADA DO SISTEMA DE PAREDES DE CONCRETO EM EDIFICAÇÕES DE MÚLTIPLOS PAVIMENTOS, PAVIMENTO TÉRREO, UTILIZAÇÃO DE ARGAMASSA COLANTE. AF_12/2024</v>
          </cell>
          <cell r="D12334" t="str">
            <v>M2</v>
          </cell>
          <cell r="E12334">
            <v>10.81</v>
          </cell>
          <cell r="F12334">
            <v>11.29</v>
          </cell>
        </row>
        <row r="12335">
          <cell r="B12335">
            <v>105824</v>
          </cell>
          <cell r="C12335" t="str">
            <v>ESTUCAMENTO DE DENSIDADE ALTA DE PANOS DE FACHADA DO SISTEMA DE PAREDES DE CONCRETO EM EDIFICAÇÕES DE MÚLTIPLOS PAVIMENTOS, PAVIMENTO TÉRREO, UTILIZAÇÃO DE ARGAMASSA POLIMÉRICA. AF_12/2024</v>
          </cell>
          <cell r="D12335" t="str">
            <v>M2</v>
          </cell>
          <cell r="E12335">
            <v>12.88</v>
          </cell>
          <cell r="F12335">
            <v>13.36</v>
          </cell>
        </row>
        <row r="12336">
          <cell r="B12336">
            <v>105825</v>
          </cell>
          <cell r="C12336" t="str">
            <v>ESTUCAMENTO DE DENSIDADE ALTA DE PANOS DE FACHADA DO SISTEMA DE PAREDES DE CONCRETO EM EDIFICAÇÕES DE MÚLTIPLOS PAVIMENTOS, PAVIMENTO TÉRREO, UTILIZAÇÃO DE ARGAMASSA TRAÇO 1:0,5:4,5 (CIM:CAL:AREIA). AF_12/2024</v>
          </cell>
          <cell r="D12336" t="str">
            <v>M2</v>
          </cell>
          <cell r="E12336">
            <v>6.14</v>
          </cell>
          <cell r="F12336">
            <v>6.63</v>
          </cell>
        </row>
        <row r="12337">
          <cell r="B12337">
            <v>104421</v>
          </cell>
          <cell r="C12337" t="str">
            <v>ESTUCAMENTO DE DENSIDADE ALTA DE PANOS DE FACHADA DO SISTEMA DE PAREDES DE CONCRETO EM EDIFICAÇÕES DE MÚLTIPLOS PAVIMENTOS, PAVIMENTOS SUPERIORES, UTILIZAÇÃO DE ARGAMASSA COLANTE. AF_12/2024</v>
          </cell>
          <cell r="D12337" t="str">
            <v>M2</v>
          </cell>
          <cell r="E12337">
            <v>15.67</v>
          </cell>
          <cell r="F12337">
            <v>16.55</v>
          </cell>
        </row>
        <row r="12338">
          <cell r="B12338">
            <v>105822</v>
          </cell>
          <cell r="C12338" t="str">
            <v>ESTUCAMENTO DE DENSIDADE ALTA DE PANOS DE FACHADA DO SISTEMA DE PAREDES DE CONCRETO EM EDIFICAÇÕES DE MÚLTIPLOS PAVIMENTOS, PAVIMENTOS SUPERIORES, UTILIZAÇÃO DE ARGAMASSA POLIMÉRICA. AF_12/2024</v>
          </cell>
          <cell r="D12338" t="str">
            <v>M2</v>
          </cell>
          <cell r="E12338">
            <v>17.739999999999998</v>
          </cell>
          <cell r="F12338">
            <v>18.62</v>
          </cell>
        </row>
        <row r="12339">
          <cell r="B12339">
            <v>105823</v>
          </cell>
          <cell r="C12339" t="str">
            <v>ESTUCAMENTO DE DENSIDADE ALTA DE PANOS DE FACHADA DO SISTEMA DE PAREDES DE CONCRETO EM EDIFICAÇÕES DE MÚLTIPLOS PAVIMENTOS, PAVIMENTOS SUPERIORES, UTILIZAÇÃO DE ARGAMASSA TRAÇO 1:0,5:4,5 (CIM:CAL:AREIA). AF_12/2024</v>
          </cell>
          <cell r="D12339" t="str">
            <v>M2</v>
          </cell>
          <cell r="E12339">
            <v>11</v>
          </cell>
          <cell r="F12339">
            <v>11.89</v>
          </cell>
        </row>
        <row r="12340">
          <cell r="B12340">
            <v>104423</v>
          </cell>
          <cell r="C12340" t="str">
            <v>ESTUCAMENTO DE DENSIDADE ALTA DE PANOS DE FACHADA DO SISTEMA DE PAREDES DE CONCRETO EM UNIDADES HABITACIONAIS DE DOIS PAVIMENTOS (SOBRADO), ACESSO COM ANDAIME FACHADEIRO, UTILIZAÇÃO DE ARGAMASSA COLANTE. AF_12/2024</v>
          </cell>
          <cell r="D12340" t="str">
            <v>M2</v>
          </cell>
          <cell r="E12340">
            <v>14.21</v>
          </cell>
          <cell r="F12340">
            <v>14.98</v>
          </cell>
        </row>
        <row r="12341">
          <cell r="B12341">
            <v>105826</v>
          </cell>
          <cell r="C12341" t="str">
            <v>ESTUCAMENTO DE DENSIDADE ALTA DE PANOS DE FACHADA DO SISTEMA DE PAREDES DE CONCRETO EM UNIDADES HABITACIONAIS DE DOIS PAVIMENTOS (SOBRADO), ACESSO COM ANDAIME FACHADEIRO, UTILIZAÇÃO DE ARGAMASSA POLIMÉRICA. AF_12/2024</v>
          </cell>
          <cell r="D12341" t="str">
            <v>M2</v>
          </cell>
          <cell r="E12341">
            <v>16.28</v>
          </cell>
          <cell r="F12341">
            <v>17.05</v>
          </cell>
        </row>
        <row r="12342">
          <cell r="B12342">
            <v>105827</v>
          </cell>
          <cell r="C12342" t="str">
            <v>ESTUCAMENTO DE DENSIDADE ALTA DE PANOS DE FACHADA DO SISTEMA DE PAREDES DE CONCRETO EM UNIDADES HABITACIONAIS DE DOIS PAVIMENTOS (SOBRADO), ACESSO COM ANDAIME FACHADEIRO, UTILIZAÇÃO DE ARGAMASSA TRAÇO 1:0,5:4,5 (CIM:CAL:AREIA). AF_12/2024</v>
          </cell>
          <cell r="D12342" t="str">
            <v>M2</v>
          </cell>
          <cell r="E12342">
            <v>9.5399999999999991</v>
          </cell>
          <cell r="F12342">
            <v>10.32</v>
          </cell>
        </row>
        <row r="12343">
          <cell r="B12343">
            <v>104425</v>
          </cell>
          <cell r="C12343" t="str">
            <v>ESTUCAMENTO DE DENSIDADE ALTA DE PANOS DE FACHADA DO SISTEMA DE PAREDES DE CONCRETO EM UNIDADES HABITACIONAIS DE PAVIMENTO ÚNICO, UTILIZAÇÃO DE ARGAMASSA COLANTE. AF_12/2024</v>
          </cell>
          <cell r="D12343" t="str">
            <v>M2</v>
          </cell>
          <cell r="E12343">
            <v>9.34</v>
          </cell>
          <cell r="F12343">
            <v>9.69</v>
          </cell>
        </row>
        <row r="12344">
          <cell r="B12344">
            <v>105828</v>
          </cell>
          <cell r="C12344" t="str">
            <v>ESTUCAMENTO DE DENSIDADE ALTA DE PANOS DE FACHADA DO SISTEMA DE PAREDES DE CONCRETO EM UNIDADES HABITACIONAIS DE PAVIMENTO ÚNICO, UTILIZAÇÃO DE ARGAMASSA POLIMÉRICA. AF_12/2024</v>
          </cell>
          <cell r="D12344" t="str">
            <v>M2</v>
          </cell>
          <cell r="E12344">
            <v>11.41</v>
          </cell>
          <cell r="F12344">
            <v>11.76</v>
          </cell>
        </row>
        <row r="12345">
          <cell r="B12345">
            <v>105829</v>
          </cell>
          <cell r="C12345" t="str">
            <v>ESTUCAMENTO DE DENSIDADE ALTA DE PANOS DE FACHADA DO SISTEMA DE PAREDES DE CONCRETO EM UNIDADES HABITACIONAIS DE PAVIMENTO ÚNICO, UTILIZAÇÃO DE ARGAMASSA TRAÇO 1:0,5:4,5 (CIM:CAL:AREIA). AF_12/2024</v>
          </cell>
          <cell r="D12345" t="str">
            <v>M2</v>
          </cell>
          <cell r="E12345">
            <v>4.67</v>
          </cell>
          <cell r="F12345">
            <v>5.03</v>
          </cell>
        </row>
        <row r="12346">
          <cell r="B12346">
            <v>91525</v>
          </cell>
          <cell r="C12346" t="str">
            <v>ESTUCAMENTO DE DENSIDADE ALTA NAS FACES INTERNAS DE PAREDES DO SISTEMA DE PAREDES DE CONCRETO, EM AMBIENTES COM ÁREA ENTRE 5 M² E 10 M², UTILIZAÇÃO DE ARGAMASSA COLANTE. AF_12/2024</v>
          </cell>
          <cell r="D12346" t="str">
            <v>M2</v>
          </cell>
          <cell r="E12346">
            <v>7.47</v>
          </cell>
          <cell r="F12346">
            <v>7.83</v>
          </cell>
        </row>
        <row r="12347">
          <cell r="B12347">
            <v>105818</v>
          </cell>
          <cell r="C12347" t="str">
            <v>ESTUCAMENTO DE DENSIDADE ALTA NAS FACES INTERNAS DE PAREDES DO SISTEMA DE PAREDES DE CONCRETO, EM AMBIENTES COM ÁREA ENTRE 5 M² E 10 M², UTILIZAÇÃO DE ARGAMASSA POLIMÉRICA. AF_12/2024</v>
          </cell>
          <cell r="D12347" t="str">
            <v>M2</v>
          </cell>
          <cell r="E12347">
            <v>11.64</v>
          </cell>
          <cell r="F12347">
            <v>12</v>
          </cell>
        </row>
        <row r="12348">
          <cell r="B12348">
            <v>105819</v>
          </cell>
          <cell r="C12348" t="str">
            <v>ESTUCAMENTO DE DENSIDADE ALTA NAS FACES INTERNAS DE PAREDES DO SISTEMA DE PAREDES DE CONCRETO, EM AMBIENTES COM ÁREA ENTRE 5 M² E 10 M², UTILIZAÇÃO DE ARGAMASSA TRAÇO 1:1:6 (CIM:CAL:AREIA). AF_12/2024</v>
          </cell>
          <cell r="D12348" t="str">
            <v>M2</v>
          </cell>
          <cell r="E12348">
            <v>4.96</v>
          </cell>
          <cell r="F12348">
            <v>5.33</v>
          </cell>
        </row>
        <row r="12349">
          <cell r="B12349">
            <v>104414</v>
          </cell>
          <cell r="C12349" t="str">
            <v>ESTUCAMENTO DE DENSIDADE ALTA NAS FACES INTERNAS DE PAREDES DO SISTEMA DE PAREDES DE CONCRETO, EM AMBIENTES COM ÁREA MAIOR OU IGUAL A 10 M², UTILIZAÇÃO DE ARGAMASSA COLANTE. AF_12/2024</v>
          </cell>
          <cell r="D12349" t="str">
            <v>M2</v>
          </cell>
          <cell r="E12349">
            <v>6.72</v>
          </cell>
          <cell r="F12349">
            <v>7.02</v>
          </cell>
        </row>
        <row r="12350">
          <cell r="B12350">
            <v>105816</v>
          </cell>
          <cell r="C12350" t="str">
            <v>ESTUCAMENTO DE DENSIDADE ALTA NAS FACES INTERNAS DE PAREDES DO SISTEMA DE PAREDES DE CONCRETO, EM AMBIENTES COM ÁREA MAIOR OU IGUAL A 10 M², UTILIZAÇÃO DE ARGAMASSA POLIMÉRICA. AF_12/2024</v>
          </cell>
          <cell r="D12350" t="str">
            <v>M2</v>
          </cell>
          <cell r="E12350">
            <v>10.89</v>
          </cell>
          <cell r="F12350">
            <v>11.19</v>
          </cell>
        </row>
        <row r="12351">
          <cell r="B12351">
            <v>105817</v>
          </cell>
          <cell r="C12351" t="str">
            <v>ESTUCAMENTO DE DENSIDADE ALTA NAS FACES INTERNAS DE PAREDES DO SISTEMA DE PAREDES DE CONCRETO, EM AMBIENTES COM ÁREA MAIOR OU IGUAL A 10 M², UTILIZAÇÃO DE ARGAMASSA TRAÇO 1:1:6 (CIM:CAL:AREIA). AF_12/2024</v>
          </cell>
          <cell r="D12351" t="str">
            <v>M2</v>
          </cell>
          <cell r="E12351">
            <v>4.21</v>
          </cell>
          <cell r="F12351">
            <v>4.5199999999999996</v>
          </cell>
        </row>
        <row r="12352">
          <cell r="B12352">
            <v>104415</v>
          </cell>
          <cell r="C12352" t="str">
            <v>ESTUCAMENTO DE DENSIDADE ALTA NAS FACES INTERNAS DE PAREDES DO SISTEMA DE PAREDES DE CONCRETO, EM AMBIENTES COM ÁREA MENOR OU IGUAL A 5 M², UTILIZAÇÃO DE ARGAMASSA COLANTE. AF_12/2024</v>
          </cell>
          <cell r="D12352" t="str">
            <v>M2</v>
          </cell>
          <cell r="E12352">
            <v>11.48</v>
          </cell>
          <cell r="F12352">
            <v>12.2</v>
          </cell>
        </row>
        <row r="12353">
          <cell r="B12353">
            <v>105820</v>
          </cell>
          <cell r="C12353" t="str">
            <v>ESTUCAMENTO DE DENSIDADE ALTA NAS FACES INTERNAS DE PAREDES DO SISTEMA DE PAREDES DE CONCRETO, EM AMBIENTES COM ÁREA MENOR OU IGUAL A 5 M², UTILIZAÇÃO DE ARGAMASSA POLIMÉRICA. AF_12/2024</v>
          </cell>
          <cell r="D12353" t="str">
            <v>M2</v>
          </cell>
          <cell r="E12353">
            <v>15.65</v>
          </cell>
          <cell r="F12353">
            <v>16.37</v>
          </cell>
        </row>
        <row r="12354">
          <cell r="B12354">
            <v>105821</v>
          </cell>
          <cell r="C12354" t="str">
            <v>ESTUCAMENTO DE DENSIDADE ALTA NAS FACES INTERNAS DE PAREDES DO SISTEMA DE PAREDES DE CONCRETO, EM AMBIENTES COM ÁREA MENOR OU IGUAL A 5 M², UTILIZAÇÃO DE ARGAMASSA TRAÇO 1:1:6 (CIM:CAL:AREIA). AF_12/2024</v>
          </cell>
          <cell r="D12354" t="str">
            <v>M2</v>
          </cell>
          <cell r="E12354">
            <v>8.9700000000000006</v>
          </cell>
          <cell r="F12354">
            <v>9.6999999999999993</v>
          </cell>
        </row>
        <row r="12355">
          <cell r="B12355">
            <v>104418</v>
          </cell>
          <cell r="C12355" t="str">
            <v>ESTUCAMENTO DE DENSIDADE BAIXA DE PANOS DE FACHADA DO SISTEMA DE PAREDES DE CONCRETO EM EDIFICAÇÕES DE MÚLTIPLOS PAVIMENTOS, PAVIMENTO TÉRREO, UTILIZAÇÃO DE ARGAMASSA COLANTE. AF_12/2024</v>
          </cell>
          <cell r="D12355" t="str">
            <v>M2</v>
          </cell>
          <cell r="E12355">
            <v>2.5299999999999998</v>
          </cell>
          <cell r="F12355">
            <v>2.72</v>
          </cell>
        </row>
        <row r="12356">
          <cell r="B12356">
            <v>91515</v>
          </cell>
          <cell r="C12356" t="str">
            <v>ESTUCAMENTO DE DENSIDADE BAIXA DE PANOS DE FACHADA DO SISTEMA DE PAREDES DE CONCRETO EM EDIFICAÇÕES DE MÚLTIPLOS PAVIMENTOS, PAVIMENTOS SUPERIORES, UTILIZAÇÃO DE ARGAMASSA COLANTE. AF_12/2024</v>
          </cell>
          <cell r="D12356" t="str">
            <v>M2</v>
          </cell>
          <cell r="E12356">
            <v>4.55</v>
          </cell>
          <cell r="F12356">
            <v>4.92</v>
          </cell>
        </row>
        <row r="12357">
          <cell r="B12357">
            <v>104419</v>
          </cell>
          <cell r="C12357" t="str">
            <v>ESTUCAMENTO DE DENSIDADE BAIXA DE PANOS DE FACHADA DO SISTEMA DE PAREDES DE CONCRETO EM UNIDADES HABITACIONAIS DE DOIS PAVIMENTOS (SOBRADO), ACESSO COM ANDAIME FACHADEIRO, UTILIZAÇÃO DE ARGAMASSA COLANTE. AF_12/2024</v>
          </cell>
          <cell r="D12357" t="str">
            <v>M2</v>
          </cell>
          <cell r="E12357">
            <v>3.95</v>
          </cell>
          <cell r="F12357">
            <v>4.2699999999999996</v>
          </cell>
        </row>
        <row r="12358">
          <cell r="B12358">
            <v>91519</v>
          </cell>
          <cell r="C12358" t="str">
            <v>ESTUCAMENTO DE DENSIDADE BAIXA DE PANOS DE FACHADA DO SISTEMA DE PAREDES DE CONCRETO EM UNIDADES HABITACIONAIS DE PAVIMENTO ÚNICO, UTILIZAÇÃO DE ARGAMASSA COLANTE. AF_12/2024</v>
          </cell>
          <cell r="D12358" t="str">
            <v>M2</v>
          </cell>
          <cell r="E12358">
            <v>1.95</v>
          </cell>
          <cell r="F12358">
            <v>2.1</v>
          </cell>
        </row>
        <row r="12359">
          <cell r="B12359">
            <v>91520</v>
          </cell>
          <cell r="C12359" t="str">
            <v>ESTUCAMENTO DE DENSIDADE BAIXA NAS FACES INTERNAS DE PAREDES DO SISTEMA DE PAREDES DE CONCRETO, EM AMBIENTES COM ÁREA ENTRE 5 M² E 10 M², UTILIZAÇÃO DE ARGAMASSA COLANTE. AF_12/2024</v>
          </cell>
          <cell r="D12359" t="str">
            <v>M2</v>
          </cell>
          <cell r="E12359">
            <v>1.93</v>
          </cell>
          <cell r="F12359">
            <v>2.08</v>
          </cell>
        </row>
        <row r="12360">
          <cell r="B12360">
            <v>104416</v>
          </cell>
          <cell r="C12360" t="str">
            <v>ESTUCAMENTO DE DENSIDADE BAIXA NAS FACES INTERNAS DE PAREDES DO SISTEMA DE PAREDES DE CONCRETO, EM AMBIENTES COM ÁREA MAIOR OU IGUAL A 10 M², UTILIZAÇÃO DE ARGAMASSA COLANTE. AF_12/2024</v>
          </cell>
          <cell r="D12360" t="str">
            <v>M2</v>
          </cell>
          <cell r="E12360">
            <v>1.61</v>
          </cell>
          <cell r="F12360">
            <v>1.73</v>
          </cell>
        </row>
        <row r="12361">
          <cell r="B12361">
            <v>104417</v>
          </cell>
          <cell r="C12361" t="str">
            <v>ESTUCAMENTO DE DENSIDADE BAIXA NAS FACES INTERNAS DE PAREDES DO SISTEMA DE PAREDES DE CONCRETO, EM AMBIENTES COM ÁREA MENOR OU IGUAL A 5 M², UTILIZAÇÃO DE ARGAMASSA COLANTE. AF_12/2024</v>
          </cell>
          <cell r="D12361" t="str">
            <v>M2</v>
          </cell>
          <cell r="E12361">
            <v>3.56</v>
          </cell>
          <cell r="F12361">
            <v>3.87</v>
          </cell>
        </row>
        <row r="12362">
          <cell r="B12362">
            <v>91522</v>
          </cell>
          <cell r="C12362" t="str">
            <v>ESTUCAMENTO PARA QUALQUER REVESTIMENTO, EM TETO DO SISTEMA DE PAREDES DE CONCRETO, EM AMBIENTES COM ÁREA ENTRE 5 M² E 10 M², UTILIZAÇÃO DE ARGAMASSA COLANTE. AF_12/2024</v>
          </cell>
          <cell r="D12362" t="str">
            <v>M2</v>
          </cell>
          <cell r="E12362">
            <v>3.21</v>
          </cell>
          <cell r="F12362">
            <v>3.48</v>
          </cell>
        </row>
        <row r="12363">
          <cell r="B12363">
            <v>104412</v>
          </cell>
          <cell r="C12363" t="str">
            <v>ESTUCAMENTO PARA QUALQUER REVESTIMENTO, EM TETO DO SISTEMA DE PAREDES DE CONCRETO, EM AMBIENTES COM ÁREA MAIOR OU IGUAL A 10 M², UTILIZAÇÃO DE ARGAMASSA COLANTE. AF_12/2024</v>
          </cell>
          <cell r="D12363" t="str">
            <v>M2</v>
          </cell>
          <cell r="E12363">
            <v>2.89</v>
          </cell>
          <cell r="F12363">
            <v>3.13</v>
          </cell>
        </row>
        <row r="12364">
          <cell r="B12364">
            <v>104413</v>
          </cell>
          <cell r="C12364" t="str">
            <v>ESTUCAMENTO PARA QUALQUER REVESTIMENTO, EM TETO DO SISTEMA DE PAREDES DE CONCRETO, EM AMBIENTES COM ÁREA MENOR OU IGUAL A 5 M², UTILIZAÇÃO DE ARGAMASSA COLANTE. AF_12/2024</v>
          </cell>
          <cell r="D12364" t="str">
            <v>M2</v>
          </cell>
          <cell r="E12364">
            <v>4.8899999999999997</v>
          </cell>
          <cell r="F12364">
            <v>5.29</v>
          </cell>
        </row>
        <row r="12365">
          <cell r="B12365">
            <v>102569</v>
          </cell>
          <cell r="C12365" t="str">
            <v>FÔRMAS MANUSEÁVEIS DA ALUMÍNIO PARA PAREDES DE CONCRETO MOLDADAS IN LOCO, EM PLATIBANDA. AF_11/2024</v>
          </cell>
          <cell r="D12365" t="str">
            <v>M2</v>
          </cell>
          <cell r="E12365">
            <v>0</v>
          </cell>
          <cell r="F12365">
            <v>0</v>
          </cell>
        </row>
        <row r="12366">
          <cell r="B12366">
            <v>102574</v>
          </cell>
          <cell r="C12366" t="str">
            <v>FÔRMAS MANUSEÁVEIS DE ALUMÍNIO PARA PAREDES DE CONCRETO MOLDADAS IN LOCO, DE EDIFICAÇÕES DE MÚLTIPLOS PAVIMENTOS, EM LAJES. AF_11/2024</v>
          </cell>
          <cell r="D12366" t="str">
            <v>M2</v>
          </cell>
          <cell r="E12366">
            <v>0</v>
          </cell>
          <cell r="F12366">
            <v>0</v>
          </cell>
        </row>
        <row r="12367">
          <cell r="B12367">
            <v>102573</v>
          </cell>
          <cell r="C12367" t="str">
            <v>FÔRMAS MANUSEÁVEIS DE ALUMÍNIO PARA PAREDES DE CONCRETO MOLDADAS IN LOCO, DE EDIFICAÇÕES DE MÚLTIPLOS PAVIMENTOS, EM PAREDES. AF_11/2024</v>
          </cell>
          <cell r="D12367" t="str">
            <v>M2</v>
          </cell>
          <cell r="E12367">
            <v>0</v>
          </cell>
          <cell r="F12367">
            <v>0</v>
          </cell>
        </row>
        <row r="12368">
          <cell r="B12368">
            <v>102577</v>
          </cell>
          <cell r="C12368" t="str">
            <v>FÔRMAS MANUSEÁVEIS DE ALUMÍNIO PARA PAREDES DE CONCRETO MOLDADAS IN LOCO, DE EDIFICAÇÕES UNIFAMILIARES, EM LAJES. AF_11/2024</v>
          </cell>
          <cell r="D12368" t="str">
            <v>M2</v>
          </cell>
          <cell r="E12368">
            <v>0</v>
          </cell>
          <cell r="F12368">
            <v>0</v>
          </cell>
        </row>
        <row r="12369">
          <cell r="B12369">
            <v>102576</v>
          </cell>
          <cell r="C12369" t="str">
            <v>FÔRMAS MANUSEÁVEIS DE ALUMÍNIO PARA PAREDES DE CONCRETO MOLDADAS IN LOCO, DE EDIFICAÇÕES UNIFAMILIARES, EM PAREDES. AF_11/2024</v>
          </cell>
          <cell r="D12369" t="str">
            <v>M2</v>
          </cell>
          <cell r="E12369">
            <v>0</v>
          </cell>
          <cell r="F12369">
            <v>0</v>
          </cell>
        </row>
        <row r="12370">
          <cell r="B12370">
            <v>103083</v>
          </cell>
          <cell r="C12370" t="str">
            <v>FÔRMAS MANUSEÁVEIS DE PLÁSTICO ESTRUTURADO EM AÇO PARA PAREDES DE CONCRETO MOLDADAS IN LOCO, DE EDIFICAÇÕES DE MÚLTIPLOS PAVIMENTOS, EM LAJES. AF_11/2024</v>
          </cell>
          <cell r="D12370" t="str">
            <v>M2</v>
          </cell>
          <cell r="E12370">
            <v>0</v>
          </cell>
          <cell r="F12370">
            <v>0</v>
          </cell>
        </row>
        <row r="12371">
          <cell r="B12371">
            <v>103081</v>
          </cell>
          <cell r="C12371" t="str">
            <v>FÔRMAS MANUSEÁVEIS DE PLÁSTICO ESTRUTURADO EM AÇO PARA PAREDES DE CONCRETO MOLDADAS IN LOCO, DE EDIFICAÇÕES DE MÚLTIPLOS PAVIMENTOS, EM PLATIBANDA. AF_11/2024</v>
          </cell>
          <cell r="D12371" t="str">
            <v>M2</v>
          </cell>
          <cell r="E12371">
            <v>0</v>
          </cell>
          <cell r="F12371">
            <v>0</v>
          </cell>
        </row>
        <row r="12372">
          <cell r="B12372">
            <v>103082</v>
          </cell>
          <cell r="C12372" t="str">
            <v>FÔRMAS MANUSEÁVEIS DE PLÁSTICO ESTRUTURADO EM AÇO PARA PAREDES DE CONCRETO MOLDADAS IN LOCO, DE EDIFICAÇÕES MÚLTIPLOS PAVIMENTOS, EM PAREDES. AF_11/2024</v>
          </cell>
          <cell r="D12372" t="str">
            <v>M2</v>
          </cell>
          <cell r="E12372">
            <v>0</v>
          </cell>
          <cell r="F12372">
            <v>0</v>
          </cell>
        </row>
        <row r="12373">
          <cell r="B12373">
            <v>103086</v>
          </cell>
          <cell r="C12373" t="str">
            <v>FÔRMAS MANUSEÁVEIS DE PLÁSTICO ESTRUTURADO EM AÇO PARA PAREDES DE CONCRETO MOLDADAS IN LOCO, DE EDIFICAÇÕES UNIFAMILIARES, EM LAJES. AF_11/2024</v>
          </cell>
          <cell r="D12373" t="str">
            <v>M2</v>
          </cell>
          <cell r="E12373">
            <v>0</v>
          </cell>
          <cell r="F12373">
            <v>0</v>
          </cell>
        </row>
        <row r="12374">
          <cell r="B12374">
            <v>103085</v>
          </cell>
          <cell r="C12374" t="str">
            <v>FÔRMAS MANUSEÁVEIS DE PLÁSTICO ESTRUTURADO EM AÇO PARA PAREDES DE CONCRETO MOLDADAS IN LOCO, DE EDIFICAÇÕES UNIFAMILIARES, EM PAREDES. AF_11/2024</v>
          </cell>
          <cell r="D12374" t="str">
            <v>M2</v>
          </cell>
          <cell r="E12374">
            <v>0</v>
          </cell>
          <cell r="F12374">
            <v>0</v>
          </cell>
        </row>
        <row r="12375">
          <cell r="B12375">
            <v>104726</v>
          </cell>
          <cell r="C12375" t="str">
            <v>INSTALAÇÃO DE ISOLAMENTO COM LÃ DE PET EM PAREDE DRYWALL. AF_07/2023</v>
          </cell>
          <cell r="D12375" t="str">
            <v>M2</v>
          </cell>
          <cell r="E12375">
            <v>0</v>
          </cell>
          <cell r="F12375">
            <v>0</v>
          </cell>
        </row>
        <row r="12376">
          <cell r="B12376">
            <v>104725</v>
          </cell>
          <cell r="C12376" t="str">
            <v>INSTALAÇÃO DE ISOLAMENTO COM LÃ DE VIDRO EM PAREDE DRYWALL. AF_07/2023</v>
          </cell>
          <cell r="D12376" t="str">
            <v>M2</v>
          </cell>
          <cell r="E12376">
            <v>0</v>
          </cell>
          <cell r="F12376">
            <v>0</v>
          </cell>
        </row>
        <row r="12377">
          <cell r="B12377">
            <v>96374</v>
          </cell>
          <cell r="C12377" t="str">
            <v>INSTALAÇÃO DE REFORÇO DE MADEIRA EM PAREDE DRYWALL. AF_07/2023</v>
          </cell>
          <cell r="D12377" t="str">
            <v>M</v>
          </cell>
          <cell r="E12377">
            <v>32.200000000000003</v>
          </cell>
          <cell r="F12377">
            <v>32.369999999999997</v>
          </cell>
        </row>
        <row r="12378">
          <cell r="B12378">
            <v>96373</v>
          </cell>
          <cell r="C12378" t="str">
            <v>INSTALAÇÃO DE REFORÇO METÁLICO EM PAREDE DRYWALL. AF_07/2023</v>
          </cell>
          <cell r="D12378" t="str">
            <v>M</v>
          </cell>
          <cell r="E12378">
            <v>12.64</v>
          </cell>
          <cell r="F12378">
            <v>12.79</v>
          </cell>
        </row>
        <row r="12379">
          <cell r="B12379">
            <v>96368</v>
          </cell>
          <cell r="C12379" t="str">
            <v>PAREDE COM SISTEMA EM CHAPAS DE GESSO PARA DRYWALL, USO INTERNO COM DUAS FACES DUPLAS E ESTRUTURA METÁLICA COM GUIAS DUPLAS, SEM VÃOS. AF_07/2023_PS</v>
          </cell>
          <cell r="D12379" t="str">
            <v>M2</v>
          </cell>
          <cell r="E12379">
            <v>168.08</v>
          </cell>
          <cell r="F12379">
            <v>169.86</v>
          </cell>
        </row>
        <row r="12380">
          <cell r="B12380">
            <v>96364</v>
          </cell>
          <cell r="C12380" t="str">
            <v>PAREDE COM SISTEMA EM CHAPAS DE GESSO PARA DRYWALL, USO INTERNO COM UMA FACE SIMPLES E OUTRA FACE DUPLA E ESTRUTURA METÁLICA COM GUIAS DUPLAS, SEM VÃOS. AF_07/2023_PS</v>
          </cell>
          <cell r="D12380" t="str">
            <v>M2</v>
          </cell>
          <cell r="E12380">
            <v>143.07</v>
          </cell>
          <cell r="F12380">
            <v>144.63999999999999</v>
          </cell>
        </row>
        <row r="12381">
          <cell r="B12381">
            <v>96369</v>
          </cell>
          <cell r="C12381" t="str">
            <v>PAREDE COM SISTEMA EM CHAPAS DE GESSO PARA DRYWALL, USO INTERNO, COM DUAS FACES DUPLAS E ESTRUTURA METÁLICA COM GUIAS DUPLAS PARA PAREDES COM ÁREA LÍQUIDA MAIOR OU IGUAL A 6 M2, COM VÃOS. AF_07/2023_PS</v>
          </cell>
          <cell r="D12381" t="str">
            <v>M2</v>
          </cell>
          <cell r="E12381">
            <v>192.09</v>
          </cell>
          <cell r="F12381">
            <v>194.19</v>
          </cell>
        </row>
        <row r="12382">
          <cell r="B12382">
            <v>104723</v>
          </cell>
          <cell r="C12382" t="str">
            <v>PAREDE COM SISTEMA EM CHAPAS DE GESSO PARA DRYWALL, USO INTERNO, COM DUAS FACES DUPLAS E ESTRUTURA METÁLICA COM GUIAS DUPLAS PARA PAREDES COM ÁREA LÍQUIDA MENOR QUE 6 M2, COM VÃOS. AF_07/2023_PS</v>
          </cell>
          <cell r="D12382" t="str">
            <v>M2</v>
          </cell>
          <cell r="E12382">
            <v>234.09</v>
          </cell>
          <cell r="F12382">
            <v>236.85</v>
          </cell>
        </row>
        <row r="12383">
          <cell r="B12383">
            <v>96367</v>
          </cell>
          <cell r="C12383" t="str">
            <v>PAREDE COM SISTEMA EM CHAPAS DE GESSO PARA DRYWALL, USO INTERNO, COM DUAS FACES DUPLAS E ESTRUTURA METÁLICA COM GUIAS SIMPLES PARA PAREDES COM ÁREA LÍQUIDA MAIOR OU IGUAL A 6 M2, COM VÃOS. AF_07/2023_PS</v>
          </cell>
          <cell r="D12383" t="str">
            <v>M2</v>
          </cell>
          <cell r="E12383">
            <v>150.69</v>
          </cell>
          <cell r="F12383">
            <v>152.49</v>
          </cell>
        </row>
        <row r="12384">
          <cell r="B12384">
            <v>104722</v>
          </cell>
          <cell r="C12384" t="str">
            <v>PAREDE COM SISTEMA EM CHAPAS DE GESSO PARA DRYWALL, USO INTERNO, COM DUAS FACES DUPLAS E ESTRUTURA METÁLICA COM GUIAS SIMPLES PARA PAREDES COM ÁREA LÍQUIDA MENOR QUE 6 M2, COM VÃOS. AF_07/2023_PS</v>
          </cell>
          <cell r="D12384" t="str">
            <v>M2</v>
          </cell>
          <cell r="E12384">
            <v>173.91</v>
          </cell>
          <cell r="F12384">
            <v>176.23</v>
          </cell>
        </row>
        <row r="12385">
          <cell r="B12385">
            <v>96366</v>
          </cell>
          <cell r="C12385" t="str">
            <v>PAREDE COM SISTEMA EM CHAPAS DE GESSO PARA DRYWALL, USO INTERNO, COM DUAS FACES DUPLAS E ESTRUTURA METÁLICA COM GUIAS SIMPLES, SEM VÃOS. AF_07/2023_PS</v>
          </cell>
          <cell r="D12385" t="str">
            <v>M2</v>
          </cell>
          <cell r="E12385">
            <v>137.71</v>
          </cell>
          <cell r="F12385">
            <v>139.28</v>
          </cell>
        </row>
        <row r="12386">
          <cell r="B12386">
            <v>96361</v>
          </cell>
          <cell r="C12386" t="str">
            <v>PAREDE COM SISTEMA EM CHAPAS DE GESSO PARA DRYWALL, USO INTERNO, COM DUAS FACES SIMPLES E ESTRUTURA METÁLICA COM GUIAS DUPLAS PARA PAREDES COM ÁREA LÍQUIDA MAIOR OU IGUAL A 6 M2, COM VÃOS. AF_07/2023_PS</v>
          </cell>
          <cell r="D12386" t="str">
            <v>M2</v>
          </cell>
          <cell r="E12386">
            <v>141.12</v>
          </cell>
          <cell r="F12386">
            <v>142.72</v>
          </cell>
        </row>
        <row r="12387">
          <cell r="B12387">
            <v>104719</v>
          </cell>
          <cell r="C12387" t="str">
            <v>PAREDE COM SISTEMA EM CHAPAS DE GESSO PARA DRYWALL, USO INTERNO, COM DUAS FACES SIMPLES E ESTRUTURA METÁLICA COM GUIAS DUPLAS PARA PAREDES COM ÁREA LÍQUIDA MENOR QUE 6 M2, COM VÃOS. AF_07/2023_PS</v>
          </cell>
          <cell r="D12387" t="str">
            <v>M2</v>
          </cell>
          <cell r="E12387">
            <v>181.21</v>
          </cell>
          <cell r="F12387">
            <v>183.33</v>
          </cell>
        </row>
        <row r="12388">
          <cell r="B12388">
            <v>96360</v>
          </cell>
          <cell r="C12388" t="str">
            <v>PAREDE COM SISTEMA EM CHAPAS DE GESSO PARA DRYWALL, USO INTERNO, COM DUAS FACES SIMPLES E ESTRUTURA METÁLICA COM GUIAS DUPLAS, SEM VÃOS. AF_07/2023_PS</v>
          </cell>
          <cell r="D12388" t="str">
            <v>M2</v>
          </cell>
          <cell r="E12388">
            <v>118.07</v>
          </cell>
          <cell r="F12388">
            <v>119.43</v>
          </cell>
        </row>
        <row r="12389">
          <cell r="B12389">
            <v>96359</v>
          </cell>
          <cell r="C12389" t="str">
            <v>PAREDE COM SISTEMA EM CHAPAS DE GESSO PARA DRYWALL, USO INTERNO, COM DUAS FACES SIMPLES E ESTRUTURA METÁLICA COM GUIAS SIMPLES PARA PAREDES COM ÁREA LÍQUIDA MAIOR OU IGUAL A 6 M2, COM VÃOS. AF_07/2023_PS</v>
          </cell>
          <cell r="D12389" t="str">
            <v>M2</v>
          </cell>
          <cell r="E12389">
            <v>99.74</v>
          </cell>
          <cell r="F12389">
            <v>101.05</v>
          </cell>
        </row>
        <row r="12390">
          <cell r="B12390">
            <v>104718</v>
          </cell>
          <cell r="C12390" t="str">
            <v>PAREDE COM SISTEMA EM CHAPAS DE GESSO PARA DRYWALL, USO INTERNO, COM DUAS FACES SIMPLES E ESTRUTURA METÁLICA COM GUIAS SIMPLES PARA PAREDES COM ÁREA LÍQUIDA MENOR QUE 6 M2, COM VÃOS. AF_07/2023_PS</v>
          </cell>
          <cell r="D12390" t="str">
            <v>M2</v>
          </cell>
          <cell r="E12390">
            <v>121.03</v>
          </cell>
          <cell r="F12390">
            <v>122.7</v>
          </cell>
        </row>
        <row r="12391">
          <cell r="B12391">
            <v>96358</v>
          </cell>
          <cell r="C12391" t="str">
            <v>PAREDE COM SISTEMA EM CHAPAS DE GESSO PARA DRYWALL, USO INTERNO, COM DUAS FACES SIMPLES E ESTRUTURA METÁLICA COM GUIAS SIMPLES, SEM VÃOS. AF_07/2023_PS</v>
          </cell>
          <cell r="D12391" t="str">
            <v>M2</v>
          </cell>
          <cell r="E12391">
            <v>87.72</v>
          </cell>
          <cell r="F12391">
            <v>88.87</v>
          </cell>
        </row>
        <row r="12392">
          <cell r="B12392">
            <v>96371</v>
          </cell>
          <cell r="C12392" t="str">
            <v>PAREDE COM SISTEMA EM CHAPAS DE GESSO PARA DRYWALL, USO INTERNO, COM UMA FACE SIMPLES E ESTRUTURA METÁLICA COM GUIAS SIMPLES PARA PAREDES COM ÁREA LÍQUIDA MAIOR OU IGUAL A 6 M2, COM VÃOS. AF_07/2023_PS</v>
          </cell>
          <cell r="D12392" t="str">
            <v>M2</v>
          </cell>
          <cell r="E12392">
            <v>71.569999999999993</v>
          </cell>
          <cell r="F12392">
            <v>72.44</v>
          </cell>
        </row>
        <row r="12393">
          <cell r="B12393">
            <v>104724</v>
          </cell>
          <cell r="C12393" t="str">
            <v>PAREDE COM SISTEMA EM CHAPAS DE GESSO PARA DRYWALL, USO INTERNO, COM UMA FACE SIMPLES E ESTRUTURA METÁLICA COM GUIAS SIMPLES PARA PAREDES COM ÁREA LÍQUIDA MENOR QUE 6 M2, COM VÃOS. AF_07/2023_PS</v>
          </cell>
          <cell r="D12393" t="str">
            <v>M2</v>
          </cell>
          <cell r="E12393">
            <v>91.9</v>
          </cell>
          <cell r="F12393">
            <v>93.05</v>
          </cell>
        </row>
        <row r="12394">
          <cell r="B12394">
            <v>96370</v>
          </cell>
          <cell r="C12394" t="str">
            <v>PAREDE COM SISTEMA EM CHAPAS DE GESSO PARA DRYWALL, USO INTERNO, COM UMA FACE SIMPLES E ESTRUTURA METÁLICA COM GUIAS SIMPLES, SEM VÃOS. AF_07/2023_PS</v>
          </cell>
          <cell r="D12394" t="str">
            <v>M2</v>
          </cell>
          <cell r="E12394">
            <v>60.04</v>
          </cell>
          <cell r="F12394">
            <v>60.81</v>
          </cell>
        </row>
        <row r="12395">
          <cell r="B12395">
            <v>96365</v>
          </cell>
          <cell r="C12395" t="str">
            <v>PAREDE COM SISTEMA EM CHAPAS DE GESSO PARA DRYWALL, USO INTERNO, COM UMA FACE SIMPLES E OUTRA FACE DUPLA E ESTRUTURA METÁLICA COM GUIAS DUPLAS PARA PAREDES COM ÁREA LÍQUIDA MAIOR OU IGUAL A 6 M2, COM VÃOS. AF_07/2023_PS</v>
          </cell>
          <cell r="D12395" t="str">
            <v>M2</v>
          </cell>
          <cell r="E12395">
            <v>166.61</v>
          </cell>
          <cell r="F12395">
            <v>168.46</v>
          </cell>
        </row>
        <row r="12396">
          <cell r="B12396">
            <v>104721</v>
          </cell>
          <cell r="C12396" t="str">
            <v>PAREDE COM SISTEMA EM CHAPAS DE GESSO PARA DRYWALL, USO INTERNO, COM UMA FACE SIMPLES E OUTRA FACE DUPLA E ESTRUTURA METÁLICA COM GUIAS DUPLAS PARA PAREDES COM ÁREA LÍQUIDA MENOR QUE 6 M2, COM VÃOS. AF_07/2023_PS</v>
          </cell>
          <cell r="D12396" t="str">
            <v>M2</v>
          </cell>
          <cell r="E12396">
            <v>207.65</v>
          </cell>
          <cell r="F12396">
            <v>210.09</v>
          </cell>
        </row>
        <row r="12397">
          <cell r="B12397">
            <v>96363</v>
          </cell>
          <cell r="C12397" t="str">
            <v>PAREDE COM SISTEMA EM CHAPAS DE GESSO PARA DRYWALL, USO INTERNO, COM UMA FACE SIMPLES E OUTRA FACE DUPLA E ESTRUTURA METÁLICA COM GUIAS SIMPLES PARA PAREDES COM ÁREA LÍQUIDA MAIOR OU IGUAL A 6 M2, COM VÃOS. AF_07/2023_PS</v>
          </cell>
          <cell r="D12397" t="str">
            <v>M2</v>
          </cell>
          <cell r="E12397">
            <v>125.21</v>
          </cell>
          <cell r="F12397">
            <v>126.77</v>
          </cell>
        </row>
        <row r="12398">
          <cell r="B12398">
            <v>104720</v>
          </cell>
          <cell r="C12398" t="str">
            <v>PAREDE COM SISTEMA EM CHAPAS DE GESSO PARA DRYWALL, USO INTERNO, COM UMA FACE SIMPLES E OUTRA FACE DUPLA E ESTRUTURA METÁLICA COM GUIAS SIMPLES PARA PAREDES COM ÁREA LÍQUIDA MENOR QUE 6 M2, COM VÃOS. AF_07/2023_PS</v>
          </cell>
          <cell r="D12398" t="str">
            <v>M2</v>
          </cell>
          <cell r="E12398">
            <v>147.47</v>
          </cell>
          <cell r="F12398">
            <v>149.47</v>
          </cell>
        </row>
        <row r="12399">
          <cell r="B12399">
            <v>96362</v>
          </cell>
          <cell r="C12399" t="str">
            <v>PAREDE COM SISTEMA EM CHAPAS DE GESSO PARA DRYWALL, USO INTERNO, COM UMA FACE SIMPLES E OUTRA FACE DUPLA E ESTRUTURA METÁLICA COM GUIAS SIMPLES, SEM VÃOS. AF_07/2023_PS</v>
          </cell>
          <cell r="D12399" t="str">
            <v>M2</v>
          </cell>
          <cell r="E12399">
            <v>112.71</v>
          </cell>
          <cell r="F12399">
            <v>114.07</v>
          </cell>
        </row>
        <row r="12400">
          <cell r="B12400">
            <v>103191</v>
          </cell>
          <cell r="C12400" t="str">
            <v>INSTALAÇÃO DE ALONGADOR COM TRÊS ALTURAS, EM TUBO DE AÇO CARBONO - EQUIPAMENTO DE GINASTICA PARA ACADEMIA AO AR LIVRE / ACADEMIA DA TERCEIRA IDADE - ATI, INSTALADO SOBRE SOLO. AF_10/2021</v>
          </cell>
          <cell r="D12400" t="str">
            <v>UN</v>
          </cell>
          <cell r="E12400">
            <v>2380</v>
          </cell>
          <cell r="F12400">
            <v>2385.98</v>
          </cell>
        </row>
        <row r="12401">
          <cell r="B12401">
            <v>103206</v>
          </cell>
          <cell r="C12401" t="str">
            <v>INSTALAÇÃO DE ALONGADOR COM TRÊS ALTURAS, EM TUBO DE AÇO CARBONO - EQUIPAMENTO DE GINÁSTICA PARA ACADEMIA AO AR LIVRE / ACADEMIA DA TERCEIRA IDADE - ATI, INSTALADO SOBRE PISO DE CONCRETO EXISTENTE. AF_10/2021</v>
          </cell>
          <cell r="D12401" t="str">
            <v>UN</v>
          </cell>
          <cell r="E12401">
            <v>2389.81</v>
          </cell>
          <cell r="F12401">
            <v>2397.5100000000002</v>
          </cell>
        </row>
        <row r="12402">
          <cell r="B12402">
            <v>103211</v>
          </cell>
          <cell r="C12402" t="str">
            <v>INSTALAÇÃO DE BALANÇO DE 2 LUGARES COM ESTRUTURA DE MADEIRA TRATADA, INSTALADO SOBRE PISO DE CONCRETO EXISTENTE. AF_10/2021</v>
          </cell>
          <cell r="D12402" t="str">
            <v>UN</v>
          </cell>
          <cell r="E12402">
            <v>0</v>
          </cell>
          <cell r="F12402">
            <v>0</v>
          </cell>
        </row>
        <row r="12403">
          <cell r="B12403">
            <v>103196</v>
          </cell>
          <cell r="C12403" t="str">
            <v>INSTALAÇÃO DE BALANÇO DE 2 LUGARES COM ESTRUTURA DE MADEIRA TRATADA, INSTALADO SOBRE SOLO. AF_10/2021</v>
          </cell>
          <cell r="D12403" t="str">
            <v>UN</v>
          </cell>
          <cell r="E12403">
            <v>0</v>
          </cell>
          <cell r="F12403">
            <v>0</v>
          </cell>
        </row>
        <row r="12404">
          <cell r="B12404">
            <v>103212</v>
          </cell>
          <cell r="C12404" t="str">
            <v>INSTALAÇÃO DE BALANÇO DE 2 LUGARES COM ESTRUTURA METÁLICA EM TUBOS DE AÇO CARBONO, INSTALADO SOBRE PISO DE CONCRETO EXISTENTE. AF_10/2021</v>
          </cell>
          <cell r="D12404" t="str">
            <v>UN</v>
          </cell>
          <cell r="E12404">
            <v>0</v>
          </cell>
          <cell r="F12404">
            <v>0</v>
          </cell>
        </row>
        <row r="12405">
          <cell r="B12405">
            <v>103197</v>
          </cell>
          <cell r="C12405" t="str">
            <v>INSTALAÇÃO DE BALANÇO DE 2 LUGARES COM ESTRUTURA METÁLICA EM TUBOS DE AÇO CARBONO, INSTALADO SOBRE SOLO. AF_10/2021</v>
          </cell>
          <cell r="D12405" t="str">
            <v>UN</v>
          </cell>
          <cell r="E12405">
            <v>0</v>
          </cell>
          <cell r="F12405">
            <v>0</v>
          </cell>
        </row>
        <row r="12406">
          <cell r="B12406">
            <v>103217</v>
          </cell>
          <cell r="C12406" t="str">
            <v>INSTALAÇÃO DE CASINHA DE MADEIRA TRATADA COM RAMPA ESCALADA, ESCORREGADOR E ESCADA MARINHEIRO, INSTALADO SOBRE PISO DE CONCRETO EXISTENTE. AF_10/2021</v>
          </cell>
          <cell r="D12406" t="str">
            <v>UN</v>
          </cell>
          <cell r="E12406">
            <v>0</v>
          </cell>
          <cell r="F12406">
            <v>0</v>
          </cell>
        </row>
        <row r="12407">
          <cell r="B12407">
            <v>103202</v>
          </cell>
          <cell r="C12407" t="str">
            <v>INSTALAÇÃO DE CASINHA DE MADEIRA TRATADA COM RAMPA ESCALADA, ESCORREGADOR E ESCADA MARINHEIRO, INSTALADO SOBRE SOLO. AF_10/2021</v>
          </cell>
          <cell r="D12407" t="str">
            <v>UN</v>
          </cell>
          <cell r="E12407">
            <v>0</v>
          </cell>
          <cell r="F12407">
            <v>0</v>
          </cell>
        </row>
        <row r="12408">
          <cell r="B12408">
            <v>103215</v>
          </cell>
          <cell r="C12408" t="str">
            <v>INSTALAÇÃO DE ESCORREGADOR DE MADEIRA TRATADA, INSTALADO SOBRE PISO DE CONCRETO EXISTENTE. AF_10/2021</v>
          </cell>
          <cell r="D12408" t="str">
            <v>UN</v>
          </cell>
          <cell r="E12408">
            <v>0</v>
          </cell>
          <cell r="F12408">
            <v>0</v>
          </cell>
        </row>
        <row r="12409">
          <cell r="B12409">
            <v>103200</v>
          </cell>
          <cell r="C12409" t="str">
            <v>INSTALAÇÃO DE ESCORREGADOR DE MADEIRA TRATADA, INSTALADO SOBRE SOLO. AF_10/2021</v>
          </cell>
          <cell r="D12409" t="str">
            <v>UN</v>
          </cell>
          <cell r="E12409">
            <v>0</v>
          </cell>
          <cell r="F12409">
            <v>0</v>
          </cell>
        </row>
        <row r="12410">
          <cell r="B12410">
            <v>103216</v>
          </cell>
          <cell r="C12410" t="str">
            <v>INSTALAÇÃO DE ESCORREGADOR METÁLICO EM TUBOS E CHAPAS DE AÇO CARBONO, INSTALADO SOBRE PISO DE CONCRETO EXISTENTE. AF_10/2021</v>
          </cell>
          <cell r="D12410" t="str">
            <v>UN</v>
          </cell>
          <cell r="E12410">
            <v>0</v>
          </cell>
          <cell r="F12410">
            <v>0</v>
          </cell>
        </row>
        <row r="12411">
          <cell r="B12411">
            <v>103201</v>
          </cell>
          <cell r="C12411" t="str">
            <v>INSTALAÇÃO DE ESCORREGADOR METÁLICO EM TUBOS E CHAPAS DE AÇO CARBONO, INSTALADO SOBRE SOLO. AF_10/2021</v>
          </cell>
          <cell r="D12411" t="str">
            <v>UN</v>
          </cell>
          <cell r="E12411">
            <v>0</v>
          </cell>
          <cell r="F12411">
            <v>0</v>
          </cell>
        </row>
        <row r="12412">
          <cell r="B12412">
            <v>103185</v>
          </cell>
          <cell r="C12412" t="str">
            <v>INSTALAÇÃO DE ESQUI TRIPLO, EM TUBO DE AÇO CARBONO - EQUIPAMENTO DE GINÁSTICA PARA ACADEMIA AO AR LIVRE / ACADEMIA DA TERCEIRA IDADE - ATI, INSTALADO SOBRE PISO DE CONCRETO EXISTENTE. AF_10/2021</v>
          </cell>
          <cell r="D12412" t="str">
            <v>UN</v>
          </cell>
          <cell r="E12412">
            <v>6148.1</v>
          </cell>
          <cell r="F12412">
            <v>6158.58</v>
          </cell>
        </row>
        <row r="12413">
          <cell r="B12413">
            <v>103218</v>
          </cell>
          <cell r="C12413" t="str">
            <v>INSTALAÇÃO DE GAIOLA LABIRINTO METÁLICA EM TUBOS DE AÇO CARBONO, INSTALADA SOBRE PISO DE CONCRETO EXISTENTE. AF_10/2021</v>
          </cell>
          <cell r="D12413" t="str">
            <v>UN</v>
          </cell>
          <cell r="E12413">
            <v>0</v>
          </cell>
          <cell r="F12413">
            <v>0</v>
          </cell>
        </row>
        <row r="12414">
          <cell r="B12414">
            <v>103203</v>
          </cell>
          <cell r="C12414" t="str">
            <v>INSTALAÇÃO DE GAIOLA LABIRINTO METÁLICA EM TUBOS DE AÇO CARBONO, INSTALADO SOBRE SOLO. AF_10/2021</v>
          </cell>
          <cell r="D12414" t="str">
            <v>UN</v>
          </cell>
          <cell r="E12414">
            <v>0</v>
          </cell>
          <cell r="F12414">
            <v>0</v>
          </cell>
        </row>
        <row r="12415">
          <cell r="B12415">
            <v>103213</v>
          </cell>
          <cell r="C12415" t="str">
            <v>INSTALAÇÃO DE GANGORRA SIMPLES DE MADEIRA TRATADA, INSTALADA SOBRE PISO DE CONCRETO EXISTENTE. AF_10/2021</v>
          </cell>
          <cell r="D12415" t="str">
            <v>UN</v>
          </cell>
          <cell r="E12415">
            <v>0</v>
          </cell>
          <cell r="F12415">
            <v>0</v>
          </cell>
        </row>
        <row r="12416">
          <cell r="B12416">
            <v>103198</v>
          </cell>
          <cell r="C12416" t="str">
            <v>INSTALAÇÃO DE GANGORRA SIMPLES DE MADEIRA TRATADA, INSTALADA SOBRE SOLO. AF_10/2021</v>
          </cell>
          <cell r="D12416" t="str">
            <v>UN</v>
          </cell>
          <cell r="E12416">
            <v>0</v>
          </cell>
          <cell r="F12416">
            <v>0</v>
          </cell>
        </row>
        <row r="12417">
          <cell r="B12417">
            <v>103214</v>
          </cell>
          <cell r="C12417" t="str">
            <v>INSTALAÇÃO DE GANGORRA SIMPLES METÁLICA EM TUBOS DE AÇO CARBONO, INSTALADA SOBRE PISO DE CONCRETO EXISTENTE. AF_10/2021</v>
          </cell>
          <cell r="D12417" t="str">
            <v>UN</v>
          </cell>
          <cell r="E12417">
            <v>0</v>
          </cell>
          <cell r="F12417">
            <v>0</v>
          </cell>
        </row>
        <row r="12418">
          <cell r="B12418">
            <v>103199</v>
          </cell>
          <cell r="C12418" t="str">
            <v>INSTALAÇÃO DE GANGORRA SIMPLES METÁLICA EM TUBOS DE AÇO CARBONO, INSTALADA SOBRE SOLO. AF_10/2021</v>
          </cell>
          <cell r="D12418" t="str">
            <v>UN</v>
          </cell>
          <cell r="E12418">
            <v>0</v>
          </cell>
          <cell r="F12418">
            <v>0</v>
          </cell>
        </row>
        <row r="12419">
          <cell r="B12419">
            <v>103219</v>
          </cell>
          <cell r="C12419" t="str">
            <v>INSTALAÇÃO DE GIRA-GIRA METÁLICO EM TUBOS DE AÇO CARBONO, INSTALADO SOBRE PISO DE CONCRETO EXISTENTE. AF_10/2021</v>
          </cell>
          <cell r="D12419" t="str">
            <v>UN</v>
          </cell>
          <cell r="E12419">
            <v>0</v>
          </cell>
          <cell r="F12419">
            <v>0</v>
          </cell>
        </row>
        <row r="12420">
          <cell r="B12420">
            <v>103204</v>
          </cell>
          <cell r="C12420" t="str">
            <v>INSTALAÇÃO DE GIRA-GIRA METÁLICO EM TUBOS DE AÇO CARBONO, INSTALADO SOBRE SOLO. AF_10/2021</v>
          </cell>
          <cell r="D12420" t="str">
            <v>UN</v>
          </cell>
          <cell r="E12420">
            <v>0</v>
          </cell>
          <cell r="F12420">
            <v>0</v>
          </cell>
        </row>
        <row r="12421">
          <cell r="B12421">
            <v>103186</v>
          </cell>
          <cell r="C12421" t="str">
            <v>INSTALAÇÃO DE MULTIEXERCITADOR COM SEIS FUNÇÕES, EM TUBO DE AÇO CARBONO - EQUIPAMENTO DE GINÁSTICA PARA ACADEMIA AO AR LIVRE / ACADEMIA DA TERCEIRA IDADE - ATI, INSTALADO SOBRE PISO DE CONCRETO EXISTENTE. AF_10/2021</v>
          </cell>
          <cell r="D12421" t="str">
            <v>UN</v>
          </cell>
          <cell r="E12421">
            <v>6484.6</v>
          </cell>
          <cell r="F12421">
            <v>6488.9</v>
          </cell>
        </row>
        <row r="12422">
          <cell r="B12422">
            <v>103210</v>
          </cell>
          <cell r="C12422" t="str">
            <v>INSTALAÇÃO DE PLACA ORIENTATIVA SOBRE EXERCÍCIOS, 2,00M X 1,00M, EM TUBO DE AÇO CARBONO - PARA ACADEMIA AO AR LIVRE / ACADEMIA DA TERCEIRA IDADE - ATI, INSTALADO SOBRE PISO DE CONCRETO EXISTENTE. AF_10/2021</v>
          </cell>
          <cell r="D12422" t="str">
            <v>UN</v>
          </cell>
          <cell r="E12422">
            <v>2289.1999999999998</v>
          </cell>
          <cell r="F12422">
            <v>2303.08</v>
          </cell>
        </row>
        <row r="12423">
          <cell r="B12423">
            <v>103195</v>
          </cell>
          <cell r="C12423" t="str">
            <v>INSTALAÇÃO DE PLACA ORIENTATIVA SOBRE EXERCÍCIOS, 2,00M X 1,00M, EM TUBO DE AÇO CARBONO - PARA ACADEMIA AO AR LIVRE / ACADEMIA DA TERCEIRA IDADE - ATI, INSTALADO SOBRE SOLO. AF_10/2021</v>
          </cell>
          <cell r="D12423" t="str">
            <v>UN</v>
          </cell>
          <cell r="E12423">
            <v>2193.31</v>
          </cell>
          <cell r="F12423">
            <v>2199.4499999999998</v>
          </cell>
        </row>
        <row r="12424">
          <cell r="B12424">
            <v>103205</v>
          </cell>
          <cell r="C12424" t="str">
            <v>INSTALAÇÃO DE PRESSÃO DE PERNAS TRIPLO, EM TUBO DE AÇO CARBONO - EQUIPAMENTO DE GINÁSTICA PARA ACADEMIA AO AR LIVRE / ACADEMIA DA TERCEIRA IDADE - ATI, INSTALADO SOBRE PISO DE CONCRETO EXISTENTE. AF_10/2021</v>
          </cell>
          <cell r="D12424" t="str">
            <v>UN</v>
          </cell>
          <cell r="E12424">
            <v>4092.03</v>
          </cell>
          <cell r="F12424">
            <v>4101.04</v>
          </cell>
        </row>
        <row r="12425">
          <cell r="B12425">
            <v>103190</v>
          </cell>
          <cell r="C12425" t="str">
            <v>INSTALAÇÃO DE PRESSÃO DE PERNAS TRIPLO, EM TUBO DE AÇO CARBONO - EQUIPAMENTO DE GINÁSTICA PARA ACADEMIA AO AR LIVRE / ACADEMIA DA TERCEIRA IDADE - ATI, INSTALADO SOBRE SOLO. AF_10/2021</v>
          </cell>
          <cell r="D12425" t="str">
            <v>UN</v>
          </cell>
          <cell r="E12425">
            <v>4082.21</v>
          </cell>
          <cell r="F12425">
            <v>4089.49</v>
          </cell>
        </row>
        <row r="12426">
          <cell r="B12426">
            <v>103207</v>
          </cell>
          <cell r="C12426" t="str">
            <v>INSTALAÇÃO DE ROTAÇÃO DIAGONAL DUPLA, APARELHO TRIPLO, EM TUBO DE AÇO CARBONO - EQUIPAMENTO DE GINÁSTICA PARA ACADEMIA AO AR LIVRE / ACADEMIA DA TERCEIRA IDADE - ATI, INSTALADO SOBRE PISO DE CONCRETO EXISTENTE. AF_10/2021</v>
          </cell>
          <cell r="D12426" t="str">
            <v>UN</v>
          </cell>
          <cell r="E12426">
            <v>2543.4499999999998</v>
          </cell>
          <cell r="F12426">
            <v>2551.15</v>
          </cell>
        </row>
        <row r="12427">
          <cell r="B12427">
            <v>103192</v>
          </cell>
          <cell r="C12427" t="str">
            <v>INSTALAÇÃO DE ROTAÇÃO DIAGONAL DUPLA, APARELHO TRIPLO, EM TUBO DE AÇO CARBONO - EQUIPAMENTO DE GINÁSTICA PARA ACADEMIA AO AR LIVRE / ACADEMIA DA TERCEIRA IDADE - ATI, INSTALADO SOBRE SOLO. AF_10/2021</v>
          </cell>
          <cell r="D12427" t="str">
            <v>UN</v>
          </cell>
          <cell r="E12427">
            <v>2533.64</v>
          </cell>
          <cell r="F12427">
            <v>2539.62</v>
          </cell>
        </row>
        <row r="12428">
          <cell r="B12428">
            <v>103208</v>
          </cell>
          <cell r="C12428" t="str">
            <v>INSTALAÇÃO DE ROTAÇÃO VERTICAL DUPLO, EM TUBO DE ACO CARBONO - EQUIPAMENTO DE GINASTICA PARA ACADEMIA AO AR LIVRE / ACADEMIA DA TERCEIRA IDADE - ATI, INSTALADO SOBRE PISO DE CONCRETO EXISTENTE. AF_10/2021</v>
          </cell>
          <cell r="D12428" t="str">
            <v>UN</v>
          </cell>
          <cell r="E12428">
            <v>1962.18</v>
          </cell>
          <cell r="F12428">
            <v>1969.88</v>
          </cell>
        </row>
        <row r="12429">
          <cell r="B12429">
            <v>103193</v>
          </cell>
          <cell r="C12429" t="str">
            <v>INSTALAÇÃO DE ROTAÇÃO VERTICAL DUPLO, EM TUBO DE AÇO CARBONO - EQUIPAMENTO DE GINÁSTICA PARA ACADEMIA AO AR LIVRE / ACADEMIA DA TERCEIRA IDADE - ATI, INSTALADO SOBRE SOLO. AF_10/2021</v>
          </cell>
          <cell r="D12429" t="str">
            <v>UN</v>
          </cell>
          <cell r="E12429">
            <v>1952.37</v>
          </cell>
          <cell r="F12429">
            <v>1958.35</v>
          </cell>
        </row>
        <row r="12430">
          <cell r="B12430">
            <v>103187</v>
          </cell>
          <cell r="C12430" t="str">
            <v>INSTALAÇÃO DE SIMULADOR DE CAMINHADA TRIPLO, EM TUBO DE AÇO CARBONO - EQUIPAMENTO DE GINÁSTICA PARA ACADEMIA AO AR LIVRE / ACADEMIA DA TERCEIRA IDADE - ATI, INSTALADO SOBRE PISO DE CONCRETO EXISTENTE. AF_10/2021</v>
          </cell>
          <cell r="D12430" t="str">
            <v>UN</v>
          </cell>
          <cell r="E12430">
            <v>4873.32</v>
          </cell>
          <cell r="F12430">
            <v>4880.4799999999996</v>
          </cell>
        </row>
        <row r="12431">
          <cell r="B12431">
            <v>103188</v>
          </cell>
          <cell r="C12431" t="str">
            <v>INSTALAÇÃO DE SIMULADOR DE CAVALGADA TRIPLO, EM TUBO DE AÇO CARBONO - EQUIPAMENTO DE GINÁSTICA PARA ACADEMIA AO AR LIVRE / ACADEMIA DA TERCEIRA IDADE - ATI, INSTALADO SOBRE PISO DE CONCRETO EXISTENTE. AF_10/2021</v>
          </cell>
          <cell r="D12431" t="str">
            <v>UN</v>
          </cell>
          <cell r="E12431">
            <v>5240.1099999999997</v>
          </cell>
          <cell r="F12431">
            <v>5245.61</v>
          </cell>
        </row>
        <row r="12432">
          <cell r="B12432">
            <v>103189</v>
          </cell>
          <cell r="C12432" t="str">
            <v>INSTALAÇÃO DE SIMULADOR DE REMO INDIVIDUAL, EM TUBO DE AÇO CARBONO - EQUIPAMENTO DE GINÁSTICA PARA ACADEMIA AO AR LIVRE / ACADEMIA DA TERCEIRA IDADE - ATI, INSTALADO SOBRE PISO DE CONCRETO EXISTENTE. AF_10/2021</v>
          </cell>
          <cell r="D12432" t="str">
            <v>UN</v>
          </cell>
          <cell r="E12432">
            <v>2626.05</v>
          </cell>
          <cell r="F12432">
            <v>2629.91</v>
          </cell>
        </row>
        <row r="12433">
          <cell r="B12433">
            <v>103209</v>
          </cell>
          <cell r="C12433" t="str">
            <v>INSTALAÇÃO DE SURF DUPLO, EM TUBO DE AÇO CARBONO - EQUIPAMENTO DE GINÁSTICA PARA ACADEMIA AO AR LIVRE / ACADEMIA DA TERCEIRA IDADE - ATI, INSTALADO SOBRE PISO DE CONCRETO EXISTENTE. AF_10/2021</v>
          </cell>
          <cell r="D12433" t="str">
            <v>UN</v>
          </cell>
          <cell r="E12433">
            <v>2820.15</v>
          </cell>
          <cell r="F12433">
            <v>2827.85</v>
          </cell>
        </row>
        <row r="12434">
          <cell r="B12434">
            <v>103194</v>
          </cell>
          <cell r="C12434" t="str">
            <v>INSTALAÇÃO DE SURF DUPLO, EM TUBO DE AÇO CARBONO - EQUIPAMENTO DE GINÁSTICA PARA ACADEMIA AO AR LIVRE / ACADEMIA DA TERCEIRA IDADE - ATI, INSTALADO SOBRE SOLO. AF_10/2021</v>
          </cell>
          <cell r="D12434" t="str">
            <v>UN</v>
          </cell>
          <cell r="E12434">
            <v>2810.34</v>
          </cell>
          <cell r="F12434">
            <v>2816.32</v>
          </cell>
        </row>
        <row r="12435">
          <cell r="B12435">
            <v>95001</v>
          </cell>
          <cell r="C12435" t="str">
            <v>EXECUÇÃO DE PASSEIO (CALÇADA) COM CONCRETO MOLDADO IN LOCO, FEITO EM OBRA, ACABAMENTO ESTAMPADO, ESPESSURA 6 CM, ARMADO. AF_08/2022</v>
          </cell>
          <cell r="D12435" t="str">
            <v>M2</v>
          </cell>
          <cell r="E12435">
            <v>0</v>
          </cell>
          <cell r="F12435">
            <v>0</v>
          </cell>
        </row>
        <row r="12436">
          <cell r="B12436">
            <v>95000</v>
          </cell>
          <cell r="C12436" t="str">
            <v>EXECUÇÃO DE PASSEIO (CALÇADA) COM CONCRETO MOLDADO IN LOCO, FEITO EM OBRA, ACABAMENTO ESTAMPADO, ESPESSURA 6 CM, NÃO ARMADO. AF_08/2022</v>
          </cell>
          <cell r="D12436" t="str">
            <v>M2</v>
          </cell>
          <cell r="E12436">
            <v>0</v>
          </cell>
          <cell r="F12436">
            <v>0</v>
          </cell>
        </row>
        <row r="12437">
          <cell r="B12437">
            <v>95005</v>
          </cell>
          <cell r="C12437" t="str">
            <v>EXECUÇÃO DE PASSEIO (CALÇADA) COM CONCRETO MOLDADO IN LOCO, FEITO EM OBRA, ACABAMENTO ESTAMPADO, ESPESSURA 8 CM, ARMADO. AF_08/2022</v>
          </cell>
          <cell r="D12437" t="str">
            <v>M2</v>
          </cell>
          <cell r="E12437">
            <v>0</v>
          </cell>
          <cell r="F12437">
            <v>0</v>
          </cell>
        </row>
        <row r="12438">
          <cell r="B12438">
            <v>95004</v>
          </cell>
          <cell r="C12438" t="str">
            <v>EXECUÇÃO DE PASSEIO (CALÇADA) COM CONCRETO MOLDADO IN LOCO, FEITO EM OBRA, ACABAMENTO ESTAMPADO, ESPESSURA 8 CM, NÃO ARMADO. AF_08/2022</v>
          </cell>
          <cell r="D12438" t="str">
            <v>M2</v>
          </cell>
          <cell r="E12438">
            <v>0</v>
          </cell>
          <cell r="F12438">
            <v>0</v>
          </cell>
        </row>
        <row r="12439">
          <cell r="B12439">
            <v>95003</v>
          </cell>
          <cell r="C12439" t="str">
            <v>EXECUÇÃO DE PASSEIO (CALÇADA) COM CONCRETO MOLDADO IN LOCO, USINADO, ACABAMENTO ESTAMPADO, ESPESSURA 6 CM, ARMADO. AF_08/2022</v>
          </cell>
          <cell r="D12439" t="str">
            <v>M2</v>
          </cell>
          <cell r="E12439">
            <v>0</v>
          </cell>
          <cell r="F12439">
            <v>0</v>
          </cell>
        </row>
        <row r="12440">
          <cell r="B12440">
            <v>95002</v>
          </cell>
          <cell r="C12440" t="str">
            <v>EXECUÇÃO DE PASSEIO (CALÇADA) COM CONCRETO MOLDADO IN LOCO, USINADO, ACABAMENTO ESTAMPADO, ESPESSURA 6 CM, NÃO ARMADO. AF_08/2022</v>
          </cell>
          <cell r="D12440" t="str">
            <v>M2</v>
          </cell>
          <cell r="E12440">
            <v>0</v>
          </cell>
          <cell r="F12440">
            <v>0</v>
          </cell>
        </row>
        <row r="12441">
          <cell r="B12441">
            <v>95007</v>
          </cell>
          <cell r="C12441" t="str">
            <v>EXECUÇÃO DE PASSEIO (CALÇADA) COM CONCRETO MOLDADO IN LOCO, USINADO, ACABAMENTO ESTAMPADO, ESPESSURA 8 CM, ARMADO. AF_08/2022</v>
          </cell>
          <cell r="D12441" t="str">
            <v>M2</v>
          </cell>
          <cell r="E12441">
            <v>0</v>
          </cell>
          <cell r="F12441">
            <v>0</v>
          </cell>
        </row>
        <row r="12442">
          <cell r="B12442">
            <v>95006</v>
          </cell>
          <cell r="C12442" t="str">
            <v>EXECUÇÃO DE PASSEIO (CALÇADA) COM CONCRETO MOLDADO IN LOCO, USINADO, ACABAMENTO ESTAMPADO, ESPESSURA 8 CM, NÃO ARMADO. AF_08/2022</v>
          </cell>
          <cell r="D12442" t="str">
            <v>M2</v>
          </cell>
          <cell r="E12442">
            <v>0</v>
          </cell>
          <cell r="F12442">
            <v>0</v>
          </cell>
        </row>
        <row r="12443">
          <cell r="B12443">
            <v>104313</v>
          </cell>
          <cell r="C12443" t="str">
            <v>EXECUÇÃO DE PASSEIO (CALÇADA) COM PLACAS DE CONCRETO PRÉ-FABRICADAS, ASSENTADAS COM ARGAMASSA, PLACAS DE 100 X 100 CM, NÃO ARMADO. AF_08/2022</v>
          </cell>
          <cell r="D12443" t="str">
            <v>M2</v>
          </cell>
          <cell r="E12443">
            <v>0</v>
          </cell>
          <cell r="F12443">
            <v>0</v>
          </cell>
        </row>
        <row r="12444">
          <cell r="B12444">
            <v>104312</v>
          </cell>
          <cell r="C12444" t="str">
            <v>EXECUÇÃO DE PASSEIO (CALÇADA) COM PLACAS DE CONCRETO PRÉ-FABRICADAS, ASSENTADAS COM ARGAMASSA, PLACAS DE 40 X 40 CM, NÃO ARMADO. AF_08/2022</v>
          </cell>
          <cell r="D12444" t="str">
            <v>M2</v>
          </cell>
          <cell r="E12444">
            <v>0</v>
          </cell>
          <cell r="F12444">
            <v>0</v>
          </cell>
        </row>
        <row r="12445">
          <cell r="B12445">
            <v>94992</v>
          </cell>
          <cell r="C12445" t="str">
            <v>EXECUÇÃO DE PASSEIO (CALÇADA) OU PISO DE CONCRETO COM CONCRETO MOLDADO IN LOCO, FEITO EM OBRA, ACABAMENTO CONVENCIONAL, ESPESSURA 6 CM, ARMADO. AF_08/2022</v>
          </cell>
          <cell r="D12445" t="str">
            <v>M2</v>
          </cell>
          <cell r="E12445">
            <v>77.180000000000007</v>
          </cell>
          <cell r="F12445">
            <v>78.680000000000007</v>
          </cell>
        </row>
        <row r="12446">
          <cell r="B12446">
            <v>94994</v>
          </cell>
          <cell r="C12446" t="str">
            <v>EXECUÇÃO DE PASSEIO (CALÇADA) OU PISO DE CONCRETO COM CONCRETO MOLDADO IN LOCO, FEITO EM OBRA, ACABAMENTO CONVENCIONAL, ESPESSURA 8 CM, ARMADO. AF_08/2022</v>
          </cell>
          <cell r="D12446" t="str">
            <v>M2</v>
          </cell>
          <cell r="E12446">
            <v>92.81</v>
          </cell>
          <cell r="F12446">
            <v>94.77</v>
          </cell>
        </row>
        <row r="12447">
          <cell r="B12447">
            <v>94990</v>
          </cell>
          <cell r="C12447" t="str">
            <v>EXECUÇÃO DE PASSEIO (CALÇADA) OU PISO DE CONCRETO COM CONCRETO MOLDADO IN LOCO, FEITO EM OBRA, ACABAMENTO CONVENCIONAL, NÃO ARMADO. AF_08/2022</v>
          </cell>
          <cell r="D12447" t="str">
            <v>M3</v>
          </cell>
          <cell r="E12447">
            <v>764.61</v>
          </cell>
          <cell r="F12447">
            <v>785.32</v>
          </cell>
        </row>
        <row r="12448">
          <cell r="B12448">
            <v>94991</v>
          </cell>
          <cell r="C12448" t="str">
            <v>EXECUÇÃO DE PASSEIO (CALÇADA) OU PISO DE CONCRETO COM CONCRETO MOLDADO IN LOCO, USINADO C20, ACABAMENTO CONVENCIONAL, NÃO ARMADO. AF_08/2022</v>
          </cell>
          <cell r="D12448" t="str">
            <v>M3</v>
          </cell>
          <cell r="E12448">
            <v>681.31</v>
          </cell>
          <cell r="F12448">
            <v>688.39</v>
          </cell>
        </row>
        <row r="12449">
          <cell r="B12449">
            <v>104626</v>
          </cell>
          <cell r="C12449" t="str">
            <v>EXECUÇÃO DE PASSEIO (CALÇADA) OU PISO DE CONCRETO COM CONCRETO MOLDADO IN LOCO, USINADO C25, ACABAMENTO CONVENCIONAL, NÃO ARMADO. AF_03/2023</v>
          </cell>
          <cell r="D12449" t="str">
            <v>M3</v>
          </cell>
          <cell r="E12449">
            <v>697.27</v>
          </cell>
          <cell r="F12449">
            <v>704.35</v>
          </cell>
        </row>
        <row r="12450">
          <cell r="B12450">
            <v>94993</v>
          </cell>
          <cell r="C12450" t="str">
            <v>EXECUÇÃO DE PASSEIO (CALÇADA) OU PISO DE CONCRETO COM CONCRETO MOLDADO IN LOCO, USINADO, ACABAMENTO CONVENCIONAL, ESPESSURA 6 CM, ARMADO. AF_08/2022</v>
          </cell>
          <cell r="D12450" t="str">
            <v>M2</v>
          </cell>
          <cell r="E12450">
            <v>72.180000000000007</v>
          </cell>
          <cell r="F12450">
            <v>72.87</v>
          </cell>
        </row>
        <row r="12451">
          <cell r="B12451">
            <v>94995</v>
          </cell>
          <cell r="C12451" t="str">
            <v>EXECUÇÃO DE PASSEIO (CALÇADA) OU PISO DE CONCRETO COM CONCRETO MOLDADO IN LOCO, USINADO, ACABAMENTO CONVENCIONAL, ESPESSURA 8 CM, ARMADO. AF_08/2022</v>
          </cell>
          <cell r="D12451" t="str">
            <v>M2</v>
          </cell>
          <cell r="E12451">
            <v>86.15</v>
          </cell>
          <cell r="F12451">
            <v>87.02</v>
          </cell>
        </row>
        <row r="12452">
          <cell r="B12452">
            <v>101169</v>
          </cell>
          <cell r="C12452" t="str">
            <v>EXECUÇÃO DE PAVIMENTO EM PARALELEPÍPEDOS, REJUNTAMENTO COM ARGAMASSA TRAÇO 1:3 (CIMENTO E AREIA). AF_05/2020</v>
          </cell>
          <cell r="D12452" t="str">
            <v>M2</v>
          </cell>
          <cell r="E12452">
            <v>87</v>
          </cell>
          <cell r="F12452">
            <v>88.95</v>
          </cell>
        </row>
        <row r="12453">
          <cell r="B12453">
            <v>104383</v>
          </cell>
          <cell r="C12453" t="str">
            <v>EXECUÇÃO DE PAVIMENTO EM PARALELEPÍPEDOS, REJUNTAMENTO COM PEDRISCO E EMULSÃO ASFÁLTICA. AF_05/2020</v>
          </cell>
          <cell r="D12453" t="str">
            <v>M2</v>
          </cell>
          <cell r="E12453">
            <v>0</v>
          </cell>
          <cell r="F12453">
            <v>0</v>
          </cell>
        </row>
        <row r="12454">
          <cell r="B12454">
            <v>101167</v>
          </cell>
          <cell r="C12454" t="str">
            <v>EXECUÇÃO DE PAVIMENTO EM PARALELEPÍPEDOS, REJUNTAMENTO COM PÓ DE PEDRA. AF_05/2020</v>
          </cell>
          <cell r="D12454" t="str">
            <v>M2</v>
          </cell>
          <cell r="E12454">
            <v>73.05</v>
          </cell>
          <cell r="F12454">
            <v>74.59</v>
          </cell>
        </row>
        <row r="12455">
          <cell r="B12455">
            <v>101172</v>
          </cell>
          <cell r="C12455" t="str">
            <v>EXECUÇÃO DE PAVIMENTO EM PEDRAS POLIÉDRICAS, REJUNTAMENTO COM ARGAMASSA TRAÇO 1:3 (CIMENTO E AREIA). AF_05/2020</v>
          </cell>
          <cell r="D12455" t="str">
            <v>M2</v>
          </cell>
          <cell r="E12455">
            <v>76.09</v>
          </cell>
          <cell r="F12455">
            <v>77.88</v>
          </cell>
        </row>
        <row r="12456">
          <cell r="B12456">
            <v>104384</v>
          </cell>
          <cell r="C12456" t="str">
            <v>EXECUÇÃO DE PAVIMENTO EM PEDRAS POLIÉDRICAS, REJUNTAMENTO COM PEDRISCO E EMULSÃO ASFÁLTICA. AF_05/2020</v>
          </cell>
          <cell r="D12456" t="str">
            <v>M2</v>
          </cell>
          <cell r="E12456">
            <v>0</v>
          </cell>
          <cell r="F12456">
            <v>0</v>
          </cell>
        </row>
        <row r="12457">
          <cell r="B12457">
            <v>101170</v>
          </cell>
          <cell r="C12457" t="str">
            <v>EXECUÇÃO DE PAVIMENTO EM PEDRAS POLIÉDRICAS, REJUNTAMENTO COM PÓ DE PEDRA. AF_05/2020</v>
          </cell>
          <cell r="D12457" t="str">
            <v>M2</v>
          </cell>
          <cell r="E12457">
            <v>51.53</v>
          </cell>
          <cell r="F12457">
            <v>52.73</v>
          </cell>
        </row>
        <row r="12458">
          <cell r="B12458">
            <v>104438</v>
          </cell>
          <cell r="C12458" t="str">
            <v>EXECUÇÃO DE PASSEIO COM PLACAS DE CONCRETO PERMEÁVEL (DRENANTE), PRÉ-FABRICADAS, DE 40 X 40 CM, ESPESSURA 6 CM. AF_10/2022</v>
          </cell>
          <cell r="D12458" t="str">
            <v>M2</v>
          </cell>
          <cell r="E12458">
            <v>0</v>
          </cell>
          <cell r="F12458">
            <v>0</v>
          </cell>
        </row>
        <row r="12459">
          <cell r="B12459">
            <v>92402</v>
          </cell>
          <cell r="C12459" t="str">
            <v>EXECUÇÃO DE PASSEIO EM PISO INTERTRAVADO, COM BLOCO 16 FACES DE 22 X 11 CM, ESPESSURA 6 CM. AF_10/2022</v>
          </cell>
          <cell r="D12459" t="str">
            <v>M2</v>
          </cell>
          <cell r="E12459">
            <v>73.87</v>
          </cell>
          <cell r="F12459">
            <v>75.14</v>
          </cell>
        </row>
        <row r="12460">
          <cell r="B12460">
            <v>104429</v>
          </cell>
          <cell r="C12460" t="str">
            <v>EXECUÇÃO DE PASSEIO EM PISO INTERTRAVADO, COM BLOCO DE CONCRETO PERMEÁVEL (DRENANTE) 16 FACES DE 22 X 11 CM, ESPESSURA 6 CM. AF_10/2022</v>
          </cell>
          <cell r="D12460" t="str">
            <v>M2</v>
          </cell>
          <cell r="E12460">
            <v>0</v>
          </cell>
          <cell r="F12460">
            <v>0</v>
          </cell>
        </row>
        <row r="12461">
          <cell r="B12461">
            <v>104426</v>
          </cell>
          <cell r="C12461" t="str">
            <v>EXECUÇÃO DE PASSEIO EM PISO INTERTRAVADO, COM BLOCO DE CONCRETO PERMEÁVEL RETANGULAR DE 20 X 10 CM, ESPESSURA 6 CM. AF_10/2022</v>
          </cell>
          <cell r="D12461" t="str">
            <v>M2</v>
          </cell>
          <cell r="E12461">
            <v>0</v>
          </cell>
          <cell r="F12461">
            <v>0</v>
          </cell>
        </row>
        <row r="12462">
          <cell r="B12462">
            <v>104436</v>
          </cell>
          <cell r="C12462" t="str">
            <v>EXECUÇÃO DE PASSEIO EM PISO INTERTRAVADO, COM BLOCO PODOTÁTIL (ALERTA OU DIRECIONAL) QUADRADO DE 20 X 20 CM, ESPESSURA 6 CM. AF_10/2022</v>
          </cell>
          <cell r="D12462" t="str">
            <v>M2</v>
          </cell>
          <cell r="E12462">
            <v>0</v>
          </cell>
          <cell r="F12462">
            <v>0</v>
          </cell>
        </row>
        <row r="12463">
          <cell r="B12463">
            <v>104434</v>
          </cell>
          <cell r="C12463" t="str">
            <v>EXECUÇÃO DE PASSEIO EM PISO INTERTRAVADO, COM BLOCO PODOTÁTIL (ALERTA OU DIRECIONAL) RETANGULAR DE 20 X 10 CM, ESPESSURA 6 CM. AF_10/2022</v>
          </cell>
          <cell r="D12463" t="str">
            <v>M2</v>
          </cell>
          <cell r="E12463">
            <v>0</v>
          </cell>
          <cell r="F12463">
            <v>0</v>
          </cell>
        </row>
        <row r="12464">
          <cell r="B12464">
            <v>104432</v>
          </cell>
          <cell r="C12464" t="str">
            <v>EXECUÇÃO DE PASSEIO EM PISO INTERTRAVADO, COM BLOCO RAQUETE 22 X 13,5 CM, ESPESSURA 6 CM. AF_10/2022</v>
          </cell>
          <cell r="D12464" t="str">
            <v>M2</v>
          </cell>
          <cell r="E12464">
            <v>80.17</v>
          </cell>
          <cell r="F12464">
            <v>81.89</v>
          </cell>
        </row>
        <row r="12465">
          <cell r="B12465">
            <v>93679</v>
          </cell>
          <cell r="C12465" t="str">
            <v>EXECUÇÃO DE PASSEIO EM PISO INTERTRAVADO, COM BLOCO RETANGULAR COLORIDO DE 20 X 10 CM, ESPESSURA 6 CM. AF_10/2022</v>
          </cell>
          <cell r="D12465" t="str">
            <v>M2</v>
          </cell>
          <cell r="E12465">
            <v>83.76</v>
          </cell>
          <cell r="F12465">
            <v>85.23</v>
          </cell>
        </row>
        <row r="12466">
          <cell r="B12466">
            <v>92396</v>
          </cell>
          <cell r="C12466" t="str">
            <v>EXECUÇÃO DE PASSEIO EM PISO INTERTRAVADO, COM BLOCO RETANGULAR COR NATURAL DE 20 X 10 CM, ESPESSURA 6 CM. AF_10/2022</v>
          </cell>
          <cell r="D12466" t="str">
            <v>M2</v>
          </cell>
          <cell r="E12466">
            <v>76.010000000000005</v>
          </cell>
          <cell r="F12466">
            <v>77.48</v>
          </cell>
        </row>
        <row r="12467">
          <cell r="B12467">
            <v>104439</v>
          </cell>
          <cell r="C12467" t="str">
            <v>EXECUÇÃO DE PAVIMENTO COM PLACAS DE CONCRETO PERMEÁVEL (DRENANTE), PRÉ-FABRICADAS, DE 40 X 40 CM, ESPESSURA 6 CM. AF_10/2022</v>
          </cell>
          <cell r="D12467" t="str">
            <v>M2</v>
          </cell>
          <cell r="E12467">
            <v>0</v>
          </cell>
          <cell r="F12467">
            <v>0</v>
          </cell>
        </row>
        <row r="12468">
          <cell r="B12468">
            <v>104440</v>
          </cell>
          <cell r="C12468" t="str">
            <v>EXECUÇÃO DE PAVIMENTO COM PLACAS DE CONCRETO PERMEÁVEL (DRENANTE), PRÉ-FABRICADAS, DE 40 X 40 CM, ESPESSURA 8 CM. AF_10/2022</v>
          </cell>
          <cell r="D12468" t="str">
            <v>M2</v>
          </cell>
          <cell r="E12468">
            <v>0</v>
          </cell>
          <cell r="F12468">
            <v>0</v>
          </cell>
        </row>
        <row r="12469">
          <cell r="B12469">
            <v>92406</v>
          </cell>
          <cell r="C12469" t="str">
            <v>EXECUÇÃO DE PAVIMENTO EM PISO INTERTRAVADO, COM BLOCO 16 FACES DE 22 X 11 CM, ESPESSURA 10 CM. AF_10/2022</v>
          </cell>
          <cell r="D12469" t="str">
            <v>M2</v>
          </cell>
          <cell r="E12469">
            <v>94.52</v>
          </cell>
          <cell r="F12469">
            <v>95.61</v>
          </cell>
        </row>
        <row r="12470">
          <cell r="B12470">
            <v>92403</v>
          </cell>
          <cell r="C12470" t="str">
            <v>EXECUÇÃO DE PAVIMENTO EM PISO INTERTRAVADO, COM BLOCO 16 FACES DE 22 X 11 CM, ESPESSURA 6 CM. AF_10/2022</v>
          </cell>
          <cell r="D12470" t="str">
            <v>M2</v>
          </cell>
          <cell r="E12470">
            <v>63.67</v>
          </cell>
          <cell r="F12470">
            <v>64.27</v>
          </cell>
        </row>
        <row r="12471">
          <cell r="B12471">
            <v>92404</v>
          </cell>
          <cell r="C12471" t="str">
            <v>EXECUÇÃO DE PAVIMENTO EM PISO INTERTRAVADO, COM BLOCO 16 FACES DE 22 X 11 CM, ESPESSURA 8 CM. AF_10/2022</v>
          </cell>
          <cell r="D12471" t="str">
            <v>M2</v>
          </cell>
          <cell r="E12471">
            <v>79.2</v>
          </cell>
          <cell r="F12471">
            <v>80.040000000000006</v>
          </cell>
        </row>
        <row r="12472">
          <cell r="B12472">
            <v>104430</v>
          </cell>
          <cell r="C12472" t="str">
            <v>EXECUÇÃO DE PAVIMENTO EM PISO INTERTRAVADO, COM BLOCO DE CONCRETO PERMEÁVEL (DRENANTE) 16 FACES DE 22 X 11 CM, ESPESSURA 6 CM. AF_10/2022</v>
          </cell>
          <cell r="D12472" t="str">
            <v>M2</v>
          </cell>
          <cell r="E12472">
            <v>0</v>
          </cell>
          <cell r="F12472">
            <v>0</v>
          </cell>
        </row>
        <row r="12473">
          <cell r="B12473">
            <v>104431</v>
          </cell>
          <cell r="C12473" t="str">
            <v>EXECUÇÃO DE PAVIMENTO EM PISO INTERTRAVADO, COM BLOCO DE CONCRETO PERMEÁVEL (DRENANTE) 16 FACES DE 22 X 11 CM, ESPESSURA 8 CM. AF_10/2022</v>
          </cell>
          <cell r="D12473" t="str">
            <v>M2</v>
          </cell>
          <cell r="E12473">
            <v>0</v>
          </cell>
          <cell r="F12473">
            <v>0</v>
          </cell>
        </row>
        <row r="12474">
          <cell r="B12474">
            <v>104427</v>
          </cell>
          <cell r="C12474" t="str">
            <v>EXECUÇÃO DE PAVIMENTO EM PISO INTERTRAVADO, COM BLOCO DE CONCRETO PERMEÁVEL (DRENANTE) RETANGULAR DE 20 X 10 CM, ESPESSURA 6 CM. AF_10/2022</v>
          </cell>
          <cell r="D12474" t="str">
            <v>M2</v>
          </cell>
          <cell r="E12474">
            <v>0</v>
          </cell>
          <cell r="F12474">
            <v>0</v>
          </cell>
        </row>
        <row r="12475">
          <cell r="B12475">
            <v>104428</v>
          </cell>
          <cell r="C12475" t="str">
            <v>EXECUÇÃO DE PAVIMENTO EM PISO INTERTRAVADO, COM BLOCO DE CONCRETO PERMEÁVEL (DRENANTE) RETANGULAR DE 20 X 10 CM, ESPESSURA 8 CM. AF_10/2022</v>
          </cell>
          <cell r="D12475" t="str">
            <v>M2</v>
          </cell>
          <cell r="E12475">
            <v>0</v>
          </cell>
          <cell r="F12475">
            <v>0</v>
          </cell>
        </row>
        <row r="12476">
          <cell r="B12476">
            <v>92391</v>
          </cell>
          <cell r="C12476" t="str">
            <v>EXECUÇÃO DE PAVIMENTO EM PISO INTERTRAVADO, COM BLOCO PISOGRAMA DE 35 X 15 CM, ESPESSURA 6 CM. AF_10/2022</v>
          </cell>
          <cell r="D12476" t="str">
            <v>M2</v>
          </cell>
          <cell r="E12476">
            <v>62.97</v>
          </cell>
          <cell r="F12476">
            <v>63.35</v>
          </cell>
        </row>
        <row r="12477">
          <cell r="B12477">
            <v>92392</v>
          </cell>
          <cell r="C12477" t="str">
            <v>EXECUÇÃO DE PAVIMENTO EM PISO INTERTRAVADO, COM BLOCO PISOGRAMA DE 35 X 15 CM, ESPESSURA 8 CM. AF_10/2022</v>
          </cell>
          <cell r="D12477" t="str">
            <v>M2</v>
          </cell>
          <cell r="E12477">
            <v>126.71</v>
          </cell>
          <cell r="F12477">
            <v>127.15</v>
          </cell>
        </row>
        <row r="12478">
          <cell r="B12478">
            <v>104437</v>
          </cell>
          <cell r="C12478" t="str">
            <v>EXECUÇÃO DE PAVIMENTO EM PISO INTERTRAVADO, COM BLOCO PODOTÁTIL (ALERTA OU DIRECIONAL) QUADRADO DE 20 X 20 CM, ESPESSURA 6 CM. AF_10/2022</v>
          </cell>
          <cell r="D12478" t="str">
            <v>M2</v>
          </cell>
          <cell r="E12478">
            <v>0</v>
          </cell>
          <cell r="F12478">
            <v>0</v>
          </cell>
        </row>
        <row r="12479">
          <cell r="B12479">
            <v>104435</v>
          </cell>
          <cell r="C12479" t="str">
            <v>EXECUÇÃO DE PAVIMENTO EM PISO INTERTRAVADO, COM BLOCO PODOTÁTIL (ALERTA OU DIRECIONAL) RETANGULAR DE 20 X 10 CM, ESPESSURA 6 CM. AF_10/2022</v>
          </cell>
          <cell r="D12479" t="str">
            <v>M2</v>
          </cell>
          <cell r="E12479">
            <v>0</v>
          </cell>
          <cell r="F12479">
            <v>0</v>
          </cell>
        </row>
        <row r="12480">
          <cell r="B12480">
            <v>104433</v>
          </cell>
          <cell r="C12480" t="str">
            <v>EXECUÇÃO DE PAVIMENTO EM PISO INTERTRAVADO, COM BLOCO RAQUETE 22 X 13,5 CM, ESPESSURA 6 CM. AF_10/2022</v>
          </cell>
          <cell r="D12480" t="str">
            <v>M2</v>
          </cell>
          <cell r="E12480">
            <v>69.09</v>
          </cell>
          <cell r="F12480">
            <v>70.05</v>
          </cell>
        </row>
        <row r="12481">
          <cell r="B12481">
            <v>93680</v>
          </cell>
          <cell r="C12481" t="str">
            <v>EXECUÇÃO DE PAVIMENTO EM PISO INTERTRAVADO, COM BLOCO RETANGULAR COLORIDO DE 20 X 10 CM, ESPESSURA 6 CM. AF_10/2022</v>
          </cell>
          <cell r="D12481" t="str">
            <v>M2</v>
          </cell>
          <cell r="E12481">
            <v>73.62</v>
          </cell>
          <cell r="F12481">
            <v>74.430000000000007</v>
          </cell>
        </row>
        <row r="12482">
          <cell r="B12482">
            <v>93681</v>
          </cell>
          <cell r="C12482" t="str">
            <v>EXECUÇÃO DE PAVIMENTO EM PISO INTERTRAVADO, COM BLOCO RETANGULAR COLORIDO DE 20 X 10 CM, ESPESSURA 8 CM. AF_10/2022</v>
          </cell>
          <cell r="D12482" t="str">
            <v>M2</v>
          </cell>
          <cell r="E12482">
            <v>87.67</v>
          </cell>
          <cell r="F12482">
            <v>88.71</v>
          </cell>
        </row>
        <row r="12483">
          <cell r="B12483">
            <v>92397</v>
          </cell>
          <cell r="C12483" t="str">
            <v>EXECUÇÃO DE PAVIMENTO EM PISO INTERTRAVADO, COM BLOCO RETANGULAR COR NATURAL DE 20 X 10 CM, ESPESSURA 6 CM. AF_10/2022</v>
          </cell>
          <cell r="D12483" t="str">
            <v>M2</v>
          </cell>
          <cell r="E12483">
            <v>66.069999999999993</v>
          </cell>
          <cell r="F12483">
            <v>66.88</v>
          </cell>
        </row>
        <row r="12484">
          <cell r="B12484">
            <v>92398</v>
          </cell>
          <cell r="C12484" t="str">
            <v>EXECUÇÃO DE PAVIMENTO EM PISO INTERTRAVADO, COM BLOCO RETANGULAR COR NATURAL DE 20 X 10 CM, ESPESSURA 8 CM. AF_10/2022</v>
          </cell>
          <cell r="D12484" t="str">
            <v>M2</v>
          </cell>
          <cell r="E12484">
            <v>81.62</v>
          </cell>
          <cell r="F12484">
            <v>82.66</v>
          </cell>
        </row>
        <row r="12485">
          <cell r="B12485">
            <v>92400</v>
          </cell>
          <cell r="C12485" t="str">
            <v>EXECUÇÃO DE PAVIMENTO EM PISO INTERTRAVADO, COM BLOCO RETANGULAR DE 20 X 10 CM, ESPESSURA 10 CM. AF_10/2022</v>
          </cell>
          <cell r="D12485" t="str">
            <v>M2</v>
          </cell>
          <cell r="E12485">
            <v>95.39</v>
          </cell>
          <cell r="F12485">
            <v>96.67</v>
          </cell>
        </row>
        <row r="12486">
          <cell r="B12486">
            <v>92395</v>
          </cell>
          <cell r="C12486" t="str">
            <v>EXECUÇÃO DE PAVIMENTO EM PISO INTERTRAVADO, COM BLOCO SEXTAVADO DE 25 X 25 CM, ESPESSURA 10 CM. AF_10/2022</v>
          </cell>
          <cell r="D12486" t="str">
            <v>M2</v>
          </cell>
          <cell r="E12486">
            <v>92.04</v>
          </cell>
          <cell r="F12486">
            <v>92.95</v>
          </cell>
        </row>
        <row r="12487">
          <cell r="B12487">
            <v>92393</v>
          </cell>
          <cell r="C12487" t="str">
            <v>EXECUÇÃO DE PAVIMENTO EM PISO INTERTRAVADO, COM BLOCO SEXTAVADO DE 25 X 25 CM, ESPESSURA 6 CM. AF_10/2022</v>
          </cell>
          <cell r="D12487" t="str">
            <v>M2</v>
          </cell>
          <cell r="E12487">
            <v>62.35</v>
          </cell>
          <cell r="F12487">
            <v>62.84</v>
          </cell>
        </row>
        <row r="12488">
          <cell r="B12488">
            <v>92394</v>
          </cell>
          <cell r="C12488" t="str">
            <v>EXECUÇÃO DE PAVIMENTO EM PISO INTERTRAVADO, COM BLOCO SEXTAVADO DE 25 X 25 CM, ESPESSURA 8 CM. AF_10/2022</v>
          </cell>
          <cell r="D12488" t="str">
            <v>M2</v>
          </cell>
          <cell r="E12488">
            <v>76.94</v>
          </cell>
          <cell r="F12488">
            <v>77.61</v>
          </cell>
        </row>
        <row r="12489">
          <cell r="B12489">
            <v>97115</v>
          </cell>
          <cell r="C12489" t="str">
            <v>APLICAÇÃO DE GRAXA EM BARRAS DE TRANSFERÊNCIA PARA EXECUÇÃO DE PAVIMENTO DE CONCRETO. AF_04/2022</v>
          </cell>
          <cell r="D12489" t="str">
            <v>KG</v>
          </cell>
          <cell r="E12489">
            <v>60.57</v>
          </cell>
          <cell r="F12489">
            <v>61.67</v>
          </cell>
        </row>
        <row r="12490">
          <cell r="B12490">
            <v>97113</v>
          </cell>
          <cell r="C12490" t="str">
            <v>APLICAÇÃO DE LONA PLÁSTICA PARA EXECUÇÃO DE PAVIMENTOS DE CONCRETO. AF_04/2022</v>
          </cell>
          <cell r="D12490" t="str">
            <v>M2</v>
          </cell>
          <cell r="E12490">
            <v>1.97</v>
          </cell>
          <cell r="F12490">
            <v>1.99</v>
          </cell>
        </row>
        <row r="12491">
          <cell r="B12491">
            <v>97120</v>
          </cell>
          <cell r="C12491" t="str">
            <v>BARRAS DE LIGAÇÃO, AÇO CA-50 DE 10 MM, PARA EXECUÇÃO DE PAVIMENTO DE CONCRETO - FORNECIMENTO E INSTALAÇÃO. AF_04/2022</v>
          </cell>
          <cell r="D12491" t="str">
            <v>KG</v>
          </cell>
          <cell r="E12491">
            <v>9.7899999999999991</v>
          </cell>
          <cell r="F12491">
            <v>9.91</v>
          </cell>
        </row>
        <row r="12492">
          <cell r="B12492">
            <v>97116</v>
          </cell>
          <cell r="C12492" t="str">
            <v>BARRAS DE TRANSFERÊNCIA, AÇO CA-25 DE 16,0 MM, PARA EXECUÇÃO DE PAVIMENTO DE CONCRETO - FORNECIMENTO E INSTALAÇÃO. AF_04/2022</v>
          </cell>
          <cell r="D12492" t="str">
            <v>KG</v>
          </cell>
          <cell r="E12492">
            <v>22.09</v>
          </cell>
          <cell r="F12492">
            <v>22.87</v>
          </cell>
        </row>
        <row r="12493">
          <cell r="B12493">
            <v>97117</v>
          </cell>
          <cell r="C12493" t="str">
            <v>BARRAS DE TRANSFERÊNCIA, AÇO CA-25 DE 20,0 MM, PARA EXECUÇÃO DE PAVIMENTO DE CONCRETO - FORNECIMENTO E INSTALAÇÃO. AF_04/2022</v>
          </cell>
          <cell r="D12493" t="str">
            <v>KG</v>
          </cell>
          <cell r="E12493">
            <v>19.59</v>
          </cell>
          <cell r="F12493">
            <v>20.100000000000001</v>
          </cell>
        </row>
        <row r="12494">
          <cell r="B12494">
            <v>97118</v>
          </cell>
          <cell r="C12494" t="str">
            <v>BARRAS DE TRANSFERÊNCIA, AÇO CA-25 DE 25,0 MM, PARA EXECUÇÃO DE PAVIMENTO DE CONCRETO - FORNECIMENTO E INSTALAÇÃO. AF_04/2022</v>
          </cell>
          <cell r="D12494" t="str">
            <v>KG</v>
          </cell>
          <cell r="E12494">
            <v>16.399999999999999</v>
          </cell>
          <cell r="F12494">
            <v>16.73</v>
          </cell>
        </row>
        <row r="12495">
          <cell r="B12495">
            <v>97119</v>
          </cell>
          <cell r="C12495" t="str">
            <v>BARRAS DE TRANSFERÊNCIA, AÇO CA-25 DE 32,0 MM, PARA EXECUÇÃO DE PAVIMENTO DE CONCRETO - FORNECIMENTO E INSTALAÇÃO. AF_04/2022</v>
          </cell>
          <cell r="D12495" t="str">
            <v>KG</v>
          </cell>
          <cell r="E12495">
            <v>14.93</v>
          </cell>
          <cell r="F12495">
            <v>15.13</v>
          </cell>
        </row>
        <row r="12496">
          <cell r="B12496">
            <v>97114</v>
          </cell>
          <cell r="C12496" t="str">
            <v>EXECUÇÃO DE JUNTAS DE CONTRAÇÃO PARA PAVIMENTOS DE CONCRETO. AF_04/2022</v>
          </cell>
          <cell r="D12496" t="str">
            <v>M</v>
          </cell>
          <cell r="E12496">
            <v>0.36</v>
          </cell>
          <cell r="F12496">
            <v>0.4</v>
          </cell>
        </row>
        <row r="12497">
          <cell r="B12497">
            <v>97111</v>
          </cell>
          <cell r="C12497" t="str">
            <v>EXECUÇÃO DE PAVIMENTO DE CONCRETO ARMADO (PCA), FCK = 30 MPA, ESPESSURA DE 15,0 CM. AF_04/2022</v>
          </cell>
          <cell r="D12497" t="str">
            <v>M2</v>
          </cell>
          <cell r="E12497">
            <v>201.09</v>
          </cell>
          <cell r="F12497">
            <v>202.61</v>
          </cell>
        </row>
        <row r="12498">
          <cell r="B12498">
            <v>97112</v>
          </cell>
          <cell r="C12498" t="str">
            <v>EXECUÇÃO DE PAVIMENTO DE CONCRETO ARMADO (PCA), FCK = 30 MPA, ESPESSURA DE 17,5 CM. AF_04/2022</v>
          </cell>
          <cell r="D12498" t="str">
            <v>M2</v>
          </cell>
          <cell r="E12498">
            <v>207.82</v>
          </cell>
          <cell r="F12498">
            <v>209.47</v>
          </cell>
        </row>
        <row r="12499">
          <cell r="B12499">
            <v>103904</v>
          </cell>
          <cell r="C12499" t="str">
            <v>EXECUÇÃO DE PAVIMENTO DE CONCRETO SIMPLES (PCS), FCK = 35 MPA, ESPESSURA DE 15,0 CM. AF_04/2022</v>
          </cell>
          <cell r="D12499" t="str">
            <v>M2</v>
          </cell>
          <cell r="E12499">
            <v>121.98</v>
          </cell>
          <cell r="F12499">
            <v>123.34</v>
          </cell>
        </row>
        <row r="12500">
          <cell r="B12500">
            <v>103905</v>
          </cell>
          <cell r="C12500" t="str">
            <v>EXECUÇÃO DE PAVIMENTO DE CONCRETO SIMPLES (PCS), FCK = 35 MPA, ESPESSURA DE 16,0 CM. AF_04/2022</v>
          </cell>
          <cell r="D12500" t="str">
            <v>M2</v>
          </cell>
          <cell r="E12500">
            <v>128.76</v>
          </cell>
          <cell r="F12500">
            <v>130.15</v>
          </cell>
        </row>
        <row r="12501">
          <cell r="B12501">
            <v>103907</v>
          </cell>
          <cell r="C12501" t="str">
            <v>EXECUÇÃO DE PAVIMENTO DE CONCRETO SIMPLES (PCS), FCK = 35 MPA, ESPESSURA DE 17,5 CM. AF_04/2022</v>
          </cell>
          <cell r="D12501" t="str">
            <v>M2</v>
          </cell>
          <cell r="E12501">
            <v>135.86000000000001</v>
          </cell>
          <cell r="F12501">
            <v>137.28</v>
          </cell>
        </row>
        <row r="12502">
          <cell r="B12502">
            <v>103911</v>
          </cell>
          <cell r="C12502" t="str">
            <v>EXECUÇÃO DE PAVIMENTO DE CONCRETO SIMPLES (PCS), FCK = 35 MPA, ESPESSURA DE 25,0 CM. AF_04/2022</v>
          </cell>
          <cell r="D12502" t="str">
            <v>M2</v>
          </cell>
          <cell r="E12502">
            <v>199.42</v>
          </cell>
          <cell r="F12502">
            <v>201.14</v>
          </cell>
        </row>
        <row r="12503">
          <cell r="B12503">
            <v>97104</v>
          </cell>
          <cell r="C12503" t="str">
            <v>EXECUÇÃO DE PAVIMENTO DE CONCRETO SIMPLES (PCS), FCK = 40 MPA, ESPESSURA DE 15,0 CM. AF_04/2022</v>
          </cell>
          <cell r="D12503" t="str">
            <v>M2</v>
          </cell>
          <cell r="E12503">
            <v>125.45</v>
          </cell>
          <cell r="F12503">
            <v>126.81</v>
          </cell>
        </row>
        <row r="12504">
          <cell r="B12504">
            <v>103906</v>
          </cell>
          <cell r="C12504" t="str">
            <v>EXECUÇÃO DE PAVIMENTO DE CONCRETO SIMPLES (PCS), FCK = 40 MPA, ESPESSURA DE 16,0 CM. AF_04/2022</v>
          </cell>
          <cell r="D12504" t="str">
            <v>M2</v>
          </cell>
          <cell r="E12504">
            <v>158.38999999999999</v>
          </cell>
          <cell r="F12504">
            <v>160.25</v>
          </cell>
        </row>
        <row r="12505">
          <cell r="B12505">
            <v>97105</v>
          </cell>
          <cell r="C12505" t="str">
            <v>EXECUÇÃO DE PAVIMENTO DE CONCRETO SIMPLES (PCS), FCK = 40 MPA, ESPESSURA DE 17,5 CM. AF_04/2022</v>
          </cell>
          <cell r="D12505" t="str">
            <v>M2</v>
          </cell>
          <cell r="E12505">
            <v>141.77000000000001</v>
          </cell>
          <cell r="F12505">
            <v>143.21</v>
          </cell>
        </row>
        <row r="12506">
          <cell r="B12506">
            <v>97106</v>
          </cell>
          <cell r="C12506" t="str">
            <v>EXECUÇÃO DE PAVIMENTO DE CONCRETO SIMPLES (PCS), FCK = 40 MPA, ESPESSURA DE 20,0 CM. AF_04/2022</v>
          </cell>
          <cell r="D12506" t="str">
            <v>M2</v>
          </cell>
          <cell r="E12506">
            <v>157.21</v>
          </cell>
          <cell r="F12506">
            <v>158.75</v>
          </cell>
        </row>
        <row r="12507">
          <cell r="B12507">
            <v>97107</v>
          </cell>
          <cell r="C12507" t="str">
            <v>EXECUÇÃO DE PAVIMENTO DE CONCRETO SIMPLES (PCS), FCK = 40 MPA, ESPESSURA DE 22,5 CM. AF_04/2022</v>
          </cell>
          <cell r="D12507" t="str">
            <v>M2</v>
          </cell>
          <cell r="E12507">
            <v>179.53</v>
          </cell>
          <cell r="F12507">
            <v>181.15</v>
          </cell>
        </row>
        <row r="12508">
          <cell r="B12508">
            <v>97108</v>
          </cell>
          <cell r="C12508" t="str">
            <v>EXECUÇÃO DE PAVIMENTO DE CONCRETO SIMPLES (PCS), FCK = 40 MPA, ESPESSURA DE 25,0 CM. AF_04/2022</v>
          </cell>
          <cell r="D12508" t="str">
            <v>M2</v>
          </cell>
          <cell r="E12508">
            <v>205.19</v>
          </cell>
          <cell r="F12508">
            <v>206.91</v>
          </cell>
        </row>
        <row r="12509">
          <cell r="B12509">
            <v>97109</v>
          </cell>
          <cell r="C12509" t="str">
            <v>EXECUÇÃO DE PAVIMENTO DE CONCRETO SIMPLES (PCS), FCK = 40 MPA, ESPESSURA DE 27,5 CM. AF_04/2022</v>
          </cell>
          <cell r="D12509" t="str">
            <v>M2</v>
          </cell>
          <cell r="E12509">
            <v>226.83</v>
          </cell>
          <cell r="F12509">
            <v>228.71</v>
          </cell>
        </row>
        <row r="12510">
          <cell r="B12510">
            <v>103913</v>
          </cell>
          <cell r="C12510" t="str">
            <v>EXECUÇÃO DE PISO INDUSTRIAL DE CONCRETO ARMADO, FCK = 20 MPA, ESPESSURA DE 12,0 CM. AF_04/2022</v>
          </cell>
          <cell r="D12510" t="str">
            <v>M2</v>
          </cell>
          <cell r="E12510">
            <v>114.96</v>
          </cell>
          <cell r="F12510">
            <v>116</v>
          </cell>
        </row>
        <row r="12511">
          <cell r="B12511">
            <v>103914</v>
          </cell>
          <cell r="C12511" t="str">
            <v>EXECUÇÃO DE PISO INDUSTRIAL DE CONCRETO ARMADO, FCK = 20 MPA, ESPESSURA DE 14,0 CM. AF_04/2022</v>
          </cell>
          <cell r="D12511" t="str">
            <v>M2</v>
          </cell>
          <cell r="E12511">
            <v>134.22999999999999</v>
          </cell>
          <cell r="F12511">
            <v>135.38</v>
          </cell>
        </row>
        <row r="12512">
          <cell r="B12512">
            <v>103915</v>
          </cell>
          <cell r="C12512" t="str">
            <v>EXECUÇÃO DE PISO INDUSTRIAL DE CONCRETO ARMADO, FCK = 20 MPA, ESPESSURA DE 15,0 CM. AF_04/2022</v>
          </cell>
          <cell r="D12512" t="str">
            <v>M2</v>
          </cell>
          <cell r="E12512">
            <v>146.26</v>
          </cell>
          <cell r="F12512">
            <v>147.5</v>
          </cell>
        </row>
        <row r="12513">
          <cell r="B12513">
            <v>103916</v>
          </cell>
          <cell r="C12513" t="str">
            <v>EXECUÇÃO DE PISO INDUSTRIAL DE CONCRETO ARMADO, FCK = 20 MPA, ESPESSURA DE 18,0 CM. AF_04/2022</v>
          </cell>
          <cell r="D12513" t="str">
            <v>M2</v>
          </cell>
          <cell r="E12513">
            <v>168.12</v>
          </cell>
          <cell r="F12513">
            <v>169.49</v>
          </cell>
        </row>
        <row r="12514">
          <cell r="B12514">
            <v>103917</v>
          </cell>
          <cell r="C12514" t="str">
            <v>EXECUÇÃO DE PISO INDUSTRIAL DE CONCRETO ARMADO, FCK = 20 MPA, ESPESSURA DE 20,0 CM. AF_04/2022</v>
          </cell>
          <cell r="D12514" t="str">
            <v>M2</v>
          </cell>
          <cell r="E12514">
            <v>192.94</v>
          </cell>
          <cell r="F12514">
            <v>194.4</v>
          </cell>
        </row>
        <row r="12515">
          <cell r="B12515">
            <v>103918</v>
          </cell>
          <cell r="C12515" t="str">
            <v>EXECUÇÃO DE PISO INDUSTRIAL DE CONCRETO ARMADO, FCK = 20 MPA, ESPESSURA DE 22,0 CM. AF_04/2022</v>
          </cell>
          <cell r="D12515" t="str">
            <v>M2</v>
          </cell>
          <cell r="E12515">
            <v>204.15</v>
          </cell>
          <cell r="F12515">
            <v>205.68</v>
          </cell>
        </row>
        <row r="12516">
          <cell r="B12516">
            <v>103919</v>
          </cell>
          <cell r="C12516" t="str">
            <v>EXECUÇÃO DE PISO INDUSTRIAL REFORÇADO COM FIBRAS, FCK = 30 MPA, ESPESSURA DE 12,0 CM. AF_04/2022</v>
          </cell>
          <cell r="D12516" t="str">
            <v>M2</v>
          </cell>
          <cell r="E12516">
            <v>0</v>
          </cell>
          <cell r="F12516">
            <v>0</v>
          </cell>
        </row>
        <row r="12517">
          <cell r="B12517">
            <v>103920</v>
          </cell>
          <cell r="C12517" t="str">
            <v>EXECUÇÃO DE PISO INDUSTRIAL REFORÇADO COM FIBRAS, FCK = 30 MPA, ESPESSURA DE 14,0 CM. AF_04/2022</v>
          </cell>
          <cell r="D12517" t="str">
            <v>M2</v>
          </cell>
          <cell r="E12517">
            <v>0</v>
          </cell>
          <cell r="F12517">
            <v>0</v>
          </cell>
        </row>
        <row r="12518">
          <cell r="B12518">
            <v>103921</v>
          </cell>
          <cell r="C12518" t="str">
            <v>EXECUÇÃO DE PISO INDUSTRIAL REFORÇADO COM FIBRAS, FCK = 30 MPA, ESPESSURA DE 16,0 CM. AF_04/2022</v>
          </cell>
          <cell r="D12518" t="str">
            <v>M2</v>
          </cell>
          <cell r="E12518">
            <v>0</v>
          </cell>
          <cell r="F12518">
            <v>0</v>
          </cell>
        </row>
        <row r="12519">
          <cell r="B12519">
            <v>103922</v>
          </cell>
          <cell r="C12519" t="str">
            <v>EXECUÇÃO DE PISO INDUSTRIAL REFORÇADO COM FIBRAS, FCK = 30 MPA, ESPESSURA DE 18,0 CM. AF_04/2022</v>
          </cell>
          <cell r="D12519" t="str">
            <v>M2</v>
          </cell>
          <cell r="E12519">
            <v>0</v>
          </cell>
          <cell r="F12519">
            <v>0</v>
          </cell>
        </row>
        <row r="12520">
          <cell r="B12520">
            <v>103923</v>
          </cell>
          <cell r="C12520" t="str">
            <v>EXECUÇÃO DE PISO INDUSTRIAL REFORÇADO COM FIBRAS, FCK = 30 MPA, ESPESSURA DE 20,0 CM. AF_04/2022</v>
          </cell>
          <cell r="D12520" t="str">
            <v>M2</v>
          </cell>
          <cell r="E12520">
            <v>0</v>
          </cell>
          <cell r="F12520">
            <v>0</v>
          </cell>
        </row>
        <row r="12521">
          <cell r="B12521">
            <v>103908</v>
          </cell>
          <cell r="C12521" t="str">
            <v>EXECUÇÃO PAVIMENTO DE CONCRETO SIMPLES (PCS), FCK = 35 MPA, ESPESSURA DE 20,0 CM. AF_04/2022</v>
          </cell>
          <cell r="D12521" t="str">
            <v>M2</v>
          </cell>
          <cell r="E12521">
            <v>152.59</v>
          </cell>
          <cell r="F12521">
            <v>154.13</v>
          </cell>
        </row>
        <row r="12522">
          <cell r="B12522">
            <v>103909</v>
          </cell>
          <cell r="C12522" t="str">
            <v>EXECUÇÃO PAVIMENTO DE CONCRETO SIMPLES (PCS), FCK = 35 MPA, ESPESSURA DE 22,5 CM. AF_04/2022</v>
          </cell>
          <cell r="D12522" t="str">
            <v>M2</v>
          </cell>
          <cell r="E12522">
            <v>174.34</v>
          </cell>
          <cell r="F12522">
            <v>175.96</v>
          </cell>
        </row>
        <row r="12523">
          <cell r="B12523">
            <v>103912</v>
          </cell>
          <cell r="C12523" t="str">
            <v>EXECUÇÃO PAVIMENTO DE CONCRETO SIMPLES (PCS), FCK = 35 MPA, ESPESSURA DE 27,5 CM. AF_04/2022</v>
          </cell>
          <cell r="D12523" t="str">
            <v>M2</v>
          </cell>
          <cell r="E12523">
            <v>220.48</v>
          </cell>
          <cell r="F12523">
            <v>222.36</v>
          </cell>
        </row>
        <row r="12524">
          <cell r="B12524">
            <v>101979</v>
          </cell>
          <cell r="C12524" t="str">
            <v>CHAPIM (RUFO CAPA) EM AÇO GALVANIZADO, CORTE 33. AF_11/2020</v>
          </cell>
          <cell r="D12524" t="str">
            <v>M</v>
          </cell>
          <cell r="E12524">
            <v>38.99</v>
          </cell>
          <cell r="F12524">
            <v>39.549999999999997</v>
          </cell>
        </row>
        <row r="12525">
          <cell r="B12525">
            <v>101970</v>
          </cell>
          <cell r="C12525" t="str">
            <v>CHAPIM SOBRE MUROS LINEARES, EM CONCRETO PRÉ-MOLDADO, COMPRIMENTO DE ATÉ 6 M, ASSENTADO COM ARGAMASSA 1:6 COM ADITIVO. AF_11/2020</v>
          </cell>
          <cell r="D12525" t="str">
            <v>M</v>
          </cell>
          <cell r="E12525">
            <v>0</v>
          </cell>
          <cell r="F12525">
            <v>0</v>
          </cell>
        </row>
        <row r="12526">
          <cell r="B12526">
            <v>101972</v>
          </cell>
          <cell r="C12526" t="str">
            <v>CHAPIM SOBRE MUROS LINEARES, EM CONCRETO PRÉ-MOLDADO, COMPRIMENTO MAIOR QUE 6 M, ASSENTADO COM ARGAMASSA 1:6 COM ADITIVO. AF_11/2020</v>
          </cell>
          <cell r="D12526" t="str">
            <v>M</v>
          </cell>
          <cell r="E12526">
            <v>0</v>
          </cell>
          <cell r="F12526">
            <v>0</v>
          </cell>
        </row>
        <row r="12527">
          <cell r="B12527">
            <v>101966</v>
          </cell>
          <cell r="C12527" t="str">
            <v>CHAPIM SOBRE MUROS LINEARES, EM GRANITO OU MÁRMORE, L = 25 CM, ASSENTADO COM ARGAMASSA 1:6 COM ADITIVO. AF_11/2020</v>
          </cell>
          <cell r="D12527" t="str">
            <v>M</v>
          </cell>
          <cell r="E12527">
            <v>196.65</v>
          </cell>
          <cell r="F12527">
            <v>197.64</v>
          </cell>
        </row>
        <row r="12528">
          <cell r="B12528">
            <v>101976</v>
          </cell>
          <cell r="C12528" t="str">
            <v>CHAPIM SOBRE MUROS NÃO LINEARES, EM CONCRETO PRÉ-MOLDADO, COMPRIMENTO DE ATÉ 6 M, ASSENTADO COM ARGAMASSA 1:6 COM ADITIVO. AF_11/2020</v>
          </cell>
          <cell r="D12528" t="str">
            <v>M</v>
          </cell>
          <cell r="E12528">
            <v>0</v>
          </cell>
          <cell r="F12528">
            <v>0</v>
          </cell>
        </row>
        <row r="12529">
          <cell r="B12529">
            <v>101978</v>
          </cell>
          <cell r="C12529" t="str">
            <v>CHAPIM SOBRE MUROS NÃO LINEARES, EM CONCRETO PRÉ-MOLDADO, COMPRIMENTO MAIOR QUE 6 M, ASSENTADO COM ARGAMASSA 1:6 COM ADITIVO. AF_11/2020</v>
          </cell>
          <cell r="D12529" t="str">
            <v>M</v>
          </cell>
          <cell r="E12529">
            <v>0</v>
          </cell>
          <cell r="F12529">
            <v>0</v>
          </cell>
        </row>
        <row r="12530">
          <cell r="B12530">
            <v>101967</v>
          </cell>
          <cell r="C12530" t="str">
            <v>PEITORIL LINEAR EM CONCRETO PRÉ-MOLDADO, COMPRIMENTO DE ATÉ 2 M, ASSENTADO COM ARGAMASSA 1:6 COM ADITIVO. AF_11/2020</v>
          </cell>
          <cell r="D12530" t="str">
            <v>M</v>
          </cell>
          <cell r="E12530">
            <v>0</v>
          </cell>
          <cell r="F12530">
            <v>0</v>
          </cell>
        </row>
        <row r="12531">
          <cell r="B12531">
            <v>101968</v>
          </cell>
          <cell r="C12531" t="str">
            <v>PEITORIL LINEAR EM CONCRETO PRÉ-MOLDADO, COMPRIMENTO MAIOR QUE 2 M, ASSENTADO COM ARGAMASSA 1:6 COM ADITIVO. AF_11/2020</v>
          </cell>
          <cell r="D12531" t="str">
            <v>M</v>
          </cell>
          <cell r="E12531">
            <v>0</v>
          </cell>
          <cell r="F12531">
            <v>0</v>
          </cell>
        </row>
        <row r="12532">
          <cell r="B12532">
            <v>101965</v>
          </cell>
          <cell r="C12532" t="str">
            <v>PEITORIL LINEAR EM GRANITO OU MÁRMORE, L = 15CM, ASSENTADO COM ARGAMASSA 1:6 COM ADITIVO. AF_11/2020</v>
          </cell>
          <cell r="D12532" t="str">
            <v>M</v>
          </cell>
          <cell r="E12532">
            <v>150.31</v>
          </cell>
          <cell r="F12532">
            <v>152.47999999999999</v>
          </cell>
        </row>
        <row r="12533">
          <cell r="B12533">
            <v>104100</v>
          </cell>
          <cell r="C12533" t="str">
            <v>FACHADA CORTINA EM VIDRO NO SISTEMA STICK, CONSIDERANDO MODULAÇÃO DE 1,25 X 3,20 M, COM ABERTURA, ACABAMENTO ANODIZADO OU PINTADO - FORNECIMENTO E INSTALAÇÃO. AF_06/2022</v>
          </cell>
          <cell r="D12533" t="str">
            <v>M2</v>
          </cell>
          <cell r="E12533">
            <v>0</v>
          </cell>
          <cell r="F12533">
            <v>0</v>
          </cell>
        </row>
        <row r="12534">
          <cell r="B12534">
            <v>104099</v>
          </cell>
          <cell r="C12534" t="str">
            <v>FACHADA CORTINA EM VIDRO NO SISTEMA STICK, CONSIDERANDO MODULAÇÃO DE 1,25 X 3,20 M, SEM ABERTURA, ACABAMENTO ANODIZADO OU PINTADO - FORNECIMENTO E INSTALAÇÃO. AF_06/2022</v>
          </cell>
          <cell r="D12534" t="str">
            <v>M2</v>
          </cell>
          <cell r="E12534">
            <v>0</v>
          </cell>
          <cell r="F12534">
            <v>0</v>
          </cell>
        </row>
        <row r="12535">
          <cell r="B12535">
            <v>104102</v>
          </cell>
          <cell r="C12535" t="str">
            <v>FACHADA CORTINA EM VIDRO NO SISTEMA UNITIZADO, CONSIDERANDO MODULAÇÃO DE 1,25 X 3,20 M, COM ABERTURA, ACABAMENTO ANODIZADO OU PINTADO - FORNECIMENTO E INSTALAÇÃO. AF_06/2022</v>
          </cell>
          <cell r="D12535" t="str">
            <v>M2</v>
          </cell>
          <cell r="E12535">
            <v>0</v>
          </cell>
          <cell r="F12535">
            <v>0</v>
          </cell>
        </row>
        <row r="12536">
          <cell r="B12536">
            <v>104101</v>
          </cell>
          <cell r="C12536" t="str">
            <v>FACHADA CORTINA EM VIDRO NO SISTEMA UNITIZADO, CONSIDERANDO MODULAÇÃO DE 1,25 X 3,20 M, SEM ABERTURA, ACABAMENTO ANODIZADO OU PINTADO - FORNECIMENTO E INSTALAÇÃO. AF_06/2022</v>
          </cell>
          <cell r="D12536" t="str">
            <v>M2</v>
          </cell>
          <cell r="E12536">
            <v>0</v>
          </cell>
          <cell r="F12536">
            <v>0</v>
          </cell>
        </row>
        <row r="12537">
          <cell r="B12537">
            <v>104103</v>
          </cell>
          <cell r="C12537" t="str">
            <v>FACHADA EM VIDRO NO SISTEMA SPIDER GLASS, CONSIDERANDO MÓDULOS DE 2,00 X 2,50 M, FIXADO EM ESTRUTURA METÁLICA FORNECIMENTO E INSTALAÇÃO. AF_06/2022</v>
          </cell>
          <cell r="D12537" t="str">
            <v>M2</v>
          </cell>
          <cell r="E12537">
            <v>0</v>
          </cell>
          <cell r="F12537">
            <v>0</v>
          </cell>
        </row>
        <row r="12538">
          <cell r="B12538">
            <v>92123</v>
          </cell>
          <cell r="C12538" t="str">
            <v>ENSACAMENTO DE AREIA. AF_11/2015</v>
          </cell>
          <cell r="D12538" t="str">
            <v>M3</v>
          </cell>
          <cell r="E12538">
            <v>47.13</v>
          </cell>
          <cell r="F12538">
            <v>49.76</v>
          </cell>
        </row>
        <row r="12539">
          <cell r="B12539">
            <v>92121</v>
          </cell>
          <cell r="C12539" t="str">
            <v>PENEIRAMENTO DE AREIA COM PENEIRA ELÉTRICA. AF_11/2015</v>
          </cell>
          <cell r="D12539" t="str">
            <v>M3</v>
          </cell>
          <cell r="E12539">
            <v>30.72</v>
          </cell>
          <cell r="F12539">
            <v>32.979999999999997</v>
          </cell>
        </row>
        <row r="12540">
          <cell r="B12540">
            <v>92122</v>
          </cell>
          <cell r="C12540" t="str">
            <v>PENEIRAMENTO DE AREIA COM PENEIRA MANUAL. AF_11/2015</v>
          </cell>
          <cell r="D12540" t="str">
            <v>M3</v>
          </cell>
          <cell r="E12540">
            <v>50.93</v>
          </cell>
          <cell r="F12540">
            <v>55.03</v>
          </cell>
        </row>
        <row r="12541">
          <cell r="B12541">
            <v>103615</v>
          </cell>
          <cell r="C12541" t="str">
            <v>PERFURAÇÃO HORIZONTAL DIRECIONAL E INSTALAÇÃO DE TUBULAÇÃO PEAD 110 MM, EM SOLO DE 1ª CATEGORIA. AF_01/2022</v>
          </cell>
          <cell r="D12541" t="str">
            <v>M</v>
          </cell>
          <cell r="E12541">
            <v>0</v>
          </cell>
          <cell r="F12541">
            <v>0</v>
          </cell>
        </row>
        <row r="12542">
          <cell r="B12542">
            <v>103637</v>
          </cell>
          <cell r="C12542" t="str">
            <v>PERFURAÇÃO HORIZONTAL DIRECIONAL E INSTALAÇÃO DE TUBULAÇÃO PEAD 110 MM, EM SOLO DE 2ª CATEGORIA. AF_01/2022</v>
          </cell>
          <cell r="D12542" t="str">
            <v>M</v>
          </cell>
          <cell r="E12542">
            <v>0</v>
          </cell>
          <cell r="F12542">
            <v>0</v>
          </cell>
        </row>
        <row r="12543">
          <cell r="B12543">
            <v>103593</v>
          </cell>
          <cell r="C12543" t="str">
            <v>PERFURAÇÃO HORIZONTAL DIRECIONAL E INSTALAÇÃO DE TUBULAÇÃO PEAD 110 MM, EM SOLO MOLE. AF_01/2022</v>
          </cell>
          <cell r="D12543" t="str">
            <v>M</v>
          </cell>
          <cell r="E12543">
            <v>0</v>
          </cell>
          <cell r="F12543">
            <v>0</v>
          </cell>
        </row>
        <row r="12544">
          <cell r="B12544">
            <v>103616</v>
          </cell>
          <cell r="C12544" t="str">
            <v>PERFURAÇÃO HORIZONTAL DIRECIONAL E INSTALAÇÃO DE TUBULAÇÃO PEAD 160 MM, EM SOLO DE 1ª CATEGORIA. AF_01/2022</v>
          </cell>
          <cell r="D12544" t="str">
            <v>M</v>
          </cell>
          <cell r="E12544">
            <v>0</v>
          </cell>
          <cell r="F12544">
            <v>0</v>
          </cell>
        </row>
        <row r="12545">
          <cell r="B12545">
            <v>103638</v>
          </cell>
          <cell r="C12545" t="str">
            <v>PERFURAÇÃO HORIZONTAL DIRECIONAL E INSTALAÇÃO DE TUBULAÇÃO PEAD 160 MM, EM SOLO DE 2ª CATEGORIA. AF_01/2022</v>
          </cell>
          <cell r="D12545" t="str">
            <v>M</v>
          </cell>
          <cell r="E12545">
            <v>0</v>
          </cell>
          <cell r="F12545">
            <v>0</v>
          </cell>
        </row>
        <row r="12546">
          <cell r="B12546">
            <v>103594</v>
          </cell>
          <cell r="C12546" t="str">
            <v>PERFURAÇÃO HORIZONTAL DIRECIONAL E INSTALAÇÃO DE TUBULAÇÃO PEAD 160 MM, EM SOLO MOLE. AF_01/2022</v>
          </cell>
          <cell r="D12546" t="str">
            <v>M</v>
          </cell>
          <cell r="E12546">
            <v>0</v>
          </cell>
          <cell r="F12546">
            <v>0</v>
          </cell>
        </row>
        <row r="12547">
          <cell r="B12547">
            <v>103617</v>
          </cell>
          <cell r="C12547" t="str">
            <v>PERFURAÇÃO HORIZONTAL DIRECIONAL E INSTALAÇÃO DE TUBULAÇÃO PEAD 180 MM, EM SOLO DE 1ª CATEGORIA. AF_01/2022</v>
          </cell>
          <cell r="D12547" t="str">
            <v>M</v>
          </cell>
          <cell r="E12547">
            <v>0</v>
          </cell>
          <cell r="F12547">
            <v>0</v>
          </cell>
        </row>
        <row r="12548">
          <cell r="B12548">
            <v>103639</v>
          </cell>
          <cell r="C12548" t="str">
            <v>PERFURAÇÃO HORIZONTAL DIRECIONAL E INSTALAÇÃO DE TUBULAÇÃO PEAD 180 MM, EM SOLO DE 2ª CATEGORIA. AF_01/2022</v>
          </cell>
          <cell r="D12548" t="str">
            <v>M</v>
          </cell>
          <cell r="E12548">
            <v>0</v>
          </cell>
          <cell r="F12548">
            <v>0</v>
          </cell>
        </row>
        <row r="12549">
          <cell r="B12549">
            <v>103595</v>
          </cell>
          <cell r="C12549" t="str">
            <v>PERFURAÇÃO HORIZONTAL DIRECIONAL E INSTALAÇÃO DE TUBULAÇÃO PEAD 180 MM, EM SOLO MOLE. AF_01/2022</v>
          </cell>
          <cell r="D12549" t="str">
            <v>M</v>
          </cell>
          <cell r="E12549">
            <v>0</v>
          </cell>
          <cell r="F12549">
            <v>0</v>
          </cell>
        </row>
        <row r="12550">
          <cell r="B12550">
            <v>103609</v>
          </cell>
          <cell r="C12550" t="str">
            <v>PERFURAÇÃO HORIZONTAL DIRECIONAL E INSTALAÇÃO DE TUBULAÇÃO PEAD 20 MM, EM SOLO DE 1ª CATEGORIA. AF_01/2022</v>
          </cell>
          <cell r="D12550" t="str">
            <v>M</v>
          </cell>
          <cell r="E12550">
            <v>0</v>
          </cell>
          <cell r="F12550">
            <v>0</v>
          </cell>
        </row>
        <row r="12551">
          <cell r="B12551">
            <v>103631</v>
          </cell>
          <cell r="C12551" t="str">
            <v>PERFURAÇÃO HORIZONTAL DIRECIONAL E INSTALAÇÃO DE TUBULAÇÃO PEAD 20 MM, EM SOLO DE 2ª CATEGORIA. AF_01/2022</v>
          </cell>
          <cell r="D12551" t="str">
            <v>M</v>
          </cell>
          <cell r="E12551">
            <v>0</v>
          </cell>
          <cell r="F12551">
            <v>0</v>
          </cell>
        </row>
        <row r="12552">
          <cell r="B12552">
            <v>103587</v>
          </cell>
          <cell r="C12552" t="str">
            <v>PERFURAÇÃO HORIZONTAL DIRECIONAL E INSTALAÇÃO DE TUBULAÇÃO PEAD 20 MM, EM SOLO MOLE. AF_01/2022</v>
          </cell>
          <cell r="D12552" t="str">
            <v>M</v>
          </cell>
          <cell r="E12552">
            <v>0</v>
          </cell>
          <cell r="F12552">
            <v>0</v>
          </cell>
        </row>
        <row r="12553">
          <cell r="B12553">
            <v>103618</v>
          </cell>
          <cell r="C12553" t="str">
            <v>PERFURAÇÃO HORIZONTAL DIRECIONAL E INSTALAÇÃO DE TUBULAÇÃO PEAD 200 MM, EM SOLO DE 1ª CATEGORIA. AF_01/2022</v>
          </cell>
          <cell r="D12553" t="str">
            <v>M</v>
          </cell>
          <cell r="E12553">
            <v>0</v>
          </cell>
          <cell r="F12553">
            <v>0</v>
          </cell>
        </row>
        <row r="12554">
          <cell r="B12554">
            <v>103640</v>
          </cell>
          <cell r="C12554" t="str">
            <v>PERFURAÇÃO HORIZONTAL DIRECIONAL E INSTALAÇÃO DE TUBULAÇÃO PEAD 200 MM, EM SOLO DE 2ª CATEGORIA. AF_01/2022</v>
          </cell>
          <cell r="D12554" t="str">
            <v>M</v>
          </cell>
          <cell r="E12554">
            <v>0</v>
          </cell>
          <cell r="F12554">
            <v>0</v>
          </cell>
        </row>
        <row r="12555">
          <cell r="B12555">
            <v>103596</v>
          </cell>
          <cell r="C12555" t="str">
            <v>PERFURAÇÃO HORIZONTAL DIRECIONAL E INSTALAÇÃO DE TUBULAÇÃO PEAD 200 MM, EM SOLO MOLE. AF_01/2022</v>
          </cell>
          <cell r="D12555" t="str">
            <v>M</v>
          </cell>
          <cell r="E12555">
            <v>0</v>
          </cell>
          <cell r="F12555">
            <v>0</v>
          </cell>
        </row>
        <row r="12556">
          <cell r="B12556">
            <v>103619</v>
          </cell>
          <cell r="C12556" t="str">
            <v>PERFURAÇÃO HORIZONTAL DIRECIONAL E INSTALAÇÃO DE TUBULAÇÃO PEAD 225 MM, EM SOLO DE 1ª CATEGORIA. AF_01/2022</v>
          </cell>
          <cell r="D12556" t="str">
            <v>M</v>
          </cell>
          <cell r="E12556">
            <v>0</v>
          </cell>
          <cell r="F12556">
            <v>0</v>
          </cell>
        </row>
        <row r="12557">
          <cell r="B12557">
            <v>103641</v>
          </cell>
          <cell r="C12557" t="str">
            <v>PERFURAÇÃO HORIZONTAL DIRECIONAL E INSTALAÇÃO DE TUBULAÇÃO PEAD 225 MM, EM SOLO DE 2ª CATEGORIA. AF_01/2022</v>
          </cell>
          <cell r="D12557" t="str">
            <v>M</v>
          </cell>
          <cell r="E12557">
            <v>0</v>
          </cell>
          <cell r="F12557">
            <v>0</v>
          </cell>
        </row>
        <row r="12558">
          <cell r="B12558">
            <v>103597</v>
          </cell>
          <cell r="C12558" t="str">
            <v>PERFURAÇÃO HORIZONTAL DIRECIONAL E INSTALAÇÃO DE TUBULAÇÃO PEAD 225 MM, EM SOLO MOLE. AF_01/2022</v>
          </cell>
          <cell r="D12558" t="str">
            <v>M</v>
          </cell>
          <cell r="E12558">
            <v>0</v>
          </cell>
          <cell r="F12558">
            <v>0</v>
          </cell>
        </row>
        <row r="12559">
          <cell r="B12559">
            <v>103620</v>
          </cell>
          <cell r="C12559" t="str">
            <v>PERFURAÇÃO HORIZONTAL DIRECIONAL E INSTALAÇÃO DE TUBULAÇÃO PEAD 250 MM, EM SOLO DE 1ª CATEGORIA. AF_01/2022</v>
          </cell>
          <cell r="D12559" t="str">
            <v>M</v>
          </cell>
          <cell r="E12559">
            <v>0</v>
          </cell>
          <cell r="F12559">
            <v>0</v>
          </cell>
        </row>
        <row r="12560">
          <cell r="B12560">
            <v>103642</v>
          </cell>
          <cell r="C12560" t="str">
            <v>PERFURAÇÃO HORIZONTAL DIRECIONAL E INSTALAÇÃO DE TUBULAÇÃO PEAD 250 MM, EM SOLO DE 2ª CATEGORIA. AF_01/2022</v>
          </cell>
          <cell r="D12560" t="str">
            <v>M</v>
          </cell>
          <cell r="E12560">
            <v>0</v>
          </cell>
          <cell r="F12560">
            <v>0</v>
          </cell>
        </row>
        <row r="12561">
          <cell r="B12561">
            <v>103598</v>
          </cell>
          <cell r="C12561" t="str">
            <v>PERFURAÇÃO HORIZONTAL DIRECIONAL E INSTALAÇÃO DE TUBULAÇÃO PEAD 250 MM, EM SOLO MOLE. AF_01/2022</v>
          </cell>
          <cell r="D12561" t="str">
            <v>M</v>
          </cell>
          <cell r="E12561">
            <v>0</v>
          </cell>
          <cell r="F12561">
            <v>0</v>
          </cell>
        </row>
        <row r="12562">
          <cell r="B12562">
            <v>103621</v>
          </cell>
          <cell r="C12562" t="str">
            <v>PERFURAÇÃO HORIZONTAL DIRECIONAL E INSTALAÇÃO DE TUBULAÇÃO PEAD 280 MM, EM SOLO DE 1ª CATEGORIA. AF_01/2022</v>
          </cell>
          <cell r="D12562" t="str">
            <v>M</v>
          </cell>
          <cell r="E12562">
            <v>0</v>
          </cell>
          <cell r="F12562">
            <v>0</v>
          </cell>
        </row>
        <row r="12563">
          <cell r="B12563">
            <v>103643</v>
          </cell>
          <cell r="C12563" t="str">
            <v>PERFURAÇÃO HORIZONTAL DIRECIONAL E INSTALAÇÃO DE TUBULAÇÃO PEAD 280 MM, EM SOLO DE 2ª CATEGORIA. AF_01/2022</v>
          </cell>
          <cell r="D12563" t="str">
            <v>M</v>
          </cell>
          <cell r="E12563">
            <v>0</v>
          </cell>
          <cell r="F12563">
            <v>0</v>
          </cell>
        </row>
        <row r="12564">
          <cell r="B12564">
            <v>103599</v>
          </cell>
          <cell r="C12564" t="str">
            <v>PERFURAÇÃO HORIZONTAL DIRECIONAL E INSTALAÇÃO DE TUBULAÇÃO PEAD 280 MM, EM SOLO MOLE. AF_01/2022</v>
          </cell>
          <cell r="D12564" t="str">
            <v>M</v>
          </cell>
          <cell r="E12564">
            <v>0</v>
          </cell>
          <cell r="F12564">
            <v>0</v>
          </cell>
        </row>
        <row r="12565">
          <cell r="B12565">
            <v>103622</v>
          </cell>
          <cell r="C12565" t="str">
            <v>PERFURAÇÃO HORIZONTAL DIRECIONAL E INSTALAÇÃO DE TUBULAÇÃO PEAD 315 MM, EM SOLO DE 1ª CATEGORIA. AF_01/2022</v>
          </cell>
          <cell r="D12565" t="str">
            <v>M</v>
          </cell>
          <cell r="E12565">
            <v>0</v>
          </cell>
          <cell r="F12565">
            <v>0</v>
          </cell>
        </row>
        <row r="12566">
          <cell r="B12566">
            <v>103644</v>
          </cell>
          <cell r="C12566" t="str">
            <v>PERFURAÇÃO HORIZONTAL DIRECIONAL E INSTALAÇÃO DE TUBULAÇÃO PEAD 315 MM, EM SOLO DE 2ª CATEGORIA. AF_01/2022</v>
          </cell>
          <cell r="D12566" t="str">
            <v>M</v>
          </cell>
          <cell r="E12566">
            <v>0</v>
          </cell>
          <cell r="F12566">
            <v>0</v>
          </cell>
        </row>
        <row r="12567">
          <cell r="B12567">
            <v>103600</v>
          </cell>
          <cell r="C12567" t="str">
            <v>PERFURAÇÃO HORIZONTAL DIRECIONAL E INSTALAÇÃO DE TUBULAÇÃO PEAD 315 MM, EM SOLO MOLE. AF_01/2022</v>
          </cell>
          <cell r="D12567" t="str">
            <v>M</v>
          </cell>
          <cell r="E12567">
            <v>0</v>
          </cell>
          <cell r="F12567">
            <v>0</v>
          </cell>
        </row>
        <row r="12568">
          <cell r="B12568">
            <v>103610</v>
          </cell>
          <cell r="C12568" t="str">
            <v>PERFURAÇÃO HORIZONTAL DIRECIONAL E INSTALAÇÃO DE TUBULAÇÃO PEAD 32 MM, EM SOLO DE 1ª CATEGORIA. AF_01/2022</v>
          </cell>
          <cell r="D12568" t="str">
            <v>M</v>
          </cell>
          <cell r="E12568">
            <v>0</v>
          </cell>
          <cell r="F12568">
            <v>0</v>
          </cell>
        </row>
        <row r="12569">
          <cell r="B12569">
            <v>103632</v>
          </cell>
          <cell r="C12569" t="str">
            <v>PERFURAÇÃO HORIZONTAL DIRECIONAL E INSTALAÇÃO DE TUBULAÇÃO PEAD 32 MM, EM SOLO DE 2ª CATEGORIA. AF_01/2022</v>
          </cell>
          <cell r="D12569" t="str">
            <v>M</v>
          </cell>
          <cell r="E12569">
            <v>0</v>
          </cell>
          <cell r="F12569">
            <v>0</v>
          </cell>
        </row>
        <row r="12570">
          <cell r="B12570">
            <v>103588</v>
          </cell>
          <cell r="C12570" t="str">
            <v>PERFURAÇÃO HORIZONTAL DIRECIONAL E INSTALAÇÃO DE TUBULAÇÃO PEAD 32 MM, EM SOLO MOLE. AF_01/2022</v>
          </cell>
          <cell r="D12570" t="str">
            <v>M</v>
          </cell>
          <cell r="E12570">
            <v>0</v>
          </cell>
          <cell r="F12570">
            <v>0</v>
          </cell>
        </row>
        <row r="12571">
          <cell r="B12571">
            <v>103623</v>
          </cell>
          <cell r="C12571" t="str">
            <v>PERFURAÇÃO HORIZONTAL DIRECIONAL E INSTALAÇÃO DE TUBULAÇÃO PEAD 355 MM, EM SOLO DE 1ª CATEGORIA. AF_01/2022</v>
          </cell>
          <cell r="D12571" t="str">
            <v>M</v>
          </cell>
          <cell r="E12571">
            <v>0</v>
          </cell>
          <cell r="F12571">
            <v>0</v>
          </cell>
        </row>
        <row r="12572">
          <cell r="B12572">
            <v>103645</v>
          </cell>
          <cell r="C12572" t="str">
            <v>PERFURAÇÃO HORIZONTAL DIRECIONAL E INSTALAÇÃO DE TUBULAÇÃO PEAD 355 MM, EM SOLO DE 2ª CATEGORIA. AF_01/2022</v>
          </cell>
          <cell r="D12572" t="str">
            <v>M</v>
          </cell>
          <cell r="E12572">
            <v>0</v>
          </cell>
          <cell r="F12572">
            <v>0</v>
          </cell>
        </row>
        <row r="12573">
          <cell r="B12573">
            <v>103601</v>
          </cell>
          <cell r="C12573" t="str">
            <v>PERFURAÇÃO HORIZONTAL DIRECIONAL E INSTALAÇÃO DE TUBULAÇÃO PEAD 355 MM, EM SOLO MOLE. AF_01/2022</v>
          </cell>
          <cell r="D12573" t="str">
            <v>M</v>
          </cell>
          <cell r="E12573">
            <v>0</v>
          </cell>
          <cell r="F12573">
            <v>0</v>
          </cell>
        </row>
        <row r="12574">
          <cell r="B12574">
            <v>103624</v>
          </cell>
          <cell r="C12574" t="str">
            <v>PERFURAÇÃO HORIZONTAL DIRECIONAL E INSTALAÇÃO DE TUBULAÇÃO PEAD 400 MM, EM SOLO DE 1ª CATEGORIA. AF_01/2022</v>
          </cell>
          <cell r="D12574" t="str">
            <v>M</v>
          </cell>
          <cell r="E12574">
            <v>0</v>
          </cell>
          <cell r="F12574">
            <v>0</v>
          </cell>
        </row>
        <row r="12575">
          <cell r="B12575">
            <v>103646</v>
          </cell>
          <cell r="C12575" t="str">
            <v>PERFURAÇÃO HORIZONTAL DIRECIONAL E INSTALAÇÃO DE TUBULAÇÃO PEAD 400 MM, EM SOLO DE 2ª CATEGORIA. AF_01/2022</v>
          </cell>
          <cell r="D12575" t="str">
            <v>M</v>
          </cell>
          <cell r="E12575">
            <v>0</v>
          </cell>
          <cell r="F12575">
            <v>0</v>
          </cell>
        </row>
        <row r="12576">
          <cell r="B12576">
            <v>103602</v>
          </cell>
          <cell r="C12576" t="str">
            <v>PERFURAÇÃO HORIZONTAL DIRECIONAL E INSTALAÇÃO DE TUBULAÇÃO PEAD 400 MM, EM SOLO MOLE. AF_01/2022</v>
          </cell>
          <cell r="D12576" t="str">
            <v>M</v>
          </cell>
          <cell r="E12576">
            <v>0</v>
          </cell>
          <cell r="F12576">
            <v>0</v>
          </cell>
        </row>
        <row r="12577">
          <cell r="B12577">
            <v>103625</v>
          </cell>
          <cell r="C12577" t="str">
            <v>PERFURAÇÃO HORIZONTAL DIRECIONAL E INSTALAÇÃO DE TUBULAÇÃO PEAD 450 MM, EM SOLO DE 1ª CATEGORIA. AF_01/2022</v>
          </cell>
          <cell r="D12577" t="str">
            <v>M</v>
          </cell>
          <cell r="E12577">
            <v>0</v>
          </cell>
          <cell r="F12577">
            <v>0</v>
          </cell>
        </row>
        <row r="12578">
          <cell r="B12578">
            <v>103647</v>
          </cell>
          <cell r="C12578" t="str">
            <v>PERFURAÇÃO HORIZONTAL DIRECIONAL E INSTALAÇÃO DE TUBULAÇÃO PEAD 450 MM, EM SOLO DE 2ª CATEGORIA. AF_01/2022</v>
          </cell>
          <cell r="D12578" t="str">
            <v>M</v>
          </cell>
          <cell r="E12578">
            <v>0</v>
          </cell>
          <cell r="F12578">
            <v>0</v>
          </cell>
        </row>
        <row r="12579">
          <cell r="B12579">
            <v>103603</v>
          </cell>
          <cell r="C12579" t="str">
            <v>PERFURAÇÃO HORIZONTAL DIRECIONAL E INSTALAÇÃO DE TUBULAÇÃO PEAD 450 MM, EM SOLO MOLE. AF_01/2022</v>
          </cell>
          <cell r="D12579" t="str">
            <v>M</v>
          </cell>
          <cell r="E12579">
            <v>0</v>
          </cell>
          <cell r="F12579">
            <v>0</v>
          </cell>
        </row>
        <row r="12580">
          <cell r="B12580">
            <v>103611</v>
          </cell>
          <cell r="C12580" t="str">
            <v>PERFURAÇÃO HORIZONTAL DIRECIONAL E INSTALAÇÃO DE TUBULAÇÃO PEAD 50 MM, EM SOLO DE 1ª CATEGORIA. AF_01/2022</v>
          </cell>
          <cell r="D12580" t="str">
            <v>M</v>
          </cell>
          <cell r="E12580">
            <v>0</v>
          </cell>
          <cell r="F12580">
            <v>0</v>
          </cell>
        </row>
        <row r="12581">
          <cell r="B12581">
            <v>103633</v>
          </cell>
          <cell r="C12581" t="str">
            <v>PERFURAÇÃO HORIZONTAL DIRECIONAL E INSTALAÇÃO DE TUBULAÇÃO PEAD 50 MM, EM SOLO DE 2ª CATEGORIA. AF_01/2022</v>
          </cell>
          <cell r="D12581" t="str">
            <v>M</v>
          </cell>
          <cell r="E12581">
            <v>0</v>
          </cell>
          <cell r="F12581">
            <v>0</v>
          </cell>
        </row>
        <row r="12582">
          <cell r="B12582">
            <v>103589</v>
          </cell>
          <cell r="C12582" t="str">
            <v>PERFURAÇÃO HORIZONTAL DIRECIONAL E INSTALAÇÃO DE TUBULAÇÃO PEAD 50 MM, EM SOLO MOLE. AF_01/2022</v>
          </cell>
          <cell r="D12582" t="str">
            <v>M</v>
          </cell>
          <cell r="E12582">
            <v>0</v>
          </cell>
          <cell r="F12582">
            <v>0</v>
          </cell>
        </row>
        <row r="12583">
          <cell r="B12583">
            <v>103626</v>
          </cell>
          <cell r="C12583" t="str">
            <v>PERFURAÇÃO HORIZONTAL DIRECIONAL E INSTALAÇÃO DE TUBULAÇÃO PEAD 500 MM, EM SOLO DE 1ª CATEGORIA. AF_01/2022</v>
          </cell>
          <cell r="D12583" t="str">
            <v>M</v>
          </cell>
          <cell r="E12583">
            <v>0</v>
          </cell>
          <cell r="F12583">
            <v>0</v>
          </cell>
        </row>
        <row r="12584">
          <cell r="B12584">
            <v>103648</v>
          </cell>
          <cell r="C12584" t="str">
            <v>PERFURAÇÃO HORIZONTAL DIRECIONAL E INSTALAÇÃO DE TUBULAÇÃO PEAD 500 MM, EM SOLO DE 2ª CATEGORIA. AF_01/2022</v>
          </cell>
          <cell r="D12584" t="str">
            <v>M</v>
          </cell>
          <cell r="E12584">
            <v>0</v>
          </cell>
          <cell r="F12584">
            <v>0</v>
          </cell>
        </row>
        <row r="12585">
          <cell r="B12585">
            <v>103604</v>
          </cell>
          <cell r="C12585" t="str">
            <v>PERFURAÇÃO HORIZONTAL DIRECIONAL E INSTALAÇÃO DE TUBULAÇÃO PEAD 500 MM, EM SOLO MOLE. AF_01/2022</v>
          </cell>
          <cell r="D12585" t="str">
            <v>M</v>
          </cell>
          <cell r="E12585">
            <v>0</v>
          </cell>
          <cell r="F12585">
            <v>0</v>
          </cell>
        </row>
        <row r="12586">
          <cell r="B12586">
            <v>103627</v>
          </cell>
          <cell r="C12586" t="str">
            <v>PERFURAÇÃO HORIZONTAL DIRECIONAL E INSTALAÇÃO DE TUBULAÇÃO PEAD 560 MM, EM SOLO DE 1ª CATEGORIA. AF_01/2022</v>
          </cell>
          <cell r="D12586" t="str">
            <v>M</v>
          </cell>
          <cell r="E12586">
            <v>0</v>
          </cell>
          <cell r="F12586">
            <v>0</v>
          </cell>
        </row>
        <row r="12587">
          <cell r="B12587">
            <v>103649</v>
          </cell>
          <cell r="C12587" t="str">
            <v>PERFURAÇÃO HORIZONTAL DIRECIONAL E INSTALAÇÃO DE TUBULAÇÃO PEAD 560 MM, EM SOLO DE 2ª CATEGORIA. AF_01/2022</v>
          </cell>
          <cell r="D12587" t="str">
            <v>M</v>
          </cell>
          <cell r="E12587">
            <v>0</v>
          </cell>
          <cell r="F12587">
            <v>0</v>
          </cell>
        </row>
        <row r="12588">
          <cell r="B12588">
            <v>103605</v>
          </cell>
          <cell r="C12588" t="str">
            <v>PERFURAÇÃO HORIZONTAL DIRECIONAL E INSTALAÇÃO DE TUBULAÇÃO PEAD 560 MM, EM SOLO MOLE. AF_01/2022</v>
          </cell>
          <cell r="D12588" t="str">
            <v>M</v>
          </cell>
          <cell r="E12588">
            <v>0</v>
          </cell>
          <cell r="F12588">
            <v>0</v>
          </cell>
        </row>
        <row r="12589">
          <cell r="B12589">
            <v>103612</v>
          </cell>
          <cell r="C12589" t="str">
            <v>PERFURAÇÃO HORIZONTAL DIRECIONAL E INSTALAÇÃO DE TUBULAÇÃO PEAD 63 MM, EM SOLO DE 1ª CATEGORIA. AF_01/2022</v>
          </cell>
          <cell r="D12589" t="str">
            <v>M</v>
          </cell>
          <cell r="E12589">
            <v>0</v>
          </cell>
          <cell r="F12589">
            <v>0</v>
          </cell>
        </row>
        <row r="12590">
          <cell r="B12590">
            <v>103634</v>
          </cell>
          <cell r="C12590" t="str">
            <v>PERFURAÇÃO HORIZONTAL DIRECIONAL E INSTALAÇÃO DE TUBULAÇÃO PEAD 63 MM, EM SOLO DE 2ª CATEGORIA. AF_01/2022</v>
          </cell>
          <cell r="D12590" t="str">
            <v>M</v>
          </cell>
          <cell r="E12590">
            <v>0</v>
          </cell>
          <cell r="F12590">
            <v>0</v>
          </cell>
        </row>
        <row r="12591">
          <cell r="B12591">
            <v>103590</v>
          </cell>
          <cell r="C12591" t="str">
            <v>PERFURAÇÃO HORIZONTAL DIRECIONAL E INSTALAÇÃO DE TUBULAÇÃO PEAD 63 MM, EM SOLO MOLE. AF_01/2022</v>
          </cell>
          <cell r="D12591" t="str">
            <v>M</v>
          </cell>
          <cell r="E12591">
            <v>0</v>
          </cell>
          <cell r="F12591">
            <v>0</v>
          </cell>
        </row>
        <row r="12592">
          <cell r="B12592">
            <v>103628</v>
          </cell>
          <cell r="C12592" t="str">
            <v>PERFURAÇÃO HORIZONTAL DIRECIONAL E INSTALAÇÃO DE TUBULAÇÃO PEAD 630 MM, EM SOLO DE 1ª CATEGORIA. AF_01/2022</v>
          </cell>
          <cell r="D12592" t="str">
            <v>M</v>
          </cell>
          <cell r="E12592">
            <v>0</v>
          </cell>
          <cell r="F12592">
            <v>0</v>
          </cell>
        </row>
        <row r="12593">
          <cell r="B12593">
            <v>103650</v>
          </cell>
          <cell r="C12593" t="str">
            <v>PERFURAÇÃO HORIZONTAL DIRECIONAL E INSTALAÇÃO DE TUBULAÇÃO PEAD 630 MM, EM SOLO DE 2ª CATEGORIA. AF_01/2022</v>
          </cell>
          <cell r="D12593" t="str">
            <v>M</v>
          </cell>
          <cell r="E12593">
            <v>0</v>
          </cell>
          <cell r="F12593">
            <v>0</v>
          </cell>
        </row>
        <row r="12594">
          <cell r="B12594">
            <v>103606</v>
          </cell>
          <cell r="C12594" t="str">
            <v>PERFURAÇÃO HORIZONTAL DIRECIONAL E INSTALAÇÃO DE TUBULAÇÃO PEAD 630 MM, EM SOLO MOLE. AF_01/2022</v>
          </cell>
          <cell r="D12594" t="str">
            <v>M</v>
          </cell>
          <cell r="E12594">
            <v>0</v>
          </cell>
          <cell r="F12594">
            <v>0</v>
          </cell>
        </row>
        <row r="12595">
          <cell r="B12595">
            <v>103629</v>
          </cell>
          <cell r="C12595" t="str">
            <v>PERFURAÇÃO HORIZONTAL DIRECIONAL E INSTALAÇÃO DE TUBULAÇÃO PEAD 710 MM, EM SOLO DE 1ª CATEGORIA. AF_01/2022</v>
          </cell>
          <cell r="D12595" t="str">
            <v>M</v>
          </cell>
          <cell r="E12595">
            <v>0</v>
          </cell>
          <cell r="F12595">
            <v>0</v>
          </cell>
        </row>
        <row r="12596">
          <cell r="B12596">
            <v>103651</v>
          </cell>
          <cell r="C12596" t="str">
            <v>PERFURAÇÃO HORIZONTAL DIRECIONAL E INSTALAÇÃO DE TUBULAÇÃO PEAD 710 MM, EM SOLO DE 2ª CATEGORIA. AF_01/2022</v>
          </cell>
          <cell r="D12596" t="str">
            <v>M</v>
          </cell>
          <cell r="E12596">
            <v>0</v>
          </cell>
          <cell r="F12596">
            <v>0</v>
          </cell>
        </row>
        <row r="12597">
          <cell r="B12597">
            <v>103607</v>
          </cell>
          <cell r="C12597" t="str">
            <v>PERFURAÇÃO HORIZONTAL DIRECIONAL E INSTALAÇÃO DE TUBULAÇÃO PEAD 710 MM, EM SOLO MOLE. AF_01/2022</v>
          </cell>
          <cell r="D12597" t="str">
            <v>M</v>
          </cell>
          <cell r="E12597">
            <v>0</v>
          </cell>
          <cell r="F12597">
            <v>0</v>
          </cell>
        </row>
        <row r="12598">
          <cell r="B12598">
            <v>103613</v>
          </cell>
          <cell r="C12598" t="str">
            <v>PERFURAÇÃO HORIZONTAL DIRECIONAL E INSTALAÇÃO DE TUBULAÇÃO PEAD 75 MM, EM SOLO DE 1ª CATEGORIA. AF_01/2022</v>
          </cell>
          <cell r="D12598" t="str">
            <v>M</v>
          </cell>
          <cell r="E12598">
            <v>0</v>
          </cell>
          <cell r="F12598">
            <v>0</v>
          </cell>
        </row>
        <row r="12599">
          <cell r="B12599">
            <v>103635</v>
          </cell>
          <cell r="C12599" t="str">
            <v>PERFURAÇÃO HORIZONTAL DIRECIONAL E INSTALAÇÃO DE TUBULAÇÃO PEAD 75 MM, EM SOLO DE 2ª CATEGORIA. AF_01/2022</v>
          </cell>
          <cell r="D12599" t="str">
            <v>M</v>
          </cell>
          <cell r="E12599">
            <v>0</v>
          </cell>
          <cell r="F12599">
            <v>0</v>
          </cell>
        </row>
        <row r="12600">
          <cell r="B12600">
            <v>103591</v>
          </cell>
          <cell r="C12600" t="str">
            <v>PERFURAÇÃO HORIZONTAL DIRECIONAL E INSTALAÇÃO DE TUBULAÇÃO PEAD 75 MM, EM SOLO MOLE. AF_01/2022</v>
          </cell>
          <cell r="D12600" t="str">
            <v>M</v>
          </cell>
          <cell r="E12600">
            <v>0</v>
          </cell>
          <cell r="F12600">
            <v>0</v>
          </cell>
        </row>
        <row r="12601">
          <cell r="B12601">
            <v>103630</v>
          </cell>
          <cell r="C12601" t="str">
            <v>PERFURAÇÃO HORIZONTAL DIRECIONAL E INSTALAÇÃO DE TUBULAÇÃO PEAD 800 MM, EM SOLO DE 1ª CATEGORIA. AF_01/2022</v>
          </cell>
          <cell r="D12601" t="str">
            <v>M</v>
          </cell>
          <cell r="E12601">
            <v>0</v>
          </cell>
          <cell r="F12601">
            <v>0</v>
          </cell>
        </row>
        <row r="12602">
          <cell r="B12602">
            <v>103652</v>
          </cell>
          <cell r="C12602" t="str">
            <v>PERFURAÇÃO HORIZONTAL DIRECIONAL E INSTALAÇÃO DE TUBULAÇÃO PEAD 800 MM, EM SOLO DE 2ª CATEGORIA. AF_01/2022</v>
          </cell>
          <cell r="D12602" t="str">
            <v>M</v>
          </cell>
          <cell r="E12602">
            <v>0</v>
          </cell>
          <cell r="F12602">
            <v>0</v>
          </cell>
        </row>
        <row r="12603">
          <cell r="B12603">
            <v>103608</v>
          </cell>
          <cell r="C12603" t="str">
            <v>PERFURAÇÃO HORIZONTAL DIRECIONAL E INSTALAÇÃO DE TUBULAÇÃO PEAD 800 MM, EM SOLO MOLE. AF_01/2022</v>
          </cell>
          <cell r="D12603" t="str">
            <v>M</v>
          </cell>
          <cell r="E12603">
            <v>0</v>
          </cell>
          <cell r="F12603">
            <v>0</v>
          </cell>
        </row>
        <row r="12604">
          <cell r="B12604">
            <v>103614</v>
          </cell>
          <cell r="C12604" t="str">
            <v>PERFURAÇÃO HORIZONTAL DIRECIONAL E INSTALAÇÃO DE TUBULAÇÃO PEAD 90 MM, EM SOLO DE 1ª CATEGORIA. AF_01/2022</v>
          </cell>
          <cell r="D12604" t="str">
            <v>M</v>
          </cell>
          <cell r="E12604">
            <v>0</v>
          </cell>
          <cell r="F12604">
            <v>0</v>
          </cell>
        </row>
        <row r="12605">
          <cell r="B12605">
            <v>103636</v>
          </cell>
          <cell r="C12605" t="str">
            <v>PERFURAÇÃO HORIZONTAL DIRECIONAL E INSTALAÇÃO DE TUBULAÇÃO PEAD 90 MM, EM SOLO DE 2ª CATEGORIA. AF_01/2022</v>
          </cell>
          <cell r="D12605" t="str">
            <v>M</v>
          </cell>
          <cell r="E12605">
            <v>0</v>
          </cell>
          <cell r="F12605">
            <v>0</v>
          </cell>
        </row>
        <row r="12606">
          <cell r="B12606">
            <v>103592</v>
          </cell>
          <cell r="C12606" t="str">
            <v>PERFURAÇÃO HORIZONTAL DIRECIONAL E INSTALAÇÃO DE TUBULAÇÃO PEAD 90 MM, EM SOLO MOLE. AF_01/2022</v>
          </cell>
          <cell r="D12606" t="str">
            <v>M</v>
          </cell>
          <cell r="E12606">
            <v>0</v>
          </cell>
          <cell r="F12606">
            <v>0</v>
          </cell>
        </row>
        <row r="12607">
          <cell r="B12607">
            <v>88412</v>
          </cell>
          <cell r="C12607" t="str">
            <v>APLICAÇÃO MANUAL DE FUNDO SELADOR ACRÍLICO EM PANOS CEGOS DE FACHADA (SEM PRESENÇA DE VÃOS) DE EDIFÍCIOS DE MÚLTIPLOS PAVIMENTOS. AF_03/2024</v>
          </cell>
          <cell r="D12607" t="str">
            <v>M2</v>
          </cell>
          <cell r="E12607">
            <v>3.97</v>
          </cell>
          <cell r="F12607">
            <v>4.05</v>
          </cell>
        </row>
        <row r="12608">
          <cell r="B12608">
            <v>88411</v>
          </cell>
          <cell r="C12608" t="str">
            <v>APLICAÇÃO MANUAL DE FUNDO SELADOR ACRÍLICO EM PANOS COM PRESENÇA DE VÃOS DE EDIFÍCIOS DE MÚLTIPLOS PAVIMENTOS. AF_03/2024</v>
          </cell>
          <cell r="D12608" t="str">
            <v>M2</v>
          </cell>
          <cell r="E12608">
            <v>4.8099999999999996</v>
          </cell>
          <cell r="F12608">
            <v>4.9400000000000004</v>
          </cell>
        </row>
        <row r="12609">
          <cell r="B12609">
            <v>88415</v>
          </cell>
          <cell r="C12609" t="str">
            <v>APLICAÇÃO MANUAL DE FUNDO SELADOR ACRÍLICO EM PAREDES EXTERNAS DE CASAS. AF_03/2024</v>
          </cell>
          <cell r="D12609" t="str">
            <v>M2</v>
          </cell>
          <cell r="E12609">
            <v>4.87</v>
          </cell>
          <cell r="F12609">
            <v>5.01</v>
          </cell>
        </row>
        <row r="12610">
          <cell r="B12610">
            <v>88413</v>
          </cell>
          <cell r="C12610" t="str">
            <v>APLICAÇÃO MANUAL DE FUNDO SELADOR ACRÍLICO EM SUPERFÍCIES EXTERNAS DE SACADA DE EDIFÍCIOS DE MÚLTIPLOS PAVIMENTOS. AF_03/2024</v>
          </cell>
          <cell r="D12610" t="str">
            <v>M2</v>
          </cell>
          <cell r="E12610">
            <v>5.82</v>
          </cell>
          <cell r="F12610">
            <v>6.05</v>
          </cell>
        </row>
        <row r="12611">
          <cell r="B12611">
            <v>88414</v>
          </cell>
          <cell r="C12611" t="str">
            <v>APLICAÇÃO MANUAL DE FUNDO SELADOR ACRÍLICO EM SUPERFÍCIES INTERNAS DA SACADA DE EDIFÍCIOS DE MÚLTIPLOS PAVIMENTOS. AF_03/2024</v>
          </cell>
          <cell r="D12611" t="str">
            <v>M2</v>
          </cell>
          <cell r="E12611">
            <v>6.94</v>
          </cell>
          <cell r="F12611">
            <v>7.2</v>
          </cell>
        </row>
        <row r="12612">
          <cell r="B12612">
            <v>96131</v>
          </cell>
          <cell r="C12612" t="str">
            <v>APLICAÇÃO MANUAL DE MASSA ACRÍLICA EM PANOS DE FACHADA COM PRESENÇA DE VÃOS, DE EDIFÍCIOS DE MÚLTIPLOS PAVIMENTOS, DUAS DEMÃOS. AF_03/2024</v>
          </cell>
          <cell r="D12612" t="str">
            <v>M2</v>
          </cell>
          <cell r="E12612">
            <v>24.35</v>
          </cell>
          <cell r="F12612">
            <v>25.78</v>
          </cell>
        </row>
        <row r="12613">
          <cell r="B12613">
            <v>96126</v>
          </cell>
          <cell r="C12613" t="str">
            <v>APLICAÇÃO MANUAL DE MASSA ACRÍLICA EM PANOS DE FACHADA COM PRESENÇA DE VÃOS, DE EDIFÍCIOS DE MÚLTIPLOS PAVIMENTOS, UMA DEMÃO. AF_03/2024</v>
          </cell>
          <cell r="D12613" t="str">
            <v>M2</v>
          </cell>
          <cell r="E12613">
            <v>15.63</v>
          </cell>
          <cell r="F12613">
            <v>16.61</v>
          </cell>
        </row>
        <row r="12614">
          <cell r="B12614">
            <v>96132</v>
          </cell>
          <cell r="C12614" t="str">
            <v>APLICAÇÃO MANUAL DE MASSA ACRÍLICA EM PANOS DE FACHADA SEM PRESENÇA DE VÃOS, DE EDIFÍCIOS DE MÚLTIPLOS PAVIMENTOS, DUAS DEMÃOS. AF_03/2024</v>
          </cell>
          <cell r="D12614" t="str">
            <v>M2</v>
          </cell>
          <cell r="E12614">
            <v>15.63</v>
          </cell>
          <cell r="F12614">
            <v>16.38</v>
          </cell>
        </row>
        <row r="12615">
          <cell r="B12615">
            <v>96127</v>
          </cell>
          <cell r="C12615" t="str">
            <v>APLICAÇÃO MANUAL DE MASSA ACRÍLICA EM PANOS DE FACHADA SEM PRESENÇA DE VÃOS, DE EDIFÍCIOS DE MÚLTIPLOS PAVIMENTOS, UMA DEMÃO. AF_03/2024</v>
          </cell>
          <cell r="D12615" t="str">
            <v>M2</v>
          </cell>
          <cell r="E12615">
            <v>9.77</v>
          </cell>
          <cell r="F12615">
            <v>10.29</v>
          </cell>
        </row>
        <row r="12616">
          <cell r="B12616">
            <v>96135</v>
          </cell>
          <cell r="C12616" t="str">
            <v>APLICAÇÃO MANUAL DE MASSA ACRÍLICA EM PAREDES EXTERNAS DE CASAS, DUAS DEMÃOS. AF_03/2024</v>
          </cell>
          <cell r="D12616" t="str">
            <v>M2</v>
          </cell>
          <cell r="E12616">
            <v>26.35</v>
          </cell>
          <cell r="F12616">
            <v>27.94</v>
          </cell>
        </row>
        <row r="12617">
          <cell r="B12617">
            <v>96130</v>
          </cell>
          <cell r="C12617" t="str">
            <v>APLICAÇÃO MANUAL DE MASSA ACRÍLICA EM PAREDES EXTERNAS DE CASAS, UMA DEMÃO. AF_03/2024</v>
          </cell>
          <cell r="D12617" t="str">
            <v>M2</v>
          </cell>
          <cell r="E12617">
            <v>17.03</v>
          </cell>
          <cell r="F12617">
            <v>18.14</v>
          </cell>
        </row>
        <row r="12618">
          <cell r="B12618">
            <v>96133</v>
          </cell>
          <cell r="C12618" t="str">
            <v>APLICAÇÃO MANUAL DE MASSA ACRÍLICA EM SUPERFÍCIES EXTERNAS DE SACADA DE EDIFÍCIOS DE MÚLTIPLOS PAVIMENTOS, DUAS DEMÃOS. AF_03/2024</v>
          </cell>
          <cell r="D12618" t="str">
            <v>M2</v>
          </cell>
          <cell r="E12618">
            <v>40.36</v>
          </cell>
          <cell r="F12618">
            <v>43.12</v>
          </cell>
        </row>
        <row r="12619">
          <cell r="B12619">
            <v>96128</v>
          </cell>
          <cell r="C12619" t="str">
            <v>APLICAÇÃO MANUAL DE MASSA ACRÍLICA EM SUPERFÍCIES EXTERNAS DE SACADA DE EDIFÍCIOS DE MÚLTIPLOS PAVIMENTOS, UMA DEMÃO. AF_03/2024</v>
          </cell>
          <cell r="D12619" t="str">
            <v>M2</v>
          </cell>
          <cell r="E12619">
            <v>26.62</v>
          </cell>
          <cell r="F12619">
            <v>28.5</v>
          </cell>
        </row>
        <row r="12620">
          <cell r="B12620">
            <v>96134</v>
          </cell>
          <cell r="C12620" t="str">
            <v>APLICAÇÃO MANUAL DE MASSA ACRÍLICA EM SUPERFÍCIES INTERNAS DE SACADA DE EDIFÍCIOS DE MÚLTIPLOS PAVIMENTOS, DUAS DEMÃOS. AF_03/2024</v>
          </cell>
          <cell r="D12620" t="str">
            <v>M2</v>
          </cell>
          <cell r="E12620">
            <v>47.42</v>
          </cell>
          <cell r="F12620">
            <v>50.63</v>
          </cell>
        </row>
        <row r="12621">
          <cell r="B12621">
            <v>96129</v>
          </cell>
          <cell r="C12621" t="str">
            <v>APLICAÇÃO MANUAL DE MASSA ACRÍLICA EM SUPERFÍCIES INTERNAS DE SACADA DE EDIFÍCIOS DE MÚLTIPLOS PAVIMENTOS, UMA DEMÃO. AF_03/2024</v>
          </cell>
          <cell r="D12621" t="str">
            <v>M2</v>
          </cell>
          <cell r="E12621">
            <v>31.24</v>
          </cell>
          <cell r="F12621">
            <v>33.43</v>
          </cell>
        </row>
        <row r="12622">
          <cell r="B12622">
            <v>88432</v>
          </cell>
          <cell r="C12622" t="str">
            <v>APLICAÇÃO MANUAL DE PINTURA COM TINTA TEXTURIZADA ACRÍLICA EM MOLDURAS DE EPS. AF_03/2024</v>
          </cell>
          <cell r="D12622" t="str">
            <v>M2</v>
          </cell>
          <cell r="E12622">
            <v>34.24</v>
          </cell>
          <cell r="F12622">
            <v>35.46</v>
          </cell>
        </row>
        <row r="12623">
          <cell r="B12623">
            <v>88426</v>
          </cell>
          <cell r="C12623" t="str">
            <v>APLICAÇÃO MANUAL DE PINTURA COM TINTA TEXTURIZADA ACRÍLICA EM PANOS CEGOS DE FACHADA (SEM PRESENÇA DE VÃOS) DE EDIFÍCIOS DE MÚLTIPLOS PAVIMENTOS, DUAS CORES. AF_03/2024</v>
          </cell>
          <cell r="D12623" t="str">
            <v>M2</v>
          </cell>
          <cell r="E12623">
            <v>23.3</v>
          </cell>
          <cell r="F12623">
            <v>23.62</v>
          </cell>
        </row>
        <row r="12624">
          <cell r="B12624">
            <v>88417</v>
          </cell>
          <cell r="C12624" t="str">
            <v>APLICAÇÃO MANUAL DE PINTURA COM TINTA TEXTURIZADA ACRÍLICA EM PANOS CEGOS DE FACHADA (SEM PRESENÇA DE VÃOS) DE EDIFÍCIOS DE MÚLTIPLOS PAVIMENTOS, UMA COR. AF_03/2024</v>
          </cell>
          <cell r="D12624" t="str">
            <v>M2</v>
          </cell>
          <cell r="E12624">
            <v>21.51</v>
          </cell>
          <cell r="F12624">
            <v>21.7</v>
          </cell>
        </row>
        <row r="12625">
          <cell r="B12625">
            <v>88424</v>
          </cell>
          <cell r="C12625" t="str">
            <v>APLICAÇÃO MANUAL DE PINTURA COM TINTA TEXTURIZADA ACRÍLICA EM PANOS COM PRESENÇA DE VÃOS DE EDIFÍCIOS DE MÚLTIPLOS PAVIMENTOS, DUAS CORES. AF_03/2024</v>
          </cell>
          <cell r="D12625" t="str">
            <v>M2</v>
          </cell>
          <cell r="E12625">
            <v>28.16</v>
          </cell>
          <cell r="F12625">
            <v>28.78</v>
          </cell>
        </row>
        <row r="12626">
          <cell r="B12626">
            <v>88416</v>
          </cell>
          <cell r="C12626" t="str">
            <v>APLICAÇÃO MANUAL DE PINTURA COM TINTA TEXTURIZADA ACRÍLICA EM PANOS COM PRESENÇA DE VÃOS DE EDIFÍCIOS DE MÚLTIPLOS PAVIMENTOS, UMA COR. AF_03/2024</v>
          </cell>
          <cell r="D12626" t="str">
            <v>M2</v>
          </cell>
          <cell r="E12626">
            <v>24.86</v>
          </cell>
          <cell r="F12626">
            <v>25.2</v>
          </cell>
        </row>
        <row r="12627">
          <cell r="B12627">
            <v>88431</v>
          </cell>
          <cell r="C12627" t="str">
            <v>APLICAÇÃO MANUAL DE PINTURA COM TINTA TEXTURIZADA ACRÍLICA EM PAREDES EXTERNAS DE CASAS, DUAS CORES. AF_03/2024</v>
          </cell>
          <cell r="D12627" t="str">
            <v>M2</v>
          </cell>
          <cell r="E12627">
            <v>28.42</v>
          </cell>
          <cell r="F12627">
            <v>29.1</v>
          </cell>
        </row>
        <row r="12628">
          <cell r="B12628">
            <v>88423</v>
          </cell>
          <cell r="C12628" t="str">
            <v>APLICAÇÃO MANUAL DE PINTURA COM TINTA TEXTURIZADA ACRÍLICA EM PAREDES EXTERNAS DE CASAS, UMA COR. AF_03/2024</v>
          </cell>
          <cell r="D12628" t="str">
            <v>M2</v>
          </cell>
          <cell r="E12628">
            <v>24.69</v>
          </cell>
          <cell r="F12628">
            <v>25.08</v>
          </cell>
        </row>
        <row r="12629">
          <cell r="B12629">
            <v>88428</v>
          </cell>
          <cell r="C12629" t="str">
            <v>APLICAÇÃO MANUAL DE PINTURA COM TINTA TEXTURIZADA ACRÍLICA EM SUPERFÍCIES EXTERNAS DE SACADA DE EDIFÍCIOS DE MÚLTIPLOS PAVIMENTOS, DUAS CORES. AF_03/2024</v>
          </cell>
          <cell r="D12629" t="str">
            <v>M2</v>
          </cell>
          <cell r="E12629">
            <v>33.71</v>
          </cell>
          <cell r="F12629">
            <v>34.880000000000003</v>
          </cell>
        </row>
        <row r="12630">
          <cell r="B12630">
            <v>88420</v>
          </cell>
          <cell r="C12630" t="str">
            <v>APLICAÇÃO MANUAL DE PINTURA COM TINTA TEXTURIZADA ACRÍLICA EM SUPERFÍCIES EXTERNAS DE SACADA DE EDIFÍCIOS DE MÚLTIPLOS PAVIMENTOS, UMA COR. AF_03/2024</v>
          </cell>
          <cell r="D12630" t="str">
            <v>M2</v>
          </cell>
          <cell r="E12630">
            <v>27.36</v>
          </cell>
          <cell r="F12630">
            <v>28.02</v>
          </cell>
        </row>
        <row r="12631">
          <cell r="B12631">
            <v>88429</v>
          </cell>
          <cell r="C12631" t="str">
            <v>APLICAÇÃO MANUAL DE PINTURA COM TINTA TEXTURIZADA ACRÍLICA EM SUPERFÍCIES INTERNAS DA SACADA DE EDIFÍCIOS DE MÚLTIPLOS PAVIMENTOS, DUAS CORES. AF_03/2024</v>
          </cell>
          <cell r="D12631" t="str">
            <v>M2</v>
          </cell>
          <cell r="E12631">
            <v>40.54</v>
          </cell>
          <cell r="F12631">
            <v>41.9</v>
          </cell>
        </row>
        <row r="12632">
          <cell r="B12632">
            <v>88421</v>
          </cell>
          <cell r="C12632" t="str">
            <v>APLICAÇÃO MANUAL DE PINTURA COM TINTA TEXTURIZADA ACRÍLICA EM SUPERFÍCIES INTERNAS DA SACADA DE EDIFÍCIOS DE MÚLTIPLOS PAVIMENTOS, UMA COR. AF_03/2024</v>
          </cell>
          <cell r="D12632" t="str">
            <v>M2</v>
          </cell>
          <cell r="E12632">
            <v>33.14</v>
          </cell>
          <cell r="F12632">
            <v>33.909999999999997</v>
          </cell>
        </row>
        <row r="12633">
          <cell r="B12633">
            <v>95622</v>
          </cell>
          <cell r="C12633" t="str">
            <v>APLICAÇÃO MANUAL DE TINTA LÁTEX ACRÍLICA EM PANOS COM PRESENÇA DE VÃOS DE EDIFÍCIOS DE MÚLTIPLOS PAVIMENTOS, DUAS DEMÃOS. AF_03/2024</v>
          </cell>
          <cell r="D12633" t="str">
            <v>M2</v>
          </cell>
          <cell r="E12633">
            <v>15.81</v>
          </cell>
          <cell r="F12633">
            <v>16.45</v>
          </cell>
        </row>
        <row r="12634">
          <cell r="B12634">
            <v>95623</v>
          </cell>
          <cell r="C12634" t="str">
            <v>APLICAÇÃO MANUAL DE TINTA LÁTEX ACRÍLICA EM PANOS SEM PRESENÇA DE VÃOS DE EDIFÍCIOS DE MÚLTIPLOS PAVIMENTOS, DUAS DEMÃOS. AF_03/2024</v>
          </cell>
          <cell r="D12634" t="str">
            <v>M2</v>
          </cell>
          <cell r="E12634">
            <v>11.55</v>
          </cell>
          <cell r="F12634">
            <v>11.89</v>
          </cell>
        </row>
        <row r="12635">
          <cell r="B12635">
            <v>95626</v>
          </cell>
          <cell r="C12635" t="str">
            <v>APLICAÇÃO MANUAL DE TINTA LÁTEX ACRÍLICA EM PAREDE EXTERNAS DE CASAS, DUAS DEMÃOS. AF_03/2024</v>
          </cell>
          <cell r="D12635" t="str">
            <v>M2</v>
          </cell>
          <cell r="E12635">
            <v>16.55</v>
          </cell>
          <cell r="F12635">
            <v>17.28</v>
          </cell>
        </row>
        <row r="12636">
          <cell r="B12636">
            <v>95624</v>
          </cell>
          <cell r="C12636" t="str">
            <v>APLICAÇÃO MANUAL DE TINTA LÁTEX ACRÍLICA EM SUPERFÍCIES EXTERNAS DE SACADA DE EDIFÍCIOS DE MÚLTIPLOS PAVIMENTOS, DUAS DEMÃOS. AF_03/2024</v>
          </cell>
          <cell r="D12636" t="str">
            <v>M2</v>
          </cell>
          <cell r="E12636">
            <v>22.72</v>
          </cell>
          <cell r="F12636">
            <v>23.97</v>
          </cell>
        </row>
        <row r="12637">
          <cell r="B12637">
            <v>95625</v>
          </cell>
          <cell r="C12637" t="str">
            <v>APLICAÇÃO MANUAL DE TINTA LÁTEX ACRÍLICA EM SUPERFÍCIES INTERNAS DE SACADA DE EDIFÍCIOS DE MÚLTIPLOS PAVIMENTOS, DUAS DEMÃOS. AF_03/2024</v>
          </cell>
          <cell r="D12637" t="str">
            <v>M2</v>
          </cell>
          <cell r="E12637">
            <v>26.97</v>
          </cell>
          <cell r="F12637">
            <v>28.42</v>
          </cell>
        </row>
        <row r="12638">
          <cell r="B12638">
            <v>88497</v>
          </cell>
          <cell r="C12638" t="str">
            <v>EMASSAMENTO COM MASSA LÁTEX, APLICAÇÃO EM PAREDE, DUAS DEMÃOS, LIXAMENTO MANUAL. AF_04/2023</v>
          </cell>
          <cell r="D12638" t="str">
            <v>M2</v>
          </cell>
          <cell r="E12638">
            <v>16.12</v>
          </cell>
          <cell r="F12638">
            <v>17.14</v>
          </cell>
        </row>
        <row r="12639">
          <cell r="B12639">
            <v>104648</v>
          </cell>
          <cell r="C12639" t="str">
            <v>EMASSAMENTO COM MASSA LÁTEX, APLICAÇÃO EM PAREDE, DUAS DEMÃOS, LIXAMENTO MECANIZADO. AF_04/2023</v>
          </cell>
          <cell r="D12639" t="str">
            <v>M2</v>
          </cell>
          <cell r="E12639">
            <v>0</v>
          </cell>
          <cell r="F12639">
            <v>0</v>
          </cell>
        </row>
        <row r="12640">
          <cell r="B12640">
            <v>88495</v>
          </cell>
          <cell r="C12640" t="str">
            <v>EMASSAMENTO COM MASSA LÁTEX, APLICAÇÃO EM PAREDE, UMA DEMÃO, LIXAMENTO MANUAL. AF_04/2023</v>
          </cell>
          <cell r="D12640" t="str">
            <v>M2</v>
          </cell>
          <cell r="E12640">
            <v>10.48</v>
          </cell>
          <cell r="F12640">
            <v>11.17</v>
          </cell>
        </row>
        <row r="12641">
          <cell r="B12641">
            <v>104646</v>
          </cell>
          <cell r="C12641" t="str">
            <v>EMASSAMENTO COM MASSA LÁTEX, APLICAÇÃO EM PAREDE, UMA DEMÃO, LIXAMENTO MECANIZADO. AF_04/2023</v>
          </cell>
          <cell r="D12641" t="str">
            <v>M2</v>
          </cell>
          <cell r="E12641">
            <v>0</v>
          </cell>
          <cell r="F12641">
            <v>0</v>
          </cell>
        </row>
        <row r="12642">
          <cell r="B12642">
            <v>88496</v>
          </cell>
          <cell r="C12642" t="str">
            <v>EMASSAMENTO COM MASSA LÁTEX, APLICAÇÃO EM TETO, DUAS DEMÃOS, LIXAMENTO MANUAL. AF_04/2023</v>
          </cell>
          <cell r="D12642" t="str">
            <v>M2</v>
          </cell>
          <cell r="E12642">
            <v>29.39</v>
          </cell>
          <cell r="F12642">
            <v>31.48</v>
          </cell>
        </row>
        <row r="12643">
          <cell r="B12643">
            <v>104647</v>
          </cell>
          <cell r="C12643" t="str">
            <v>EMASSAMENTO COM MASSA LÁTEX, APLICAÇÃO EM TETO, DUAS DEMÃOS, LIXAMENTO MECANIZADO. AF_04/2023</v>
          </cell>
          <cell r="D12643" t="str">
            <v>M2</v>
          </cell>
          <cell r="E12643">
            <v>0</v>
          </cell>
          <cell r="F12643">
            <v>0</v>
          </cell>
        </row>
        <row r="12644">
          <cell r="B12644">
            <v>88494</v>
          </cell>
          <cell r="C12644" t="str">
            <v>EMASSAMENTO COM MASSA LÁTEX, APLICAÇÃO EM TETO, UMA DEMÃO, LIXAMENTO MANUAL. AF_04/2023</v>
          </cell>
          <cell r="D12644" t="str">
            <v>M2</v>
          </cell>
          <cell r="E12644">
            <v>19.510000000000002</v>
          </cell>
          <cell r="F12644">
            <v>20.94</v>
          </cell>
        </row>
        <row r="12645">
          <cell r="B12645">
            <v>104645</v>
          </cell>
          <cell r="C12645" t="str">
            <v>EMASSAMENTO COM MASSA LÁTEX, APLICAÇÃO EM TETO, UMA DEMÃO, LIXAMENTO MECANIZADO. AF_04/2023</v>
          </cell>
          <cell r="D12645" t="str">
            <v>M2</v>
          </cell>
          <cell r="E12645">
            <v>0</v>
          </cell>
          <cell r="F12645">
            <v>0</v>
          </cell>
        </row>
        <row r="12646">
          <cell r="B12646">
            <v>88485</v>
          </cell>
          <cell r="C12646" t="str">
            <v>FUNDO SELADOR ACRÍLICO, APLICAÇÃO MANUAL EM PAREDE, UMA DEMÃO. AF_04/2023</v>
          </cell>
          <cell r="D12646" t="str">
            <v>M2</v>
          </cell>
          <cell r="E12646">
            <v>4.0599999999999996</v>
          </cell>
          <cell r="F12646">
            <v>4.24</v>
          </cell>
        </row>
        <row r="12647">
          <cell r="B12647">
            <v>88484</v>
          </cell>
          <cell r="C12647" t="str">
            <v>FUNDO SELADOR ACRÍLICO, APLICAÇÃO MANUAL EM TETO, UMA DEMÃO. AF_04/2023</v>
          </cell>
          <cell r="D12647" t="str">
            <v>M2</v>
          </cell>
          <cell r="E12647">
            <v>4.97</v>
          </cell>
          <cell r="F12647">
            <v>5.23</v>
          </cell>
        </row>
        <row r="12648">
          <cell r="B12648">
            <v>104638</v>
          </cell>
          <cell r="C12648" t="str">
            <v>FUNDO SELADOR ACRÍLICO, APLICAÇÃO MECÂNICA EM PAREDE, UMA DEMÃO. AF_04/2023</v>
          </cell>
          <cell r="D12648" t="str">
            <v>M2</v>
          </cell>
          <cell r="E12648">
            <v>0</v>
          </cell>
          <cell r="F12648">
            <v>0</v>
          </cell>
        </row>
        <row r="12649">
          <cell r="B12649">
            <v>104637</v>
          </cell>
          <cell r="C12649" t="str">
            <v>FUNDO SELADOR ACRÍLICO, APLICAÇÃO MECÂNICA EM TETO, UMA DEMÃO. AF_04/2023</v>
          </cell>
          <cell r="D12649" t="str">
            <v>M2</v>
          </cell>
          <cell r="E12649">
            <v>0</v>
          </cell>
          <cell r="F12649">
            <v>0</v>
          </cell>
        </row>
        <row r="12650">
          <cell r="B12650">
            <v>104641</v>
          </cell>
          <cell r="C12650" t="str">
            <v>PINTURA LÁTEX ACRÍLICA ECONÔMICA, APLICAÇÃO MANUAL EM PAREDES, DUAS DEMÃOS. AF_04/2023</v>
          </cell>
          <cell r="D12650" t="str">
            <v>M2</v>
          </cell>
          <cell r="E12650">
            <v>9.7899999999999991</v>
          </cell>
          <cell r="F12650">
            <v>10.25</v>
          </cell>
        </row>
        <row r="12651">
          <cell r="B12651">
            <v>104639</v>
          </cell>
          <cell r="C12651" t="str">
            <v>PINTURA LÁTEX ACRÍLICA ECONÔMICA, APLICAÇÃO MANUAL EM TETO, DUAS DEMÃOS. AF_04/2023</v>
          </cell>
          <cell r="D12651" t="str">
            <v>M2</v>
          </cell>
          <cell r="E12651">
            <v>12.02</v>
          </cell>
          <cell r="F12651">
            <v>12.66</v>
          </cell>
        </row>
        <row r="12652">
          <cell r="B12652">
            <v>104644</v>
          </cell>
          <cell r="C12652" t="str">
            <v>PINTURA LÁTEX ACRÍLICA ECONÔMICA, APLICAÇÃO MECÂNICA EM PAREDES, DUAS DEMÃOS. AF_04/2023</v>
          </cell>
          <cell r="D12652" t="str">
            <v>M2</v>
          </cell>
          <cell r="E12652">
            <v>0</v>
          </cell>
          <cell r="F12652">
            <v>0</v>
          </cell>
        </row>
        <row r="12653">
          <cell r="B12653">
            <v>104643</v>
          </cell>
          <cell r="C12653" t="str">
            <v>PINTURA LÁTEX ACRÍLICA ECONÔMICA, APLICAÇÃO MECÂNICA EM TETO, DUAS DEMÃOS. AF_04/2023</v>
          </cell>
          <cell r="D12653" t="str">
            <v>M2</v>
          </cell>
          <cell r="E12653">
            <v>0</v>
          </cell>
          <cell r="F12653">
            <v>0</v>
          </cell>
        </row>
        <row r="12654">
          <cell r="B12654">
            <v>88489</v>
          </cell>
          <cell r="C12654" t="str">
            <v>PINTURA LÁTEX ACRÍLICA PREMIUM, APLICAÇÃO MANUAL EM PAREDES, DUAS DEMÃOS. AF_04/2023</v>
          </cell>
          <cell r="D12654" t="str">
            <v>M2</v>
          </cell>
          <cell r="E12654">
            <v>14.11</v>
          </cell>
          <cell r="F12654">
            <v>14.57</v>
          </cell>
        </row>
        <row r="12655">
          <cell r="B12655">
            <v>88488</v>
          </cell>
          <cell r="C12655" t="str">
            <v>PINTURA LÁTEX ACRÍLICA PREMIUM, APLICAÇÃO MANUAL EM TETO, DUAS DEMÃOS. AF_04/2023</v>
          </cell>
          <cell r="D12655" t="str">
            <v>M2</v>
          </cell>
          <cell r="E12655">
            <v>16.34</v>
          </cell>
          <cell r="F12655">
            <v>16.98</v>
          </cell>
        </row>
        <row r="12656">
          <cell r="B12656">
            <v>104642</v>
          </cell>
          <cell r="C12656" t="str">
            <v>PINTURA LÁTEX ACRÍLICA STANDARD, APLICAÇÃO MANUAL EM PAREDES, DUAS DEMÃOS. AF_04/2023</v>
          </cell>
          <cell r="D12656" t="str">
            <v>M2</v>
          </cell>
          <cell r="E12656">
            <v>11.39</v>
          </cell>
          <cell r="F12656">
            <v>11.85</v>
          </cell>
        </row>
        <row r="12657">
          <cell r="B12657">
            <v>104640</v>
          </cell>
          <cell r="C12657" t="str">
            <v>PINTURA LÁTEX ACRÍLICA STANDARD, APLICAÇÃO MANUAL EM TETO, DUAS DEMÃOS. AF_04/2023</v>
          </cell>
          <cell r="D12657" t="str">
            <v>M2</v>
          </cell>
          <cell r="E12657">
            <v>13.62</v>
          </cell>
          <cell r="F12657">
            <v>14.26</v>
          </cell>
        </row>
        <row r="12658">
          <cell r="B12658">
            <v>95305</v>
          </cell>
          <cell r="C12658" t="str">
            <v>TEXTURA ACRÍLICA, APLICAÇÃO MANUAL EM PAREDE, UMA DEMÃO. AF_04/2023</v>
          </cell>
          <cell r="D12658" t="str">
            <v>M2</v>
          </cell>
          <cell r="E12658">
            <v>15.12</v>
          </cell>
          <cell r="F12658">
            <v>15.55</v>
          </cell>
        </row>
        <row r="12659">
          <cell r="B12659">
            <v>95306</v>
          </cell>
          <cell r="C12659" t="str">
            <v>TEXTURA ACRÍLICA, APLICAÇÃO MANUAL EM TETO, UMA DEMÃO. AF_04/2023</v>
          </cell>
          <cell r="D12659" t="str">
            <v>M2</v>
          </cell>
          <cell r="E12659">
            <v>17.22</v>
          </cell>
          <cell r="F12659">
            <v>17.829999999999998</v>
          </cell>
        </row>
        <row r="12660">
          <cell r="B12660">
            <v>102201</v>
          </cell>
          <cell r="C12660" t="str">
            <v>APLICAÇÃO MASSA ACRÍLICA PARA MADEIRA, PARA PINTURA COM TINTA DE ACABAMENTO (PIGMENTADA). AF_01/2021</v>
          </cell>
          <cell r="D12660" t="str">
            <v>M2</v>
          </cell>
          <cell r="E12660">
            <v>16.91</v>
          </cell>
          <cell r="F12660">
            <v>17.93</v>
          </cell>
        </row>
        <row r="12661">
          <cell r="B12661">
            <v>102200</v>
          </cell>
          <cell r="C12661" t="str">
            <v>APLICAÇÃO MASSA ALQUÍDICA PARA MADEIRA, PARA PINTURA COM TINTA DE ACABAMENTO (PIGMENTADA). AF_01/2021</v>
          </cell>
          <cell r="D12661" t="str">
            <v>M2</v>
          </cell>
          <cell r="E12661">
            <v>17.579999999999998</v>
          </cell>
          <cell r="F12661">
            <v>18.41</v>
          </cell>
        </row>
        <row r="12662">
          <cell r="B12662">
            <v>102202</v>
          </cell>
          <cell r="C12662" t="str">
            <v>APLICAÇÃO MASSA EPÓXI PARA MADEIRA, PARA PINTURA COM TINTA PU DE ACABAMENTO (PIGMENTADA). AF_01/2021</v>
          </cell>
          <cell r="D12662" t="str">
            <v>M2</v>
          </cell>
          <cell r="E12662">
            <v>39.39</v>
          </cell>
          <cell r="F12662">
            <v>40.22</v>
          </cell>
        </row>
        <row r="12663">
          <cell r="B12663">
            <v>102193</v>
          </cell>
          <cell r="C12663" t="str">
            <v>LIXAMENTO DE MADEIRA PARA APLICAÇÃO DE FUNDO OU PINTURA. AF_01/2021</v>
          </cell>
          <cell r="D12663" t="str">
            <v>M2</v>
          </cell>
          <cell r="E12663">
            <v>1.85</v>
          </cell>
          <cell r="F12663">
            <v>1.97</v>
          </cell>
        </row>
        <row r="12664">
          <cell r="B12664">
            <v>102194</v>
          </cell>
          <cell r="C12664" t="str">
            <v>LIXAMENTO DE MASSA PARA MADEIRA. AF_01/2021</v>
          </cell>
          <cell r="D12664" t="str">
            <v>M2</v>
          </cell>
          <cell r="E12664">
            <v>7.67</v>
          </cell>
          <cell r="F12664">
            <v>8.26</v>
          </cell>
        </row>
        <row r="12665">
          <cell r="B12665">
            <v>102198</v>
          </cell>
          <cell r="C12665" t="str">
            <v>PINTURA FUNDO NIVELADOR ACRÍLICO BRANCO EM MADEIRA. AF_01/2021</v>
          </cell>
          <cell r="D12665" t="str">
            <v>M2</v>
          </cell>
          <cell r="E12665">
            <v>0</v>
          </cell>
          <cell r="F12665">
            <v>0</v>
          </cell>
        </row>
        <row r="12666">
          <cell r="B12666">
            <v>102197</v>
          </cell>
          <cell r="C12666" t="str">
            <v>PINTURA FUNDO NIVELADOR ALQUÍDICO BRANCO EM MADEIRA. AF_01/2021</v>
          </cell>
          <cell r="D12666" t="str">
            <v>M2</v>
          </cell>
          <cell r="E12666">
            <v>21.63</v>
          </cell>
          <cell r="F12666">
            <v>22.27</v>
          </cell>
        </row>
        <row r="12667">
          <cell r="B12667">
            <v>102195</v>
          </cell>
          <cell r="C12667" t="str">
            <v>PINTURA FUNDO NIVELADOR ALQUÍDICO INCOLOR EM MADEIRA. AF_01/2021</v>
          </cell>
          <cell r="D12667" t="str">
            <v>M2</v>
          </cell>
          <cell r="E12667">
            <v>0</v>
          </cell>
          <cell r="F12667">
            <v>0</v>
          </cell>
        </row>
        <row r="12668">
          <cell r="B12668">
            <v>102199</v>
          </cell>
          <cell r="C12668" t="str">
            <v>PINTURA FUNDO NIVELADOR POLIURETÂNICO BRANCO EM MADEIRA. AF_01/2021</v>
          </cell>
          <cell r="D12668" t="str">
            <v>M2</v>
          </cell>
          <cell r="E12668">
            <v>0</v>
          </cell>
          <cell r="F12668">
            <v>0</v>
          </cell>
        </row>
        <row r="12669">
          <cell r="B12669">
            <v>102196</v>
          </cell>
          <cell r="C12669" t="str">
            <v>PINTURA FUNDO NIVELADOR POLIURETÂNICO INCOLOR EM MADEIRA. AF_01/2021</v>
          </cell>
          <cell r="D12669" t="str">
            <v>M2</v>
          </cell>
          <cell r="E12669">
            <v>0</v>
          </cell>
          <cell r="F12669">
            <v>0</v>
          </cell>
        </row>
        <row r="12670">
          <cell r="B12670">
            <v>102233</v>
          </cell>
          <cell r="C12670" t="str">
            <v>PINTURA IMUNIZANTE PARA MADEIRA, 1 DEMÃO. AF_01/2021</v>
          </cell>
          <cell r="D12670" t="str">
            <v>M2</v>
          </cell>
          <cell r="E12670">
            <v>11.47</v>
          </cell>
          <cell r="F12670">
            <v>11.98</v>
          </cell>
        </row>
        <row r="12671">
          <cell r="B12671">
            <v>102234</v>
          </cell>
          <cell r="C12671" t="str">
            <v>PINTURA IMUNIZANTE PARA MADEIRA, 2 DEMÃOS. AF_01/2021</v>
          </cell>
          <cell r="D12671" t="str">
            <v>M2</v>
          </cell>
          <cell r="E12671">
            <v>22.95</v>
          </cell>
          <cell r="F12671">
            <v>23.97</v>
          </cell>
        </row>
        <row r="12672">
          <cell r="B12672">
            <v>102207</v>
          </cell>
          <cell r="C12672" t="str">
            <v>PINTURA TINTA DE ACABAMENTO (PIGMENTADA) A ÓLEO EM MADEIRA, 1 DEMÃO. AF_01/2021</v>
          </cell>
          <cell r="D12672" t="str">
            <v>M2</v>
          </cell>
          <cell r="E12672">
            <v>9.1</v>
          </cell>
          <cell r="F12672">
            <v>9.5299999999999994</v>
          </cell>
        </row>
        <row r="12673">
          <cell r="B12673">
            <v>102217</v>
          </cell>
          <cell r="C12673" t="str">
            <v>PINTURA TINTA DE ACABAMENTO (PIGMENTADA) A ÓLEO EM MADEIRA, 2 DEMÃOS. AF_01/2021</v>
          </cell>
          <cell r="D12673" t="str">
            <v>M2</v>
          </cell>
          <cell r="E12673">
            <v>18.22</v>
          </cell>
          <cell r="F12673">
            <v>19.07</v>
          </cell>
        </row>
        <row r="12674">
          <cell r="B12674">
            <v>102227</v>
          </cell>
          <cell r="C12674" t="str">
            <v>PINTURA TINTA DE ACABAMENTO (PIGMENTADA) A ÓLEO EM MADEIRA, 3 DEMÃOS. AF_01/2021</v>
          </cell>
          <cell r="D12674" t="str">
            <v>M2</v>
          </cell>
          <cell r="E12674">
            <v>27.34</v>
          </cell>
          <cell r="F12674">
            <v>28.62</v>
          </cell>
        </row>
        <row r="12675">
          <cell r="B12675">
            <v>102211</v>
          </cell>
          <cell r="C12675" t="str">
            <v>PINTURA TINTA DE ACABAMENTO (PIGMENTADA) ESMALTE BASE ÁGUA EM MADEIRA, 1 DEMÃO. AF_01/2021</v>
          </cell>
          <cell r="D12675" t="str">
            <v>M2</v>
          </cell>
          <cell r="E12675">
            <v>0</v>
          </cell>
          <cell r="F12675">
            <v>0</v>
          </cell>
        </row>
        <row r="12676">
          <cell r="B12676">
            <v>102221</v>
          </cell>
          <cell r="C12676" t="str">
            <v>PINTURA TINTA DE ACABAMENTO (PIGMENTADA) ESMALTE BASE ÁGUA EM MADEIRA, 2 DEMÃOS. AF_01/2021</v>
          </cell>
          <cell r="D12676" t="str">
            <v>M2</v>
          </cell>
          <cell r="E12676">
            <v>0</v>
          </cell>
          <cell r="F12676">
            <v>0</v>
          </cell>
        </row>
        <row r="12677">
          <cell r="B12677">
            <v>102231</v>
          </cell>
          <cell r="C12677" t="str">
            <v>PINTURA TINTA DE ACABAMENTO (PIGMENTADA) ESMALTE BASE ÁGUA EM MADEIRA, 3 DEMÃOS. AF_01/2021</v>
          </cell>
          <cell r="D12677" t="str">
            <v>M2</v>
          </cell>
          <cell r="E12677">
            <v>0</v>
          </cell>
          <cell r="F12677">
            <v>0</v>
          </cell>
        </row>
        <row r="12678">
          <cell r="B12678">
            <v>102209</v>
          </cell>
          <cell r="C12678" t="str">
            <v>PINTURA TINTA DE ACABAMENTO (PIGMENTADA) ESMALTE SINTÉTICO ACETINADO EM MADEIRA, 1 DEMÃO. AF_01/2021</v>
          </cell>
          <cell r="D12678" t="str">
            <v>M2</v>
          </cell>
          <cell r="E12678">
            <v>8.92</v>
          </cell>
          <cell r="F12678">
            <v>9.35</v>
          </cell>
        </row>
        <row r="12679">
          <cell r="B12679">
            <v>102219</v>
          </cell>
          <cell r="C12679" t="str">
            <v>PINTURA TINTA DE ACABAMENTO (PIGMENTADA) ESMALTE SINTÉTICO ACETINADO EM MADEIRA, 2 DEMÃOS. AF_01/2021</v>
          </cell>
          <cell r="D12679" t="str">
            <v>M2</v>
          </cell>
          <cell r="E12679">
            <v>17.850000000000001</v>
          </cell>
          <cell r="F12679">
            <v>18.7</v>
          </cell>
        </row>
        <row r="12680">
          <cell r="B12680">
            <v>102229</v>
          </cell>
          <cell r="C12680" t="str">
            <v>PINTURA TINTA DE ACABAMENTO (PIGMENTADA) ESMALTE SINTÉTICO ACETINADO EM MADEIRA, 3 DEMÃOS. AF_01/2021</v>
          </cell>
          <cell r="D12680" t="str">
            <v>M2</v>
          </cell>
          <cell r="E12680">
            <v>26.78</v>
          </cell>
          <cell r="F12680">
            <v>28.06</v>
          </cell>
        </row>
        <row r="12681">
          <cell r="B12681">
            <v>102210</v>
          </cell>
          <cell r="C12681" t="str">
            <v>PINTURA TINTA DE ACABAMENTO (PIGMENTADA) ESMALTE SINTÉTICO BRILHANTE EM MADEIRA, 1 DEMÃO. AF_01/2021</v>
          </cell>
          <cell r="D12681" t="str">
            <v>M2</v>
          </cell>
          <cell r="E12681">
            <v>8.43</v>
          </cell>
          <cell r="F12681">
            <v>8.86</v>
          </cell>
        </row>
        <row r="12682">
          <cell r="B12682">
            <v>102220</v>
          </cell>
          <cell r="C12682" t="str">
            <v>PINTURA TINTA DE ACABAMENTO (PIGMENTADA) ESMALTE SINTÉTICO BRILHANTE EM MADEIRA, 2 DEMÃOS. AF_01/2021</v>
          </cell>
          <cell r="D12682" t="str">
            <v>M2</v>
          </cell>
          <cell r="E12682">
            <v>16.87</v>
          </cell>
          <cell r="F12682">
            <v>17.72</v>
          </cell>
        </row>
        <row r="12683">
          <cell r="B12683">
            <v>102230</v>
          </cell>
          <cell r="C12683" t="str">
            <v>PINTURA TINTA DE ACABAMENTO (PIGMENTADA) ESMALTE SINTÉTICO BRILHANTE EM MADEIRA, 3 DEMÃOS. AF_01/2021</v>
          </cell>
          <cell r="D12683" t="str">
            <v>M2</v>
          </cell>
          <cell r="E12683">
            <v>25.32</v>
          </cell>
          <cell r="F12683">
            <v>26.6</v>
          </cell>
        </row>
        <row r="12684">
          <cell r="B12684">
            <v>102208</v>
          </cell>
          <cell r="C12684" t="str">
            <v>PINTURA TINTA DE ACABAMENTO (PIGMENTADA) ESMALTE SINTÉTICO FOSCO EM MADEIRA, 1 DEMÃO. AF_01/2021</v>
          </cell>
          <cell r="D12684" t="str">
            <v>M2</v>
          </cell>
          <cell r="E12684">
            <v>8.6</v>
          </cell>
          <cell r="F12684">
            <v>9.0299999999999994</v>
          </cell>
        </row>
        <row r="12685">
          <cell r="B12685">
            <v>102218</v>
          </cell>
          <cell r="C12685" t="str">
            <v>PINTURA TINTA DE ACABAMENTO (PIGMENTADA) ESMALTE SINTÉTICO FOSCO EM MADEIRA, 2 DEMÃOS. AF_01/2021</v>
          </cell>
          <cell r="D12685" t="str">
            <v>M2</v>
          </cell>
          <cell r="E12685">
            <v>17.190000000000001</v>
          </cell>
          <cell r="F12685">
            <v>18.04</v>
          </cell>
        </row>
        <row r="12686">
          <cell r="B12686">
            <v>102228</v>
          </cell>
          <cell r="C12686" t="str">
            <v>PINTURA TINTA DE ACABAMENTO (PIGMENTADA) ESMALTE SINTÉTICO FOSCO EM MADEIRA, 3 DEMÃOS. AF_01/2021</v>
          </cell>
          <cell r="D12686" t="str">
            <v>M2</v>
          </cell>
          <cell r="E12686">
            <v>25.82</v>
          </cell>
          <cell r="F12686">
            <v>27.1</v>
          </cell>
        </row>
        <row r="12687">
          <cell r="B12687">
            <v>102212</v>
          </cell>
          <cell r="C12687" t="str">
            <v>PINTURA TINTA DE ACABAMENTO (PIGMENTADA) POLIURETÂNICA EM MADEIRA, 1 DEMÃO. AF_01/2021</v>
          </cell>
          <cell r="D12687" t="str">
            <v>M2</v>
          </cell>
          <cell r="E12687">
            <v>0</v>
          </cell>
          <cell r="F12687">
            <v>0</v>
          </cell>
        </row>
        <row r="12688">
          <cell r="B12688">
            <v>102222</v>
          </cell>
          <cell r="C12688" t="str">
            <v>PINTURA TINTA DE ACABAMENTO (PIGMENTADA) POLIURETÂNICA EM MADEIRA, 2 DEMÃOS. AF_01/2021</v>
          </cell>
          <cell r="D12688" t="str">
            <v>M2</v>
          </cell>
          <cell r="E12688">
            <v>0</v>
          </cell>
          <cell r="F12688">
            <v>0</v>
          </cell>
        </row>
        <row r="12689">
          <cell r="B12689">
            <v>102232</v>
          </cell>
          <cell r="C12689" t="str">
            <v>PINTURA TINTA DE ACABAMENTO (PIGMENTADA) POLIURETÂNICA EM MADEIRA, 3 DEMÃOS. AF_01/2021</v>
          </cell>
          <cell r="D12689" t="str">
            <v>M2</v>
          </cell>
          <cell r="E12689">
            <v>0</v>
          </cell>
          <cell r="F12689">
            <v>0</v>
          </cell>
        </row>
        <row r="12690">
          <cell r="B12690">
            <v>102203</v>
          </cell>
          <cell r="C12690" t="str">
            <v>PINTURA VERNIZ (INCOLOR) ALQUÍDICO EM MADEIRA, USO INTERNO E EXTERNO, 1 DEMÃO. AF_01/2021</v>
          </cell>
          <cell r="D12690" t="str">
            <v>M2</v>
          </cell>
          <cell r="E12690">
            <v>10.56</v>
          </cell>
          <cell r="F12690">
            <v>11.09</v>
          </cell>
        </row>
        <row r="12691">
          <cell r="B12691">
            <v>102213</v>
          </cell>
          <cell r="C12691" t="str">
            <v>PINTURA VERNIZ (INCOLOR) ALQUÍDICO EM MADEIRA, USO INTERNO E EXTERNO, 2 DEMÃOS. AF_01/2021</v>
          </cell>
          <cell r="D12691" t="str">
            <v>M2</v>
          </cell>
          <cell r="E12691">
            <v>21.13</v>
          </cell>
          <cell r="F12691">
            <v>22.19</v>
          </cell>
        </row>
        <row r="12692">
          <cell r="B12692">
            <v>102223</v>
          </cell>
          <cell r="C12692" t="str">
            <v>PINTURA VERNIZ (INCOLOR) ALQUÍDICO EM MADEIRA, USO INTERNO E EXTERNO, 3 DEMÃOS. AF_01/2021</v>
          </cell>
          <cell r="D12692" t="str">
            <v>M2</v>
          </cell>
          <cell r="E12692">
            <v>31.7</v>
          </cell>
          <cell r="F12692">
            <v>33.29</v>
          </cell>
        </row>
        <row r="12693">
          <cell r="B12693">
            <v>102204</v>
          </cell>
          <cell r="C12693" t="str">
            <v>PINTURA VERNIZ (INCOLOR) ALQUÍDICO EM MADEIRA, USO INTERNO, 1 DEMÃO. AF_01/2021</v>
          </cell>
          <cell r="D12693" t="str">
            <v>M2</v>
          </cell>
          <cell r="E12693">
            <v>10.93</v>
          </cell>
          <cell r="F12693">
            <v>11.46</v>
          </cell>
        </row>
        <row r="12694">
          <cell r="B12694">
            <v>102214</v>
          </cell>
          <cell r="C12694" t="str">
            <v>PINTURA VERNIZ (INCOLOR) ALQUÍDICO EM MADEIRA, USO INTERNO, 2 DEMÃOS. AF_01/2021</v>
          </cell>
          <cell r="D12694" t="str">
            <v>M2</v>
          </cell>
          <cell r="E12694">
            <v>21.87</v>
          </cell>
          <cell r="F12694">
            <v>22.93</v>
          </cell>
        </row>
        <row r="12695">
          <cell r="B12695">
            <v>102224</v>
          </cell>
          <cell r="C12695" t="str">
            <v>PINTURA VERNIZ (INCOLOR) ALQUÍDICO EM MADEIRA, USO INTERNO, 3 DEMÃOS. AF_01/2021</v>
          </cell>
          <cell r="D12695" t="str">
            <v>M2</v>
          </cell>
          <cell r="E12695">
            <v>32.82</v>
          </cell>
          <cell r="F12695">
            <v>34.409999999999997</v>
          </cell>
        </row>
        <row r="12696">
          <cell r="B12696">
            <v>102205</v>
          </cell>
          <cell r="C12696" t="str">
            <v>PINTURA VERNIZ (INCOLOR) POLIURETÂNICO (RESINA ALQUÍDICA MODIFICADA) EM MADEIRA, 1 DEMÃO. AF_01/2021</v>
          </cell>
          <cell r="D12696" t="str">
            <v>M2</v>
          </cell>
          <cell r="E12696">
            <v>9.7200000000000006</v>
          </cell>
          <cell r="F12696">
            <v>10.25</v>
          </cell>
        </row>
        <row r="12697">
          <cell r="B12697">
            <v>102215</v>
          </cell>
          <cell r="C12697" t="str">
            <v>PINTURA VERNIZ (INCOLOR) POLIURETÂNICO (RESINA ALQUÍDICA MODIFICADA) EM MADEIRA, 2 DEMÃOS. AF_01/2021</v>
          </cell>
          <cell r="D12697" t="str">
            <v>M2</v>
          </cell>
          <cell r="E12697">
            <v>19.47</v>
          </cell>
          <cell r="F12697">
            <v>20.53</v>
          </cell>
        </row>
        <row r="12698">
          <cell r="B12698">
            <v>102225</v>
          </cell>
          <cell r="C12698" t="str">
            <v>PINTURA VERNIZ (INCOLOR) POLIURETÂNICO (RESINA ALQUÍDICA MODIFICADA) EM MADEIRA, 3 DEMÃOS. AF_01/2021</v>
          </cell>
          <cell r="D12698" t="str">
            <v>M2</v>
          </cell>
          <cell r="E12698">
            <v>29.22</v>
          </cell>
          <cell r="F12698">
            <v>30.81</v>
          </cell>
        </row>
        <row r="12699">
          <cell r="B12699">
            <v>102206</v>
          </cell>
          <cell r="C12699" t="str">
            <v>PINTURA VERNIZ (INCOLOR) POLIURETÂNICO (RESINA POLIURETÂNICA) EM MADEIRA, 1 DEMÃO. AF_01/2021</v>
          </cell>
          <cell r="D12699" t="str">
            <v>M2</v>
          </cell>
          <cell r="E12699">
            <v>0</v>
          </cell>
          <cell r="F12699">
            <v>0</v>
          </cell>
        </row>
        <row r="12700">
          <cell r="B12700">
            <v>102216</v>
          </cell>
          <cell r="C12700" t="str">
            <v>PINTURA VERNIZ (INCOLOR) POLIURETÂNICO (RESINA POLIURETÂNICA) EM MADEIRA, 2 DEMÃOS. AF_01/2021</v>
          </cell>
          <cell r="D12700" t="str">
            <v>M2</v>
          </cell>
          <cell r="E12700">
            <v>0</v>
          </cell>
          <cell r="F12700">
            <v>0</v>
          </cell>
        </row>
        <row r="12701">
          <cell r="B12701">
            <v>102226</v>
          </cell>
          <cell r="C12701" t="str">
            <v>PINTURA VERNIZ (INCOLOR) POLIURETÂNICO (RESINA POLIURETÂNICA) EM MADEIRA, 3 DEMÃOS. AF_01/2021</v>
          </cell>
          <cell r="D12701" t="str">
            <v>M2</v>
          </cell>
          <cell r="E12701">
            <v>0</v>
          </cell>
          <cell r="F12701">
            <v>0</v>
          </cell>
        </row>
        <row r="12702">
          <cell r="B12702">
            <v>100718</v>
          </cell>
          <cell r="C12702" t="str">
            <v>COLOCAÇÃO DE FITA PROTETORA PARA PINTURA. AF_01/2020</v>
          </cell>
          <cell r="D12702" t="str">
            <v>M</v>
          </cell>
          <cell r="E12702">
            <v>1.32</v>
          </cell>
          <cell r="F12702">
            <v>1.41</v>
          </cell>
        </row>
        <row r="12703">
          <cell r="B12703">
            <v>100716</v>
          </cell>
          <cell r="C12703" t="str">
            <v>JATEAMENTO ABRASIVO COM GRANALHA DE AÇO EM PERFIL METÁLICO EM FÁBRICA. AF_01/2020</v>
          </cell>
          <cell r="D12703" t="str">
            <v>M2</v>
          </cell>
          <cell r="E12703">
            <v>23.96</v>
          </cell>
          <cell r="F12703">
            <v>24.24</v>
          </cell>
        </row>
        <row r="12704">
          <cell r="B12704">
            <v>100717</v>
          </cell>
          <cell r="C12704" t="str">
            <v>LIXAMENTO MANUAL EM SUPERFÍCIES METÁLICAS EM OBRA. AF_01/2020</v>
          </cell>
          <cell r="D12704" t="str">
            <v>M2</v>
          </cell>
          <cell r="E12704">
            <v>9.06</v>
          </cell>
          <cell r="F12704">
            <v>9.74</v>
          </cell>
        </row>
        <row r="12705">
          <cell r="B12705">
            <v>100754</v>
          </cell>
          <cell r="C12705" t="str">
            <v>PINTURA COM TINTA ACRÍLICA DE ACABAMENTO APLICADA A ROLO OU PINCEL SOBRE SUPERFÍCIES METÁLICAS (EXCETO PERFIL) EXECUTADO EM OBRA (02 DEMÃOS). AF_01/2020</v>
          </cell>
          <cell r="D12705" t="str">
            <v>M2</v>
          </cell>
          <cell r="E12705">
            <v>29.26</v>
          </cell>
          <cell r="F12705">
            <v>31.31</v>
          </cell>
        </row>
        <row r="12706">
          <cell r="B12706">
            <v>100736</v>
          </cell>
          <cell r="C12706" t="str">
            <v>PINTURA COM TINTA ACRÍLICA DE ACABAMENTO APLICADA A ROLO OU PINCEL SOBRE SUPERFÍCIES METÁLICAS (EXCETO PERFIL) EXECUTADO EM OBRA (POR DEMÃO). AF_01/2020</v>
          </cell>
          <cell r="D12706" t="str">
            <v>M2</v>
          </cell>
          <cell r="E12706">
            <v>14.62</v>
          </cell>
          <cell r="F12706">
            <v>15.64</v>
          </cell>
        </row>
        <row r="12707">
          <cell r="B12707">
            <v>100753</v>
          </cell>
          <cell r="C12707" t="str">
            <v>PINTURA COM TINTA ACRÍLICA DE ACABAMENTO PULVERIZADA SOBRE SUPERFÍCIES METÁLICAS (EXCETO PERFIL) EXECUTADO EM OBRA (02 DEMÃOS). AF_01/2020_PE</v>
          </cell>
          <cell r="D12707" t="str">
            <v>M2</v>
          </cell>
          <cell r="E12707">
            <v>22.66</v>
          </cell>
          <cell r="F12707">
            <v>24.03</v>
          </cell>
        </row>
        <row r="12708">
          <cell r="B12708">
            <v>100735</v>
          </cell>
          <cell r="C12708" t="str">
            <v>PINTURA COM TINTA ACRÍLICA DE ACABAMENTO PULVERIZADA SOBRE SUPERFÍCIES METÁLICAS (EXCETO PERFIL) EXECUTADO EM OBRA (POR DEMÃO). AF_01/2020_PE</v>
          </cell>
          <cell r="D12708" t="str">
            <v>M2</v>
          </cell>
          <cell r="E12708">
            <v>11.33</v>
          </cell>
          <cell r="F12708">
            <v>12.01</v>
          </cell>
        </row>
        <row r="12709">
          <cell r="B12709">
            <v>100734</v>
          </cell>
          <cell r="C12709" t="str">
            <v>PINTURA COM TINTA ACRÍLICA DE FUNDO APLICADA A ROLO OU PINCEL SOBRE SUPERFÍCIES METÁLICAS (EXCETO PERFIL) EXECUTADO EM OBRA (POR DEMÃO). AF_01/2020</v>
          </cell>
          <cell r="D12709" t="str">
            <v>M2</v>
          </cell>
          <cell r="E12709">
            <v>15.54</v>
          </cell>
          <cell r="F12709">
            <v>16.559999999999999</v>
          </cell>
        </row>
        <row r="12710">
          <cell r="B12710">
            <v>100733</v>
          </cell>
          <cell r="C12710" t="str">
            <v>PINTURA COM TINTA ACRÍLICA DE FUNDO PULVERIZADA SOBRE SUPERFÍCIES METÁLICAS (EXCETO PERFIL) EXECUTADO EM OBRA (POR DEMÃO). AF_01/2020_PE</v>
          </cell>
          <cell r="D12710" t="str">
            <v>M2</v>
          </cell>
          <cell r="E12710">
            <v>12.33</v>
          </cell>
          <cell r="F12710">
            <v>13.01</v>
          </cell>
        </row>
        <row r="12711">
          <cell r="B12711">
            <v>100740</v>
          </cell>
          <cell r="C12711" t="str">
            <v>PINTURA COM TINTA ALQUÍDICA DE ACABAMENTO (ESMALTE SINTÉTICO ACETINADO) APLICADA A ROLO OU PINCEL SOBRE PERFIL METÁLICO EXECUTADO EM FÁBRICA (POR DEMÃO). AF_01/2020</v>
          </cell>
          <cell r="D12711" t="str">
            <v>M2</v>
          </cell>
          <cell r="E12711">
            <v>12.41</v>
          </cell>
          <cell r="F12711">
            <v>12.89</v>
          </cell>
        </row>
        <row r="12712">
          <cell r="B12712">
            <v>100758</v>
          </cell>
          <cell r="C12712" t="str">
            <v>PINTURA COM TINTA ALQUÍDICA DE ACABAMENTO (ESMALTE SINTÉTICO ACETINADO) APLICADA A ROLO OU PINCEL SOBRE SUPERFÍCIES METÁLICAS (EXCETO PERFIL) EXECUTADO EM OBRA (02 DEMÃOS). AF_01/2020</v>
          </cell>
          <cell r="D12712" t="str">
            <v>M2</v>
          </cell>
          <cell r="E12712">
            <v>50.88</v>
          </cell>
          <cell r="F12712">
            <v>53.94</v>
          </cell>
        </row>
        <row r="12713">
          <cell r="B12713">
            <v>100742</v>
          </cell>
          <cell r="C12713" t="str">
            <v>PINTURA COM TINTA ALQUÍDICA DE ACABAMENTO (ESMALTE SINTÉTICO ACETINADO) APLICADA A ROLO OU PINCEL SOBRE SUPERFÍCIES METÁLICAS (EXCETO PERFIL) EXECUTADO EM OBRA (POR DEMÃO). AF_01/2020</v>
          </cell>
          <cell r="D12713" t="str">
            <v>M2</v>
          </cell>
          <cell r="E12713">
            <v>25.42</v>
          </cell>
          <cell r="F12713">
            <v>26.95</v>
          </cell>
        </row>
        <row r="12714">
          <cell r="B12714">
            <v>100739</v>
          </cell>
          <cell r="C12714" t="str">
            <v>PINTURA COM TINTA ALQUÍDICA DE ACABAMENTO (ESMALTE SINTÉTICO ACETINADO) PULVERIZADA SOBRE PERFIL METÁLICO EXECUTADO EM FÁBRICA (POR DEMÃO). AF_01/2020_PE</v>
          </cell>
          <cell r="D12714" t="str">
            <v>M2</v>
          </cell>
          <cell r="E12714">
            <v>13.03</v>
          </cell>
          <cell r="F12714">
            <v>13.17</v>
          </cell>
        </row>
        <row r="12715">
          <cell r="B12715">
            <v>100757</v>
          </cell>
          <cell r="C12715" t="str">
            <v>PINTURA COM TINTA ALQUÍDICA DE ACABAMENTO (ESMALTE SINTÉTICO ACETINADO) PULVERIZADA SOBRE SUPERFÍCIES METÁLICAS (EXCETO PERFIL) EXECUTADO EM OBRA (02 DEMÃOS). AF_01/2020_PE</v>
          </cell>
          <cell r="D12715" t="str">
            <v>M2</v>
          </cell>
          <cell r="E12715">
            <v>53.19</v>
          </cell>
          <cell r="F12715">
            <v>55.56</v>
          </cell>
        </row>
        <row r="12716">
          <cell r="B12716">
            <v>100741</v>
          </cell>
          <cell r="C12716" t="str">
            <v>PINTURA COM TINTA ALQUÍDICA DE ACABAMENTO (ESMALTE SINTÉTICO ACETINADO) PULVERIZADA SOBRE SUPERFÍCIES METÁLICAS (EXCETO PERFIL) EXECUTADO EM OBRA (POR DEMÃO). AF_01/2020_PE</v>
          </cell>
          <cell r="D12716" t="str">
            <v>M2</v>
          </cell>
          <cell r="E12716">
            <v>26.58</v>
          </cell>
          <cell r="F12716">
            <v>27.77</v>
          </cell>
        </row>
        <row r="12717">
          <cell r="B12717">
            <v>100744</v>
          </cell>
          <cell r="C12717" t="str">
            <v>PINTURA COM TINTA ALQUÍDICA DE ACABAMENTO (ESMALTE SINTÉTICO BRILHANTE) APLICADA A ROLO OU PINCEL SOBRE PERFIL METÁLICO EXECUTADO EM FÁBRICA (POR DEMÃO). AF_01/2020</v>
          </cell>
          <cell r="D12717" t="str">
            <v>M2</v>
          </cell>
          <cell r="E12717">
            <v>12.21</v>
          </cell>
          <cell r="F12717">
            <v>12.69</v>
          </cell>
        </row>
        <row r="12718">
          <cell r="B12718">
            <v>100760</v>
          </cell>
          <cell r="C12718" t="str">
            <v>PINTURA COM TINTA ALQUÍDICA DE ACABAMENTO (ESMALTE SINTÉTICO BRILHANTE) APLICADA A ROLO OU PINCEL SOBRE SUPERFÍCIES METÁLICAS (EXCETO PERFIL) EXECUTADO EM OBRA (02 DEMÃOS). AF_01/2020</v>
          </cell>
          <cell r="D12718" t="str">
            <v>M2</v>
          </cell>
          <cell r="E12718">
            <v>50.48</v>
          </cell>
          <cell r="F12718">
            <v>53.54</v>
          </cell>
        </row>
        <row r="12719">
          <cell r="B12719">
            <v>100746</v>
          </cell>
          <cell r="C12719" t="str">
            <v>PINTURA COM TINTA ALQUÍDICA DE ACABAMENTO (ESMALTE SINTÉTICO BRILHANTE) APLICADA A ROLO OU PINCEL SOBRE SUPERFÍCIES METÁLICAS (EXCETO PERFIL) EXECUTADO EM OBRA (POR DEMÃO). AF_01/2020</v>
          </cell>
          <cell r="D12719" t="str">
            <v>M2</v>
          </cell>
          <cell r="E12719">
            <v>25.22</v>
          </cell>
          <cell r="F12719">
            <v>26.75</v>
          </cell>
        </row>
        <row r="12720">
          <cell r="B12720">
            <v>100743</v>
          </cell>
          <cell r="C12720" t="str">
            <v>PINTURA COM TINTA ALQUÍDICA DE ACABAMENTO (ESMALTE SINTÉTICO BRILHANTE) PULVERIZADA SOBRE PERFIL METÁLICO EXECUTADO EM FÁBRICA (POR DEMÃO). AF_01/2020_PE</v>
          </cell>
          <cell r="D12720" t="str">
            <v>M2</v>
          </cell>
          <cell r="E12720">
            <v>12.73</v>
          </cell>
          <cell r="F12720">
            <v>12.87</v>
          </cell>
        </row>
        <row r="12721">
          <cell r="B12721">
            <v>100759</v>
          </cell>
          <cell r="C12721" t="str">
            <v>PINTURA COM TINTA ALQUÍDICA DE ACABAMENTO (ESMALTE SINTÉTICO BRILHANTE) PULVERIZADA SOBRE SUPERFÍCIES METÁLICAS (EXCETO PERFIL) EXECUTADO EM OBRA (02 DEMÃOS). AF_01/2020_PE</v>
          </cell>
          <cell r="D12721" t="str">
            <v>M2</v>
          </cell>
          <cell r="E12721">
            <v>52.54</v>
          </cell>
          <cell r="F12721">
            <v>54.91</v>
          </cell>
        </row>
        <row r="12722">
          <cell r="B12722">
            <v>100745</v>
          </cell>
          <cell r="C12722" t="str">
            <v>PINTURA COM TINTA ALQUÍDICA DE ACABAMENTO (ESMALTE SINTÉTICO BRILHANTE) PULVERIZADA SOBRE SUPERFÍCIES METÁLICAS (EXCETO PERFIL) EXECUTADO EM OBRA (POR DEMÃO). AF_01/2020_PE</v>
          </cell>
          <cell r="D12722" t="str">
            <v>M2</v>
          </cell>
          <cell r="E12722">
            <v>26.26</v>
          </cell>
          <cell r="F12722">
            <v>27.45</v>
          </cell>
        </row>
        <row r="12723">
          <cell r="B12723">
            <v>100748</v>
          </cell>
          <cell r="C12723" t="str">
            <v>PINTURA COM TINTA ALQUÍDICA DE ACABAMENTO (ESMALTE SINTÉTICO FOSCO) APLICADA A ROLO OU PINCEL SOBRE PERFIL METÁLICO EXECUTADO EM FÁBRICA (POR DEMÃO). AF_01/2020</v>
          </cell>
          <cell r="D12723" t="str">
            <v>M2</v>
          </cell>
          <cell r="E12723">
            <v>12.29</v>
          </cell>
          <cell r="F12723">
            <v>12.77</v>
          </cell>
        </row>
        <row r="12724">
          <cell r="B12724">
            <v>100762</v>
          </cell>
          <cell r="C12724" t="str">
            <v>PINTURA COM TINTA ALQUÍDICA DE ACABAMENTO (ESMALTE SINTÉTICO FOSCO) APLICADA A ROLO OU PINCEL SOBRE SUPERFÍCIES METÁLICAS (EXCETO PERFIL) EXECUTADO EM OBRA (02 DEMÃOS). AF_01/2020</v>
          </cell>
          <cell r="D12724" t="str">
            <v>M2</v>
          </cell>
          <cell r="E12724">
            <v>50.64</v>
          </cell>
          <cell r="F12724">
            <v>53.7</v>
          </cell>
        </row>
        <row r="12725">
          <cell r="B12725">
            <v>100750</v>
          </cell>
          <cell r="C12725" t="str">
            <v>PINTURA COM TINTA ALQUÍDICA DE ACABAMENTO (ESMALTE SINTÉTICO FOSCO) APLICADA A ROLO OU PINCEL SOBRE SUPERFÍCIES METÁLICAS (EXCETO PERFIL) EXECUTADO EM OBRA (POR DEMÃO). AF_01/2020</v>
          </cell>
          <cell r="D12725" t="str">
            <v>M2</v>
          </cell>
          <cell r="E12725">
            <v>25.31</v>
          </cell>
          <cell r="F12725">
            <v>26.84</v>
          </cell>
        </row>
        <row r="12726">
          <cell r="B12726">
            <v>100747</v>
          </cell>
          <cell r="C12726" t="str">
            <v>PINTURA COM TINTA ALQUÍDICA DE ACABAMENTO (ESMALTE SINTÉTICO FOSCO) PULVERIZADA SOBRE PERFIL METÁLICO EXECUTADO EM FÁBRICA (POR DEMÃO). AF_01/2020_PE</v>
          </cell>
          <cell r="D12726" t="str">
            <v>M2</v>
          </cell>
          <cell r="E12726">
            <v>12.86</v>
          </cell>
          <cell r="F12726">
            <v>13</v>
          </cell>
        </row>
        <row r="12727">
          <cell r="B12727">
            <v>100761</v>
          </cell>
          <cell r="C12727" t="str">
            <v>PINTURA COM TINTA ALQUÍDICA DE ACABAMENTO (ESMALTE SINTÉTICO FOSCO) PULVERIZADA SOBRE SUPERFÍCIES METÁLICAS (EXCETO PERFIL) EXECUTADO EM OBRA (02 DEMÃOS). AF_01/2020_PE</v>
          </cell>
          <cell r="D12727" t="str">
            <v>M2</v>
          </cell>
          <cell r="E12727">
            <v>52.81</v>
          </cell>
          <cell r="F12727">
            <v>55.18</v>
          </cell>
        </row>
        <row r="12728">
          <cell r="B12728">
            <v>100749</v>
          </cell>
          <cell r="C12728" t="str">
            <v>PINTURA COM TINTA ALQUÍDICA DE ACABAMENTO (ESMALTE SINTÉTICO FOSCO) PULVERIZADA SOBRE SUPERFÍCIES METÁLICAS (EXCETO PERFIL) EXECUTADO EM OBRA (POR DEMÃO). AF_01/2020_PE</v>
          </cell>
          <cell r="D12728" t="str">
            <v>M2</v>
          </cell>
          <cell r="E12728">
            <v>26.39</v>
          </cell>
          <cell r="F12728">
            <v>27.58</v>
          </cell>
        </row>
        <row r="12729">
          <cell r="B12729">
            <v>100720</v>
          </cell>
          <cell r="C12729" t="str">
            <v>PINTURA COM TINTA ALQUÍDICA DE FUNDO (TIPO ZARCÃO) APLICADA A ROLO OU PINCEL SOBRE PERFIL METÁLICO EXECUTADO EM FÁBRICA (POR DEMÃO). AF_01/2020</v>
          </cell>
          <cell r="D12729" t="str">
            <v>M2</v>
          </cell>
          <cell r="E12729">
            <v>11.7</v>
          </cell>
          <cell r="F12729">
            <v>12.18</v>
          </cell>
        </row>
        <row r="12730">
          <cell r="B12730">
            <v>100722</v>
          </cell>
          <cell r="C12730" t="str">
            <v>PINTURA COM TINTA ALQUÍDICA DE FUNDO (TIPO ZARCÃO) APLICADA A ROLO OU PINCEL SOBRE SUPERFÍCIES METÁLICAS (EXCETO PERFIL) EXECUTADO EM OBRA (POR DEMÃO). AF_01/2020</v>
          </cell>
          <cell r="D12730" t="str">
            <v>M2</v>
          </cell>
          <cell r="E12730">
            <v>24.75</v>
          </cell>
          <cell r="F12730">
            <v>26.28</v>
          </cell>
        </row>
        <row r="12731">
          <cell r="B12731">
            <v>100719</v>
          </cell>
          <cell r="C12731" t="str">
            <v>PINTURA COM TINTA ALQUÍDICA DE FUNDO (TIPO ZARCÃO) PULVERIZADA SOBRE PERFIL METÁLICO EXECUTADO EM FÁBRICA (POR DEMÃO). AF_01/2020_PE</v>
          </cell>
          <cell r="D12731" t="str">
            <v>M2</v>
          </cell>
          <cell r="E12731">
            <v>13.24</v>
          </cell>
          <cell r="F12731">
            <v>13.38</v>
          </cell>
        </row>
        <row r="12732">
          <cell r="B12732">
            <v>100721</v>
          </cell>
          <cell r="C12732" t="str">
            <v>PINTURA COM TINTA ALQUÍDICA DE FUNDO (TIPO ZARCÃO) PULVERIZADA SOBRE SUPERFÍCIES METÁLICAS (EXCETO PERFIL) EXECUTADO EM OBRA (POR DEMÃO). AF_01/2020_PE</v>
          </cell>
          <cell r="D12732" t="str">
            <v>M2</v>
          </cell>
          <cell r="E12732">
            <v>27.05</v>
          </cell>
          <cell r="F12732">
            <v>28.24</v>
          </cell>
        </row>
        <row r="12733">
          <cell r="B12733">
            <v>100724</v>
          </cell>
          <cell r="C12733" t="str">
            <v>PINTURA COM TINTA ALQUÍDICA DE FUNDO E ACABAMENTO (ESMALTE SINTÉTICO GRAFITE) APLICADA A ROLO OU PINCEL SOBRE PERFIL METÁLICO EXECUTADO EM FÁBRICA (POR DEMÃO). AF_01/2020</v>
          </cell>
          <cell r="D12733" t="str">
            <v>M2</v>
          </cell>
          <cell r="E12733">
            <v>15.74</v>
          </cell>
          <cell r="F12733">
            <v>16.22</v>
          </cell>
        </row>
        <row r="12734">
          <cell r="B12734">
            <v>100726</v>
          </cell>
          <cell r="C12734" t="str">
            <v>PINTURA COM TINTA ALQUÍDICA DE FUNDO E ACABAMENTO (ESMALTE SINTÉTICO GRAFITE) APLICADA A ROLO OU PINCEL SOBRE SUPERFÍCIES METÁLICAS (EXCETO PERFIL) EXECUTADO EM OBRA (POR DEMÃO). AF_01/2020</v>
          </cell>
          <cell r="D12734" t="str">
            <v>M2</v>
          </cell>
          <cell r="E12734">
            <v>28.66</v>
          </cell>
          <cell r="F12734">
            <v>30.19</v>
          </cell>
        </row>
        <row r="12735">
          <cell r="B12735">
            <v>100723</v>
          </cell>
          <cell r="C12735" t="str">
            <v>PINTURA COM TINTA ALQUÍDICA DE FUNDO E ACABAMENTO (ESMALTE SINTÉTICO GRAFITE) PULVERIZADA SOBRE PERFIL METÁLICO EXECUTADO EM FÁBRICA (POR DEMÃO). AF_01/2020_PE</v>
          </cell>
          <cell r="D12735" t="str">
            <v>M2</v>
          </cell>
          <cell r="E12735">
            <v>14.24</v>
          </cell>
          <cell r="F12735">
            <v>14.38</v>
          </cell>
        </row>
        <row r="12736">
          <cell r="B12736">
            <v>100725</v>
          </cell>
          <cell r="C12736" t="str">
            <v>PINTURA COM TINTA ALQUÍDICA DE FUNDO E ACABAMENTO (ESMALTE SINTÉTICO GRAFITE) PULVERIZADA SOBRE SUPERFÍCIES METÁLICAS (EXCETO PERFIL) EXECUTADO EM OBRA (POR DEMÃO). AF_01/2020_PE</v>
          </cell>
          <cell r="D12736" t="str">
            <v>M2</v>
          </cell>
          <cell r="E12736">
            <v>27.37</v>
          </cell>
          <cell r="F12736">
            <v>28.56</v>
          </cell>
        </row>
        <row r="12737">
          <cell r="B12737">
            <v>100752</v>
          </cell>
          <cell r="C12737" t="str">
            <v>PINTURA COM TINTA EPOXÍDICA DE ACABAMENTO APLICADA A ROLO OU PINCEL SOBRE PERFIL METÁLICO EXECUTADO EM FÁBRICA (02 DEMÃOS). AF_01/2020</v>
          </cell>
          <cell r="D12737" t="str">
            <v>M2</v>
          </cell>
          <cell r="E12737">
            <v>55.6</v>
          </cell>
          <cell r="F12737">
            <v>56.56</v>
          </cell>
        </row>
        <row r="12738">
          <cell r="B12738">
            <v>100730</v>
          </cell>
          <cell r="C12738" t="str">
            <v>PINTURA COM TINTA EPOXÍDICA DE ACABAMENTO APLICADA A ROLO OU PINCEL SOBRE PERFIL METÁLICO EXECUTADO EM FÁBRICA (POR DEMÃO). AF_01/2020</v>
          </cell>
          <cell r="D12738" t="str">
            <v>M2</v>
          </cell>
          <cell r="E12738">
            <v>27.79</v>
          </cell>
          <cell r="F12738">
            <v>28.27</v>
          </cell>
        </row>
        <row r="12739">
          <cell r="B12739">
            <v>100751</v>
          </cell>
          <cell r="C12739" t="str">
            <v>PINTURA COM TINTA EPOXÍDICA DE ACABAMENTO PULVERIZADA SOBRE PERFIL METÁLICO EXECUTADO EM FÁBRICA (02 DEMÃOS). AF_01/2020_PE</v>
          </cell>
          <cell r="D12739" t="str">
            <v>M2</v>
          </cell>
          <cell r="E12739">
            <v>49.79</v>
          </cell>
          <cell r="F12739">
            <v>50.08</v>
          </cell>
        </row>
        <row r="12740">
          <cell r="B12740">
            <v>100729</v>
          </cell>
          <cell r="C12740" t="str">
            <v>PINTURA COM TINTA EPOXÍDICA DE ACABAMENTO PULVERIZADA SOBRE PERFIL METÁLICO EXECUTADO EM FÁBRICA (POR DEMÃO). AF_01/2020_PE</v>
          </cell>
          <cell r="D12740" t="str">
            <v>M2</v>
          </cell>
          <cell r="E12740">
            <v>24.89</v>
          </cell>
          <cell r="F12740">
            <v>25.03</v>
          </cell>
        </row>
        <row r="12741">
          <cell r="B12741">
            <v>100728</v>
          </cell>
          <cell r="C12741" t="str">
            <v>PINTURA COM TINTA EPOXÍDICA DE FUNDO APLICADA A ROLO OU PINCEL SOBRE PERFIL METÁLICO EXECUTADO EM FÁBRICA (POR DEMÃO). AF_01/2020</v>
          </cell>
          <cell r="D12741" t="str">
            <v>M2</v>
          </cell>
          <cell r="E12741">
            <v>28.2</v>
          </cell>
          <cell r="F12741">
            <v>28.68</v>
          </cell>
        </row>
        <row r="12742">
          <cell r="B12742">
            <v>100732</v>
          </cell>
          <cell r="C12742" t="str">
            <v>PINTURA COM TINTA EPOXÍDICA DE FUNDO E ACABAMENTO APLICADA A ROLO OU PINCEL SOBRE PERFIL METÁLICO EXECUTADO EM FÁBRICA (POR DEMÃO). AF_01/2020</v>
          </cell>
          <cell r="D12742" t="str">
            <v>M2</v>
          </cell>
          <cell r="E12742">
            <v>0</v>
          </cell>
          <cell r="F12742">
            <v>0</v>
          </cell>
        </row>
        <row r="12743">
          <cell r="B12743">
            <v>100731</v>
          </cell>
          <cell r="C12743" t="str">
            <v>PINTURA COM TINTA EPOXÍDICA DE FUNDO E ACABAMENTO PULVERIZADA SOBRE PERFIL METÁLICO EXECUTADO EM FÁBRICA (POR DEMÃO). AF_01/2020</v>
          </cell>
          <cell r="D12743" t="str">
            <v>M2</v>
          </cell>
          <cell r="E12743">
            <v>0</v>
          </cell>
          <cell r="F12743">
            <v>0</v>
          </cell>
        </row>
        <row r="12744">
          <cell r="B12744">
            <v>100727</v>
          </cell>
          <cell r="C12744" t="str">
            <v>PINTURA COM TINTA EPOXÍDICA DE FUNDO PULVERIZADA SOBRE PERFIL METÁLICO EXECUTADO EM FÁBRICA (POR DEMÃO). AF_01/2020_PE</v>
          </cell>
          <cell r="D12744" t="str">
            <v>M2</v>
          </cell>
          <cell r="E12744">
            <v>32.86</v>
          </cell>
          <cell r="F12744">
            <v>33</v>
          </cell>
        </row>
        <row r="12745">
          <cell r="B12745">
            <v>100756</v>
          </cell>
          <cell r="C12745" t="str">
            <v>PINTURA COM TINTA POLIURETÂNICA DE ACABAMENTO APLICADA A ROLO OU PINCEL SOBRE PERFIL METÁLICO EXECUTADO EM FÁBRICA (02 DEMÃOS). AF_01/2020</v>
          </cell>
          <cell r="D12745" t="str">
            <v>M2</v>
          </cell>
          <cell r="E12745">
            <v>0</v>
          </cell>
          <cell r="F12745">
            <v>0</v>
          </cell>
        </row>
        <row r="12746">
          <cell r="B12746">
            <v>100738</v>
          </cell>
          <cell r="C12746" t="str">
            <v>PINTURA COM TINTA POLIURETÂNICA DE ACABAMENTO APLICADA A ROLO OU PINCEL SOBRE PERFIL METÁLICO EXECUTADO EM FÁBRICA (POR DEMÃO). AF_01/2020</v>
          </cell>
          <cell r="D12746" t="str">
            <v>M2</v>
          </cell>
          <cell r="E12746">
            <v>0</v>
          </cell>
          <cell r="F12746">
            <v>0</v>
          </cell>
        </row>
        <row r="12747">
          <cell r="B12747">
            <v>100755</v>
          </cell>
          <cell r="C12747" t="str">
            <v>PINTURA COM TINTA POLIURETÂNICA DE ACABAMENTO PULVERIZADA SOBRE PERFIL METÁLICO EXECUTADO EM FÁBRICA (02 DEMÃOS). AF_01/2020</v>
          </cell>
          <cell r="D12747" t="str">
            <v>M2</v>
          </cell>
          <cell r="E12747">
            <v>0</v>
          </cell>
          <cell r="F12747">
            <v>0</v>
          </cell>
        </row>
        <row r="12748">
          <cell r="B12748">
            <v>100737</v>
          </cell>
          <cell r="C12748" t="str">
            <v>PINTURA COM TINTA POLIURETÂNICA DE ACABAMENTO PULVERIZADA SOBRE PERFIL METÁLICO EXECUTADO EM FÁBRICA (POR DEMÃO). AF_01/2020</v>
          </cell>
          <cell r="D12748" t="str">
            <v>M2</v>
          </cell>
          <cell r="E12748">
            <v>0</v>
          </cell>
          <cell r="F12748">
            <v>0</v>
          </cell>
        </row>
        <row r="12749">
          <cell r="B12749">
            <v>102499</v>
          </cell>
          <cell r="C12749" t="str">
            <v>ENCERAMENTO DE PISO EM MADEIRA. AF_05/2021</v>
          </cell>
          <cell r="D12749" t="str">
            <v>M2</v>
          </cell>
          <cell r="E12749">
            <v>3.96</v>
          </cell>
          <cell r="F12749">
            <v>4.08</v>
          </cell>
        </row>
        <row r="12750">
          <cell r="B12750">
            <v>102505</v>
          </cell>
          <cell r="C12750" t="str">
            <v>PINTURA DE DEMARCAÇÃO DE QUADRA POLIESPORTIVA COM BORRACHA CLORADA, E = 5 CM, APLICAÇÃO MANUAL. AF_05/2021</v>
          </cell>
          <cell r="D12750" t="str">
            <v>M</v>
          </cell>
          <cell r="E12750">
            <v>10.039999999999999</v>
          </cell>
          <cell r="F12750">
            <v>10.75</v>
          </cell>
        </row>
        <row r="12751">
          <cell r="B12751">
            <v>102504</v>
          </cell>
          <cell r="C12751" t="str">
            <v>PINTURA DE DEMARCAÇÃO DE QUADRA POLIESPORTIVA COM TINTA ACRÍLICA, E = 5 CM, APLICAÇÃO MANUAL. AF_05/2021</v>
          </cell>
          <cell r="D12751" t="str">
            <v>M</v>
          </cell>
          <cell r="E12751">
            <v>9.64</v>
          </cell>
          <cell r="F12751">
            <v>10.35</v>
          </cell>
        </row>
        <row r="12752">
          <cell r="B12752">
            <v>102506</v>
          </cell>
          <cell r="C12752" t="str">
            <v>PINTURA DE DEMARCAÇÃO DE QUADRA POLIESPORTIVA COM TINTA EPÓXI, E = 5 CM, APLICAÇÃO MANUAL. AF_05/2021</v>
          </cell>
          <cell r="D12752" t="str">
            <v>M</v>
          </cell>
          <cell r="E12752">
            <v>10.88</v>
          </cell>
          <cell r="F12752">
            <v>11.59</v>
          </cell>
        </row>
        <row r="12753">
          <cell r="B12753">
            <v>102500</v>
          </cell>
          <cell r="C12753" t="str">
            <v>PINTURA DE DEMARCAÇÃO DE VAGA COM TINTA ACRÍLICA, E = 10 CM, APLICAÇÃO MANUAL. AF_05/2021</v>
          </cell>
          <cell r="D12753" t="str">
            <v>M</v>
          </cell>
          <cell r="E12753">
            <v>4.47</v>
          </cell>
          <cell r="F12753">
            <v>4.72</v>
          </cell>
        </row>
        <row r="12754">
          <cell r="B12754">
            <v>102502</v>
          </cell>
          <cell r="C12754" t="str">
            <v>PINTURA DE DEMARCAÇÃO DE VAGA COM TINTA ACRÍLICA, E = 10 CM, APLICAÇÃO MECÂNICA COM DEMARCADORA A TRAÇÃO MANUAL. AF_05/2021</v>
          </cell>
          <cell r="D12754" t="str">
            <v>M</v>
          </cell>
          <cell r="E12754">
            <v>0</v>
          </cell>
          <cell r="F12754">
            <v>0</v>
          </cell>
        </row>
        <row r="12755">
          <cell r="B12755">
            <v>102507</v>
          </cell>
          <cell r="C12755" t="str">
            <v>PINTURA DE DEMARCAÇÃO DE VAGA COM TINTA EPÓXI, E = 10 CM, APLICAÇÃO MANUAL. AF_05/2021</v>
          </cell>
          <cell r="D12755" t="str">
            <v>M</v>
          </cell>
          <cell r="E12755">
            <v>6.94</v>
          </cell>
          <cell r="F12755">
            <v>7.19</v>
          </cell>
        </row>
        <row r="12756">
          <cell r="B12756">
            <v>102510</v>
          </cell>
          <cell r="C12756" t="str">
            <v>PINTURA DE EIXO VIÁRIO COM TINTA RETRORREFLETIVA A BASE DE RESINA ACRÍLICA COM MICROESFERAS DE VIDRO, E = 10 CM, APLICAÇÃO MECÂNICA COM DEMARCADORA A TRAÇÃO MANUAL. AF_05/2021</v>
          </cell>
          <cell r="D12756" t="str">
            <v>M</v>
          </cell>
          <cell r="E12756">
            <v>0</v>
          </cell>
          <cell r="F12756">
            <v>0</v>
          </cell>
        </row>
        <row r="12757">
          <cell r="B12757">
            <v>102512</v>
          </cell>
          <cell r="C12757" t="str">
            <v>PINTURA DE EIXO VIÁRIO SOBRE ASFALTO COM TINTA RETRORREFLETIVA A BASE DE RESINA ACRÍLICA COM MICROESFERAS DE VIDRO, E = 10 CM, APLICAÇÃO MECÂNICA COM DEMARCADORA AUTOPROPELIDA. AF_05/2021</v>
          </cell>
          <cell r="D12757" t="str">
            <v>M</v>
          </cell>
          <cell r="E12757">
            <v>6.13</v>
          </cell>
          <cell r="F12757">
            <v>6.31</v>
          </cell>
        </row>
        <row r="12758">
          <cell r="B12758">
            <v>102501</v>
          </cell>
          <cell r="C12758" t="str">
            <v>PINTURA DE FAIXA DE PEDESTRE OU ZEBRADA COM TINTA ACRÍLICA, E = 30 CM, APLICAÇÃO MANUAL. AF_05/2021</v>
          </cell>
          <cell r="D12758" t="str">
            <v>M2</v>
          </cell>
          <cell r="E12758">
            <v>26.5</v>
          </cell>
          <cell r="F12758">
            <v>27.78</v>
          </cell>
        </row>
        <row r="12759">
          <cell r="B12759">
            <v>102503</v>
          </cell>
          <cell r="C12759" t="str">
            <v>PINTURA DE FAIXA DE PEDESTRE OU ZEBRADA COM TINTA ACRÍLICA, E = 30 CM, APLICAÇÃO MECÂNICA COM DEMARCADORA A TRAÇÃO MANUAL. AF_05/2021</v>
          </cell>
          <cell r="D12759" t="str">
            <v>M2</v>
          </cell>
          <cell r="E12759">
            <v>0</v>
          </cell>
          <cell r="F12759">
            <v>0</v>
          </cell>
        </row>
        <row r="12760">
          <cell r="B12760">
            <v>102508</v>
          </cell>
          <cell r="C12760" t="str">
            <v>PINTURA DE FAIXA DE PEDESTRE OU ZEBRADA COM TINTA EPÓXI, E = 30 CM, APLICAÇÃO MANUAL. AF_05/2021</v>
          </cell>
          <cell r="D12760" t="str">
            <v>M2</v>
          </cell>
          <cell r="E12760">
            <v>51.8</v>
          </cell>
          <cell r="F12760">
            <v>53.08</v>
          </cell>
        </row>
        <row r="12761">
          <cell r="B12761">
            <v>102511</v>
          </cell>
          <cell r="C12761" t="str">
            <v>PINTURA DE FAIXA DE PEDESTRE OU ZEBRADA COM TINTA RETRORREFLETIVA A BASE DE RESINA ACRÍLICA COM MICROESFERAS DE VIDRO, E = 30 CM, APLICAÇÃO MECÂNICA COM DEMARCADORA A TRAÇÃO MANUAL. AF_05/2021</v>
          </cell>
          <cell r="D12761" t="str">
            <v>M2</v>
          </cell>
          <cell r="E12761">
            <v>0</v>
          </cell>
          <cell r="F12761">
            <v>0</v>
          </cell>
        </row>
        <row r="12762">
          <cell r="B12762">
            <v>102509</v>
          </cell>
          <cell r="C12762" t="str">
            <v>PINTURA DE FAIXA DE PEDESTRE OU ZEBRADA TINTA RETRORREFLETIVA A BASE DE RESINA ACRÍLICA COM MICROESFERAS DE VIDRO, E = 30 CM, APLICAÇÃO MANUAL. AF_05/2021</v>
          </cell>
          <cell r="D12762" t="str">
            <v>M2</v>
          </cell>
          <cell r="E12762">
            <v>32.54</v>
          </cell>
          <cell r="F12762">
            <v>33.619999999999997</v>
          </cell>
        </row>
        <row r="12763">
          <cell r="B12763">
            <v>102498</v>
          </cell>
          <cell r="C12763" t="str">
            <v>PINTURA DE MEIO-FIO COM TINTA BRANCA A BASE DE CAL (CAIAÇÃO). AF_05/2021</v>
          </cell>
          <cell r="D12763" t="str">
            <v>M</v>
          </cell>
          <cell r="E12763">
            <v>1.65</v>
          </cell>
          <cell r="F12763">
            <v>1.77</v>
          </cell>
        </row>
        <row r="12764">
          <cell r="B12764">
            <v>102519</v>
          </cell>
          <cell r="C12764" t="str">
            <v>PINTURA DE NÚMEROS E LETRAS PARA SINALIZAÇÃO HORIZONTAL, ALTURA 100 MM, APLICADOR SPRAY E MOLDE PLÁSTICO. AF_05/2021</v>
          </cell>
          <cell r="D12764" t="str">
            <v>UN</v>
          </cell>
          <cell r="E12764">
            <v>0</v>
          </cell>
          <cell r="F12764">
            <v>0</v>
          </cell>
        </row>
        <row r="12765">
          <cell r="B12765">
            <v>102491</v>
          </cell>
          <cell r="C12765" t="str">
            <v>PINTURA DE PISO COM TINTA ACRÍLICA, APLICAÇÃO MANUAL, 2 DEMÃOS, INCLUSO FUNDO PREPARADOR. AF_05/2021</v>
          </cell>
          <cell r="D12765" t="str">
            <v>M2</v>
          </cell>
          <cell r="E12765">
            <v>22.42</v>
          </cell>
          <cell r="F12765">
            <v>23.23</v>
          </cell>
        </row>
        <row r="12766">
          <cell r="B12766">
            <v>102492</v>
          </cell>
          <cell r="C12766" t="str">
            <v>PINTURA DE PISO COM TINTA ACRÍLICA, APLICAÇÃO MANUAL, 3 DEMÃOS, INCLUSO FUNDO PREPARADOR. AF_05/2021</v>
          </cell>
          <cell r="D12766" t="str">
            <v>M2</v>
          </cell>
          <cell r="E12766">
            <v>28.35</v>
          </cell>
          <cell r="F12766">
            <v>29.43</v>
          </cell>
        </row>
        <row r="12767">
          <cell r="B12767">
            <v>102804</v>
          </cell>
          <cell r="C12767" t="str">
            <v>PINTURA DE PISO COM TINTA ACRÍLICA, APLICAÇÃO MECÂNICA, 2 DEMÃOS, INCLUSO FUNDO PREPARADOR. AF_05/2021</v>
          </cell>
          <cell r="D12767" t="str">
            <v>M2</v>
          </cell>
          <cell r="E12767">
            <v>0</v>
          </cell>
          <cell r="F12767">
            <v>0</v>
          </cell>
        </row>
        <row r="12768">
          <cell r="B12768">
            <v>102494</v>
          </cell>
          <cell r="C12768" t="str">
            <v>PINTURA DE PISO COM TINTA EPÓXI, APLICAÇÃO MANUAL, 2 DEMÃOS, INCLUSO PRIMER EPÓXI. AF_05/2021</v>
          </cell>
          <cell r="D12768" t="str">
            <v>M2</v>
          </cell>
          <cell r="E12768">
            <v>75.77</v>
          </cell>
          <cell r="F12768">
            <v>76.58</v>
          </cell>
        </row>
        <row r="12769">
          <cell r="B12769">
            <v>102805</v>
          </cell>
          <cell r="C12769" t="str">
            <v>PINTURA DE PISO COM TINTA EPÓXI, APLICAÇÃO MECÂNICA, 2 DEMÃOS. AF_05/2021</v>
          </cell>
          <cell r="D12769" t="str">
            <v>M2</v>
          </cell>
          <cell r="E12769">
            <v>0</v>
          </cell>
          <cell r="F12769">
            <v>0</v>
          </cell>
        </row>
        <row r="12770">
          <cell r="B12770">
            <v>102490</v>
          </cell>
          <cell r="C12770" t="str">
            <v>PINTURA DE PISO DE PEDRAS DECORATIVAS COM VERNIZ DE POLIURETANO FOSCO, APLICAÇÃO MANUAL, 3 DEMÃOS. AF_05/2021</v>
          </cell>
          <cell r="D12770" t="str">
            <v>M2</v>
          </cell>
          <cell r="E12770">
            <v>0</v>
          </cell>
          <cell r="F12770">
            <v>0</v>
          </cell>
        </row>
        <row r="12771">
          <cell r="B12771">
            <v>102496</v>
          </cell>
          <cell r="C12771" t="str">
            <v>PINTURA DE RODAPÉ COM TINTA EPÓXI, APLICAÇÃO MANUAL, 2 DEMÃOS, INCLUSÃO PRIMER EPÓXI. AF_05/2021</v>
          </cell>
          <cell r="D12771" t="str">
            <v>M</v>
          </cell>
          <cell r="E12771">
            <v>15.09</v>
          </cell>
          <cell r="F12771">
            <v>15.48</v>
          </cell>
        </row>
        <row r="12772">
          <cell r="B12772">
            <v>102497</v>
          </cell>
          <cell r="C12772" t="str">
            <v>PINTURA DE RODAPÉ EM PEDRA DECORATIVA COM VERNIZ DE POLIURETANO, APLICAÇÃO MANUAL, 3 DEMÃOS. AF_05/2021</v>
          </cell>
          <cell r="D12772" t="str">
            <v>M</v>
          </cell>
          <cell r="E12772">
            <v>5.03</v>
          </cell>
          <cell r="F12772">
            <v>5.29</v>
          </cell>
        </row>
        <row r="12773">
          <cell r="B12773">
            <v>102520</v>
          </cell>
          <cell r="C12773" t="str">
            <v>PINTURA DE SINALIZAÇÃO VERTICAL DE SEGURANÇA, FAIXAS AMARELA E PRETA, APLICAÇÃO MANUAL, 2 DEMÃOS. AF_05/2021</v>
          </cell>
          <cell r="D12773" t="str">
            <v>M2</v>
          </cell>
          <cell r="E12773">
            <v>82.36</v>
          </cell>
          <cell r="F12773">
            <v>87.46</v>
          </cell>
        </row>
        <row r="12774">
          <cell r="B12774">
            <v>102518</v>
          </cell>
          <cell r="C12774" t="str">
            <v>PINTURA DE SÍMBOLO "BICICLETA" COM TINTA ACRÍLICA, UTILIZAÇÃO DE MOLDE PLÁSTICO E APLICAÇÃO MECÂNICA, 150X60 CM. AF_05/2021</v>
          </cell>
          <cell r="D12774" t="str">
            <v>UN</v>
          </cell>
          <cell r="E12774">
            <v>0</v>
          </cell>
          <cell r="F12774">
            <v>0</v>
          </cell>
        </row>
        <row r="12775">
          <cell r="B12775">
            <v>102514</v>
          </cell>
          <cell r="C12775" t="str">
            <v>PINTURA DE SÍMBOLO "DEFICIENTE FÍSICO" COM TINTA ACRÍLICA, UTILIZAÇÃO DE MOLDE PLÁSTICO E APLICAÇÃO MECÂNICA, 120X120 CM. AF_05/2021</v>
          </cell>
          <cell r="D12775" t="str">
            <v>UN</v>
          </cell>
          <cell r="E12775">
            <v>0</v>
          </cell>
          <cell r="F12775">
            <v>0</v>
          </cell>
        </row>
        <row r="12776">
          <cell r="B12776">
            <v>102516</v>
          </cell>
          <cell r="C12776" t="str">
            <v>PINTURA DE SÍMBOLO "GESTANTE" COM TINTA ACRÍLICA, UTILIZAÇÃO DE MOLDE PLÁSTICO E APLICAÇÃO MECÂNICA, 120X120 CM. AF_05/2021</v>
          </cell>
          <cell r="D12776" t="str">
            <v>UN</v>
          </cell>
          <cell r="E12776">
            <v>0</v>
          </cell>
          <cell r="F12776">
            <v>0</v>
          </cell>
        </row>
        <row r="12777">
          <cell r="B12777">
            <v>102515</v>
          </cell>
          <cell r="C12777" t="str">
            <v>PINTURA DE SÍMBOLO "IDOSO" COM TINTA ACRÍLICA, UTILIZAÇÃO DE MOLDE PLÁSTICO E APLICAÇÃO MECÂNICA, 120X120 CM. AF_05/2021</v>
          </cell>
          <cell r="D12777" t="str">
            <v>UN</v>
          </cell>
          <cell r="E12777">
            <v>0</v>
          </cell>
          <cell r="F12777">
            <v>0</v>
          </cell>
        </row>
        <row r="12778">
          <cell r="B12778">
            <v>102517</v>
          </cell>
          <cell r="C12778" t="str">
            <v>PINTURA DE SÍMBOLO "PEDESTRE" COM TINTA ACRÍLICA, UTILIZAÇÃO DE MOLDE PLÁSTICO E APLICAÇÃO MECÂNICA, 130X90 CM. AF_05/2021</v>
          </cell>
          <cell r="D12778" t="str">
            <v>UN</v>
          </cell>
          <cell r="E12778">
            <v>0</v>
          </cell>
          <cell r="F12778">
            <v>0</v>
          </cell>
        </row>
        <row r="12779">
          <cell r="B12779">
            <v>102513</v>
          </cell>
          <cell r="C12779" t="str">
            <v>PINTURA DE SÍMBOLOS E TEXTOS COM TINTA ACRÍLICA, DEMARCAÇÃO COM FITA ADESIVA E APLICAÇÃO COM ROLO. AF_05/2021</v>
          </cell>
          <cell r="D12779" t="str">
            <v>M2</v>
          </cell>
          <cell r="E12779">
            <v>47.84</v>
          </cell>
          <cell r="F12779">
            <v>50.69</v>
          </cell>
        </row>
        <row r="12780">
          <cell r="B12780">
            <v>102489</v>
          </cell>
          <cell r="C12780" t="str">
            <v>PINTURA HIDROFUGANTE COM SILICONE, APLICAÇÃO MANUAL, 2 DEMÃOS. AF_05/2021</v>
          </cell>
          <cell r="D12780" t="str">
            <v>M2</v>
          </cell>
          <cell r="E12780">
            <v>27.8</v>
          </cell>
          <cell r="F12780">
            <v>28.87</v>
          </cell>
        </row>
        <row r="12781">
          <cell r="B12781">
            <v>102488</v>
          </cell>
          <cell r="C12781" t="str">
            <v>PREPARO DO PISO CIMENTADO PARA PINTURA - LIXAMENTO E LIMPEZA. AF_05/2021</v>
          </cell>
          <cell r="D12781" t="str">
            <v>M2</v>
          </cell>
          <cell r="E12781">
            <v>3.43</v>
          </cell>
          <cell r="F12781">
            <v>3.72</v>
          </cell>
        </row>
        <row r="12782">
          <cell r="B12782">
            <v>101730</v>
          </cell>
          <cell r="C12782" t="str">
            <v>ACABAMENTO PARA PISO EM TACO DE MADEIRA. AF_09/2020</v>
          </cell>
          <cell r="D12782" t="str">
            <v>M2</v>
          </cell>
          <cell r="E12782">
            <v>0</v>
          </cell>
          <cell r="F12782">
            <v>0</v>
          </cell>
        </row>
        <row r="12783">
          <cell r="B12783">
            <v>101746</v>
          </cell>
          <cell r="C12783" t="str">
            <v>ASSOALHO DE MADEIRA. AF_09/2020</v>
          </cell>
          <cell r="D12783" t="str">
            <v>M2</v>
          </cell>
          <cell r="E12783">
            <v>523.91999999999996</v>
          </cell>
          <cell r="F12783">
            <v>525.29999999999995</v>
          </cell>
        </row>
        <row r="12784">
          <cell r="B12784">
            <v>98679</v>
          </cell>
          <cell r="C12784" t="str">
            <v>PISO CIMENTADO, TRAÇO 1:3 (CIMENTO E AREIA), ACABAMENTO LISO, ESPESSURA 2,0 CM, PREPARO MECÂNICO DA ARGAMASSA. AF_09/2020</v>
          </cell>
          <cell r="D12784" t="str">
            <v>M2</v>
          </cell>
          <cell r="E12784">
            <v>36.119999999999997</v>
          </cell>
          <cell r="F12784">
            <v>37.47</v>
          </cell>
        </row>
        <row r="12785">
          <cell r="B12785">
            <v>98680</v>
          </cell>
          <cell r="C12785" t="str">
            <v>PISO CIMENTADO, TRAÇO 1:3 (CIMENTO E AREIA), ACABAMENTO LISO, ESPESSURA 3,0 CM, PREPARO MECÂNICO DA ARGAMASSA. AF_09/2020</v>
          </cell>
          <cell r="D12785" t="str">
            <v>M2</v>
          </cell>
          <cell r="E12785">
            <v>45.46</v>
          </cell>
          <cell r="F12785">
            <v>46.99</v>
          </cell>
        </row>
        <row r="12786">
          <cell r="B12786">
            <v>101749</v>
          </cell>
          <cell r="C12786" t="str">
            <v>PISO CIMENTADO, TRAÇO 1:3 (CIMENTO E AREIA), ACABAMENTO LISO, ESPESSURA 4,0 CM, PREPARO MECÂNICO DA ARGAMASSA. AF_09/2020</v>
          </cell>
          <cell r="D12786" t="str">
            <v>M2</v>
          </cell>
          <cell r="E12786">
            <v>53.08</v>
          </cell>
          <cell r="F12786">
            <v>54.78</v>
          </cell>
        </row>
        <row r="12787">
          <cell r="B12787">
            <v>98681</v>
          </cell>
          <cell r="C12787" t="str">
            <v>PISO CIMENTADO, TRAÇO 1:3 (CIMENTO E AREIA), ACABAMENTO RÚSTICO, ESPESSURA 2,0 CM, PREPARO MECÂNICO DA ARGAMASSA. AF_09/2020</v>
          </cell>
          <cell r="D12787" t="str">
            <v>M2</v>
          </cell>
          <cell r="E12787">
            <v>33.72</v>
          </cell>
          <cell r="F12787">
            <v>34.880000000000003</v>
          </cell>
        </row>
        <row r="12788">
          <cell r="B12788">
            <v>98682</v>
          </cell>
          <cell r="C12788" t="str">
            <v>PISO CIMENTADO, TRAÇO 1:3 (CIMENTO E AREIA), ACABAMENTO RÚSTICO, ESPESSURA 3,0 CM, PREPARO MECÂNICO DA ARGAMASSA. AF_09/2020</v>
          </cell>
          <cell r="D12788" t="str">
            <v>M2</v>
          </cell>
          <cell r="E12788">
            <v>43.05</v>
          </cell>
          <cell r="F12788">
            <v>44.41</v>
          </cell>
        </row>
        <row r="12789">
          <cell r="B12789">
            <v>101750</v>
          </cell>
          <cell r="C12789" t="str">
            <v>PISO CIMENTADO, TRAÇO 1:3 (CIMENTO E AREIA), ACABAMENTO RÚSTICO, ESPESSURA 4,0 CM, PREPARO MECÂNICO DA ARGAMASSA. AF_09/2020</v>
          </cell>
          <cell r="D12789" t="str">
            <v>M2</v>
          </cell>
          <cell r="E12789">
            <v>50.68</v>
          </cell>
          <cell r="F12789">
            <v>52.2</v>
          </cell>
        </row>
        <row r="12790">
          <cell r="B12790">
            <v>101737</v>
          </cell>
          <cell r="C12790" t="str">
            <v>PISO DE BORRACHA CANELADO, ESPESSURA 3,5MM, FIXADO COM ADESIVO ACRÍLICO. AF_09/2020</v>
          </cell>
          <cell r="D12790" t="str">
            <v>M2</v>
          </cell>
          <cell r="E12790">
            <v>157.94999999999999</v>
          </cell>
          <cell r="F12790">
            <v>159.4</v>
          </cell>
        </row>
        <row r="12791">
          <cell r="B12791">
            <v>101735</v>
          </cell>
          <cell r="C12791" t="str">
            <v>PISO DE BORRACHA ESPORTIVO, ESPESSURA 15MM, ASSENTADO COM ARGAMASSA. AF_09/2020</v>
          </cell>
          <cell r="D12791" t="str">
            <v>M2</v>
          </cell>
          <cell r="E12791">
            <v>563.63</v>
          </cell>
          <cell r="F12791">
            <v>565.88</v>
          </cell>
        </row>
        <row r="12792">
          <cell r="B12792">
            <v>101734</v>
          </cell>
          <cell r="C12792" t="str">
            <v>PISO DE BORRACHA PASTILHADO, ESPESSURA 15MM, ASSENTADO COM ARGAMASSA. AF_09/2020</v>
          </cell>
          <cell r="D12792" t="str">
            <v>M2</v>
          </cell>
          <cell r="E12792">
            <v>549.66999999999996</v>
          </cell>
          <cell r="F12792">
            <v>551.91999999999996</v>
          </cell>
        </row>
        <row r="12793">
          <cell r="B12793">
            <v>101736</v>
          </cell>
          <cell r="C12793" t="str">
            <v>PISO DE BORRACHA PASTILHADO, ESPESSURA 3,5MM, FIXADO COM ADESIVO ACRÍLICO. AF_09/2020</v>
          </cell>
          <cell r="D12793" t="str">
            <v>M2</v>
          </cell>
          <cell r="E12793">
            <v>130.33000000000001</v>
          </cell>
          <cell r="F12793">
            <v>131.78</v>
          </cell>
        </row>
        <row r="12794">
          <cell r="B12794">
            <v>101733</v>
          </cell>
          <cell r="C12794" t="str">
            <v>PISO DE BORRACHA PASTILHADO/FRISADO, ESPESSURA 7MM, ASSENTADO COM ARGAMASSA. AF_09/2020</v>
          </cell>
          <cell r="D12794" t="str">
            <v>M2</v>
          </cell>
          <cell r="E12794">
            <v>357.2</v>
          </cell>
          <cell r="F12794">
            <v>359.45</v>
          </cell>
        </row>
        <row r="12795">
          <cell r="B12795">
            <v>98678</v>
          </cell>
          <cell r="C12795" t="str">
            <v>PISO ELEVADO COM ESTRUTURA EM AÇO, COMPOSTO POR PEDESTAIS E LONGARINAS. AF_09/2020</v>
          </cell>
          <cell r="D12795" t="str">
            <v>M2</v>
          </cell>
          <cell r="E12795">
            <v>398.07</v>
          </cell>
          <cell r="F12795">
            <v>399.35</v>
          </cell>
        </row>
        <row r="12796">
          <cell r="B12796">
            <v>98677</v>
          </cell>
          <cell r="C12796" t="str">
            <v>PISO ELEVADO COM ESTRUTURA EM AÇO, COMPOSTO SOMENTE POR PEDESTAIS. AF_09/2020</v>
          </cell>
          <cell r="D12796" t="str">
            <v>M2</v>
          </cell>
          <cell r="E12796">
            <v>0</v>
          </cell>
          <cell r="F12796">
            <v>0</v>
          </cell>
        </row>
        <row r="12797">
          <cell r="B12797">
            <v>98676</v>
          </cell>
          <cell r="C12797" t="str">
            <v>PISO ELEVADO COM ESTRUTURA EM PLÁSTICO, COM REVESTIMENTO EM PORCELANATO. AF_09/2020</v>
          </cell>
          <cell r="D12797" t="str">
            <v>M2</v>
          </cell>
          <cell r="E12797">
            <v>0</v>
          </cell>
          <cell r="F12797">
            <v>0</v>
          </cell>
        </row>
        <row r="12798">
          <cell r="B12798">
            <v>98675</v>
          </cell>
          <cell r="C12798" t="str">
            <v>PISO ELEVADO COM ESTRUTURA EM PLÁSTICO, PARA RECEBER REVESTIMENTO TEXTIL. AF_09/2020</v>
          </cell>
          <cell r="D12798" t="str">
            <v>M2</v>
          </cell>
          <cell r="E12798">
            <v>0</v>
          </cell>
          <cell r="F12798">
            <v>0</v>
          </cell>
        </row>
        <row r="12799">
          <cell r="B12799">
            <v>101747</v>
          </cell>
          <cell r="C12799" t="str">
            <v>PISO EM CONCRETO 20 MPA PREPARO MECÂNICO, ESPESSURA 7CM. AF_09/2020</v>
          </cell>
          <cell r="D12799" t="str">
            <v>M2</v>
          </cell>
          <cell r="E12799">
            <v>78.2</v>
          </cell>
          <cell r="F12799">
            <v>78.540000000000006</v>
          </cell>
        </row>
        <row r="12800">
          <cell r="B12800">
            <v>104162</v>
          </cell>
          <cell r="C12800" t="str">
            <v>PISO EM GRANILITE, MARMORITE OU GRANITINA EM AMBIENTES INTERNOS, COM ESPESSURA DE 8 MM, INCLUSO MISTURA EM BETONEIRA, COLOCAÇÃO DAS JUNTAS, APLICAÇÃO DO PISO, 4 POLIMENTOS COM POLITRIZ, ESTUCAMENTO, SELADOR E CERA. AF_06/2022</v>
          </cell>
          <cell r="D12800" t="str">
            <v>M2</v>
          </cell>
          <cell r="E12800">
            <v>94.23</v>
          </cell>
          <cell r="F12800">
            <v>97.54</v>
          </cell>
        </row>
        <row r="12801">
          <cell r="B12801">
            <v>98671</v>
          </cell>
          <cell r="C12801" t="str">
            <v>PISO EM GRANITO APLICADO EM AMBIENTES INTERNOS. AF_09/2020</v>
          </cell>
          <cell r="D12801" t="str">
            <v>M2</v>
          </cell>
          <cell r="E12801">
            <v>539.08000000000004</v>
          </cell>
          <cell r="F12801">
            <v>542.78</v>
          </cell>
        </row>
        <row r="12802">
          <cell r="B12802">
            <v>101092</v>
          </cell>
          <cell r="C12802" t="str">
            <v>PISO EM GRANITO APLICADO EM CALÇADAS OU PISOS EXTERNOS. AF_05/2020</v>
          </cell>
          <cell r="D12802" t="str">
            <v>M2</v>
          </cell>
          <cell r="E12802">
            <v>549.59</v>
          </cell>
          <cell r="F12802">
            <v>554.16999999999996</v>
          </cell>
        </row>
        <row r="12803">
          <cell r="B12803">
            <v>101091</v>
          </cell>
          <cell r="C12803" t="str">
            <v>PISO EM LADRILHO HIDRÁULICO APLICADO EM AMBIENTES EXTERNOS. AF_05/2020</v>
          </cell>
          <cell r="D12803" t="str">
            <v>M2</v>
          </cell>
          <cell r="E12803">
            <v>166.12</v>
          </cell>
          <cell r="F12803">
            <v>169.96</v>
          </cell>
        </row>
        <row r="12804">
          <cell r="B12804">
            <v>101726</v>
          </cell>
          <cell r="C12804" t="str">
            <v>PISO EM LADRILHO HIDRÁULICO APLICADO EM AMBIENTES INTERNOS DE ÁREA ENTRE 5 E 15 M², INCLUSO APLICAÇÃO DE RESINA. AF_09/2020</v>
          </cell>
          <cell r="D12804" t="str">
            <v>M2</v>
          </cell>
          <cell r="E12804">
            <v>207.5</v>
          </cell>
          <cell r="F12804">
            <v>214.33</v>
          </cell>
        </row>
        <row r="12805">
          <cell r="B12805">
            <v>101725</v>
          </cell>
          <cell r="C12805" t="str">
            <v>PISO EM LADRILHO HIDRÁULICO APLICADO EM AMBIENTES INTERNOS DE ÁREA MENOR QUE 5 M², INCLUSO APLICAÇÃO DE RESINA. AF_09/2020</v>
          </cell>
          <cell r="D12805" t="str">
            <v>M2</v>
          </cell>
          <cell r="E12805">
            <v>295.07</v>
          </cell>
          <cell r="F12805">
            <v>309.33999999999997</v>
          </cell>
        </row>
        <row r="12806">
          <cell r="B12806">
            <v>98672</v>
          </cell>
          <cell r="C12806" t="str">
            <v>PISO EM MÁRMORE APLICADO EM AMBIENTES INTERNOS. AF_09/2020</v>
          </cell>
          <cell r="D12806" t="str">
            <v>M2</v>
          </cell>
          <cell r="E12806">
            <v>650.71</v>
          </cell>
          <cell r="F12806">
            <v>654.41</v>
          </cell>
        </row>
        <row r="12807">
          <cell r="B12807">
            <v>101093</v>
          </cell>
          <cell r="C12807" t="str">
            <v>PISO EM MÁRMORE APLICADO EM CALÇADAS OU PISOS EXTERNOS. AF_05/2020</v>
          </cell>
          <cell r="D12807" t="str">
            <v>M2</v>
          </cell>
          <cell r="E12807">
            <v>661.22</v>
          </cell>
          <cell r="F12807">
            <v>665.8</v>
          </cell>
        </row>
        <row r="12808">
          <cell r="B12808">
            <v>101732</v>
          </cell>
          <cell r="C12808" t="str">
            <v>PISO EM PEDRA ARDÓSIA ASSENTADO SOBRE ARGAMASSA 1:3 (CIMENTO E AREIA). AF_09/2020</v>
          </cell>
          <cell r="D12808" t="str">
            <v>M2</v>
          </cell>
          <cell r="E12808">
            <v>100.64</v>
          </cell>
          <cell r="F12808">
            <v>103.5</v>
          </cell>
        </row>
        <row r="12809">
          <cell r="B12809">
            <v>101731</v>
          </cell>
          <cell r="C12809" t="str">
            <v>PISO EM PEDRA ASSENTADO SOBRE ARGAMASSA 1:3 (CIMENTO E AREIA). AF_09/2020</v>
          </cell>
          <cell r="D12809" t="str">
            <v>M2</v>
          </cell>
          <cell r="E12809">
            <v>342.69</v>
          </cell>
          <cell r="F12809">
            <v>346.9</v>
          </cell>
        </row>
        <row r="12810">
          <cell r="B12810">
            <v>101090</v>
          </cell>
          <cell r="C12810" t="str">
            <v>PISO EM PEDRA PORTUGUESA ASSENTADO SOBRE ARGAMASSA SECA DE CIMENTO E AREIA, TRAÇO 1:3, REJUNTADO COM CIMENTO COMUM. AF_05/2020</v>
          </cell>
          <cell r="D12810" t="str">
            <v>M2</v>
          </cell>
          <cell r="E12810">
            <v>232.14</v>
          </cell>
          <cell r="F12810">
            <v>234.76</v>
          </cell>
        </row>
        <row r="12811">
          <cell r="B12811">
            <v>101751</v>
          </cell>
          <cell r="C12811" t="str">
            <v>PISO EM TACO DE MADEIRA 7X21CM, FIXADO COM COLA BASE DE PVA. AF_09/2020</v>
          </cell>
          <cell r="D12811" t="str">
            <v>M2</v>
          </cell>
          <cell r="E12811">
            <v>339.69</v>
          </cell>
          <cell r="F12811">
            <v>341.39</v>
          </cell>
        </row>
        <row r="12812">
          <cell r="B12812">
            <v>101729</v>
          </cell>
          <cell r="C12812" t="str">
            <v>PISO EM TACO DE MADEIRA 7X42CM, FIXADO COM COLA BASE DE PVA. AF_09/2020</v>
          </cell>
          <cell r="D12812" t="str">
            <v>M2</v>
          </cell>
          <cell r="E12812">
            <v>333.51</v>
          </cell>
          <cell r="F12812">
            <v>334.68</v>
          </cell>
        </row>
        <row r="12813">
          <cell r="B12813">
            <v>98683</v>
          </cell>
          <cell r="C12813" t="str">
            <v>PISO LAMINADO EM AMBIENTES INTERNOS. AF_09/2020</v>
          </cell>
          <cell r="D12813" t="str">
            <v>M2</v>
          </cell>
          <cell r="E12813">
            <v>0</v>
          </cell>
          <cell r="F12813">
            <v>0</v>
          </cell>
        </row>
        <row r="12814">
          <cell r="B12814">
            <v>101094</v>
          </cell>
          <cell r="C12814" t="str">
            <v>PISO PODOTÁTIL DE ALERTA OU DIRECIONAL, DE BORRACHA, ASSENTADO SOBRE ARGAMASSA. AF_05/2020</v>
          </cell>
          <cell r="D12814" t="str">
            <v>M</v>
          </cell>
          <cell r="E12814">
            <v>224.88</v>
          </cell>
          <cell r="F12814">
            <v>226.24</v>
          </cell>
        </row>
        <row r="12815">
          <cell r="B12815">
            <v>101095</v>
          </cell>
          <cell r="C12815" t="str">
            <v>PISO PODOTÁTIL, DIRECIONAL OU ALERTA, SOLIDARIZADO AO PISO EXISTENTE (ELEMENTOS DISCRETOS). AF_05/2020</v>
          </cell>
          <cell r="D12815" t="str">
            <v>M</v>
          </cell>
          <cell r="E12815">
            <v>0</v>
          </cell>
          <cell r="F12815">
            <v>0</v>
          </cell>
        </row>
        <row r="12816">
          <cell r="B12816">
            <v>101728</v>
          </cell>
          <cell r="C12816" t="str">
            <v>PISO VINÍLICO FLEXÍVEL EM MANTA, PADRÃO LISO, ESPESSURA 2 MM, FIXADO COM COLA. AF_09/2020</v>
          </cell>
          <cell r="D12816" t="str">
            <v>M2</v>
          </cell>
          <cell r="E12816">
            <v>0</v>
          </cell>
          <cell r="F12816">
            <v>0</v>
          </cell>
        </row>
        <row r="12817">
          <cell r="B12817">
            <v>101727</v>
          </cell>
          <cell r="C12817" t="str">
            <v>PISO VINÍLICO SEMI-FLEXÍVEL EM PLACAS, PADRÃO LISO, ESPESSURA 3,2 MM, FIXADO COM COLA. AF_09/2020</v>
          </cell>
          <cell r="D12817" t="str">
            <v>M2</v>
          </cell>
          <cell r="E12817">
            <v>269.02999999999997</v>
          </cell>
          <cell r="F12817">
            <v>269.57</v>
          </cell>
        </row>
        <row r="12818">
          <cell r="B12818">
            <v>101748</v>
          </cell>
          <cell r="C12818" t="str">
            <v>PREPARO DE CONTRAPISO COM POLITRIZ. AF_09/2020</v>
          </cell>
          <cell r="D12818" t="str">
            <v>M2</v>
          </cell>
          <cell r="E12818">
            <v>3.45</v>
          </cell>
          <cell r="F12818">
            <v>3.74</v>
          </cell>
        </row>
        <row r="12819">
          <cell r="B12819">
            <v>101742</v>
          </cell>
          <cell r="C12819" t="str">
            <v>RODAPÉ BORRACHA LISO, ALTURA = 7CM, ESPESSURA = 2 MM, PARA ARGAMASSA. AF_09/2020</v>
          </cell>
          <cell r="D12819" t="str">
            <v>M</v>
          </cell>
          <cell r="E12819">
            <v>71.75</v>
          </cell>
          <cell r="F12819">
            <v>73.819999999999993</v>
          </cell>
        </row>
        <row r="12820">
          <cell r="B12820">
            <v>101740</v>
          </cell>
          <cell r="C12820" t="str">
            <v>RODAPÉ EM ARDÓSIA ALTURA 10CM. AF_09/2020</v>
          </cell>
          <cell r="D12820" t="str">
            <v>M</v>
          </cell>
          <cell r="E12820">
            <v>49.87</v>
          </cell>
          <cell r="F12820">
            <v>52.42</v>
          </cell>
        </row>
        <row r="12821">
          <cell r="B12821">
            <v>98685</v>
          </cell>
          <cell r="C12821" t="str">
            <v>RODAPÉ EM GRANITO, ALTURA 10 CM. AF_09/2020</v>
          </cell>
          <cell r="D12821" t="str">
            <v>M</v>
          </cell>
          <cell r="E12821">
            <v>97.08</v>
          </cell>
          <cell r="F12821">
            <v>98.02</v>
          </cell>
        </row>
        <row r="12822">
          <cell r="B12822">
            <v>98686</v>
          </cell>
          <cell r="C12822" t="str">
            <v>RODAPÉ EM LADRILHO HIDRÁULICO, ALTURA 7 CM. AF_09/2020</v>
          </cell>
          <cell r="D12822" t="str">
            <v>M</v>
          </cell>
          <cell r="E12822">
            <v>43.94</v>
          </cell>
          <cell r="F12822">
            <v>46.49</v>
          </cell>
        </row>
        <row r="12823">
          <cell r="B12823">
            <v>101739</v>
          </cell>
          <cell r="C12823" t="str">
            <v>RODAPÉ EM MADEIRA, ALTURA 7CM, FIXADO COM COLA E PARAFUSOS. AF_09/2020</v>
          </cell>
          <cell r="D12823" t="str">
            <v>M</v>
          </cell>
          <cell r="E12823">
            <v>45.47</v>
          </cell>
          <cell r="F12823">
            <v>46.73</v>
          </cell>
        </row>
        <row r="12824">
          <cell r="B12824">
            <v>101738</v>
          </cell>
          <cell r="C12824" t="str">
            <v>RODAPÉ EM MADEIRA, ALTURA 7CM, FIXADO COM COLA. AF_09/2020</v>
          </cell>
          <cell r="D12824" t="str">
            <v>M</v>
          </cell>
          <cell r="E12824">
            <v>42.13</v>
          </cell>
          <cell r="F12824">
            <v>43.2</v>
          </cell>
        </row>
        <row r="12825">
          <cell r="B12825">
            <v>101741</v>
          </cell>
          <cell r="C12825" t="str">
            <v>RODAPÉ EM MARMORITE, ALTURA 10CM. AF_09/2020</v>
          </cell>
          <cell r="D12825" t="str">
            <v>M</v>
          </cell>
          <cell r="E12825">
            <v>23.13</v>
          </cell>
          <cell r="F12825">
            <v>24.89</v>
          </cell>
        </row>
        <row r="12826">
          <cell r="B12826">
            <v>98697</v>
          </cell>
          <cell r="C12826" t="str">
            <v>RODAPÉ EM MÁRMORE, ALTURA 7 CM. AF_09/2020</v>
          </cell>
          <cell r="D12826" t="str">
            <v>M</v>
          </cell>
          <cell r="E12826">
            <v>75.17</v>
          </cell>
          <cell r="F12826">
            <v>76.11</v>
          </cell>
        </row>
        <row r="12827">
          <cell r="B12827">
            <v>98688</v>
          </cell>
          <cell r="C12827" t="str">
            <v>RODAPÉ EM POLIESTIRENO, ALTURA 5 CM. AF_09/2020</v>
          </cell>
          <cell r="D12827" t="str">
            <v>M</v>
          </cell>
          <cell r="E12827">
            <v>69.040000000000006</v>
          </cell>
          <cell r="F12827">
            <v>69.36</v>
          </cell>
        </row>
        <row r="12828">
          <cell r="B12828">
            <v>98687</v>
          </cell>
          <cell r="C12828" t="str">
            <v>RODAPÉ VINÍLICO FLEXÍVEL EM MANTA, ALTURA 10 CM. AF_09/2020</v>
          </cell>
          <cell r="D12828" t="str">
            <v>M</v>
          </cell>
          <cell r="E12828">
            <v>0</v>
          </cell>
          <cell r="F12828">
            <v>0</v>
          </cell>
        </row>
        <row r="12829">
          <cell r="B12829">
            <v>98689</v>
          </cell>
          <cell r="C12829" t="str">
            <v>SOLEIRA EM GRANITO, LARGURA 15 CM, ESPESSURA 2,0 CM. AF_09/2020</v>
          </cell>
          <cell r="D12829" t="str">
            <v>M</v>
          </cell>
          <cell r="E12829">
            <v>136.66</v>
          </cell>
          <cell r="F12829">
            <v>138.36000000000001</v>
          </cell>
        </row>
        <row r="12830">
          <cell r="B12830">
            <v>98695</v>
          </cell>
          <cell r="C12830" t="str">
            <v>SOLEIRA EM MÁRMORE, LARGURA 15 CM, ESPESSURA 2,0 CM. AF_09/2020</v>
          </cell>
          <cell r="D12830" t="str">
            <v>M</v>
          </cell>
          <cell r="E12830">
            <v>112.78</v>
          </cell>
          <cell r="F12830">
            <v>114.48</v>
          </cell>
        </row>
        <row r="12831">
          <cell r="B12831">
            <v>100606</v>
          </cell>
          <cell r="C12831" t="str">
            <v>ASSENTAMENTO DE POSTE DE CONCRETO COM COMPRIMENTO NOMINAL DE 10 M, CARGA NOMINAL DE 1000 DAN, ENGASTAMENTO BASE CONCRETADA COM 1 M DE CONCRETO E 0,6 M DE SOLO (NÃO INCLUI FORNECIMENTO). AF_04/2025</v>
          </cell>
          <cell r="D12831" t="str">
            <v>UN</v>
          </cell>
          <cell r="E12831">
            <v>1547.19</v>
          </cell>
          <cell r="F12831">
            <v>1596.63</v>
          </cell>
        </row>
        <row r="12832">
          <cell r="B12832">
            <v>100604</v>
          </cell>
          <cell r="C12832" t="str">
            <v>ASSENTAMENTO DE POSTE DE CONCRETO COM COMPRIMENTO NOMINAL DE 10 M, CARGA NOMINAL DE 300 DAN, ENGASTAMENTO BASE CONCRETADA COM 1 M DE CONCRETO E 0,6 M DE SOLO (NÃO INCLUI FORNECIMENTO). AF_04/2025</v>
          </cell>
          <cell r="D12832" t="str">
            <v>UN</v>
          </cell>
          <cell r="E12832">
            <v>721.93</v>
          </cell>
          <cell r="F12832">
            <v>738.62</v>
          </cell>
        </row>
        <row r="12833">
          <cell r="B12833">
            <v>100605</v>
          </cell>
          <cell r="C12833" t="str">
            <v>ASSENTAMENTO DE POSTE DE CONCRETO COM COMPRIMENTO NOMINAL DE 10 M, CARGA NOMINAL DE 600 DAN, ENGASTAMENTO BASE CONCRETADA COM 1 M DE CONCRETO E 0,6 M DE SOLO (NÃO INCLUI FORNECIMENTO). AF_04/2025</v>
          </cell>
          <cell r="D12833" t="str">
            <v>UN</v>
          </cell>
          <cell r="E12833">
            <v>1062.6300000000001</v>
          </cell>
          <cell r="F12833">
            <v>1092.71</v>
          </cell>
        </row>
        <row r="12834">
          <cell r="B12834">
            <v>100580</v>
          </cell>
          <cell r="C12834" t="str">
            <v>ASSENTAMENTO DE POSTE DE CONCRETO COM COMPRIMENTO NOMINAL DE 10 M, CARGA NOMINAL MAIOR QUE 1000 DAN, ENGASTAMENTO SIMPLES COM 1,6 M DE SOLO (NÃO INCLUI FORNECIMENTO). AF_04/2025</v>
          </cell>
          <cell r="D12834" t="str">
            <v>UN</v>
          </cell>
          <cell r="E12834">
            <v>656.21</v>
          </cell>
          <cell r="F12834">
            <v>674.07</v>
          </cell>
        </row>
        <row r="12835">
          <cell r="B12835">
            <v>100579</v>
          </cell>
          <cell r="C12835" t="str">
            <v>ASSENTAMENTO DE POSTE DE CONCRETO COM COMPRIMENTO NOMINAL DE 10 M, CARGA NOMINAL MENOR OU IGUAL A 1000 DAN, ENGASTAMENTO SIMPLES COM 1,6 M DE SOLO (NÃO INCLUI FORNECIMENTO). AF_04/2025</v>
          </cell>
          <cell r="D12835" t="str">
            <v>UN</v>
          </cell>
          <cell r="E12835">
            <v>614.29</v>
          </cell>
          <cell r="F12835">
            <v>628.91</v>
          </cell>
        </row>
        <row r="12836">
          <cell r="B12836">
            <v>100609</v>
          </cell>
          <cell r="C12836" t="str">
            <v>ASSENTAMENTO DE POSTE DE CONCRETO COM COMPRIMENTO NOMINAL DE 10,5 M, CARGA NOMINAL DE 1000 DAN, ENGASTAMENTO BASE CONCRETADA COM 1 M DE CONCRETO E 0,65 M DE SOLO (NÃO INCLUI FORNECIMENTO). AF_04/2025</v>
          </cell>
          <cell r="D12836" t="str">
            <v>UN</v>
          </cell>
          <cell r="E12836">
            <v>1575.74</v>
          </cell>
          <cell r="F12836">
            <v>1626.21</v>
          </cell>
        </row>
        <row r="12837">
          <cell r="B12837">
            <v>100607</v>
          </cell>
          <cell r="C12837" t="str">
            <v>ASSENTAMENTO DE POSTE DE CONCRETO COM COMPRIMENTO NOMINAL DE 10,5 M, CARGA NOMINAL DE 300 DAN, ENGASTAMENTO BASE CONCRETADA COM 1 M DE CONCRETO E 0,65 M DE SOLO (NÃO INCLUI FORNECIMENTO). AF_04/2025</v>
          </cell>
          <cell r="D12837" t="str">
            <v>UN</v>
          </cell>
          <cell r="E12837">
            <v>740.95</v>
          </cell>
          <cell r="F12837">
            <v>757.85</v>
          </cell>
        </row>
        <row r="12838">
          <cell r="B12838">
            <v>100608</v>
          </cell>
          <cell r="C12838" t="str">
            <v>ASSENTAMENTO DE POSTE DE CONCRETO COM COMPRIMENTO NOMINAL DE 10,5 M, CARGA NOMINAL DE 600 DAN, ENGASTAMENTO BASE CONCRETADA COM 1 M DE CONCRETO E 0,65 M DE SOLO (NÃO INCLUI FORNECIMENTO). AF_04/2025</v>
          </cell>
          <cell r="D12838" t="str">
            <v>UN</v>
          </cell>
          <cell r="E12838">
            <v>1085.17</v>
          </cell>
          <cell r="F12838">
            <v>1115.75</v>
          </cell>
        </row>
        <row r="12839">
          <cell r="B12839">
            <v>100582</v>
          </cell>
          <cell r="C12839" t="str">
            <v>ASSENTAMENTO DE POSTE DE CONCRETO COM COMPRIMENTO NOMINAL DE 10,5 M, CARGA NOMINAL MAIOR QUE 1000 DAN, ENGASTAMENTO SIMPLES COM 1,65 M DE SOLO (NÃO INCLUI FORNECIMENTO). AF_04/2025</v>
          </cell>
          <cell r="D12839" t="str">
            <v>UN</v>
          </cell>
          <cell r="E12839">
            <v>712.19</v>
          </cell>
          <cell r="F12839">
            <v>732.99</v>
          </cell>
        </row>
        <row r="12840">
          <cell r="B12840">
            <v>100581</v>
          </cell>
          <cell r="C12840" t="str">
            <v>ASSENTAMENTO DE POSTE DE CONCRETO COM COMPRIMENTO NOMINAL DE 10,5 M, CARGA NOMINAL MENOR OU IGUAL A 1000 DAN, ENGASTAMENTO SIMPLES COM 1,65 M DE SOLO (NÃO INCLUI FORNECIMENTO). AF_04/2025</v>
          </cell>
          <cell r="D12840" t="str">
            <v>UN</v>
          </cell>
          <cell r="E12840">
            <v>638.02</v>
          </cell>
          <cell r="F12840">
            <v>653.01</v>
          </cell>
        </row>
        <row r="12841">
          <cell r="B12841">
            <v>100613</v>
          </cell>
          <cell r="C12841" t="str">
            <v>ASSENTAMENTO DE POSTE DE CONCRETO COM COMPRIMENTO NOMINAL DE 11 M, CARGA NOMINAL DE 1000 DAN, ENGASTAMENTO BASE CONCRETADA COM 1 M DE CONCRETO E 0,7 M DE SOLO (NÃO INCLUI FORNECIMENTO). AF_04/2025</v>
          </cell>
          <cell r="D12841" t="str">
            <v>UN</v>
          </cell>
          <cell r="E12841">
            <v>1604.13</v>
          </cell>
          <cell r="F12841">
            <v>1655.6</v>
          </cell>
        </row>
        <row r="12842">
          <cell r="B12842">
            <v>100610</v>
          </cell>
          <cell r="C12842" t="str">
            <v>ASSENTAMENTO DE POSTE DE CONCRETO COM COMPRIMENTO NOMINAL DE 11 M, CARGA NOMINAL DE 300 DAN, ENGASTAMENTO BASE CONCRETADA COM 1 M DE CONCRETO E 0,7 M DE SOLO (NÃO INCLUI FORNECIMENTO). AF_04/2025</v>
          </cell>
          <cell r="D12842" t="str">
            <v>UN</v>
          </cell>
          <cell r="E12842">
            <v>759.63</v>
          </cell>
          <cell r="F12842">
            <v>776.67</v>
          </cell>
        </row>
        <row r="12843">
          <cell r="B12843">
            <v>100611</v>
          </cell>
          <cell r="C12843" t="str">
            <v>ASSENTAMENTO DE POSTE DE CONCRETO COM COMPRIMENTO NOMINAL DE 11 M, CARGA NOMINAL DE 400 DAN, ENGASTAMENTO BASE CONCRETADA COM 1 M DE CONCRETO E 0,7 M DE SOLO (NÃO INCLUI FORNECIMENTO). AF_04/2025</v>
          </cell>
          <cell r="D12843" t="str">
            <v>UN</v>
          </cell>
          <cell r="E12843">
            <v>914.18</v>
          </cell>
          <cell r="F12843">
            <v>937.45</v>
          </cell>
        </row>
        <row r="12844">
          <cell r="B12844">
            <v>100612</v>
          </cell>
          <cell r="C12844" t="str">
            <v>ASSENTAMENTO DE POSTE DE CONCRETO COM COMPRIMENTO NOMINAL DE 11 M, CARGA NOMINAL DE 600 DAN, ENGASTAMENTO BASE CONCRETADA COM 1 M DE CONCRETO E 0,7 M DE SOLO (NÃO INCLUI FORNECIMENTO). AF_04/2025</v>
          </cell>
          <cell r="D12844" t="str">
            <v>UN</v>
          </cell>
          <cell r="E12844">
            <v>1107.3599999999999</v>
          </cell>
          <cell r="F12844">
            <v>1138.4100000000001</v>
          </cell>
        </row>
        <row r="12845">
          <cell r="B12845">
            <v>100584</v>
          </cell>
          <cell r="C12845" t="str">
            <v>ASSENTAMENTO DE POSTE DE CONCRETO COM COMPRIMENTO NOMINAL DE 11 M, CARGA NOMINAL MAIOR QUE 1000 DAN, ENGASTAMENTO SIMPLES COM 1,7 M DE SOLO (NÃO INCLUI FORNECIMENTO). AF_04/2025</v>
          </cell>
          <cell r="D12845" t="str">
            <v>UN</v>
          </cell>
          <cell r="E12845">
            <v>708.54</v>
          </cell>
          <cell r="F12845">
            <v>727.5</v>
          </cell>
        </row>
        <row r="12846">
          <cell r="B12846">
            <v>100583</v>
          </cell>
          <cell r="C12846" t="str">
            <v>ASSENTAMENTO DE POSTE DE CONCRETO COM COMPRIMENTO NOMINAL DE 11 M, CARGA NOMINAL MENOR OU IGUAL A 1000 DAN, ENGASTAMENTO SIMPLES COM 1,7 M DE SOLO (NÃO INCLUI FORNECIMENTO). AF_04/2025</v>
          </cell>
          <cell r="D12846" t="str">
            <v>UN</v>
          </cell>
          <cell r="E12846">
            <v>663.09</v>
          </cell>
          <cell r="F12846">
            <v>678.53</v>
          </cell>
        </row>
        <row r="12847">
          <cell r="B12847">
            <v>100616</v>
          </cell>
          <cell r="C12847" t="str">
            <v>ASSENTAMENTO DE POSTE DE CONCRETO COM COMPRIMENTO NOMINAL DE 12 M, CARGA NOMINAL DE 1000 DAN, ENGASTAMENTO BASE CONCRETADA COM 1 M DE CONCRETO E 0,8 M DE SOLO (NÃO INCLUI FORNECIMENTO). AF_04/2025</v>
          </cell>
          <cell r="D12847" t="str">
            <v>UN</v>
          </cell>
          <cell r="E12847">
            <v>1663.34</v>
          </cell>
          <cell r="F12847">
            <v>1717</v>
          </cell>
        </row>
        <row r="12848">
          <cell r="B12848">
            <v>100614</v>
          </cell>
          <cell r="C12848" t="str">
            <v>ASSENTAMENTO DE POSTE DE CONCRETO COM COMPRIMENTO NOMINAL DE 12 M, CARGA NOMINAL DE 400 DAN, ENGASTAMENTO BASE CONCRETADA COM 1 M DE CONCRETO E 0,8 M DE SOLO (NÃO INCLUI FORNECIMENTO). AF_04/2025</v>
          </cell>
          <cell r="D12848" t="str">
            <v>UN</v>
          </cell>
          <cell r="E12848">
            <v>954.54</v>
          </cell>
          <cell r="F12848">
            <v>978.44</v>
          </cell>
        </row>
        <row r="12849">
          <cell r="B12849">
            <v>100615</v>
          </cell>
          <cell r="C12849" t="str">
            <v>ASSENTAMENTO DE POSTE DE CONCRETO COM COMPRIMENTO NOMINAL DE 12 M, CARGA NOMINAL DE 600 DAN, ENGASTAMENTO BASE CONCRETADA COM 1 M DE CONCRETO E 0,8 M DE SOLO (NÃO INCLUI FORNECIMENTO). AF_04/2025</v>
          </cell>
          <cell r="D12849" t="str">
            <v>UN</v>
          </cell>
          <cell r="E12849">
            <v>1151.6300000000001</v>
          </cell>
          <cell r="F12849">
            <v>1183.6500000000001</v>
          </cell>
        </row>
        <row r="12850">
          <cell r="B12850">
            <v>100586</v>
          </cell>
          <cell r="C12850" t="str">
            <v>ASSENTAMENTO DE POSTE DE CONCRETO COM COMPRIMENTO NOMINAL DE 12 M, CARGA NOMINAL MAIOR QUE 1000 DAN, ENGASTAMENTO SIMPLES COM 1,8 M DE SOLO (NÃO INCLUI FORNECIMENTO). AF_04/2025</v>
          </cell>
          <cell r="D12850" t="str">
            <v>UN</v>
          </cell>
          <cell r="E12850">
            <v>784.83</v>
          </cell>
          <cell r="F12850">
            <v>806.69</v>
          </cell>
        </row>
        <row r="12851">
          <cell r="B12851">
            <v>100585</v>
          </cell>
          <cell r="C12851" t="str">
            <v>ASSENTAMENTO DE POSTE DE CONCRETO COM COMPRIMENTO NOMINAL DE 12 M, CARGA NOMINAL MENOR OU IGUAL A 1000 DAN, ENGASTAMENTO SIMPLES COM 1,8 M DE SOLO (NÃO INCLUI FORNECIMENTO). AF_04/2025</v>
          </cell>
          <cell r="D12851" t="str">
            <v>UN</v>
          </cell>
          <cell r="E12851">
            <v>712.03</v>
          </cell>
          <cell r="F12851">
            <v>728.33</v>
          </cell>
        </row>
        <row r="12852">
          <cell r="B12852">
            <v>100618</v>
          </cell>
          <cell r="C12852" t="str">
            <v>ASSENTAMENTO DE POSTE DE CONCRETO COM COMPRIMENTO NOMINAL DE 13 M, CARGA NOMINAL DE 1000 DAN, ENGASTAMENTO BASE CONCRETADA COM 1 M DE CONCRETO E 0,9 M DE SOLO - SOMENTE INSTALAÇÃO, SEM FORNECIMENTO. AF_04/2025</v>
          </cell>
          <cell r="D12852" t="str">
            <v>UN</v>
          </cell>
          <cell r="E12852">
            <v>1727.59</v>
          </cell>
          <cell r="F12852">
            <v>1783.21</v>
          </cell>
        </row>
        <row r="12853">
          <cell r="B12853">
            <v>100617</v>
          </cell>
          <cell r="C12853" t="str">
            <v>ASSENTAMENTO DE POSTE DE CONCRETO COM COMPRIMENTO NOMINAL DE 13 M, CARGA NOMINAL DE 600 DAN, ENGASTAMENTO BASE CONCRETADA COM 1 M DE CONCRETO E 0,9 M DE SOLO (NÃO INCLUI FORNECIMENTO). AF_04/2025</v>
          </cell>
          <cell r="D12853" t="str">
            <v>UN</v>
          </cell>
          <cell r="E12853">
            <v>1195.83</v>
          </cell>
          <cell r="F12853">
            <v>1228.8</v>
          </cell>
        </row>
        <row r="12854">
          <cell r="B12854">
            <v>100588</v>
          </cell>
          <cell r="C12854" t="str">
            <v>ASSENTAMENTO DE POSTE DE CONCRETO COM COMPRIMENTO NOMINAL DE 13 M, CARGA NOMINAL MAIOR QUE 1000 DAN, ENGASTAMENTO SIMPLES COM 1,9 M DE SOLO (NÃO INCLUI FORNECIMENTO). AF_04/2025</v>
          </cell>
          <cell r="D12854" t="str">
            <v>UN</v>
          </cell>
          <cell r="E12854">
            <v>818.97</v>
          </cell>
          <cell r="F12854">
            <v>840.55</v>
          </cell>
        </row>
        <row r="12855">
          <cell r="B12855">
            <v>100587</v>
          </cell>
          <cell r="C12855" t="str">
            <v>ASSENTAMENTO DE POSTE DE CONCRETO COM COMPRIMENTO NOMINAL DE 13 M, CARGA NOMINAL MENOR OU IGUAL A 1000 DAN, ENGASTAMENTO SIMPLES COM 1,9 M DE SOLO (NÃO INCLUI FORNECIMENTO). AF_04/2025</v>
          </cell>
          <cell r="D12855" t="str">
            <v>UN</v>
          </cell>
          <cell r="E12855">
            <v>762.52</v>
          </cell>
          <cell r="F12855">
            <v>779.77</v>
          </cell>
        </row>
        <row r="12856">
          <cell r="B12856">
            <v>100590</v>
          </cell>
          <cell r="C12856" t="str">
            <v>ASSENTAMENTO DE POSTE DE CONCRETO COM COMPRIMENTO NOMINAL DE 13,5 M, CARGA NOMINAL MAIOR QUE 1000 DAN, ENGASTAMENTO SIMPLES COM 1,95 M DE SOLO (NÃO INCLUI FORNECIMENTO). AF_04/2025</v>
          </cell>
          <cell r="D12856" t="str">
            <v>UN</v>
          </cell>
          <cell r="E12856">
            <v>880.79</v>
          </cell>
          <cell r="F12856">
            <v>905.94</v>
          </cell>
        </row>
        <row r="12857">
          <cell r="B12857">
            <v>100589</v>
          </cell>
          <cell r="C12857" t="str">
            <v>ASSENTAMENTO DE POSTE DE CONCRETO COM COMPRIMENTO NOMINAL DE 13,5 M, CARGA NOMINAL MENOR OU IGUAL A 1000 DAN, ENGASTAMENTO SIMPLES COM 1,95 M DE SOLO (NÃO INCLUI FORNECIMENTO). AF_04/2025</v>
          </cell>
          <cell r="D12857" t="str">
            <v>UN</v>
          </cell>
          <cell r="E12857">
            <v>824.99</v>
          </cell>
          <cell r="F12857">
            <v>845.75</v>
          </cell>
        </row>
        <row r="12858">
          <cell r="B12858">
            <v>100592</v>
          </cell>
          <cell r="C12858" t="str">
            <v>ASSENTAMENTO DE POSTE DE CONCRETO COM COMPRIMENTO NOMINAL DE 14 M, CARGA NOMINAL MAIOR QUE 1000 DAN, ENGASTAMENTO SIMPLES COM 2 M DE SOLO (NÃO INCLUI FORNECIMENTO). AF_04/2025</v>
          </cell>
          <cell r="D12858" t="str">
            <v>UN</v>
          </cell>
          <cell r="E12858">
            <v>874.14</v>
          </cell>
          <cell r="F12858">
            <v>897.05</v>
          </cell>
        </row>
        <row r="12859">
          <cell r="B12859">
            <v>100591</v>
          </cell>
          <cell r="C12859" t="str">
            <v>ASSENTAMENTO DE POSTE DE CONCRETO COM COMPRIMENTO NOMINAL DE 14 M, CARGA NOMINAL MENOR OU IGUAL A 1000 DAN, ENGASTAMENTO SIMPLES COM 2 M DE SOLO (NÃO INCLUI FORNECIMENTO). AF_04/2025</v>
          </cell>
          <cell r="D12859" t="str">
            <v>UN</v>
          </cell>
          <cell r="E12859">
            <v>813.97</v>
          </cell>
          <cell r="F12859">
            <v>832.26</v>
          </cell>
        </row>
        <row r="12860">
          <cell r="B12860">
            <v>100594</v>
          </cell>
          <cell r="C12860" t="str">
            <v>ASSENTAMENTO DE POSTE DE CONCRETO COM COMPRIMENTO NOMINAL DE 15 M, CARGA NOMINAL MAIOR QUE 1000 DAN, ENGASTAMENTO SIMPLES COM 2,1 M DE SOLO (NÃO INCLUI FORNECIMENTO). AF_04/2025</v>
          </cell>
          <cell r="D12860" t="str">
            <v>UN</v>
          </cell>
          <cell r="E12860">
            <v>959.53</v>
          </cell>
          <cell r="F12860">
            <v>986.04</v>
          </cell>
        </row>
        <row r="12861">
          <cell r="B12861">
            <v>100593</v>
          </cell>
          <cell r="C12861" t="str">
            <v>ASSENTAMENTO DE POSTE DE CONCRETO COM COMPRIMENTO NOMINAL DE 15 M, CARGA NOMINAL MENOR OU IGUAL A 1000 DAN, ENGASTAMENTO SIMPLES COM 2,1 M DE SOLO (NÃO INCLUI FORNECIMENTO). AF_04/2025</v>
          </cell>
          <cell r="D12861" t="str">
            <v>UN</v>
          </cell>
          <cell r="E12861">
            <v>880.63</v>
          </cell>
          <cell r="F12861">
            <v>901.08</v>
          </cell>
        </row>
        <row r="12862">
          <cell r="B12862">
            <v>100596</v>
          </cell>
          <cell r="C12862" t="str">
            <v>ASSENTAMENTO DE POSTE DE CONCRETO COM COMPRIMENTO NOMINAL DE 18 M, CARGA NOMINAL MAIOR QUE 1000 DAN, ENGASTAMENTO SIMPLES COM 2,4 M DE SOLO (NÃO INCLUI FORNECIMENTO). AF_04/2025</v>
          </cell>
          <cell r="D12862" t="str">
            <v>UN</v>
          </cell>
          <cell r="E12862">
            <v>1146.3599999999999</v>
          </cell>
          <cell r="F12862">
            <v>1178.43</v>
          </cell>
        </row>
        <row r="12863">
          <cell r="B12863">
            <v>100595</v>
          </cell>
          <cell r="C12863" t="str">
            <v>ASSENTAMENTO DE POSTE DE CONCRETO COM COMPRIMENTO NOMINAL DE 18 M, CARGA NOMINAL MENOR OU IGUAL A 1000 DAN, ENGASTAMENTO SIMPLES COM 2,4 M DE SOLO (NÃO INCLUI FORNECIMENTO). AF_04/2025</v>
          </cell>
          <cell r="D12863" t="str">
            <v>UN</v>
          </cell>
          <cell r="E12863">
            <v>1039.42</v>
          </cell>
          <cell r="F12863">
            <v>1063.43</v>
          </cell>
        </row>
        <row r="12864">
          <cell r="B12864">
            <v>100598</v>
          </cell>
          <cell r="C12864" t="str">
            <v>ASSENTAMENTO DE POSTE DE CONCRETO COM COMPRIMENTO NOMINAL DE 20 M, CARGA NOMINAL MAIOR QUE 1000, ENGASTAMENTO SIMPLES COM 2,6 M DE SOLO (NÃO INCLUI FORNECIMENTO). AF_04/2025</v>
          </cell>
          <cell r="D12864" t="str">
            <v>UN</v>
          </cell>
          <cell r="E12864">
            <v>1270.03</v>
          </cell>
          <cell r="F12864">
            <v>1305.83</v>
          </cell>
        </row>
        <row r="12865">
          <cell r="B12865">
            <v>100597</v>
          </cell>
          <cell r="C12865" t="str">
            <v>ASSENTAMENTO DE POSTE DE CONCRETO COM COMPRIMENTO NOMINAL DE 20 M, CARGA NOMINAL MENOR OU IGUAL A 1000 DAN, ENGASTAMENTO SIMPLES COM 2,6 M DE SOLO (NÃO INCLUI FORNECIMENTO). AF_04/2025</v>
          </cell>
          <cell r="D12865" t="str">
            <v>UN</v>
          </cell>
          <cell r="E12865">
            <v>1181.6500000000001</v>
          </cell>
          <cell r="F12865">
            <v>1210.78</v>
          </cell>
        </row>
        <row r="12866">
          <cell r="B12866">
            <v>100603</v>
          </cell>
          <cell r="C12866" t="str">
            <v>ASSENTAMENTO DE POSTE DE CONCRETO COM COMPRIMENTO NOMINAL DE 9 M, CARGA NOMINAL DE 1000 DAN, ENGASTAMENTO BASE CONCRETADA COM 1 M DE CONCRETO E 0,5 M DE SOLO (NÃO INCLUI FORNECIMENTO). AF_04/2025</v>
          </cell>
          <cell r="D12866" t="str">
            <v>UN</v>
          </cell>
          <cell r="E12866">
            <v>1493.02</v>
          </cell>
          <cell r="F12866">
            <v>1540.68</v>
          </cell>
        </row>
        <row r="12867">
          <cell r="B12867">
            <v>100599</v>
          </cell>
          <cell r="C12867" t="str">
            <v>ASSENTAMENTO DE POSTE DE CONCRETO COM COMPRIMENTO NOMINAL DE 9 M, CARGA NOMINAL DE 150 DAN, ENGASTAMENTO BASE CONCRETADA COM 1 M DE CONCRETO E 0,5 M DE SOLO (NÃO INCLUI FORNECIMENTO). AF_04/2025</v>
          </cell>
          <cell r="D12867" t="str">
            <v>UN</v>
          </cell>
          <cell r="E12867">
            <v>596.05999999999995</v>
          </cell>
          <cell r="F12867">
            <v>608.46</v>
          </cell>
        </row>
        <row r="12868">
          <cell r="B12868">
            <v>100600</v>
          </cell>
          <cell r="C12868" t="str">
            <v>ASSENTAMENTO DE POSTE DE CONCRETO COM COMPRIMENTO NOMINAL DE 9 M, CARGA NOMINAL DE 300 DAN, ENGASTAMENTO BASE CONCRETADA COM 1 M DE CONCRETO E 0,5 M DE SOLO (NÃO INCLUI FORNECIMENTO). AF_04/2025</v>
          </cell>
          <cell r="D12868" t="str">
            <v>UN</v>
          </cell>
          <cell r="E12868">
            <v>683.21</v>
          </cell>
          <cell r="F12868">
            <v>699.52</v>
          </cell>
        </row>
        <row r="12869">
          <cell r="B12869">
            <v>100601</v>
          </cell>
          <cell r="C12869" t="str">
            <v>ASSENTAMENTO DE POSTE DE CONCRETO COM COMPRIMENTO NOMINAL DE 9 M, CARGA NOMINAL DE 400 DAN, ENGASTAMENTO BASE CONCRETADA COM 1 M DE CONCRETO E 0,5 M DE SOLO (NÃO INCLUI FORNECIMENTO). AF_04/2025</v>
          </cell>
          <cell r="D12869" t="str">
            <v>UN</v>
          </cell>
          <cell r="E12869">
            <v>831.51</v>
          </cell>
          <cell r="F12869">
            <v>853.5</v>
          </cell>
        </row>
        <row r="12870">
          <cell r="B12870">
            <v>100602</v>
          </cell>
          <cell r="C12870" t="str">
            <v>ASSENTAMENTO DE POSTE DE CONCRETO COM COMPRIMENTO NOMINAL DE 9 M, CARGA NOMINAL DE 600 DAN, ENGASTAMENTO BASE CONCRETADA COM 1 M DE CONCRETO E 0,5 M DE SOLO (NÃO INCLUI FORNECIMENTO). AF_04/2025</v>
          </cell>
          <cell r="D12870" t="str">
            <v>UN</v>
          </cell>
          <cell r="E12870">
            <v>1016.87</v>
          </cell>
          <cell r="F12870">
            <v>1045.98</v>
          </cell>
        </row>
        <row r="12871">
          <cell r="B12871">
            <v>100578</v>
          </cell>
          <cell r="C12871" t="str">
            <v>ASSENTAMENTO DE POSTE DE CONCRETO COM COMPRIMENTO NOMINAL DE 9 M, CARGA NOMINAL MENOR OU IGUAL A 1000 DAN, ENGASTAMENTO SIMPLES COM 1,5 M DE SOLO (NÃO INCLUI FORNECIMENTO). AF_04/2025</v>
          </cell>
          <cell r="D12871" t="str">
            <v>UN</v>
          </cell>
          <cell r="E12871">
            <v>566.6</v>
          </cell>
          <cell r="F12871">
            <v>580.48</v>
          </cell>
        </row>
        <row r="12872">
          <cell r="B12872">
            <v>105975</v>
          </cell>
          <cell r="C12872" t="str">
            <v>CORDOALHA DE ACO 7,9 (5/16) 7*2,64MM ZINCAGEM TIPO A E 13% DE IACS - FORNECIMENTO E INSTALAÇÃO. AF_04/2025</v>
          </cell>
          <cell r="D12872" t="str">
            <v>M</v>
          </cell>
          <cell r="E12872">
            <v>0</v>
          </cell>
          <cell r="F12872">
            <v>0</v>
          </cell>
        </row>
        <row r="12873">
          <cell r="B12873">
            <v>105976</v>
          </cell>
          <cell r="C12873" t="str">
            <v>CORDOALHA DE ACO 7,9 (5/16) 7*2,64MM ZINCAGEM TIPO B E 13% DE IACS - FORNECIMENTO E INSTALAÇÃO. AF_04/2025</v>
          </cell>
          <cell r="D12873" t="str">
            <v>M</v>
          </cell>
          <cell r="E12873">
            <v>0</v>
          </cell>
          <cell r="F12873">
            <v>0</v>
          </cell>
        </row>
        <row r="12874">
          <cell r="B12874">
            <v>105977</v>
          </cell>
          <cell r="C12874" t="str">
            <v>CORDOALHA DE ACO 9,5 (3/8) 7*3,05MM ZINCAGEM TIPO A E 13% DE IACS - FORNECIMENTO E INSTALAÇÃO. AF_04/2025</v>
          </cell>
          <cell r="D12874" t="str">
            <v>M</v>
          </cell>
          <cell r="E12874">
            <v>0</v>
          </cell>
          <cell r="F12874">
            <v>0</v>
          </cell>
        </row>
        <row r="12875">
          <cell r="B12875">
            <v>105978</v>
          </cell>
          <cell r="C12875" t="str">
            <v>CORDOALHA DE ACO 9,5(3/8) 7*3,05MM ZINCAGEM TIPO B E 13% DE IACS - FORNECIMENTO E INSTALAÇÃO. AF_04/2025</v>
          </cell>
          <cell r="D12875" t="str">
            <v>M</v>
          </cell>
          <cell r="E12875">
            <v>0</v>
          </cell>
          <cell r="F12875">
            <v>0</v>
          </cell>
        </row>
        <row r="12876">
          <cell r="B12876">
            <v>105970</v>
          </cell>
          <cell r="C12876" t="str">
            <v>ESTRUTURA DE ESTAIAMENTO PARA POSTES DE CONCRETO ANCORA CONCRETO - FORNECIMENTO E INSTALAÇÃO. AF_04/2025</v>
          </cell>
          <cell r="D12876" t="str">
            <v>UN</v>
          </cell>
          <cell r="E12876">
            <v>0</v>
          </cell>
          <cell r="F12876">
            <v>0</v>
          </cell>
        </row>
        <row r="12877">
          <cell r="B12877">
            <v>105972</v>
          </cell>
          <cell r="C12877" t="str">
            <v>ESTRUTURA DE ESTAIAMENTO PARA POSTES DE CONCRETO CRUZETA A POSTE M3 E B3 - FORNECIMENTO E INSTALAÇÃO. AF_04/2025</v>
          </cell>
          <cell r="D12877" t="str">
            <v>UN</v>
          </cell>
          <cell r="E12877">
            <v>0</v>
          </cell>
          <cell r="F12877">
            <v>0</v>
          </cell>
        </row>
        <row r="12878">
          <cell r="B12878">
            <v>105973</v>
          </cell>
          <cell r="C12878" t="str">
            <v>ESTRUTURA DE ESTAIAMENTO PARA POSTES DE CONCRETO CRUZETA A POSTE N3 - FORNECIMENTO E INSTALAÇÃO. AF_04/2025</v>
          </cell>
          <cell r="D12878" t="str">
            <v>UN</v>
          </cell>
          <cell r="E12878">
            <v>0</v>
          </cell>
          <cell r="F12878">
            <v>0</v>
          </cell>
        </row>
        <row r="12879">
          <cell r="B12879">
            <v>105974</v>
          </cell>
          <cell r="C12879" t="str">
            <v>ESTRUTURA DE ESTAIAMENTO PARA POSTES DE CONCRETO HTE - FORNECIMENTO E INSTALAÇÃO. AF_04/2025</v>
          </cell>
          <cell r="D12879" t="str">
            <v>UN</v>
          </cell>
          <cell r="E12879">
            <v>0</v>
          </cell>
          <cell r="F12879">
            <v>0</v>
          </cell>
        </row>
        <row r="12880">
          <cell r="B12880">
            <v>105971</v>
          </cell>
          <cell r="C12880" t="str">
            <v>ESTRUTURA DE ESTAIAMENTO PARA POSTES DE CONCRETO POSTE A POSTE - FORNECIMENTO E INSTALAÇÃO. AF_04/2025</v>
          </cell>
          <cell r="D12880" t="str">
            <v>UN</v>
          </cell>
          <cell r="E12880">
            <v>0</v>
          </cell>
          <cell r="F12880">
            <v>0</v>
          </cell>
        </row>
        <row r="12881">
          <cell r="B12881">
            <v>105967</v>
          </cell>
          <cell r="C12881" t="str">
            <v>POSTE DE AÇO CÔNICO CONTÍNUO CURVO DUPLO, ENGASTAMENTO SIMPLES COM 1 M DE SOLO, H=6M - FORNECIMENTO E INSTALAÇÃO. AF_04/2025</v>
          </cell>
          <cell r="D12881" t="str">
            <v>UN</v>
          </cell>
          <cell r="E12881">
            <v>0</v>
          </cell>
          <cell r="F12881">
            <v>0</v>
          </cell>
        </row>
        <row r="12882">
          <cell r="B12882">
            <v>105968</v>
          </cell>
          <cell r="C12882" t="str">
            <v>POSTE DE AÇO CÔNICO CONTÍNUO CURVO DUPLO, ENGASTAMENTO SIMPLES COM 1 M DE SOLO, H=7M - FORNECIMENTO E INSTALAÇÃO. AF_04/2025</v>
          </cell>
          <cell r="D12882" t="str">
            <v>UN</v>
          </cell>
          <cell r="E12882">
            <v>0</v>
          </cell>
          <cell r="F12882">
            <v>0</v>
          </cell>
        </row>
        <row r="12883">
          <cell r="B12883">
            <v>105969</v>
          </cell>
          <cell r="C12883" t="str">
            <v>POSTE DE AÇO CÔNICO CONTÍNUO CURVO DUPLO, ENGASTAMENTO SIMPLES COM 1 M DE SOLO, H=8M - FORNECIMENTO E INSTALAÇÃO. AF_04/2025</v>
          </cell>
          <cell r="D12883" t="str">
            <v>UN</v>
          </cell>
          <cell r="E12883">
            <v>0</v>
          </cell>
          <cell r="F12883">
            <v>0</v>
          </cell>
        </row>
        <row r="12884">
          <cell r="B12884">
            <v>100623</v>
          </cell>
          <cell r="C12884" t="str">
            <v>POSTE DE AÇO CÔNICO CONTÍNUO CURVO DUPLO, ENGASTAMENTO SIMPLES COM 1 M DE SOLO, H=9M - FORNECIMENTO E INSTALAÇÃO. AF_04/2025</v>
          </cell>
          <cell r="D12884" t="str">
            <v>UN</v>
          </cell>
          <cell r="E12884">
            <v>2270.0700000000002</v>
          </cell>
          <cell r="F12884">
            <v>2280.4699999999998</v>
          </cell>
        </row>
        <row r="12885">
          <cell r="B12885">
            <v>105964</v>
          </cell>
          <cell r="C12885" t="str">
            <v>POSTE DE AÇO CÔNICO CONTÍNUO CURVO DUPLO, FLANGEADO, H=6M - FORNECIMENTO E INSTALAÇÃO. AF_04/2025</v>
          </cell>
          <cell r="D12885" t="str">
            <v>UN</v>
          </cell>
          <cell r="E12885">
            <v>0</v>
          </cell>
          <cell r="F12885">
            <v>0</v>
          </cell>
        </row>
        <row r="12886">
          <cell r="B12886">
            <v>105965</v>
          </cell>
          <cell r="C12886" t="str">
            <v>POSTE DE AÇO CÔNICO CONTÍNUO CURVO DUPLO, FLANGEADO, H=7M - FORNECIMENTO E INSTALAÇÃO. AF_04/2025</v>
          </cell>
          <cell r="D12886" t="str">
            <v>UN</v>
          </cell>
          <cell r="E12886">
            <v>0</v>
          </cell>
          <cell r="F12886">
            <v>0</v>
          </cell>
        </row>
        <row r="12887">
          <cell r="B12887">
            <v>105966</v>
          </cell>
          <cell r="C12887" t="str">
            <v>POSTE DE AÇO CÔNICO CONTÍNUO CURVO DUPLO, FLANGEADO, H=8M - FORNECIMENTO E INSTALAÇÃO. AF_04/2025</v>
          </cell>
          <cell r="D12887" t="str">
            <v>UN</v>
          </cell>
          <cell r="E12887">
            <v>0</v>
          </cell>
          <cell r="F12887">
            <v>0</v>
          </cell>
        </row>
        <row r="12888">
          <cell r="B12888">
            <v>100621</v>
          </cell>
          <cell r="C12888" t="str">
            <v>POSTE DE AÇO CÔNICO CONTÍNUO CURVO DUPLO, FLANGEADO, H=9M - FORNECIMENTO E INSTALAÇÃO. AF_04/2025</v>
          </cell>
          <cell r="D12888" t="str">
            <v>UN</v>
          </cell>
          <cell r="E12888">
            <v>2910.66</v>
          </cell>
          <cell r="F12888">
            <v>2917.25</v>
          </cell>
        </row>
        <row r="12889">
          <cell r="B12889">
            <v>105960</v>
          </cell>
          <cell r="C12889" t="str">
            <v>POSTE DE AÇO CÔNICO CONTÍNUO CURVO SIMPLES, ENGASTAMENTO SIMPLES COM 0,5 M DE SOLO, H=5M - FORNECIMENTO E INSTALAÇÃO. AF_04/2025</v>
          </cell>
          <cell r="D12889" t="str">
            <v>UN</v>
          </cell>
          <cell r="E12889">
            <v>0</v>
          </cell>
          <cell r="F12889">
            <v>0</v>
          </cell>
        </row>
        <row r="12890">
          <cell r="B12890">
            <v>105961</v>
          </cell>
          <cell r="C12890" t="str">
            <v>POSTE DE AÇO CÔNICO CONTÍNUO CURVO SIMPLES, ENGASTAMENTO SIMPLES COM 1 M DE SOLO, H=6M - FORNECIMENTO E INSTALAÇÃO. AF_04/2025</v>
          </cell>
          <cell r="D12890" t="str">
            <v>UN</v>
          </cell>
          <cell r="E12890">
            <v>0</v>
          </cell>
          <cell r="F12890">
            <v>0</v>
          </cell>
        </row>
        <row r="12891">
          <cell r="B12891">
            <v>105962</v>
          </cell>
          <cell r="C12891" t="str">
            <v>POSTE DE AÇO CÔNICO CONTÍNUO CURVO SIMPLES, ENGASTAMENTO SIMPLES COM 1 M DE SOLO, H=7M - FORNECIMENTO E INSTALAÇÃO. AF_04/2025</v>
          </cell>
          <cell r="D12891" t="str">
            <v>UN</v>
          </cell>
          <cell r="E12891">
            <v>0</v>
          </cell>
          <cell r="F12891">
            <v>0</v>
          </cell>
        </row>
        <row r="12892">
          <cell r="B12892">
            <v>105963</v>
          </cell>
          <cell r="C12892" t="str">
            <v>POSTE DE AÇO CÔNICO CONTÍNUO CURVO SIMPLES, ENGASTAMENTO SIMPLES COM 1 M DE SOLO, H=8M - FORNECIMENTO E INSTALAÇÃO. AF_04/2025</v>
          </cell>
          <cell r="D12892" t="str">
            <v>UN</v>
          </cell>
          <cell r="E12892">
            <v>0</v>
          </cell>
          <cell r="F12892">
            <v>0</v>
          </cell>
        </row>
        <row r="12893">
          <cell r="B12893">
            <v>100622</v>
          </cell>
          <cell r="C12893" t="str">
            <v>POSTE DE AÇO CÔNICO CONTÍNUO CURVO SIMPLES, ENGASTAMENTO SIMPLES COM 1 M DE SOLO, H=9M - FORNECIMENTO E INSTALAÇÃO. AF_04/2025</v>
          </cell>
          <cell r="D12893" t="str">
            <v>UN</v>
          </cell>
          <cell r="E12893">
            <v>2208.8000000000002</v>
          </cell>
          <cell r="F12893">
            <v>2218.86</v>
          </cell>
        </row>
        <row r="12894">
          <cell r="B12894">
            <v>105956</v>
          </cell>
          <cell r="C12894" t="str">
            <v>POSTE DE AÇO CÔNICO CONTÍNUO CURVO SIMPLES, FLANGEADO, H=5M - FORNECIMENTO E INSTALAÇÃO. AF_04/2025</v>
          </cell>
          <cell r="D12894" t="str">
            <v>UN</v>
          </cell>
          <cell r="E12894">
            <v>0</v>
          </cell>
          <cell r="F12894">
            <v>0</v>
          </cell>
        </row>
        <row r="12895">
          <cell r="B12895">
            <v>105957</v>
          </cell>
          <cell r="C12895" t="str">
            <v>POSTE DE AÇO CÔNICO CONTÍNUO CURVO SIMPLES, FLANGEADO, H=6M - FORNECIMENTO E INSTALAÇÃO. AF_04/2025</v>
          </cell>
          <cell r="D12895" t="str">
            <v>UN</v>
          </cell>
          <cell r="E12895">
            <v>0</v>
          </cell>
          <cell r="F12895">
            <v>0</v>
          </cell>
        </row>
        <row r="12896">
          <cell r="B12896">
            <v>105958</v>
          </cell>
          <cell r="C12896" t="str">
            <v>POSTE DE AÇO CÔNICO CONTÍNUO CURVO SIMPLES, FLANGEADO, H=7M - FORNECIMENTO E INSTALAÇÃO. AF_04/2025</v>
          </cell>
          <cell r="D12896" t="str">
            <v>UN</v>
          </cell>
          <cell r="E12896">
            <v>2045.95</v>
          </cell>
          <cell r="F12896">
            <v>2053.6</v>
          </cell>
        </row>
        <row r="12897">
          <cell r="B12897">
            <v>105959</v>
          </cell>
          <cell r="C12897" t="str">
            <v>POSTE DE AÇO CÔNICO CONTÍNUO CURVO SIMPLES, FLANGEADO, H=8M - FORNECIMENTO E INSTALAÇÃO. AF_04/2025</v>
          </cell>
          <cell r="D12897" t="str">
            <v>UN</v>
          </cell>
          <cell r="E12897">
            <v>0</v>
          </cell>
          <cell r="F12897">
            <v>0</v>
          </cell>
        </row>
        <row r="12898">
          <cell r="B12898">
            <v>100620</v>
          </cell>
          <cell r="C12898" t="str">
            <v>POSTE DE AÇO CÔNICO CONTÍNUO CURVO SIMPLES, FLANGEADO, H=9M - FORNECIMENTO E INSTALAÇÃO. AF_04/2025</v>
          </cell>
          <cell r="D12898" t="str">
            <v>UN</v>
          </cell>
          <cell r="E12898">
            <v>2612.5700000000002</v>
          </cell>
          <cell r="F12898">
            <v>2618.8000000000002</v>
          </cell>
        </row>
        <row r="12899">
          <cell r="B12899">
            <v>105951</v>
          </cell>
          <cell r="C12899" t="str">
            <v>POSTE DE AÇO CÔNICO CONTÍNUO RETO, ENGASTAMENTO SIMPLES COM 0,5 M DE SOLO, H=5M - FORNECIMENTO E INSTALAÇÃO. AF_04/2025</v>
          </cell>
          <cell r="D12899" t="str">
            <v>UN</v>
          </cell>
          <cell r="E12899">
            <v>0</v>
          </cell>
          <cell r="F12899">
            <v>0</v>
          </cell>
        </row>
        <row r="12900">
          <cell r="B12900">
            <v>105952</v>
          </cell>
          <cell r="C12900" t="str">
            <v>POSTE DE AÇO CÔNICO CONTÍNUO RETO, ENGASTAMENTO SIMPLES COM 1 M DE SOLO, H=6M - FORNECIMENTO E INSTALAÇÃO. AF_04/2025</v>
          </cell>
          <cell r="D12900" t="str">
            <v>UN</v>
          </cell>
          <cell r="E12900">
            <v>0</v>
          </cell>
          <cell r="F12900">
            <v>0</v>
          </cell>
        </row>
        <row r="12901">
          <cell r="B12901">
            <v>105953</v>
          </cell>
          <cell r="C12901" t="str">
            <v>POSTE DE AÇO CÔNICO CONTÍNUO RETO, ENGASTAMENTO SIMPLES COM 1 M DE SOLO, H=7M - FORNECIMENTO E INSTALAÇÃO. AF_04/2025</v>
          </cell>
          <cell r="D12901" t="str">
            <v>UN</v>
          </cell>
          <cell r="E12901">
            <v>1719.27</v>
          </cell>
          <cell r="F12901">
            <v>1728.92</v>
          </cell>
        </row>
        <row r="12902">
          <cell r="B12902">
            <v>105954</v>
          </cell>
          <cell r="C12902" t="str">
            <v>POSTE DE AÇO CÔNICO CONTÍNUO RETO, ENGASTAMENTO SIMPLES COM 1 M DE SOLO, H=8M - FORNECIMENTO E INSTALAÇÃO. AF_04/2025</v>
          </cell>
          <cell r="D12902" t="str">
            <v>UN</v>
          </cell>
          <cell r="E12902">
            <v>0</v>
          </cell>
          <cell r="F12902">
            <v>0</v>
          </cell>
        </row>
        <row r="12903">
          <cell r="B12903">
            <v>105955</v>
          </cell>
          <cell r="C12903" t="str">
            <v>POSTE DE AÇO CÔNICO CONTÍNUO RETO, ENGASTAMENTO SIMPLES COM 1 M DE SOLO, H=9M - FORNECIMENTO E INSTALAÇÃO. AF_04/2025</v>
          </cell>
          <cell r="D12903" t="str">
            <v>UN</v>
          </cell>
          <cell r="E12903">
            <v>2289.34</v>
          </cell>
          <cell r="F12903">
            <v>2299.87</v>
          </cell>
        </row>
        <row r="12904">
          <cell r="B12904">
            <v>105946</v>
          </cell>
          <cell r="C12904" t="str">
            <v>POSTE DE AÇO CÔNICO CONTÍNUO RETO, FLANGEADO, H=5M - FORNECIMENTO E INSTALAÇÃO. AF_04/2025</v>
          </cell>
          <cell r="D12904" t="str">
            <v>UN</v>
          </cell>
          <cell r="E12904">
            <v>0</v>
          </cell>
          <cell r="F12904">
            <v>0</v>
          </cell>
        </row>
        <row r="12905">
          <cell r="B12905">
            <v>105947</v>
          </cell>
          <cell r="C12905" t="str">
            <v>POSTE DE AÇO CÔNICO CONTÍNUO RETO, FLANGEADO, H=6M - FORNECIMENTO E INSTALAÇÃO. AF_04/2025</v>
          </cell>
          <cell r="D12905" t="str">
            <v>UN</v>
          </cell>
          <cell r="E12905">
            <v>0</v>
          </cell>
          <cell r="F12905">
            <v>0</v>
          </cell>
        </row>
        <row r="12906">
          <cell r="B12906">
            <v>105948</v>
          </cell>
          <cell r="C12906" t="str">
            <v>POSTE DE AÇO CÔNICO CONTÍNUO RETO, FLANGEADO, H=7M - FORNECIMENTO E INSTALAÇÃO. AF_04/2025</v>
          </cell>
          <cell r="D12906" t="str">
            <v>UN</v>
          </cell>
          <cell r="E12906">
            <v>0</v>
          </cell>
          <cell r="F12906">
            <v>0</v>
          </cell>
        </row>
        <row r="12907">
          <cell r="B12907">
            <v>105949</v>
          </cell>
          <cell r="C12907" t="str">
            <v>POSTE DE AÇO CÔNICO CONTÍNUO RETO, FLANGEADO, H=8M - FORNECIMENTO E INSTALAÇÃO. AF_04/2025</v>
          </cell>
          <cell r="D12907" t="str">
            <v>UN</v>
          </cell>
          <cell r="E12907">
            <v>0</v>
          </cell>
          <cell r="F12907">
            <v>0</v>
          </cell>
        </row>
        <row r="12908">
          <cell r="B12908">
            <v>105950</v>
          </cell>
          <cell r="C12908" t="str">
            <v>POSTE DE AÇO CÔNICO CONTÍNUO RETO, FLANGEADO, H=9M - FORNECIMENTO E INSTALAÇÃO. AF_04/2025</v>
          </cell>
          <cell r="D12908" t="str">
            <v>UN</v>
          </cell>
          <cell r="E12908">
            <v>0</v>
          </cell>
          <cell r="F12908">
            <v>0</v>
          </cell>
        </row>
        <row r="12909">
          <cell r="B12909">
            <v>100619</v>
          </cell>
          <cell r="C12909" t="str">
            <v>POSTE DECORATIVO PARA JARDIM EM AÇO TUBULAR, H = *2,5* M, SEM LUMINÁRIA - FORNECIMENTO E INSTALAÇÃO. AF_04/2025</v>
          </cell>
          <cell r="D12909" t="str">
            <v>UN</v>
          </cell>
          <cell r="E12909">
            <v>583.51</v>
          </cell>
          <cell r="F12909">
            <v>594.25</v>
          </cell>
        </row>
        <row r="12910">
          <cell r="B12910">
            <v>99283</v>
          </cell>
          <cell r="C12910" t="str">
            <v>ACRÉSCIMO PARA POÇO DE VISITA CIRCULAR PARA DRENAGEM, EM ALVENARIA COM TIJOLOS CERÂMICOS MACIÇOS, DIÂMETRO INTERNO = 0,8 M. AF_12/2020</v>
          </cell>
          <cell r="D12910" t="str">
            <v>M</v>
          </cell>
          <cell r="E12910">
            <v>1034.2</v>
          </cell>
          <cell r="F12910">
            <v>1083.3</v>
          </cell>
        </row>
        <row r="12911">
          <cell r="B12911">
            <v>99293</v>
          </cell>
          <cell r="C12911" t="str">
            <v>ACRÉSCIMO PARA POÇO DE VISITA CIRCULAR PARA DRENAGEM, EM ALVENARIA COM TIJOLOS CERÂMICOS MACIÇOS, DIÂMETRO INTERNO = 1 M. AF_12/2020</v>
          </cell>
          <cell r="D12911" t="str">
            <v>M</v>
          </cell>
          <cell r="E12911">
            <v>1248.48</v>
          </cell>
          <cell r="F12911">
            <v>1308.52</v>
          </cell>
        </row>
        <row r="12912">
          <cell r="B12912">
            <v>99243</v>
          </cell>
          <cell r="C12912" t="str">
            <v>ACRÉSCIMO PARA POÇO DE VISITA CIRCULAR PARA DRENAGEM, EM ALVENARIA COM TIJOLOS CERÂMICOS MACIÇOS, DIÂMETRO INTERNO = 1,2 M. AF_12/2020</v>
          </cell>
          <cell r="D12912" t="str">
            <v>M</v>
          </cell>
          <cell r="E12912">
            <v>1462.71</v>
          </cell>
          <cell r="F12912">
            <v>1533.7</v>
          </cell>
        </row>
        <row r="12913">
          <cell r="B12913">
            <v>99249</v>
          </cell>
          <cell r="C12913" t="str">
            <v>ACRÉSCIMO PARA POÇO DE VISITA CIRCULAR PARA DRENAGEM, EM ALVENARIA COM TIJOLOS CERÂMICOS MACIÇOS, DIÂMETRO INTERNO = 1,5 M. AF_12/2020</v>
          </cell>
          <cell r="D12913" t="str">
            <v>M</v>
          </cell>
          <cell r="E12913">
            <v>1784.15</v>
          </cell>
          <cell r="F12913">
            <v>1871.55</v>
          </cell>
        </row>
        <row r="12914">
          <cell r="B12914">
            <v>99278</v>
          </cell>
          <cell r="C12914" t="str">
            <v>ACRÉSCIMO PARA POÇO DE VISITA CIRCULAR PARA DRENAGEM, EM CONCRETO PRÉ-MOLDADO, DIÂMETRO INTERNO = 0,8 M. AF_12/2020</v>
          </cell>
          <cell r="D12914" t="str">
            <v>M</v>
          </cell>
          <cell r="E12914">
            <v>304.49</v>
          </cell>
          <cell r="F12914">
            <v>307.13</v>
          </cell>
        </row>
        <row r="12915">
          <cell r="B12915">
            <v>99288</v>
          </cell>
          <cell r="C12915" t="str">
            <v>ACRÉSCIMO PARA POÇO DE VISITA CIRCULAR PARA DRENAGEM, EM CONCRETO PRÉ-MOLDADO, DIÂMETRO INTERNO = 1 M. AF_12/2020</v>
          </cell>
          <cell r="D12915" t="str">
            <v>M</v>
          </cell>
          <cell r="E12915">
            <v>400.25</v>
          </cell>
          <cell r="F12915">
            <v>403.39</v>
          </cell>
        </row>
        <row r="12916">
          <cell r="B12916">
            <v>99240</v>
          </cell>
          <cell r="C12916" t="str">
            <v>ACRÉSCIMO PARA POÇO DE VISITA CIRCULAR PARA DRENAGEM, EM CONCRETO PRÉ-MOLDADO, DIÂMETRO INTERNO = 1,2 M. AF_12/2020</v>
          </cell>
          <cell r="D12916" t="str">
            <v>M</v>
          </cell>
          <cell r="E12916">
            <v>530.22</v>
          </cell>
          <cell r="F12916">
            <v>533.92999999999995</v>
          </cell>
        </row>
        <row r="12917">
          <cell r="B12917">
            <v>99246</v>
          </cell>
          <cell r="C12917" t="str">
            <v>ACRÉSCIMO PARA POÇO DE VISITA CIRCULAR PARA DRENAGEM, EM CONCRETO PRÉ-MOLDADO, DIÂMETRO INTERNO = 1,5 M. AF_12/2020</v>
          </cell>
          <cell r="D12917" t="str">
            <v>M</v>
          </cell>
          <cell r="E12917">
            <v>725.16</v>
          </cell>
          <cell r="F12917">
            <v>729.88</v>
          </cell>
        </row>
        <row r="12918">
          <cell r="B12918">
            <v>97981</v>
          </cell>
          <cell r="C12918" t="str">
            <v>ACRÉSCIMO PARA POÇO DE VISITA CIRCULAR PARA ESGOTO, EM ALVENARIA COM TIJOLOS CERÂMICOS MACIÇOS, DIÂMETRO INTERNO = 0,8 M. AF_12/2020</v>
          </cell>
          <cell r="D12918" t="str">
            <v>M</v>
          </cell>
          <cell r="E12918">
            <v>1109.6500000000001</v>
          </cell>
          <cell r="F12918">
            <v>1159.02</v>
          </cell>
        </row>
        <row r="12919">
          <cell r="B12919">
            <v>97985</v>
          </cell>
          <cell r="C12919" t="str">
            <v>ACRÉSCIMO PARA POÇO DE VISITA CIRCULAR PARA ESGOTO, EM ALVENARIA COM TIJOLOS CERÂMICOS MACIÇOS, DIÂMETRO INTERNO = 1 M. AF_12/2020</v>
          </cell>
          <cell r="D12919" t="str">
            <v>M</v>
          </cell>
          <cell r="E12919">
            <v>1333.8</v>
          </cell>
          <cell r="F12919">
            <v>1394.14</v>
          </cell>
        </row>
        <row r="12920">
          <cell r="B12920">
            <v>97989</v>
          </cell>
          <cell r="C12920" t="str">
            <v>ACRÉSCIMO PARA POÇO DE VISITA CIRCULAR PARA ESGOTO, EM ALVENARIA COM TIJOLOS CERÂMICOS MACIÇOS, DIÂMETRO INTERNO = 1,2 M. AF_12/2020</v>
          </cell>
          <cell r="D12920" t="str">
            <v>M</v>
          </cell>
          <cell r="E12920">
            <v>1557.89</v>
          </cell>
          <cell r="F12920">
            <v>1629.22</v>
          </cell>
        </row>
        <row r="12921">
          <cell r="B12921">
            <v>97993</v>
          </cell>
          <cell r="C12921" t="str">
            <v>ACRÉSCIMO PARA POÇO DE VISITA CIRCULAR PARA ESGOTO, EM ALVENARIA COM TIJOLOS CERÂMICOS MACIÇOS, DIÂMETRO INTERNO = 1,5 M. AF_12/2020</v>
          </cell>
          <cell r="D12921" t="str">
            <v>M</v>
          </cell>
          <cell r="E12921">
            <v>1894.15</v>
          </cell>
          <cell r="F12921">
            <v>1981.95</v>
          </cell>
        </row>
        <row r="12922">
          <cell r="B12922">
            <v>98409</v>
          </cell>
          <cell r="C12922" t="str">
            <v>ACRÉSCIMO PARA POÇO DE VISITA CIRCULAR PARA ESGOTO, EM CONCRETO PRÉ-MOLDADO, DIÂMETRO INTERNO = 0,8 M. AF_12/2020</v>
          </cell>
          <cell r="D12922" t="str">
            <v>M</v>
          </cell>
          <cell r="E12922">
            <v>306.63</v>
          </cell>
          <cell r="F12922">
            <v>309.27999999999997</v>
          </cell>
        </row>
        <row r="12923">
          <cell r="B12923">
            <v>97983</v>
          </cell>
          <cell r="C12923" t="str">
            <v>ACRÉSCIMO PARA POÇO DE VISITA CIRCULAR PARA ESGOTO, EM CONCRETO PRÉ-MOLDADO, DIÂMETRO INTERNO = 1 M. AF_12/2020</v>
          </cell>
          <cell r="D12923" t="str">
            <v>M</v>
          </cell>
          <cell r="E12923">
            <v>403.06</v>
          </cell>
          <cell r="F12923">
            <v>406.2</v>
          </cell>
        </row>
        <row r="12924">
          <cell r="B12924">
            <v>97987</v>
          </cell>
          <cell r="C12924" t="str">
            <v>ACRÉSCIMO PARA POÇO DE VISITA CIRCULAR PARA ESGOTO, EM CONCRETO PRÉ-MOLDADO, DIÂMETRO INTERNO = 1,2 M. AF_12/2020</v>
          </cell>
          <cell r="D12924" t="str">
            <v>M</v>
          </cell>
          <cell r="E12924">
            <v>533.74</v>
          </cell>
          <cell r="F12924">
            <v>537.46</v>
          </cell>
        </row>
        <row r="12925">
          <cell r="B12925">
            <v>97991</v>
          </cell>
          <cell r="C12925" t="str">
            <v>ACRÉSCIMO PARA POÇO DE VISITA CIRCULAR PARA ESGOTO, EM CONCRETO PRÉ-MOLDADO, DIÂMETRO INTERNO = 1,5 M. AF_12/2020</v>
          </cell>
          <cell r="D12925" t="str">
            <v>M</v>
          </cell>
          <cell r="E12925">
            <v>729.97</v>
          </cell>
          <cell r="F12925">
            <v>734.71</v>
          </cell>
        </row>
        <row r="12926">
          <cell r="B12926">
            <v>99241</v>
          </cell>
          <cell r="C12926" t="str">
            <v>ACRÉSCIMO PARA POÇO DE VISITA RETANGULAR PARA DRENAGEM, EM ALVENARIA COM BLOCOS DE CONCRETO, DIMENSÕES INTERNAS = 1,5X1,5 M. AF_12/2020</v>
          </cell>
          <cell r="D12926" t="str">
            <v>M</v>
          </cell>
          <cell r="E12926">
            <v>1733.58</v>
          </cell>
          <cell r="F12926">
            <v>1808.97</v>
          </cell>
        </row>
        <row r="12927">
          <cell r="B12927">
            <v>99247</v>
          </cell>
          <cell r="C12927" t="str">
            <v>ACRÉSCIMO PARA POÇO DE VISITA RETANGULAR PARA DRENAGEM, EM ALVENARIA COM BLOCOS DE CONCRETO, DIMENSÕES INTERNAS = 1,5X2 M. AF_12/2020</v>
          </cell>
          <cell r="D12927" t="str">
            <v>M</v>
          </cell>
          <cell r="E12927">
            <v>1976.42</v>
          </cell>
          <cell r="F12927">
            <v>2062.5300000000002</v>
          </cell>
        </row>
        <row r="12928">
          <cell r="B12928">
            <v>99263</v>
          </cell>
          <cell r="C12928" t="str">
            <v>ACRÉSCIMO PARA POÇO DE VISITA RETANGULAR PARA DRENAGEM, EM ALVENARIA COM BLOCOS DE CONCRETO, DIMENSÕES INTERNAS = 1,5X2,5 M. AF_12/2020</v>
          </cell>
          <cell r="D12928" t="str">
            <v>M</v>
          </cell>
          <cell r="E12928">
            <v>2219.3200000000002</v>
          </cell>
          <cell r="F12928">
            <v>2316.14</v>
          </cell>
        </row>
        <row r="12929">
          <cell r="B12929">
            <v>99276</v>
          </cell>
          <cell r="C12929" t="str">
            <v>ACRÉSCIMO PARA POÇO DE VISITA RETANGULAR PARA DRENAGEM, EM ALVENARIA COM BLOCOS DE CONCRETO, DIMENSÕES INTERNAS = 1,5X3 M. AF_12/2020</v>
          </cell>
          <cell r="D12929" t="str">
            <v>M</v>
          </cell>
          <cell r="E12929">
            <v>2462.21</v>
          </cell>
          <cell r="F12929">
            <v>2569.73</v>
          </cell>
        </row>
        <row r="12930">
          <cell r="B12930">
            <v>99291</v>
          </cell>
          <cell r="C12930" t="str">
            <v>ACRÉSCIMO PARA POÇO DE VISITA RETANGULAR PARA DRENAGEM, EM ALVENARIA COM BLOCOS DE CONCRETO, DIMENSÕES INTERNAS = 1,5X3,5 M. AF_12/2020</v>
          </cell>
          <cell r="D12930" t="str">
            <v>M</v>
          </cell>
          <cell r="E12930">
            <v>2705.07</v>
          </cell>
          <cell r="F12930">
            <v>2823.28</v>
          </cell>
        </row>
        <row r="12931">
          <cell r="B12931">
            <v>99297</v>
          </cell>
          <cell r="C12931" t="str">
            <v>ACRÉSCIMO PARA POÇO DE VISITA RETANGULAR PARA DRENAGEM, EM ALVENARIA COM BLOCOS DE CONCRETO, DIMENSÕES INTERNAS = 1,5X4 M. AF_12/2020</v>
          </cell>
          <cell r="D12931" t="str">
            <v>M</v>
          </cell>
          <cell r="E12931">
            <v>2967.96</v>
          </cell>
          <cell r="F12931">
            <v>3097.71</v>
          </cell>
        </row>
        <row r="12932">
          <cell r="B12932">
            <v>99254</v>
          </cell>
          <cell r="C12932" t="str">
            <v>ACRÉSCIMO PARA POÇO DE VISITA RETANGULAR PARA DRENAGEM, EM ALVENARIA COM BLOCOS DE CONCRETO, DIMENSÕES INTERNAS = 1X1 M. AF_12/2020</v>
          </cell>
          <cell r="D12932" t="str">
            <v>M</v>
          </cell>
          <cell r="E12932">
            <v>1247.8499999999999</v>
          </cell>
          <cell r="F12932">
            <v>1301.83</v>
          </cell>
        </row>
        <row r="12933">
          <cell r="B12933">
            <v>99261</v>
          </cell>
          <cell r="C12933" t="str">
            <v>ACRÉSCIMO PARA POÇO DE VISITA RETANGULAR PARA DRENAGEM, EM ALVENARIA COM BLOCOS DE CONCRETO, DIMENSÕES INTERNAS = 1X1,5 M. AF_12/2020</v>
          </cell>
          <cell r="D12933" t="str">
            <v>M</v>
          </cell>
          <cell r="E12933">
            <v>1490.67</v>
          </cell>
          <cell r="F12933">
            <v>1555.37</v>
          </cell>
        </row>
        <row r="12934">
          <cell r="B12934">
            <v>99266</v>
          </cell>
          <cell r="C12934" t="str">
            <v>ACRÉSCIMO PARA POÇO DE VISITA RETANGULAR PARA DRENAGEM, EM ALVENARIA COM BLOCOS DE CONCRETO, DIMENSÕES INTERNAS = 1X2 M. AF_12/2020</v>
          </cell>
          <cell r="D12934" t="str">
            <v>M</v>
          </cell>
          <cell r="E12934">
            <v>1733.58</v>
          </cell>
          <cell r="F12934">
            <v>1808.97</v>
          </cell>
        </row>
        <row r="12935">
          <cell r="B12935">
            <v>99269</v>
          </cell>
          <cell r="C12935" t="str">
            <v>ACRÉSCIMO PARA POÇO DE VISITA RETANGULAR PARA DRENAGEM, EM ALVENARIA COM BLOCOS DE CONCRETO, DIMENSÕES INTERNAS = 1X2,5 M. AF_12/2020</v>
          </cell>
          <cell r="D12935" t="str">
            <v>M</v>
          </cell>
          <cell r="E12935">
            <v>1976.42</v>
          </cell>
          <cell r="F12935">
            <v>2062.5300000000002</v>
          </cell>
        </row>
        <row r="12936">
          <cell r="B12936">
            <v>99277</v>
          </cell>
          <cell r="C12936" t="str">
            <v>ACRÉSCIMO PARA POÇO DE VISITA RETANGULAR PARA DRENAGEM, EM ALVENARIA COM BLOCOS DE CONCRETO, DIMENSÕES INTERNAS = 1X3 M. AF_12/2020</v>
          </cell>
          <cell r="D12936" t="str">
            <v>M</v>
          </cell>
          <cell r="E12936">
            <v>2219.3200000000002</v>
          </cell>
          <cell r="F12936">
            <v>2316.14</v>
          </cell>
        </row>
        <row r="12937">
          <cell r="B12937">
            <v>99281</v>
          </cell>
          <cell r="C12937" t="str">
            <v>ACRÉSCIMO PARA POÇO DE VISITA RETANGULAR PARA DRENAGEM, EM ALVENARIA COM BLOCOS DE CONCRETO, DIMENSÕES INTERNAS = 1X3,5 M. AF_12/2020</v>
          </cell>
          <cell r="D12937" t="str">
            <v>M</v>
          </cell>
          <cell r="E12937">
            <v>2462.21</v>
          </cell>
          <cell r="F12937">
            <v>2569.73</v>
          </cell>
        </row>
        <row r="12938">
          <cell r="B12938">
            <v>99289</v>
          </cell>
          <cell r="C12938" t="str">
            <v>ACRÉSCIMO PARA POÇO DE VISITA RETANGULAR PARA DRENAGEM, EM ALVENARIA COM BLOCOS DE CONCRETO, DIMENSÕES INTERNAS = 1X4 M. AF_12/2020</v>
          </cell>
          <cell r="D12938" t="str">
            <v>M</v>
          </cell>
          <cell r="E12938">
            <v>2705.07</v>
          </cell>
          <cell r="F12938">
            <v>2823.28</v>
          </cell>
        </row>
        <row r="12939">
          <cell r="B12939">
            <v>99282</v>
          </cell>
          <cell r="C12939" t="str">
            <v>ACRÉSCIMO PARA POÇO DE VISITA RETANGULAR PARA DRENAGEM, EM ALVENARIA COM BLOCOS DE CONCRETO, DIMENSÕES INTERNAS = 2,5X2,5 M. AF_12/2020</v>
          </cell>
          <cell r="D12939" t="str">
            <v>M</v>
          </cell>
          <cell r="E12939">
            <v>2729.29</v>
          </cell>
          <cell r="F12939">
            <v>2848.5</v>
          </cell>
        </row>
        <row r="12940">
          <cell r="B12940">
            <v>99296</v>
          </cell>
          <cell r="C12940" t="str">
            <v>ACRÉSCIMO PARA POÇO DE VISITA RETANGULAR PARA DRENAGEM, EM ALVENARIA COM BLOCOS DE CONCRETO, DIMENSÕES INTERNAS = 2,5X3 M. AF_12/2020</v>
          </cell>
          <cell r="D12940" t="str">
            <v>M</v>
          </cell>
          <cell r="E12940">
            <v>2972.13</v>
          </cell>
          <cell r="F12940">
            <v>3102.06</v>
          </cell>
        </row>
        <row r="12941">
          <cell r="B12941">
            <v>99299</v>
          </cell>
          <cell r="C12941" t="str">
            <v>ACRÉSCIMO PARA POÇO DE VISITA RETANGULAR PARA DRENAGEM, EM ALVENARIA COM BLOCOS DE CONCRETO, DIMENSÕES INTERNAS = 2,5X3,5 M. AF_12/2020</v>
          </cell>
          <cell r="D12941" t="str">
            <v>M</v>
          </cell>
          <cell r="E12941">
            <v>3214.94</v>
          </cell>
          <cell r="F12941">
            <v>3355.57</v>
          </cell>
        </row>
        <row r="12942">
          <cell r="B12942">
            <v>99302</v>
          </cell>
          <cell r="C12942" t="str">
            <v>ACRÉSCIMO PARA POÇO DE VISITA RETANGULAR PARA DRENAGEM, EM ALVENARIA COM BLOCOS DE CONCRETO, DIMENSÕES INTERNAS = 2,5X4 M. AF_12/2020</v>
          </cell>
          <cell r="D12942" t="str">
            <v>M</v>
          </cell>
          <cell r="E12942">
            <v>3461.95</v>
          </cell>
          <cell r="F12942">
            <v>3613.45</v>
          </cell>
        </row>
        <row r="12943">
          <cell r="B12943">
            <v>99307</v>
          </cell>
          <cell r="C12943" t="str">
            <v>ACRÉSCIMO PARA POÇO DE VISITA RETANGULAR PARA DRENAGEM, EM ALVENARIA COM BLOCOS DE CONCRETO, DIMENSÕES INTERNAS = 2X2 M. AF_12/2020</v>
          </cell>
          <cell r="D12943" t="str">
            <v>M</v>
          </cell>
          <cell r="E12943">
            <v>2239.37</v>
          </cell>
          <cell r="F12943">
            <v>2337.02</v>
          </cell>
        </row>
        <row r="12944">
          <cell r="B12944">
            <v>99317</v>
          </cell>
          <cell r="C12944" t="str">
            <v>ACRÉSCIMO PARA POÇO DE VISITA RETANGULAR PARA DRENAGEM, EM ALVENARIA COM BLOCOS DE CONCRETO, DIMENSÕES INTERNAS = 2X2,5 M. AF_12/2020</v>
          </cell>
          <cell r="D12944" t="str">
            <v>M</v>
          </cell>
          <cell r="E12944">
            <v>2482.1999999999998</v>
          </cell>
          <cell r="F12944">
            <v>2590.54</v>
          </cell>
        </row>
        <row r="12945">
          <cell r="B12945">
            <v>99321</v>
          </cell>
          <cell r="C12945" t="str">
            <v>ACRÉSCIMO PARA POÇO DE VISITA RETANGULAR PARA DRENAGEM, EM ALVENARIA COM BLOCOS DE CONCRETO, DIMENSÕES INTERNAS = 2X3 M. AF_12/2020</v>
          </cell>
          <cell r="D12945" t="str">
            <v>M</v>
          </cell>
          <cell r="E12945">
            <v>2725.11</v>
          </cell>
          <cell r="F12945">
            <v>2844.16</v>
          </cell>
        </row>
        <row r="12946">
          <cell r="B12946">
            <v>99323</v>
          </cell>
          <cell r="C12946" t="str">
            <v>ACRÉSCIMO PARA POÇO DE VISITA RETANGULAR PARA DRENAGEM, EM ALVENARIA COM BLOCOS DE CONCRETO, DIMENSÕES INTERNAS = 2X3,5 M. AF_12/2020</v>
          </cell>
          <cell r="D12946" t="str">
            <v>M</v>
          </cell>
          <cell r="E12946">
            <v>2967.96</v>
          </cell>
          <cell r="F12946">
            <v>3097.71</v>
          </cell>
        </row>
        <row r="12947">
          <cell r="B12947">
            <v>99325</v>
          </cell>
          <cell r="C12947" t="str">
            <v>ACRÉSCIMO PARA POÇO DE VISITA RETANGULAR PARA DRENAGEM, EM ALVENARIA COM BLOCOS DE CONCRETO, DIMENSÕES INTERNAS = 2X4 M. AF_12/2020</v>
          </cell>
          <cell r="D12947" t="str">
            <v>M</v>
          </cell>
          <cell r="E12947">
            <v>3214.94</v>
          </cell>
          <cell r="F12947">
            <v>3355.57</v>
          </cell>
        </row>
        <row r="12948">
          <cell r="B12948">
            <v>99311</v>
          </cell>
          <cell r="C12948" t="str">
            <v>ACRÉSCIMO PARA POÇO DE VISITA RETANGULAR PARA DRENAGEM, EM ALVENARIA COM BLOCOS DE CONCRETO, DIMENSÕES INTERNAS = 3,5X3,5 M. AF_12/2020</v>
          </cell>
          <cell r="D12948" t="str">
            <v>M</v>
          </cell>
          <cell r="E12948">
            <v>3709.03</v>
          </cell>
          <cell r="F12948">
            <v>3871.42</v>
          </cell>
        </row>
        <row r="12949">
          <cell r="B12949">
            <v>99314</v>
          </cell>
          <cell r="C12949" t="str">
            <v>ACRÉSCIMO PARA POÇO DE VISITA RETANGULAR PARA DRENAGEM, EM ALVENARIA COM BLOCOS DE CONCRETO, DIMENSÕES INTERNAS = 3,5X4 M. AF_12/2020</v>
          </cell>
          <cell r="D12949" t="str">
            <v>M</v>
          </cell>
          <cell r="E12949">
            <v>3956.07</v>
          </cell>
          <cell r="F12949">
            <v>4129.33</v>
          </cell>
        </row>
        <row r="12950">
          <cell r="B12950">
            <v>99304</v>
          </cell>
          <cell r="C12950" t="str">
            <v>ACRÉSCIMO PARA POÇO DE VISITA RETANGULAR PARA DRENAGEM, EM ALVENARIA COM BLOCOS DE CONCRETO, DIMENSÕES INTERNAS = 3X3 M. AF_12/2020</v>
          </cell>
          <cell r="D12950" t="str">
            <v>M</v>
          </cell>
          <cell r="E12950">
            <v>3219.13</v>
          </cell>
          <cell r="F12950">
            <v>3359.92</v>
          </cell>
        </row>
        <row r="12951">
          <cell r="B12951">
            <v>99306</v>
          </cell>
          <cell r="C12951" t="str">
            <v>ACRÉSCIMO PARA POÇO DE VISITA RETANGULAR PARA DRENAGEM, EM ALVENARIA COM BLOCOS DE CONCRETO, DIMENSÕES INTERNAS = 3X3,5 M. AF_12/2020</v>
          </cell>
          <cell r="D12951" t="str">
            <v>M</v>
          </cell>
          <cell r="E12951">
            <v>3461.95</v>
          </cell>
          <cell r="F12951">
            <v>3613.45</v>
          </cell>
        </row>
        <row r="12952">
          <cell r="B12952">
            <v>99309</v>
          </cell>
          <cell r="C12952" t="str">
            <v>ACRÉSCIMO PARA POÇO DE VISITA RETANGULAR PARA DRENAGEM, EM ALVENARIA COM BLOCOS DE CONCRETO, DIMENSÕES INTERNAS = 3X4 M. AF_12/2020</v>
          </cell>
          <cell r="D12952" t="str">
            <v>M</v>
          </cell>
          <cell r="E12952">
            <v>3709.03</v>
          </cell>
          <cell r="F12952">
            <v>3871.42</v>
          </cell>
        </row>
        <row r="12953">
          <cell r="B12953">
            <v>99327</v>
          </cell>
          <cell r="C12953" t="str">
            <v>ACRÉSCIMO PARA POÇO DE VISITA RETANGULAR PARA DRENAGEM, EM ALVENARIA COM BLOCOS DE CONCRETO, DIMENSÕES INTERNAS = 4X4 M. AF_12/2020</v>
          </cell>
          <cell r="D12953" t="str">
            <v>M</v>
          </cell>
          <cell r="E12953">
            <v>4162.24</v>
          </cell>
          <cell r="F12953">
            <v>4344.71</v>
          </cell>
        </row>
        <row r="12954">
          <cell r="B12954">
            <v>98009</v>
          </cell>
          <cell r="C12954" t="str">
            <v>ACRÉSCIMO PARA POÇO DE VISITA RETANGULAR PARA ESGOTO, EM ALVENARIA COM BLOCOS DE CONCRETO, DIMENSÕES INTERNAS = 1,5X1,5 M. AF_12/2020</v>
          </cell>
          <cell r="D12954" t="str">
            <v>M</v>
          </cell>
          <cell r="E12954">
            <v>1807.5</v>
          </cell>
          <cell r="F12954">
            <v>1883.15</v>
          </cell>
        </row>
        <row r="12955">
          <cell r="B12955">
            <v>98011</v>
          </cell>
          <cell r="C12955" t="str">
            <v>ACRÉSCIMO PARA POÇO DE VISITA RETANGULAR PARA ESGOTO, EM ALVENARIA COM BLOCOS DE CONCRETO, DIMENSÕES INTERNAS = 1,5X2 M. AF_12/2020</v>
          </cell>
          <cell r="D12955" t="str">
            <v>M</v>
          </cell>
          <cell r="E12955">
            <v>2061.19</v>
          </cell>
          <cell r="F12955">
            <v>2147.6</v>
          </cell>
        </row>
        <row r="12956">
          <cell r="B12956">
            <v>98013</v>
          </cell>
          <cell r="C12956" t="str">
            <v>ACRÉSCIMO PARA POÇO DE VISITA RETANGULAR PARA ESGOTO, EM ALVENARIA COM BLOCOS DE CONCRETO, DIMENSÕES INTERNAS = 1,5X2,5 M. AF_12/2020</v>
          </cell>
          <cell r="D12956" t="str">
            <v>M</v>
          </cell>
          <cell r="E12956">
            <v>2314.9699999999998</v>
          </cell>
          <cell r="F12956">
            <v>2412.13</v>
          </cell>
        </row>
        <row r="12957">
          <cell r="B12957">
            <v>98015</v>
          </cell>
          <cell r="C12957" t="str">
            <v>ACRÉSCIMO PARA POÇO DE VISITA RETANGULAR PARA ESGOTO, EM ALVENARIA COM BLOCOS DE CONCRETO, DIMENSÕES INTERNAS = 1,5X3 M. AF_12/2020</v>
          </cell>
          <cell r="D12957" t="str">
            <v>M</v>
          </cell>
          <cell r="E12957">
            <v>2568.73</v>
          </cell>
          <cell r="F12957">
            <v>2676.63</v>
          </cell>
        </row>
        <row r="12958">
          <cell r="B12958">
            <v>98017</v>
          </cell>
          <cell r="C12958" t="str">
            <v>ACRÉSCIMO PARA POÇO DE VISITA RETANGULAR PARA ESGOTO, EM ALVENARIA COM BLOCOS DE CONCRETO, DIMENSÕES INTERNAS = 1,5X3,5 M. AF_12/2020</v>
          </cell>
          <cell r="D12958" t="str">
            <v>M</v>
          </cell>
          <cell r="E12958">
            <v>2822.46</v>
          </cell>
          <cell r="F12958">
            <v>2941.09</v>
          </cell>
        </row>
        <row r="12959">
          <cell r="B12959">
            <v>98019</v>
          </cell>
          <cell r="C12959" t="str">
            <v>ACRÉSCIMO PARA POÇO DE VISITA RETANGULAR PARA ESGOTO, EM ALVENARIA COM BLOCOS DE CONCRETO, DIMENSÕES INTERNAS = 1,5X4 M. AF_12/2020</v>
          </cell>
          <cell r="D12959" t="str">
            <v>M</v>
          </cell>
          <cell r="E12959">
            <v>3099.48</v>
          </cell>
          <cell r="F12959">
            <v>3229.69</v>
          </cell>
        </row>
        <row r="12960">
          <cell r="B12960">
            <v>97995</v>
          </cell>
          <cell r="C12960" t="str">
            <v>ACRÉSCIMO PARA POÇO DE VISITA RETANGULAR PARA ESGOTO, EM ALVENARIA COM BLOCOS DE CONCRETO, DIMENSÕES INTERNAS = 1X1 M. AF_12/2020</v>
          </cell>
          <cell r="D12960" t="str">
            <v>M</v>
          </cell>
          <cell r="E12960">
            <v>1300.02</v>
          </cell>
          <cell r="F12960">
            <v>1354.19</v>
          </cell>
        </row>
        <row r="12961">
          <cell r="B12961">
            <v>97997</v>
          </cell>
          <cell r="C12961" t="str">
            <v>ACRÉSCIMO PARA POÇO DE VISITA RETANGULAR PARA ESGOTO, EM ALVENARIA COM BLOCOS DE CONCRETO, DIMENSÕES INTERNAS = 1X1,5 M. AF_12/2020</v>
          </cell>
          <cell r="D12961" t="str">
            <v>M</v>
          </cell>
          <cell r="E12961">
            <v>1553.71</v>
          </cell>
          <cell r="F12961">
            <v>1618.63</v>
          </cell>
        </row>
        <row r="12962">
          <cell r="B12962">
            <v>97999</v>
          </cell>
          <cell r="C12962" t="str">
            <v>ACRÉSCIMO PARA POÇO DE VISITA RETANGULAR PARA ESGOTO, EM ALVENARIA COM BLOCOS DE CONCRETO, DIMENSÕES INTERNAS = 1X2 M. AF_12/2020</v>
          </cell>
          <cell r="D12962" t="str">
            <v>M</v>
          </cell>
          <cell r="E12962">
            <v>1807.5</v>
          </cell>
          <cell r="F12962">
            <v>1883.15</v>
          </cell>
        </row>
        <row r="12963">
          <cell r="B12963">
            <v>98001</v>
          </cell>
          <cell r="C12963" t="str">
            <v>ACRÉSCIMO PARA POÇO DE VISITA RETANGULAR PARA ESGOTO, EM ALVENARIA COM BLOCOS DE CONCRETO, DIMENSÕES INTERNAS = 1X2,5 M. AF_12/2020</v>
          </cell>
          <cell r="D12963" t="str">
            <v>M</v>
          </cell>
          <cell r="E12963">
            <v>2061.19</v>
          </cell>
          <cell r="F12963">
            <v>2147.6</v>
          </cell>
        </row>
        <row r="12964">
          <cell r="B12964">
            <v>98003</v>
          </cell>
          <cell r="C12964" t="str">
            <v>ACRÉSCIMO PARA POÇO DE VISITA RETANGULAR PARA ESGOTO, EM ALVENARIA COM BLOCOS DE CONCRETO, DIMENSÕES INTERNAS = 1X3 M. AF_12/2020</v>
          </cell>
          <cell r="D12964" t="str">
            <v>M</v>
          </cell>
          <cell r="E12964">
            <v>2314.9699999999998</v>
          </cell>
          <cell r="F12964">
            <v>2412.13</v>
          </cell>
        </row>
        <row r="12965">
          <cell r="B12965">
            <v>98005</v>
          </cell>
          <cell r="C12965" t="str">
            <v>ACRÉSCIMO PARA POÇO DE VISITA RETANGULAR PARA ESGOTO, EM ALVENARIA COM BLOCOS DE CONCRETO, DIMENSÕES INTERNAS = 1X3,5 M. AF_12/2020</v>
          </cell>
          <cell r="D12965" t="str">
            <v>M</v>
          </cell>
          <cell r="E12965">
            <v>2568.73</v>
          </cell>
          <cell r="F12965">
            <v>2676.63</v>
          </cell>
        </row>
        <row r="12966">
          <cell r="B12966">
            <v>98007</v>
          </cell>
          <cell r="C12966" t="str">
            <v>ACRÉSCIMO PARA POÇO DE VISITA RETANGULAR PARA ESGOTO, EM ALVENARIA COM BLOCOS DE CONCRETO, DIMENSÕES INTERNAS = 1X4 M. AF_12/2020</v>
          </cell>
          <cell r="D12966" t="str">
            <v>M</v>
          </cell>
          <cell r="E12966">
            <v>2822.46</v>
          </cell>
          <cell r="F12966">
            <v>2941.09</v>
          </cell>
        </row>
        <row r="12967">
          <cell r="B12967">
            <v>98031</v>
          </cell>
          <cell r="C12967" t="str">
            <v>ACRÉSCIMO PARA POÇO DE VISITA RETANGULAR PARA ESGOTO, EM ALVENARIA COM BLOCOS DE CONCRETO, DIMENSÕES INTERNAS = 2,5X2,5 M. AF_12/2020</v>
          </cell>
          <cell r="D12967" t="str">
            <v>M</v>
          </cell>
          <cell r="E12967">
            <v>2850.63</v>
          </cell>
          <cell r="F12967">
            <v>2970.28</v>
          </cell>
        </row>
        <row r="12968">
          <cell r="B12968">
            <v>98033</v>
          </cell>
          <cell r="C12968" t="str">
            <v>ACRÉSCIMO PARA POÇO DE VISITA RETANGULAR PARA ESGOTO, EM ALVENARIA COM BLOCOS DE CONCRETO, DIMENSÕES INTERNAS = 2,5X3 M. AF_12/2020</v>
          </cell>
          <cell r="D12968" t="str">
            <v>M</v>
          </cell>
          <cell r="E12968">
            <v>3104.34</v>
          </cell>
          <cell r="F12968">
            <v>3234.73</v>
          </cell>
        </row>
        <row r="12969">
          <cell r="B12969">
            <v>98035</v>
          </cell>
          <cell r="C12969" t="str">
            <v>ACRÉSCIMO PARA POÇO DE VISITA RETANGULAR PARA ESGOTO, EM ALVENARIA COM BLOCOS DE CONCRETO, DIMENSÕES INTERNAS = 2,5X3,5 M. AF_12/2020</v>
          </cell>
          <cell r="D12969" t="str">
            <v>M</v>
          </cell>
          <cell r="E12969">
            <v>3358.02</v>
          </cell>
          <cell r="F12969">
            <v>3499.16</v>
          </cell>
        </row>
        <row r="12970">
          <cell r="B12970">
            <v>98037</v>
          </cell>
          <cell r="C12970" t="str">
            <v>ACRÉSCIMO PARA POÇO DE VISITA RETANGULAR PARA ESGOTO, EM ALVENARIA COM BLOCOS DE CONCRETO, DIMENSÕES INTERNAS = 2,5X4 M. AF_12/2020</v>
          </cell>
          <cell r="D12970" t="str">
            <v>M</v>
          </cell>
          <cell r="E12970">
            <v>3616.58</v>
          </cell>
          <cell r="F12970">
            <v>3768.62</v>
          </cell>
        </row>
        <row r="12971">
          <cell r="B12971">
            <v>98021</v>
          </cell>
          <cell r="C12971" t="str">
            <v>ACRÉSCIMO PARA POÇO DE VISITA RETANGULAR PARA ESGOTO, EM ALVENARIA COM BLOCOS DE CONCRETO, DIMENSÕES INTERNAS = 2X2 M. AF_12/2020</v>
          </cell>
          <cell r="D12971" t="str">
            <v>M</v>
          </cell>
          <cell r="E12971">
            <v>2338.29</v>
          </cell>
          <cell r="F12971">
            <v>2436.29</v>
          </cell>
        </row>
        <row r="12972">
          <cell r="B12972">
            <v>98023</v>
          </cell>
          <cell r="C12972" t="str">
            <v>ACRÉSCIMO PARA POÇO DE VISITA RETANGULAR PARA ESGOTO, EM ALVENARIA COM BLOCOS DE CONCRETO, DIMENSÕES INTERNAS = 2X2,5 M. AF_12/2020</v>
          </cell>
          <cell r="D12972" t="str">
            <v>M</v>
          </cell>
          <cell r="E12972">
            <v>2591.9899999999998</v>
          </cell>
          <cell r="F12972">
            <v>2700.72</v>
          </cell>
        </row>
        <row r="12973">
          <cell r="B12973">
            <v>98025</v>
          </cell>
          <cell r="C12973" t="str">
            <v>ACRÉSCIMO PARA POÇO DE VISITA RETANGULAR PARA ESGOTO, EM ALVENARIA COM BLOCOS DE CONCRETO, DIMENSÕES INTERNAS = 2X3 M. AF_12/2020</v>
          </cell>
          <cell r="D12973" t="str">
            <v>M</v>
          </cell>
          <cell r="E12973">
            <v>2845.77</v>
          </cell>
          <cell r="F12973">
            <v>2965.25</v>
          </cell>
        </row>
        <row r="12974">
          <cell r="B12974">
            <v>98027</v>
          </cell>
          <cell r="C12974" t="str">
            <v>ACRÉSCIMO PARA POÇO DE VISITA RETANGULAR PARA ESGOTO, EM ALVENARIA COM BLOCOS DE CONCRETO, DIMENSÕES INTERNAS = 2X3,5 M. AF_12/2020</v>
          </cell>
          <cell r="D12974" t="str">
            <v>M</v>
          </cell>
          <cell r="E12974">
            <v>3099.48</v>
          </cell>
          <cell r="F12974">
            <v>3229.69</v>
          </cell>
        </row>
        <row r="12975">
          <cell r="B12975">
            <v>98029</v>
          </cell>
          <cell r="C12975" t="str">
            <v>ACRÉSCIMO PARA POÇO DE VISITA RETANGULAR PARA ESGOTO, EM ALVENARIA COM BLOCOS DE CONCRETO, DIMENSÕES INTERNAS = 2X4 M. AF_12/2020</v>
          </cell>
          <cell r="D12975" t="str">
            <v>M</v>
          </cell>
          <cell r="E12975">
            <v>3358.02</v>
          </cell>
          <cell r="F12975">
            <v>3499.16</v>
          </cell>
        </row>
        <row r="12976">
          <cell r="B12976">
            <v>98045</v>
          </cell>
          <cell r="C12976" t="str">
            <v>ACRÉSCIMO PARA POÇO DE VISITA RETANGULAR PARA ESGOTO, EM ALVENARIA COM BLOCOS DE CONCRETO, DIMENSÕES INTERNAS = 3,5X3,5 M. AF_12/2020</v>
          </cell>
          <cell r="D12976" t="str">
            <v>M</v>
          </cell>
          <cell r="E12976">
            <v>3875.21</v>
          </cell>
          <cell r="F12976">
            <v>4038.2</v>
          </cell>
        </row>
        <row r="12977">
          <cell r="B12977">
            <v>98047</v>
          </cell>
          <cell r="C12977" t="str">
            <v>ACRÉSCIMO PARA POÇO DE VISITA RETANGULAR PARA ESGOTO, EM ALVENARIA COM BLOCOS DE CONCRETO, DIMENSÕES INTERNAS = 3,5X4 M. AF_12/2020</v>
          </cell>
          <cell r="D12977" t="str">
            <v>M</v>
          </cell>
          <cell r="E12977">
            <v>4133.79</v>
          </cell>
          <cell r="F12977">
            <v>4307.68</v>
          </cell>
        </row>
        <row r="12978">
          <cell r="B12978">
            <v>98039</v>
          </cell>
          <cell r="C12978" t="str">
            <v>ACRÉSCIMO PARA POÇO DE VISITA RETANGULAR PARA ESGOTO, EM ALVENARIA COM BLOCOS DE CONCRETO, DIMENSÕES INTERNAS = 3X3 M. AF_12/2020</v>
          </cell>
          <cell r="D12978" t="str">
            <v>M</v>
          </cell>
          <cell r="E12978">
            <v>3362.89</v>
          </cell>
          <cell r="F12978">
            <v>3504.19</v>
          </cell>
        </row>
        <row r="12979">
          <cell r="B12979">
            <v>98041</v>
          </cell>
          <cell r="C12979" t="str">
            <v>ACRÉSCIMO PARA POÇO DE VISITA RETANGULAR PARA ESGOTO, EM ALVENARIA COM BLOCOS DE CONCRETO, DIMENSÕES INTERNAS = 3X3,5 M. AF_12/2020</v>
          </cell>
          <cell r="D12979" t="str">
            <v>M</v>
          </cell>
          <cell r="E12979">
            <v>3616.58</v>
          </cell>
          <cell r="F12979">
            <v>3768.62</v>
          </cell>
        </row>
        <row r="12980">
          <cell r="B12980">
            <v>98043</v>
          </cell>
          <cell r="C12980" t="str">
            <v>ACRÉSCIMO PARA POÇO DE VISITA RETANGULAR PARA ESGOTO, EM ALVENARIA COM BLOCOS DE CONCRETO, DIMENSÕES INTERNAS = 3X4 M. AF_12/2020</v>
          </cell>
          <cell r="D12980" t="str">
            <v>M</v>
          </cell>
          <cell r="E12980">
            <v>3875.21</v>
          </cell>
          <cell r="F12980">
            <v>4038.2</v>
          </cell>
        </row>
        <row r="12981">
          <cell r="B12981">
            <v>98049</v>
          </cell>
          <cell r="C12981" t="str">
            <v>ACRÉSCIMO PARA POÇO DE VISITA RETANGULAR PARA ESGOTO, EM ALVENARIA COM BLOCOS DE CONCRETO, DIMENSÕES INTERNAS = 4X4 M. AF_12/2020</v>
          </cell>
          <cell r="D12981" t="str">
            <v>M</v>
          </cell>
          <cell r="E12981">
            <v>4344.8599999999997</v>
          </cell>
          <cell r="F12981">
            <v>4527.96</v>
          </cell>
        </row>
        <row r="12982">
          <cell r="B12982">
            <v>101809</v>
          </cell>
          <cell r="C12982" t="str">
            <v>BASE PARA POCO DE VISITA RETANGULAR PARA ESGOTO E DRENAGEM, EM CONCRETO ESTRUTURAL, DIMENSÕES INTERNAS DE 90X150 M, PROFUNDIDADE DE 1,25 M, EXCLUINDO TAMPÃO. AF_12/2020</v>
          </cell>
          <cell r="D12982" t="str">
            <v>UN</v>
          </cell>
          <cell r="E12982">
            <v>2818.11</v>
          </cell>
          <cell r="F12982">
            <v>2911.03</v>
          </cell>
        </row>
        <row r="12983">
          <cell r="B12983">
            <v>99280</v>
          </cell>
          <cell r="C12983" t="str">
            <v>BASE PARA POÇO DE VISITA CIRCULAR PARA DRENAGEM, EM ALVENARIA COM TIJOLOS CERÂMICOS MACIÇOS, DIÂMETRO INTERNO = 0,80 M, PROFUNDIDADE = 1,40 M, EXCLUINDO TAMPÃO. AF_12/2020</v>
          </cell>
          <cell r="D12983" t="str">
            <v>UN</v>
          </cell>
          <cell r="E12983">
            <v>1871.74</v>
          </cell>
          <cell r="F12983">
            <v>1947.13</v>
          </cell>
        </row>
        <row r="12984">
          <cell r="B12984">
            <v>99292</v>
          </cell>
          <cell r="C12984" t="str">
            <v>BASE PARA POÇO DE VISITA CIRCULAR PARA DRENAGEM, EM ALVENARIA COM TIJOLOS CERÂMICOS MACIÇOS, DIÂMETRO INTERNO = 1,0 M, PROFUNDIDADE = 1,40 M, EXCLUINDO TAMPÃO. AF_12/2020</v>
          </cell>
          <cell r="D12984" t="str">
            <v>UN</v>
          </cell>
          <cell r="E12984">
            <v>2312.17</v>
          </cell>
          <cell r="F12984">
            <v>2403.41</v>
          </cell>
        </row>
        <row r="12985">
          <cell r="B12985">
            <v>99242</v>
          </cell>
          <cell r="C12985" t="str">
            <v>BASE PARA POÇO DE VISITA CIRCULAR PARA DRENAGEM, EM ALVENARIA COM TIJOLOS CERÂMICOS MACIÇOS, DIÂMETRO INTERNO = 1,2 M, PROFUNDIDADE = 1,40 M, EXCLUINDO TAMPÃO. AF_12/2020</v>
          </cell>
          <cell r="D12985" t="str">
            <v>UN</v>
          </cell>
          <cell r="E12985">
            <v>2754.62</v>
          </cell>
          <cell r="F12985">
            <v>2860.74</v>
          </cell>
        </row>
        <row r="12986">
          <cell r="B12986">
            <v>99248</v>
          </cell>
          <cell r="C12986" t="str">
            <v>BASE PARA POÇO DE VISITA CIRCULAR PARA DRENAGEM, EM ALVENARIA COM TIJOLOS CERÂMICOS MACIÇOS, DIÂMETRO INTERNO = 1,50 M, PROFUNDIDADE = 1,40 M, EXCLUINDO TAMPÃO. AF_12/2020</v>
          </cell>
          <cell r="D12986" t="str">
            <v>UN</v>
          </cell>
          <cell r="E12986">
            <v>3531.97</v>
          </cell>
          <cell r="F12986">
            <v>3663.3</v>
          </cell>
        </row>
        <row r="12987">
          <cell r="B12987">
            <v>99275</v>
          </cell>
          <cell r="C12987" t="str">
            <v>BASE PARA POÇO DE VISITA CIRCULAR PARA DRENAGEM, EM CONCRETO PRÉ-MOLDADO, DIÂMETRO INTERNO = 0,80 M, PROFUNDIDADE = 1,35 M, EXCLUINDO TAMPÃO. AF_12/2020</v>
          </cell>
          <cell r="D12987" t="str">
            <v>UN</v>
          </cell>
          <cell r="E12987">
            <v>815.52</v>
          </cell>
          <cell r="F12987">
            <v>837.08</v>
          </cell>
        </row>
        <row r="12988">
          <cell r="B12988">
            <v>99285</v>
          </cell>
          <cell r="C12988" t="str">
            <v>BASE PARA POÇO DE VISITA CIRCULAR PARA DRENAGEM, EM CONCRETO PRÉ-MOLDADO, DIÂMETRO INTERNO = 1,0 M, PROFUNDIDADE = 1,35 M, EXCLUINDO TAMPÃO. AF_05/2018</v>
          </cell>
          <cell r="D12988" t="str">
            <v>UN</v>
          </cell>
          <cell r="E12988">
            <v>1129.3599999999999</v>
          </cell>
          <cell r="F12988">
            <v>1155.05</v>
          </cell>
        </row>
        <row r="12989">
          <cell r="B12989">
            <v>102457</v>
          </cell>
          <cell r="C12989" t="str">
            <v>BASE PARA POÇO DE VISITA CIRCULAR PARA DRENAGEM, EM CONCRETO PRÉ-MOLDADO, DIÂMETRO INTERNO = 1,20 M, PROFUNDIDADE = 1,60 M, EXCLUINDO TAMPÃO. AF_05/2021</v>
          </cell>
          <cell r="D12989" t="str">
            <v>UN</v>
          </cell>
          <cell r="E12989">
            <v>1406.78</v>
          </cell>
          <cell r="F12989">
            <v>1434.04</v>
          </cell>
        </row>
        <row r="12990">
          <cell r="B12990">
            <v>102142</v>
          </cell>
          <cell r="C12990" t="str">
            <v>BASE PARA POÇO DE VISITA CIRCULAR PARA DRENAGEM, EM CONCRETO PRÉ-MOLDADO, DIÂMETRO INTERNO = 1,50 M, PROFUNDIDADE = 1,35 M, EXCLUINDO TAMPÃO. AF_12/2020</v>
          </cell>
          <cell r="D12990" t="str">
            <v>UN</v>
          </cell>
          <cell r="E12990">
            <v>2200.09</v>
          </cell>
          <cell r="F12990">
            <v>2241.6799999999998</v>
          </cell>
        </row>
        <row r="12991">
          <cell r="B12991">
            <v>97980</v>
          </cell>
          <cell r="C12991" t="str">
            <v>BASE PARA POÇO DE VISITA CIRCULAR PARA ESGOTO, EM ALVENARIA COM TIJOLOS CERÂMICOS MACIÇOS, DIÂMETRO INTERNO = 0,80 M, PROFUNDIDADE = 1,40 M, EXCLUINDO TAMPÃO. AF_12/2020</v>
          </cell>
          <cell r="D12991" t="str">
            <v>UN</v>
          </cell>
          <cell r="E12991">
            <v>1951</v>
          </cell>
          <cell r="F12991">
            <v>2026.67</v>
          </cell>
        </row>
        <row r="12992">
          <cell r="B12992">
            <v>98405</v>
          </cell>
          <cell r="C12992" t="str">
            <v>BASE PARA POÇO DE VISITA CIRCULAR PARA ESGOTO, EM ALVENARIA COM TIJOLOS CERÂMICOS MACIÇOS, DIÂMETRO INTERNO = 1,0 M, PROFUNDIDADE = 1,40 M, EXCLUINDO TAMPÃO. AF_12/2020</v>
          </cell>
          <cell r="D12992" t="str">
            <v>UN</v>
          </cell>
          <cell r="E12992">
            <v>2402.54</v>
          </cell>
          <cell r="F12992">
            <v>2494.11</v>
          </cell>
        </row>
        <row r="12993">
          <cell r="B12993">
            <v>97988</v>
          </cell>
          <cell r="C12993" t="str">
            <v>BASE PARA POÇO DE VISITA CIRCULAR PARA ESGOTO, EM ALVENARIA COM TIJOLOS CERÂMICOS MACIÇOS, DIÂMETRO INTERNO = 1,20 M, PROFUNDIDADE = 1,40 M, EXCLUINDO TAMPÃO. AF_12/2020</v>
          </cell>
          <cell r="D12993" t="str">
            <v>UN</v>
          </cell>
          <cell r="E12993">
            <v>2855.13</v>
          </cell>
          <cell r="F12993">
            <v>2961.6</v>
          </cell>
        </row>
        <row r="12994">
          <cell r="B12994">
            <v>97992</v>
          </cell>
          <cell r="C12994" t="str">
            <v>BASE PARA POÇO DE VISITA CIRCULAR PARA ESGOTO, EM ALVENARIA COM TIJOLOS CERÂMICOS MACIÇOS, DIÂMETRO INTERNO = 1,50 M, PROFUNDIDADE = 1,40 M, EXCLUINDO TAMPÃO. AF_12/2020</v>
          </cell>
          <cell r="D12994" t="str">
            <v>UN</v>
          </cell>
          <cell r="E12994">
            <v>3653.27</v>
          </cell>
          <cell r="F12994">
            <v>3785.02</v>
          </cell>
        </row>
        <row r="12995">
          <cell r="B12995">
            <v>97978</v>
          </cell>
          <cell r="C12995" t="str">
            <v>BASE PARA POÇO DE VISITA CIRCULAR PARA ESGOTO, EM CONCRETO PRÉ-MOLDADO, DIÂMETRO INTERNO = 0,80 M, PROFUNDIDADE = 1,35 M, EXCLUINDO TAMPÃO. AF_12/2020</v>
          </cell>
          <cell r="D12995" t="str">
            <v>UN</v>
          </cell>
          <cell r="E12995">
            <v>824.35</v>
          </cell>
          <cell r="F12995">
            <v>845.94</v>
          </cell>
        </row>
        <row r="12996">
          <cell r="B12996">
            <v>98410</v>
          </cell>
          <cell r="C12996" t="str">
            <v>BASE PARA POÇO DE VISITA CIRCULAR PARA ESGOTO, EM CONCRETO PRÉ-MOLDADO, DIÂMETRO INTERNO = 1,0 M, PROFUNDIDADE = 1,35 M, EXCLUINDO TAMPÃO. AF_12/2020</v>
          </cell>
          <cell r="D12996" t="str">
            <v>UN</v>
          </cell>
          <cell r="E12996">
            <v>1056.9000000000001</v>
          </cell>
          <cell r="F12996">
            <v>1079.1099999999999</v>
          </cell>
        </row>
        <row r="12997">
          <cell r="B12997">
            <v>102139</v>
          </cell>
          <cell r="C12997" t="str">
            <v>BASE PARA POÇO DE VISITA CIRCULAR PARA ESGOTO, EM CONCRETO PRÉ-MOLDADO, DIÂMETRO INTERNO = 1,20 M, PROFUNDIDADE = 1,60 M, EXCLUINDO TAMPÃO. AF_12/2020</v>
          </cell>
          <cell r="D12997" t="str">
            <v>UN</v>
          </cell>
          <cell r="E12997">
            <v>1454.09</v>
          </cell>
          <cell r="F12997">
            <v>1483.13</v>
          </cell>
        </row>
        <row r="12998">
          <cell r="B12998">
            <v>102141</v>
          </cell>
          <cell r="C12998" t="str">
            <v>BASE PARA POÇO DE VISITA CIRCULAR PARA ESGOTO, EM CONCRETO PRÉ-MOLDADO, DIÂMETRO INTERNO = 1,50 M, PROFUNDIDADE = 1,35 M, EXCLUINDO TAMPÃO. AF_12/2020</v>
          </cell>
          <cell r="D12998" t="str">
            <v>UN</v>
          </cell>
          <cell r="E12998">
            <v>2239.9699999999998</v>
          </cell>
          <cell r="F12998">
            <v>2281.6999999999998</v>
          </cell>
        </row>
        <row r="12999">
          <cell r="B12999">
            <v>99290</v>
          </cell>
          <cell r="C12999" t="str">
            <v>BASE PARA POÇO DE VISITA RETANGULAR PARA DRENAGEM, EM ALVENARIA COM BLOCOS DE CONCRETO, DIMENSÕES INTERNAS = 1,5X1,5 M, PROFUNDIDADE = 1,40 M, EXCLUINDO TAMPÃO. AF_12/2020</v>
          </cell>
          <cell r="D12999" t="str">
            <v>UN</v>
          </cell>
          <cell r="E12999">
            <v>3903.01</v>
          </cell>
          <cell r="F12999">
            <v>4038.16</v>
          </cell>
        </row>
        <row r="13000">
          <cell r="B13000">
            <v>99244</v>
          </cell>
          <cell r="C13000" t="str">
            <v>BASE PARA POÇO DE VISITA RETANGULAR PARA DRENAGEM, EM ALVENARIA COM BLOCOS DE CONCRETO, DIMENSÕES INTERNAS = 1,5X2 M, PROFUNDIDADE = 1,40 M, EXCLUINDO TAMPÃO. AF_12/2020</v>
          </cell>
          <cell r="D13000" t="str">
            <v>UN</v>
          </cell>
          <cell r="E13000">
            <v>4773.3599999999997</v>
          </cell>
          <cell r="F13000">
            <v>4935.4399999999996</v>
          </cell>
        </row>
        <row r="13001">
          <cell r="B13001">
            <v>99256</v>
          </cell>
          <cell r="C13001" t="str">
            <v>BASE PARA POÇO DE VISITA RETANGULAR PARA DRENAGEM, EM ALVENARIA COM BLOCOS DE CONCRETO, DIMENSÕES INTERNAS = 1,5X2,5 M, PROFUNDIDADE = 1,40 M, EXCLUINDO TAMPÃO. AF_12/2020</v>
          </cell>
          <cell r="D13001" t="str">
            <v>UN</v>
          </cell>
          <cell r="E13001">
            <v>5612.48</v>
          </cell>
          <cell r="F13001">
            <v>5801.49</v>
          </cell>
        </row>
        <row r="13002">
          <cell r="B13002">
            <v>99271</v>
          </cell>
          <cell r="C13002" t="str">
            <v>BASE PARA POÇO DE VISITA RETANGULAR PARA DRENAGEM, EM ALVENARIA COM BLOCOS DE CONCRETO, DIMENSÕES INTERNAS = 1,5X3 M, PROFUNDIDADE = 1,40 M, EXCLUINDO TAMPÃO. AF_12/2020</v>
          </cell>
          <cell r="D13002" t="str">
            <v>UN</v>
          </cell>
          <cell r="E13002">
            <v>6451.52</v>
          </cell>
          <cell r="F13002">
            <v>6667.44</v>
          </cell>
        </row>
        <row r="13003">
          <cell r="B13003">
            <v>99284</v>
          </cell>
          <cell r="C13003" t="str">
            <v>BASE PARA POÇO DE VISITA RETANGULAR PARA DRENAGEM, EM ALVENARIA COM BLOCOS DE CONCRETO, DIMENSÕES INTERNAS = 1,5X3,5 M, PROFUNDIDADE = 1,40 M, EXCLUINDO TAMPÃO. AF_12/2020</v>
          </cell>
          <cell r="D13003" t="str">
            <v>UN</v>
          </cell>
          <cell r="E13003">
            <v>7290.7</v>
          </cell>
          <cell r="F13003">
            <v>7533.56</v>
          </cell>
        </row>
        <row r="13004">
          <cell r="B13004">
            <v>99294</v>
          </cell>
          <cell r="C13004" t="str">
            <v>BASE PARA POÇO DE VISITA RETANGULAR PARA DRENAGEM, EM ALVENARIA COM BLOCOS DE CONCRETO, DIMENSÕES INTERNAS = 1,5X4 M, PROFUNDIDADE = 1,40 M, EXCLUINDO TAMPÃO. AF_12/2020</v>
          </cell>
          <cell r="D13004" t="str">
            <v>UN</v>
          </cell>
          <cell r="E13004">
            <v>8129.77</v>
          </cell>
          <cell r="F13004">
            <v>8399.57</v>
          </cell>
        </row>
        <row r="13005">
          <cell r="B13005">
            <v>99252</v>
          </cell>
          <cell r="C13005" t="str">
            <v>BASE PARA POÇO DE VISITA RETANGULAR PARA DRENAGEM, EM ALVENARIA COM BLOCOS DE CONCRETO, DIMENSÕES INTERNAS = 1X1 M, PROFUNDIDADE = 1,40 M, EXCLUINDO TAMPÃO. AF_12/2020</v>
          </cell>
          <cell r="D13005" t="str">
            <v>UN</v>
          </cell>
          <cell r="E13005">
            <v>2484.83</v>
          </cell>
          <cell r="F13005">
            <v>2575.0100000000002</v>
          </cell>
        </row>
        <row r="13006">
          <cell r="B13006">
            <v>99259</v>
          </cell>
          <cell r="C13006" t="str">
            <v>BASE PARA POÇO DE VISITA RETANGULAR PARA DRENAGEM, EM ALVENARIA COM BLOCOS DE CONCRETO, DIMENSÕES INTERNAS = 1X1,5 M, PROFUNDIDADE = 1,40 M, EXCLUINDO TAMPÃO. AF_12/2020</v>
          </cell>
          <cell r="D13006" t="str">
            <v>UN</v>
          </cell>
          <cell r="E13006">
            <v>3147.12</v>
          </cell>
          <cell r="F13006">
            <v>3260.16</v>
          </cell>
        </row>
        <row r="13007">
          <cell r="B13007">
            <v>99265</v>
          </cell>
          <cell r="C13007" t="str">
            <v>BASE PARA POÇO DE VISITA RETANGULAR PARA DRENAGEM, EM ALVENARIA COM BLOCOS DE CONCRETO, DIMENSÕES INTERNAS = 1X2 M, PROFUNDIDADE = 1,40 M, EXCLUINDO TAMPÃO. AF_12/2020</v>
          </cell>
          <cell r="D13007" t="str">
            <v>UN</v>
          </cell>
          <cell r="E13007">
            <v>3809.37</v>
          </cell>
          <cell r="F13007">
            <v>3945.25</v>
          </cell>
        </row>
        <row r="13008">
          <cell r="B13008">
            <v>99267</v>
          </cell>
          <cell r="C13008" t="str">
            <v>BASE PARA POÇO DE VISITA RETANGULAR PARA DRENAGEM, EM ALVENARIA COM BLOCOS DE CONCRETO, DIMENSÕES INTERNAS = 1X2,5 M, PROFUNDIDADE = 1,40 M, EXCLUINDO TAMPÃO. AF_12/2020</v>
          </cell>
          <cell r="D13008" t="str">
            <v>UN</v>
          </cell>
          <cell r="E13008">
            <v>4471.67</v>
          </cell>
          <cell r="F13008">
            <v>4630.3599999999997</v>
          </cell>
        </row>
        <row r="13009">
          <cell r="B13009">
            <v>99274</v>
          </cell>
          <cell r="C13009" t="str">
            <v>BASE PARA POÇO DE VISITA RETANGULAR PARA DRENAGEM, EM ALVENARIA COM BLOCOS DE CONCRETO, DIMENSÕES INTERNAS = 1X3 M, PROFUNDIDADE = 1,40 M, EXCLUINDO TAMPÃO. AF_12/2020</v>
          </cell>
          <cell r="D13009" t="str">
            <v>UN</v>
          </cell>
          <cell r="E13009">
            <v>5173.37</v>
          </cell>
          <cell r="F13009">
            <v>5354.9</v>
          </cell>
        </row>
        <row r="13010">
          <cell r="B13010">
            <v>99279</v>
          </cell>
          <cell r="C13010" t="str">
            <v>BASE PARA POÇO DE VISITA RETANGULAR PARA DRENAGEM, EM ALVENARIA COM BLOCOS DE CONCRETO, DIMENSÕES INTERNAS = 1X3,5 M, PROFUNDIDADE = 1,40 M, EXCLUINDO TAMPÃO. AF_12/2020</v>
          </cell>
          <cell r="D13010" t="str">
            <v>UN</v>
          </cell>
          <cell r="E13010">
            <v>5840.62</v>
          </cell>
          <cell r="F13010">
            <v>6044.97</v>
          </cell>
        </row>
        <row r="13011">
          <cell r="B13011">
            <v>99286</v>
          </cell>
          <cell r="C13011" t="str">
            <v>BASE PARA POÇO DE VISITA RETANGULAR PARA DRENAGEM, EM ALVENARIA COM BLOCOS DE CONCRETO, DIMENSÕES INTERNAS = 1X4 M, PROFUNDIDADE = 1,40 M, EXCLUINDO TAMPÃO. AF_12/2020</v>
          </cell>
          <cell r="D13011" t="str">
            <v>UN</v>
          </cell>
          <cell r="E13011">
            <v>6507.93</v>
          </cell>
          <cell r="F13011">
            <v>6735.11</v>
          </cell>
        </row>
        <row r="13012">
          <cell r="B13012">
            <v>99326</v>
          </cell>
          <cell r="C13012" t="str">
            <v>BASE PARA POÇO DE VISITA RETANGULAR PARA DRENAGEM, EM ALVENARIA COM BLOCOS DE CONCRETO, DIMENSÕES INTERNAS = 2,5X2,5 M, PROFUNDIDADE = 1,40 M, EXCLUINDO TAMPÃO. AF_12/2020</v>
          </cell>
          <cell r="D13012" t="str">
            <v>UN</v>
          </cell>
          <cell r="E13012">
            <v>8021.95</v>
          </cell>
          <cell r="F13012">
            <v>8275.0300000000007</v>
          </cell>
        </row>
        <row r="13013">
          <cell r="B13013">
            <v>99287</v>
          </cell>
          <cell r="C13013" t="str">
            <v>BASE PARA POÇO DE VISITA RETANGULAR PARA DRENAGEM, EM ALVENARIA COM BLOCOS DE CONCRETO, DIMENSÕES INTERNAS = 2,5X3 M, PROFUNDIDADE = 1,40 M, EXCLUINDO TAMPÃO. AF_12/2020</v>
          </cell>
          <cell r="D13013" t="str">
            <v>UN</v>
          </cell>
          <cell r="E13013">
            <v>9236.6</v>
          </cell>
          <cell r="F13013">
            <v>9524.84</v>
          </cell>
        </row>
        <row r="13014">
          <cell r="B13014">
            <v>99298</v>
          </cell>
          <cell r="C13014" t="str">
            <v>BASE PARA POÇO DE VISITA RETANGULAR PARA DRENAGEM, EM ALVENARIA COM BLOCOS DE CONCRETO, DIMENSÕES INTERNAS = 2,5X3,5 M, PROFUNDIDADE = 1,40 M, EXCLUINDO TAMPÃO. AF_12/2020</v>
          </cell>
          <cell r="D13014" t="str">
            <v>UN</v>
          </cell>
          <cell r="E13014">
            <v>10451.24</v>
          </cell>
          <cell r="F13014">
            <v>10774.65</v>
          </cell>
        </row>
        <row r="13015">
          <cell r="B13015">
            <v>99300</v>
          </cell>
          <cell r="C13015" t="str">
            <v>BASE PARA POÇO DE VISITA RETANGULAR PARA DRENAGEM, EM ALVENARIA COM BLOCOS DE CONCRETO, DIMENSÕES INTERNAS = 2,5X4 M, PROFUNDIDADE = 1,40 M, EXCLUINDO TAMPÃO. AF_12/2020</v>
          </cell>
          <cell r="D13015" t="str">
            <v>UN</v>
          </cell>
          <cell r="E13015">
            <v>11665.87</v>
          </cell>
          <cell r="F13015">
            <v>12024.49</v>
          </cell>
        </row>
        <row r="13016">
          <cell r="B13016">
            <v>99301</v>
          </cell>
          <cell r="C13016" t="str">
            <v>BASE PARA POÇO DE VISITA RETANGULAR PARA DRENAGEM, EM ALVENARIA COM BLOCOS DE CONCRETO, DIMENSÕES INTERNAS = 2X2 M, PROFUNDIDADE = 1,40 M, EXCLUINDO TAMPÃO. AF_12/2020</v>
          </cell>
          <cell r="D13016" t="str">
            <v>UN</v>
          </cell>
          <cell r="E13016">
            <v>5765.57</v>
          </cell>
          <cell r="F13016">
            <v>5959.04</v>
          </cell>
        </row>
        <row r="13017">
          <cell r="B13017">
            <v>99312</v>
          </cell>
          <cell r="C13017" t="str">
            <v>BASE PARA POÇO DE VISITA RETANGULAR PARA DRENAGEM, EM ALVENARIA COM BLOCOS DE CONCRETO, DIMENSÕES INTERNAS = 2X2,5 M, PROFUNDIDADE = 1,40 M, EXCLUINDO TAMPÃO. AF_12/2020</v>
          </cell>
          <cell r="D13017" t="str">
            <v>UN</v>
          </cell>
          <cell r="E13017">
            <v>6762.89</v>
          </cell>
          <cell r="F13017">
            <v>6987.36</v>
          </cell>
        </row>
        <row r="13018">
          <cell r="B13018">
            <v>99320</v>
          </cell>
          <cell r="C13018" t="str">
            <v>BASE PARA POÇO DE VISITA RETANGULAR PARA DRENAGEM, EM ALVENARIA COM BLOCOS DE CONCRETO, DIMENSÕES INTERNAS = 2X3 M, PROFUNDIDADE = 1,40 M, EXCLUINDO TAMPÃO. AF_12/2020</v>
          </cell>
          <cell r="D13018" t="str">
            <v>UN</v>
          </cell>
          <cell r="E13018">
            <v>7829.3</v>
          </cell>
          <cell r="F13018">
            <v>8084.77</v>
          </cell>
        </row>
        <row r="13019">
          <cell r="B13019">
            <v>99322</v>
          </cell>
          <cell r="C13019" t="str">
            <v>BASE PARA POÇO DE VISITA RETANGULAR PARA DRENAGEM, EM ALVENARIA COM BLOCOS DE CONCRETO, DIMENSÕES INTERNAS = 2X3,5 M, PROFUNDIDADE = 1,40 M, EXCLUINDO TAMPÃO. AF_12/2020</v>
          </cell>
          <cell r="D13019" t="str">
            <v>UN</v>
          </cell>
          <cell r="E13019">
            <v>8835.2800000000007</v>
          </cell>
          <cell r="F13019">
            <v>9121.82</v>
          </cell>
        </row>
        <row r="13020">
          <cell r="B13020">
            <v>99324</v>
          </cell>
          <cell r="C13020" t="str">
            <v>BASE PARA POÇO DE VISITA RETANGULAR PARA DRENAGEM, EM ALVENARIA COM BLOCOS DE CONCRETO, DIMENSÕES INTERNAS = 2X4 M, PROFUNDIDADE = 1,40 M, EXCLUINDO TAMPÃO. AF_12/2020</v>
          </cell>
          <cell r="D13020" t="str">
            <v>UN</v>
          </cell>
          <cell r="E13020">
            <v>9841.36</v>
          </cell>
          <cell r="F13020">
            <v>10158.870000000001</v>
          </cell>
        </row>
        <row r="13021">
          <cell r="B13021">
            <v>99310</v>
          </cell>
          <cell r="C13021" t="str">
            <v>BASE PARA POÇO DE VISITA RETANGULAR PARA DRENAGEM, EM ALVENARIA COM BLOCOS DE CONCRETO, DIMENSÕES INTERNAS = 3,5X3,5 M, PROFUNDIDADE = 1,40 M, EXCLUINDO TAMPÃO. AF_12/2020</v>
          </cell>
          <cell r="D13021" t="str">
            <v>UN</v>
          </cell>
          <cell r="E13021">
            <v>13697.32</v>
          </cell>
          <cell r="F13021">
            <v>14107.64</v>
          </cell>
        </row>
        <row r="13022">
          <cell r="B13022">
            <v>99313</v>
          </cell>
          <cell r="C13022" t="str">
            <v>BASE PARA POÇO DE VISITA RETANGULAR PARA DRENAGEM, EM ALVENARIA COM BLOCOS DE CONCRETO, DIMENSÕES INTERNAS = 3,5X4 M, PROFUNDIDADE = 1,40 M, EXCLUINDO TAMPÃO. AF_12/2020</v>
          </cell>
          <cell r="D13022" t="str">
            <v>UN</v>
          </cell>
          <cell r="E13022">
            <v>15277.43</v>
          </cell>
          <cell r="F13022">
            <v>15731.15</v>
          </cell>
        </row>
        <row r="13023">
          <cell r="B13023">
            <v>99303</v>
          </cell>
          <cell r="C13023" t="str">
            <v>BASE PARA POÇO DE VISITA RETANGULAR PARA DRENAGEM, EM ALVENARIA COM BLOCOS DE CONCRETO, DIMENSÕES INTERNAS = 3X3 M, PROFUNDIDADE = 1,40 M, EXCLUINDO TAMPÃO. AF_12/2020</v>
          </cell>
          <cell r="D13023" t="str">
            <v>UN</v>
          </cell>
          <cell r="E13023">
            <v>10676.81</v>
          </cell>
          <cell r="F13023">
            <v>11004.4</v>
          </cell>
        </row>
        <row r="13024">
          <cell r="B13024">
            <v>99305</v>
          </cell>
          <cell r="C13024" t="str">
            <v>BASE PARA POÇO DE VISITA RETANGULAR PARA DRENAGEM, EM ALVENARIA COM BLOCOS DE CONCRETO, DIMENSÕES INTERNAS = 3X3,5 M, PROFUNDIDADE = 1,40 M, EXCLUINDO TAMPÃO. AF_12/2020</v>
          </cell>
          <cell r="D13024" t="str">
            <v>UN</v>
          </cell>
          <cell r="E13024">
            <v>12074.23</v>
          </cell>
          <cell r="F13024">
            <v>12441.12</v>
          </cell>
        </row>
        <row r="13025">
          <cell r="B13025">
            <v>99308</v>
          </cell>
          <cell r="C13025" t="str">
            <v>BASE PARA POÇO DE VISITA RETANGULAR PARA DRENAGEM, EM ALVENARIA COM BLOCOS DE CONCRETO, DIMENSÕES INTERNAS = 3X4 M, PROFUNDIDADE = 1,40 M, EXCLUINDO TAMPÃO. AF_12/2020</v>
          </cell>
          <cell r="D13025" t="str">
            <v>UN</v>
          </cell>
          <cell r="E13025">
            <v>13471.7</v>
          </cell>
          <cell r="F13025">
            <v>13877.86</v>
          </cell>
        </row>
        <row r="13026">
          <cell r="B13026">
            <v>99315</v>
          </cell>
          <cell r="C13026" t="str">
            <v>BASE PARA POÇO DE VISITA RETANGULAR PARA DRENAGEM, EM ALVENARIA COM BLOCOS DE CONCRETO, DIMENSÕES INTERNAS = 4X4 M, PROFUNDIDADE = 1,40 M, EXCLUINDO TAMPÃO. AF_12/2020</v>
          </cell>
          <cell r="D13026" t="str">
            <v>UN</v>
          </cell>
          <cell r="E13026">
            <v>17083.240000000002</v>
          </cell>
          <cell r="F13026">
            <v>17584.5</v>
          </cell>
        </row>
        <row r="13027">
          <cell r="B13027">
            <v>98008</v>
          </cell>
          <cell r="C13027" t="str">
            <v>BASE PARA POÇO DE VISITA RETANGULAR PARA ESGOTO, EM ALVENARIA COM BLOCOS DE CONCRETO, DIMENSÕES INTERNAS = 1,5X1,5 M, PROFUNDIDADE = 1,45 M, EXCLUINDO TAMPÃO . AF_12/2020</v>
          </cell>
          <cell r="D13027" t="str">
            <v>UN</v>
          </cell>
          <cell r="E13027">
            <v>4001.98</v>
          </cell>
          <cell r="F13027">
            <v>4137.4799999999996</v>
          </cell>
        </row>
        <row r="13028">
          <cell r="B13028">
            <v>98010</v>
          </cell>
          <cell r="C13028" t="str">
            <v>BASE PARA POÇO DE VISITA RETANGULAR PARA ESGOTO, EM ALVENARIA COM BLOCOS DE CONCRETO, DIMENSÕES INTERNAS = 1,5X2 M, PROFUNDIDADE = 1,40 M, EXCLUINDO TAMPÃO. AF_12/2020</v>
          </cell>
          <cell r="D13028" t="str">
            <v>UN</v>
          </cell>
          <cell r="E13028">
            <v>4894.12</v>
          </cell>
          <cell r="F13028">
            <v>5056.62</v>
          </cell>
        </row>
        <row r="13029">
          <cell r="B13029">
            <v>98012</v>
          </cell>
          <cell r="C13029" t="str">
            <v>BASE PARA POÇO DE VISITA RETANGULAR PARA ESGOTO, EM ALVENARIA COM BLOCOS DE CONCRETO, DIMENSÕES INTERNAS = 1,5X2,5 M, PROFUNDIDADE = 1,40 M, EXCLUINDO TAMPÃO. AF_12/2020</v>
          </cell>
          <cell r="D13029" t="str">
            <v>UN</v>
          </cell>
          <cell r="E13029">
            <v>5755</v>
          </cell>
          <cell r="F13029">
            <v>5944.51</v>
          </cell>
        </row>
        <row r="13030">
          <cell r="B13030">
            <v>98014</v>
          </cell>
          <cell r="C13030" t="str">
            <v>BASE PARA POÇO DE VISITA RETANGULAR PARA ESGOTO, EM ALVENARIA COM BLOCOS DE CONCRETO, DIMENSÕES INTERNAS = 1,5X3 M, PROFUNDIDADE = 1,40 M, EXCLUINDO TAMPÃO. AF_12/2020</v>
          </cell>
          <cell r="D13030" t="str">
            <v>UN</v>
          </cell>
          <cell r="E13030">
            <v>6615.83</v>
          </cell>
          <cell r="F13030">
            <v>6832.32</v>
          </cell>
        </row>
        <row r="13031">
          <cell r="B13031">
            <v>98016</v>
          </cell>
          <cell r="C13031" t="str">
            <v>BASE PARA POÇO DE VISITA RETANGULAR PARA ESGOTO, EM ALVENARIA COM BLOCOS DE CONCRETO, DIMENSÕES INTERNAS = 1,5X3,5 M, PROFUNDIDADE = 1,40 M, EXCLUINDO TAMPÃO. AF_12/2020</v>
          </cell>
          <cell r="D13031" t="str">
            <v>UN</v>
          </cell>
          <cell r="E13031">
            <v>7476.79</v>
          </cell>
          <cell r="F13031">
            <v>7720.31</v>
          </cell>
        </row>
        <row r="13032">
          <cell r="B13032">
            <v>98018</v>
          </cell>
          <cell r="C13032" t="str">
            <v>BASE PARA POÇO DE VISITA RETANGULAR PARA ESGOTO, EM ALVENARIA COM BLOCOS DE CONCRETO, DIMENSÕES INTERNAS = 1,5X4 M, PROFUNDIDADE = 1,40 M, EXCLUINDO TAMPÃO. AF_12/2020</v>
          </cell>
          <cell r="D13032" t="str">
            <v>UN</v>
          </cell>
          <cell r="E13032">
            <v>8337.6200000000008</v>
          </cell>
          <cell r="F13032">
            <v>8608.16</v>
          </cell>
        </row>
        <row r="13033">
          <cell r="B13033">
            <v>97994</v>
          </cell>
          <cell r="C13033" t="str">
            <v>BASE PARA POÇO DE VISITA RETANGULAR PARA ESGOTO, EM ALVENARIA COM BLOCOS DE CONCRETO, DIMENSÕES INTERNAS = 1X1 M, PROFUNDIDADE = 1,40 M, EXCLUINDO TAMPÃO. AF_12/2020</v>
          </cell>
          <cell r="D13033" t="str">
            <v>UN</v>
          </cell>
          <cell r="E13033">
            <v>2547.77</v>
          </cell>
          <cell r="F13033">
            <v>2638.17</v>
          </cell>
        </row>
        <row r="13034">
          <cell r="B13034">
            <v>97996</v>
          </cell>
          <cell r="C13034" t="str">
            <v>BASE PARA POÇO DE VISITA RETANGULAR PARA ESGOTO, EM ALVENARIA COM BLOCOS DE CONCRETO, DIMENSÕES INTERNAS = 1X1,5 M, PROFUNDIDADE = 1,40 M, EXCLUINDO TAMPÃO. AF_12/2020</v>
          </cell>
          <cell r="D13034" t="str">
            <v>UN</v>
          </cell>
          <cell r="E13034">
            <v>3227.44</v>
          </cell>
          <cell r="F13034">
            <v>3340.76</v>
          </cell>
        </row>
        <row r="13035">
          <cell r="B13035">
            <v>98407</v>
          </cell>
          <cell r="C13035" t="str">
            <v>BASE PARA POÇO DE VISITA RETANGULAR PARA ESGOTO, EM ALVENARIA COM BLOCOS DE CONCRETO, DIMENSÕES INTERNAS = 1X2 M, PROFUNDIDADE = 1,40 M, EXCLUINDO TAMPÃO. AF_12/2020</v>
          </cell>
          <cell r="D13035" t="str">
            <v>UN</v>
          </cell>
          <cell r="E13035">
            <v>3907.05</v>
          </cell>
          <cell r="F13035">
            <v>4043.28</v>
          </cell>
        </row>
        <row r="13036">
          <cell r="B13036">
            <v>98408</v>
          </cell>
          <cell r="C13036" t="str">
            <v>BASE PARA POÇO DE VISITA RETANGULAR PARA ESGOTO, EM ALVENARIA COM BLOCOS DE CONCRETO, DIMENSÕES INTERNAS = 1X2,5 M, PROFUNDIDADE = 1,40 M, EXCLUINDO TAMPÃO. AF_12/2020</v>
          </cell>
          <cell r="D13036" t="str">
            <v>UN</v>
          </cell>
          <cell r="E13036">
            <v>4586.7299999999996</v>
          </cell>
          <cell r="F13036">
            <v>4745.82</v>
          </cell>
        </row>
        <row r="13037">
          <cell r="B13037">
            <v>98002</v>
          </cell>
          <cell r="C13037" t="str">
            <v>BASE PARA POÇO DE VISITA RETANGULAR PARA ESGOTO, EM ALVENARIA COM BLOCOS DE CONCRETO, DIMENSÕES INTERNAS = 1X3 M, PROFUNDIDADE = 1,40 M, EXCLUINDO TAMPÃO. AF_12/2020</v>
          </cell>
          <cell r="D13037" t="str">
            <v>UN</v>
          </cell>
          <cell r="E13037">
            <v>5305.79</v>
          </cell>
          <cell r="F13037">
            <v>5487.79</v>
          </cell>
        </row>
        <row r="13038">
          <cell r="B13038">
            <v>98406</v>
          </cell>
          <cell r="C13038" t="str">
            <v>BASE PARA POÇO DE VISITA RETANGULAR PARA ESGOTO, EM ALVENARIA COM BLOCOS DE CONCRETO, DIMENSÕES INTERNAS = 1X3,5 M, PROFUNDIDADE = 1,40 M, EXCLUINDO TAMPÃO. AF_12/2020</v>
          </cell>
          <cell r="D13038" t="str">
            <v>UN</v>
          </cell>
          <cell r="E13038">
            <v>5990.42</v>
          </cell>
          <cell r="F13038">
            <v>6195.3</v>
          </cell>
        </row>
        <row r="13039">
          <cell r="B13039">
            <v>98006</v>
          </cell>
          <cell r="C13039" t="str">
            <v>BASE PARA POÇO DE VISITA RETANGULAR PARA ESGOTO, EM ALVENARIA COM BLOCOS DE CONCRETO, DIMENSÕES INTERNAS = 1X4 M, PROFUNDIDADE = 1,40 M, EXCLUINDO TAMPÃO. AF_12/2020</v>
          </cell>
          <cell r="D13039" t="str">
            <v>UN</v>
          </cell>
          <cell r="E13039">
            <v>6675.08</v>
          </cell>
          <cell r="F13039">
            <v>6902.86</v>
          </cell>
        </row>
        <row r="13040">
          <cell r="B13040">
            <v>98030</v>
          </cell>
          <cell r="C13040" t="str">
            <v>BASE PARA POÇO DE VISITA RETANGULAR PARA ESGOTO, EM ALVENARIA COM BLOCOS DE CONCRETO, DIMENSÕES INTERNAS = 2,5X2,5 M, PROFUNDIDADE = 1,40 M, EXCLUINDO TAMPÃO. AF_12/2020</v>
          </cell>
          <cell r="D13040" t="str">
            <v>UN</v>
          </cell>
          <cell r="E13040">
            <v>8226.9699999999993</v>
          </cell>
          <cell r="F13040">
            <v>8480.77</v>
          </cell>
        </row>
        <row r="13041">
          <cell r="B13041">
            <v>98032</v>
          </cell>
          <cell r="C13041" t="str">
            <v>BASE PARA POÇO DE VISITA RETANGULAR PARA ESGOTO, EM ALVENARIA COM BLOCOS DE CONCRETO, DIMENSÕES INTERNAS = 2,5X3 M, PROFUNDIDADE = 1,40 M, EXCLUINDO TAMPÃO. AF_12/2020</v>
          </cell>
          <cell r="D13041" t="str">
            <v>UN</v>
          </cell>
          <cell r="E13041">
            <v>9473.44</v>
          </cell>
          <cell r="F13041">
            <v>9762.52</v>
          </cell>
        </row>
        <row r="13042">
          <cell r="B13042">
            <v>98034</v>
          </cell>
          <cell r="C13042" t="str">
            <v>BASE PARA POÇO DE VISITA RETANGULAR PARA ESGOTO, EM ALVENARIA COM BLOCOS DE CONCRETO, DIMENSÕES INTERNAS = 2,5X3,5 M, PROFUNDIDADE = 1,40 M, EXCLUINDO TAMPÃO. AF_12/2020</v>
          </cell>
          <cell r="D13042" t="str">
            <v>UN</v>
          </cell>
          <cell r="E13042">
            <v>10719.89</v>
          </cell>
          <cell r="F13042">
            <v>11044.26</v>
          </cell>
        </row>
        <row r="13043">
          <cell r="B13043">
            <v>98036</v>
          </cell>
          <cell r="C13043" t="str">
            <v>BASE PARA POÇO DE VISITA RETANGULAR PARA ESGOTO, EM ALVENARIA COM BLOCOS DE CONCRETO, DIMENSÕES INTERNAS = 2,5X4 M, PROFUNDIDADE = 1,40 M, EXCLUINDO TAMPÃO. AF_12/2020</v>
          </cell>
          <cell r="D13043" t="str">
            <v>UN</v>
          </cell>
          <cell r="E13043">
            <v>11966.35</v>
          </cell>
          <cell r="F13043">
            <v>12326.03</v>
          </cell>
        </row>
        <row r="13044">
          <cell r="B13044">
            <v>98020</v>
          </cell>
          <cell r="C13044" t="str">
            <v>BASE PARA POÇO DE VISITA RETANGULAR PARA ESGOTO, EM ALVENARIA COM BLOCOS DE CONCRETO, DIMENSÕES INTERNAS = 2X2 M, PROFUNDIDADE = 1,40 M, EXCLUINDO TAMPÃO. AF_12/2020</v>
          </cell>
          <cell r="D13044" t="str">
            <v>UN</v>
          </cell>
          <cell r="E13044">
            <v>5912.67</v>
          </cell>
          <cell r="F13044">
            <v>6106.66</v>
          </cell>
        </row>
        <row r="13045">
          <cell r="B13045">
            <v>98022</v>
          </cell>
          <cell r="C13045" t="str">
            <v>BASE PARA POÇO DE VISITA RETANGULAR PARA ESGOTO, EM ALVENARIA COM BLOCOS DE CONCRETO, DIMENSÕES INTERNAS = 2X2,5 M, PROFUNDIDADE = 1,40 M, EXCLUINDO TAMPÃO. AF_12/2020</v>
          </cell>
          <cell r="D13045" t="str">
            <v>UN</v>
          </cell>
          <cell r="E13045">
            <v>6935.64</v>
          </cell>
          <cell r="F13045">
            <v>7160.72</v>
          </cell>
        </row>
        <row r="13046">
          <cell r="B13046">
            <v>98024</v>
          </cell>
          <cell r="C13046" t="str">
            <v>BASE PARA POÇO DE VISITA RETANGULAR PARA ESGOTO, EM ALVENARIA COM BLOCOS DE CONCRETO, DIMENSÕES INTERNAS = 2X3 M, PROFUNDIDADE = 1,40 M, EXCLUINDO TAMPÃO. AF_12/2020</v>
          </cell>
          <cell r="D13046" t="str">
            <v>UN</v>
          </cell>
          <cell r="E13046">
            <v>8027.71</v>
          </cell>
          <cell r="F13046">
            <v>8283.8799999999992</v>
          </cell>
        </row>
        <row r="13047">
          <cell r="B13047">
            <v>98026</v>
          </cell>
          <cell r="C13047" t="str">
            <v>BASE PARA POÇO DE VISITA RETANGULAR PARA ESGOTO, EM ALVENARIA COM BLOCOS DE CONCRETO, DIMENSÕES INTERNAS = 2X3,5 M, PROFUNDIDADE = 1,40 M, EXCLUINDO TAMPÃO. AF_12/2020</v>
          </cell>
          <cell r="D13047" t="str">
            <v>UN</v>
          </cell>
          <cell r="E13047">
            <v>9059.34</v>
          </cell>
          <cell r="F13047">
            <v>9346.67</v>
          </cell>
        </row>
        <row r="13048">
          <cell r="B13048">
            <v>98028</v>
          </cell>
          <cell r="C13048" t="str">
            <v>BASE PARA POÇO DE VISITA RETANGULAR PARA ESGOTO, EM ALVENARIA COM BLOCOS DE CONCRETO, DIMENSÕES INTERNAS = 2X4 M, PROFUNDIDADE = 1,40 M, EXCLUINDO TAMPÃO. AF_12/2020</v>
          </cell>
          <cell r="D13048" t="str">
            <v>UN</v>
          </cell>
          <cell r="E13048">
            <v>10091.08</v>
          </cell>
          <cell r="F13048">
            <v>10409.469999999999</v>
          </cell>
        </row>
        <row r="13049">
          <cell r="B13049">
            <v>98044</v>
          </cell>
          <cell r="C13049" t="str">
            <v>BASE PARA POÇO DE VISITA RETANGULAR PARA ESGOTO, EM ALVENARIA COM BLOCOS DE CONCRETO, DIMENSÕES INTERNAS = 3,5X3,5 M, PROFUNDIDADE = 1,40 M, EXCLUINDO TAMPÃO. AF_12/2020</v>
          </cell>
          <cell r="D13049" t="str">
            <v>UN</v>
          </cell>
          <cell r="E13049">
            <v>14051.08</v>
          </cell>
          <cell r="F13049">
            <v>14462.65</v>
          </cell>
        </row>
        <row r="13050">
          <cell r="B13050">
            <v>98046</v>
          </cell>
          <cell r="C13050" t="str">
            <v>BASE PARA POÇO DE VISITA RETANGULAR PARA ESGOTO, EM ALVENARIA COM BLOCOS DE CONCRETO, DIMENSÕES INTERNAS = 3,5X4 M, PROFUNDIDADE = 1,40 M, EXCLUINDO TAMPÃO. AF_12/2020</v>
          </cell>
          <cell r="D13050" t="str">
            <v>UN</v>
          </cell>
          <cell r="E13050">
            <v>15672.27</v>
          </cell>
          <cell r="F13050">
            <v>16127.39</v>
          </cell>
        </row>
        <row r="13051">
          <cell r="B13051">
            <v>98038</v>
          </cell>
          <cell r="C13051" t="str">
            <v>BASE PARA POÇO DE VISITA RETANGULAR PARA ESGOTO, EM ALVENARIA COM BLOCOS DE CONCRETO, DIMENSÕES INTERNAS = 3X3 M, PROFUNDIDADE = 1,40 M, EXCLUINDO TAMPÃO. AF_12/2020</v>
          </cell>
          <cell r="D13051" t="str">
            <v>UN</v>
          </cell>
          <cell r="E13051">
            <v>10951.55</v>
          </cell>
          <cell r="F13051">
            <v>11280.12</v>
          </cell>
        </row>
        <row r="13052">
          <cell r="B13052">
            <v>98040</v>
          </cell>
          <cell r="C13052" t="str">
            <v>BASE PARA POÇO DE VISITA RETANGULAR PARA ESGOTO, EM ALVENARIA COM BLOCOS DE CONCRETO, DIMENSÕES INTERNAS = 3X3,5 M, PROFUNDIDADE = 1,40 M, EXCLUINDO TAMPÃO. AF_12/2020</v>
          </cell>
          <cell r="D13052" t="str">
            <v>UN</v>
          </cell>
          <cell r="E13052">
            <v>12385.43</v>
          </cell>
          <cell r="F13052">
            <v>12753.42</v>
          </cell>
        </row>
        <row r="13053">
          <cell r="B13053">
            <v>98042</v>
          </cell>
          <cell r="C13053" t="str">
            <v>BASE PARA POÇO DE VISITA RETANGULAR PARA ESGOTO, EM ALVENARIA COM BLOCOS DE CONCRETO, DIMENSÕES INTERNAS = 3X4 M, PROFUNDIDADE = 1,40 M, EXCLUINDO TAMPÃO. AF_12/2020</v>
          </cell>
          <cell r="D13053" t="str">
            <v>UN</v>
          </cell>
          <cell r="E13053">
            <v>13819.36</v>
          </cell>
          <cell r="F13053">
            <v>14226.76</v>
          </cell>
        </row>
        <row r="13054">
          <cell r="B13054">
            <v>98048</v>
          </cell>
          <cell r="C13054" t="str">
            <v>BASE PARA POÇO DE VISITA RETANGULAR PARA ESGOTO, EM ALVENARIA COM BLOCOS DE CONCRETO, DIMENSÕES INTERNAS = 4X4 M, PROFUNDIDADE = 1,45 M, EXCLUINDO TAMPÃO. AF_12/2020</v>
          </cell>
          <cell r="D13054" t="str">
            <v>UN</v>
          </cell>
          <cell r="E13054">
            <v>17525.259999999998</v>
          </cell>
          <cell r="F13054">
            <v>18028.09</v>
          </cell>
        </row>
        <row r="13055">
          <cell r="B13055">
            <v>97955</v>
          </cell>
          <cell r="C13055" t="str">
            <v>CAIXA COM GRELHA DUPLA RETANGULAR, EM ALVENARIA COM BLOCOS DE CONCRETO, DIMENSÕES INTERNAS: 0,5X2,2X1 M. AF_12/2020</v>
          </cell>
          <cell r="D13055" t="str">
            <v>UN</v>
          </cell>
          <cell r="E13055">
            <v>2703.51</v>
          </cell>
          <cell r="F13055">
            <v>2772.23</v>
          </cell>
        </row>
        <row r="13056">
          <cell r="B13056">
            <v>97948</v>
          </cell>
          <cell r="C13056" t="str">
            <v>CAIXA COM GRELHA DUPLA RETANGULAR, EM ALVENARIA COM TIJOLOS CERÂMICOS MACIÇOS, DIMENSÕES INTERNAS: 0,5X2,2X1 M. AF_12/2020</v>
          </cell>
          <cell r="D13056" t="str">
            <v>UN</v>
          </cell>
          <cell r="E13056">
            <v>2866.86</v>
          </cell>
          <cell r="F13056">
            <v>2955.9</v>
          </cell>
        </row>
        <row r="13057">
          <cell r="B13057">
            <v>97934</v>
          </cell>
          <cell r="C13057" t="str">
            <v>CAIXA COM GRELHA DUPLA RETANGULAR, EM CONCRETO PRÉ-MOLDADO, DIMENSÕES INTERNAS: 0,5X2,2X1,0 M. AF_12/2020</v>
          </cell>
          <cell r="D13057" t="str">
            <v>UN</v>
          </cell>
          <cell r="E13057">
            <v>2081.06</v>
          </cell>
          <cell r="F13057">
            <v>2126</v>
          </cell>
        </row>
        <row r="13058">
          <cell r="B13058">
            <v>97953</v>
          </cell>
          <cell r="C13058" t="str">
            <v>CAIXA COM GRELHA SIMPLES RETANGULAR, EM ALVENARIA COM BLOCOS DE CONCRETO, DIMENSÕES INTERNAS: 0,5X1X1 M. AF_12/2020</v>
          </cell>
          <cell r="D13058" t="str">
            <v>UN</v>
          </cell>
          <cell r="E13058">
            <v>1242.76</v>
          </cell>
          <cell r="F13058">
            <v>1276.1099999999999</v>
          </cell>
        </row>
        <row r="13059">
          <cell r="B13059">
            <v>97947</v>
          </cell>
          <cell r="C13059" t="str">
            <v>CAIXA COM GRELHA SIMPLES RETANGULAR, EM ALVENARIA COM TIJOLOS CERÂMICOS MACIÇOS, DIMENSÕES INTERNAS: 0,5X1X1 M. AF_12/2020</v>
          </cell>
          <cell r="D13059" t="str">
            <v>UN</v>
          </cell>
          <cell r="E13059">
            <v>1558.03</v>
          </cell>
          <cell r="F13059">
            <v>1607.01</v>
          </cell>
        </row>
        <row r="13060">
          <cell r="B13060">
            <v>97933</v>
          </cell>
          <cell r="C13060" t="str">
            <v>CAIXA COM GRELHA SIMPLES RETANGULAR, EM CONCRETO PRÉ-MOLDADO, DIMENSÕES INTERNAS: 0,6X1,0X1,0 M. AF_12/2020</v>
          </cell>
          <cell r="D13060" t="str">
            <v>UN</v>
          </cell>
          <cell r="E13060">
            <v>820.09</v>
          </cell>
          <cell r="F13060">
            <v>822.98</v>
          </cell>
        </row>
        <row r="13061">
          <cell r="B13061">
            <v>97961</v>
          </cell>
          <cell r="C13061" t="str">
            <v>CAIXA PARA BOCA DE LOBO COMBINADA COM GRELHA RETANGULAR, EM ALVENARIA COM BLOCOS DE CONCRETO, DIMENSÕES INTERNAS: 1,3X1X1,2 M. AF_12/2020</v>
          </cell>
          <cell r="D13061" t="str">
            <v>UN</v>
          </cell>
          <cell r="E13061">
            <v>2249.0300000000002</v>
          </cell>
          <cell r="F13061">
            <v>2317.56</v>
          </cell>
        </row>
        <row r="13062">
          <cell r="B13062">
            <v>97951</v>
          </cell>
          <cell r="C13062" t="str">
            <v>CAIXA PARA BOCA DE LOBO COMBINADA COM GRELHA RETANGULAR, EM ALVENARIA COM TIJOLOS CERÂMICOS MACIÇOS, DIMENSÕES INTERNAS: 1,3X1X1,2 M. AF_12/2020</v>
          </cell>
          <cell r="D13062" t="str">
            <v>UN</v>
          </cell>
          <cell r="E13062">
            <v>2574.7800000000002</v>
          </cell>
          <cell r="F13062">
            <v>2665.23</v>
          </cell>
        </row>
        <row r="13063">
          <cell r="B13063">
            <v>97973</v>
          </cell>
          <cell r="C13063" t="str">
            <v>CAIXA PARA BOCA DE LOBO DUPLA COMBINADA COM GRELHA RETANGULAR, EM ALVENARIA COM BLOCOS DE CONCRETO, DIMENSÕES INTERNAS: 1,3X2,2X1,2 M. AF_12/2020</v>
          </cell>
          <cell r="D13063" t="str">
            <v>UN</v>
          </cell>
          <cell r="E13063">
            <v>4184.13</v>
          </cell>
          <cell r="F13063">
            <v>4308.92</v>
          </cell>
        </row>
        <row r="13064">
          <cell r="B13064">
            <v>97952</v>
          </cell>
          <cell r="C13064" t="str">
            <v>CAIXA PARA BOCA DE LOBO DUPLA COMBINADA COM GRELHA RETANGULAR, EM ALVENARIA COM TIJOLOS CERÂMICOS MACIÇOS, DIMENSÕES INTERNAS: 1,3X2,2X1,2 M. AF_12/2020</v>
          </cell>
          <cell r="D13064" t="str">
            <v>UN</v>
          </cell>
          <cell r="E13064">
            <v>4454.38</v>
          </cell>
          <cell r="F13064">
            <v>4608.6099999999997</v>
          </cell>
        </row>
        <row r="13065">
          <cell r="B13065">
            <v>97957</v>
          </cell>
          <cell r="C13065" t="str">
            <v>CAIXA PARA BOCA DE LOBO DUPLA RETANGULAR, EM ALVENARIA COM BLOCOS DE CONCRETO, DIMENSÕES INTERNAS: 0,6X2,2X1,2 M. AF_12/2020</v>
          </cell>
          <cell r="D13065" t="str">
            <v>UN</v>
          </cell>
          <cell r="E13065">
            <v>2584.83</v>
          </cell>
          <cell r="F13065">
            <v>2678.11</v>
          </cell>
        </row>
        <row r="13066">
          <cell r="B13066">
            <v>97950</v>
          </cell>
          <cell r="C13066" t="str">
            <v>CAIXA PARA BOCA DE LOBO DUPLA RETANGULAR, EM ALVENARIA COM TIJOLOS CERÂMICOS MACIÇOS, DIMENSÕES INTERNAS: 0,6X2,2X1,2 M. AF_12/2020</v>
          </cell>
          <cell r="D13066" t="str">
            <v>UN</v>
          </cell>
          <cell r="E13066">
            <v>2922.51</v>
          </cell>
          <cell r="F13066">
            <v>3040.97</v>
          </cell>
        </row>
        <row r="13067">
          <cell r="B13067">
            <v>97936</v>
          </cell>
          <cell r="C13067" t="str">
            <v>CAIXA PARA BOCA DE LOBO DUPLA RETANGULAR, EM CONCRETO PRÉ-MOLDADO, DIMENSÕES INTERNAS: 0,6X2,2X1,2 M. AF_12/2020</v>
          </cell>
          <cell r="D13067" t="str">
            <v>UN</v>
          </cell>
          <cell r="E13067">
            <v>1935.68</v>
          </cell>
          <cell r="F13067">
            <v>2003.22</v>
          </cell>
        </row>
        <row r="13068">
          <cell r="B13068">
            <v>97956</v>
          </cell>
          <cell r="C13068" t="str">
            <v>CAIXA PARA BOCA DE LOBO SIMPLES RETANGULAR, EM ALVENARIA COM BLOCOS DE CONCRETO, DIMENSÕES INTERNAS: 0,6X1X1,2 M. AF_12/2020</v>
          </cell>
          <cell r="D13068" t="str">
            <v>UN</v>
          </cell>
          <cell r="E13068">
            <v>1448.55</v>
          </cell>
          <cell r="F13068">
            <v>1499.16</v>
          </cell>
        </row>
        <row r="13069">
          <cell r="B13069">
            <v>97949</v>
          </cell>
          <cell r="C13069" t="str">
            <v>CAIXA PARA BOCA DE LOBO SIMPLES RETANGULAR, EM ALVENARIA COM TIJOLOS CERÂMICOS MACIÇOS, DIMENSÕES INTERNAS: 0,6X1X1,2 M. AF_12/2020</v>
          </cell>
          <cell r="D13069" t="str">
            <v>UN</v>
          </cell>
          <cell r="E13069">
            <v>1653.91</v>
          </cell>
          <cell r="F13069">
            <v>1720.5</v>
          </cell>
        </row>
        <row r="13070">
          <cell r="B13070">
            <v>97935</v>
          </cell>
          <cell r="C13070" t="str">
            <v>CAIXA PARA BOCA DE LOBO SIMPLES RETANGULAR, EM CONCRETO PRÉ-MOLDADO, DIMENSÕES INTERNAS: 0,6X1,0X1,2 M. AF_12/2020</v>
          </cell>
          <cell r="D13070" t="str">
            <v>UN</v>
          </cell>
          <cell r="E13070">
            <v>731.89</v>
          </cell>
          <cell r="F13070">
            <v>745.47</v>
          </cell>
        </row>
        <row r="13071">
          <cell r="B13071">
            <v>99319</v>
          </cell>
          <cell r="C13071" t="str">
            <v>CHAMINÉ CIRCULAR PARA POÇO DE VISITA PARA DRENAGEM, EM ALVENARIA COM TIJOLOS CERÂMICOS MACIÇOS, DIÂMETRO INTERNO = 0,6 M. AF_12/2020</v>
          </cell>
          <cell r="D13071" t="str">
            <v>M</v>
          </cell>
          <cell r="E13071">
            <v>830.3</v>
          </cell>
          <cell r="F13071">
            <v>868.75</v>
          </cell>
        </row>
        <row r="13072">
          <cell r="B13072">
            <v>99318</v>
          </cell>
          <cell r="C13072" t="str">
            <v>CHAMINÉ CIRCULAR PARA POÇO DE VISITA PARA DRENAGEM, EM CONCRETO PRÉ-MOLDADO, DIÂMETRO INTERNO = 0,6 M. AF_12/2020</v>
          </cell>
          <cell r="D13072" t="str">
            <v>M</v>
          </cell>
          <cell r="E13072">
            <v>220.7</v>
          </cell>
          <cell r="F13072">
            <v>222.32</v>
          </cell>
        </row>
        <row r="13073">
          <cell r="B13073">
            <v>98051</v>
          </cell>
          <cell r="C13073" t="str">
            <v>CHAMINÉ CIRCULAR PARA POÇO DE VISITA PARA ESGOTO, EM ALVENARIA COM TIJOLOS CERÂMICOS MACIÇOS, DIÂMETRO INTERNO = 0,6 M. AF_12/2020</v>
          </cell>
          <cell r="D13073" t="str">
            <v>M</v>
          </cell>
          <cell r="E13073">
            <v>893.41</v>
          </cell>
          <cell r="F13073">
            <v>932.09</v>
          </cell>
        </row>
        <row r="13074">
          <cell r="B13074">
            <v>98050</v>
          </cell>
          <cell r="C13074" t="str">
            <v>CHAMINÉ CIRCULAR PARA POÇO DE VISITA PARA ESGOTO, EM CONCRETO PRÉ-MOLDADO, DIÂMETRO INTERNO = 0,6 M. AF_12/2020</v>
          </cell>
          <cell r="D13074" t="str">
            <v>M</v>
          </cell>
          <cell r="E13074">
            <v>221.66</v>
          </cell>
          <cell r="F13074">
            <v>223.29</v>
          </cell>
        </row>
        <row r="13075">
          <cell r="B13075">
            <v>99272</v>
          </cell>
          <cell r="C13075" t="str">
            <v>POÇO DE INSPEÇÃO CIRCULAR PARA DRENAGEM, EM ALVENARIA COM TIJOLOS CERÂMICOS MACIÇOS, DIÂMETRO INTERNO = 0,60 M, PROFUNDIDADE = 0,95 M, EXCLUINDO TAMPÃO. AF_12/2020</v>
          </cell>
          <cell r="D13075" t="str">
            <v>UN</v>
          </cell>
          <cell r="E13075">
            <v>1017.63</v>
          </cell>
          <cell r="F13075">
            <v>1058.77</v>
          </cell>
        </row>
        <row r="13076">
          <cell r="B13076">
            <v>99273</v>
          </cell>
          <cell r="C13076" t="str">
            <v>POÇO DE INSPEÇÃO CIRCULAR PARA DRENAGEM, EM ALVENARIA COM TIJOLOS CERÂMICOS MACIÇOS, DIÂMETRO INTERNO = 0,60 M, PROFUNDIDADE = 1,45 M, EXCLUINDO TAMPÃO. AF_12/2020</v>
          </cell>
          <cell r="D13076" t="str">
            <v>UN</v>
          </cell>
          <cell r="E13076">
            <v>1432.75</v>
          </cell>
          <cell r="F13076">
            <v>1493.22</v>
          </cell>
        </row>
        <row r="13077">
          <cell r="B13077">
            <v>99268</v>
          </cell>
          <cell r="C13077" t="str">
            <v>POÇO DE INSPEÇÃO CIRCULAR PARA DRENAGEM, EM CONCRETO PRÉ-MOLDADO, DIÂMETRO INTERNO = 0,60 M, PROFUNDIDADE = 0,90 M, EXCLUINDO TAMPÃO. AF_12/2020</v>
          </cell>
          <cell r="D13077" t="str">
            <v>UN</v>
          </cell>
          <cell r="E13077">
            <v>396.6</v>
          </cell>
          <cell r="F13077">
            <v>405.11</v>
          </cell>
        </row>
        <row r="13078">
          <cell r="B13078">
            <v>99270</v>
          </cell>
          <cell r="C13078" t="str">
            <v>POÇO DE INSPEÇÃO CIRCULAR PARA DRENAGEM, EM CONCRETO PRÉ-MOLDADO, DIÂMETRO INTERNO = 0,60 M, PROFUNDIDADE = 1,40 M, EXCLUINDO TAMPÃO. AF_12/2020</v>
          </cell>
          <cell r="D13078" t="str">
            <v>UN</v>
          </cell>
          <cell r="E13078">
            <v>510.28</v>
          </cell>
          <cell r="F13078">
            <v>519.71</v>
          </cell>
        </row>
        <row r="13079">
          <cell r="B13079">
            <v>97976</v>
          </cell>
          <cell r="C13079" t="str">
            <v>POÇO DE INSPEÇÃO CIRCULAR PARA ESGOTO, EM ALVENARIA COM TIJOLOS CERÂMICOS MACIÇOS, DIÂMETRO INTERNO = 0,60 M, PROFUNDIDADE = 0,95 M, EXCLUINDO TAMPÃO. AF_12/2020</v>
          </cell>
          <cell r="D13079" t="str">
            <v>UN</v>
          </cell>
          <cell r="E13079">
            <v>1062.8699999999999</v>
          </cell>
          <cell r="F13079">
            <v>1104.17</v>
          </cell>
        </row>
        <row r="13080">
          <cell r="B13080">
            <v>97977</v>
          </cell>
          <cell r="C13080" t="str">
            <v>POÇO DE INSPEÇÃO CIRCULAR PARA ESGOTO, EM ALVENARIA COM TIJOLOS CERÂMICOS MACIÇOS, DIÂMETRO INTERNO = 0,60 M, PROFUNDIDADE = 1,45 M, EXCLUINDO TAMPÃO. AF_12/2020</v>
          </cell>
          <cell r="D13080" t="str">
            <v>UN</v>
          </cell>
          <cell r="E13080">
            <v>1512.95</v>
          </cell>
          <cell r="F13080">
            <v>1573.7</v>
          </cell>
        </row>
        <row r="13081">
          <cell r="B13081">
            <v>97974</v>
          </cell>
          <cell r="C13081" t="str">
            <v>POÇO DE INSPEÇÃO CIRCULAR PARA ESGOTO, EM CONCRETO PRÉ-MOLDADO, DIÂMETRO INTERNO = 0,60 M, PROFUNDIDADE = 0,90 M, EXCLUINDO TAMPÃO. AF_12/2020</v>
          </cell>
          <cell r="D13081" t="str">
            <v>UN</v>
          </cell>
          <cell r="E13081">
            <v>401.1</v>
          </cell>
          <cell r="F13081">
            <v>409.63</v>
          </cell>
        </row>
        <row r="13082">
          <cell r="B13082">
            <v>97975</v>
          </cell>
          <cell r="C13082" t="str">
            <v>POÇO DE INSPEÇÃO CIRCULAR PARA ESGOTO, EM CONCRETO PRÉ-MOLDADO, DIÂMETRO INTERNO = 0,60 M, PROFUNDIDADE = 1,40 M, EXCLUINDO TAMPÃO. AF_12/2020</v>
          </cell>
          <cell r="D13082" t="str">
            <v>UN</v>
          </cell>
          <cell r="E13082">
            <v>515.54</v>
          </cell>
          <cell r="F13082">
            <v>524.99</v>
          </cell>
        </row>
        <row r="13083">
          <cell r="B13083">
            <v>101798</v>
          </cell>
          <cell r="C13083" t="str">
            <v>TAMPA PARA CAIXA TIPO R1, EM FERRO FUNDIDO, DIMENSÕES INTERNAS: 0,40 X 0,60 M - FORNECIMENTO E INSTALAÇÃO. AF_12/2020</v>
          </cell>
          <cell r="D13083" t="str">
            <v>UN</v>
          </cell>
          <cell r="E13083">
            <v>321.32</v>
          </cell>
          <cell r="F13083">
            <v>325</v>
          </cell>
        </row>
        <row r="13084">
          <cell r="B13084">
            <v>101799</v>
          </cell>
          <cell r="C13084" t="str">
            <v>TAMPA PARA CAIXA TIPO R2 E R3, EM FERRO FUNDIDO, DIMENSÕES INTERNAS: 0,55 X 1,10 M - FORNECIMENTO E INSTALAÇÃO. AF_12/2020</v>
          </cell>
          <cell r="D13084" t="str">
            <v>UN</v>
          </cell>
          <cell r="E13084">
            <v>774.82</v>
          </cell>
          <cell r="F13084">
            <v>780.87</v>
          </cell>
        </row>
        <row r="13085">
          <cell r="B13085">
            <v>102487</v>
          </cell>
          <cell r="C13085" t="str">
            <v>CONCRETO CICLÓPICO FCK = 15MPA, 30% PEDRA DE MÃO EM VOLUME REAL, INCLUSIVE LANÇAMENTO. AF_05/2021</v>
          </cell>
          <cell r="D13085" t="str">
            <v>M3</v>
          </cell>
          <cell r="E13085">
            <v>584.28</v>
          </cell>
          <cell r="F13085">
            <v>604.30999999999995</v>
          </cell>
        </row>
        <row r="13086">
          <cell r="B13086">
            <v>102486</v>
          </cell>
          <cell r="C13086" t="str">
            <v>CONCRETO FCK = 15MPA, TRAÇO 1:3,4:3,4 (EM MASSA SECA DE CIMENTO/ AREIA MÉDIA/ SEIXO ROLADO) - PREPARO MANUAL. AF_05/2021</v>
          </cell>
          <cell r="D13086" t="str">
            <v>M3</v>
          </cell>
          <cell r="E13086">
            <v>655.27</v>
          </cell>
          <cell r="F13086">
            <v>665.93</v>
          </cell>
        </row>
        <row r="13087">
          <cell r="B13087">
            <v>102474</v>
          </cell>
          <cell r="C13087" t="str">
            <v>CONCRETO FCK = 15MPA, TRAÇO 1:3,4:3,4 (EM MASSA SECA DE CIMENTO/ AREIA MÉDIA/ SEIXO ROLADO) - PREPARO MECÂNICO COM BETONEIRA 400 L. AF_05/2021</v>
          </cell>
          <cell r="D13087" t="str">
            <v>M3</v>
          </cell>
          <cell r="E13087">
            <v>596.07000000000005</v>
          </cell>
          <cell r="F13087">
            <v>602.63</v>
          </cell>
        </row>
        <row r="13088">
          <cell r="B13088">
            <v>102480</v>
          </cell>
          <cell r="C13088" t="str">
            <v>CONCRETO FCK = 15MPA, TRAÇO 1:3,4:3,4 (EM MASSA SECA DE CIMENTO/ AREIA MÉDIA/ SEIXO ROLADO) - PREPARO MECÂNICO COM BETONEIRA 600 L. AF_05/2021</v>
          </cell>
          <cell r="D13088" t="str">
            <v>M3</v>
          </cell>
          <cell r="E13088">
            <v>590.86</v>
          </cell>
          <cell r="F13088">
            <v>596.6</v>
          </cell>
        </row>
        <row r="13089">
          <cell r="B13089">
            <v>94975</v>
          </cell>
          <cell r="C13089" t="str">
            <v>CONCRETO FCK = 15MPA, TRAÇO 1:3,4:3,5 (EM MASSA SECA DE CIMENTO/ AREIA MÉDIA/ BRITA 1) - PREPARO MANUAL. AF_05/2021</v>
          </cell>
          <cell r="D13089" t="str">
            <v>M3</v>
          </cell>
          <cell r="E13089">
            <v>500.69</v>
          </cell>
          <cell r="F13089">
            <v>511.3</v>
          </cell>
        </row>
        <row r="13090">
          <cell r="B13090">
            <v>94963</v>
          </cell>
          <cell r="C13090" t="str">
            <v>CONCRETO FCK = 15MPA, TRAÇO 1:3,4:3,5 (EM MASSA SECA DE CIMENTO/ AREIA MÉDIA/ BRITA 1) - PREPARO MECÂNICO COM BETONEIRA 400 L. AF_05/2021</v>
          </cell>
          <cell r="D13090" t="str">
            <v>M3</v>
          </cell>
          <cell r="E13090">
            <v>442.84</v>
          </cell>
          <cell r="F13090">
            <v>449.27</v>
          </cell>
        </row>
        <row r="13091">
          <cell r="B13091">
            <v>94969</v>
          </cell>
          <cell r="C13091" t="str">
            <v>CONCRETO FCK = 15MPA, TRAÇO 1:3,4:3,5 (EM MASSA SECA DE CIMENTO/ AREIA MÉDIA/ BRITA 1) - PREPARO MECÂNICO COM BETONEIRA 600 L. AF_05/2021</v>
          </cell>
          <cell r="D13091" t="str">
            <v>M3</v>
          </cell>
          <cell r="E13091">
            <v>437.08</v>
          </cell>
          <cell r="F13091">
            <v>442.69</v>
          </cell>
        </row>
        <row r="13092">
          <cell r="B13092">
            <v>102475</v>
          </cell>
          <cell r="C13092" t="str">
            <v>CONCRETO FCK = 20MPA, TRAÇO 1:2,6:2,9 (EM MASSA SECA DE CIMENTO/ AREIA MÉDIA/ SEIXO ROLADO) - PREPARO MECÂNICO COM BETONEIRA 400 L. AF_05/2021</v>
          </cell>
          <cell r="D13092" t="str">
            <v>M3</v>
          </cell>
          <cell r="E13092">
            <v>636.9</v>
          </cell>
          <cell r="F13092">
            <v>644.13</v>
          </cell>
        </row>
        <row r="13093">
          <cell r="B13093">
            <v>102481</v>
          </cell>
          <cell r="C13093" t="str">
            <v>CONCRETO FCK = 20MPA, TRAÇO 1:2,6:2,9 (EM MASSA SECA DE CIMENTO/ AREIA MÉDIA/ SEIXO ROLADO) - PREPARO MECÂNICO COM BETONEIRA 600 L. AF_05/2021</v>
          </cell>
          <cell r="D13093" t="str">
            <v>M3</v>
          </cell>
          <cell r="E13093">
            <v>625.72</v>
          </cell>
          <cell r="F13093">
            <v>631.49</v>
          </cell>
        </row>
        <row r="13094">
          <cell r="B13094">
            <v>94964</v>
          </cell>
          <cell r="C13094" t="str">
            <v>CONCRETO FCK = 20MPA, TRAÇO 1:2,7:3 (EM MASSA SECA DE CIMENTO/ AREIA MÉDIA/ BRITA 1) - PREPARO MECÂNICO COM BETONEIRA 400 L. AF_05/2021</v>
          </cell>
          <cell r="D13094" t="str">
            <v>M3</v>
          </cell>
          <cell r="E13094">
            <v>479.28</v>
          </cell>
          <cell r="F13094">
            <v>486.29</v>
          </cell>
        </row>
        <row r="13095">
          <cell r="B13095">
            <v>94970</v>
          </cell>
          <cell r="C13095" t="str">
            <v>CONCRETO FCK = 20MPA, TRAÇO 1:2,7:3 (EM MASSA SECA DE CIMENTO/ AREIA MÉDIA/ BRITA 1) - PREPARO MECÂNICO COM BETONEIRA 600 L. AF_05/2021</v>
          </cell>
          <cell r="D13095" t="str">
            <v>M3</v>
          </cell>
          <cell r="E13095">
            <v>467.5</v>
          </cell>
          <cell r="F13095">
            <v>473.1</v>
          </cell>
        </row>
        <row r="13096">
          <cell r="B13096">
            <v>102476</v>
          </cell>
          <cell r="C13096" t="str">
            <v>CONCRETO FCK = 25MPA, TRAÇO 1:2,2:2,5 (EM MASSA SECA DE CIMENTO/ AREIA MÉDIA/ SEIXO ROLADO) - PREPARO MECÂNICO COM BETONEIRA 400 L. AF_05/2021</v>
          </cell>
          <cell r="D13096" t="str">
            <v>M3</v>
          </cell>
          <cell r="E13096">
            <v>652.83000000000004</v>
          </cell>
          <cell r="F13096">
            <v>659.05</v>
          </cell>
        </row>
        <row r="13097">
          <cell r="B13097">
            <v>102482</v>
          </cell>
          <cell r="C13097" t="str">
            <v>CONCRETO FCK = 25MPA, TRAÇO 1:2,2:2,5 (EM MASSA SECA DE CIMENTO/ AREIA MÉDIA/ SEIXO ROLADO) - PREPARO MECÂNICO COM BETONEIRA 600 L. AF_05/2021</v>
          </cell>
          <cell r="D13097" t="str">
            <v>M3</v>
          </cell>
          <cell r="E13097">
            <v>651.08000000000004</v>
          </cell>
          <cell r="F13097">
            <v>656.59</v>
          </cell>
        </row>
        <row r="13098">
          <cell r="B13098">
            <v>94965</v>
          </cell>
          <cell r="C13098" t="str">
            <v>CONCRETO FCK = 25MPA, TRAÇO 1:2,3:2,7 (EM MASSA SECA DE CIMENTO/ AREIA MÉDIA/ BRITA 1) - PREPARO MECÂNICO COM BETONEIRA 400 L. AF_05/2021</v>
          </cell>
          <cell r="D13098" t="str">
            <v>M3</v>
          </cell>
          <cell r="E13098">
            <v>495.63</v>
          </cell>
          <cell r="F13098">
            <v>502.02</v>
          </cell>
        </row>
        <row r="13099">
          <cell r="B13099">
            <v>94971</v>
          </cell>
          <cell r="C13099" t="str">
            <v>CONCRETO FCK = 25MPA, TRAÇO 1:2,3:2,7 (EM MASSA SECA DE CIMENTO/ AREIA MÉDIA/ BRITA 1) - PREPARO MECÂNICO COM BETONEIRA 600 L. AF_05/2021</v>
          </cell>
          <cell r="D13099" t="str">
            <v>M3</v>
          </cell>
          <cell r="E13099">
            <v>489.84</v>
          </cell>
          <cell r="F13099">
            <v>495.32</v>
          </cell>
        </row>
        <row r="13100">
          <cell r="B13100">
            <v>102477</v>
          </cell>
          <cell r="C13100" t="str">
            <v>CONCRETO FCK = 30MPA, TRAÇO 1:1,9:2,3 (EM MASSA SECA DE CIMENTO/ AREIA MÉDIA/ SEIXO ROLADO) - PREPARO MECÂNICO COM BETONEIRA 400 L. AF_05/2021</v>
          </cell>
          <cell r="D13100" t="str">
            <v>M3</v>
          </cell>
          <cell r="E13100">
            <v>685.53</v>
          </cell>
          <cell r="F13100">
            <v>692.39</v>
          </cell>
        </row>
        <row r="13101">
          <cell r="B13101">
            <v>102483</v>
          </cell>
          <cell r="C13101" t="str">
            <v>CONCRETO FCK = 30MPA, TRAÇO 1:1,9:2,3 (EM MASSA SECA DE CIMENTO/ AREIA MÉDIA/ SEIXO ROLADO) - PREPARO MECÂNICO COM BETONEIRA 600 L. AF_05/2021</v>
          </cell>
          <cell r="D13101" t="str">
            <v>M3</v>
          </cell>
          <cell r="E13101">
            <v>679.81</v>
          </cell>
          <cell r="F13101">
            <v>685.5</v>
          </cell>
        </row>
        <row r="13102">
          <cell r="B13102">
            <v>94966</v>
          </cell>
          <cell r="C13102" t="str">
            <v>CONCRETO FCK = 30MPA, TRAÇO 1:2,1:2,5 (EM MASSA SECA DE CIMENTO/ AREIA MÉDIA/ BRITA 1) - PREPARO MECÂNICO COM BETONEIRA 400 L. AF_05/2021</v>
          </cell>
          <cell r="D13102" t="str">
            <v>M3</v>
          </cell>
          <cell r="E13102">
            <v>510.82</v>
          </cell>
          <cell r="F13102">
            <v>517.16</v>
          </cell>
        </row>
        <row r="13103">
          <cell r="B13103">
            <v>94972</v>
          </cell>
          <cell r="C13103" t="str">
            <v>CONCRETO FCK = 30MPA, TRAÇO 1:2,1:2,5 (EM MASSA SECA DE CIMENTO/ AREIA MÉDIA/ BRITA 1) - PREPARO MECÂNICO COM BETONEIRA 600 L. AF_05/2021</v>
          </cell>
          <cell r="D13103" t="str">
            <v>M3</v>
          </cell>
          <cell r="E13103">
            <v>505.03</v>
          </cell>
          <cell r="F13103">
            <v>510.45</v>
          </cell>
        </row>
        <row r="13104">
          <cell r="B13104">
            <v>102478</v>
          </cell>
          <cell r="C13104" t="str">
            <v>CONCRETO FCK = 40MPA, TRAÇO 1:1,4:1,8 (EM MASSA SECA DE CIMENTO/ AREIA MÉDIA/ SEIXO ROLADO) - PREPARO MECÂNICO COM BETONEIRA 400 L. AF_05/2021</v>
          </cell>
          <cell r="D13104" t="str">
            <v>M3</v>
          </cell>
          <cell r="E13104">
            <v>731.26</v>
          </cell>
          <cell r="F13104">
            <v>737.48</v>
          </cell>
        </row>
        <row r="13105">
          <cell r="B13105">
            <v>102484</v>
          </cell>
          <cell r="C13105" t="str">
            <v>CONCRETO FCK = 40MPA, TRAÇO 1:1,4:1,8 (EM MASSA SECA DE CIMENTO/ AREIA MÉDIA/ SEIXO ROLADO) - PREPARO MECÂNICO COM BETONEIRA 600 L. AF_05/2021</v>
          </cell>
          <cell r="D13105" t="str">
            <v>M3</v>
          </cell>
          <cell r="E13105">
            <v>731.13</v>
          </cell>
          <cell r="F13105">
            <v>736.82</v>
          </cell>
        </row>
        <row r="13106">
          <cell r="B13106">
            <v>94967</v>
          </cell>
          <cell r="C13106" t="str">
            <v>CONCRETO FCK = 40MPA, TRAÇO 1:1,6:1,9 (EM MASSA SECA DE CIMENTO/ AREIA MÉDIA/ BRITA 1) - PREPARO MECÂNICO COM BETONEIRA 400 L. AF_05/2021</v>
          </cell>
          <cell r="D13106" t="str">
            <v>M3</v>
          </cell>
          <cell r="E13106">
            <v>576.87</v>
          </cell>
          <cell r="F13106">
            <v>583.62</v>
          </cell>
        </row>
        <row r="13107">
          <cell r="B13107">
            <v>94973</v>
          </cell>
          <cell r="C13107" t="str">
            <v>CONCRETO FCK = 40MPA, TRAÇO 1:1,6:1,9 (EM MASSA SECA DE CIMENTO/ AREIA MÉDIA/ BRITA 1) - PREPARO MECÂNICO COM BETONEIRA 600 L. AF_05/2021</v>
          </cell>
          <cell r="D13107" t="str">
            <v>M3</v>
          </cell>
          <cell r="E13107">
            <v>569.34</v>
          </cell>
          <cell r="F13107">
            <v>574.95000000000005</v>
          </cell>
        </row>
        <row r="13108">
          <cell r="B13108">
            <v>94974</v>
          </cell>
          <cell r="C13108" t="str">
            <v>CONCRETO MAGRO PARA LASTRO, TRAÇO 1:4,5:4,5 (EM MASSA SECA DE CIMENTO/ AREIA MÉDIA/ BRITA 1) - PREPARO MANUAL. AF_05/2021</v>
          </cell>
          <cell r="D13108" t="str">
            <v>M3</v>
          </cell>
          <cell r="E13108">
            <v>466.71</v>
          </cell>
          <cell r="F13108">
            <v>477.45</v>
          </cell>
        </row>
        <row r="13109">
          <cell r="B13109">
            <v>94962</v>
          </cell>
          <cell r="C13109" t="str">
            <v>CONCRETO MAGRO PARA LASTRO, TRAÇO 1:4,5:4,5 (EM MASSA SECA DE CIMENTO/ AREIA MÉDIA/ BRITA 1) - PREPARO MECÂNICO COM BETONEIRA 400 L. AF_05/2021</v>
          </cell>
          <cell r="D13109" t="str">
            <v>M3</v>
          </cell>
          <cell r="E13109">
            <v>403.6</v>
          </cell>
          <cell r="F13109">
            <v>410.07</v>
          </cell>
        </row>
        <row r="13110">
          <cell r="B13110">
            <v>94968</v>
          </cell>
          <cell r="C13110" t="str">
            <v>CONCRETO MAGRO PARA LASTRO, TRAÇO 1:4,5:4,5 (EM MASSA SECA DE CIMENTO/ AREIA MÉDIA/ BRITA 1) - PREPARO MECÂNICO COM BETONEIRA 600 L. AF_05/2021</v>
          </cell>
          <cell r="D13110" t="str">
            <v>M3</v>
          </cell>
          <cell r="E13110">
            <v>400.95</v>
          </cell>
          <cell r="F13110">
            <v>406.77</v>
          </cell>
        </row>
        <row r="13111">
          <cell r="B13111">
            <v>102485</v>
          </cell>
          <cell r="C13111" t="str">
            <v>CONCRETO MAGRO PARA LASTRO, TRAÇO 1:4,5:4,5 (EM MASSA SECA DE CIMENTO/ AREIA MÉDIA/ SEIXO ROLADO) - PREPARO MANUAL. AF_05/2021</v>
          </cell>
          <cell r="D13111" t="str">
            <v>M3</v>
          </cell>
          <cell r="E13111">
            <v>627.04999999999995</v>
          </cell>
          <cell r="F13111">
            <v>637.83000000000004</v>
          </cell>
        </row>
        <row r="13112">
          <cell r="B13112">
            <v>102473</v>
          </cell>
          <cell r="C13112" t="str">
            <v>CONCRETO MAGRO PARA LASTRO, TRAÇO 1:4,5:4,5 (EM MASSA SECA DE CIMENTO/ AREIA MÉDIA/ SEIXO ROLADO) - PREPARO MECÂNICO COM BETONEIRA 400 L. AF_05/2021</v>
          </cell>
          <cell r="D13112" t="str">
            <v>M3</v>
          </cell>
          <cell r="E13112">
            <v>560.44000000000005</v>
          </cell>
          <cell r="F13112">
            <v>567.04</v>
          </cell>
        </row>
        <row r="13113">
          <cell r="B13113">
            <v>102479</v>
          </cell>
          <cell r="C13113" t="str">
            <v>CONCRETO MAGRO PARA LASTRO, TRAÇO 1:4,5:4,5 (EM MASSA SECA DE CIMENTO/ AREIA MÉDIA/ SEIXO ROLADO) - PREPARO MECÂNICO COM BETONEIRA 600 L. AF_05/2021</v>
          </cell>
          <cell r="D13113" t="str">
            <v>M3</v>
          </cell>
          <cell r="E13113">
            <v>558.49</v>
          </cell>
          <cell r="F13113">
            <v>564.4</v>
          </cell>
        </row>
        <row r="13114">
          <cell r="B13114">
            <v>104835</v>
          </cell>
          <cell r="C13114" t="str">
            <v>ARGAMASSA DE ASSENTAMENTO DE ALVENARIA DE VEDAÇÃO E REVESTIMENTO INTERNO, TRAÇO EM VOLUME SECO 1:1:3:3,8 (CIMENTO:CAL:AREIA NATURAL MÉDIA:AREIA RECICLADA), COM USO DE AGREGADO RECICLADO MISTO (ARM) - PREPARO MANUAL. AF_11/2023</v>
          </cell>
          <cell r="D13114" t="str">
            <v>M3</v>
          </cell>
          <cell r="E13114">
            <v>0</v>
          </cell>
          <cell r="F13114">
            <v>0</v>
          </cell>
        </row>
        <row r="13115">
          <cell r="B13115">
            <v>104833</v>
          </cell>
          <cell r="C13115" t="str">
            <v>ARGAMASSA DE ASSENTAMENTO DE ALVENARIA DE VEDAÇÃO E REVESTIMENTO INTERNO, TRAÇO EM VOLUME SECO 1:1:3:3,8 (CIMENTO:CAL:AREIAS NATURAL MÉDIA: RECICLADA), COM USO DE AGREGADO RECICLADO CIMENTÍCIO OU DE CONCRETO (ARCI/ARCO) - PREPARO MANUAL. AF_11/2023</v>
          </cell>
          <cell r="D13115" t="str">
            <v>M3</v>
          </cell>
          <cell r="E13115">
            <v>0</v>
          </cell>
          <cell r="F13115">
            <v>0</v>
          </cell>
        </row>
        <row r="13116">
          <cell r="B13116">
            <v>104834</v>
          </cell>
          <cell r="C13116" t="str">
            <v>ARGAMASSA PARA ALVENARIA DE VEDAÇÃO E REVESTIMENTO INTERNO, TRAÇO EM VOLUME SECO 1:1:3:3,8 (CIMENTO:CAL:AREIA MÉDIA:AREIA RECICLADA), COM AGREGADO RECICLADO CIMENTÍCIO OU DE CONCRETO - PREPARO MECÂNICO COM MISTURADOR HORIZONTAL DE 600 KG. AF_11/2023</v>
          </cell>
          <cell r="D13116" t="str">
            <v>M3</v>
          </cell>
          <cell r="E13116">
            <v>0</v>
          </cell>
          <cell r="F13116">
            <v>0</v>
          </cell>
        </row>
        <row r="13117">
          <cell r="B13117">
            <v>104836</v>
          </cell>
          <cell r="C13117" t="str">
            <v>ARGAMASSA PARA ALVENARIA DE VEDAÇÃO E REVESTIMENTO INTERNO, TRAÇO EM VOLUME SECO 1:1:3:3,8 (CIMENTO:CAL:AREIA MÉDIA:AREIA RECICLADA), COM USO DE AGREGADO RECICLADO MISTO - PREPARO MECÂNICO COM MISTURADOR HORIZONTAL DE 600 KG. AF_11/2023</v>
          </cell>
          <cell r="D13117" t="str">
            <v>M3</v>
          </cell>
          <cell r="E13117">
            <v>0</v>
          </cell>
          <cell r="F13117">
            <v>0</v>
          </cell>
        </row>
        <row r="13118">
          <cell r="B13118">
            <v>104837</v>
          </cell>
          <cell r="C13118" t="str">
            <v>ARGAMASSA PARA CONTRAPISO, TRAÇO EM VOLUME SECO 1:2:2,5 (CIMENTO:AREIA NATURAL MÉDIA:AREIA RECICLADA), COM USO DE AGREGADO RECICLADO CIMENTÍCIO OU DE CONCRETO (ARCI/ARCO) - PREPARO MANUAL. AF_11/2023</v>
          </cell>
          <cell r="D13118" t="str">
            <v>M3</v>
          </cell>
          <cell r="E13118">
            <v>0</v>
          </cell>
          <cell r="F13118">
            <v>0</v>
          </cell>
        </row>
        <row r="13119">
          <cell r="B13119">
            <v>104838</v>
          </cell>
          <cell r="C13119" t="str">
            <v>ARGAMASSA PARA CONTRAPISO, TRAÇO EM VOLUME SECO 1:2:2,5 (CIMENTO:AREIA NATURAL MÉDIA:AREIA RECICLADA), COM USO DE AGREGADO RECICLADO CIMENTÍCIO OU DE CONCRETO (ARCI/ARCO) - PREPARO MECÂNICO COM MISTURADOR DE EIXO HORIZONTAL DE 600 KG. AF_11/2023</v>
          </cell>
          <cell r="D13119" t="str">
            <v>M3</v>
          </cell>
          <cell r="E13119">
            <v>0</v>
          </cell>
          <cell r="F13119">
            <v>0</v>
          </cell>
        </row>
        <row r="13120">
          <cell r="B13120">
            <v>104839</v>
          </cell>
          <cell r="C13120" t="str">
            <v>ARGAMASSA PARA CONTRAPISO, TRAÇO EM VOLUME SECO 1:2:2,5 (CIMENTO:AREIA NATURAL MÉDIA:AREIA RECICLADA), COM USO DE AGREGADO RECICLADO MISTO (ARM) - PREPARO MANUAL. AF_11/2023</v>
          </cell>
          <cell r="D13120" t="str">
            <v>M3</v>
          </cell>
          <cell r="E13120">
            <v>0</v>
          </cell>
          <cell r="F13120">
            <v>0</v>
          </cell>
        </row>
        <row r="13121">
          <cell r="B13121">
            <v>104840</v>
          </cell>
          <cell r="C13121" t="str">
            <v>ARGAMASSA PARA CONTRAPISO, TRAÇO EM VOLUME SECO 1:2:2,5 (CIMENTO:AREIA NATURAL MÉDIA:AREIA RECICLADA), COM USO DE AGREGADO RECICLADO MISTO (ARM) - PREPARO MECÂNICO COM MISTURADOR DE EIXO HORIZONTAL DE 600 KG. AF_11/2023</v>
          </cell>
          <cell r="D13121" t="str">
            <v>M3</v>
          </cell>
          <cell r="E13121">
            <v>0</v>
          </cell>
          <cell r="F13121">
            <v>0</v>
          </cell>
        </row>
        <row r="13122">
          <cell r="B13122">
            <v>104830</v>
          </cell>
          <cell r="C13122" t="str">
            <v>CONCRETO MAGRO PARA LASTRO, TRAÇO EM MASSA SECA 1:3,4:3,5 (CIMENTO:AREIA RECICLADA:BRITA 1 RECICLADA), COM USO DE AGREGADO RECICLADO CIMENTÍCIO OU DE CONCRETO (ARCI/ARCO) - PREPARO MANUAL. AF_11/2023</v>
          </cell>
          <cell r="D13122" t="str">
            <v>M3</v>
          </cell>
          <cell r="E13122">
            <v>0</v>
          </cell>
          <cell r="F13122">
            <v>0</v>
          </cell>
        </row>
        <row r="13123">
          <cell r="B13123">
            <v>104829</v>
          </cell>
          <cell r="C13123" t="str">
            <v>CONCRETO MAGRO PARA LASTRO, TRAÇO EM MASSA SECA 1:3,4:3,5 (CIMENTO:AREIA RECICLADA:BRITA 1 RECICLADA), COM USO DE AGREGADO RECICLADO CIMENTÍCIO OU DE CONCRETO (ARCI/ARCO) - PREPARO MECÂNICO COM BETONEIRA 600 L. AF_11/2023</v>
          </cell>
          <cell r="D13123" t="str">
            <v>M3</v>
          </cell>
          <cell r="E13123">
            <v>0</v>
          </cell>
          <cell r="F13123">
            <v>0</v>
          </cell>
        </row>
        <row r="13124">
          <cell r="B13124">
            <v>104832</v>
          </cell>
          <cell r="C13124" t="str">
            <v>CONCRETO MAGRO PARA LASTRO, TRAÇO EM MASSA SECA 1:3,4:3,5 (CIMENTO:AREIA RECICLADA:BRITA 1 RECICLADA), COM USO DE AGREGADO RECICLADO MISTO (ARM) - PREPARO MANUAL. AF_11/2023</v>
          </cell>
          <cell r="D13124" t="str">
            <v>M3</v>
          </cell>
          <cell r="E13124">
            <v>0</v>
          </cell>
          <cell r="F13124">
            <v>0</v>
          </cell>
        </row>
        <row r="13125">
          <cell r="B13125">
            <v>104831</v>
          </cell>
          <cell r="C13125" t="str">
            <v>CONCRETO MAGRO PARA LASTRO, TRAÇO EM MASSA SECA 1:3,4:3,5 (CIMENTO:AREIA RECICLADA:BRITA 1 RECICLADA), COM USO DE AGREGADO RECICLADO MISTO (ARM) - PREPARO MECÂNICO COM BETONEIRA 600 L. AF_11/2023</v>
          </cell>
          <cell r="D13125" t="str">
            <v>M3</v>
          </cell>
          <cell r="E13125">
            <v>0</v>
          </cell>
          <cell r="F13125">
            <v>0</v>
          </cell>
        </row>
        <row r="13126">
          <cell r="B13126">
            <v>103773</v>
          </cell>
          <cell r="C13126" t="str">
            <v>ASSENTO COM ENCOSTO PARA ARQUIBANCADA - FORNECIMENTO E INSTALAÇÃO. AF_03/2022</v>
          </cell>
          <cell r="D13126" t="str">
            <v>UN</v>
          </cell>
          <cell r="E13126">
            <v>0</v>
          </cell>
          <cell r="F13126">
            <v>0</v>
          </cell>
        </row>
        <row r="13127">
          <cell r="B13127">
            <v>103772</v>
          </cell>
          <cell r="C13127" t="str">
            <v>ASSENTO SEM ENCOSTO PARA ARQUIBANCADA - FORNECIMENTO E INSTALAÇÃO. AF_03/2022</v>
          </cell>
          <cell r="D13127" t="str">
            <v>UN</v>
          </cell>
          <cell r="E13127">
            <v>0</v>
          </cell>
          <cell r="F13127">
            <v>0</v>
          </cell>
        </row>
        <row r="13128">
          <cell r="B13128">
            <v>103768</v>
          </cell>
          <cell r="C13128" t="str">
            <v>PAR DE ESTRUTURAS PARA TABELA DE BASQUETE EM TRELIÇA METÁLICA AÉREA, EXCETO TABELA, ARO E REDE - FORNECIMENTO E INSTALAÇÃO. AF_03/2022</v>
          </cell>
          <cell r="D13128" t="str">
            <v>UN</v>
          </cell>
          <cell r="E13128">
            <v>0</v>
          </cell>
          <cell r="F13128">
            <v>0</v>
          </cell>
        </row>
        <row r="13129">
          <cell r="B13129">
            <v>103767</v>
          </cell>
          <cell r="C13129" t="str">
            <v>PAR DE ESTRUTURAS PARA TABELA DE BASQUETE EM TRELIÇA METÁLICA FIXADA NO PISO, EXCETO TABELA, ARO E REDE - FORNECIMENTO E INSTALAÇÃO. AF_03/2022</v>
          </cell>
          <cell r="D13129" t="str">
            <v>UN</v>
          </cell>
          <cell r="E13129">
            <v>0</v>
          </cell>
          <cell r="F13129">
            <v>0</v>
          </cell>
        </row>
        <row r="13130">
          <cell r="B13130">
            <v>103766</v>
          </cell>
          <cell r="C13130" t="str">
            <v>PAR DE ESTRUTURAS PARA TABELA DE BASQUETE METÁLICA TUBULAR CHUMBADA COM CONCRETO NO PISO, EXCETO TABELA, ARO E REDE - FORNECIMENTO E INSTALAÇÃO. AF_03/2022</v>
          </cell>
          <cell r="D13130" t="str">
            <v>UN</v>
          </cell>
          <cell r="E13130">
            <v>0</v>
          </cell>
          <cell r="F13130">
            <v>0</v>
          </cell>
        </row>
        <row r="13131">
          <cell r="B13131">
            <v>103765</v>
          </cell>
          <cell r="C13131" t="str">
            <v>PAR DE POSTES E REDE DE VÔLEI - FORNECIMENTO E INSTALAÇÃO. AF_03/2022</v>
          </cell>
          <cell r="D13131" t="str">
            <v>UN</v>
          </cell>
          <cell r="E13131">
            <v>0</v>
          </cell>
          <cell r="F13131">
            <v>0</v>
          </cell>
        </row>
        <row r="13132">
          <cell r="B13132">
            <v>103771</v>
          </cell>
          <cell r="C13132" t="str">
            <v>PAR DE TABELAS DE BASQUETE DE ACRÍLICO, COM AROS E REDES - FORNECIMENTO E INSTALAÇÃO. AF_03/2022</v>
          </cell>
          <cell r="D13132" t="str">
            <v>UN</v>
          </cell>
          <cell r="E13132">
            <v>0</v>
          </cell>
          <cell r="F13132">
            <v>0</v>
          </cell>
        </row>
        <row r="13133">
          <cell r="B13133">
            <v>103769</v>
          </cell>
          <cell r="C13133" t="str">
            <v>PAR DE TABELAS DE BASQUETE DE COMPENSADO NAVAL, COM AROS E REDES - FORNECIMENTO E INSTALAÇÃO. AF_03/2022</v>
          </cell>
          <cell r="D13133" t="str">
            <v>UN</v>
          </cell>
          <cell r="E13133">
            <v>3163.53</v>
          </cell>
          <cell r="F13133">
            <v>3199.23</v>
          </cell>
        </row>
        <row r="13134">
          <cell r="B13134">
            <v>103770</v>
          </cell>
          <cell r="C13134" t="str">
            <v>PAR DE TABELAS DE BASQUETE DE VIDRO TEMPERADO, COM AROS E REDES - FORNECIMENTO E INSTALAÇÃO. AF_03/2022</v>
          </cell>
          <cell r="D13134" t="str">
            <v>UN</v>
          </cell>
          <cell r="E13134">
            <v>0</v>
          </cell>
          <cell r="F13134">
            <v>0</v>
          </cell>
        </row>
        <row r="13135">
          <cell r="B13135">
            <v>103764</v>
          </cell>
          <cell r="C13135" t="str">
            <v>PAR DE TRAVES E REDES DE FUTSAL - FORNECIMENTO E INSTALAÇÃO. AF_03/2022</v>
          </cell>
          <cell r="D13135" t="str">
            <v>UN</v>
          </cell>
          <cell r="E13135">
            <v>0</v>
          </cell>
          <cell r="F13135">
            <v>0</v>
          </cell>
        </row>
        <row r="13136">
          <cell r="B13136">
            <v>103780</v>
          </cell>
          <cell r="C13136" t="str">
            <v>PISO ASFÁLTICO PARA QUADRA POLIESPORTIVA - FORNECIMENTO E INSTALAÇÃO. AF_03/2022</v>
          </cell>
          <cell r="D13136" t="str">
            <v>M2</v>
          </cell>
          <cell r="E13136">
            <v>0</v>
          </cell>
          <cell r="F13136">
            <v>0</v>
          </cell>
        </row>
        <row r="13137">
          <cell r="B13137">
            <v>103781</v>
          </cell>
          <cell r="C13137" t="str">
            <v>PISO DE GRAMA SINTÉTICA PARA QUADRA POLIESPORTIVA - FORNECIMENTO E INSTALAÇÃO. AF_03/2022</v>
          </cell>
          <cell r="D13137" t="str">
            <v>M2</v>
          </cell>
          <cell r="E13137">
            <v>0</v>
          </cell>
          <cell r="F13137">
            <v>0</v>
          </cell>
        </row>
        <row r="13138">
          <cell r="B13138">
            <v>103779</v>
          </cell>
          <cell r="C13138" t="str">
            <v>PISO DE MADEIRA COM AMORTECEDORES DE BORRACHA PARA QUADRA POLIESPORTIVA - FORNECIMENTO E INSTALAÇÃO. AF_03/2022</v>
          </cell>
          <cell r="D13138" t="str">
            <v>M2</v>
          </cell>
          <cell r="E13138">
            <v>0</v>
          </cell>
          <cell r="F13138">
            <v>0</v>
          </cell>
        </row>
        <row r="13139">
          <cell r="B13139">
            <v>103778</v>
          </cell>
          <cell r="C13139" t="str">
            <v>PISO DE POLIURETANO PARA QUADRA POLIESPORTIVA - FORNECIMENTO E INSTALAÇÃO. AF_03/2022</v>
          </cell>
          <cell r="D13139" t="str">
            <v>M2</v>
          </cell>
          <cell r="E13139">
            <v>0</v>
          </cell>
          <cell r="F13139">
            <v>0</v>
          </cell>
        </row>
        <row r="13140">
          <cell r="B13140">
            <v>103924</v>
          </cell>
          <cell r="C13140" t="str">
            <v>PISO MODULAR DE POLIPROPILENO PARA QUADRA POLIESPORTIVA - FORNECIMENTO E INSTALAÇÃO. AF_03/2022</v>
          </cell>
          <cell r="D13140" t="str">
            <v>M2</v>
          </cell>
          <cell r="E13140">
            <v>0</v>
          </cell>
          <cell r="F13140">
            <v>0</v>
          </cell>
        </row>
        <row r="13141">
          <cell r="B13141">
            <v>103776</v>
          </cell>
          <cell r="C13141" t="str">
            <v>PISO MODULAR INTERNO DE POLIPROPILENO PARA QUADRA POLIESPORTIVA - FORNECIMENTO E INSTALAÇÃO. AF_03/2022</v>
          </cell>
          <cell r="D13141" t="str">
            <v>M2</v>
          </cell>
          <cell r="E13141">
            <v>0</v>
          </cell>
          <cell r="F13141">
            <v>0</v>
          </cell>
        </row>
        <row r="13142">
          <cell r="B13142">
            <v>103774</v>
          </cell>
          <cell r="C13142" t="str">
            <v>REDE DE PROTEÇÃO HORIZONTAL PARA QUADRA POLIESPORTIVA - FORNECIMENTO E INSTALAÇÃO. AF_03/2022</v>
          </cell>
          <cell r="D13142" t="str">
            <v>M2</v>
          </cell>
          <cell r="E13142">
            <v>0</v>
          </cell>
          <cell r="F13142">
            <v>0</v>
          </cell>
        </row>
        <row r="13143">
          <cell r="B13143">
            <v>103775</v>
          </cell>
          <cell r="C13143" t="str">
            <v>REDE DE PROTEÇÃO VERTICAL PARA QUADRA POLIESPORTIVA - FORNECIMENTO E INSTALAÇÃO. AF_03/2022</v>
          </cell>
          <cell r="D13143" t="str">
            <v>M2</v>
          </cell>
          <cell r="E13143">
            <v>0</v>
          </cell>
          <cell r="F13143">
            <v>0</v>
          </cell>
        </row>
        <row r="13144">
          <cell r="B13144">
            <v>97097</v>
          </cell>
          <cell r="C13144" t="str">
            <v>ACABAMENTO POLIDO PARA PISO DE CONCRETO ARMADO OU LAJE SOBRE SOLO DE ALTA RESISTÊNCIA. AF_09/2021</v>
          </cell>
          <cell r="D13144" t="str">
            <v>M2</v>
          </cell>
          <cell r="E13144">
            <v>39.159999999999997</v>
          </cell>
          <cell r="F13144">
            <v>39.36</v>
          </cell>
        </row>
        <row r="13145">
          <cell r="B13145">
            <v>97089</v>
          </cell>
          <cell r="C13145" t="str">
            <v>ARMAÇÃO PARA EXECUÇÃO DE RADIER, PISO DE CONCRETO OU LAJE SOBRE SOLO, COM USO DE TELA Q-113. AF_09/2021</v>
          </cell>
          <cell r="D13145" t="str">
            <v>KG</v>
          </cell>
          <cell r="E13145">
            <v>14.27</v>
          </cell>
          <cell r="F13145">
            <v>14.38</v>
          </cell>
        </row>
        <row r="13146">
          <cell r="B13146">
            <v>97090</v>
          </cell>
          <cell r="C13146" t="str">
            <v>ARMAÇÃO PARA EXECUÇÃO DE RADIER, PISO DE CONCRETO OU LAJE SOBRE SOLO, COM USO DE TELA Q-138. AF_09/2021</v>
          </cell>
          <cell r="D13146" t="str">
            <v>KG</v>
          </cell>
          <cell r="E13146">
            <v>13.98</v>
          </cell>
          <cell r="F13146">
            <v>14.07</v>
          </cell>
        </row>
        <row r="13147">
          <cell r="B13147">
            <v>97091</v>
          </cell>
          <cell r="C13147" t="str">
            <v>ARMAÇÃO PARA EXECUÇÃO DE RADIER, PISO DE CONCRETO OU LAJE SOBRE SOLO, COM USO DE TELA Q-159. AF_09/2021</v>
          </cell>
          <cell r="D13147" t="str">
            <v>KG</v>
          </cell>
          <cell r="E13147">
            <v>13.53</v>
          </cell>
          <cell r="F13147">
            <v>13.6</v>
          </cell>
        </row>
        <row r="13148">
          <cell r="B13148">
            <v>97092</v>
          </cell>
          <cell r="C13148" t="str">
            <v>ARMAÇÃO PARA EXECUÇÃO DE RADIER, PISO DE CONCRETO OU LAJE SOBRE SOLO, COM USO DE TELA Q-196. AF_09/2021</v>
          </cell>
          <cell r="D13148" t="str">
            <v>KG</v>
          </cell>
          <cell r="E13148">
            <v>13.07</v>
          </cell>
          <cell r="F13148">
            <v>13.14</v>
          </cell>
        </row>
        <row r="13149">
          <cell r="B13149">
            <v>103053</v>
          </cell>
          <cell r="C13149" t="str">
            <v>ARMAÇÃO PARA EXECUÇÃO DE RADIER, PISO DE CONCRETO OU LAJE SOBRE SOLO, COM USO DE TELA Q-246. AF_09/2021</v>
          </cell>
          <cell r="D13149" t="str">
            <v>KG</v>
          </cell>
          <cell r="E13149">
            <v>0</v>
          </cell>
          <cell r="F13149">
            <v>0</v>
          </cell>
        </row>
        <row r="13150">
          <cell r="B13150">
            <v>97093</v>
          </cell>
          <cell r="C13150" t="str">
            <v>ARMAÇÃO PARA EXECUÇÃO DE RADIER, PISO DE CONCRETO OU LAJE SOBRE SOLO, COM USO DE TELA Q-283. AF_09/2021</v>
          </cell>
          <cell r="D13150" t="str">
            <v>KG</v>
          </cell>
          <cell r="E13150">
            <v>12.23</v>
          </cell>
          <cell r="F13150">
            <v>12.28</v>
          </cell>
        </row>
        <row r="13151">
          <cell r="B13151">
            <v>103054</v>
          </cell>
          <cell r="C13151" t="str">
            <v>ARMAÇÃO PARA EXECUÇÃO DE RADIER, PISO DE CONCRETO OU LAJE SOBRE SOLO, COM USO DE TELA Q-396. AF_09/2021</v>
          </cell>
          <cell r="D13151" t="str">
            <v>KG</v>
          </cell>
          <cell r="E13151">
            <v>0</v>
          </cell>
          <cell r="F13151">
            <v>0</v>
          </cell>
        </row>
        <row r="13152">
          <cell r="B13152">
            <v>97088</v>
          </cell>
          <cell r="C13152" t="str">
            <v>ARMAÇÃO PARA EXECUÇÃO DE RADIER, PISO DE CONCRETO OU LAJE SOBRE SOLO, COM USO DE TELA Q-92. AF_09/2021</v>
          </cell>
          <cell r="D13152" t="str">
            <v>KG</v>
          </cell>
          <cell r="E13152">
            <v>15.62</v>
          </cell>
          <cell r="F13152">
            <v>15.74</v>
          </cell>
        </row>
        <row r="13153">
          <cell r="B13153">
            <v>97087</v>
          </cell>
          <cell r="C13153" t="str">
            <v>CAMADA SEPARADORA PARA EXECUÇÃO DE RADIER, PISO DE CONCRETO OU LAJE SOBRE SOLO, EM LONA PLÁSTICA. AF_09/2021</v>
          </cell>
          <cell r="D13153" t="str">
            <v>M2</v>
          </cell>
          <cell r="E13153">
            <v>2.06</v>
          </cell>
          <cell r="F13153">
            <v>2.1</v>
          </cell>
        </row>
        <row r="13154">
          <cell r="B13154">
            <v>97083</v>
          </cell>
          <cell r="C13154" t="str">
            <v>COMPACTAÇÃO MECÂNICA DE SOLO PARA EXECUÇÃO DE RADIER, PISO DE CONCRETO OU LAJE SOBRE SOLO, COM COMPACTADOR DE SOLOS A PERCUSSÃO. AF_09/2021</v>
          </cell>
          <cell r="D13154" t="str">
            <v>M2</v>
          </cell>
          <cell r="E13154">
            <v>3.25</v>
          </cell>
          <cell r="F13154">
            <v>3.5</v>
          </cell>
        </row>
        <row r="13155">
          <cell r="B13155">
            <v>97084</v>
          </cell>
          <cell r="C13155" t="str">
            <v>COMPACTAÇÃO MECÂNICA DE SOLO PARA EXECUÇÃO DE RADIER, PISO DE CONCRETO OU LAJE SOBRE SOLO, COM COMPACTADOR DE SOLOS TIPO PLACA VIBRATÓRIA. AF_09/2021</v>
          </cell>
          <cell r="D13155" t="str">
            <v>M2</v>
          </cell>
          <cell r="E13155">
            <v>0.68</v>
          </cell>
          <cell r="F13155">
            <v>0.73</v>
          </cell>
        </row>
        <row r="13156">
          <cell r="B13156">
            <v>97096</v>
          </cell>
          <cell r="C13156" t="str">
            <v>CONCRETAGEM DE RADIER, PISO DE CONCRETO OU LAJE SOBRE SOLO, FCK 30 MPA - LANÇAMENTO, ADENSAMENTO E ACABAMENTO. AF_09/2021</v>
          </cell>
          <cell r="D13156" t="str">
            <v>M3</v>
          </cell>
          <cell r="E13156">
            <v>579.34</v>
          </cell>
          <cell r="F13156">
            <v>580.98</v>
          </cell>
        </row>
        <row r="13157">
          <cell r="B13157">
            <v>97082</v>
          </cell>
          <cell r="C13157" t="str">
            <v>ESCAVAÇÃO MANUAL DE VIGA DE BORDA PARA RADIER. AF_09/2021</v>
          </cell>
          <cell r="D13157" t="str">
            <v>M3</v>
          </cell>
          <cell r="E13157">
            <v>61.68</v>
          </cell>
          <cell r="F13157">
            <v>66.64</v>
          </cell>
        </row>
        <row r="13158">
          <cell r="B13158">
            <v>103076</v>
          </cell>
          <cell r="C13158" t="str">
            <v>EXECUÇÃO DE LAJE SOBRE SOLO, ESPESSURA DE 10 CM, FCK = 30 MPA, COM USO DE FORMAS EM MADEIRA SERRADA. AF_09/2021</v>
          </cell>
          <cell r="D13158" t="str">
            <v>M2</v>
          </cell>
          <cell r="E13158">
            <v>143.27000000000001</v>
          </cell>
          <cell r="F13158">
            <v>145.21</v>
          </cell>
        </row>
        <row r="13159">
          <cell r="B13159">
            <v>103067</v>
          </cell>
          <cell r="C13159" t="str">
            <v>EXECUÇÃO DE LAJE SOBRE SOLO, ESPESSURA DE 10 CM, FCK = 30 MPA, COM USO DE FORMAS METÁLICAS. AF_09/2021</v>
          </cell>
          <cell r="D13159" t="str">
            <v>M2</v>
          </cell>
          <cell r="E13159">
            <v>0</v>
          </cell>
          <cell r="F13159">
            <v>0</v>
          </cell>
        </row>
        <row r="13160">
          <cell r="B13160">
            <v>103077</v>
          </cell>
          <cell r="C13160" t="str">
            <v>EXECUÇÃO DE LAJE SOBRE SOLO, ESPESSURA DE 15 CM, FCK = 30 MPA, COM USO DE FORMAS EM MADEIRA SERRADA. AF_09/2021</v>
          </cell>
          <cell r="D13160" t="str">
            <v>M2</v>
          </cell>
          <cell r="E13160">
            <v>184.94</v>
          </cell>
          <cell r="F13160">
            <v>187.11</v>
          </cell>
        </row>
        <row r="13161">
          <cell r="B13161">
            <v>103068</v>
          </cell>
          <cell r="C13161" t="str">
            <v>EXECUÇÃO DE LAJE SOBRE SOLO, ESPESSURA DE 15 CM, FCK = 30 MPA, COM USO DE FORMAS METÁLICAS. AF_09/2021</v>
          </cell>
          <cell r="D13161" t="str">
            <v>M2</v>
          </cell>
          <cell r="E13161">
            <v>0</v>
          </cell>
          <cell r="F13161">
            <v>0</v>
          </cell>
        </row>
        <row r="13162">
          <cell r="B13162">
            <v>103078</v>
          </cell>
          <cell r="C13162" t="str">
            <v>EXECUÇÃO DE LAJE SOBRE SOLO, ESPESSURA DE 20 CM, FCK = 30 MPA, COM USO DE FORMAS EM MADEIRA SERRADA. AF_09/2021</v>
          </cell>
          <cell r="D13162" t="str">
            <v>M2</v>
          </cell>
          <cell r="E13162">
            <v>223.13</v>
          </cell>
          <cell r="F13162">
            <v>225.51</v>
          </cell>
        </row>
        <row r="13163">
          <cell r="B13163">
            <v>103069</v>
          </cell>
          <cell r="C13163" t="str">
            <v>EXECUÇÃO DE LAJE SOBRE SOLO, ESPESSURA DE 20 CM, FCK = 30 MPA, COM USO DE FORMAS METÁLICAS. AF_09/2021</v>
          </cell>
          <cell r="D13163" t="str">
            <v>M2</v>
          </cell>
          <cell r="E13163">
            <v>0</v>
          </cell>
          <cell r="F13163">
            <v>0</v>
          </cell>
        </row>
        <row r="13164">
          <cell r="B13164">
            <v>103079</v>
          </cell>
          <cell r="C13164" t="str">
            <v>EXECUÇÃO DE LAJE SOBRE SOLO, ESPESSURA DE 25 CM, FCK = 30 MPA, COM USO DE FORMAS EM MADEIRA SERRADA. AF_09/2021</v>
          </cell>
          <cell r="D13164" t="str">
            <v>M2</v>
          </cell>
          <cell r="E13164">
            <v>267.75</v>
          </cell>
          <cell r="F13164">
            <v>270.47000000000003</v>
          </cell>
        </row>
        <row r="13165">
          <cell r="B13165">
            <v>103070</v>
          </cell>
          <cell r="C13165" t="str">
            <v>EXECUÇÃO DE LAJE SOBRE SOLO, ESPESSURA DE 25 CM, FCK = 30 MPA, COM USO DE FORMAS METÁLICAS. AF_09/2021</v>
          </cell>
          <cell r="D13165" t="str">
            <v>M2</v>
          </cell>
          <cell r="E13165">
            <v>0</v>
          </cell>
          <cell r="F13165">
            <v>0</v>
          </cell>
        </row>
        <row r="13166">
          <cell r="B13166">
            <v>103080</v>
          </cell>
          <cell r="C13166" t="str">
            <v>EXECUÇÃO DE LAJE SOBRE SOLO, ESPESSURA DE 30 CM, FCK = 30 MPA, COM USO DE FORMAS EM MADEIRA SERRADA. AF_09/2021</v>
          </cell>
          <cell r="D13166" t="str">
            <v>M2</v>
          </cell>
          <cell r="E13166">
            <v>327.57</v>
          </cell>
          <cell r="F13166">
            <v>330.52</v>
          </cell>
        </row>
        <row r="13167">
          <cell r="B13167">
            <v>103071</v>
          </cell>
          <cell r="C13167" t="str">
            <v>EXECUÇÃO DE LAJE SOBRE SOLO, ESPESSURA DE 30 CM, FCK = 30 MPA, COM USO DE FORMAS METÁLICAS. AF_09/2021</v>
          </cell>
          <cell r="D13167" t="str">
            <v>M2</v>
          </cell>
          <cell r="E13167">
            <v>0</v>
          </cell>
          <cell r="F13167">
            <v>0</v>
          </cell>
        </row>
        <row r="13168">
          <cell r="B13168">
            <v>103075</v>
          </cell>
          <cell r="C13168" t="str">
            <v>EXECUÇÃO DE PISO DE CONCRETO, COM ACABAMENTO SUPERFICIAL, ESPESSURA DE 15 CM, FCK = 30 MPA, COM USO DE FORMAS EM MADEIRA SERRADA. AF_09/2021</v>
          </cell>
          <cell r="D13168" t="str">
            <v>M2</v>
          </cell>
          <cell r="E13168">
            <v>203.23</v>
          </cell>
          <cell r="F13168">
            <v>205.43</v>
          </cell>
        </row>
        <row r="13169">
          <cell r="B13169">
            <v>103062</v>
          </cell>
          <cell r="C13169" t="str">
            <v>EXECUÇÃO DE PISO DE CONCRETO, COM ACABAMENTO SUPERFICIAL, ESPESSURA DE 15 CM, FCK = 30 MPA, COM USO DE FORMAS METÁLICAS. AF_09/2021</v>
          </cell>
          <cell r="D13169" t="str">
            <v>M2</v>
          </cell>
          <cell r="E13169">
            <v>0</v>
          </cell>
          <cell r="F13169">
            <v>0</v>
          </cell>
        </row>
        <row r="13170">
          <cell r="B13170">
            <v>103065</v>
          </cell>
          <cell r="C13170" t="str">
            <v>EXECUÇÃO DE PISO DE CONCRETO, COM ACABAMENTO SUPERFICIAL, ESPESSURA DE 20 CM, FCK = 30 MPA, COM USO DE FORMAS EM MADEIRA SERRADA. AF_09/2021</v>
          </cell>
          <cell r="D13170" t="str">
            <v>M2</v>
          </cell>
          <cell r="E13170">
            <v>0</v>
          </cell>
          <cell r="F13170">
            <v>0</v>
          </cell>
        </row>
        <row r="13171">
          <cell r="B13171">
            <v>103063</v>
          </cell>
          <cell r="C13171" t="str">
            <v>EXECUÇÃO DE PISO DE CONCRETO, COM ACABAMENTO SUPERFICIAL, ESPESSURA DE 20 CM, FCK = 30 MPA, COM USO DE FORMAS METÁLICAS. AF_09/2021</v>
          </cell>
          <cell r="D13171" t="str">
            <v>M2</v>
          </cell>
          <cell r="E13171">
            <v>0</v>
          </cell>
          <cell r="F13171">
            <v>0</v>
          </cell>
        </row>
        <row r="13172">
          <cell r="B13172">
            <v>103066</v>
          </cell>
          <cell r="C13172" t="str">
            <v>EXECUÇÃO DE PISO DE CONCRETO, COM ACABAMENTO SUPERFICIAL, ESPESSURA DE 25 CM, FCK = 30 MPA, COM USO DE FORMAS EM MADEIRA SERRADA. AF_09/2021</v>
          </cell>
          <cell r="D13172" t="str">
            <v>M2</v>
          </cell>
          <cell r="E13172">
            <v>0</v>
          </cell>
          <cell r="F13172">
            <v>0</v>
          </cell>
        </row>
        <row r="13173">
          <cell r="B13173">
            <v>103064</v>
          </cell>
          <cell r="C13173" t="str">
            <v>EXECUÇÃO DE PISO DE CONCRETO, COM ACABAMENTO SUPERFICIAL, ESPESSURA DE 25 CM, FCK = 30 MPA, COM USO DE FORMAS METÁLICAS. AF_09/2021</v>
          </cell>
          <cell r="D13173" t="str">
            <v>M2</v>
          </cell>
          <cell r="E13173">
            <v>0</v>
          </cell>
          <cell r="F13173">
            <v>0</v>
          </cell>
        </row>
        <row r="13174">
          <cell r="B13174">
            <v>103074</v>
          </cell>
          <cell r="C13174" t="str">
            <v>EXECUÇÃO DE PISO DE CONCRETO, SEM ACABAMENTO SUPERFICIAL, ESPESSURA DE 15 CM, FCK = 30 MPA, COM USO DE FORMAS EM MADEIRA SERRADA. AF_09/2021</v>
          </cell>
          <cell r="D13174" t="str">
            <v>M2</v>
          </cell>
          <cell r="E13174">
            <v>164.07</v>
          </cell>
          <cell r="F13174">
            <v>166.07</v>
          </cell>
        </row>
        <row r="13175">
          <cell r="B13175">
            <v>103057</v>
          </cell>
          <cell r="C13175" t="str">
            <v>EXECUÇÃO DE PISO DE CONCRETO, SEM ACABAMENTO SUPERFICIAL, ESPESSURA DE 15 CM, FCK = 30 MPA, COM USO DE FORMAS METÁLICAS. AF_09/2021</v>
          </cell>
          <cell r="D13175" t="str">
            <v>M2</v>
          </cell>
          <cell r="E13175">
            <v>0</v>
          </cell>
          <cell r="F13175">
            <v>0</v>
          </cell>
        </row>
        <row r="13176">
          <cell r="B13176">
            <v>103060</v>
          </cell>
          <cell r="C13176" t="str">
            <v>EXECUÇÃO DE PISO DE CONCRETO, SEM ACABAMENTO SUPERFICIAL, ESPESSURA DE 20 CM, FCK = 30 MPA, COM USO DE FORMAS EM MADEIRA SERRADA. AF_09/2021</v>
          </cell>
          <cell r="D13176" t="str">
            <v>M2</v>
          </cell>
          <cell r="E13176">
            <v>0</v>
          </cell>
          <cell r="F13176">
            <v>0</v>
          </cell>
        </row>
        <row r="13177">
          <cell r="B13177">
            <v>103058</v>
          </cell>
          <cell r="C13177" t="str">
            <v>EXECUÇÃO DE PISO DE CONCRETO, SEM ACABAMENTO SUPERFICIAL, ESPESSURA DE 20 CM, FCK = 30 MPA, COM USO DE FORMAS METÁLICAS. AF_09/2021</v>
          </cell>
          <cell r="D13177" t="str">
            <v>M2</v>
          </cell>
          <cell r="E13177">
            <v>0</v>
          </cell>
          <cell r="F13177">
            <v>0</v>
          </cell>
        </row>
        <row r="13178">
          <cell r="B13178">
            <v>103061</v>
          </cell>
          <cell r="C13178" t="str">
            <v>EXECUÇÃO DE PISO DE CONCRETO, SEM ACABAMENTO SUPERFICIAL, ESPESSURA DE 25 CM, FCK = 30 MPA, COM USO DE FORMAS EM MADEIRA SERRADA. AF_09/2021</v>
          </cell>
          <cell r="D13178" t="str">
            <v>M2</v>
          </cell>
          <cell r="E13178">
            <v>0</v>
          </cell>
          <cell r="F13178">
            <v>0</v>
          </cell>
        </row>
        <row r="13179">
          <cell r="B13179">
            <v>103059</v>
          </cell>
          <cell r="C13179" t="str">
            <v>EXECUÇÃO DE PISO DE CONCRETO, SEM ACABAMENTO SUPERFICIAL, ESPESSURA DE 25 CM, FCK = 30 MPA, COM USO DE FORMAS METÁLICAS. AF_09/2021</v>
          </cell>
          <cell r="D13179" t="str">
            <v>M2</v>
          </cell>
          <cell r="E13179">
            <v>0</v>
          </cell>
          <cell r="F13179">
            <v>0</v>
          </cell>
        </row>
        <row r="13180">
          <cell r="B13180">
            <v>97101</v>
          </cell>
          <cell r="C13180" t="str">
            <v>EXECUÇÃO DE RADIER, ESPESSURA DE 10 CM, FCK = 30 MPA, COM USO DE FORMAS EM MADEIRA SERRADA. AF_09/2021</v>
          </cell>
          <cell r="D13180" t="str">
            <v>M2</v>
          </cell>
          <cell r="E13180">
            <v>166.19</v>
          </cell>
          <cell r="F13180">
            <v>168.38</v>
          </cell>
        </row>
        <row r="13181">
          <cell r="B13181">
            <v>97098</v>
          </cell>
          <cell r="C13181" t="str">
            <v>EXECUÇÃO DE RADIER, ESPESSURA DE 10 CM, FCK = 30 MPA, COM USO DE FORMAS METÁLICAS. AF_09/2021</v>
          </cell>
          <cell r="D13181" t="str">
            <v>M2</v>
          </cell>
          <cell r="E13181">
            <v>0</v>
          </cell>
          <cell r="F13181">
            <v>0</v>
          </cell>
        </row>
        <row r="13182">
          <cell r="B13182">
            <v>97102</v>
          </cell>
          <cell r="C13182" t="str">
            <v>EXECUÇÃO DE RADIER, ESPESSURA DE 15 CM, FCK = 30 MPA, COM USO DE FORMAS EM MADEIRA SERRADA. AF_09/2021</v>
          </cell>
          <cell r="D13182" t="str">
            <v>M2</v>
          </cell>
          <cell r="E13182">
            <v>207.85</v>
          </cell>
          <cell r="F13182">
            <v>210.28</v>
          </cell>
        </row>
        <row r="13183">
          <cell r="B13183">
            <v>97099</v>
          </cell>
          <cell r="C13183" t="str">
            <v>EXECUÇÃO DE RADIER, ESPESSURA DE 15 CM, FCK = 30 MPA, COM USO DE FORMAS METÁLICAS. AF_09/2021</v>
          </cell>
          <cell r="D13183" t="str">
            <v>M2</v>
          </cell>
          <cell r="E13183">
            <v>0</v>
          </cell>
          <cell r="F13183">
            <v>0</v>
          </cell>
        </row>
        <row r="13184">
          <cell r="B13184">
            <v>97103</v>
          </cell>
          <cell r="C13184" t="str">
            <v>EXECUÇÃO DE RADIER, ESPESSURA DE 20 CM, FCK = 30 MPA, COM USO DE FORMAS EM MADEIRA SERRADA. AF_09/2021</v>
          </cell>
          <cell r="D13184" t="str">
            <v>M2</v>
          </cell>
          <cell r="E13184">
            <v>246.05</v>
          </cell>
          <cell r="F13184">
            <v>248.68</v>
          </cell>
        </row>
        <row r="13185">
          <cell r="B13185">
            <v>97100</v>
          </cell>
          <cell r="C13185" t="str">
            <v>EXECUÇÃO DE RADIER, ESPESSURA DE 20 CM, FCK = 30 MPA, COM USO DE FORMAS METÁLICAS. AF_09/2021</v>
          </cell>
          <cell r="D13185" t="str">
            <v>M2</v>
          </cell>
          <cell r="E13185">
            <v>0</v>
          </cell>
          <cell r="F13185">
            <v>0</v>
          </cell>
        </row>
        <row r="13186">
          <cell r="B13186">
            <v>103072</v>
          </cell>
          <cell r="C13186" t="str">
            <v>EXECUÇÃO DE RADIER, ESPESSURA DE 25 CM, FCK = 30 MPA, COM USO DE FORMAS EM MADEIRA SERRADA. AF_09/2021</v>
          </cell>
          <cell r="D13186" t="str">
            <v>M2</v>
          </cell>
          <cell r="E13186">
            <v>290.67</v>
          </cell>
          <cell r="F13186">
            <v>293.63</v>
          </cell>
        </row>
        <row r="13187">
          <cell r="B13187">
            <v>103055</v>
          </cell>
          <cell r="C13187" t="str">
            <v>EXECUÇÃO DE RADIER, ESPESSURA DE 25 CM, FCK = 30 MPA, COM USO DE FORMAS METÁLICAS. AF_09/2021</v>
          </cell>
          <cell r="D13187" t="str">
            <v>M2</v>
          </cell>
          <cell r="E13187">
            <v>0</v>
          </cell>
          <cell r="F13187">
            <v>0</v>
          </cell>
        </row>
        <row r="13188">
          <cell r="B13188">
            <v>103073</v>
          </cell>
          <cell r="C13188" t="str">
            <v>EXECUÇÃO DE RADIER, ESPESSURA DE 30 CM, FCK = 30 MPA, COM USO DE FORMAS EM MADEIRA SERRADA. AF_09/2021</v>
          </cell>
          <cell r="D13188" t="str">
            <v>M2</v>
          </cell>
          <cell r="E13188">
            <v>350.48</v>
          </cell>
          <cell r="F13188">
            <v>353.68</v>
          </cell>
        </row>
        <row r="13189">
          <cell r="B13189">
            <v>103056</v>
          </cell>
          <cell r="C13189" t="str">
            <v>EXECUÇÃO DE RADIER, ESPESSURA DE 30 CM, FCK = 30 MPA, COM USO DE FORMAS METÁLICAS. AF_09/2021</v>
          </cell>
          <cell r="D13189" t="str">
            <v>M2</v>
          </cell>
          <cell r="E13189">
            <v>0</v>
          </cell>
          <cell r="F13189">
            <v>0</v>
          </cell>
        </row>
        <row r="13190">
          <cell r="B13190">
            <v>97086</v>
          </cell>
          <cell r="C13190" t="str">
            <v>FABRICAÇÃO, MONTAGEM E DESMONTAGEM DE FORMA PARA RADIER, PISO DE CONCRETO OU LAJE SOBRE SOLO, EM MADEIRA SERRADA, 4 UTILIZAÇÕES. AF_09/2021</v>
          </cell>
          <cell r="D13190" t="str">
            <v>M2</v>
          </cell>
          <cell r="E13190">
            <v>127.7</v>
          </cell>
          <cell r="F13190">
            <v>135.58000000000001</v>
          </cell>
        </row>
        <row r="13191">
          <cell r="B13191">
            <v>97085</v>
          </cell>
          <cell r="C13191" t="str">
            <v>MONTAGEM E DESMONTAGEM DE FORMA PARA RADIER, PISO DE CONCRETO OU LAJE SOBRE SOLO, COM SISTEMA DE FORMAS MANUSEÁVEIS METÁLICAS. AF_09/2021</v>
          </cell>
          <cell r="D13191" t="str">
            <v>M2</v>
          </cell>
          <cell r="E13191">
            <v>0</v>
          </cell>
          <cell r="F13191">
            <v>0</v>
          </cell>
        </row>
        <row r="13192">
          <cell r="B13192">
            <v>104766</v>
          </cell>
          <cell r="C13192" t="str">
            <v>CHUMBAMENTO LINEAR EM ALVENARIA PARA ELETRODUTOS COM DIÂMETROS MENORES OU IGUAIS A 40 MM. AF_09/2023</v>
          </cell>
          <cell r="D13192" t="str">
            <v>M</v>
          </cell>
          <cell r="E13192">
            <v>14.87</v>
          </cell>
          <cell r="F13192">
            <v>15.94</v>
          </cell>
        </row>
        <row r="13193">
          <cell r="B13193">
            <v>90467</v>
          </cell>
          <cell r="C13193" t="str">
            <v>CHUMBAMENTO LINEAR EM ALVENARIA PARA RAMAIS/DISTRIBUIÇÃO DE INSTALAÇÕES HIDRÁULICAS COM DIÂMETROS MAIORES QUE 40 MM E MENORES OU IGUAIS A 75 MM. AF_09/2023</v>
          </cell>
          <cell r="D13193" t="str">
            <v>M</v>
          </cell>
          <cell r="E13193">
            <v>21.68</v>
          </cell>
          <cell r="F13193">
            <v>23.26</v>
          </cell>
        </row>
        <row r="13194">
          <cell r="B13194">
            <v>90466</v>
          </cell>
          <cell r="C13194" t="str">
            <v>CHUMBAMENTO LINEAR EM ALVENARIA PARA RAMAIS/DISTRIBUIÇÃO DE INSTALAÇÕES HIDRÁULICAS COM DIÂMETROS MENORES OU IGUAIS A 40 MM. AF_09/2023</v>
          </cell>
          <cell r="D13194" t="str">
            <v>M</v>
          </cell>
          <cell r="E13194">
            <v>14.41</v>
          </cell>
          <cell r="F13194">
            <v>15.47</v>
          </cell>
        </row>
        <row r="13195">
          <cell r="B13195">
            <v>90469</v>
          </cell>
          <cell r="C13195" t="str">
            <v>CHUMBAMENTO LINEAR EM CONTRAPISO PARA RAMAIS/DISTRIBUIÇÃO DE INSTALAÇÕES HIDRÁULICAS COM DIÂMETROS MAIORES QUE 40 MM E MENORES OU IGUAIS A 75 MM. AF_09/2023</v>
          </cell>
          <cell r="D13195" t="str">
            <v>M</v>
          </cell>
          <cell r="E13195">
            <v>10.99</v>
          </cell>
          <cell r="F13195">
            <v>11.61</v>
          </cell>
        </row>
        <row r="13196">
          <cell r="B13196">
            <v>90470</v>
          </cell>
          <cell r="C13196" t="str">
            <v>CHUMBAMENTO LINEAR EM CONTRAPISO PARA RAMAIS/DISTRIBUIÇÃO DE INSTALAÇÕES HIDRÁULICAS COM DIÂMETROS MAIORES QUE 75 MM E MENORES OU IGUAIS A 100 MM. AF_09/2023</v>
          </cell>
          <cell r="D13196" t="str">
            <v>M</v>
          </cell>
          <cell r="E13196">
            <v>14.64</v>
          </cell>
          <cell r="F13196">
            <v>15.45</v>
          </cell>
        </row>
        <row r="13197">
          <cell r="B13197">
            <v>90468</v>
          </cell>
          <cell r="C13197" t="str">
            <v>CHUMBAMENTO LINEAR EM CONTRAPISO PARA RAMAIS/DISTRIBUIÇÃO DE INSTALAÇÕES HIDRÁULICAS COM DIÂMETROS MENORES OU IGUAIS A 40 MM. AF_09/2023</v>
          </cell>
          <cell r="D13197" t="str">
            <v>M</v>
          </cell>
          <cell r="E13197">
            <v>7.23</v>
          </cell>
          <cell r="F13197">
            <v>7.65</v>
          </cell>
        </row>
        <row r="13198">
          <cell r="B13198">
            <v>91188</v>
          </cell>
          <cell r="C13198" t="str">
            <v>CHUMBAMENTO PONTUAL DE ABERTURA EM LAJE COM PASSAGEM DE 1 TUBO COM DIÂMETRO DE 50 MM. AF_09/2023</v>
          </cell>
          <cell r="D13198" t="str">
            <v>UN</v>
          </cell>
          <cell r="E13198">
            <v>12.37</v>
          </cell>
          <cell r="F13198">
            <v>13.18</v>
          </cell>
        </row>
        <row r="13199">
          <cell r="B13199">
            <v>91189</v>
          </cell>
          <cell r="C13199" t="str">
            <v>CHUMBAMENTO PONTUAL DE ABERTURA EM LAJE COM PASSAGEM DE 5 TUBOS COM DIÂMETROS DE 50 MM. AF_09/2023</v>
          </cell>
          <cell r="D13199" t="str">
            <v>UN</v>
          </cell>
          <cell r="E13199">
            <v>69.55</v>
          </cell>
          <cell r="F13199">
            <v>72.92</v>
          </cell>
        </row>
        <row r="13200">
          <cell r="B13200">
            <v>91192</v>
          </cell>
          <cell r="C13200" t="str">
            <v>CHUMBAMENTO PONTUAL EM PASSAGEM DE TUBO COM DIÂMETRO MAIOR QUE 75 MM E MENORES OU IGUAIS A 150 MM. AF_09/2023</v>
          </cell>
          <cell r="D13200" t="str">
            <v>UN</v>
          </cell>
          <cell r="E13200">
            <v>21.22</v>
          </cell>
          <cell r="F13200">
            <v>22.16</v>
          </cell>
        </row>
        <row r="13201">
          <cell r="B13201">
            <v>91190</v>
          </cell>
          <cell r="C13201" t="str">
            <v>CHUMBAMENTO PONTUAL EM PASSAGEM DE TUBO COM DIÂMETRO MENOR OU IGUAL A 40 MM. AF_09/2023</v>
          </cell>
          <cell r="D13201" t="str">
            <v>UN</v>
          </cell>
          <cell r="E13201">
            <v>10.02</v>
          </cell>
          <cell r="F13201">
            <v>10.66</v>
          </cell>
        </row>
        <row r="13202">
          <cell r="B13202">
            <v>91191</v>
          </cell>
          <cell r="C13202" t="str">
            <v>CHUMBAMENTO PONTUAL EM PASSAGEM DE TUBO COM DIÂMETROS ENTRE 40 MM E 75 MM. AF_09/2023</v>
          </cell>
          <cell r="D13202" t="str">
            <v>UN</v>
          </cell>
          <cell r="E13202">
            <v>14.04</v>
          </cell>
          <cell r="F13202">
            <v>14.78</v>
          </cell>
        </row>
        <row r="13203">
          <cell r="B13203">
            <v>95541</v>
          </cell>
          <cell r="C13203" t="str">
            <v>FIXAÇÃO DE DUTOS FLEXÍVEIS CIRCULARES, DIÂMETRO 109 MM OU 4", COM ABRAÇADEIRA METÁLICA FLEXÍVEL FIXADA DIRETAMENTE NA LAJE, SOMENTE MÃO DE OBRA. AF_09/2023</v>
          </cell>
          <cell r="D13203" t="str">
            <v>UN</v>
          </cell>
          <cell r="E13203">
            <v>21.8</v>
          </cell>
          <cell r="F13203">
            <v>23.69</v>
          </cell>
        </row>
        <row r="13204">
          <cell r="B13204">
            <v>96564</v>
          </cell>
          <cell r="C13204" t="str">
            <v>FIXAÇÃO DE DUTOS FLEXÍVEIS CIRCULARES, DIÂMETRO 109 MM OU 4", COM ABRAÇADEIRA METÁLICA FLEXÍVEL FIXADA DIRETAMENTE NA LAJE. AF_09/2023</v>
          </cell>
          <cell r="D13204" t="str">
            <v>M</v>
          </cell>
          <cell r="E13204">
            <v>0</v>
          </cell>
          <cell r="F13204">
            <v>0</v>
          </cell>
        </row>
        <row r="13205">
          <cell r="B13205">
            <v>104785</v>
          </cell>
          <cell r="C13205" t="str">
            <v>FIXAÇÃO DE ELETRODUTOS, DIÂMETROS MENORES OU IGUAIS A 40 MM, COM ABRAÇADEIRA METÁLICA RÍGIDA TIPO D COM PARAFUSO DE FIXAÇÃO 1 1/4", FIXADA DIRETAMENTE NA LAJE OU PAREDE. AF_09/2023</v>
          </cell>
          <cell r="D13205" t="str">
            <v>M</v>
          </cell>
          <cell r="E13205">
            <v>13.28</v>
          </cell>
          <cell r="F13205">
            <v>13.81</v>
          </cell>
        </row>
        <row r="13206">
          <cell r="B13206">
            <v>91166</v>
          </cell>
          <cell r="C13206" t="str">
            <v>FIXAÇÃO DE TUBOS HORIZONTAIS DE PEX OU MULTICAMADAS, DIÂMETROS IGUAIS OU INFERIORES A 40 MM, COM ABRAÇADEIRA PLÁSTICA FIXADA EM LAJE. AF_09/2023_PE</v>
          </cell>
          <cell r="D13206" t="str">
            <v>M</v>
          </cell>
          <cell r="E13206">
            <v>4.45</v>
          </cell>
          <cell r="F13206">
            <v>4.6100000000000003</v>
          </cell>
        </row>
        <row r="13207">
          <cell r="B13207">
            <v>91167</v>
          </cell>
          <cell r="C13207" t="str">
            <v>FIXAÇÃO DE TUBOS HORIZONTAIS DE PPR DIÂMETROS MENORES OU IGUAIS A 40 MM COM ABRAÇADEIRA METÁLICA RÍGIDA TIPO U PERFIL 1 1/4", FIXADA EM PERFILADO EM LAJE. AF_09/2023_PS</v>
          </cell>
          <cell r="D13207" t="str">
            <v>M</v>
          </cell>
          <cell r="E13207">
            <v>10.72</v>
          </cell>
          <cell r="F13207">
            <v>11.27</v>
          </cell>
        </row>
        <row r="13208">
          <cell r="B13208">
            <v>91176</v>
          </cell>
          <cell r="C13208" t="str">
            <v>FIXAÇÃO DE TUBOS HORIZONTAIS DE PPR DIÂMETROS MENORES OU IGUAIS A 40 MM, COM ABRAÇADEIRA METÁLICA RÍGIDA TIPO D COM PARAFUSO DE FIXAÇÃO 1 1/4", FIXADA DIRETAMENTE NA LAJE OU PAREDE. AF_09/2023</v>
          </cell>
          <cell r="D13208" t="str">
            <v>M</v>
          </cell>
          <cell r="E13208">
            <v>18.63</v>
          </cell>
          <cell r="F13208">
            <v>19.37</v>
          </cell>
        </row>
        <row r="13209">
          <cell r="B13209">
            <v>91182</v>
          </cell>
          <cell r="C13209" t="str">
            <v>FIXAÇÃO DE TUBOS HORIZONTAIS DE PPR, DIÂMETROS MENORES OU IGUAIS A 40 MM, COM ABRAÇADEIRA METÁLICA FLEXÍVEL 18 MM, FIXADA DIRETAMENTE NA LAJE. AF_09/2023</v>
          </cell>
          <cell r="D13209" t="str">
            <v>M</v>
          </cell>
          <cell r="E13209">
            <v>23.98</v>
          </cell>
          <cell r="F13209">
            <v>25.73</v>
          </cell>
        </row>
        <row r="13210">
          <cell r="B13210">
            <v>91186</v>
          </cell>
          <cell r="C13210" t="str">
            <v>FIXAÇÃO DE TUBOS HORIZONTAIS DE PVC ÁGUA, PVC ESGOTO, PVC ÁGUA PLUVIAL, CPVC, PPR, COBRE OU AÇO, DIÂMETROS MAIORES QUE 40 MM E MENORES OU IGUAIS A 75 MM, COM ABRAÇADEIRA METÁLICA FLEXÍVEL 18 MM, FIXADA DIRETAMENTE NA LAJE. AF_09/2023</v>
          </cell>
          <cell r="D13210" t="str">
            <v>M</v>
          </cell>
          <cell r="E13210">
            <v>26.26</v>
          </cell>
          <cell r="F13210">
            <v>28.2</v>
          </cell>
        </row>
        <row r="13211">
          <cell r="B13211">
            <v>91171</v>
          </cell>
          <cell r="C13211" t="str">
            <v>FIXAÇÃO DE TUBOS HORIZONTAIS DE PVC ÁGUA, PVC ESGOTO, PVC ÁGUA PLUVIAL, CPVC, PPR, COBRE OU AÇO, DIÂMETROS MAIORES QUE 40 MM E MENORES OU IGUAIS A 75 MM, COM ABRAÇADEIRA METÁLICA RÍGIDA TIPO U PERFIL 2 1/2", FIXADA EM PERFILADO EM LAJE. AF_09/2023_PS</v>
          </cell>
          <cell r="D13211" t="str">
            <v>M</v>
          </cell>
          <cell r="E13211">
            <v>17.8</v>
          </cell>
          <cell r="F13211">
            <v>18.64</v>
          </cell>
        </row>
        <row r="13212">
          <cell r="B13212">
            <v>91187</v>
          </cell>
          <cell r="C13212" t="str">
            <v>FIXAÇÃO DE TUBOS HORIZONTAIS DE PVC ÁGUA, PVC ESGOTO, PVC ÁGUA PLUVIAL, CPVC, PPR, COBRE OU AÇO, DIÂMETROS MAIORES QUE 75 MM E MENORES OU IGUAIS A 100 MM, COM ABRAÇADEIRA METÁLICA FLEXÍVEL 18 MM, FIXADA DIRETAMENTE NA LAJE. AF_09/2023</v>
          </cell>
          <cell r="D13212" t="str">
            <v>M</v>
          </cell>
          <cell r="E13212">
            <v>23.45</v>
          </cell>
          <cell r="F13212">
            <v>25.21</v>
          </cell>
        </row>
        <row r="13213">
          <cell r="B13213">
            <v>91172</v>
          </cell>
          <cell r="C13213" t="str">
            <v>FIXAÇÃO DE TUBOS HORIZONTAIS DE PVC ÁGUA, PVC ESGOTO, PVC ÁGUA PLUVIAL, CPVC, PPR, COBRE OU AÇO, DIÂMETROS MAIORES QUE 75 MM E MENORES OU IGUAIS A 100 MM, COM ABRAÇADEIRA METÁLICA RÍGIDA TIPO U PERFIL 4", FIXADA EM PERFILADO EM LAJE. AF_09/2023_PS</v>
          </cell>
          <cell r="D13213" t="str">
            <v>M</v>
          </cell>
          <cell r="E13213">
            <v>20.58</v>
          </cell>
          <cell r="F13213">
            <v>21.53</v>
          </cell>
        </row>
        <row r="13214">
          <cell r="B13214">
            <v>91185</v>
          </cell>
          <cell r="C13214" t="str">
            <v>FIXAÇÃO DE TUBOS HORIZONTAIS DE PVC ÁGUA, PVC ESGOTO, PVC ÁGUA PLUVIAL, CPVC, PPR, COBRE OU AÇO, DIÂMETROS MENORES OU IGUAIS A 40 MM, COM ABRAÇADEIRA METÁLICA FLEXÍVEL 18 MM, FIXADA DIRETAMENTE NA LAJE. AF_09/2023</v>
          </cell>
          <cell r="D13214" t="str">
            <v>M</v>
          </cell>
          <cell r="E13214">
            <v>23.98</v>
          </cell>
          <cell r="F13214">
            <v>25.73</v>
          </cell>
        </row>
        <row r="13215">
          <cell r="B13215">
            <v>91170</v>
          </cell>
          <cell r="C13215" t="str">
            <v>FIXAÇÃO DE TUBOS HORIZONTAIS DE PVC ÁGUA, PVC ESGOTO, PVC ÁGUA PLUVIAL, CPVC, PPR, COBRE OU AÇO, DIÂMETROS MENORES OU IGUAIS A 40 MM, COM ABRAÇADEIRA METÁLICA RÍGIDA TIPO U PERFIL 1 1/4", FIXADA EM PERFILADO EM LAJE. AF_09/2023_PS</v>
          </cell>
          <cell r="D13215" t="str">
            <v>M</v>
          </cell>
          <cell r="E13215">
            <v>10.72</v>
          </cell>
          <cell r="F13215">
            <v>11.27</v>
          </cell>
        </row>
        <row r="13216">
          <cell r="B13216">
            <v>91180</v>
          </cell>
          <cell r="C13216" t="str">
            <v>FIXAÇÃO DE TUBOS HORIZONTAIS DE PVC ÁGUA/PVC ESGOTO/PVC PLUVIAL/CPVC/PPR/COBRE OU AÇO, DIÂMETROS MAIORES QUE 40 MM E MENORES OU IGUAIS A 75 MM, COM ABRAÇADEIRA TIPO D COM PARAFUSO DE FIXAÇÃO 2 1/2", FIXADA DIRETAMENTE NA LAJE OU PAREDE. AF_09/2023</v>
          </cell>
          <cell r="D13216" t="str">
            <v>M</v>
          </cell>
          <cell r="E13216">
            <v>24.82</v>
          </cell>
          <cell r="F13216">
            <v>25.83</v>
          </cell>
        </row>
        <row r="13217">
          <cell r="B13217">
            <v>91181</v>
          </cell>
          <cell r="C13217" t="str">
            <v>FIXAÇÃO DE TUBOS HORIZONTAIS DE PVC ÁGUA/PVC ESGOTO/PVC PLUVIAL/CPVC/PPR/COBRE OU AÇO, DIÂMETROS MAIORES QUE 75 MM E MENORES OU IGUAIS A 100 MM, COM ABRAÇADEIRA TIPO D COM PARAFUSO DE FIXAÇÃO 4", FIXADA DIRETAMENTE NA LAJE OU PAREDE. AF_09/2023</v>
          </cell>
          <cell r="D13217" t="str">
            <v>M</v>
          </cell>
          <cell r="E13217">
            <v>25.97</v>
          </cell>
          <cell r="F13217">
            <v>27.05</v>
          </cell>
        </row>
        <row r="13218">
          <cell r="B13218">
            <v>91179</v>
          </cell>
          <cell r="C13218" t="str">
            <v>FIXAÇÃO DE TUBOS HORIZONTAIS DE PVC ÁGUA/PVC ESGOTO/PVC PLUVIAL/CPVC/PPR/COBRE OU AÇO, DIÂMETROS MENORES OU IGUAIS A 40 MM, COM ABRAÇADEIRA METÁLICA RÍGIDA TIPO D COM PARAFUSO DE FIXAÇÃO 1 1/4", FIXADA DIRETAMENTE NA LAJE OU PAREDE. AF_09/2023</v>
          </cell>
          <cell r="D13218" t="str">
            <v>M</v>
          </cell>
          <cell r="E13218">
            <v>18.63</v>
          </cell>
          <cell r="F13218">
            <v>19.37</v>
          </cell>
        </row>
        <row r="13219">
          <cell r="B13219">
            <v>91174</v>
          </cell>
          <cell r="C13219" t="str">
            <v>FIXAÇÃO DE TUBOS VERTICAIS DE PVC ÁGUA, PVC ESGOTO, PVC ÁGUA PLUVIAL, CPVC, PPR, COBRE OU AÇO, DIÂMETROS MAIORES QUE 40 MM E MENORES OU IGUAIS A 75 MM, COM ABRAÇADEIRA METÁLICA RÍGIDA TIPO U PERFIL 2 1/2", FIXADA EM PERFILADO EM PAREDE. AF_09/2023_PS</v>
          </cell>
          <cell r="D13219" t="str">
            <v>M</v>
          </cell>
          <cell r="E13219">
            <v>7.11</v>
          </cell>
          <cell r="F13219">
            <v>7.44</v>
          </cell>
        </row>
        <row r="13220">
          <cell r="B13220">
            <v>91175</v>
          </cell>
          <cell r="C13220" t="str">
            <v>FIXAÇÃO DE TUBOS VERTICAIS DE PVC ÁGUA, PVC ESGOTO, PVC ÁGUA PLUVIAL, CPVC, PPR, COBRE OU AÇO, DIÂMETROS MAIORES QUE 75 MM E MENORES OU IGUAIS A 100 MM, COM ABRAÇADEIRA METÁLICA RÍGIDA TIPO U PERFIL 4", FIXADA EM PERFILADO EM PAREDE. AF_09/2023_PS</v>
          </cell>
          <cell r="D13220" t="str">
            <v>M</v>
          </cell>
          <cell r="E13220">
            <v>11.1</v>
          </cell>
          <cell r="F13220">
            <v>11.62</v>
          </cell>
        </row>
        <row r="13221">
          <cell r="B13221">
            <v>91173</v>
          </cell>
          <cell r="C13221" t="str">
            <v>FIXAÇÃO DE TUBOS VERTICAIS DE PVC ÁGUA, PVC ESGOTO, PVC ÁGUA PLUVIAL, CPVC, PPR, COBRE OU AÇO, DIÂMETROS MENORES OU IGUAIS A 40 MM, COM ABRAÇADEIRA METÁLICA RÍGIDA TIPO U PERFIL 1 1/4", FIXADA EM PERFILADO EM PAREDE. AF_09/2023_PS</v>
          </cell>
          <cell r="D13221" t="str">
            <v>M</v>
          </cell>
          <cell r="E13221">
            <v>4</v>
          </cell>
          <cell r="F13221">
            <v>4.2</v>
          </cell>
        </row>
        <row r="13222">
          <cell r="B13222">
            <v>104759</v>
          </cell>
          <cell r="C13222" t="str">
            <v>FURO MANUAL EM ALVENARIA, PARA INSTALAÇÕES ELÉTRICAS, DIÂMETROS MAIORES QUE 40 MM E MENORES OU IGUAIS A 75 MM. AF_09/2023</v>
          </cell>
          <cell r="D13222" t="str">
            <v>UN</v>
          </cell>
          <cell r="E13222">
            <v>38.1</v>
          </cell>
          <cell r="F13222">
            <v>41.39</v>
          </cell>
        </row>
        <row r="13223">
          <cell r="B13223">
            <v>104760</v>
          </cell>
          <cell r="C13223" t="str">
            <v>FURO MANUAL EM ALVENARIA, PARA INSTALAÇÕES ELÉTRICAS, DIÂMETROS MAIORES QUE 75 MM E MENORES OU IGUAIS A 100 MM. AF_09/2023</v>
          </cell>
          <cell r="D13223" t="str">
            <v>UN</v>
          </cell>
          <cell r="E13223">
            <v>55.64</v>
          </cell>
          <cell r="F13223">
            <v>60.45</v>
          </cell>
        </row>
        <row r="13224">
          <cell r="B13224">
            <v>104758</v>
          </cell>
          <cell r="C13224" t="str">
            <v>FURO MANUAL EM ALVENARIA, PARA INSTALAÇÕES ELÉTRICAS, DIÂMETROS MENORES OU IGUAIS A 40 MM. AF_09/2023</v>
          </cell>
          <cell r="D13224" t="str">
            <v>UN</v>
          </cell>
          <cell r="E13224">
            <v>14.29</v>
          </cell>
          <cell r="F13224">
            <v>15.52</v>
          </cell>
        </row>
        <row r="13225">
          <cell r="B13225">
            <v>90437</v>
          </cell>
          <cell r="C13225" t="str">
            <v>FURO MANUAL EM ALVENARIA, PARA INSTALAÇÕES HIDRÁULICAS, DIÂMETROS MAIORES QUE 40 MM E MENORES OU IGUAIS A 75 MM. AF_09/2023</v>
          </cell>
          <cell r="D13225" t="str">
            <v>UN</v>
          </cell>
          <cell r="E13225">
            <v>36.57</v>
          </cell>
          <cell r="F13225">
            <v>39.79</v>
          </cell>
        </row>
        <row r="13226">
          <cell r="B13226">
            <v>90438</v>
          </cell>
          <cell r="C13226" t="str">
            <v>FURO MANUAL EM ALVENARIA, PARA INSTALAÇÕES HIDRÁULICAS, DIÂMETROS MAIORES QUE 75 MM E MENORES OU IGUAIS A 100 MM. AF_09/2023</v>
          </cell>
          <cell r="D13226" t="str">
            <v>UN</v>
          </cell>
          <cell r="E13226">
            <v>53.4</v>
          </cell>
          <cell r="F13226">
            <v>58.12</v>
          </cell>
        </row>
        <row r="13227">
          <cell r="B13227">
            <v>90436</v>
          </cell>
          <cell r="C13227" t="str">
            <v>FURO MANUAL EM ALVENARIA, PARA INSTALAÇÕES HIDRÁULICAS, DIÂMETROS MENORES OU IGUAIS A 40 MM. AF_09/2023</v>
          </cell>
          <cell r="D13227" t="str">
            <v>UN</v>
          </cell>
          <cell r="E13227">
            <v>13.72</v>
          </cell>
          <cell r="F13227">
            <v>14.92</v>
          </cell>
        </row>
        <row r="13228">
          <cell r="B13228">
            <v>104770</v>
          </cell>
          <cell r="C13228" t="str">
            <v>FURO MECANIZADO EM ALVENARIA, PARA INSTALAÇÕES ELÉTRICAS, DIÂMETROS MAIORES QUE 40 MM E MENORES OU IGUAIS A 75 MM. AF_09/2023</v>
          </cell>
          <cell r="D13228" t="str">
            <v>UN</v>
          </cell>
          <cell r="E13228">
            <v>1.61</v>
          </cell>
          <cell r="F13228">
            <v>1.75</v>
          </cell>
        </row>
        <row r="13229">
          <cell r="B13229">
            <v>104772</v>
          </cell>
          <cell r="C13229" t="str">
            <v>FURO MECANIZADO EM ALVENARIA, PARA INSTALAÇÕES ELÉTRICAS, DIÂMETROS MAIORES QUE 75 MM E MENORES OU IGUAIS A 100 MM. AF_09/2023</v>
          </cell>
          <cell r="D13229" t="str">
            <v>UN</v>
          </cell>
          <cell r="E13229">
            <v>2.35</v>
          </cell>
          <cell r="F13229">
            <v>2.56</v>
          </cell>
        </row>
        <row r="13230">
          <cell r="B13230">
            <v>104768</v>
          </cell>
          <cell r="C13230" t="str">
            <v>FURO MECANIZADO EM ALVENARIA, PARA INSTALAÇÕES ELÉTRICAS, DIÂMETROS MENORES OU IGUAIS A 40 MM. AF_09/2023</v>
          </cell>
          <cell r="D13230" t="str">
            <v>UN</v>
          </cell>
          <cell r="E13230">
            <v>0.6</v>
          </cell>
          <cell r="F13230">
            <v>0.65</v>
          </cell>
        </row>
        <row r="13231">
          <cell r="B13231">
            <v>104769</v>
          </cell>
          <cell r="C13231" t="str">
            <v>FURO MECANIZADO EM ALVENARIA, PARA INSTALAÇÕES HIDRÁULICAS, DIÂMETROS MAIORES QUE 40 MM E MENORES OU IGUAIS A 75 MM. AF_09/2023</v>
          </cell>
          <cell r="D13231" t="str">
            <v>UN</v>
          </cell>
          <cell r="E13231">
            <v>1.54</v>
          </cell>
          <cell r="F13231">
            <v>1.68</v>
          </cell>
        </row>
        <row r="13232">
          <cell r="B13232">
            <v>104771</v>
          </cell>
          <cell r="C13232" t="str">
            <v>FURO MECANIZADO EM ALVENARIA, PARA INSTALAÇÕES HIDRÁULICAS, DIÂMETROS MAIORES QUE 75 MM E MENORES OU IGUAIS A 100 MM. AF_09/2023</v>
          </cell>
          <cell r="D13232" t="str">
            <v>UN</v>
          </cell>
          <cell r="E13232">
            <v>2.2599999999999998</v>
          </cell>
          <cell r="F13232">
            <v>2.46</v>
          </cell>
        </row>
        <row r="13233">
          <cell r="B13233">
            <v>104767</v>
          </cell>
          <cell r="C13233" t="str">
            <v>FURO MECANIZADO EM ALVENARIA, PARA INSTALAÇÕES HIDRÁULICAS, DIÂMETROS MENORES OU IGUAIS A 40 MM. AF_09/2023</v>
          </cell>
          <cell r="D13233" t="str">
            <v>UN</v>
          </cell>
          <cell r="E13233">
            <v>0.57999999999999996</v>
          </cell>
          <cell r="F13233">
            <v>0.63</v>
          </cell>
        </row>
        <row r="13234">
          <cell r="B13234">
            <v>104762</v>
          </cell>
          <cell r="C13234" t="str">
            <v>FURO MECANIZADO EM CONCRETO, COM MARTELO DEMOLIDOR, PARA INSTALAÇÕES ELÉTRICAS, DIÂMETROS MAIORES QUE 40 MM E MENORES OU IGUAIS A 75 MM. AF_09/2023</v>
          </cell>
          <cell r="D13234" t="str">
            <v>UN</v>
          </cell>
          <cell r="E13234">
            <v>21.66</v>
          </cell>
          <cell r="F13234">
            <v>23.37</v>
          </cell>
        </row>
        <row r="13235">
          <cell r="B13235">
            <v>104763</v>
          </cell>
          <cell r="C13235" t="str">
            <v>FURO MECANIZADO EM CONCRETO, COM MARTELO DEMOLIDOR, PARA INSTALAÇÕES ELÉTRICAS, DIÂMETROS MAIORES QUE 75 MM E MENORES OU IGUAIS A 150 MM. AF_09/2023</v>
          </cell>
          <cell r="D13235" t="str">
            <v>UN</v>
          </cell>
          <cell r="E13235">
            <v>31.64</v>
          </cell>
          <cell r="F13235">
            <v>34.14</v>
          </cell>
        </row>
        <row r="13236">
          <cell r="B13236">
            <v>104761</v>
          </cell>
          <cell r="C13236" t="str">
            <v>FURO MECANIZADO EM CONCRETO, COM MARTELO DEMOLIDOR, PARA INSTALAÇÕES ELÉTRICAS, DIÂMETROS MENORES OU IGUAIS A 40 MM. AF_09/2023</v>
          </cell>
          <cell r="D13236" t="str">
            <v>UN</v>
          </cell>
          <cell r="E13236">
            <v>8.1199999999999992</v>
          </cell>
          <cell r="F13236">
            <v>8.76</v>
          </cell>
        </row>
        <row r="13237">
          <cell r="B13237">
            <v>90440</v>
          </cell>
          <cell r="C13237" t="str">
            <v>FURO MECANIZADO EM CONCRETO, COM MARTELO DEMOLIDOR, PARA INSTALAÇÕES HIDRÁULICAS, DIÂMETROS MAIORES QUE 40 MM E MENORES OU IGUAIS A 75 MM. AF_09/2023</v>
          </cell>
          <cell r="D13237" t="str">
            <v>UN</v>
          </cell>
          <cell r="E13237">
            <v>21.45</v>
          </cell>
          <cell r="F13237">
            <v>23.15</v>
          </cell>
        </row>
        <row r="13238">
          <cell r="B13238">
            <v>90441</v>
          </cell>
          <cell r="C13238" t="str">
            <v>FURO MECANIZADO EM CONCRETO, COM MARTELO DEMOLIDOR, PARA INSTALAÇÕES HIDRÁULICAS, DIÂMETROS MAIORES QUE 75 MM E MENORES OU IGUAIS A 150 MM. AF_09/2023</v>
          </cell>
          <cell r="D13238" t="str">
            <v>UN</v>
          </cell>
          <cell r="E13238">
            <v>31.33</v>
          </cell>
          <cell r="F13238">
            <v>33.82</v>
          </cell>
        </row>
        <row r="13239">
          <cell r="B13239">
            <v>90439</v>
          </cell>
          <cell r="C13239" t="str">
            <v>FURO MECANIZADO EM CONCRETO, COM MARTELO DEMOLIDOR, PARA INSTALAÇÕES HIDRÁULICAS, DIÂMETROS MENORES OU IGUAIS A 40 MM. AF_09/2023</v>
          </cell>
          <cell r="D13239" t="str">
            <v>UN</v>
          </cell>
          <cell r="E13239">
            <v>8.0399999999999991</v>
          </cell>
          <cell r="F13239">
            <v>8.68</v>
          </cell>
        </row>
        <row r="13240">
          <cell r="B13240">
            <v>104776</v>
          </cell>
          <cell r="C13240" t="str">
            <v>FURO MECANIZADO EM CONCRETO, COM PERFURATRIZ, PARA INSTALAÇÕES ELÉTRICAS, DIÂMETROS MAIORES QUE 40 MM E MENORES OU IGUAIS A 75 MM. AF_09/2023</v>
          </cell>
          <cell r="D13240" t="str">
            <v>UN</v>
          </cell>
          <cell r="E13240">
            <v>5.64</v>
          </cell>
          <cell r="F13240">
            <v>6.07</v>
          </cell>
        </row>
        <row r="13241">
          <cell r="B13241">
            <v>104778</v>
          </cell>
          <cell r="C13241" t="str">
            <v>FURO MECANIZADO EM CONCRETO, COM PERFURATRIZ, PARA INSTALAÇÕES ELÉTRICAS, DIÂMETROS MAIORES QUE 75 MM E MENORES OU IGUAIS A 150 MM. AF_09/2023</v>
          </cell>
          <cell r="D13241" t="str">
            <v>UN</v>
          </cell>
          <cell r="E13241">
            <v>8.24</v>
          </cell>
          <cell r="F13241">
            <v>8.8699999999999992</v>
          </cell>
        </row>
        <row r="13242">
          <cell r="B13242">
            <v>104774</v>
          </cell>
          <cell r="C13242" t="str">
            <v>FURO MECANIZADO EM CONCRETO, COM PERFURATRIZ, PARA INSTALAÇÕES ELÉTRICAS, DIÂMETROS MENORES OU IGUAIS A 40 MM. AF_09/2023</v>
          </cell>
          <cell r="D13242" t="str">
            <v>UN</v>
          </cell>
          <cell r="E13242">
            <v>2.1</v>
          </cell>
          <cell r="F13242">
            <v>2.27</v>
          </cell>
        </row>
        <row r="13243">
          <cell r="B13243">
            <v>104775</v>
          </cell>
          <cell r="C13243" t="str">
            <v>FURO MECANIZADO EM CONCRETO, COM PERFURATRIZ, PARA INSTALAÇÕES HIDRÁULICAS, DIÂMETROS MAIORES QUE 40 MM E MENORES OU IGUAIS A 75 MM. AF_09/2023</v>
          </cell>
          <cell r="D13243" t="str">
            <v>UN</v>
          </cell>
          <cell r="E13243">
            <v>5.44</v>
          </cell>
          <cell r="F13243">
            <v>5.87</v>
          </cell>
        </row>
        <row r="13244">
          <cell r="B13244">
            <v>104777</v>
          </cell>
          <cell r="C13244" t="str">
            <v>FURO MECANIZADO EM CONCRETO, COM PERFURATRIZ, PARA INSTALAÇÕES HIDRÁULICAS, DIÂMETROS MAIORES QUE 75 MM E MENORES OU IGUAIS A 150 MM. AF_09/2023</v>
          </cell>
          <cell r="D13244" t="str">
            <v>UN</v>
          </cell>
          <cell r="E13244">
            <v>7.95</v>
          </cell>
          <cell r="F13244">
            <v>8.57</v>
          </cell>
        </row>
        <row r="13245">
          <cell r="B13245">
            <v>104773</v>
          </cell>
          <cell r="C13245" t="str">
            <v>FURO MECANIZADO EM CONCRETO, COM PERFURATRIZ, PARA INSTALAÇÕES HIDRÁULICAS, DIÂMETROS MENORES OU IGUAIS A 40 MM. AF_09/2023</v>
          </cell>
          <cell r="D13245" t="str">
            <v>UN</v>
          </cell>
          <cell r="E13245">
            <v>2.02</v>
          </cell>
          <cell r="F13245">
            <v>2.1800000000000002</v>
          </cell>
        </row>
        <row r="13246">
          <cell r="B13246">
            <v>104782</v>
          </cell>
          <cell r="C13246" t="str">
            <v>PASSANTE TIPO PEÇA EM FÔRMA DE MADEIRA, FIXADO EM LAJE, PARA PASSAGEM DE NO MÁXIMO 5 TUBOS DE 50 MM DE DIÂMETRO. AF_09/2023</v>
          </cell>
          <cell r="D13246" t="str">
            <v>UN</v>
          </cell>
          <cell r="E13246">
            <v>56.87</v>
          </cell>
          <cell r="F13246">
            <v>57.44</v>
          </cell>
        </row>
        <row r="13247">
          <cell r="B13247">
            <v>90451</v>
          </cell>
          <cell r="C13247" t="str">
            <v>PASSANTE TIPO PEÇA EM POLIESTIRENO (ISOPOR), FIXADO EM LAJE, PARA ABERTURA PARA PASSAGEM DE 1 TUBO DE ATÉ 50 MM DE DIÂMETRO. AF_09/2023</v>
          </cell>
          <cell r="D13247" t="str">
            <v>UN</v>
          </cell>
          <cell r="E13247">
            <v>5.9</v>
          </cell>
          <cell r="F13247">
            <v>6.24</v>
          </cell>
        </row>
        <row r="13248">
          <cell r="B13248">
            <v>90452</v>
          </cell>
          <cell r="C13248" t="str">
            <v>PASSANTE TIPO PEÇA EM POLIESTIRENO (ISOPOR), FIXADO EM LAJE, PARA PASSAGEM DE NO MÁXIMO 5 TUBOS DE 50 MM DE DIÂMETRO. AF_09/2023</v>
          </cell>
          <cell r="D13248" t="str">
            <v>UN</v>
          </cell>
          <cell r="E13248">
            <v>22.52</v>
          </cell>
          <cell r="F13248">
            <v>23.11</v>
          </cell>
        </row>
        <row r="13249">
          <cell r="B13249">
            <v>90455</v>
          </cell>
          <cell r="C13249" t="str">
            <v>PASSANTE TIPO TUBO COM DIÂMETRO DE 100 MM, FIXADO EM LAJE, PARA PASSAGEM DE TUBULAÇÕES COM NO MÁXIMO 75 MM DE DIÂMETRO. AF_09/2023</v>
          </cell>
          <cell r="D13249" t="str">
            <v>UN</v>
          </cell>
          <cell r="E13249">
            <v>7.35</v>
          </cell>
          <cell r="F13249">
            <v>7.77</v>
          </cell>
        </row>
        <row r="13250">
          <cell r="B13250">
            <v>104784</v>
          </cell>
          <cell r="C13250" t="str">
            <v>PASSANTE TIPO TUBO COM DIÂMETRO DE 150 MM, FIXADO EM LAJE, PARA PASSAGEM DE TUBULAÇÕES COM NO MÁXIMO 100 MM DE DIÂMETRO. AF_09/2023</v>
          </cell>
          <cell r="D13250" t="str">
            <v>UN</v>
          </cell>
          <cell r="E13250">
            <v>12.49</v>
          </cell>
          <cell r="F13250">
            <v>13.08</v>
          </cell>
        </row>
        <row r="13251">
          <cell r="B13251">
            <v>90453</v>
          </cell>
          <cell r="C13251" t="str">
            <v>PASSANTE TIPO TUBO COM DIÂMETRO DE 40 MM, FIXADO EM LAJE, PARA PASSAGEM DE TUBULAÇÕES COM NO MÁXIMO 32 MM DE DIÂMETRO. AF_09/2023</v>
          </cell>
          <cell r="D13251" t="str">
            <v>UN</v>
          </cell>
          <cell r="E13251">
            <v>3.58</v>
          </cell>
          <cell r="F13251">
            <v>3.77</v>
          </cell>
        </row>
        <row r="13252">
          <cell r="B13252">
            <v>104783</v>
          </cell>
          <cell r="C13252" t="str">
            <v>PASSANTE TIPO TUBO COM DIÂMETRO DE 50 MM, FIXADO EM LAJE, PARA PASSAGEM DE TUBULAÇÕES COM NO MÁXIMO 40 MM DE DIÂMETRO. AF_09/2023</v>
          </cell>
          <cell r="D13252" t="str">
            <v>UN</v>
          </cell>
          <cell r="E13252">
            <v>4.5199999999999996</v>
          </cell>
          <cell r="F13252">
            <v>4.75</v>
          </cell>
        </row>
        <row r="13253">
          <cell r="B13253">
            <v>90454</v>
          </cell>
          <cell r="C13253" t="str">
            <v>PASSANTE TIPO TUBO COM DIÂMETRO DE 75 MM, FIXADO EM LAJE, PARA PASSAGEM DE TUBULAÇÕES COM NO MÁXIMO 50 MM DE DIÂMETRO. AF_09/2023</v>
          </cell>
          <cell r="D13253" t="str">
            <v>UN</v>
          </cell>
          <cell r="E13253">
            <v>5.73</v>
          </cell>
          <cell r="F13253">
            <v>6.02</v>
          </cell>
        </row>
        <row r="13254">
          <cell r="B13254">
            <v>90459</v>
          </cell>
          <cell r="C13254" t="str">
            <v>QUEBRA EM ALVENARIA PARA INSTALAÇÃO DE ABRIGO PARA MANGUEIRAS (90X60 CM). AF_09/2023</v>
          </cell>
          <cell r="D13254" t="str">
            <v>UN</v>
          </cell>
          <cell r="E13254">
            <v>44.98</v>
          </cell>
          <cell r="F13254">
            <v>48.95</v>
          </cell>
        </row>
        <row r="13255">
          <cell r="B13255">
            <v>90456</v>
          </cell>
          <cell r="C13255" t="str">
            <v>QUEBRA EM ALVENARIA PARA INSTALAÇÃO DE CAIXA DE TOMADA (4X4 OU 4X2). AF_09/2023</v>
          </cell>
          <cell r="D13255" t="str">
            <v>UN</v>
          </cell>
          <cell r="E13255">
            <v>5.08</v>
          </cell>
          <cell r="F13255">
            <v>5.52</v>
          </cell>
        </row>
        <row r="13256">
          <cell r="B13256">
            <v>90458</v>
          </cell>
          <cell r="C13256" t="str">
            <v>QUEBRA EM ALVENARIA PARA INSTALAÇÃO DE QUADRO DISTRIBUIÇÃO GRANDE (76X40 CM). AF_09/2023</v>
          </cell>
          <cell r="D13256" t="str">
            <v>UN</v>
          </cell>
          <cell r="E13256">
            <v>33.11</v>
          </cell>
          <cell r="F13256">
            <v>35.97</v>
          </cell>
        </row>
        <row r="13257">
          <cell r="B13257">
            <v>90457</v>
          </cell>
          <cell r="C13257" t="str">
            <v>QUEBRA EM ALVENARIA PARA INSTALAÇÃO DE QUADRO DISTRIBUIÇÃO PEQUENO (19X25 CM). AF_09/2023</v>
          </cell>
          <cell r="D13257" t="str">
            <v>UN</v>
          </cell>
          <cell r="E13257">
            <v>11.61</v>
          </cell>
          <cell r="F13257">
            <v>12.61</v>
          </cell>
        </row>
        <row r="13258">
          <cell r="B13258">
            <v>90447</v>
          </cell>
          <cell r="C13258" t="str">
            <v>RASGO LINEAR MANUAL EM ALVENARIA, PARA ELETRODUTOS, DIÂMETROS MENORES OU IGUAIS A 40 MM. AF_09/2023</v>
          </cell>
          <cell r="D13258" t="str">
            <v>M</v>
          </cell>
          <cell r="E13258">
            <v>7.67</v>
          </cell>
          <cell r="F13258">
            <v>8.34</v>
          </cell>
        </row>
        <row r="13259">
          <cell r="B13259">
            <v>91222</v>
          </cell>
          <cell r="C13259" t="str">
            <v>RASGO LINEAR MANUAL EM ALVENARIA, PARA RAMAIS/ DISTRIBUIÇÃO DE INSTALAÇÕES HIDRÁULICAS, DIÂMETROS MAIORES QUE 40 MM E MENORES OU IGUAIS A 75 MM. AF_09/2023</v>
          </cell>
          <cell r="D13259" t="str">
            <v>M</v>
          </cell>
          <cell r="E13259">
            <v>8.18</v>
          </cell>
          <cell r="F13259">
            <v>8.91</v>
          </cell>
        </row>
        <row r="13260">
          <cell r="B13260">
            <v>90443</v>
          </cell>
          <cell r="C13260" t="str">
            <v>RASGO LINEAR MANUAL EM ALVENARIA, PARA RAMAIS/ DISTRIBUIÇÃO DE INSTALAÇÕES HIDRÁULICAS, DIÂMETROS MENORES OU IGUAIS A 40 MM. AF_09/2023</v>
          </cell>
          <cell r="D13260" t="str">
            <v>M</v>
          </cell>
          <cell r="E13260">
            <v>7.36</v>
          </cell>
          <cell r="F13260">
            <v>8.01</v>
          </cell>
        </row>
        <row r="13261">
          <cell r="B13261">
            <v>104780</v>
          </cell>
          <cell r="C13261" t="str">
            <v>RASGO LINEAR MECANIZADO EM ALVENARIA, PARA ELETRODUTOS, DIÂMETROS MENORES OU IGUAIS A 40 MM. AF_09/2023</v>
          </cell>
          <cell r="D13261" t="str">
            <v>M</v>
          </cell>
          <cell r="E13261">
            <v>4.92</v>
          </cell>
          <cell r="F13261">
            <v>5.34</v>
          </cell>
        </row>
        <row r="13262">
          <cell r="B13262">
            <v>104781</v>
          </cell>
          <cell r="C13262" t="str">
            <v>RASGO LINEAR MECANIZADO EM ALVENARIA, PARA RAMAIS/ DISTRIBUIÇÃO DE INSTALAÇÕES HIDRÁULICAS, DIÂMETROS MAIORES QUE 40 MM E MENORES OU IGUAIS A 75 MM. AF_09/2023</v>
          </cell>
          <cell r="D13262" t="str">
            <v>M</v>
          </cell>
          <cell r="E13262">
            <v>5.64</v>
          </cell>
          <cell r="F13262">
            <v>6.12</v>
          </cell>
        </row>
        <row r="13263">
          <cell r="B13263">
            <v>104779</v>
          </cell>
          <cell r="C13263" t="str">
            <v>RASGO LINEAR MECANIZADO EM ALVENARIA, PARA RAMAIS/ DISTRIBUIÇÃO DE INSTALAÇÕES HIDRÁULICAS, DIÂMETROS MENORES OU IGUAIS A 40 MM. AF_09/2023</v>
          </cell>
          <cell r="D13263" t="str">
            <v>M</v>
          </cell>
          <cell r="E13263">
            <v>4.88</v>
          </cell>
          <cell r="F13263">
            <v>5.29</v>
          </cell>
        </row>
        <row r="13264">
          <cell r="B13264">
            <v>104787</v>
          </cell>
          <cell r="C13264" t="str">
            <v>RASGO LINEAR MECANIZADO EM CONCRETO, PARA RAMAIS/ DISTRIBUIÇÃO DE INSTALAÇÕES HIDRÁULICAS, DIÂMETROS MAIORES QUE 40 MM E MENORES OU IGUAIS A 75 MM. AF_09/2023</v>
          </cell>
          <cell r="D13264" t="str">
            <v>M</v>
          </cell>
          <cell r="E13264">
            <v>7.09</v>
          </cell>
          <cell r="F13264">
            <v>7.66</v>
          </cell>
        </row>
        <row r="13265">
          <cell r="B13265">
            <v>104788</v>
          </cell>
          <cell r="C13265" t="str">
            <v>RASGO LINEAR MECANIZADO EM CONCRETO, PARA RAMAIS/ DISTRIBUIÇÃO DE INSTALAÇÕES HIDRÁULICAS, DIÂMETROS MAIORES QUE 75 MM E MENORES OU IGUAIS A 100 MM. AF_09/2023</v>
          </cell>
          <cell r="D13265" t="str">
            <v>M</v>
          </cell>
          <cell r="E13265">
            <v>9.43</v>
          </cell>
          <cell r="F13265">
            <v>10.18</v>
          </cell>
        </row>
        <row r="13266">
          <cell r="B13266">
            <v>104786</v>
          </cell>
          <cell r="C13266" t="str">
            <v>RASGO LINEAR MECANIZADO EM CONCRETO, PARA RAMAIS/ DISTRIBUIÇÃO DE INSTALAÇÕES HIDRÁULICAS, DIÂMETROS MENORES OU IGUAIS A 40 MM. AF_09/2023</v>
          </cell>
          <cell r="D13266" t="str">
            <v>M</v>
          </cell>
          <cell r="E13266">
            <v>5.35</v>
          </cell>
          <cell r="F13266">
            <v>5.77</v>
          </cell>
        </row>
        <row r="13267">
          <cell r="B13267">
            <v>90445</v>
          </cell>
          <cell r="C13267" t="str">
            <v>RASGO LINEAR MECANIZADO EM CONTRAPISO, PARA RAMAIS/ DISTRIBUIÇÃO DE INSTALAÇÕES HIDRÁULICAS, DIÂMETROS MAIORES QUE 40 MM E MENORES OU IGUAIS A 75 MM. AF_09/2023_PS</v>
          </cell>
          <cell r="D13267" t="str">
            <v>M</v>
          </cell>
          <cell r="E13267">
            <v>14.38</v>
          </cell>
          <cell r="F13267">
            <v>15.55</v>
          </cell>
        </row>
        <row r="13268">
          <cell r="B13268">
            <v>90446</v>
          </cell>
          <cell r="C13268" t="str">
            <v>RASGO LINEAR MECANIZADO EM CONTRAPISO, PARA RAMAIS/ DISTRIBUIÇÃO DE INSTALAÇÕES HIDRÁULICAS, DIÂMETROS MAIORES QUE 75 MM E MENORES OU IGUAIS A 100 MM. AF_09/2023_PS</v>
          </cell>
          <cell r="D13268" t="str">
            <v>M</v>
          </cell>
          <cell r="E13268">
            <v>19.09</v>
          </cell>
          <cell r="F13268">
            <v>20.65</v>
          </cell>
        </row>
        <row r="13269">
          <cell r="B13269">
            <v>90444</v>
          </cell>
          <cell r="C13269" t="str">
            <v>RASGO LINEAR MECANIZADO EM CONTRAPISO, PARA RAMAIS/ DISTRIBUIÇÃO DE INSTALAÇÕES HIDRÁULICAS, DIÂMETROS MENORES OU IGUAIS A 40 MM. AF_09/2023_PS</v>
          </cell>
          <cell r="D13269" t="str">
            <v>M</v>
          </cell>
          <cell r="E13269">
            <v>10.84</v>
          </cell>
          <cell r="F13269">
            <v>11.72</v>
          </cell>
        </row>
        <row r="13270">
          <cell r="B13270">
            <v>104764</v>
          </cell>
          <cell r="C13270" t="str">
            <v>SUPORTE PARA 2 ELETRODUTOS, ESPAÇADO A CADA 80 CM, EM PERFILADO COM COMPRIMENTO DE 25 CM FIXADO EM LAJE, POR METRO DE ELETRODUTO FIXADO. AF_09/2023</v>
          </cell>
          <cell r="D13270" t="str">
            <v>M</v>
          </cell>
          <cell r="E13270">
            <v>21.48</v>
          </cell>
          <cell r="F13270">
            <v>22.2</v>
          </cell>
        </row>
        <row r="13271">
          <cell r="B13271">
            <v>90460</v>
          </cell>
          <cell r="C13271" t="str">
            <v>SUPORTE PARA 2 TUBOS HORIZONTAIS, ESPAÇADO A CADA 56 CM, EM PERFILADO COM COMPRIMENTO DE 25 CM FIXADO EM LAJE, POR METRO DE TUBULAÇÃO FIXADA. AF_09/2023</v>
          </cell>
          <cell r="D13271" t="str">
            <v>M</v>
          </cell>
          <cell r="E13271">
            <v>26.84</v>
          </cell>
          <cell r="F13271">
            <v>27.54</v>
          </cell>
        </row>
        <row r="13272">
          <cell r="B13272">
            <v>90462</v>
          </cell>
          <cell r="C13272" t="str">
            <v>SUPORTE PARA 2 TUBOS VERTICAIS, ESPAÇADO A CADA 150 CM, EM PERFILADO COM COMPRIMENTO DE 25 CM FIXADO EM PAREDE, POR METRO DE TUBULAÇÃO FIXADA. AF_09/2023</v>
          </cell>
          <cell r="D13272" t="str">
            <v>M</v>
          </cell>
          <cell r="E13272">
            <v>4.78</v>
          </cell>
          <cell r="F13272">
            <v>4.9000000000000004</v>
          </cell>
        </row>
        <row r="13273">
          <cell r="B13273">
            <v>104765</v>
          </cell>
          <cell r="C13273" t="str">
            <v>SUPORTE PARA 4 ELETRODUTOS, ESPAÇADO A CADA 80 CM, EM PERFILADO COM COMPRIMENTO DE 42 CM FIXADO EM LAJE, POR METRO DE ELETRODUTO FIXADO. AF_09/2023</v>
          </cell>
          <cell r="D13273" t="str">
            <v>M</v>
          </cell>
          <cell r="E13273">
            <v>16.670000000000002</v>
          </cell>
          <cell r="F13273">
            <v>17.5</v>
          </cell>
        </row>
        <row r="13274">
          <cell r="B13274">
            <v>90461</v>
          </cell>
          <cell r="C13274" t="str">
            <v>SUPORTE PARA 4 TUBOS HORIZONTAIS, ESPAÇADO A CADA 56 CM, EM PERFILADO COM COMPRIMENTO DE 42 CM FIXADO EM LAJE, POR METRO DE TUBULAÇÃO FIXADA. AF_09/2023</v>
          </cell>
          <cell r="D13274" t="str">
            <v>M</v>
          </cell>
          <cell r="E13274">
            <v>19.36</v>
          </cell>
          <cell r="F13274">
            <v>20.170000000000002</v>
          </cell>
        </row>
        <row r="13275">
          <cell r="B13275">
            <v>90463</v>
          </cell>
          <cell r="C13275" t="str">
            <v>SUPORTE PARA 4 TUBOS VERTICAIS, ESPAÇADO A CADA 150 CM, EM PERFILADO COM COMPRIMENTO DE 42 CM FIXADO EM PAREDE, POR METRO DE TUBULAÇÃO FIXADA. AF_09/2023</v>
          </cell>
          <cell r="D13275" t="str">
            <v>M</v>
          </cell>
          <cell r="E13275">
            <v>3.93</v>
          </cell>
          <cell r="F13275">
            <v>4.07</v>
          </cell>
        </row>
        <row r="13276">
          <cell r="B13276">
            <v>96560</v>
          </cell>
          <cell r="C13276" t="str">
            <v>SUPORTE PARA DUTO EM CHAPA GALVANIZADA BITOLA 24, EM PERFILADO COM COMPRIMENTO DE 55 CM FIXADO EM LAJE, POR METRO DE DUTO FIXADO. AF_09/2023</v>
          </cell>
          <cell r="D13276" t="str">
            <v>M2</v>
          </cell>
          <cell r="E13276">
            <v>34.369999999999997</v>
          </cell>
          <cell r="F13276">
            <v>35.659999999999997</v>
          </cell>
        </row>
        <row r="13277">
          <cell r="B13277">
            <v>96559</v>
          </cell>
          <cell r="C13277" t="str">
            <v>SUPORTE PARA DUTO EM CHAPA GALVANIZADA BITOLA 26, EM PERFILADO COM COMPRIMENTO DE 35 CM FIXADO EM LAJE, POR METRO DE DUTO FIXADO. AF_09/2023</v>
          </cell>
          <cell r="D13277" t="str">
            <v>M2</v>
          </cell>
          <cell r="E13277">
            <v>37.729999999999997</v>
          </cell>
          <cell r="F13277">
            <v>38.619999999999997</v>
          </cell>
        </row>
        <row r="13278">
          <cell r="B13278">
            <v>96562</v>
          </cell>
          <cell r="C13278" t="str">
            <v>SUPORTE PARA ELETROCALHA LISA OU PERFURADA EM AÇO GALVANIZADO, LARGURA 400 MM, EM PERFILADO COM COMPRIMENTO DE 45 CM FIXADO EM LAJE, POR METRO DE ELETROCALHA FIXADA. AF_09/2023</v>
          </cell>
          <cell r="D13278" t="str">
            <v>M</v>
          </cell>
          <cell r="E13278">
            <v>53.06</v>
          </cell>
          <cell r="F13278">
            <v>55.12</v>
          </cell>
        </row>
        <row r="13279">
          <cell r="B13279">
            <v>96563</v>
          </cell>
          <cell r="C13279" t="str">
            <v>SUPORTE PARA ELETROCALHA LISA OU PERFURADA EM AÇO GALVANIZADO, LARGURA 800 MM, EM PERFILADO COM COMPRIMENTO DE 85 CM FIXADO EM LAJE, POR METRO DE ELETROCALHA FIXADA. AF_09/2023</v>
          </cell>
          <cell r="D13279" t="str">
            <v>M</v>
          </cell>
          <cell r="E13279">
            <v>60.63</v>
          </cell>
          <cell r="F13279">
            <v>62.69</v>
          </cell>
        </row>
        <row r="13280">
          <cell r="B13280">
            <v>102469</v>
          </cell>
          <cell r="C13280" t="str">
            <v>EXECUÇÃO DE IMPRIMAÇÃO IMPERMEABILIZANTE COM ASFALTO DILUÍDO CM-30, PARA O FECHAMENTO DE VALAS. AF_05/2021</v>
          </cell>
          <cell r="D13280" t="str">
            <v>M2</v>
          </cell>
          <cell r="E13280">
            <v>0</v>
          </cell>
          <cell r="F13280">
            <v>0</v>
          </cell>
        </row>
        <row r="13281">
          <cell r="B13281">
            <v>104388</v>
          </cell>
          <cell r="C13281" t="str">
            <v>EXECUÇÃO DE PINTURA DE LIGAÇÃO COM EMULSÃO ASFÁLTICA RR-2C, PARA O FECHAMENTO DE VALAS. AF_12/2020</v>
          </cell>
          <cell r="D13281" t="str">
            <v>M2</v>
          </cell>
          <cell r="E13281">
            <v>0</v>
          </cell>
          <cell r="F13281">
            <v>0</v>
          </cell>
        </row>
        <row r="13282">
          <cell r="B13282">
            <v>104387</v>
          </cell>
          <cell r="C13282" t="str">
            <v>EXECUÇÃO DE TAPA BURACO COM APLICAÇÃO DE CONCRETO ASFÁLTICO (AQUISIÇÃO EM USINA) E PINTURA DE LIGAÇÃO. AF_12/2020</v>
          </cell>
          <cell r="D13282" t="str">
            <v>M3</v>
          </cell>
          <cell r="E13282">
            <v>0</v>
          </cell>
          <cell r="F13282">
            <v>0</v>
          </cell>
        </row>
        <row r="13283">
          <cell r="B13283">
            <v>104364</v>
          </cell>
          <cell r="C13283" t="str">
            <v>EXECUÇÃO DE TAPA BURACO COM APLICAÇÃO DE CONCRETO ASFÁLTICO (USINAGEM PRÓPRIA) E PINTURA DE LIGAÇÃO. AF_12/2020</v>
          </cell>
          <cell r="D13283" t="str">
            <v>M3</v>
          </cell>
          <cell r="E13283">
            <v>0</v>
          </cell>
          <cell r="F13283">
            <v>0</v>
          </cell>
        </row>
        <row r="13284">
          <cell r="B13284">
            <v>102097</v>
          </cell>
          <cell r="C13284" t="str">
            <v>EXECUÇÃO DE TAPA BURACO COM APLICAÇÃO DE PRÉ MISTURADO A FRIO (AQUISIÇÃO EM USINA) E PINTURA DE LIGAÇÃO. AF_12/2020</v>
          </cell>
          <cell r="D13284" t="str">
            <v>M3</v>
          </cell>
          <cell r="E13284">
            <v>0</v>
          </cell>
          <cell r="F13284">
            <v>0</v>
          </cell>
        </row>
        <row r="13285">
          <cell r="B13285">
            <v>104365</v>
          </cell>
          <cell r="C13285" t="str">
            <v>EXECUÇÃO DE TAPA BURACO COM APLICAÇÃO DE PRÉ MISTURADO A FRIO (USINAGEM PRÓPRIA) E PINTURA DE LIGAÇÃO. AF_12/2020</v>
          </cell>
          <cell r="D13285" t="str">
            <v>M3</v>
          </cell>
          <cell r="E13285">
            <v>0</v>
          </cell>
          <cell r="F13285">
            <v>0</v>
          </cell>
        </row>
        <row r="13286">
          <cell r="B13286">
            <v>101870</v>
          </cell>
          <cell r="C13286" t="str">
            <v>REASSENTAMENTO DE BLOCOS 16 FACES PARA PISO INTERTRAVADO, ESPESSURA DE 10 CM, EM VIA/ESTACIONAMENTO, COM REAPROVEITAMENTO DOS BLOCOS 16 FACES - INCLUSO RETIRADA E COLOCAÇÃO DO MATERIAL. AF_12/2020</v>
          </cell>
          <cell r="D13286" t="str">
            <v>M2</v>
          </cell>
          <cell r="E13286">
            <v>41.23</v>
          </cell>
          <cell r="F13286">
            <v>43.99</v>
          </cell>
        </row>
        <row r="13287">
          <cell r="B13287">
            <v>101866</v>
          </cell>
          <cell r="C13287" t="str">
            <v>REASSENTAMENTO DE BLOCOS 16 FACES PARA PISO INTERTRAVADO, ESPESSURA DE 4 CM, EM CALÇADA, COM REAPROVEITAMENTO DOS BLOCOS 16 FACES - INCLUSO RETIRADA E COLOCAÇÃO DO MATERIAL. AF_12/2020</v>
          </cell>
          <cell r="D13287" t="str">
            <v>M2</v>
          </cell>
          <cell r="E13287">
            <v>35.42</v>
          </cell>
          <cell r="F13287">
            <v>37.71</v>
          </cell>
        </row>
        <row r="13288">
          <cell r="B13288">
            <v>101867</v>
          </cell>
          <cell r="C13288" t="str">
            <v>REASSENTAMENTO DE BLOCOS 16 FACES PARA PISO INTERTRAVADO, ESPESSURA DE 6 CM, EM CALÇADA, COM REAPROVEITAMENTO DOS BLOCOS 16 FACES - INCLUSO RETIRADA E COLOCAÇÃO DO MATERIAL. AF_12/2020</v>
          </cell>
          <cell r="D13288" t="str">
            <v>M2</v>
          </cell>
          <cell r="E13288">
            <v>39.880000000000003</v>
          </cell>
          <cell r="F13288">
            <v>42.53</v>
          </cell>
        </row>
        <row r="13289">
          <cell r="B13289">
            <v>101868</v>
          </cell>
          <cell r="C13289" t="str">
            <v>REASSENTAMENTO DE BLOCOS 16 FACES PARA PISO INTERTRAVADO, ESPESSURA DE 6 CM, EM VIA/ESTACIONAMENTO, COM REAPROVEITAMENTO DOS BLOCOS 16 FACES - INCLUSO RETIRADA E COLOCAÇÃO DO MATERIAL. AF_12/2020</v>
          </cell>
          <cell r="D13289" t="str">
            <v>M2</v>
          </cell>
          <cell r="E13289">
            <v>32.31</v>
          </cell>
          <cell r="F13289">
            <v>34.35</v>
          </cell>
        </row>
        <row r="13290">
          <cell r="B13290">
            <v>101869</v>
          </cell>
          <cell r="C13290" t="str">
            <v>REASSENTAMENTO DE BLOCOS 16 FACES PARA PISO INTERTRAVADO, ESPESSURA DE 8 CM, EM VIA/ESTACIONAMENTO, COM REAPROVEITAMENTO DOS BLOCOS 16 FACES - INCLUSO RETIRADA E COLOCAÇÃO DO MATERIAL. AF_12/2020</v>
          </cell>
          <cell r="D13290" t="str">
            <v>M2</v>
          </cell>
          <cell r="E13290">
            <v>36.770000000000003</v>
          </cell>
          <cell r="F13290">
            <v>39.159999999999997</v>
          </cell>
        </row>
        <row r="13291">
          <cell r="B13291">
            <v>101856</v>
          </cell>
          <cell r="C13291" t="str">
            <v>REASSENTAMENTO DE BLOCOS PISOGRAMA PARA PISO INTERTRAVADO, COM REAPROVEITAMENTO DOS BLOCOS PISOGRAMA - INCLUSO RETIRADA E COLOCAÇÃO DO MATERIAL. AF_12/2020</v>
          </cell>
          <cell r="D13291" t="str">
            <v>M2</v>
          </cell>
          <cell r="E13291">
            <v>29.57</v>
          </cell>
          <cell r="F13291">
            <v>31.36</v>
          </cell>
        </row>
        <row r="13292">
          <cell r="B13292">
            <v>101865</v>
          </cell>
          <cell r="C13292" t="str">
            <v>REASSENTAMENTO DE BLOCOS RETANGULAR PARA PISO INTERTRAVADO, ESPESSURA DE 10 CM, EM VIA/ESTACIONAMENTO, COM REAPROVEITAMENTO DOS BLOCOS RETANGULAR - INCLUSO RETIRADA E COLOCAÇÃO DO MATERIAL. AF_12/2020</v>
          </cell>
          <cell r="D13292" t="str">
            <v>M2</v>
          </cell>
          <cell r="E13292">
            <v>39.44</v>
          </cell>
          <cell r="F13292">
            <v>42.05</v>
          </cell>
        </row>
        <row r="13293">
          <cell r="B13293">
            <v>101861</v>
          </cell>
          <cell r="C13293" t="str">
            <v>REASSENTAMENTO DE BLOCOS RETANGULAR PARA PISO INTERTRAVADO, ESPESSURA DE 4 CM, EM CALÇADA, COM REAPROVEITAMENTO DOS BLOCOS RETANGULAR - INCLUSO RETIRADA E COLOCAÇÃO DO MATERIAL. AF_12/2020</v>
          </cell>
          <cell r="D13293" t="str">
            <v>M2</v>
          </cell>
          <cell r="E13293">
            <v>35.200000000000003</v>
          </cell>
          <cell r="F13293">
            <v>37.47</v>
          </cell>
        </row>
        <row r="13294">
          <cell r="B13294">
            <v>101862</v>
          </cell>
          <cell r="C13294" t="str">
            <v>REASSENTAMENTO DE BLOCOS RETANGULAR PARA PISO INTERTRAVADO, ESPESSURA DE 6 CM, EM CALÇADA, COM REAPROVEITAMENTO DOS BLOCOS RETANGULAR - INCLUSO RETIRADA E COLOCAÇÃO DO MATERIAL. AF_12/2020</v>
          </cell>
          <cell r="D13294" t="str">
            <v>M2</v>
          </cell>
          <cell r="E13294">
            <v>38.090000000000003</v>
          </cell>
          <cell r="F13294">
            <v>40.6</v>
          </cell>
        </row>
        <row r="13295">
          <cell r="B13295">
            <v>101863</v>
          </cell>
          <cell r="C13295" t="str">
            <v>REASSENTAMENTO DE BLOCOS RETANGULAR PARA PISO INTERTRAVADO, ESPESSURA DE 6 CM, EM VIA/ESTACIONAMENTO, COM REAPROVEITAMENTO DOS BLOCOS RETANGULAR - INCLUSO RETIRADA E COLOCAÇÃO DO MATERIAL. AF_12/2020</v>
          </cell>
          <cell r="D13295" t="str">
            <v>M2</v>
          </cell>
          <cell r="E13295">
            <v>30.52</v>
          </cell>
          <cell r="F13295">
            <v>32.39</v>
          </cell>
        </row>
        <row r="13296">
          <cell r="B13296">
            <v>101864</v>
          </cell>
          <cell r="C13296" t="str">
            <v>REASSENTAMENTO DE BLOCOS RETANGULAR PARA PISO INTERTRAVADO, ESPESSURA DE 8 CM, EM VIA/ESTACIONAMENTO, COM REAPROVEITAMENTO DOS BLOCOS RETANGULAR - INCLUSO RETIRADA E COLOCAÇÃO DO MATERIAL. AF_12/2020</v>
          </cell>
          <cell r="D13296" t="str">
            <v>M2</v>
          </cell>
          <cell r="E13296">
            <v>34.97</v>
          </cell>
          <cell r="F13296">
            <v>37.22</v>
          </cell>
        </row>
        <row r="13297">
          <cell r="B13297">
            <v>101860</v>
          </cell>
          <cell r="C13297" t="str">
            <v>REASSENTAMENTO DE BLOCOS SEXTAVADO PARA PISO INTERTRAVADO, ESPESSURA DE 10 CM, EM VIA/ESTACIONAMENTO, COM REAPROVEITAMENTO DOS BLOCOS SEXTAVADO - INCLUSO RETIRADA E COLOCAÇÃO DO MATERIAL. AF_12/2020</v>
          </cell>
          <cell r="D13297" t="str">
            <v>M2</v>
          </cell>
          <cell r="E13297">
            <v>37.42</v>
          </cell>
          <cell r="F13297">
            <v>39.869999999999997</v>
          </cell>
        </row>
        <row r="13298">
          <cell r="B13298">
            <v>101857</v>
          </cell>
          <cell r="C13298" t="str">
            <v>REASSENTAMENTO DE BLOCOS SEXTAVADO PARA PISO INTERTRAVADO, ESPESSURA DE 6 CM, EM CALÇADA, COM REAPROVEITAMENTO DOS BLOCOS SEXTAVADOS - INCLUSO RETIRADA E COLOCAÇÃO DO MATERIAL. AF_12/2020</v>
          </cell>
          <cell r="D13298" t="str">
            <v>M2</v>
          </cell>
          <cell r="E13298">
            <v>36.159999999999997</v>
          </cell>
          <cell r="F13298">
            <v>38.51</v>
          </cell>
        </row>
        <row r="13299">
          <cell r="B13299">
            <v>101858</v>
          </cell>
          <cell r="C13299" t="str">
            <v>REASSENTAMENTO DE BLOCOS SEXTAVADO PARA PISO INTERTRAVADO, ESPESSURA DE 6 CM, EM VIA/ESTACIONAMENTO, COM REAPROVEITAMENTO DOS BLOCOS SEXTAVADO - INCLUSO RETIRADA E COLOCAÇÃO DO MATERIAL. AF_12/2020</v>
          </cell>
          <cell r="D13299" t="str">
            <v>M2</v>
          </cell>
          <cell r="E13299">
            <v>30.13</v>
          </cell>
          <cell r="F13299">
            <v>31.97</v>
          </cell>
        </row>
        <row r="13300">
          <cell r="B13300">
            <v>101859</v>
          </cell>
          <cell r="C13300" t="str">
            <v>REASSENTAMENTO DE BLOCOS SEXTAVADO PARA PISO INTERTRAVADO, ESPESSURA DE 8 CM, EM VIA/ESTACIONAMENTO, COM REAPROVEITAMENTO DOS BLOCOS SEXTAVADO - INCLUSO RETIRADA E COLOCAÇÃO DO MATERIAL. AF_12/2020</v>
          </cell>
          <cell r="D13300" t="str">
            <v>M2</v>
          </cell>
          <cell r="E13300">
            <v>32.96</v>
          </cell>
          <cell r="F13300">
            <v>35.03</v>
          </cell>
        </row>
        <row r="13301">
          <cell r="B13301">
            <v>101852</v>
          </cell>
          <cell r="C13301" t="str">
            <v>REASSENTAMENTO DE PARALELEPÍPEDOS, REJUNTAMENTO COM ARGAMASSA, COM REAPROVEITAMENTO DOS PARALELEPÍPEDOS - INCLUSO RETIRADA E COLOCAÇÃO DO MATERIAL. AF_12/2020</v>
          </cell>
          <cell r="D13301" t="str">
            <v>M2</v>
          </cell>
          <cell r="E13301">
            <v>76.22</v>
          </cell>
          <cell r="F13301">
            <v>79.78</v>
          </cell>
        </row>
        <row r="13302">
          <cell r="B13302">
            <v>104385</v>
          </cell>
          <cell r="C13302" t="str">
            <v>REASSENTAMENTO DE PARALELEPÍPEDOS, REJUNTAMENTO COM PEDRISCO E EMULSÃO ASFÁLTICA, COM REAPROVEITAMENTO DOS PARALELEPÍPEDOS - INCLUSO RETIRADA E COLOCAÇÃO DO MATERIAL. AF_12/2020</v>
          </cell>
          <cell r="D13302" t="str">
            <v>M2</v>
          </cell>
          <cell r="E13302">
            <v>0</v>
          </cell>
          <cell r="F13302">
            <v>0</v>
          </cell>
        </row>
        <row r="13303">
          <cell r="B13303">
            <v>101850</v>
          </cell>
          <cell r="C13303" t="str">
            <v>REASSENTAMENTO DE PARALELEPÍPEDOS, REJUNTAMENTO COM PÓ DE PEDRA, COM REAPROVEITAMENTO DOS PARALELEPÍPEDOS - INCLUSO RETIRADA E COLOCAÇÃO DO MATERIAL. AF_12/2020</v>
          </cell>
          <cell r="D13303" t="str">
            <v>M2</v>
          </cell>
          <cell r="E13303">
            <v>62.35</v>
          </cell>
          <cell r="F13303">
            <v>65.459999999999994</v>
          </cell>
        </row>
        <row r="13304">
          <cell r="B13304">
            <v>101855</v>
          </cell>
          <cell r="C13304" t="str">
            <v>REASSENTAMENTO DE PEDRAS POLIÉDRICAS, REJUNTAMENTO COM ARGAMASSA, COM REAPROVEITAMENTO DAS PEDRAS POLIÉDRICAS - INCLUSO RETIRADA E COLOCAÇÃO DO MATERIAL. AF_12/2020</v>
          </cell>
          <cell r="D13304" t="str">
            <v>M2</v>
          </cell>
          <cell r="E13304">
            <v>81</v>
          </cell>
          <cell r="F13304">
            <v>84.11</v>
          </cell>
        </row>
        <row r="13305">
          <cell r="B13305">
            <v>104386</v>
          </cell>
          <cell r="C13305" t="str">
            <v>REASSENTAMENTO DE PEDRAS POLIÉDRICAS, REJUNTAMENTO COM PEDRISCO E EMULSÃO ASFÁLTICA, COM REAPROVEITAMENTO DAS PEDRAS POLIÉDRICAS - INCLUSO RETIRADA E COLOCAÇÃO DO MATERIAL. AF_12/2020</v>
          </cell>
          <cell r="D13305" t="str">
            <v>M2</v>
          </cell>
          <cell r="E13305">
            <v>0</v>
          </cell>
          <cell r="F13305">
            <v>0</v>
          </cell>
        </row>
        <row r="13306">
          <cell r="B13306">
            <v>101853</v>
          </cell>
          <cell r="C13306" t="str">
            <v>REASSENTAMENTO DE PEDRAS POLIÉDRICAS, REJUNTAMENTO COM PÓ DE PEDRA, COM REAPROVEITAMENTO DAS PEDRAS POLIÉDRICAS - INCLUSO RETIRADA E COLOCAÇÃO DO MATERIAL. AF_12/2020</v>
          </cell>
          <cell r="D13306" t="str">
            <v>M2</v>
          </cell>
          <cell r="E13306">
            <v>56.58</v>
          </cell>
          <cell r="F13306">
            <v>59.11</v>
          </cell>
        </row>
        <row r="13307">
          <cell r="B13307">
            <v>101849</v>
          </cell>
          <cell r="C13307" t="str">
            <v>RECOMPOSIÇÃO DE BASE E OU SUB-BASE PARA FECHAMENTO DE VALAS DE BRITA GRADUADA SIMPLES - INCLUSO RETIRADA E COLOCAÇÃO DO MATERIAL. AF_12/2020</v>
          </cell>
          <cell r="D13307" t="str">
            <v>M3</v>
          </cell>
          <cell r="E13307">
            <v>195.83</v>
          </cell>
          <cell r="F13307">
            <v>196.8</v>
          </cell>
        </row>
        <row r="13308">
          <cell r="B13308">
            <v>101841</v>
          </cell>
          <cell r="C13308" t="str">
            <v>RECOMPOSIÇÃO DE BASE E OU SUB-BASE PARA FECHAMENTO DE VALAS DE SOLO BRITA (40/60) - INCLUSO RETIRADA E COLOCAÇÃO DO MATERIAL. AF_12/2020</v>
          </cell>
          <cell r="D13308" t="str">
            <v>M3</v>
          </cell>
          <cell r="E13308">
            <v>113.87</v>
          </cell>
          <cell r="F13308">
            <v>114.66</v>
          </cell>
        </row>
        <row r="13309">
          <cell r="B13309">
            <v>101843</v>
          </cell>
          <cell r="C13309" t="str">
            <v>RECOMPOSIÇÃO DE BASE E OU SUB-BASE PARA FECHAMENTO DE VALAS DE SOLO BRITA (40/60) COM CIMENTO (TEOR DE 4%) - INCLUSO RETIRADA E COLOCAÇÃO DO MATERIAL. AF_12/2020</v>
          </cell>
          <cell r="D13309" t="str">
            <v>M3</v>
          </cell>
          <cell r="E13309">
            <v>175.4</v>
          </cell>
          <cell r="F13309">
            <v>176.19</v>
          </cell>
        </row>
        <row r="13310">
          <cell r="B13310">
            <v>101844</v>
          </cell>
          <cell r="C13310" t="str">
            <v>RECOMPOSIÇÃO DE BASE E OU SUB-BASE PARA FECHAMENTO DE VALAS DE SOLO BRITA (40/60) COM CIMENTO (TEOR DE 6%) - INCLUSO RETIRADA E COLOCAÇÃO DO MATERIAL. AF_12/2020</v>
          </cell>
          <cell r="D13310" t="str">
            <v>M3</v>
          </cell>
          <cell r="E13310">
            <v>204.16</v>
          </cell>
          <cell r="F13310">
            <v>204.95</v>
          </cell>
        </row>
        <row r="13311">
          <cell r="B13311">
            <v>101845</v>
          </cell>
          <cell r="C13311" t="str">
            <v>RECOMPOSIÇÃO DE BASE E OU SUB-BASE PARA FECHAMENTO DE VALAS DE SOLO BRITA (40/60) COM CIMENTO (TEOR DE 8%) - INCLUSO RETIRADA E COLOCAÇÃO DO MATERIAL. AF_12/2020</v>
          </cell>
          <cell r="D13311" t="str">
            <v>M3</v>
          </cell>
          <cell r="E13311">
            <v>232.52</v>
          </cell>
          <cell r="F13311">
            <v>233.31</v>
          </cell>
        </row>
        <row r="13312">
          <cell r="B13312">
            <v>101842</v>
          </cell>
          <cell r="C13312" t="str">
            <v>RECOMPOSIÇÃO DE BASE E OU SUB-BASE PARA FECHAMENTO DE VALAS DE SOLO BRITA (50/50) - INCLUSO RETIRADA E COLOCAÇÃO DO MATERIAL. AF_12/2020</v>
          </cell>
          <cell r="D13312" t="str">
            <v>M3</v>
          </cell>
          <cell r="E13312">
            <v>98.97</v>
          </cell>
          <cell r="F13312">
            <v>99.76</v>
          </cell>
        </row>
        <row r="13313">
          <cell r="B13313">
            <v>101846</v>
          </cell>
          <cell r="C13313" t="str">
            <v>RECOMPOSIÇÃO DE BASE E OU SUB-BASE PARA FECHAMENTO DE VALAS DE SOLO BRITA (50/50) COM CIMENTO (TEOR DE 4%) - INCLUSO RETIRADA E COLOCAÇÃO DO MATERIAL. AF_12/2020</v>
          </cell>
          <cell r="D13313" t="str">
            <v>M3</v>
          </cell>
          <cell r="E13313">
            <v>161.1</v>
          </cell>
          <cell r="F13313">
            <v>161.88999999999999</v>
          </cell>
        </row>
        <row r="13314">
          <cell r="B13314">
            <v>101847</v>
          </cell>
          <cell r="C13314" t="str">
            <v>RECOMPOSIÇÃO DE BASE E OU SUB-BASE PARA FECHAMENTO DE VALAS DE SOLO BRITA (50/50) COM CIMENTO (TEOR DE 6%) - INCLUSO RETIRADA E COLOCAÇÃO DO MATERIAL. AF_12/2020</v>
          </cell>
          <cell r="D13314" t="str">
            <v>M3</v>
          </cell>
          <cell r="E13314">
            <v>190.15</v>
          </cell>
          <cell r="F13314">
            <v>190.94</v>
          </cell>
        </row>
        <row r="13315">
          <cell r="B13315">
            <v>101848</v>
          </cell>
          <cell r="C13315" t="str">
            <v>RECOMPOSIÇÃO DE BASE E OU SUB-BASE PARA FECHAMENTO DE VALAS DE SOLO BRITA (50/50) COM CIMENTO (TEOR DE 8%) - INCLUSO RETIRADA E COLOCAÇÃO DO MATERIAL. AF_12/2020</v>
          </cell>
          <cell r="D13315" t="str">
            <v>M3</v>
          </cell>
          <cell r="E13315">
            <v>218.82</v>
          </cell>
          <cell r="F13315">
            <v>219.61</v>
          </cell>
        </row>
        <row r="13316">
          <cell r="B13316">
            <v>101839</v>
          </cell>
          <cell r="C13316" t="str">
            <v>RECOMPOSIÇÃO DE BASE E OU SUB-BASE PARA FECHAMENTO DE VALAS DE SOLO COM CIMENTO (TEOR DE 6%) - INCLUSO RETIRADA E COLOCAÇÃO DO MATERIAL. AF_12/2020</v>
          </cell>
          <cell r="D13316" t="str">
            <v>M3</v>
          </cell>
          <cell r="E13316">
            <v>120.11</v>
          </cell>
          <cell r="F13316">
            <v>120.91</v>
          </cell>
        </row>
        <row r="13317">
          <cell r="B13317">
            <v>101840</v>
          </cell>
          <cell r="C13317" t="str">
            <v>RECOMPOSIÇÃO DE BASE E OU SUB-BASE PARA FECHAMENTO DE VALAS DE SOLO COM CIMENTO (TEOR DE 8%) - INCLUSO RETIRADA E COLOCAÇÃO DO MATERIAL. AF_12/2020</v>
          </cell>
          <cell r="D13317" t="str">
            <v>M3</v>
          </cell>
          <cell r="E13317">
            <v>194.58</v>
          </cell>
          <cell r="F13317">
            <v>197.1</v>
          </cell>
        </row>
        <row r="13318">
          <cell r="B13318">
            <v>101837</v>
          </cell>
          <cell r="C13318" t="str">
            <v>RECOMPOSIÇÃO DE BASE E OU SUB-BASE PARA FECHAMENTO DE VALAS DE SOLO MELHORADO COM CIMENTO (TEOR DE 2%) - INCLUSO RETIRADA E COLOCAÇÃO DO MATERIAL. AF_12/2020</v>
          </cell>
          <cell r="D13318" t="str">
            <v>M3</v>
          </cell>
          <cell r="E13318">
            <v>58.18</v>
          </cell>
          <cell r="F13318">
            <v>58.97</v>
          </cell>
        </row>
        <row r="13319">
          <cell r="B13319">
            <v>101838</v>
          </cell>
          <cell r="C13319" t="str">
            <v>RECOMPOSIÇÃO DE BASE E OU SUB-BASE PARA FECHAMENTO DE VALAS DE SOLO MELHORADO COM CIMENTO (TEOR DE 4%) - INCLUSO RETIRADA E COLOCAÇÃO DO MATERIAL. AF_12/2020</v>
          </cell>
          <cell r="D13319" t="str">
            <v>M3</v>
          </cell>
          <cell r="E13319">
            <v>89.57</v>
          </cell>
          <cell r="F13319">
            <v>90.36</v>
          </cell>
        </row>
        <row r="13320">
          <cell r="B13320">
            <v>101836</v>
          </cell>
          <cell r="C13320" t="str">
            <v>RECOMPOSIÇÃO DE BASE E OU SUB-BASE PARA FECHAMENTO DE VALAS DE SOLOS DE COMPORTAMENTO LATERÍTICO (ARENOSO) - INCLUSO RETIRADA E COLOCAÇÃO DO MATERIAL. AF_12/2020</v>
          </cell>
          <cell r="D13320" t="str">
            <v>M3</v>
          </cell>
          <cell r="E13320">
            <v>24.46</v>
          </cell>
          <cell r="F13320">
            <v>25.25</v>
          </cell>
        </row>
        <row r="13321">
          <cell r="B13321">
            <v>101835</v>
          </cell>
          <cell r="C13321" t="str">
            <v>RECOMPOSIÇÃO DE BASE E OU SUB-BASE PARA REMENDO PROFUNDO DE BRITA GRADUADA SIMPLES - INCLUSO RETIRADA E COLOCAÇÃO DO MATERIAL. AF_12/2020</v>
          </cell>
          <cell r="D13321" t="str">
            <v>M3</v>
          </cell>
          <cell r="E13321">
            <v>286.73</v>
          </cell>
          <cell r="F13321">
            <v>296.17</v>
          </cell>
        </row>
        <row r="13322">
          <cell r="B13322">
            <v>101827</v>
          </cell>
          <cell r="C13322" t="str">
            <v>RECOMPOSIÇÃO DE BASE E OU SUB-BASE PARA REMENDO PROFUNDO DE SOLO BRITA (40/60) - INCLUSO RETIRADA E COLOCAÇÃO DO MATERIAL. AF_12/2020</v>
          </cell>
          <cell r="D13322" t="str">
            <v>M3</v>
          </cell>
          <cell r="E13322">
            <v>204.77</v>
          </cell>
          <cell r="F13322">
            <v>214.03</v>
          </cell>
        </row>
        <row r="13323">
          <cell r="B13323">
            <v>101829</v>
          </cell>
          <cell r="C13323" t="str">
            <v>RECOMPOSIÇÃO DE BASE E OU SUB-BASE PARA REMENDO PROFUNDO DE SOLO BRITA (40/60) COM CIMENTO (TEOR DE 4%) - INCLUSO RETIRADA E COLOCAÇÃO DO MATERIAL. AF_12/2020</v>
          </cell>
          <cell r="D13323" t="str">
            <v>M3</v>
          </cell>
          <cell r="E13323">
            <v>266.3</v>
          </cell>
          <cell r="F13323">
            <v>275.56</v>
          </cell>
        </row>
        <row r="13324">
          <cell r="B13324">
            <v>101830</v>
          </cell>
          <cell r="C13324" t="str">
            <v>RECOMPOSIÇÃO DE BASE E OU SUB-BASE PARA REMENDO PROFUNDO DE SOLO BRITA (40/60) COM CIMENTO (TEOR DE 6%) - INCLUSO RETIRADA E COLOCAÇÃO DO MATERIAL. AF_12/2020</v>
          </cell>
          <cell r="D13324" t="str">
            <v>M3</v>
          </cell>
          <cell r="E13324">
            <v>295.06</v>
          </cell>
          <cell r="F13324">
            <v>304.32</v>
          </cell>
        </row>
        <row r="13325">
          <cell r="B13325">
            <v>101831</v>
          </cell>
          <cell r="C13325" t="str">
            <v>RECOMPOSIÇÃO DE BASE E OU SUB-BASE PARA REMENDO PROFUNDO DE SOLO BRITA (40/60) COM CIMENTO (TEOR DE 8%) - INCLUSO RETIRADA E COLOCAÇÃO DO MATERIAL. AF_12/2020</v>
          </cell>
          <cell r="D13325" t="str">
            <v>M3</v>
          </cell>
          <cell r="E13325">
            <v>323.42</v>
          </cell>
          <cell r="F13325">
            <v>332.68</v>
          </cell>
        </row>
        <row r="13326">
          <cell r="B13326">
            <v>101828</v>
          </cell>
          <cell r="C13326" t="str">
            <v>RECOMPOSIÇÃO DE BASE E OU SUB-BASE PARA REMENDO PROFUNDO DE SOLO BRITA (50/50) - INCLUSO RETIRADA E COLOCAÇÃO DO MATERIAL. AF_12/2020</v>
          </cell>
          <cell r="D13326" t="str">
            <v>M3</v>
          </cell>
          <cell r="E13326">
            <v>189.87</v>
          </cell>
          <cell r="F13326">
            <v>199.13</v>
          </cell>
        </row>
        <row r="13327">
          <cell r="B13327">
            <v>101832</v>
          </cell>
          <cell r="C13327" t="str">
            <v>RECOMPOSIÇÃO DE BASE E OU SUB-BASE PARA REMENDO PROFUNDO DE SOLO BRITA (50/50) COM CIMENTO (TEOR DE 4%) - INCLUSO RETIRADA E COLOCAÇÃO DO MATERIAL. AF_12/2020</v>
          </cell>
          <cell r="D13327" t="str">
            <v>M3</v>
          </cell>
          <cell r="E13327">
            <v>252</v>
          </cell>
          <cell r="F13327">
            <v>261.26</v>
          </cell>
        </row>
        <row r="13328">
          <cell r="B13328">
            <v>101833</v>
          </cell>
          <cell r="C13328" t="str">
            <v>RECOMPOSIÇÃO DE BASE E OU SUB-BASE PARA REMENDO PROFUNDO DE SOLO BRITA (50/50) COM CIMENTO (TEOR DE 6%) - INCLUSO RETIRADA E COLOCAÇÃO DO MATERIAL. AF_12/2020</v>
          </cell>
          <cell r="D13328" t="str">
            <v>M3</v>
          </cell>
          <cell r="E13328">
            <v>281.05</v>
          </cell>
          <cell r="F13328">
            <v>290.31</v>
          </cell>
        </row>
        <row r="13329">
          <cell r="B13329">
            <v>101834</v>
          </cell>
          <cell r="C13329" t="str">
            <v>RECOMPOSIÇÃO DE BASE E OU SUB-BASE PARA REMENDO PROFUNDO DE SOLO BRITA (50/50) COM CIMENTO (TEOR DE 8%) - INCLUSO RETIRADA E COLOCAÇÃO DO MATERIAL. AF_12/2020</v>
          </cell>
          <cell r="D13329" t="str">
            <v>M3</v>
          </cell>
          <cell r="E13329">
            <v>309.72000000000003</v>
          </cell>
          <cell r="F13329">
            <v>318.98</v>
          </cell>
        </row>
        <row r="13330">
          <cell r="B13330">
            <v>101825</v>
          </cell>
          <cell r="C13330" t="str">
            <v>RECOMPOSIÇÃO DE BASE E OU SUB-BASE PARA REMENDO PROFUNDO DE SOLO COM CIMENTO (TEOR DE 6%) - INCLUSO RETIRADA E COLOCAÇÃO DO MATERIAL. AF_12/2020</v>
          </cell>
          <cell r="D13330" t="str">
            <v>M3</v>
          </cell>
          <cell r="E13330">
            <v>211.02</v>
          </cell>
          <cell r="F13330">
            <v>220.28</v>
          </cell>
        </row>
        <row r="13331">
          <cell r="B13331">
            <v>101826</v>
          </cell>
          <cell r="C13331" t="str">
            <v>RECOMPOSIÇÃO DE BASE E OU SUB-BASE PARA REMENDO PROFUNDO DE SOLO COM CIMENTO (TEOR DE 8%) - INCLUSO RETIRADA E COLOCAÇÃO DO MATERIAL. AF_12/2020</v>
          </cell>
          <cell r="D13331" t="str">
            <v>M3</v>
          </cell>
          <cell r="E13331">
            <v>241.16</v>
          </cell>
          <cell r="F13331">
            <v>250.43</v>
          </cell>
        </row>
        <row r="13332">
          <cell r="B13332">
            <v>101823</v>
          </cell>
          <cell r="C13332" t="str">
            <v>RECOMPOSIÇÃO DE BASE E OU SUB-BASE PARA REMENDO PROFUNDO DE SOLO MELHORADO COM CIMENTO (TEOR DE 2%) - INCLUSO RETIRADA E COLOCAÇÃO DO MATERIAL. AF_12/2020</v>
          </cell>
          <cell r="D13332" t="str">
            <v>M3</v>
          </cell>
          <cell r="E13332">
            <v>149.08000000000001</v>
          </cell>
          <cell r="F13332">
            <v>158.34</v>
          </cell>
        </row>
        <row r="13333">
          <cell r="B13333">
            <v>101824</v>
          </cell>
          <cell r="C13333" t="str">
            <v>RECOMPOSIÇÃO DE BASE E OU SUB-BASE PARA REMENDO PROFUNDO DE SOLO MELHORADO COM CIMENTO (TEOR DE 4%) - INCLUSO RETIRADA E COLOCAÇÃO DO MATERIAL. AF_12/2020</v>
          </cell>
          <cell r="D13333" t="str">
            <v>M3</v>
          </cell>
          <cell r="E13333">
            <v>180.47</v>
          </cell>
          <cell r="F13333">
            <v>189.73</v>
          </cell>
        </row>
        <row r="13334">
          <cell r="B13334">
            <v>101822</v>
          </cell>
          <cell r="C13334" t="str">
            <v>RECOMPOSIÇÃO DE BASE E OU SUB-BASE PARA REMENDO PROFUNDO DE SOLOS DE COMPORTAMENTO LATERÍTICO (ARENOSO) - INCLUSO RETIRADA E COLOCAÇÃO DO MATERIAL. AF_12/2020</v>
          </cell>
          <cell r="D13334" t="str">
            <v>M3</v>
          </cell>
          <cell r="E13334">
            <v>115.36</v>
          </cell>
          <cell r="F13334">
            <v>124.62</v>
          </cell>
        </row>
        <row r="13335">
          <cell r="B13335">
            <v>101819</v>
          </cell>
          <cell r="C13335" t="str">
            <v>RECOMPOSIÇÃO DE PAVIMENTO EM PARALELEPÍPEDOS, REJUNTAMENTO COM ARGAMASSA, COM REAPROVEITAMENTO DOS PARALELEPÍPEDOS, PARA O FECHAMENTO DE VALAS - INCLUSO RETIRADA E COLOCAÇÃO DO MATERIAL. AF_12/2020</v>
          </cell>
          <cell r="D13335" t="str">
            <v>M2</v>
          </cell>
          <cell r="E13335">
            <v>67.709999999999994</v>
          </cell>
          <cell r="F13335">
            <v>71.069999999999993</v>
          </cell>
        </row>
        <row r="13336">
          <cell r="B13336">
            <v>104370</v>
          </cell>
          <cell r="C13336" t="str">
            <v>RECOMPOSIÇÃO DE PAVIMENTO EM PARALELEPÍPEDOS, REJUNTAMENTO COM PEDRISCO E EMULSÃO ASFÁLTICA, COM REAPROVEITAMENTO DOS PARALELEPÍPEDOS, PARA O FECHAMENTO DE VALAS - INCLUSO RETIRADA E COLOCAÇÃO DO MATERIAL. AF_12/2020</v>
          </cell>
          <cell r="D13336" t="str">
            <v>M2</v>
          </cell>
          <cell r="E13336">
            <v>0</v>
          </cell>
          <cell r="F13336">
            <v>0</v>
          </cell>
        </row>
        <row r="13337">
          <cell r="B13337">
            <v>101817</v>
          </cell>
          <cell r="C13337" t="str">
            <v>RECOMPOSIÇÃO DE PAVIMENTO EM PARALELEPÍPEDOS, REJUNTAMENTO COM PÓ DE PEDRA, COM REAPROVEITAMENTO DOS PARALELEPÍPEDOS, PARA O FECHAMENTO DE VALAS - INCLUSO RETIRADA E COLOCAÇÃO DO MATERIAL. AF_12/2020</v>
          </cell>
          <cell r="D13337" t="str">
            <v>M2</v>
          </cell>
          <cell r="E13337">
            <v>54.14</v>
          </cell>
          <cell r="F13337">
            <v>57.04</v>
          </cell>
        </row>
        <row r="13338">
          <cell r="B13338">
            <v>101816</v>
          </cell>
          <cell r="C13338" t="str">
            <v>RECOMPOSIÇÃO DE PAVIMENTO EM PEDRAS POLIÉDRICAS, REJUNTAMENTO COM ARGAMASSA, COM REAPROVEITAMENTO DAS PEDRAS POLIÉDRICAS, PARA O FECHAMENTO DE VALAS - INCLUSO RETIRADA E COLOCAÇÃO DO MATERIAL. AF_12/2020</v>
          </cell>
          <cell r="D13338" t="str">
            <v>M2</v>
          </cell>
          <cell r="E13338">
            <v>74.28</v>
          </cell>
          <cell r="F13338">
            <v>77.260000000000005</v>
          </cell>
        </row>
        <row r="13339">
          <cell r="B13339">
            <v>104369</v>
          </cell>
          <cell r="C13339" t="str">
            <v>RECOMPOSIÇÃO DE PAVIMENTO EM PEDRAS POLIÉDRICAS, REJUNTAMENTO COM PEDRISCO E EMULSÃO ASFÁLTICA COM REAPROVEITAMENTO DAS PEDRAS POLIÉDRICAS, PARA O FECHAMENTO DE VALAS - INCLUSO RETIRADA E COLOCAÇÃO DO MATERIAL. AF_12/2020</v>
          </cell>
          <cell r="D13339" t="str">
            <v>M2</v>
          </cell>
          <cell r="E13339">
            <v>0</v>
          </cell>
          <cell r="F13339">
            <v>0</v>
          </cell>
        </row>
        <row r="13340">
          <cell r="B13340">
            <v>101820</v>
          </cell>
          <cell r="C13340" t="str">
            <v>RECOMPOSIÇÃO DE PAVIMENTO EM PISO INTERTRAVADO SEXTAVADO, COM REAPROVEITAMENTO DOS BLOCOS SEXTAVADO, PARA O FECHAMENTO DE VALAS - INCLUSO RETIRADA E COLOCAÇÃO DO MATERIAL. AF_12/2020</v>
          </cell>
          <cell r="D13340" t="str">
            <v>M2</v>
          </cell>
          <cell r="E13340">
            <v>44.73</v>
          </cell>
          <cell r="F13340">
            <v>47.71</v>
          </cell>
        </row>
        <row r="13341">
          <cell r="B13341">
            <v>102988</v>
          </cell>
          <cell r="C13341" t="str">
            <v>RECOMPOSIÇÃO DE PAVIMENTO EM PISO INTERTRAVADO, COM REAPROVEITAMENTO DOS BLOCOS INTERTRAVADOS, PARA FECHAMENTO DE VALAS - INCLUSO RETIRADA E COLOCAÇÃO DO MATERIAL. AF_12/2020</v>
          </cell>
          <cell r="D13341" t="str">
            <v>M2</v>
          </cell>
          <cell r="E13341">
            <v>58.41</v>
          </cell>
          <cell r="F13341">
            <v>62.49</v>
          </cell>
        </row>
        <row r="13342">
          <cell r="B13342">
            <v>101814</v>
          </cell>
          <cell r="C13342" t="str">
            <v>RECOMPOSIÇÃO DE PAVIMENTOS EM PEDRA POLIÉDRICA, REJUNTAMENTO COM PÓ DE PEDRA, COM REAPROVEITAMENTO DAS PEDRAS POLIÉDRICAS PARA O FECHAMENTO DE VALAS - INCLUSO RETIRADA E COLOCAÇÃO DO MATERIAL. AF_12/2020</v>
          </cell>
          <cell r="D13342" t="str">
            <v>M2</v>
          </cell>
          <cell r="E13342">
            <v>50.08</v>
          </cell>
          <cell r="F13342">
            <v>52.46</v>
          </cell>
        </row>
        <row r="13343">
          <cell r="B13343">
            <v>102098</v>
          </cell>
          <cell r="C13343" t="str">
            <v>RECOMPOSIÇÃO DE REVESTIMENTO EM CONCRETO ASFÁLTICO (AQUISIÇÃO EM USINA), PARA O FECHAMENTO DE VALAS - INCLUSO DEMOLIÇÃO DO PAVIMENTO. AF_12/2020</v>
          </cell>
          <cell r="D13343" t="str">
            <v>M3</v>
          </cell>
          <cell r="E13343">
            <v>2679.04</v>
          </cell>
          <cell r="F13343">
            <v>2702.81</v>
          </cell>
        </row>
        <row r="13344">
          <cell r="B13344">
            <v>104366</v>
          </cell>
          <cell r="C13344" t="str">
            <v>RECOMPOSIÇÃO DE REVESTIMENTO EM CONCRETO ASFÁLTICO (USINAGEM PRÓPRIA), PARA O FECHAMENTO DE VALAS - INCLUSO DEMOLIÇÃO DO PAVIMENTO. AF_12/2020</v>
          </cell>
          <cell r="D13344" t="str">
            <v>M3</v>
          </cell>
          <cell r="E13344">
            <v>0</v>
          </cell>
          <cell r="F13344">
            <v>0</v>
          </cell>
        </row>
        <row r="13345">
          <cell r="B13345">
            <v>102099</v>
          </cell>
          <cell r="C13345" t="str">
            <v>RECOMPOSIÇÃO DE REVESTIMENTO EM PRÉ MISTURADO A FRIO (AQUISIÇÃO EM USINA), PARA FECHAMENTO DE VALAS - INCLUSO DEMOLIÇÃO DO PAVIMENTO. AF_12/2020</v>
          </cell>
          <cell r="D13345" t="str">
            <v>M3</v>
          </cell>
          <cell r="E13345">
            <v>0</v>
          </cell>
          <cell r="F13345">
            <v>0</v>
          </cell>
        </row>
        <row r="13346">
          <cell r="B13346">
            <v>104367</v>
          </cell>
          <cell r="C13346" t="str">
            <v>RECOMPOSIÇÃO DE REVESTIMENTO EM PRÉ MISTURADO A FRIO (USINAGEM PRÓPRIA), PARA FECHAMENTO DE VALAS - INCLUSO DEMOLIÇÃO DO PAVIMENTO. AF_12/2020</v>
          </cell>
          <cell r="D13346" t="str">
            <v>M3</v>
          </cell>
          <cell r="E13346">
            <v>0</v>
          </cell>
          <cell r="F13346">
            <v>0</v>
          </cell>
        </row>
        <row r="13347">
          <cell r="B13347">
            <v>92994</v>
          </cell>
          <cell r="C13347" t="str">
            <v>CABO DE COBRE FLEXÍVEL ISOLADO, 120 MM², ANTI-CHAMA 0,6/1,0 KV, PARA REDE ENTERRADA DE DISTRIBUIÇÃO DE ENERGIA ELÉTRICA - FORNECIMENTO E INSTALAÇÃO. AF_12/2021</v>
          </cell>
          <cell r="D13347" t="str">
            <v>M</v>
          </cell>
          <cell r="E13347">
            <v>133.55000000000001</v>
          </cell>
          <cell r="F13347">
            <v>134.16</v>
          </cell>
        </row>
        <row r="13348">
          <cell r="B13348">
            <v>92996</v>
          </cell>
          <cell r="C13348" t="str">
            <v>CABO DE COBRE FLEXÍVEL ISOLADO, 150 MM², ANTI-CHAMA 0,6/1,0 KV, PARA REDE ENTERRADA DE DISTRIBUIÇÃO DE ENERGIA ELÉTRICA - FORNECIMENTO E INSTALAÇÃO. AF_12/2021</v>
          </cell>
          <cell r="D13348" t="str">
            <v>M</v>
          </cell>
          <cell r="E13348">
            <v>161.6</v>
          </cell>
          <cell r="F13348">
            <v>162.32</v>
          </cell>
        </row>
        <row r="13349">
          <cell r="B13349">
            <v>92998</v>
          </cell>
          <cell r="C13349" t="str">
            <v>CABO DE COBRE FLEXÍVEL ISOLADO, 185 MM², ANTI-CHAMA 0,6/1,0 KV, PARA REDE ENTERRADA DE DISTRIBUIÇÃO DE ENERGIA ELÉTRICA - FORNECIMENTO E INSTALAÇÃO. AF_12/2021</v>
          </cell>
          <cell r="D13349" t="str">
            <v>M</v>
          </cell>
          <cell r="E13349">
            <v>198.09</v>
          </cell>
          <cell r="F13349">
            <v>198.93</v>
          </cell>
        </row>
        <row r="13350">
          <cell r="B13350">
            <v>93000</v>
          </cell>
          <cell r="C13350" t="str">
            <v>CABO DE COBRE FLEXÍVEL ISOLADO, 240 MM², ANTI-CHAMA 0,6/1,0 KV, PARA REDE ENTERRADA DE DISTRIBUIÇÃO DE ENERGIA ELÉTRICA - FORNECIMENTO E INSTALAÇÃO. AF_12/2021</v>
          </cell>
          <cell r="D13350" t="str">
            <v>M</v>
          </cell>
          <cell r="E13350">
            <v>262.33999999999997</v>
          </cell>
          <cell r="F13350">
            <v>263.38</v>
          </cell>
        </row>
        <row r="13351">
          <cell r="B13351">
            <v>92984</v>
          </cell>
          <cell r="C13351" t="str">
            <v>CABO DE COBRE FLEXÍVEL ISOLADO, 25 MM², ANTI-CHAMA 0,6/1,0 KV, PARA REDE ENTERRADA DE DISTRIBUIÇÃO DE ENERGIA ELÉTRICA - FORNECIMENTO E INSTALAÇÃO. AF_12/2021</v>
          </cell>
          <cell r="D13351" t="str">
            <v>M</v>
          </cell>
          <cell r="E13351">
            <v>28.49</v>
          </cell>
          <cell r="F13351">
            <v>28.74</v>
          </cell>
        </row>
        <row r="13352">
          <cell r="B13352">
            <v>93002</v>
          </cell>
          <cell r="C13352" t="str">
            <v>CABO DE COBRE FLEXÍVEL ISOLADO, 300 MM², ANTI-CHAMA 0,6/1,0 KV, PARA REDE ENTERRADA DE DISTRIBUIÇÃO DE ENERGIA ELÉTRICA - FORNECIMENTO E INSTALAÇÃO. AF_12/2021</v>
          </cell>
          <cell r="D13352" t="str">
            <v>M</v>
          </cell>
          <cell r="E13352">
            <v>339.31</v>
          </cell>
          <cell r="F13352">
            <v>340.57</v>
          </cell>
        </row>
        <row r="13353">
          <cell r="B13353">
            <v>92986</v>
          </cell>
          <cell r="C13353" t="str">
            <v>CABO DE COBRE FLEXÍVEL ISOLADO, 35 MM², ANTI-CHAMA 0,6/1,0 KV, PARA REDE ENTERRADA DE DISTRIBUIÇÃO DE ENERGIA ELÉTRICA - FORNECIMENTO E INSTALAÇÃO. AF_12/2021</v>
          </cell>
          <cell r="D13353" t="str">
            <v>M</v>
          </cell>
          <cell r="E13353">
            <v>39.450000000000003</v>
          </cell>
          <cell r="F13353">
            <v>39.74</v>
          </cell>
        </row>
        <row r="13354">
          <cell r="B13354">
            <v>92988</v>
          </cell>
          <cell r="C13354" t="str">
            <v>CABO DE COBRE FLEXÍVEL ISOLADO, 50 MM², ANTI-CHAMA 0,6/1,0 KV, PARA REDE ENTERRADA DE DISTRIBUIÇÃO DE ENERGIA ELÉTRICA - FORNECIMENTO E INSTALAÇÃO. AF_12/2021</v>
          </cell>
          <cell r="D13354" t="str">
            <v>M</v>
          </cell>
          <cell r="E13354">
            <v>57.33</v>
          </cell>
          <cell r="F13354">
            <v>57.67</v>
          </cell>
        </row>
        <row r="13355">
          <cell r="B13355">
            <v>92990</v>
          </cell>
          <cell r="C13355" t="str">
            <v>CABO DE COBRE FLEXÍVEL ISOLADO, 70 MM², ANTI-CHAMA 0,6/1,0 KV, PARA REDE ENTERRADA DE DISTRIBUIÇÃO DE ENERGIA ELÉTRICA - FORNECIMENTO E INSTALAÇÃO. AF_12/2021</v>
          </cell>
          <cell r="D13355" t="str">
            <v>M</v>
          </cell>
          <cell r="E13355">
            <v>79.430000000000007</v>
          </cell>
          <cell r="F13355">
            <v>79.849999999999994</v>
          </cell>
        </row>
        <row r="13356">
          <cell r="B13356">
            <v>92992</v>
          </cell>
          <cell r="C13356" t="str">
            <v>CABO DE COBRE FLEXÍVEL ISOLADO, 95 MM², ANTI-CHAMA 0,6/1,0 KV, PARA REDE ENTERRADA DE DISTRIBUIÇÃO DE ENERGIA ELÉTRICA - FORNECIMENTO E INSTALAÇÃO. AF_12/2021</v>
          </cell>
          <cell r="D13356" t="str">
            <v>M</v>
          </cell>
          <cell r="E13356">
            <v>102.73</v>
          </cell>
          <cell r="F13356">
            <v>103.23</v>
          </cell>
        </row>
        <row r="13357">
          <cell r="B13357">
            <v>103491</v>
          </cell>
          <cell r="C13357" t="str">
            <v>CONCRETAGEM COMO PROTEÇÃO MECÂNICA ADICIONAL NO REATERRO PARA REDE ENTERRADA DE DISTRIBUIÇÃO DE ENERGIA ELÉTRICA - FORNECIMENTO E INSTALAÇÃO. AF_12/2021</v>
          </cell>
          <cell r="D13357" t="str">
            <v>M3</v>
          </cell>
          <cell r="E13357">
            <v>583.73</v>
          </cell>
          <cell r="F13357">
            <v>605.05999999999995</v>
          </cell>
        </row>
        <row r="13358">
          <cell r="B13358">
            <v>93026</v>
          </cell>
          <cell r="C13358" t="str">
            <v>CURVA 90 GRAUS PARA ELETRODUTO, PVC, ROSCÁVEL, DN 110 MM (4"), PARA REDE ENTERRADA DE DISTRIBUIÇÃO DE ENERGIA ELÉTRICA - FORNECIMENTO E INSTALAÇÃO. AF_12/2021</v>
          </cell>
          <cell r="D13358" t="str">
            <v>UN</v>
          </cell>
          <cell r="E13358">
            <v>101.19</v>
          </cell>
          <cell r="F13358">
            <v>103.85</v>
          </cell>
        </row>
        <row r="13359">
          <cell r="B13359">
            <v>93018</v>
          </cell>
          <cell r="C13359" t="str">
            <v>CURVA 90 GRAUS PARA ELETRODUTO, PVC, ROSCÁVEL, DN 50 MM (1 1/2"), PARA REDE ENTERRADA DE DISTRIBUIÇÃO DE ENERGIA ELÉTRICA - FORNECIMENTO E INSTALAÇÃO. AF_12/2021</v>
          </cell>
          <cell r="D13359" t="str">
            <v>UN</v>
          </cell>
          <cell r="E13359">
            <v>24.83</v>
          </cell>
          <cell r="F13359">
            <v>26.23</v>
          </cell>
        </row>
        <row r="13360">
          <cell r="B13360">
            <v>93020</v>
          </cell>
          <cell r="C13360" t="str">
            <v>CURVA 90 GRAUS PARA ELETRODUTO, PVC, ROSCÁVEL, DN 60 MM (2"), PARA REDE ENTERRADA DE DISTRIBUIÇÃO DE ENERGIA ELÉTRICA - FORNECIMENTO E INSTALAÇÃO. AF_12/2021</v>
          </cell>
          <cell r="D13360" t="str">
            <v>UN</v>
          </cell>
          <cell r="E13360">
            <v>32.53</v>
          </cell>
          <cell r="F13360">
            <v>34.130000000000003</v>
          </cell>
        </row>
        <row r="13361">
          <cell r="B13361">
            <v>93022</v>
          </cell>
          <cell r="C13361" t="str">
            <v>CURVA 90 GRAUS PARA ELETRODUTO, PVC, ROSCÁVEL, DN 75 MM (2 1/2"), PARA REDE ENTERRADA DE DISTRIBUIÇÃO DE ENERGIA ELÉTRICA - FORNECIMENTO E INSTALAÇÃO. AF_12/2021</v>
          </cell>
          <cell r="D13361" t="str">
            <v>UN</v>
          </cell>
          <cell r="E13361">
            <v>57.38</v>
          </cell>
          <cell r="F13361">
            <v>59.29</v>
          </cell>
        </row>
        <row r="13362">
          <cell r="B13362">
            <v>93024</v>
          </cell>
          <cell r="C13362" t="str">
            <v>CURVA 90 GRAUS PARA ELETRODUTO, PVC, ROSCÁVEL, DN 85 MM (3"), PARA REDE ENTERRADA DE DISTRIBUIÇÃO DE ENERGIA ELÉTRICA - FORNECIMENTO E INSTALAÇÃO. AF_12/2021</v>
          </cell>
          <cell r="D13362" t="str">
            <v>UN</v>
          </cell>
          <cell r="E13362">
            <v>59.89</v>
          </cell>
          <cell r="F13362">
            <v>62.01</v>
          </cell>
        </row>
        <row r="13363">
          <cell r="B13363">
            <v>97670</v>
          </cell>
          <cell r="C13363" t="str">
            <v>ELETRODUTO FLEXÍVEL CORRUGADO, PEAD, DN 100 (4"), PARA REDE ENTERRADA DE DISTRIBUIÇÃO DE ENERGIA ELÉTRICA - FORNECIMENTO E INSTALAÇÃO. AF_12/2021</v>
          </cell>
          <cell r="D13363" t="str">
            <v>M</v>
          </cell>
          <cell r="E13363">
            <v>21.3</v>
          </cell>
          <cell r="F13363">
            <v>22.02</v>
          </cell>
        </row>
        <row r="13364">
          <cell r="B13364">
            <v>103486</v>
          </cell>
          <cell r="C13364" t="str">
            <v>ELETRODUTO FLEXÍVEL CORRUGADO, PEAD, DN 125 (5"), PARA REDE ENTERRADA DE DISTRIBUIÇÃO DE ENERGIA ELÉTRICA - FORNECIMENTO E INSTALAÇÃO. AF_12/2021</v>
          </cell>
          <cell r="D13364" t="str">
            <v>M</v>
          </cell>
          <cell r="E13364">
            <v>0</v>
          </cell>
          <cell r="F13364">
            <v>0</v>
          </cell>
        </row>
        <row r="13365">
          <cell r="B13365">
            <v>103487</v>
          </cell>
          <cell r="C13365" t="str">
            <v>ELETRODUTO FLEXÍVEL CORRUGADO, PEAD, DN 150 (6"), PARA REDE ENTERRADA DE DISTRIBUIÇÃO DE ENERGIA ELÉTRICA - FORNECIMENTO E INSTALAÇÃO. AF_12/2021</v>
          </cell>
          <cell r="D13365" t="str">
            <v>M</v>
          </cell>
          <cell r="E13365">
            <v>0</v>
          </cell>
          <cell r="F13365">
            <v>0</v>
          </cell>
        </row>
        <row r="13366">
          <cell r="B13366">
            <v>103488</v>
          </cell>
          <cell r="C13366" t="str">
            <v>ELETRODUTO FLEXÍVEL CORRUGADO, PEAD, DN 175 (7"), PARA REDE ENTERRADA DE DISTRIBUIÇÃO DE ENERGIA ELÉTRICA - FORNECIMENTO E INSTALAÇÃO. AF_12/2021</v>
          </cell>
          <cell r="D13366" t="str">
            <v>M</v>
          </cell>
          <cell r="E13366">
            <v>0</v>
          </cell>
          <cell r="F13366">
            <v>0</v>
          </cell>
        </row>
        <row r="13367">
          <cell r="B13367">
            <v>103489</v>
          </cell>
          <cell r="C13367" t="str">
            <v>ELETRODUTO FLEXÍVEL CORRUGADO, PEAD, DN 200 (8"), PARA REDE ENTERRADA DE DISTRIBUIÇÃO DE ENERGIA ELÉTRICA - FORNECIMENTO E INSTALAÇÃO. AF_12/2021</v>
          </cell>
          <cell r="D13367" t="str">
            <v>M</v>
          </cell>
          <cell r="E13367">
            <v>0</v>
          </cell>
          <cell r="F13367">
            <v>0</v>
          </cell>
        </row>
        <row r="13368">
          <cell r="B13368">
            <v>97667</v>
          </cell>
          <cell r="C13368" t="str">
            <v>ELETRODUTO FLEXÍVEL CORRUGADO, PEAD, DN 50 (1 1/2"), PARA REDE ENTERRADA DE DISTRIBUIÇÃO DE ENERGIA ELÉTRICA - FORNECIMENTO E INSTALAÇÃO. AF_12/2021</v>
          </cell>
          <cell r="D13368" t="str">
            <v>M</v>
          </cell>
          <cell r="E13368">
            <v>7.87</v>
          </cell>
          <cell r="F13368">
            <v>8.14</v>
          </cell>
        </row>
        <row r="13369">
          <cell r="B13369">
            <v>97668</v>
          </cell>
          <cell r="C13369" t="str">
            <v>ELETRODUTO FLEXÍVEL CORRUGADO, PEAD, DN 63 (2"), PARA REDE ENTERRADA DE DISTRIBUIÇÃO DE ENERGIA ELÉTRICA - FORNECIMENTO E INSTALAÇÃO. AF_12/2021</v>
          </cell>
          <cell r="D13369" t="str">
            <v>M</v>
          </cell>
          <cell r="E13369">
            <v>11.22</v>
          </cell>
          <cell r="F13369">
            <v>11.61</v>
          </cell>
        </row>
        <row r="13370">
          <cell r="B13370">
            <v>97669</v>
          </cell>
          <cell r="C13370" t="str">
            <v>ELETRODUTO FLEXÍVEL CORRUGADO, PEAD, DN 90 (3"), PARA REDE ENTERRADA DE DISTRIBUIÇÃO DE ENERGIA ELÉTRICA - FORNECIMENTO E INSTALAÇÃO. AF_12/2021</v>
          </cell>
          <cell r="D13370" t="str">
            <v>M</v>
          </cell>
          <cell r="E13370">
            <v>16.63</v>
          </cell>
          <cell r="F13370">
            <v>17.260000000000002</v>
          </cell>
        </row>
        <row r="13371">
          <cell r="B13371">
            <v>93012</v>
          </cell>
          <cell r="C13371" t="str">
            <v>ELETRODUTO RÍGIDO ROSCÁVEL, PVC, DN 110 MM (4"), PARA REDE ENTERRADA DE DISTRIBUIÇÃO DE ENERGIA ELÉTRICA - FORNECIMENTO E INSTALAÇÃO. AF_12/2021</v>
          </cell>
          <cell r="D13371" t="str">
            <v>M</v>
          </cell>
          <cell r="E13371">
            <v>79.31</v>
          </cell>
          <cell r="F13371">
            <v>80.2</v>
          </cell>
        </row>
        <row r="13372">
          <cell r="B13372">
            <v>93008</v>
          </cell>
          <cell r="C13372" t="str">
            <v>ELETRODUTO RÍGIDO ROSCÁVEL, PVC, DN 50 MM (1 1/2"), PARA REDE ENTERRADA DE DISTRIBUIÇÃO DE ENERGIA ELÉTRICA - FORNECIMENTO E INSTALAÇÃO. AF_12/2021</v>
          </cell>
          <cell r="D13372" t="str">
            <v>M</v>
          </cell>
          <cell r="E13372">
            <v>20.11</v>
          </cell>
          <cell r="F13372">
            <v>20.57</v>
          </cell>
        </row>
        <row r="13373">
          <cell r="B13373">
            <v>93009</v>
          </cell>
          <cell r="C13373" t="str">
            <v>ELETRODUTO RÍGIDO ROSCÁVEL, PVC, DN 60 MM (2"), PARA REDE ENTERRADA DE DISTRIBUIÇÃO DE ENERGIA ELÉTRICA - FORNECIMENTO E INSTALAÇÃO. AF_12/2021</v>
          </cell>
          <cell r="D13373" t="str">
            <v>M</v>
          </cell>
          <cell r="E13373">
            <v>30.19</v>
          </cell>
          <cell r="F13373">
            <v>30.73</v>
          </cell>
        </row>
        <row r="13374">
          <cell r="B13374">
            <v>93010</v>
          </cell>
          <cell r="C13374" t="str">
            <v>ELETRODUTO RÍGIDO ROSCÁVEL, PVC, DN 75 MM (2 1/2"), PARA REDE ENTERRADA DE DISTRIBUIÇÃO DE ENERGIA ELÉTRICA - FORNECIMENTO E INSTALAÇÃO. AF_12/2021</v>
          </cell>
          <cell r="D13374" t="str">
            <v>M</v>
          </cell>
          <cell r="E13374">
            <v>42.4</v>
          </cell>
          <cell r="F13374">
            <v>43.04</v>
          </cell>
        </row>
        <row r="13375">
          <cell r="B13375">
            <v>93011</v>
          </cell>
          <cell r="C13375" t="str">
            <v>ELETRODUTO RÍGIDO ROSCÁVEL, PVC, DN 85 MM (3"), PARA REDE ENTERRADA DE DISTRIBUIÇÃO DE ENERGIA ELÉTRICA - FORNECIMENTO E INSTALAÇÃO. AF_12/2021</v>
          </cell>
          <cell r="D13375" t="str">
            <v>M</v>
          </cell>
          <cell r="E13375">
            <v>52.08</v>
          </cell>
          <cell r="F13375">
            <v>52.78</v>
          </cell>
        </row>
        <row r="13376">
          <cell r="B13376">
            <v>103492</v>
          </cell>
          <cell r="C13376" t="str">
            <v>FITA DE SINALIZAÇÃO SUBTERRÂNEA PARA REDE ENTERRADA DE DISTRIBUIÇÃO DE ENERGIA ELÉTRICA - FORNECIMENTO E INSTALAÇÃO. AF_12/2021</v>
          </cell>
          <cell r="D13376" t="str">
            <v>M</v>
          </cell>
          <cell r="E13376">
            <v>0</v>
          </cell>
          <cell r="F13376">
            <v>0</v>
          </cell>
        </row>
        <row r="13377">
          <cell r="B13377">
            <v>93017</v>
          </cell>
          <cell r="C13377" t="str">
            <v>LUVA PARA ELETRODUTO, PVC, ROSCÁVEL, DN 110 MM (4"), PARA REDE ENTERRADA DE DISTRIBUIÇÃO DE ENERGIA ELÉTRICA - FORNECIMENTO E INSTALAÇÃO. AF_12/2021</v>
          </cell>
          <cell r="D13377" t="str">
            <v>UN</v>
          </cell>
          <cell r="E13377">
            <v>60.57</v>
          </cell>
          <cell r="F13377">
            <v>62.35</v>
          </cell>
        </row>
        <row r="13378">
          <cell r="B13378">
            <v>93013</v>
          </cell>
          <cell r="C13378" t="str">
            <v>LUVA PARA ELETRODUTO, PVC, ROSCÁVEL, DN 50 MM (1 1/2"), PARA REDE ENTERRADA DE DISTRIBUIÇÃO DE ENERGIA ELÉTRICA - FORNECIMENTO E INSTALAÇÃO. AF_12/2021</v>
          </cell>
          <cell r="D13378" t="str">
            <v>UN</v>
          </cell>
          <cell r="E13378">
            <v>16.2</v>
          </cell>
          <cell r="F13378">
            <v>17.12</v>
          </cell>
        </row>
        <row r="13379">
          <cell r="B13379">
            <v>93014</v>
          </cell>
          <cell r="C13379" t="str">
            <v>LUVA PARA ELETRODUTO, PVC, ROSCÁVEL, DN 60 MM (2"), PARA REDE ENTERRADA DE DISTRIBUIÇÃO DE ENERGIA ELÉTRICA - FORNECIMENTO E INSTALAÇÃO. AF_12/2021</v>
          </cell>
          <cell r="D13379" t="str">
            <v>UN</v>
          </cell>
          <cell r="E13379">
            <v>20.170000000000002</v>
          </cell>
          <cell r="F13379">
            <v>21.25</v>
          </cell>
        </row>
        <row r="13380">
          <cell r="B13380">
            <v>93015</v>
          </cell>
          <cell r="C13380" t="str">
            <v>LUVA PARA ELETRODUTO, PVC, ROSCÁVEL, DN 75 MM (2 1/2"), PARA REDE ENTERRADA DE DISTRIBUIÇÃO DE ENERGIA ELÉTRICA - FORNECIMENTO E INSTALAÇÃO. AF_12/2021</v>
          </cell>
          <cell r="D13380" t="str">
            <v>UN</v>
          </cell>
          <cell r="E13380">
            <v>31.92</v>
          </cell>
          <cell r="F13380">
            <v>33.200000000000003</v>
          </cell>
        </row>
        <row r="13381">
          <cell r="B13381">
            <v>93016</v>
          </cell>
          <cell r="C13381" t="str">
            <v>LUVA PARA ELETRODUTO, PVC, ROSCÁVEL, DN 85 MM (3"), PARA REDE ENTERRADA DE DISTRIBUIÇÃO DE ENERGIA ELÉTRICA - FORNECIMENTO E INSTALAÇÃO. AF_12/2021</v>
          </cell>
          <cell r="D13381" t="str">
            <v>UN</v>
          </cell>
          <cell r="E13381">
            <v>39.33</v>
          </cell>
          <cell r="F13381">
            <v>40.75</v>
          </cell>
        </row>
        <row r="13382">
          <cell r="B13382">
            <v>103490</v>
          </cell>
          <cell r="C13382" t="str">
            <v>PLACA DE CONCRETO PRÉ-MOLDADO COMO PROTEÇÃO MECÂNICA ADICIONAL NO REATERRO PARA REDE ENTERRADA DE DISTRIBUIÇÃO DE ENERGIA ELÉTRICA - FORNECIMENTO E INSTALAÇÃO. AF_12/2021</v>
          </cell>
          <cell r="D13382" t="str">
            <v>M3</v>
          </cell>
          <cell r="E13382">
            <v>2981.01</v>
          </cell>
          <cell r="F13382">
            <v>3156.52</v>
          </cell>
        </row>
        <row r="13383">
          <cell r="B13383">
            <v>98306</v>
          </cell>
          <cell r="C13383" t="str">
            <v>BLOCO DE ENGATE RÁPIDO PARA BASTIDOR TIPO M10 - FORNECIMENTO E INSTALAÇÃO. AF_11/2019</v>
          </cell>
          <cell r="D13383" t="str">
            <v>UN</v>
          </cell>
          <cell r="E13383">
            <v>87.47</v>
          </cell>
          <cell r="F13383">
            <v>90.3</v>
          </cell>
        </row>
        <row r="13384">
          <cell r="B13384">
            <v>100553</v>
          </cell>
          <cell r="C13384" t="str">
            <v>CABO COAXIAL RG11 95% - FORNECIMENTO E INSTALAÇÃO. AF_11/2019</v>
          </cell>
          <cell r="D13384" t="str">
            <v>M</v>
          </cell>
          <cell r="E13384">
            <v>22.49</v>
          </cell>
          <cell r="F13384">
            <v>22.81</v>
          </cell>
        </row>
        <row r="13385">
          <cell r="B13385">
            <v>100554</v>
          </cell>
          <cell r="C13385" t="str">
            <v>CABO COAXIAL RG59 95% - FORNECIMENTO E INSTALAÇÃO. AF_11/2019</v>
          </cell>
          <cell r="D13385" t="str">
            <v>M</v>
          </cell>
          <cell r="E13385">
            <v>5.14</v>
          </cell>
          <cell r="F13385">
            <v>5.43</v>
          </cell>
        </row>
        <row r="13386">
          <cell r="B13386">
            <v>98300</v>
          </cell>
          <cell r="C13386" t="str">
            <v>CABO COAXIAL RG6 95% - FORNECIMENTO E INSTALAÇÃO. AF_11/2019</v>
          </cell>
          <cell r="D13386" t="str">
            <v>M</v>
          </cell>
          <cell r="E13386">
            <v>5.39</v>
          </cell>
          <cell r="F13386">
            <v>5.69</v>
          </cell>
        </row>
        <row r="13387">
          <cell r="B13387">
            <v>98295</v>
          </cell>
          <cell r="C13387" t="str">
            <v>CABO ELETRÔNICO CATEGORIA 5E, INSTALADO EM EDIFICAÇÃO INSTITUCIONAL - FORNECIMENTO E INSTALAÇÃO. AF_11/2019</v>
          </cell>
          <cell r="D13387" t="str">
            <v>M</v>
          </cell>
          <cell r="E13387">
            <v>5.21</v>
          </cell>
          <cell r="F13387">
            <v>5.22</v>
          </cell>
        </row>
        <row r="13388">
          <cell r="B13388">
            <v>98294</v>
          </cell>
          <cell r="C13388" t="str">
            <v>CABO ELETRÔNICO CATEGORIA 5E, INSTALADO EM EDIFICAÇÃO RESIDENCIAL - FORNECIMENTO E INSTALAÇÃO. AF_11/2019</v>
          </cell>
          <cell r="D13388" t="str">
            <v>M</v>
          </cell>
          <cell r="E13388">
            <v>5.89</v>
          </cell>
          <cell r="F13388">
            <v>5.97</v>
          </cell>
        </row>
        <row r="13389">
          <cell r="B13389">
            <v>98297</v>
          </cell>
          <cell r="C13389" t="str">
            <v>CABO ELETRÔNICO CATEGORIA 6, INSTALADO EM EDIFICAÇÃO INSTITUCIONAL - FORNECIMENTO E INSTALAÇÃO. AF_11/2019</v>
          </cell>
          <cell r="D13389" t="str">
            <v>M</v>
          </cell>
          <cell r="E13389">
            <v>7.51</v>
          </cell>
          <cell r="F13389">
            <v>7.52</v>
          </cell>
        </row>
        <row r="13390">
          <cell r="B13390">
            <v>98296</v>
          </cell>
          <cell r="C13390" t="str">
            <v>CABO ELETRÔNICO CATEGORIA 6, INSTALADO EM EDIFICAÇÃO RESIDENCIAL - FORNECIMENTO E INSTALAÇÃO. AF_11/2019</v>
          </cell>
          <cell r="D13390" t="str">
            <v>M</v>
          </cell>
          <cell r="E13390">
            <v>8.61</v>
          </cell>
          <cell r="F13390">
            <v>8.7200000000000006</v>
          </cell>
        </row>
        <row r="13391">
          <cell r="B13391">
            <v>98299</v>
          </cell>
          <cell r="C13391" t="str">
            <v>CABO ELETRÔNICO CATEGORIA 6A, INSTALADO EM EDIFICAÇÃO INSTITUCIONAL - FORNECIMENTO E INSTALAÇÃO. AF_11/2019</v>
          </cell>
          <cell r="D13391" t="str">
            <v>M</v>
          </cell>
          <cell r="E13391">
            <v>19.510000000000002</v>
          </cell>
          <cell r="F13391">
            <v>19.53</v>
          </cell>
        </row>
        <row r="13392">
          <cell r="B13392">
            <v>98298</v>
          </cell>
          <cell r="C13392" t="str">
            <v>CABO ELETRÔNICO CATEGORIA 6A, INSTALADO EM EDIFICAÇÃO RESIDENCIAL - FORNECIMENTO E INSTALAÇÃO. AF_11/2019</v>
          </cell>
          <cell r="D13392" t="str">
            <v>M</v>
          </cell>
          <cell r="E13392">
            <v>20.86</v>
          </cell>
          <cell r="F13392">
            <v>21</v>
          </cell>
        </row>
        <row r="13393">
          <cell r="B13393">
            <v>98261</v>
          </cell>
          <cell r="C13393" t="str">
            <v>CABO TELEFÔNICO CCI-50 1 PAR, INSTALADO EM ENTRADA DE EDIFICAÇÃO - FORNECIMENTO E INSTALAÇÃO. AF_11/2019</v>
          </cell>
          <cell r="D13393" t="str">
            <v>M</v>
          </cell>
          <cell r="E13393">
            <v>3.63</v>
          </cell>
          <cell r="F13393">
            <v>3.89</v>
          </cell>
        </row>
        <row r="13394">
          <cell r="B13394">
            <v>98287</v>
          </cell>
          <cell r="C13394" t="str">
            <v>CABO TELEFÔNICO CCI-50 1 PAR, SEM BLINDAGEM, INSTALADO EM DISTRIBUIÇÃO DE EDIFICAÇÃO INSTITUCIONAL - FORNECIMENTO E INSTALAÇÃO. AF_11/2019</v>
          </cell>
          <cell r="D13394" t="str">
            <v>M</v>
          </cell>
          <cell r="E13394">
            <v>1.37</v>
          </cell>
          <cell r="F13394">
            <v>1.42</v>
          </cell>
        </row>
        <row r="13395">
          <cell r="B13395">
            <v>98280</v>
          </cell>
          <cell r="C13395" t="str">
            <v>CABO TELEFÔNICO CCI-50 1 PAR, SEM BLINDAGEM, INSTALADO EM DISTRIBUIÇÃO DE EDIFICAÇÃO RESIDENCIAL - FORNECIMENTO E INSTALAÇÃO. AF_11/2019</v>
          </cell>
          <cell r="D13395" t="str">
            <v>M</v>
          </cell>
          <cell r="E13395">
            <v>7.43</v>
          </cell>
          <cell r="F13395">
            <v>8</v>
          </cell>
        </row>
        <row r="13396">
          <cell r="B13396">
            <v>98288</v>
          </cell>
          <cell r="C13396" t="str">
            <v>CABO TELEFÔNICO CCI-50 2 PARES, SEM BLINDAGEM, INSTALADO EM DISTRIBUIÇÃO DE EDIFICAÇÃO INSTITUCIONAL - FORNECIMENTO E INSTALAÇÃO. AF_11/2019</v>
          </cell>
          <cell r="D13396" t="str">
            <v>M</v>
          </cell>
          <cell r="E13396">
            <v>2.11</v>
          </cell>
          <cell r="F13396">
            <v>2.1800000000000002</v>
          </cell>
        </row>
        <row r="13397">
          <cell r="B13397">
            <v>98281</v>
          </cell>
          <cell r="C13397" t="str">
            <v>CABO TELEFÔNICO CCI-50 2 PARES, SEM BLINDAGEM, INSTALADO EM DISTRIBUIÇÃO DE EDIFICAÇÃO RESIDENCIAL - FORNECIMENTO E INSTALAÇÃO. AF_11/2019</v>
          </cell>
          <cell r="D13397" t="str">
            <v>M</v>
          </cell>
          <cell r="E13397">
            <v>8.17</v>
          </cell>
          <cell r="F13397">
            <v>8.76</v>
          </cell>
        </row>
        <row r="13398">
          <cell r="B13398">
            <v>98262</v>
          </cell>
          <cell r="C13398" t="str">
            <v>CABO TELEFÔNICO CCI-50 2 PARES, SEM BLINDAGEM, INSTALADO EM ENTRADA DE EDIFICAÇÃO - FORNECIMENTO E INSTALAÇÃO. AF_11/2019</v>
          </cell>
          <cell r="D13398" t="str">
            <v>M</v>
          </cell>
          <cell r="E13398">
            <v>4.3899999999999997</v>
          </cell>
          <cell r="F13398">
            <v>4.6500000000000004</v>
          </cell>
        </row>
        <row r="13399">
          <cell r="B13399">
            <v>98289</v>
          </cell>
          <cell r="C13399" t="str">
            <v>CABO TELEFÔNICO CCI-50 3 PARES, SEM BLINDAGEM, INSTALADO EM DISTRIBUIÇÃO DE EDIFICAÇÃO INSTITUCIONAL - FORNECIMENTO E INSTALAÇÃO. AF_11/2019</v>
          </cell>
          <cell r="D13399" t="str">
            <v>M</v>
          </cell>
          <cell r="E13399">
            <v>2.31</v>
          </cell>
          <cell r="F13399">
            <v>2.38</v>
          </cell>
        </row>
        <row r="13400">
          <cell r="B13400">
            <v>98282</v>
          </cell>
          <cell r="C13400" t="str">
            <v>CABO TELEFÔNICO CCI-50 3 PARES, SEM BLINDAGEM, INSTALADO EM DISTRIBUIÇÃO DE EDIFICAÇÃO RESIDENCIAL - FORNECIMENTO E INSTALAÇÃO. AF_11/2019</v>
          </cell>
          <cell r="D13400" t="str">
            <v>M</v>
          </cell>
          <cell r="E13400">
            <v>8.36</v>
          </cell>
          <cell r="F13400">
            <v>8.9600000000000009</v>
          </cell>
        </row>
        <row r="13401">
          <cell r="B13401">
            <v>98263</v>
          </cell>
          <cell r="C13401" t="str">
            <v>CABO TELEFÔNICO CCI-50 3 PARES, SEM BLINDAGEM, INSTALADO EM ENTRADA DE EDIFICAÇÃO - FORNECIMENTO E INSTALAÇÃO. AF_11/2019</v>
          </cell>
          <cell r="D13401" t="str">
            <v>M</v>
          </cell>
          <cell r="E13401">
            <v>4.57</v>
          </cell>
          <cell r="F13401">
            <v>4.8499999999999996</v>
          </cell>
        </row>
        <row r="13402">
          <cell r="B13402">
            <v>98290</v>
          </cell>
          <cell r="C13402" t="str">
            <v>CABO TELEFÔNICO CCI-50 4 PARES, SEM BLINDAGEM, INSTALADO EM DISTRIBUIÇÃO DE EDIFICAÇÃO INSTITUCIONAL - FORNECIMENTO E INSTALAÇÃO. AF_11/2019</v>
          </cell>
          <cell r="D13402" t="str">
            <v>M</v>
          </cell>
          <cell r="E13402">
            <v>3.08</v>
          </cell>
          <cell r="F13402">
            <v>3.17</v>
          </cell>
        </row>
        <row r="13403">
          <cell r="B13403">
            <v>98283</v>
          </cell>
          <cell r="C13403" t="str">
            <v>CABO TELEFÔNICO CCI-50 4 PARES, SEM BLINDAGEM, INSTALADO EM DISTRIBUIÇÃO DE EDIFICAÇÃO RESIDENCIAL - FORNECIMENTO E INSTALAÇÃO. AF_11/2019</v>
          </cell>
          <cell r="D13403" t="str">
            <v>M</v>
          </cell>
          <cell r="E13403">
            <v>9.14</v>
          </cell>
          <cell r="F13403">
            <v>9.75</v>
          </cell>
        </row>
        <row r="13404">
          <cell r="B13404">
            <v>98264</v>
          </cell>
          <cell r="C13404" t="str">
            <v>CABO TELEFÔNICO CCI-50 4 PARES, SEM BLINDAGEM, INSTALADO EM ENTRADA DE EDIFICAÇÃO - FORNECIMENTO E INSTALAÇÃO. AF_11/2019</v>
          </cell>
          <cell r="D13404" t="str">
            <v>M</v>
          </cell>
          <cell r="E13404">
            <v>5.36</v>
          </cell>
          <cell r="F13404">
            <v>5.63</v>
          </cell>
        </row>
        <row r="13405">
          <cell r="B13405">
            <v>98273</v>
          </cell>
          <cell r="C13405" t="str">
            <v>CABO TELEFÔNICO CCI-50 4 PARES, SEM BLINDAGEM, INSTALADO EM PRUMADA - FORNECIMENTO E INSTALAÇÃO. AF_11/2019</v>
          </cell>
          <cell r="D13405" t="str">
            <v>M</v>
          </cell>
          <cell r="E13405">
            <v>2.41</v>
          </cell>
          <cell r="F13405">
            <v>2.4500000000000002</v>
          </cell>
        </row>
        <row r="13406">
          <cell r="B13406">
            <v>98291</v>
          </cell>
          <cell r="C13406" t="str">
            <v>CABO TELEFÔNICO CCI-50 5 PARES, SEM BLINDAGEM, INSTALADO EM DISTRIBUIÇÃO DE EDIFICAÇÃO INSTITUCIONAL - FORNECIMENTO E INSTALAÇÃO. AF_11/2019</v>
          </cell>
          <cell r="D13406" t="str">
            <v>M</v>
          </cell>
          <cell r="E13406">
            <v>3.61</v>
          </cell>
          <cell r="F13406">
            <v>3.71</v>
          </cell>
        </row>
        <row r="13407">
          <cell r="B13407">
            <v>98284</v>
          </cell>
          <cell r="C13407" t="str">
            <v>CABO TELEFÔNICO CCI-50 5 PARES, SEM BLINDAGEM, INSTALADO EM DISTRIBUIÇÃO DE EDIFICAÇÃO RESIDENCIAL - FORNECIMENTO E INSTALAÇÃO. AF_11/2019</v>
          </cell>
          <cell r="D13407" t="str">
            <v>M</v>
          </cell>
          <cell r="E13407">
            <v>9.67</v>
          </cell>
          <cell r="F13407">
            <v>10.29</v>
          </cell>
        </row>
        <row r="13408">
          <cell r="B13408">
            <v>98265</v>
          </cell>
          <cell r="C13408" t="str">
            <v>CABO TELEFÔNICO CCI-50 5 PARES, SEM BLINDAGEM, INSTALADO EM ENTRADA DE EDIFICAÇÃO - FORNECIMENTO E INSTALAÇÃO. AF_11/2019</v>
          </cell>
          <cell r="D13408" t="str">
            <v>M</v>
          </cell>
          <cell r="E13408">
            <v>5.89</v>
          </cell>
          <cell r="F13408">
            <v>6.17</v>
          </cell>
        </row>
        <row r="13409">
          <cell r="B13409">
            <v>98274</v>
          </cell>
          <cell r="C13409" t="str">
            <v>CABO TELEFÔNICO CCI-50 5 PARES, SEM BLINDAGEM, INSTALADO EM PRUMADA - FORNECIMENTO E INSTALAÇÃO. AF_11/2019</v>
          </cell>
          <cell r="D13409" t="str">
            <v>M</v>
          </cell>
          <cell r="E13409">
            <v>2.94</v>
          </cell>
          <cell r="F13409">
            <v>2.98</v>
          </cell>
        </row>
        <row r="13410">
          <cell r="B13410">
            <v>98292</v>
          </cell>
          <cell r="C13410" t="str">
            <v>CABO TELEFÔNICO CCI-50 6 PARES, SEM BLINDAGEM, INSTALADO EM DISTRIBUIÇÃO DE EDIFICAÇÃO INSTITUCIONAL - FORNECIMENTO E INSTALAÇÃO. AF_11/2019</v>
          </cell>
          <cell r="D13410" t="str">
            <v>M</v>
          </cell>
          <cell r="E13410">
            <v>4.32</v>
          </cell>
          <cell r="F13410">
            <v>4.42</v>
          </cell>
        </row>
        <row r="13411">
          <cell r="B13411">
            <v>98285</v>
          </cell>
          <cell r="C13411" t="str">
            <v>CABO TELEFÔNICO CCI-50 6 PARES, SEM BLINDAGEM, INSTALADO EM DISTRIBUIÇÃO DE EDIFICAÇÃO RESIDENCIAL - FORNECIMENTO E INSTALAÇÃO. AF_11/2019</v>
          </cell>
          <cell r="D13411" t="str">
            <v>M</v>
          </cell>
          <cell r="E13411">
            <v>10.39</v>
          </cell>
          <cell r="F13411">
            <v>11</v>
          </cell>
        </row>
        <row r="13412">
          <cell r="B13412">
            <v>98266</v>
          </cell>
          <cell r="C13412" t="str">
            <v>CABO TELEFÔNICO CCI-50 6 PARES, SEM BLINDAGEM, INSTALADO EM ENTRADA DE EDIFICAÇÃO - FORNECIMENTO E INSTALAÇÃO. AF_11/2019</v>
          </cell>
          <cell r="D13412" t="str">
            <v>M</v>
          </cell>
          <cell r="E13412">
            <v>6.59</v>
          </cell>
          <cell r="F13412">
            <v>6.89</v>
          </cell>
        </row>
        <row r="13413">
          <cell r="B13413">
            <v>98275</v>
          </cell>
          <cell r="C13413" t="str">
            <v>CABO TELEFÔNICO CCI-50 6 PARES, SEM BLINDAGEM, INSTALADO EM PRUMADA - FORNECIMENTO E INSTALAÇÃO. AF_11/2019</v>
          </cell>
          <cell r="D13413" t="str">
            <v>M</v>
          </cell>
          <cell r="E13413">
            <v>3.65</v>
          </cell>
          <cell r="F13413">
            <v>3.7</v>
          </cell>
        </row>
        <row r="13414">
          <cell r="B13414">
            <v>98293</v>
          </cell>
          <cell r="C13414" t="str">
            <v>CABO TELEFÔNICO CI-50 10 PARES INSTALADO EM DISTRIBUIÇÃO DE EDIFICAÇÃO INSTITUCIONAL - FORNECIMENTO E INSTALAÇÃO. AF_11/2019</v>
          </cell>
          <cell r="D13414" t="str">
            <v>M</v>
          </cell>
          <cell r="E13414">
            <v>7.95</v>
          </cell>
          <cell r="F13414">
            <v>8.14</v>
          </cell>
        </row>
        <row r="13415">
          <cell r="B13415">
            <v>98286</v>
          </cell>
          <cell r="C13415" t="str">
            <v>CABO TELEFÔNICO CI-50 10 PARES INSTALADO EM DISTRIBUIÇÃO DE EDIFICAÇÃO RESIDENCIAL - FORNECIMENTO E INSTALAÇÃO. AF_11/2019</v>
          </cell>
          <cell r="D13415" t="str">
            <v>M</v>
          </cell>
          <cell r="E13415">
            <v>14.01</v>
          </cell>
          <cell r="F13415">
            <v>14.71</v>
          </cell>
        </row>
        <row r="13416">
          <cell r="B13416">
            <v>98267</v>
          </cell>
          <cell r="C13416" t="str">
            <v>CABO TELEFÔNICO CI-50 10 PARES INSTALADO EM ENTRADA DE EDIFICAÇÃO - FORNECIMENTO E INSTALAÇÃO. AF_11/2019</v>
          </cell>
          <cell r="D13416" t="str">
            <v>M</v>
          </cell>
          <cell r="E13416">
            <v>10.220000000000001</v>
          </cell>
          <cell r="F13416">
            <v>10.6</v>
          </cell>
        </row>
        <row r="13417">
          <cell r="B13417">
            <v>98276</v>
          </cell>
          <cell r="C13417" t="str">
            <v>CABO TELEFÔNICO CI-50 10 PARES INSTALADO EM PRUMADA - FORNECIMENTO E INSTALAÇÃO. AF_11/2019</v>
          </cell>
          <cell r="D13417" t="str">
            <v>M</v>
          </cell>
          <cell r="E13417">
            <v>7.28</v>
          </cell>
          <cell r="F13417">
            <v>7.4</v>
          </cell>
        </row>
        <row r="13418">
          <cell r="B13418">
            <v>98268</v>
          </cell>
          <cell r="C13418" t="str">
            <v>CABO TELEFÔNICO CI-50 20 PARES INSTALADO EM ENTRADA DE EDIFICAÇÃO - FORNECIMENTO E INSTALAÇÃO. AF_11/2019</v>
          </cell>
          <cell r="D13418" t="str">
            <v>M</v>
          </cell>
          <cell r="E13418">
            <v>16</v>
          </cell>
          <cell r="F13418">
            <v>16.43</v>
          </cell>
        </row>
        <row r="13419">
          <cell r="B13419">
            <v>98277</v>
          </cell>
          <cell r="C13419" t="str">
            <v>CABO TELEFÔNICO CI-50 20 PARES INSTALADO EM PRUMADA - FORNECIMENTO E INSTALAÇÃO. AF_11/2019</v>
          </cell>
          <cell r="D13419" t="str">
            <v>M</v>
          </cell>
          <cell r="E13419">
            <v>13.05</v>
          </cell>
          <cell r="F13419">
            <v>13.24</v>
          </cell>
        </row>
        <row r="13420">
          <cell r="B13420">
            <v>98272</v>
          </cell>
          <cell r="C13420" t="str">
            <v>CABO TELEFÔNICO CI-50 200 PARES INSTALADO EM ENTRADA DE EDIFICAÇÃO - FORNECIMENTO E INSTALAÇÃO. AF_11/2019</v>
          </cell>
          <cell r="D13420" t="str">
            <v>M</v>
          </cell>
          <cell r="E13420">
            <v>100.95</v>
          </cell>
          <cell r="F13420">
            <v>101.73</v>
          </cell>
        </row>
        <row r="13421">
          <cell r="B13421">
            <v>98269</v>
          </cell>
          <cell r="C13421" t="str">
            <v>CABO TELEFÔNICO CI-50 30 PARES INSTALADO EM ENTRADA DE EDIFICAÇÃO - FORNECIMENTO E INSTALAÇÃO. AF_11/2019</v>
          </cell>
          <cell r="D13421" t="str">
            <v>M</v>
          </cell>
          <cell r="E13421">
            <v>21.55</v>
          </cell>
          <cell r="F13421">
            <v>22.03</v>
          </cell>
        </row>
        <row r="13422">
          <cell r="B13422">
            <v>98278</v>
          </cell>
          <cell r="C13422" t="str">
            <v>CABO TELEFÔNICO CI-50 30 PARES INSTALADO EM PRUMADA - FORNECIMENTO E INSTALAÇÃO. AF_11/2019</v>
          </cell>
          <cell r="D13422" t="str">
            <v>M</v>
          </cell>
          <cell r="E13422">
            <v>18.61</v>
          </cell>
          <cell r="F13422">
            <v>18.84</v>
          </cell>
        </row>
        <row r="13423">
          <cell r="B13423">
            <v>98270</v>
          </cell>
          <cell r="C13423" t="str">
            <v>CABO TELEFÔNICO CI-50 50 PARES INSTALADO EM ENTRADA DE EDIFICAÇÃO - FORNECIMENTO E INSTALAÇÃO. AF_11/2019</v>
          </cell>
          <cell r="D13423" t="str">
            <v>M</v>
          </cell>
          <cell r="E13423">
            <v>32.020000000000003</v>
          </cell>
          <cell r="F13423">
            <v>32.54</v>
          </cell>
        </row>
        <row r="13424">
          <cell r="B13424">
            <v>98279</v>
          </cell>
          <cell r="C13424" t="str">
            <v>CABO TELEFÔNICO CI-50 50 PARES INSTALADO EM PRUMADA - FORNECIMENTO E INSTALAÇÃO. AF_11/2019</v>
          </cell>
          <cell r="D13424" t="str">
            <v>M</v>
          </cell>
          <cell r="E13424">
            <v>29.08</v>
          </cell>
          <cell r="F13424">
            <v>29.35</v>
          </cell>
        </row>
        <row r="13425">
          <cell r="B13425">
            <v>98271</v>
          </cell>
          <cell r="C13425" t="str">
            <v>CABO TELEFÔNICO CI-50 75 PARES INSTALADO EM ENTRADA DE EDIFICAÇÃO - FORNECIMENTO E INSTALAÇÃO. AF_11/2019</v>
          </cell>
          <cell r="D13425" t="str">
            <v>M</v>
          </cell>
          <cell r="E13425">
            <v>44.61</v>
          </cell>
          <cell r="F13425">
            <v>45.18</v>
          </cell>
        </row>
        <row r="13426">
          <cell r="B13426">
            <v>98400</v>
          </cell>
          <cell r="C13426" t="str">
            <v>CABO TELEFÔNICO CTP-APL-50 10 PARES INSTALADO EM ENTRADA DE EDIFICAÇÃO - FORNECIMENTO E INSTALAÇÃO. AF_11/2019</v>
          </cell>
          <cell r="D13426" t="str">
            <v>M</v>
          </cell>
          <cell r="E13426">
            <v>12.34</v>
          </cell>
          <cell r="F13426">
            <v>12.72</v>
          </cell>
        </row>
        <row r="13427">
          <cell r="B13427">
            <v>98401</v>
          </cell>
          <cell r="C13427" t="str">
            <v>CABO TELEFÔNICO CTP-APL-50 20 PARES INSTALADO EM ENTRADA DE EDIFICAÇÃO - FORNECIMENTO E INSTALAÇÃO. AF_11/2019</v>
          </cell>
          <cell r="D13427" t="str">
            <v>M</v>
          </cell>
          <cell r="E13427">
            <v>18.920000000000002</v>
          </cell>
          <cell r="F13427">
            <v>19.350000000000001</v>
          </cell>
        </row>
        <row r="13428">
          <cell r="B13428">
            <v>98402</v>
          </cell>
          <cell r="C13428" t="str">
            <v>CABO TELEFÔNICO CTP-APL-50 30 PARES INSTALADO EM ENTRADA DE EDIFICAÇÃO - FORNECIMENTO E INSTALAÇÃO. AF_11/2019</v>
          </cell>
          <cell r="D13428" t="str">
            <v>M</v>
          </cell>
          <cell r="E13428">
            <v>22</v>
          </cell>
          <cell r="F13428">
            <v>22.48</v>
          </cell>
        </row>
        <row r="13429">
          <cell r="B13429">
            <v>100556</v>
          </cell>
          <cell r="C13429" t="str">
            <v>CAIXA DE PASSAGEM PARA TELEFONE 15X15X10CM (SOBREPOR), FORNECIMENTO E INSTALACAO. AF_11/2019</v>
          </cell>
          <cell r="D13429" t="str">
            <v>UN</v>
          </cell>
          <cell r="E13429">
            <v>36.35</v>
          </cell>
          <cell r="F13429">
            <v>37.79</v>
          </cell>
        </row>
        <row r="13430">
          <cell r="B13430">
            <v>100557</v>
          </cell>
          <cell r="C13430" t="str">
            <v>CAIXA DE PASSAGEM PARA TELEFONE 80X80X15CM (SOBREPOR) FORNECIMENTO E INSTALACAO. AF_11/2019</v>
          </cell>
          <cell r="D13430" t="str">
            <v>UN</v>
          </cell>
          <cell r="E13430">
            <v>414.06</v>
          </cell>
          <cell r="F13430">
            <v>418.35</v>
          </cell>
        </row>
        <row r="13431">
          <cell r="B13431">
            <v>98301</v>
          </cell>
          <cell r="C13431" t="str">
            <v>PATCH PANEL 24 PORTAS, CATEGORIA 5E - FORNECIMENTO E INSTALAÇÃO. AF_11/2019</v>
          </cell>
          <cell r="D13431" t="str">
            <v>UN</v>
          </cell>
          <cell r="E13431">
            <v>914.89</v>
          </cell>
          <cell r="F13431">
            <v>940.63</v>
          </cell>
        </row>
        <row r="13432">
          <cell r="B13432">
            <v>98302</v>
          </cell>
          <cell r="C13432" t="str">
            <v>PATCH PANEL 24 PORTAS, CATEGORIA 6 - FORNECIMENTO E INSTALAÇÃO. AF_11/2019</v>
          </cell>
          <cell r="D13432" t="str">
            <v>UN</v>
          </cell>
          <cell r="E13432">
            <v>1941.56</v>
          </cell>
          <cell r="F13432">
            <v>1967.3</v>
          </cell>
        </row>
        <row r="13433">
          <cell r="B13433">
            <v>98593</v>
          </cell>
          <cell r="C13433" t="str">
            <v>PATCH PANEL 48 PORTAS, CATEGORIA 5E - FORNECIMENTO E INSTALAÇÃO. AF_11/2019</v>
          </cell>
          <cell r="D13433" t="str">
            <v>UN</v>
          </cell>
          <cell r="E13433">
            <v>4283.8</v>
          </cell>
          <cell r="F13433">
            <v>4334.9399999999996</v>
          </cell>
        </row>
        <row r="13434">
          <cell r="B13434">
            <v>98304</v>
          </cell>
          <cell r="C13434" t="str">
            <v>PATCH PANEL 48 PORTAS, CATEGORIA 6 - FORNECIMENTO E INSTALAÇÃO. AF_11/2019</v>
          </cell>
          <cell r="D13434" t="str">
            <v>UN</v>
          </cell>
          <cell r="E13434">
            <v>6377.19</v>
          </cell>
          <cell r="F13434">
            <v>6428.33</v>
          </cell>
        </row>
        <row r="13435">
          <cell r="B13435">
            <v>100561</v>
          </cell>
          <cell r="C13435" t="str">
            <v>QUADRO DE DISTRIBUICAO PARA TELEFONE N.3, 40X40X12CM EM CHAPA METALICA, DE EMBUTIR, SEM ACESSORIOS, PADRAO TELEBRAS, FORNECIMENTO E INSTALAÇÃO. AF_11/2019</v>
          </cell>
          <cell r="D13435" t="str">
            <v>UN</v>
          </cell>
          <cell r="E13435">
            <v>175.25</v>
          </cell>
          <cell r="F13435">
            <v>179.52</v>
          </cell>
        </row>
        <row r="13436">
          <cell r="B13436">
            <v>100562</v>
          </cell>
          <cell r="C13436" t="str">
            <v>QUADRO DE DISTRIBUICAO PARA TELEFONE N.4, 60X60X12CM EM CHAPA METALICA, DE EMBUTIR, SEM ACESSORIOS, PADRAO TELEBRAS, FORNECIMENTO E INSTALAÇÃO. AF_11/2019</v>
          </cell>
          <cell r="D13436" t="str">
            <v>UN</v>
          </cell>
          <cell r="E13436">
            <v>267.86</v>
          </cell>
          <cell r="F13436">
            <v>272.74</v>
          </cell>
        </row>
        <row r="13437">
          <cell r="B13437">
            <v>100560</v>
          </cell>
          <cell r="C13437" t="str">
            <v>QUADRO DE DISTRIBUIÇÃO PARA TELEFONE N.2, 20X20X12CM EM CHAPA METALICA, DE EMBUTIR, SEM ACESSORIOS, PADRÃO TELEBRAS, FORNECIMENTO E INSTALAÇÃO. AF_11/2019</v>
          </cell>
          <cell r="D13437" t="str">
            <v>UN</v>
          </cell>
          <cell r="E13437">
            <v>99.26</v>
          </cell>
          <cell r="F13437">
            <v>102.99</v>
          </cell>
        </row>
        <row r="13438">
          <cell r="B13438">
            <v>100563</v>
          </cell>
          <cell r="C13438" t="str">
            <v>QUADRO DE DISTRIBUIÇÃO PARA TELEFONE N.5, 80X80X12CM EM CHAPA METALICA, SEM ACESSORIOS, PADRAO TELEBRAS, FORNECIMENTO E INSTALAÇÃO. AF_11/2019</v>
          </cell>
          <cell r="D13438" t="str">
            <v>UN</v>
          </cell>
          <cell r="E13438">
            <v>383.47</v>
          </cell>
          <cell r="F13438">
            <v>389.06</v>
          </cell>
        </row>
        <row r="13439">
          <cell r="B13439">
            <v>100555</v>
          </cell>
          <cell r="C13439" t="str">
            <v>RACK ABERTO EM COLUNA 44U PARA SERVIDOR - FORNECIMENTO E INSTALAÇÃO. AF_11/2019</v>
          </cell>
          <cell r="D13439" t="str">
            <v>UN</v>
          </cell>
          <cell r="E13439">
            <v>2496.94</v>
          </cell>
          <cell r="F13439">
            <v>2501.1999999999998</v>
          </cell>
        </row>
        <row r="13440">
          <cell r="B13440">
            <v>98305</v>
          </cell>
          <cell r="C13440" t="str">
            <v>RACK FECHADO PARA SERVIDOR - FORNECIMENTO E INSTALAÇÃO. AF_11/2019</v>
          </cell>
          <cell r="D13440" t="str">
            <v>UN</v>
          </cell>
          <cell r="E13440">
            <v>5028.9399999999996</v>
          </cell>
          <cell r="F13440">
            <v>5033.1899999999996</v>
          </cell>
        </row>
        <row r="13441">
          <cell r="B13441">
            <v>98307</v>
          </cell>
          <cell r="C13441" t="str">
            <v>TOMADA DE REDE RJ45 - FORNECIMENTO E INSTALAÇÃO. AF_11/2019</v>
          </cell>
          <cell r="D13441" t="str">
            <v>UN</v>
          </cell>
          <cell r="E13441">
            <v>44.69</v>
          </cell>
          <cell r="F13441">
            <v>45.55</v>
          </cell>
        </row>
        <row r="13442">
          <cell r="B13442">
            <v>98308</v>
          </cell>
          <cell r="C13442" t="str">
            <v>TOMADA PARA TELEFONE RJ11 - FORNECIMENTO E INSTALAÇÃO. AF_11/2019</v>
          </cell>
          <cell r="D13442" t="str">
            <v>UN</v>
          </cell>
          <cell r="E13442">
            <v>29.69</v>
          </cell>
          <cell r="F13442">
            <v>30.55</v>
          </cell>
        </row>
        <row r="13443">
          <cell r="B13443">
            <v>103401</v>
          </cell>
          <cell r="C13443" t="str">
            <v>ASSENTAMENTO DE CONEXÃO COM 2 ACESSOS, EM PEAD LISO PARA REDE DE ÁGUA OU ESGOTO, DIÂMETRO DE 110 MM, JUNTA SOLDADA (NÃO INCLUI O FORNECIMENTO E EXECUÇÃO DE SOLDA). AF_12/2021</v>
          </cell>
          <cell r="D13443" t="str">
            <v>UN</v>
          </cell>
          <cell r="E13443">
            <v>18.739999999999998</v>
          </cell>
          <cell r="F13443">
            <v>20.239999999999998</v>
          </cell>
        </row>
        <row r="13444">
          <cell r="B13444">
            <v>103402</v>
          </cell>
          <cell r="C13444" t="str">
            <v>ASSENTAMENTO DE CONEXÃO COM 2 ACESSOS, EM PEAD LISO PARA REDE DE ÁGUA OU ESGOTO, DIÂMETRO DE 160 MM, JUNTA SOLDADA (NÃO INCLUI O FORNECIMENTO E EXECUÇÃO DE SOLDA). AF_12/2021</v>
          </cell>
          <cell r="D13444" t="str">
            <v>UN</v>
          </cell>
          <cell r="E13444">
            <v>27.28</v>
          </cell>
          <cell r="F13444">
            <v>29.45</v>
          </cell>
        </row>
        <row r="13445">
          <cell r="B13445">
            <v>103403</v>
          </cell>
          <cell r="C13445" t="str">
            <v>ASSENTAMENTO DE CONEXÃO COM 2 ACESSOS, EM PEAD LISO PARA REDE DE ÁGUA OU ESGOTO, DIÂMETRO DE 180 MM, JUNTA SOLDADA (NÃO INCLUI O FORNECIMENTO E EXECUÇÃO DE SOLDA). AF_12/2021</v>
          </cell>
          <cell r="D13445" t="str">
            <v>UN</v>
          </cell>
          <cell r="E13445">
            <v>30.69</v>
          </cell>
          <cell r="F13445">
            <v>33.14</v>
          </cell>
        </row>
        <row r="13446">
          <cell r="B13446">
            <v>103397</v>
          </cell>
          <cell r="C13446" t="str">
            <v>ASSENTAMENTO DE CONEXÃO COM 2 ACESSOS, EM PEAD LISO PARA REDE DE ÁGUA OU ESGOTO, DIÂMETRO DE 20 MM, JUNTA SOLDADA (NÃO INCLUI O FORNECIMENTO E EXECUÇÃO DE SOLDA). AF_12/2021</v>
          </cell>
          <cell r="D13446" t="str">
            <v>UN</v>
          </cell>
          <cell r="E13446">
            <v>3.4</v>
          </cell>
          <cell r="F13446">
            <v>3.68</v>
          </cell>
        </row>
        <row r="13447">
          <cell r="B13447">
            <v>103404</v>
          </cell>
          <cell r="C13447" t="str">
            <v>ASSENTAMENTO DE CONEXÃO COM 2 ACESSOS, EM PEAD LISO PARA REDE DE ÁGUA OU ESGOTO, DIÂMETRO DE 200 MM, JUNTA SOLDADA (NÃO INCLUI O FORNECIMENTO E EXECUÇÃO DE SOLDA). AF_12/2021</v>
          </cell>
          <cell r="D13447" t="str">
            <v>UN</v>
          </cell>
          <cell r="E13447">
            <v>34.090000000000003</v>
          </cell>
          <cell r="F13447">
            <v>36.82</v>
          </cell>
        </row>
        <row r="13448">
          <cell r="B13448">
            <v>103405</v>
          </cell>
          <cell r="C13448" t="str">
            <v>ASSENTAMENTO DE CONEXÃO COM 2 ACESSOS, EM PEAD LISO PARA REDE DE ÁGUA OU ESGOTO, DIÂMETRO DE 225 MM, JUNTA SOLDADA (NÃO INCLUI O FORNECIMENTO E EXECUÇÃO DE SOLDA). AF_12/2021</v>
          </cell>
          <cell r="D13448" t="str">
            <v>UN</v>
          </cell>
          <cell r="E13448">
            <v>38.36</v>
          </cell>
          <cell r="F13448">
            <v>41.42</v>
          </cell>
        </row>
        <row r="13449">
          <cell r="B13449">
            <v>103406</v>
          </cell>
          <cell r="C13449" t="str">
            <v>ASSENTAMENTO DE CONEXÃO COM 2 ACESSOS, EM PEAD LISO PARA REDE DE ÁGUA OU ESGOTO, DIÂMETRO DE 250 MM, JUNTA SOLDADA (NÃO INCLUI O FORNECIMENTO E EXECUÇÃO DE SOLDA). AF_12/2021</v>
          </cell>
          <cell r="D13449" t="str">
            <v>UN</v>
          </cell>
          <cell r="E13449">
            <v>42.62</v>
          </cell>
          <cell r="F13449">
            <v>46.02</v>
          </cell>
        </row>
        <row r="13450">
          <cell r="B13450">
            <v>103407</v>
          </cell>
          <cell r="C13450" t="str">
            <v>ASSENTAMENTO DE CONEXÃO COM 2 ACESSOS, EM PEAD LISO PARA REDE DE ÁGUA OU ESGOTO, DIÂMETRO DE 280 MM, JUNTA SOLDADA (NÃO INCLUI O FORNECIMENTO E EXECUÇÃO DE SOLDA). AF_12/2021</v>
          </cell>
          <cell r="D13450" t="str">
            <v>UN</v>
          </cell>
          <cell r="E13450">
            <v>47.73</v>
          </cell>
          <cell r="F13450">
            <v>51.55</v>
          </cell>
        </row>
        <row r="13451">
          <cell r="B13451">
            <v>103408</v>
          </cell>
          <cell r="C13451" t="str">
            <v>ASSENTAMENTO DE CONEXÃO COM 2 ACESSOS, EM PEAD LISO PARA REDE DE ÁGUA OU ESGOTO, DIÂMETRO DE 315 MM, JUNTA SOLDADA (NÃO INCLUI O FORNECIMENTO E EXECUÇÃO DE SOLDA). AF_12/2021</v>
          </cell>
          <cell r="D13451" t="str">
            <v>UN</v>
          </cell>
          <cell r="E13451">
            <v>53.7</v>
          </cell>
          <cell r="F13451">
            <v>57.99</v>
          </cell>
        </row>
        <row r="13452">
          <cell r="B13452">
            <v>103398</v>
          </cell>
          <cell r="C13452" t="str">
            <v>ASSENTAMENTO DE CONEXÃO COM 2 ACESSOS, EM PEAD LISO PARA REDE DE ÁGUA OU ESGOTO, DIÂMETRO DE 32 MM, JUNTA SOLDADA (NÃO INCLUI O FORNECIMENTO E EXECUÇÃO DE SOLDA). AF_12/2021</v>
          </cell>
          <cell r="D13452" t="str">
            <v>UN</v>
          </cell>
          <cell r="E13452">
            <v>5.45</v>
          </cell>
          <cell r="F13452">
            <v>5.89</v>
          </cell>
        </row>
        <row r="13453">
          <cell r="B13453">
            <v>103409</v>
          </cell>
          <cell r="C13453" t="str">
            <v>ASSENTAMENTO DE CONEXÃO COM 2 ACESSOS, EM PEAD LISO PARA REDE DE ÁGUA OU ESGOTO, DIÂMETRO DE 355 MM, JUNTA SOLDADA (NÃO INCLUI O FORNECIMENTO E EXECUÇÃO DE SOLDA). AF_12/2021</v>
          </cell>
          <cell r="D13453" t="str">
            <v>UN</v>
          </cell>
          <cell r="E13453">
            <v>60.53</v>
          </cell>
          <cell r="F13453">
            <v>65.36</v>
          </cell>
        </row>
        <row r="13454">
          <cell r="B13454">
            <v>103410</v>
          </cell>
          <cell r="C13454" t="str">
            <v>ASSENTAMENTO DE CONEXÃO COM 2 ACESSOS, EM PEAD LISO PARA REDE DE ÁGUA OU ESGOTO, DIÂMETRO DE 400 MM, JUNTA SOLDADA (NÃO INCLUI O FORNECIMENTO E EXECUÇÃO DE SOLDA). AF_12/2021</v>
          </cell>
          <cell r="D13454" t="str">
            <v>UN</v>
          </cell>
          <cell r="E13454">
            <v>68.2</v>
          </cell>
          <cell r="F13454">
            <v>73.64</v>
          </cell>
        </row>
        <row r="13455">
          <cell r="B13455">
            <v>103399</v>
          </cell>
          <cell r="C13455" t="str">
            <v>ASSENTAMENTO DE CONEXÃO COM 2 ACESSOS, EM PEAD LISO PARA REDE DE ÁGUA OU ESGOTO, DIÂMETRO DE 63 MM, JUNTA SOLDADA (NÃO INCLUI O FORNECIMENTO E EXECUÇÃO DE SOLDA). AF_12/2021</v>
          </cell>
          <cell r="D13455" t="str">
            <v>UN</v>
          </cell>
          <cell r="E13455">
            <v>10.73</v>
          </cell>
          <cell r="F13455">
            <v>11.59</v>
          </cell>
        </row>
        <row r="13456">
          <cell r="B13456">
            <v>103400</v>
          </cell>
          <cell r="C13456" t="str">
            <v>ASSENTAMENTO DE CONEXÃO COM 2 ACESSOS, EM PEAD LISO PARA REDE DE ÁGUA OU ESGOTO, DIÂMETRO DE 90 MM, JUNTA SOLDADA (NÃO INCLUI O FORNECIMENTO E EXECUÇÃO DE SOLDA). AF_12/2021</v>
          </cell>
          <cell r="D13456" t="str">
            <v>UN</v>
          </cell>
          <cell r="E13456">
            <v>15.34</v>
          </cell>
          <cell r="F13456">
            <v>16.559999999999999</v>
          </cell>
        </row>
        <row r="13457">
          <cell r="B13457">
            <v>103415</v>
          </cell>
          <cell r="C13457" t="str">
            <v>ASSENTAMENTO DE CONEXÃO COM 3 ACESSOS, EM PEAD LISO PARA REDE DE ÁGUA OU ESGOTO, DIÂMETRO DE 110 MM, JUNTA SOLDADA (NÃO INCLUI O FORNECIMENTO E EXECUÇÃO DE SOLDA). AF_12/2021</v>
          </cell>
          <cell r="D13457" t="str">
            <v>UN</v>
          </cell>
          <cell r="E13457">
            <v>37.5</v>
          </cell>
          <cell r="F13457">
            <v>40.5</v>
          </cell>
        </row>
        <row r="13458">
          <cell r="B13458">
            <v>103416</v>
          </cell>
          <cell r="C13458" t="str">
            <v>ASSENTAMENTO DE CONEXÃO COM 3 ACESSOS, EM PEAD LISO PARA REDE DE ÁGUA OU ESGOTO, DIÂMETRO DE 160 MM, JUNTA SOLDADA (NÃO INCLUI O FORNECIMENTO E EXECUÇÃO DE SOLDA). AF_12/2021</v>
          </cell>
          <cell r="D13458" t="str">
            <v>UN</v>
          </cell>
          <cell r="E13458">
            <v>54.56</v>
          </cell>
          <cell r="F13458">
            <v>58.91</v>
          </cell>
        </row>
        <row r="13459">
          <cell r="B13459">
            <v>103417</v>
          </cell>
          <cell r="C13459" t="str">
            <v>ASSENTAMENTO DE CONEXÃO COM 3 ACESSOS, EM PEAD LISO PARA REDE DE ÁGUA OU ESGOTO, DIÂMETRO DE 180 MM, JUNTA SOLDADA (NÃO INCLUI O FORNECIMENTO E EXECUÇÃO DE SOLDA). AF_12/2021</v>
          </cell>
          <cell r="D13459" t="str">
            <v>UN</v>
          </cell>
          <cell r="E13459">
            <v>61.38</v>
          </cell>
          <cell r="F13459">
            <v>66.28</v>
          </cell>
        </row>
        <row r="13460">
          <cell r="B13460">
            <v>103411</v>
          </cell>
          <cell r="C13460" t="str">
            <v>ASSENTAMENTO DE CONEXÃO COM 3 ACESSOS, EM PEAD LISO PARA REDE DE ÁGUA OU ESGOTO, DIÂMETRO DE 20 MM, JUNTA SOLDADA (NÃO INCLUI O FORNECIMENTO E EXECUÇÃO DE SOLDA). AF_12/2021</v>
          </cell>
          <cell r="D13460" t="str">
            <v>UN</v>
          </cell>
          <cell r="E13460">
            <v>6.81</v>
          </cell>
          <cell r="F13460">
            <v>7.35</v>
          </cell>
        </row>
        <row r="13461">
          <cell r="B13461">
            <v>103418</v>
          </cell>
          <cell r="C13461" t="str">
            <v>ASSENTAMENTO DE CONEXÃO COM 3 ACESSOS, EM PEAD LISO PARA REDE DE ÁGUA OU ESGOTO, DIÂMETRO DE 200 MM, JUNTA SOLDADA (NÃO INCLUI O FORNECIMENTO E EXECUÇÃO DE SOLDA). AF_12/2021</v>
          </cell>
          <cell r="D13461" t="str">
            <v>UN</v>
          </cell>
          <cell r="E13461">
            <v>68.2</v>
          </cell>
          <cell r="F13461">
            <v>73.64</v>
          </cell>
        </row>
        <row r="13462">
          <cell r="B13462">
            <v>103419</v>
          </cell>
          <cell r="C13462" t="str">
            <v>ASSENTAMENTO DE CONEXÃO COM 3 ACESSOS, EM PEAD LISO PARA REDE DE ÁGUA OU ESGOTO, DIÂMETRO DE 225 MM, JUNTA SOLDADA (NÃO INCLUI O FORNECIMENTO E EXECUÇÃO DE SOLDA). AF_12/2021</v>
          </cell>
          <cell r="D13462" t="str">
            <v>UN</v>
          </cell>
          <cell r="E13462">
            <v>76.73</v>
          </cell>
          <cell r="F13462">
            <v>82.84</v>
          </cell>
        </row>
        <row r="13463">
          <cell r="B13463">
            <v>103420</v>
          </cell>
          <cell r="C13463" t="str">
            <v>ASSENTAMENTO DE CONEXÃO COM 3 ACESSOS, EM PEAD LISO PARA REDE DE ÁGUA OU ESGOTO, DIÂMETRO DE 250 MM, JUNTA SOLDADA (NÃO INCLUI O FORNECIMENTO E EXECUÇÃO DE SOLDA). AF_12/2021</v>
          </cell>
          <cell r="D13463" t="str">
            <v>UN</v>
          </cell>
          <cell r="E13463">
            <v>85.25</v>
          </cell>
          <cell r="F13463">
            <v>92.05</v>
          </cell>
        </row>
        <row r="13464">
          <cell r="B13464">
            <v>103421</v>
          </cell>
          <cell r="C13464" t="str">
            <v>ASSENTAMENTO DE CONEXÃO COM 3 ACESSOS, EM PEAD LISO PARA REDE DE ÁGUA OU ESGOTO, DIÂMETRO DE 280 MM, JUNTA SOLDADA (NÃO INCLUI O FORNECIMENTO E EXECUÇÃO DE SOLDA). AF_12/2021</v>
          </cell>
          <cell r="D13464" t="str">
            <v>UN</v>
          </cell>
          <cell r="E13464">
            <v>95.48</v>
          </cell>
          <cell r="F13464">
            <v>103.1</v>
          </cell>
        </row>
        <row r="13465">
          <cell r="B13465">
            <v>103422</v>
          </cell>
          <cell r="C13465" t="str">
            <v>ASSENTAMENTO DE CONEXÃO COM 3 ACESSOS, EM PEAD LISO PARA REDE DE ÁGUA OU ESGOTO, DIÂMETRO DE 315 MM, JUNTA SOLDADA (NÃO INCLUI O FORNECIMENTO E EXECUÇÃO DE SOLDA). AF_12/2021</v>
          </cell>
          <cell r="D13465" t="str">
            <v>UN</v>
          </cell>
          <cell r="E13465">
            <v>107.42</v>
          </cell>
          <cell r="F13465">
            <v>115.98</v>
          </cell>
        </row>
        <row r="13466">
          <cell r="B13466">
            <v>103412</v>
          </cell>
          <cell r="C13466" t="str">
            <v>ASSENTAMENTO DE CONEXÃO COM 3 ACESSOS, EM PEAD LISO PARA REDE DE ÁGUA OU ESGOTO, DIÂMETRO DE 32 MM, JUNTA SOLDADA (NÃO INCLUI O FORNECIMENTO E EXECUÇÃO DE SOLDA). AF_12/2021</v>
          </cell>
          <cell r="D13466" t="str">
            <v>UN</v>
          </cell>
          <cell r="E13466">
            <v>10.9</v>
          </cell>
          <cell r="F13466">
            <v>11.78</v>
          </cell>
        </row>
        <row r="13467">
          <cell r="B13467">
            <v>103423</v>
          </cell>
          <cell r="C13467" t="str">
            <v>ASSENTAMENTO DE CONEXÃO COM 3 ACESSOS, EM PEAD LISO PARA REDE DE ÁGUA OU ESGOTO, DIÂMETRO DE 355 MM, JUNTA SOLDADA (NÃO INCLUI O FORNECIMENTO E EXECUÇÃO DE SOLDA). AF_12/2021</v>
          </cell>
          <cell r="D13467" t="str">
            <v>UN</v>
          </cell>
          <cell r="E13467">
            <v>121.06</v>
          </cell>
          <cell r="F13467">
            <v>130.71</v>
          </cell>
        </row>
        <row r="13468">
          <cell r="B13468">
            <v>103424</v>
          </cell>
          <cell r="C13468" t="str">
            <v>ASSENTAMENTO DE CONEXÃO COM 3 ACESSOS, EM PEAD LISO PARA REDE DE ÁGUA OU ESGOTO, DIÂMETRO DE 400 MM, JUNTA SOLDADA (NÃO INCLUI O FORNECIMENTO E EXECUÇÃO DE SOLDA). AF_12/2021</v>
          </cell>
          <cell r="D13468" t="str">
            <v>UN</v>
          </cell>
          <cell r="E13468">
            <v>136.41</v>
          </cell>
          <cell r="F13468">
            <v>147.29</v>
          </cell>
        </row>
        <row r="13469">
          <cell r="B13469">
            <v>103413</v>
          </cell>
          <cell r="C13469" t="str">
            <v>ASSENTAMENTO DE CONEXÃO COM 3 ACESSOS, EM PEAD LISO PARA REDE DE ÁGUA OU ESGOTO, DIÂMETRO DE 63 MM, JUNTA SOLDADA (NÃO INCLUI O FORNECIMENTO E EXECUÇÃO DE SOLDA). AF_12/2021</v>
          </cell>
          <cell r="D13469" t="str">
            <v>UN</v>
          </cell>
          <cell r="E13469">
            <v>21.48</v>
          </cell>
          <cell r="F13469">
            <v>23.19</v>
          </cell>
        </row>
        <row r="13470">
          <cell r="B13470">
            <v>103414</v>
          </cell>
          <cell r="C13470" t="str">
            <v>ASSENTAMENTO DE CONEXÃO COM 3 ACESSOS, EM PEAD LISO PARA REDE DE ÁGUA OU ESGOTO, DIÂMETRO DE 90 MM, JUNTA SOLDADA (NÃO INCLUI O FORNECIMENTO E EXECUÇÃO DE SOLDA). AF_12/2021</v>
          </cell>
          <cell r="D13470" t="str">
            <v>UN</v>
          </cell>
          <cell r="E13470">
            <v>30.69</v>
          </cell>
          <cell r="F13470">
            <v>33.14</v>
          </cell>
        </row>
        <row r="13471">
          <cell r="B13471">
            <v>103432</v>
          </cell>
          <cell r="C13471" t="str">
            <v>COTOVELO 45 GRAUS, EM PEAD LISO PARA REDE DE ÁGUA OU ESGOTO, DIÂMETRO DE 200 MM, JUNTA SOLDADA POR ELETROFUSÃO (NÃO INCLUI A EXECUÇÃO DE SOLDA). AF_12/2021</v>
          </cell>
          <cell r="D13471" t="str">
            <v>UN</v>
          </cell>
          <cell r="E13471">
            <v>1642.93</v>
          </cell>
          <cell r="F13471">
            <v>1645.66</v>
          </cell>
        </row>
        <row r="13472">
          <cell r="B13472">
            <v>103430</v>
          </cell>
          <cell r="C13472" t="str">
            <v>COTOVELO 45 GRAUS, EM PEAD LISO PARA REDE DE ÁGUA OU ESGOTO, DIÂMETRO DE 32 MM, JUNTA SOLDADA POR ELETROFUSÃO (NÃO INCLUI A EXECUÇÃO DE SOLDA). AF_12/2021</v>
          </cell>
          <cell r="D13472" t="str">
            <v>UN</v>
          </cell>
          <cell r="E13472">
            <v>34.369999999999997</v>
          </cell>
          <cell r="F13472">
            <v>34.81</v>
          </cell>
        </row>
        <row r="13473">
          <cell r="B13473">
            <v>103431</v>
          </cell>
          <cell r="C13473" t="str">
            <v>COTOVELO 45 GRAUS, EM PEAD LISO PARA REDE DE ÁGUA OU ESGOTO, DIÂMETRO DE 63 MM, JUNTA SOLDADA POR ELETROFUSÃO (NÃO INCLUI A EXECUÇÃO DE SOLDA). AF_12/2021</v>
          </cell>
          <cell r="D13473" t="str">
            <v>UN</v>
          </cell>
          <cell r="E13473">
            <v>60.09</v>
          </cell>
          <cell r="F13473">
            <v>60.95</v>
          </cell>
        </row>
        <row r="13474">
          <cell r="B13474">
            <v>103433</v>
          </cell>
          <cell r="C13474" t="str">
            <v>COTOVELO 90 GRAUS, EM PEAD LISO PARA REDE DE ÁGUA OU ESGOTO, DIÂMETRO DE 20 MM, JUNTA SOLDADA POR ELETROFUSÃO (NÃO INCLUI A EXECUÇÃO DE SOLDA). AF_12/2021</v>
          </cell>
          <cell r="D13474" t="str">
            <v>UN</v>
          </cell>
          <cell r="E13474">
            <v>34.24</v>
          </cell>
          <cell r="F13474">
            <v>34.520000000000003</v>
          </cell>
        </row>
        <row r="13475">
          <cell r="B13475">
            <v>103434</v>
          </cell>
          <cell r="C13475" t="str">
            <v>COTOVELO 90 GRAUS, EM PEAD LISO PARA REDE DE ÁGUA OU ESGOTO, DIÂMETRO DE 32 MM, JUNTA SOLDADA POR ELETROFUSÃO (NÃO INCLUI A EXECUÇÃO DE SOLDA). AF_12/2021</v>
          </cell>
          <cell r="D13475" t="str">
            <v>UN</v>
          </cell>
          <cell r="E13475">
            <v>47.28</v>
          </cell>
          <cell r="F13475">
            <v>47.72</v>
          </cell>
        </row>
        <row r="13476">
          <cell r="B13476">
            <v>103435</v>
          </cell>
          <cell r="C13476" t="str">
            <v>COTOVELO 90 GRAUS, EM PEAD LISO PARA REDE DE ÁGUA OU ESGOTO, DIÂMETRO DE 63 MM, JUNTA SOLDADA POR ELETROFUSÃO (NÃO INCLUI A EXECUÇÃO DE SOLDA). AF_12/2021</v>
          </cell>
          <cell r="D13476" t="str">
            <v>UN</v>
          </cell>
          <cell r="E13476">
            <v>87.89</v>
          </cell>
          <cell r="F13476">
            <v>88.75</v>
          </cell>
        </row>
        <row r="13477">
          <cell r="B13477">
            <v>103436</v>
          </cell>
          <cell r="C13477" t="str">
            <v>COTOVELO 90 GRAUS, POLIETILENO DE ALTA DENSIDADE (PEAD) PARA REDE DE ÁGUA OU ESGOTO, DIÂMETRO DE 200 MM, JUNTA SOLDADA POR ELETROFUSÃO (NÃO INCLUI A EXECUÇÃO DE SOLDA). AF_12/2021</v>
          </cell>
          <cell r="D13477" t="str">
            <v>UN</v>
          </cell>
          <cell r="E13477">
            <v>2328.5100000000002</v>
          </cell>
          <cell r="F13477">
            <v>2331.2399999999998</v>
          </cell>
        </row>
        <row r="13478">
          <cell r="B13478">
            <v>103482</v>
          </cell>
          <cell r="C13478" t="str">
            <v>EXECUÇÃO DE JUNTA SOLDADA POR ELETROFUSÃO, DE TUBO OU CONEXÃO EM PEAD LISO PARA REDE DE ÁGUA OU ESGOTO, DIÂMETRO DE 1000 MM (NÃO INCLUI O FORNECIMENTO DE TUBO E CONEXÃO). AF_12/2021</v>
          </cell>
          <cell r="D13478" t="str">
            <v>UN</v>
          </cell>
          <cell r="E13478">
            <v>0</v>
          </cell>
          <cell r="F13478">
            <v>0</v>
          </cell>
        </row>
        <row r="13479">
          <cell r="B13479">
            <v>103465</v>
          </cell>
          <cell r="C13479" t="str">
            <v>EXECUÇÃO DE JUNTA SOLDADA POR ELETROFUSÃO, DE TUBO OU CONEXÃO EM PEAD LISO PARA REDE DE ÁGUA OU ESGOTO, DIÂMETRO DE 110 MM (NÃO INCLUI O FORNECIMENTO DE TUBO E CONEXÃO). AF_12/2021</v>
          </cell>
          <cell r="D13479" t="str">
            <v>UN</v>
          </cell>
          <cell r="E13479">
            <v>0</v>
          </cell>
          <cell r="F13479">
            <v>0</v>
          </cell>
        </row>
        <row r="13480">
          <cell r="B13480">
            <v>103483</v>
          </cell>
          <cell r="C13480" t="str">
            <v>EXECUÇÃO DE JUNTA SOLDADA POR ELETROFUSÃO, DE TUBO OU CONEXÃO EM PEAD LISO PARA REDE DE ÁGUA OU ESGOTO, DIÂMETRO DE 1200 MM (NÃO INCLUI O FORNECIMENTO DE TUBO E CONEXÃO). AF_12/2021</v>
          </cell>
          <cell r="D13480" t="str">
            <v>UN</v>
          </cell>
          <cell r="E13480">
            <v>0</v>
          </cell>
          <cell r="F13480">
            <v>0</v>
          </cell>
        </row>
        <row r="13481">
          <cell r="B13481">
            <v>103484</v>
          </cell>
          <cell r="C13481" t="str">
            <v>EXECUÇÃO DE JUNTA SOLDADA POR ELETROFUSÃO, DE TUBO OU CONEXÃO EM PEAD LISO PARA REDE DE ÁGUA OU ESGOTO, DIÂMETRO DE 1400 MM (NÃO INCLUI O FORNECIMENTO DE TUBO E CONEXÃO). AF_12/2021</v>
          </cell>
          <cell r="D13481" t="str">
            <v>UN</v>
          </cell>
          <cell r="E13481">
            <v>0</v>
          </cell>
          <cell r="F13481">
            <v>0</v>
          </cell>
        </row>
        <row r="13482">
          <cell r="B13482">
            <v>103466</v>
          </cell>
          <cell r="C13482" t="str">
            <v>EXECUÇÃO DE JUNTA SOLDADA POR ELETROFUSÃO, DE TUBO OU CONEXÃO EM PEAD LISO PARA REDE DE ÁGUA OU ESGOTO, DIÂMETRO DE 160 MM (NÃO INCLUI O FORNECIMENTO DE TUBO E CONEXÃO). AF_12/2021</v>
          </cell>
          <cell r="D13482" t="str">
            <v>UN</v>
          </cell>
          <cell r="E13482">
            <v>0</v>
          </cell>
          <cell r="F13482">
            <v>0</v>
          </cell>
        </row>
        <row r="13483">
          <cell r="B13483">
            <v>103485</v>
          </cell>
          <cell r="C13483" t="str">
            <v>EXECUÇÃO DE JUNTA SOLDADA POR ELETROFUSÃO, DE TUBO OU CONEXÃO EM PEAD LISO PARA REDE DE ÁGUA OU ESGOTO, DIÂMETRO DE 1600 MM (NÃO INCLUI O FORNECIMENTO DE TUBO E CONEXÃO). AF_12/2021</v>
          </cell>
          <cell r="D13483" t="str">
            <v>UN</v>
          </cell>
          <cell r="E13483">
            <v>0</v>
          </cell>
          <cell r="F13483">
            <v>0</v>
          </cell>
        </row>
        <row r="13484">
          <cell r="B13484">
            <v>103467</v>
          </cell>
          <cell r="C13484" t="str">
            <v>EXECUÇÃO DE JUNTA SOLDADA POR ELETROFUSÃO, DE TUBO OU CONEXÃO EM PEAD LISO PARA REDE DE ÁGUA OU ESGOTO, DIÂMETRO DE 180 MM (NÃO INCLUI O FORNECIMENTO DE TUBO E CONEXÃO). AF_12/2021</v>
          </cell>
          <cell r="D13484" t="str">
            <v>UN</v>
          </cell>
          <cell r="E13484">
            <v>0</v>
          </cell>
          <cell r="F13484">
            <v>0</v>
          </cell>
        </row>
        <row r="13485">
          <cell r="B13485">
            <v>103461</v>
          </cell>
          <cell r="C13485" t="str">
            <v>EXECUÇÃO DE JUNTA SOLDADA POR ELETROFUSÃO, DE TUBO OU CONEXÃO EM PEAD LISO PARA REDE DE ÁGUA OU ESGOTO, DIÂMETRO DE 20 MM (NÃO INCLUI O FORNECIMENTO DE TUBO E CONEXÃO). AF_12/2021</v>
          </cell>
          <cell r="D13485" t="str">
            <v>UN</v>
          </cell>
          <cell r="E13485">
            <v>0</v>
          </cell>
          <cell r="F13485">
            <v>0</v>
          </cell>
        </row>
        <row r="13486">
          <cell r="B13486">
            <v>103468</v>
          </cell>
          <cell r="C13486" t="str">
            <v>EXECUÇÃO DE JUNTA SOLDADA POR ELETROFUSÃO, DE TUBO OU CONEXÃO EM PEAD LISO PARA REDE DE ÁGUA OU ESGOTO, DIÂMETRO DE 200 MM (NÃO INCLUI O FORNECIMENTO DE TUBO E CONEXÃO). AF_12/2021</v>
          </cell>
          <cell r="D13486" t="str">
            <v>UN</v>
          </cell>
          <cell r="E13486">
            <v>0</v>
          </cell>
          <cell r="F13486">
            <v>0</v>
          </cell>
        </row>
        <row r="13487">
          <cell r="B13487">
            <v>103469</v>
          </cell>
          <cell r="C13487" t="str">
            <v>EXECUÇÃO DE JUNTA SOLDADA POR ELETROFUSÃO, DE TUBO OU CONEXÃO EM PEAD LISO PARA REDE DE ÁGUA OU ESGOTO, DIÂMETRO DE 225 MM (NÃO INCLUI O FORNECIMENTO DE TUBO E CONEXÃO). AF_12/2021</v>
          </cell>
          <cell r="D13487" t="str">
            <v>UN</v>
          </cell>
          <cell r="E13487">
            <v>0</v>
          </cell>
          <cell r="F13487">
            <v>0</v>
          </cell>
        </row>
        <row r="13488">
          <cell r="B13488">
            <v>103470</v>
          </cell>
          <cell r="C13488" t="str">
            <v>EXECUÇÃO DE JUNTA SOLDADA POR ELETROFUSÃO, DE TUBO OU CONEXÃO EM PEAD LISO PARA REDE DE ÁGUA OU ESGOTO, DIÂMETRO DE 250 MM (NÃO INCLUI O FORNECIMENTO DE TUBO E CONEXÃO). AF_12/2021</v>
          </cell>
          <cell r="D13488" t="str">
            <v>UN</v>
          </cell>
          <cell r="E13488">
            <v>0</v>
          </cell>
          <cell r="F13488">
            <v>0</v>
          </cell>
        </row>
        <row r="13489">
          <cell r="B13489">
            <v>103471</v>
          </cell>
          <cell r="C13489" t="str">
            <v>EXECUÇÃO DE JUNTA SOLDADA POR ELETROFUSÃO, DE TUBO OU CONEXÃO EM PEAD LISO PARA REDE DE ÁGUA OU ESGOTO, DIÂMETRO DE 280 MM (NÃO INCLUI O FORNECIMENTO DE TUBO E CONEXÃO). AF_12/2021</v>
          </cell>
          <cell r="D13489" t="str">
            <v>UN</v>
          </cell>
          <cell r="E13489">
            <v>0</v>
          </cell>
          <cell r="F13489">
            <v>0</v>
          </cell>
        </row>
        <row r="13490">
          <cell r="B13490">
            <v>103472</v>
          </cell>
          <cell r="C13490" t="str">
            <v>EXECUÇÃO DE JUNTA SOLDADA POR ELETROFUSÃO, DE TUBO OU CONEXÃO EM PEAD LISO PARA REDE DE ÁGUA OU ESGOTO, DIÂMETRO DE 315 MM (NÃO INCLUI O FORNECIMENTO DE TUBO E CONEXÃO). AF_12/2021</v>
          </cell>
          <cell r="D13490" t="str">
            <v>UN</v>
          </cell>
          <cell r="E13490">
            <v>0</v>
          </cell>
          <cell r="F13490">
            <v>0</v>
          </cell>
        </row>
        <row r="13491">
          <cell r="B13491">
            <v>103462</v>
          </cell>
          <cell r="C13491" t="str">
            <v>EXECUÇÃO DE JUNTA SOLDADA POR ELETROFUSÃO, DE TUBO OU CONEXÃO EM PEAD LISO PARA REDE DE ÁGUA OU ESGOTO, DIÂMETRO DE 32 MM (NÃO INCLUI O FORNECIMENTO DE TUBO E CONEXÃO). AF_12/2021</v>
          </cell>
          <cell r="D13491" t="str">
            <v>UN</v>
          </cell>
          <cell r="E13491">
            <v>0</v>
          </cell>
          <cell r="F13491">
            <v>0</v>
          </cell>
        </row>
        <row r="13492">
          <cell r="B13492">
            <v>103473</v>
          </cell>
          <cell r="C13492" t="str">
            <v>EXECUÇÃO DE JUNTA SOLDADA POR ELETROFUSÃO, DE TUBO OU CONEXÃO EM PEAD LISO PARA REDE DE ÁGUA OU ESGOTO, DIÂMETRO DE 355 MM (NÃO INCLUI O FORNECIMENTO DE TUBO E CONEXÃO). AF_12/2021</v>
          </cell>
          <cell r="D13492" t="str">
            <v>UN</v>
          </cell>
          <cell r="E13492">
            <v>0</v>
          </cell>
          <cell r="F13492">
            <v>0</v>
          </cell>
        </row>
        <row r="13493">
          <cell r="B13493">
            <v>103474</v>
          </cell>
          <cell r="C13493" t="str">
            <v>EXECUÇÃO DE JUNTA SOLDADA POR ELETROFUSÃO, DE TUBO OU CONEXÃO EM PEAD LISO PARA REDE DE ÁGUA OU ESGOTO, DIÂMETRO DE 400 MM (NÃO INCLUI O FORNECIMENTO DE TUBO E CONEXÃO). AF_12/2021</v>
          </cell>
          <cell r="D13493" t="str">
            <v>UN</v>
          </cell>
          <cell r="E13493">
            <v>0</v>
          </cell>
          <cell r="F13493">
            <v>0</v>
          </cell>
        </row>
        <row r="13494">
          <cell r="B13494">
            <v>103475</v>
          </cell>
          <cell r="C13494" t="str">
            <v>EXECUÇÃO DE JUNTA SOLDADA POR ELETROFUSÃO, DE TUBO OU CONEXÃO EM PEAD LISO PARA REDE DE ÁGUA OU ESGOTO, DIÂMETRO DE 450 MM (NÃO INCLUI O FORNECIMENTO DE TUBO E CONEXÃO). AF_12/2021</v>
          </cell>
          <cell r="D13494" t="str">
            <v>UN</v>
          </cell>
          <cell r="E13494">
            <v>0</v>
          </cell>
          <cell r="F13494">
            <v>0</v>
          </cell>
        </row>
        <row r="13495">
          <cell r="B13495">
            <v>103476</v>
          </cell>
          <cell r="C13495" t="str">
            <v>EXECUÇÃO DE JUNTA SOLDADA POR ELETROFUSÃO, DE TUBO OU CONEXÃO EM PEAD LISO PARA REDE DE ÁGUA OU ESGOTO, DIÂMETRO DE 500 MM (NÃO INCLUI O FORNECIMENTO DE TUBO E CONEXÃO). AF_12/2021</v>
          </cell>
          <cell r="D13495" t="str">
            <v>UN</v>
          </cell>
          <cell r="E13495">
            <v>0</v>
          </cell>
          <cell r="F13495">
            <v>0</v>
          </cell>
        </row>
        <row r="13496">
          <cell r="B13496">
            <v>103477</v>
          </cell>
          <cell r="C13496" t="str">
            <v>EXECUÇÃO DE JUNTA SOLDADA POR ELETROFUSÃO, DE TUBO OU CONEXÃO EM PEAD LISO PARA REDE DE ÁGUA OU ESGOTO, DIÂMETRO DE 560 MM (NÃO INCLUI O FORNECIMENTO DE TUBO E CONEXÃO). AF_12/2021</v>
          </cell>
          <cell r="D13496" t="str">
            <v>UN</v>
          </cell>
          <cell r="E13496">
            <v>0</v>
          </cell>
          <cell r="F13496">
            <v>0</v>
          </cell>
        </row>
        <row r="13497">
          <cell r="B13497">
            <v>103463</v>
          </cell>
          <cell r="C13497" t="str">
            <v>EXECUÇÃO DE JUNTA SOLDADA POR ELETROFUSÃO, DE TUBO OU CONEXÃO EM PEAD LISO PARA REDE DE ÁGUA OU ESGOTO, DIÂMETRO DE 63 MM (NÃO INCLUI O FORNECIMENTO DE TUBO E CONEXÃO). AF_12/2021</v>
          </cell>
          <cell r="D13497" t="str">
            <v>UN</v>
          </cell>
          <cell r="E13497">
            <v>0</v>
          </cell>
          <cell r="F13497">
            <v>0</v>
          </cell>
        </row>
        <row r="13498">
          <cell r="B13498">
            <v>103478</v>
          </cell>
          <cell r="C13498" t="str">
            <v>EXECUÇÃO DE JUNTA SOLDADA POR ELETROFUSÃO, DE TUBO OU CONEXÃO EM PEAD LISO PARA REDE DE ÁGUA OU ESGOTO, DIÂMETRO DE 630 MM (NÃO INCLUI O FORNECIMENTO DE TUBO E CONEXÃO). AF_12/2021</v>
          </cell>
          <cell r="D13498" t="str">
            <v>UN</v>
          </cell>
          <cell r="E13498">
            <v>0</v>
          </cell>
          <cell r="F13498">
            <v>0</v>
          </cell>
        </row>
        <row r="13499">
          <cell r="B13499">
            <v>103479</v>
          </cell>
          <cell r="C13499" t="str">
            <v>EXECUÇÃO DE JUNTA SOLDADA POR ELETROFUSÃO, DE TUBO OU CONEXÃO EM PEAD LISO PARA REDE DE ÁGUA OU ESGOTO, DIÂMETRO DE 710 MM (NÃO INCLUI O FORNECIMENTO DE TUBO E CONEXÃO). AF_12/2021</v>
          </cell>
          <cell r="D13499" t="str">
            <v>UN</v>
          </cell>
          <cell r="E13499">
            <v>0</v>
          </cell>
          <cell r="F13499">
            <v>0</v>
          </cell>
        </row>
        <row r="13500">
          <cell r="B13500">
            <v>103480</v>
          </cell>
          <cell r="C13500" t="str">
            <v>EXECUÇÃO DE JUNTA SOLDADA POR ELETROFUSÃO, DE TUBO OU CONEXÃO EM PEAD LISO PARA REDE DE ÁGUA OU ESGOTO, DIÂMETRO DE 800 MM (NÃO INCLUI O FORNECIMENTO DE TUBO E CONEXÃO). AF_12/2021</v>
          </cell>
          <cell r="D13500" t="str">
            <v>UN</v>
          </cell>
          <cell r="E13500">
            <v>0</v>
          </cell>
          <cell r="F13500">
            <v>0</v>
          </cell>
        </row>
        <row r="13501">
          <cell r="B13501">
            <v>103464</v>
          </cell>
          <cell r="C13501" t="str">
            <v>EXECUÇÃO DE JUNTA SOLDADA POR ELETROFUSÃO, DE TUBO OU CONEXÃO EM PEAD LISO PARA REDE DE ÁGUA OU ESGOTO, DIÂMETRO DE 90 MM (NÃO INCLUI O FORNECIMENTO DE TUBO E CONEXÃO). AF_12/2021</v>
          </cell>
          <cell r="D13501" t="str">
            <v>UN</v>
          </cell>
          <cell r="E13501">
            <v>0</v>
          </cell>
          <cell r="F13501">
            <v>0</v>
          </cell>
        </row>
        <row r="13502">
          <cell r="B13502">
            <v>103481</v>
          </cell>
          <cell r="C13502" t="str">
            <v>EXECUÇÃO DE JUNTA SOLDADA POR ELETROFUSÃO, DE TUBO OU CONEXÃO EM PEAD LISO PARA REDE DE ÁGUA OU ESGOTO, DIÂMETRO DE 900 MM (NÃO INCLUI O FORNECIMENTO DE TUBO E CONEXÃO). AF_12/2021</v>
          </cell>
          <cell r="D13502" t="str">
            <v>UN</v>
          </cell>
          <cell r="E13502">
            <v>0</v>
          </cell>
          <cell r="F13502">
            <v>0</v>
          </cell>
        </row>
        <row r="13503">
          <cell r="B13503">
            <v>103459</v>
          </cell>
          <cell r="C13503" t="str">
            <v>EXECUÇÃO DE JUNTA SOLDADA POR TERMOFUSÃO, DE TUBO OU CONEXÃO EM PEAD LISO PARA REDE DE ÁGUA OU ESGOTO, DIÂMETRO DE 1000 MM (NÃO INCLUI O FORNECIMENTO DE TUBO E CONEXÃO). AF_12/2021</v>
          </cell>
          <cell r="D13503" t="str">
            <v>UN</v>
          </cell>
          <cell r="E13503">
            <v>0</v>
          </cell>
          <cell r="F13503">
            <v>0</v>
          </cell>
        </row>
        <row r="13504">
          <cell r="B13504">
            <v>103460</v>
          </cell>
          <cell r="C13504" t="str">
            <v>EXECUÇÃO DE JUNTA SOLDADA POR TERMOFUSÃO, DE TUBO OU CONEXÃO EM PEAD LISO PARA REDE DE ÁGUA OU ESGOTO, DIÂMETRO DE 1200 MM (NÃO INCLUI O FORNECIMENTO DE TUBO E CONEXÃO). AF_12/2021</v>
          </cell>
          <cell r="D13504" t="str">
            <v>UN</v>
          </cell>
          <cell r="E13504">
            <v>0</v>
          </cell>
          <cell r="F13504">
            <v>0</v>
          </cell>
        </row>
        <row r="13505">
          <cell r="B13505">
            <v>103443</v>
          </cell>
          <cell r="C13505" t="str">
            <v>EXECUÇÃO DE JUNTA SOLDADA POR TERMOFUSÃO, DE TUBO OU CONEXÃO EM PEAD LISO PARA REDE DE ÁGUA OU ESGOTO, DIÂMETRO DE 160 MM (NÃO INCLUI O FORNECIMENTO DE TUBO E CONEXÃO). AF_12/2021</v>
          </cell>
          <cell r="D13505" t="str">
            <v>UN</v>
          </cell>
          <cell r="E13505">
            <v>0</v>
          </cell>
          <cell r="F13505">
            <v>0</v>
          </cell>
        </row>
        <row r="13506">
          <cell r="B13506">
            <v>103444</v>
          </cell>
          <cell r="C13506" t="str">
            <v>EXECUÇÃO DE JUNTA SOLDADA POR TERMOFUSÃO, DE TUBO OU CONEXÃO EM PEAD LISO PARA REDE DE ÁGUA OU ESGOTO, DIÂMETRO DE 180 MM (NÃO INCLUI O FORNECIMENTO DE TUBO E CONEXÃO). AF_12/2021</v>
          </cell>
          <cell r="D13506" t="str">
            <v>UN</v>
          </cell>
          <cell r="E13506">
            <v>0</v>
          </cell>
          <cell r="F13506">
            <v>0</v>
          </cell>
        </row>
        <row r="13507">
          <cell r="B13507">
            <v>103445</v>
          </cell>
          <cell r="C13507" t="str">
            <v>EXECUÇÃO DE JUNTA SOLDADA POR TERMOFUSÃO, DE TUBO OU CONEXÃO EM PEAD LISO PARA REDE DE ÁGUA OU ESGOTO, DIÂMETRO DE 200 MM (NÃO INCLUI O FORNECIMENTO DE TUBO E CONEXÃO). AF_12/2021</v>
          </cell>
          <cell r="D13507" t="str">
            <v>UN</v>
          </cell>
          <cell r="E13507">
            <v>0</v>
          </cell>
          <cell r="F13507">
            <v>0</v>
          </cell>
        </row>
        <row r="13508">
          <cell r="B13508">
            <v>103446</v>
          </cell>
          <cell r="C13508" t="str">
            <v>EXECUÇÃO DE JUNTA SOLDADA POR TERMOFUSÃO, DE TUBO OU CONEXÃO EM PEAD LISO PARA REDE DE ÁGUA OU ESGOTO, DIÂMETRO DE 225 MM (NÃO INCLUI O FORNECIMENTO DE TUBO E CONEXÃO). AF_12/2021</v>
          </cell>
          <cell r="D13508" t="str">
            <v>UN</v>
          </cell>
          <cell r="E13508">
            <v>0</v>
          </cell>
          <cell r="F13508">
            <v>0</v>
          </cell>
        </row>
        <row r="13509">
          <cell r="B13509">
            <v>103447</v>
          </cell>
          <cell r="C13509" t="str">
            <v>EXECUÇÃO DE JUNTA SOLDADA POR TERMOFUSÃO, DE TUBO OU CONEXÃO EM PEAD LISO PARA REDE DE ÁGUA OU ESGOTO, DIÂMETRO DE 250 MM (NÃO INCLUI O FORNECIMENTO DE TUBO E CONEXÃO). AF_12/2021</v>
          </cell>
          <cell r="D13509" t="str">
            <v>UN</v>
          </cell>
          <cell r="E13509">
            <v>0</v>
          </cell>
          <cell r="F13509">
            <v>0</v>
          </cell>
        </row>
        <row r="13510">
          <cell r="B13510">
            <v>103448</v>
          </cell>
          <cell r="C13510" t="str">
            <v>EXECUÇÃO DE JUNTA SOLDADA POR TERMOFUSÃO, DE TUBO OU CONEXÃO EM PEAD LISO PARA REDE DE ÁGUA OU ESGOTO, DIÂMETRO DE 280 MM (NÃO INCLUI O FORNECIMENTO DE TUBO E CONEXÃO). AF_12/2021</v>
          </cell>
          <cell r="D13510" t="str">
            <v>UN</v>
          </cell>
          <cell r="E13510">
            <v>0</v>
          </cell>
          <cell r="F13510">
            <v>0</v>
          </cell>
        </row>
        <row r="13511">
          <cell r="B13511">
            <v>103449</v>
          </cell>
          <cell r="C13511" t="str">
            <v>EXECUÇÃO DE JUNTA SOLDADA POR TERMOFUSÃO, DE TUBO OU CONEXÃO EM PEAD LISO PARA REDE DE ÁGUA OU ESGOTO, DIÂMETRO DE 315 MM (NÃO INCLUI O FORNECIMENTO DE TUBO E CONEXÃO). AF_12/2021</v>
          </cell>
          <cell r="D13511" t="str">
            <v>UN</v>
          </cell>
          <cell r="E13511">
            <v>0</v>
          </cell>
          <cell r="F13511">
            <v>0</v>
          </cell>
        </row>
        <row r="13512">
          <cell r="B13512">
            <v>103450</v>
          </cell>
          <cell r="C13512" t="str">
            <v>EXECUÇÃO DE JUNTA SOLDADA POR TERMOFUSÃO, DE TUBO OU CONEXÃO EM PEAD LISO PARA REDE DE ÁGUA OU ESGOTO, DIÂMETRO DE 355 MM (NÃO INCLUI O FORNECIMENTO DE TUBO E CONEXÃO). AF_12/2021</v>
          </cell>
          <cell r="D13512" t="str">
            <v>UN</v>
          </cell>
          <cell r="E13512">
            <v>0</v>
          </cell>
          <cell r="F13512">
            <v>0</v>
          </cell>
        </row>
        <row r="13513">
          <cell r="B13513">
            <v>103451</v>
          </cell>
          <cell r="C13513" t="str">
            <v>EXECUÇÃO DE JUNTA SOLDADA POR TERMOFUSÃO, DE TUBO OU CONEXÃO EM PEAD LISO PARA REDE DE ÁGUA OU ESGOTO, DIÂMETRO DE 400 MM (NÃO INCLUI O FORNECIMENTO DE TUBO E CONEXÃO). AF_12/2021</v>
          </cell>
          <cell r="D13513" t="str">
            <v>UN</v>
          </cell>
          <cell r="E13513">
            <v>0</v>
          </cell>
          <cell r="F13513">
            <v>0</v>
          </cell>
        </row>
        <row r="13514">
          <cell r="B13514">
            <v>103452</v>
          </cell>
          <cell r="C13514" t="str">
            <v>EXECUÇÃO DE JUNTA SOLDADA POR TERMOFUSÃO, DE TUBO OU CONEXÃO EM PEAD LISO PARA REDE DE ÁGUA OU ESGOTO, DIÂMETRO DE 450 MM (NÃO INCLUI O FORNECIMENTO DE TUBO E CONEXÃO). AF_12/2021</v>
          </cell>
          <cell r="D13514" t="str">
            <v>UN</v>
          </cell>
          <cell r="E13514">
            <v>0</v>
          </cell>
          <cell r="F13514">
            <v>0</v>
          </cell>
        </row>
        <row r="13515">
          <cell r="B13515">
            <v>103453</v>
          </cell>
          <cell r="C13515" t="str">
            <v>EXECUÇÃO DE JUNTA SOLDADA POR TERMOFUSÃO, DE TUBO OU CONEXÃO EM PEAD LISO PARA REDE DE ÁGUA OU ESGOTO, DIÂMETRO DE 500 MM (NÃO INCLUI O FORNECIMENTO DE TUBO E CONEXÃO). AF_12/2021</v>
          </cell>
          <cell r="D13515" t="str">
            <v>UN</v>
          </cell>
          <cell r="E13515">
            <v>0</v>
          </cell>
          <cell r="F13515">
            <v>0</v>
          </cell>
        </row>
        <row r="13516">
          <cell r="B13516">
            <v>103454</v>
          </cell>
          <cell r="C13516" t="str">
            <v>EXECUÇÃO DE JUNTA SOLDADA POR TERMOFUSÃO, DE TUBO OU CONEXÃO EM PEAD LISO PARA REDE DE ÁGUA OU ESGOTO, DIÂMETRO DE 560 MM (NÃO INCLUI O FORNECIMENTO DE TUBO E CONEXÃO). AF_12/2021</v>
          </cell>
          <cell r="D13516" t="str">
            <v>UN</v>
          </cell>
          <cell r="E13516">
            <v>0</v>
          </cell>
          <cell r="F13516">
            <v>0</v>
          </cell>
        </row>
        <row r="13517">
          <cell r="B13517">
            <v>103455</v>
          </cell>
          <cell r="C13517" t="str">
            <v>EXECUÇÃO DE JUNTA SOLDADA POR TERMOFUSÃO, DE TUBO OU CONEXÃO EM PEAD LISO PARA REDE DE ÁGUA OU ESGOTO, DIÂMETRO DE 630 MM (NÃO INCLUI O FORNECIMENTO DE TUBO E CONEXÃO). AF_12/2021</v>
          </cell>
          <cell r="D13517" t="str">
            <v>UN</v>
          </cell>
          <cell r="E13517">
            <v>0</v>
          </cell>
          <cell r="F13517">
            <v>0</v>
          </cell>
        </row>
        <row r="13518">
          <cell r="B13518">
            <v>103456</v>
          </cell>
          <cell r="C13518" t="str">
            <v>EXECUÇÃO DE JUNTA SOLDADA POR TERMOFUSÃO, DE TUBO OU CONEXÃO EM PEAD LISO PARA REDE DE ÁGUA OU ESGOTO, DIÂMETRO DE 710 MM (NÃO INCLUI O FORNECIMENTO DE TUBO E CONEXÃO). AF_12/2021</v>
          </cell>
          <cell r="D13518" t="str">
            <v>UN</v>
          </cell>
          <cell r="E13518">
            <v>0</v>
          </cell>
          <cell r="F13518">
            <v>0</v>
          </cell>
        </row>
        <row r="13519">
          <cell r="B13519">
            <v>103457</v>
          </cell>
          <cell r="C13519" t="str">
            <v>EXECUÇÃO DE JUNTA SOLDADA POR TERMOFUSÃO, DE TUBO OU CONEXÃO EM PEAD LISO PARA REDE DE ÁGUA OU ESGOTO, DIÂMETRO DE 800 MM (NÃO INCLUI O FORNECIMENTO DE TUBO E CONEXÃO). AF_12/2021</v>
          </cell>
          <cell r="D13519" t="str">
            <v>UN</v>
          </cell>
          <cell r="E13519">
            <v>0</v>
          </cell>
          <cell r="F13519">
            <v>0</v>
          </cell>
        </row>
        <row r="13520">
          <cell r="B13520">
            <v>103458</v>
          </cell>
          <cell r="C13520" t="str">
            <v>EXECUÇÃO DE JUNTA SOLDADA POR TERMOFUSÃO, DE TUBO OU CONEXÃO EM PEAD LISO PARA REDE DE ÁGUA OU ESGOTO, DIÂMETRO DE 900 MM (NÃO INCLUI O FORNECIMENTO DE TUBO E CONEXÃO). AF_12/2021</v>
          </cell>
          <cell r="D13520" t="str">
            <v>UN</v>
          </cell>
          <cell r="E13520">
            <v>0</v>
          </cell>
          <cell r="F13520">
            <v>0</v>
          </cell>
        </row>
        <row r="13521">
          <cell r="B13521">
            <v>103425</v>
          </cell>
          <cell r="C13521" t="str">
            <v>LUVA, EM PEAD LISO PARA REDE DE ÁGUA OU ESGOTO, DIÂMETRO DE 20 MM, JUNTA SOLDADA POR ELETROFUSÃO (NÃO INCLUI A EXECUÇÃO DE SOLDA). AF_12/2021</v>
          </cell>
          <cell r="D13521" t="str">
            <v>UN</v>
          </cell>
          <cell r="E13521">
            <v>15.89</v>
          </cell>
          <cell r="F13521">
            <v>16.170000000000002</v>
          </cell>
        </row>
        <row r="13522">
          <cell r="B13522">
            <v>103428</v>
          </cell>
          <cell r="C13522" t="str">
            <v>LUVA, EM PEAD LISO PARA REDE DE ÁGUA OU ESGOTO, DIÂMETRO DE 200 MM, JUNTA SOLDADA POR ELETROFUSÃO (NÃO INCLUI A EXECUÇÃO DE SOLDA). AF_12/2021</v>
          </cell>
          <cell r="D13522" t="str">
            <v>UN</v>
          </cell>
          <cell r="E13522">
            <v>257.48</v>
          </cell>
          <cell r="F13522">
            <v>260.20999999999998</v>
          </cell>
        </row>
        <row r="13523">
          <cell r="B13523">
            <v>103426</v>
          </cell>
          <cell r="C13523" t="str">
            <v>LUVA, EM PEAD LISO PARA REDE DE ÁGUA OU ESGOTO, DIÂMETRO DE 32 MM, JUNTA SOLDADA POR ELETROFUSÃO (NÃO INCLUI A EXECUÇÃO DE SOLDA). AF_12/2021</v>
          </cell>
          <cell r="D13523" t="str">
            <v>UN</v>
          </cell>
          <cell r="E13523">
            <v>18.91</v>
          </cell>
          <cell r="F13523">
            <v>19.350000000000001</v>
          </cell>
        </row>
        <row r="13524">
          <cell r="B13524">
            <v>103429</v>
          </cell>
          <cell r="C13524" t="str">
            <v>LUVA, EM PEAD LISO PARA REDE DE ÁGUA OU ESGOTO, DIÂMETRO DE 400 MM, JUNTA SOLDADA POR ELETROFUSÃO (NÃO INCLUI A EXECUÇÃO DE SOLDA). AF_12/2021</v>
          </cell>
          <cell r="D13524" t="str">
            <v>UN</v>
          </cell>
          <cell r="E13524">
            <v>2893.09</v>
          </cell>
          <cell r="F13524">
            <v>2898.53</v>
          </cell>
        </row>
        <row r="13525">
          <cell r="B13525">
            <v>103427</v>
          </cell>
          <cell r="C13525" t="str">
            <v>LUVA, EM PEAD LISO PARA REDE DE ÁGUA OU ESGOTO, DIÂMETRO DE 63 MM, JUNTA SOLDADA POR ELETROFUSÃO (NÃO INCLUI A EXECUÇÃO DE SOLDA). AF_12/2021</v>
          </cell>
          <cell r="D13525" t="str">
            <v>UN</v>
          </cell>
          <cell r="E13525">
            <v>37.9</v>
          </cell>
          <cell r="F13525">
            <v>38.76</v>
          </cell>
        </row>
        <row r="13526">
          <cell r="B13526">
            <v>103393</v>
          </cell>
          <cell r="C13526" t="str">
            <v>TUBO PEAD LISO PARA REDE DE ÁGUA OU ESGOTO, DIÂMETRO DE 1000 MM, JUNTA SOLDADA (NÃO INCLUI A EXECUÇÃO DE SOLDA) - FORNECIMENTO E ASSENTAMENTO. AF_12/2021</v>
          </cell>
          <cell r="D13526" t="str">
            <v>M</v>
          </cell>
          <cell r="E13526">
            <v>5464.81</v>
          </cell>
          <cell r="F13526">
            <v>5466.21</v>
          </cell>
        </row>
        <row r="13527">
          <cell r="B13527">
            <v>103376</v>
          </cell>
          <cell r="C13527" t="str">
            <v>TUBO PEAD LISO PARA REDE DE ÁGUA OU ESGOTO, DIÂMETRO DE 110 MM, JUNTA SOLDADA (NÃO INCLUI A EXECUÇÃO DE SOLDA) - FORNECIMENTO E ASSENTAMENTO. AF_12/2021</v>
          </cell>
          <cell r="D13527" t="str">
            <v>M</v>
          </cell>
          <cell r="E13527">
            <v>133.78</v>
          </cell>
          <cell r="F13527">
            <v>133.88</v>
          </cell>
        </row>
        <row r="13528">
          <cell r="B13528">
            <v>104804</v>
          </cell>
          <cell r="C13528" t="str">
            <v>TUBO PEAD LISO PARA REDE DE ÁGUA OU ESGOTO, DIÂMETRO DE 1200 MM, JUNTA SOLDADA (NÃO INCLUI A EXECUÇÃO DE SOLDA) - FORNECIMENTO E ASSENTAMENTO. AF_12/2021</v>
          </cell>
          <cell r="D13528" t="str">
            <v>M</v>
          </cell>
          <cell r="E13528">
            <v>0</v>
          </cell>
          <cell r="F13528">
            <v>0</v>
          </cell>
        </row>
        <row r="13529">
          <cell r="B13529">
            <v>104805</v>
          </cell>
          <cell r="C13529" t="str">
            <v>TUBO PEAD LISO PARA REDE DE ÁGUA OU ESGOTO, DIÂMETRO DE 1400 MM, JUNTA SOLDADA (NÃO INCLUI A EXECUÇÃO DE SOLDA) - FORNECIMENTO E ASSENTAMENTO. AF_12/2021</v>
          </cell>
          <cell r="D13529" t="str">
            <v>M</v>
          </cell>
          <cell r="E13529">
            <v>0</v>
          </cell>
          <cell r="F13529">
            <v>0</v>
          </cell>
        </row>
        <row r="13530">
          <cell r="B13530">
            <v>103377</v>
          </cell>
          <cell r="C13530" t="str">
            <v>TUBO PEAD LISO PARA REDE DE ÁGUA OU ESGOTO, DIÂMETRO DE 160 MM, JUNTA SOLDADA (NÃO INCLUI A EXECUÇÃO DE SOLDA) - FORNECIMENTO E ASSENTAMENTO. AF_12/2021</v>
          </cell>
          <cell r="D13530" t="str">
            <v>M</v>
          </cell>
          <cell r="E13530">
            <v>286.43</v>
          </cell>
          <cell r="F13530">
            <v>286.56</v>
          </cell>
        </row>
        <row r="13531">
          <cell r="B13531">
            <v>104806</v>
          </cell>
          <cell r="C13531" t="str">
            <v>TUBO PEAD LISO PARA REDE DE ÁGUA OU ESGOTO, DIÂMETRO DE 1600 MM, JUNTA SOLDADA (NÃO INCLUI A EXECUÇÃO DE SOLDA) - FORNECIMENTO E ASSENTAMENTO. AF_12/2021</v>
          </cell>
          <cell r="D13531" t="str">
            <v>M</v>
          </cell>
          <cell r="E13531">
            <v>0</v>
          </cell>
          <cell r="F13531">
            <v>0</v>
          </cell>
        </row>
        <row r="13532">
          <cell r="B13532">
            <v>103378</v>
          </cell>
          <cell r="C13532" t="str">
            <v>TUBO PEAD LISO PARA REDE DE ÁGUA OU ESGOTO, DIÂMETRO DE 180 MM, JUNTA SOLDADA (NÃO INCLUI A EXECUÇÃO DE SOLDA) - FORNECIMENTO E ASSENTAMENTO. AF_12/2021</v>
          </cell>
          <cell r="D13532" t="str">
            <v>M</v>
          </cell>
          <cell r="E13532">
            <v>0</v>
          </cell>
          <cell r="F13532">
            <v>0</v>
          </cell>
        </row>
        <row r="13533">
          <cell r="B13533">
            <v>103372</v>
          </cell>
          <cell r="C13533" t="str">
            <v>TUBO PEAD LISO PARA REDE DE ÁGUA OU ESGOTO, DIÂMETRO DE 20 MM, JUNTA SOLDADA (NÃO INCLUI A EXECUÇÃO DE SOLDA) - FORNECIMENTO E ASSENTAMENTO. AF_12/2021</v>
          </cell>
          <cell r="D13533" t="str">
            <v>M</v>
          </cell>
          <cell r="E13533">
            <v>5.7</v>
          </cell>
          <cell r="F13533">
            <v>5.72</v>
          </cell>
        </row>
        <row r="13534">
          <cell r="B13534">
            <v>103379</v>
          </cell>
          <cell r="C13534" t="str">
            <v>TUBO PEAD LISO PARA REDE DE ÁGUA OU ESGOTO, DIÂMETRO DE 200 MM, JUNTA SOLDADA (NÃO INCLUI A EXECUÇÃO DE SOLDA) - FORNECIMENTO E ASSENTAMENTO. AF_12/2021</v>
          </cell>
          <cell r="D13534" t="str">
            <v>M</v>
          </cell>
          <cell r="E13534">
            <v>446.03</v>
          </cell>
          <cell r="F13534">
            <v>446.18</v>
          </cell>
        </row>
        <row r="13535">
          <cell r="B13535">
            <v>103380</v>
          </cell>
          <cell r="C13535" t="str">
            <v>TUBO PEAD LISO PARA REDE DE ÁGUA OU ESGOTO, DIÂMETRO DE 225 MM, JUNTA SOLDADA (NÃO INCLUI A EXECUÇÃO DE SOLDA) - FORNECIMENTO E ASSENTAMENTO. AF_12/2021</v>
          </cell>
          <cell r="D13535" t="str">
            <v>M</v>
          </cell>
          <cell r="E13535">
            <v>0</v>
          </cell>
          <cell r="F13535">
            <v>0</v>
          </cell>
        </row>
        <row r="13536">
          <cell r="B13536">
            <v>103381</v>
          </cell>
          <cell r="C13536" t="str">
            <v>TUBO PEAD LISO PARA REDE DE ÁGUA OU ESGOTO, DIÂMETRO DE 250 MM, JUNTA SOLDADA (NÃO INCLUI A EXECUÇÃO DE SOLDA) - FORNECIMENTO E ASSENTAMENTO. AF_12/2021</v>
          </cell>
          <cell r="D13536" t="str">
            <v>M</v>
          </cell>
          <cell r="E13536">
            <v>0</v>
          </cell>
          <cell r="F13536">
            <v>0</v>
          </cell>
        </row>
        <row r="13537">
          <cell r="B13537">
            <v>103382</v>
          </cell>
          <cell r="C13537" t="str">
            <v>TUBO PEAD LISO PARA REDE DE ÁGUA OU ESGOTO, DIÂMETRO DE 280 MM, JUNTA SOLDADA (NÃO INCLUI A EXECUÇÃO DE SOLDA) - FORNECIMENTO E ASSENTAMENTO. AF_12/2021</v>
          </cell>
          <cell r="D13537" t="str">
            <v>M</v>
          </cell>
          <cell r="E13537">
            <v>0</v>
          </cell>
          <cell r="F13537">
            <v>0</v>
          </cell>
        </row>
        <row r="13538">
          <cell r="B13538">
            <v>103383</v>
          </cell>
          <cell r="C13538" t="str">
            <v>TUBO PEAD LISO PARA REDE DE ÁGUA OU ESGOTO, DIÂMETRO DE 315 MM, JUNTA SOLDADA (NÃO INCLUI A EXECUÇÃO DE SOLDA) - FORNECIMENTO E ASSENTAMENTO. AF_12/2021</v>
          </cell>
          <cell r="D13538" t="str">
            <v>M</v>
          </cell>
          <cell r="E13538">
            <v>1094.01</v>
          </cell>
          <cell r="F13538">
            <v>1094.18</v>
          </cell>
        </row>
        <row r="13539">
          <cell r="B13539">
            <v>103373</v>
          </cell>
          <cell r="C13539" t="str">
            <v>TUBO PEAD LISO PARA REDE DE ÁGUA OU ESGOTO, DIÂMETRO DE 32 MM, JUNTA SOLDADA (NÃO INCLUI A EXECUÇÃO DE SOLDA) - FORNECIMENTO E ASSENTAMENTO. AF_12/2021</v>
          </cell>
          <cell r="D13539" t="str">
            <v>M</v>
          </cell>
          <cell r="E13539">
            <v>11.18</v>
          </cell>
          <cell r="F13539">
            <v>11.21</v>
          </cell>
        </row>
        <row r="13540">
          <cell r="B13540">
            <v>103384</v>
          </cell>
          <cell r="C13540" t="str">
            <v>TUBO PEAD LISO PARA REDE DE ÁGUA OU ESGOTO, DIÂMETRO DE 355 MM, JUNTA SOLDADA (NÃO INCLUI A EXECUÇÃO DE SOLDA) - FORNECIMENTO E ASSENTAMENTO. AF_12/2021</v>
          </cell>
          <cell r="D13540" t="str">
            <v>M</v>
          </cell>
          <cell r="E13540">
            <v>0</v>
          </cell>
          <cell r="F13540">
            <v>0</v>
          </cell>
        </row>
        <row r="13541">
          <cell r="B13541">
            <v>103385</v>
          </cell>
          <cell r="C13541" t="str">
            <v>TUBO PEAD LISO PARA REDE DE ÁGUA OU ESGOTO, DIÂMETRO DE 400 MM, JUNTA SOLDADA (NÃO INCLUI A EXECUÇÃO DE SOLDA) - FORNECIMENTO E ASSENTAMENTO. AF_12/2021</v>
          </cell>
          <cell r="D13541" t="str">
            <v>M</v>
          </cell>
          <cell r="E13541">
            <v>1763.88</v>
          </cell>
          <cell r="F13541">
            <v>1764.19</v>
          </cell>
        </row>
        <row r="13542">
          <cell r="B13542">
            <v>103386</v>
          </cell>
          <cell r="C13542" t="str">
            <v>TUBO PEAD LISO PARA REDE DE ÁGUA OU ESGOTO, DIÂMETRO DE 450 MM, JUNTA SOLDADA (NÃO INCLUI A EXECUÇÃO DE SOLDA) - FORNECIMENTO E ASSENTAMENTO. AF_12/2021</v>
          </cell>
          <cell r="D13542" t="str">
            <v>M</v>
          </cell>
          <cell r="E13542">
            <v>0</v>
          </cell>
          <cell r="F13542">
            <v>0</v>
          </cell>
        </row>
        <row r="13543">
          <cell r="B13543">
            <v>103387</v>
          </cell>
          <cell r="C13543" t="str">
            <v>TUBO PEAD LISO PARA REDE DE ÁGUA OU ESGOTO, DIÂMETRO DE 500 MM, JUNTA SOLDADA (NÃO INCLUI A EXECUÇÃO DE SOLDA) - FORNECIMENTO E ASSENTAMENTO. AF_12/2021</v>
          </cell>
          <cell r="D13543" t="str">
            <v>M</v>
          </cell>
          <cell r="E13543">
            <v>3094.51</v>
          </cell>
          <cell r="F13543">
            <v>3095.01</v>
          </cell>
        </row>
        <row r="13544">
          <cell r="B13544">
            <v>103388</v>
          </cell>
          <cell r="C13544" t="str">
            <v>TUBO PEAD LISO PARA REDE DE ÁGUA OU ESGOTO, DIÂMETRO DE 560 MM, JUNTA SOLDADA (NÃO INCLUI A EXECUÇÃO DE SOLDA) - FORNECIMENTO E ASSENTAMENTO. AF_12/2021</v>
          </cell>
          <cell r="D13544" t="str">
            <v>M</v>
          </cell>
          <cell r="E13544">
            <v>0</v>
          </cell>
          <cell r="F13544">
            <v>0</v>
          </cell>
        </row>
        <row r="13545">
          <cell r="B13545">
            <v>103374</v>
          </cell>
          <cell r="C13545" t="str">
            <v>TUBO PEAD LISO PARA REDE DE ÁGUA OU ESGOTO, DIÂMETRO DE 63 MM, JUNTA SOLDADA (NÃO INCLUI A EXECUÇÃO DE SOLDA) - FORNECIMENTO E ASSENTAMENTO. AF_12/2021</v>
          </cell>
          <cell r="D13545" t="str">
            <v>M</v>
          </cell>
          <cell r="E13545">
            <v>0</v>
          </cell>
          <cell r="F13545">
            <v>0</v>
          </cell>
        </row>
        <row r="13546">
          <cell r="B13546">
            <v>103389</v>
          </cell>
          <cell r="C13546" t="str">
            <v>TUBO PEAD LISO PARA REDE DE ÁGUA OU ESGOTO, DIÂMETRO DE 630 MM, JUNTA SOLDADA (NÃO INCLUI A EXECUÇÃO DE SOLDA) - FORNECIMENTO E ASSENTAMENTO. AF_12/2021</v>
          </cell>
          <cell r="D13546" t="str">
            <v>M</v>
          </cell>
          <cell r="E13546">
            <v>4602.08</v>
          </cell>
          <cell r="F13546">
            <v>4602.8</v>
          </cell>
        </row>
        <row r="13547">
          <cell r="B13547">
            <v>103390</v>
          </cell>
          <cell r="C13547" t="str">
            <v>TUBO PEAD LISO PARA REDE DE ÁGUA OU ESGOTO, DIÂMETRO DE 710 MM, JUNTA SOLDADA (NÃO INCLUI A EXECUÇÃO DE SOLDA) - FORNECIMENTO E ASSENTAMENTO. AF_12/2021</v>
          </cell>
          <cell r="D13547" t="str">
            <v>M</v>
          </cell>
          <cell r="E13547">
            <v>0</v>
          </cell>
          <cell r="F13547">
            <v>0</v>
          </cell>
        </row>
        <row r="13548">
          <cell r="B13548">
            <v>103391</v>
          </cell>
          <cell r="C13548" t="str">
            <v>TUBO PEAD LISO PARA REDE DE ÁGUA OU ESGOTO, DIÂMETRO DE 800 MM, JUNTA SOLDADA (NÃO INCLUI A EXECUÇÃO DE SOLDA) - FORNECIMENTO E ASSENTAMENTO. AF_12/2021</v>
          </cell>
          <cell r="D13548" t="str">
            <v>M</v>
          </cell>
          <cell r="E13548">
            <v>3031.07</v>
          </cell>
          <cell r="F13548">
            <v>3032.1</v>
          </cell>
        </row>
        <row r="13549">
          <cell r="B13549">
            <v>103375</v>
          </cell>
          <cell r="C13549" t="str">
            <v>TUBO PEAD LISO PARA REDE DE ÁGUA OU ESGOTO, DIÂMETRO DE 90 MM, JUNTA SOLDADA (NÃO INCLUI A EXECUÇÃO DE SOLDA) - FORNECIMENTO E ASSENTAMENTO. AF_12/2021</v>
          </cell>
          <cell r="D13549" t="str">
            <v>M</v>
          </cell>
          <cell r="E13549">
            <v>0</v>
          </cell>
          <cell r="F13549">
            <v>0</v>
          </cell>
        </row>
        <row r="13550">
          <cell r="B13550">
            <v>103392</v>
          </cell>
          <cell r="C13550" t="str">
            <v>TUBO PEAD LISO PARA REDE DE ÁGUA OU ESGOTO, DIÂMETRO DE 900 MM, JUNTA SOLDADA (NÃO INCLUI A EXECUÇÃO DE SOLDA) - FORNECIMENTO E ASSENTAMENTO. AF_12/2021</v>
          </cell>
          <cell r="D13550" t="str">
            <v>M</v>
          </cell>
          <cell r="E13550">
            <v>4954.76</v>
          </cell>
          <cell r="F13550">
            <v>4955.97</v>
          </cell>
        </row>
        <row r="13551">
          <cell r="B13551">
            <v>103440</v>
          </cell>
          <cell r="C13551" t="str">
            <v>TÊ DE SERVIÇO, EM PEAD LISO PARA REDE DE ÁGUA OU ESGOTO, DIÂMETRO DE 200 X 20 MM, JUNTA SOLDADA POR ELETROFUSÃO (NÃO INCLUI A EXECUÇÃO DE SOLDA). AF_12/2021</v>
          </cell>
          <cell r="D13551" t="str">
            <v>UN</v>
          </cell>
          <cell r="E13551">
            <v>409.02</v>
          </cell>
          <cell r="F13551">
            <v>414.46</v>
          </cell>
        </row>
        <row r="13552">
          <cell r="B13552">
            <v>103441</v>
          </cell>
          <cell r="C13552" t="str">
            <v>TÊ DE SERVIÇO, EM PEAD LISO PARA REDE DE ÁGUA OU ESGOTO, DIÂMETRO DE 200 X 32 MM, JUNTA SOLDADA POR ELETROFUSÃO (NÃO INCLUI A EXECUÇÃO DE SOLDA). AF_12/2021</v>
          </cell>
          <cell r="D13552" t="str">
            <v>UN</v>
          </cell>
          <cell r="E13552">
            <v>414.35</v>
          </cell>
          <cell r="F13552">
            <v>419.79</v>
          </cell>
        </row>
        <row r="13553">
          <cell r="B13553">
            <v>103442</v>
          </cell>
          <cell r="C13553" t="str">
            <v>TÊ DE SERVIÇO, EM PEAD LISO PARA REDE DE ÁGUA OU ESGOTO, DIÂMETRO DE 200 X 63 MM, JUNTA SOLDADA POR ELETROFUSÃO (NÃO INCLUI A EXECUÇÃO DE SOLDA). AF_12/2021</v>
          </cell>
          <cell r="D13553" t="str">
            <v>UN</v>
          </cell>
          <cell r="E13553">
            <v>543</v>
          </cell>
          <cell r="F13553">
            <v>548.44000000000005</v>
          </cell>
        </row>
        <row r="13554">
          <cell r="B13554">
            <v>103437</v>
          </cell>
          <cell r="C13554" t="str">
            <v>TÊ DE SERVIÇO, EM PEAD LISO PARA REDE DE ÁGUA OU ESGOTO, DIÂMETRO DE 63 X 20 MM, JUNTA SOLDADA POR ELETROFUSÃO (NÃO INCLUI A EXECUÇÃO DE SOLDA). AF_12/2021</v>
          </cell>
          <cell r="D13554" t="str">
            <v>UN</v>
          </cell>
          <cell r="E13554">
            <v>182.46</v>
          </cell>
          <cell r="F13554">
            <v>184.17</v>
          </cell>
        </row>
        <row r="13555">
          <cell r="B13555">
            <v>103438</v>
          </cell>
          <cell r="C13555" t="str">
            <v>TÊ DE SERVIÇO, EM PEAD LISO PARA REDE DE ÁGUA OU ESGOTO, DIÂMETRO DE 63 X 32 MM, JUNTA SOLDADA POR ELETROFUSÃO (NÃO INCLUI A EXECUÇÃO DE SOLDA). AF_12/2021</v>
          </cell>
          <cell r="D13555" t="str">
            <v>UN</v>
          </cell>
          <cell r="E13555">
            <v>182.46</v>
          </cell>
          <cell r="F13555">
            <v>184.17</v>
          </cell>
        </row>
        <row r="13556">
          <cell r="B13556">
            <v>103439</v>
          </cell>
          <cell r="C13556" t="str">
            <v>TÊ DE SERVIÇO, EM PEAD LISO PARA REDE DE ÁGUA OU ESGOTO, DIÂMETRO DE 63 X 63 MM, JUNTA SOLDADA POR ELETROFUSÃO (NÃO INCLUI A EXECUÇÃO DE SOLDA). AF_12/2021</v>
          </cell>
          <cell r="D13556" t="str">
            <v>UN</v>
          </cell>
          <cell r="E13556">
            <v>215.37</v>
          </cell>
          <cell r="F13556">
            <v>217.08</v>
          </cell>
        </row>
        <row r="13557">
          <cell r="B13557">
            <v>88789</v>
          </cell>
          <cell r="C13557" t="str">
            <v>REVESTIMENTO CERÂMICO PARA PAREDES EXTERNAS EM PASTILHAS DE PORCELANA 2,5 X 2,5 CM (PLACAS DE 30 X 30 CM), ALINHADAS A PRUMO, APLICADO EM SUPERFÍCIES INTERNAS DE SACADA. AF_02/2023</v>
          </cell>
          <cell r="D13557" t="str">
            <v>M2</v>
          </cell>
          <cell r="E13557">
            <v>444.77</v>
          </cell>
          <cell r="F13557">
            <v>449.06</v>
          </cell>
        </row>
        <row r="13558">
          <cell r="B13558">
            <v>88788</v>
          </cell>
          <cell r="C13558" t="str">
            <v>REVESTIMENTO CERÂMICO PARA PAREDES EXTERNAS EM PASTILHAS DE PORCELANA 2,5 X 2,5 CM (PLACAS DE 30 X 30 CM), ALINHADAS A PRUMO. AF_02/2023</v>
          </cell>
          <cell r="D13558" t="str">
            <v>M2</v>
          </cell>
          <cell r="E13558">
            <v>371.04</v>
          </cell>
          <cell r="F13558">
            <v>374.75</v>
          </cell>
        </row>
        <row r="13559">
          <cell r="B13559">
            <v>87245</v>
          </cell>
          <cell r="C13559" t="str">
            <v>REVESTIMENTO CERÂMICO PARA PAREDES EXTERNAS EM PASTILHAS DE PORCELANA 5 X 5 CM (PLACAS DE 30 X 30 CM), ALINHADAS A PRUMO, APLICADO EM SUPERFÍCIES INTERNAS DE SACADA. AF_02/2023</v>
          </cell>
          <cell r="D13559" t="str">
            <v>M2</v>
          </cell>
          <cell r="E13559">
            <v>338.95</v>
          </cell>
          <cell r="F13559">
            <v>343.12</v>
          </cell>
        </row>
        <row r="13560">
          <cell r="B13560">
            <v>87244</v>
          </cell>
          <cell r="C13560" t="str">
            <v>REVESTIMENTO CERÂMICO PARA PAREDES EXTERNAS EM PASTILHAS DE PORCELANA 5 X 5 CM (PLACAS DE 30 X 30 CM), ALINHADAS A PRUMO. AF_02/2023</v>
          </cell>
          <cell r="D13560" t="str">
            <v>M2</v>
          </cell>
          <cell r="E13560">
            <v>283.22000000000003</v>
          </cell>
          <cell r="F13560">
            <v>286.81</v>
          </cell>
        </row>
        <row r="13561">
          <cell r="B13561">
            <v>104589</v>
          </cell>
          <cell r="C13561" t="str">
            <v>REVESTIMENTO CERÂMICO PARA PAREDES EXTERNAS, COM PLACAS TIPO GRÊS OU SEMIGRÊS, FORMATO MENOR OU IGUAL A 200 CM2, ALINHADAS A PRUMO, APLICADO EM SUPERFÍCIES INTERNAS DE SACADA. AF_02/2023</v>
          </cell>
          <cell r="D13561" t="str">
            <v>M2</v>
          </cell>
          <cell r="E13561">
            <v>279.25</v>
          </cell>
          <cell r="F13561">
            <v>283.37</v>
          </cell>
        </row>
        <row r="13562">
          <cell r="B13562">
            <v>104588</v>
          </cell>
          <cell r="C13562" t="str">
            <v>REVESTIMENTO CERÂMICO PARA PAREDES EXTERNAS, COM PLACAS TIPO GRÊS OU SEMIGRÊS, FORMATO MENOR OU IGUAL A 200 CM2, ALINHADAS A PRUMO. AF_02/2023</v>
          </cell>
          <cell r="D13562" t="str">
            <v>M2</v>
          </cell>
          <cell r="E13562">
            <v>233.96</v>
          </cell>
          <cell r="F13562">
            <v>237.5</v>
          </cell>
        </row>
        <row r="13563">
          <cell r="B13563">
            <v>104591</v>
          </cell>
          <cell r="C13563" t="str">
            <v>REVESTIMENTO CERÂMICO PARA PAREDES EXTERNAS, COM PLACAS TIPO GRÊS OU SEMIGRÊS, FORMATO MENOR OU IGUAL A 200 CM2, DISPOSTAS EM AMARRAÇÃO, APLICADO EM SUPERFÍCIES INTERNAS DE SACADA. AF_02/2023</v>
          </cell>
          <cell r="D13563" t="str">
            <v>M2</v>
          </cell>
          <cell r="E13563">
            <v>304.22000000000003</v>
          </cell>
          <cell r="F13563">
            <v>309.38</v>
          </cell>
        </row>
        <row r="13564">
          <cell r="B13564">
            <v>104590</v>
          </cell>
          <cell r="C13564" t="str">
            <v>REVESTIMENTO CERÂMICO PARA PAREDES EXTERNAS, COM PLACAS TIPO GRÊS OU SEMIGRÊS, FORMATO MENOR OU IGUAL A 200 CM2, DISPOSTAS EM AMARRAÇÃO. AF_02/2023</v>
          </cell>
          <cell r="D13564" t="str">
            <v>M2</v>
          </cell>
          <cell r="E13564">
            <v>255.79</v>
          </cell>
          <cell r="F13564">
            <v>260.36</v>
          </cell>
        </row>
        <row r="13565">
          <cell r="B13565">
            <v>87267</v>
          </cell>
          <cell r="C13565" t="str">
            <v>REVESTIMENTO CERÂMICO PARA PAREDES INTERNAS COM PLACAS TIPO ESMALTADA DE DIMENSÕES 20X20 CM APLICADAS A MEIA ALTURA DAS PAREDES. AF_02/2023_PE</v>
          </cell>
          <cell r="D13565" t="str">
            <v>M2</v>
          </cell>
          <cell r="E13565">
            <v>64.099999999999994</v>
          </cell>
          <cell r="F13565">
            <v>66.14</v>
          </cell>
        </row>
        <row r="13566">
          <cell r="B13566">
            <v>104614</v>
          </cell>
          <cell r="C13566" t="str">
            <v>REVESTIMENTO CERÂMICO PARA PAREDES INTERNAS COM PLACAS TIPO ESMALTADA DE DIMENSÕES 20X20 CM APLICADAS EM DIAGONAL, A MEIA ALTURA DAS PAREDES. AF_02/2023_PE</v>
          </cell>
          <cell r="D13566" t="str">
            <v>M2</v>
          </cell>
          <cell r="E13566">
            <v>68.819999999999993</v>
          </cell>
          <cell r="F13566">
            <v>71.23</v>
          </cell>
        </row>
        <row r="13567">
          <cell r="B13567">
            <v>104613</v>
          </cell>
          <cell r="C13567" t="str">
            <v>REVESTIMENTO CERÂMICO PARA PAREDES INTERNAS COM PLACAS TIPO ESMALTADA DE DIMENSÕES 20X20 CM APLICADAS EM DIAGONAL, NA ALTURA INTEIRA DAS PAREDES. AF_02/2023_PE</v>
          </cell>
          <cell r="D13567" t="str">
            <v>M2</v>
          </cell>
          <cell r="E13567">
            <v>62.51</v>
          </cell>
          <cell r="F13567">
            <v>64.42</v>
          </cell>
        </row>
        <row r="13568">
          <cell r="B13568">
            <v>87265</v>
          </cell>
          <cell r="C13568" t="str">
            <v>REVESTIMENTO CERÂMICO PARA PAREDES INTERNAS COM PLACAS TIPO ESMALTADA DE DIMENSÕES 20X20 CM APLICADAS NA ALTURA INTEIRA DAS PAREDES. AF_02/2023_PE</v>
          </cell>
          <cell r="D13568" t="str">
            <v>M2</v>
          </cell>
          <cell r="E13568">
            <v>59.26</v>
          </cell>
          <cell r="F13568">
            <v>60.93</v>
          </cell>
        </row>
        <row r="13569">
          <cell r="B13569">
            <v>87271</v>
          </cell>
          <cell r="C13569" t="str">
            <v>REVESTIMENTO CERÂMICO PARA PAREDES INTERNAS COM PLACAS TIPO ESMALTADA DE DIMENSÕES 25X35 CM APLICADAS A MEIA ALTURA DAS PAREDES. AF_02/2023_PE</v>
          </cell>
          <cell r="D13569" t="str">
            <v>M2</v>
          </cell>
          <cell r="E13569">
            <v>67.56</v>
          </cell>
          <cell r="F13569">
            <v>69.94</v>
          </cell>
        </row>
        <row r="13570">
          <cell r="B13570">
            <v>87269</v>
          </cell>
          <cell r="C13570" t="str">
            <v>REVESTIMENTO CERÂMICO PARA PAREDES INTERNAS COM PLACAS TIPO ESMALTADA DE DIMENSÕES 25X35 CM APLICADAS NA ALTURA INTEIRA DAS PAREDES. AF_02/2023_PE</v>
          </cell>
          <cell r="D13570" t="str">
            <v>M2</v>
          </cell>
          <cell r="E13570">
            <v>62.68</v>
          </cell>
          <cell r="F13570">
            <v>64.650000000000006</v>
          </cell>
        </row>
        <row r="13571">
          <cell r="B13571">
            <v>87275</v>
          </cell>
          <cell r="C13571" t="str">
            <v>REVESTIMENTO CERÂMICO PARA PAREDES INTERNAS COM PLACAS TIPO ESMALTADA DE DIMENSÕES 33X45 CM APLICADAS A MEIA ALTURA DAS PAREDES. AF_02/2023_PE</v>
          </cell>
          <cell r="D13571" t="str">
            <v>M2</v>
          </cell>
          <cell r="E13571">
            <v>72.47</v>
          </cell>
          <cell r="F13571">
            <v>75.099999999999994</v>
          </cell>
        </row>
        <row r="13572">
          <cell r="B13572">
            <v>87273</v>
          </cell>
          <cell r="C13572" t="str">
            <v>REVESTIMENTO CERÂMICO PARA PAREDES INTERNAS COM PLACAS TIPO ESMALTADA DE DIMENSÕES 33X45 CM APLICADAS NA ALTURA INTEIRA DAS PAREDES. AF_02/2023_PE</v>
          </cell>
          <cell r="D13572" t="str">
            <v>M2</v>
          </cell>
          <cell r="E13572">
            <v>65.97</v>
          </cell>
          <cell r="F13572">
            <v>68.08</v>
          </cell>
        </row>
        <row r="13573">
          <cell r="B13573">
            <v>104612</v>
          </cell>
          <cell r="C13573" t="str">
            <v>REVESTIMENTO CERÂMICO PARA PAREDES INTERNAS COM PLACAS TIPO ESMALTADA DE DIMENSÕES 60X60 CM APLICADAS A MEIA ALTURA DAS PAREDES. AF_02/2023_PE</v>
          </cell>
          <cell r="D13573" t="str">
            <v>M2</v>
          </cell>
          <cell r="E13573">
            <v>93.49</v>
          </cell>
          <cell r="F13573">
            <v>95.8</v>
          </cell>
        </row>
        <row r="13574">
          <cell r="B13574">
            <v>104611</v>
          </cell>
          <cell r="C13574" t="str">
            <v>REVESTIMENTO CERÂMICO PARA PAREDES INTERNAS COM PLACAS TIPO ESMALTADA DE DIMENSÕES 60X60 CM APLICADAS NA ALTURA INTEIRA DAS PAREDES. AF_02/2023_PE</v>
          </cell>
          <cell r="D13574" t="str">
            <v>M2</v>
          </cell>
          <cell r="E13574">
            <v>92.91</v>
          </cell>
          <cell r="F13574">
            <v>95.12</v>
          </cell>
        </row>
        <row r="13575">
          <cell r="B13575">
            <v>104618</v>
          </cell>
          <cell r="C13575" t="str">
            <v>REVESTIMENTO CERÂMICO PARA PAREDES INTERNAS COM PLACAS TIPO PASTILHA DE DIMENSÕES 2,5 X 2,5 CM (PLACAS DE 30 X 30 CM) CM APLICADAS A MEIA ALTURA DAS PAREDES. AF_02/2023</v>
          </cell>
          <cell r="D13575" t="str">
            <v>M2</v>
          </cell>
          <cell r="E13575">
            <v>384.24</v>
          </cell>
          <cell r="F13575">
            <v>388.13</v>
          </cell>
        </row>
        <row r="13576">
          <cell r="B13576">
            <v>104616</v>
          </cell>
          <cell r="C13576" t="str">
            <v>REVESTIMENTO CERÂMICO PARA PAREDES INTERNAS COM PLACAS TIPO PASTILHA DE DIMENSÕES 2,5 X 2,5 CM (PLACAS DE 30 X 30 CM) CM APLICADAS NA ALTURA INTEIRA DAS PAREDES. AF_02/2023</v>
          </cell>
          <cell r="D13576" t="str">
            <v>M2</v>
          </cell>
          <cell r="E13576">
            <v>374.54</v>
          </cell>
          <cell r="F13576">
            <v>377.59</v>
          </cell>
        </row>
        <row r="13577">
          <cell r="B13577">
            <v>104617</v>
          </cell>
          <cell r="C13577" t="str">
            <v>REVESTIMENTO CERÂMICO PARA PAREDES INTERNAS COM PLACAS TIPO PASTILHA DE DIMENSÕES 5 X 5 CM (PLACAS DE 30 X 30 CM) CM APLICADAS A MEIA ALTURA DAS PAREDES. AF_02/2023</v>
          </cell>
          <cell r="D13577" t="str">
            <v>M2</v>
          </cell>
          <cell r="E13577">
            <v>292.26</v>
          </cell>
          <cell r="F13577">
            <v>296.14999999999998</v>
          </cell>
        </row>
        <row r="13578">
          <cell r="B13578">
            <v>104615</v>
          </cell>
          <cell r="C13578" t="str">
            <v>REVESTIMENTO CERÂMICO PARA PAREDES INTERNAS COM PLACAS TIPO PASTILHA DE DIMENSÕES 5 X 5 CM (PLACAS DE 30 X 30 CM) CM APLICADAS NA ALTURA INTEIRA DAS PAREDES. AF_02/2023</v>
          </cell>
          <cell r="D13578" t="str">
            <v>M2</v>
          </cell>
          <cell r="E13578">
            <v>282.56</v>
          </cell>
          <cell r="F13578">
            <v>285.61</v>
          </cell>
        </row>
        <row r="13579">
          <cell r="B13579">
            <v>87247</v>
          </cell>
          <cell r="C13579" t="str">
            <v>REVESTIMENTO CERÂMICO PARA PISO COM PLACAS TIPO ESMALTADA DE DIMENSÕES 35X35 CM APLICADA EM AMBIENTES DE ÁREA ENTRE 5 M2 E 10 M2. AF_02/2023_PE</v>
          </cell>
          <cell r="D13579" t="str">
            <v>M2</v>
          </cell>
          <cell r="E13579">
            <v>61.2</v>
          </cell>
          <cell r="F13579">
            <v>62.55</v>
          </cell>
        </row>
        <row r="13580">
          <cell r="B13580">
            <v>87248</v>
          </cell>
          <cell r="C13580" t="str">
            <v>REVESTIMENTO CERÂMICO PARA PISO COM PLACAS TIPO ESMALTADA DE DIMENSÕES 35X35 CM APLICADA EM AMBIENTES DE ÁREA MAIOR QUE 10 M2. AF_02/2023_PE</v>
          </cell>
          <cell r="D13580" t="str">
            <v>M2</v>
          </cell>
          <cell r="E13580">
            <v>54.34</v>
          </cell>
          <cell r="F13580">
            <v>55.11</v>
          </cell>
        </row>
        <row r="13581">
          <cell r="B13581">
            <v>87246</v>
          </cell>
          <cell r="C13581" t="str">
            <v>REVESTIMENTO CERÂMICO PARA PISO COM PLACAS TIPO ESMALTADA DE DIMENSÕES 35X35 CM APLICADA EM AMBIENTES DE ÁREA MENOR QUE 5 M2. AF_02/2023_PE</v>
          </cell>
          <cell r="D13581" t="str">
            <v>M2</v>
          </cell>
          <cell r="E13581">
            <v>67.790000000000006</v>
          </cell>
          <cell r="F13581">
            <v>69.64</v>
          </cell>
        </row>
        <row r="13582">
          <cell r="B13582">
            <v>104601</v>
          </cell>
          <cell r="C13582" t="str">
            <v>REVESTIMENTO CERÂMICO PARA PISO COM PLACAS TIPO ESMALTADA DE DIMENSÕES 35X35 CM APLICADA EM DIAGONAL EM AMBIENTES DE ÁREA ENTRE 5 M² E 10 M². AF_02/2023_PE</v>
          </cell>
          <cell r="D13582" t="str">
            <v>M2</v>
          </cell>
          <cell r="E13582">
            <v>65.89</v>
          </cell>
          <cell r="F13582">
            <v>67.55</v>
          </cell>
        </row>
        <row r="13583">
          <cell r="B13583">
            <v>104603</v>
          </cell>
          <cell r="C13583" t="str">
            <v>REVESTIMENTO CERÂMICO PARA PISO COM PLACAS TIPO ESMALTADA DE DIMENSÕES 35X35 CM APLICADA EM DIAGONAL EM AMBIENTES DE ÁREA MAIOR QUE 10 M². AF_02/2023_PE</v>
          </cell>
          <cell r="D13583" t="str">
            <v>M2</v>
          </cell>
          <cell r="E13583">
            <v>56.67</v>
          </cell>
          <cell r="F13583">
            <v>57.58</v>
          </cell>
        </row>
        <row r="13584">
          <cell r="B13584">
            <v>104599</v>
          </cell>
          <cell r="C13584" t="str">
            <v>REVESTIMENTO CERÂMICO PARA PISO COM PLACAS TIPO ESMALTADA DE DIMENSÕES 35X35 CM APLICADA EM DIAGONAL EM AMBIENTES DE ÁREA MENOR QUE 5 M². AF_02/2023_PE</v>
          </cell>
          <cell r="D13584" t="str">
            <v>M2</v>
          </cell>
          <cell r="E13584">
            <v>80.19</v>
          </cell>
          <cell r="F13584">
            <v>82.87</v>
          </cell>
        </row>
        <row r="13585">
          <cell r="B13585">
            <v>87250</v>
          </cell>
          <cell r="C13585" t="str">
            <v>REVESTIMENTO CERÂMICO PARA PISO COM PLACAS TIPO ESMALTADA DE DIMENSÕES 45X45 CM APLICADA EM AMBIENTES DE ÁREA ENTRE 5 M2 E 10 M2. AF_02/2023_PE</v>
          </cell>
          <cell r="D13585" t="str">
            <v>M2</v>
          </cell>
          <cell r="E13585">
            <v>62.37</v>
          </cell>
          <cell r="F13585">
            <v>63.82</v>
          </cell>
        </row>
        <row r="13586">
          <cell r="B13586">
            <v>87251</v>
          </cell>
          <cell r="C13586" t="str">
            <v>REVESTIMENTO CERÂMICO PARA PISO COM PLACAS TIPO ESMALTADA DE DIMENSÕES 45X45 CM APLICADA EM AMBIENTES DE ÁREA MAIOR QUE 10 M2. AF_02/2023_PE</v>
          </cell>
          <cell r="D13586" t="str">
            <v>M2</v>
          </cell>
          <cell r="E13586">
            <v>54.49</v>
          </cell>
          <cell r="F13586">
            <v>55.29</v>
          </cell>
        </row>
        <row r="13587">
          <cell r="B13587">
            <v>87249</v>
          </cell>
          <cell r="C13587" t="str">
            <v>REVESTIMENTO CERÂMICO PARA PISO COM PLACAS TIPO ESMALTADA DE DIMENSÕES 45X45 CM APLICADA EM AMBIENTES DE ÁREA MENOR QUE 5 M2. AF_02/2023_PE</v>
          </cell>
          <cell r="D13587" t="str">
            <v>M2</v>
          </cell>
          <cell r="E13587">
            <v>72.22</v>
          </cell>
          <cell r="F13587">
            <v>74.39</v>
          </cell>
        </row>
        <row r="13588">
          <cell r="B13588">
            <v>104606</v>
          </cell>
          <cell r="C13588" t="str">
            <v>REVESTIMENTO CERÂMICO PARA PISO COM PLACAS TIPO ESMALTADA DE DIMENSÕES 45X45 CM APLICADA EM DIAGONAL EM AMBIENTES DE ÁREA ENTRE 5 M² E 10 M². AF_02/2023_PE</v>
          </cell>
          <cell r="D13588" t="str">
            <v>M2</v>
          </cell>
          <cell r="E13588">
            <v>69.819999999999993</v>
          </cell>
          <cell r="F13588">
            <v>71.75</v>
          </cell>
        </row>
        <row r="13589">
          <cell r="B13589">
            <v>104607</v>
          </cell>
          <cell r="C13589" t="str">
            <v>REVESTIMENTO CERÂMICO PARA PISO COM PLACAS TIPO ESMALTADA DE DIMENSÕES 45X45 CM APLICADA EM DIAGONAL EM AMBIENTES DE ÁREA MAIOR QUE 10 M². AF_02/2023_PE</v>
          </cell>
          <cell r="D13589" t="str">
            <v>M2</v>
          </cell>
          <cell r="E13589">
            <v>57.8</v>
          </cell>
          <cell r="F13589">
            <v>58.82</v>
          </cell>
        </row>
        <row r="13590">
          <cell r="B13590">
            <v>104605</v>
          </cell>
          <cell r="C13590" t="str">
            <v>REVESTIMENTO CERÂMICO PARA PISO COM PLACAS TIPO ESMALTADA DE DIMENSÕES 45X45 CM APLICADA EM DIAGONAL EM AMBIENTES DE ÁREA MENOR QUE 5 M². AF_02/2023_PE</v>
          </cell>
          <cell r="D13590" t="str">
            <v>M2</v>
          </cell>
          <cell r="E13590">
            <v>98.43</v>
          </cell>
          <cell r="F13590">
            <v>102.35</v>
          </cell>
        </row>
        <row r="13591">
          <cell r="B13591">
            <v>87256</v>
          </cell>
          <cell r="C13591" t="str">
            <v>REVESTIMENTO CERÂMICO PARA PISO COM PLACAS TIPO ESMALTADA DE DIMENSÕES 60X60 CM APLICADA EM AMBIENTES DE ÁREA ENTRE 5 M2 E 10 M2. AF_02/2023_PE</v>
          </cell>
          <cell r="D13591" t="str">
            <v>M2</v>
          </cell>
          <cell r="E13591">
            <v>73.2</v>
          </cell>
          <cell r="F13591">
            <v>74.790000000000006</v>
          </cell>
        </row>
        <row r="13592">
          <cell r="B13592">
            <v>87257</v>
          </cell>
          <cell r="C13592" t="str">
            <v>REVESTIMENTO CERÂMICO PARA PISO COM PLACAS TIPO ESMALTADA DE DIMENSÕES 60X60 CM APLICADA EM AMBIENTES DE ÁREA MAIOR QUE 10 M2. AF_02/2023_PE</v>
          </cell>
          <cell r="D13592" t="str">
            <v>M2</v>
          </cell>
          <cell r="E13592">
            <v>64.319999999999993</v>
          </cell>
          <cell r="F13592">
            <v>65.2</v>
          </cell>
        </row>
        <row r="13593">
          <cell r="B13593">
            <v>87255</v>
          </cell>
          <cell r="C13593" t="str">
            <v>REVESTIMENTO CERÂMICO PARA PISO COM PLACAS TIPO ESMALTADA DE DIMENSÕES 60X60 CM APLICADA EM AMBIENTES DE ÁREA MENOR QUE 5 M2. AF_02/2023_PE</v>
          </cell>
          <cell r="D13593" t="str">
            <v>M2</v>
          </cell>
          <cell r="E13593">
            <v>84.06</v>
          </cell>
          <cell r="F13593">
            <v>86.41</v>
          </cell>
        </row>
        <row r="13594">
          <cell r="B13594">
            <v>104594</v>
          </cell>
          <cell r="C13594" t="str">
            <v>REVESTIMENTO CERÂMICO PARA PISO COM PLACAS TIPO ESMALTADA DE DIMENSÕES 80X80 CM APLICADA EM AMBIENTES DE ÁREA ENTRE 5 M² E 10 M². AF_02/2023_PE</v>
          </cell>
          <cell r="D13594" t="str">
            <v>M2</v>
          </cell>
          <cell r="E13594">
            <v>75.13</v>
          </cell>
          <cell r="F13594">
            <v>76.849999999999994</v>
          </cell>
        </row>
        <row r="13595">
          <cell r="B13595">
            <v>104595</v>
          </cell>
          <cell r="C13595" t="str">
            <v>REVESTIMENTO CERÂMICO PARA PISO COM PLACAS TIPO ESMALTADA DE DIMENSÕES 80X80 CM APLICADA EM AMBIENTES DE ÁREA MAIOR QUE 10 M². AF_02/2023_PE</v>
          </cell>
          <cell r="D13595" t="str">
            <v>M2</v>
          </cell>
          <cell r="E13595">
            <v>64.69</v>
          </cell>
          <cell r="F13595">
            <v>65.599999999999994</v>
          </cell>
        </row>
        <row r="13596">
          <cell r="B13596">
            <v>104593</v>
          </cell>
          <cell r="C13596" t="str">
            <v>REVESTIMENTO CERÂMICO PARA PISO COM PLACAS TIPO ESMALTADA DE DIMENSÕES 80X80 CM APLICADA EM AMBIENTES DE ÁREA MENOR QUE 5 M². AF_02/2023_PE</v>
          </cell>
          <cell r="D13596" t="str">
            <v>M2</v>
          </cell>
          <cell r="E13596">
            <v>87.26</v>
          </cell>
          <cell r="F13596">
            <v>89.84</v>
          </cell>
        </row>
        <row r="13597">
          <cell r="B13597">
            <v>87262</v>
          </cell>
          <cell r="C13597" t="str">
            <v>REVESTIMENTO CERÂMICO PARA PISO COM PLACAS TIPO PORCELANATO DE DIMENSÕES 60X60 CM APLICADA EM AMBIENTES DE ÁREA ENTRE 5 M² E 10 M². AF_02/2023_PE</v>
          </cell>
          <cell r="D13597" t="str">
            <v>M2</v>
          </cell>
          <cell r="E13597">
            <v>127.89</v>
          </cell>
          <cell r="F13597">
            <v>130.05000000000001</v>
          </cell>
        </row>
        <row r="13598">
          <cell r="B13598">
            <v>87263</v>
          </cell>
          <cell r="C13598" t="str">
            <v>REVESTIMENTO CERÂMICO PARA PISO COM PLACAS TIPO PORCELANATO DE DIMENSÕES 60X60 CM APLICADA EM AMBIENTES DE ÁREA MAIOR QUE 10 M². AF_02/2023_PE</v>
          </cell>
          <cell r="D13598" t="str">
            <v>M2</v>
          </cell>
          <cell r="E13598">
            <v>118.52</v>
          </cell>
          <cell r="F13598">
            <v>119.98</v>
          </cell>
        </row>
        <row r="13599">
          <cell r="B13599">
            <v>87261</v>
          </cell>
          <cell r="C13599" t="str">
            <v>REVESTIMENTO CERÂMICO PARA PISO COM PLACAS TIPO PORCELANATO DE DIMENSÕES 60X60 CM APLICADA EM AMBIENTES DE ÁREA MENOR QUE 5 M². AF_02/2023_PE</v>
          </cell>
          <cell r="D13599" t="str">
            <v>M2</v>
          </cell>
          <cell r="E13599">
            <v>139.97</v>
          </cell>
          <cell r="F13599">
            <v>142.91</v>
          </cell>
        </row>
        <row r="13600">
          <cell r="B13600">
            <v>104597</v>
          </cell>
          <cell r="C13600" t="str">
            <v>REVESTIMENTO CERÂMICO PARA PISO COM PLACAS TIPO PORCELANATO DE DIMENSÕES 80X80 CM APLICADA EM AMBIENTES DE ÁREA ENTRE 5 M² E 10 M². AF_02/2023_PE</v>
          </cell>
          <cell r="D13600" t="str">
            <v>M2</v>
          </cell>
          <cell r="E13600">
            <v>130.18</v>
          </cell>
          <cell r="F13600">
            <v>132.47</v>
          </cell>
        </row>
        <row r="13601">
          <cell r="B13601">
            <v>104598</v>
          </cell>
          <cell r="C13601" t="str">
            <v>REVESTIMENTO CERÂMICO PARA PISO COM PLACAS TIPO PORCELANATO DE DIMENSÕES 80X80 CM APLICADA EM AMBIENTES DE ÁREA MAIOR QUE 10 M². AF_02/2023_PE</v>
          </cell>
          <cell r="D13601" t="str">
            <v>M2</v>
          </cell>
          <cell r="E13601">
            <v>118.99</v>
          </cell>
          <cell r="F13601">
            <v>120.49</v>
          </cell>
        </row>
        <row r="13602">
          <cell r="B13602">
            <v>104596</v>
          </cell>
          <cell r="C13602" t="str">
            <v>REVESTIMENTO CERÂMICO PARA PISO COM PLACAS TIPO PORCELANATO DE DIMENSÕES 80X80 CM APLICADA EM AMBIENTES DE ÁREA MENOR QUE 5 M². AF_02/2023_PE</v>
          </cell>
          <cell r="D13602" t="str">
            <v>M2</v>
          </cell>
          <cell r="E13602">
            <v>143.77000000000001</v>
          </cell>
          <cell r="F13602">
            <v>146.91</v>
          </cell>
        </row>
        <row r="13603">
          <cell r="B13603">
            <v>88648</v>
          </cell>
          <cell r="C13603" t="str">
            <v>RODAPÉ CERÂMICO DE 7CM DE ALTURA COM PLACAS TIPO ESMALTADA DE DIMENSÕES 35X35CM. AF_02/2023</v>
          </cell>
          <cell r="D13603" t="str">
            <v>M</v>
          </cell>
          <cell r="E13603">
            <v>7.68</v>
          </cell>
          <cell r="F13603">
            <v>7.89</v>
          </cell>
        </row>
        <row r="13604">
          <cell r="B13604">
            <v>88649</v>
          </cell>
          <cell r="C13604" t="str">
            <v>RODAPÉ CERÂMICO DE 7CM DE ALTURA COM PLACAS TIPO ESMALTADA DE DIMENSÕES 45X45CM. AF_02/2023</v>
          </cell>
          <cell r="D13604" t="str">
            <v>M</v>
          </cell>
          <cell r="E13604">
            <v>8.69</v>
          </cell>
          <cell r="F13604">
            <v>8.91</v>
          </cell>
        </row>
        <row r="13605">
          <cell r="B13605">
            <v>88650</v>
          </cell>
          <cell r="C13605" t="str">
            <v>RODAPÉ CERÂMICO DE 7CM DE ALTURA COM PLACAS TIPO ESMALTADA DE DIMENSÕES 60X60CM. AF_02/2023</v>
          </cell>
          <cell r="D13605" t="str">
            <v>M</v>
          </cell>
          <cell r="E13605">
            <v>11.81</v>
          </cell>
          <cell r="F13605">
            <v>12.05</v>
          </cell>
        </row>
        <row r="13606">
          <cell r="B13606">
            <v>104619</v>
          </cell>
          <cell r="C13606" t="str">
            <v>RODAPÉ CERÂMICO DE 7CM DE ALTURA COM PLACAS TIPO ESMALTADA DE DIMENSÕES 80X80CM. AF_02/2023</v>
          </cell>
          <cell r="D13606" t="str">
            <v>M</v>
          </cell>
          <cell r="E13606">
            <v>14</v>
          </cell>
          <cell r="F13606">
            <v>14.27</v>
          </cell>
        </row>
        <row r="13607">
          <cell r="B13607">
            <v>103741</v>
          </cell>
          <cell r="C13607" t="str">
            <v>FORNECIMENTO E INSTALAÇÃO DE BALIZADOR SOBRE ASFALTO. AF_03/2022</v>
          </cell>
          <cell r="D13607" t="str">
            <v>UN</v>
          </cell>
          <cell r="E13607">
            <v>0</v>
          </cell>
          <cell r="F13607">
            <v>0</v>
          </cell>
        </row>
        <row r="13608">
          <cell r="B13608">
            <v>103755</v>
          </cell>
          <cell r="C13608" t="str">
            <v>FORNECIMENTO E INSTALAÇÃO DE BARREIRA DE CONCRETO PERFIL NEW JERSEY DUPLA - 1070 MM. AF_03/2022</v>
          </cell>
          <cell r="D13608" t="str">
            <v>M</v>
          </cell>
          <cell r="E13608">
            <v>0</v>
          </cell>
          <cell r="F13608">
            <v>0</v>
          </cell>
        </row>
        <row r="13609">
          <cell r="B13609">
            <v>103753</v>
          </cell>
          <cell r="C13609" t="str">
            <v>FORNECIMENTO E INSTALAÇÃO DE BARREIRA DE CONCRETO PERFIL NEW JERSEY DUPLA - 810 MM. AF_03/2022</v>
          </cell>
          <cell r="D13609" t="str">
            <v>M</v>
          </cell>
          <cell r="E13609">
            <v>0</v>
          </cell>
          <cell r="F13609">
            <v>0</v>
          </cell>
        </row>
        <row r="13610">
          <cell r="B13610">
            <v>103754</v>
          </cell>
          <cell r="C13610" t="str">
            <v>FORNECIMENTO E INSTALAÇÃO DE BARREIRA DE CONCRETO PERFIL NEW JERSEY SIMPLES - 1070 MM. AF_03/2022</v>
          </cell>
          <cell r="D13610" t="str">
            <v>M</v>
          </cell>
          <cell r="E13610">
            <v>0</v>
          </cell>
          <cell r="F13610">
            <v>0</v>
          </cell>
        </row>
        <row r="13611">
          <cell r="B13611">
            <v>103752</v>
          </cell>
          <cell r="C13611" t="str">
            <v>FORNECIMENTO E INSTALAÇÃO DE BARREIRA DE CONCRETO PERFIL NEW JERSEY SIMPLES - 810 MM. AF_03/2022</v>
          </cell>
          <cell r="D13611" t="str">
            <v>M</v>
          </cell>
          <cell r="E13611">
            <v>0</v>
          </cell>
          <cell r="F13611">
            <v>0</v>
          </cell>
        </row>
        <row r="13612">
          <cell r="B13612">
            <v>103759</v>
          </cell>
          <cell r="C13612" t="str">
            <v>FORNECIMENTO E INSTALAÇÃO DE BARREIRA DE CONCRETO PERFIL TIPO F DUPLA - 1070 MM. AF_03/2022</v>
          </cell>
          <cell r="D13612" t="str">
            <v>M</v>
          </cell>
          <cell r="E13612">
            <v>0</v>
          </cell>
          <cell r="F13612">
            <v>0</v>
          </cell>
        </row>
        <row r="13613">
          <cell r="B13613">
            <v>103757</v>
          </cell>
          <cell r="C13613" t="str">
            <v>FORNECIMENTO E INSTALAÇÃO DE BARREIRA DE CONCRETO PERFIL TIPO F DUPLA - 810 MM. AF_03/2022</v>
          </cell>
          <cell r="D13613" t="str">
            <v>M</v>
          </cell>
          <cell r="E13613">
            <v>0</v>
          </cell>
          <cell r="F13613">
            <v>0</v>
          </cell>
        </row>
        <row r="13614">
          <cell r="B13614">
            <v>103758</v>
          </cell>
          <cell r="C13614" t="str">
            <v>FORNECIMENTO E INSTALAÇÃO DE BARREIRA DE CONCRETO PERFIL TIPO F SIMPLES - 1070 MM. AF_03/2022</v>
          </cell>
          <cell r="D13614" t="str">
            <v>M</v>
          </cell>
          <cell r="E13614">
            <v>0</v>
          </cell>
          <cell r="F13614">
            <v>0</v>
          </cell>
        </row>
        <row r="13615">
          <cell r="B13615">
            <v>103756</v>
          </cell>
          <cell r="C13615" t="str">
            <v>FORNECIMENTO E INSTALAÇÃO DE BARREIRA DE CONCRETO PERFIL TIPO F SIMPLES - 810 MM. AF_03/2022</v>
          </cell>
          <cell r="D13615" t="str">
            <v>M</v>
          </cell>
          <cell r="E13615">
            <v>0</v>
          </cell>
          <cell r="F13615">
            <v>0</v>
          </cell>
        </row>
        <row r="13616">
          <cell r="B13616">
            <v>103734</v>
          </cell>
          <cell r="C13616" t="str">
            <v>FORNECIMENTO E INSTALAÇÃO DE BATE RODAS SOBRE ASFALTO. AF_03/2022</v>
          </cell>
          <cell r="D13616" t="str">
            <v>UN</v>
          </cell>
          <cell r="E13616">
            <v>0</v>
          </cell>
          <cell r="F13616">
            <v>0</v>
          </cell>
        </row>
        <row r="13617">
          <cell r="B13617">
            <v>103740</v>
          </cell>
          <cell r="C13617" t="str">
            <v>FORNECIMENTO E INSTALAÇÃO DE CALOTA SOBRE ASFALTO. AF_03/2022</v>
          </cell>
          <cell r="D13617" t="str">
            <v>UN</v>
          </cell>
          <cell r="E13617">
            <v>0</v>
          </cell>
          <cell r="F13617">
            <v>0</v>
          </cell>
        </row>
        <row r="13618">
          <cell r="B13618">
            <v>103747</v>
          </cell>
          <cell r="C13618" t="str">
            <v>FORNECIMENTO E INSTALAÇÃO DE DEFENSA METÁLICA MALEÁVEL DUPLA, SOBRE SOLO. AF_03/2022</v>
          </cell>
          <cell r="D13618" t="str">
            <v>M</v>
          </cell>
          <cell r="E13618">
            <v>0</v>
          </cell>
          <cell r="F13618">
            <v>0</v>
          </cell>
        </row>
        <row r="13619">
          <cell r="B13619">
            <v>103746</v>
          </cell>
          <cell r="C13619" t="str">
            <v>FORNECIMENTO E INSTALAÇÃO DE DEFENSA METÁLICA MALEÁVEL SIMPLES, SOBRE SOLO. AF_03/2022</v>
          </cell>
          <cell r="D13619" t="str">
            <v>M</v>
          </cell>
          <cell r="E13619">
            <v>0</v>
          </cell>
          <cell r="F13619">
            <v>0</v>
          </cell>
        </row>
        <row r="13620">
          <cell r="B13620">
            <v>103749</v>
          </cell>
          <cell r="C13620" t="str">
            <v>FORNECIMENTO E INSTALAÇÃO DE DEFENSA METÁLICA SEMI MALEÁVEL DUPLA, SOBRE SOLO. AF_03/2022</v>
          </cell>
          <cell r="D13620" t="str">
            <v>M</v>
          </cell>
          <cell r="E13620">
            <v>0</v>
          </cell>
          <cell r="F13620">
            <v>0</v>
          </cell>
        </row>
        <row r="13621">
          <cell r="B13621">
            <v>103744</v>
          </cell>
          <cell r="C13621" t="str">
            <v>FORNECIMENTO E INSTALAÇÃO DE DEFENSA METÁLICA SEMI MALEÁVEL SIMPLES (ANCORAGEM), SOBRE SOLO. AF_03/2022</v>
          </cell>
          <cell r="D13621" t="str">
            <v>M</v>
          </cell>
          <cell r="E13621">
            <v>0</v>
          </cell>
          <cell r="F13621">
            <v>0</v>
          </cell>
        </row>
        <row r="13622">
          <cell r="B13622">
            <v>103748</v>
          </cell>
          <cell r="C13622" t="str">
            <v>FORNECIMENTO E INSTALAÇÃO DE DEFENSA METÁLICA SEMI MALEÁVEL SIMPLES, SOBRE SOLO. AF_03/2022</v>
          </cell>
          <cell r="D13622" t="str">
            <v>M</v>
          </cell>
          <cell r="E13622">
            <v>0</v>
          </cell>
          <cell r="F13622">
            <v>0</v>
          </cell>
        </row>
        <row r="13623">
          <cell r="B13623">
            <v>103745</v>
          </cell>
          <cell r="C13623" t="str">
            <v>FORNECIMENTO E INSTALAÇÃO DE DEFENSA METÁLICA SEMI-MALEAVEL DUPLA (ANCORAGEM), SOBRE SOLO. AF_03/2022</v>
          </cell>
          <cell r="D13623" t="str">
            <v>M</v>
          </cell>
          <cell r="E13623">
            <v>0</v>
          </cell>
          <cell r="F13623">
            <v>0</v>
          </cell>
        </row>
        <row r="13624">
          <cell r="B13624">
            <v>103751</v>
          </cell>
          <cell r="C13624" t="str">
            <v>FORNECIMENTO E INSTALAÇÃO DE DEFENSA METÁLICA TRIPLA ONDA DUPLA, SOBRE SOLO. AF_03/2022</v>
          </cell>
          <cell r="D13624" t="str">
            <v>M</v>
          </cell>
          <cell r="E13624">
            <v>0</v>
          </cell>
          <cell r="F13624">
            <v>0</v>
          </cell>
        </row>
        <row r="13625">
          <cell r="B13625">
            <v>103750</v>
          </cell>
          <cell r="C13625" t="str">
            <v>FORNECIMENTO E INSTALAÇÃO DE DEFENSA METÁLICA TRIPLA ONDA SIMPLES, SOBRE SOLO. AF_03/2022</v>
          </cell>
          <cell r="D13625" t="str">
            <v>M</v>
          </cell>
          <cell r="E13625">
            <v>0</v>
          </cell>
          <cell r="F13625">
            <v>0</v>
          </cell>
        </row>
        <row r="13626">
          <cell r="B13626">
            <v>103735</v>
          </cell>
          <cell r="C13626" t="str">
            <v>FORNECIMENTO E INSTALAÇÃO DE LOMBADA SOBRE ASFALTO. AF_03/2022</v>
          </cell>
          <cell r="D13626" t="str">
            <v>UN</v>
          </cell>
          <cell r="E13626">
            <v>0</v>
          </cell>
          <cell r="F13626">
            <v>0</v>
          </cell>
        </row>
        <row r="13627">
          <cell r="B13627">
            <v>103738</v>
          </cell>
          <cell r="C13627" t="str">
            <v>FORNECIMENTO E INSTALAÇÃO DE PRISMA SOBRE ASFALTO. AF_03/2022</v>
          </cell>
          <cell r="D13627" t="str">
            <v>UN</v>
          </cell>
          <cell r="E13627">
            <v>0</v>
          </cell>
          <cell r="F13627">
            <v>0</v>
          </cell>
        </row>
        <row r="13628">
          <cell r="B13628">
            <v>103736</v>
          </cell>
          <cell r="C13628" t="str">
            <v>FORNECIMENTO E INSTALAÇÃO DE SEGREGADOR SOBRE ASFALTO. AF_03/2022</v>
          </cell>
          <cell r="D13628" t="str">
            <v>UN</v>
          </cell>
          <cell r="E13628">
            <v>0</v>
          </cell>
          <cell r="F13628">
            <v>0</v>
          </cell>
        </row>
        <row r="13629">
          <cell r="B13629">
            <v>103739</v>
          </cell>
          <cell r="C13629" t="str">
            <v>FORNECIMENTO E INSTALAÇÃO DE TACHA SOBRE ASFALTO. AF_03/2022</v>
          </cell>
          <cell r="D13629" t="str">
            <v>UN</v>
          </cell>
          <cell r="E13629">
            <v>0</v>
          </cell>
          <cell r="F13629">
            <v>0</v>
          </cell>
        </row>
        <row r="13630">
          <cell r="B13630">
            <v>103737</v>
          </cell>
          <cell r="C13630" t="str">
            <v>FORNECIMENTO E INSTALAÇÃO DE TACHÃO SOBRE ASFALTO. AF_03/2022</v>
          </cell>
          <cell r="D13630" t="str">
            <v>UN</v>
          </cell>
          <cell r="E13630">
            <v>0</v>
          </cell>
          <cell r="F13630">
            <v>0</v>
          </cell>
        </row>
        <row r="13631">
          <cell r="B13631">
            <v>103742</v>
          </cell>
          <cell r="C13631" t="str">
            <v>FORNECIMENTO E INSTALAÇÃO DE TERMINAL DE ANCORAGEM DE DEFENSA METÁLICA, EM BARREIRA DE CONCRETO. AF_03/2022</v>
          </cell>
          <cell r="D13631" t="str">
            <v>UN</v>
          </cell>
          <cell r="E13631">
            <v>0</v>
          </cell>
          <cell r="F13631">
            <v>0</v>
          </cell>
        </row>
        <row r="13632">
          <cell r="B13632">
            <v>103689</v>
          </cell>
          <cell r="C13632" t="str">
            <v>FORNECIMENTO E INSTALAÇÃO DE PLACA DE OBRA COM CHAPA GALVANIZADA E ESTRUTURA DE MADEIRA. AF_03/2022_PS</v>
          </cell>
          <cell r="D13632" t="str">
            <v>M2</v>
          </cell>
          <cell r="E13632">
            <v>462.69</v>
          </cell>
          <cell r="F13632">
            <v>465.96</v>
          </cell>
        </row>
        <row r="13633">
          <cell r="B13633">
            <v>103702</v>
          </cell>
          <cell r="C13633" t="str">
            <v>FORNECIMENTO E INSTALAÇÃO DE PLACA DE SINALIZAÇÃO EM CHAPA DE ALUMÍNIO EM SUPORTE DE CONCRETO. AF_03/2022</v>
          </cell>
          <cell r="D13633" t="str">
            <v>M2</v>
          </cell>
          <cell r="E13633">
            <v>0</v>
          </cell>
          <cell r="F13633">
            <v>0</v>
          </cell>
        </row>
        <row r="13634">
          <cell r="B13634">
            <v>103700</v>
          </cell>
          <cell r="C13634" t="str">
            <v>FORNECIMENTO E INSTALAÇÃO DE PLACA DE SINALIZAÇÃO EM CHAPA DE ALUMÍNIO EM SUPORTE DE MADEIRA. AF_03/2022</v>
          </cell>
          <cell r="D13634" t="str">
            <v>M2</v>
          </cell>
          <cell r="E13634">
            <v>0</v>
          </cell>
          <cell r="F13634">
            <v>0</v>
          </cell>
        </row>
        <row r="13635">
          <cell r="B13635">
            <v>103698</v>
          </cell>
          <cell r="C13635" t="str">
            <v>FORNECIMENTO E INSTALAÇÃO DE PLACA DE SINALIZAÇÃO EM CHAPA DE ALUMÍNIO EM SUPORTE METÁLICO. AF_03/2022</v>
          </cell>
          <cell r="D13635" t="str">
            <v>M2</v>
          </cell>
          <cell r="E13635">
            <v>0</v>
          </cell>
          <cell r="F13635">
            <v>0</v>
          </cell>
        </row>
        <row r="13636">
          <cell r="B13636">
            <v>103703</v>
          </cell>
          <cell r="C13636" t="str">
            <v>FORNECIMENTO E INSTALAÇÃO DE PLACA DE SINALIZAÇÃO EM CHAPA DE AÇO EM SUPORTE DE CONCRETO. AF_03/2022</v>
          </cell>
          <cell r="D13636" t="str">
            <v>M2</v>
          </cell>
          <cell r="E13636">
            <v>0</v>
          </cell>
          <cell r="F13636">
            <v>0</v>
          </cell>
        </row>
        <row r="13637">
          <cell r="B13637">
            <v>103701</v>
          </cell>
          <cell r="C13637" t="str">
            <v>FORNECIMENTO E INSTALAÇÃO DE PLACA DE SINALIZAÇÃO EM CHAPA DE AÇO EM SUPORTE DE MADEIRA. AF_03/2022</v>
          </cell>
          <cell r="D13637" t="str">
            <v>M2</v>
          </cell>
          <cell r="E13637">
            <v>0</v>
          </cell>
          <cell r="F13637">
            <v>0</v>
          </cell>
        </row>
        <row r="13638">
          <cell r="B13638">
            <v>103699</v>
          </cell>
          <cell r="C13638" t="str">
            <v>FORNECIMENTO E INSTALAÇÃO DE PLACA DE SINALIZAÇÃO EM CHAPA DE AÇO EM SUPORTE METÁLICO. AF_03/2022</v>
          </cell>
          <cell r="D13638" t="str">
            <v>M2</v>
          </cell>
          <cell r="E13638">
            <v>0</v>
          </cell>
          <cell r="F13638">
            <v>0</v>
          </cell>
        </row>
        <row r="13639">
          <cell r="B13639">
            <v>103704</v>
          </cell>
          <cell r="C13639" t="str">
            <v>FORNECIMENTO E INSTALAÇÃO DE PLACA DE SINALIZAÇÃO EM PÓRTICO E SEMI-PÓRTICO. AF_03/2022</v>
          </cell>
          <cell r="D13639" t="str">
            <v>M2</v>
          </cell>
          <cell r="E13639">
            <v>0</v>
          </cell>
          <cell r="F13639">
            <v>0</v>
          </cell>
        </row>
        <row r="13640">
          <cell r="B13640">
            <v>103706</v>
          </cell>
          <cell r="C13640" t="str">
            <v>FORNECIMENTO E INSTALAÇÃO DE PÓRTICO METÁLICO COM VÃO DE 10,3 M. AF_03/2022</v>
          </cell>
          <cell r="D13640" t="str">
            <v>UN</v>
          </cell>
          <cell r="E13640">
            <v>0</v>
          </cell>
          <cell r="F13640">
            <v>0</v>
          </cell>
        </row>
        <row r="13641">
          <cell r="B13641">
            <v>103707</v>
          </cell>
          <cell r="C13641" t="str">
            <v>FORNECIMENTO E INSTALAÇÃO DE PÓRTICO METÁLICO COM VÃO DE 11,4 M. AF_03/2022</v>
          </cell>
          <cell r="D13641" t="str">
            <v>UN</v>
          </cell>
          <cell r="E13641">
            <v>0</v>
          </cell>
          <cell r="F13641">
            <v>0</v>
          </cell>
        </row>
        <row r="13642">
          <cell r="B13642">
            <v>103708</v>
          </cell>
          <cell r="C13642" t="str">
            <v>FORNECIMENTO E INSTALAÇÃO DE PÓRTICO METÁLICO COM VÃO DE 12,5 M. AF_03/2022</v>
          </cell>
          <cell r="D13642" t="str">
            <v>UN</v>
          </cell>
          <cell r="E13642">
            <v>0</v>
          </cell>
          <cell r="F13642">
            <v>0</v>
          </cell>
        </row>
        <row r="13643">
          <cell r="B13643">
            <v>103709</v>
          </cell>
          <cell r="C13643" t="str">
            <v>FORNECIMENTO E INSTALAÇÃO DE PÓRTICO METÁLICO COM VÃO DE 13,6 M. AF_03/2022</v>
          </cell>
          <cell r="D13643" t="str">
            <v>UN</v>
          </cell>
          <cell r="E13643">
            <v>0</v>
          </cell>
          <cell r="F13643">
            <v>0</v>
          </cell>
        </row>
        <row r="13644">
          <cell r="B13644">
            <v>103710</v>
          </cell>
          <cell r="C13644" t="str">
            <v>FORNECIMENTO E INSTALAÇÃO DE PÓRTICO METÁLICO COM VÃO DE 14,8 M. AF_03/2022</v>
          </cell>
          <cell r="D13644" t="str">
            <v>UN</v>
          </cell>
          <cell r="E13644">
            <v>0</v>
          </cell>
          <cell r="F13644">
            <v>0</v>
          </cell>
        </row>
        <row r="13645">
          <cell r="B13645">
            <v>103711</v>
          </cell>
          <cell r="C13645" t="str">
            <v>FORNECIMENTO E INSTALAÇÃO DE PÓRTICO METÁLICO COM VÃO DE 15,9 M. AF_03/2022</v>
          </cell>
          <cell r="D13645" t="str">
            <v>UN</v>
          </cell>
          <cell r="E13645">
            <v>0</v>
          </cell>
          <cell r="F13645">
            <v>0</v>
          </cell>
        </row>
        <row r="13646">
          <cell r="B13646">
            <v>103712</v>
          </cell>
          <cell r="C13646" t="str">
            <v>FORNECIMENTO E INSTALAÇÃO DE PÓRTICO METÁLICO COM VÃO DE 17 M. AF_03/2022</v>
          </cell>
          <cell r="D13646" t="str">
            <v>UN</v>
          </cell>
          <cell r="E13646">
            <v>0</v>
          </cell>
          <cell r="F13646">
            <v>0</v>
          </cell>
        </row>
        <row r="13647">
          <cell r="B13647">
            <v>103713</v>
          </cell>
          <cell r="C13647" t="str">
            <v>FORNECIMENTO E INSTALAÇÃO DE PÓRTICO METÁLICO COM VÃO DE 18,1 M. AF_03/2022</v>
          </cell>
          <cell r="D13647" t="str">
            <v>UN</v>
          </cell>
          <cell r="E13647">
            <v>0</v>
          </cell>
          <cell r="F13647">
            <v>0</v>
          </cell>
        </row>
        <row r="13648">
          <cell r="B13648">
            <v>103714</v>
          </cell>
          <cell r="C13648" t="str">
            <v>FORNECIMENTO E INSTALAÇÃO DE PÓRTICO METÁLICO COM VÃO DE 19,2 M. AF_03/2022</v>
          </cell>
          <cell r="D13648" t="str">
            <v>UN</v>
          </cell>
          <cell r="E13648">
            <v>0</v>
          </cell>
          <cell r="F13648">
            <v>0</v>
          </cell>
        </row>
        <row r="13649">
          <cell r="B13649">
            <v>103715</v>
          </cell>
          <cell r="C13649" t="str">
            <v>FORNECIMENTO E INSTALAÇÃO DE PÓRTICO METÁLICO COM VÃO DE 20,3 M. AF_03/2022</v>
          </cell>
          <cell r="D13649" t="str">
            <v>UN</v>
          </cell>
          <cell r="E13649">
            <v>0</v>
          </cell>
          <cell r="F13649">
            <v>0</v>
          </cell>
        </row>
        <row r="13650">
          <cell r="B13650">
            <v>103716</v>
          </cell>
          <cell r="C13650" t="str">
            <v>FORNECIMENTO E INSTALAÇÃO DE PÓRTICO METÁLICO COM VÃO DE 21,5 M. AF_03/2022</v>
          </cell>
          <cell r="D13650" t="str">
            <v>UN</v>
          </cell>
          <cell r="E13650">
            <v>0</v>
          </cell>
          <cell r="F13650">
            <v>0</v>
          </cell>
        </row>
        <row r="13651">
          <cell r="B13651">
            <v>103717</v>
          </cell>
          <cell r="C13651" t="str">
            <v>FORNECIMENTO E INSTALAÇÃO DE PÓRTICO METÁLICO COM VÃO DE 22,6 M. AF_03/2022</v>
          </cell>
          <cell r="D13651" t="str">
            <v>UN</v>
          </cell>
          <cell r="E13651">
            <v>0</v>
          </cell>
          <cell r="F13651">
            <v>0</v>
          </cell>
        </row>
        <row r="13652">
          <cell r="B13652">
            <v>103718</v>
          </cell>
          <cell r="C13652" t="str">
            <v>FORNECIMENTO E INSTALAÇÃO DE PÓRTICO METÁLICO COM VÃO DE 23,7 M. AF_03/2022</v>
          </cell>
          <cell r="D13652" t="str">
            <v>UN</v>
          </cell>
          <cell r="E13652">
            <v>0</v>
          </cell>
          <cell r="F13652">
            <v>0</v>
          </cell>
        </row>
        <row r="13653">
          <cell r="B13653">
            <v>103719</v>
          </cell>
          <cell r="C13653" t="str">
            <v>FORNECIMENTO E INSTALAÇÃO DE PÓRTICO METÁLICO COM VÃO DE 24,8 M. AF_03/2022</v>
          </cell>
          <cell r="D13653" t="str">
            <v>UN</v>
          </cell>
          <cell r="E13653">
            <v>0</v>
          </cell>
          <cell r="F13653">
            <v>0</v>
          </cell>
        </row>
        <row r="13654">
          <cell r="B13654">
            <v>103720</v>
          </cell>
          <cell r="C13654" t="str">
            <v>FORNECIMENTO E INSTALAÇÃO DE PÓRTICO METÁLICO COM VÃO DE 26 M. AF_03/2022</v>
          </cell>
          <cell r="D13654" t="str">
            <v>UN</v>
          </cell>
          <cell r="E13654">
            <v>0</v>
          </cell>
          <cell r="F13654">
            <v>0</v>
          </cell>
        </row>
        <row r="13655">
          <cell r="B13655">
            <v>103721</v>
          </cell>
          <cell r="C13655" t="str">
            <v>FORNECIMENTO E INSTALAÇÃO DE PÓRTICO METÁLICO COM VÃO DE 27,1 M. AF_03/2022</v>
          </cell>
          <cell r="D13655" t="str">
            <v>UN</v>
          </cell>
          <cell r="E13655">
            <v>0</v>
          </cell>
          <cell r="F13655">
            <v>0</v>
          </cell>
        </row>
        <row r="13656">
          <cell r="B13656">
            <v>103705</v>
          </cell>
          <cell r="C13656" t="str">
            <v>FORNECIMENTO E INSTALAÇÃO DE PÓRTICO METÁLICO COM VÃO DE 9,2 M. AF_03/2022</v>
          </cell>
          <cell r="D13656" t="str">
            <v>UN</v>
          </cell>
          <cell r="E13656">
            <v>0</v>
          </cell>
          <cell r="F13656">
            <v>0</v>
          </cell>
        </row>
        <row r="13657">
          <cell r="B13657">
            <v>103722</v>
          </cell>
          <cell r="C13657" t="str">
            <v>FORNECIMENTO E INSTALAÇÃO DE SEMI PÓRTICO DUPLO METÁLICO COM VÃO DE 2,7 M. AF_03/2022</v>
          </cell>
          <cell r="D13657" t="str">
            <v>UN</v>
          </cell>
          <cell r="E13657">
            <v>0</v>
          </cell>
          <cell r="F13657">
            <v>0</v>
          </cell>
        </row>
        <row r="13658">
          <cell r="B13658">
            <v>103723</v>
          </cell>
          <cell r="C13658" t="str">
            <v>FORNECIMENTO E INSTALAÇÃO DE SEMI PÓRTICO DUPLO METÁLICO COM VÃO DE 3,8 M. AF_03/2022</v>
          </cell>
          <cell r="D13658" t="str">
            <v>UN</v>
          </cell>
          <cell r="E13658">
            <v>0</v>
          </cell>
          <cell r="F13658">
            <v>0</v>
          </cell>
        </row>
        <row r="13659">
          <cell r="B13659">
            <v>103724</v>
          </cell>
          <cell r="C13659" t="str">
            <v>FORNECIMENTO E INSTALAÇÃO DE SEMI PÓRTICO DUPLO METÁLICO COM VÃO DE 4,9 M. AF_03/2022</v>
          </cell>
          <cell r="D13659" t="str">
            <v>UN</v>
          </cell>
          <cell r="E13659">
            <v>0</v>
          </cell>
          <cell r="F13659">
            <v>0</v>
          </cell>
        </row>
        <row r="13660">
          <cell r="B13660">
            <v>103725</v>
          </cell>
          <cell r="C13660" t="str">
            <v>FORNECIMENTO E INSTALAÇÃO DE SEMI PÓRTICO DUPLO METÁLICO COM VÃO DE 6 M. AF_03/2022</v>
          </cell>
          <cell r="D13660" t="str">
            <v>UN</v>
          </cell>
          <cell r="E13660">
            <v>0</v>
          </cell>
          <cell r="F13660">
            <v>0</v>
          </cell>
        </row>
        <row r="13661">
          <cell r="B13661">
            <v>103726</v>
          </cell>
          <cell r="C13661" t="str">
            <v>FORNECIMENTO E INSTALAÇÃO DE SEMI PÓRTICO DUPLO METÁLICO COM VÃO DE 7,2 M. AF_03/2022</v>
          </cell>
          <cell r="D13661" t="str">
            <v>UN</v>
          </cell>
          <cell r="E13661">
            <v>0</v>
          </cell>
          <cell r="F13661">
            <v>0</v>
          </cell>
        </row>
        <row r="13662">
          <cell r="B13662">
            <v>103727</v>
          </cell>
          <cell r="C13662" t="str">
            <v>FORNECIMENTO E INSTALAÇÃO DE SEMI PÓRTICO DUPLO METÁLICO COM VÃO DE 8,3 M. AF_03/2022</v>
          </cell>
          <cell r="D13662" t="str">
            <v>UN</v>
          </cell>
          <cell r="E13662">
            <v>0</v>
          </cell>
          <cell r="F13662">
            <v>0</v>
          </cell>
        </row>
        <row r="13663">
          <cell r="B13663">
            <v>103728</v>
          </cell>
          <cell r="C13663" t="str">
            <v>FORNECIMENTO E INSTALAÇÃO DE SEMI PÓRTICO METÁLICO COM VÃO DE 2,7 M. AF_03/2022</v>
          </cell>
          <cell r="D13663" t="str">
            <v>UN</v>
          </cell>
          <cell r="E13663">
            <v>0</v>
          </cell>
          <cell r="F13663">
            <v>0</v>
          </cell>
        </row>
        <row r="13664">
          <cell r="B13664">
            <v>103729</v>
          </cell>
          <cell r="C13664" t="str">
            <v>FORNECIMENTO E INSTALAÇÃO DE SEMI PÓRTICO METÁLICO COM VÃO DE 3,8 M. AF_03/2022</v>
          </cell>
          <cell r="D13664" t="str">
            <v>UN</v>
          </cell>
          <cell r="E13664">
            <v>0</v>
          </cell>
          <cell r="F13664">
            <v>0</v>
          </cell>
        </row>
        <row r="13665">
          <cell r="B13665">
            <v>103730</v>
          </cell>
          <cell r="C13665" t="str">
            <v>FORNECIMENTO E INSTALAÇÃO DE SEMI PÓRTICO METÁLICO COM VÃO DE 4,9 M. AF_03/2022</v>
          </cell>
          <cell r="D13665" t="str">
            <v>UN</v>
          </cell>
          <cell r="E13665">
            <v>0</v>
          </cell>
          <cell r="F13665">
            <v>0</v>
          </cell>
        </row>
        <row r="13666">
          <cell r="B13666">
            <v>103731</v>
          </cell>
          <cell r="C13666" t="str">
            <v>FORNECIMENTO E INSTALAÇÃO DE SEMI PÓRTICO METÁLICO COM VÃO DE 6 M. AF_03/2022</v>
          </cell>
          <cell r="D13666" t="str">
            <v>UN</v>
          </cell>
          <cell r="E13666">
            <v>0</v>
          </cell>
          <cell r="F13666">
            <v>0</v>
          </cell>
        </row>
        <row r="13667">
          <cell r="B13667">
            <v>103732</v>
          </cell>
          <cell r="C13667" t="str">
            <v>FORNECIMENTO E INSTALAÇÃO DE SEMI PÓRTICO METÁLICO COM VÃO DE 7,2 M. AF_03/2022</v>
          </cell>
          <cell r="D13667" t="str">
            <v>UN</v>
          </cell>
          <cell r="E13667">
            <v>0</v>
          </cell>
          <cell r="F13667">
            <v>0</v>
          </cell>
        </row>
        <row r="13668">
          <cell r="B13668">
            <v>103733</v>
          </cell>
          <cell r="C13668" t="str">
            <v>FORNECIMENTO E INSTALAÇÃO DE SEMI PÓRTICO METÁLICO COM VÃO DE 8,3 M. AF_03/2022</v>
          </cell>
          <cell r="D13668" t="str">
            <v>UN</v>
          </cell>
          <cell r="E13668">
            <v>0</v>
          </cell>
          <cell r="F13668">
            <v>0</v>
          </cell>
        </row>
        <row r="13669">
          <cell r="B13669">
            <v>103696</v>
          </cell>
          <cell r="C13669" t="str">
            <v>FORNECIMENTO E INSTALAÇÃO DE SUPORTE DE MADEIRA PARA PLACAS DE SINALIZAÇÃO EM CONCRETO, COM H= DE 2,5 M E SEÇÃO DE 7,5 X 7,5 CM. AF_03/2022</v>
          </cell>
          <cell r="D13669" t="str">
            <v>UN</v>
          </cell>
          <cell r="E13669">
            <v>137.82</v>
          </cell>
          <cell r="F13669">
            <v>143.33000000000001</v>
          </cell>
        </row>
        <row r="13670">
          <cell r="B13670">
            <v>103697</v>
          </cell>
          <cell r="C13670" t="str">
            <v>FORNECIMENTO E INSTALAÇÃO DE SUPORTE DE MADEIRA PARA PLACAS DE SINALIZAÇÃO, EM BASE DE CONCRETO, COM H= DE 2,0 M E SEÇÃO DE 7,5 X 7,5 CM. AF_03/2022</v>
          </cell>
          <cell r="D13670" t="str">
            <v>UN</v>
          </cell>
          <cell r="E13670">
            <v>126.13</v>
          </cell>
          <cell r="F13670">
            <v>131.43</v>
          </cell>
        </row>
        <row r="13671">
          <cell r="B13671">
            <v>103695</v>
          </cell>
          <cell r="C13671" t="str">
            <v>FORNECIMENTO E INSTALAÇÃO DE SUPORTE DE MADEIRA PARA PLACAS DE SINALIZAÇÃO, EM SOLO, COM H= DE 2,0 M E SEÇÃO DE 7,5 X 7,5 CM. AF_03/2022</v>
          </cell>
          <cell r="D13671" t="str">
            <v>UN</v>
          </cell>
          <cell r="E13671">
            <v>99.19</v>
          </cell>
          <cell r="F13671">
            <v>102.26</v>
          </cell>
        </row>
        <row r="13672">
          <cell r="B13672">
            <v>103694</v>
          </cell>
          <cell r="C13672" t="str">
            <v>FORNECIMENTO E INSTALAÇÃO DE SUPORTE DE MADEIRA PARA PLACAS DE SINALIZAÇÃO, EM SOLO, COM H= DE 2,5 M E SEÇÃO DE 7,5 X 7,5 CM. AF_03/2022</v>
          </cell>
          <cell r="D13672" t="str">
            <v>UN</v>
          </cell>
          <cell r="E13672">
            <v>110.88</v>
          </cell>
          <cell r="F13672">
            <v>114.16</v>
          </cell>
        </row>
        <row r="13673">
          <cell r="B13673">
            <v>103690</v>
          </cell>
          <cell r="C13673" t="str">
            <v>FORNECIMENTO E INSTALAÇÃO DE SUPORTE METÁLICO GALVANIZADO PARA PLACAS DE SINALIZAÇÃO EM SOLO, COM H= DE 2,5 M E DIÂMETRO DE 2''. AF_03/2022</v>
          </cell>
          <cell r="D13673" t="str">
            <v>UN</v>
          </cell>
          <cell r="E13673">
            <v>0</v>
          </cell>
          <cell r="F13673">
            <v>0</v>
          </cell>
        </row>
        <row r="13674">
          <cell r="B13674">
            <v>103693</v>
          </cell>
          <cell r="C13674" t="str">
            <v>FORNECIMENTO E INSTALAÇÃO DE SUPORTE METÁLICO GALVANIZADO PARA PLACAS DE SINALIZAÇÃO, EM BASE DE CONCRETO, COM H= DE 2,0 M E DIÂMETRO DE 2''. AF_03/2022</v>
          </cell>
          <cell r="D13674" t="str">
            <v>UN</v>
          </cell>
          <cell r="E13674">
            <v>0</v>
          </cell>
          <cell r="F13674">
            <v>0</v>
          </cell>
        </row>
        <row r="13675">
          <cell r="B13675">
            <v>103692</v>
          </cell>
          <cell r="C13675" t="str">
            <v>FORNECIMENTO E INSTALAÇÃO DE SUPORTE METÁLICO GALVANIZADO PARA PLACAS DE SINALIZAÇÃO, EM BASE DE CONCRETO, COM H= DE 2,5 M E DIÂMETRO DE 2''. AF_03/2022</v>
          </cell>
          <cell r="D13675" t="str">
            <v>UN</v>
          </cell>
          <cell r="E13675">
            <v>0</v>
          </cell>
          <cell r="F13675">
            <v>0</v>
          </cell>
        </row>
        <row r="13676">
          <cell r="B13676">
            <v>103691</v>
          </cell>
          <cell r="C13676" t="str">
            <v>FORNECIMENTO E INSTALAÇÃO DE SUPORTE METÁLICO GALVANIZADO PARA PLACAS DE SINALIZAÇÃO, EM SOLO, COM H= DE 2,0 M E DIÂMETRO DE 2''. AF_03/2022</v>
          </cell>
          <cell r="D13676" t="str">
            <v>UN</v>
          </cell>
          <cell r="E13676">
            <v>0</v>
          </cell>
          <cell r="F13676">
            <v>0</v>
          </cell>
        </row>
        <row r="13677">
          <cell r="B13677">
            <v>96987</v>
          </cell>
          <cell r="C13677" t="str">
            <v>BASE METÁLICA PARA MASTRO 1 ½" PARA SPDA - FORNECIMENTO E INSTALAÇÃO. AF_08/2023</v>
          </cell>
          <cell r="D13677" t="str">
            <v>UN</v>
          </cell>
          <cell r="E13677">
            <v>124.37</v>
          </cell>
          <cell r="F13677">
            <v>129.26</v>
          </cell>
        </row>
        <row r="13678">
          <cell r="B13678">
            <v>96989</v>
          </cell>
          <cell r="C13678" t="str">
            <v>CAPTOR TIPO FRANKLIN PARA SPDA - FORNECIMENTO E INSTALAÇÃO. AF_08/2023</v>
          </cell>
          <cell r="D13678" t="str">
            <v>UN</v>
          </cell>
          <cell r="E13678">
            <v>146.63999999999999</v>
          </cell>
          <cell r="F13678">
            <v>147.19999999999999</v>
          </cell>
        </row>
        <row r="13679">
          <cell r="B13679">
            <v>104749</v>
          </cell>
          <cell r="C13679" t="str">
            <v>CONECTOR GRAMPO METÁLICO TIPO OLHAL, PARA SPDA, PARA HASTE DE ATERRAMENTO DE 3/4'' E CABOS DE 10 A 50 MM2 - FORNECIMENTO E INSTALAÇÃO. AF_08/2023</v>
          </cell>
          <cell r="D13679" t="str">
            <v>UN</v>
          </cell>
          <cell r="E13679">
            <v>23.83</v>
          </cell>
          <cell r="F13679">
            <v>24.61</v>
          </cell>
        </row>
        <row r="13680">
          <cell r="B13680">
            <v>104750</v>
          </cell>
          <cell r="C13680" t="str">
            <v>CONECTOR GRAMPO METÁLICO TIPO OLHAL, PARA SPDA, PARA HASTE DE ATERRAMENTO DE 5/8'' E CABOS DE 10 A 50 MM2 - FORNECIMENTO E INSTALAÇÃO. AF_08/2023</v>
          </cell>
          <cell r="D13680" t="str">
            <v>UN</v>
          </cell>
          <cell r="E13680">
            <v>18.22</v>
          </cell>
          <cell r="F13680">
            <v>19</v>
          </cell>
        </row>
        <row r="13681">
          <cell r="B13681">
            <v>104751</v>
          </cell>
          <cell r="C13681" t="str">
            <v>CONECTOR GRAMPO PARALELO METÁLICO, PARA SPDA, PARA CABOS DE 6 A 50 MM2 - FORNECIMENTO E INSTALAÇÃO. AF_08/2023</v>
          </cell>
          <cell r="D13681" t="str">
            <v>UN</v>
          </cell>
          <cell r="E13681">
            <v>27.84</v>
          </cell>
          <cell r="F13681">
            <v>28.62</v>
          </cell>
        </row>
        <row r="13682">
          <cell r="B13682">
            <v>104752</v>
          </cell>
          <cell r="C13682" t="str">
            <v>CONECTOR SPLIT-BOLT, PARA SPDA, PARA CABOS ATÉ 35 MM2 - FORNECIMENTO E INSTALAÇÃO. AF_08/2023</v>
          </cell>
          <cell r="D13682" t="str">
            <v>UN</v>
          </cell>
          <cell r="E13682">
            <v>20.71</v>
          </cell>
          <cell r="F13682">
            <v>21.49</v>
          </cell>
        </row>
        <row r="13683">
          <cell r="B13683">
            <v>104753</v>
          </cell>
          <cell r="C13683" t="str">
            <v>CONECTOR SPLIT-BOLT, PARA SPDA, PARA CABOS ATÉ 50 MM2 - FORNECIMENTO E INSTALAÇÃO. AF_08/2023</v>
          </cell>
          <cell r="D13683" t="str">
            <v>UN</v>
          </cell>
          <cell r="E13683">
            <v>25.39</v>
          </cell>
          <cell r="F13683">
            <v>26.17</v>
          </cell>
        </row>
        <row r="13684">
          <cell r="B13684">
            <v>104754</v>
          </cell>
          <cell r="C13684" t="str">
            <v>CONECTOR SPLIT-BOLT, PARA SPDA, PARA CABOS ATÉ 70 MM2 - FORNECIMENTO E INSTALAÇÃO. AF_08/2023</v>
          </cell>
          <cell r="D13684" t="str">
            <v>UN</v>
          </cell>
          <cell r="E13684">
            <v>33.42</v>
          </cell>
          <cell r="F13684">
            <v>34.200000000000003</v>
          </cell>
        </row>
        <row r="13685">
          <cell r="B13685">
            <v>104755</v>
          </cell>
          <cell r="C13685" t="str">
            <v>CONECTOR SPLIT-BOLT, PARA SPDA, PARA CABOS ATÉ 95 MM2 - FORNECIMENTO E INSTALAÇÃO. AF_08/2023</v>
          </cell>
          <cell r="D13685" t="str">
            <v>UN</v>
          </cell>
          <cell r="E13685">
            <v>45.87</v>
          </cell>
          <cell r="F13685">
            <v>46.65</v>
          </cell>
        </row>
        <row r="13686">
          <cell r="B13686">
            <v>96982</v>
          </cell>
          <cell r="C13686" t="str">
            <v>CONECTOR SPLIT-BOLT, PARA SPDA, PARA CABOS DE 16 A 70 MM2 - FORNECIMENTO E INSTALAÇÃO. AF_08/2023</v>
          </cell>
          <cell r="D13686" t="str">
            <v>UN</v>
          </cell>
          <cell r="E13686">
            <v>0</v>
          </cell>
          <cell r="F13686">
            <v>0</v>
          </cell>
        </row>
        <row r="13687">
          <cell r="B13687">
            <v>96993</v>
          </cell>
          <cell r="C13687" t="str">
            <v>CONJUNTO DE ESTAIAMENTO PARA MASTRO DE SPDA (COMPRIMENTO DOS ESTAIS = 12 M) - FORNECIMENTO E INSTALAÇÃO. AF_08/2023</v>
          </cell>
          <cell r="D13687" t="str">
            <v>UN</v>
          </cell>
          <cell r="E13687">
            <v>0</v>
          </cell>
          <cell r="F13687">
            <v>0</v>
          </cell>
        </row>
        <row r="13688">
          <cell r="B13688">
            <v>96990</v>
          </cell>
          <cell r="C13688" t="str">
            <v>CONJUNTO DE ESTAIAMENTO PARA MASTRO DE SPDA (COMPRIMENTO DOS ESTAIS = 2 M) - FORNECIMENTO E INSTALAÇÃO. AF_08/2023</v>
          </cell>
          <cell r="D13688" t="str">
            <v>UN</v>
          </cell>
          <cell r="E13688">
            <v>0</v>
          </cell>
          <cell r="F13688">
            <v>0</v>
          </cell>
        </row>
        <row r="13689">
          <cell r="B13689">
            <v>96991</v>
          </cell>
          <cell r="C13689" t="str">
            <v>CONJUNTO DE ESTAIAMENTO PARA MASTRO DE SPDA (COMPRIMENTO DOS ESTAIS = 4 M) - FORNECIMENTO E INSTALAÇÃO. AF_08/2023</v>
          </cell>
          <cell r="D13689" t="str">
            <v>UN</v>
          </cell>
          <cell r="E13689">
            <v>0</v>
          </cell>
          <cell r="F13689">
            <v>0</v>
          </cell>
        </row>
        <row r="13690">
          <cell r="B13690">
            <v>96992</v>
          </cell>
          <cell r="C13690" t="str">
            <v>CONJUNTO DE ESTAIAMENTO PARA MASTRO DE SPDA (COMPRIMENTO DOS ESTAIS = 8 M) - FORNECIMENTO E INSTALAÇÃO. AF_08/2023</v>
          </cell>
          <cell r="D13690" t="str">
            <v>UN</v>
          </cell>
          <cell r="E13690">
            <v>0</v>
          </cell>
          <cell r="F13690">
            <v>0</v>
          </cell>
        </row>
        <row r="13691">
          <cell r="B13691">
            <v>96994</v>
          </cell>
          <cell r="C13691" t="str">
            <v>CONJUNTO PARA-RAIOS TIPO FRANKLIN PARA SPDA (INCLUSO BASE METÁLICA, MASTRO COM 6 M, CAPTOR FRANKLIN E CONJUNTO DE ESTAIAMENTO COM 3 ESTAIS FLEXÍVEIS DE 4 M) - FORNECIMENTO E INSTALAÇÃO. AF_08/2023</v>
          </cell>
          <cell r="D13691" t="str">
            <v>UN</v>
          </cell>
          <cell r="E13691">
            <v>0</v>
          </cell>
          <cell r="F13691">
            <v>0</v>
          </cell>
        </row>
        <row r="13692">
          <cell r="B13692">
            <v>96973</v>
          </cell>
          <cell r="C13692" t="str">
            <v>CORDOALHA DE COBRE NU 35 MM², NÃO ENTERRADA, COM ISOLADOR - FORNECIMENTO E INSTALAÇÃO. AF_08/2023</v>
          </cell>
          <cell r="D13692" t="str">
            <v>M</v>
          </cell>
          <cell r="E13692">
            <v>70.010000000000005</v>
          </cell>
          <cell r="F13692">
            <v>71.91</v>
          </cell>
        </row>
        <row r="13693">
          <cell r="B13693">
            <v>104743</v>
          </cell>
          <cell r="C13693" t="str">
            <v>CORDOALHA DE COBRE NU 35 MM², NÃO ENTERRADA, COM PRESILHA - FORNECIMENTO E INSTALAÇÃO. AF_08/2023</v>
          </cell>
          <cell r="D13693" t="str">
            <v>M</v>
          </cell>
          <cell r="E13693">
            <v>0</v>
          </cell>
          <cell r="F13693">
            <v>0</v>
          </cell>
        </row>
        <row r="13694">
          <cell r="B13694">
            <v>96977</v>
          </cell>
          <cell r="C13694" t="str">
            <v>CORDOALHA DE COBRE NU 50 MM², ENTERRADA - FORNECIMENTO E INSTALAÇÃO. AF_08/2023</v>
          </cell>
          <cell r="D13694" t="str">
            <v>M</v>
          </cell>
          <cell r="E13694">
            <v>59.5</v>
          </cell>
          <cell r="F13694">
            <v>59.64</v>
          </cell>
        </row>
        <row r="13695">
          <cell r="B13695">
            <v>96974</v>
          </cell>
          <cell r="C13695" t="str">
            <v>CORDOALHA DE COBRE NU 50 MM², NÃO ENTERRADA, COM ISOLADOR - FORNECIMENTO E INSTALAÇÃO. AF_08/2023</v>
          </cell>
          <cell r="D13695" t="str">
            <v>M</v>
          </cell>
          <cell r="E13695">
            <v>90.7</v>
          </cell>
          <cell r="F13695">
            <v>92.89</v>
          </cell>
        </row>
        <row r="13696">
          <cell r="B13696">
            <v>104744</v>
          </cell>
          <cell r="C13696" t="str">
            <v>CORDOALHA DE COBRE NU 50 MM², NÃO ENTERRADA, COM PRESILHA - FORNECIMENTO E INSTALAÇÃO. AF_08/2023</v>
          </cell>
          <cell r="D13696" t="str">
            <v>M</v>
          </cell>
          <cell r="E13696">
            <v>0</v>
          </cell>
          <cell r="F13696">
            <v>0</v>
          </cell>
        </row>
        <row r="13697">
          <cell r="B13697">
            <v>96978</v>
          </cell>
          <cell r="C13697" t="str">
            <v>CORDOALHA DE COBRE NU 70 MM², ENTERRADA - FORNECIMENTO E INSTALAÇÃO. AF_08/2023</v>
          </cell>
          <cell r="D13697" t="str">
            <v>M</v>
          </cell>
          <cell r="E13697">
            <v>78.41</v>
          </cell>
          <cell r="F13697">
            <v>78.58</v>
          </cell>
        </row>
        <row r="13698">
          <cell r="B13698">
            <v>96975</v>
          </cell>
          <cell r="C13698" t="str">
            <v>CORDOALHA DE COBRE NU 70 MM², NÃO ENTERRADA, COM ISOLADOR - FORNECIMENTO E INSTALAÇÃO. AF_08/2023</v>
          </cell>
          <cell r="D13698" t="str">
            <v>M</v>
          </cell>
          <cell r="E13698">
            <v>112.54</v>
          </cell>
          <cell r="F13698">
            <v>115</v>
          </cell>
        </row>
        <row r="13699">
          <cell r="B13699">
            <v>104745</v>
          </cell>
          <cell r="C13699" t="str">
            <v>CORDOALHA DE COBRE NU 70 MM², NÃO ENTERRADA, COM PRESILHA - FORNECIMENTO E INSTALAÇÃO. AF_08/2023</v>
          </cell>
          <cell r="D13699" t="str">
            <v>M</v>
          </cell>
          <cell r="E13699">
            <v>0</v>
          </cell>
          <cell r="F13699">
            <v>0</v>
          </cell>
        </row>
        <row r="13700">
          <cell r="B13700">
            <v>96979</v>
          </cell>
          <cell r="C13700" t="str">
            <v>CORDOALHA DE COBRE NU 95 MM², ENTERRADA - FORNECIMENTO E INSTALAÇÃO. AF_08/2023</v>
          </cell>
          <cell r="D13700" t="str">
            <v>M</v>
          </cell>
          <cell r="E13700">
            <v>112.23</v>
          </cell>
          <cell r="F13700">
            <v>112.43</v>
          </cell>
        </row>
        <row r="13701">
          <cell r="B13701">
            <v>96976</v>
          </cell>
          <cell r="C13701" t="str">
            <v>CORDOALHA DE COBRE NU 95 MM², NÃO ENTERRADA, COM ISOLADOR - FORNECIMENTO E INSTALAÇÃO. AF_08/2023</v>
          </cell>
          <cell r="D13701" t="str">
            <v>M</v>
          </cell>
          <cell r="E13701">
            <v>149</v>
          </cell>
          <cell r="F13701">
            <v>151.71</v>
          </cell>
        </row>
        <row r="13702">
          <cell r="B13702">
            <v>96984</v>
          </cell>
          <cell r="C13702" t="str">
            <v>ELETRODUTO PVC RÍGIDO, DIÂMETRO 40MM, COM 3 METROS, PARA SPDA - FORNECIMENTO E INSTALAÇÃO. AF_08/2023</v>
          </cell>
          <cell r="D13702" t="str">
            <v>UN</v>
          </cell>
          <cell r="E13702">
            <v>58.32</v>
          </cell>
          <cell r="F13702">
            <v>61.41</v>
          </cell>
        </row>
        <row r="13703">
          <cell r="B13703">
            <v>96980</v>
          </cell>
          <cell r="C13703" t="str">
            <v>FITA DE ALUMÍNIO 70 MM² PARA SPDA - FORNECIMENTO E INSTALAÇÃO. AF_08/2023</v>
          </cell>
          <cell r="D13703" t="str">
            <v>M</v>
          </cell>
          <cell r="E13703">
            <v>0</v>
          </cell>
          <cell r="F13703">
            <v>0</v>
          </cell>
        </row>
        <row r="13704">
          <cell r="B13704">
            <v>96986</v>
          </cell>
          <cell r="C13704" t="str">
            <v>HASTE DE ATERRAMENTO, DIÂMETRO 3/4", COM 3 METROS - FORNECIMENTO E INSTALAÇÃO. AF_08/2023</v>
          </cell>
          <cell r="D13704" t="str">
            <v>UN</v>
          </cell>
          <cell r="E13704">
            <v>161.44999999999999</v>
          </cell>
          <cell r="F13704">
            <v>163.07</v>
          </cell>
        </row>
        <row r="13705">
          <cell r="B13705">
            <v>96985</v>
          </cell>
          <cell r="C13705" t="str">
            <v>HASTE DE ATERRAMENTO, DIÂMETRO 5/8", COM 3 METROS - FORNECIMENTO E INSTALAÇÃO. AF_08/2023</v>
          </cell>
          <cell r="D13705" t="str">
            <v>UN</v>
          </cell>
          <cell r="E13705">
            <v>108.44</v>
          </cell>
          <cell r="F13705">
            <v>109.48</v>
          </cell>
        </row>
        <row r="13706">
          <cell r="B13706">
            <v>96988</v>
          </cell>
          <cell r="C13706" t="str">
            <v>MASTRO 1 ½", COM 3 METROS, PARA SPDA - FORNECIMENTO E INSTALAÇÃO. AF_08/2023</v>
          </cell>
          <cell r="D13706" t="str">
            <v>UN</v>
          </cell>
          <cell r="E13706">
            <v>175.15</v>
          </cell>
          <cell r="F13706">
            <v>175.84</v>
          </cell>
        </row>
        <row r="13707">
          <cell r="B13707">
            <v>104746</v>
          </cell>
          <cell r="C13707" t="str">
            <v>MINI CAPTOR PARA SPDA - FORNECIMENTO E INSTALAÇÃO. AF_08/2023</v>
          </cell>
          <cell r="D13707" t="str">
            <v>UN</v>
          </cell>
          <cell r="E13707">
            <v>27.93</v>
          </cell>
          <cell r="F13707">
            <v>28.72</v>
          </cell>
        </row>
        <row r="13708">
          <cell r="B13708">
            <v>104747</v>
          </cell>
          <cell r="C13708" t="str">
            <v>PRESILHA PARA FIXAÇÃO DE CORDOALHA NÃO ENTERRADA PARA SPDA - FORNECIMENTO E INSTALAÇÃO. AF_08/2023</v>
          </cell>
          <cell r="D13708" t="str">
            <v>UN</v>
          </cell>
          <cell r="E13708">
            <v>0</v>
          </cell>
          <cell r="F13708">
            <v>0</v>
          </cell>
        </row>
        <row r="13709">
          <cell r="B13709">
            <v>96983</v>
          </cell>
          <cell r="C13709" t="str">
            <v>SOLDA EXOTÉRMICA PARA SPDA - FORNECIMENTO E INSTALAÇÃO. AF_08/2023</v>
          </cell>
          <cell r="D13709" t="str">
            <v>UN</v>
          </cell>
          <cell r="E13709">
            <v>0</v>
          </cell>
          <cell r="F13709">
            <v>0</v>
          </cell>
        </row>
        <row r="13710">
          <cell r="B13710">
            <v>104748</v>
          </cell>
          <cell r="C13710" t="str">
            <v>SUPORTE ISOLADOR 2 DESCIDAS PARA FIXAÇÃO DA CORDOALHA DE COBRE EM MASTRO 1 1/2" DE SPDA - FORNECIMENTO E INSTALAÇÃO. AF_08/2023</v>
          </cell>
          <cell r="D13710" t="str">
            <v>UN</v>
          </cell>
          <cell r="E13710">
            <v>0</v>
          </cell>
          <cell r="F13710">
            <v>0</v>
          </cell>
        </row>
        <row r="13711">
          <cell r="B13711">
            <v>98463</v>
          </cell>
          <cell r="C13711" t="str">
            <v>SUPORTE ISOLADOR PARA FIXAÇÃO DA CORDOALHA DE COBRE EM ALVENARIA OU CONCRETO - FORNECIMENTO E INSTALAÇÃO. AF_08/2023</v>
          </cell>
          <cell r="D13711" t="str">
            <v>UN</v>
          </cell>
          <cell r="E13711">
            <v>25.86</v>
          </cell>
          <cell r="F13711">
            <v>27.15</v>
          </cell>
        </row>
        <row r="13712">
          <cell r="B13712">
            <v>104827</v>
          </cell>
          <cell r="C13712" t="str">
            <v>INSTALAÇÃO E FORNECIMENTO DE PAINEL FIXO NA PAREDE COM TOMADAS E SAÍDAS PARA GASES MEDICINAIS. AF_11/2023</v>
          </cell>
          <cell r="D13712" t="str">
            <v>UN</v>
          </cell>
          <cell r="E13712">
            <v>0</v>
          </cell>
          <cell r="F13712">
            <v>0</v>
          </cell>
        </row>
        <row r="13713">
          <cell r="B13713">
            <v>104828</v>
          </cell>
          <cell r="C13713" t="str">
            <v>INSTALAÇÃO E FORNECIMENTO DE PAINEL SUSPENSO COM TOMADAS E SAÍDAS PARA GASES MEDICINAIS. AF_11/2023</v>
          </cell>
          <cell r="D13713" t="str">
            <v>UN</v>
          </cell>
          <cell r="E13713">
            <v>0</v>
          </cell>
          <cell r="F13713">
            <v>0</v>
          </cell>
        </row>
        <row r="13714">
          <cell r="B13714">
            <v>104824</v>
          </cell>
          <cell r="C13714" t="str">
            <v>INSTALAÇÃO E FORNECIMENTO DE POSTO PAREDE, INTERNO OU EXTERNO, PARA REDE DE GASES HOSPITALARES, COM VÁLVULA DE IMPACTO P/ESTANQUEIDADE, PRESSÃO MÁX. TRAB. 8,0 KGF/CM2, CONEXÕES, COM CANOPLA PLÁSTICA COM INDICAÇÃO DO TIPO DE GÁS, COMPLETO. AF_11/2023</v>
          </cell>
          <cell r="D13714" t="str">
            <v>UN</v>
          </cell>
          <cell r="E13714">
            <v>0</v>
          </cell>
          <cell r="F13714">
            <v>0</v>
          </cell>
        </row>
        <row r="13715">
          <cell r="B13715">
            <v>104826</v>
          </cell>
          <cell r="C13715" t="str">
            <v>INSTALAÇÃO E FORNECIMENTO DE RÉGUA DE INALOTERAPIA DE PAREDE PARA REDE DE GÁS COMPRIMIDO, COM 3 PONTOS DE CONSUMO DE GASES IDENTIFICADOS, EM PERFIL DE ALUMÍNIO, APROX. 40 CM, INCLUI VÁLVULA DE IMPACTO E CONEXÕES EM LATÃO, COMPLETO. AF_11/2023</v>
          </cell>
          <cell r="D13715" t="str">
            <v>UN</v>
          </cell>
          <cell r="E13715">
            <v>0</v>
          </cell>
          <cell r="F13715">
            <v>0</v>
          </cell>
        </row>
        <row r="13716">
          <cell r="B13716">
            <v>104825</v>
          </cell>
          <cell r="C13716" t="str">
            <v>INSTALAÇÃO E FORNECIMENTO DE RÉGUA DE INALOTERAPIA DE PAREDE PARA REDE DE GÁS OXIGÊNIO, COM 3 PONTOS DE CONSUMO DE GASES IDENTIFICADOS, EM PERFIL DE ALUMÍNIO ANODIZ., APROX. 40 CM, INCLUI VÁLVULA DE IMPACTO E CONEXÕES EM LATÃO, COMPLETO. AF_11/2023</v>
          </cell>
          <cell r="D13716" t="str">
            <v>UN</v>
          </cell>
          <cell r="E13716">
            <v>0</v>
          </cell>
          <cell r="F13716">
            <v>0</v>
          </cell>
        </row>
        <row r="13717">
          <cell r="B13717">
            <v>104993</v>
          </cell>
          <cell r="C13717" t="str">
            <v>CAIXA DE EMBUTIR EM AÇO GALVANIZADO PARA ABRIGO DE HIDRÔMETRO - FORNECIMENTO E INSTALAÇÃO (EXCLUSIVE HIDRÔMETRO). AF_03/2024</v>
          </cell>
          <cell r="D13717" t="str">
            <v>UN</v>
          </cell>
          <cell r="E13717">
            <v>0</v>
          </cell>
          <cell r="F13717">
            <v>0</v>
          </cell>
        </row>
        <row r="13718">
          <cell r="B13718">
            <v>104994</v>
          </cell>
          <cell r="C13718" t="str">
            <v>CAIXA DE EMBUTIR EM POLICARBONATO PARA ABRIGO DE HIDRÔMETRO - FORNECIMENTO E INSTALAÇÃO (EXCLUSIVE HIDRÔMETRO). AF_03/2024</v>
          </cell>
          <cell r="D13718" t="str">
            <v>UN</v>
          </cell>
          <cell r="E13718">
            <v>0</v>
          </cell>
          <cell r="F13718">
            <v>0</v>
          </cell>
        </row>
        <row r="13719">
          <cell r="B13719">
            <v>104995</v>
          </cell>
          <cell r="C13719" t="str">
            <v>CAIXA DE EMBUTIR EM POLIPROPILENO PARA ABRIGO DE HIDRÔMETRO - FORNECIMENTO E INSTALAÇÃO (EXCLUSIVE HIDRÔMETRO). AF_03/2024</v>
          </cell>
          <cell r="D13719" t="str">
            <v>UN</v>
          </cell>
          <cell r="E13719">
            <v>0</v>
          </cell>
          <cell r="F13719">
            <v>0</v>
          </cell>
        </row>
        <row r="13720">
          <cell r="B13720">
            <v>104996</v>
          </cell>
          <cell r="C13720" t="str">
            <v>CAIXA DE SOBREPOR EM AÇO GALVANIZADO PARA ABRIGO DE HIDRÔMETRO - FORNECIMENTO E INSTALAÇÃO (EXCLUSIVE HIDRÔMETRO). AF_03/2024</v>
          </cell>
          <cell r="D13720" t="str">
            <v>UN</v>
          </cell>
          <cell r="E13720">
            <v>0</v>
          </cell>
          <cell r="F13720">
            <v>0</v>
          </cell>
        </row>
        <row r="13721">
          <cell r="B13721">
            <v>95676</v>
          </cell>
          <cell r="C13721" t="str">
            <v>CAIXA EM CONCRETO PRÉ-MOLDADO PARA ABRIGO DE HIDRÔMETRO COM DN 20 MM - FORNECIMENTO E INSTALAÇÃO. AF_03/2024</v>
          </cell>
          <cell r="D13721" t="str">
            <v>UN</v>
          </cell>
          <cell r="E13721">
            <v>99.47</v>
          </cell>
          <cell r="F13721">
            <v>100.53</v>
          </cell>
        </row>
        <row r="13722">
          <cell r="B13722">
            <v>95677</v>
          </cell>
          <cell r="C13722" t="str">
            <v>CAIXA EM CONCRETO PRÉ-MOLDADO PARA ABRIGO DE HIDRÔMETRO COM DN 25 MM - FORNECIMENTO E INSTALAÇÃO (EXCLUSIVE HIDRÔMETRO). AF_03/2024</v>
          </cell>
          <cell r="D13722" t="str">
            <v>UN</v>
          </cell>
          <cell r="E13722">
            <v>0</v>
          </cell>
          <cell r="F13722">
            <v>0</v>
          </cell>
        </row>
        <row r="13723">
          <cell r="B13723">
            <v>105135</v>
          </cell>
          <cell r="C13723" t="str">
            <v>HIDRÔMETRO DN 1 1/2", 20 M³/H - FORNECIMENTO E INSTALAÇÃO. AF_03/2024</v>
          </cell>
          <cell r="D13723" t="str">
            <v>UN</v>
          </cell>
          <cell r="E13723">
            <v>850.57</v>
          </cell>
          <cell r="F13723">
            <v>853.62</v>
          </cell>
        </row>
        <row r="13724">
          <cell r="B13724">
            <v>104998</v>
          </cell>
          <cell r="C13724" t="str">
            <v>HIDRÔMETRO DN 1", 10 M³/H - FORNECIMENTO E INSTALAÇÃO. AF_03/2024</v>
          </cell>
          <cell r="D13724" t="str">
            <v>UN</v>
          </cell>
          <cell r="E13724">
            <v>521.04</v>
          </cell>
          <cell r="F13724">
            <v>523.67999999999995</v>
          </cell>
        </row>
        <row r="13725">
          <cell r="B13725">
            <v>104997</v>
          </cell>
          <cell r="C13725" t="str">
            <v>HIDRÔMETRO DN 1", 7 M³/H - FORNECIMENTO E INSTALAÇÃO. AF_03/2024</v>
          </cell>
          <cell r="D13725" t="str">
            <v>UN</v>
          </cell>
          <cell r="E13725">
            <v>389.79</v>
          </cell>
          <cell r="F13725">
            <v>392.43</v>
          </cell>
        </row>
        <row r="13726">
          <cell r="B13726">
            <v>95673</v>
          </cell>
          <cell r="C13726" t="str">
            <v>HIDRÔMETRO DN 1/2", 1,5 M3/H - FORNECIMENTO E INSTALAÇÃO. AF_03/2024</v>
          </cell>
          <cell r="D13726" t="str">
            <v>UN</v>
          </cell>
          <cell r="E13726">
            <v>114.3</v>
          </cell>
          <cell r="F13726">
            <v>116.05</v>
          </cell>
        </row>
        <row r="13727">
          <cell r="B13727">
            <v>95674</v>
          </cell>
          <cell r="C13727" t="str">
            <v>HIDRÔMETRO DN 1/2", 3,0 M3/H - FORNECIMENTO E INSTALAÇÃO. AF_03/2024</v>
          </cell>
          <cell r="D13727" t="str">
            <v>UN</v>
          </cell>
          <cell r="E13727">
            <v>121.2</v>
          </cell>
          <cell r="F13727">
            <v>122.95</v>
          </cell>
        </row>
        <row r="13728">
          <cell r="B13728">
            <v>104992</v>
          </cell>
          <cell r="C13728" t="str">
            <v>HIDRÔMETRO DN 2", 30 M³/H - FORNECIMENTO E INSTALAÇÃO. AF_03/2024</v>
          </cell>
          <cell r="D13728" t="str">
            <v>UN</v>
          </cell>
          <cell r="E13728">
            <v>1187.04</v>
          </cell>
          <cell r="F13728">
            <v>1190.51</v>
          </cell>
        </row>
        <row r="13729">
          <cell r="B13729">
            <v>95675</v>
          </cell>
          <cell r="C13729" t="str">
            <v>HIDRÔMETRO DN 3/4", 5,0 M3/H - FORNECIMENTO E INSTALAÇÃO. AF_03/2024</v>
          </cell>
          <cell r="D13729" t="str">
            <v>UN</v>
          </cell>
          <cell r="E13729">
            <v>149.53</v>
          </cell>
          <cell r="F13729">
            <v>151.69999999999999</v>
          </cell>
        </row>
        <row r="13730">
          <cell r="B13730">
            <v>95648</v>
          </cell>
          <cell r="C13730" t="str">
            <v>KIT CAVALETE PARA MEDIÇÃO DE ÁGUA - ENTRADA INDIVIDUALIZADA, EM CPVC DN 28 MM (1"), PARA 1 MEDIDOR - FORNECIMENTO E INSTALAÇÃO (EXCLUSIVE HIDRÔMETRO). AF_03/2024</v>
          </cell>
          <cell r="D13730" t="str">
            <v>UN</v>
          </cell>
          <cell r="E13730">
            <v>588.38</v>
          </cell>
          <cell r="F13730">
            <v>595.05999999999995</v>
          </cell>
        </row>
        <row r="13731">
          <cell r="B13731">
            <v>95649</v>
          </cell>
          <cell r="C13731" t="str">
            <v>KIT CAVALETE PARA MEDIÇÃO DE ÁGUA - ENTRADA INDIVIDUALIZADA, EM CPVC DN 28 MM (1"), PARA 2 MEDIDORES - FORNECIMENTO E INSTALAÇÃO (EXCLUSIVE HIDRÔMETRO). AF_03/2024</v>
          </cell>
          <cell r="D13731" t="str">
            <v>UN</v>
          </cell>
          <cell r="E13731">
            <v>1017.88</v>
          </cell>
          <cell r="F13731">
            <v>1029.57</v>
          </cell>
        </row>
        <row r="13732">
          <cell r="B13732">
            <v>95650</v>
          </cell>
          <cell r="C13732" t="str">
            <v>KIT CAVALETE PARA MEDIÇÃO DE ÁGUA - ENTRADA INDIVIDUALIZADA, EM CPVC DN 28 MM (1"), PARA 3 MEDIDORES - FORNECIMENTO E INSTALAÇÃO (EXCLUSIVE HIDRÔMETRO). AF_03/2024</v>
          </cell>
          <cell r="D13732" t="str">
            <v>UN</v>
          </cell>
          <cell r="E13732">
            <v>1487.39</v>
          </cell>
          <cell r="F13732">
            <v>1504.68</v>
          </cell>
        </row>
        <row r="13733">
          <cell r="B13733">
            <v>95651</v>
          </cell>
          <cell r="C13733" t="str">
            <v>KIT CAVALETE PARA MEDIÇÃO DE ÁGUA - ENTRADA INDIVIDUALIZADA, EM CPVC DN 28 MM (1"), PARA 4 MEDIDORES - FORNECIMENTO E INSTALAÇÃO (EXCLUSIVE HIDRÔMETRO). AF_03/2024</v>
          </cell>
          <cell r="D13733" t="str">
            <v>UN</v>
          </cell>
          <cell r="E13733">
            <v>1933.15</v>
          </cell>
          <cell r="F13733">
            <v>1955.62</v>
          </cell>
        </row>
        <row r="13734">
          <cell r="B13734">
            <v>95652</v>
          </cell>
          <cell r="C13734" t="str">
            <v>KIT CAVALETE PARA MEDIÇÃO DE ÁGUA - ENTRADA INDIVIDUALIZADA, EM CPVC DN 35 MM (1 1/4"), PARA 1 MEDIDOR - FORNECIMENTO E INSTALAÇÃO (EXCLUSIVE HIDRÔMETRO). AF_03/2024</v>
          </cell>
          <cell r="D13734" t="str">
            <v>UN</v>
          </cell>
          <cell r="E13734">
            <v>729.12</v>
          </cell>
          <cell r="F13734">
            <v>736.58</v>
          </cell>
        </row>
        <row r="13735">
          <cell r="B13735">
            <v>95653</v>
          </cell>
          <cell r="C13735" t="str">
            <v>KIT CAVALETE PARA MEDIÇÃO DE ÁGUA - ENTRADA INDIVIDUALIZADA, EM CPVC DN 35 MM (1 1/4"), PARA 2 MEDIDORES - FORNECIMENTO E INSTALAÇÃO (EXCLUSIVE HIDRÔMETRO). AF_03/2024</v>
          </cell>
          <cell r="D13735" t="str">
            <v>UN</v>
          </cell>
          <cell r="E13735">
            <v>1297.5</v>
          </cell>
          <cell r="F13735">
            <v>1310.73</v>
          </cell>
        </row>
        <row r="13736">
          <cell r="B13736">
            <v>95654</v>
          </cell>
          <cell r="C13736" t="str">
            <v>KIT CAVALETE PARA MEDIÇÃO DE ÁGUA - ENTRADA INDIVIDUALIZADA, EM CPVC DN 35 MM (1 1/4"), PARA 3 MEDIDORES - FORNECIMENTO E INSTALAÇÃO (EXCLUSIVE HIDRÔMETRO). AF_03/2024</v>
          </cell>
          <cell r="D13736" t="str">
            <v>UN</v>
          </cell>
          <cell r="E13736">
            <v>1911.41</v>
          </cell>
          <cell r="F13736">
            <v>1931.05</v>
          </cell>
        </row>
        <row r="13737">
          <cell r="B13737">
            <v>95655</v>
          </cell>
          <cell r="C13737" t="str">
            <v>KIT CAVALETE PARA MEDIÇÃO DE ÁGUA - ENTRADA INDIVIDUALIZADA, EM CPVC DN 35 MM (1 1/4"), PARA 4 MEDIDORES - FORNECIMENTO E INSTALAÇÃO (EXCLUSIVE HIDRÔMETRO). AF_03/2024</v>
          </cell>
          <cell r="D13737" t="str">
            <v>UN</v>
          </cell>
          <cell r="E13737">
            <v>2494.86</v>
          </cell>
          <cell r="F13737">
            <v>2520.41</v>
          </cell>
        </row>
        <row r="13738">
          <cell r="B13738">
            <v>95657</v>
          </cell>
          <cell r="C13738" t="str">
            <v>KIT CAVALETE PARA MEDIÇÃO DE ÁGUA - ENTRADA INDIVIDUALIZADA, EM PPR PN20 DN 25 MM (3/4") PARA 1 MEDIDOR - FORNECIMENTO E INSTALAÇÃO (EXCLUSIVE HIDRÔMETRO). AF_03/2024</v>
          </cell>
          <cell r="D13738" t="str">
            <v>UN</v>
          </cell>
          <cell r="E13738">
            <v>293.3</v>
          </cell>
          <cell r="F13738">
            <v>302.8</v>
          </cell>
        </row>
        <row r="13739">
          <cell r="B13739">
            <v>95658</v>
          </cell>
          <cell r="C13739" t="str">
            <v>KIT CAVALETE PARA MEDIÇÃO DE ÁGUA - ENTRADA INDIVIDUALIZADA, EM PPR PN20 DN 25 MM (3/4") PARA 2 MEDIDORES - FORNECIMENTO E INSTALAÇÃO (EXCLUSIVE HIDRÔMETRO). AF_03/2024</v>
          </cell>
          <cell r="D13739" t="str">
            <v>UN</v>
          </cell>
          <cell r="E13739">
            <v>535.07000000000005</v>
          </cell>
          <cell r="F13739">
            <v>551.78</v>
          </cell>
        </row>
        <row r="13740">
          <cell r="B13740">
            <v>95659</v>
          </cell>
          <cell r="C13740" t="str">
            <v>KIT CAVALETE PARA MEDIÇÃO DE ÁGUA - ENTRADA INDIVIDUALIZADA, EM PPR PN20 DN 25 MM (3/4") PARA 3 MEDIDORES - FORNECIMENTO E INSTALAÇÃO (EXCLUSIVE HIDRÔMETRO). AF_03/2024</v>
          </cell>
          <cell r="D13740" t="str">
            <v>UN</v>
          </cell>
          <cell r="E13740">
            <v>796.42</v>
          </cell>
          <cell r="F13740">
            <v>821.11</v>
          </cell>
        </row>
        <row r="13741">
          <cell r="B13741">
            <v>95660</v>
          </cell>
          <cell r="C13741" t="str">
            <v>KIT CAVALETE PARA MEDIÇÃO DE ÁGUA - ENTRADA INDIVIDUALIZADA, EM PPR PN20 DN 25 MM (3/4") PARA 4 MEDIDORES - FORNECIMENTO E INSTALAÇÃO (EXCLUSIVE HIDRÔMETRO). AF_03/2024</v>
          </cell>
          <cell r="D13741" t="str">
            <v>UN</v>
          </cell>
          <cell r="E13741">
            <v>1044.33</v>
          </cell>
          <cell r="F13741">
            <v>1076.48</v>
          </cell>
        </row>
        <row r="13742">
          <cell r="B13742">
            <v>95661</v>
          </cell>
          <cell r="C13742" t="str">
            <v>KIT CAVALETE PARA MEDIÇÃO DE ÁGUA - ENTRADA INDIVIDUALIZADA, EM PPR PN20 DN 32 MM (1") PARA 1 MEDIDOR - FORNECIMENTO E INSTALAÇÃO (EXCLUSIVE HIDRÔMETRO). AF_03/2024</v>
          </cell>
          <cell r="D13742" t="str">
            <v>UN</v>
          </cell>
          <cell r="E13742">
            <v>365.85</v>
          </cell>
          <cell r="F13742">
            <v>376.44</v>
          </cell>
        </row>
        <row r="13743">
          <cell r="B13743">
            <v>95662</v>
          </cell>
          <cell r="C13743" t="str">
            <v>KIT CAVALETE PARA MEDIÇÃO DE ÁGUA - ENTRADA INDIVIDUALIZADA, EM PPR PN20 DN 32 MM (1") PARA 2 MEDIDORES - FORNECIMENTO E INSTALAÇÃO (EXCLUSIVE HIDRÔMETRO). AF_03/2024</v>
          </cell>
          <cell r="D13743" t="str">
            <v>UN</v>
          </cell>
          <cell r="E13743">
            <v>678.81</v>
          </cell>
          <cell r="F13743">
            <v>697.69</v>
          </cell>
        </row>
        <row r="13744">
          <cell r="B13744">
            <v>95663</v>
          </cell>
          <cell r="C13744" t="str">
            <v>KIT CAVALETE PARA MEDIÇÃO DE ÁGUA - ENTRADA INDIVIDUALIZADA, EM PPR PN20 DN 32 MM (1") PARA 3 MEDIDORES - FORNECIMENTO E INSTALAÇÃO (EXCLUSIVE HIDRÔMETRO). AF_03/2024</v>
          </cell>
          <cell r="D13744" t="str">
            <v>UN</v>
          </cell>
          <cell r="E13744">
            <v>1015.32</v>
          </cell>
          <cell r="F13744">
            <v>1043.3399999999999</v>
          </cell>
        </row>
        <row r="13745">
          <cell r="B13745">
            <v>95664</v>
          </cell>
          <cell r="C13745" t="str">
            <v>KIT CAVALETE PARA MEDIÇÃO DE ÁGUA - ENTRADA INDIVIDUALIZADA, EM PPR PN20 DN 32 MM (1") PARA 4 MEDIDORES - FORNECIMENTO E INSTALAÇÃO (EXCLUSIVE HIDRÔMETRO). AF_03/2024</v>
          </cell>
          <cell r="D13745" t="str">
            <v>UN</v>
          </cell>
          <cell r="E13745">
            <v>1333.56</v>
          </cell>
          <cell r="F13745">
            <v>1370.07</v>
          </cell>
        </row>
        <row r="13746">
          <cell r="B13746">
            <v>95665</v>
          </cell>
          <cell r="C13746" t="str">
            <v>KIT CAVALETE PARA MEDIÇÃO DE ÁGUA - ENTRADA INDIVIDUALIZADA, EM PPR PN25 DN 25 MM (3/4") PARA 1 MEDIDOR - FORNECIMENTO E INSTALAÇÃO (EXCLUSIVE HIDRÔMETRO). AF_03/2024</v>
          </cell>
          <cell r="D13746" t="str">
            <v>UN</v>
          </cell>
          <cell r="E13746">
            <v>324.2</v>
          </cell>
          <cell r="F13746">
            <v>334.39</v>
          </cell>
        </row>
        <row r="13747">
          <cell r="B13747">
            <v>95666</v>
          </cell>
          <cell r="C13747" t="str">
            <v>KIT CAVALETE PARA MEDIÇÃO DE ÁGUA - ENTRADA INDIVIDUALIZADA, EM PPR PN25 DN 25 MM (3/4") PARA 2 MEDIDORES - FORNECIMENTO E INSTALAÇÃO (EXCLUSIVE HIDRÔMETRO). AF_03/2024</v>
          </cell>
          <cell r="D13747" t="str">
            <v>UN</v>
          </cell>
          <cell r="E13747">
            <v>575.09</v>
          </cell>
          <cell r="F13747">
            <v>592.89</v>
          </cell>
        </row>
        <row r="13748">
          <cell r="B13748">
            <v>95667</v>
          </cell>
          <cell r="C13748" t="str">
            <v>KIT CAVALETE PARA MEDIÇÃO DE ÁGUA - ENTRADA INDIVIDUALIZADA, EM PPR PN25 DN 25 MM (3/4") PARA 3 MEDIDORES - FORNECIMENTO E INSTALAÇÃO (EXCLUSIVE HIDRÔMETRO). AF_03/2024</v>
          </cell>
          <cell r="D13748" t="str">
            <v>UN</v>
          </cell>
          <cell r="E13748">
            <v>851.79</v>
          </cell>
          <cell r="F13748">
            <v>878.12</v>
          </cell>
        </row>
        <row r="13749">
          <cell r="B13749">
            <v>95668</v>
          </cell>
          <cell r="C13749" t="str">
            <v>KIT CAVALETE PARA MEDIÇÃO DE ÁGUA - ENTRADA INDIVIDUALIZADA, EM PPR PN25 DN 25 MM (3/4") PARA 4 MEDIDORES - FORNECIMENTO E INSTALAÇÃO (EXCLUSIVE HIDRÔMETRO). AF_03/2024</v>
          </cell>
          <cell r="D13749" t="str">
            <v>UN</v>
          </cell>
          <cell r="E13749">
            <v>1113.22</v>
          </cell>
          <cell r="F13749">
            <v>1147.45</v>
          </cell>
        </row>
        <row r="13750">
          <cell r="B13750">
            <v>95669</v>
          </cell>
          <cell r="C13750" t="str">
            <v>KIT CAVALETE PARA MEDIÇÃO DE ÁGUA - ENTRADA INDIVIDUALIZADA, EM PPR PN25 DN 32 MM (1") PARA 1 MEDIDOR - FORNECIMENTO E INSTALAÇÃO (EXCLUSIVE HIDRÔMETRO). AF_03/2024</v>
          </cell>
          <cell r="D13750" t="str">
            <v>UN</v>
          </cell>
          <cell r="E13750">
            <v>393.11</v>
          </cell>
          <cell r="F13750">
            <v>404.47</v>
          </cell>
        </row>
        <row r="13751">
          <cell r="B13751">
            <v>95670</v>
          </cell>
          <cell r="C13751" t="str">
            <v>KIT CAVALETE PARA MEDIÇÃO DE ÁGUA - ENTRADA INDIVIDUALIZADA, EM PPR PN25 DN 32 MM (1") PARA 2 MEDIDORES - FORNECIMENTO E INSTALAÇÃO (EXCLUSIVE HIDRÔMETRO). AF_03/2024</v>
          </cell>
          <cell r="D13751" t="str">
            <v>UN</v>
          </cell>
          <cell r="E13751">
            <v>711.75</v>
          </cell>
          <cell r="F13751">
            <v>731.89</v>
          </cell>
        </row>
        <row r="13752">
          <cell r="B13752">
            <v>95671</v>
          </cell>
          <cell r="C13752" t="str">
            <v>KIT CAVALETE PARA MEDIÇÃO DE ÁGUA - ENTRADA INDIVIDUALIZADA, EM PPR PN25 DN 32 MM (1") PARA 3 MEDIDORES - FORNECIMENTO E INSTALAÇÃO (EXCLUSIVE HIDRÔMETRO). AF_03/2024</v>
          </cell>
          <cell r="D13752" t="str">
            <v>UN</v>
          </cell>
          <cell r="E13752">
            <v>1059.5999999999999</v>
          </cell>
          <cell r="F13752">
            <v>1089.51</v>
          </cell>
        </row>
        <row r="13753">
          <cell r="B13753">
            <v>95672</v>
          </cell>
          <cell r="C13753" t="str">
            <v>KIT CAVALETE PARA MEDIÇÃO DE ÁGUA - ENTRADA INDIVIDUALIZADA, EM PPR PN25 DN 32 MM (1") PARA 4 MEDIDORES - FORNECIMENTO E INSTALAÇÃO (EXCLUSIVE HIDRÔMETRO). AF_03/2024</v>
          </cell>
          <cell r="D13753" t="str">
            <v>UN</v>
          </cell>
          <cell r="E13753">
            <v>1388.07</v>
          </cell>
          <cell r="F13753">
            <v>1427.01</v>
          </cell>
        </row>
        <row r="13754">
          <cell r="B13754">
            <v>97741</v>
          </cell>
          <cell r="C13754" t="str">
            <v>KIT CAVALETE PARA MEDIÇÃO DE ÁGUA - ENTRADA INDIVIDUALIZADA, EM PVC 25 MM (3/4"), PARA 1 MEDIDOR - FORNECIMENTO E INSTALAÇÃO (EXCLUSIVE HIDRÔMETRO). AF_03/2024</v>
          </cell>
          <cell r="D13754" t="str">
            <v>UN</v>
          </cell>
          <cell r="E13754">
            <v>165.02</v>
          </cell>
          <cell r="F13754">
            <v>171.23</v>
          </cell>
        </row>
        <row r="13755">
          <cell r="B13755">
            <v>95641</v>
          </cell>
          <cell r="C13755" t="str">
            <v>KIT CAVALETE PARA MEDIÇÃO DE ÁGUA - ENTRADA INDIVIDUALIZADA, EM PVC 25 MM (3/4"), PARA 2 MEDIDORES - FORNECIMENTO E INSTALAÇÃO (EXCLUSIVE HIDRÔMETRO). AF_03/2024</v>
          </cell>
          <cell r="D13755" t="str">
            <v>UN</v>
          </cell>
          <cell r="E13755">
            <v>295.32</v>
          </cell>
          <cell r="F13755">
            <v>306.18</v>
          </cell>
        </row>
        <row r="13756">
          <cell r="B13756">
            <v>95642</v>
          </cell>
          <cell r="C13756" t="str">
            <v>KIT CAVALETE PARA MEDIÇÃO DE ÁGUA - ENTRADA INDIVIDUALIZADA, EM PVC 25 MM (3/4"), PARA 3 MEDIDORES - FORNECIMENTO E INSTALAÇÃO (EXCLUSIVE HIDRÔMETRO). AF_03/2024</v>
          </cell>
          <cell r="D13756" t="str">
            <v>UN</v>
          </cell>
          <cell r="E13756">
            <v>437.13</v>
          </cell>
          <cell r="F13756">
            <v>453.19</v>
          </cell>
        </row>
        <row r="13757">
          <cell r="B13757">
            <v>95643</v>
          </cell>
          <cell r="C13757" t="str">
            <v>KIT CAVALETE PARA MEDIÇÃO DE ÁGUA - ENTRADA INDIVIDUALIZADA, EM PVC 25 MM (3/4"), PARA 4 MEDIDORES - FORNECIMENTO E INSTALAÇÃO (EXCLUSIVE HIDRÔMETRO). AF_03/2024</v>
          </cell>
          <cell r="D13757" t="str">
            <v>UN</v>
          </cell>
          <cell r="E13757">
            <v>572.12</v>
          </cell>
          <cell r="F13757">
            <v>593</v>
          </cell>
        </row>
        <row r="13758">
          <cell r="B13758">
            <v>95644</v>
          </cell>
          <cell r="C13758" t="str">
            <v>KIT CAVALETE PARA MEDIÇÃO DE ÁGUA - ENTRADA INDIVIDUALIZADA, EM PVC 32 MM (1"), PARA 1 MEDIDOR - FORNECIMENTO E INSTALAÇÃO (EXCLUSIVE HIDRÔMETRO). AF_03/2024</v>
          </cell>
          <cell r="D13758" t="str">
            <v>UN</v>
          </cell>
          <cell r="E13758">
            <v>217.63</v>
          </cell>
          <cell r="F13758">
            <v>224.56</v>
          </cell>
        </row>
        <row r="13759">
          <cell r="B13759">
            <v>95645</v>
          </cell>
          <cell r="C13759" t="str">
            <v>KIT CAVALETE PARA MEDIÇÃO DE ÁGUA - ENTRADA INDIVIDUALIZADA, EM PVC 32 MM (1"), PARA 2 MEDIDORES - FORNECIMENTO E INSTALAÇÃO (EXCLUSIVE HIDRÔMETRO). AF_03/2024</v>
          </cell>
          <cell r="D13759" t="str">
            <v>UN</v>
          </cell>
          <cell r="E13759">
            <v>399.54</v>
          </cell>
          <cell r="F13759">
            <v>411.83</v>
          </cell>
        </row>
        <row r="13760">
          <cell r="B13760">
            <v>95646</v>
          </cell>
          <cell r="C13760" t="str">
            <v>KIT CAVALETE PARA MEDIÇÃO DE ÁGUA - ENTRADA INDIVIDUALIZADA, EM PVC 32 MM (1"), PARA 3 MEDIDORES - FORNECIMENTO E INSTALAÇÃO (EXCLUSIVE HIDRÔMETRO). AF_03/2024</v>
          </cell>
          <cell r="D13760" t="str">
            <v>UN</v>
          </cell>
          <cell r="E13760">
            <v>595.87</v>
          </cell>
          <cell r="F13760">
            <v>614.13</v>
          </cell>
        </row>
        <row r="13761">
          <cell r="B13761">
            <v>95647</v>
          </cell>
          <cell r="C13761" t="str">
            <v>KIT CAVALETE PARA MEDIÇÃO DE ÁGUA - ENTRADA INDIVIDUALIZADA, EM PVC 32 MM (1"), PARA 4 MEDIDORES - FORNECIMENTO E INSTALAÇÃO (EXCLUSIVE HIDRÔMETRO). AF_03/2024</v>
          </cell>
          <cell r="D13761" t="str">
            <v>UN</v>
          </cell>
          <cell r="E13761">
            <v>781.82</v>
          </cell>
          <cell r="F13761">
            <v>805.58</v>
          </cell>
        </row>
        <row r="13762">
          <cell r="B13762">
            <v>95636</v>
          </cell>
          <cell r="C13762" t="str">
            <v>KIT CAVALETE PARA MEDIÇÃO DE ÁGUA - ENTRADA PRINCIPAL, EM AÇO GALVANIZADO DN 25 MM (1") - FORNECIMENTO E INSTALAÇÃO (EXCLUSIVE HIDRÔMETRO). AF_03/2024</v>
          </cell>
          <cell r="D13762" t="str">
            <v>UN</v>
          </cell>
          <cell r="E13762">
            <v>392.76</v>
          </cell>
          <cell r="F13762">
            <v>407.22</v>
          </cell>
        </row>
        <row r="13763">
          <cell r="B13763">
            <v>95637</v>
          </cell>
          <cell r="C13763" t="str">
            <v>KIT CAVALETE PARA MEDIÇÃO DE ÁGUA - ENTRADA PRINCIPAL, EM AÇO GALVANIZADO DN 32 MM (1 1/4") - FORNECIMENTO E INSTALAÇÃO (EXCLUSIVE HIDRÔMETRO). AF_03/2024</v>
          </cell>
          <cell r="D13763" t="str">
            <v>UN</v>
          </cell>
          <cell r="E13763">
            <v>525.70000000000005</v>
          </cell>
          <cell r="F13763">
            <v>542.94000000000005</v>
          </cell>
        </row>
        <row r="13764">
          <cell r="B13764">
            <v>95638</v>
          </cell>
          <cell r="C13764" t="str">
            <v>KIT CAVALETE PARA MEDIÇÃO DE ÁGUA - ENTRADA PRINCIPAL, EM AÇO GALVANIZADO DN 40 MM (1 1/2") - FORNECIMENTO E INSTALAÇÃO (EXCLUSIVE HIDRÔMETRO). AF_03/2024</v>
          </cell>
          <cell r="D13764" t="str">
            <v>UN</v>
          </cell>
          <cell r="E13764">
            <v>652.16</v>
          </cell>
          <cell r="F13764">
            <v>672.56</v>
          </cell>
        </row>
        <row r="13765">
          <cell r="B13765">
            <v>95639</v>
          </cell>
          <cell r="C13765" t="str">
            <v>KIT CAVALETE PARA MEDIÇÃO DE ÁGUA - ENTRADA PRINCIPAL, EM AÇO GALVANIZADO DN 50 MM (2") - FORNECIMENTO E INSTALAÇÃO (EXCLUSIVE HIDRÔMETRO). AF_03/2024</v>
          </cell>
          <cell r="D13765" t="str">
            <v>UN</v>
          </cell>
          <cell r="E13765">
            <v>902.69</v>
          </cell>
          <cell r="F13765">
            <v>927.06</v>
          </cell>
        </row>
        <row r="13766">
          <cell r="B13766">
            <v>95634</v>
          </cell>
          <cell r="C13766" t="str">
            <v>KIT CAVALETE PARA MEDIÇÃO DE ÁGUA - ENTRADA PRINCIPAL, EM PVC 20 MM (1/2") - FORNECIMENTO E INSTALAÇÃO (EXCLUSIVE HIDRÔMETRO). AF_03/2024</v>
          </cell>
          <cell r="D13766" t="str">
            <v>UN</v>
          </cell>
          <cell r="E13766">
            <v>198.05</v>
          </cell>
          <cell r="F13766">
            <v>203.29</v>
          </cell>
        </row>
        <row r="13767">
          <cell r="B13767">
            <v>95635</v>
          </cell>
          <cell r="C13767" t="str">
            <v>KIT CAVALETE PARA MEDIÇÃO DE ÁGUA - ENTRADA PRINCIPAL, EM PVC 25 MM (3/4") - FORNECIMENTO E INSTALAÇÃO (EXCLUSIVE HIDRÔMETRO). AF_03/2024</v>
          </cell>
          <cell r="D13767" t="str">
            <v>UN</v>
          </cell>
          <cell r="E13767">
            <v>207.93</v>
          </cell>
          <cell r="F13767">
            <v>213.99</v>
          </cell>
        </row>
        <row r="13768">
          <cell r="B13768">
            <v>98751</v>
          </cell>
          <cell r="C13768" t="str">
            <v>SOLDA DE TOPO EM CHAPA/PERFIL/TUBO DE AÇO CHANFRADO, ESPESSURA=1/2''. AF_06/2018</v>
          </cell>
          <cell r="D13768" t="str">
            <v>M</v>
          </cell>
          <cell r="E13768">
            <v>119.38</v>
          </cell>
          <cell r="F13768">
            <v>123.41</v>
          </cell>
        </row>
        <row r="13769">
          <cell r="B13769">
            <v>98746</v>
          </cell>
          <cell r="C13769" t="str">
            <v>SOLDA DE TOPO EM CHAPA/PERFIL/TUBO DE AÇO CHANFRADO, ESPESSURA=1/4''. AF_06/2018</v>
          </cell>
          <cell r="D13769" t="str">
            <v>M</v>
          </cell>
          <cell r="E13769">
            <v>60.39</v>
          </cell>
          <cell r="F13769">
            <v>63.9</v>
          </cell>
        </row>
        <row r="13770">
          <cell r="B13770">
            <v>98753</v>
          </cell>
          <cell r="C13770" t="str">
            <v>SOLDA DE TOPO EM CHAPA/PERFIL/TUBO DE AÇO CHANFRADO, ESPESSURA=3/4''. AF_06/2018</v>
          </cell>
          <cell r="D13770" t="str">
            <v>M</v>
          </cell>
          <cell r="E13770">
            <v>212.69</v>
          </cell>
          <cell r="F13770">
            <v>217.22</v>
          </cell>
        </row>
        <row r="13771">
          <cell r="B13771">
            <v>98750</v>
          </cell>
          <cell r="C13771" t="str">
            <v>SOLDA DE TOPO EM CHAPA/PERFIL/TUBO DE AÇO CHANFRADO, ESPESSURA=3/8''. AF_06/2018</v>
          </cell>
          <cell r="D13771" t="str">
            <v>M</v>
          </cell>
          <cell r="E13771">
            <v>84.72</v>
          </cell>
          <cell r="F13771">
            <v>88.48</v>
          </cell>
        </row>
        <row r="13772">
          <cell r="B13772">
            <v>98749</v>
          </cell>
          <cell r="C13772" t="str">
            <v>SOLDA DE TOPO EM CHAPA/PERFIL/TUBO DE AÇO CHANFRADO, ESPESSURA=5/16''. AF_06/2018</v>
          </cell>
          <cell r="D13772" t="str">
            <v>M</v>
          </cell>
          <cell r="E13772">
            <v>71.44</v>
          </cell>
          <cell r="F13772">
            <v>75.08</v>
          </cell>
        </row>
        <row r="13773">
          <cell r="B13773">
            <v>98752</v>
          </cell>
          <cell r="C13773" t="str">
            <v>SOLDA DE TOPO EM CHAPA/PERFIL/TUBO DE AÇO CHANFRADO, ESPESSURA=5/8''. AF_06/2018</v>
          </cell>
          <cell r="D13773" t="str">
            <v>M</v>
          </cell>
          <cell r="E13773">
            <v>161.01</v>
          </cell>
          <cell r="F13773">
            <v>165.29</v>
          </cell>
        </row>
        <row r="13774">
          <cell r="B13774">
            <v>98529</v>
          </cell>
          <cell r="C13774" t="str">
            <v>CORTE RASO E RECORTE DE ÁRVORE COM DIÂMETRO DE TRONCO MAIOR OU IGUAL A 0,20 M E MENOR QUE 0,40 M. AF_03/2024</v>
          </cell>
          <cell r="D13774" t="str">
            <v>UN</v>
          </cell>
          <cell r="E13774">
            <v>71.56</v>
          </cell>
          <cell r="F13774">
            <v>77.349999999999994</v>
          </cell>
        </row>
        <row r="13775">
          <cell r="B13775">
            <v>98530</v>
          </cell>
          <cell r="C13775" t="str">
            <v>CORTE RASO E RECORTE DE ÁRVORE COM DIÂMETRO DE TRONCO MAIOR OU IGUAL A 0,40 M E MENOR QUE 0,60 M. AF_03/2024</v>
          </cell>
          <cell r="D13775" t="str">
            <v>UN</v>
          </cell>
          <cell r="E13775">
            <v>140.47</v>
          </cell>
          <cell r="F13775">
            <v>151.82</v>
          </cell>
        </row>
        <row r="13776">
          <cell r="B13776">
            <v>98531</v>
          </cell>
          <cell r="C13776" t="str">
            <v>CORTE RASO E RECORTE DE ÁRVORE COM DIÂMETRO DE TRONCO MAIOR OU IGUAL A 0,60 M. AF_03/2024</v>
          </cell>
          <cell r="D13776" t="str">
            <v>UN</v>
          </cell>
          <cell r="E13776">
            <v>372.88</v>
          </cell>
          <cell r="F13776">
            <v>392.81</v>
          </cell>
        </row>
        <row r="13777">
          <cell r="B13777">
            <v>98524</v>
          </cell>
          <cell r="C13777" t="str">
            <v>LIMPEZA MANUAL DE VEGETAÇÃO EM TERRENO COM ENXADA. AF_03/2024</v>
          </cell>
          <cell r="D13777" t="str">
            <v>M2</v>
          </cell>
          <cell r="E13777">
            <v>4.5199999999999996</v>
          </cell>
          <cell r="F13777">
            <v>4.8899999999999997</v>
          </cell>
        </row>
        <row r="13778">
          <cell r="B13778">
            <v>98525</v>
          </cell>
          <cell r="C13778" t="str">
            <v>LIMPEZA MECANIZADA DE CAMADA VEGETAL, VEGETAÇÃO E PEQUENAS ÁRVORES (DIÂMETRO DE TRONCO MENOR QUE 0,20 M), COM TRATOR DE ESTEIRAS. AF_03/2024</v>
          </cell>
          <cell r="D13778" t="str">
            <v>M2</v>
          </cell>
          <cell r="E13778">
            <v>0.63</v>
          </cell>
          <cell r="F13778">
            <v>0.64</v>
          </cell>
        </row>
        <row r="13779">
          <cell r="B13779">
            <v>98533</v>
          </cell>
          <cell r="C13779" t="str">
            <v>PODA EM ALTURA DE ÁRVORE COM DIÂMETRO DE TRONCO MAIOR OU IGUAL A 0,20 M E MENOR QUE 0,40 M. AF_03/2024</v>
          </cell>
          <cell r="D13779" t="str">
            <v>UN</v>
          </cell>
          <cell r="E13779">
            <v>114.4</v>
          </cell>
          <cell r="F13779">
            <v>119.75</v>
          </cell>
        </row>
        <row r="13780">
          <cell r="B13780">
            <v>98534</v>
          </cell>
          <cell r="C13780" t="str">
            <v>PODA EM ALTURA DE ÁRVORE COM DIÂMETRO DE TRONCO MAIOR OU IGUAL A 0,40 M E MENOR QUE 0,60 M. AF_03/2024</v>
          </cell>
          <cell r="D13780" t="str">
            <v>UN</v>
          </cell>
          <cell r="E13780">
            <v>316.64999999999998</v>
          </cell>
          <cell r="F13780">
            <v>331.19</v>
          </cell>
        </row>
        <row r="13781">
          <cell r="B13781">
            <v>98535</v>
          </cell>
          <cell r="C13781" t="str">
            <v>PODA EM ALTURA DE ÁRVORE COM DIÂMETRO DE TRONCO MAIOR OU IGUAL A 0,60 M. AF_03/2024</v>
          </cell>
          <cell r="D13781" t="str">
            <v>UN</v>
          </cell>
          <cell r="E13781">
            <v>661.74</v>
          </cell>
          <cell r="F13781">
            <v>694.53</v>
          </cell>
        </row>
        <row r="13782">
          <cell r="B13782">
            <v>98532</v>
          </cell>
          <cell r="C13782" t="str">
            <v>PODA EM ALTURA DE ÁRVORE COM DIÂMETRO DE TRONCO MENOR QUE 0,20 M. AF_03/2024</v>
          </cell>
          <cell r="D13782" t="str">
            <v>UN</v>
          </cell>
          <cell r="E13782">
            <v>30.5</v>
          </cell>
          <cell r="F13782">
            <v>31.68</v>
          </cell>
        </row>
        <row r="13783">
          <cell r="B13783">
            <v>98526</v>
          </cell>
          <cell r="C13783" t="str">
            <v>REMOÇÃO DE RAÍZES REMANESCENTES DE TRONCO DE ÁRVORE COM DIÂMETRO MAIOR OU IGUAL A 0,20 M E MENOR QUE 0,40 M. AF_03/2024</v>
          </cell>
          <cell r="D13783" t="str">
            <v>UN</v>
          </cell>
          <cell r="E13783">
            <v>121.32</v>
          </cell>
          <cell r="F13783">
            <v>127.44</v>
          </cell>
        </row>
        <row r="13784">
          <cell r="B13784">
            <v>98527</v>
          </cell>
          <cell r="C13784" t="str">
            <v>REMOÇÃO DE RAÍZES REMANESCENTES DE TRONCO DE ÁRVORE COM DIÂMETRO MAIOR OU IGUAL A 0,40 M E MENOR QUE 0,60 M. AF_03/2024</v>
          </cell>
          <cell r="D13784" t="str">
            <v>UN</v>
          </cell>
          <cell r="E13784">
            <v>201.34</v>
          </cell>
          <cell r="F13784">
            <v>211.49</v>
          </cell>
        </row>
        <row r="13785">
          <cell r="B13785">
            <v>98528</v>
          </cell>
          <cell r="C13785" t="str">
            <v>REMOÇÃO DE RAÍZES REMANESCENTES DE TRONCO DE ÁRVORE COM DIÂMETRO MAIOR OU IGUAL A 0,60 M. AF_03/2024</v>
          </cell>
          <cell r="D13785" t="str">
            <v>UN</v>
          </cell>
          <cell r="E13785">
            <v>265.36</v>
          </cell>
          <cell r="F13785">
            <v>278.74</v>
          </cell>
        </row>
        <row r="13786">
          <cell r="B13786">
            <v>94232</v>
          </cell>
          <cell r="C13786" t="str">
            <v>AMARRAÇÃO DE TELHAS CERÂMICAS OU DE CONCRETO. AF_07/2019</v>
          </cell>
          <cell r="D13786" t="str">
            <v>UN</v>
          </cell>
          <cell r="E13786">
            <v>2.71</v>
          </cell>
          <cell r="F13786">
            <v>2.93</v>
          </cell>
        </row>
        <row r="13787">
          <cell r="B13787">
            <v>100434</v>
          </cell>
          <cell r="C13787" t="str">
            <v>CALHA DE BEIRAL, SEMICIRCULAR DE PVC, DIAMETRO 125 MM, INCLUINDO CABECEIRAS, EMENDAS, BOCAIS, SUPORTES E VEDAÇÕES, EXCLUINDO CONDUTORES, INCLUSO TRANSPORTE VERTICAL. AF_07/2019</v>
          </cell>
          <cell r="D13787" t="str">
            <v>M</v>
          </cell>
          <cell r="E13787">
            <v>145.24</v>
          </cell>
          <cell r="F13787">
            <v>146.05000000000001</v>
          </cell>
        </row>
        <row r="13788">
          <cell r="B13788">
            <v>94229</v>
          </cell>
          <cell r="C13788" t="str">
            <v>CALHA EM CHAPA DE AÇO GALVANIZADO NÚMERO 24, DESENVOLVIMENTO DE 100 CM, INCLUSO TRANSPORTE VERTICAL. AF_07/2019</v>
          </cell>
          <cell r="D13788" t="str">
            <v>M</v>
          </cell>
          <cell r="E13788">
            <v>146.5</v>
          </cell>
          <cell r="F13788">
            <v>148.82</v>
          </cell>
        </row>
        <row r="13789">
          <cell r="B13789">
            <v>94227</v>
          </cell>
          <cell r="C13789" t="str">
            <v>CALHA EM CHAPA DE AÇO GALVANIZADO NÚMERO 24, DESENVOLVIMENTO DE 33 CM, INCLUSO TRANSPORTE VERTICAL. AF_07/2019</v>
          </cell>
          <cell r="D13789" t="str">
            <v>M</v>
          </cell>
          <cell r="E13789">
            <v>55.86</v>
          </cell>
          <cell r="F13789">
            <v>56.82</v>
          </cell>
        </row>
        <row r="13790">
          <cell r="B13790">
            <v>94228</v>
          </cell>
          <cell r="C13790" t="str">
            <v>CALHA EM CHAPA DE AÇO GALVANIZADO NÚMERO 24, DESENVOLVIMENTO DE 50 CM, INCLUSO TRANSPORTE VERTICAL. AF_07/2019</v>
          </cell>
          <cell r="D13790" t="str">
            <v>M</v>
          </cell>
          <cell r="E13790">
            <v>75.89</v>
          </cell>
          <cell r="F13790">
            <v>77.19</v>
          </cell>
        </row>
        <row r="13791">
          <cell r="B13791">
            <v>94219</v>
          </cell>
          <cell r="C13791" t="str">
            <v>CUMEEIRA E ESPIGÃO PARA TELHA CERÂMICA EMBOÇADA COM ARGAMASSA TRAÇO 1:2:9 (CIMENTO, CAL E AREIA), PARA TELHADOS COM MAIS DE 2 ÁGUAS, INCLUSO TRANSPORTE VERTICAL. AF_07/2019</v>
          </cell>
          <cell r="D13791" t="str">
            <v>M</v>
          </cell>
          <cell r="E13791">
            <v>34.549999999999997</v>
          </cell>
          <cell r="F13791">
            <v>35.950000000000003</v>
          </cell>
        </row>
        <row r="13792">
          <cell r="B13792">
            <v>94220</v>
          </cell>
          <cell r="C13792" t="str">
            <v>CUMEEIRA E ESPIGÃO PARA TELHA DE CONCRETO EMBOÇADA COM ARGAMASSA TRAÇO 1:2:9 (CIMENTO, CAL E AREIA), PARA TELHADOS COM MAIS DE 2 ÁGUAS, INCLUSO TRANSPORTE VERTICAL. AF_07/2019</v>
          </cell>
          <cell r="D13792" t="str">
            <v>M</v>
          </cell>
          <cell r="E13792">
            <v>56.81</v>
          </cell>
          <cell r="F13792">
            <v>58.21</v>
          </cell>
        </row>
        <row r="13793">
          <cell r="B13793">
            <v>100326</v>
          </cell>
          <cell r="C13793" t="str">
            <v>CUMEEIRA NORMAL PARA TELHA TRAPEZOIDAL DE AÇO, E = 0,5 MM, INCLUSO ACESSÓRIOS DE FIXAÇÃO E IÇAMENTO. AF_07/2019</v>
          </cell>
          <cell r="D13793" t="str">
            <v>M</v>
          </cell>
          <cell r="E13793">
            <v>0</v>
          </cell>
          <cell r="F13793">
            <v>0</v>
          </cell>
        </row>
        <row r="13794">
          <cell r="B13794">
            <v>94221</v>
          </cell>
          <cell r="C13794" t="str">
            <v>CUMEEIRA PARA TELHA CERÂMICA EMBOÇADA COM ARGAMASSA TRAÇO 1:2:9 (CIMENTO, CAL E AREIA) PARA TELHADOS COM ATÉ 2 ÁGUAS, INCLUSO TRANSPORTE VERTICAL. AF_07/2019</v>
          </cell>
          <cell r="D13794" t="str">
            <v>M</v>
          </cell>
          <cell r="E13794">
            <v>27.96</v>
          </cell>
          <cell r="F13794">
            <v>28.81</v>
          </cell>
        </row>
        <row r="13795">
          <cell r="B13795">
            <v>94222</v>
          </cell>
          <cell r="C13795" t="str">
            <v>CUMEEIRA PARA TELHA DE CONCRETO EMBOÇADA COM ARGAMASSA TRAÇO 1:2:9 (CIMENTO, CAL E AREIA) PARA TELHADOS COM ATÉ 2 ÁGUAS, INCLUSO TRANSPORTE VERTICAL. AF_07/2019</v>
          </cell>
          <cell r="D13795" t="str">
            <v>M</v>
          </cell>
          <cell r="E13795">
            <v>50.22</v>
          </cell>
          <cell r="F13795">
            <v>51.07</v>
          </cell>
        </row>
        <row r="13796">
          <cell r="B13796">
            <v>94451</v>
          </cell>
          <cell r="C13796" t="str">
            <v>CUMEEIRA PARA TELHA DE FIBROCIMENTO ESTRUTURAL E = 6 MM, INCLUSO ACESSÓRIOS DE FIXAÇÃO E IÇAMENTO. AF_07/2019</v>
          </cell>
          <cell r="D13796" t="str">
            <v>M</v>
          </cell>
          <cell r="E13796">
            <v>102.77</v>
          </cell>
          <cell r="F13796">
            <v>103.04</v>
          </cell>
        </row>
        <row r="13797">
          <cell r="B13797">
            <v>94223</v>
          </cell>
          <cell r="C13797" t="str">
            <v>CUMEEIRA PARA TELHA DE FIBROCIMENTO ONDULADA E = 6 MM, INCLUSO ACESSÓRIOS DE FIXAÇÃO E IÇAMENTO. AF_07/2019</v>
          </cell>
          <cell r="D13797" t="str">
            <v>M</v>
          </cell>
          <cell r="E13797">
            <v>90.94</v>
          </cell>
          <cell r="F13797">
            <v>91.2</v>
          </cell>
        </row>
        <row r="13798">
          <cell r="B13798">
            <v>100325</v>
          </cell>
          <cell r="C13798" t="str">
            <v>CUMEEIRA SHED PARA TELHA ONDULADA DE FIBROCIMENTO, E = 6 MM, INCLUSO ACESSÓRIOS DE FIXAÇÃO E IÇAMENTO. AF_07/2019</v>
          </cell>
          <cell r="D13798" t="str">
            <v>M</v>
          </cell>
          <cell r="E13798">
            <v>99.78</v>
          </cell>
          <cell r="F13798">
            <v>99.98</v>
          </cell>
        </row>
        <row r="13799">
          <cell r="B13799">
            <v>94224</v>
          </cell>
          <cell r="C13799" t="str">
            <v>EMBOÇAMENTO COM ARGAMASSA TRAÇO 1:2:9 (CIMENTO, CAL E AREIA). AF_07/2019</v>
          </cell>
          <cell r="D13799" t="str">
            <v>M</v>
          </cell>
          <cell r="E13799">
            <v>26.42</v>
          </cell>
          <cell r="F13799">
            <v>28.2</v>
          </cell>
        </row>
        <row r="13800">
          <cell r="B13800">
            <v>102653</v>
          </cell>
          <cell r="C13800" t="str">
            <v>ISOLAMENTO TERMOACÚSTICO COM LÃ MINERAL NA SUBCOBERTURA, INCLUSO TRANSPORTE VERTICAL. AF_07/2019</v>
          </cell>
          <cell r="D13800" t="str">
            <v>M2</v>
          </cell>
          <cell r="E13800">
            <v>0</v>
          </cell>
          <cell r="F13800">
            <v>0</v>
          </cell>
        </row>
        <row r="13801">
          <cell r="B13801">
            <v>100330</v>
          </cell>
          <cell r="C13801" t="str">
            <v>RETIRADA E RECOLOCAÇÃO DE TELHA CERÂMICA CAPA-CANAL, COM ATÉ DUAS ÁGUAS, INCLUSO IÇAMENTO. AF_07/2019</v>
          </cell>
          <cell r="D13801" t="str">
            <v>M2</v>
          </cell>
          <cell r="E13801">
            <v>19.13</v>
          </cell>
          <cell r="F13801">
            <v>20.07</v>
          </cell>
        </row>
        <row r="13802">
          <cell r="B13802">
            <v>100331</v>
          </cell>
          <cell r="C13802" t="str">
            <v>RETIRADA E RECOLOCAÇÃO DE TELHA CERÂMICA CAPA-CANAL, COM MAIS DE DUAS ÁGUAS, INCLUSO IÇAMENTO. AF_07/2019</v>
          </cell>
          <cell r="D13802" t="str">
            <v>M2</v>
          </cell>
          <cell r="E13802">
            <v>24.83</v>
          </cell>
          <cell r="F13802">
            <v>26.24</v>
          </cell>
        </row>
        <row r="13803">
          <cell r="B13803">
            <v>100328</v>
          </cell>
          <cell r="C13803" t="str">
            <v>RETIRADA E RECOLOCAÇÃO DE TELHA CERÂMICA DE ENCAIXE, COM ATÉ DUAS ÁGUAS, INCLUSO IÇAMENTO. AF_07/2019</v>
          </cell>
          <cell r="D13803" t="str">
            <v>M2</v>
          </cell>
          <cell r="E13803">
            <v>14.13</v>
          </cell>
          <cell r="F13803">
            <v>14.81</v>
          </cell>
        </row>
        <row r="13804">
          <cell r="B13804">
            <v>100329</v>
          </cell>
          <cell r="C13804" t="str">
            <v>RETIRADA E RECOLOCAÇÃO DE TELHA CERÂMICA DE ENCAIXE, COM MAIS DE DUAS ÁGUAS, INCLUSO IÇAMENTO. AF_07/2019</v>
          </cell>
          <cell r="D13804" t="str">
            <v>M2</v>
          </cell>
          <cell r="E13804">
            <v>17.46</v>
          </cell>
          <cell r="F13804">
            <v>18.440000000000001</v>
          </cell>
        </row>
        <row r="13805">
          <cell r="B13805">
            <v>94231</v>
          </cell>
          <cell r="C13805" t="str">
            <v>RUFO EM CHAPA DE AÇO GALVANIZADO NÚMERO 24, CORTE DE 25 CM, INCLUSO TRANSPORTE VERTICAL. AF_07/2019</v>
          </cell>
          <cell r="D13805" t="str">
            <v>M</v>
          </cell>
          <cell r="E13805">
            <v>46.09</v>
          </cell>
          <cell r="F13805">
            <v>46.74</v>
          </cell>
        </row>
        <row r="13806">
          <cell r="B13806">
            <v>100435</v>
          </cell>
          <cell r="C13806" t="str">
            <v>RUFO EM FIBROCIMENTO PARA TELHA ONDULADA E = 6 MM, ABA DE 26 CM, INCLUSO TRANSPORTE VERTICAL, EXCETO CONTRARRUFO. AF_07/2019</v>
          </cell>
          <cell r="D13806" t="str">
            <v>M</v>
          </cell>
          <cell r="E13806">
            <v>76.33</v>
          </cell>
          <cell r="F13806">
            <v>76.88</v>
          </cell>
        </row>
        <row r="13807">
          <cell r="B13807">
            <v>100327</v>
          </cell>
          <cell r="C13807" t="str">
            <v>RUFO EXTERNO/INTERNO EM CHAPA DE AÇO GALVANIZADO NÚMERO 26, CORTE DE 33 CM, INCLUSO IÇAMENTO. AF_07/2019</v>
          </cell>
          <cell r="D13807" t="str">
            <v>M</v>
          </cell>
          <cell r="E13807">
            <v>51.95</v>
          </cell>
          <cell r="F13807">
            <v>52.73</v>
          </cell>
        </row>
        <row r="13808">
          <cell r="B13808">
            <v>94226</v>
          </cell>
          <cell r="C13808" t="str">
            <v>SUBCOBERTURA COM MANTA PLÁSTICA REVESTIDA POR PELÍCULA DE ALUMÍNO, INCLUSO TRANSPORTE VERTICAL. AF_07/2019</v>
          </cell>
          <cell r="D13808" t="str">
            <v>M2</v>
          </cell>
          <cell r="E13808">
            <v>20.51</v>
          </cell>
          <cell r="F13808">
            <v>21.24</v>
          </cell>
        </row>
        <row r="13809">
          <cell r="B13809">
            <v>94201</v>
          </cell>
          <cell r="C13809" t="str">
            <v>TELHAMENTO COM TELHA CERÂMICA CAPA-CANAL, TIPO COLONIAL, COM ATÉ 2 ÁGUAS, INCLUSO TRANSPORTE VERTICAL. AF_07/2019</v>
          </cell>
          <cell r="D13809" t="str">
            <v>M2</v>
          </cell>
          <cell r="E13809">
            <v>54.11</v>
          </cell>
          <cell r="F13809">
            <v>55.22</v>
          </cell>
        </row>
        <row r="13810">
          <cell r="B13810">
            <v>94204</v>
          </cell>
          <cell r="C13810" t="str">
            <v>TELHAMENTO COM TELHA CERÂMICA CAPA-CANAL, TIPO COLONIAL, COM MAIS DE 2 ÁGUAS, INCLUSO TRANSPORTE VERTICAL. AF_07/2019</v>
          </cell>
          <cell r="D13810" t="str">
            <v>M2</v>
          </cell>
          <cell r="E13810">
            <v>59.78</v>
          </cell>
          <cell r="F13810">
            <v>61.37</v>
          </cell>
        </row>
        <row r="13811">
          <cell r="B13811">
            <v>94447</v>
          </cell>
          <cell r="C13811" t="str">
            <v>TELHAMENTO COM TELHA CERÂMICA CAPA-CANAL, TIPO PAULISTA, COM ATÉ 2 ÁGUAS, INCLUSO TRANSPORTE VERTICAL. AF_07/2019</v>
          </cell>
          <cell r="D13811" t="str">
            <v>M2</v>
          </cell>
          <cell r="E13811">
            <v>54.11</v>
          </cell>
          <cell r="F13811">
            <v>55.22</v>
          </cell>
        </row>
        <row r="13812">
          <cell r="B13812">
            <v>94448</v>
          </cell>
          <cell r="C13812" t="str">
            <v>TELHAMENTO COM TELHA CERÂMICA CAPA-CANAL, TIPO PAULISTA, COM MAIS DE 2 ÁGUAS, INCLUSO TRANSPORTE VERTICAL. AF_07/2019</v>
          </cell>
          <cell r="D13812" t="str">
            <v>M2</v>
          </cell>
          <cell r="E13812">
            <v>59.78</v>
          </cell>
          <cell r="F13812">
            <v>61.37</v>
          </cell>
        </row>
        <row r="13813">
          <cell r="B13813">
            <v>94445</v>
          </cell>
          <cell r="C13813" t="str">
            <v>TELHAMENTO COM TELHA CERÂMICA CAPA-CANAL, TIPO PLAN, COM ATÉ 2 ÁGUAS, INCLUSO TRANSPORTE VERTICAL. AF_07/2019</v>
          </cell>
          <cell r="D13813" t="str">
            <v>M2</v>
          </cell>
          <cell r="E13813">
            <v>54.11</v>
          </cell>
          <cell r="F13813">
            <v>55.22</v>
          </cell>
        </row>
        <row r="13814">
          <cell r="B13814">
            <v>94446</v>
          </cell>
          <cell r="C13814" t="str">
            <v>TELHAMENTO COM TELHA CERÂMICA CAPA-CANAL, TIPO PLAN, COM MAIS DE 2 ÁGUAS, INCLUSO TRANSPORTE VERTICAL. AF_07/2019</v>
          </cell>
          <cell r="D13814" t="str">
            <v>M2</v>
          </cell>
          <cell r="E13814">
            <v>59.78</v>
          </cell>
          <cell r="F13814">
            <v>61.37</v>
          </cell>
        </row>
        <row r="13815">
          <cell r="B13815">
            <v>94440</v>
          </cell>
          <cell r="C13815" t="str">
            <v>TELHAMENTO COM TELHA CERÂMICA DE ENCAIXE, TIPO FRANCESA, COM ATÉ 2 ÁGUAS, INCLUSO TRANSPORTE VERTICAL. AF_07/2019</v>
          </cell>
          <cell r="D13815" t="str">
            <v>M2</v>
          </cell>
          <cell r="E13815">
            <v>38.090000000000003</v>
          </cell>
          <cell r="F13815">
            <v>38.799999999999997</v>
          </cell>
        </row>
        <row r="13816">
          <cell r="B13816">
            <v>94441</v>
          </cell>
          <cell r="C13816" t="str">
            <v>TELHAMENTO COM TELHA CERÂMICA DE ENCAIXE, TIPO FRANCESA, COM MAIS DE 2 ÁGUAS, INCLUSO TRANSPORTE VERTICAL. AF_07/2019</v>
          </cell>
          <cell r="D13816" t="str">
            <v>M2</v>
          </cell>
          <cell r="E13816">
            <v>41.43</v>
          </cell>
          <cell r="F13816">
            <v>42.42</v>
          </cell>
        </row>
        <row r="13817">
          <cell r="B13817">
            <v>94195</v>
          </cell>
          <cell r="C13817" t="str">
            <v>TELHAMENTO COM TELHA CERÂMICA DE ENCAIXE, TIPO PORTUGUESA, COM ATÉ 2 ÁGUAS, INCLUSO TRANSPORTE VERTICAL. AF_07/2019</v>
          </cell>
          <cell r="D13817" t="str">
            <v>M2</v>
          </cell>
          <cell r="E13817">
            <v>38.090000000000003</v>
          </cell>
          <cell r="F13817">
            <v>38.799999999999997</v>
          </cell>
        </row>
        <row r="13818">
          <cell r="B13818">
            <v>94198</v>
          </cell>
          <cell r="C13818" t="str">
            <v>TELHAMENTO COM TELHA CERÂMICA DE ENCAIXE, TIPO PORTUGUESA, COM MAIS DE 2 ÁGUAS, INCLUSO TRANSPORTE VERTICAL. AF_07/2019</v>
          </cell>
          <cell r="D13818" t="str">
            <v>M2</v>
          </cell>
          <cell r="E13818">
            <v>41.43</v>
          </cell>
          <cell r="F13818">
            <v>42.42</v>
          </cell>
        </row>
        <row r="13819">
          <cell r="B13819">
            <v>94442</v>
          </cell>
          <cell r="C13819" t="str">
            <v>TELHAMENTO COM TELHA CERÂMICA DE ENCAIXE, TIPO ROMANA, COM ATÉ 2 ÁGUAS, INCLUSO TRANSPORTE VERTICAL. AF_07/2019</v>
          </cell>
          <cell r="D13819" t="str">
            <v>M2</v>
          </cell>
          <cell r="E13819">
            <v>38.090000000000003</v>
          </cell>
          <cell r="F13819">
            <v>38.799999999999997</v>
          </cell>
        </row>
        <row r="13820">
          <cell r="B13820">
            <v>94443</v>
          </cell>
          <cell r="C13820" t="str">
            <v>TELHAMENTO COM TELHA CERÂMICA DE ENCAIXE, TIPO ROMANA, COM MAIS DE 2 ÁGUAS, INCLUSO TRANSPORTE VERTICAL. AF_07/2019</v>
          </cell>
          <cell r="D13820" t="str">
            <v>M2</v>
          </cell>
          <cell r="E13820">
            <v>41.43</v>
          </cell>
          <cell r="F13820">
            <v>42.42</v>
          </cell>
        </row>
        <row r="13821">
          <cell r="B13821">
            <v>94213</v>
          </cell>
          <cell r="C13821" t="str">
            <v>TELHAMENTO COM TELHA DE AÇO/ALUMÍNIO E = 0,5 MM, COM ATÉ 2 ÁGUAS, INCLUSO IÇAMENTO. AF_07/2019</v>
          </cell>
          <cell r="D13821" t="str">
            <v>M2</v>
          </cell>
          <cell r="E13821">
            <v>70.930000000000007</v>
          </cell>
          <cell r="F13821">
            <v>71.3</v>
          </cell>
        </row>
        <row r="13822">
          <cell r="B13822">
            <v>94189</v>
          </cell>
          <cell r="C13822" t="str">
            <v>TELHAMENTO COM TELHA DE CONCRETO DE ENCAIXE, COM ATÉ 2 ÁGUAS, INCLUSO TRANSPORTE VERTICAL. AF_07/2019</v>
          </cell>
          <cell r="D13822" t="str">
            <v>M2</v>
          </cell>
          <cell r="E13822">
            <v>40.770000000000003</v>
          </cell>
          <cell r="F13822">
            <v>41.2</v>
          </cell>
        </row>
        <row r="13823">
          <cell r="B13823">
            <v>94192</v>
          </cell>
          <cell r="C13823" t="str">
            <v>TELHAMENTO COM TELHA DE CONCRETO DE ENCAIXE, COM MAIS DE 2 ÁGUAS, INCLUSO TRANSPORTE VERTICAL. AF_07/2019</v>
          </cell>
          <cell r="D13823" t="str">
            <v>M2</v>
          </cell>
          <cell r="E13823">
            <v>43.3</v>
          </cell>
          <cell r="F13823">
            <v>43.93</v>
          </cell>
        </row>
        <row r="13824">
          <cell r="B13824">
            <v>94444</v>
          </cell>
          <cell r="C13824" t="str">
            <v>TELHAMENTO COM TELHA DE ENCAIXE, TIPO FRANCESA DE VIDRO, COM ATÉ 2 ÁGUAS, INCLUSO TRANSPORTE VERTICAL. AF_07/2019</v>
          </cell>
          <cell r="D13824" t="str">
            <v>M2</v>
          </cell>
          <cell r="E13824">
            <v>645.46</v>
          </cell>
          <cell r="F13824">
            <v>646.16999999999996</v>
          </cell>
        </row>
        <row r="13825">
          <cell r="B13825">
            <v>94218</v>
          </cell>
          <cell r="C13825" t="str">
            <v>TELHAMENTO COM TELHA ESTRUTURAL DE FIBROCIMENTO E= 8 MM, COM ATÉ 2 ÁGUAS, INCLUSO IÇAMENTO. AF_07/2019_PS</v>
          </cell>
          <cell r="D13825" t="str">
            <v>M2</v>
          </cell>
          <cell r="E13825">
            <v>149.71</v>
          </cell>
          <cell r="F13825">
            <v>150.30000000000001</v>
          </cell>
        </row>
        <row r="13826">
          <cell r="B13826">
            <v>94216</v>
          </cell>
          <cell r="C13826" t="str">
            <v>TELHAMENTO COM TELHA METÁLICA TERMOACÚSTICA E = 30 MM, COM ATÉ 2 ÁGUAS, INCLUSO IÇAMENTO. AF_07/2019</v>
          </cell>
          <cell r="D13826" t="str">
            <v>M2</v>
          </cell>
          <cell r="E13826">
            <v>209.31</v>
          </cell>
          <cell r="F13826">
            <v>209.55</v>
          </cell>
        </row>
        <row r="13827">
          <cell r="B13827">
            <v>94449</v>
          </cell>
          <cell r="C13827" t="str">
            <v>TELHAMENTO COM TELHA ONDULADA DE FIBRA DE VIDRO E = 0,6 MM, PARA TELHADO COM INCLINAÇÃO MAIOR QUE 10°, COM ATÉ 2 ÁGUAS, INCLUSO IÇAMENTO. AF_07/2019</v>
          </cell>
          <cell r="D13827" t="str">
            <v>M2</v>
          </cell>
          <cell r="E13827">
            <v>62.09</v>
          </cell>
          <cell r="F13827">
            <v>62.63</v>
          </cell>
        </row>
        <row r="13828">
          <cell r="B13828">
            <v>94210</v>
          </cell>
          <cell r="C13828" t="str">
            <v>TELHAMENTO COM TELHA ONDULADA DE FIBROCIMENTO E = 6 MM, COM RECOBRIMENTO LATERAL DE 1 1/4 DE ONDA PARA TELHADO COM INCLINAÇÃO MÁXIMA DE 10°, COM ATÉ 2 ÁGUAS, INCLUSO IÇAMENTO. AF_07/2019</v>
          </cell>
          <cell r="D13828" t="str">
            <v>M2</v>
          </cell>
          <cell r="E13828">
            <v>57.98</v>
          </cell>
          <cell r="F13828">
            <v>58.58</v>
          </cell>
        </row>
        <row r="13829">
          <cell r="B13829">
            <v>94207</v>
          </cell>
          <cell r="C13829" t="str">
            <v>TELHAMENTO COM TELHA ONDULADA DE FIBROCIMENTO E = 6 MM, COM RECOBRIMENTO LATERAL DE 1/4 DE ONDA PARA TELHADO COM INCLINAÇÃO MAIOR QUE 10°, COM ATÉ 2 ÁGUAS, INCLUSO IÇAMENTO. AF_07/2019</v>
          </cell>
          <cell r="D13829" t="str">
            <v>M2</v>
          </cell>
          <cell r="E13829">
            <v>54.46</v>
          </cell>
          <cell r="F13829">
            <v>55</v>
          </cell>
        </row>
        <row r="13830">
          <cell r="B13830">
            <v>102109</v>
          </cell>
          <cell r="C13830" t="str">
            <v>SUPORTE PARA TRANSFORMADOR EM POSTE DE CONCRETO CIRCULAR - FORNECIMENTO E INSTALAÇÃO. AF_12/2020</v>
          </cell>
          <cell r="D13830" t="str">
            <v>UN</v>
          </cell>
          <cell r="E13830">
            <v>54.08</v>
          </cell>
          <cell r="F13830">
            <v>55.91</v>
          </cell>
        </row>
        <row r="13831">
          <cell r="B13831">
            <v>102110</v>
          </cell>
          <cell r="C13831" t="str">
            <v>SUPORTE PARA TRANSFORMADOR EM POSTE DE CONCRETO DUPLO T - FORNECIMENTO E INSTALAÇÃO. AF_12/2020</v>
          </cell>
          <cell r="D13831" t="str">
            <v>UN</v>
          </cell>
          <cell r="E13831">
            <v>162.97999999999999</v>
          </cell>
          <cell r="F13831">
            <v>164.81</v>
          </cell>
        </row>
        <row r="13832">
          <cell r="B13832">
            <v>103656</v>
          </cell>
          <cell r="C13832" t="str">
            <v>TRANSFORMADOR DE DISTRIBUIÇÃO, 1000 KVA, TRIFÁSICO, 60 HZ, CLASSE 15 KV, IMERSO EM ÓLEO MINERAL, INSTALAÇÃO EM SOLO (NÃO INCLUSO ABRIGO) - FORNECIMENTO E INSTALAÇÃO. AF_02/2022</v>
          </cell>
          <cell r="D13832" t="str">
            <v>UN</v>
          </cell>
          <cell r="E13832">
            <v>126815.45</v>
          </cell>
          <cell r="F13832">
            <v>126871.3</v>
          </cell>
        </row>
        <row r="13833">
          <cell r="B13833">
            <v>102105</v>
          </cell>
          <cell r="C13833" t="str">
            <v>TRANSFORMADOR DE DISTRIBUIÇÃO, 112,5 KVA, TRIFÁSICO, 60 HZ, CLASSE 15 KV, IMERSO EM ÓLEO MINERAL, INSTALAÇÃO EM POSTE (NÃO INCLUSO SUPORTE) - FORNECIMENTO E INSTALAÇÃO. AF_12/2020</v>
          </cell>
          <cell r="D13833" t="str">
            <v>UN</v>
          </cell>
          <cell r="E13833">
            <v>20019.810000000001</v>
          </cell>
          <cell r="F13833">
            <v>20059.189999999999</v>
          </cell>
        </row>
        <row r="13834">
          <cell r="B13834">
            <v>102106</v>
          </cell>
          <cell r="C13834" t="str">
            <v>TRANSFORMADOR DE DISTRIBUIÇÃO, 150 KVA, TRIFÁSICO, 60 HZ, CLASSE 15 KV, IMERSO EM ÓLEO MINERAL, INSTALAÇÃO EM POSTE (NÃO INCLUSO SUPORTE) - FORNECIMENTO E INSTALAÇÃO. AF_12/2020</v>
          </cell>
          <cell r="D13834" t="str">
            <v>UN</v>
          </cell>
          <cell r="E13834">
            <v>25125.01</v>
          </cell>
          <cell r="F13834">
            <v>25165.02</v>
          </cell>
        </row>
        <row r="13835">
          <cell r="B13835">
            <v>102107</v>
          </cell>
          <cell r="C13835" t="str">
            <v>TRANSFORMADOR DE DISTRIBUIÇÃO, 225 KVA, TRIFÁSICO, 60 HZ, CLASSE 15 KV, IMERSO EM ÓLEO MINERAL, INSTALAÇÃO EM POSTE (NÃO INCLUSO SUPORTE) - FORNECIMENTO E INSTALAÇÃO. AF_12/2020</v>
          </cell>
          <cell r="D13835" t="str">
            <v>UN</v>
          </cell>
          <cell r="E13835">
            <v>35077.519999999997</v>
          </cell>
          <cell r="F13835">
            <v>35119.86</v>
          </cell>
        </row>
        <row r="13836">
          <cell r="B13836">
            <v>102102</v>
          </cell>
          <cell r="C13836" t="str">
            <v>TRANSFORMADOR DE DISTRIBUIÇÃO, 30 KVA, TRIFÁSICO, 60 HZ, CLASSE 15 KV, IMERSO EM ÓLEO MINERAL, INSTALAÇÃO EM POSTE (NÃO INCLUSO SUPORTE) - FORNECIMENTO E INSTALAÇÃO. AF_12/2020</v>
          </cell>
          <cell r="D13836" t="str">
            <v>UN</v>
          </cell>
          <cell r="E13836">
            <v>11390.83</v>
          </cell>
          <cell r="F13836">
            <v>11427.4</v>
          </cell>
        </row>
        <row r="13837">
          <cell r="B13837">
            <v>102108</v>
          </cell>
          <cell r="C13837" t="str">
            <v>TRANSFORMADOR DE DISTRIBUIÇÃO, 300 KVA, TRIFÁSICO, 60 HZ, CLASSE 15 KV, IMERSO EM ÓLEO MINERAL, INSTALAÇÃO EM POSTE (NÃO INCLUSO SUPORTE) - FORNECIMENTO E INSTALAÇÃO. AF_12/2020</v>
          </cell>
          <cell r="D13837" t="str">
            <v>UN</v>
          </cell>
          <cell r="E13837">
            <v>40855.49</v>
          </cell>
          <cell r="F13837">
            <v>40899.269999999997</v>
          </cell>
        </row>
        <row r="13838">
          <cell r="B13838">
            <v>102103</v>
          </cell>
          <cell r="C13838" t="str">
            <v>TRANSFORMADOR DE DISTRIBUIÇÃO, 45 KVA, TRIFÁSICO, 60 HZ, CLASSE 15 KV, IMERSO EM ÓLEO MINERAL, INSTALAÇÃO EM POSTE (NÃO INCLUSO SUPORTE) - FORNECIMENTO E INSTALAÇÃO. AF_12/2020</v>
          </cell>
          <cell r="D13838" t="str">
            <v>UN</v>
          </cell>
          <cell r="E13838">
            <v>12681.27</v>
          </cell>
          <cell r="F13838">
            <v>12718.5</v>
          </cell>
        </row>
        <row r="13839">
          <cell r="B13839">
            <v>103654</v>
          </cell>
          <cell r="C13839" t="str">
            <v>TRANSFORMADOR DE DISTRIBUIÇÃO, 500KVA, TRIFÁSICO, 60 HZ, CLASSE 15 KV, IMERSO EM ÓLEO MINERAL, INSTALAÇÃO EM SOLO (NÃO INCLUSO ABRIGO) - FORNECIMENTO E INSTALAÇÃO. AF_02/2022</v>
          </cell>
          <cell r="D13839" t="str">
            <v>UN</v>
          </cell>
          <cell r="E13839">
            <v>66189.59</v>
          </cell>
          <cell r="F13839">
            <v>66231.259999999995</v>
          </cell>
        </row>
        <row r="13840">
          <cell r="B13840">
            <v>102104</v>
          </cell>
          <cell r="C13840" t="str">
            <v>TRANSFORMADOR DE DISTRIBUIÇÃO, 75 KVA, TRIFÁSICO, 60 HZ, CLASSE 15 KV, IMERSO EM ÓLEO MINERAL, INSTALAÇÃO EM POSTE (NÃO INCLUSO SUPORTE) - FORNECIMENTO E INSTALAÇÃO. AF_12/2020</v>
          </cell>
          <cell r="D13840" t="str">
            <v>UN</v>
          </cell>
          <cell r="E13840">
            <v>16280.28</v>
          </cell>
          <cell r="F13840">
            <v>16318.57</v>
          </cell>
        </row>
        <row r="13841">
          <cell r="B13841">
            <v>103655</v>
          </cell>
          <cell r="C13841" t="str">
            <v>TRANSFORMADOR DE DISTRIBUIÇÃO, 750 KVA, TRIFÁSICO, 60 HZ, CLASSE 15 KV, IMERSO EM ÓLEO MINERAL, INSTALAÇÃO EM SOLO (NÃO INCLUSO ABRIGO) - FORNECIMENTO E INSTALAÇÃO. AF_02/2022</v>
          </cell>
          <cell r="D13841" t="str">
            <v>UN</v>
          </cell>
          <cell r="E13841">
            <v>90686.52</v>
          </cell>
          <cell r="F13841">
            <v>90735.3</v>
          </cell>
        </row>
        <row r="13842">
          <cell r="B13842">
            <v>105473</v>
          </cell>
          <cell r="C13842" t="str">
            <v>CARGA E DESCARGA COM CARRINHO PLATAFORMA, DE BANCADA DE MÁRMORE OU GRANITO PARA COZINHA/LAVATÓRIO OU MÁRMORE SINTÉTICO COM CUBA INTEGRADA, EM BALSA DE 1000 TONELADAS. AF_05/2024</v>
          </cell>
          <cell r="D13842" t="str">
            <v>T</v>
          </cell>
          <cell r="E13842">
            <v>0</v>
          </cell>
          <cell r="F13842">
            <v>0</v>
          </cell>
        </row>
        <row r="13843">
          <cell r="B13843">
            <v>105414</v>
          </cell>
          <cell r="C13843" t="str">
            <v>CARGA E DESCARGA COM CARRINHO PLATAFORMA, DE BANCADA DE MÁRMORE OU GRANITO PARA COZINHA/LAVATÓRIO OU MÁRMORE SINTÉTICO COM CUBA INTEGRADA, EM BALSA DE 1500 TONELADAS. AF_05/2024</v>
          </cell>
          <cell r="D13843" t="str">
            <v>T</v>
          </cell>
          <cell r="E13843">
            <v>0</v>
          </cell>
          <cell r="F13843">
            <v>0</v>
          </cell>
        </row>
        <row r="13844">
          <cell r="B13844">
            <v>105424</v>
          </cell>
          <cell r="C13844" t="str">
            <v>CARGA E DESCARGA COM CARRINHO PLATAFORMA, DE BANCADA DE MÁRMORE OU GRANITO PARA COZINHA/LAVATÓRIO OU MÁRMORE SINTÉTICO COM CUBA INTEGRADA, EM BALSA DE 2000 TONELADAS. AF_05/2024</v>
          </cell>
          <cell r="D13844" t="str">
            <v>T</v>
          </cell>
          <cell r="E13844">
            <v>0</v>
          </cell>
          <cell r="F13844">
            <v>0</v>
          </cell>
        </row>
        <row r="13845">
          <cell r="B13845">
            <v>105448</v>
          </cell>
          <cell r="C13845" t="str">
            <v>CARGA E DESCARGA COM CARRINHO PLATAFORMA, DE BANCADA DE MÁRMORE OU GRANITO PARA COZINHA/LAVATÓRIO OU MÁRMORE SINTÉTICO COM CUBA INTEGRADA, EM BALSA DE 600 TONELADAS. AF_05/2024</v>
          </cell>
          <cell r="D13845" t="str">
            <v>T</v>
          </cell>
          <cell r="E13845">
            <v>0</v>
          </cell>
          <cell r="F13845">
            <v>0</v>
          </cell>
        </row>
        <row r="13846">
          <cell r="B13846">
            <v>105409</v>
          </cell>
          <cell r="C13846" t="str">
            <v>CARGA E DESCARGA COM MANIPULADOR TELESCÓPICO, DE PÁLETE DE BACIA SANITÁRIA, CAIXA ACOPLADA, TANQUE OU PIA, EM BALSA DE 1000 TONELADAS. AF_05/2024</v>
          </cell>
          <cell r="D13846" t="str">
            <v>T</v>
          </cell>
          <cell r="E13846">
            <v>0</v>
          </cell>
          <cell r="F13846">
            <v>0</v>
          </cell>
        </row>
        <row r="13847">
          <cell r="B13847">
            <v>105415</v>
          </cell>
          <cell r="C13847" t="str">
            <v>CARGA E DESCARGA COM MANIPULADOR TELESCÓPICO, DE PÁLETE DE BACIA SANITÁRIA, CAIXA ACOPLADA, TANQUE OU PIA, EM BALSA DE 1500 TONELADAS. AF_05/2024</v>
          </cell>
          <cell r="D13847" t="str">
            <v>T</v>
          </cell>
          <cell r="E13847">
            <v>0</v>
          </cell>
          <cell r="F13847">
            <v>0</v>
          </cell>
        </row>
        <row r="13848">
          <cell r="B13848">
            <v>105487</v>
          </cell>
          <cell r="C13848" t="str">
            <v>CARGA E DESCARGA COM MANIPULADOR TELESCÓPICO, DE PÁLETE DE BACIA SANITÁRIA, CAIXA ACOPLADA, TANQUE OU PIA, EM BALSA DE 2000 TONELADAS. AF_05/2024</v>
          </cell>
          <cell r="D13848" t="str">
            <v>T</v>
          </cell>
          <cell r="E13848">
            <v>0</v>
          </cell>
          <cell r="F13848">
            <v>0</v>
          </cell>
        </row>
        <row r="13849">
          <cell r="B13849">
            <v>105451</v>
          </cell>
          <cell r="C13849" t="str">
            <v>CARGA E DESCARGA COM MANIPULADOR TELESCÓPICO, DE PÁLETE DE BACIA SANITÁRIA, CAIXA ACOPLADA, TANQUE OU PIA, EM BALSA DE 600 TONELADAS. AF_05/2024</v>
          </cell>
          <cell r="D13849" t="str">
            <v>T</v>
          </cell>
          <cell r="E13849">
            <v>0</v>
          </cell>
          <cell r="F13849">
            <v>0</v>
          </cell>
        </row>
        <row r="13850">
          <cell r="B13850">
            <v>105454</v>
          </cell>
          <cell r="C13850" t="str">
            <v>CARGA E DESCARGA COM MANIPULADOR TELESCÓPICO, DE PÁLETE DE BLOCOS VAZADOS DE CONCRETO OU CERÂMICO, EM BALSA DE 1000 TONELADAS. AF_05/2024</v>
          </cell>
          <cell r="D13850" t="str">
            <v>T</v>
          </cell>
          <cell r="E13850">
            <v>0</v>
          </cell>
          <cell r="F13850">
            <v>0</v>
          </cell>
        </row>
        <row r="13851">
          <cell r="B13851">
            <v>105411</v>
          </cell>
          <cell r="C13851" t="str">
            <v>CARGA E DESCARGA COM MANIPULADOR TELESCÓPICO, DE PÁLETE DE BLOCOS VAZADOS DE CONCRETO OU CERÂMICO, EM BALSA DE 1500 TONELADAS. AF_05/2024</v>
          </cell>
          <cell r="D13851" t="str">
            <v>T</v>
          </cell>
          <cell r="E13851">
            <v>0</v>
          </cell>
          <cell r="F13851">
            <v>0</v>
          </cell>
        </row>
        <row r="13852">
          <cell r="B13852">
            <v>105419</v>
          </cell>
          <cell r="C13852" t="str">
            <v>CARGA E DESCARGA COM MANIPULADOR TELESCÓPICO, DE PÁLETE DE BLOCOS VAZADOS DE CONCRETO OU CERÂMICO, EM BALSA DE 2000 TONELADAS. AF_05/2024</v>
          </cell>
          <cell r="D13852" t="str">
            <v>T</v>
          </cell>
          <cell r="E13852">
            <v>0</v>
          </cell>
          <cell r="F13852">
            <v>0</v>
          </cell>
        </row>
        <row r="13853">
          <cell r="B13853">
            <v>105443</v>
          </cell>
          <cell r="C13853" t="str">
            <v>CARGA E DESCARGA COM MANIPULADOR TELESCÓPICO, DE PÁLETE DE BLOCOS VAZADOS DE CONCRETO OU CERÂMICO, EM BALSA DE 600 TONELADAS. AF_05/2024</v>
          </cell>
          <cell r="D13853" t="str">
            <v>T</v>
          </cell>
          <cell r="E13853">
            <v>0</v>
          </cell>
          <cell r="F13853">
            <v>0</v>
          </cell>
        </row>
        <row r="13854">
          <cell r="B13854">
            <v>105455</v>
          </cell>
          <cell r="C13854" t="str">
            <v>CARGA E DESCARGA COM MANIPULADOR TELESCÓPICO, DE PÁLETE DE CAIXAS COM REVESTIMENTO CERÂMICO, EM BALSA DE 1000 TONELADAS. AF_05/2024</v>
          </cell>
          <cell r="D13854" t="str">
            <v>T</v>
          </cell>
          <cell r="E13854">
            <v>0</v>
          </cell>
          <cell r="F13854">
            <v>0</v>
          </cell>
        </row>
        <row r="13855">
          <cell r="B13855">
            <v>105412</v>
          </cell>
          <cell r="C13855" t="str">
            <v>CARGA E DESCARGA COM MANIPULADOR TELESCÓPICO, DE PÁLETE DE CAIXAS COM REVESTIMENTO CERÂMICO, EM BALSA DE 1500 TONELADAS. AF_05/2024</v>
          </cell>
          <cell r="D13855" t="str">
            <v>T</v>
          </cell>
          <cell r="E13855">
            <v>0</v>
          </cell>
          <cell r="F13855">
            <v>0</v>
          </cell>
        </row>
        <row r="13856">
          <cell r="B13856">
            <v>105420</v>
          </cell>
          <cell r="C13856" t="str">
            <v>CARGA E DESCARGA COM MANIPULADOR TELESCÓPICO, DE PÁLETE DE CAIXAS COM REVESTIMENTO CERÂMICO, EM BALSA DE 2000 TONELADAS. AF_05/2024</v>
          </cell>
          <cell r="D13856" t="str">
            <v>T</v>
          </cell>
          <cell r="E13856">
            <v>0</v>
          </cell>
          <cell r="F13856">
            <v>0</v>
          </cell>
        </row>
        <row r="13857">
          <cell r="B13857">
            <v>105444</v>
          </cell>
          <cell r="C13857" t="str">
            <v>CARGA E DESCARGA COM MANIPULADOR TELESCÓPICO, DE PÁLETE DE CAIXAS COM REVESTIMENTO CERÂMICO, EM BALSA DE 600 TONELADAS. AF_05/2024</v>
          </cell>
          <cell r="D13857" t="str">
            <v>T</v>
          </cell>
          <cell r="E13857">
            <v>0</v>
          </cell>
          <cell r="F13857">
            <v>0</v>
          </cell>
        </row>
        <row r="13858">
          <cell r="B13858">
            <v>105456</v>
          </cell>
          <cell r="C13858" t="str">
            <v>CARGA E DESCARGA COM MANIPULADOR TELESCÓPICO, DE PÁLETE DE LATAS 18 LITROS, EM BALSA DE 1000 TONELADAS. AF_05/2024</v>
          </cell>
          <cell r="D13858" t="str">
            <v>T</v>
          </cell>
          <cell r="E13858">
            <v>0</v>
          </cell>
          <cell r="F13858">
            <v>0</v>
          </cell>
        </row>
        <row r="13859">
          <cell r="B13859">
            <v>105478</v>
          </cell>
          <cell r="C13859" t="str">
            <v>CARGA E DESCARGA COM MANIPULADOR TELESCÓPICO, DE PÁLETE DE LATAS 18 LITROS, EM BALSA DE 1500 TONELADAS. AF_05/2024</v>
          </cell>
          <cell r="D13859" t="str">
            <v>T</v>
          </cell>
          <cell r="E13859">
            <v>0</v>
          </cell>
          <cell r="F13859">
            <v>0</v>
          </cell>
        </row>
        <row r="13860">
          <cell r="B13860">
            <v>105421</v>
          </cell>
          <cell r="C13860" t="str">
            <v>CARGA E DESCARGA COM MANIPULADOR TELESCÓPICO, DE PÁLETE DE LATAS 18 LITROS, EM BALSA DE 2000 TONELADAS. AF_05/2024</v>
          </cell>
          <cell r="D13860" t="str">
            <v>T</v>
          </cell>
          <cell r="E13860">
            <v>0</v>
          </cell>
          <cell r="F13860">
            <v>0</v>
          </cell>
        </row>
        <row r="13861">
          <cell r="B13861">
            <v>105445</v>
          </cell>
          <cell r="C13861" t="str">
            <v>CARGA E DESCARGA COM MANIPULADOR TELESCÓPICO, DE PÁLETE DE LATAS 18 LITROS, EM BALSA DE 600 TONELADAS. AF_05/2024</v>
          </cell>
          <cell r="D13861" t="str">
            <v>T</v>
          </cell>
          <cell r="E13861">
            <v>0</v>
          </cell>
          <cell r="F13861">
            <v>0</v>
          </cell>
        </row>
        <row r="13862">
          <cell r="B13862">
            <v>105453</v>
          </cell>
          <cell r="C13862" t="str">
            <v>CARGA E DESCARGA COM MANIPULADOR TELESCÓPICO, DE PÁLETE DE SACOS, EM BALSA DE 1000 TONELADAS. AF_05/2024</v>
          </cell>
          <cell r="D13862" t="str">
            <v>T</v>
          </cell>
          <cell r="E13862">
            <v>0</v>
          </cell>
          <cell r="F13862">
            <v>0</v>
          </cell>
        </row>
        <row r="13863">
          <cell r="B13863">
            <v>105497</v>
          </cell>
          <cell r="C13863" t="str">
            <v>CARGA E DESCARGA COM MANIPULADOR TELESCÓPICO, DE PÁLETE DE SACOS, EM BALSA DE 1500 TONELADAS. AF_05/2024</v>
          </cell>
          <cell r="D13863" t="str">
            <v>T</v>
          </cell>
          <cell r="E13863">
            <v>0</v>
          </cell>
          <cell r="F13863">
            <v>0</v>
          </cell>
        </row>
        <row r="13864">
          <cell r="B13864">
            <v>105418</v>
          </cell>
          <cell r="C13864" t="str">
            <v>CARGA E DESCARGA COM MANIPULADOR TELESCÓPICO, DE PÁLETE DE SACOS, EM BALSA DE 2000 TONELADAS. AF_05/2024</v>
          </cell>
          <cell r="D13864" t="str">
            <v>T</v>
          </cell>
          <cell r="E13864">
            <v>0</v>
          </cell>
          <cell r="F13864">
            <v>0</v>
          </cell>
        </row>
        <row r="13865">
          <cell r="B13865">
            <v>105442</v>
          </cell>
          <cell r="C13865" t="str">
            <v>CARGA E DESCARGA COM MANIPULADOR TELESCÓPICO, DE PÁLETE DE SACOS, EM BALSA DE 600 TONELADAS. AF_05/2024</v>
          </cell>
          <cell r="D13865" t="str">
            <v>T</v>
          </cell>
          <cell r="E13865">
            <v>0</v>
          </cell>
          <cell r="F13865">
            <v>0</v>
          </cell>
        </row>
        <row r="13866">
          <cell r="B13866">
            <v>105410</v>
          </cell>
          <cell r="C13866" t="str">
            <v>CARGA E DESCARGA COM MANIPULADOR TELESCÓPICO, DE PÁLETE DE TELHA DE CONCRETO OU CERÂMICA, EM BALSA DE 1000 TONELADAS. AF_05/2024</v>
          </cell>
          <cell r="D13866" t="str">
            <v>T</v>
          </cell>
          <cell r="E13866">
            <v>0</v>
          </cell>
          <cell r="F13866">
            <v>0</v>
          </cell>
        </row>
        <row r="13867">
          <cell r="B13867">
            <v>105416</v>
          </cell>
          <cell r="C13867" t="str">
            <v>CARGA E DESCARGA COM MANIPULADOR TELESCÓPICO, DE PÁLETE DE TELHA DE CONCRETO OU CERÂMICA, EM BALSA DE 1500 TONELADAS. AF_05/2024</v>
          </cell>
          <cell r="D13867" t="str">
            <v>T</v>
          </cell>
          <cell r="E13867">
            <v>0</v>
          </cell>
          <cell r="F13867">
            <v>0</v>
          </cell>
        </row>
        <row r="13868">
          <cell r="B13868">
            <v>105488</v>
          </cell>
          <cell r="C13868" t="str">
            <v>CARGA E DESCARGA COM MANIPULADOR TELESCÓPICO, DE PÁLETE DE TELHA DE CONCRETO OU CERÂMICA, EM BALSA DE 2000 TONELADAS. AF_05/2024</v>
          </cell>
          <cell r="D13868" t="str">
            <v>T</v>
          </cell>
          <cell r="E13868">
            <v>0</v>
          </cell>
          <cell r="F13868">
            <v>0</v>
          </cell>
        </row>
        <row r="13869">
          <cell r="B13869">
            <v>105452</v>
          </cell>
          <cell r="C13869" t="str">
            <v>CARGA E DESCARGA COM MANIPULADOR TELESCÓPICO, DE PÁLETE DE TELHA DE CONCRETO OU CERÂMICA, EM BALSA DE 600 TONELADAS. AF_05/2024</v>
          </cell>
          <cell r="D13869" t="str">
            <v>T</v>
          </cell>
          <cell r="E13869">
            <v>0</v>
          </cell>
          <cell r="F13869">
            <v>0</v>
          </cell>
        </row>
        <row r="13870">
          <cell r="B13870">
            <v>105475</v>
          </cell>
          <cell r="C13870" t="str">
            <v>CARGA E DESCARGA COM MANIPULADOR TELESCÓPICO, DE TELHAS TERMOACÚSTICAS, FIBROCIMENTO, AÇO ZINCADO, FIBROCIMENTO ESTRUTURAL, CANALETE 90 OU KALHETÃO, EM BALSA DE 1000 TONELADAS. AF_05/2024</v>
          </cell>
          <cell r="D13870" t="str">
            <v>T</v>
          </cell>
          <cell r="E13870">
            <v>0</v>
          </cell>
          <cell r="F13870">
            <v>0</v>
          </cell>
        </row>
        <row r="13871">
          <cell r="B13871">
            <v>105498</v>
          </cell>
          <cell r="C13871" t="str">
            <v>CARGA E DESCARGA COM MANIPULADOR TELESCÓPICO, DE TELHAS TERMOACÚSTICAS, FIBROCIMENTO, AÇO ZINCADO, FIBROCIMENTO ESTRUTURAL, CANALETE 90 OU KALHETÃO, EM BALSA DE 1500 TONELADAS. AF_05/2024</v>
          </cell>
          <cell r="D13871" t="str">
            <v>T</v>
          </cell>
          <cell r="E13871">
            <v>0</v>
          </cell>
          <cell r="F13871">
            <v>0</v>
          </cell>
        </row>
        <row r="13872">
          <cell r="B13872">
            <v>105486</v>
          </cell>
          <cell r="C13872" t="str">
            <v>CARGA E DESCARGA COM MANIPULADOR TELESCÓPICO, DE TELHAS TERMOACÚSTICAS, FIBROCIMENTO, AÇO ZINCADO, FIBROCIMENTO ESTRUTURAL, CANALETE 90 OU KALHETÃO, EM BALSA DE 2000 TONELADAS. AF_05/2024</v>
          </cell>
          <cell r="D13872" t="str">
            <v>T</v>
          </cell>
          <cell r="E13872">
            <v>0</v>
          </cell>
          <cell r="F13872">
            <v>0</v>
          </cell>
        </row>
        <row r="13873">
          <cell r="B13873">
            <v>105450</v>
          </cell>
          <cell r="C13873" t="str">
            <v>CARGA E DESCARGA COM MANIPULADOR TELESCÓPICO, DE TELHAS TERMOACÚSTICAS, FIBROCIMENTO, AÇO ZINCADO, FIBROCIMENTO ESTRUTURAL, CANALETE 90 OU KALHETÃO, EM BALSA DE 600 TONELADAS. AF_05/2024</v>
          </cell>
          <cell r="D13873" t="str">
            <v>T</v>
          </cell>
          <cell r="E13873">
            <v>0</v>
          </cell>
          <cell r="F13873">
            <v>0</v>
          </cell>
        </row>
        <row r="13874">
          <cell r="B13874">
            <v>105438</v>
          </cell>
          <cell r="C13874" t="str">
            <v>CARGA E DESCARGA DE BETONEIRA, COM CAMINHÃO CARROCERIA COM GUINDAUTO (MUNCK) 11,7 TM, EM BALSA DE 1000 TONELADAS. AF_05/2024</v>
          </cell>
          <cell r="D13874" t="str">
            <v>T</v>
          </cell>
          <cell r="E13874">
            <v>0</v>
          </cell>
          <cell r="F13874">
            <v>0</v>
          </cell>
        </row>
        <row r="13875">
          <cell r="B13875">
            <v>105463</v>
          </cell>
          <cell r="C13875" t="str">
            <v>CARGA E DESCARGA DE BETONEIRA, COM CAMINHÃO CARROCERIA COM GUINDAUTO (MUNCK) 11,7 TM, EM BALSA DE 1500 TONELADAS. AF_05/2024</v>
          </cell>
          <cell r="D13875" t="str">
            <v>T</v>
          </cell>
          <cell r="E13875">
            <v>0</v>
          </cell>
          <cell r="F13875">
            <v>0</v>
          </cell>
        </row>
        <row r="13876">
          <cell r="B13876">
            <v>105485</v>
          </cell>
          <cell r="C13876" t="str">
            <v>CARGA E DESCARGA DE BETONEIRA, COM CAMINHÃO CARROCERIA COM GUINDAUTO (MUNCK) 11,7 TM, EM BALSA DE 2000 TONELADAS. AF_05/2024</v>
          </cell>
          <cell r="D13876" t="str">
            <v>T</v>
          </cell>
          <cell r="E13876">
            <v>0</v>
          </cell>
          <cell r="F13876">
            <v>0</v>
          </cell>
        </row>
        <row r="13877">
          <cell r="B13877">
            <v>105428</v>
          </cell>
          <cell r="C13877" t="str">
            <v>CARGA E DESCARGA DE BETONEIRA, COM CAMINHÃO CARROCERIA COM GUINDAUTO (MUNCK) 11,7 TM, EM BALSA DE 600 TONELADAS. AF_05/2024</v>
          </cell>
          <cell r="D13877" t="str">
            <v>T</v>
          </cell>
          <cell r="E13877">
            <v>0</v>
          </cell>
          <cell r="F13877">
            <v>0</v>
          </cell>
        </row>
        <row r="13878">
          <cell r="B13878">
            <v>105426</v>
          </cell>
          <cell r="C13878" t="str">
            <v>CARGA E DESCARGA DE CAMINHÃO DE 10 M³, EM BALSA DE 1000 TONELADAS. AF_05/2024</v>
          </cell>
          <cell r="D13878" t="str">
            <v>T</v>
          </cell>
          <cell r="E13878">
            <v>0</v>
          </cell>
          <cell r="F13878">
            <v>0</v>
          </cell>
        </row>
        <row r="13879">
          <cell r="B13879">
            <v>105491</v>
          </cell>
          <cell r="C13879" t="str">
            <v>CARGA E DESCARGA DE CAMINHÃO DE 10 M³, EM BALSA DE 1500 TONELADAS. AF_05/2024</v>
          </cell>
          <cell r="D13879" t="str">
            <v>T</v>
          </cell>
          <cell r="E13879">
            <v>0</v>
          </cell>
          <cell r="F13879">
            <v>0</v>
          </cell>
        </row>
        <row r="13880">
          <cell r="B13880">
            <v>105495</v>
          </cell>
          <cell r="C13880" t="str">
            <v>CARGA E DESCARGA DE CAMINHÃO DE 10 M³, EM BALSA DE 2000 TONELADAS. AF_05/2024</v>
          </cell>
          <cell r="D13880" t="str">
            <v>T</v>
          </cell>
          <cell r="E13880">
            <v>0</v>
          </cell>
          <cell r="F13880">
            <v>0</v>
          </cell>
        </row>
        <row r="13881">
          <cell r="B13881">
            <v>105407</v>
          </cell>
          <cell r="C13881" t="str">
            <v>CARGA E DESCARGA DE CAMINHÃO DE 10 M³, EM BALSA DE 600 TONELADAS. AF_05/2024</v>
          </cell>
          <cell r="D13881" t="str">
            <v>T</v>
          </cell>
          <cell r="E13881">
            <v>0</v>
          </cell>
          <cell r="F13881">
            <v>0</v>
          </cell>
        </row>
        <row r="13882">
          <cell r="B13882">
            <v>105427</v>
          </cell>
          <cell r="C13882" t="str">
            <v>CARGA E DESCARGA DE CAMINHÃO DE 14 M³, EM BALSA DE 1000 TONELADAS. AF_05/2024</v>
          </cell>
          <cell r="D13882" t="str">
            <v>T</v>
          </cell>
          <cell r="E13882">
            <v>0</v>
          </cell>
          <cell r="F13882">
            <v>0</v>
          </cell>
        </row>
        <row r="13883">
          <cell r="B13883">
            <v>105492</v>
          </cell>
          <cell r="C13883" t="str">
            <v>CARGA E DESCARGA DE CAMINHÃO DE 14 M³, EM BALSA DE 1500 TONELADAS. AF_05/2024</v>
          </cell>
          <cell r="D13883" t="str">
            <v>T</v>
          </cell>
          <cell r="E13883">
            <v>0</v>
          </cell>
          <cell r="F13883">
            <v>0</v>
          </cell>
        </row>
        <row r="13884">
          <cell r="B13884">
            <v>105496</v>
          </cell>
          <cell r="C13884" t="str">
            <v>CARGA E DESCARGA DE CAMINHÃO DE 14 M³, EM BALSA DE 2000 TONELADAS. AF_05/2024</v>
          </cell>
          <cell r="D13884" t="str">
            <v>T</v>
          </cell>
          <cell r="E13884">
            <v>0</v>
          </cell>
          <cell r="F13884">
            <v>0</v>
          </cell>
        </row>
        <row r="13885">
          <cell r="B13885">
            <v>105425</v>
          </cell>
          <cell r="C13885" t="str">
            <v>CARGA E DESCARGA DE CAMINHÃO DE 14 M³, EM BALSA DE 600 TONELADAS. AF_05/2024</v>
          </cell>
          <cell r="D13885" t="str">
            <v>T</v>
          </cell>
          <cell r="E13885">
            <v>0</v>
          </cell>
          <cell r="F13885">
            <v>0</v>
          </cell>
        </row>
        <row r="13886">
          <cell r="B13886">
            <v>105477</v>
          </cell>
          <cell r="C13886" t="str">
            <v>CARGA E DESCARGA DE CAMINHÃO DE 6 M³, EM BALSA DE 1000 TONELADAS. AF_05/2024</v>
          </cell>
          <cell r="D13886" t="str">
            <v>T</v>
          </cell>
          <cell r="E13886">
            <v>0</v>
          </cell>
          <cell r="F13886">
            <v>0</v>
          </cell>
        </row>
        <row r="13887">
          <cell r="B13887">
            <v>105490</v>
          </cell>
          <cell r="C13887" t="str">
            <v>CARGA E DESCARGA DE CAMINHÃO DE 6 M³, EM BALSA DE 1500 TONELADAS. AF_05/2024</v>
          </cell>
          <cell r="D13887" t="str">
            <v>T</v>
          </cell>
          <cell r="E13887">
            <v>0</v>
          </cell>
          <cell r="F13887">
            <v>0</v>
          </cell>
        </row>
        <row r="13888">
          <cell r="B13888">
            <v>105494</v>
          </cell>
          <cell r="C13888" t="str">
            <v>CARGA E DESCARGA DE CAMINHÃO DE 6 M³, EM BALSA DE 2000 TONELADAS. AF_05/2024</v>
          </cell>
          <cell r="D13888" t="str">
            <v>T</v>
          </cell>
          <cell r="E13888">
            <v>0</v>
          </cell>
          <cell r="F13888">
            <v>0</v>
          </cell>
        </row>
        <row r="13889">
          <cell r="B13889">
            <v>105417</v>
          </cell>
          <cell r="C13889" t="str">
            <v>CARGA E DESCARGA DE CAMINHÃO DE 6 M³, EM BALSA DE 600 TONELADAS. AF_05/2024</v>
          </cell>
          <cell r="D13889" t="str">
            <v>T</v>
          </cell>
          <cell r="E13889">
            <v>0</v>
          </cell>
          <cell r="F13889">
            <v>0</v>
          </cell>
        </row>
        <row r="13890">
          <cell r="B13890">
            <v>105461</v>
          </cell>
          <cell r="C13890" t="str">
            <v>CARGA E DESCARGA DE PERFIL METÁLICO E VERGALHÕES DE AÇO E VERGALHÕES DE AÇO, COM CAMINHÃO CARROCERIA COM GUINDAUTO (MUNCK) 11,7 TM, EM BALSA DE 1500 TONELADAS. AF_05/2024</v>
          </cell>
          <cell r="D13890" t="str">
            <v>T</v>
          </cell>
          <cell r="E13890">
            <v>0</v>
          </cell>
          <cell r="F13890">
            <v>0</v>
          </cell>
        </row>
        <row r="13891">
          <cell r="B13891">
            <v>105436</v>
          </cell>
          <cell r="C13891" t="str">
            <v>CARGA E DESCARGA DE PERFIL METÁLICO E VERGALHÕES DE AÇO, COM CAMINHÃO CARROCERIA COM GUINDAUTO (MUNCK) 11,7 TM, EM BALSA DE 1000 TONELADAS. AF_05/2024</v>
          </cell>
          <cell r="D13891" t="str">
            <v>T</v>
          </cell>
          <cell r="E13891">
            <v>0</v>
          </cell>
          <cell r="F13891">
            <v>0</v>
          </cell>
        </row>
        <row r="13892">
          <cell r="B13892">
            <v>105483</v>
          </cell>
          <cell r="C13892" t="str">
            <v>CARGA E DESCARGA DE PERFIL METÁLICO E VERGALHÕES DE AÇO, COM CAMINHÃO CARROCERIA COM GUINDAUTO (MUNCK) 11,7 TM, EM BALSA DE 2000 TONELADAS. AF_05/2024</v>
          </cell>
          <cell r="D13892" t="str">
            <v>T</v>
          </cell>
          <cell r="E13892">
            <v>0</v>
          </cell>
          <cell r="F13892">
            <v>0</v>
          </cell>
        </row>
        <row r="13893">
          <cell r="B13893">
            <v>105505</v>
          </cell>
          <cell r="C13893" t="str">
            <v>CARGA E DESCARGA DE PERFIL METÁLICO E VERGALHÕES DE AÇO, COM CAMINHÃO CARROCERIA COM GUINDAUTO (MUNCK) 11,7 TM, EM BALSA DE 600 TONELADAS. AF_05/2024</v>
          </cell>
          <cell r="D13893" t="str">
            <v>T</v>
          </cell>
          <cell r="E13893">
            <v>0</v>
          </cell>
          <cell r="F13893">
            <v>0</v>
          </cell>
        </row>
        <row r="13894">
          <cell r="B13894">
            <v>105435</v>
          </cell>
          <cell r="C13894" t="str">
            <v>CARGA E DESCARGA DE POSTES DE CONCRETO, COM CAMINHÃO CARROCERIA COM GUINDAUTO (MUNCK) 11,7 TM, EM BALSA DE 1000 TONELADAS. AF_05/2024</v>
          </cell>
          <cell r="D13894" t="str">
            <v>T</v>
          </cell>
          <cell r="E13894">
            <v>0</v>
          </cell>
          <cell r="F13894">
            <v>0</v>
          </cell>
        </row>
        <row r="13895">
          <cell r="B13895">
            <v>105460</v>
          </cell>
          <cell r="C13895" t="str">
            <v>CARGA E DESCARGA DE POSTES DE CONCRETO, COM CAMINHÃO CARROCERIA COM GUINDAUTO (MUNCK) 11,7 TM, EM BALSA DE 1500 TONELADAS. AF_05/2024</v>
          </cell>
          <cell r="D13895" t="str">
            <v>T</v>
          </cell>
          <cell r="E13895">
            <v>0</v>
          </cell>
          <cell r="F13895">
            <v>0</v>
          </cell>
        </row>
        <row r="13896">
          <cell r="B13896">
            <v>105470</v>
          </cell>
          <cell r="C13896" t="str">
            <v>CARGA E DESCARGA DE POSTES DE CONCRETO, COM CAMINHÃO CARROCERIA COM GUINDAUTO (MUNCK) 11,7 TM, EM BALSA DE 2000 TONELADAS. AF_05/2024</v>
          </cell>
          <cell r="D13896" t="str">
            <v>T</v>
          </cell>
          <cell r="E13896">
            <v>0</v>
          </cell>
          <cell r="F13896">
            <v>0</v>
          </cell>
        </row>
        <row r="13897">
          <cell r="B13897">
            <v>105504</v>
          </cell>
          <cell r="C13897" t="str">
            <v>CARGA E DESCARGA DE POSTES DE CONCRETO, COM CAMINHÃO CARROCERIA COM GUINDAUTO (MUNCK) 11,7 TM, EM BALSA DE 600 TONELADAS. AF_05/2024</v>
          </cell>
          <cell r="D13897" t="str">
            <v>T</v>
          </cell>
          <cell r="E13897">
            <v>0</v>
          </cell>
          <cell r="F13897">
            <v>0</v>
          </cell>
        </row>
        <row r="13898">
          <cell r="B13898">
            <v>105476</v>
          </cell>
          <cell r="C13898" t="str">
            <v>CARGA E DESCARGA DE RETROESCAVADEIRA, EM BALSA DE 1000 TONELADAS. AF_05/2024</v>
          </cell>
          <cell r="D13898" t="str">
            <v>T</v>
          </cell>
          <cell r="E13898">
            <v>0</v>
          </cell>
          <cell r="F13898">
            <v>0</v>
          </cell>
        </row>
        <row r="13899">
          <cell r="B13899">
            <v>105471</v>
          </cell>
          <cell r="C13899" t="str">
            <v>CARGA E DESCARGA DE RETROESCAVADEIRA, EM BALSA DE 1500 TONELADAS. AF_05/2024</v>
          </cell>
          <cell r="D13899" t="str">
            <v>T</v>
          </cell>
          <cell r="E13899">
            <v>0</v>
          </cell>
          <cell r="F13899">
            <v>0</v>
          </cell>
        </row>
        <row r="13900">
          <cell r="B13900">
            <v>105493</v>
          </cell>
          <cell r="C13900" t="str">
            <v>CARGA E DESCARGA DE RETROESCAVADEIRA, EM BALSA DE 2000 TONELADAS. AF_05/2024</v>
          </cell>
          <cell r="D13900" t="str">
            <v>T</v>
          </cell>
          <cell r="E13900">
            <v>0</v>
          </cell>
          <cell r="F13900">
            <v>0</v>
          </cell>
        </row>
        <row r="13901">
          <cell r="B13901">
            <v>105482</v>
          </cell>
          <cell r="C13901" t="str">
            <v>CARGA E DESCARGA DE RETROESCAVADEIRA, EM BALSA DE 600 TONELADAS. AF_05/2024</v>
          </cell>
          <cell r="D13901" t="str">
            <v>T</v>
          </cell>
          <cell r="E13901">
            <v>0</v>
          </cell>
          <cell r="F13901">
            <v>0</v>
          </cell>
        </row>
        <row r="13902">
          <cell r="B13902">
            <v>105430</v>
          </cell>
          <cell r="C13902" t="str">
            <v>CARGA E DESCARGA DE SOLOS E MATERIAIS GRANULARES, COM CAMINHÃO DE 10 M³ E ESCAVADEIRA HIDRÁULICA, EM BALSA DE 1000 TONELADAS. AF_05/2024</v>
          </cell>
          <cell r="D13902" t="str">
            <v>T</v>
          </cell>
          <cell r="E13902">
            <v>0</v>
          </cell>
          <cell r="F13902">
            <v>0</v>
          </cell>
        </row>
        <row r="13903">
          <cell r="B13903">
            <v>105440</v>
          </cell>
          <cell r="C13903" t="str">
            <v>CARGA E DESCARGA DE SOLOS E MATERIAIS GRANULARES, COM CAMINHÃO DE 10 M³ E ESCAVADEIRA HIDRÁULICA, EM BALSA DE 1500 TONELADAS. AF_05/2024</v>
          </cell>
          <cell r="D13903" t="str">
            <v>T</v>
          </cell>
          <cell r="E13903">
            <v>0</v>
          </cell>
          <cell r="F13903">
            <v>0</v>
          </cell>
        </row>
        <row r="13904">
          <cell r="B13904">
            <v>105465</v>
          </cell>
          <cell r="C13904" t="str">
            <v>CARGA E DESCARGA DE SOLOS E MATERIAIS GRANULARES, COM CAMINHÃO DE 10 M³ E ESCAVADEIRA HIDRÁULICA, EM BALSA DE 2000 TONELADAS. AF_05/2024</v>
          </cell>
          <cell r="D13904" t="str">
            <v>T</v>
          </cell>
          <cell r="E13904">
            <v>0</v>
          </cell>
          <cell r="F13904">
            <v>0</v>
          </cell>
        </row>
        <row r="13905">
          <cell r="B13905">
            <v>105499</v>
          </cell>
          <cell r="C13905" t="str">
            <v>CARGA E DESCARGA DE SOLOS E MATERIAIS GRANULARES, COM CAMINHÃO DE 10 M³ E ESCAVADEIRA HIDRÁULICA, EM BALSA DE 600 TONELADAS. AF_05/2024</v>
          </cell>
          <cell r="D13905" t="str">
            <v>T</v>
          </cell>
          <cell r="E13905">
            <v>0</v>
          </cell>
          <cell r="F13905">
            <v>0</v>
          </cell>
        </row>
        <row r="13906">
          <cell r="B13906">
            <v>105431</v>
          </cell>
          <cell r="C13906" t="str">
            <v>CARGA E DESCARGA DE SOLOS E MATERIAIS GRANULARES, COM CAMINHÃO DE 14 M³ E ESCAVADEIRA HIDRÁULICA, EM BALSA DE 1000 TONELADAS. AF_05/2024</v>
          </cell>
          <cell r="D13906" t="str">
            <v>T</v>
          </cell>
          <cell r="E13906">
            <v>0</v>
          </cell>
          <cell r="F13906">
            <v>0</v>
          </cell>
        </row>
        <row r="13907">
          <cell r="B13907">
            <v>105441</v>
          </cell>
          <cell r="C13907" t="str">
            <v>CARGA E DESCARGA DE SOLOS E MATERIAIS GRANULARES, COM CAMINHÃO DE 14 M³ E ESCAVADEIRA HIDRÁULICA, EM BALSA DE 1500 TONELADAS. AF_05/2024</v>
          </cell>
          <cell r="D13907" t="str">
            <v>T</v>
          </cell>
          <cell r="E13907">
            <v>0</v>
          </cell>
          <cell r="F13907">
            <v>0</v>
          </cell>
        </row>
        <row r="13908">
          <cell r="B13908">
            <v>105466</v>
          </cell>
          <cell r="C13908" t="str">
            <v>CARGA E DESCARGA DE SOLOS E MATERIAIS GRANULARES, COM CAMINHÃO DE 14 M³ E ESCAVADEIRA HIDRÁULICA, EM BALSA DE 2000 TONELADAS. AF_05/2024</v>
          </cell>
          <cell r="D13908" t="str">
            <v>T</v>
          </cell>
          <cell r="E13908">
            <v>0</v>
          </cell>
          <cell r="F13908">
            <v>0</v>
          </cell>
        </row>
        <row r="13909">
          <cell r="B13909">
            <v>105500</v>
          </cell>
          <cell r="C13909" t="str">
            <v>CARGA E DESCARGA DE SOLOS E MATERIAIS GRANULARES, COM CAMINHÃO DE 14 M³ E ESCAVADEIRA HIDRÁULICA, EM BALSA DE 600 TONELADAS. AF_05/2024</v>
          </cell>
          <cell r="D13909" t="str">
            <v>T</v>
          </cell>
          <cell r="E13909">
            <v>0</v>
          </cell>
          <cell r="F13909">
            <v>0</v>
          </cell>
        </row>
        <row r="13910">
          <cell r="B13910">
            <v>105429</v>
          </cell>
          <cell r="C13910" t="str">
            <v>CARGA E DESCARGA DE SOLOS E MATERIAIS GRANULARES, COM CAMINHÃO DE 6 M³ E ESCAVADEIRA HIDRÁULICA, EM BALSA DE 1000 TONELADAS. AF_05/2024</v>
          </cell>
          <cell r="D13910" t="str">
            <v>T</v>
          </cell>
          <cell r="E13910">
            <v>0</v>
          </cell>
          <cell r="F13910">
            <v>0</v>
          </cell>
        </row>
        <row r="13911">
          <cell r="B13911">
            <v>105439</v>
          </cell>
          <cell r="C13911" t="str">
            <v>CARGA E DESCARGA DE SOLOS E MATERIAIS GRANULARES, COM CAMINHÃO DE 6 M³ E ESCAVADEIRA HIDRÁULICA, EM BALSA DE 1500 TONELADAS. AF_05/2024</v>
          </cell>
          <cell r="D13911" t="str">
            <v>T</v>
          </cell>
          <cell r="E13911">
            <v>0</v>
          </cell>
          <cell r="F13911">
            <v>0</v>
          </cell>
        </row>
        <row r="13912">
          <cell r="B13912">
            <v>105464</v>
          </cell>
          <cell r="C13912" t="str">
            <v>CARGA E DESCARGA DE SOLOS E MATERIAIS GRANULARES, COM CAMINHÃO DE 6 M³ E ESCAVADEIRA HIDRÁULICA, EM BALSA DE 2000 TONELADAS. AF_05/2024</v>
          </cell>
          <cell r="D13912" t="str">
            <v>T</v>
          </cell>
          <cell r="E13912">
            <v>0</v>
          </cell>
          <cell r="F13912">
            <v>0</v>
          </cell>
        </row>
        <row r="13913">
          <cell r="B13913">
            <v>105489</v>
          </cell>
          <cell r="C13913" t="str">
            <v>CARGA E DESCARGA DE SOLOS E MATERIAIS GRANULARES, COM CAMINHÃO DE 6 M³ E ESCAVADEIRA HIDRÁULICA, EM BALSA DE 600 TONELADAS. AF_05/2024</v>
          </cell>
          <cell r="D13913" t="str">
            <v>T</v>
          </cell>
          <cell r="E13913">
            <v>0</v>
          </cell>
          <cell r="F13913">
            <v>0</v>
          </cell>
        </row>
        <row r="13914">
          <cell r="B13914">
            <v>105437</v>
          </cell>
          <cell r="C13914" t="str">
            <v>CARGA E DESCARGA DE TELA DE AÇO, COM CAMINHÃO CARROCERIA COM GUINDAUTO (MUNCK) 11,7 TM, EM BALSA DE 1000 TONELADAS. AF_05/2024</v>
          </cell>
          <cell r="D13914" t="str">
            <v>T</v>
          </cell>
          <cell r="E13914">
            <v>0</v>
          </cell>
          <cell r="F13914">
            <v>0</v>
          </cell>
        </row>
        <row r="13915">
          <cell r="B13915">
            <v>105462</v>
          </cell>
          <cell r="C13915" t="str">
            <v>CARGA E DESCARGA DE TELA DE AÇO, COM CAMINHÃO CARROCERIA COM GUINDAUTO (MUNCK) 11,7 TM, EM BALSA DE 1500 TONELADAS. AF_05/2024</v>
          </cell>
          <cell r="D13915" t="str">
            <v>T</v>
          </cell>
          <cell r="E13915">
            <v>0</v>
          </cell>
          <cell r="F13915">
            <v>0</v>
          </cell>
        </row>
        <row r="13916">
          <cell r="B13916">
            <v>105484</v>
          </cell>
          <cell r="C13916" t="str">
            <v>CARGA E DESCARGA DE TELA DE AÇO, COM CAMINHÃO CARROCERIA COM GUINDAUTO (MUNCK) 11,7 TM, EM BALSA DE 2000 TONELADAS. AF_05/2024</v>
          </cell>
          <cell r="D13916" t="str">
            <v>T</v>
          </cell>
          <cell r="E13916">
            <v>0</v>
          </cell>
          <cell r="F13916">
            <v>0</v>
          </cell>
        </row>
        <row r="13917">
          <cell r="B13917">
            <v>105506</v>
          </cell>
          <cell r="C13917" t="str">
            <v>CARGA E DESCARGA DE TELA DE AÇO, COM CAMINHÃO CARROCERIA COM GUINDAUTO (MUNCK) 11,7 TM, EM BALSA DE 600 TONELADAS. AF_05/2024</v>
          </cell>
          <cell r="D13917" t="str">
            <v>T</v>
          </cell>
          <cell r="E13917">
            <v>0</v>
          </cell>
          <cell r="F13917">
            <v>0</v>
          </cell>
        </row>
        <row r="13918">
          <cell r="B13918">
            <v>105432</v>
          </cell>
          <cell r="C13918" t="str">
            <v>CARGA E DESCARGA DE TUBOS DE CONCRETO, COM CAMINHÃO CARROCERIA COM GUINDAUTO (MUNCK) 11,7 TM, EM BALSA DE 1000 TONELADAS. AF_05/2024</v>
          </cell>
          <cell r="D13918" t="str">
            <v>T</v>
          </cell>
          <cell r="E13918">
            <v>0</v>
          </cell>
          <cell r="F13918">
            <v>0</v>
          </cell>
        </row>
        <row r="13919">
          <cell r="B13919">
            <v>105457</v>
          </cell>
          <cell r="C13919" t="str">
            <v>CARGA E DESCARGA DE TUBOS DE CONCRETO, COM CAMINHÃO CARROCERIA COM GUINDAUTO (MUNCK) 11,7 TM, EM BALSA DE 1500 TONELADAS. AF_05/2024</v>
          </cell>
          <cell r="D13919" t="str">
            <v>T</v>
          </cell>
          <cell r="E13919">
            <v>0</v>
          </cell>
          <cell r="F13919">
            <v>0</v>
          </cell>
        </row>
        <row r="13920">
          <cell r="B13920">
            <v>105467</v>
          </cell>
          <cell r="C13920" t="str">
            <v>CARGA E DESCARGA DE TUBOS DE CONCRETO, COM CAMINHÃO CARROCERIA COM GUINDAUTO (MUNCK) 11,7 TM, EM BALSA DE 2000 TONELADAS. AF_05/2024</v>
          </cell>
          <cell r="D13920" t="str">
            <v>T</v>
          </cell>
          <cell r="E13920">
            <v>0</v>
          </cell>
          <cell r="F13920">
            <v>0</v>
          </cell>
        </row>
        <row r="13921">
          <cell r="B13921">
            <v>105501</v>
          </cell>
          <cell r="C13921" t="str">
            <v>CARGA E DESCARGA DE TUBOS DE CONCRETO, COM CAMINHÃO CARROCERIA COM GUINDAUTO (MUNCK) 11,7 TM, EM BALSA DE 600 TONELADAS. AF_05/2024</v>
          </cell>
          <cell r="D13921" t="str">
            <v>T</v>
          </cell>
          <cell r="E13921">
            <v>0</v>
          </cell>
          <cell r="F13921">
            <v>0</v>
          </cell>
        </row>
        <row r="13922">
          <cell r="B13922">
            <v>105433</v>
          </cell>
          <cell r="C13922" t="str">
            <v>CARGA E DESCARGA DE TUBOS METÁLICOS, COM CAMINHÃO CARROCERIA COM GUINDAUTO (MUNCK) 11,7 TM, EM BALSA DE 1000 TONELADAS. AF_05/2024</v>
          </cell>
          <cell r="D13922" t="str">
            <v>T</v>
          </cell>
          <cell r="E13922">
            <v>0</v>
          </cell>
          <cell r="F13922">
            <v>0</v>
          </cell>
        </row>
        <row r="13923">
          <cell r="B13923">
            <v>105458</v>
          </cell>
          <cell r="C13923" t="str">
            <v>CARGA E DESCARGA DE TUBOS METÁLICOS, COM CAMINHÃO CARROCERIA COM GUINDAUTO (MUNCK) 11,7 TM, EM BALSA DE 1500 TONELADAS. AF_05/2024</v>
          </cell>
          <cell r="D13923" t="str">
            <v>T</v>
          </cell>
          <cell r="E13923">
            <v>0</v>
          </cell>
          <cell r="F13923">
            <v>0</v>
          </cell>
        </row>
        <row r="13924">
          <cell r="B13924">
            <v>105468</v>
          </cell>
          <cell r="C13924" t="str">
            <v>CARGA E DESCARGA DE TUBOS METÁLICOS, COM CAMINHÃO CARROCERIA COM GUINDAUTO (MUNCK) 11,7 TM, EM BALSA DE 2000 TONELADAS. AF_05/2024</v>
          </cell>
          <cell r="D13924" t="str">
            <v>T</v>
          </cell>
          <cell r="E13924">
            <v>0</v>
          </cell>
          <cell r="F13924">
            <v>0</v>
          </cell>
        </row>
        <row r="13925">
          <cell r="B13925">
            <v>105502</v>
          </cell>
          <cell r="C13925" t="str">
            <v>CARGA E DESCARGA DE TUBOS METÁLICOS, COM CAMINHÃO CARROCERIA COM GUINDAUTO (MUNCK) 11,7 TM, EM BALSA DE 600 TONELADAS. AF_05/2024</v>
          </cell>
          <cell r="D13925" t="str">
            <v>T</v>
          </cell>
          <cell r="E13925">
            <v>0</v>
          </cell>
          <cell r="F13925">
            <v>0</v>
          </cell>
        </row>
        <row r="13926">
          <cell r="B13926">
            <v>105434</v>
          </cell>
          <cell r="C13926" t="str">
            <v>CARGA E DESCARGA DE TUBOS PLÁSTICOS, COM CAMINHÃO CARROCERIA COM GUINDAUTO (MUNCK) 11,7 TM, EM BALSA DE 1000 TONELADAS. AF_05/2024</v>
          </cell>
          <cell r="D13926" t="str">
            <v>T</v>
          </cell>
          <cell r="E13926">
            <v>0</v>
          </cell>
          <cell r="F13926">
            <v>0</v>
          </cell>
        </row>
        <row r="13927">
          <cell r="B13927">
            <v>105459</v>
          </cell>
          <cell r="C13927" t="str">
            <v>CARGA E DESCARGA DE TUBOS PLÁSTICOS, COM CAMINHÃO CARROCERIA COM GUINDAUTO (MUNCK) 11,7 TM, EM BALSA DE 1500 TONELADAS. AF_05/2024</v>
          </cell>
          <cell r="D13927" t="str">
            <v>T</v>
          </cell>
          <cell r="E13927">
            <v>0</v>
          </cell>
          <cell r="F13927">
            <v>0</v>
          </cell>
        </row>
        <row r="13928">
          <cell r="B13928">
            <v>105469</v>
          </cell>
          <cell r="C13928" t="str">
            <v>CARGA E DESCARGA DE TUBOS PLÁSTICOS, COM CAMINHÃO CARROCERIA COM GUINDAUTO (MUNCK) 11,7 TM, EM BALSA DE 2000 TONELADAS. AF_05/2024</v>
          </cell>
          <cell r="D13928" t="str">
            <v>T</v>
          </cell>
          <cell r="E13928">
            <v>0</v>
          </cell>
          <cell r="F13928">
            <v>0</v>
          </cell>
        </row>
        <row r="13929">
          <cell r="B13929">
            <v>105503</v>
          </cell>
          <cell r="C13929" t="str">
            <v>CARGA E DESCARGA DE TUBOS PLÁSTICOS, COM CAMINHÃO CARROCERIA COM GUINDAUTO (MUNCK) 11,7 TM, EM BALSA DE 600 TONELADAS. AF_05/2024</v>
          </cell>
          <cell r="D13929" t="str">
            <v>T</v>
          </cell>
          <cell r="E13929">
            <v>0</v>
          </cell>
          <cell r="F13929">
            <v>0</v>
          </cell>
        </row>
        <row r="13930">
          <cell r="B13930">
            <v>105472</v>
          </cell>
          <cell r="C13930" t="str">
            <v>CARGA E DESCARGA MANUAL, DE JANELA, KIT PORTA-PRONTA OU PORTA DE MADEIRA, PORTA DE AÇO E PORTA DE ALUMÍNIO, EM BALSA DE 1000 TONELADAS. AF_05/2024</v>
          </cell>
          <cell r="D13930" t="str">
            <v>T</v>
          </cell>
          <cell r="E13930">
            <v>0</v>
          </cell>
          <cell r="F13930">
            <v>0</v>
          </cell>
        </row>
        <row r="13931">
          <cell r="B13931">
            <v>105413</v>
          </cell>
          <cell r="C13931" t="str">
            <v>CARGA E DESCARGA MANUAL, DE JANELA, KIT PORTA-PRONTA OU PORTA DE MADEIRA, PORTA DE AÇO E PORTA DE ALUMÍNIO, EM BALSA DE 1500 TONELADAS. AF_05/2024</v>
          </cell>
          <cell r="D13931" t="str">
            <v>T</v>
          </cell>
          <cell r="E13931">
            <v>0</v>
          </cell>
          <cell r="F13931">
            <v>0</v>
          </cell>
        </row>
        <row r="13932">
          <cell r="B13932">
            <v>105423</v>
          </cell>
          <cell r="C13932" t="str">
            <v>CARGA E DESCARGA MANUAL, DE JANELA, KIT PORTA-PRONTA OU PORTA DE MADEIRA, PORTA DE AÇO E PORTA DE ALUMÍNIO, EM BALSA DE 2000 TONELADAS. AF_05/2024</v>
          </cell>
          <cell r="D13932" t="str">
            <v>T</v>
          </cell>
          <cell r="E13932">
            <v>0</v>
          </cell>
          <cell r="F13932">
            <v>0</v>
          </cell>
        </row>
        <row r="13933">
          <cell r="B13933">
            <v>105447</v>
          </cell>
          <cell r="C13933" t="str">
            <v>CARGA E DESCARGA MANUAL, DE JANELA, KIT PORTA-PRONTA OU PORTA DE MADEIRA, PORTA DE AÇO E PORTA DE ALUMÍNIO, EM BALSA DE 600 TONELADAS. AF_05/2024</v>
          </cell>
          <cell r="D13933" t="str">
            <v>T</v>
          </cell>
          <cell r="E13933">
            <v>0</v>
          </cell>
          <cell r="F13933">
            <v>0</v>
          </cell>
        </row>
        <row r="13934">
          <cell r="B13934">
            <v>105408</v>
          </cell>
          <cell r="C13934" t="str">
            <v>CARGA E DESCARGA MANUAL, DE PEÇAS DE MADEIRA (CAIBROS, TÁBUAS, RIPAS, VIGAS E COMPENSADOS), EM BALSA DE 1000 TONELADAS. AF_05/2024</v>
          </cell>
          <cell r="D13934" t="str">
            <v>T</v>
          </cell>
          <cell r="E13934">
            <v>0</v>
          </cell>
          <cell r="F13934">
            <v>0</v>
          </cell>
        </row>
        <row r="13935">
          <cell r="B13935">
            <v>105479</v>
          </cell>
          <cell r="C13935" t="str">
            <v>CARGA E DESCARGA MANUAL, DE PEÇAS DE MADEIRA (CAIBROS, TÁBUAS, RIPAS, VIGAS E COMPENSADOS), EM BALSA DE 1500 TONELADAS. AF_05/2024</v>
          </cell>
          <cell r="D13935" t="str">
            <v>T</v>
          </cell>
          <cell r="E13935">
            <v>0</v>
          </cell>
          <cell r="F13935">
            <v>0</v>
          </cell>
        </row>
        <row r="13936">
          <cell r="B13936">
            <v>105422</v>
          </cell>
          <cell r="C13936" t="str">
            <v>CARGA E DESCARGA MANUAL, DE PEÇAS DE MADEIRA (CAIBROS, TÁBUAS, RIPAS, VIGAS E COMPENSADOS), EM BALSA DE 2000 TONELADAS. AF_05/2024</v>
          </cell>
          <cell r="D13936" t="str">
            <v>T</v>
          </cell>
          <cell r="E13936">
            <v>0</v>
          </cell>
          <cell r="F13936">
            <v>0</v>
          </cell>
        </row>
        <row r="13937">
          <cell r="B13937">
            <v>105446</v>
          </cell>
          <cell r="C13937" t="str">
            <v>CARGA E DESCARGA MANUAL, DE PEÇAS DE MADEIRA (CAIBROS, TÁBUAS, RIPAS, VIGAS E COMPENSADOS), EM BALSA DE 600 TONELADAS. AF_05/2024</v>
          </cell>
          <cell r="D13937" t="str">
            <v>T</v>
          </cell>
          <cell r="E13937">
            <v>0</v>
          </cell>
          <cell r="F13937">
            <v>0</v>
          </cell>
        </row>
        <row r="13938">
          <cell r="B13938">
            <v>105474</v>
          </cell>
          <cell r="C13938" t="str">
            <v>CARGA E DESCARGA MANUAL, DE VIDRO, EM BALSA DE 1000 TONELADAS. AF_05/2024</v>
          </cell>
          <cell r="D13938" t="str">
            <v>T</v>
          </cell>
          <cell r="E13938">
            <v>0</v>
          </cell>
          <cell r="F13938">
            <v>0</v>
          </cell>
        </row>
        <row r="13939">
          <cell r="B13939">
            <v>105480</v>
          </cell>
          <cell r="C13939" t="str">
            <v>CARGA E DESCARGA MANUAL, DE VIDRO, EM BALSA DE 1500 TONELADAS. AF_05/2024</v>
          </cell>
          <cell r="D13939" t="str">
            <v>T</v>
          </cell>
          <cell r="E13939">
            <v>0</v>
          </cell>
          <cell r="F13939">
            <v>0</v>
          </cell>
        </row>
        <row r="13940">
          <cell r="B13940">
            <v>105481</v>
          </cell>
          <cell r="C13940" t="str">
            <v>CARGA E DESCARGA MANUAL, DE VIDRO, EM BALSA DE 2000 TONELADAS. AF_05/2024</v>
          </cell>
          <cell r="D13940" t="str">
            <v>T</v>
          </cell>
          <cell r="E13940">
            <v>0</v>
          </cell>
          <cell r="F13940">
            <v>0</v>
          </cell>
        </row>
        <row r="13941">
          <cell r="B13941">
            <v>105449</v>
          </cell>
          <cell r="C13941" t="str">
            <v>CARGA E DESCARGA MANUAL, DE VIDRO, EM BALSA DE 600 TONELADAS. AF_05/2024</v>
          </cell>
          <cell r="D13941" t="str">
            <v>T</v>
          </cell>
          <cell r="E13941">
            <v>0</v>
          </cell>
          <cell r="F13941">
            <v>0</v>
          </cell>
        </row>
        <row r="13942">
          <cell r="B13942">
            <v>105511</v>
          </cell>
          <cell r="C13942" t="str">
            <v>TRANSPORTE FLUVIAL COM CONJUNTO EMPURRADOR DE 250 HP E BALSA DE 200 A 600 TONELADAS, EM VIA NAVEGÁVEL NO SENTIDO A JUSANTE (DESCENDO O RIO). AF_05/2024</v>
          </cell>
          <cell r="D13942" t="str">
            <v>TXKM</v>
          </cell>
          <cell r="E13942">
            <v>0</v>
          </cell>
          <cell r="F13942">
            <v>0</v>
          </cell>
        </row>
        <row r="13943">
          <cell r="B13943">
            <v>105507</v>
          </cell>
          <cell r="C13943" t="str">
            <v>TRANSPORTE FLUVIAL COM CONJUNTO EMPURRADOR DE 250 HP E BALSA DE 200 A 600 TONELADAS, EM VIA NAVEGÁVEL NO SENTIDO A MONTANTE (SUBINDO O RIO). AF_05/2024</v>
          </cell>
          <cell r="D13943" t="str">
            <v>TXKM</v>
          </cell>
          <cell r="E13943">
            <v>0</v>
          </cell>
          <cell r="F13943">
            <v>0</v>
          </cell>
        </row>
        <row r="13944">
          <cell r="B13944">
            <v>105512</v>
          </cell>
          <cell r="C13944" t="str">
            <v>TRANSPORTE FLUVIAL COM CONJUNTO EMPURRADOR DE 315 HP E BALSA 600 A 1000 TONELADAS, EM VIA NAVEGÁVEL NO SENTIDO A JUSANTE (DESCENDO O RIO). AF_05/2024</v>
          </cell>
          <cell r="D13944" t="str">
            <v>TXKM</v>
          </cell>
          <cell r="E13944">
            <v>0</v>
          </cell>
          <cell r="F13944">
            <v>0</v>
          </cell>
        </row>
        <row r="13945">
          <cell r="B13945">
            <v>105508</v>
          </cell>
          <cell r="C13945" t="str">
            <v>TRANSPORTE FLUVIAL COM CONJUNTO EMPURRADOR DE 315 HP E BALSA 600 A 1000 TONELADAS, EM VIA NAVEGÁVEL NO SENTIDO A MONTANTE (SUBINDO O RIO). AF_05/2024</v>
          </cell>
          <cell r="D13945" t="str">
            <v>TXKM</v>
          </cell>
          <cell r="E13945">
            <v>0</v>
          </cell>
          <cell r="F13945">
            <v>0</v>
          </cell>
        </row>
        <row r="13946">
          <cell r="B13946">
            <v>105513</v>
          </cell>
          <cell r="C13946" t="str">
            <v>TRANSPORTE FLUVIAL COM CONJUNTO EMPURRADOR DE 475 HP E BALSA DE 1.000 A 1.500 TONELADAS, EM VIA NAVEGÁVEL NO SENTIDO A JUSANTE (DESCENDO O RIO). AF_05/2024</v>
          </cell>
          <cell r="D13946" t="str">
            <v>TXKM</v>
          </cell>
          <cell r="E13946">
            <v>0</v>
          </cell>
          <cell r="F13946">
            <v>0</v>
          </cell>
        </row>
        <row r="13947">
          <cell r="B13947">
            <v>105509</v>
          </cell>
          <cell r="C13947" t="str">
            <v>TRANSPORTE FLUVIAL COM CONJUNTO EMPURRADOR DE 475 HP E BALSA DE 1.000 A 1.500 TONELADAS, EM VIA NAVEGÁVEL NO SENTIDO A MONTANTE (SUBINDO O RIO). AF_05/2024</v>
          </cell>
          <cell r="D13947" t="str">
            <v>TXKM</v>
          </cell>
          <cell r="E13947">
            <v>0</v>
          </cell>
          <cell r="F13947">
            <v>0</v>
          </cell>
        </row>
        <row r="13948">
          <cell r="B13948">
            <v>105514</v>
          </cell>
          <cell r="C13948" t="str">
            <v>TRANSPORTE FLUVIAL COM CONJUNTO EMPURRADOR DE 600 HP E BALSA DE 1.500 A 2.000 TONELADAS, EM VIA NAVEGÁVEL NO SENTIDO A JUSANTE (DESCENDO O RIO). AF_05/2024</v>
          </cell>
          <cell r="D13948" t="str">
            <v>TXKM</v>
          </cell>
          <cell r="E13948">
            <v>0</v>
          </cell>
          <cell r="F13948">
            <v>0</v>
          </cell>
        </row>
        <row r="13949">
          <cell r="B13949">
            <v>105510</v>
          </cell>
          <cell r="C13949" t="str">
            <v>TRANSPORTE FLUVIAL COM CONJUNTO EMPURRADOR DE 600 HP E BALSA DE 1.500 A 2.000 TONELADAS, EM VIA NAVEGÁVEL NO SENTIDO A MONTANTE (SUBINDO O RIO). AF_05/2024</v>
          </cell>
          <cell r="D13949" t="str">
            <v>TXKM</v>
          </cell>
          <cell r="E13949">
            <v>0</v>
          </cell>
          <cell r="F13949">
            <v>0</v>
          </cell>
        </row>
        <row r="13950">
          <cell r="B13950">
            <v>100207</v>
          </cell>
          <cell r="C13950" t="str">
            <v>TRANSPORTE HORIZONTAL COM CARREGADEIRA, DE MASSA/ GRANEL (UNIDADE: M3XKM). AF_07/2019</v>
          </cell>
          <cell r="D13950" t="str">
            <v>M3XKM</v>
          </cell>
          <cell r="E13950">
            <v>477.45</v>
          </cell>
          <cell r="F13950">
            <v>491.93</v>
          </cell>
        </row>
        <row r="13951">
          <cell r="B13951">
            <v>100211</v>
          </cell>
          <cell r="C13951" t="str">
            <v>TRANSPORTE HORIZONTAL COM CARRINHO DE MÃO, DE BLOCOS CERÂMICOS FURADOS NA HORIZONTAL DE 9X19X19CM (UNIDADE: BLOCOXKM). AF_07/2019</v>
          </cell>
          <cell r="D13951" t="str">
            <v>UNXKM</v>
          </cell>
          <cell r="E13951">
            <v>6.82</v>
          </cell>
          <cell r="F13951">
            <v>7.37</v>
          </cell>
        </row>
        <row r="13952">
          <cell r="B13952">
            <v>100210</v>
          </cell>
          <cell r="C13952" t="str">
            <v>TRANSPORTE HORIZONTAL COM CARRINHO DE MÃO, DE BLOCOS VAZADOS DE CONCRETO OU CERÂMICO DE 19X19X39CM (UNIDADE: BLOCOXKM). AF_07/2019</v>
          </cell>
          <cell r="D13952" t="str">
            <v>UNXKM</v>
          </cell>
          <cell r="E13952">
            <v>17.68</v>
          </cell>
          <cell r="F13952">
            <v>19.100000000000001</v>
          </cell>
        </row>
        <row r="13953">
          <cell r="B13953">
            <v>100221</v>
          </cell>
          <cell r="C13953" t="str">
            <v>TRANSPORTE HORIZONTAL COM CARRINHO DE MÃO, DE CAIXA COM REVESTIMENTO CERÂMICO (UNIDADE: M2XKM). AF_07/2019</v>
          </cell>
          <cell r="D13953" t="str">
            <v>M2XKM</v>
          </cell>
          <cell r="E13953">
            <v>31.25</v>
          </cell>
          <cell r="F13953">
            <v>33.770000000000003</v>
          </cell>
        </row>
        <row r="13954">
          <cell r="B13954">
            <v>100203</v>
          </cell>
          <cell r="C13954" t="str">
            <v>TRANSPORTE HORIZONTAL COM CARRINHO DE MÃO, DE SACOS DE 20 KG (UNIDADE: KGXKM). AF_07/2019</v>
          </cell>
          <cell r="D13954" t="str">
            <v>KGXKM</v>
          </cell>
          <cell r="E13954">
            <v>1.0900000000000001</v>
          </cell>
          <cell r="F13954">
            <v>1.18</v>
          </cell>
        </row>
        <row r="13955">
          <cell r="B13955">
            <v>100202</v>
          </cell>
          <cell r="C13955" t="str">
            <v>TRANSPORTE HORIZONTAL COM CARRINHO DE MÃO, DE SACOS DE 30 KG (UNIDADE: KGXKM). AF_07/2019</v>
          </cell>
          <cell r="D13955" t="str">
            <v>KGXKM</v>
          </cell>
          <cell r="E13955">
            <v>0.92</v>
          </cell>
          <cell r="F13955">
            <v>1</v>
          </cell>
        </row>
        <row r="13956">
          <cell r="B13956">
            <v>100201</v>
          </cell>
          <cell r="C13956" t="str">
            <v>TRANSPORTE HORIZONTAL COM CARRINHO DE MÃO, DE SACOS DE 50 KG (UNIDADE: KGXKM). AF_07/2019</v>
          </cell>
          <cell r="D13956" t="str">
            <v>KGXKM</v>
          </cell>
          <cell r="E13956">
            <v>0.79</v>
          </cell>
          <cell r="F13956">
            <v>0.85</v>
          </cell>
        </row>
        <row r="13957">
          <cell r="B13957">
            <v>100216</v>
          </cell>
          <cell r="C13957" t="str">
            <v>TRANSPORTE HORIZONTAL COM CARRINHO MINI PÁLETES, DE BLOCOS CERÂMICOS FURADOS NA HORIZONTAL DE 9X19X19CM (UNIDADE: BLOCOXKM). AF_07/2019</v>
          </cell>
          <cell r="D13957" t="str">
            <v>UNXKM</v>
          </cell>
          <cell r="E13957">
            <v>0.96</v>
          </cell>
          <cell r="F13957">
            <v>1.03</v>
          </cell>
        </row>
        <row r="13958">
          <cell r="B13958">
            <v>100215</v>
          </cell>
          <cell r="C13958" t="str">
            <v>TRANSPORTE HORIZONTAL COM CARRINHO MINI PÁLETES, DE BLOCOS CERÂMICOS FURADOS NA VERTICAL DE 19X19X39CM (UNIDADE: BLOCOXKM). AF_07/2019</v>
          </cell>
          <cell r="D13958" t="str">
            <v>UNXKM</v>
          </cell>
          <cell r="E13958">
            <v>3.56</v>
          </cell>
          <cell r="F13958">
            <v>3.84</v>
          </cell>
        </row>
        <row r="13959">
          <cell r="B13959">
            <v>100214</v>
          </cell>
          <cell r="C13959" t="str">
            <v>TRANSPORTE HORIZONTAL COM CARRINHO MINI PÁLETES, DE BLOCOS VAZADOS DE CONCRETO DE 19X19X39CM (UNIDADE: BLOCOXKM). AF_07/2019</v>
          </cell>
          <cell r="D13959" t="str">
            <v>UNXKM</v>
          </cell>
          <cell r="E13959">
            <v>4.1500000000000004</v>
          </cell>
          <cell r="F13959">
            <v>4.49</v>
          </cell>
        </row>
        <row r="13960">
          <cell r="B13960">
            <v>100223</v>
          </cell>
          <cell r="C13960" t="str">
            <v>TRANSPORTE HORIZONTAL COM CARRINHO MINI PÁLETES, DE CAIXA COM REVESTIMENTO CERÂMICO (UNIDADE: M2XKM). AF_07/2019</v>
          </cell>
          <cell r="D13960" t="str">
            <v>M2XKM</v>
          </cell>
          <cell r="E13960">
            <v>5.54</v>
          </cell>
          <cell r="F13960">
            <v>5.98</v>
          </cell>
        </row>
        <row r="13961">
          <cell r="B13961">
            <v>100280</v>
          </cell>
          <cell r="C13961" t="str">
            <v>TRANSPORTE HORIZONTAL COM CARRINHO PLATAFORMA, DE BACIA SANITÁRIA, CAIXA ACOPLADA, TANQUE OU PIA (UNIDADE: UNIDXKM). AF_07/2019</v>
          </cell>
          <cell r="D13961" t="str">
            <v>UNXKM</v>
          </cell>
          <cell r="E13961">
            <v>18.170000000000002</v>
          </cell>
          <cell r="F13961">
            <v>19.63</v>
          </cell>
        </row>
        <row r="13962">
          <cell r="B13962">
            <v>100270</v>
          </cell>
          <cell r="C13962" t="str">
            <v>TRANSPORTE HORIZONTAL COM CARRINHO PLATAFORMA, DE BANCADA DE MÁRMORE OU GRANITO PARA COZINHA/LAVATÓRIO OU MÁRMORE SINTÉTICO COM CUBA INTEGRADA (UNIDADE: UNIDXKM). AF_07/2019</v>
          </cell>
          <cell r="D13962" t="str">
            <v>UNXKM</v>
          </cell>
          <cell r="E13962">
            <v>62</v>
          </cell>
          <cell r="F13962">
            <v>67</v>
          </cell>
        </row>
        <row r="13963">
          <cell r="B13963">
            <v>100286</v>
          </cell>
          <cell r="C13963" t="str">
            <v>TRANSPORTE HORIZONTAL COM CARRINHO PLATAFORMA, DE BARRAMENTO BLINDADO (UNIDADE: MXKM). AF_07/2019</v>
          </cell>
          <cell r="D13963" t="str">
            <v>MXKM</v>
          </cell>
          <cell r="E13963">
            <v>13.57</v>
          </cell>
          <cell r="F13963">
            <v>14.66</v>
          </cell>
        </row>
        <row r="13964">
          <cell r="B13964">
            <v>100213</v>
          </cell>
          <cell r="C13964" t="str">
            <v>TRANSPORTE HORIZONTAL COM CARRINHO PLATAFORMA, DE BLOCOS CERÂMICOS FURADOS NA HORIZONTAL DE 9X19X19CM (UNIDADE: BLOCOXKM). AF_07/2019</v>
          </cell>
          <cell r="D13964" t="str">
            <v>UNXKM</v>
          </cell>
          <cell r="E13964">
            <v>2.7</v>
          </cell>
          <cell r="F13964">
            <v>2.92</v>
          </cell>
        </row>
        <row r="13965">
          <cell r="B13965">
            <v>100212</v>
          </cell>
          <cell r="C13965" t="str">
            <v>TRANSPORTE HORIZONTAL COM CARRINHO PLATAFORMA, DE BLOCOS VAZADOS DE CONCRETO OU CERÂMICO DE 19X19X39CM (UNIDADE: BLOCOXKM). AF_07/2019</v>
          </cell>
          <cell r="D13965" t="str">
            <v>UNXKM</v>
          </cell>
          <cell r="E13965">
            <v>7.53</v>
          </cell>
          <cell r="F13965">
            <v>8.14</v>
          </cell>
        </row>
        <row r="13966">
          <cell r="B13966">
            <v>100222</v>
          </cell>
          <cell r="C13966" t="str">
            <v>TRANSPORTE HORIZONTAL COM CARRINHO PLATAFORMA, DE CAIXA COM REVESTIMENTO CERÂMICO (UNIDADE: M2XKM). AF_07/2019</v>
          </cell>
          <cell r="D13966" t="str">
            <v>M2XKM</v>
          </cell>
          <cell r="E13966">
            <v>11.84</v>
          </cell>
          <cell r="F13966">
            <v>12.79</v>
          </cell>
        </row>
        <row r="13967">
          <cell r="B13967">
            <v>100226</v>
          </cell>
          <cell r="C13967" t="str">
            <v>TRANSPORTE HORIZONTAL COM CARRINHO PLATAFORMA, DE LATA DE 18 LITROS (UNIDADE: LXKM). AF_07/2019</v>
          </cell>
          <cell r="D13967" t="str">
            <v>LXKM</v>
          </cell>
          <cell r="E13967">
            <v>0.68</v>
          </cell>
          <cell r="F13967">
            <v>0.73</v>
          </cell>
        </row>
        <row r="13968">
          <cell r="B13968">
            <v>100200</v>
          </cell>
          <cell r="C13968" t="str">
            <v>TRANSPORTE HORIZONTAL COM CARRINHO PLATAFORMA, DE SACOS DE 20 KG (UNIDADE: KGXKM). AF_07/2019</v>
          </cell>
          <cell r="D13968" t="str">
            <v>KGXKM</v>
          </cell>
          <cell r="E13968">
            <v>0.39</v>
          </cell>
          <cell r="F13968">
            <v>0.43</v>
          </cell>
        </row>
        <row r="13969">
          <cell r="B13969">
            <v>100199</v>
          </cell>
          <cell r="C13969" t="str">
            <v>TRANSPORTE HORIZONTAL COM CARRINHO PLATAFORMA, DE SACOS DE 30 KG (UNIDADE: KGXKM). AF_07/2019</v>
          </cell>
          <cell r="D13969" t="str">
            <v>KGXKM</v>
          </cell>
          <cell r="E13969">
            <v>0.32</v>
          </cell>
          <cell r="F13969">
            <v>0.35</v>
          </cell>
        </row>
        <row r="13970">
          <cell r="B13970">
            <v>100198</v>
          </cell>
          <cell r="C13970" t="str">
            <v>TRANSPORTE HORIZONTAL COM CARRINHO PLATAFORMA, DE SACOS DE 50 KG (UNIDADE: KGXKM). AF_07/2019</v>
          </cell>
          <cell r="D13970" t="str">
            <v>KGXKM</v>
          </cell>
          <cell r="E13970">
            <v>0.27</v>
          </cell>
          <cell r="F13970">
            <v>0.28999999999999998</v>
          </cell>
        </row>
        <row r="13971">
          <cell r="B13971">
            <v>100283</v>
          </cell>
          <cell r="C13971" t="str">
            <v>TRANSPORTE HORIZONTAL COM CARRINHO PLATAFORMA, DE TELHA DE CONCRETO OU CERÂMICA (UNIDADE: M2XKM). AF_07/2019</v>
          </cell>
          <cell r="D13971" t="str">
            <v>M2XKM</v>
          </cell>
          <cell r="E13971">
            <v>25.03</v>
          </cell>
          <cell r="F13971">
            <v>27.05</v>
          </cell>
        </row>
        <row r="13972">
          <cell r="B13972">
            <v>100227</v>
          </cell>
          <cell r="C13972" t="str">
            <v>TRANSPORTE HORIZONTAL COM CARRINHO RACIONAL, DE LATA DE 18 LITROS (UNIDADE: LXKM). AF_07/2019</v>
          </cell>
          <cell r="D13972" t="str">
            <v>LXKM</v>
          </cell>
          <cell r="E13972">
            <v>1</v>
          </cell>
          <cell r="F13972">
            <v>1.08</v>
          </cell>
        </row>
        <row r="13973">
          <cell r="B13973">
            <v>100205</v>
          </cell>
          <cell r="C13973" t="str">
            <v>TRANSPORTE HORIZONTAL COM JERICA DE 60 L, DE MASSA/ GRANEL (UNIDADE: M3XKM). AF_07/2019</v>
          </cell>
          <cell r="D13973" t="str">
            <v>M3XKM</v>
          </cell>
          <cell r="E13973">
            <v>1450.83</v>
          </cell>
          <cell r="F13973">
            <v>1567.63</v>
          </cell>
        </row>
        <row r="13974">
          <cell r="B13974">
            <v>100206</v>
          </cell>
          <cell r="C13974" t="str">
            <v>TRANSPORTE HORIZONTAL COM JERICA DE 90 L, DE MASSA/ GRANEL (UNIDADE: M3XKM). AF_07/2019</v>
          </cell>
          <cell r="D13974" t="str">
            <v>M3XKM</v>
          </cell>
          <cell r="E13974">
            <v>1048.7</v>
          </cell>
          <cell r="F13974">
            <v>1133.1300000000001</v>
          </cell>
        </row>
        <row r="13975">
          <cell r="B13975">
            <v>100281</v>
          </cell>
          <cell r="C13975" t="str">
            <v>TRANSPORTE HORIZONTAL COM MANIPULADOR TELESCÓPICO, DE BACIA SANITÁRIA, CAIXA ACOPLADA, TANQUE OU PIA (UNIDADE: UNIDXKM). AF_07/2019</v>
          </cell>
          <cell r="D13975" t="str">
            <v>UNXKM</v>
          </cell>
          <cell r="E13975">
            <v>4.0999999999999996</v>
          </cell>
          <cell r="F13975">
            <v>4.2</v>
          </cell>
        </row>
        <row r="13976">
          <cell r="B13976">
            <v>100219</v>
          </cell>
          <cell r="C13976" t="str">
            <v>TRANSPORTE HORIZONTAL COM MANIPULADOR TELESCÓPICO, DE BLOCOS CERÂMICOS FURADOS NA HORIZONTAL DE 9X19X19CM (UNIDADE: BLOCOXKM). AF_07/2019</v>
          </cell>
          <cell r="D13976" t="str">
            <v>UNXKM</v>
          </cell>
          <cell r="E13976">
            <v>0.51</v>
          </cell>
          <cell r="F13976">
            <v>0.52</v>
          </cell>
        </row>
        <row r="13977">
          <cell r="B13977">
            <v>100218</v>
          </cell>
          <cell r="C13977" t="str">
            <v>TRANSPORTE HORIZONTAL COM MANIPULADOR TELESCÓPICO, DE BLOCOS CERÂMICOS FURADOS NA VERTICAL DE 19X19X39CM (UNIDADE: BLOCOXKM). AF_07/2019</v>
          </cell>
          <cell r="D13977" t="str">
            <v>UNXKM</v>
          </cell>
          <cell r="E13977">
            <v>2.29</v>
          </cell>
          <cell r="F13977">
            <v>2.35</v>
          </cell>
        </row>
        <row r="13978">
          <cell r="B13978">
            <v>100217</v>
          </cell>
          <cell r="C13978" t="str">
            <v>TRANSPORTE HORIZONTAL COM MANIPULADOR TELESCÓPICO, DE BLOCOS VAZADOS DE CONCRETO DE 19X19X39CM (UNIDADE: BLOCOXKM). AF_07/2019</v>
          </cell>
          <cell r="D13978" t="str">
            <v>UNXKM</v>
          </cell>
          <cell r="E13978">
            <v>3.35</v>
          </cell>
          <cell r="F13978">
            <v>3.43</v>
          </cell>
        </row>
        <row r="13979">
          <cell r="B13979">
            <v>100224</v>
          </cell>
          <cell r="C13979" t="str">
            <v>TRANSPORTE HORIZONTAL COM MANIPULADOR TELESCÓPICO, DE CAIXA COM REVESTIMENTO CERÂMICO (UNIDADE: M2XKM). AF_07/2019</v>
          </cell>
          <cell r="D13979" t="str">
            <v>M2XKM</v>
          </cell>
          <cell r="E13979">
            <v>3.35</v>
          </cell>
          <cell r="F13979">
            <v>3.43</v>
          </cell>
        </row>
        <row r="13980">
          <cell r="B13980">
            <v>100228</v>
          </cell>
          <cell r="C13980" t="str">
            <v>TRANSPORTE HORIZONTAL COM MANIPULADOR TELESCÓPICO, DE LATA DE 18 LITROS (UNIDADE: LXKM). AF_07/2019</v>
          </cell>
          <cell r="D13980" t="str">
            <v>LXKM</v>
          </cell>
          <cell r="E13980">
            <v>0.33</v>
          </cell>
          <cell r="F13980">
            <v>0.33</v>
          </cell>
        </row>
        <row r="13981">
          <cell r="B13981">
            <v>100204</v>
          </cell>
          <cell r="C13981" t="str">
            <v>TRANSPORTE HORIZONTAL COM MANIPULADOR TELESCÓPICO, DE PÁLETE DE SACOS (UNIDADE: KGXKM). AF_07/2019</v>
          </cell>
          <cell r="D13981" t="str">
            <v>KGXKM</v>
          </cell>
          <cell r="E13981">
            <v>0.13</v>
          </cell>
          <cell r="F13981">
            <v>0.13</v>
          </cell>
        </row>
        <row r="13982">
          <cell r="B13982">
            <v>100284</v>
          </cell>
          <cell r="C13982" t="str">
            <v>TRANSPORTE HORIZONTAL COM MANIPULADOR TELESCÓPICO, DE TELHA DE CONCRETO OU CERÂMICA (UNIDADE: M2XKM). AF_07/2019</v>
          </cell>
          <cell r="D13982" t="str">
            <v>M2XKM</v>
          </cell>
          <cell r="E13982">
            <v>12</v>
          </cell>
          <cell r="F13982">
            <v>12.28</v>
          </cell>
        </row>
        <row r="13983">
          <cell r="B13983">
            <v>100277</v>
          </cell>
          <cell r="C13983" t="str">
            <v>TRANSPORTE HORIZONTAL COM MANIPULADOR TELESCÓPICO, DE TELHAS TERMOACÚSTICAS, FIBROCIMENTO, AÇO ZINCADO, FIBROCIMENTO ESTRUTURAL, CANALETE 90 OU KALHETÃO (UNIDADE: M2XKM). AF_07/2019</v>
          </cell>
          <cell r="D13983" t="str">
            <v>M2XKM</v>
          </cell>
          <cell r="E13983">
            <v>2.14</v>
          </cell>
          <cell r="F13983">
            <v>2.19</v>
          </cell>
        </row>
        <row r="13984">
          <cell r="B13984">
            <v>100278</v>
          </cell>
          <cell r="C13984" t="str">
            <v>TRANSPORTE HORIZONTAL MANUAL, DE BACIA SANITÁRIA, CAIXA ACOPLADA, TANQUE OU PIA (UNIDADE: UNIDXKM). AF_07/2019</v>
          </cell>
          <cell r="D13984" t="str">
            <v>UNXKM</v>
          </cell>
          <cell r="E13984">
            <v>39.57</v>
          </cell>
          <cell r="F13984">
            <v>42.76</v>
          </cell>
        </row>
        <row r="13985">
          <cell r="B13985">
            <v>100268</v>
          </cell>
          <cell r="C13985" t="str">
            <v>TRANSPORTE HORIZONTAL MANUAL, DE BANCADA DE MÁRMORE OU GRANITO PARA COZINHA/LAVATÓRIO OU MÁRMORE SINTÉTICO COM CUBA INTEGRADA (UNIDADE: UNIDXKM). AF_07/2019</v>
          </cell>
          <cell r="D13985" t="str">
            <v>UNXKM</v>
          </cell>
          <cell r="E13985">
            <v>82.72</v>
          </cell>
          <cell r="F13985">
            <v>89.38</v>
          </cell>
        </row>
        <row r="13986">
          <cell r="B13986">
            <v>100285</v>
          </cell>
          <cell r="C13986" t="str">
            <v>TRANSPORTE HORIZONTAL MANUAL, DE BARRAMENTO BLINDADO (UNIDADE: MXKM). AF_07/2019</v>
          </cell>
          <cell r="D13986" t="str">
            <v>MXKM</v>
          </cell>
          <cell r="E13986">
            <v>41.64</v>
          </cell>
          <cell r="F13986">
            <v>44.99</v>
          </cell>
        </row>
        <row r="13987">
          <cell r="B13987">
            <v>100209</v>
          </cell>
          <cell r="C13987" t="str">
            <v>TRANSPORTE HORIZONTAL MANUAL, DE BLOCOS CERÂMICOS FURADOS NA HORIZONTAL DE 9X19X19CM (UNIDADE: BLOCOXKM). AF_07/2019</v>
          </cell>
          <cell r="D13987" t="str">
            <v>UNXKM</v>
          </cell>
          <cell r="E13987">
            <v>9.59</v>
          </cell>
          <cell r="F13987">
            <v>10.37</v>
          </cell>
        </row>
        <row r="13988">
          <cell r="B13988">
            <v>100208</v>
          </cell>
          <cell r="C13988" t="str">
            <v>TRANSPORTE HORIZONTAL MANUAL, DE BLOCOS VAZADOS DE CONCRETO OU CERÂMICO DE 19X19X39CM (UNIDADE: BLOCOXKM). AF_07/2019</v>
          </cell>
          <cell r="D13988" t="str">
            <v>UNXKM</v>
          </cell>
          <cell r="E13988">
            <v>19.190000000000001</v>
          </cell>
          <cell r="F13988">
            <v>20.73</v>
          </cell>
        </row>
        <row r="13989">
          <cell r="B13989">
            <v>100256</v>
          </cell>
          <cell r="C13989" t="str">
            <v>TRANSPORTE HORIZONTAL MANUAL, DE CAIBROS DE MADEIRA COM SEÇÃO TRANSVERSAL DE 7,5 X 6 CM E 6 X 8 CM (UNIDADE: MXKM). AF_07/2019</v>
          </cell>
          <cell r="D13989" t="str">
            <v>MXKM</v>
          </cell>
          <cell r="E13989">
            <v>8.7899999999999991</v>
          </cell>
          <cell r="F13989">
            <v>9.5</v>
          </cell>
        </row>
        <row r="13990">
          <cell r="B13990">
            <v>100220</v>
          </cell>
          <cell r="C13990" t="str">
            <v>TRANSPORTE HORIZONTAL MANUAL, DE CAIXA COM REVESTIMENTO CERÂMICO (UNIDADE: M2XKM). AF_07/2019</v>
          </cell>
          <cell r="D13990" t="str">
            <v>M2XKM</v>
          </cell>
          <cell r="E13990">
            <v>27.57</v>
          </cell>
          <cell r="F13990">
            <v>29.79</v>
          </cell>
        </row>
        <row r="13991">
          <cell r="B13991">
            <v>100287</v>
          </cell>
          <cell r="C13991" t="str">
            <v>TRANSPORTE HORIZONTAL MANUAL, DE CALHA QUADRADA NÚMERO 24 - CORTE 33 (UNIDADE: MXKM). AF_07/2019</v>
          </cell>
          <cell r="D13991" t="str">
            <v>MXKM</v>
          </cell>
          <cell r="E13991">
            <v>12.99</v>
          </cell>
          <cell r="F13991">
            <v>14.04</v>
          </cell>
        </row>
        <row r="13992">
          <cell r="B13992">
            <v>100274</v>
          </cell>
          <cell r="C13992" t="str">
            <v>TRANSPORTE HORIZONTAL MANUAL, DE COMPENSADO DE MADEIRA (UNIDADE: M2XKM). AF_07/2019</v>
          </cell>
          <cell r="D13992" t="str">
            <v>M2XKM</v>
          </cell>
          <cell r="E13992">
            <v>27.58</v>
          </cell>
          <cell r="F13992">
            <v>29.8</v>
          </cell>
        </row>
        <row r="13993">
          <cell r="B13993">
            <v>100264</v>
          </cell>
          <cell r="C13993" t="str">
            <v>TRANSPORTE HORIZONTAL MANUAL, DE JANELA (UNIDADE: M2XKM). AF_07/2019</v>
          </cell>
          <cell r="D13993" t="str">
            <v>M2XKM</v>
          </cell>
          <cell r="E13993">
            <v>38.92</v>
          </cell>
          <cell r="F13993">
            <v>42.05</v>
          </cell>
        </row>
        <row r="13994">
          <cell r="B13994">
            <v>100225</v>
          </cell>
          <cell r="C13994" t="str">
            <v>TRANSPORTE HORIZONTAL MANUAL, DE LATA DE 18 LITROS (UNIDADE: LXKM). AF_07/2019</v>
          </cell>
          <cell r="D13994" t="str">
            <v>LXKM</v>
          </cell>
          <cell r="E13994">
            <v>2.16</v>
          </cell>
          <cell r="F13994">
            <v>2.34</v>
          </cell>
        </row>
        <row r="13995">
          <cell r="B13995">
            <v>100266</v>
          </cell>
          <cell r="C13995" t="str">
            <v>TRANSPORTE HORIZONTAL MANUAL, DE PORTA (UNIDADE: UNIDXKM). AF_07/2019</v>
          </cell>
          <cell r="D13995" t="str">
            <v>UNXKM</v>
          </cell>
          <cell r="E13995">
            <v>82.72</v>
          </cell>
          <cell r="F13995">
            <v>89.38</v>
          </cell>
        </row>
        <row r="13996">
          <cell r="B13996">
            <v>100257</v>
          </cell>
          <cell r="C13996" t="str">
            <v>TRANSPORTE HORIZONTAL MANUAL, DE RIPAS DE MADEIRA COM SEÇÃO TRANSVERSAL DE 1 X 5 CM E 2 X 5 CM (UNIDADE: MXKM). AF_07/2019</v>
          </cell>
          <cell r="D13996" t="str">
            <v>MXKM</v>
          </cell>
          <cell r="E13996">
            <v>5.27</v>
          </cell>
          <cell r="F13996">
            <v>5.7</v>
          </cell>
        </row>
        <row r="13997">
          <cell r="B13997">
            <v>100197</v>
          </cell>
          <cell r="C13997" t="str">
            <v>TRANSPORTE HORIZONTAL MANUAL, DE SACOS DE 20 KG (UNIDADE: KGXKM). AF_07/2019</v>
          </cell>
          <cell r="D13997" t="str">
            <v>KGXKM</v>
          </cell>
          <cell r="E13997">
            <v>1.94</v>
          </cell>
          <cell r="F13997">
            <v>2.1</v>
          </cell>
        </row>
        <row r="13998">
          <cell r="B13998">
            <v>100196</v>
          </cell>
          <cell r="C13998" t="str">
            <v>TRANSPORTE HORIZONTAL MANUAL, DE SACOS DE 30 KG (UNIDADE: KGXKM). AF_07/2019</v>
          </cell>
          <cell r="D13998" t="str">
            <v>KGXKM</v>
          </cell>
          <cell r="E13998">
            <v>1.29</v>
          </cell>
          <cell r="F13998">
            <v>1.4</v>
          </cell>
        </row>
        <row r="13999">
          <cell r="B13999">
            <v>100195</v>
          </cell>
          <cell r="C13999" t="str">
            <v>TRANSPORTE HORIZONTAL MANUAL, DE SACOS DE 50 KG (UNIDADE: KGXKM). AF_07/2019</v>
          </cell>
          <cell r="D13999" t="str">
            <v>KGXKM</v>
          </cell>
          <cell r="E13999">
            <v>0.77</v>
          </cell>
          <cell r="F13999">
            <v>0.84</v>
          </cell>
        </row>
        <row r="14000">
          <cell r="B14000">
            <v>100273</v>
          </cell>
          <cell r="C14000" t="str">
            <v>TRANSPORTE HORIZONTAL MANUAL, DE TELA DE AÇO (UNIDADE: KGXKM). AF_07/2019</v>
          </cell>
          <cell r="D14000" t="str">
            <v>KGXKM</v>
          </cell>
          <cell r="E14000">
            <v>3.23</v>
          </cell>
          <cell r="F14000">
            <v>3.49</v>
          </cell>
        </row>
        <row r="14001">
          <cell r="B14001">
            <v>100282</v>
          </cell>
          <cell r="C14001" t="str">
            <v>TRANSPORTE HORIZONTAL MANUAL, DE TELHA DE CONCRETO OU CERÂMICA (UNIDADE: M2XKM). AF_07/2019</v>
          </cell>
          <cell r="D14001" t="str">
            <v>M2XKM</v>
          </cell>
          <cell r="E14001">
            <v>154.97999999999999</v>
          </cell>
          <cell r="F14001">
            <v>167.45</v>
          </cell>
        </row>
        <row r="14002">
          <cell r="B14002">
            <v>100276</v>
          </cell>
          <cell r="C14002" t="str">
            <v>TRANSPORTE HORIZONTAL MANUAL, DE TELHA DE FIBROCIMENTO OU TELHA ESTRUTURAL DE FIBROCIMENTO, CANALETE 90 OU KALHETÃO (UNIDADE: M2XKM). AF_07/2019</v>
          </cell>
          <cell r="D14002" t="str">
            <v>M2XKM</v>
          </cell>
          <cell r="E14002">
            <v>32.549999999999997</v>
          </cell>
          <cell r="F14002">
            <v>35.17</v>
          </cell>
        </row>
        <row r="14003">
          <cell r="B14003">
            <v>100275</v>
          </cell>
          <cell r="C14003" t="str">
            <v>TRANSPORTE HORIZONTAL MANUAL, DE TELHA TERMOACÚSTICA OU TELHA DE AÇO ZINCADO (UNIDADE: M2XKM). AF_07/2019</v>
          </cell>
          <cell r="D14003" t="str">
            <v>M2XKM</v>
          </cell>
          <cell r="E14003">
            <v>17.829999999999998</v>
          </cell>
          <cell r="F14003">
            <v>19.27</v>
          </cell>
        </row>
        <row r="14004">
          <cell r="B14004">
            <v>100254</v>
          </cell>
          <cell r="C14004" t="str">
            <v>TRANSPORTE HORIZONTAL MANUAL, DE TUBO DE AÇO CARBONO LEVE OU MÉDIO, PRETO OU GALVANIZADO, COM DIÂMETRO MAIOR QUE 125 MM E MENOR OU IGUAL A 150 MM (UNIDADE: MXKM). AF_07/2019</v>
          </cell>
          <cell r="D14004" t="str">
            <v>MXKM</v>
          </cell>
          <cell r="E14004">
            <v>38.979999999999997</v>
          </cell>
          <cell r="F14004">
            <v>42.12</v>
          </cell>
        </row>
        <row r="14005">
          <cell r="B14005">
            <v>100250</v>
          </cell>
          <cell r="C14005" t="str">
            <v>TRANSPORTE HORIZONTAL MANUAL, DE TUBO DE AÇO CARBONO LEVE OU MÉDIO, PRETO OU GALVANIZADO, COM DIÂMETRO MAIOR QUE 20 MM E MENOR OU IGUAL A 32 MM (UNIDADE: MXKM). AF_07/2019</v>
          </cell>
          <cell r="D14005" t="str">
            <v>MXKM</v>
          </cell>
          <cell r="E14005">
            <v>4.3899999999999997</v>
          </cell>
          <cell r="F14005">
            <v>4.75</v>
          </cell>
        </row>
        <row r="14006">
          <cell r="B14006">
            <v>100251</v>
          </cell>
          <cell r="C14006" t="str">
            <v>TRANSPORTE HORIZONTAL MANUAL, DE TUBO DE AÇO CARBONO LEVE OU MÉDIO, PRETO OU GALVANIZADO, COM DIÂMETRO MAIOR QUE 32 MM E MENOR OU IGUAL A 65 MM (UNIDADE: MXKM). AF_07/2019</v>
          </cell>
          <cell r="D14006" t="str">
            <v>MXKM</v>
          </cell>
          <cell r="E14006">
            <v>12.99</v>
          </cell>
          <cell r="F14006">
            <v>14.04</v>
          </cell>
        </row>
        <row r="14007">
          <cell r="B14007">
            <v>100252</v>
          </cell>
          <cell r="C14007" t="str">
            <v>TRANSPORTE HORIZONTAL MANUAL, DE TUBO DE AÇO CARBONO LEVE OU MÉDIO, PRETO OU GALVANIZADO, COM DIÂMETRO MAIOR QUE 65 MM E MENOR OU IGUAL A 90 MM (UNIDADE: MXKM). AF_07/2019</v>
          </cell>
          <cell r="D14007" t="str">
            <v>MXKM</v>
          </cell>
          <cell r="E14007">
            <v>19.489999999999998</v>
          </cell>
          <cell r="F14007">
            <v>21.06</v>
          </cell>
        </row>
        <row r="14008">
          <cell r="B14008">
            <v>100253</v>
          </cell>
          <cell r="C14008" t="str">
            <v>TRANSPORTE HORIZONTAL MANUAL, DE TUBO DE AÇO CARBONO LEVE OU MÉDIO, PRETO OU GALVANIZADO, COM DIÂMETRO MAIOR QUE 90 MM E MENOR OU IGUAL A 125 MM (UNIDADE: MXKM). AF_07/2019</v>
          </cell>
          <cell r="D14008" t="str">
            <v>MXKM</v>
          </cell>
          <cell r="E14008">
            <v>25.98</v>
          </cell>
          <cell r="F14008">
            <v>28.08</v>
          </cell>
        </row>
        <row r="14009">
          <cell r="B14009">
            <v>100249</v>
          </cell>
          <cell r="C14009" t="str">
            <v>TRANSPORTE HORIZONTAL MANUAL, DE TUBO DE AÇO CARBONO LEVE OU MÉDIO, PRETO OU GALVANIZADO, COM DIÂMETRO MENOR OU IGUAL A 20 MM (UNIDADE: MXKM). AF_07/2019</v>
          </cell>
          <cell r="D14009" t="str">
            <v>MXKM</v>
          </cell>
          <cell r="E14009">
            <v>2.63</v>
          </cell>
          <cell r="F14009">
            <v>2.85</v>
          </cell>
        </row>
        <row r="14010">
          <cell r="B14010">
            <v>100244</v>
          </cell>
          <cell r="C14010" t="str">
            <v>TRANSPORTE HORIZONTAL MANUAL, DE TUBO DE COBRE - CLASSE E - COM DIÂMETRO MAIOR QUE 54 MM E MENOR OU IGUAL A 79 MM (UNIDADE: MXKM). AF_07/2019</v>
          </cell>
          <cell r="D14010" t="str">
            <v>MXKM</v>
          </cell>
          <cell r="E14010">
            <v>3.95</v>
          </cell>
          <cell r="F14010">
            <v>4.2699999999999996</v>
          </cell>
        </row>
        <row r="14011">
          <cell r="B14011">
            <v>100245</v>
          </cell>
          <cell r="C14011" t="str">
            <v>TRANSPORTE HORIZONTAL MANUAL, DE TUBO DE COBRE - CLASSE E - COM DIÂMETRO MAIOR QUE 79 MM E MENOR OU IGUAL A 104 MM (UNIDADE: MXKM). AF_07/2019</v>
          </cell>
          <cell r="D14011" t="str">
            <v>MXKM</v>
          </cell>
          <cell r="E14011">
            <v>7.91</v>
          </cell>
          <cell r="F14011">
            <v>8.5500000000000007</v>
          </cell>
        </row>
        <row r="14012">
          <cell r="B14012">
            <v>100243</v>
          </cell>
          <cell r="C14012" t="str">
            <v>TRANSPORTE HORIZONTAL MANUAL, DE TUBO DE COBRE - CLASSE E - COM DIÂMETRO MENOR OU IGUAL A 54 MM (UNIDADE: MXKM). AF_07/2019</v>
          </cell>
          <cell r="D14012" t="str">
            <v>MXKM</v>
          </cell>
          <cell r="E14012">
            <v>3.16</v>
          </cell>
          <cell r="F14012">
            <v>3.42</v>
          </cell>
        </row>
        <row r="14013">
          <cell r="B14013">
            <v>100239</v>
          </cell>
          <cell r="C14013" t="str">
            <v>TRANSPORTE HORIZONTAL MANUAL, DE TUBO DE CPVC COM DIÂMETRO MAIOR QUE 73 MM E MENOR OU IGUAL A 89 MM (UNIDADE: MXKM). AF_07/2019</v>
          </cell>
          <cell r="D14013" t="str">
            <v>MXKM</v>
          </cell>
          <cell r="E14013">
            <v>6.59</v>
          </cell>
          <cell r="F14013">
            <v>7.12</v>
          </cell>
        </row>
        <row r="14014">
          <cell r="B14014">
            <v>100238</v>
          </cell>
          <cell r="C14014" t="str">
            <v>TRANSPORTE HORIZONTAL MANUAL, DE TUBO DE CPVC COM DIÂMETRO MENOR OU IGUAL A 73 MM (UNIDADE: MXKM). AF_07/2019</v>
          </cell>
          <cell r="D14014" t="str">
            <v>MXKM</v>
          </cell>
          <cell r="E14014">
            <v>5.27</v>
          </cell>
          <cell r="F14014">
            <v>5.7</v>
          </cell>
        </row>
        <row r="14015">
          <cell r="B14015">
            <v>100241</v>
          </cell>
          <cell r="C14015" t="str">
            <v>TRANSPORTE HORIZONTAL MANUAL, DE TUBO DE PPR - PN12 OU PN25 - COM DIÂMETRO MAIOR QUE 50 MM E MENOR OU IGUAL A 75 MM (UNIDADE: MXKM). AF_07/2019</v>
          </cell>
          <cell r="D14015" t="str">
            <v>MXKM</v>
          </cell>
          <cell r="E14015">
            <v>6.59</v>
          </cell>
          <cell r="F14015">
            <v>7.12</v>
          </cell>
        </row>
        <row r="14016">
          <cell r="B14016">
            <v>100242</v>
          </cell>
          <cell r="C14016" t="str">
            <v>TRANSPORTE HORIZONTAL MANUAL, DE TUBO DE PPR - PN12 OU PN25 - COM DIÂMETRO MAIOR QUE 75 MM E MENOR OU IGUAL A 110 MM (UNIDADE: MXKM). AF_07/2019</v>
          </cell>
          <cell r="D14016" t="str">
            <v>MXKM</v>
          </cell>
          <cell r="E14016">
            <v>19.489999999999998</v>
          </cell>
          <cell r="F14016">
            <v>21.06</v>
          </cell>
        </row>
        <row r="14017">
          <cell r="B14017">
            <v>100240</v>
          </cell>
          <cell r="C14017" t="str">
            <v>TRANSPORTE HORIZONTAL MANUAL, DE TUBO DE PPR - PN12 OU PN25 - COM DIÂMETRO MENOR OU IGUAL A 50 MM (UNIDADE: MXKM). AF_07/2019</v>
          </cell>
          <cell r="D14017" t="str">
            <v>MXKM</v>
          </cell>
          <cell r="E14017">
            <v>3.95</v>
          </cell>
          <cell r="F14017">
            <v>4.2699999999999996</v>
          </cell>
        </row>
        <row r="14018">
          <cell r="B14018">
            <v>100237</v>
          </cell>
          <cell r="C14018" t="str">
            <v>TRANSPORTE HORIZONTAL MANUAL, DE TUBO DE PVC SOLDÁVEL COM DIÂMETRO MAIOR QUE 60 MM E MENOR OU IGUAL A 85 MM (UNIDADE: MXKM). AF_07/2019</v>
          </cell>
          <cell r="D14018" t="str">
            <v>MXKM</v>
          </cell>
          <cell r="E14018">
            <v>3.29</v>
          </cell>
          <cell r="F14018">
            <v>3.56</v>
          </cell>
        </row>
        <row r="14019">
          <cell r="B14019">
            <v>100236</v>
          </cell>
          <cell r="C14019" t="str">
            <v>TRANSPORTE HORIZONTAL MANUAL, DE TUBO DE PVC SOLDÁVEL COM DIÂMETRO MENOR OU IGUAL A 60 MM (UNIDADE: MXKM). AF_07/2019</v>
          </cell>
          <cell r="D14019" t="str">
            <v>MXKM</v>
          </cell>
          <cell r="E14019">
            <v>2.75</v>
          </cell>
          <cell r="F14019">
            <v>2.97</v>
          </cell>
        </row>
        <row r="14020">
          <cell r="B14020">
            <v>100248</v>
          </cell>
          <cell r="C14020" t="str">
            <v>TRANSPORTE HORIZONTAL MANUAL, DE TUBO DE PVC SÉRIE NORMAL - ESGOTO PREDIAL, OU REFORÇADO PARA ESGOTO OU ÁGUAS PLUVIAIS PREDIAL, COM DIÂMETRO MAIOR QUE 100 MM E MENOR OU IGUAL A 150 MM (UNIDADE: MXKM). AF_07/2019</v>
          </cell>
          <cell r="D14020" t="str">
            <v>MXKM</v>
          </cell>
          <cell r="E14020">
            <v>12.99</v>
          </cell>
          <cell r="F14020">
            <v>14.04</v>
          </cell>
        </row>
        <row r="14021">
          <cell r="B14021">
            <v>100247</v>
          </cell>
          <cell r="C14021" t="str">
            <v>TRANSPORTE HORIZONTAL MANUAL, DE TUBO DE PVC SÉRIE NORMAL - ESGOTO PREDIAL, OU REFORÇADO PARA ESGOTO OU ÁGUAS PLUVIAIS PREDIAL, COM DIÂMETRO MAIOR QUE 75 MM E MENOR OU IGUAL A 100 MM (UNIDADE: MXKM). AF_07/2019</v>
          </cell>
          <cell r="D14021" t="str">
            <v>MXKM</v>
          </cell>
          <cell r="E14021">
            <v>3.29</v>
          </cell>
          <cell r="F14021">
            <v>3.56</v>
          </cell>
        </row>
        <row r="14022">
          <cell r="B14022">
            <v>100246</v>
          </cell>
          <cell r="C14022" t="str">
            <v>TRANSPORTE HORIZONTAL MANUAL, DE TUBO DE PVC SÉRIE NORMAL - ESGOTO PREDIAL, OU REFORÇADO PARA ESGOTO OU ÁGUAS PLUVIAIS PREDIAL, COM DIÂMETRO MENOR OU IGUAL A 75 MM (UNIDADE: MXKM). AF_07/2019</v>
          </cell>
          <cell r="D14022" t="str">
            <v>MXKM</v>
          </cell>
          <cell r="E14022">
            <v>2.63</v>
          </cell>
          <cell r="F14022">
            <v>2.85</v>
          </cell>
        </row>
        <row r="14023">
          <cell r="B14023">
            <v>100255</v>
          </cell>
          <cell r="C14023" t="str">
            <v>TRANSPORTE HORIZONTAL MANUAL, DE TÁBUAS DE MADEIRA COM SEÇÃO TRANSVERSAL DE 2,5 X 25 CM E 2,5 X 30 CM (UNIDADE: MXKM). AF_07/2019</v>
          </cell>
          <cell r="D14023" t="str">
            <v>MXKM</v>
          </cell>
          <cell r="E14023">
            <v>13.19</v>
          </cell>
          <cell r="F14023">
            <v>14.25</v>
          </cell>
        </row>
        <row r="14024">
          <cell r="B14024">
            <v>100263</v>
          </cell>
          <cell r="C14024" t="str">
            <v>TRANSPORTE HORIZONTAL MANUAL, DE VERGALHÕES DE AÇO COM DIÂMETRO DE 10 MM; 12,5 MM; 16 MM; 20 MM; 25 MM OU 32 MM (UNIDADE: KGXKM). AF_07/2019</v>
          </cell>
          <cell r="D14024" t="str">
            <v>KGXKM</v>
          </cell>
          <cell r="E14024">
            <v>2.13</v>
          </cell>
          <cell r="F14024">
            <v>2.31</v>
          </cell>
        </row>
        <row r="14025">
          <cell r="B14025">
            <v>100260</v>
          </cell>
          <cell r="C14025" t="str">
            <v>TRANSPORTE HORIZONTAL MANUAL, DE VERGALHÕES DE AÇO COM DIÂMETRO DE 5 MM (UNIDADE: KGXKM). AF_07/2019</v>
          </cell>
          <cell r="D14025" t="str">
            <v>KGXKM</v>
          </cell>
          <cell r="E14025">
            <v>8.56</v>
          </cell>
          <cell r="F14025">
            <v>9.25</v>
          </cell>
        </row>
        <row r="14026">
          <cell r="B14026">
            <v>100261</v>
          </cell>
          <cell r="C14026" t="str">
            <v>TRANSPORTE HORIZONTAL MANUAL, DE VERGALHÕES DE AÇO COM DIÂMETRO DE 6,3 MM (UNIDADE: KGXKM). AF_07/2019</v>
          </cell>
          <cell r="D14026" t="str">
            <v>KGXKM</v>
          </cell>
          <cell r="E14026">
            <v>5.38</v>
          </cell>
          <cell r="F14026">
            <v>5.81</v>
          </cell>
        </row>
        <row r="14027">
          <cell r="B14027">
            <v>100262</v>
          </cell>
          <cell r="C14027" t="str">
            <v>TRANSPORTE HORIZONTAL MANUAL, DE VERGALHÕES DE AÇO COM DIÂMETRO DE 8 MM (UNIDADE: KGXKM). AF_07/2019</v>
          </cell>
          <cell r="D14027" t="str">
            <v>KGXKM</v>
          </cell>
          <cell r="E14027">
            <v>3.33</v>
          </cell>
          <cell r="F14027">
            <v>3.6</v>
          </cell>
        </row>
        <row r="14028">
          <cell r="B14028">
            <v>100271</v>
          </cell>
          <cell r="C14028" t="str">
            <v>TRANSPORTE HORIZONTAL MANUAL, DE VIDRO (UNIDADE: M2XKM). AF_07/2019</v>
          </cell>
          <cell r="D14028" t="str">
            <v>M2XKM</v>
          </cell>
          <cell r="E14028">
            <v>62.04</v>
          </cell>
          <cell r="F14028">
            <v>67.03</v>
          </cell>
        </row>
        <row r="14029">
          <cell r="B14029">
            <v>100258</v>
          </cell>
          <cell r="C14029" t="str">
            <v>TRANSPORTE HORIZONTAL MANUAL, DE VIGAS DE MADEIRA COM SEÇÃO TRANSVERSAL DE 5 X 12 CM (UNIDADE: MXKM). AF_07/2019</v>
          </cell>
          <cell r="D14029" t="str">
            <v>MXKM</v>
          </cell>
          <cell r="E14029">
            <v>13.19</v>
          </cell>
          <cell r="F14029">
            <v>14.25</v>
          </cell>
        </row>
        <row r="14030">
          <cell r="B14030">
            <v>100259</v>
          </cell>
          <cell r="C14030" t="str">
            <v>TRANSPORTE HORIZONTAL MANUAL, DE VIGAS DE MADEIRA COM SEÇÃO TRANSVERSAL DE 6 X 16 CM (UNIDADE: MXKM). AF_07/2019</v>
          </cell>
          <cell r="D14030" t="str">
            <v>MXKM</v>
          </cell>
          <cell r="E14030">
            <v>25.98</v>
          </cell>
          <cell r="F14030">
            <v>28.08</v>
          </cell>
        </row>
        <row r="14031">
          <cell r="B14031">
            <v>100279</v>
          </cell>
          <cell r="C14031" t="str">
            <v>TRANSPORTE VERTICAL MANUAL, 1 PAVIMENTO, DE BACIA SANITÁRIA, CAIXA ACOPLADA, TANQUE OU PIA (UNIDADE: UNID). AF_07/2019</v>
          </cell>
          <cell r="D14031" t="str">
            <v>UN</v>
          </cell>
          <cell r="E14031">
            <v>0.76</v>
          </cell>
          <cell r="F14031">
            <v>0.82</v>
          </cell>
        </row>
        <row r="14032">
          <cell r="B14032">
            <v>100233</v>
          </cell>
          <cell r="C14032" t="str">
            <v>TRANSPORTE VERTICAL MANUAL, 1 PAVIMENTO, DE BLOCOS CERÂMICOS FURADOS NA HORIZONTAL DE 9X19X19CM (UNIDADE: BLOCO). AF_07/2019</v>
          </cell>
          <cell r="D14032" t="str">
            <v>UN</v>
          </cell>
          <cell r="E14032">
            <v>0.18</v>
          </cell>
          <cell r="F14032">
            <v>0.19</v>
          </cell>
        </row>
        <row r="14033">
          <cell r="B14033">
            <v>100232</v>
          </cell>
          <cell r="C14033" t="str">
            <v>TRANSPORTE VERTICAL MANUAL, 1 PAVIMENTO, DE BLOCOS VAZADOS DE CONCRETO OU CERÂMICO DE 19X19X39CM (UNIDADE: BLOCO). AF_07/2019</v>
          </cell>
          <cell r="D14033" t="str">
            <v>UN</v>
          </cell>
          <cell r="E14033">
            <v>0.36</v>
          </cell>
          <cell r="F14033">
            <v>0.39</v>
          </cell>
        </row>
        <row r="14034">
          <cell r="B14034">
            <v>100234</v>
          </cell>
          <cell r="C14034" t="str">
            <v>TRANSPORTE VERTICAL MANUAL, 1 PAVIMENTO, DE CAIXA COM REVESTIMENTO CERÂMICO (UNIDADE: M2). AF_07/2019</v>
          </cell>
          <cell r="D14034" t="str">
            <v>M2</v>
          </cell>
          <cell r="E14034">
            <v>0.54</v>
          </cell>
          <cell r="F14034">
            <v>0.57999999999999996</v>
          </cell>
        </row>
        <row r="14035">
          <cell r="B14035">
            <v>100265</v>
          </cell>
          <cell r="C14035" t="str">
            <v>TRANSPORTE VERTICAL MANUAL, 1 PAVIMENTO, DE JANELA (UNIDADE: M2). AF_07/2019</v>
          </cell>
          <cell r="D14035" t="str">
            <v>M2</v>
          </cell>
          <cell r="E14035">
            <v>0.81</v>
          </cell>
          <cell r="F14035">
            <v>0.88</v>
          </cell>
        </row>
        <row r="14036">
          <cell r="B14036">
            <v>100235</v>
          </cell>
          <cell r="C14036" t="str">
            <v>TRANSPORTE VERTICAL MANUAL, 1 PAVIMENTO, DE LATA DE 18 LITROS (UNIDADE: L). AF_07/2019</v>
          </cell>
          <cell r="D14036" t="str">
            <v>L</v>
          </cell>
          <cell r="E14036">
            <v>0.04</v>
          </cell>
          <cell r="F14036">
            <v>0.04</v>
          </cell>
        </row>
        <row r="14037">
          <cell r="B14037">
            <v>100267</v>
          </cell>
          <cell r="C14037" t="str">
            <v>TRANSPORTE VERTICAL MANUAL, 1 PAVIMENTO, DE PORTA (UNIDADE: UNID). AF_07/2019</v>
          </cell>
          <cell r="D14037" t="str">
            <v>UN</v>
          </cell>
          <cell r="E14037">
            <v>1.63</v>
          </cell>
          <cell r="F14037">
            <v>1.77</v>
          </cell>
        </row>
        <row r="14038">
          <cell r="B14038">
            <v>100231</v>
          </cell>
          <cell r="C14038" t="str">
            <v>TRANSPORTE VERTICAL MANUAL, 1 PAVIMENTO, DE SACOS DE 20 KG (UNIDADE: KG). AF_07/2019</v>
          </cell>
          <cell r="D14038" t="str">
            <v>KG</v>
          </cell>
          <cell r="E14038">
            <v>0.03</v>
          </cell>
          <cell r="F14038">
            <v>0.04</v>
          </cell>
        </row>
        <row r="14039">
          <cell r="B14039">
            <v>100230</v>
          </cell>
          <cell r="C14039" t="str">
            <v>TRANSPORTE VERTICAL MANUAL, 1 PAVIMENTO, DE SACOS DE 30 KG (UNIDADE: KG). AF_07/2019</v>
          </cell>
          <cell r="D14039" t="str">
            <v>KG</v>
          </cell>
          <cell r="E14039">
            <v>0.02</v>
          </cell>
          <cell r="F14039">
            <v>0.02</v>
          </cell>
        </row>
        <row r="14040">
          <cell r="B14040">
            <v>100229</v>
          </cell>
          <cell r="C14040" t="str">
            <v>TRANSPORTE VERTICAL MANUAL, 1 PAVIMENTO, DE SACOS DE 50 KG (UNIDADE: KG). AF_07/2019</v>
          </cell>
          <cell r="D14040" t="str">
            <v>KG</v>
          </cell>
          <cell r="E14040">
            <v>0.01</v>
          </cell>
          <cell r="F14040">
            <v>0.01</v>
          </cell>
        </row>
        <row r="14041">
          <cell r="B14041">
            <v>100272</v>
          </cell>
          <cell r="C14041" t="str">
            <v>TRANSPORTE VERTICAL MANUAL, 1 PAVIMENTO, DE VIDRO (UNIDADE: M2). AF_07/2019</v>
          </cell>
          <cell r="D14041" t="str">
            <v>M2</v>
          </cell>
          <cell r="E14041">
            <v>1.22</v>
          </cell>
          <cell r="F14041">
            <v>1.32</v>
          </cell>
        </row>
        <row r="14042">
          <cell r="B14042">
            <v>100269</v>
          </cell>
          <cell r="C14042" t="str">
            <v>TRANSPORTE VERTICAL, BANCADA DE MÁRMORE OU GRANITO PARA COZINHA/LAVATÓRIO OU MÁRMORE SINTÉTICO COM CUBA INTEGRADA, MANUAL, 1 PAVIMENTO, (UNIDADE: UNID). AF_07/2019</v>
          </cell>
          <cell r="D14042" t="str">
            <v>UN</v>
          </cell>
          <cell r="E14042">
            <v>1.63</v>
          </cell>
          <cell r="F14042">
            <v>1.77</v>
          </cell>
        </row>
        <row r="14043">
          <cell r="B14043">
            <v>100986</v>
          </cell>
          <cell r="C14043" t="str">
            <v>CARGA DE MISTURA ASFÁLTICA EM CAMINHÃO BASCULANTE 10 M³ (UNIDADE: M3). AF_07/2020</v>
          </cell>
          <cell r="D14043" t="str">
            <v>M3</v>
          </cell>
          <cell r="E14043">
            <v>9.1999999999999993</v>
          </cell>
          <cell r="F14043">
            <v>9.31</v>
          </cell>
        </row>
        <row r="14044">
          <cell r="B14044">
            <v>101002</v>
          </cell>
          <cell r="C14044" t="str">
            <v>CARGA DE MISTURA ASFÁLTICA EM CAMINHÃO BASCULANTE 10 M³ (UNIDADE: T). AF_07/2020</v>
          </cell>
          <cell r="D14044" t="str">
            <v>T</v>
          </cell>
          <cell r="E14044">
            <v>6.13</v>
          </cell>
          <cell r="F14044">
            <v>6.19</v>
          </cell>
        </row>
        <row r="14045">
          <cell r="B14045">
            <v>100987</v>
          </cell>
          <cell r="C14045" t="str">
            <v>CARGA DE MISTURA ASFÁLTICA EM CAMINHÃO BASCULANTE 14 M³ (UNIDADE: M3). AF_07/2020</v>
          </cell>
          <cell r="D14045" t="str">
            <v>M3</v>
          </cell>
          <cell r="E14045">
            <v>10.210000000000001</v>
          </cell>
          <cell r="F14045">
            <v>10.31</v>
          </cell>
        </row>
        <row r="14046">
          <cell r="B14046">
            <v>101003</v>
          </cell>
          <cell r="C14046" t="str">
            <v>CARGA DE MISTURA ASFÁLTICA EM CAMINHÃO BASCULANTE 14 M³ (UNIDADE: T). AF_07/2020</v>
          </cell>
          <cell r="D14046" t="str">
            <v>T</v>
          </cell>
          <cell r="E14046">
            <v>6.79</v>
          </cell>
          <cell r="F14046">
            <v>6.86</v>
          </cell>
        </row>
        <row r="14047">
          <cell r="B14047">
            <v>100988</v>
          </cell>
          <cell r="C14047" t="str">
            <v>CARGA DE MISTURA ASFÁLTICA EM CAMINHÃO BASCULANTE 18 M³ (UNIDADE: M3). AF_07/2020</v>
          </cell>
          <cell r="D14047" t="str">
            <v>M3</v>
          </cell>
          <cell r="E14047">
            <v>10.88</v>
          </cell>
          <cell r="F14047">
            <v>10.98</v>
          </cell>
        </row>
        <row r="14048">
          <cell r="B14048">
            <v>101004</v>
          </cell>
          <cell r="C14048" t="str">
            <v>CARGA DE MISTURA ASFÁLTICA EM CAMINHÃO BASCULANTE 18 M³ (UNIDADE: T). AF_07/2020</v>
          </cell>
          <cell r="D14048" t="str">
            <v>T</v>
          </cell>
          <cell r="E14048">
            <v>7.25</v>
          </cell>
          <cell r="F14048">
            <v>7.32</v>
          </cell>
        </row>
        <row r="14049">
          <cell r="B14049">
            <v>100985</v>
          </cell>
          <cell r="C14049" t="str">
            <v>CARGA DE MISTURA ASFÁLTICA EM CAMINHÃO BASCULANTE 6 M³ (UNIDADE: M3). AF_07/2020</v>
          </cell>
          <cell r="D14049" t="str">
            <v>M3</v>
          </cell>
          <cell r="E14049">
            <v>7.55</v>
          </cell>
          <cell r="F14049">
            <v>7.68</v>
          </cell>
        </row>
        <row r="14050">
          <cell r="B14050">
            <v>101001</v>
          </cell>
          <cell r="C14050" t="str">
            <v>CARGA DE MISTURA ASFÁLTICA EM CAMINHÃO BASCULANTE 6 M³ (UNIDADE: T). AF_07/2020</v>
          </cell>
          <cell r="D14050" t="str">
            <v>T</v>
          </cell>
          <cell r="E14050">
            <v>5.04</v>
          </cell>
          <cell r="F14050">
            <v>5.13</v>
          </cell>
        </row>
        <row r="14051">
          <cell r="B14051">
            <v>101008</v>
          </cell>
          <cell r="C14051" t="str">
            <v>CARGA DE ÁGUA EM CAMINHÃO PIPA 10 M³. AF_07/2020</v>
          </cell>
          <cell r="D14051" t="str">
            <v>M3</v>
          </cell>
          <cell r="E14051">
            <v>5.61</v>
          </cell>
          <cell r="F14051">
            <v>5.66</v>
          </cell>
        </row>
        <row r="14052">
          <cell r="B14052">
            <v>101007</v>
          </cell>
          <cell r="C14052" t="str">
            <v>CARGA DE ÁGUA EM CAMINHÃO PIPA 6 M³. AF_07/2020</v>
          </cell>
          <cell r="D14052" t="str">
            <v>M3</v>
          </cell>
          <cell r="E14052">
            <v>5.51</v>
          </cell>
          <cell r="F14052">
            <v>5.58</v>
          </cell>
        </row>
        <row r="14053">
          <cell r="B14053">
            <v>100982</v>
          </cell>
          <cell r="C14053" t="str">
            <v>CARGA, MANOBRA E DESCARGA DE ENTULHO EM CAMINHÃO BASCULANTE 10 M³ - CARGA COM ESCAVADEIRA HIDRÁULICA (CAÇAMBA DE 0,80 M³ / 111 HP) E DESCARGA LIVRE (UNIDADE: M3). AF_07/2020</v>
          </cell>
          <cell r="D14053" t="str">
            <v>M3</v>
          </cell>
          <cell r="E14053">
            <v>9.1199999999999992</v>
          </cell>
          <cell r="F14053">
            <v>9.24</v>
          </cell>
        </row>
        <row r="14054">
          <cell r="B14054">
            <v>100998</v>
          </cell>
          <cell r="C14054" t="str">
            <v>CARGA, MANOBRA E DESCARGA DE ENTULHO EM CAMINHÃO BASCULANTE 10 M³ - CARGA COM ESCAVADEIRA HIDRÁULICA (CAÇAMBA DE 0,80 M³ / 111 HP) E DESCARGA LIVRE (UNIDADE: T). AF_07/2020</v>
          </cell>
          <cell r="D14054" t="str">
            <v>T</v>
          </cell>
          <cell r="E14054">
            <v>6.08</v>
          </cell>
          <cell r="F14054">
            <v>6.16</v>
          </cell>
        </row>
        <row r="14055">
          <cell r="B14055">
            <v>100983</v>
          </cell>
          <cell r="C14055" t="str">
            <v>CARGA, MANOBRA E DESCARGA DE ENTULHO EM CAMINHÃO BASCULANTE 14 M³ - CARGA COM ESCAVADEIRA HIDRÁULICA (CAÇAMBA DE 0,80 M³ / 111 HP) E DESCARGA LIVRE (UNIDADE: M3). AF_07/2020</v>
          </cell>
          <cell r="D14055" t="str">
            <v>M3</v>
          </cell>
          <cell r="E14055">
            <v>8.92</v>
          </cell>
          <cell r="F14055">
            <v>9.02</v>
          </cell>
        </row>
        <row r="14056">
          <cell r="B14056">
            <v>100999</v>
          </cell>
          <cell r="C14056" t="str">
            <v>CARGA, MANOBRA E DESCARGA DE ENTULHO EM CAMINHÃO BASCULANTE 14 M³ - CARGA COM ESCAVADEIRA HIDRÁULICA (CAÇAMBA DE 0,80 M³ / 111 HP) E DESCARGA LIVRE (UNIDADE: T). AF_07/2020</v>
          </cell>
          <cell r="D14056" t="str">
            <v>T</v>
          </cell>
          <cell r="E14056">
            <v>5.97</v>
          </cell>
          <cell r="F14056">
            <v>6.05</v>
          </cell>
        </row>
        <row r="14057">
          <cell r="B14057">
            <v>100984</v>
          </cell>
          <cell r="C14057" t="str">
            <v>CARGA, MANOBRA E DESCARGA DE ENTULHO EM CAMINHÃO BASCULANTE 18 M³ - CARGA COM ESCAVADEIRA HIDRÁULICA (CAÇAMBA DE 0,80 M³ / 111 HP) E DESCARGA LIVRE (UNIDADE: M3). AF_07/2020</v>
          </cell>
          <cell r="D14057" t="str">
            <v>M3</v>
          </cell>
          <cell r="E14057">
            <v>8.7799999999999994</v>
          </cell>
          <cell r="F14057">
            <v>8.8699999999999992</v>
          </cell>
        </row>
        <row r="14058">
          <cell r="B14058">
            <v>101000</v>
          </cell>
          <cell r="C14058" t="str">
            <v>CARGA, MANOBRA E DESCARGA DE ENTULHO EM CAMINHÃO BASCULANTE 18 M³ - CARGA COM ESCAVADEIRA HIDRÁULICA (CAÇAMBA DE 0,80 M³ / 111 HP) E DESCARGA LIVRE (UNIDADE: T). AF_07/2020</v>
          </cell>
          <cell r="D14058" t="str">
            <v>T</v>
          </cell>
          <cell r="E14058">
            <v>5.85</v>
          </cell>
          <cell r="F14058">
            <v>5.92</v>
          </cell>
        </row>
        <row r="14059">
          <cell r="B14059">
            <v>100981</v>
          </cell>
          <cell r="C14059" t="str">
            <v>CARGA, MANOBRA E DESCARGA DE ENTULHO EM CAMINHÃO BASCULANTE 6 M³ - CARGA COM ESCAVADEIRA HIDRÁULICA (CAÇAMBA DE 0,80 M³ / 111 HP) E DESCARGA LIVRE (UNIDADE: M3). AF_07/2020</v>
          </cell>
          <cell r="D14059" t="str">
            <v>M3</v>
          </cell>
          <cell r="E14059">
            <v>9.41</v>
          </cell>
          <cell r="F14059">
            <v>9.58</v>
          </cell>
        </row>
        <row r="14060">
          <cell r="B14060">
            <v>100997</v>
          </cell>
          <cell r="C14060" t="str">
            <v>CARGA, MANOBRA E DESCARGA DE ENTULHO EM CAMINHÃO BASCULANTE 6 M³ - CARGA COM ESCAVADEIRA HIDRÁULICA (CAÇAMBA DE 0,80 M³ / 111 HP) E DESCARGA LIVRE (UNIDADE: T). AF_07/2020</v>
          </cell>
          <cell r="D14060" t="str">
            <v>T</v>
          </cell>
          <cell r="E14060">
            <v>6.29</v>
          </cell>
          <cell r="F14060">
            <v>6.4</v>
          </cell>
        </row>
        <row r="14061">
          <cell r="B14061">
            <v>101010</v>
          </cell>
          <cell r="C14061" t="str">
            <v>CARGA, MANOBRA E DESCARGA DE PERFIL METÁLICO EM CAMINHÃO CARROCERIA COM GUINDAUTO (MUNCK) 11,7 TM. AF_07/2020</v>
          </cell>
          <cell r="D14061" t="str">
            <v>T</v>
          </cell>
          <cell r="E14061">
            <v>27.66</v>
          </cell>
          <cell r="F14061">
            <v>27.98</v>
          </cell>
        </row>
        <row r="14062">
          <cell r="B14062">
            <v>101009</v>
          </cell>
          <cell r="C14062" t="str">
            <v>CARGA, MANOBRA E DESCARGA DE POSTE DE CONCRETO EM CAMINHÃO CARROCERIA COM GUINDAUTO (MUNCK) 11,7 TM. AF_07/2020</v>
          </cell>
          <cell r="D14062" t="str">
            <v>T</v>
          </cell>
          <cell r="E14062">
            <v>43.93</v>
          </cell>
          <cell r="F14062">
            <v>44.43</v>
          </cell>
        </row>
        <row r="14063">
          <cell r="B14063">
            <v>100978</v>
          </cell>
          <cell r="C14063" t="str">
            <v>CARGA, MANOBRA E DESCARGA DE SOLOS E MATERIAIS GRANULARES EM CAMINHÃO BASCULANTE 10 M³ - CARGA COM ESCAVADEIRA HIDRÁULICA (CAÇAMBA DE 1,20 M³ / 155 HP) E DESCARGA LIVRE (UNIDADE: M3). AF_07/2020</v>
          </cell>
          <cell r="D14063" t="str">
            <v>M3</v>
          </cell>
          <cell r="E14063">
            <v>7.07</v>
          </cell>
          <cell r="F14063">
            <v>7.17</v>
          </cell>
        </row>
        <row r="14064">
          <cell r="B14064">
            <v>100994</v>
          </cell>
          <cell r="C14064" t="str">
            <v>CARGA, MANOBRA E DESCARGA DE SOLOS E MATERIAIS GRANULARES EM CAMINHÃO BASCULANTE 10 M³ - CARGA COM ESCAVADEIRA HIDRÁULICA (CAÇAMBA DE 1,20 M³ / 155 HP) E DESCARGA LIVRE (UNIDADE: T). AF_07/2020</v>
          </cell>
          <cell r="D14064" t="str">
            <v>T</v>
          </cell>
          <cell r="E14064">
            <v>4.7</v>
          </cell>
          <cell r="F14064">
            <v>4.74</v>
          </cell>
        </row>
        <row r="14065">
          <cell r="B14065">
            <v>100974</v>
          </cell>
          <cell r="C14065" t="str">
            <v>CARGA, MANOBRA E DESCARGA DE SOLOS E MATERIAIS GRANULARES EM CAMINHÃO BASCULANTE 10 M³ - CARGA COM PÁ CARREGADEIRA (CAÇAMBA DE 1,7 A 2,8 M³ / 128 HP) E DESCARGA LIVRE (UNIDADE: M3). AF_07/2020</v>
          </cell>
          <cell r="D14065" t="str">
            <v>M3</v>
          </cell>
          <cell r="E14065">
            <v>8.49</v>
          </cell>
          <cell r="F14065">
            <v>8.61</v>
          </cell>
        </row>
        <row r="14066">
          <cell r="B14066">
            <v>100990</v>
          </cell>
          <cell r="C14066" t="str">
            <v>CARGA, MANOBRA E DESCARGA DE SOLOS E MATERIAIS GRANULARES EM CAMINHÃO BASCULANTE 10 M³ - CARGA COM PÁ CARREGADEIRA (CAÇAMBA DE 1,7 A 2,8 M³ / 128 HP) E DESCARGA LIVRE (UNIDADE: T). AF_07/2020</v>
          </cell>
          <cell r="D14066" t="str">
            <v>T</v>
          </cell>
          <cell r="E14066">
            <v>5.67</v>
          </cell>
          <cell r="F14066">
            <v>5.74</v>
          </cell>
        </row>
        <row r="14067">
          <cell r="B14067">
            <v>100979</v>
          </cell>
          <cell r="C14067" t="str">
            <v>CARGA, MANOBRA E DESCARGA DE SOLOS E MATERIAIS GRANULARES EM CAMINHÃO BASCULANTE 14 M³ - CARGA COM ESCAVADEIRA HIDRÁULICA (CAÇAMBA DE 1,20 M³ / 155 HP) E DESCARGA LIVRE (UNIDADE: M3). AF_07/2020</v>
          </cell>
          <cell r="D14067" t="str">
            <v>M3</v>
          </cell>
          <cell r="E14067">
            <v>6.6</v>
          </cell>
          <cell r="F14067">
            <v>6.68</v>
          </cell>
        </row>
        <row r="14068">
          <cell r="B14068">
            <v>100995</v>
          </cell>
          <cell r="C14068" t="str">
            <v>CARGA, MANOBRA E DESCARGA DE SOLOS E MATERIAIS GRANULARES EM CAMINHÃO BASCULANTE 14 M³ - CARGA COM ESCAVADEIRA HIDRÁULICA (CAÇAMBA DE 1,20 M³ / 155 HP) E DESCARGA LIVRE (UNIDADE: T). AF_07/2020</v>
          </cell>
          <cell r="D14068" t="str">
            <v>T</v>
          </cell>
          <cell r="E14068">
            <v>4.42</v>
          </cell>
          <cell r="F14068">
            <v>4.46</v>
          </cell>
        </row>
        <row r="14069">
          <cell r="B14069">
            <v>100975</v>
          </cell>
          <cell r="C14069" t="str">
            <v>CARGA, MANOBRA E DESCARGA DE SOLOS E MATERIAIS GRANULARES EM CAMINHÃO BASCULANTE 14 M³ - CARGA COM PÁ CARREGADEIRA (CAÇAMBA DE 1,7 A 2,8 M³ / 128 HP) E DESCARGA LIVRE (UNIDADE: M3). AF_07/2020</v>
          </cell>
          <cell r="D14069" t="str">
            <v>M3</v>
          </cell>
          <cell r="E14069">
            <v>8.33</v>
          </cell>
          <cell r="F14069">
            <v>8.43</v>
          </cell>
        </row>
        <row r="14070">
          <cell r="B14070">
            <v>100991</v>
          </cell>
          <cell r="C14070" t="str">
            <v>CARGA, MANOBRA E DESCARGA DE SOLOS E MATERIAIS GRANULARES EM CAMINHÃO BASCULANTE 14 M³ - CARGA COM PÁ CARREGADEIRA (CAÇAMBA DE 1,7 A 2,8 M³ / 128 HP) E DESCARGA LIVRE (UNIDADE: T). AF_07/2020</v>
          </cell>
          <cell r="D14070" t="str">
            <v>T</v>
          </cell>
          <cell r="E14070">
            <v>5.59</v>
          </cell>
          <cell r="F14070">
            <v>5.65</v>
          </cell>
        </row>
        <row r="14071">
          <cell r="B14071">
            <v>100980</v>
          </cell>
          <cell r="C14071" t="str">
            <v>CARGA, MANOBRA E DESCARGA DE SOLOS E MATERIAIS GRANULARES EM CAMINHÃO BASCULANTE 18 M³ - CARGA COM ESCAVADEIRA HIDRÁULICA (CAÇAMBA DE 1,20 M³ / 155 HP) E DESCARGA LIVRE (UNIDADE: M3). AF_07/2020</v>
          </cell>
          <cell r="D14071" t="str">
            <v>M3</v>
          </cell>
          <cell r="E14071">
            <v>6.28</v>
          </cell>
          <cell r="F14071">
            <v>6.35</v>
          </cell>
        </row>
        <row r="14072">
          <cell r="B14072">
            <v>100996</v>
          </cell>
          <cell r="C14072" t="str">
            <v>CARGA, MANOBRA E DESCARGA DE SOLOS E MATERIAIS GRANULARES EM CAMINHÃO BASCULANTE 18 M³ - CARGA COM ESCAVADEIRA HIDRÁULICA (CAÇAMBA DE 1,20 M³ / 155 HP) E DESCARGA LIVRE (UNIDADE: T). AF_07/2020</v>
          </cell>
          <cell r="D14072" t="str">
            <v>T</v>
          </cell>
          <cell r="E14072">
            <v>4.18</v>
          </cell>
          <cell r="F14072">
            <v>4.22</v>
          </cell>
        </row>
        <row r="14073">
          <cell r="B14073">
            <v>100976</v>
          </cell>
          <cell r="C14073" t="str">
            <v>CARGA, MANOBRA E DESCARGA DE SOLOS E MATERIAIS GRANULARES EM CAMINHÃO BASCULANTE 18 M³ - CARGA COM PÁ CARREGADEIRA (CAÇAMBA DE 1,7 A 2,8 M³ / 128 HP) E DESCARGA LIVRE (UNIDADE: M3). AF_07/2020</v>
          </cell>
          <cell r="D14073" t="str">
            <v>M3</v>
          </cell>
          <cell r="E14073">
            <v>8.2100000000000009</v>
          </cell>
          <cell r="F14073">
            <v>8.3000000000000007</v>
          </cell>
        </row>
        <row r="14074">
          <cell r="B14074">
            <v>100992</v>
          </cell>
          <cell r="C14074" t="str">
            <v>CARGA, MANOBRA E DESCARGA DE SOLOS E MATERIAIS GRANULARES EM CAMINHÃO BASCULANTE 18 M³ - CARGA COM PÁ CARREGADEIRA (CAÇAMBA DE 1,7 A 2,8 M³ / 128 HP) E DESCARGA LIVRE (UNIDADE: T). AF_07/2020</v>
          </cell>
          <cell r="D14074" t="str">
            <v>T</v>
          </cell>
          <cell r="E14074">
            <v>5.48</v>
          </cell>
          <cell r="F14074">
            <v>5.53</v>
          </cell>
        </row>
        <row r="14075">
          <cell r="B14075">
            <v>100977</v>
          </cell>
          <cell r="C14075" t="str">
            <v>CARGA, MANOBRA E DESCARGA DE SOLOS E MATERIAIS GRANULARES EM CAMINHÃO BASCULANTE 6 M³ - CARGA COM ESCAVADEIRA HIDRÁULICA (CAÇAMBA DE 1,20 M³ / 155 HP) E DESCARGA LIVRE (UNIDADE: M3). AF_07/2020</v>
          </cell>
          <cell r="D14075" t="str">
            <v>M3</v>
          </cell>
          <cell r="E14075">
            <v>7.75</v>
          </cell>
          <cell r="F14075">
            <v>7.89</v>
          </cell>
        </row>
        <row r="14076">
          <cell r="B14076">
            <v>100993</v>
          </cell>
          <cell r="C14076" t="str">
            <v>CARGA, MANOBRA E DESCARGA DE SOLOS E MATERIAIS GRANULARES EM CAMINHÃO BASCULANTE 6 M³ - CARGA COM ESCAVADEIRA HIDRÁULICA (CAÇAMBA DE 1,20 M³ / 155 HP) E DESCARGA LIVRE (UNIDADE: T). AF_07/2020</v>
          </cell>
          <cell r="D14076" t="str">
            <v>T</v>
          </cell>
          <cell r="E14076">
            <v>5.17</v>
          </cell>
          <cell r="F14076">
            <v>5.25</v>
          </cell>
        </row>
        <row r="14077">
          <cell r="B14077">
            <v>100973</v>
          </cell>
          <cell r="C14077" t="str">
            <v>CARGA, MANOBRA E DESCARGA DE SOLOS E MATERIAIS GRANULARES EM CAMINHÃO BASCULANTE 6 M³ - CARGA COM PÁ CARREGADEIRA (CAÇAMBA DE 1,7 A 2,8 M³ / 128 HP) E DESCARGA LIVRE (UNIDADE: M3). AF_07/2020</v>
          </cell>
          <cell r="D14077" t="str">
            <v>M3</v>
          </cell>
          <cell r="E14077">
            <v>8.7100000000000009</v>
          </cell>
          <cell r="F14077">
            <v>8.8800000000000008</v>
          </cell>
        </row>
        <row r="14078">
          <cell r="B14078">
            <v>100989</v>
          </cell>
          <cell r="C14078" t="str">
            <v>CARGA, MANOBRA E DESCARGA DE SOLOS E MATERIAIS GRANULARES EM CAMINHÃO BASCULANTE 6 M³ - CARGA COM PÁ CARREGADEIRA (CAÇAMBA DE 1,7 A 2,8 M³ / 128 HP) E DESCARGA LIVRE (UNIDADE: T). AF_07/2020</v>
          </cell>
          <cell r="D14078" t="str">
            <v>T</v>
          </cell>
          <cell r="E14078">
            <v>5.81</v>
          </cell>
          <cell r="F14078">
            <v>5.92</v>
          </cell>
        </row>
        <row r="14079">
          <cell r="B14079">
            <v>101467</v>
          </cell>
          <cell r="C14079" t="str">
            <v>CARGA, MANOBRA E DESCARGA DE TUBOS DE CONCRETO, DN 1000 MM, EM CAMINHÃO CARROCERIA COM GUINDAUTO (MUNCK) 11,7 TM. AF_07/2020</v>
          </cell>
          <cell r="D14079" t="str">
            <v>T</v>
          </cell>
          <cell r="E14079">
            <v>18.38</v>
          </cell>
          <cell r="F14079">
            <v>18.79</v>
          </cell>
        </row>
        <row r="14080">
          <cell r="B14080">
            <v>101468</v>
          </cell>
          <cell r="C14080" t="str">
            <v>CARGA, MANOBRA E DESCARGA DE TUBOS DE CONCRETO, DN 1200 MM, EM CAMINHÃO CARROCERIA COM GUINDAUTO (MUNCK) 11,7 TM. AF_07/2020</v>
          </cell>
          <cell r="D14080" t="str">
            <v>T</v>
          </cell>
          <cell r="E14080">
            <v>16.8</v>
          </cell>
          <cell r="F14080">
            <v>17.18</v>
          </cell>
        </row>
        <row r="14081">
          <cell r="B14081">
            <v>101014</v>
          </cell>
          <cell r="C14081" t="str">
            <v>CARGA, MANOBRA E DESCARGA DE TUBOS DE CONCRETO, DN 400 MM, EM CAMINHÃO CARROCERIA COM GUINDAUTO (MUNCK) 11,7 TM. AF_07/2020</v>
          </cell>
          <cell r="D14081" t="str">
            <v>T</v>
          </cell>
          <cell r="E14081">
            <v>41.98</v>
          </cell>
          <cell r="F14081">
            <v>42.94</v>
          </cell>
        </row>
        <row r="14082">
          <cell r="B14082">
            <v>101015</v>
          </cell>
          <cell r="C14082" t="str">
            <v>CARGA, MANOBRA E DESCARGA DE TUBOS DE CONCRETO, DN 500 MM, EM CAMINHÃO CARROCERIA COM GUINDAUTO (MUNCK) 11,7 TM. AF_07/2020</v>
          </cell>
          <cell r="D14082" t="str">
            <v>T</v>
          </cell>
          <cell r="E14082">
            <v>34.479999999999997</v>
          </cell>
          <cell r="F14082">
            <v>35.270000000000003</v>
          </cell>
        </row>
        <row r="14083">
          <cell r="B14083">
            <v>101463</v>
          </cell>
          <cell r="C14083" t="str">
            <v>CARGA, MANOBRA E DESCARGA DE TUBOS DE CONCRETO, DN 600 MM, EM CAMINHÃO CARROCERIA COM GUINDAUTO (MUNCK) 11,7 TM. AF_07/2020</v>
          </cell>
          <cell r="D14083" t="str">
            <v>T</v>
          </cell>
          <cell r="E14083">
            <v>45.97</v>
          </cell>
          <cell r="F14083">
            <v>47.01</v>
          </cell>
        </row>
        <row r="14084">
          <cell r="B14084">
            <v>101464</v>
          </cell>
          <cell r="C14084" t="str">
            <v>CARGA, MANOBRA E DESCARGA DE TUBOS DE CONCRETO, DN 700 MM, EM CAMINHÃO CARROCERIA COM GUINDAUTO (MUNCK) 11,7 TM. AF_07/2020</v>
          </cell>
          <cell r="D14084" t="str">
            <v>T</v>
          </cell>
          <cell r="E14084">
            <v>35.31</v>
          </cell>
          <cell r="F14084">
            <v>36.119999999999997</v>
          </cell>
        </row>
        <row r="14085">
          <cell r="B14085">
            <v>101465</v>
          </cell>
          <cell r="C14085" t="str">
            <v>CARGA, MANOBRA E DESCARGA DE TUBOS DE CONCRETO, DN 800 MM, EM CAMINHÃO CARROCERIA COM GUINDAUTO (MUNCK) 11,7 TM. AF_07/2020</v>
          </cell>
          <cell r="D14085" t="str">
            <v>T</v>
          </cell>
          <cell r="E14085">
            <v>26.98</v>
          </cell>
          <cell r="F14085">
            <v>27.6</v>
          </cell>
        </row>
        <row r="14086">
          <cell r="B14086">
            <v>101466</v>
          </cell>
          <cell r="C14086" t="str">
            <v>CARGA, MANOBRA E DESCARGA DE TUBOS DE CONCRETO, DN 900 MM, EM CAMINHÃO CARROCERIA COM GUINDAUTO (MUNCK) 11,7 TM. AF_07/2020</v>
          </cell>
          <cell r="D14086" t="str">
            <v>T</v>
          </cell>
          <cell r="E14086">
            <v>21.96</v>
          </cell>
          <cell r="F14086">
            <v>22.46</v>
          </cell>
        </row>
        <row r="14087">
          <cell r="B14087">
            <v>101013</v>
          </cell>
          <cell r="C14087" t="str">
            <v>CARGA, MANOBRA E DESCARGA DE TUBOS DE CONCRETO, DN MENOR OU IGUAL A 300 MM, EM CAMINHÃO CARROCERIA COM GUINDAUTO (MUNCK) 11,7 TM. AF_07/2020</v>
          </cell>
          <cell r="D14087" t="str">
            <v>T</v>
          </cell>
          <cell r="E14087">
            <v>45.83</v>
          </cell>
          <cell r="F14087">
            <v>46.88</v>
          </cell>
        </row>
        <row r="14088">
          <cell r="B14088">
            <v>101477</v>
          </cell>
          <cell r="C14088" t="str">
            <v>CARGA, MANOBRA E DESCARGA DE TUBOS METÁLICOS, DN 1000 MM, EM CAMINHÃO CARROCERIA COM GUINDAUTO (MUNCK) 11,7 TM. AF_07/2020</v>
          </cell>
          <cell r="D14088" t="str">
            <v>T</v>
          </cell>
          <cell r="E14088">
            <v>13.29</v>
          </cell>
          <cell r="F14088">
            <v>13.6</v>
          </cell>
        </row>
        <row r="14089">
          <cell r="B14089">
            <v>101478</v>
          </cell>
          <cell r="C14089" t="str">
            <v>CARGA, MANOBRA E DESCARGA DE TUBOS METÁLICOS, DN 1200 MM, EM CAMINHÃO CARROCERIA COM GUINDAUTO (MUNCK) 11,7 TM. AF_07/2020</v>
          </cell>
          <cell r="D14089" t="str">
            <v>T</v>
          </cell>
          <cell r="E14089">
            <v>11.32</v>
          </cell>
          <cell r="F14089">
            <v>11.58</v>
          </cell>
        </row>
        <row r="14090">
          <cell r="B14090">
            <v>101017</v>
          </cell>
          <cell r="C14090" t="str">
            <v>CARGA, MANOBRA E DESCARGA DE TUBOS METÁLICOS, DN 200 MM, EM CAMINHÃO CARROCERIA COM GUINDAUTO (MUNCK) 11,7 TM. AF_07/2020</v>
          </cell>
          <cell r="D14090" t="str">
            <v>T</v>
          </cell>
          <cell r="E14090">
            <v>30.26</v>
          </cell>
          <cell r="F14090">
            <v>30.96</v>
          </cell>
        </row>
        <row r="14091">
          <cell r="B14091">
            <v>101018</v>
          </cell>
          <cell r="C14091" t="str">
            <v>CARGA, MANOBRA E DESCARGA DE TUBOS METÁLICOS, DN 250 MM, EM CAMINHÃO CARROCERIA COM GUINDAUTO (MUNCK) 11,7 TM. AF_07/2020</v>
          </cell>
          <cell r="D14091" t="str">
            <v>T</v>
          </cell>
          <cell r="E14091">
            <v>24.86</v>
          </cell>
          <cell r="F14091">
            <v>25.43</v>
          </cell>
        </row>
        <row r="14092">
          <cell r="B14092">
            <v>101469</v>
          </cell>
          <cell r="C14092" t="str">
            <v>CARGA, MANOBRA E DESCARGA DE TUBOS METÁLICOS, DN 300 MM, EM CAMINHÃO CARROCERIA COM GUINDAUTO (MUNCK) 11,7 TM. AF_07/2020</v>
          </cell>
          <cell r="D14092" t="str">
            <v>T</v>
          </cell>
          <cell r="E14092">
            <v>37.619999999999997</v>
          </cell>
          <cell r="F14092">
            <v>38.47</v>
          </cell>
        </row>
        <row r="14093">
          <cell r="B14093">
            <v>101470</v>
          </cell>
          <cell r="C14093" t="str">
            <v>CARGA, MANOBRA E DESCARGA DE TUBOS METÁLICOS, DN 350 MM, EM CAMINHÃO CARROCERIA COM GUINDAUTO (MUNCK) 11,7 TM. AF_07/2020</v>
          </cell>
          <cell r="D14093" t="str">
            <v>T</v>
          </cell>
          <cell r="E14093">
            <v>29.86</v>
          </cell>
          <cell r="F14093">
            <v>30.54</v>
          </cell>
        </row>
        <row r="14094">
          <cell r="B14094">
            <v>101471</v>
          </cell>
          <cell r="C14094" t="str">
            <v>CARGA, MANOBRA E DESCARGA DE TUBOS METÁLICOS, DN 400 MM, EM CAMINHÃO CARROCERIA COM GUINDAUTO (MUNCK) 11,7 TM. AF_07/2020</v>
          </cell>
          <cell r="D14094" t="str">
            <v>T</v>
          </cell>
          <cell r="E14094">
            <v>25.62</v>
          </cell>
          <cell r="F14094">
            <v>26.19</v>
          </cell>
        </row>
        <row r="14095">
          <cell r="B14095">
            <v>101472</v>
          </cell>
          <cell r="C14095" t="str">
            <v>CARGA, MANOBRA E DESCARGA DE TUBOS METÁLICOS, DN 500 MM, EM CAMINHÃO CARROCERIA COM GUINDAUTO (MUNCK) 11,7 TM. AF_07/2020</v>
          </cell>
          <cell r="D14095" t="str">
            <v>T</v>
          </cell>
          <cell r="E14095">
            <v>19.93</v>
          </cell>
          <cell r="F14095">
            <v>20.39</v>
          </cell>
        </row>
        <row r="14096">
          <cell r="B14096">
            <v>101473</v>
          </cell>
          <cell r="C14096" t="str">
            <v>CARGA, MANOBRA E DESCARGA DE TUBOS METÁLICOS, DN 600 MM, EM CAMINHÃO CARROCERIA COM GUINDAUTO (MUNCK) 11,7 TM. AF_07/2020</v>
          </cell>
          <cell r="D14096" t="str">
            <v>T</v>
          </cell>
          <cell r="E14096">
            <v>28.7</v>
          </cell>
          <cell r="F14096">
            <v>29.35</v>
          </cell>
        </row>
        <row r="14097">
          <cell r="B14097">
            <v>101474</v>
          </cell>
          <cell r="C14097" t="str">
            <v>CARGA, MANOBRA E DESCARGA DE TUBOS METÁLICOS, DN 700 MM, EM CAMINHÃO CARROCERIA COM GUINDAUTO (MUNCK) 11,7 TM. AF_07/2020</v>
          </cell>
          <cell r="D14097" t="str">
            <v>T</v>
          </cell>
          <cell r="E14097">
            <v>20.54</v>
          </cell>
          <cell r="F14097">
            <v>21.01</v>
          </cell>
        </row>
        <row r="14098">
          <cell r="B14098">
            <v>101475</v>
          </cell>
          <cell r="C14098" t="str">
            <v>CARGA, MANOBRA E DESCARGA DE TUBOS METÁLICOS, DN 800 MM, EM CAMINHÃO CARROCERIA COM GUINDAUTO (MUNCK) 11,7 TM. AF_07/2020</v>
          </cell>
          <cell r="D14098" t="str">
            <v>T</v>
          </cell>
          <cell r="E14098">
            <v>18.21</v>
          </cell>
          <cell r="F14098">
            <v>18.63</v>
          </cell>
        </row>
        <row r="14099">
          <cell r="B14099">
            <v>101476</v>
          </cell>
          <cell r="C14099" t="str">
            <v>CARGA, MANOBRA E DESCARGA DE TUBOS METÁLICOS, DN 900 MM, EM CAMINHÃO CARROCERIA COM GUINDAUTO (MUNCK) 11,7 TM. AF_07/2020</v>
          </cell>
          <cell r="D14099" t="str">
            <v>T</v>
          </cell>
          <cell r="E14099">
            <v>16.25</v>
          </cell>
          <cell r="F14099">
            <v>16.62</v>
          </cell>
        </row>
        <row r="14100">
          <cell r="B14100">
            <v>101016</v>
          </cell>
          <cell r="C14100" t="str">
            <v>CARGA, MANOBRA E DESCARGA DE TUBOS METÁLICOS, DN MENOR OU IGUAL A 150 MM, EM CAMINHÃO CARROCERIA COM GUINDAUTO (MUNCK) 11,7 TM. AF_07/2020</v>
          </cell>
          <cell r="D14100" t="str">
            <v>T</v>
          </cell>
          <cell r="E14100">
            <v>39.92</v>
          </cell>
          <cell r="F14100">
            <v>40.840000000000003</v>
          </cell>
        </row>
        <row r="14101">
          <cell r="B14101">
            <v>101487</v>
          </cell>
          <cell r="C14101" t="str">
            <v>CARGA, MANOBRA E DESCARGA DE TUBOS PLÁSTICOS, DN 1000 MM, EM CAMINHÃO CARROCERIA COM GUINDAUTO (MUNCK) 11,7 TM. AF_07/2020</v>
          </cell>
          <cell r="D14101" t="str">
            <v>T</v>
          </cell>
          <cell r="E14101">
            <v>98.9</v>
          </cell>
          <cell r="F14101">
            <v>101.14</v>
          </cell>
        </row>
        <row r="14102">
          <cell r="B14102">
            <v>101488</v>
          </cell>
          <cell r="C14102" t="str">
            <v>CARGA, MANOBRA E DESCARGA DE TUBOS PLÁSTICOS, DN 1200 MM, EM CAMINHÃO CARROCERIA COM GUINDAUTO (MUNCK) 11,7 TM. AF_07/2020</v>
          </cell>
          <cell r="D14102" t="str">
            <v>T</v>
          </cell>
          <cell r="E14102">
            <v>85.57</v>
          </cell>
          <cell r="F14102">
            <v>87.52</v>
          </cell>
        </row>
        <row r="14103">
          <cell r="B14103">
            <v>101480</v>
          </cell>
          <cell r="C14103" t="str">
            <v>CARGA, MANOBRA E DESCARGA DE TUBOS PLÁSTICOS, DN 250 MM, EM CAMINHÃO CARROCERIA COM GUINDAUTO (MUNCK) 11,7 TM. AF_07/2020</v>
          </cell>
          <cell r="D14103" t="str">
            <v>T</v>
          </cell>
          <cell r="E14103">
            <v>67.27</v>
          </cell>
          <cell r="F14103">
            <v>68.8</v>
          </cell>
        </row>
        <row r="14104">
          <cell r="B14104">
            <v>101481</v>
          </cell>
          <cell r="C14104" t="str">
            <v>CARGA, MANOBRA E DESCARGA DE TUBOS PLÁSTICOS, DN 300 MM, EM CAMINHÃO CARROCERIA COM GUINDAUTO (MUNCK) 11,7 TM. AF_07/2020</v>
          </cell>
          <cell r="D14104" t="str">
            <v>T</v>
          </cell>
          <cell r="E14104">
            <v>48.58</v>
          </cell>
          <cell r="F14104">
            <v>49.7</v>
          </cell>
        </row>
        <row r="14105">
          <cell r="B14105">
            <v>101482</v>
          </cell>
          <cell r="C14105" t="str">
            <v>CARGA, MANOBRA E DESCARGA DE TUBOS PLÁSTICOS, DN 400 MM, EM CAMINHÃO CARROCERIA COM GUINDAUTO (MUNCK) 11,7 TM. AF_07/2020</v>
          </cell>
          <cell r="D14105" t="str">
            <v>T</v>
          </cell>
          <cell r="E14105">
            <v>36.32</v>
          </cell>
          <cell r="F14105">
            <v>37.14</v>
          </cell>
        </row>
        <row r="14106">
          <cell r="B14106">
            <v>101483</v>
          </cell>
          <cell r="C14106" t="str">
            <v>CARGA, MANOBRA E DESCARGA DE TUBOS PLÁSTICOS, DN 500 MM, EM CAMINHÃO CARROCERIA COM GUINDAUTO (MUNCK) 11,7 TM. AF_07/2020</v>
          </cell>
          <cell r="D14106" t="str">
            <v>T</v>
          </cell>
          <cell r="E14106">
            <v>37.68</v>
          </cell>
          <cell r="F14106">
            <v>38.549999999999997</v>
          </cell>
        </row>
        <row r="14107">
          <cell r="B14107">
            <v>101484</v>
          </cell>
          <cell r="C14107" t="str">
            <v>CARGA, MANOBRA E DESCARGA DE TUBOS PLÁSTICOS, DN 600 MM, EM CAMINHÃO CARROCERIA COM GUINDAUTO (MUNCK) 11,7 TM. AF_07/2020</v>
          </cell>
          <cell r="D14107" t="str">
            <v>T</v>
          </cell>
          <cell r="E14107">
            <v>195.34</v>
          </cell>
          <cell r="F14107">
            <v>199.79</v>
          </cell>
        </row>
        <row r="14108">
          <cell r="B14108">
            <v>101485</v>
          </cell>
          <cell r="C14108" t="str">
            <v>CARGA, MANOBRA E DESCARGA DE TUBOS PLÁSTICOS, DN 750 MM, EM CAMINHÃO CARROCERIA COM GUINDAUTO (MUNCK) 11,7 TM. AF_07/2020</v>
          </cell>
          <cell r="D14108" t="str">
            <v>T</v>
          </cell>
          <cell r="E14108">
            <v>149.93</v>
          </cell>
          <cell r="F14108">
            <v>153.36000000000001</v>
          </cell>
        </row>
        <row r="14109">
          <cell r="B14109">
            <v>101486</v>
          </cell>
          <cell r="C14109" t="str">
            <v>CARGA, MANOBRA E DESCARGA DE TUBOS PLÁSTICOS, DN 900 MM, EM CAMINHÃO CARROCERIA COM GUINDAUTO (MUNCK) 11,7 TM. AF_07/2020</v>
          </cell>
          <cell r="D14109" t="str">
            <v>T</v>
          </cell>
          <cell r="E14109">
            <v>135.07</v>
          </cell>
          <cell r="F14109">
            <v>138.15</v>
          </cell>
        </row>
        <row r="14110">
          <cell r="B14110">
            <v>101006</v>
          </cell>
          <cell r="C14110" t="str">
            <v>CARGA, MANOBRA E DESCARGA DE ÁGUA EM CAMINHÃO PIPA 10 M³. AF_07/2020</v>
          </cell>
          <cell r="D14110" t="str">
            <v>M3</v>
          </cell>
          <cell r="E14110">
            <v>21.23</v>
          </cell>
          <cell r="F14110">
            <v>21.43</v>
          </cell>
        </row>
        <row r="14111">
          <cell r="B14111">
            <v>101005</v>
          </cell>
          <cell r="C14111" t="str">
            <v>CARGA, MANOBRA E DESCARGA DE ÁGUA EM CAMINHÃO PIPA 6 M³. AF_07/2020</v>
          </cell>
          <cell r="D14111" t="str">
            <v>M3</v>
          </cell>
          <cell r="E14111">
            <v>19.03</v>
          </cell>
          <cell r="F14111">
            <v>19.23</v>
          </cell>
        </row>
        <row r="14112">
          <cell r="B14112">
            <v>102568</v>
          </cell>
          <cell r="C14112" t="str">
            <v>CARGA, MANOBRA E DESCARGA MANUAL DE TUBOS PLÁSTICOS, DN 150 MM, EM CAMINHÃO CARROCERIA 9T. AF_06/2021</v>
          </cell>
          <cell r="D14112" t="str">
            <v>T</v>
          </cell>
          <cell r="E14112">
            <v>286.35000000000002</v>
          </cell>
          <cell r="F14112">
            <v>295.3</v>
          </cell>
        </row>
        <row r="14113">
          <cell r="B14113">
            <v>101479</v>
          </cell>
          <cell r="C14113" t="str">
            <v>CARGA, MANOBRA E DESCARGA MANUAL DE TUBOS PLÁSTICOS, DN 200 MM, EM CAMINHÃO CARROCERIA 9T. AF_07/2020</v>
          </cell>
          <cell r="D14113" t="str">
            <v>T</v>
          </cell>
          <cell r="E14113">
            <v>168.09</v>
          </cell>
          <cell r="F14113">
            <v>173.34</v>
          </cell>
        </row>
        <row r="14114">
          <cell r="B14114">
            <v>101019</v>
          </cell>
          <cell r="C14114" t="str">
            <v>CARGA, MANOBRA E DESCARGA MANUAL DE TUBOS PLÁSTICOS, DN MENOR OU IGUAL A 100 MM, EM CAMINHÃO CARROCERIA 9T. AF_07/2020</v>
          </cell>
          <cell r="D14114" t="str">
            <v>T</v>
          </cell>
          <cell r="E14114">
            <v>576.94000000000005</v>
          </cell>
          <cell r="F14114">
            <v>594.99</v>
          </cell>
        </row>
        <row r="14115">
          <cell r="B14115">
            <v>100938</v>
          </cell>
          <cell r="C14115" t="str">
            <v>TRANSPORTE COM CAMINHÃO BASCULANTE DE 10 M³, EM VIA INTERNA (DENTRO DO CANTEIRO - UNIDADE: M3XKM). AF_07/2020</v>
          </cell>
          <cell r="D14115" t="str">
            <v>M3XKM</v>
          </cell>
          <cell r="E14115">
            <v>7.61</v>
          </cell>
          <cell r="F14115">
            <v>7.69</v>
          </cell>
        </row>
        <row r="14116">
          <cell r="B14116">
            <v>100942</v>
          </cell>
          <cell r="C14116" t="str">
            <v>TRANSPORTE COM CAMINHÃO BASCULANTE DE 10 M³, EM VIA INTERNA A OBRA (UNIDADE: TXKM). AF_07/2020</v>
          </cell>
          <cell r="D14116" t="str">
            <v>TXKM</v>
          </cell>
          <cell r="E14116">
            <v>5.07</v>
          </cell>
          <cell r="F14116">
            <v>5.13</v>
          </cell>
        </row>
        <row r="14117">
          <cell r="B14117">
            <v>93588</v>
          </cell>
          <cell r="C14117" t="str">
            <v>TRANSPORTE COM CAMINHÃO BASCULANTE DE 10 M³, EM VIA URBANA EM LEITO NATURAL (UNIDADE: M3XKM). AF_07/2020</v>
          </cell>
          <cell r="D14117" t="str">
            <v>M3XKM</v>
          </cell>
          <cell r="E14117">
            <v>3.19</v>
          </cell>
          <cell r="F14117">
            <v>3.23</v>
          </cell>
        </row>
        <row r="14118">
          <cell r="B14118">
            <v>93594</v>
          </cell>
          <cell r="C14118" t="str">
            <v>TRANSPORTE COM CAMINHÃO BASCULANTE DE 10 M³, EM VIA URBANA EM LEITO NATURAL (UNIDADE: TXKM). AF_07/2020</v>
          </cell>
          <cell r="D14118" t="str">
            <v>TXKM</v>
          </cell>
          <cell r="E14118">
            <v>2.12</v>
          </cell>
          <cell r="F14118">
            <v>2.15</v>
          </cell>
        </row>
        <row r="14119">
          <cell r="B14119">
            <v>93589</v>
          </cell>
          <cell r="C14119" t="str">
            <v>TRANSPORTE COM CAMINHÃO BASCULANTE DE 10 M³, EM VIA URBANA EM REVESTIMENTO PRIMÁRIO (UNIDADE: M3XKM). AF_07/2020</v>
          </cell>
          <cell r="D14119" t="str">
            <v>M3XKM</v>
          </cell>
          <cell r="E14119">
            <v>2.73</v>
          </cell>
          <cell r="F14119">
            <v>2.76</v>
          </cell>
        </row>
        <row r="14120">
          <cell r="B14120">
            <v>93595</v>
          </cell>
          <cell r="C14120" t="str">
            <v>TRANSPORTE COM CAMINHÃO BASCULANTE DE 10 M³, EM VIA URBANA EM REVESTIMENTO PRIMÁRIO (UNIDADE: TXKM). AF_07/2020</v>
          </cell>
          <cell r="D14120" t="str">
            <v>TXKM</v>
          </cell>
          <cell r="E14120">
            <v>1.85</v>
          </cell>
          <cell r="F14120">
            <v>1.87</v>
          </cell>
        </row>
        <row r="14121">
          <cell r="B14121">
            <v>93590</v>
          </cell>
          <cell r="C14121" t="str">
            <v>TRANSPORTE COM CAMINHÃO BASCULANTE DE 10 M³, EM VIA URBANA PAVIMENTADA, ADICIONAL PARA DMT EXCEDENTE A 30 KM (UNIDADE: M3XKM). AF_07/2020</v>
          </cell>
          <cell r="D14121" t="str">
            <v>M3XKM</v>
          </cell>
          <cell r="E14121">
            <v>0.99</v>
          </cell>
          <cell r="F14121">
            <v>1.01</v>
          </cell>
        </row>
        <row r="14122">
          <cell r="B14122">
            <v>93596</v>
          </cell>
          <cell r="C14122" t="str">
            <v>TRANSPORTE COM CAMINHÃO BASCULANTE DE 10 M³, EM VIA URBANA PAVIMENTADA, ADICIONAL PARA DMT EXCEDENTE A 30 KM (UNIDADE: TXKM). AF_07/2020</v>
          </cell>
          <cell r="D14122" t="str">
            <v>TXKM</v>
          </cell>
          <cell r="E14122">
            <v>0.67</v>
          </cell>
          <cell r="F14122">
            <v>0.67</v>
          </cell>
        </row>
        <row r="14123">
          <cell r="B14123">
            <v>95875</v>
          </cell>
          <cell r="C14123" t="str">
            <v>TRANSPORTE COM CAMINHÃO BASCULANTE DE 10 M³, EM VIA URBANA PAVIMENTADA, DMT ATÉ 30 KM (UNIDADE: M3XKM). AF_07/2020</v>
          </cell>
          <cell r="D14123" t="str">
            <v>M3XKM</v>
          </cell>
          <cell r="E14123">
            <v>2.52</v>
          </cell>
          <cell r="F14123">
            <v>2.5499999999999998</v>
          </cell>
        </row>
        <row r="14124">
          <cell r="B14124">
            <v>95878</v>
          </cell>
          <cell r="C14124" t="str">
            <v>TRANSPORTE COM CAMINHÃO BASCULANTE DE 10 M³, EM VIA URBANA PAVIMENTADA, DMT ATÉ 30 KM (UNIDADE: TXKM). AF_07/2020</v>
          </cell>
          <cell r="D14124" t="str">
            <v>TXKM</v>
          </cell>
          <cell r="E14124">
            <v>1.7</v>
          </cell>
          <cell r="F14124">
            <v>1.71</v>
          </cell>
        </row>
        <row r="14125">
          <cell r="B14125">
            <v>100943</v>
          </cell>
          <cell r="C14125" t="str">
            <v>TRANSPORTE COM CAMINHÃO BASCULANTE DE 14 M³, EM VIA INTERNA (DENTRO DO CANTEIRO - UNIDADE: TXKM). AF_07/2020</v>
          </cell>
          <cell r="D14125" t="str">
            <v>TXKM</v>
          </cell>
          <cell r="E14125">
            <v>4.28</v>
          </cell>
          <cell r="F14125">
            <v>4.32</v>
          </cell>
        </row>
        <row r="14126">
          <cell r="B14126">
            <v>100939</v>
          </cell>
          <cell r="C14126" t="str">
            <v>TRANSPORTE COM CAMINHÃO BASCULANTE DE 14 M³, EM VIA INTERNA (DENTRO DO CANTEIRO - UNIDADE:M3XKM). AF_07/2020</v>
          </cell>
          <cell r="D14126" t="str">
            <v>M3XKM</v>
          </cell>
          <cell r="E14126">
            <v>6.45</v>
          </cell>
          <cell r="F14126">
            <v>6.5</v>
          </cell>
        </row>
        <row r="14127">
          <cell r="B14127">
            <v>93591</v>
          </cell>
          <cell r="C14127" t="str">
            <v>TRANSPORTE COM CAMINHÃO BASCULANTE DE 14 M³, EM VIA URBANA EM LEITO NATURAL (UNIDADE: M3XKM). AF_07/2020</v>
          </cell>
          <cell r="D14127" t="str">
            <v>M3XKM</v>
          </cell>
          <cell r="E14127">
            <v>2.69</v>
          </cell>
          <cell r="F14127">
            <v>2.72</v>
          </cell>
        </row>
        <row r="14128">
          <cell r="B14128">
            <v>93597</v>
          </cell>
          <cell r="C14128" t="str">
            <v>TRANSPORTE COM CAMINHÃO BASCULANTE DE 14 M³, EM VIA URBANA EM LEITO NATURAL (UNIDADE: TXKM). AF_07/2020</v>
          </cell>
          <cell r="D14128" t="str">
            <v>TXKM</v>
          </cell>
          <cell r="E14128">
            <v>1.79</v>
          </cell>
          <cell r="F14128">
            <v>1.81</v>
          </cell>
        </row>
        <row r="14129">
          <cell r="B14129">
            <v>93592</v>
          </cell>
          <cell r="C14129" t="str">
            <v>TRANSPORTE COM CAMINHÃO BASCULANTE DE 14 M³, EM VIA URBANA EM REVESTIMENTO PRIMÁRIO (UNIDADE: M3XKM). AF_07/2020</v>
          </cell>
          <cell r="D14129" t="str">
            <v>M3XKM</v>
          </cell>
          <cell r="E14129">
            <v>2.34</v>
          </cell>
          <cell r="F14129">
            <v>2.35</v>
          </cell>
        </row>
        <row r="14130">
          <cell r="B14130">
            <v>93598</v>
          </cell>
          <cell r="C14130" t="str">
            <v>TRANSPORTE COM CAMINHÃO BASCULANTE DE 14 M³, EM VIA URBANA EM REVESTIMENTO PRIMÁRIO (UNIDADE: TXKM). AF_07/2020</v>
          </cell>
          <cell r="D14130" t="str">
            <v>TXKM</v>
          </cell>
          <cell r="E14130">
            <v>1.55</v>
          </cell>
          <cell r="F14130">
            <v>1.56</v>
          </cell>
        </row>
        <row r="14131">
          <cell r="B14131">
            <v>93593</v>
          </cell>
          <cell r="C14131" t="str">
            <v>TRANSPORTE COM CAMINHÃO BASCULANTE DE 14 M³, EM VIA URBANA PAVIMENTADA, ADICIONAL PARA DMT EXCEDENTE A 30 KM (UNIDADE: M3XKM). AF_07/2020</v>
          </cell>
          <cell r="D14131" t="str">
            <v>M3XKM</v>
          </cell>
          <cell r="E14131">
            <v>0.85</v>
          </cell>
          <cell r="F14131">
            <v>0.86</v>
          </cell>
        </row>
        <row r="14132">
          <cell r="B14132">
            <v>93599</v>
          </cell>
          <cell r="C14132" t="str">
            <v>TRANSPORTE COM CAMINHÃO BASCULANTE DE 14 M³, EM VIA URBANA PAVIMENTADA, ADICIONAL PARA DMT EXCEDENTE A 30 KM (UNIDADE: TXKM). AF_07/2020</v>
          </cell>
          <cell r="D14132" t="str">
            <v>TXKM</v>
          </cell>
          <cell r="E14132">
            <v>0.56999999999999995</v>
          </cell>
          <cell r="F14132">
            <v>0.56999999999999995</v>
          </cell>
        </row>
        <row r="14133">
          <cell r="B14133">
            <v>95876</v>
          </cell>
          <cell r="C14133" t="str">
            <v>TRANSPORTE COM CAMINHÃO BASCULANTE DE 14 M³, EM VIA URBANA PAVIMENTADA, DMT ATÉ 30 KM (UNIDADE: M3XKM). AF_07/2020</v>
          </cell>
          <cell r="D14133" t="str">
            <v>M3XKM</v>
          </cell>
          <cell r="E14133">
            <v>2.11</v>
          </cell>
          <cell r="F14133">
            <v>2.14</v>
          </cell>
        </row>
        <row r="14134">
          <cell r="B14134">
            <v>95879</v>
          </cell>
          <cell r="C14134" t="str">
            <v>TRANSPORTE COM CAMINHÃO BASCULANTE DE 14 M³, EM VIA URBANA PAVIMENTADA, DMT ATÉ 30 KM (UNIDADE: TXKM). AF_07/2020</v>
          </cell>
          <cell r="D14134" t="str">
            <v>TXKM</v>
          </cell>
          <cell r="E14134">
            <v>1.43</v>
          </cell>
          <cell r="F14134">
            <v>1.44</v>
          </cell>
        </row>
        <row r="14135">
          <cell r="B14135">
            <v>100940</v>
          </cell>
          <cell r="C14135" t="str">
            <v>TRANSPORTE COM CAMINHÃO BASCULANTE DE 18 M³, EM VIA INTERNA (DENTRO DO CANTEIRO - UNIDADE: M3XKM). AF_07/2020</v>
          </cell>
          <cell r="D14135" t="str">
            <v>M3XKM</v>
          </cell>
          <cell r="E14135">
            <v>5.53</v>
          </cell>
          <cell r="F14135">
            <v>5.58</v>
          </cell>
        </row>
        <row r="14136">
          <cell r="B14136">
            <v>100944</v>
          </cell>
          <cell r="C14136" t="str">
            <v>TRANSPORTE COM CAMINHÃO BASCULANTE DE 18 M³, EM VIA INTERNA (DENTRO DO CANTEIRO - UNIDADE: TXKM). AF_07/2020</v>
          </cell>
          <cell r="D14136" t="str">
            <v>TXKM</v>
          </cell>
          <cell r="E14136">
            <v>3.7</v>
          </cell>
          <cell r="F14136">
            <v>3.73</v>
          </cell>
        </row>
        <row r="14137">
          <cell r="B14137">
            <v>95425</v>
          </cell>
          <cell r="C14137" t="str">
            <v>TRANSPORTE COM CAMINHÃO BASCULANTE DE 18 M³, EM VIA URBANA EM LEITO NATURAL (UNIDADE: M3XKM). AF_07/2020</v>
          </cell>
          <cell r="D14137" t="str">
            <v>M3XKM</v>
          </cell>
          <cell r="E14137">
            <v>2.2999999999999998</v>
          </cell>
          <cell r="F14137">
            <v>2.3199999999999998</v>
          </cell>
        </row>
        <row r="14138">
          <cell r="B14138">
            <v>95428</v>
          </cell>
          <cell r="C14138" t="str">
            <v>TRANSPORTE COM CAMINHÃO BASCULANTE DE 18 M³, EM VIA URBANA EM LEITO NATURAL (UNIDADE: TXKM). AF_07/2020</v>
          </cell>
          <cell r="D14138" t="str">
            <v>TXKM</v>
          </cell>
          <cell r="E14138">
            <v>1.55</v>
          </cell>
          <cell r="F14138">
            <v>1.56</v>
          </cell>
        </row>
        <row r="14139">
          <cell r="B14139">
            <v>95426</v>
          </cell>
          <cell r="C14139" t="str">
            <v>TRANSPORTE COM CAMINHÃO BASCULANTE DE 18 M³, EM VIA URBANA EM REVESTIMENTO PRIMÁRIO (UNIDADE: M3XKM). AF_07/2020</v>
          </cell>
          <cell r="D14139" t="str">
            <v>M3XKM</v>
          </cell>
          <cell r="E14139">
            <v>1.99</v>
          </cell>
          <cell r="F14139">
            <v>2</v>
          </cell>
        </row>
        <row r="14140">
          <cell r="B14140">
            <v>95429</v>
          </cell>
          <cell r="C14140" t="str">
            <v>TRANSPORTE COM CAMINHÃO BASCULANTE DE 18 M³, EM VIA URBANA EM REVESTIMENTO PRIMÁRIO (UNIDADE: TXKM). AF_07/2020</v>
          </cell>
          <cell r="D14140" t="str">
            <v>TXKM</v>
          </cell>
          <cell r="E14140">
            <v>1.34</v>
          </cell>
          <cell r="F14140">
            <v>1.35</v>
          </cell>
        </row>
        <row r="14141">
          <cell r="B14141">
            <v>95427</v>
          </cell>
          <cell r="C14141" t="str">
            <v>TRANSPORTE COM CAMINHÃO BASCULANTE DE 18 M³, EM VIA URBANA PAVIMENTADA, ADICIONAL PARA DMT EXCEDENTE A 30 KM (UNIDADE: M3XKM). AF_07/2020</v>
          </cell>
          <cell r="D14141" t="str">
            <v>M3XKM</v>
          </cell>
          <cell r="E14141">
            <v>0.74</v>
          </cell>
          <cell r="F14141">
            <v>0.75</v>
          </cell>
        </row>
        <row r="14142">
          <cell r="B14142">
            <v>95430</v>
          </cell>
          <cell r="C14142" t="str">
            <v>TRANSPORTE COM CAMINHÃO BASCULANTE DE 18 M³, EM VIA URBANA PAVIMENTADA, ADICIONAL PARA DMT EXCEDENTE A 30 KM (UNIDADE: TXKM). AF_07/2020</v>
          </cell>
          <cell r="D14142" t="str">
            <v>TXKM</v>
          </cell>
          <cell r="E14142">
            <v>0.47</v>
          </cell>
          <cell r="F14142">
            <v>0.47</v>
          </cell>
        </row>
        <row r="14143">
          <cell r="B14143">
            <v>95877</v>
          </cell>
          <cell r="C14143" t="str">
            <v>TRANSPORTE COM CAMINHÃO BASCULANTE DE 18 M³, EM VIA URBANA PAVIMENTADA, DMT ATÉ 30 KM (UNIDADE: M3XKM). AF_07/2020</v>
          </cell>
          <cell r="D14143" t="str">
            <v>M3XKM</v>
          </cell>
          <cell r="E14143">
            <v>1.82</v>
          </cell>
          <cell r="F14143">
            <v>1.85</v>
          </cell>
        </row>
        <row r="14144">
          <cell r="B14144">
            <v>95880</v>
          </cell>
          <cell r="C14144" t="str">
            <v>TRANSPORTE COM CAMINHÃO BASCULANTE DE 18 M³, EM VIA URBANA PAVIMENTADA, DMT ATÉ 30 KM (UNIDADE: TXKM). AF_07/2020</v>
          </cell>
          <cell r="D14144" t="str">
            <v>TXKM</v>
          </cell>
          <cell r="E14144">
            <v>1.22</v>
          </cell>
          <cell r="F14144">
            <v>1.24</v>
          </cell>
        </row>
        <row r="14145">
          <cell r="B14145">
            <v>100937</v>
          </cell>
          <cell r="C14145" t="str">
            <v>TRANSPORTE COM CAMINHÃO BASCULANTE DE 6 M³, EM VIA INTERNA (DENTRO DO CANTEIRO - UNIDADE: M3XKM). AF_07/2020</v>
          </cell>
          <cell r="D14145" t="str">
            <v>M3XKM</v>
          </cell>
          <cell r="E14145">
            <v>9</v>
          </cell>
          <cell r="F14145">
            <v>9.1300000000000008</v>
          </cell>
        </row>
        <row r="14146">
          <cell r="B14146">
            <v>100941</v>
          </cell>
          <cell r="C14146" t="str">
            <v>TRANSPORTE COM CAMINHÃO BASCULANTE DE 6 M³, EM VIA INTERNA (DENTRO DO CANTEIRO - UNIDADE: TXKM). AF_07/2020</v>
          </cell>
          <cell r="D14146" t="str">
            <v>TXKM</v>
          </cell>
          <cell r="E14146">
            <v>5.99</v>
          </cell>
          <cell r="F14146">
            <v>6.08</v>
          </cell>
        </row>
        <row r="14147">
          <cell r="B14147">
            <v>97912</v>
          </cell>
          <cell r="C14147" t="str">
            <v>TRANSPORTE COM CAMINHÃO BASCULANTE DE 6 M³, EM VIA URBANA EM LEITO NATURAL (UNIDADE: M3XKM). AF_07/2020</v>
          </cell>
          <cell r="D14147" t="str">
            <v>M3XKM</v>
          </cell>
          <cell r="E14147">
            <v>3.77</v>
          </cell>
          <cell r="F14147">
            <v>3.82</v>
          </cell>
        </row>
        <row r="14148">
          <cell r="B14148">
            <v>97916</v>
          </cell>
          <cell r="C14148" t="str">
            <v>TRANSPORTE COM CAMINHÃO BASCULANTE DE 6 M³, EM VIA URBANA EM LEITO NATURAL (UNIDADE: TXKM). AF_07/2020</v>
          </cell>
          <cell r="D14148" t="str">
            <v>TXKM</v>
          </cell>
          <cell r="E14148">
            <v>2.5099999999999998</v>
          </cell>
          <cell r="F14148">
            <v>2.5499999999999998</v>
          </cell>
        </row>
        <row r="14149">
          <cell r="B14149">
            <v>97913</v>
          </cell>
          <cell r="C14149" t="str">
            <v>TRANSPORTE COM CAMINHÃO BASCULANTE DE 6 M³, EM VIA URBANA EM REVESTIMENTO PRIMÁRIO (UNIDADE: M3XKM). AF_07/2020</v>
          </cell>
          <cell r="D14149" t="str">
            <v>M3XKM</v>
          </cell>
          <cell r="E14149">
            <v>3.27</v>
          </cell>
          <cell r="F14149">
            <v>3.32</v>
          </cell>
        </row>
        <row r="14150">
          <cell r="B14150">
            <v>97917</v>
          </cell>
          <cell r="C14150" t="str">
            <v>TRANSPORTE COM CAMINHÃO BASCULANTE DE 6 M³, EM VIA URBANA EM REVESTIMENTO PRIMÁRIO (UNIDADE: TXKM). AF_07/2020</v>
          </cell>
          <cell r="D14150" t="str">
            <v>TXKM</v>
          </cell>
          <cell r="E14150">
            <v>2.17</v>
          </cell>
          <cell r="F14150">
            <v>2.2000000000000002</v>
          </cell>
        </row>
        <row r="14151">
          <cell r="B14151">
            <v>97915</v>
          </cell>
          <cell r="C14151" t="str">
            <v>TRANSPORTE COM CAMINHÃO BASCULANTE DE 6 M³, EM VIA URBANA PAVIMENTADA, ADICIONAL PARA DMT EXCEDENTE A 30 KM (UNIDADE: M3XKM). AF_07/2020</v>
          </cell>
          <cell r="D14151" t="str">
            <v>M3XKM</v>
          </cell>
          <cell r="E14151">
            <v>1.2</v>
          </cell>
          <cell r="F14151">
            <v>1.22</v>
          </cell>
        </row>
        <row r="14152">
          <cell r="B14152">
            <v>97919</v>
          </cell>
          <cell r="C14152" t="str">
            <v>TRANSPORTE COM CAMINHÃO BASCULANTE DE 6 M³, EM VIA URBANA PAVIMENTADA, ADICIONAL PARA DMT EXCEDENTE A 30 KM (UNIDADE: TXKM). AF_07/2020</v>
          </cell>
          <cell r="D14152" t="str">
            <v>TXKM</v>
          </cell>
          <cell r="E14152">
            <v>0.79</v>
          </cell>
          <cell r="F14152">
            <v>0.8</v>
          </cell>
        </row>
        <row r="14153">
          <cell r="B14153">
            <v>97914</v>
          </cell>
          <cell r="C14153" t="str">
            <v>TRANSPORTE COM CAMINHÃO BASCULANTE DE 6 M³, EM VIA URBANA PAVIMENTADA, DMT ATÉ 30 KM (UNIDADE: M3XKM). AF_07/2020</v>
          </cell>
          <cell r="D14153" t="str">
            <v>M3XKM</v>
          </cell>
          <cell r="E14153">
            <v>2.99</v>
          </cell>
          <cell r="F14153">
            <v>3.04</v>
          </cell>
        </row>
        <row r="14154">
          <cell r="B14154">
            <v>97918</v>
          </cell>
          <cell r="C14154" t="str">
            <v>TRANSPORTE COM CAMINHÃO BASCULANTE DE 6 M³, EM VIA URBANA PAVIMENTADA, DMT ATÉ 30 KM (UNIDADE: TXKM). AF_07/2020</v>
          </cell>
          <cell r="D14154" t="str">
            <v>TXKM</v>
          </cell>
          <cell r="E14154">
            <v>2</v>
          </cell>
          <cell r="F14154">
            <v>2.0299999999999998</v>
          </cell>
        </row>
        <row r="14155">
          <cell r="B14155">
            <v>100949</v>
          </cell>
          <cell r="C14155" t="str">
            <v>TRANSPORTE COM CAMINHÃO CARROCERIA 9T, EM VIA INTERNA (DENTRO DO CANTEIRO - UNIDADE: TXKM). AF_07/2020</v>
          </cell>
          <cell r="D14155" t="str">
            <v>TXKM</v>
          </cell>
          <cell r="E14155">
            <v>6.81</v>
          </cell>
          <cell r="F14155">
            <v>6.9</v>
          </cell>
        </row>
        <row r="14156">
          <cell r="B14156">
            <v>100945</v>
          </cell>
          <cell r="C14156" t="str">
            <v>TRANSPORTE COM CAMINHÃO CARROCERIA 9T, EM VIA URBANA EM LEITO NATURAL (UNIDADE: TXKM). AF_07/2020</v>
          </cell>
          <cell r="D14156" t="str">
            <v>TXKM</v>
          </cell>
          <cell r="E14156">
            <v>2.86</v>
          </cell>
          <cell r="F14156">
            <v>2.9</v>
          </cell>
        </row>
        <row r="14157">
          <cell r="B14157">
            <v>100946</v>
          </cell>
          <cell r="C14157" t="str">
            <v>TRANSPORTE COM CAMINHÃO CARROCERIA 9T, EM VIA URBANA EM REVESTIMENTO PRIMÁRIO (UNIDADE: TXKM). AF_07/2020</v>
          </cell>
          <cell r="D14157" t="str">
            <v>TXKM</v>
          </cell>
          <cell r="E14157">
            <v>2.4700000000000002</v>
          </cell>
          <cell r="F14157">
            <v>2.5</v>
          </cell>
        </row>
        <row r="14158">
          <cell r="B14158">
            <v>100948</v>
          </cell>
          <cell r="C14158" t="str">
            <v>TRANSPORTE COM CAMINHÃO CARROCERIA 9T, EM VIA URBANA PAVIMENTADA, ADICIONAL PARA DMT EXCEDENTE A 30 KM (UNIDADE: TXKM). AF_07/2020</v>
          </cell>
          <cell r="D14158" t="str">
            <v>TXKM</v>
          </cell>
          <cell r="E14158">
            <v>0.9</v>
          </cell>
          <cell r="F14158">
            <v>0.91</v>
          </cell>
        </row>
        <row r="14159">
          <cell r="B14159">
            <v>100947</v>
          </cell>
          <cell r="C14159" t="str">
            <v>TRANSPORTE COM CAMINHÃO CARROCERIA 9T, EM VIA URBANA PAVIMENTADA, DMT ATÉ 30KM (UNIDADE: TXKM). AF_07/2020</v>
          </cell>
          <cell r="D14159" t="str">
            <v>TXKM</v>
          </cell>
          <cell r="E14159">
            <v>2.27</v>
          </cell>
          <cell r="F14159">
            <v>2.2999999999999998</v>
          </cell>
        </row>
        <row r="14160">
          <cell r="B14160">
            <v>100954</v>
          </cell>
          <cell r="C14160" t="str">
            <v>TRANSPORTE COM CAMINHÃO CARROCERIA COM GUINDAUTO (MUNCK), MOMENTO MÁXIMO DE CARGA 11,7 TM, EM VIA INTERNA (DENTRO DO CANTEIRO - UNIDADE: TXKM). AF_07/2020</v>
          </cell>
          <cell r="D14160" t="str">
            <v>TXKM</v>
          </cell>
          <cell r="E14160">
            <v>8.67</v>
          </cell>
          <cell r="F14160">
            <v>8.77</v>
          </cell>
        </row>
        <row r="14161">
          <cell r="B14161">
            <v>100950</v>
          </cell>
          <cell r="C14161" t="str">
            <v>TRANSPORTE COM CAMINHÃO CARROCERIA COM GUINDAUTO (MUNCK), MOMENTO MÁXIMO DE CARGA 11,7 TM, EM VIA URBANA EM LEITO NATURAL (UNIDADE: TXKM). AF_07/2020</v>
          </cell>
          <cell r="D14161" t="str">
            <v>TXKM</v>
          </cell>
          <cell r="E14161">
            <v>3.64</v>
          </cell>
          <cell r="F14161">
            <v>3.68</v>
          </cell>
        </row>
        <row r="14162">
          <cell r="B14162">
            <v>100951</v>
          </cell>
          <cell r="C14162" t="str">
            <v>TRANSPORTE COM CAMINHÃO CARROCERIA COM GUINDAUTO (MUNCK), MOMENTO MÁXIMO DE CARGA 11,7 TM, EM VIA URBANA EM REVESTIMENTO PRIMÁRIO (UNIDADE: TXKM). AF_07/2020</v>
          </cell>
          <cell r="D14162" t="str">
            <v>TXKM</v>
          </cell>
          <cell r="E14162">
            <v>3.14</v>
          </cell>
          <cell r="F14162">
            <v>3.17</v>
          </cell>
        </row>
        <row r="14163">
          <cell r="B14163">
            <v>100953</v>
          </cell>
          <cell r="C14163" t="str">
            <v>TRANSPORTE COM CAMINHÃO CARROCERIA COM GUINDAUTO (MUNCK), MOMENTO MÁXIMO DE CARGA 11,7 TM, EM VIA URBANA PAVIMENTADA, ADICIONAL PARA DMT EXCEDENTE A 30 KM (UNIDADE: TXKM). AF_07/2020</v>
          </cell>
          <cell r="D14163" t="str">
            <v>TXKM</v>
          </cell>
          <cell r="E14163">
            <v>1.1499999999999999</v>
          </cell>
          <cell r="F14163">
            <v>1.1599999999999999</v>
          </cell>
        </row>
        <row r="14164">
          <cell r="B14164">
            <v>100952</v>
          </cell>
          <cell r="C14164" t="str">
            <v>TRANSPORTE COM CAMINHÃO CARROCERIA COM GUINDAUTO (MUNCK), MOMENTO MÁXIMO DE CARGA 11,7 TM, EM VIA URBANA PAVIMENTADA, DMT ATÉ 30KM (UNIDADE: TXKM). AF_07/2020</v>
          </cell>
          <cell r="D14164" t="str">
            <v>TXKM</v>
          </cell>
          <cell r="E14164">
            <v>2.89</v>
          </cell>
          <cell r="F14164">
            <v>2.93</v>
          </cell>
        </row>
        <row r="14165">
          <cell r="B14165">
            <v>100964</v>
          </cell>
          <cell r="C14165" t="str">
            <v>TRANSPORTE COM CAMINHÃO PIPA DE 10 M³, EM VIA INTERNA (DENTRO DO CANTEIRO - UNIDADE: M3XKM). AF_07/2020</v>
          </cell>
          <cell r="D14165" t="str">
            <v>M3XKM</v>
          </cell>
          <cell r="E14165">
            <v>8.9499999999999993</v>
          </cell>
          <cell r="F14165">
            <v>9.0299999999999994</v>
          </cell>
        </row>
        <row r="14166">
          <cell r="B14166">
            <v>100960</v>
          </cell>
          <cell r="C14166" t="str">
            <v>TRANSPORTE COM CAMINHÃO PIPA DE 10 M³, EM VIA URBANA EM LEITO NATURAL (UNIDADE: M3XKM). AF_07/2020</v>
          </cell>
          <cell r="D14166" t="str">
            <v>M3XKM</v>
          </cell>
          <cell r="E14166">
            <v>3.72</v>
          </cell>
          <cell r="F14166">
            <v>3.76</v>
          </cell>
        </row>
        <row r="14167">
          <cell r="B14167">
            <v>100961</v>
          </cell>
          <cell r="C14167" t="str">
            <v>TRANSPORTE COM CAMINHÃO PIPA DE 10 M³, EM VIA URBANA EM REVESTIMENTO PRIMÁRIO (UNIDADE: M3XKM). AF_07/2020</v>
          </cell>
          <cell r="D14167" t="str">
            <v>M3XKM</v>
          </cell>
          <cell r="E14167">
            <v>3.23</v>
          </cell>
          <cell r="F14167">
            <v>3.26</v>
          </cell>
        </row>
        <row r="14168">
          <cell r="B14168">
            <v>100963</v>
          </cell>
          <cell r="C14168" t="str">
            <v>TRANSPORTE COM CAMINHÃO PIPA DE 10 M³, EM VIA URBANA PAVIMENTADA, ADICIONAL PARA DMT EXCEDENTE A 30 KM (UNIDADE: M3XKM). AF_07/2020</v>
          </cell>
          <cell r="D14168" t="str">
            <v>M3XKM</v>
          </cell>
          <cell r="E14168">
            <v>1.1599999999999999</v>
          </cell>
          <cell r="F14168">
            <v>1.18</v>
          </cell>
        </row>
        <row r="14169">
          <cell r="B14169">
            <v>100962</v>
          </cell>
          <cell r="C14169" t="str">
            <v>TRANSPORTE COM CAMINHÃO PIPA DE 10 M³, EM VIA URBANA PAVIMENTADA, DMT ATÉ 30KM (UNIDADE: M3XKM). AF_07/2020</v>
          </cell>
          <cell r="D14169" t="str">
            <v>M3XKM</v>
          </cell>
          <cell r="E14169">
            <v>2.95</v>
          </cell>
          <cell r="F14169">
            <v>2.98</v>
          </cell>
        </row>
        <row r="14170">
          <cell r="B14170">
            <v>100959</v>
          </cell>
          <cell r="C14170" t="str">
            <v>TRANSPORTE COM CAMINHÃO PIPA DE 6 M³, EM VIA INTERNA (DENTRO DO CANTEIRO - UNIDADE: M3XKM). AF_07/2020</v>
          </cell>
          <cell r="D14170" t="str">
            <v>M3XKM</v>
          </cell>
          <cell r="E14170">
            <v>11.93</v>
          </cell>
          <cell r="F14170">
            <v>12.06</v>
          </cell>
        </row>
        <row r="14171">
          <cell r="B14171">
            <v>100955</v>
          </cell>
          <cell r="C14171" t="str">
            <v>TRANSPORTE COM CAMINHÃO PIPA DE 6 M³, EM VIA URBANA EM LEITO NATURAL (UNIDADE: M3XKM). AF_07/2020</v>
          </cell>
          <cell r="D14171" t="str">
            <v>M3XKM</v>
          </cell>
          <cell r="E14171">
            <v>5</v>
          </cell>
          <cell r="F14171">
            <v>5.05</v>
          </cell>
        </row>
        <row r="14172">
          <cell r="B14172">
            <v>100956</v>
          </cell>
          <cell r="C14172" t="str">
            <v>TRANSPORTE COM CAMINHÃO PIPA DE 6 M³, EM VIA URBANA EM REVESTIMENTO PRIMÁRIO (UNIDADE: M3XKM). AF_07/2020</v>
          </cell>
          <cell r="D14172" t="str">
            <v>M3XKM</v>
          </cell>
          <cell r="E14172">
            <v>4.34</v>
          </cell>
          <cell r="F14172">
            <v>4.38</v>
          </cell>
        </row>
        <row r="14173">
          <cell r="B14173">
            <v>100958</v>
          </cell>
          <cell r="C14173" t="str">
            <v>TRANSPORTE COM CAMINHÃO PIPA DE 6 M³, EM VIA URBANA PAVIMENTADA, ADICIONAL PARA DMT EXCEDENTE A 30 KM (UNIDADE: M3XKM). AF_07/2020</v>
          </cell>
          <cell r="D14173" t="str">
            <v>M3XKM</v>
          </cell>
          <cell r="E14173">
            <v>1.59</v>
          </cell>
          <cell r="F14173">
            <v>1.61</v>
          </cell>
        </row>
        <row r="14174">
          <cell r="B14174">
            <v>100957</v>
          </cell>
          <cell r="C14174" t="str">
            <v>TRANSPORTE COM CAMINHÃO PIPA DE 6 M³, EM VIA URBANA PAVIMENTADA, DMT ATÉ 30KM (UNIDADE: M3XKM). AF_07/2020</v>
          </cell>
          <cell r="D14174" t="str">
            <v>M3XKM</v>
          </cell>
          <cell r="E14174">
            <v>3.97</v>
          </cell>
          <cell r="F14174">
            <v>4.01</v>
          </cell>
        </row>
        <row r="14175">
          <cell r="B14175">
            <v>100969</v>
          </cell>
          <cell r="C14175" t="str">
            <v>TRANSPORTE COM CAMINHÃO TANQUE DE TRANSPORTE DE MATERIAL ASFÁLTICO DE 20000 L, EM VIA URBANA EM LEITO NATURAL (UNIDADE: TXKM). AF_07/2020</v>
          </cell>
          <cell r="D14175" t="str">
            <v>TXKM</v>
          </cell>
          <cell r="E14175">
            <v>2.31</v>
          </cell>
          <cell r="F14175">
            <v>2.33</v>
          </cell>
        </row>
        <row r="14176">
          <cell r="B14176">
            <v>100970</v>
          </cell>
          <cell r="C14176" t="str">
            <v>TRANSPORTE COM CAMINHÃO TANQUE DE TRANSPORTE DE MATERIAL ASFÁLTICO DE 20000 L, EM VIA URBANA EM REVESTIMENTO PRIMÁRIO (UNIDADE: TXKM). AF_07/2020</v>
          </cell>
          <cell r="D14176" t="str">
            <v>TXKM</v>
          </cell>
          <cell r="E14176">
            <v>1.96</v>
          </cell>
          <cell r="F14176">
            <v>1.97</v>
          </cell>
        </row>
        <row r="14177">
          <cell r="B14177">
            <v>102333</v>
          </cell>
          <cell r="C14177" t="str">
            <v>TRANSPORTE COM CAMINHÃO TANQUE DE TRANSPORTE DE MATERIAL ASFÁLTICO DE 20000 L, EM VIA URBANA PAVIMENTADA, ADICIONAL PARA DMT EXCEDENTE A 30 KM (UNIDADE: TXKM). AF_07/2020</v>
          </cell>
          <cell r="D14177" t="str">
            <v>TXKM</v>
          </cell>
          <cell r="E14177">
            <v>0.73</v>
          </cell>
          <cell r="F14177">
            <v>0.74</v>
          </cell>
        </row>
        <row r="14178">
          <cell r="B14178">
            <v>102332</v>
          </cell>
          <cell r="C14178" t="str">
            <v>TRANSPORTE COM CAMINHÃO TANQUE DE TRANSPORTE DE MATERIAL ASFÁLTICO DE 20000 L, EM VIA URBANA PAVIMENTADA, DMT ATÉ 30KM (UNIDADE: TXKM). AF_07/2020</v>
          </cell>
          <cell r="D14178" t="str">
            <v>TXKM</v>
          </cell>
          <cell r="E14178">
            <v>1.83</v>
          </cell>
          <cell r="F14178">
            <v>1.85</v>
          </cell>
        </row>
        <row r="14179">
          <cell r="B14179">
            <v>100965</v>
          </cell>
          <cell r="C14179" t="str">
            <v>TRANSPORTE COM CAMINHÃO TANQUE DE TRANSPORTE DE MATERIAL ASFÁLTICO DE 30000 L, EM VIA URBANA EM LEITO NATURAL (UNIDADE: TXKM). AF_07/2020</v>
          </cell>
          <cell r="D14179" t="str">
            <v>TXKM</v>
          </cell>
          <cell r="E14179">
            <v>1.75</v>
          </cell>
          <cell r="F14179">
            <v>1.77</v>
          </cell>
        </row>
        <row r="14180">
          <cell r="B14180">
            <v>100966</v>
          </cell>
          <cell r="C14180" t="str">
            <v>TRANSPORTE COM CAMINHÃO TANQUE DE TRANSPORTE DE MATERIAL ASFÁLTICO DE 30000 L, EM VIA URBANA EM REVESTIMENTO PRIMÁRIO (UNIDADE: TXKM). AF_07/2020</v>
          </cell>
          <cell r="D14180" t="str">
            <v>TXKM</v>
          </cell>
          <cell r="E14180">
            <v>1.51</v>
          </cell>
          <cell r="F14180">
            <v>1.51</v>
          </cell>
        </row>
        <row r="14181">
          <cell r="B14181">
            <v>102331</v>
          </cell>
          <cell r="C14181" t="str">
            <v>TRANSPORTE COM CAMINHÃO TANQUE DE TRANSPORTE DE MATERIAL ASFÁLTICO DE 30000 L, EM VIA URBANA PAVIMENTADA, ADICIONAL PARA DMT EXCEDENTE A 30 KM (UNIDADE: TXKM). AF_07/2020</v>
          </cell>
          <cell r="D14181" t="str">
            <v>TXKM</v>
          </cell>
          <cell r="E14181">
            <v>0.55000000000000004</v>
          </cell>
          <cell r="F14181">
            <v>0.55000000000000004</v>
          </cell>
        </row>
        <row r="14182">
          <cell r="B14182">
            <v>102330</v>
          </cell>
          <cell r="C14182" t="str">
            <v>TRANSPORTE COM CAMINHÃO TANQUE DE TRANSPORTE DE MATERIAL ASFÁLTICO DE 30000 L, EM VIA URBANA PAVIMENTADA, DMT ATÉ 30KM (UNIDADE: TXKM). AF_07/2020</v>
          </cell>
          <cell r="D14182" t="str">
            <v>TXKM</v>
          </cell>
          <cell r="E14182">
            <v>1.4</v>
          </cell>
          <cell r="F14182">
            <v>1.41</v>
          </cell>
        </row>
        <row r="14183">
          <cell r="B14183">
            <v>97804</v>
          </cell>
          <cell r="C14183" t="str">
            <v>PAVIMENTO COM TRATAMENTO SUPERFICIAL DUPLO, COM CAP 150/200. AF_01/2020</v>
          </cell>
          <cell r="D14183" t="str">
            <v>M2</v>
          </cell>
          <cell r="E14183">
            <v>0</v>
          </cell>
          <cell r="F14183">
            <v>0</v>
          </cell>
        </row>
        <row r="14184">
          <cell r="B14184">
            <v>104378</v>
          </cell>
          <cell r="C14184" t="str">
            <v>PAVIMENTO COM TRATAMENTO SUPERFICIAL DUPLO, COM EMULSÃO ASFÁLTICA RR-2C, COM BANHO DILUÍDO. AF_01/2020</v>
          </cell>
          <cell r="D14184" t="str">
            <v>M2</v>
          </cell>
          <cell r="E14184">
            <v>0</v>
          </cell>
          <cell r="F14184">
            <v>0</v>
          </cell>
        </row>
        <row r="14185">
          <cell r="B14185">
            <v>104379</v>
          </cell>
          <cell r="C14185" t="str">
            <v>PAVIMENTO COM TRATAMENTO SUPERFICIAL DUPLO, COM EMULSÃO ASFÁLTICA RR-2C, COM CAPA SELANTE. AF_01/2020</v>
          </cell>
          <cell r="D14185" t="str">
            <v>M2</v>
          </cell>
          <cell r="E14185">
            <v>0</v>
          </cell>
          <cell r="F14185">
            <v>0</v>
          </cell>
        </row>
        <row r="14186">
          <cell r="B14186">
            <v>104389</v>
          </cell>
          <cell r="C14186" t="str">
            <v>PAVIMENTO COM TRATAMENTO SUPERFICIAL DUPLO, COM EMULSÃO ASFÁLTICA RR-2C. AF_01/2020</v>
          </cell>
          <cell r="D14186" t="str">
            <v>M2</v>
          </cell>
          <cell r="E14186">
            <v>0</v>
          </cell>
          <cell r="F14186">
            <v>0</v>
          </cell>
        </row>
        <row r="14187">
          <cell r="B14187">
            <v>97801</v>
          </cell>
          <cell r="C14187" t="str">
            <v>PAVIMENTO COM TRATAMENTO SUPERFICIAL SIMPLES, COM CAP 150/200. AF_01/2020</v>
          </cell>
          <cell r="D14187" t="str">
            <v>M2</v>
          </cell>
          <cell r="E14187">
            <v>0</v>
          </cell>
          <cell r="F14187">
            <v>0</v>
          </cell>
        </row>
        <row r="14188">
          <cell r="B14188">
            <v>104377</v>
          </cell>
          <cell r="C14188" t="str">
            <v>PAVIMENTO COM TRATAMENTO SUPERFICIAL SIMPLES, COM EMULSÃO ASFÁLTICA RR-2C, COM BANHO DILUÍDO. AF_01/2020</v>
          </cell>
          <cell r="D14188" t="str">
            <v>M2</v>
          </cell>
          <cell r="E14188">
            <v>0</v>
          </cell>
          <cell r="F14188">
            <v>0</v>
          </cell>
        </row>
        <row r="14189">
          <cell r="B14189">
            <v>104376</v>
          </cell>
          <cell r="C14189" t="str">
            <v>PAVIMENTO COM TRATAMENTO SUPERFICIAL SIMPLES, COM EMULSÃO ASFÁLTICA RR-2C. AF_01/2020</v>
          </cell>
          <cell r="D14189" t="str">
            <v>M2</v>
          </cell>
          <cell r="E14189">
            <v>0</v>
          </cell>
          <cell r="F14189">
            <v>0</v>
          </cell>
        </row>
        <row r="14190">
          <cell r="B14190">
            <v>97808</v>
          </cell>
          <cell r="C14190" t="str">
            <v>PAVIMENTO COM TRATAMENTO SUPERFICIAL TRIPLO, COM CAP 150/200. AF_01/2020</v>
          </cell>
          <cell r="D14190" t="str">
            <v>M2</v>
          </cell>
          <cell r="E14190">
            <v>0</v>
          </cell>
          <cell r="F14190">
            <v>0</v>
          </cell>
        </row>
        <row r="14191">
          <cell r="B14191">
            <v>104381</v>
          </cell>
          <cell r="C14191" t="str">
            <v>PAVIMENTO COM TRATAMENTO SUPERFICIAL TRIPLO, COM EMULSÃO ASFÁLTICA RR-2C, COM BANHO DILUÍDO. AF_01/2020</v>
          </cell>
          <cell r="D14191" t="str">
            <v>M2</v>
          </cell>
          <cell r="E14191">
            <v>0</v>
          </cell>
          <cell r="F14191">
            <v>0</v>
          </cell>
        </row>
        <row r="14192">
          <cell r="B14192">
            <v>104382</v>
          </cell>
          <cell r="C14192" t="str">
            <v>PAVIMENTO COM TRATAMENTO SUPERFICIAL TRIPLO, COM EMULSÃO ASFÁLTICA RR-2C, COM CAPA SELANTE. AF_01/2020</v>
          </cell>
          <cell r="D14192" t="str">
            <v>M2</v>
          </cell>
          <cell r="E14192">
            <v>0</v>
          </cell>
          <cell r="F14192">
            <v>0</v>
          </cell>
        </row>
        <row r="14193">
          <cell r="B14193">
            <v>104380</v>
          </cell>
          <cell r="C14193" t="str">
            <v>PAVIMENTO COM TRATAMENTO SUPERFICIAL TRIPLO, COM EMULSÃO ASFÁLTICA RR-2C. AF_01/2020</v>
          </cell>
          <cell r="D14193" t="str">
            <v>M2</v>
          </cell>
          <cell r="E14193">
            <v>0</v>
          </cell>
          <cell r="F14193">
            <v>0</v>
          </cell>
        </row>
        <row r="14194">
          <cell r="B14194">
            <v>103138</v>
          </cell>
          <cell r="C14194" t="str">
            <v>ASSENTAMENTO DE CONEXÃO COM 1 ACESSO, FERRO FUNDIDO PARA REDE DE ÁGUA, DN 100 MM, JUNTA FLANGEADA (NÃO INCLUI O FORNECIMENTO). AF_09/2021</v>
          </cell>
          <cell r="D14194" t="str">
            <v>UN</v>
          </cell>
          <cell r="E14194">
            <v>37.71</v>
          </cell>
          <cell r="F14194">
            <v>38.89</v>
          </cell>
        </row>
        <row r="14195">
          <cell r="B14195">
            <v>103151</v>
          </cell>
          <cell r="C14195" t="str">
            <v>ASSENTAMENTO DE CONEXÃO COM 1 ACESSO, FERRO FUNDIDO PARA REDE DE ÁGUA, DN 1000 MM, JUNTA FLANGEADA (NÃO INCLUI O FORNECIMENTO). AF_09/2021</v>
          </cell>
          <cell r="D14195" t="str">
            <v>UN</v>
          </cell>
          <cell r="E14195">
            <v>353.01</v>
          </cell>
          <cell r="F14195">
            <v>367.96</v>
          </cell>
        </row>
        <row r="14196">
          <cell r="B14196">
            <v>103152</v>
          </cell>
          <cell r="C14196" t="str">
            <v>ASSENTAMENTO DE CONEXÃO COM 1 ACESSO, FERRO FUNDIDO PARA REDE DE ÁGUA, DN 1200 MM, JUNTA FLANGEADA (NÃO INCLUI O FORNECIMENTO). AF_09/2021</v>
          </cell>
          <cell r="D14196" t="str">
            <v>UN</v>
          </cell>
          <cell r="E14196">
            <v>420.67</v>
          </cell>
          <cell r="F14196">
            <v>438.57</v>
          </cell>
        </row>
        <row r="14197">
          <cell r="B14197">
            <v>103139</v>
          </cell>
          <cell r="C14197" t="str">
            <v>ASSENTAMENTO DE CONEXÃO COM 1 ACESSO, FERRO FUNDIDO PARA REDE DE ÁGUA, DN 150 MM, JUNTA FLANGEADA (NÃO INCLUI O FORNECIMENTO). AF_09/2021</v>
          </cell>
          <cell r="D14197" t="str">
            <v>UN</v>
          </cell>
          <cell r="E14197">
            <v>49.24</v>
          </cell>
          <cell r="F14197">
            <v>50.92</v>
          </cell>
        </row>
        <row r="14198">
          <cell r="B14198">
            <v>103140</v>
          </cell>
          <cell r="C14198" t="str">
            <v>ASSENTAMENTO DE CONEXÃO COM 1 ACESSO, FERRO FUNDIDO PARA REDE DE ÁGUA, DN 200 MM, JUNTA FLANGEADA (NÃO INCLUI O FORNECIMENTO). AF_09/2021</v>
          </cell>
          <cell r="D14198" t="str">
            <v>UN</v>
          </cell>
          <cell r="E14198">
            <v>60.74</v>
          </cell>
          <cell r="F14198">
            <v>62.93</v>
          </cell>
        </row>
        <row r="14199">
          <cell r="B14199">
            <v>103141</v>
          </cell>
          <cell r="C14199" t="str">
            <v>ASSENTAMENTO DE CONEXÃO COM 1 ACESSO, FERRO FUNDIDO PARA REDE DE ÁGUA, DN 250 MM, JUNTA FLANGEADA (NÃO INCLUI O FORNECIMENTO). AF_09/2021</v>
          </cell>
          <cell r="D14199" t="str">
            <v>UN</v>
          </cell>
          <cell r="E14199">
            <v>93.88</v>
          </cell>
          <cell r="F14199">
            <v>97.51</v>
          </cell>
        </row>
        <row r="14200">
          <cell r="B14200">
            <v>103142</v>
          </cell>
          <cell r="C14200" t="str">
            <v>ASSENTAMENTO DE CONEXÃO COM 1 ACESSO, FERRO FUNDIDO PARA REDE DE ÁGUA, DN 300 MM, JUNTA FLANGEADA (NÃO INCLUI O FORNECIMENTO). AF_09/2021</v>
          </cell>
          <cell r="D14200" t="str">
            <v>UN</v>
          </cell>
          <cell r="E14200">
            <v>105.37</v>
          </cell>
          <cell r="F14200">
            <v>109.52</v>
          </cell>
        </row>
        <row r="14201">
          <cell r="B14201">
            <v>103143</v>
          </cell>
          <cell r="C14201" t="str">
            <v>ASSENTAMENTO DE CONEXÃO COM 1 ACESSO, FERRO FUNDIDO PARA REDE DE ÁGUA, DN 350 MM, JUNTA FLANGEADA (NÃO INCLUI O FORNECIMENTO). AF_09/2021</v>
          </cell>
          <cell r="D14201" t="str">
            <v>UN</v>
          </cell>
          <cell r="E14201">
            <v>138.52000000000001</v>
          </cell>
          <cell r="F14201">
            <v>144.1</v>
          </cell>
        </row>
        <row r="14202">
          <cell r="B14202">
            <v>103144</v>
          </cell>
          <cell r="C14202" t="str">
            <v>ASSENTAMENTO DE CONEXÃO COM 1 ACESSO, FERRO FUNDIDO PARA REDE DE ÁGUA, DN 400 MM, JUNTA FLANGEADA (NÃO INCLUI O FORNECIMENTO). AF_09/2021</v>
          </cell>
          <cell r="D14202" t="str">
            <v>UN</v>
          </cell>
          <cell r="E14202">
            <v>150.02000000000001</v>
          </cell>
          <cell r="F14202">
            <v>156.1</v>
          </cell>
        </row>
        <row r="14203">
          <cell r="B14203">
            <v>103145</v>
          </cell>
          <cell r="C14203" t="str">
            <v>ASSENTAMENTO DE CONEXÃO COM 1 ACESSO, FERRO FUNDIDO PARA REDE DE ÁGUA, DN 450 MM, JUNTA FLANGEADA (NÃO INCLUI O FORNECIMENTO). AF_09/2021</v>
          </cell>
          <cell r="D14203" t="str">
            <v>UN</v>
          </cell>
          <cell r="E14203">
            <v>183.17</v>
          </cell>
          <cell r="F14203">
            <v>190.7</v>
          </cell>
        </row>
        <row r="14204">
          <cell r="B14204">
            <v>103146</v>
          </cell>
          <cell r="C14204" t="str">
            <v>ASSENTAMENTO DE CONEXÃO COM 1 ACESSO, FERRO FUNDIDO PARA REDE DE ÁGUA, DN 500 MM, JUNTA FLANGEADA (NÃO INCLUI O FORNECIMENTO). AF_09/2021</v>
          </cell>
          <cell r="D14204" t="str">
            <v>UN</v>
          </cell>
          <cell r="E14204">
            <v>194.67</v>
          </cell>
          <cell r="F14204">
            <v>202.7</v>
          </cell>
        </row>
        <row r="14205">
          <cell r="B14205">
            <v>103147</v>
          </cell>
          <cell r="C14205" t="str">
            <v>ASSENTAMENTO DE CONEXÃO COM 1 ACESSO, FERRO FUNDIDO PARA REDE DE ÁGUA, DN 600 MM, JUNTA FLANGEADA (NÃO INCLUI O FORNECIMENTO). AF_09/2021</v>
          </cell>
          <cell r="D14205" t="str">
            <v>UN</v>
          </cell>
          <cell r="E14205">
            <v>217.7</v>
          </cell>
          <cell r="F14205">
            <v>226.74</v>
          </cell>
        </row>
        <row r="14206">
          <cell r="B14206">
            <v>103148</v>
          </cell>
          <cell r="C14206" t="str">
            <v>ASSENTAMENTO DE CONEXÃO COM 1 ACESSO, FERRO FUNDIDO PARA REDE DE ÁGUA, DN 700 MM, JUNTA FLANGEADA (NÃO INCLUI O FORNECIMENTO). AF_09/2021</v>
          </cell>
          <cell r="D14206" t="str">
            <v>UN</v>
          </cell>
          <cell r="E14206">
            <v>262.33</v>
          </cell>
          <cell r="F14206">
            <v>273.3</v>
          </cell>
        </row>
        <row r="14207">
          <cell r="B14207">
            <v>103137</v>
          </cell>
          <cell r="C14207" t="str">
            <v>ASSENTAMENTO DE CONEXÃO COM 1 ACESSO, FERRO FUNDIDO PARA REDE DE ÁGUA, DN 80 MM, JUNTA FLANGEADA (NÃO INCLUI O FORNECIMENTO). AF_09/2021</v>
          </cell>
          <cell r="D14207" t="str">
            <v>UN</v>
          </cell>
          <cell r="E14207">
            <v>33.119999999999997</v>
          </cell>
          <cell r="F14207">
            <v>34.1</v>
          </cell>
        </row>
        <row r="14208">
          <cell r="B14208">
            <v>103149</v>
          </cell>
          <cell r="C14208" t="str">
            <v>ASSENTAMENTO DE CONEXÃO COM 1 ACESSO, FERRO FUNDIDO PARA REDE DE ÁGUA, DN 800 MM, JUNTA FLANGEADA (NÃO INCLUI O FORNECIMENTO). AF_09/2021</v>
          </cell>
          <cell r="D14208" t="str">
            <v>UN</v>
          </cell>
          <cell r="E14208">
            <v>285.35000000000002</v>
          </cell>
          <cell r="F14208">
            <v>297.33999999999997</v>
          </cell>
        </row>
        <row r="14209">
          <cell r="B14209">
            <v>103150</v>
          </cell>
          <cell r="C14209" t="str">
            <v>ASSENTAMENTO DE CONEXÃO COM 1 ACESSO, FERRO FUNDIDO PARA REDE DE ÁGUA, DN 900 MM, JUNTA FLANGEADA (NÃO INCLUI O FORNECIMENTO). AF_09/2021</v>
          </cell>
          <cell r="D14209" t="str">
            <v>UN</v>
          </cell>
          <cell r="E14209">
            <v>329.93</v>
          </cell>
          <cell r="F14209">
            <v>343.88</v>
          </cell>
        </row>
        <row r="14210">
          <cell r="B14210">
            <v>103106</v>
          </cell>
          <cell r="C14210" t="str">
            <v>ASSENTAMENTO DE CONEXÃO COM 2 ACESSOS, FERRO FUNDIDO PARA REDE DE ÁGUA, DN 100 MM, JUNTA FLANGEADA (NÃO INCLUI O FORNECIMENTO). AF_09/2021</v>
          </cell>
          <cell r="D14210" t="str">
            <v>UN</v>
          </cell>
          <cell r="E14210">
            <v>57.22</v>
          </cell>
          <cell r="F14210">
            <v>59.25</v>
          </cell>
        </row>
        <row r="14211">
          <cell r="B14211">
            <v>103119</v>
          </cell>
          <cell r="C14211" t="str">
            <v>ASSENTAMENTO DE CONEXÃO COM 2 ACESSOS, FERRO FUNDIDO PARA REDE DE ÁGUA, DN 1000 MM, JUNTA FLANGEADA (NÃO INCLUI O FORNECIMENTO). AF_09/2021</v>
          </cell>
          <cell r="D14211" t="str">
            <v>UN</v>
          </cell>
          <cell r="E14211">
            <v>687.81</v>
          </cell>
          <cell r="F14211">
            <v>717.37</v>
          </cell>
        </row>
        <row r="14212">
          <cell r="B14212">
            <v>103120</v>
          </cell>
          <cell r="C14212" t="str">
            <v>ASSENTAMENTO DE CONEXÃO COM 2 ACESSOS, FERRO FUNDIDO PARA REDE DE ÁGUA, DN 1200 MM, JUNTA FLANGEADA (NÃO INCLUI O FORNECIMENTO). AF_09/2021</v>
          </cell>
          <cell r="D14212" t="str">
            <v>UN</v>
          </cell>
          <cell r="E14212">
            <v>823.15</v>
          </cell>
          <cell r="F14212">
            <v>858.61</v>
          </cell>
        </row>
        <row r="14213">
          <cell r="B14213">
            <v>103107</v>
          </cell>
          <cell r="C14213" t="str">
            <v>ASSENTAMENTO DE CONEXÃO COM 2 ACESSOS, FERRO FUNDIDO PARA REDE DE ÁGUA, DN 150 MM, JUNTA FLANGEADA (NÃO INCLUI O FORNECIMENTO). AF_09/2021</v>
          </cell>
          <cell r="D14213" t="str">
            <v>UN</v>
          </cell>
          <cell r="E14213">
            <v>80.23</v>
          </cell>
          <cell r="F14213">
            <v>83.27</v>
          </cell>
        </row>
        <row r="14214">
          <cell r="B14214">
            <v>103108</v>
          </cell>
          <cell r="C14214" t="str">
            <v>ASSENTAMENTO DE CONEXÃO COM 2 ACESSOS, FERRO FUNDIDO PARA REDE DE ÁGUA, DN 200 MM, JUNTA FLANGEADA (NÃO INCLUI O FORNECIMENTO). AF_09/2021</v>
          </cell>
          <cell r="D14214" t="str">
            <v>UN</v>
          </cell>
          <cell r="E14214">
            <v>103.25</v>
          </cell>
          <cell r="F14214">
            <v>107.3</v>
          </cell>
        </row>
        <row r="14215">
          <cell r="B14215">
            <v>103109</v>
          </cell>
          <cell r="C14215" t="str">
            <v>ASSENTAMENTO DE CONEXÃO COM 2 ACESSOS, FERRO FUNDIDO PARA REDE DE ÁGUA, DN 250 MM, JUNTA FLANGEADA (NÃO INCLUI O FORNECIMENTO). AF_09/2021</v>
          </cell>
          <cell r="D14215" t="str">
            <v>UN</v>
          </cell>
          <cell r="E14215">
            <v>169.52</v>
          </cell>
          <cell r="F14215">
            <v>176.46</v>
          </cell>
        </row>
        <row r="14216">
          <cell r="B14216">
            <v>103110</v>
          </cell>
          <cell r="C14216" t="str">
            <v>ASSENTAMENTO DE CONEXÃO COM 2 ACESSOS, FERRO FUNDIDO PARA REDE DE ÁGUA, DN 300 MM, JUNTA FLANGEADA (NÃO INCLUI O FORNECIMENTO). AF_09/2021</v>
          </cell>
          <cell r="D14216" t="str">
            <v>UN</v>
          </cell>
          <cell r="E14216">
            <v>192.55</v>
          </cell>
          <cell r="F14216">
            <v>200.48</v>
          </cell>
        </row>
        <row r="14217">
          <cell r="B14217">
            <v>103111</v>
          </cell>
          <cell r="C14217" t="str">
            <v>ASSENTAMENTO DE CONEXÃO COM 2 ACESSOS, FERRO FUNDIDO PARA REDE DE ÁGUA, DN 350 MM, JUNTA FLANGEADA (NÃO INCLUI O FORNECIMENTO). AF_09/2021</v>
          </cell>
          <cell r="D14217" t="str">
            <v>UN</v>
          </cell>
          <cell r="E14217">
            <v>258.81</v>
          </cell>
          <cell r="F14217">
            <v>269.64</v>
          </cell>
        </row>
        <row r="14218">
          <cell r="B14218">
            <v>103112</v>
          </cell>
          <cell r="C14218" t="str">
            <v>ASSENTAMENTO DE CONEXÃO COM 2 ACESSOS, FERRO FUNDIDO PARA REDE DE ÁGUA, DN 400 MM, JUNTA FLANGEADA (NÃO INCLUI O FORNECIMENTO). AF_09/2021</v>
          </cell>
          <cell r="D14218" t="str">
            <v>UN</v>
          </cell>
          <cell r="E14218">
            <v>281.82</v>
          </cell>
          <cell r="F14218">
            <v>293.66000000000003</v>
          </cell>
        </row>
        <row r="14219">
          <cell r="B14219">
            <v>103113</v>
          </cell>
          <cell r="C14219" t="str">
            <v>ASSENTAMENTO DE CONEXÃO COM 2 ACESSOS, FERRO FUNDIDO PARA REDE DE ÁGUA, DN 450 MM, JUNTA FLANGEADA (NÃO INCLUI O FORNECIMENTO). AF_09/2021</v>
          </cell>
          <cell r="D14219" t="str">
            <v>UN</v>
          </cell>
          <cell r="E14219">
            <v>348.1</v>
          </cell>
          <cell r="F14219">
            <v>362.83</v>
          </cell>
        </row>
        <row r="14220">
          <cell r="B14220">
            <v>103114</v>
          </cell>
          <cell r="C14220" t="str">
            <v>ASSENTAMENTO DE CONEXÃO COM 2 ACESSOS, FERRO FUNDIDO PARA REDE DE ÁGUA, DN 500 MM, JUNTA FLANGEADA (NÃO INCLUI O FORNECIMENTO). AF_09/2021</v>
          </cell>
          <cell r="D14220" t="str">
            <v>UN</v>
          </cell>
          <cell r="E14220">
            <v>371.12</v>
          </cell>
          <cell r="F14220">
            <v>386.85</v>
          </cell>
        </row>
        <row r="14221">
          <cell r="B14221">
            <v>103115</v>
          </cell>
          <cell r="C14221" t="str">
            <v>ASSENTAMENTO DE CONEXÃO COM 2 ACESSOS, FERRO FUNDIDO PARA REDE DE ÁGUA, DN 600 MM, JUNTA FLANGEADA (NÃO INCLUI O FORNECIMENTO). AF_09/2021</v>
          </cell>
          <cell r="D14221" t="str">
            <v>UN</v>
          </cell>
          <cell r="E14221">
            <v>417.16</v>
          </cell>
          <cell r="F14221">
            <v>434.89</v>
          </cell>
        </row>
        <row r="14222">
          <cell r="B14222">
            <v>103116</v>
          </cell>
          <cell r="C14222" t="str">
            <v>ASSENTAMENTO DE CONEXÃO COM 2 ACESSOS, FERRO FUNDIDO PARA REDE DE ÁGUA, DN 700 MM, JUNTA FLANGEADA (NÃO INCLUI O FORNECIMENTO). AF_09/2021</v>
          </cell>
          <cell r="D14222" t="str">
            <v>UN</v>
          </cell>
          <cell r="E14222">
            <v>506.46</v>
          </cell>
          <cell r="F14222">
            <v>528.09</v>
          </cell>
        </row>
        <row r="14223">
          <cell r="B14223">
            <v>103105</v>
          </cell>
          <cell r="C14223" t="str">
            <v>ASSENTAMENTO DE CONEXÃO COM 2 ACESSOS, FERRO FUNDIDO PARA REDE DE ÁGUA, DN 80 MM, JUNTA FLANGEADA (NÃO INCLUI O FORNECIMENTO). AF_09/2021</v>
          </cell>
          <cell r="D14223" t="str">
            <v>UN</v>
          </cell>
          <cell r="E14223">
            <v>48.01</v>
          </cell>
          <cell r="F14223">
            <v>49.62</v>
          </cell>
        </row>
        <row r="14224">
          <cell r="B14224">
            <v>103117</v>
          </cell>
          <cell r="C14224" t="str">
            <v>ASSENTAMENTO DE CONEXÃO COM 2 ACESSOS, FERRO FUNDIDO PARA REDE DE ÁGUA, DN 800 MM, JUNTA FLANGEADA (NÃO INCLUI O FORNECIMENTO). AF_09/2021</v>
          </cell>
          <cell r="D14224" t="str">
            <v>UN</v>
          </cell>
          <cell r="E14224">
            <v>552.49</v>
          </cell>
          <cell r="F14224">
            <v>576.14</v>
          </cell>
        </row>
        <row r="14225">
          <cell r="B14225">
            <v>103118</v>
          </cell>
          <cell r="C14225" t="str">
            <v>ASSENTAMENTO DE CONEXÃO COM 2 ACESSOS, FERRO FUNDIDO PARA REDE DE ÁGUA, DN 900 MM, JUNTA FLANGEADA (NÃO INCLUI O FORNECIMENTO). AF_09/2021</v>
          </cell>
          <cell r="D14225" t="str">
            <v>UN</v>
          </cell>
          <cell r="E14225">
            <v>641.77</v>
          </cell>
          <cell r="F14225">
            <v>669.32</v>
          </cell>
        </row>
        <row r="14226">
          <cell r="B14226">
            <v>103122</v>
          </cell>
          <cell r="C14226" t="str">
            <v>ASSENTAMENTO DE CONEXÃO COM 3 ACESSOS, FERRO FUNDIDO PARA REDE DE ÁGUA, DN 100 MM, JUNTA FLANGEADA (NÃO INCLUI O FORNECIMENTO). AF_09/2021</v>
          </cell>
          <cell r="D14226" t="str">
            <v>UN</v>
          </cell>
          <cell r="E14226">
            <v>76.72</v>
          </cell>
          <cell r="F14226">
            <v>79.61</v>
          </cell>
        </row>
        <row r="14227">
          <cell r="B14227">
            <v>103135</v>
          </cell>
          <cell r="C14227" t="str">
            <v>ASSENTAMENTO DE CONEXÃO COM 3 ACESSOS, FERRO FUNDIDO PARA REDE DE ÁGUA, DN 1000 MM, JUNTA FLANGEADA (NÃO INCLUI O FORNECIMENTO). AF_09/2021</v>
          </cell>
          <cell r="D14227" t="str">
            <v>UN</v>
          </cell>
          <cell r="E14227">
            <v>1022.61</v>
          </cell>
          <cell r="F14227">
            <v>1066.79</v>
          </cell>
        </row>
        <row r="14228">
          <cell r="B14228">
            <v>103136</v>
          </cell>
          <cell r="C14228" t="str">
            <v>ASSENTAMENTO DE CONEXÃO COM 3 ACESSOS, FERRO FUNDIDO PARA REDE DE ÁGUA, DN 1200 MM, JUNTA FLANGEADA (NÃO INCLUI O FORNECIMENTO). AF_09/2021</v>
          </cell>
          <cell r="D14228" t="str">
            <v>UN</v>
          </cell>
          <cell r="E14228">
            <v>1225.5999999999999</v>
          </cell>
          <cell r="F14228">
            <v>1278.6400000000001</v>
          </cell>
        </row>
        <row r="14229">
          <cell r="B14229">
            <v>103123</v>
          </cell>
          <cell r="C14229" t="str">
            <v>ASSENTAMENTO DE CONEXÃO COM 3 ACESSOS, FERRO FUNDIDO PARA REDE DE ÁGUA, DN 150 MM, JUNTA FLANGEADA (NÃO INCLUI O FORNECIMENTO). AF_09/2021</v>
          </cell>
          <cell r="D14229" t="str">
            <v>UN</v>
          </cell>
          <cell r="E14229">
            <v>111.26</v>
          </cell>
          <cell r="F14229">
            <v>115.65</v>
          </cell>
        </row>
        <row r="14230">
          <cell r="B14230">
            <v>103124</v>
          </cell>
          <cell r="C14230" t="str">
            <v>ASSENTAMENTO DE CONEXÃO COM 3 ACESSOS, FERRO FUNDIDO PARA REDE DE ÁGUA, DN 200 MM, JUNTA FLANGEADA (NÃO INCLUI O FORNECIMENTO). AF_09/2021</v>
          </cell>
          <cell r="D14230" t="str">
            <v>UN</v>
          </cell>
          <cell r="E14230">
            <v>145.77000000000001</v>
          </cell>
          <cell r="F14230">
            <v>151.68</v>
          </cell>
        </row>
        <row r="14231">
          <cell r="B14231">
            <v>103125</v>
          </cell>
          <cell r="C14231" t="str">
            <v>ASSENTAMENTO DE CONEXÃO COM 3 ACESSOS, FERRO FUNDIDO PARA REDE DE ÁGUA, DN 250 MM, JUNTA FLANGEADA (NÃO INCLUI O FORNECIMENTO). AF_09/2021</v>
          </cell>
          <cell r="D14231" t="str">
            <v>UN</v>
          </cell>
          <cell r="E14231">
            <v>245.18</v>
          </cell>
          <cell r="F14231">
            <v>255.43</v>
          </cell>
        </row>
        <row r="14232">
          <cell r="B14232">
            <v>103126</v>
          </cell>
          <cell r="C14232" t="str">
            <v>ASSENTAMENTO DE CONEXÃO COM 3 ACESSOS, FERRO FUNDIDO PARA REDE DE ÁGUA, DN 300 MM, JUNTA FLANGEADA (NÃO INCLUI O FORNECIMENTO). AF_09/2021</v>
          </cell>
          <cell r="D14232" t="str">
            <v>UN</v>
          </cell>
          <cell r="E14232">
            <v>279.70999999999998</v>
          </cell>
          <cell r="F14232">
            <v>291.45999999999998</v>
          </cell>
        </row>
        <row r="14233">
          <cell r="B14233">
            <v>103127</v>
          </cell>
          <cell r="C14233" t="str">
            <v>ASSENTAMENTO DE CONEXÃO COM 3 ACESSOS, FERRO FUNDIDO PARA REDE DE ÁGUA, DN 350 MM, JUNTA FLANGEADA (NÃO INCLUI O FORNECIMENTO). AF_09/2021</v>
          </cell>
          <cell r="D14233" t="str">
            <v>UN</v>
          </cell>
          <cell r="E14233">
            <v>379.13</v>
          </cell>
          <cell r="F14233">
            <v>395.21</v>
          </cell>
        </row>
        <row r="14234">
          <cell r="B14234">
            <v>103128</v>
          </cell>
          <cell r="C14234" t="str">
            <v>ASSENTAMENTO DE CONEXÃO COM 3 ACESSOS, FERRO FUNDIDO PARA REDE DE ÁGUA, DN 400 MM, JUNTA FLANGEADA (NÃO INCLUI O FORNECIMENTO). AF_09/2021</v>
          </cell>
          <cell r="D14234" t="str">
            <v>UN</v>
          </cell>
          <cell r="E14234">
            <v>413.65</v>
          </cell>
          <cell r="F14234">
            <v>431.23</v>
          </cell>
        </row>
        <row r="14235">
          <cell r="B14235">
            <v>103129</v>
          </cell>
          <cell r="C14235" t="str">
            <v>ASSENTAMENTO DE CONEXÃO COM 3 ACESSOS, FERRO FUNDIDO PARA REDE DE ÁGUA, DN 450 MM, JUNTA FLANGEADA (NÃO INCLUI O FORNECIMENTO). AF_09/2021</v>
          </cell>
          <cell r="D14235" t="str">
            <v>UN</v>
          </cell>
          <cell r="E14235">
            <v>513.04999999999995</v>
          </cell>
          <cell r="F14235">
            <v>535</v>
          </cell>
        </row>
        <row r="14236">
          <cell r="B14236">
            <v>103130</v>
          </cell>
          <cell r="C14236" t="str">
            <v>ASSENTAMENTO DE CONEXÃO COM 3 ACESSOS, FERRO FUNDIDO PARA REDE DE ÁGUA, DN 500 MM, JUNTA FLANGEADA (NÃO INCLUI O FORNECIMENTO). AF_09/2021</v>
          </cell>
          <cell r="D14236" t="str">
            <v>UN</v>
          </cell>
          <cell r="E14236">
            <v>547.57000000000005</v>
          </cell>
          <cell r="F14236">
            <v>571.02</v>
          </cell>
        </row>
        <row r="14237">
          <cell r="B14237">
            <v>103131</v>
          </cell>
          <cell r="C14237" t="str">
            <v>ASSENTAMENTO DE CONEXÃO COM 3 ACESSOS, FERRO FUNDIDO PARA REDE DE ÁGUA, DN 600 MM, JUNTA FLANGEADA (NÃO INCLUI O FORNECIMENTO). AF_09/2021</v>
          </cell>
          <cell r="D14237" t="str">
            <v>UN</v>
          </cell>
          <cell r="E14237">
            <v>616.64</v>
          </cell>
          <cell r="F14237">
            <v>643.09</v>
          </cell>
        </row>
        <row r="14238">
          <cell r="B14238">
            <v>103132</v>
          </cell>
          <cell r="C14238" t="str">
            <v>ASSENTAMENTO DE CONEXÃO COM 3 ACESSOS, FERRO FUNDIDO PARA REDE DE ÁGUA, DN 700 MM, JUNTA FLANGEADA (NÃO INCLUI O FORNECIMENTO). AF_09/2021</v>
          </cell>
          <cell r="D14238" t="str">
            <v>UN</v>
          </cell>
          <cell r="E14238">
            <v>750.57</v>
          </cell>
          <cell r="F14238">
            <v>782.87</v>
          </cell>
        </row>
        <row r="14239">
          <cell r="B14239">
            <v>103121</v>
          </cell>
          <cell r="C14239" t="str">
            <v>ASSENTAMENTO DE CONEXÃO COM 3 ACESSOS, FERRO FUNDIDO PARA REDE DE ÁGUA, DN 80 MM, JUNTA FLANGEADA (NÃO INCLUI O FORNECIMENTO). AF_09/2021</v>
          </cell>
          <cell r="D14239" t="str">
            <v>UN</v>
          </cell>
          <cell r="E14239">
            <v>62.92</v>
          </cell>
          <cell r="F14239">
            <v>65.2</v>
          </cell>
        </row>
        <row r="14240">
          <cell r="B14240">
            <v>103133</v>
          </cell>
          <cell r="C14240" t="str">
            <v>ASSENTAMENTO DE CONEXÃO COM 3 ACESSOS, FERRO FUNDIDO PARA REDE DE ÁGUA, DN 800 MM, JUNTA FLANGEADA (NÃO INCLUI O FORNECIMENTO). AF_09/2021</v>
          </cell>
          <cell r="D14240" t="str">
            <v>UN</v>
          </cell>
          <cell r="E14240">
            <v>819.62</v>
          </cell>
          <cell r="F14240">
            <v>854.93</v>
          </cell>
        </row>
        <row r="14241">
          <cell r="B14241">
            <v>103134</v>
          </cell>
          <cell r="C14241" t="str">
            <v>ASSENTAMENTO DE CONEXÃO COM 3 ACESSOS, FERRO FUNDIDO PARA REDE DE ÁGUA, DN 900 MM, JUNTA FLANGEADA (NÃO INCLUI O FORNECIMENTO). AF_09/2021</v>
          </cell>
          <cell r="D14241" t="str">
            <v>UN</v>
          </cell>
          <cell r="E14241">
            <v>953.55</v>
          </cell>
          <cell r="F14241">
            <v>994.71</v>
          </cell>
        </row>
        <row r="14242">
          <cell r="B14242">
            <v>103090</v>
          </cell>
          <cell r="C14242" t="str">
            <v>ASSENTAMENTO DE TUBO DE FERRO FUNDIDO PARA REDE DE ÁGUA, DN 100 MM, JUNTA FLANGEADA (NÃO INCLUI O FORNECIMENTO). AF_09/2021</v>
          </cell>
          <cell r="D14242" t="str">
            <v>M</v>
          </cell>
          <cell r="E14242">
            <v>13.52</v>
          </cell>
          <cell r="F14242">
            <v>14.12</v>
          </cell>
        </row>
        <row r="14243">
          <cell r="B14243">
            <v>103103</v>
          </cell>
          <cell r="C14243" t="str">
            <v>ASSENTAMENTO DE TUBO DE FERRO FUNDIDO PARA REDE DE ÁGUA, DN 1000 MM, JUNTA FLANGEADA (NÃO INCLUI O FORNECIMENTO). AF_09/2021</v>
          </cell>
          <cell r="D14243" t="str">
            <v>M</v>
          </cell>
          <cell r="E14243">
            <v>132.63999999999999</v>
          </cell>
          <cell r="F14243">
            <v>138.69999999999999</v>
          </cell>
        </row>
        <row r="14244">
          <cell r="B14244">
            <v>103104</v>
          </cell>
          <cell r="C14244" t="str">
            <v>ASSENTAMENTO DE TUBO DE FERRO FUNDIDO PARA REDE DE ÁGUA, DN 1200 MM, JUNTA FLANGEADA (NÃO INCLUI O FORNECIMENTO). AF_09/2021</v>
          </cell>
          <cell r="D14244" t="str">
            <v>M</v>
          </cell>
          <cell r="E14244">
            <v>158.62</v>
          </cell>
          <cell r="F14244">
            <v>165.89</v>
          </cell>
        </row>
        <row r="14245">
          <cell r="B14245">
            <v>103091</v>
          </cell>
          <cell r="C14245" t="str">
            <v>ASSENTAMENTO DE TUBO DE FERRO FUNDIDO PARA REDE DE ÁGUA, DN 150 MM, JUNTA FLANGEADA (NÃO INCLUI O FORNECIMENTO). AF_09/2021</v>
          </cell>
          <cell r="D14245" t="str">
            <v>M</v>
          </cell>
          <cell r="E14245">
            <v>19</v>
          </cell>
          <cell r="F14245">
            <v>19.84</v>
          </cell>
        </row>
        <row r="14246">
          <cell r="B14246">
            <v>103092</v>
          </cell>
          <cell r="C14246" t="str">
            <v>ASSENTAMENTO DE TUBO DE FERRO FUNDIDO PARA REDE DE ÁGUA, DN 200 MM, JUNTA FLANGEADA (NÃO INCLUI O FORNECIMENTO). AF_09/2021</v>
          </cell>
          <cell r="D14246" t="str">
            <v>M</v>
          </cell>
          <cell r="E14246">
            <v>24.47</v>
          </cell>
          <cell r="F14246">
            <v>25.58</v>
          </cell>
        </row>
        <row r="14247">
          <cell r="B14247">
            <v>103093</v>
          </cell>
          <cell r="C14247" t="str">
            <v>ASSENTAMENTO DE TUBO DE FERRO FUNDIDO PARA REDE DE ÁGUA, DN 250 MM, JUNTA FLANGEADA (NÃO INCLUI O FORNECIMENTO). AF_09/2021</v>
          </cell>
          <cell r="D14247" t="str">
            <v>M</v>
          </cell>
          <cell r="E14247">
            <v>37.43</v>
          </cell>
          <cell r="F14247">
            <v>39.11</v>
          </cell>
        </row>
        <row r="14248">
          <cell r="B14248">
            <v>103094</v>
          </cell>
          <cell r="C14248" t="str">
            <v>ASSENTAMENTO DE TUBO DE FERRO FUNDIDO PARA REDE DE ÁGUA, DN 300 MM, JUNTA FLANGEADA (NÃO INCLUI O FORNECIMENTO). AF_09/2021</v>
          </cell>
          <cell r="D14248" t="str">
            <v>M</v>
          </cell>
          <cell r="E14248">
            <v>42.95</v>
          </cell>
          <cell r="F14248">
            <v>44.88</v>
          </cell>
        </row>
        <row r="14249">
          <cell r="B14249">
            <v>103095</v>
          </cell>
          <cell r="C14249" t="str">
            <v>ASSENTAMENTO DE TUBO DE FERRO FUNDIDO PARA REDE DE ÁGUA, DN 350 MM, JUNTA FLANGEADA (NÃO INCLUI O FORNECIMENTO). AF_09/2021</v>
          </cell>
          <cell r="D14249" t="str">
            <v>M</v>
          </cell>
          <cell r="E14249">
            <v>55.87</v>
          </cell>
          <cell r="F14249">
            <v>58.38</v>
          </cell>
        </row>
        <row r="14250">
          <cell r="B14250">
            <v>103096</v>
          </cell>
          <cell r="C14250" t="str">
            <v>ASSENTAMENTO DE TUBO DE FERRO FUNDIDO PARA REDE DE ÁGUA, DN 400 MM, JUNTA FLANGEADA (NÃO INCLUI O FORNECIMENTO). AF_09/2021</v>
          </cell>
          <cell r="D14250" t="str">
            <v>M</v>
          </cell>
          <cell r="E14250">
            <v>61.38</v>
          </cell>
          <cell r="F14250">
            <v>64.14</v>
          </cell>
        </row>
        <row r="14251">
          <cell r="B14251">
            <v>103097</v>
          </cell>
          <cell r="C14251" t="str">
            <v>ASSENTAMENTO DE TUBO DE FERRO FUNDIDO PARA REDE DE ÁGUA, DN 450 MM, JUNTA FLANGEADA (NÃO INCLUI O FORNECIMENTO). AF_09/2021</v>
          </cell>
          <cell r="D14251" t="str">
            <v>M</v>
          </cell>
          <cell r="E14251">
            <v>74.31</v>
          </cell>
          <cell r="F14251">
            <v>77.66</v>
          </cell>
        </row>
        <row r="14252">
          <cell r="B14252">
            <v>103098</v>
          </cell>
          <cell r="C14252" t="str">
            <v>ASSENTAMENTO DE TUBO DE FERRO FUNDIDO PARA REDE DE ÁGUA, DN 500 MM, JUNTA FLANGEADA (NÃO INCLUI O FORNECIMENTO). AF_09/2021</v>
          </cell>
          <cell r="D14252" t="str">
            <v>M</v>
          </cell>
          <cell r="E14252">
            <v>79.81</v>
          </cell>
          <cell r="F14252">
            <v>83.41</v>
          </cell>
        </row>
        <row r="14253">
          <cell r="B14253">
            <v>103099</v>
          </cell>
          <cell r="C14253" t="str">
            <v>ASSENTAMENTO DE TUBO DE FERRO FUNDIDO PARA REDE DE ÁGUA, DN 600 MM, JUNTA FLANGEADA (NÃO INCLUI O FORNECIMENTO). AF_09/2021</v>
          </cell>
          <cell r="D14253" t="str">
            <v>M</v>
          </cell>
          <cell r="E14253">
            <v>90.77</v>
          </cell>
          <cell r="F14253">
            <v>94.89</v>
          </cell>
        </row>
        <row r="14254">
          <cell r="B14254">
            <v>103100</v>
          </cell>
          <cell r="C14254" t="str">
            <v>ASSENTAMENTO DE TUBO DE FERRO FUNDIDO PARA REDE DE ÁGUA, DN 700 MM, JUNTA FLANGEADA (NÃO INCLUI O FORNECIMENTO). AF_09/2021</v>
          </cell>
          <cell r="D14254" t="str">
            <v>M</v>
          </cell>
          <cell r="E14254">
            <v>96.85</v>
          </cell>
          <cell r="F14254">
            <v>101.25</v>
          </cell>
        </row>
        <row r="14255">
          <cell r="B14255">
            <v>103089</v>
          </cell>
          <cell r="C14255" t="str">
            <v>ASSENTAMENTO DE TUBO DE FERRO FUNDIDO PARA REDE DE ÁGUA, DN 80 MM, JUNTA FLANGEADA (NÃO INCLUI O FORNECIMENTO). AF_09/2021</v>
          </cell>
          <cell r="D14255" t="str">
            <v>M</v>
          </cell>
          <cell r="E14255">
            <v>11.34</v>
          </cell>
          <cell r="F14255">
            <v>11.81</v>
          </cell>
        </row>
        <row r="14256">
          <cell r="B14256">
            <v>103101</v>
          </cell>
          <cell r="C14256" t="str">
            <v>ASSENTAMENTO DE TUBO DE FERRO FUNDIDO PARA REDE DE ÁGUA, DN 800 MM, JUNTA FLANGEADA (NÃO INCLUI O FORNECIMENTO). AF_09/2021</v>
          </cell>
          <cell r="D14256" t="str">
            <v>M</v>
          </cell>
          <cell r="E14256">
            <v>106.66</v>
          </cell>
          <cell r="F14256">
            <v>111.53</v>
          </cell>
        </row>
        <row r="14257">
          <cell r="B14257">
            <v>103102</v>
          </cell>
          <cell r="C14257" t="str">
            <v>ASSENTAMENTO DE TUBO DE FERRO FUNDIDO PARA REDE DE ÁGUA, DN 900 MM, JUNTA FLANGEADA (NÃO INCLUI O FORNECIMENTO). AF_09/2021</v>
          </cell>
          <cell r="D14257" t="str">
            <v>M</v>
          </cell>
          <cell r="E14257">
            <v>122.84</v>
          </cell>
          <cell r="F14257">
            <v>128.43</v>
          </cell>
        </row>
        <row r="14258">
          <cell r="B14258">
            <v>101112</v>
          </cell>
          <cell r="C14258" t="str">
            <v>ALARGAMENTO DE BASE DE TUBULÃO A CÉU ABERTO, ESCAVAÇÃO MANUAL, CONCRETO FEITO EM OBRA E LANÇADO COM JERICA. AF_05/2020</v>
          </cell>
          <cell r="D14258" t="str">
            <v>M3</v>
          </cell>
          <cell r="E14258">
            <v>873.21</v>
          </cell>
          <cell r="F14258">
            <v>903.32</v>
          </cell>
        </row>
        <row r="14259">
          <cell r="B14259">
            <v>101113</v>
          </cell>
          <cell r="C14259" t="str">
            <v>ALARGAMENTO DE BASE DE TUBULÃO A CÉU ABERTO, ESCAVAÇÃO MANUAL, CONCRETO USINADO E LANÇADO COM BOMBA OU DIRETAMENTE DO CAMINHÃO (EXCLUSIVE BOMBEAMENTO). AF_05/2020</v>
          </cell>
          <cell r="D14259" t="str">
            <v>M3</v>
          </cell>
          <cell r="E14259">
            <v>847.83</v>
          </cell>
          <cell r="F14259">
            <v>868.94</v>
          </cell>
        </row>
        <row r="14260">
          <cell r="B14260">
            <v>101098</v>
          </cell>
          <cell r="C14260" t="str">
            <v>TUBULÃO A CÉU ABERTO, DIÂMETRO DO FUSTE DE 100CM, ESCAVAÇÃO MANUAL, SEM ALARGAMENTO DE BASE, CONCRETO FEITO EM OBRA E LANÇADO COM JERICA. AF_05/2020</v>
          </cell>
          <cell r="D14260" t="str">
            <v>M3</v>
          </cell>
          <cell r="E14260">
            <v>1059.02</v>
          </cell>
          <cell r="F14260">
            <v>1095.74</v>
          </cell>
        </row>
        <row r="14261">
          <cell r="B14261">
            <v>101106</v>
          </cell>
          <cell r="C14261" t="str">
            <v>TUBULÃO A CÉU ABERTO, DIÂMETRO DO FUSTE DE 100CM, ESCAVAÇÃO MANUAL, SEM ALARGAMENTO DE BASE, CONCRETO USINADO E LANÇADO COM BOMBA OU DIRETAMENTE DO CAMINHÃO (EXCLUSIVE BOMBEAMENTO). AF_05/2020</v>
          </cell>
          <cell r="D14261" t="str">
            <v>M3</v>
          </cell>
          <cell r="E14261">
            <v>1031.8499999999999</v>
          </cell>
          <cell r="F14261">
            <v>1059.79</v>
          </cell>
        </row>
        <row r="14262">
          <cell r="B14262">
            <v>101102</v>
          </cell>
          <cell r="C14262" t="str">
            <v>TUBULÃO A CÉU ABERTO, DIÂMETRO DO FUSTE DE 100CM, ESCAVAÇÃO MECÂNICA, SEM ALARGAMENTO DE BASE, CONCRETO FEITO EM OBRA E LANÇADO COM JERICA (EXCLUSIVE MOBILIZAÇÃO E DESMOBILIZAÇÃO). AF_05/2020</v>
          </cell>
          <cell r="D14262" t="str">
            <v>M3</v>
          </cell>
          <cell r="E14262">
            <v>888.88</v>
          </cell>
          <cell r="F14262">
            <v>903.19</v>
          </cell>
        </row>
        <row r="14263">
          <cell r="B14263">
            <v>101110</v>
          </cell>
          <cell r="C14263" t="str">
            <v>TUBULÃO A CÉU ABERTO, DIÂMETRO DO FUSTE DE 100CM, ESCAVAÇÃO MECÂNICA, SEM ALARGAMENTO DE BASE, CONCRETO USINADO E LANÇADO COM BOMBA OU DIRETAMENTE DO CAMINHÃO (EXCLUSIVE BOMBEAMENTO, MOBILIZAÇÃO E DESMOBILIZAÇÃO). AF_05/2020</v>
          </cell>
          <cell r="D14263" t="str">
            <v>M3</v>
          </cell>
          <cell r="E14263">
            <v>857.12</v>
          </cell>
          <cell r="F14263">
            <v>862.15</v>
          </cell>
        </row>
        <row r="14264">
          <cell r="B14264">
            <v>101099</v>
          </cell>
          <cell r="C14264" t="str">
            <v>TUBULÃO A CÉU ABERTO, DIÂMETRO DO FUSTE DE 120CM, ESCAVAÇÃO MANUAL, SEM ALARGAMENTO DE BASE, CONCRETO FEITO EM OBRA E LANÇADO COM JERICA. AF_05/2020</v>
          </cell>
          <cell r="D14264" t="str">
            <v>M3</v>
          </cell>
          <cell r="E14264">
            <v>975.94</v>
          </cell>
          <cell r="F14264">
            <v>1008.06</v>
          </cell>
        </row>
        <row r="14265">
          <cell r="B14265">
            <v>101107</v>
          </cell>
          <cell r="C14265" t="str">
            <v>TUBULÃO A CÉU ABERTO, DIÂMETRO DO FUSTE DE 120CM, ESCAVAÇÃO MANUAL, SEM ALARGAMENTO DE BASE, CONCRETO USINADO E LANÇADO COM BOMBA OU DIRETAMENTE DO CAMINHÃO (EXCLUSIVE BOMBEAMENTO). AF_05/2020</v>
          </cell>
          <cell r="D14265" t="str">
            <v>M3</v>
          </cell>
          <cell r="E14265">
            <v>950.15</v>
          </cell>
          <cell r="F14265">
            <v>973.82</v>
          </cell>
        </row>
        <row r="14266">
          <cell r="B14266">
            <v>101103</v>
          </cell>
          <cell r="C14266" t="str">
            <v>TUBULÃO A CÉU ABERTO, DIÂMETRO DO FUSTE DE 120CM, ESCAVAÇÃO MECÂNICA, SEM ALARGAMENTO DE BASE, CONCRETO FEITO EM OBRA E LANÇADO COM JERICA (EXCLUSIVE MOBILIZAÇÃO E DESMOBILIZAÇÃO). AF_05/2020</v>
          </cell>
          <cell r="D14266" t="str">
            <v>M3</v>
          </cell>
          <cell r="E14266">
            <v>837.56</v>
          </cell>
          <cell r="F14266">
            <v>850.9</v>
          </cell>
        </row>
        <row r="14267">
          <cell r="B14267">
            <v>101111</v>
          </cell>
          <cell r="C14267" t="str">
            <v>TUBULÃO A CÉU ABERTO, DIÂMETRO DO FUSTE DE 120CM, ESCAVAÇÃO MECÂNICA, SEM ALARGAMENTO DE BASE, CONCRETO USINADO E LANÇADO COM BOMBA OU DIRETAMENTE DO CAMINHÃO (EXCLUSIVE BOMBEAMENTO, MOBILIZAÇÃO E DESMOBILIZAÇÃO). AF_05/2020</v>
          </cell>
          <cell r="D14267" t="str">
            <v>M3</v>
          </cell>
          <cell r="E14267">
            <v>807.81</v>
          </cell>
          <cell r="F14267">
            <v>812.26</v>
          </cell>
        </row>
        <row r="14268">
          <cell r="B14268">
            <v>101096</v>
          </cell>
          <cell r="C14268" t="str">
            <v>TUBULÃO A CÉU ABERTO, DIÂMETRO DO FUSTE DE 70CM, ESCAVAÇÃO MANUAL, SEM ALARGAMENTO DE BASE, CONCRETO FEITO EM OBRA E LANÇADO COM JERICA. AF_05/2020</v>
          </cell>
          <cell r="D14268" t="str">
            <v>M3</v>
          </cell>
          <cell r="E14268">
            <v>1188.42</v>
          </cell>
          <cell r="F14268">
            <v>1237.24</v>
          </cell>
        </row>
        <row r="14269">
          <cell r="B14269">
            <v>101104</v>
          </cell>
          <cell r="C14269" t="str">
            <v>TUBULÃO A CÉU ABERTO, DIÂMETRO DO FUSTE DE 70CM, ESCAVAÇÃO MANUAL, SEM ALARGAMENTO DE BASE, CONCRETO USINADO E LANÇADO COM BOMBA OU DIRETAMENTE DO CAMINHÃO (EXCLUSIVE BOMBEAMENTO). AF_05/2020</v>
          </cell>
          <cell r="D14269" t="str">
            <v>M3</v>
          </cell>
          <cell r="E14269">
            <v>1159.0999999999999</v>
          </cell>
          <cell r="F14269">
            <v>1198.68</v>
          </cell>
        </row>
        <row r="14270">
          <cell r="B14270">
            <v>101100</v>
          </cell>
          <cell r="C14270" t="str">
            <v>TUBULÃO A CÉU ABERTO, DIÂMETRO DO FUSTE DE 70CM, ESCAVAÇÃO MECÂNICA, SEM ALARGAMENTO DE BASE, CONCRETO FEITO EM OBRA E LANÇADO COM JERICA. AF_05/2020</v>
          </cell>
          <cell r="D14270" t="str">
            <v>M3</v>
          </cell>
          <cell r="E14270">
            <v>934.02</v>
          </cell>
          <cell r="F14270">
            <v>950.71</v>
          </cell>
        </row>
        <row r="14271">
          <cell r="B14271">
            <v>101108</v>
          </cell>
          <cell r="C14271" t="str">
            <v>TUBULÃO A CÉU ABERTO, DIÂMETRO DO FUSTE DE 70CM, ESCAVAÇÃO MECÂNICA, SEM ALARGAMENTO DE BASE, CONCRETO USINADO E LANÇADO COM BOMBA OU DIRETAMENTE DO CAMINHÃO (EXCLUSIVE BOMBEAMENTO, MOBILIZAÇÃO E DESMOBILIZAÇÃO). AF_05/2020</v>
          </cell>
          <cell r="D14271" t="str">
            <v>M3</v>
          </cell>
          <cell r="E14271">
            <v>899.2</v>
          </cell>
          <cell r="F14271">
            <v>906.03</v>
          </cell>
        </row>
        <row r="14272">
          <cell r="B14272">
            <v>101097</v>
          </cell>
          <cell r="C14272" t="str">
            <v>TUBULÃO A CÉU ABERTO, DIÂMETRO DO FUSTE DE 80CM, ESCAVAÇÃO MANUAL, SEM ALARGAMENTO DE BASE, CONCRETO FEITO EM OBRA E LANÇADO COM JERICA. AF_05/2020</v>
          </cell>
          <cell r="D14272" t="str">
            <v>M3</v>
          </cell>
          <cell r="E14272">
            <v>1131.03</v>
          </cell>
          <cell r="F14272">
            <v>1174.8699999999999</v>
          </cell>
        </row>
        <row r="14273">
          <cell r="B14273">
            <v>101105</v>
          </cell>
          <cell r="C14273" t="str">
            <v>TUBULÃO A CÉU ABERTO, DIÂMETRO DO FUSTE DE 80CM, ESCAVAÇÃO MANUAL, SEM ALARGAMENTO DE BASE, CONCRETO USINADO E LANÇADO COM BOMBA OU DIRETAMENTE DO CAMINHÃO (EXCLUSIVE BOMBEAMENTO). AF_05/2020</v>
          </cell>
          <cell r="D14273" t="str">
            <v>M3</v>
          </cell>
          <cell r="E14273">
            <v>1102.3900000000001</v>
          </cell>
          <cell r="F14273">
            <v>1137.18</v>
          </cell>
        </row>
        <row r="14274">
          <cell r="B14274">
            <v>101101</v>
          </cell>
          <cell r="C14274" t="str">
            <v>TUBULÃO A CÉU ABERTO, DIÂMETRO DO FUSTE DE 80CM, ESCAVAÇÃO MECÂNICA, SEM ALARGAMENTO DE BASE, CONCRETO FEITO EM OBRA E LANÇADO COM JERICA (EXCLUSIVE MOBILIZAÇÃO E DESMOBILIZAÇÃO). AF_05/2020</v>
          </cell>
          <cell r="D14274" t="str">
            <v>M3</v>
          </cell>
          <cell r="E14274">
            <v>911.99</v>
          </cell>
          <cell r="F14274">
            <v>927.8</v>
          </cell>
        </row>
        <row r="14275">
          <cell r="B14275">
            <v>101109</v>
          </cell>
          <cell r="C14275" t="str">
            <v>TUBULÃO A CÉU ABERTO, DIÂMETRO DO FUSTE DE 80CM, ESCAVAÇÃO MECÂNICA, SEM ALARGAMENTO DE BASE, CONCRETO USINADO E LANÇADO COM BOMBA OU DIRETAMENTE DO CAMINHÃO (EXCLUSIVE BOMBEAMENTO, MOBILIZAÇÃO E DESMOBILIZAÇÃO). AF_05/2020</v>
          </cell>
          <cell r="D14275" t="str">
            <v>M3</v>
          </cell>
          <cell r="E14275">
            <v>878.15</v>
          </cell>
          <cell r="F14275">
            <v>884.32</v>
          </cell>
        </row>
        <row r="14276">
          <cell r="B14276">
            <v>96393</v>
          </cell>
          <cell r="C14276" t="str">
            <v>USINAGEM DE BRITA GRADUADA SIMPLES. AF_03/2020</v>
          </cell>
          <cell r="D14276" t="str">
            <v>M3</v>
          </cell>
          <cell r="E14276">
            <v>171.37</v>
          </cell>
          <cell r="F14276">
            <v>171.55</v>
          </cell>
        </row>
        <row r="14277">
          <cell r="B14277">
            <v>96394</v>
          </cell>
          <cell r="C14277" t="str">
            <v>USINAGEM DE BRITA GRADUADA TRATADA COM CIMENTO. AF_03/2020</v>
          </cell>
          <cell r="D14277" t="str">
            <v>M3</v>
          </cell>
          <cell r="E14277">
            <v>229.47</v>
          </cell>
          <cell r="F14277">
            <v>229.63</v>
          </cell>
        </row>
        <row r="14278">
          <cell r="B14278">
            <v>104363</v>
          </cell>
          <cell r="C14278" t="str">
            <v>USINAGEM DE CONCRETO ASFÁLTICO COM CAP 50/70 PARA CAMADA DE ROLAMENTO, PADRÃO DNIT FAIXA C, EM USINA DE ASFALTO GRAVIMÉTRICA DE 150 TON/H. AF_03/2020</v>
          </cell>
          <cell r="D14278" t="str">
            <v>T</v>
          </cell>
          <cell r="E14278">
            <v>0</v>
          </cell>
          <cell r="F14278">
            <v>0</v>
          </cell>
        </row>
        <row r="14279">
          <cell r="B14279">
            <v>104360</v>
          </cell>
          <cell r="C14279" t="str">
            <v>USINAGEM DE CONCRETO ASFÁLTICO COM CAP 50/70, PARA CAMADA DE BINDER, PADRÃO DNIT FAIXA B, EM USINA DE ASFALTO CONTÍNUA DE 140 TON/H. AF_03/2020</v>
          </cell>
          <cell r="D14279" t="str">
            <v>T</v>
          </cell>
          <cell r="E14279">
            <v>0</v>
          </cell>
          <cell r="F14279">
            <v>0</v>
          </cell>
        </row>
        <row r="14280">
          <cell r="B14280">
            <v>104358</v>
          </cell>
          <cell r="C14280" t="str">
            <v>USINAGEM DE CONCRETO ASFÁLTICO COM CAP 50/70, PARA CAMADA DE BINDER, PADRÃO DNIT FAIXA B, EM USINA DE ASFALTO CONTÍNUA DE 80 TON/H. AF_03/2020</v>
          </cell>
          <cell r="D14280" t="str">
            <v>T</v>
          </cell>
          <cell r="E14280">
            <v>0</v>
          </cell>
          <cell r="F14280">
            <v>0</v>
          </cell>
        </row>
        <row r="14281">
          <cell r="B14281">
            <v>104362</v>
          </cell>
          <cell r="C14281" t="str">
            <v>USINAGEM DE CONCRETO ASFÁLTICO COM CAP 50/70, PARA CAMADA DE BINDER, PADRÃO DNIT FAIXA B, EM USINA DE ASFALTO GRAVIMÉTRICA DE 150 TON/H. AF_03/2020</v>
          </cell>
          <cell r="D14281" t="str">
            <v>T</v>
          </cell>
          <cell r="E14281">
            <v>0</v>
          </cell>
          <cell r="F14281">
            <v>0</v>
          </cell>
        </row>
        <row r="14282">
          <cell r="B14282">
            <v>104361</v>
          </cell>
          <cell r="C14282" t="str">
            <v>USINAGEM DE CONCRETO ASFÁLTICO COM CAP 50/70, PARA CAMADA DE ROLAMENTO, PADRÃO DNIT FAIXA C, EM USINA DE ASFALTO CONTÍNUA DE 140 TON/H. AF_03/2020</v>
          </cell>
          <cell r="D14282" t="str">
            <v>T</v>
          </cell>
          <cell r="E14282">
            <v>0</v>
          </cell>
          <cell r="F14282">
            <v>0</v>
          </cell>
        </row>
        <row r="14283">
          <cell r="B14283">
            <v>104359</v>
          </cell>
          <cell r="C14283" t="str">
            <v>USINAGEM DE CONCRETO ASFÁLTICO COM CAP 50/70, PARA CAMADA DE ROLAMENTO, PADRÃO DNIT FAIXA C, EM USINA DE ASFALTO CONTÍNUA DE 80 TON/H. AF_03/2020</v>
          </cell>
          <cell r="D14283" t="str">
            <v>T</v>
          </cell>
          <cell r="E14283">
            <v>0</v>
          </cell>
          <cell r="F14283">
            <v>0</v>
          </cell>
        </row>
        <row r="14284">
          <cell r="B14284">
            <v>96395</v>
          </cell>
          <cell r="C14284" t="str">
            <v>USINAGEM DE CONCRETO PARA COMPACTAÇÃO COM ROLO. AF_03/2020</v>
          </cell>
          <cell r="D14284" t="str">
            <v>M3</v>
          </cell>
          <cell r="E14284">
            <v>310.70999999999998</v>
          </cell>
          <cell r="F14284">
            <v>310.99</v>
          </cell>
        </row>
        <row r="14285">
          <cell r="B14285">
            <v>104373</v>
          </cell>
          <cell r="C14285" t="str">
            <v>USINAGEM DE PRÉ MISTURADO A FRIO, PARA CAMADA DE BINDER, PADRÃO DNIT FAIXA B. AF_03/2020</v>
          </cell>
          <cell r="D14285" t="str">
            <v>T</v>
          </cell>
          <cell r="E14285">
            <v>0</v>
          </cell>
          <cell r="F14285">
            <v>0</v>
          </cell>
        </row>
        <row r="14286">
          <cell r="B14286">
            <v>104374</v>
          </cell>
          <cell r="C14286" t="str">
            <v>USINAGEM DE PRÉ MISTURADO A FRIO, PARA CAMADA DE ROLAMENTO, PADRÃO DNIT FAIXA C. AF_03/2020</v>
          </cell>
          <cell r="D14286" t="str">
            <v>T</v>
          </cell>
          <cell r="E14286">
            <v>0</v>
          </cell>
          <cell r="F14286">
            <v>0</v>
          </cell>
        </row>
        <row r="14287">
          <cell r="B14287">
            <v>105034</v>
          </cell>
          <cell r="C14287" t="str">
            <v>CINTA DE AMARRAÇÃO DE ALVENARIA MOLDADA IN LOCO COM UTILIZAÇÃO DE BLOCOS CANALETA, ESPESSURA DE *10* CM. AF_03/2024</v>
          </cell>
          <cell r="D14287" t="str">
            <v>M</v>
          </cell>
          <cell r="E14287">
            <v>40.03</v>
          </cell>
          <cell r="F14287">
            <v>41.1</v>
          </cell>
        </row>
        <row r="14288">
          <cell r="B14288">
            <v>105033</v>
          </cell>
          <cell r="C14288" t="str">
            <v>CINTA DE AMARRAÇÃO DE ALVENARIA MOLDADA IN LOCO COM UTILIZAÇÃO DE BLOCOS CANALETA, ESPESSURA DE *15* CM. AF_03/2024</v>
          </cell>
          <cell r="D14288" t="str">
            <v>M</v>
          </cell>
          <cell r="E14288">
            <v>55.72</v>
          </cell>
          <cell r="F14288">
            <v>57.2</v>
          </cell>
        </row>
        <row r="14289">
          <cell r="B14289">
            <v>93205</v>
          </cell>
          <cell r="C14289" t="str">
            <v>CINTA DE AMARRAÇÃO DE ALVENARIA MOLDADA IN LOCO COM UTILIZAÇÃO DE BLOCOS CANALETA, ESPESSURA DE *20* CM. AF_03/2024</v>
          </cell>
          <cell r="D14289" t="str">
            <v>M</v>
          </cell>
          <cell r="E14289">
            <v>67.040000000000006</v>
          </cell>
          <cell r="F14289">
            <v>68.89</v>
          </cell>
        </row>
        <row r="14290">
          <cell r="B14290">
            <v>105032</v>
          </cell>
          <cell r="C14290" t="str">
            <v>CONTRAVERGA MOLDADA IN LOCO COM UTILIZAÇÃO DE BLOCOS CANALETA, ESPESSURA DE *10* CM. AF_03/2024</v>
          </cell>
          <cell r="D14290" t="str">
            <v>M</v>
          </cell>
          <cell r="E14290">
            <v>31.74</v>
          </cell>
          <cell r="F14290">
            <v>32.33</v>
          </cell>
        </row>
        <row r="14291">
          <cell r="B14291">
            <v>105031</v>
          </cell>
          <cell r="C14291" t="str">
            <v>CONTRAVERGA MOLDADA IN LOCO COM UTILIZAÇÃO DE BLOCOS CANALETA, ESPESSURA DE *15* CM. AF_03/2024</v>
          </cell>
          <cell r="D14291" t="str">
            <v>M</v>
          </cell>
          <cell r="E14291">
            <v>46.35</v>
          </cell>
          <cell r="F14291">
            <v>47.27</v>
          </cell>
        </row>
        <row r="14292">
          <cell r="B14292">
            <v>93199</v>
          </cell>
          <cell r="C14292" t="str">
            <v>CONTRAVERGA MOLDADA IN LOCO COM UTILIZAÇÃO DE BLOCOS CANALETA, ESPESSURA DE *20* CM. AF_03/2024</v>
          </cell>
          <cell r="D14292" t="str">
            <v>M</v>
          </cell>
          <cell r="E14292">
            <v>48.86</v>
          </cell>
          <cell r="F14292">
            <v>50.05</v>
          </cell>
        </row>
        <row r="14293">
          <cell r="B14293">
            <v>105030</v>
          </cell>
          <cell r="C14293" t="str">
            <v>CONTRAVERGA MOLDADA IN LOCO EM CONCRETO, ESPESSURA DE *10* CM. AF_03/2024</v>
          </cell>
          <cell r="D14293" t="str">
            <v>M</v>
          </cell>
          <cell r="E14293">
            <v>41.12</v>
          </cell>
          <cell r="F14293">
            <v>42.17</v>
          </cell>
        </row>
        <row r="14294">
          <cell r="B14294">
            <v>105029</v>
          </cell>
          <cell r="C14294" t="str">
            <v>CONTRAVERGA MOLDADA IN LOCO EM CONCRETO, ESPESSURA DE *15* CM. AF_03/2024</v>
          </cell>
          <cell r="D14294" t="str">
            <v>M</v>
          </cell>
          <cell r="E14294">
            <v>48.62</v>
          </cell>
          <cell r="F14294">
            <v>49.95</v>
          </cell>
        </row>
        <row r="14295">
          <cell r="B14295">
            <v>93197</v>
          </cell>
          <cell r="C14295" t="str">
            <v>CONTRAVERGA MOLDADA IN LOCO EM CONCRETO, ESPESSURA DE *20* CM. AF_03/2024</v>
          </cell>
          <cell r="D14295" t="str">
            <v>M</v>
          </cell>
          <cell r="E14295">
            <v>56.15</v>
          </cell>
          <cell r="F14295">
            <v>57.75</v>
          </cell>
        </row>
        <row r="14296">
          <cell r="B14296">
            <v>105040</v>
          </cell>
          <cell r="C14296" t="str">
            <v>CONTRAVERGA PRÉ-FABRICADA, ESPESSURA DE *10* CM. AF_03/2024</v>
          </cell>
          <cell r="D14296" t="str">
            <v>M</v>
          </cell>
          <cell r="E14296">
            <v>30.52</v>
          </cell>
          <cell r="F14296">
            <v>32.270000000000003</v>
          </cell>
        </row>
        <row r="14297">
          <cell r="B14297">
            <v>105039</v>
          </cell>
          <cell r="C14297" t="str">
            <v>CONTRAVERGA PRÉ-FABRICADA, ESPESSURA DE *15* CM. AF_03/2024</v>
          </cell>
          <cell r="D14297" t="str">
            <v>M</v>
          </cell>
          <cell r="E14297">
            <v>45.05</v>
          </cell>
          <cell r="F14297">
            <v>47.64</v>
          </cell>
        </row>
        <row r="14298">
          <cell r="B14298">
            <v>105038</v>
          </cell>
          <cell r="C14298" t="str">
            <v>CONTRAVERGA PRÉ-FABRICADA, ESPESSURA DE *20* CM. AF_03/2024</v>
          </cell>
          <cell r="D14298" t="str">
            <v>M</v>
          </cell>
          <cell r="E14298">
            <v>62.57</v>
          </cell>
          <cell r="F14298">
            <v>66.17</v>
          </cell>
        </row>
        <row r="14299">
          <cell r="B14299">
            <v>105028</v>
          </cell>
          <cell r="C14299" t="str">
            <v>CONTRAVERGA PRÉ-MOLDADA, ESPESSURA DE *10* CM. AF_03/2024</v>
          </cell>
          <cell r="D14299" t="str">
            <v>M</v>
          </cell>
          <cell r="E14299">
            <v>21.55</v>
          </cell>
          <cell r="F14299">
            <v>21.99</v>
          </cell>
        </row>
        <row r="14300">
          <cell r="B14300">
            <v>105027</v>
          </cell>
          <cell r="C14300" t="str">
            <v>CONTRAVERGA PRÉ-MOLDADA, ESPESSURA DE *15* CM. AF_03/2024</v>
          </cell>
          <cell r="D14300" t="str">
            <v>M</v>
          </cell>
          <cell r="E14300">
            <v>24.52</v>
          </cell>
          <cell r="F14300">
            <v>25.02</v>
          </cell>
        </row>
        <row r="14301">
          <cell r="B14301">
            <v>93194</v>
          </cell>
          <cell r="C14301" t="str">
            <v>CONTRAVERGA PRÉ-MOLDADA, ESPESSURA DE *20* CM. AF_03/2024</v>
          </cell>
          <cell r="D14301" t="str">
            <v>M</v>
          </cell>
          <cell r="E14301">
            <v>27.91</v>
          </cell>
          <cell r="F14301">
            <v>28.49</v>
          </cell>
        </row>
        <row r="14302">
          <cell r="B14302">
            <v>93200</v>
          </cell>
          <cell r="C14302" t="str">
            <v>FIXAÇÃO (ENCUNHAMENTO) DE ALVENARIA DE VEDAÇÃO COM ARGAMASSA APLICADA COM BISNAGA. AF_03/2024</v>
          </cell>
          <cell r="D14302" t="str">
            <v>M</v>
          </cell>
          <cell r="E14302">
            <v>11.37</v>
          </cell>
          <cell r="F14302">
            <v>12.16</v>
          </cell>
        </row>
        <row r="14303">
          <cell r="B14303">
            <v>93203</v>
          </cell>
          <cell r="C14303" t="str">
            <v>FIXAÇÃO (ENCUNHAMENTO) DE ALVENARIA DE VEDAÇÃO COM ESPUMA DE POLIURETANO EXPANSIVA. AF_03/2024</v>
          </cell>
          <cell r="D14303" t="str">
            <v>M</v>
          </cell>
          <cell r="E14303">
            <v>14.22</v>
          </cell>
          <cell r="F14303">
            <v>14.35</v>
          </cell>
        </row>
        <row r="14304">
          <cell r="B14304">
            <v>93202</v>
          </cell>
          <cell r="C14304" t="str">
            <v>FIXAÇÃO (ENCUNHAMENTO) DE ALVENARIA DE VEDAÇÃO COM TIJOLO MACIÇO. AF_03/2024</v>
          </cell>
          <cell r="D14304" t="str">
            <v>M</v>
          </cell>
          <cell r="E14304">
            <v>25.71</v>
          </cell>
          <cell r="F14304">
            <v>27.2</v>
          </cell>
        </row>
        <row r="14305">
          <cell r="B14305">
            <v>105026</v>
          </cell>
          <cell r="C14305" t="str">
            <v>VERGA MOLDADA IN LOCO COM UTILIZAÇÃO DE BLOCOS CANALETA, ESPESSURA DE *10* CM. AF_03/2024</v>
          </cell>
          <cell r="D14305" t="str">
            <v>M</v>
          </cell>
          <cell r="E14305">
            <v>41.09</v>
          </cell>
          <cell r="F14305">
            <v>42.01</v>
          </cell>
        </row>
        <row r="14306">
          <cell r="B14306">
            <v>105025</v>
          </cell>
          <cell r="C14306" t="str">
            <v>VERGA MOLDADA IN LOCO COM UTILIZAÇÃO DE BLOCOS CANALETA, ESPESSURA DE *15* CM. AF_03/2024</v>
          </cell>
          <cell r="D14306" t="str">
            <v>M</v>
          </cell>
          <cell r="E14306">
            <v>57.53</v>
          </cell>
          <cell r="F14306">
            <v>58.92</v>
          </cell>
        </row>
        <row r="14307">
          <cell r="B14307">
            <v>93191</v>
          </cell>
          <cell r="C14307" t="str">
            <v>VERGA MOLDADA IN LOCO COM UTILIZAÇÃO DE BLOCOS CANALETA, ESPESSURA DE *20* CM. AF_03/2024</v>
          </cell>
          <cell r="D14307" t="str">
            <v>M</v>
          </cell>
          <cell r="E14307">
            <v>69.23</v>
          </cell>
          <cell r="F14307">
            <v>71.010000000000005</v>
          </cell>
        </row>
        <row r="14308">
          <cell r="B14308">
            <v>105024</v>
          </cell>
          <cell r="C14308" t="str">
            <v>VERGA MOLDADA IN LOCO EM CONCRETO, ESPESSURA DE *10* CM. AF_03/2024</v>
          </cell>
          <cell r="D14308" t="str">
            <v>M</v>
          </cell>
          <cell r="E14308">
            <v>53.03</v>
          </cell>
          <cell r="F14308">
            <v>54.69</v>
          </cell>
        </row>
        <row r="14309">
          <cell r="B14309">
            <v>105023</v>
          </cell>
          <cell r="C14309" t="str">
            <v>VERGA MOLDADA IN LOCO EM CONCRETO, ESPESSURA DE *15* CM. AF_03/2024</v>
          </cell>
          <cell r="D14309" t="str">
            <v>M</v>
          </cell>
          <cell r="E14309">
            <v>64.22</v>
          </cell>
          <cell r="F14309">
            <v>66.33</v>
          </cell>
        </row>
        <row r="14310">
          <cell r="B14310">
            <v>93187</v>
          </cell>
          <cell r="C14310" t="str">
            <v>VERGA MOLDADA IN LOCO EM CONCRETO, ESPESSURA DE *20* CM. AF_03/2024</v>
          </cell>
          <cell r="D14310" t="str">
            <v>M</v>
          </cell>
          <cell r="E14310">
            <v>75.37</v>
          </cell>
          <cell r="F14310">
            <v>77.94</v>
          </cell>
        </row>
        <row r="14311">
          <cell r="B14311">
            <v>105037</v>
          </cell>
          <cell r="C14311" t="str">
            <v>VERGA PRÉ-FABRICADA COM ATÉ 1,5 M DE VÃO, ESPESSURA DE *10* CM. AF_03/2024</v>
          </cell>
          <cell r="D14311" t="str">
            <v>M</v>
          </cell>
          <cell r="E14311">
            <v>30.66</v>
          </cell>
          <cell r="F14311">
            <v>32.44</v>
          </cell>
        </row>
        <row r="14312">
          <cell r="B14312">
            <v>105036</v>
          </cell>
          <cell r="C14312" t="str">
            <v>VERGA PRÉ-FABRICADA COM ATÉ 1,5 M DE VÃO, ESPESSURA DE *15* CM. AF_03/2024</v>
          </cell>
          <cell r="D14312" t="str">
            <v>M</v>
          </cell>
          <cell r="E14312">
            <v>45.25</v>
          </cell>
          <cell r="F14312">
            <v>47.85</v>
          </cell>
        </row>
        <row r="14313">
          <cell r="B14313">
            <v>105035</v>
          </cell>
          <cell r="C14313" t="str">
            <v>VERGA PRÉ-FABRICADA COM ATÉ 1,5 M DE VÃO, ESPESSURA DE *20* CM. AF_03/2024</v>
          </cell>
          <cell r="D14313" t="str">
            <v>M</v>
          </cell>
          <cell r="E14313">
            <v>62.74</v>
          </cell>
          <cell r="F14313">
            <v>66.36</v>
          </cell>
        </row>
        <row r="14314">
          <cell r="B14314">
            <v>105022</v>
          </cell>
          <cell r="C14314" t="str">
            <v>VERGA PRÉ-MOLDADA COM ATÉ 1,5 M DE VÃO, ESPESSURA DE *10* CM. AF_03/2024</v>
          </cell>
          <cell r="D14314" t="str">
            <v>M</v>
          </cell>
          <cell r="E14314">
            <v>21.88</v>
          </cell>
          <cell r="F14314">
            <v>22.33</v>
          </cell>
        </row>
        <row r="14315">
          <cell r="B14315">
            <v>105021</v>
          </cell>
          <cell r="C14315" t="str">
            <v>VERGA PRÉ-MOLDADA COM ATÉ 1,5 M DE VÃO, ESPESSURA DE *15* CM. AF_03/2024</v>
          </cell>
          <cell r="D14315" t="str">
            <v>M</v>
          </cell>
          <cell r="E14315">
            <v>24.87</v>
          </cell>
          <cell r="F14315">
            <v>25.4</v>
          </cell>
        </row>
        <row r="14316">
          <cell r="B14316">
            <v>93184</v>
          </cell>
          <cell r="C14316" t="str">
            <v>VERGA PRÉ-MOLDADA COM ATÉ 1,5 M DE VÃO, ESPESSURA DE *20* CM. AF_03/2024</v>
          </cell>
          <cell r="D14316" t="str">
            <v>M</v>
          </cell>
          <cell r="E14316">
            <v>28.65</v>
          </cell>
          <cell r="F14316">
            <v>29.26</v>
          </cell>
        </row>
        <row r="14317">
          <cell r="B14317">
            <v>102149</v>
          </cell>
          <cell r="C14317" t="str">
            <v>ESPELHO CRISTAL, ESPESSURA 4 MM, ADERIDO COM ADESIVO FIXA-ESPELHO E FITA DUPLA-FACE, COM MOLDURA DE MADEIRA APARAFUSADA NA PAREDE, COM ÁREA MAIOR QUE 1,0 M2. AF_01/2021</v>
          </cell>
          <cell r="D14317" t="str">
            <v>M2</v>
          </cell>
          <cell r="E14317">
            <v>0</v>
          </cell>
          <cell r="F14317">
            <v>0</v>
          </cell>
        </row>
        <row r="14318">
          <cell r="B14318">
            <v>102150</v>
          </cell>
          <cell r="C14318" t="str">
            <v>ESPELHO CRISTAL, ESPESSURA 4 MM, ADERIDO COM ADESIVO FIXA-ESPELHO, COM MOLDURA DE MADEIRA APARAFUSADA NA PAREDE, COM ÁREA MAIOR QUE 1,0 M2. AF_01/2021</v>
          </cell>
          <cell r="D14318" t="str">
            <v>M2</v>
          </cell>
          <cell r="E14318">
            <v>0</v>
          </cell>
          <cell r="F14318">
            <v>0</v>
          </cell>
        </row>
        <row r="14319">
          <cell r="B14319">
            <v>102145</v>
          </cell>
          <cell r="C14319" t="str">
            <v>ESPELHO CRISTAL, ESPESSURA 4 MM, ADERIDO COM ADESIVO FIXA-ESPELHO, COM MOLDURA DE MADEIRA APARAFUSADA NA PAREDE, COM ÁREA MENOR OU IGUAL A 1,0 M2. AF_01/2021</v>
          </cell>
          <cell r="D14319" t="str">
            <v>M2</v>
          </cell>
          <cell r="E14319">
            <v>0</v>
          </cell>
          <cell r="F14319">
            <v>0</v>
          </cell>
        </row>
        <row r="14320">
          <cell r="B14320">
            <v>102146</v>
          </cell>
          <cell r="C14320" t="str">
            <v>ESPELHO CRISTAL, ESPESSURA 4 MM, SEM MOLDURA, ADERIDO COM ADESIVO FIXA-ESPELHO E FITA DUPLA-FACE. AF_01/2021</v>
          </cell>
          <cell r="D14320" t="str">
            <v>M2</v>
          </cell>
          <cell r="E14320">
            <v>0</v>
          </cell>
          <cell r="F14320">
            <v>0</v>
          </cell>
        </row>
        <row r="14321">
          <cell r="B14321">
            <v>102147</v>
          </cell>
          <cell r="C14321" t="str">
            <v>ESPELHO CRISTAL, ESPESSURA 4 MM, SEM MOLDURA, ADERIDO COM ADESIVO FIXA-ESPELHO. AF_01/2021</v>
          </cell>
          <cell r="D14321" t="str">
            <v>M2</v>
          </cell>
          <cell r="E14321">
            <v>0</v>
          </cell>
          <cell r="F14321">
            <v>0</v>
          </cell>
        </row>
        <row r="14322">
          <cell r="B14322">
            <v>102148</v>
          </cell>
          <cell r="C14322" t="str">
            <v>ESPELHO CRISTAL, ESPESSURA 4 MM, SEM MOLDURA, APARAFUSADO COM BOTÃO DE ROSCA INTERNA, COM ÁREA MAIOR QUE 1,0 M2. AF_01/2021</v>
          </cell>
          <cell r="D14322" t="str">
            <v>M2</v>
          </cell>
          <cell r="E14322">
            <v>0</v>
          </cell>
          <cell r="F14322">
            <v>0</v>
          </cell>
        </row>
        <row r="14323">
          <cell r="B14323">
            <v>102143</v>
          </cell>
          <cell r="C14323" t="str">
            <v>ESPELHO CRISTAL, ESPESSURA 4 MM, SEM MOLDURA, APARAFUSADO COM BOTÃO DE ROSCA INTERNA, COM ÁREA MENOR OU IGUAL A 1,0 M2. AF_01/2021</v>
          </cell>
          <cell r="D14323" t="str">
            <v>M2</v>
          </cell>
          <cell r="E14323">
            <v>0</v>
          </cell>
          <cell r="F14323">
            <v>0</v>
          </cell>
        </row>
        <row r="14324">
          <cell r="B14324">
            <v>102144</v>
          </cell>
          <cell r="C14324" t="str">
            <v>ESPELHO CRISTAL, ESPESSURA 4MM, ADERIDO COM ADESIVO FIXA ESPELHO FITA DUPLA-FACE, COM MOLDURA DE MADEIRA APARAFUSADA NA PAREDE, COM ÁREA MENOR OU IGUAL A 1,0 M2. AF_01/2021</v>
          </cell>
          <cell r="D14324" t="str">
            <v>M2</v>
          </cell>
          <cell r="E14324">
            <v>0</v>
          </cell>
          <cell r="F14324">
            <v>0</v>
          </cell>
        </row>
        <row r="14325">
          <cell r="B14325">
            <v>102171</v>
          </cell>
          <cell r="C14325" t="str">
            <v>INSTALAÇÃO DE VIDRO ARAMADO, E = 6 MM, EM ESQUADRIA DE ALUMÍNIO OU PVC, FIXADO COM BAGUETE. AF_01/2021_PS</v>
          </cell>
          <cell r="D14325" t="str">
            <v>M2</v>
          </cell>
          <cell r="E14325">
            <v>506.25</v>
          </cell>
          <cell r="F14325">
            <v>508.36</v>
          </cell>
        </row>
        <row r="14326">
          <cell r="B14326">
            <v>102172</v>
          </cell>
          <cell r="C14326" t="str">
            <v>INSTALAÇÃO DE VIDRO ARAMADO, E = 7 MM, EM ESQUADRIA DE ALUMÍNIO OU PVC, FIXADO COM BAGUETE. AF_01/2021_PS</v>
          </cell>
          <cell r="D14326" t="str">
            <v>M2</v>
          </cell>
          <cell r="E14326">
            <v>492.13</v>
          </cell>
          <cell r="F14326">
            <v>493.74</v>
          </cell>
        </row>
        <row r="14327">
          <cell r="B14327">
            <v>102170</v>
          </cell>
          <cell r="C14327" t="str">
            <v>INSTALAÇÃO DE VIDRO IMPRESSO, E = 4 MM, EM ESQUADRIA DE ALUMÍNIO OU PVC, FIXADO COM BAGUETE. AF_01/2021_PS</v>
          </cell>
          <cell r="D14327" t="str">
            <v>M2</v>
          </cell>
          <cell r="E14327">
            <v>275.25</v>
          </cell>
          <cell r="F14327">
            <v>277.89</v>
          </cell>
        </row>
        <row r="14328">
          <cell r="B14328">
            <v>102160</v>
          </cell>
          <cell r="C14328" t="str">
            <v>INSTALAÇÃO DE VIDRO IMPRESSO, E = 4 MM, EM ESQUADRIA DE MADEIRA, FIXADO COM BAGUETE. AF_01/2021</v>
          </cell>
          <cell r="D14328" t="str">
            <v>M2</v>
          </cell>
          <cell r="E14328">
            <v>170.29</v>
          </cell>
          <cell r="F14328">
            <v>172.47</v>
          </cell>
        </row>
        <row r="14329">
          <cell r="B14329">
            <v>102177</v>
          </cell>
          <cell r="C14329" t="str">
            <v>INSTALAÇÃO DE VIDRO LAMINADO, E = 12 MM (4+4+4), ENCAIXADO EM PERFIL U. AF_01/2021_PS</v>
          </cell>
          <cell r="D14329" t="str">
            <v>M2</v>
          </cell>
          <cell r="E14329">
            <v>1827.96</v>
          </cell>
          <cell r="F14329">
            <v>1833.07</v>
          </cell>
        </row>
        <row r="14330">
          <cell r="B14330">
            <v>102174</v>
          </cell>
          <cell r="C14330" t="str">
            <v>INSTALAÇÃO DE VIDRO LAMINADO, E = 12 MM (4+4+4), FIXADO COM SILICONE ESTRUTURAL. AF_01/2021</v>
          </cell>
          <cell r="D14330" t="str">
            <v>M2</v>
          </cell>
          <cell r="E14330">
            <v>0</v>
          </cell>
          <cell r="F14330">
            <v>0</v>
          </cell>
        </row>
        <row r="14331">
          <cell r="B14331">
            <v>102178</v>
          </cell>
          <cell r="C14331" t="str">
            <v>INSTALAÇÃO DE VIDRO LAMINADO, E = 15 MM (5+5+5), ENCAIXADO EM PERFIL U. AF_01/2021_PS</v>
          </cell>
          <cell r="D14331" t="str">
            <v>M2</v>
          </cell>
          <cell r="E14331">
            <v>2097.56</v>
          </cell>
          <cell r="F14331">
            <v>2102.23</v>
          </cell>
        </row>
        <row r="14332">
          <cell r="B14332">
            <v>102175</v>
          </cell>
          <cell r="C14332" t="str">
            <v>INSTALAÇÃO DE VIDRO LAMINADO, E = 15 MM (5+5+5), FIXADO COM SILICONE ESTRUTURAL. AF_01/2021</v>
          </cell>
          <cell r="D14332" t="str">
            <v>M2</v>
          </cell>
          <cell r="E14332">
            <v>0</v>
          </cell>
          <cell r="F14332">
            <v>0</v>
          </cell>
        </row>
        <row r="14333">
          <cell r="B14333">
            <v>102176</v>
          </cell>
          <cell r="C14333" t="str">
            <v>INSTALAÇÃO DE VIDRO LAMINADO, E = 8 MM (4+4), ENCAIXADO EM PERFIL U. AF_01/2021_PS</v>
          </cell>
          <cell r="D14333" t="str">
            <v>M2</v>
          </cell>
          <cell r="E14333">
            <v>909.85</v>
          </cell>
          <cell r="F14333">
            <v>915.47</v>
          </cell>
        </row>
        <row r="14334">
          <cell r="B14334">
            <v>102173</v>
          </cell>
          <cell r="C14334" t="str">
            <v>INSTALAÇÃO DE VIDRO LAMINADO, E = 8 MM (4+4), FIXADO COM SILICONE ESTRUTURAL. AF_01/2021</v>
          </cell>
          <cell r="D14334" t="str">
            <v>M2</v>
          </cell>
          <cell r="E14334">
            <v>0</v>
          </cell>
          <cell r="F14334">
            <v>0</v>
          </cell>
        </row>
        <row r="14335">
          <cell r="B14335">
            <v>102163</v>
          </cell>
          <cell r="C14335" t="str">
            <v>INSTALAÇÃO DE VIDRO LISO FUME, E = 4 MM, EM ESQUADRIA DE ALUMÍNIO OU PVC, FIXADO COM BAGUETE. AF_01/2021_PS</v>
          </cell>
          <cell r="D14335" t="str">
            <v>M2</v>
          </cell>
          <cell r="E14335">
            <v>352.75</v>
          </cell>
          <cell r="F14335">
            <v>355.39</v>
          </cell>
        </row>
        <row r="14336">
          <cell r="B14336">
            <v>102153</v>
          </cell>
          <cell r="C14336" t="str">
            <v>INSTALAÇÃO DE VIDRO LISO FUME, E = 4 MM, EM ESQUADRIA DE MADEIRA, FIXADO COM BAGUETE. AF_01/2021</v>
          </cell>
          <cell r="D14336" t="str">
            <v>M2</v>
          </cell>
          <cell r="E14336">
            <v>247.79</v>
          </cell>
          <cell r="F14336">
            <v>249.97</v>
          </cell>
        </row>
        <row r="14337">
          <cell r="B14337">
            <v>102165</v>
          </cell>
          <cell r="C14337" t="str">
            <v>INSTALAÇÃO DE VIDRO LISO FUME, E = 5 MM, EM ESQUADRIA DE ALUMÍNIO OU PVC, FIXADO COM BAGUETE. AF_01/2021_PS</v>
          </cell>
          <cell r="D14337" t="str">
            <v>M2</v>
          </cell>
          <cell r="E14337">
            <v>341.84</v>
          </cell>
          <cell r="F14337">
            <v>343.95</v>
          </cell>
        </row>
        <row r="14338">
          <cell r="B14338">
            <v>102155</v>
          </cell>
          <cell r="C14338" t="str">
            <v>INSTALAÇÃO DE VIDRO LISO FUME, E = 5 MM, EM ESQUADRIA DE MADEIRA, FIXADO COM BAGUETE. AF_01/2021</v>
          </cell>
          <cell r="D14338" t="str">
            <v>M2</v>
          </cell>
          <cell r="E14338">
            <v>256.19</v>
          </cell>
          <cell r="F14338">
            <v>257.93</v>
          </cell>
        </row>
        <row r="14339">
          <cell r="B14339">
            <v>102167</v>
          </cell>
          <cell r="C14339" t="str">
            <v>INSTALAÇÃO DE VIDRO LISO FUME, E = 6 MM, EM ESQUADRIA DE ALUMÍNIO OU PVC, FIXADO COM BAGUETE. AF_01/2021_PS</v>
          </cell>
          <cell r="D14339" t="str">
            <v>M2</v>
          </cell>
          <cell r="E14339">
            <v>401.72</v>
          </cell>
          <cell r="F14339">
            <v>403.33</v>
          </cell>
        </row>
        <row r="14340">
          <cell r="B14340">
            <v>102157</v>
          </cell>
          <cell r="C14340" t="str">
            <v>INSTALAÇÃO DE VIDRO LISO FUME, E = 6 MM, EM ESQUADRIA DE MADEIRA, FIXADO COM BAGUETE. AF_01/2021</v>
          </cell>
          <cell r="D14340" t="str">
            <v>M2</v>
          </cell>
          <cell r="E14340">
            <v>335.39</v>
          </cell>
          <cell r="F14340">
            <v>336.71</v>
          </cell>
        </row>
        <row r="14341">
          <cell r="B14341">
            <v>102169</v>
          </cell>
          <cell r="C14341" t="str">
            <v>INSTALAÇÃO DE VIDRO LISO INCOLOR, E = 10 MM, EM ESQUADRIA DE ALUMÍNIO OU PVC, FIXADO COM BAGUETE. AF_01/2021_PS</v>
          </cell>
          <cell r="D14341" t="str">
            <v>M2</v>
          </cell>
          <cell r="E14341">
            <v>446.8</v>
          </cell>
          <cell r="F14341">
            <v>447.86</v>
          </cell>
        </row>
        <row r="14342">
          <cell r="B14342">
            <v>102159</v>
          </cell>
          <cell r="C14342" t="str">
            <v>INSTALAÇÃO DE VIDRO LISO INCOLOR, E = 10 MM, EM ESQUADRIA DE MADEIRA, FIXADO COM BAGUETE. AF_01/2021</v>
          </cell>
          <cell r="D14342" t="str">
            <v>M2</v>
          </cell>
          <cell r="E14342">
            <v>404</v>
          </cell>
          <cell r="F14342">
            <v>404.86</v>
          </cell>
        </row>
        <row r="14343">
          <cell r="B14343">
            <v>102161</v>
          </cell>
          <cell r="C14343" t="str">
            <v>INSTALAÇÃO DE VIDRO LISO INCOLOR, E = 3 MM, EM ESQUADRIA DE ALUMÍNIO OU PVC, FIXADO COM BAGUETE. AF_01/2021_PS</v>
          </cell>
          <cell r="D14343" t="str">
            <v>M2</v>
          </cell>
          <cell r="E14343">
            <v>281.70999999999998</v>
          </cell>
          <cell r="F14343">
            <v>284.35000000000002</v>
          </cell>
        </row>
        <row r="14344">
          <cell r="B14344">
            <v>102151</v>
          </cell>
          <cell r="C14344" t="str">
            <v>INSTALAÇÃO DE VIDRO LISO INCOLOR, E = 3 MM, EM ESQUADRIA DE MADEIRA, FIXADO COM BAGUETE. AF_01/2021</v>
          </cell>
          <cell r="D14344" t="str">
            <v>M2</v>
          </cell>
          <cell r="E14344">
            <v>176.75</v>
          </cell>
          <cell r="F14344">
            <v>178.93</v>
          </cell>
        </row>
        <row r="14345">
          <cell r="B14345">
            <v>102162</v>
          </cell>
          <cell r="C14345" t="str">
            <v>INSTALAÇÃO DE VIDRO LISO INCOLOR, E = 4 MM, EM ESQUADRIA DE ALUMÍNIO OU PVC, FIXADO COM BAGUETE. AF_01/2021_PS</v>
          </cell>
          <cell r="D14345" t="str">
            <v>M2</v>
          </cell>
          <cell r="E14345">
            <v>301.08999999999997</v>
          </cell>
          <cell r="F14345">
            <v>303.73</v>
          </cell>
        </row>
        <row r="14346">
          <cell r="B14346">
            <v>102164</v>
          </cell>
          <cell r="C14346" t="str">
            <v>INSTALAÇÃO DE VIDRO LISO INCOLOR, E = 5 MM, EM ESQUADRIA DE ALUMÍNIO OU PVC, FIXADO COM BAGUETE. AF_01/2021_PS</v>
          </cell>
          <cell r="D14346" t="str">
            <v>M2</v>
          </cell>
          <cell r="E14346">
            <v>299.58</v>
          </cell>
          <cell r="F14346">
            <v>301.69</v>
          </cell>
        </row>
        <row r="14347">
          <cell r="B14347">
            <v>102154</v>
          </cell>
          <cell r="C14347" t="str">
            <v>INSTALAÇÃO DE VIDRO LISO INCOLOR, E = 5 MM, EM ESQUADRIA DE MADEIRA, FIXADO COM BAGUETE. AF_01/2021</v>
          </cell>
          <cell r="D14347" t="str">
            <v>M2</v>
          </cell>
          <cell r="E14347">
            <v>213.93</v>
          </cell>
          <cell r="F14347">
            <v>215.67</v>
          </cell>
        </row>
        <row r="14348">
          <cell r="B14348">
            <v>102166</v>
          </cell>
          <cell r="C14348" t="str">
            <v>INSTALAÇÃO DE VIDRO LISO INCOLOR, E = 6 MM, EM ESQUADRIA DE ALUMÍNIO OU PVC, FIXADO COM BAGUETE. AF_01/2021_PS</v>
          </cell>
          <cell r="D14348" t="str">
            <v>M2</v>
          </cell>
          <cell r="E14348">
            <v>311.3</v>
          </cell>
          <cell r="F14348">
            <v>312.91000000000003</v>
          </cell>
        </row>
        <row r="14349">
          <cell r="B14349">
            <v>102156</v>
          </cell>
          <cell r="C14349" t="str">
            <v>INSTALAÇÃO DE VIDRO LISO INCOLOR, E = 6 MM, EM ESQUADRIA DE MADEIRA, FIXADO COM BAGUETE. AF_01/2021</v>
          </cell>
          <cell r="D14349" t="str">
            <v>M2</v>
          </cell>
          <cell r="E14349">
            <v>244.97</v>
          </cell>
          <cell r="F14349">
            <v>246.29</v>
          </cell>
        </row>
        <row r="14350">
          <cell r="B14350">
            <v>102168</v>
          </cell>
          <cell r="C14350" t="str">
            <v>INSTALAÇÃO DE VIDRO LISO INCOLOR, E = 8 MM, EM ESQUADRIA DE ALUMÍNIO OU PVC, FIXADO COM BAGUETE. AF_01/2021_PS</v>
          </cell>
          <cell r="D14350" t="str">
            <v>M2</v>
          </cell>
          <cell r="E14350">
            <v>388.33</v>
          </cell>
          <cell r="F14350">
            <v>389.54</v>
          </cell>
        </row>
        <row r="14351">
          <cell r="B14351">
            <v>102158</v>
          </cell>
          <cell r="C14351" t="str">
            <v>INSTALAÇÃO DE VIDRO LISO INCOLOR, E = 8 MM, EM ESQUADRIA DE MADEIRA, FIXADO COM BAGUETE. AF_01/2021</v>
          </cell>
          <cell r="D14351" t="str">
            <v>M2</v>
          </cell>
          <cell r="E14351">
            <v>339.19</v>
          </cell>
          <cell r="F14351">
            <v>340.18</v>
          </cell>
        </row>
        <row r="14352">
          <cell r="B14352">
            <v>102152</v>
          </cell>
          <cell r="C14352" t="str">
            <v>INSTALAÇÃO DE VIDRO LISO, E = 4 MM, EM ESQUADRIA DE MADEIRA, FIXADO COM BAGUETE. AF_01/2021</v>
          </cell>
          <cell r="D14352" t="str">
            <v>M2</v>
          </cell>
          <cell r="E14352">
            <v>196.13</v>
          </cell>
          <cell r="F14352">
            <v>198.31</v>
          </cell>
        </row>
        <row r="14353">
          <cell r="B14353">
            <v>102181</v>
          </cell>
          <cell r="C14353" t="str">
            <v>INSTALAÇÃO DE VIDRO TEMPERADO, E = 10 MM, ENCAIXADO EM PERFIL U. AF_01/2021_PS</v>
          </cell>
          <cell r="D14353" t="str">
            <v>M2</v>
          </cell>
          <cell r="E14353">
            <v>477.35</v>
          </cell>
          <cell r="F14353">
            <v>482.13</v>
          </cell>
        </row>
        <row r="14354">
          <cell r="B14354">
            <v>102179</v>
          </cell>
          <cell r="C14354" t="str">
            <v>INSTALAÇÃO DE VIDRO TEMPERADO, E = 6 MM, ENCAIXADO EM PERFIL U. AF_01/2021_PS</v>
          </cell>
          <cell r="D14354" t="str">
            <v>M2</v>
          </cell>
          <cell r="E14354">
            <v>346.64</v>
          </cell>
          <cell r="F14354">
            <v>351.98</v>
          </cell>
        </row>
        <row r="14355">
          <cell r="B14355">
            <v>102180</v>
          </cell>
          <cell r="C14355" t="str">
            <v>INSTALAÇÃO DE VIDRO TEMPERADO, E = 8 MM, ENCAIXADO EM PERFIL U. AF_01/2021_PS</v>
          </cell>
          <cell r="D14355" t="str">
            <v>M2</v>
          </cell>
          <cell r="E14355">
            <v>402.14</v>
          </cell>
          <cell r="F14355">
            <v>407.23</v>
          </cell>
        </row>
        <row r="14356">
          <cell r="B14356">
            <v>102189</v>
          </cell>
          <cell r="C14356" t="str">
            <v>JOGO DE FERRAGENS CROMADAS PARA PORTA DE VIDRO TEMPERADO, UMA FOLHA COMPOSTO DE DOBRADICAS SUPERIOR E INFERIOR, TRINCO, FECHADURA, CONTRA FECHADURA COM CAPUCHINHO SEM MOLA E PUXADOR. AF_01/2021</v>
          </cell>
          <cell r="D14356" t="str">
            <v>UN</v>
          </cell>
          <cell r="E14356">
            <v>261.82</v>
          </cell>
          <cell r="F14356">
            <v>268.64</v>
          </cell>
        </row>
        <row r="14357">
          <cell r="B14357">
            <v>102188</v>
          </cell>
          <cell r="C14357" t="str">
            <v>MOLA HIDRAULICA DE PISO PARA PORTA DE VIDRO TEMPERADO. AF_01/2021</v>
          </cell>
          <cell r="D14357" t="str">
            <v>UN</v>
          </cell>
          <cell r="E14357">
            <v>1029.1300000000001</v>
          </cell>
          <cell r="F14357">
            <v>1035.26</v>
          </cell>
        </row>
        <row r="14358">
          <cell r="B14358">
            <v>102185</v>
          </cell>
          <cell r="C14358" t="str">
            <v>PORTA DE ABRIR COM MOLA HIDRÁULICA, EM VIDRO TEMPERADO, 2 FOLHAS DE 90X210 CM, ESPESSURA DD 10MM, INCLUSIVE ACESSÓRIOS. AF_01/2021</v>
          </cell>
          <cell r="D14358" t="str">
            <v>UN</v>
          </cell>
          <cell r="E14358">
            <v>4055.16</v>
          </cell>
          <cell r="F14358">
            <v>4077.96</v>
          </cell>
        </row>
        <row r="14359">
          <cell r="B14359">
            <v>102184</v>
          </cell>
          <cell r="C14359" t="str">
            <v>PORTA DE ABRIR COM MOLA HIDRÁULICA, EM VIDRO TEMPERADO, 90X210 CM, ESPESSURA 10 MM, INCLUSIVE ACESSÓRIOS. AF_01/2021</v>
          </cell>
          <cell r="D14359" t="str">
            <v>UN</v>
          </cell>
          <cell r="E14359">
            <v>2022.25</v>
          </cell>
          <cell r="F14359">
            <v>2033.21</v>
          </cell>
        </row>
        <row r="14360">
          <cell r="B14360">
            <v>102187</v>
          </cell>
          <cell r="C14360" t="str">
            <v>PORTA DE CORRER EM VIDRO TEMPERADO, 2 FOLHAS DE 90X210 CM, ESPESSURA 10 MM, INCLUSIVE ACESSÓRIOS. AF_01/2021</v>
          </cell>
          <cell r="D14360" t="str">
            <v>UN</v>
          </cell>
          <cell r="E14360">
            <v>0</v>
          </cell>
          <cell r="F14360">
            <v>0</v>
          </cell>
        </row>
        <row r="14361">
          <cell r="B14361">
            <v>102186</v>
          </cell>
          <cell r="C14361" t="str">
            <v>PORTA DE CORRER EM VIDRO TEMPERADO, 90X210 CM, ESPESSURA 10MM, INCLUSIVE ACESSÓRIOS. AF_01/2021</v>
          </cell>
          <cell r="D14361" t="str">
            <v>UN</v>
          </cell>
          <cell r="E14361">
            <v>0</v>
          </cell>
          <cell r="F14361">
            <v>0</v>
          </cell>
        </row>
        <row r="14362">
          <cell r="B14362">
            <v>102183</v>
          </cell>
          <cell r="C14362" t="str">
            <v>PORTA PIVOTANTE DE VIDRO TEMPERADO, 2 FOLHAS DE 90X210 CM, ESPESSURA DE 10MM, INCLUSIVE ACESSÓRIOS. AF_01/2021</v>
          </cell>
          <cell r="D14362" t="str">
            <v>UN</v>
          </cell>
          <cell r="E14362">
            <v>2038</v>
          </cell>
          <cell r="F14362">
            <v>2051.83</v>
          </cell>
        </row>
        <row r="14363">
          <cell r="B14363">
            <v>102182</v>
          </cell>
          <cell r="C14363" t="str">
            <v>PORTA PIVOTANTE DE VIDRO TEMPERADO, 90X210 CM, ESPESSURA 10 MM, INCLUSIVE ACESSÓRIOS. AF_01/2021</v>
          </cell>
          <cell r="D14363" t="str">
            <v>UN</v>
          </cell>
          <cell r="E14363">
            <v>1013.51</v>
          </cell>
          <cell r="F14363">
            <v>1019.99</v>
          </cell>
        </row>
        <row r="14364">
          <cell r="B14364">
            <v>102191</v>
          </cell>
          <cell r="C14364" t="str">
            <v>REMOÇÃO DE VIDRO LISO COMUM DE ESQUADRIA COM BAGUETE DE ALUMÍNIO OU PVC. AF_01/2021</v>
          </cell>
          <cell r="D14364" t="str">
            <v>M2</v>
          </cell>
          <cell r="E14364">
            <v>20.48</v>
          </cell>
          <cell r="F14364">
            <v>22.12</v>
          </cell>
        </row>
        <row r="14365">
          <cell r="B14365">
            <v>102190</v>
          </cell>
          <cell r="C14365" t="str">
            <v>REMOÇÃO DE VIDRO LISO COMUM DE ESQUADRIA COM BAGUETE DE MADEIRA. AF_01/2021</v>
          </cell>
          <cell r="D14365" t="str">
            <v>M2</v>
          </cell>
          <cell r="E14365">
            <v>16.86</v>
          </cell>
          <cell r="F14365">
            <v>18.21</v>
          </cell>
        </row>
        <row r="14366">
          <cell r="B14366">
            <v>102192</v>
          </cell>
          <cell r="C14366" t="str">
            <v>REMOÇÃO DE VIDRO TEMPERADO FIXADO EM PERFIL U. AF_01/2021</v>
          </cell>
          <cell r="D14366" t="str">
            <v>M2</v>
          </cell>
          <cell r="E14366">
            <v>14.61</v>
          </cell>
          <cell r="F14366">
            <v>15.79</v>
          </cell>
        </row>
        <row r="14367">
          <cell r="B14367">
            <v>89354</v>
          </cell>
          <cell r="C14367" t="str">
            <v>MISTURADOR MONOCOMANDO PARA CHUVEIRO, BASE BRUTA E ACABAMENTO CROMADO - FORNECIMENTO E INSTALAÇÃO. AF_08/2021</v>
          </cell>
          <cell r="D14367" t="str">
            <v>UN</v>
          </cell>
          <cell r="E14367">
            <v>634.66999999999996</v>
          </cell>
          <cell r="F14367">
            <v>637.17999999999995</v>
          </cell>
        </row>
        <row r="14368">
          <cell r="B14368">
            <v>103041</v>
          </cell>
          <cell r="C14368" t="str">
            <v>REGISTRO DE ESFERA, PVC, ROSCÁVEL, COM BORBOLETA, 1/2" - FORNECIMENTO E INSTALAÇÃO. AF_08/2021</v>
          </cell>
          <cell r="D14368" t="str">
            <v>UN</v>
          </cell>
          <cell r="E14368">
            <v>19.52</v>
          </cell>
          <cell r="F14368">
            <v>19.809999999999999</v>
          </cell>
        </row>
        <row r="14369">
          <cell r="B14369">
            <v>103042</v>
          </cell>
          <cell r="C14369" t="str">
            <v>REGISTRO DE ESFERA, PVC, ROSCÁVEL, COM BORBOLETA, 3/4" - FORNECIMENTO E INSTALAÇÃO. AF_08/2021</v>
          </cell>
          <cell r="D14369" t="str">
            <v>UN</v>
          </cell>
          <cell r="E14369">
            <v>24.16</v>
          </cell>
          <cell r="F14369">
            <v>24.6</v>
          </cell>
        </row>
        <row r="14370">
          <cell r="B14370">
            <v>103043</v>
          </cell>
          <cell r="C14370" t="str">
            <v>REGISTRO DE ESFERA, PVC, ROSCÁVEL, COM CABEÇA QUADRADA, 1/2" - FORNECIMENTO E INSTALAÇÃO. AF_08/2021</v>
          </cell>
          <cell r="D14370" t="str">
            <v>UN</v>
          </cell>
          <cell r="E14370">
            <v>22.53</v>
          </cell>
          <cell r="F14370">
            <v>22.82</v>
          </cell>
        </row>
        <row r="14371">
          <cell r="B14371">
            <v>103044</v>
          </cell>
          <cell r="C14371" t="str">
            <v>REGISTRO DE ESFERA, PVC, ROSCÁVEL, COM CABEÇA QUADRADA, 3/4" - FORNECIMENTO E INSTALAÇÃO. AF_08/2021</v>
          </cell>
          <cell r="D14371" t="str">
            <v>UN</v>
          </cell>
          <cell r="E14371">
            <v>30.42</v>
          </cell>
          <cell r="F14371">
            <v>30.86</v>
          </cell>
        </row>
        <row r="14372">
          <cell r="B14372">
            <v>103039</v>
          </cell>
          <cell r="C14372" t="str">
            <v>REGISTRO DE ESFERA, PVC, ROSCÁVEL, COM VOLANTE, 1 1/2" - FORNECIMENTO E INSTALAÇÃO. AF_08/2021</v>
          </cell>
          <cell r="D14372" t="str">
            <v>UN</v>
          </cell>
          <cell r="E14372">
            <v>67.239999999999995</v>
          </cell>
          <cell r="F14372">
            <v>68.319999999999993</v>
          </cell>
        </row>
        <row r="14373">
          <cell r="B14373">
            <v>103038</v>
          </cell>
          <cell r="C14373" t="str">
            <v>REGISTRO DE ESFERA, PVC, ROSCÁVEL, COM VOLANTE, 1 1/4" - FORNECIMENTO E INSTALAÇÃO. AF_08/2021</v>
          </cell>
          <cell r="D14373" t="str">
            <v>UN</v>
          </cell>
          <cell r="E14373">
            <v>61.74</v>
          </cell>
          <cell r="F14373">
            <v>62.57</v>
          </cell>
        </row>
        <row r="14374">
          <cell r="B14374">
            <v>103037</v>
          </cell>
          <cell r="C14374" t="str">
            <v>REGISTRO DE ESFERA, PVC, ROSCÁVEL, COM VOLANTE, 1" - FORNECIMENTO E INSTALAÇÃO. AF_08/2021</v>
          </cell>
          <cell r="D14374" t="str">
            <v>UN</v>
          </cell>
          <cell r="E14374">
            <v>46.1</v>
          </cell>
          <cell r="F14374">
            <v>46.71</v>
          </cell>
        </row>
        <row r="14375">
          <cell r="B14375">
            <v>103036</v>
          </cell>
          <cell r="C14375" t="str">
            <v>REGISTRO DE ESFERA, PVC, ROSCÁVEL, COM VOLANTE, 1/2" - FORNECIMENTO E INSTALAÇÃO. AF_08/2021</v>
          </cell>
          <cell r="D14375" t="str">
            <v>UN</v>
          </cell>
          <cell r="E14375">
            <v>23.4</v>
          </cell>
          <cell r="F14375">
            <v>23.69</v>
          </cell>
        </row>
        <row r="14376">
          <cell r="B14376">
            <v>103040</v>
          </cell>
          <cell r="C14376" t="str">
            <v>REGISTRO DE ESFERA, PVC, ROSCÁVEL, COM VOLANTE, 2" - FORNECIMENTO E INSTALAÇÃO. AF_08/2021</v>
          </cell>
          <cell r="D14376" t="str">
            <v>UN</v>
          </cell>
          <cell r="E14376">
            <v>99.88</v>
          </cell>
          <cell r="F14376">
            <v>101.27</v>
          </cell>
        </row>
        <row r="14377">
          <cell r="B14377">
            <v>90371</v>
          </cell>
          <cell r="C14377" t="str">
            <v>REGISTRO DE ESFERA, PVC, ROSCÁVEL, COM VOLANTE, 3/4" - FORNECIMENTO E INSTALAÇÃO. AF_08/2021</v>
          </cell>
          <cell r="D14377" t="str">
            <v>UN</v>
          </cell>
          <cell r="E14377">
            <v>29.19</v>
          </cell>
          <cell r="F14377">
            <v>29.63</v>
          </cell>
        </row>
        <row r="14378">
          <cell r="B14378">
            <v>103047</v>
          </cell>
          <cell r="C14378" t="str">
            <v>REGISTRO DE ESFERA, PVC, SOLDÁVEL, COM VOLANTE, DN 20 MM - FORNECIMENTO E INSTALAÇÃO. AF_08/2021</v>
          </cell>
          <cell r="D14378" t="str">
            <v>UN</v>
          </cell>
          <cell r="E14378">
            <v>23.98</v>
          </cell>
          <cell r="F14378">
            <v>24.33</v>
          </cell>
        </row>
        <row r="14379">
          <cell r="B14379">
            <v>94489</v>
          </cell>
          <cell r="C14379" t="str">
            <v>REGISTRO DE ESFERA, PVC, SOLDÁVEL, COM VOLANTE, DN 25 MM - FORNECIMENTO E INSTALAÇÃO. AF_08/2021</v>
          </cell>
          <cell r="D14379" t="str">
            <v>UN</v>
          </cell>
          <cell r="E14379">
            <v>29.51</v>
          </cell>
          <cell r="F14379">
            <v>29.83</v>
          </cell>
        </row>
        <row r="14380">
          <cell r="B14380">
            <v>94490</v>
          </cell>
          <cell r="C14380" t="str">
            <v>REGISTRO DE ESFERA, PVC, SOLDÁVEL, COM VOLANTE, DN 32 MM - FORNECIMENTO E INSTALAÇÃO. AF_08/2021</v>
          </cell>
          <cell r="D14380" t="str">
            <v>UN</v>
          </cell>
          <cell r="E14380">
            <v>43.76</v>
          </cell>
          <cell r="F14380">
            <v>44.08</v>
          </cell>
        </row>
        <row r="14381">
          <cell r="B14381">
            <v>94491</v>
          </cell>
          <cell r="C14381" t="str">
            <v>REGISTRO DE ESFERA, PVC, SOLDÁVEL, COM VOLANTE, DN 40 MM - FORNECIMENTO E INSTALAÇÃO. AF_08/2021</v>
          </cell>
          <cell r="D14381" t="str">
            <v>UN</v>
          </cell>
          <cell r="E14381">
            <v>59.63</v>
          </cell>
          <cell r="F14381">
            <v>60.09</v>
          </cell>
        </row>
        <row r="14382">
          <cell r="B14382">
            <v>94492</v>
          </cell>
          <cell r="C14382" t="str">
            <v>REGISTRO DE ESFERA, PVC, SOLDÁVEL, COM VOLANTE, DN 50 MM - FORNECIMENTO E INSTALAÇÃO. AF_08/2021</v>
          </cell>
          <cell r="D14382" t="str">
            <v>UN</v>
          </cell>
          <cell r="E14382">
            <v>61.32</v>
          </cell>
          <cell r="F14382">
            <v>61.78</v>
          </cell>
        </row>
        <row r="14383">
          <cell r="B14383">
            <v>94493</v>
          </cell>
          <cell r="C14383" t="str">
            <v>REGISTRO DE ESFERA, PVC, SOLDÁVEL, COM VOLANTE, DN 60 MM - FORNECIMENTO E INSTALAÇÃO. AF_08/2021</v>
          </cell>
          <cell r="D14383" t="str">
            <v>UN</v>
          </cell>
          <cell r="E14383">
            <v>112.3</v>
          </cell>
          <cell r="F14383">
            <v>113.04</v>
          </cell>
        </row>
        <row r="14384">
          <cell r="B14384">
            <v>94497</v>
          </cell>
          <cell r="C14384" t="str">
            <v>REGISTRO DE GAVETA BRUTO, LATÃO, ROSCÁVEL, 1 1/2" - FORNECIMENTO E INSTALAÇÃO. AF_08/2021</v>
          </cell>
          <cell r="D14384" t="str">
            <v>UN</v>
          </cell>
          <cell r="E14384">
            <v>114.82</v>
          </cell>
          <cell r="F14384">
            <v>115.9</v>
          </cell>
        </row>
        <row r="14385">
          <cell r="B14385">
            <v>94794</v>
          </cell>
          <cell r="C14385" t="str">
            <v>REGISTRO DE GAVETA BRUTO, LATÃO, ROSCÁVEL, 1 1/2", COM ACABAMENTO E CANOPLA CROMADOS - FORNECIMENTO E INSTALAÇÃO. AF_08/2021</v>
          </cell>
          <cell r="D14385" t="str">
            <v>UN</v>
          </cell>
          <cell r="E14385">
            <v>181.29</v>
          </cell>
          <cell r="F14385">
            <v>182.8</v>
          </cell>
        </row>
        <row r="14386">
          <cell r="B14386">
            <v>94496</v>
          </cell>
          <cell r="C14386" t="str">
            <v>REGISTRO DE GAVETA BRUTO, LATÃO, ROSCÁVEL, 1 1/4" - FORNECIMENTO E INSTALAÇÃO. AF_08/2021</v>
          </cell>
          <cell r="D14386" t="str">
            <v>UN</v>
          </cell>
          <cell r="E14386">
            <v>90.66</v>
          </cell>
          <cell r="F14386">
            <v>91.49</v>
          </cell>
        </row>
        <row r="14387">
          <cell r="B14387">
            <v>94793</v>
          </cell>
          <cell r="C14387" t="str">
            <v>REGISTRO DE GAVETA BRUTO, LATÃO, ROSCÁVEL, 1 1/4", COM ACABAMENTO E CANOPLA CROMADOS - FORNECIMENTO E INSTALAÇÃO. AF_08/2021</v>
          </cell>
          <cell r="D14387" t="str">
            <v>UN</v>
          </cell>
          <cell r="E14387">
            <v>171.2</v>
          </cell>
          <cell r="F14387">
            <v>172.47</v>
          </cell>
        </row>
        <row r="14388">
          <cell r="B14388">
            <v>94495</v>
          </cell>
          <cell r="C14388" t="str">
            <v>REGISTRO DE GAVETA BRUTO, LATÃO, ROSCÁVEL, 1" - FORNECIMENTO E INSTALAÇÃO. AF_08/2021</v>
          </cell>
          <cell r="D14388" t="str">
            <v>UN</v>
          </cell>
          <cell r="E14388">
            <v>66.540000000000006</v>
          </cell>
          <cell r="F14388">
            <v>67.150000000000006</v>
          </cell>
        </row>
        <row r="14389">
          <cell r="B14389">
            <v>94792</v>
          </cell>
          <cell r="C14389" t="str">
            <v>REGISTRO DE GAVETA BRUTO, LATÃO, ROSCÁVEL, 1", COM ACABAMENTO E CANOPLA CROMADOS - FORNECIMENTO E INSTALAÇÃO. AF_08/2021</v>
          </cell>
          <cell r="D14389" t="str">
            <v>UN</v>
          </cell>
          <cell r="E14389">
            <v>124.76</v>
          </cell>
          <cell r="F14389">
            <v>125.81</v>
          </cell>
        </row>
        <row r="14390">
          <cell r="B14390">
            <v>89352</v>
          </cell>
          <cell r="C14390" t="str">
            <v>REGISTRO DE GAVETA BRUTO, LATÃO, ROSCÁVEL, 1/2" - FORNECIMENTO E INSTALAÇÃO. AF_08/2021</v>
          </cell>
          <cell r="D14390" t="str">
            <v>UN</v>
          </cell>
          <cell r="E14390">
            <v>39.15</v>
          </cell>
          <cell r="F14390">
            <v>39.44</v>
          </cell>
        </row>
        <row r="14391">
          <cell r="B14391">
            <v>89986</v>
          </cell>
          <cell r="C14391" t="str">
            <v>REGISTRO DE GAVETA BRUTO, LATÃO, ROSCÁVEL, 1/2", COM ACABAMENTO E CANOPLA CROMADOS - FORNECIMENTO E INSTALAÇÃO. AF_08/2021</v>
          </cell>
          <cell r="D14391" t="str">
            <v>UN</v>
          </cell>
          <cell r="E14391">
            <v>90.08</v>
          </cell>
          <cell r="F14391">
            <v>90.83</v>
          </cell>
        </row>
        <row r="14392">
          <cell r="B14392">
            <v>94499</v>
          </cell>
          <cell r="C14392" t="str">
            <v>REGISTRO DE GAVETA BRUTO, LATÃO, ROSCÁVEL, 2 1/2" - FORNECIMENTO E INSTALAÇÃO. AF_08/2021</v>
          </cell>
          <cell r="D14392" t="str">
            <v>UN</v>
          </cell>
          <cell r="E14392">
            <v>317.05</v>
          </cell>
          <cell r="F14392">
            <v>318.91000000000003</v>
          </cell>
        </row>
        <row r="14393">
          <cell r="B14393">
            <v>94498</v>
          </cell>
          <cell r="C14393" t="str">
            <v>REGISTRO DE GAVETA BRUTO, LATÃO, ROSCÁVEL, 2" - FORNECIMENTO E INSTALAÇÃO. AF_08/2021</v>
          </cell>
          <cell r="D14393" t="str">
            <v>UN</v>
          </cell>
          <cell r="E14393">
            <v>158.63</v>
          </cell>
          <cell r="F14393">
            <v>160.02000000000001</v>
          </cell>
        </row>
        <row r="14394">
          <cell r="B14394">
            <v>94500</v>
          </cell>
          <cell r="C14394" t="str">
            <v>REGISTRO DE GAVETA BRUTO, LATÃO, ROSCÁVEL, 3" - FORNECIMENTO E INSTALAÇÃO. AF_08/2021</v>
          </cell>
          <cell r="D14394" t="str">
            <v>UN</v>
          </cell>
          <cell r="E14394">
            <v>384.73</v>
          </cell>
          <cell r="F14394">
            <v>387.05</v>
          </cell>
        </row>
        <row r="14395">
          <cell r="B14395">
            <v>89353</v>
          </cell>
          <cell r="C14395" t="str">
            <v>REGISTRO DE GAVETA BRUTO, LATÃO, ROSCÁVEL, 3/4" - FORNECIMENTO E INSTALAÇÃO. AF_08/2021</v>
          </cell>
          <cell r="D14395" t="str">
            <v>UN</v>
          </cell>
          <cell r="E14395">
            <v>42.94</v>
          </cell>
          <cell r="F14395">
            <v>43.38</v>
          </cell>
        </row>
        <row r="14396">
          <cell r="B14396">
            <v>89987</v>
          </cell>
          <cell r="C14396" t="str">
            <v>REGISTRO DE GAVETA BRUTO, LATÃO, ROSCÁVEL, 3/4", COM ACABAMENTO E CANOPLA CROMADOS - FORNECIMENTO E INSTALAÇÃO. AF_08/2021</v>
          </cell>
          <cell r="D14396" t="str">
            <v>UN</v>
          </cell>
          <cell r="E14396">
            <v>102.33</v>
          </cell>
          <cell r="F14396">
            <v>103.23</v>
          </cell>
        </row>
        <row r="14397">
          <cell r="B14397">
            <v>94501</v>
          </cell>
          <cell r="C14397" t="str">
            <v>REGISTRO DE GAVETA BRUTO, LATÃO, ROSCÁVEL, 4" - FORNECIMENTO E INSTALAÇÃO. AF_08/2021</v>
          </cell>
          <cell r="D14397" t="str">
            <v>UN</v>
          </cell>
          <cell r="E14397">
            <v>779.55</v>
          </cell>
          <cell r="F14397">
            <v>782.48</v>
          </cell>
        </row>
        <row r="14398">
          <cell r="B14398">
            <v>89349</v>
          </cell>
          <cell r="C14398" t="str">
            <v>REGISTRO DE PRESSÃO BRUTO, LATÃO, ROSCÁVEL, 1/2" - FORNECIMENTO E INSTALAÇÃO. AF_08/2021</v>
          </cell>
          <cell r="D14398" t="str">
            <v>UN</v>
          </cell>
          <cell r="E14398">
            <v>28.75</v>
          </cell>
          <cell r="F14398">
            <v>29.04</v>
          </cell>
        </row>
        <row r="14399">
          <cell r="B14399">
            <v>89984</v>
          </cell>
          <cell r="C14399" t="str">
            <v>REGISTRO DE PRESSÃO BRUTO, LATÃO, ROSCÁVEL, 1/2", COM ACABAMENTO E CANOPLA CROMADOS - FORNECIMENTO E INSTALAÇÃO. AF_08/2021</v>
          </cell>
          <cell r="D14399" t="str">
            <v>UN</v>
          </cell>
          <cell r="E14399">
            <v>92.47</v>
          </cell>
          <cell r="F14399">
            <v>93.22</v>
          </cell>
        </row>
        <row r="14400">
          <cell r="B14400">
            <v>89985</v>
          </cell>
          <cell r="C14400" t="str">
            <v>REGISTRO DE PRESSÃO BRUTO, LATÃO, ROSCÁVEL, 3/4", COM ACABAMENTO E CANOPLA CROMADOS - FORNECIMENTO E INSTALAÇÃO. AF_08/2021</v>
          </cell>
          <cell r="D14400" t="str">
            <v>UN</v>
          </cell>
          <cell r="E14400">
            <v>97.11</v>
          </cell>
          <cell r="F14400">
            <v>98.01</v>
          </cell>
        </row>
        <row r="14401">
          <cell r="B14401">
            <v>89351</v>
          </cell>
          <cell r="C14401" t="str">
            <v>REGISTRO DE PRESSÃO BRUTO, LATÃO, ROSCÁVEL, 3/4'' - FORNECIMENTO E INSTALAÇÃO. AF_08/2021</v>
          </cell>
          <cell r="D14401" t="str">
            <v>UN</v>
          </cell>
          <cell r="E14401">
            <v>35.49</v>
          </cell>
          <cell r="F14401">
            <v>35.93</v>
          </cell>
        </row>
        <row r="14402">
          <cell r="B14402">
            <v>103045</v>
          </cell>
          <cell r="C14402" t="str">
            <v>REGISTRO DE PRESSÃO, PVC, ROSCÁVEL, VOLANTE SIMPLES, 1/2" - FORNECIMENTO E INSTALAÇÃO. AF_08/2021</v>
          </cell>
          <cell r="D14402" t="str">
            <v>UN</v>
          </cell>
          <cell r="E14402">
            <v>9.6300000000000008</v>
          </cell>
          <cell r="F14402">
            <v>9.92</v>
          </cell>
        </row>
        <row r="14403">
          <cell r="B14403">
            <v>103046</v>
          </cell>
          <cell r="C14403" t="str">
            <v>REGISTRO DE PRESSÃO, PVC, ROSCÁVEL, VOLANTE SIMPLES, 3/4" - FORNECIMENTO E INSTALAÇÃO. AF_08/2021</v>
          </cell>
          <cell r="D14403" t="str">
            <v>UN</v>
          </cell>
          <cell r="E14403">
            <v>22.9</v>
          </cell>
          <cell r="F14403">
            <v>23.34</v>
          </cell>
        </row>
        <row r="14404">
          <cell r="B14404">
            <v>103048</v>
          </cell>
          <cell r="C14404" t="str">
            <v>REGISTRO DE PRESSÃO, PVC, SOLDÁVEL, VOLANTE SIMPLES, DN 20 MM - FORNECIMENTO E INSTALAÇÃO. AF_08/2021</v>
          </cell>
          <cell r="D14404" t="str">
            <v>UN</v>
          </cell>
          <cell r="E14404">
            <v>18</v>
          </cell>
          <cell r="F14404">
            <v>18.350000000000001</v>
          </cell>
        </row>
        <row r="14405">
          <cell r="B14405">
            <v>103049</v>
          </cell>
          <cell r="C14405" t="str">
            <v>REGISTRO DE PRESSÃO, PVC, SOLDÁVEL, VOLANTE SIMPLES, DN 25 MM - FORNECIMENTO E INSTALAÇÃO. AF_08/2021</v>
          </cell>
          <cell r="D14405" t="str">
            <v>UN</v>
          </cell>
          <cell r="E14405">
            <v>19.559999999999999</v>
          </cell>
          <cell r="F14405">
            <v>19.88</v>
          </cell>
        </row>
        <row r="14406">
          <cell r="B14406">
            <v>103029</v>
          </cell>
          <cell r="C14406" t="str">
            <v>REGISTRO OU REGULADOR DE GÁS DE COZINHA - FORNECIMENTO E INSTALAÇÃO. AF_08/2021</v>
          </cell>
          <cell r="D14406" t="str">
            <v>UN</v>
          </cell>
          <cell r="E14406">
            <v>49.16</v>
          </cell>
          <cell r="F14406">
            <v>49.6</v>
          </cell>
        </row>
        <row r="14407">
          <cell r="B14407">
            <v>103019</v>
          </cell>
          <cell r="C14407" t="str">
            <v>REGISTRO OU VÁLVULA GLOBO ANGULAR EM LATÃO, PARA HIDRANTES EM INSTALAÇÃO PREDIAL DE INCÊNDIO, 45 GRAUS, 2 1/2" - FORNECIMENTO E INSTALAÇÃO. AF_08/2021</v>
          </cell>
          <cell r="D14407" t="str">
            <v>UN</v>
          </cell>
          <cell r="E14407">
            <v>251.67</v>
          </cell>
          <cell r="F14407">
            <v>253.53</v>
          </cell>
        </row>
        <row r="14408">
          <cell r="B14408">
            <v>103050</v>
          </cell>
          <cell r="C14408" t="str">
            <v>SUBSTITUIÇÃO DE REGISTRO OU VÁLVULA, ROSCÁVEL, DN 20 MM. AF_08/2021</v>
          </cell>
          <cell r="D14408" t="str">
            <v>UN</v>
          </cell>
          <cell r="E14408">
            <v>23.6</v>
          </cell>
          <cell r="F14408">
            <v>25.17</v>
          </cell>
        </row>
        <row r="14409">
          <cell r="B14409">
            <v>103051</v>
          </cell>
          <cell r="C14409" t="str">
            <v>SUBSTITUIÇÃO DE REGISTRO OU VÁLVULA, ROSCÁVEL, DN 25 MM. AF_08/2021</v>
          </cell>
          <cell r="D14409" t="str">
            <v>UN</v>
          </cell>
          <cell r="E14409">
            <v>28.51</v>
          </cell>
          <cell r="F14409">
            <v>30.46</v>
          </cell>
        </row>
        <row r="14410">
          <cell r="B14410">
            <v>103052</v>
          </cell>
          <cell r="C14410" t="str">
            <v>SUBSTITUIÇÃO DE REGISTRO OU VÁLVULA, ROSCÁVEL, DN 32 MM. AF_08/2021</v>
          </cell>
          <cell r="D14410" t="str">
            <v>UN</v>
          </cell>
          <cell r="E14410">
            <v>38.39</v>
          </cell>
          <cell r="F14410">
            <v>40.81</v>
          </cell>
        </row>
        <row r="14411">
          <cell r="B14411">
            <v>94799</v>
          </cell>
          <cell r="C14411" t="str">
            <v>TORNEIRA DE BOIA PARA CAIXA D'ÁGUA, ROSCÁVEL, 1 1/2" - FORNECIMENTO E INSTALAÇÃO. AF_08/2021</v>
          </cell>
          <cell r="D14411" t="str">
            <v>UN</v>
          </cell>
          <cell r="E14411">
            <v>133.29</v>
          </cell>
          <cell r="F14411">
            <v>135.13999999999999</v>
          </cell>
        </row>
        <row r="14412">
          <cell r="B14412">
            <v>94798</v>
          </cell>
          <cell r="C14412" t="str">
            <v>TORNEIRA DE BOIA PARA CAIXA D'ÁGUA, ROSCÁVEL, 1 1/4" - FORNECIMENTO E INSTALAÇÃO. AF_08/2021</v>
          </cell>
          <cell r="D14412" t="str">
            <v>UN</v>
          </cell>
          <cell r="E14412">
            <v>108.22</v>
          </cell>
          <cell r="F14412">
            <v>109.63</v>
          </cell>
        </row>
        <row r="14413">
          <cell r="B14413">
            <v>94797</v>
          </cell>
          <cell r="C14413" t="str">
            <v>TORNEIRA DE BOIA PARA CAIXA D'ÁGUA, ROSCÁVEL, 1" - FORNECIMENTO E INSTALAÇÃO. AF_08/2021</v>
          </cell>
          <cell r="D14413" t="str">
            <v>UN</v>
          </cell>
          <cell r="E14413">
            <v>65.97</v>
          </cell>
          <cell r="F14413">
            <v>67.02</v>
          </cell>
        </row>
        <row r="14414">
          <cell r="B14414">
            <v>94795</v>
          </cell>
          <cell r="C14414" t="str">
            <v>TORNEIRA DE BOIA PARA CAIXA D'ÁGUA, ROSCÁVEL, 1/2" - FORNECIMENTO E INSTALAÇÃO. AF_08/2021</v>
          </cell>
          <cell r="D14414" t="str">
            <v>UN</v>
          </cell>
          <cell r="E14414">
            <v>28.04</v>
          </cell>
          <cell r="F14414">
            <v>28.55</v>
          </cell>
        </row>
        <row r="14415">
          <cell r="B14415">
            <v>94800</v>
          </cell>
          <cell r="C14415" t="str">
            <v>TORNEIRA DE BOIA PARA CAIXA D'ÁGUA, ROSCÁVEL, 2" - FORNECIMENTO E INSTALAÇÃO. AF_08/2021</v>
          </cell>
          <cell r="D14415" t="str">
            <v>UN</v>
          </cell>
          <cell r="E14415">
            <v>171.17</v>
          </cell>
          <cell r="F14415">
            <v>173.56</v>
          </cell>
        </row>
        <row r="14416">
          <cell r="B14416">
            <v>94796</v>
          </cell>
          <cell r="C14416" t="str">
            <v>TORNEIRA DE BOIA PARA CAIXA D'ÁGUA, ROSCÁVEL, 3/4" - FORNECIMENTO E INSTALAÇÃO. AF_08/2021</v>
          </cell>
          <cell r="D14416" t="str">
            <v>UN</v>
          </cell>
          <cell r="E14416">
            <v>32.92</v>
          </cell>
          <cell r="F14416">
            <v>33.700000000000003</v>
          </cell>
        </row>
        <row r="14417">
          <cell r="B14417">
            <v>99635</v>
          </cell>
          <cell r="C14417" t="str">
            <v>VÁLVULA DE DESCARGA METÁLICA, BASE 1 1/2", ACABAMENTO METALICO CROMADO - FORNECIMENTO E INSTALAÇÃO. AF_08/2021</v>
          </cell>
          <cell r="D14417" t="str">
            <v>UN</v>
          </cell>
          <cell r="E14417">
            <v>413.48</v>
          </cell>
          <cell r="F14417">
            <v>417.24</v>
          </cell>
        </row>
        <row r="14418">
          <cell r="B14418">
            <v>103018</v>
          </cell>
          <cell r="C14418" t="str">
            <v>VÁLVULA DE DESCARGA METÁLICA, BASE 1 1/4", ACABAMENTO METALICO CROMADO - FORNECIMENTO E INSTALAÇÃO. AF_08/2021</v>
          </cell>
          <cell r="D14418" t="str">
            <v>UN</v>
          </cell>
          <cell r="E14418">
            <v>337.46</v>
          </cell>
          <cell r="F14418">
            <v>340.74</v>
          </cell>
        </row>
        <row r="14419">
          <cell r="B14419">
            <v>95252</v>
          </cell>
          <cell r="C14419" t="str">
            <v>VÁLVULA DE ESFERA BRUTA, BRONZE, ROSCÁVEL, 1 1/2'' - FORNECIMENTO E INSTALAÇÃO. AF_08/2021</v>
          </cell>
          <cell r="D14419" t="str">
            <v>UN</v>
          </cell>
          <cell r="E14419">
            <v>162.32</v>
          </cell>
          <cell r="F14419">
            <v>163.4</v>
          </cell>
        </row>
        <row r="14420">
          <cell r="B14420">
            <v>95251</v>
          </cell>
          <cell r="C14420" t="str">
            <v>VÁLVULA DE ESFERA BRUTA, BRONZE, ROSCÁVEL, 1 1/4'' - FORNECIMENTO E INSTALAÇÃO. AF_08/2021</v>
          </cell>
          <cell r="D14420" t="str">
            <v>UN</v>
          </cell>
          <cell r="E14420">
            <v>133.94</v>
          </cell>
          <cell r="F14420">
            <v>134.77000000000001</v>
          </cell>
        </row>
        <row r="14421">
          <cell r="B14421">
            <v>95250</v>
          </cell>
          <cell r="C14421" t="str">
            <v>VÁLVULA DE ESFERA BRUTA, BRONZE, ROSCÁVEL, 1'' - FORNECIMENTO E INSTALAÇÃO. AF_08/2021</v>
          </cell>
          <cell r="D14421" t="str">
            <v>UN</v>
          </cell>
          <cell r="E14421">
            <v>90.49</v>
          </cell>
          <cell r="F14421">
            <v>91.1</v>
          </cell>
        </row>
        <row r="14422">
          <cell r="B14422">
            <v>95248</v>
          </cell>
          <cell r="C14422" t="str">
            <v>VÁLVULA DE ESFERA BRUTA, BRONZE, ROSCÁVEL, 1/2" - FORNECIMENTO E INSTALAÇÃO. AF_08/2021</v>
          </cell>
          <cell r="D14422" t="str">
            <v>UN</v>
          </cell>
          <cell r="E14422">
            <v>56.96</v>
          </cell>
          <cell r="F14422">
            <v>57.25</v>
          </cell>
        </row>
        <row r="14423">
          <cell r="B14423">
            <v>95253</v>
          </cell>
          <cell r="C14423" t="str">
            <v>VÁLVULA DE ESFERA BRUTA, BRONZE, ROSCÁVEL, 2'' - FORNECIMENTO E INSTALAÇÃO. AF_08/2021</v>
          </cell>
          <cell r="D14423" t="str">
            <v>UN</v>
          </cell>
          <cell r="E14423">
            <v>247.13</v>
          </cell>
          <cell r="F14423">
            <v>248.52</v>
          </cell>
        </row>
        <row r="14424">
          <cell r="B14424">
            <v>95249</v>
          </cell>
          <cell r="C14424" t="str">
            <v>VÁLVULA DE ESFERA BRUTA, BRONZE, ROSCÁVEL, 3/4'' - FORNECIMENTO E INSTALAÇÃO. AF_08/2021</v>
          </cell>
          <cell r="D14424" t="str">
            <v>UN</v>
          </cell>
          <cell r="E14424">
            <v>67.05</v>
          </cell>
          <cell r="F14424">
            <v>67.489999999999995</v>
          </cell>
        </row>
        <row r="14425">
          <cell r="B14425">
            <v>99622</v>
          </cell>
          <cell r="C14425" t="str">
            <v>VÁLVULA DE RETENÇÃO HORIZONTAL, DE BRONZE, ROSCÁVEL, 1 1/2" - FORNECIMENTO E INSTALAÇÃO. AF_08/2021</v>
          </cell>
          <cell r="D14425" t="str">
            <v>UN</v>
          </cell>
          <cell r="E14425">
            <v>325.13</v>
          </cell>
          <cell r="F14425">
            <v>326.20999999999998</v>
          </cell>
        </row>
        <row r="14426">
          <cell r="B14426">
            <v>99621</v>
          </cell>
          <cell r="C14426" t="str">
            <v>VÁLVULA DE RETENÇÃO HORIZONTAL, DE BRONZE, ROSCÁVEL, 1 1/4" - FORNECIMENTO E INSTALAÇÃO. AF_08/2021</v>
          </cell>
          <cell r="D14426" t="str">
            <v>UN</v>
          </cell>
          <cell r="E14426">
            <v>289.35000000000002</v>
          </cell>
          <cell r="F14426">
            <v>290.18</v>
          </cell>
        </row>
        <row r="14427">
          <cell r="B14427">
            <v>99620</v>
          </cell>
          <cell r="C14427" t="str">
            <v>VÁLVULA DE RETENÇÃO HORIZONTAL, DE BRONZE, ROSCÁVEL, 1" - FORNECIMENTO E INSTALAÇÃO. AF_08/2021</v>
          </cell>
          <cell r="D14427" t="str">
            <v>UN</v>
          </cell>
          <cell r="E14427">
            <v>193.93</v>
          </cell>
          <cell r="F14427">
            <v>194.54</v>
          </cell>
        </row>
        <row r="14428">
          <cell r="B14428">
            <v>103008</v>
          </cell>
          <cell r="C14428" t="str">
            <v>VÁLVULA DE RETENÇÃO HORIZONTAL, DE BRONZE, ROSCÁVEL, 1/2" - FORNECIMENTO E INSTALAÇÃO. AF_08/2021</v>
          </cell>
          <cell r="D14428" t="str">
            <v>UN</v>
          </cell>
          <cell r="E14428">
            <v>116.88</v>
          </cell>
          <cell r="F14428">
            <v>117.17</v>
          </cell>
        </row>
        <row r="14429">
          <cell r="B14429">
            <v>99624</v>
          </cell>
          <cell r="C14429" t="str">
            <v>VÁLVULA DE RETENÇÃO HORIZONTAL, DE BRONZE, ROSCÁVEL, 2 1/2" - FORNECIMENTO E INSTALAÇÃO. AF_08/2021</v>
          </cell>
          <cell r="D14429" t="str">
            <v>UN</v>
          </cell>
          <cell r="E14429">
            <v>647.88</v>
          </cell>
          <cell r="F14429">
            <v>649.74</v>
          </cell>
        </row>
        <row r="14430">
          <cell r="B14430">
            <v>99623</v>
          </cell>
          <cell r="C14430" t="str">
            <v>VÁLVULA DE RETENÇÃO HORIZONTAL, DE BRONZE, ROSCÁVEL, 2" - FORNECIMENTO E INSTALAÇÃO. AF_08/2021</v>
          </cell>
          <cell r="D14430" t="str">
            <v>UN</v>
          </cell>
          <cell r="E14430">
            <v>454.11</v>
          </cell>
          <cell r="F14430">
            <v>455.5</v>
          </cell>
        </row>
        <row r="14431">
          <cell r="B14431">
            <v>99625</v>
          </cell>
          <cell r="C14431" t="str">
            <v>VÁLVULA DE RETENÇÃO HORIZONTAL, DE BRONZE, ROSCÁVEL, 3" - FORNECIMENTO E INSTALAÇÃO. AF_08/2021</v>
          </cell>
          <cell r="D14431" t="str">
            <v>UN</v>
          </cell>
          <cell r="E14431">
            <v>892.06</v>
          </cell>
          <cell r="F14431">
            <v>894.38</v>
          </cell>
        </row>
        <row r="14432">
          <cell r="B14432">
            <v>99619</v>
          </cell>
          <cell r="C14432" t="str">
            <v>VÁLVULA DE RETENÇÃO HORIZONTAL, DE BRONZE, ROSCÁVEL, 3/4" - FORNECIMENTO E INSTALAÇÃO. AF_08/2021</v>
          </cell>
          <cell r="D14432" t="str">
            <v>UN</v>
          </cell>
          <cell r="E14432">
            <v>142.75</v>
          </cell>
          <cell r="F14432">
            <v>143.19</v>
          </cell>
        </row>
        <row r="14433">
          <cell r="B14433">
            <v>99626</v>
          </cell>
          <cell r="C14433" t="str">
            <v>VÁLVULA DE RETENÇÃO HORIZONTAL, DE BRONZE, ROSCÁVEL, 4" - FORNECIMENTO E INSTALAÇÃO. AF_08/2021</v>
          </cell>
          <cell r="D14433" t="str">
            <v>UN</v>
          </cell>
          <cell r="E14433">
            <v>1375.94</v>
          </cell>
          <cell r="F14433">
            <v>1378.87</v>
          </cell>
        </row>
        <row r="14434">
          <cell r="B14434">
            <v>99631</v>
          </cell>
          <cell r="C14434" t="str">
            <v>VÁLVULA DE RETENÇÃO VERTICAL, DE BRONZE, ROSCÁVEL, 1 1/2" - FORNECIMENTO E INSTALAÇÃO. AF_08/2021</v>
          </cell>
          <cell r="D14434" t="str">
            <v>UN</v>
          </cell>
          <cell r="E14434">
            <v>178.97</v>
          </cell>
          <cell r="F14434">
            <v>180.05</v>
          </cell>
        </row>
        <row r="14435">
          <cell r="B14435">
            <v>99630</v>
          </cell>
          <cell r="C14435" t="str">
            <v>VÁLVULA DE RETENÇÃO VERTICAL, DE BRONZE, ROSCÁVEL, 1 1/4" - FORNECIMENTO E INSTALAÇÃO. AF_08/2021</v>
          </cell>
          <cell r="D14435" t="str">
            <v>UN</v>
          </cell>
          <cell r="E14435">
            <v>154.1</v>
          </cell>
          <cell r="F14435">
            <v>154.93</v>
          </cell>
        </row>
        <row r="14436">
          <cell r="B14436">
            <v>99629</v>
          </cell>
          <cell r="C14436" t="str">
            <v>VÁLVULA DE RETENÇÃO VERTICAL, DE BRONZE, ROSCÁVEL, 1" - FORNECIMENTO E INSTALAÇÃO. AF_08/2021</v>
          </cell>
          <cell r="D14436" t="str">
            <v>UN</v>
          </cell>
          <cell r="E14436">
            <v>103.38</v>
          </cell>
          <cell r="F14436">
            <v>103.99</v>
          </cell>
        </row>
        <row r="14437">
          <cell r="B14437">
            <v>99627</v>
          </cell>
          <cell r="C14437" t="str">
            <v>VÁLVULA DE RETENÇÃO VERTICAL, DE BRONZE, ROSCÁVEL, 1/2" - FORNECIMENTO E INSTALAÇÃO. AF_08/2021</v>
          </cell>
          <cell r="D14437" t="str">
            <v>UN</v>
          </cell>
          <cell r="E14437">
            <v>86.03</v>
          </cell>
          <cell r="F14437">
            <v>86.32</v>
          </cell>
        </row>
        <row r="14438">
          <cell r="B14438">
            <v>103009</v>
          </cell>
          <cell r="C14438" t="str">
            <v>VÁLVULA DE RETENÇÃO VERTICAL, DE BRONZE, ROSCÁVEL, 2 1/2" - FORNECIMENTO E INSTALAÇÃO. AF_08/2021</v>
          </cell>
          <cell r="D14438" t="str">
            <v>UN</v>
          </cell>
          <cell r="E14438">
            <v>410.18</v>
          </cell>
          <cell r="F14438">
            <v>412.04</v>
          </cell>
        </row>
        <row r="14439">
          <cell r="B14439">
            <v>99632</v>
          </cell>
          <cell r="C14439" t="str">
            <v>VÁLVULA DE RETENÇÃO VERTICAL, DE BRONZE, ROSCÁVEL, 2" - FORNECIMENTO E INSTALAÇÃO. AF_08/2021</v>
          </cell>
          <cell r="D14439" t="str">
            <v>UN</v>
          </cell>
          <cell r="E14439">
            <v>258.66000000000003</v>
          </cell>
          <cell r="F14439">
            <v>260.05</v>
          </cell>
        </row>
        <row r="14440">
          <cell r="B14440">
            <v>99633</v>
          </cell>
          <cell r="C14440" t="str">
            <v>VÁLVULA DE RETENÇÃO VERTICAL, DE BRONZE, ROSCÁVEL, 3" - FORNECIMENTO E INSTALAÇÃO. AF_08/2021</v>
          </cell>
          <cell r="D14440" t="str">
            <v>UN</v>
          </cell>
          <cell r="E14440">
            <v>557.66</v>
          </cell>
          <cell r="F14440">
            <v>559.98</v>
          </cell>
        </row>
        <row r="14441">
          <cell r="B14441">
            <v>99628</v>
          </cell>
          <cell r="C14441" t="str">
            <v>VÁLVULA DE RETENÇÃO VERTICAL, DE BRONZE, ROSCÁVEL, 3/4" - FORNECIMENTO E INSTALAÇÃO. AF_08/2021</v>
          </cell>
          <cell r="D14441" t="str">
            <v>UN</v>
          </cell>
          <cell r="E14441">
            <v>93.41</v>
          </cell>
          <cell r="F14441">
            <v>93.85</v>
          </cell>
        </row>
        <row r="14442">
          <cell r="B14442">
            <v>99634</v>
          </cell>
          <cell r="C14442" t="str">
            <v>VÁLVULA DE RETENÇÃO VERTICAL, DE BRONZE, ROSCÁVEL, 4" - FORNECIMENTO E INSTALAÇÃO. AF_08/2021</v>
          </cell>
          <cell r="D14442" t="str">
            <v>UN</v>
          </cell>
          <cell r="E14442">
            <v>955.2</v>
          </cell>
          <cell r="F14442">
            <v>958.13</v>
          </cell>
        </row>
        <row r="14443">
          <cell r="B14443">
            <v>103013</v>
          </cell>
          <cell r="C14443" t="str">
            <v>VÁLVULA DE RETENÇÃO, DE BRONZE, PÉ COM CRIVOS, ROSCÁVEL, 1 1/2" - FORNECIMENTO E INSTALAÇÃO. AF_08/2021</v>
          </cell>
          <cell r="D14443" t="str">
            <v>UN</v>
          </cell>
          <cell r="E14443">
            <v>167.37</v>
          </cell>
          <cell r="F14443">
            <v>167.9</v>
          </cell>
        </row>
        <row r="14444">
          <cell r="B14444">
            <v>103012</v>
          </cell>
          <cell r="C14444" t="str">
            <v>VÁLVULA DE RETENÇÃO, DE BRONZE, PÉ COM CRIVOS, ROSCÁVEL, 1 1/4" - FORNECIMENTO E INSTALAÇÃO. AF_08/2021</v>
          </cell>
          <cell r="D14444" t="str">
            <v>UN</v>
          </cell>
          <cell r="E14444">
            <v>155.79</v>
          </cell>
          <cell r="F14444">
            <v>156.19</v>
          </cell>
        </row>
        <row r="14445">
          <cell r="B14445">
            <v>103011</v>
          </cell>
          <cell r="C14445" t="str">
            <v>VÁLVULA DE RETENÇÃO, DE BRONZE, PÉ COM CRIVOS, ROSCÁVEL, 1" - FORNECIMENTO E INSTALAÇÃO. AF_08/2021</v>
          </cell>
          <cell r="D14445" t="str">
            <v>UN</v>
          </cell>
          <cell r="E14445">
            <v>98.64</v>
          </cell>
          <cell r="F14445">
            <v>98.94</v>
          </cell>
        </row>
        <row r="14446">
          <cell r="B14446">
            <v>103015</v>
          </cell>
          <cell r="C14446" t="str">
            <v>VÁLVULA DE RETENÇÃO, DE BRONZE, PÉ COM CRIVOS, ROSCÁVEL, 2 1/2" - FORNECIMENTO E INSTALAÇÃO. AF_08/2021</v>
          </cell>
          <cell r="D14446" t="str">
            <v>UN</v>
          </cell>
          <cell r="E14446">
            <v>446.9</v>
          </cell>
          <cell r="F14446">
            <v>447.83</v>
          </cell>
        </row>
        <row r="14447">
          <cell r="B14447">
            <v>103014</v>
          </cell>
          <cell r="C14447" t="str">
            <v>VÁLVULA DE RETENÇÃO, DE BRONZE, PÉ COM CRIVOS, ROSCÁVEL, 2" - FORNECIMENTO E INSTALAÇÃO. AF_08/2021</v>
          </cell>
          <cell r="D14447" t="str">
            <v>UN</v>
          </cell>
          <cell r="E14447">
            <v>252.12</v>
          </cell>
          <cell r="F14447">
            <v>252.82</v>
          </cell>
        </row>
        <row r="14448">
          <cell r="B14448">
            <v>103016</v>
          </cell>
          <cell r="C14448" t="str">
            <v>VÁLVULA DE RETENÇÃO, DE BRONZE, PÉ COM CRIVOS, ROSCÁVEL, 3" - FORNECIMENTO E INSTALAÇÃO. AF_08/2021</v>
          </cell>
          <cell r="D14448" t="str">
            <v>UN</v>
          </cell>
          <cell r="E14448">
            <v>611.35</v>
          </cell>
          <cell r="F14448">
            <v>612.51</v>
          </cell>
        </row>
        <row r="14449">
          <cell r="B14449">
            <v>103010</v>
          </cell>
          <cell r="C14449" t="str">
            <v>VÁLVULA DE RETENÇÃO, DE BRONZE, PÉ COM CRIVOS, ROSCÁVEL, 3/4" - FORNECIMENTO E INSTALAÇÃO. AF_08/2021</v>
          </cell>
          <cell r="D14449" t="str">
            <v>UN</v>
          </cell>
          <cell r="E14449">
            <v>88.63</v>
          </cell>
          <cell r="F14449">
            <v>88.86</v>
          </cell>
        </row>
        <row r="14450">
          <cell r="B14450">
            <v>103017</v>
          </cell>
          <cell r="C14450" t="str">
            <v>VÁLVULA DE RETENÇÃO, DE BRONZE, PÉ COM CRIVOS, ROSCÁVEL, 4" - FORNECIMENTO E INSTALAÇÃO. AF_08/2021</v>
          </cell>
          <cell r="D14450" t="str">
            <v>UN</v>
          </cell>
          <cell r="E14450">
            <v>1069.29</v>
          </cell>
          <cell r="F14450">
            <v>1070.75</v>
          </cell>
        </row>
        <row r="14451">
          <cell r="B14451">
            <v>103033</v>
          </cell>
          <cell r="C14451" t="str">
            <v>VÁLVULA DE SEGURANÇA À TEMPERATURA, 1/2" - FORNECIMENTO E INSTALAÇÃO. AF_08/2021</v>
          </cell>
          <cell r="D14451" t="str">
            <v>UN</v>
          </cell>
          <cell r="E14451">
            <v>0</v>
          </cell>
          <cell r="F14451">
            <v>0</v>
          </cell>
        </row>
        <row r="14452">
          <cell r="B14452">
            <v>103032</v>
          </cell>
          <cell r="C14452" t="str">
            <v>VÁLVULA ESFERA PARA GÁS, 1" - FORNECIMENTO E INSTALAÇÃO. AF_08/2021</v>
          </cell>
          <cell r="D14452" t="str">
            <v>UN</v>
          </cell>
          <cell r="E14452">
            <v>0</v>
          </cell>
          <cell r="F14452">
            <v>0</v>
          </cell>
        </row>
        <row r="14453">
          <cell r="B14453">
            <v>103030</v>
          </cell>
          <cell r="C14453" t="str">
            <v>VÁLVULA ESFERA PARA GÁS, 1/2" - FORNECIMENTO E INSTALAÇÃO. AF_08/2021</v>
          </cell>
          <cell r="D14453" t="str">
            <v>UN</v>
          </cell>
          <cell r="E14453">
            <v>0</v>
          </cell>
          <cell r="F14453">
            <v>0</v>
          </cell>
        </row>
        <row r="14454">
          <cell r="B14454">
            <v>103031</v>
          </cell>
          <cell r="C14454" t="str">
            <v>VÁLVULA ESFERA PARA GÁS, 3/4" - FORNECIMENTO E INSTALAÇÃO. AF_08/2021</v>
          </cell>
          <cell r="D14454" t="str">
            <v>UN</v>
          </cell>
          <cell r="E14454">
            <v>0</v>
          </cell>
          <cell r="F14454">
            <v>0</v>
          </cell>
        </row>
        <row r="14455">
          <cell r="B14455">
            <v>103035</v>
          </cell>
          <cell r="C14455" t="str">
            <v>VÁLVULA ESTABILIZADORA DE VAZÃO/ AUTOFLOW, 1" - FORNECIMENTO E INSTALAÇÃO. AF_08/2021</v>
          </cell>
          <cell r="D14455" t="str">
            <v>UN</v>
          </cell>
          <cell r="E14455">
            <v>0</v>
          </cell>
          <cell r="F14455">
            <v>0</v>
          </cell>
        </row>
        <row r="14456">
          <cell r="B14456">
            <v>103034</v>
          </cell>
          <cell r="C14456" t="str">
            <v>VÁLVULA ESTABILIZADORA DE VAZÃO/ AUTOFLOW, 3/4" - FORNECIMENTO E INSTALAÇÃO. AF_08/2021</v>
          </cell>
          <cell r="D14456" t="str">
            <v>UN</v>
          </cell>
          <cell r="E14456">
            <v>0</v>
          </cell>
          <cell r="F14456">
            <v>0</v>
          </cell>
        </row>
        <row r="14457">
          <cell r="B14457">
            <v>103024</v>
          </cell>
          <cell r="C14457" t="str">
            <v>VÁLVULA REDUTORA DE PRESSÃO PARA SISTEMAS PREDIAIS, 1 1/2" - FORNECIMENTO E INSTALAÇÃO. AF_08/2021</v>
          </cell>
          <cell r="D14457" t="str">
            <v>UN</v>
          </cell>
          <cell r="E14457">
            <v>0</v>
          </cell>
          <cell r="F14457">
            <v>0</v>
          </cell>
        </row>
        <row r="14458">
          <cell r="B14458">
            <v>103023</v>
          </cell>
          <cell r="C14458" t="str">
            <v>VÁLVULA REDUTORA DE PRESSÃO PARA SISTEMAS PREDIAIS, 1 1/4" - FORNECIMENTO E INSTALAÇÃO. AF_08/2021</v>
          </cell>
          <cell r="D14458" t="str">
            <v>UN</v>
          </cell>
          <cell r="E14458">
            <v>0</v>
          </cell>
          <cell r="F14458">
            <v>0</v>
          </cell>
        </row>
        <row r="14459">
          <cell r="B14459">
            <v>103022</v>
          </cell>
          <cell r="C14459" t="str">
            <v>VÁLVULA REDUTORA DE PRESSÃO PARA SISTEMAS PREDIAIS, 1" - FORNECIMENTO E INSTALAÇÃO. AF_08/2021</v>
          </cell>
          <cell r="D14459" t="str">
            <v>UN</v>
          </cell>
          <cell r="E14459">
            <v>0</v>
          </cell>
          <cell r="F14459">
            <v>0</v>
          </cell>
        </row>
        <row r="14460">
          <cell r="B14460">
            <v>103020</v>
          </cell>
          <cell r="C14460" t="str">
            <v>VÁLVULA REDUTORA DE PRESSÃO PARA SISTEMAS PREDIAIS, 1/2" - FORNECIMENTO E INSTALAÇÃO. AF_08/2021</v>
          </cell>
          <cell r="D14460" t="str">
            <v>UN</v>
          </cell>
          <cell r="E14460">
            <v>0</v>
          </cell>
          <cell r="F14460">
            <v>0</v>
          </cell>
        </row>
        <row r="14461">
          <cell r="B14461">
            <v>103026</v>
          </cell>
          <cell r="C14461" t="str">
            <v>VÁLVULA REDUTORA DE PRESSÃO PARA SISTEMAS PREDIAIS, 2 1/2" - FORNECIMENTO E INSTALAÇÃO. AF_08/2021</v>
          </cell>
          <cell r="D14461" t="str">
            <v>UN</v>
          </cell>
          <cell r="E14461">
            <v>0</v>
          </cell>
          <cell r="F14461">
            <v>0</v>
          </cell>
        </row>
        <row r="14462">
          <cell r="B14462">
            <v>103025</v>
          </cell>
          <cell r="C14462" t="str">
            <v>VÁLVULA REDUTORA DE PRESSÃO PARA SISTEMAS PREDIAIS, 2" - FORNECIMENTO E INSTALAÇÃO. AF_08/2021</v>
          </cell>
          <cell r="D14462" t="str">
            <v>UN</v>
          </cell>
          <cell r="E14462">
            <v>0</v>
          </cell>
          <cell r="F14462">
            <v>0</v>
          </cell>
        </row>
        <row r="14463">
          <cell r="B14463">
            <v>103021</v>
          </cell>
          <cell r="C14463" t="str">
            <v>VÁLVULA REDUTORA DE PRESSÃO PARA SISTEMAS PREDIAIS, 3/4" - FORNECIMENTO E INSTALAÇÃO. AF_08/2021</v>
          </cell>
          <cell r="D14463" t="str">
            <v>UN</v>
          </cell>
          <cell r="E14463">
            <v>0</v>
          </cell>
          <cell r="F14463">
            <v>0</v>
          </cell>
        </row>
        <row r="14464">
          <cell r="B14464">
            <v>103027</v>
          </cell>
          <cell r="C14464" t="str">
            <v>VÁLVULA VENTOSA ELIMINADORA DE AR, PARA SISTEMAS PREDIAIS, 1/2" - FORNECIMENTO E INSTALAÇÃO. AF_08/2021</v>
          </cell>
          <cell r="D14464" t="str">
            <v>UN</v>
          </cell>
          <cell r="E14464">
            <v>0</v>
          </cell>
          <cell r="F14464">
            <v>0</v>
          </cell>
        </row>
        <row r="14465">
          <cell r="B14465">
            <v>103028</v>
          </cell>
          <cell r="C14465" t="str">
            <v>VÁLVULA VENTOSA ELIMINADORA DE AR, PARA SISTEMAS PREDIAIS, 3/4" - FORNECIMENTO E INSTALAÇÃO. AF_08/2021</v>
          </cell>
          <cell r="D14465" t="str">
            <v>UN</v>
          </cell>
          <cell r="E14465">
            <v>0</v>
          </cell>
          <cell r="F14465">
            <v>0</v>
          </cell>
        </row>
        <row r="14466">
          <cell r="B14466">
            <v>103563</v>
          </cell>
          <cell r="C14466" t="str">
            <v>JUNTA DE DESMONTAGEM TRAVADA AXIALMENTE DE FERRO FUNDIDO PARA REDE DE ÁGUA OU ESGOTO, DN 100 MM. AF_12/2021</v>
          </cell>
          <cell r="D14466" t="str">
            <v>UN</v>
          </cell>
          <cell r="E14466">
            <v>0</v>
          </cell>
          <cell r="F14466">
            <v>0</v>
          </cell>
        </row>
        <row r="14467">
          <cell r="B14467">
            <v>103564</v>
          </cell>
          <cell r="C14467" t="str">
            <v>JUNTA DE DESMONTAGEM TRAVADA AXIALMENTE DE FERRO FUNDIDO PARA REDE DE ÁGUA OU ESGOTO, DN 150 MM. AF_12/2021</v>
          </cell>
          <cell r="D14467" t="str">
            <v>UN</v>
          </cell>
          <cell r="E14467">
            <v>0</v>
          </cell>
          <cell r="F14467">
            <v>0</v>
          </cell>
        </row>
        <row r="14468">
          <cell r="B14468">
            <v>103565</v>
          </cell>
          <cell r="C14468" t="str">
            <v>JUNTA DE DESMONTAGEM TRAVADA AXIALMENTE DE FERRO FUNDIDO PARA REDE DE ÁGUA OU ESGOTO, DN 200 MM. AF_12/2021</v>
          </cell>
          <cell r="D14468" t="str">
            <v>UN</v>
          </cell>
          <cell r="E14468">
            <v>0</v>
          </cell>
          <cell r="F14468">
            <v>0</v>
          </cell>
        </row>
        <row r="14469">
          <cell r="B14469">
            <v>103566</v>
          </cell>
          <cell r="C14469" t="str">
            <v>JUNTA DE DESMONTAGEM TRAVADA AXIALMENTE DE FERRO FUNDIDO PARA REDE DE ÁGUA OU ESGOTO, DN 250 MM. AF_12/2021</v>
          </cell>
          <cell r="D14469" t="str">
            <v>UN</v>
          </cell>
          <cell r="E14469">
            <v>0</v>
          </cell>
          <cell r="F14469">
            <v>0</v>
          </cell>
        </row>
        <row r="14470">
          <cell r="B14470">
            <v>103567</v>
          </cell>
          <cell r="C14470" t="str">
            <v>JUNTA DE DESMONTAGEM TRAVADA AXIALMENTE DE FERRO FUNDIDO PARA REDE DE ÁGUA OU ESGOTO, DN 300 MM. AF_12/2021</v>
          </cell>
          <cell r="D14470" t="str">
            <v>UN</v>
          </cell>
          <cell r="E14470">
            <v>0</v>
          </cell>
          <cell r="F14470">
            <v>0</v>
          </cell>
        </row>
        <row r="14471">
          <cell r="B14471">
            <v>103568</v>
          </cell>
          <cell r="C14471" t="str">
            <v>JUNTA DE DESMONTAGEM TRAVADA AXIALMENTE DE FERRO FUNDIDO PARA REDE DE ÁGUA OU ESGOTO, DN 350 MM. AF_12/2021</v>
          </cell>
          <cell r="D14471" t="str">
            <v>UN</v>
          </cell>
          <cell r="E14471">
            <v>0</v>
          </cell>
          <cell r="F14471">
            <v>0</v>
          </cell>
        </row>
        <row r="14472">
          <cell r="B14472">
            <v>103569</v>
          </cell>
          <cell r="C14472" t="str">
            <v>JUNTA DE DESMONTAGEM TRAVADA AXIALMENTE DE FERRO FUNDIDO PARA REDE DE ÁGUA OU ESGOTO, DN 400 MM. AF_12/2021</v>
          </cell>
          <cell r="D14472" t="str">
            <v>UN</v>
          </cell>
          <cell r="E14472">
            <v>0</v>
          </cell>
          <cell r="F14472">
            <v>0</v>
          </cell>
        </row>
        <row r="14473">
          <cell r="B14473">
            <v>103570</v>
          </cell>
          <cell r="C14473" t="str">
            <v>JUNTA DE DESMONTAGEM TRAVADA AXIALMENTE DE FERRO FUNDIDO PARA REDE DE ÁGUA OU ESGOTO, DN 500 MM. AF_12/2021</v>
          </cell>
          <cell r="D14473" t="str">
            <v>UN</v>
          </cell>
          <cell r="E14473">
            <v>0</v>
          </cell>
          <cell r="F14473">
            <v>0</v>
          </cell>
        </row>
        <row r="14474">
          <cell r="B14474">
            <v>103571</v>
          </cell>
          <cell r="C14474" t="str">
            <v>JUNTA DE DESMONTAGEM TRAVADA AXIALMENTE DE FERRO FUNDIDO PARA REDE DE ÁGUA OU ESGOTO, DN 600 MM. AF_12/2021</v>
          </cell>
          <cell r="D14474" t="str">
            <v>UN</v>
          </cell>
          <cell r="E14474">
            <v>0</v>
          </cell>
          <cell r="F14474">
            <v>0</v>
          </cell>
        </row>
        <row r="14475">
          <cell r="B14475">
            <v>103562</v>
          </cell>
          <cell r="C14475" t="str">
            <v>JUNTA DE DESMONTAGEM TRAVADA AXIALMENTE DE FERRO FUNDIDO PARA REDE DE ÁGUA OU ESGOTO, DN 80 MM. AF_12/2021</v>
          </cell>
          <cell r="D14475" t="str">
            <v>UN</v>
          </cell>
          <cell r="E14475">
            <v>0</v>
          </cell>
          <cell r="F14475">
            <v>0</v>
          </cell>
        </row>
        <row r="14476">
          <cell r="B14476">
            <v>103573</v>
          </cell>
          <cell r="C14476" t="str">
            <v>JUNTA MECÂNICA (LUVA DE CORRER COM BOLSA JUNTA MECÂNICA) DE FERRO FUNDIDO PARA REDE DE ÁGUA OU ESGOTO, DN 100 MM. AF_12/2021</v>
          </cell>
          <cell r="D14476" t="str">
            <v>UN</v>
          </cell>
          <cell r="E14476">
            <v>0</v>
          </cell>
          <cell r="F14476">
            <v>0</v>
          </cell>
        </row>
        <row r="14477">
          <cell r="B14477">
            <v>103585</v>
          </cell>
          <cell r="C14477" t="str">
            <v>JUNTA MECÂNICA (LUVA DE CORRER COM BOLSA JUNTA MECÂNICA) DE FERRO FUNDIDO PARA REDE DE ÁGUA OU ESGOTO, DN 1000 MM. AF_12/2021</v>
          </cell>
          <cell r="D14477" t="str">
            <v>UN</v>
          </cell>
          <cell r="E14477">
            <v>0</v>
          </cell>
          <cell r="F14477">
            <v>0</v>
          </cell>
        </row>
        <row r="14478">
          <cell r="B14478">
            <v>103586</v>
          </cell>
          <cell r="C14478" t="str">
            <v>JUNTA MECÂNICA (LUVA DE CORRER COM BOLSA JUNTA MECÂNICA) DE FERRO FUNDIDO PARA REDE DE ÁGUA OU ESGOTO, DN 1200 MM. AF_12/2021</v>
          </cell>
          <cell r="D14478" t="str">
            <v>UN</v>
          </cell>
          <cell r="E14478">
            <v>0</v>
          </cell>
          <cell r="F14478">
            <v>0</v>
          </cell>
        </row>
        <row r="14479">
          <cell r="B14479">
            <v>103574</v>
          </cell>
          <cell r="C14479" t="str">
            <v>JUNTA MECÂNICA (LUVA DE CORRER COM BOLSA JUNTA MECÂNICA) DE FERRO FUNDIDO PARA REDE DE ÁGUA OU ESGOTO, DN 150 MM. AF_12/2021</v>
          </cell>
          <cell r="D14479" t="str">
            <v>UN</v>
          </cell>
          <cell r="E14479">
            <v>0</v>
          </cell>
          <cell r="F14479">
            <v>0</v>
          </cell>
        </row>
        <row r="14480">
          <cell r="B14480">
            <v>103575</v>
          </cell>
          <cell r="C14480" t="str">
            <v>JUNTA MECÂNICA (LUVA DE CORRER COM BOLSA JUNTA MECÂNICA) DE FERRO FUNDIDO PARA REDE DE ÁGUA OU ESGOTO, DN 200 MM. AF_12/2021</v>
          </cell>
          <cell r="D14480" t="str">
            <v>UN</v>
          </cell>
          <cell r="E14480">
            <v>0</v>
          </cell>
          <cell r="F14480">
            <v>0</v>
          </cell>
        </row>
        <row r="14481">
          <cell r="B14481">
            <v>103576</v>
          </cell>
          <cell r="C14481" t="str">
            <v>JUNTA MECÂNICA (LUVA DE CORRER COM BOLSA JUNTA MECÂNICA) DE FERRO FUNDIDO PARA REDE DE ÁGUA OU ESGOTO, DN 250 MM. AF_12/2021</v>
          </cell>
          <cell r="D14481" t="str">
            <v>UN</v>
          </cell>
          <cell r="E14481">
            <v>0</v>
          </cell>
          <cell r="F14481">
            <v>0</v>
          </cell>
        </row>
        <row r="14482">
          <cell r="B14482">
            <v>103577</v>
          </cell>
          <cell r="C14482" t="str">
            <v>JUNTA MECÂNICA (LUVA DE CORRER COM BOLSA JUNTA MECÂNICA) DE FERRO FUNDIDO PARA REDE DE ÁGUA OU ESGOTO, DN 300 MM. AF_12/2021</v>
          </cell>
          <cell r="D14482" t="str">
            <v>UN</v>
          </cell>
          <cell r="E14482">
            <v>0</v>
          </cell>
          <cell r="F14482">
            <v>0</v>
          </cell>
        </row>
        <row r="14483">
          <cell r="B14483">
            <v>103578</v>
          </cell>
          <cell r="C14483" t="str">
            <v>JUNTA MECÂNICA (LUVA DE CORRER COM BOLSA JUNTA MECÂNICA) DE FERRO FUNDIDO PARA REDE DE ÁGUA OU ESGOTO, DN 350 MM. AF_12/2021</v>
          </cell>
          <cell r="D14483" t="str">
            <v>UN</v>
          </cell>
          <cell r="E14483">
            <v>0</v>
          </cell>
          <cell r="F14483">
            <v>0</v>
          </cell>
        </row>
        <row r="14484">
          <cell r="B14484">
            <v>103579</v>
          </cell>
          <cell r="C14484" t="str">
            <v>JUNTA MECÂNICA (LUVA DE CORRER COM BOLSA JUNTA MECÂNICA) DE FERRO FUNDIDO PARA REDE DE ÁGUA OU ESGOTO, DN 400 MM. AF_12/2021</v>
          </cell>
          <cell r="D14484" t="str">
            <v>UN</v>
          </cell>
          <cell r="E14484">
            <v>0</v>
          </cell>
          <cell r="F14484">
            <v>0</v>
          </cell>
        </row>
        <row r="14485">
          <cell r="B14485">
            <v>103580</v>
          </cell>
          <cell r="C14485" t="str">
            <v>JUNTA MECÂNICA (LUVA DE CORRER COM BOLSA JUNTA MECÂNICA) DE FERRO FUNDIDO PARA REDE DE ÁGUA OU ESGOTO, DN 500 MM. AF_12/2021</v>
          </cell>
          <cell r="D14485" t="str">
            <v>UN</v>
          </cell>
          <cell r="E14485">
            <v>0</v>
          </cell>
          <cell r="F14485">
            <v>0</v>
          </cell>
        </row>
        <row r="14486">
          <cell r="B14486">
            <v>103581</v>
          </cell>
          <cell r="C14486" t="str">
            <v>JUNTA MECÂNICA (LUVA DE CORRER COM BOLSA JUNTA MECÂNICA) DE FERRO FUNDIDO PARA REDE DE ÁGUA OU ESGOTO, DN 600 MM. AF_12/2021</v>
          </cell>
          <cell r="D14486" t="str">
            <v>UN</v>
          </cell>
          <cell r="E14486">
            <v>0</v>
          </cell>
          <cell r="F14486">
            <v>0</v>
          </cell>
        </row>
        <row r="14487">
          <cell r="B14487">
            <v>103582</v>
          </cell>
          <cell r="C14487" t="str">
            <v>JUNTA MECÂNICA (LUVA DE CORRER COM BOLSA JUNTA MECÂNICA) DE FERRO FUNDIDO PARA REDE DE ÁGUA OU ESGOTO, DN 700 MM. AF_12/2021</v>
          </cell>
          <cell r="D14487" t="str">
            <v>UN</v>
          </cell>
          <cell r="E14487">
            <v>0</v>
          </cell>
          <cell r="F14487">
            <v>0</v>
          </cell>
        </row>
        <row r="14488">
          <cell r="B14488">
            <v>103572</v>
          </cell>
          <cell r="C14488" t="str">
            <v>JUNTA MECÂNICA (LUVA DE CORRER COM BOLSA JUNTA MECÂNICA) DE FERRO FUNDIDO PARA REDE DE ÁGUA OU ESGOTO, DN 80 MM. AF_12/2021</v>
          </cell>
          <cell r="D14488" t="str">
            <v>UN</v>
          </cell>
          <cell r="E14488">
            <v>0</v>
          </cell>
          <cell r="F14488">
            <v>0</v>
          </cell>
        </row>
        <row r="14489">
          <cell r="B14489">
            <v>103583</v>
          </cell>
          <cell r="C14489" t="str">
            <v>JUNTA MECÂNICA (LUVA DE CORRER COM BOLSA JUNTA MECÂNICA) DE FERRO FUNDIDO PARA REDE DE ÁGUA OU ESGOTO, DN 800 MM. AF_12/2021</v>
          </cell>
          <cell r="D14489" t="str">
            <v>UN</v>
          </cell>
          <cell r="E14489">
            <v>0</v>
          </cell>
          <cell r="F14489">
            <v>0</v>
          </cell>
        </row>
        <row r="14490">
          <cell r="B14490">
            <v>103584</v>
          </cell>
          <cell r="C14490" t="str">
            <v>JUNTA MECÂNICA (LUVA DE CORRER COM BOLSA JUNTA MECÂNICA) DE FERRO FUNDIDO PARA REDE DE ÁGUA OU ESGOTO, DN 900 MM. AF_12/2021</v>
          </cell>
          <cell r="D14490" t="str">
            <v>UN</v>
          </cell>
          <cell r="E14490">
            <v>0</v>
          </cell>
          <cell r="F14490">
            <v>0</v>
          </cell>
        </row>
        <row r="14491">
          <cell r="B14491">
            <v>103557</v>
          </cell>
          <cell r="C14491" t="str">
            <v>MEDIDOR DE VAZÃO ELETROMAGNÉTICO DE AÇO CARBONO PARA REDE DE ÁGUA OU ESGOTO, DN 100 MM, JUNTA FLANGEADA. AF_12/2021</v>
          </cell>
          <cell r="D14491" t="str">
            <v>UN</v>
          </cell>
          <cell r="E14491">
            <v>0</v>
          </cell>
          <cell r="F14491">
            <v>0</v>
          </cell>
        </row>
        <row r="14492">
          <cell r="B14492">
            <v>103558</v>
          </cell>
          <cell r="C14492" t="str">
            <v>MEDIDOR DE VAZÃO ELETROMAGNÉTICO DE AÇO CARBONO PARA REDE DE ÁGUA OU ESGOTO, DN 200 MM, JUNTA FLANGEADA. AF_12/2021</v>
          </cell>
          <cell r="D14492" t="str">
            <v>UN</v>
          </cell>
          <cell r="E14492">
            <v>0</v>
          </cell>
          <cell r="F14492">
            <v>0</v>
          </cell>
        </row>
        <row r="14493">
          <cell r="B14493">
            <v>103559</v>
          </cell>
          <cell r="C14493" t="str">
            <v>MEDIDOR DE VAZÃO ELETROMAGNÉTICO DE AÇO CARBONO PARA REDE DE ÁGUA OU ESGOTO, DN 300 MM, JUNTA FLANGEADA. AF_12/2021</v>
          </cell>
          <cell r="D14493" t="str">
            <v>UN</v>
          </cell>
          <cell r="E14493">
            <v>0</v>
          </cell>
          <cell r="F14493">
            <v>0</v>
          </cell>
        </row>
        <row r="14494">
          <cell r="B14494">
            <v>103560</v>
          </cell>
          <cell r="C14494" t="str">
            <v>MEDIDOR DE VAZÃO ELETROMAGNÉTICO DE AÇO CARBONO PARA REDE DE ÁGUA OU ESGOTO, DN 400 MM, JUNTA FLANGEADA. AF_12/2021</v>
          </cell>
          <cell r="D14494" t="str">
            <v>UN</v>
          </cell>
          <cell r="E14494">
            <v>0</v>
          </cell>
          <cell r="F14494">
            <v>0</v>
          </cell>
        </row>
        <row r="14495">
          <cell r="B14495">
            <v>103561</v>
          </cell>
          <cell r="C14495" t="str">
            <v>MEDIDOR DE VAZÃO ELETROMAGNÉTICO DE AÇO CARBONO PARA REDE DE ÁGUA OU ESGOTO, DN 500 MM, JUNTA FLANGEADA. AF_12/2021</v>
          </cell>
          <cell r="D14495" t="str">
            <v>UN</v>
          </cell>
          <cell r="E14495">
            <v>0</v>
          </cell>
          <cell r="F14495">
            <v>0</v>
          </cell>
        </row>
        <row r="14496">
          <cell r="B14496">
            <v>103529</v>
          </cell>
          <cell r="C14496" t="str">
            <v>REGISTRO DE GAVETA DE FERRO FUNDIDO PARA REDE DE ÁGUA OU ESGOTO, DN 100 MM, JUNTA FLANGEADA. AF_12/2021</v>
          </cell>
          <cell r="D14496" t="str">
            <v>UN</v>
          </cell>
          <cell r="E14496">
            <v>0</v>
          </cell>
          <cell r="F14496">
            <v>0</v>
          </cell>
        </row>
        <row r="14497">
          <cell r="B14497">
            <v>103530</v>
          </cell>
          <cell r="C14497" t="str">
            <v>REGISTRO DE GAVETA DE FERRO FUNDIDO PARA REDE DE ÁGUA OU ESGOTO, DN 150 MM, JUNTA FLANGEADA. AF_01/2021</v>
          </cell>
          <cell r="D14497" t="str">
            <v>UN</v>
          </cell>
          <cell r="E14497">
            <v>0</v>
          </cell>
          <cell r="F14497">
            <v>0</v>
          </cell>
        </row>
        <row r="14498">
          <cell r="B14498">
            <v>103531</v>
          </cell>
          <cell r="C14498" t="str">
            <v>REGISTRO DE GAVETA DE FERRO FUNDIDO PARA REDE DE ÁGUA OU ESGOTO, DN 200 MM, JUNTA FLANGEADA. AF_12/2021</v>
          </cell>
          <cell r="D14498" t="str">
            <v>UN</v>
          </cell>
          <cell r="E14498">
            <v>0</v>
          </cell>
          <cell r="F14498">
            <v>0</v>
          </cell>
        </row>
        <row r="14499">
          <cell r="B14499">
            <v>103532</v>
          </cell>
          <cell r="C14499" t="str">
            <v>REGISTRO DE GAVETA DE FERRO FUNDIDO PARA REDE DE ÁGUA OU ESGOTO, DN 250 MM, JUNTA FLANGEADA. AF_12/2021</v>
          </cell>
          <cell r="D14499" t="str">
            <v>UN</v>
          </cell>
          <cell r="E14499">
            <v>0</v>
          </cell>
          <cell r="F14499">
            <v>0</v>
          </cell>
        </row>
        <row r="14500">
          <cell r="B14500">
            <v>103533</v>
          </cell>
          <cell r="C14500" t="str">
            <v>REGISTRO DE GAVETA DE FERRO FUNDIDO PARA REDE DE ÁGUA OU ESGOTO, DN 300 MM, JUNTA FLANGEADA. AF_12/2021</v>
          </cell>
          <cell r="D14500" t="str">
            <v>UN</v>
          </cell>
          <cell r="E14500">
            <v>0</v>
          </cell>
          <cell r="F14500">
            <v>0</v>
          </cell>
        </row>
        <row r="14501">
          <cell r="B14501">
            <v>103534</v>
          </cell>
          <cell r="C14501" t="str">
            <v>REGISTRO DE GAVETA DE FERRO FUNDIDO PARA REDE DE ÁGUA OU ESGOTO, DN 350 MM, JUNTA FLANGEADA. AF_12/2021</v>
          </cell>
          <cell r="D14501" t="str">
            <v>UN</v>
          </cell>
          <cell r="E14501">
            <v>0</v>
          </cell>
          <cell r="F14501">
            <v>0</v>
          </cell>
        </row>
        <row r="14502">
          <cell r="B14502">
            <v>103535</v>
          </cell>
          <cell r="C14502" t="str">
            <v>REGISTRO DE GAVETA DE FERRO FUNDIDO PARA REDE DE ÁGUA OU ESGOTO, DN 400 MM, JUNTA FLANGEADA. AF_12/2021</v>
          </cell>
          <cell r="D14502" t="str">
            <v>UN</v>
          </cell>
          <cell r="E14502">
            <v>0</v>
          </cell>
          <cell r="F14502">
            <v>0</v>
          </cell>
        </row>
        <row r="14503">
          <cell r="B14503">
            <v>103527</v>
          </cell>
          <cell r="C14503" t="str">
            <v>REGISTRO DE GAVETA DE FERRO FUNDIDO PARA REDE DE ÁGUA OU ESGOTO, DN 50 MM, JUNTA FLANGEADA. AF_12/2021</v>
          </cell>
          <cell r="D14503" t="str">
            <v>UN</v>
          </cell>
          <cell r="E14503">
            <v>0</v>
          </cell>
          <cell r="F14503">
            <v>0</v>
          </cell>
        </row>
        <row r="14504">
          <cell r="B14504">
            <v>103536</v>
          </cell>
          <cell r="C14504" t="str">
            <v>REGISTRO DE GAVETA DE FERRO FUNDIDO PARA REDE DE ÁGUA OU ESGOTO, DN 500 MM, JUNTA FLANGEADA. AF_12/2021</v>
          </cell>
          <cell r="D14504" t="str">
            <v>UN</v>
          </cell>
          <cell r="E14504">
            <v>0</v>
          </cell>
          <cell r="F14504">
            <v>0</v>
          </cell>
        </row>
        <row r="14505">
          <cell r="B14505">
            <v>103528</v>
          </cell>
          <cell r="C14505" t="str">
            <v>REGISTRO DE GAVETA DE FERRO FUNDIDO PARA REDE DE ÁGUA OU ESGOTO, DN 80 MM, JUNTA FLANGEADA. AF_12/2021</v>
          </cell>
          <cell r="D14505" t="str">
            <v>UN</v>
          </cell>
          <cell r="E14505">
            <v>0</v>
          </cell>
          <cell r="F14505">
            <v>0</v>
          </cell>
        </row>
        <row r="14506">
          <cell r="B14506">
            <v>103541</v>
          </cell>
          <cell r="C14506" t="str">
            <v>VÁLVULA DE RETENÇÃO DE FERRO FUNDIDO PARA REDE DE ÁGUA OU ESGOTO, COM FLANGES, DN 200 MM, JUNTA FLANGEADA. AF_12/2021</v>
          </cell>
          <cell r="D14506" t="str">
            <v>UN</v>
          </cell>
          <cell r="E14506">
            <v>0</v>
          </cell>
          <cell r="F14506">
            <v>0</v>
          </cell>
        </row>
        <row r="14507">
          <cell r="B14507">
            <v>103539</v>
          </cell>
          <cell r="C14507" t="str">
            <v>VÁLVULA DE RETENÇÃO DE FERRO FUNDIDO PARA REDE DE ÁGUA OU ESGOTO, DN 100 MM, JUNTA FLANGEADA. AF_12/2021</v>
          </cell>
          <cell r="D14507" t="str">
            <v>UN</v>
          </cell>
          <cell r="E14507">
            <v>0</v>
          </cell>
          <cell r="F14507">
            <v>0</v>
          </cell>
        </row>
        <row r="14508">
          <cell r="B14508">
            <v>103540</v>
          </cell>
          <cell r="C14508" t="str">
            <v>VÁLVULA DE RETENÇÃO DE FERRO FUNDIDO PARA REDE DE ÁGUA OU ESGOTO, DN 150 MM, JUNTA FLANGEADA. AF_12/2021</v>
          </cell>
          <cell r="D14508" t="str">
            <v>UN</v>
          </cell>
          <cell r="E14508">
            <v>0</v>
          </cell>
          <cell r="F14508">
            <v>0</v>
          </cell>
        </row>
        <row r="14509">
          <cell r="B14509">
            <v>103542</v>
          </cell>
          <cell r="C14509" t="str">
            <v>VÁLVULA DE RETENÇÃO DE FERRO FUNDIDO PARA REDE DE ÁGUA OU ESGOTO, DN 250 MM, JUNTA FLANGEADA. AF_12/2021</v>
          </cell>
          <cell r="D14509" t="str">
            <v>UN</v>
          </cell>
          <cell r="E14509">
            <v>0</v>
          </cell>
          <cell r="F14509">
            <v>0</v>
          </cell>
        </row>
        <row r="14510">
          <cell r="B14510">
            <v>103543</v>
          </cell>
          <cell r="C14510" t="str">
            <v>VÁLVULA DE RETENÇÃO DE FERRO FUNDIDO PARA REDE DE ÁGUA OU ESGOTO, DN 300 MM, JUNTA FLANGEADA. AF_12/2021</v>
          </cell>
          <cell r="D14510" t="str">
            <v>UN</v>
          </cell>
          <cell r="E14510">
            <v>0</v>
          </cell>
          <cell r="F14510">
            <v>0</v>
          </cell>
        </row>
        <row r="14511">
          <cell r="B14511">
            <v>103544</v>
          </cell>
          <cell r="C14511" t="str">
            <v>VÁLVULA DE RETENÇÃO DE FERRO FUNDIDO PARA REDE DE ÁGUA OU ESGOTO, DN 350 MM, JUNTA FLANGEADA. AF_12/2021</v>
          </cell>
          <cell r="D14511" t="str">
            <v>UN</v>
          </cell>
          <cell r="E14511">
            <v>0</v>
          </cell>
          <cell r="F14511">
            <v>0</v>
          </cell>
        </row>
        <row r="14512">
          <cell r="B14512">
            <v>103545</v>
          </cell>
          <cell r="C14512" t="str">
            <v>VÁLVULA DE RETENÇÃO DE FERRO FUNDIDO PARA REDE DE ÁGUA OU ESGOTO, DN 400 MM, JUNTA FLANGEADA. AF_12/2021</v>
          </cell>
          <cell r="D14512" t="str">
            <v>UN</v>
          </cell>
          <cell r="E14512">
            <v>0</v>
          </cell>
          <cell r="F14512">
            <v>0</v>
          </cell>
        </row>
        <row r="14513">
          <cell r="B14513">
            <v>103537</v>
          </cell>
          <cell r="C14513" t="str">
            <v>VÁLVULA DE RETENÇÃO DE FERRO FUNDIDO PARA REDE DE ÁGUA OU ESGOTO, DN 50 MM, JUNTA FLANGEADA. AF_12/2021</v>
          </cell>
          <cell r="D14513" t="str">
            <v>UN</v>
          </cell>
          <cell r="E14513">
            <v>0</v>
          </cell>
          <cell r="F14513">
            <v>0</v>
          </cell>
        </row>
        <row r="14514">
          <cell r="B14514">
            <v>103546</v>
          </cell>
          <cell r="C14514" t="str">
            <v>VÁLVULA DE RETENÇÃO DE FERRO FUNDIDO PARA REDE DE ÁGUA OU ESGOTO, DN 500 MM, JUNTA FLANGEADA. AF_12/2021</v>
          </cell>
          <cell r="D14514" t="str">
            <v>UN</v>
          </cell>
          <cell r="E14514">
            <v>0</v>
          </cell>
          <cell r="F14514">
            <v>0</v>
          </cell>
        </row>
        <row r="14515">
          <cell r="B14515">
            <v>103538</v>
          </cell>
          <cell r="C14515" t="str">
            <v>VÁLVULA DE RETENÇÃO DE FERRO FUNDIDO PARA REDE DE ÁGUA OU ESGOTO, DN 80 MM, JUNTA FLANGEADA. AF_12/2021</v>
          </cell>
          <cell r="D14515" t="str">
            <v>UN</v>
          </cell>
          <cell r="E14515">
            <v>0</v>
          </cell>
          <cell r="F14515">
            <v>0</v>
          </cell>
        </row>
        <row r="14516">
          <cell r="B14516">
            <v>103549</v>
          </cell>
          <cell r="C14516" t="str">
            <v>VÁLVULA REDUTORA DE PRESSÃO DE FERRO FUNDIDO PARA REDE DE ÁGUA, DN 100 MM, JUNTA FLANGEADA. AF_12/2021</v>
          </cell>
          <cell r="D14516" t="str">
            <v>UN</v>
          </cell>
          <cell r="E14516">
            <v>0</v>
          </cell>
          <cell r="F14516">
            <v>0</v>
          </cell>
        </row>
        <row r="14517">
          <cell r="B14517">
            <v>103550</v>
          </cell>
          <cell r="C14517" t="str">
            <v>VÁLVULA REDUTORA DE PRESSÃO DE FERRO FUNDIDO PARA REDE DE ÁGUA, DN 150 MM, JUNTA FLANGEADA. AF_12/2021</v>
          </cell>
          <cell r="D14517" t="str">
            <v>UN</v>
          </cell>
          <cell r="E14517">
            <v>0</v>
          </cell>
          <cell r="F14517">
            <v>0</v>
          </cell>
        </row>
        <row r="14518">
          <cell r="B14518">
            <v>103551</v>
          </cell>
          <cell r="C14518" t="str">
            <v>VÁLVULA REDUTORA DE PRESSÃO DE FERRO FUNDIDO PARA REDE DE ÁGUA, DN 200 MM, JUNTA FLANGEADA. AF_12/2021</v>
          </cell>
          <cell r="D14518" t="str">
            <v>UN</v>
          </cell>
          <cell r="E14518">
            <v>0</v>
          </cell>
          <cell r="F14518">
            <v>0</v>
          </cell>
        </row>
        <row r="14519">
          <cell r="B14519">
            <v>103552</v>
          </cell>
          <cell r="C14519" t="str">
            <v>VÁLVULA REDUTORA DE PRESSÃO DE FERRO FUNDIDO PARA REDE DE ÁGUA, DN 250 MM, JUNTA FLANGEADA. AF_12/2021</v>
          </cell>
          <cell r="D14519" t="str">
            <v>UN</v>
          </cell>
          <cell r="E14519">
            <v>0</v>
          </cell>
          <cell r="F14519">
            <v>0</v>
          </cell>
        </row>
        <row r="14520">
          <cell r="B14520">
            <v>103553</v>
          </cell>
          <cell r="C14520" t="str">
            <v>VÁLVULA REDUTORA DE PRESSÃO DE FERRO FUNDIDO PARA REDE DE ÁGUA, DN 300 MM, JUNTA FLANGEADA. AF_12/2021</v>
          </cell>
          <cell r="D14520" t="str">
            <v>UN</v>
          </cell>
          <cell r="E14520">
            <v>0</v>
          </cell>
          <cell r="F14520">
            <v>0</v>
          </cell>
        </row>
        <row r="14521">
          <cell r="B14521">
            <v>103554</v>
          </cell>
          <cell r="C14521" t="str">
            <v>VÁLVULA REDUTORA DE PRESSÃO DE FERRO FUNDIDO PARA REDE DE ÁGUA, DN 350 MM, JUNTA FLANGEADA. AF_12/2021</v>
          </cell>
          <cell r="D14521" t="str">
            <v>UN</v>
          </cell>
          <cell r="E14521">
            <v>0</v>
          </cell>
          <cell r="F14521">
            <v>0</v>
          </cell>
        </row>
        <row r="14522">
          <cell r="B14522">
            <v>103555</v>
          </cell>
          <cell r="C14522" t="str">
            <v>VÁLVULA REDUTORA DE PRESSÃO DE FERRO FUNDIDO PARA REDE DE ÁGUA, DN 400 MM, JUNTA FLANGEADA. AF_12/2021</v>
          </cell>
          <cell r="D14522" t="str">
            <v>UN</v>
          </cell>
          <cell r="E14522">
            <v>0</v>
          </cell>
          <cell r="F14522">
            <v>0</v>
          </cell>
        </row>
        <row r="14523">
          <cell r="B14523">
            <v>103547</v>
          </cell>
          <cell r="C14523" t="str">
            <v>VÁLVULA REDUTORA DE PRESSÃO DE FERRO FUNDIDO PARA REDE DE ÁGUA, DN 50 MM, JUNTA FLANGEADA. AF_12/2021</v>
          </cell>
          <cell r="D14523" t="str">
            <v>UN</v>
          </cell>
          <cell r="E14523">
            <v>0</v>
          </cell>
          <cell r="F14523">
            <v>0</v>
          </cell>
        </row>
        <row r="14524">
          <cell r="B14524">
            <v>103556</v>
          </cell>
          <cell r="C14524" t="str">
            <v>VÁLVULA REDUTORA DE PRESSÃO DE FERRO FUNDIDO PARA REDE DE ÁGUA, DN 500 MM, JUNTA FLANGEADA. AF_12/2021</v>
          </cell>
          <cell r="D14524" t="str">
            <v>UN</v>
          </cell>
          <cell r="E14524">
            <v>0</v>
          </cell>
          <cell r="F14524">
            <v>0</v>
          </cell>
        </row>
        <row r="14525">
          <cell r="B14525">
            <v>103548</v>
          </cell>
          <cell r="C14525" t="str">
            <v>VÁLVULA REDUTORA DE PRESSÃO DE FERRO FUNDIDO PARA REDE DE ÁGUA, DN 80 MM, JUNTA FLANGEADA. AF_12/2021</v>
          </cell>
          <cell r="D14525" t="str">
            <v>UN</v>
          </cell>
          <cell r="E14525">
            <v>0</v>
          </cell>
          <cell r="F14525">
            <v>0</v>
          </cell>
        </row>
      </sheetData>
      <sheetData sheetId="2"/>
      <sheetData sheetId="3"/>
      <sheetData sheetId="4"/>
      <sheetData sheetId="5"/>
      <sheetData sheetId="6"/>
      <sheetData sheetId="7"/>
      <sheetData sheetId="8"/>
      <sheetData sheetId="9"/>
      <sheetData sheetId="1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ILHA FONTE"/>
      <sheetName val="teat-mus"/>
      <sheetName val="arte"/>
      <sheetName val="Lanchonete"/>
      <sheetName val="Loja 1"/>
      <sheetName val="Loja 2"/>
      <sheetName val="terraço de ativ."/>
      <sheetName val="se-ilum ext"/>
      <sheetName val="BM 01"/>
      <sheetName val="MEMORIA BM 01"/>
      <sheetName val="GERAL - COM DESONERAÇÃO"/>
      <sheetName val="GERAL - SEM DESONERAÇÃO"/>
      <sheetName val="ORCAMENTO COM DES"/>
      <sheetName val="MEM CÁLC COM DES"/>
      <sheetName val="_RESUMO COMPARATIVO_"/>
      <sheetName val="CRONOGRAMA "/>
      <sheetName val="BDI_PAV_26,01_NOVA_CPRB"/>
      <sheetName val="BDI_PAV_20,00_NOVA_CPRB"/>
      <sheetName val="BM 1"/>
      <sheetName val="MEMÓRIA DO BM1"/>
      <sheetName val="MEMÓRIA DO BM2"/>
      <sheetName val="BM 2"/>
      <sheetName val="MEMÓRIA DO BM3"/>
      <sheetName val="BM 3"/>
      <sheetName val="CRONOGRAMA"/>
      <sheetName val="Planilha1"/>
      <sheetName val="Plan1"/>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 sheetId="7" refreshError="1"/>
      <sheetData sheetId="8">
        <row r="1">
          <cell r="B1">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
          <cell r="B1"/>
        </row>
      </sheetData>
      <sheetData sheetId="24"/>
      <sheetData sheetId="25"/>
      <sheetData sheetId="2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NU"/>
      <sheetName val="NOVO"/>
      <sheetName val="DADOS"/>
      <sheetName val="BDI"/>
      <sheetName val="ORÇAMENTO"/>
      <sheetName val="CÁLCULO"/>
      <sheetName val="EVENTOS"/>
      <sheetName val="CRONO"/>
      <sheetName val="CRONOPLE"/>
      <sheetName val="PLE"/>
      <sheetName val="QCI"/>
      <sheetName val="BM"/>
      <sheetName val="RRE"/>
      <sheetName val="OFÍCIO"/>
    </sheetNames>
    <sheetDataSet>
      <sheetData sheetId="0">
        <row r="3">
          <cell r="O3">
            <v>1</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xml"/><Relationship Id="rId1" Type="http://schemas.openxmlformats.org/officeDocument/2006/relationships/printerSettings" Target="../printerSettings/printerSettings7.bin"/><Relationship Id="rId6" Type="http://schemas.openxmlformats.org/officeDocument/2006/relationships/image" Target="../media/image3.emf"/><Relationship Id="rId5" Type="http://schemas.openxmlformats.org/officeDocument/2006/relationships/oleObject" Target="../embeddings/oleObject1.bin"/><Relationship Id="rId4"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639CB-F4C2-42AC-81ED-61F13D14D466}">
  <sheetPr>
    <tabColor rgb="FF00B050"/>
  </sheetPr>
  <dimension ref="A1:H15218"/>
  <sheetViews>
    <sheetView topLeftCell="A237" workbookViewId="0">
      <selection activeCell="C13828" sqref="C13827:C13828"/>
    </sheetView>
  </sheetViews>
  <sheetFormatPr defaultRowHeight="14.4"/>
  <cols>
    <col min="1" max="1" width="12.109375" customWidth="1"/>
    <col min="3" max="3" width="25.88671875" customWidth="1"/>
    <col min="5" max="5" width="18.88671875" bestFit="1" customWidth="1"/>
    <col min="6" max="6" width="18.33203125" bestFit="1" customWidth="1"/>
    <col min="7" max="7" width="12" bestFit="1" customWidth="1"/>
    <col min="8" max="8" width="12.21875" bestFit="1" customWidth="1"/>
  </cols>
  <sheetData>
    <row r="1" spans="1:8">
      <c r="B1">
        <v>1</v>
      </c>
      <c r="C1">
        <v>2</v>
      </c>
      <c r="D1">
        <v>3</v>
      </c>
      <c r="E1">
        <v>4</v>
      </c>
      <c r="F1">
        <v>5</v>
      </c>
      <c r="G1">
        <v>6</v>
      </c>
      <c r="H1">
        <v>7</v>
      </c>
    </row>
    <row r="2" spans="1:8">
      <c r="E2" t="s">
        <v>139</v>
      </c>
      <c r="F2" t="s">
        <v>140</v>
      </c>
      <c r="G2" t="s">
        <v>16233</v>
      </c>
      <c r="H2" t="s">
        <v>16234</v>
      </c>
    </row>
    <row r="3" spans="1:8">
      <c r="A3" t="s">
        <v>14154</v>
      </c>
      <c r="B3" t="s">
        <v>14155</v>
      </c>
      <c r="C3" t="s">
        <v>14156</v>
      </c>
      <c r="D3" t="s">
        <v>316</v>
      </c>
      <c r="E3" t="s">
        <v>14157</v>
      </c>
      <c r="F3" t="s">
        <v>14157</v>
      </c>
    </row>
    <row r="4" spans="1:8">
      <c r="A4" t="s">
        <v>14158</v>
      </c>
      <c r="B4">
        <v>104658</v>
      </c>
      <c r="C4" t="s">
        <v>5122</v>
      </c>
      <c r="D4" t="s">
        <v>109</v>
      </c>
      <c r="E4">
        <v>155.91999999999999</v>
      </c>
      <c r="F4">
        <v>158.62</v>
      </c>
    </row>
    <row r="5" spans="1:8">
      <c r="A5" t="s">
        <v>14158</v>
      </c>
      <c r="B5">
        <v>105002</v>
      </c>
      <c r="C5" t="s">
        <v>5123</v>
      </c>
      <c r="D5" t="s">
        <v>211</v>
      </c>
      <c r="E5">
        <v>767.25</v>
      </c>
      <c r="F5">
        <v>786.96</v>
      </c>
    </row>
    <row r="6" spans="1:8">
      <c r="A6" t="s">
        <v>14158</v>
      </c>
      <c r="B6">
        <v>105004</v>
      </c>
      <c r="C6" t="s">
        <v>5124</v>
      </c>
      <c r="D6" t="s">
        <v>109</v>
      </c>
      <c r="E6">
        <v>130.81</v>
      </c>
      <c r="F6">
        <v>134.21</v>
      </c>
    </row>
    <row r="7" spans="1:8">
      <c r="A7" t="s">
        <v>14158</v>
      </c>
      <c r="B7">
        <v>105003</v>
      </c>
      <c r="C7" t="s">
        <v>5125</v>
      </c>
      <c r="D7" t="s">
        <v>211</v>
      </c>
      <c r="E7">
        <v>1189.47</v>
      </c>
      <c r="F7">
        <v>1227.18</v>
      </c>
    </row>
    <row r="8" spans="1:8">
      <c r="A8" t="s">
        <v>14158</v>
      </c>
      <c r="B8">
        <v>105005</v>
      </c>
      <c r="C8" t="s">
        <v>5126</v>
      </c>
      <c r="D8" t="s">
        <v>109</v>
      </c>
      <c r="E8">
        <v>209</v>
      </c>
      <c r="F8">
        <v>215.74</v>
      </c>
    </row>
    <row r="9" spans="1:8">
      <c r="A9" t="s">
        <v>14158</v>
      </c>
      <c r="B9">
        <v>105006</v>
      </c>
      <c r="C9" t="s">
        <v>5127</v>
      </c>
      <c r="D9" t="s">
        <v>211</v>
      </c>
      <c r="E9">
        <v>0</v>
      </c>
      <c r="F9">
        <v>0</v>
      </c>
    </row>
    <row r="10" spans="1:8">
      <c r="A10" t="s">
        <v>14158</v>
      </c>
      <c r="B10">
        <v>104999</v>
      </c>
      <c r="C10" t="s">
        <v>5128</v>
      </c>
      <c r="D10" t="s">
        <v>211</v>
      </c>
      <c r="E10">
        <v>0</v>
      </c>
      <c r="F10">
        <v>0</v>
      </c>
    </row>
    <row r="11" spans="1:8">
      <c r="A11" t="s">
        <v>14158</v>
      </c>
      <c r="B11">
        <v>105000</v>
      </c>
      <c r="C11" t="s">
        <v>5129</v>
      </c>
      <c r="D11" t="s">
        <v>110</v>
      </c>
      <c r="E11">
        <v>1120.5899999999999</v>
      </c>
      <c r="F11">
        <v>1143.75</v>
      </c>
    </row>
    <row r="12" spans="1:8">
      <c r="A12" t="s">
        <v>14158</v>
      </c>
      <c r="B12">
        <v>105001</v>
      </c>
      <c r="C12" t="s">
        <v>5130</v>
      </c>
      <c r="D12" t="s">
        <v>110</v>
      </c>
      <c r="E12">
        <v>1153.58</v>
      </c>
      <c r="F12">
        <v>1177.07</v>
      </c>
    </row>
    <row r="13" spans="1:8">
      <c r="A13" t="s">
        <v>14159</v>
      </c>
      <c r="B13">
        <v>89306</v>
      </c>
      <c r="C13" t="s">
        <v>5131</v>
      </c>
      <c r="D13" t="s">
        <v>109</v>
      </c>
      <c r="E13">
        <v>89.76</v>
      </c>
      <c r="F13">
        <v>92.69</v>
      </c>
    </row>
    <row r="14" spans="1:8">
      <c r="A14" t="s">
        <v>14159</v>
      </c>
      <c r="B14">
        <v>89307</v>
      </c>
      <c r="C14" t="s">
        <v>5132</v>
      </c>
      <c r="D14" t="s">
        <v>109</v>
      </c>
      <c r="E14">
        <v>92.42</v>
      </c>
      <c r="F14">
        <v>95.5</v>
      </c>
    </row>
    <row r="15" spans="1:8">
      <c r="A15" t="s">
        <v>14159</v>
      </c>
      <c r="B15">
        <v>89290</v>
      </c>
      <c r="C15" t="s">
        <v>5133</v>
      </c>
      <c r="D15" t="s">
        <v>109</v>
      </c>
      <c r="E15">
        <v>72.73</v>
      </c>
      <c r="F15">
        <v>74.819999999999993</v>
      </c>
    </row>
    <row r="16" spans="1:8">
      <c r="A16" t="s">
        <v>14159</v>
      </c>
      <c r="B16">
        <v>89291</v>
      </c>
      <c r="C16" t="s">
        <v>5134</v>
      </c>
      <c r="D16" t="s">
        <v>109</v>
      </c>
      <c r="E16">
        <v>74.709999999999994</v>
      </c>
      <c r="F16">
        <v>76.92</v>
      </c>
    </row>
    <row r="17" spans="1:6">
      <c r="A17" t="s">
        <v>14159</v>
      </c>
      <c r="B17">
        <v>89298</v>
      </c>
      <c r="C17" t="s">
        <v>5135</v>
      </c>
      <c r="D17" t="s">
        <v>109</v>
      </c>
      <c r="E17">
        <v>76.3</v>
      </c>
      <c r="F17">
        <v>78.459999999999994</v>
      </c>
    </row>
    <row r="18" spans="1:6">
      <c r="A18" t="s">
        <v>14159</v>
      </c>
      <c r="B18">
        <v>89299</v>
      </c>
      <c r="C18" t="s">
        <v>5136</v>
      </c>
      <c r="D18" t="s">
        <v>109</v>
      </c>
      <c r="E18">
        <v>78.680000000000007</v>
      </c>
      <c r="F18">
        <v>80.98</v>
      </c>
    </row>
    <row r="19" spans="1:6">
      <c r="A19" t="s">
        <v>14159</v>
      </c>
      <c r="B19">
        <v>89282</v>
      </c>
      <c r="C19" t="s">
        <v>5137</v>
      </c>
      <c r="D19" t="s">
        <v>109</v>
      </c>
      <c r="E19">
        <v>64.180000000000007</v>
      </c>
      <c r="F19">
        <v>65.78</v>
      </c>
    </row>
    <row r="20" spans="1:6">
      <c r="A20" t="s">
        <v>14159</v>
      </c>
      <c r="B20">
        <v>89283</v>
      </c>
      <c r="C20" t="s">
        <v>5138</v>
      </c>
      <c r="D20" t="s">
        <v>109</v>
      </c>
      <c r="E20">
        <v>65.97</v>
      </c>
      <c r="F20">
        <v>67.67</v>
      </c>
    </row>
    <row r="21" spans="1:6">
      <c r="A21" t="s">
        <v>14160</v>
      </c>
      <c r="B21">
        <v>89480</v>
      </c>
      <c r="C21" t="s">
        <v>5139</v>
      </c>
      <c r="D21" t="s">
        <v>109</v>
      </c>
      <c r="E21">
        <v>161</v>
      </c>
      <c r="F21">
        <v>164.44</v>
      </c>
    </row>
    <row r="22" spans="1:6">
      <c r="A22" t="s">
        <v>14160</v>
      </c>
      <c r="B22">
        <v>89464</v>
      </c>
      <c r="C22" t="s">
        <v>5140</v>
      </c>
      <c r="D22" t="s">
        <v>109</v>
      </c>
      <c r="E22">
        <v>139.9</v>
      </c>
      <c r="F22">
        <v>142.33000000000001</v>
      </c>
    </row>
    <row r="23" spans="1:6">
      <c r="A23" t="s">
        <v>14160</v>
      </c>
      <c r="B23">
        <v>89478</v>
      </c>
      <c r="C23" t="s">
        <v>5141</v>
      </c>
      <c r="D23" t="s">
        <v>109</v>
      </c>
      <c r="E23">
        <v>139.54</v>
      </c>
      <c r="F23">
        <v>142.75</v>
      </c>
    </row>
    <row r="24" spans="1:6">
      <c r="A24" t="s">
        <v>14160</v>
      </c>
      <c r="B24">
        <v>89462</v>
      </c>
      <c r="C24" t="s">
        <v>5142</v>
      </c>
      <c r="D24" t="s">
        <v>109</v>
      </c>
      <c r="E24">
        <v>119.32</v>
      </c>
      <c r="F24">
        <v>121.58</v>
      </c>
    </row>
    <row r="25" spans="1:6">
      <c r="A25" t="s">
        <v>14160</v>
      </c>
      <c r="B25">
        <v>104444</v>
      </c>
      <c r="C25" t="s">
        <v>5143</v>
      </c>
      <c r="D25" t="s">
        <v>109</v>
      </c>
      <c r="E25">
        <v>0</v>
      </c>
      <c r="F25">
        <v>0</v>
      </c>
    </row>
    <row r="26" spans="1:6">
      <c r="A26" t="s">
        <v>14160</v>
      </c>
      <c r="B26">
        <v>104442</v>
      </c>
      <c r="C26" t="s">
        <v>5144</v>
      </c>
      <c r="D26" t="s">
        <v>109</v>
      </c>
      <c r="E26">
        <v>0</v>
      </c>
      <c r="F26">
        <v>0</v>
      </c>
    </row>
    <row r="27" spans="1:6">
      <c r="A27" t="s">
        <v>14160</v>
      </c>
      <c r="B27">
        <v>89472</v>
      </c>
      <c r="C27" t="s">
        <v>5145</v>
      </c>
      <c r="D27" t="s">
        <v>109</v>
      </c>
      <c r="E27">
        <v>123.22</v>
      </c>
      <c r="F27">
        <v>125.28</v>
      </c>
    </row>
    <row r="28" spans="1:6">
      <c r="A28" t="s">
        <v>14160</v>
      </c>
      <c r="B28">
        <v>89455</v>
      </c>
      <c r="C28" t="s">
        <v>5146</v>
      </c>
      <c r="D28" t="s">
        <v>109</v>
      </c>
      <c r="E28">
        <v>109.76</v>
      </c>
      <c r="F28">
        <v>111.24</v>
      </c>
    </row>
    <row r="29" spans="1:6">
      <c r="A29" t="s">
        <v>14160</v>
      </c>
      <c r="B29">
        <v>89470</v>
      </c>
      <c r="C29" t="s">
        <v>5147</v>
      </c>
      <c r="D29" t="s">
        <v>109</v>
      </c>
      <c r="E29">
        <v>103.37</v>
      </c>
      <c r="F29">
        <v>105.3</v>
      </c>
    </row>
    <row r="30" spans="1:6">
      <c r="A30" t="s">
        <v>14160</v>
      </c>
      <c r="B30">
        <v>89453</v>
      </c>
      <c r="C30" t="s">
        <v>5148</v>
      </c>
      <c r="D30" t="s">
        <v>109</v>
      </c>
      <c r="E30">
        <v>90.84</v>
      </c>
      <c r="F30">
        <v>92.23</v>
      </c>
    </row>
    <row r="31" spans="1:6">
      <c r="A31" t="s">
        <v>14160</v>
      </c>
      <c r="B31">
        <v>104443</v>
      </c>
      <c r="C31" t="s">
        <v>5149</v>
      </c>
      <c r="D31" t="s">
        <v>109</v>
      </c>
      <c r="E31">
        <v>0</v>
      </c>
      <c r="F31">
        <v>0</v>
      </c>
    </row>
    <row r="32" spans="1:6">
      <c r="A32" t="s">
        <v>14160</v>
      </c>
      <c r="B32">
        <v>104441</v>
      </c>
      <c r="C32" t="s">
        <v>5150</v>
      </c>
      <c r="D32" t="s">
        <v>109</v>
      </c>
      <c r="E32">
        <v>0</v>
      </c>
      <c r="F32">
        <v>0</v>
      </c>
    </row>
    <row r="33" spans="1:6">
      <c r="A33" t="s">
        <v>14161</v>
      </c>
      <c r="B33">
        <v>103354</v>
      </c>
      <c r="C33" t="s">
        <v>5151</v>
      </c>
      <c r="D33" t="s">
        <v>109</v>
      </c>
      <c r="E33">
        <v>84.03</v>
      </c>
      <c r="F33">
        <v>87.3</v>
      </c>
    </row>
    <row r="34" spans="1:6">
      <c r="A34" t="s">
        <v>14161</v>
      </c>
      <c r="B34">
        <v>103355</v>
      </c>
      <c r="C34" t="s">
        <v>5152</v>
      </c>
      <c r="D34" t="s">
        <v>109</v>
      </c>
      <c r="E34">
        <v>85.52</v>
      </c>
      <c r="F34">
        <v>88.88</v>
      </c>
    </row>
    <row r="35" spans="1:6">
      <c r="A35" t="s">
        <v>14161</v>
      </c>
      <c r="B35">
        <v>103330</v>
      </c>
      <c r="C35" t="s">
        <v>5153</v>
      </c>
      <c r="D35" t="s">
        <v>109</v>
      </c>
      <c r="E35">
        <v>77.150000000000006</v>
      </c>
      <c r="F35">
        <v>80.010000000000005</v>
      </c>
    </row>
    <row r="36" spans="1:6">
      <c r="A36" t="s">
        <v>14161</v>
      </c>
      <c r="B36">
        <v>103331</v>
      </c>
      <c r="C36" t="s">
        <v>5154</v>
      </c>
      <c r="D36" t="s">
        <v>109</v>
      </c>
      <c r="E36">
        <v>78.56</v>
      </c>
      <c r="F36">
        <v>81.5</v>
      </c>
    </row>
    <row r="37" spans="1:6">
      <c r="A37" t="s">
        <v>14161</v>
      </c>
      <c r="B37">
        <v>103358</v>
      </c>
      <c r="C37" t="s">
        <v>5155</v>
      </c>
      <c r="D37" t="s">
        <v>109</v>
      </c>
      <c r="E37">
        <v>64.72</v>
      </c>
      <c r="F37">
        <v>67</v>
      </c>
    </row>
    <row r="38" spans="1:6">
      <c r="A38" t="s">
        <v>14161</v>
      </c>
      <c r="B38">
        <v>103359</v>
      </c>
      <c r="C38" t="s">
        <v>5156</v>
      </c>
      <c r="D38" t="s">
        <v>109</v>
      </c>
      <c r="E38">
        <v>65.91</v>
      </c>
      <c r="F38">
        <v>68.27</v>
      </c>
    </row>
    <row r="39" spans="1:6">
      <c r="A39" t="s">
        <v>14161</v>
      </c>
      <c r="B39">
        <v>103366</v>
      </c>
      <c r="C39" t="s">
        <v>5157</v>
      </c>
      <c r="D39" t="s">
        <v>109</v>
      </c>
      <c r="E39">
        <v>55.89</v>
      </c>
      <c r="F39">
        <v>57.65</v>
      </c>
    </row>
    <row r="40" spans="1:6">
      <c r="A40" t="s">
        <v>14161</v>
      </c>
      <c r="B40">
        <v>103367</v>
      </c>
      <c r="C40" t="s">
        <v>5158</v>
      </c>
      <c r="D40" t="s">
        <v>109</v>
      </c>
      <c r="E40">
        <v>56.96</v>
      </c>
      <c r="F40">
        <v>58.79</v>
      </c>
    </row>
    <row r="41" spans="1:6">
      <c r="A41" t="s">
        <v>14161</v>
      </c>
      <c r="B41">
        <v>103360</v>
      </c>
      <c r="C41" t="s">
        <v>5159</v>
      </c>
      <c r="D41" t="s">
        <v>109</v>
      </c>
      <c r="E41">
        <v>76</v>
      </c>
      <c r="F41">
        <v>78.69</v>
      </c>
    </row>
    <row r="42" spans="1:6">
      <c r="A42" t="s">
        <v>14161</v>
      </c>
      <c r="B42">
        <v>103361</v>
      </c>
      <c r="C42" t="s">
        <v>5160</v>
      </c>
      <c r="D42" t="s">
        <v>109</v>
      </c>
      <c r="E42">
        <v>77.510000000000005</v>
      </c>
      <c r="F42">
        <v>80.290000000000006</v>
      </c>
    </row>
    <row r="43" spans="1:6">
      <c r="A43" t="s">
        <v>14161</v>
      </c>
      <c r="B43">
        <v>103368</v>
      </c>
      <c r="C43" t="s">
        <v>5161</v>
      </c>
      <c r="D43" t="s">
        <v>109</v>
      </c>
      <c r="E43">
        <v>63.81</v>
      </c>
      <c r="F43">
        <v>65.87</v>
      </c>
    </row>
    <row r="44" spans="1:6">
      <c r="A44" t="s">
        <v>14161</v>
      </c>
      <c r="B44">
        <v>103369</v>
      </c>
      <c r="C44" t="s">
        <v>5162</v>
      </c>
      <c r="D44" t="s">
        <v>109</v>
      </c>
      <c r="E44">
        <v>65.180000000000007</v>
      </c>
      <c r="F44">
        <v>67.31</v>
      </c>
    </row>
    <row r="45" spans="1:6">
      <c r="A45" t="s">
        <v>14161</v>
      </c>
      <c r="B45">
        <v>103334</v>
      </c>
      <c r="C45" t="s">
        <v>5163</v>
      </c>
      <c r="D45" t="s">
        <v>109</v>
      </c>
      <c r="E45">
        <v>137.57</v>
      </c>
      <c r="F45">
        <v>143.08000000000001</v>
      </c>
    </row>
    <row r="46" spans="1:6">
      <c r="A46" t="s">
        <v>14161</v>
      </c>
      <c r="B46">
        <v>103335</v>
      </c>
      <c r="C46" t="s">
        <v>5164</v>
      </c>
      <c r="D46" t="s">
        <v>109</v>
      </c>
      <c r="E46">
        <v>140.21</v>
      </c>
      <c r="F46">
        <v>145.86000000000001</v>
      </c>
    </row>
    <row r="47" spans="1:6">
      <c r="A47" t="s">
        <v>14161</v>
      </c>
      <c r="B47">
        <v>103362</v>
      </c>
      <c r="C47" t="s">
        <v>5165</v>
      </c>
      <c r="D47" t="s">
        <v>109</v>
      </c>
      <c r="E47">
        <v>91.39</v>
      </c>
      <c r="F47">
        <v>94.46</v>
      </c>
    </row>
    <row r="48" spans="1:6">
      <c r="A48" t="s">
        <v>14161</v>
      </c>
      <c r="B48">
        <v>103363</v>
      </c>
      <c r="C48" t="s">
        <v>5166</v>
      </c>
      <c r="D48" t="s">
        <v>109</v>
      </c>
      <c r="E48">
        <v>93.09</v>
      </c>
      <c r="F48">
        <v>96.26</v>
      </c>
    </row>
    <row r="49" spans="1:6">
      <c r="A49" t="s">
        <v>14161</v>
      </c>
      <c r="B49">
        <v>103370</v>
      </c>
      <c r="C49" t="s">
        <v>5167</v>
      </c>
      <c r="D49" t="s">
        <v>109</v>
      </c>
      <c r="E49">
        <v>79.53</v>
      </c>
      <c r="F49">
        <v>81.900000000000006</v>
      </c>
    </row>
    <row r="50" spans="1:6">
      <c r="A50" t="s">
        <v>14161</v>
      </c>
      <c r="B50">
        <v>103371</v>
      </c>
      <c r="C50" t="s">
        <v>5168</v>
      </c>
      <c r="D50" t="s">
        <v>109</v>
      </c>
      <c r="E50">
        <v>81.069999999999993</v>
      </c>
      <c r="F50">
        <v>83.53</v>
      </c>
    </row>
    <row r="51" spans="1:6">
      <c r="A51" t="s">
        <v>14161</v>
      </c>
      <c r="B51">
        <v>103332</v>
      </c>
      <c r="C51" t="s">
        <v>5169</v>
      </c>
      <c r="D51" t="s">
        <v>109</v>
      </c>
      <c r="E51">
        <v>115.61</v>
      </c>
      <c r="F51">
        <v>120.79</v>
      </c>
    </row>
    <row r="52" spans="1:6">
      <c r="A52" t="s">
        <v>14161</v>
      </c>
      <c r="B52">
        <v>103333</v>
      </c>
      <c r="C52" t="s">
        <v>5170</v>
      </c>
      <c r="D52" t="s">
        <v>109</v>
      </c>
      <c r="E52">
        <v>117.12</v>
      </c>
      <c r="F52">
        <v>122.39</v>
      </c>
    </row>
    <row r="53" spans="1:6">
      <c r="A53" t="s">
        <v>14161</v>
      </c>
      <c r="B53">
        <v>103352</v>
      </c>
      <c r="C53" t="s">
        <v>5171</v>
      </c>
      <c r="D53" t="s">
        <v>109</v>
      </c>
      <c r="E53">
        <v>98.66</v>
      </c>
      <c r="F53">
        <v>102.89</v>
      </c>
    </row>
    <row r="54" spans="1:6">
      <c r="A54" t="s">
        <v>14161</v>
      </c>
      <c r="B54">
        <v>103353</v>
      </c>
      <c r="C54" t="s">
        <v>5172</v>
      </c>
      <c r="D54" t="s">
        <v>109</v>
      </c>
      <c r="E54">
        <v>100.06</v>
      </c>
      <c r="F54">
        <v>104.37</v>
      </c>
    </row>
    <row r="55" spans="1:6">
      <c r="A55" t="s">
        <v>14161</v>
      </c>
      <c r="B55">
        <v>103328</v>
      </c>
      <c r="C55" t="s">
        <v>227</v>
      </c>
      <c r="D55" t="s">
        <v>109</v>
      </c>
      <c r="E55">
        <v>89.94</v>
      </c>
      <c r="F55">
        <v>93.74</v>
      </c>
    </row>
    <row r="56" spans="1:6">
      <c r="A56" t="s">
        <v>14161</v>
      </c>
      <c r="B56">
        <v>103329</v>
      </c>
      <c r="C56" t="s">
        <v>5173</v>
      </c>
      <c r="D56" t="s">
        <v>109</v>
      </c>
      <c r="E56">
        <v>91.25</v>
      </c>
      <c r="F56">
        <v>95.12</v>
      </c>
    </row>
    <row r="57" spans="1:6">
      <c r="A57" t="s">
        <v>14161</v>
      </c>
      <c r="B57">
        <v>103356</v>
      </c>
      <c r="C57" t="s">
        <v>5174</v>
      </c>
      <c r="D57" t="s">
        <v>109</v>
      </c>
      <c r="E57">
        <v>56.06</v>
      </c>
      <c r="F57">
        <v>57.9</v>
      </c>
    </row>
    <row r="58" spans="1:6">
      <c r="A58" t="s">
        <v>14161</v>
      </c>
      <c r="B58">
        <v>103357</v>
      </c>
      <c r="C58" t="s">
        <v>5175</v>
      </c>
      <c r="D58" t="s">
        <v>109</v>
      </c>
      <c r="E58">
        <v>57.17</v>
      </c>
      <c r="F58">
        <v>59.07</v>
      </c>
    </row>
    <row r="59" spans="1:6">
      <c r="A59" t="s">
        <v>14161</v>
      </c>
      <c r="B59">
        <v>103364</v>
      </c>
      <c r="C59" t="s">
        <v>5176</v>
      </c>
      <c r="D59" t="s">
        <v>109</v>
      </c>
      <c r="E59">
        <v>46.53</v>
      </c>
      <c r="F59">
        <v>47.94</v>
      </c>
    </row>
    <row r="60" spans="1:6">
      <c r="A60" t="s">
        <v>14161</v>
      </c>
      <c r="B60">
        <v>103365</v>
      </c>
      <c r="C60" t="s">
        <v>5177</v>
      </c>
      <c r="D60" t="s">
        <v>109</v>
      </c>
      <c r="E60">
        <v>47.31</v>
      </c>
      <c r="F60">
        <v>48.78</v>
      </c>
    </row>
    <row r="61" spans="1:6">
      <c r="A61" t="s">
        <v>14161</v>
      </c>
      <c r="B61">
        <v>103350</v>
      </c>
      <c r="C61" t="s">
        <v>5178</v>
      </c>
      <c r="D61" t="s">
        <v>109</v>
      </c>
      <c r="E61">
        <v>166.47</v>
      </c>
      <c r="F61">
        <v>173.59</v>
      </c>
    </row>
    <row r="62" spans="1:6">
      <c r="A62" t="s">
        <v>14161</v>
      </c>
      <c r="B62">
        <v>103351</v>
      </c>
      <c r="C62" t="s">
        <v>5179</v>
      </c>
      <c r="D62" t="s">
        <v>109</v>
      </c>
      <c r="E62">
        <v>168.4</v>
      </c>
      <c r="F62">
        <v>175.63</v>
      </c>
    </row>
    <row r="63" spans="1:6">
      <c r="A63" t="s">
        <v>14161</v>
      </c>
      <c r="B63">
        <v>103344</v>
      </c>
      <c r="C63" t="s">
        <v>5180</v>
      </c>
      <c r="D63" t="s">
        <v>109</v>
      </c>
      <c r="E63">
        <v>75.569999999999993</v>
      </c>
      <c r="F63">
        <v>77.88</v>
      </c>
    </row>
    <row r="64" spans="1:6">
      <c r="A64" t="s">
        <v>14161</v>
      </c>
      <c r="B64">
        <v>103345</v>
      </c>
      <c r="C64" t="s">
        <v>5181</v>
      </c>
      <c r="D64" t="s">
        <v>109</v>
      </c>
      <c r="E64">
        <v>77.319999999999993</v>
      </c>
      <c r="F64">
        <v>79.73</v>
      </c>
    </row>
    <row r="65" spans="1:6">
      <c r="A65" t="s">
        <v>14161</v>
      </c>
      <c r="B65">
        <v>103348</v>
      </c>
      <c r="C65" t="s">
        <v>5182</v>
      </c>
      <c r="D65" t="s">
        <v>109</v>
      </c>
      <c r="E65">
        <v>63.36</v>
      </c>
      <c r="F65">
        <v>65.150000000000006</v>
      </c>
    </row>
    <row r="66" spans="1:6">
      <c r="A66" t="s">
        <v>14161</v>
      </c>
      <c r="B66">
        <v>103349</v>
      </c>
      <c r="C66" t="s">
        <v>5183</v>
      </c>
      <c r="D66" t="s">
        <v>109</v>
      </c>
      <c r="E66">
        <v>64.959999999999994</v>
      </c>
      <c r="F66">
        <v>66.84</v>
      </c>
    </row>
    <row r="67" spans="1:6">
      <c r="A67" t="s">
        <v>14161</v>
      </c>
      <c r="B67">
        <v>103346</v>
      </c>
      <c r="C67" t="s">
        <v>5184</v>
      </c>
      <c r="D67" t="s">
        <v>109</v>
      </c>
      <c r="E67">
        <v>84.45</v>
      </c>
      <c r="F67">
        <v>87.15</v>
      </c>
    </row>
    <row r="68" spans="1:6">
      <c r="A68" t="s">
        <v>14161</v>
      </c>
      <c r="B68">
        <v>103347</v>
      </c>
      <c r="C68" t="s">
        <v>5185</v>
      </c>
      <c r="D68" t="s">
        <v>109</v>
      </c>
      <c r="E68">
        <v>86.32</v>
      </c>
      <c r="F68">
        <v>89.13</v>
      </c>
    </row>
    <row r="69" spans="1:6">
      <c r="A69" t="s">
        <v>14161</v>
      </c>
      <c r="B69">
        <v>103324</v>
      </c>
      <c r="C69" t="s">
        <v>5186</v>
      </c>
      <c r="D69" t="s">
        <v>109</v>
      </c>
      <c r="E69">
        <v>71.77</v>
      </c>
      <c r="F69">
        <v>73.84</v>
      </c>
    </row>
    <row r="70" spans="1:6">
      <c r="A70" t="s">
        <v>14161</v>
      </c>
      <c r="B70">
        <v>103325</v>
      </c>
      <c r="C70" t="s">
        <v>5187</v>
      </c>
      <c r="D70" t="s">
        <v>109</v>
      </c>
      <c r="E70">
        <v>73.47</v>
      </c>
      <c r="F70">
        <v>75.64</v>
      </c>
    </row>
    <row r="71" spans="1:6">
      <c r="A71" t="s">
        <v>14161</v>
      </c>
      <c r="B71">
        <v>103326</v>
      </c>
      <c r="C71" t="s">
        <v>5188</v>
      </c>
      <c r="D71" t="s">
        <v>109</v>
      </c>
      <c r="E71">
        <v>84.48</v>
      </c>
      <c r="F71">
        <v>86.87</v>
      </c>
    </row>
    <row r="72" spans="1:6">
      <c r="A72" t="s">
        <v>14161</v>
      </c>
      <c r="B72">
        <v>103327</v>
      </c>
      <c r="C72" t="s">
        <v>5189</v>
      </c>
      <c r="D72" t="s">
        <v>109</v>
      </c>
      <c r="E72">
        <v>86.46</v>
      </c>
      <c r="F72">
        <v>88.97</v>
      </c>
    </row>
    <row r="73" spans="1:6">
      <c r="A73" t="s">
        <v>14161</v>
      </c>
      <c r="B73">
        <v>103322</v>
      </c>
      <c r="C73" t="s">
        <v>5190</v>
      </c>
      <c r="D73" t="s">
        <v>109</v>
      </c>
      <c r="E73">
        <v>53.7</v>
      </c>
      <c r="F73">
        <v>55.13</v>
      </c>
    </row>
    <row r="74" spans="1:6">
      <c r="A74" t="s">
        <v>14161</v>
      </c>
      <c r="B74">
        <v>103323</v>
      </c>
      <c r="C74" t="s">
        <v>5191</v>
      </c>
      <c r="D74" t="s">
        <v>109</v>
      </c>
      <c r="E74">
        <v>55.19</v>
      </c>
      <c r="F74">
        <v>56.71</v>
      </c>
    </row>
    <row r="75" spans="1:6">
      <c r="A75" t="s">
        <v>14161</v>
      </c>
      <c r="B75">
        <v>103338</v>
      </c>
      <c r="C75" t="s">
        <v>5192</v>
      </c>
      <c r="D75" t="s">
        <v>109</v>
      </c>
      <c r="E75">
        <v>116.11</v>
      </c>
      <c r="F75">
        <v>119.2</v>
      </c>
    </row>
    <row r="76" spans="1:6">
      <c r="A76" t="s">
        <v>14161</v>
      </c>
      <c r="B76">
        <v>103339</v>
      </c>
      <c r="C76" t="s">
        <v>5193</v>
      </c>
      <c r="D76" t="s">
        <v>109</v>
      </c>
      <c r="E76">
        <v>117.58</v>
      </c>
      <c r="F76">
        <v>120.75</v>
      </c>
    </row>
    <row r="77" spans="1:6">
      <c r="A77" t="s">
        <v>14161</v>
      </c>
      <c r="B77">
        <v>103340</v>
      </c>
      <c r="C77" t="s">
        <v>5194</v>
      </c>
      <c r="D77" t="s">
        <v>109</v>
      </c>
      <c r="E77">
        <v>140.51</v>
      </c>
      <c r="F77">
        <v>144</v>
      </c>
    </row>
    <row r="78" spans="1:6">
      <c r="A78" t="s">
        <v>14161</v>
      </c>
      <c r="B78">
        <v>103341</v>
      </c>
      <c r="C78" t="s">
        <v>5195</v>
      </c>
      <c r="D78" t="s">
        <v>109</v>
      </c>
      <c r="E78">
        <v>142.35</v>
      </c>
      <c r="F78">
        <v>145.94999999999999</v>
      </c>
    </row>
    <row r="79" spans="1:6">
      <c r="A79" t="s">
        <v>14161</v>
      </c>
      <c r="B79">
        <v>103336</v>
      </c>
      <c r="C79" t="s">
        <v>5196</v>
      </c>
      <c r="D79" t="s">
        <v>109</v>
      </c>
      <c r="E79">
        <v>88.52</v>
      </c>
      <c r="F79">
        <v>90.78</v>
      </c>
    </row>
    <row r="80" spans="1:6">
      <c r="A80" t="s">
        <v>14161</v>
      </c>
      <c r="B80">
        <v>103337</v>
      </c>
      <c r="C80" t="s">
        <v>5197</v>
      </c>
      <c r="D80" t="s">
        <v>109</v>
      </c>
      <c r="E80">
        <v>89.77</v>
      </c>
      <c r="F80">
        <v>92.11</v>
      </c>
    </row>
    <row r="81" spans="1:6">
      <c r="A81" t="s">
        <v>14161</v>
      </c>
      <c r="B81">
        <v>103342</v>
      </c>
      <c r="C81" t="s">
        <v>5198</v>
      </c>
      <c r="D81" t="s">
        <v>109</v>
      </c>
      <c r="E81">
        <v>119.29</v>
      </c>
      <c r="F81">
        <v>121.99</v>
      </c>
    </row>
    <row r="82" spans="1:6">
      <c r="A82" t="s">
        <v>14161</v>
      </c>
      <c r="B82">
        <v>103343</v>
      </c>
      <c r="C82" t="s">
        <v>5199</v>
      </c>
      <c r="D82" t="s">
        <v>109</v>
      </c>
      <c r="E82">
        <v>120.92</v>
      </c>
      <c r="F82">
        <v>123.71</v>
      </c>
    </row>
    <row r="83" spans="1:6">
      <c r="A83" t="s">
        <v>14161</v>
      </c>
      <c r="B83">
        <v>103318</v>
      </c>
      <c r="C83" t="s">
        <v>5200</v>
      </c>
      <c r="D83" t="s">
        <v>109</v>
      </c>
      <c r="E83">
        <v>102.15</v>
      </c>
      <c r="F83">
        <v>104.53</v>
      </c>
    </row>
    <row r="84" spans="1:6">
      <c r="A84" t="s">
        <v>14161</v>
      </c>
      <c r="B84">
        <v>103319</v>
      </c>
      <c r="C84" t="s">
        <v>5201</v>
      </c>
      <c r="D84" t="s">
        <v>109</v>
      </c>
      <c r="E84">
        <v>103.62</v>
      </c>
      <c r="F84">
        <v>106.08</v>
      </c>
    </row>
    <row r="85" spans="1:6">
      <c r="A85" t="s">
        <v>14161</v>
      </c>
      <c r="B85">
        <v>103320</v>
      </c>
      <c r="C85" t="s">
        <v>5202</v>
      </c>
      <c r="D85" t="s">
        <v>109</v>
      </c>
      <c r="E85">
        <v>122.76</v>
      </c>
      <c r="F85">
        <v>125.46</v>
      </c>
    </row>
    <row r="86" spans="1:6">
      <c r="A86" t="s">
        <v>14161</v>
      </c>
      <c r="B86">
        <v>103321</v>
      </c>
      <c r="C86" t="s">
        <v>5203</v>
      </c>
      <c r="D86" t="s">
        <v>109</v>
      </c>
      <c r="E86">
        <v>124.6</v>
      </c>
      <c r="F86">
        <v>127.41</v>
      </c>
    </row>
    <row r="87" spans="1:6">
      <c r="A87" t="s">
        <v>14161</v>
      </c>
      <c r="B87">
        <v>103316</v>
      </c>
      <c r="C87" t="s">
        <v>5204</v>
      </c>
      <c r="D87" t="s">
        <v>109</v>
      </c>
      <c r="E87">
        <v>78.959999999999994</v>
      </c>
      <c r="F87">
        <v>80.709999999999994</v>
      </c>
    </row>
    <row r="88" spans="1:6">
      <c r="A88" t="s">
        <v>14161</v>
      </c>
      <c r="B88">
        <v>103317</v>
      </c>
      <c r="C88" t="s">
        <v>5205</v>
      </c>
      <c r="D88" t="s">
        <v>109</v>
      </c>
      <c r="E88">
        <v>80.209999999999994</v>
      </c>
      <c r="F88">
        <v>82.04</v>
      </c>
    </row>
    <row r="89" spans="1:6">
      <c r="A89" t="s">
        <v>14162</v>
      </c>
      <c r="B89">
        <v>101166</v>
      </c>
      <c r="C89" t="s">
        <v>5206</v>
      </c>
      <c r="D89" t="s">
        <v>217</v>
      </c>
      <c r="E89">
        <v>621.12</v>
      </c>
      <c r="F89">
        <v>641.26</v>
      </c>
    </row>
    <row r="90" spans="1:6">
      <c r="A90" t="s">
        <v>14162</v>
      </c>
      <c r="B90">
        <v>101165</v>
      </c>
      <c r="C90" t="s">
        <v>5207</v>
      </c>
      <c r="D90" t="s">
        <v>217</v>
      </c>
      <c r="E90">
        <v>1021.49</v>
      </c>
      <c r="F90">
        <v>1046.0899999999999</v>
      </c>
    </row>
    <row r="91" spans="1:6">
      <c r="A91" t="s">
        <v>14162</v>
      </c>
      <c r="B91">
        <v>101163</v>
      </c>
      <c r="C91" t="s">
        <v>5208</v>
      </c>
      <c r="D91" t="s">
        <v>109</v>
      </c>
      <c r="E91">
        <v>659.47</v>
      </c>
      <c r="F91">
        <v>669.3</v>
      </c>
    </row>
    <row r="92" spans="1:6">
      <c r="A92" t="s">
        <v>14162</v>
      </c>
      <c r="B92">
        <v>101164</v>
      </c>
      <c r="C92" t="s">
        <v>5209</v>
      </c>
      <c r="D92" t="s">
        <v>109</v>
      </c>
      <c r="E92">
        <v>670.54</v>
      </c>
      <c r="F92">
        <v>680.41</v>
      </c>
    </row>
    <row r="93" spans="1:6">
      <c r="A93" t="s">
        <v>14162</v>
      </c>
      <c r="B93">
        <v>101162</v>
      </c>
      <c r="C93" t="s">
        <v>5210</v>
      </c>
      <c r="D93" t="s">
        <v>109</v>
      </c>
      <c r="E93">
        <v>144.52000000000001</v>
      </c>
      <c r="F93">
        <v>149.78</v>
      </c>
    </row>
    <row r="94" spans="1:6">
      <c r="A94" t="s">
        <v>14162</v>
      </c>
      <c r="B94">
        <v>101161</v>
      </c>
      <c r="C94" t="s">
        <v>228</v>
      </c>
      <c r="D94" t="s">
        <v>109</v>
      </c>
      <c r="E94">
        <v>232.87</v>
      </c>
      <c r="F94">
        <v>237.68</v>
      </c>
    </row>
    <row r="95" spans="1:6">
      <c r="A95" t="s">
        <v>14162</v>
      </c>
      <c r="B95">
        <v>101160</v>
      </c>
      <c r="C95" t="s">
        <v>5211</v>
      </c>
      <c r="D95" t="s">
        <v>109</v>
      </c>
      <c r="E95">
        <v>0</v>
      </c>
      <c r="F95">
        <v>0</v>
      </c>
    </row>
    <row r="96" spans="1:6">
      <c r="A96" t="s">
        <v>14162</v>
      </c>
      <c r="B96">
        <v>101159</v>
      </c>
      <c r="C96" t="s">
        <v>5212</v>
      </c>
      <c r="D96" t="s">
        <v>109</v>
      </c>
      <c r="E96">
        <v>129.41999999999999</v>
      </c>
      <c r="F96">
        <v>134.09</v>
      </c>
    </row>
    <row r="97" spans="1:6">
      <c r="A97" t="s">
        <v>14162</v>
      </c>
      <c r="B97">
        <v>101154</v>
      </c>
      <c r="C97" t="s">
        <v>5213</v>
      </c>
      <c r="D97" t="s">
        <v>109</v>
      </c>
      <c r="E97">
        <v>147.36000000000001</v>
      </c>
      <c r="F97">
        <v>149.32</v>
      </c>
    </row>
    <row r="98" spans="1:6">
      <c r="A98" t="s">
        <v>14162</v>
      </c>
      <c r="B98">
        <v>101155</v>
      </c>
      <c r="C98" t="s">
        <v>5214</v>
      </c>
      <c r="D98" t="s">
        <v>109</v>
      </c>
      <c r="E98">
        <v>206.89</v>
      </c>
      <c r="F98">
        <v>209.47</v>
      </c>
    </row>
    <row r="99" spans="1:6">
      <c r="A99" t="s">
        <v>14162</v>
      </c>
      <c r="B99">
        <v>101156</v>
      </c>
      <c r="C99" t="s">
        <v>5215</v>
      </c>
      <c r="D99" t="s">
        <v>109</v>
      </c>
      <c r="E99">
        <v>303.68</v>
      </c>
      <c r="F99">
        <v>307.2</v>
      </c>
    </row>
    <row r="100" spans="1:6">
      <c r="A100" t="s">
        <v>14162</v>
      </c>
      <c r="B100">
        <v>101158</v>
      </c>
      <c r="C100" t="s">
        <v>5216</v>
      </c>
      <c r="D100" t="s">
        <v>109</v>
      </c>
      <c r="E100">
        <v>79.2</v>
      </c>
      <c r="F100">
        <v>80.510000000000005</v>
      </c>
    </row>
    <row r="101" spans="1:6">
      <c r="A101" t="s">
        <v>14162</v>
      </c>
      <c r="B101">
        <v>101157</v>
      </c>
      <c r="C101" t="s">
        <v>5217</v>
      </c>
      <c r="D101" t="s">
        <v>109</v>
      </c>
      <c r="E101">
        <v>60.8</v>
      </c>
      <c r="F101">
        <v>61.92</v>
      </c>
    </row>
    <row r="102" spans="1:6">
      <c r="A102" t="s">
        <v>14163</v>
      </c>
      <c r="B102">
        <v>87382</v>
      </c>
      <c r="C102" t="s">
        <v>5218</v>
      </c>
      <c r="D102" t="s">
        <v>217</v>
      </c>
      <c r="E102">
        <v>2090.25</v>
      </c>
      <c r="F102">
        <v>2095.8200000000002</v>
      </c>
    </row>
    <row r="103" spans="1:6">
      <c r="A103" t="s">
        <v>14163</v>
      </c>
      <c r="B103">
        <v>87383</v>
      </c>
      <c r="C103" t="s">
        <v>5219</v>
      </c>
      <c r="D103" t="s">
        <v>217</v>
      </c>
      <c r="E103">
        <v>2089.44</v>
      </c>
      <c r="F103">
        <v>2093.8200000000002</v>
      </c>
    </row>
    <row r="104" spans="1:6">
      <c r="A104" t="s">
        <v>14163</v>
      </c>
      <c r="B104">
        <v>87384</v>
      </c>
      <c r="C104" t="s">
        <v>5220</v>
      </c>
      <c r="D104" t="s">
        <v>217</v>
      </c>
      <c r="E104">
        <v>2084.65</v>
      </c>
      <c r="F104">
        <v>2087.9899999999998</v>
      </c>
    </row>
    <row r="105" spans="1:6">
      <c r="A105" t="s">
        <v>14163</v>
      </c>
      <c r="B105">
        <v>87398</v>
      </c>
      <c r="C105" t="s">
        <v>5221</v>
      </c>
      <c r="D105" t="s">
        <v>217</v>
      </c>
      <c r="E105">
        <v>2330.5100000000002</v>
      </c>
      <c r="F105">
        <v>2346.5</v>
      </c>
    </row>
    <row r="106" spans="1:6">
      <c r="A106" t="s">
        <v>14163</v>
      </c>
      <c r="B106">
        <v>87395</v>
      </c>
      <c r="C106" t="s">
        <v>5222</v>
      </c>
      <c r="D106" t="s">
        <v>217</v>
      </c>
      <c r="E106">
        <v>4084.02</v>
      </c>
      <c r="F106">
        <v>4091.3</v>
      </c>
    </row>
    <row r="107" spans="1:6">
      <c r="A107" t="s">
        <v>14163</v>
      </c>
      <c r="B107">
        <v>87396</v>
      </c>
      <c r="C107" t="s">
        <v>5223</v>
      </c>
      <c r="D107" t="s">
        <v>217</v>
      </c>
      <c r="E107">
        <v>4113.28</v>
      </c>
      <c r="F107">
        <v>4119.18</v>
      </c>
    </row>
    <row r="108" spans="1:6">
      <c r="A108" t="s">
        <v>14163</v>
      </c>
      <c r="B108">
        <v>87397</v>
      </c>
      <c r="C108" t="s">
        <v>5224</v>
      </c>
      <c r="D108" t="s">
        <v>217</v>
      </c>
      <c r="E108">
        <v>4144.7700000000004</v>
      </c>
      <c r="F108">
        <v>4149.6000000000004</v>
      </c>
    </row>
    <row r="109" spans="1:6">
      <c r="A109" t="s">
        <v>14163</v>
      </c>
      <c r="B109">
        <v>87402</v>
      </c>
      <c r="C109" t="s">
        <v>5225</v>
      </c>
      <c r="D109" t="s">
        <v>217</v>
      </c>
      <c r="E109">
        <v>4392.5200000000004</v>
      </c>
      <c r="F109">
        <v>4412.5600000000004</v>
      </c>
    </row>
    <row r="110" spans="1:6">
      <c r="A110" t="s">
        <v>14163</v>
      </c>
      <c r="B110">
        <v>87391</v>
      </c>
      <c r="C110" t="s">
        <v>5226</v>
      </c>
      <c r="D110" t="s">
        <v>217</v>
      </c>
      <c r="E110">
        <v>6488.64</v>
      </c>
      <c r="F110">
        <v>6495.92</v>
      </c>
    </row>
    <row r="111" spans="1:6">
      <c r="A111" t="s">
        <v>14163</v>
      </c>
      <c r="B111">
        <v>87393</v>
      </c>
      <c r="C111" t="s">
        <v>5227</v>
      </c>
      <c r="D111" t="s">
        <v>217</v>
      </c>
      <c r="E111">
        <v>6550.19</v>
      </c>
      <c r="F111">
        <v>6556.09</v>
      </c>
    </row>
    <row r="112" spans="1:6">
      <c r="A112" t="s">
        <v>14163</v>
      </c>
      <c r="B112">
        <v>87394</v>
      </c>
      <c r="C112" t="s">
        <v>5228</v>
      </c>
      <c r="D112" t="s">
        <v>217</v>
      </c>
      <c r="E112">
        <v>6612.53</v>
      </c>
      <c r="F112">
        <v>6617.36</v>
      </c>
    </row>
    <row r="113" spans="1:6">
      <c r="A113" t="s">
        <v>14163</v>
      </c>
      <c r="B113">
        <v>87401</v>
      </c>
      <c r="C113" t="s">
        <v>5229</v>
      </c>
      <c r="D113" t="s">
        <v>217</v>
      </c>
      <c r="E113">
        <v>6846.37</v>
      </c>
      <c r="F113">
        <v>6866.41</v>
      </c>
    </row>
    <row r="114" spans="1:6">
      <c r="A114" t="s">
        <v>14163</v>
      </c>
      <c r="B114">
        <v>87407</v>
      </c>
      <c r="C114" t="s">
        <v>5230</v>
      </c>
      <c r="D114" t="s">
        <v>217</v>
      </c>
      <c r="E114">
        <v>2130.64</v>
      </c>
      <c r="F114">
        <v>2135.94</v>
      </c>
    </row>
    <row r="115" spans="1:6">
      <c r="A115" t="s">
        <v>14163</v>
      </c>
      <c r="B115">
        <v>87408</v>
      </c>
      <c r="C115" t="s">
        <v>5231</v>
      </c>
      <c r="D115" t="s">
        <v>217</v>
      </c>
      <c r="E115">
        <v>2120.0700000000002</v>
      </c>
      <c r="F115">
        <v>2124.04</v>
      </c>
    </row>
    <row r="116" spans="1:6">
      <c r="A116" t="s">
        <v>14163</v>
      </c>
      <c r="B116">
        <v>87404</v>
      </c>
      <c r="C116" t="s">
        <v>5232</v>
      </c>
      <c r="D116" t="s">
        <v>217</v>
      </c>
      <c r="E116">
        <v>6056.49</v>
      </c>
      <c r="F116">
        <v>6064.34</v>
      </c>
    </row>
    <row r="117" spans="1:6">
      <c r="A117" t="s">
        <v>14163</v>
      </c>
      <c r="B117">
        <v>87405</v>
      </c>
      <c r="C117" t="s">
        <v>5233</v>
      </c>
      <c r="D117" t="s">
        <v>217</v>
      </c>
      <c r="E117">
        <v>6076.15</v>
      </c>
      <c r="F117">
        <v>6082.03</v>
      </c>
    </row>
    <row r="118" spans="1:6">
      <c r="A118" t="s">
        <v>14163</v>
      </c>
      <c r="B118">
        <v>87388</v>
      </c>
      <c r="C118" t="s">
        <v>5234</v>
      </c>
      <c r="D118" t="s">
        <v>217</v>
      </c>
      <c r="E118">
        <v>5837.69</v>
      </c>
      <c r="F118">
        <v>5843.31</v>
      </c>
    </row>
    <row r="119" spans="1:6">
      <c r="A119" t="s">
        <v>14163</v>
      </c>
      <c r="B119">
        <v>87389</v>
      </c>
      <c r="C119" t="s">
        <v>5235</v>
      </c>
      <c r="D119" t="s">
        <v>217</v>
      </c>
      <c r="E119">
        <v>5863.73</v>
      </c>
      <c r="F119">
        <v>5868.07</v>
      </c>
    </row>
    <row r="120" spans="1:6">
      <c r="A120" t="s">
        <v>14163</v>
      </c>
      <c r="B120">
        <v>87390</v>
      </c>
      <c r="C120" t="s">
        <v>5236</v>
      </c>
      <c r="D120" t="s">
        <v>217</v>
      </c>
      <c r="E120">
        <v>5897.56</v>
      </c>
      <c r="F120">
        <v>5900.9</v>
      </c>
    </row>
    <row r="121" spans="1:6">
      <c r="A121" t="s">
        <v>14163</v>
      </c>
      <c r="B121">
        <v>87385</v>
      </c>
      <c r="C121" t="s">
        <v>5237</v>
      </c>
      <c r="D121" t="s">
        <v>217</v>
      </c>
      <c r="E121">
        <v>2421.65</v>
      </c>
      <c r="F121">
        <v>2428.3000000000002</v>
      </c>
    </row>
    <row r="122" spans="1:6">
      <c r="A122" t="s">
        <v>14163</v>
      </c>
      <c r="B122">
        <v>87386</v>
      </c>
      <c r="C122" t="s">
        <v>5238</v>
      </c>
      <c r="D122" t="s">
        <v>217</v>
      </c>
      <c r="E122">
        <v>2416.2399999999998</v>
      </c>
      <c r="F122">
        <v>2421.2600000000002</v>
      </c>
    </row>
    <row r="123" spans="1:6">
      <c r="A123" t="s">
        <v>14163</v>
      </c>
      <c r="B123">
        <v>87387</v>
      </c>
      <c r="C123" t="s">
        <v>5239</v>
      </c>
      <c r="D123" t="s">
        <v>217</v>
      </c>
      <c r="E123">
        <v>2414.42</v>
      </c>
      <c r="F123">
        <v>2418.34</v>
      </c>
    </row>
    <row r="124" spans="1:6">
      <c r="A124" t="s">
        <v>14163</v>
      </c>
      <c r="B124">
        <v>87399</v>
      </c>
      <c r="C124" t="s">
        <v>5240</v>
      </c>
      <c r="D124" t="s">
        <v>217</v>
      </c>
      <c r="E124">
        <v>2667.11</v>
      </c>
      <c r="F124">
        <v>2684.3</v>
      </c>
    </row>
    <row r="125" spans="1:6">
      <c r="A125" t="s">
        <v>14163</v>
      </c>
      <c r="B125">
        <v>88627</v>
      </c>
      <c r="C125" t="s">
        <v>5241</v>
      </c>
      <c r="D125" t="s">
        <v>217</v>
      </c>
      <c r="E125">
        <v>791.62</v>
      </c>
      <c r="F125">
        <v>802.77</v>
      </c>
    </row>
    <row r="126" spans="1:6">
      <c r="A126" t="s">
        <v>14163</v>
      </c>
      <c r="B126">
        <v>100463</v>
      </c>
      <c r="C126" t="s">
        <v>5242</v>
      </c>
      <c r="D126" t="s">
        <v>217</v>
      </c>
      <c r="E126">
        <v>0</v>
      </c>
      <c r="F126">
        <v>0</v>
      </c>
    </row>
    <row r="127" spans="1:6">
      <c r="A127" t="s">
        <v>14163</v>
      </c>
      <c r="B127">
        <v>88626</v>
      </c>
      <c r="C127" t="s">
        <v>5243</v>
      </c>
      <c r="D127" t="s">
        <v>217</v>
      </c>
      <c r="E127">
        <v>676.29</v>
      </c>
      <c r="F127">
        <v>681.14</v>
      </c>
    </row>
    <row r="128" spans="1:6">
      <c r="A128" t="s">
        <v>14163</v>
      </c>
      <c r="B128">
        <v>100488</v>
      </c>
      <c r="C128" t="s">
        <v>5244</v>
      </c>
      <c r="D128" t="s">
        <v>217</v>
      </c>
      <c r="E128">
        <v>670.41</v>
      </c>
      <c r="F128">
        <v>674.5</v>
      </c>
    </row>
    <row r="129" spans="1:6">
      <c r="A129" t="s">
        <v>14163</v>
      </c>
      <c r="B129">
        <v>100464</v>
      </c>
      <c r="C129" t="s">
        <v>5245</v>
      </c>
      <c r="D129" t="s">
        <v>217</v>
      </c>
      <c r="E129">
        <v>697.88</v>
      </c>
      <c r="F129">
        <v>704.53</v>
      </c>
    </row>
    <row r="130" spans="1:6">
      <c r="A130" t="s">
        <v>14163</v>
      </c>
      <c r="B130">
        <v>100465</v>
      </c>
      <c r="C130" t="s">
        <v>5246</v>
      </c>
      <c r="D130" t="s">
        <v>217</v>
      </c>
      <c r="E130">
        <v>661.6</v>
      </c>
      <c r="F130">
        <v>665.98</v>
      </c>
    </row>
    <row r="131" spans="1:6">
      <c r="A131" t="s">
        <v>14163</v>
      </c>
      <c r="B131">
        <v>100466</v>
      </c>
      <c r="C131" t="s">
        <v>5247</v>
      </c>
      <c r="D131" t="s">
        <v>217</v>
      </c>
      <c r="E131">
        <v>645.01</v>
      </c>
      <c r="F131">
        <v>648.29999999999995</v>
      </c>
    </row>
    <row r="132" spans="1:6">
      <c r="A132" t="s">
        <v>14163</v>
      </c>
      <c r="B132">
        <v>87368</v>
      </c>
      <c r="C132" t="s">
        <v>5248</v>
      </c>
      <c r="D132" t="s">
        <v>217</v>
      </c>
      <c r="E132">
        <v>848.74</v>
      </c>
      <c r="F132">
        <v>863.12</v>
      </c>
    </row>
    <row r="133" spans="1:6">
      <c r="A133" t="s">
        <v>14163</v>
      </c>
      <c r="B133">
        <v>100450</v>
      </c>
      <c r="C133" t="s">
        <v>5249</v>
      </c>
      <c r="D133" t="s">
        <v>217</v>
      </c>
      <c r="E133">
        <v>0</v>
      </c>
      <c r="F133">
        <v>0</v>
      </c>
    </row>
    <row r="134" spans="1:6">
      <c r="A134" t="s">
        <v>14163</v>
      </c>
      <c r="B134">
        <v>87289</v>
      </c>
      <c r="C134" t="s">
        <v>5250</v>
      </c>
      <c r="D134" t="s">
        <v>217</v>
      </c>
      <c r="E134">
        <v>707.31</v>
      </c>
      <c r="F134">
        <v>713.4</v>
      </c>
    </row>
    <row r="135" spans="1:6">
      <c r="A135" t="s">
        <v>14163</v>
      </c>
      <c r="B135">
        <v>87290</v>
      </c>
      <c r="C135" t="s">
        <v>5251</v>
      </c>
      <c r="D135" t="s">
        <v>217</v>
      </c>
      <c r="E135">
        <v>700.01</v>
      </c>
      <c r="F135">
        <v>705.24</v>
      </c>
    </row>
    <row r="136" spans="1:6">
      <c r="A136" t="s">
        <v>14163</v>
      </c>
      <c r="B136">
        <v>87333</v>
      </c>
      <c r="C136" t="s">
        <v>5252</v>
      </c>
      <c r="D136" t="s">
        <v>217</v>
      </c>
      <c r="E136">
        <v>706.99</v>
      </c>
      <c r="F136">
        <v>713.69</v>
      </c>
    </row>
    <row r="137" spans="1:6">
      <c r="A137" t="s">
        <v>14163</v>
      </c>
      <c r="B137">
        <v>87334</v>
      </c>
      <c r="C137" t="s">
        <v>5253</v>
      </c>
      <c r="D137" t="s">
        <v>217</v>
      </c>
      <c r="E137">
        <v>672.72</v>
      </c>
      <c r="F137">
        <v>677.34</v>
      </c>
    </row>
    <row r="138" spans="1:6">
      <c r="A138" t="s">
        <v>14163</v>
      </c>
      <c r="B138">
        <v>105515</v>
      </c>
      <c r="C138" t="s">
        <v>5254</v>
      </c>
      <c r="D138" t="s">
        <v>217</v>
      </c>
      <c r="E138">
        <v>938.58</v>
      </c>
      <c r="F138">
        <v>948.81</v>
      </c>
    </row>
    <row r="139" spans="1:6">
      <c r="A139" t="s">
        <v>14163</v>
      </c>
      <c r="B139">
        <v>87367</v>
      </c>
      <c r="C139" t="s">
        <v>5255</v>
      </c>
      <c r="D139" t="s">
        <v>217</v>
      </c>
      <c r="E139">
        <v>855.16</v>
      </c>
      <c r="F139">
        <v>869.42</v>
      </c>
    </row>
    <row r="140" spans="1:6">
      <c r="A140" t="s">
        <v>14163</v>
      </c>
      <c r="B140">
        <v>100449</v>
      </c>
      <c r="C140" t="s">
        <v>5256</v>
      </c>
      <c r="D140" t="s">
        <v>217</v>
      </c>
      <c r="E140">
        <v>0</v>
      </c>
      <c r="F140">
        <v>0</v>
      </c>
    </row>
    <row r="141" spans="1:6">
      <c r="A141" t="s">
        <v>14163</v>
      </c>
      <c r="B141">
        <v>87286</v>
      </c>
      <c r="C141" t="s">
        <v>5257</v>
      </c>
      <c r="D141" t="s">
        <v>217</v>
      </c>
      <c r="E141">
        <v>716.57</v>
      </c>
      <c r="F141">
        <v>723.02</v>
      </c>
    </row>
    <row r="142" spans="1:6">
      <c r="A142" t="s">
        <v>14163</v>
      </c>
      <c r="B142">
        <v>87287</v>
      </c>
      <c r="C142" t="s">
        <v>5258</v>
      </c>
      <c r="D142" t="s">
        <v>217</v>
      </c>
      <c r="E142">
        <v>702.77</v>
      </c>
      <c r="F142">
        <v>707.66</v>
      </c>
    </row>
    <row r="143" spans="1:6">
      <c r="A143" t="s">
        <v>14163</v>
      </c>
      <c r="B143">
        <v>87331</v>
      </c>
      <c r="C143" t="s">
        <v>5259</v>
      </c>
      <c r="D143" t="s">
        <v>217</v>
      </c>
      <c r="E143">
        <v>735.45</v>
      </c>
      <c r="F143">
        <v>743.2</v>
      </c>
    </row>
    <row r="144" spans="1:6">
      <c r="A144" t="s">
        <v>14163</v>
      </c>
      <c r="B144">
        <v>87332</v>
      </c>
      <c r="C144" t="s">
        <v>5260</v>
      </c>
      <c r="D144" t="s">
        <v>217</v>
      </c>
      <c r="E144">
        <v>678.28</v>
      </c>
      <c r="F144">
        <v>682.59</v>
      </c>
    </row>
    <row r="145" spans="1:6">
      <c r="A145" t="s">
        <v>14163</v>
      </c>
      <c r="B145">
        <v>87369</v>
      </c>
      <c r="C145" t="s">
        <v>5261</v>
      </c>
      <c r="D145" t="s">
        <v>217</v>
      </c>
      <c r="E145">
        <v>882.55</v>
      </c>
      <c r="F145">
        <v>896.65</v>
      </c>
    </row>
    <row r="146" spans="1:6">
      <c r="A146" t="s">
        <v>14163</v>
      </c>
      <c r="B146">
        <v>100451</v>
      </c>
      <c r="C146" t="s">
        <v>5262</v>
      </c>
      <c r="D146" t="s">
        <v>217</v>
      </c>
      <c r="E146">
        <v>0</v>
      </c>
      <c r="F146">
        <v>0</v>
      </c>
    </row>
    <row r="147" spans="1:6">
      <c r="A147" t="s">
        <v>14163</v>
      </c>
      <c r="B147">
        <v>87292</v>
      </c>
      <c r="C147" t="s">
        <v>293</v>
      </c>
      <c r="D147" t="s">
        <v>217</v>
      </c>
      <c r="E147">
        <v>738.69</v>
      </c>
      <c r="F147">
        <v>744.32</v>
      </c>
    </row>
    <row r="148" spans="1:6">
      <c r="A148" t="s">
        <v>14163</v>
      </c>
      <c r="B148">
        <v>87335</v>
      </c>
      <c r="C148" t="s">
        <v>5263</v>
      </c>
      <c r="D148" t="s">
        <v>217</v>
      </c>
      <c r="E148">
        <v>700.82</v>
      </c>
      <c r="F148">
        <v>707.02</v>
      </c>
    </row>
    <row r="149" spans="1:6">
      <c r="A149" t="s">
        <v>14163</v>
      </c>
      <c r="B149">
        <v>87336</v>
      </c>
      <c r="C149" t="s">
        <v>5264</v>
      </c>
      <c r="D149" t="s">
        <v>217</v>
      </c>
      <c r="E149">
        <v>708.23</v>
      </c>
      <c r="F149">
        <v>712.67</v>
      </c>
    </row>
    <row r="150" spans="1:6">
      <c r="A150" t="s">
        <v>14163</v>
      </c>
      <c r="B150">
        <v>87370</v>
      </c>
      <c r="C150" t="s">
        <v>5265</v>
      </c>
      <c r="D150" t="s">
        <v>217</v>
      </c>
      <c r="E150">
        <v>847.93</v>
      </c>
      <c r="F150">
        <v>862.12</v>
      </c>
    </row>
    <row r="151" spans="1:6">
      <c r="A151" t="s">
        <v>14163</v>
      </c>
      <c r="B151">
        <v>100452</v>
      </c>
      <c r="C151" t="s">
        <v>5266</v>
      </c>
      <c r="D151" t="s">
        <v>217</v>
      </c>
      <c r="E151">
        <v>0</v>
      </c>
      <c r="F151">
        <v>0</v>
      </c>
    </row>
    <row r="152" spans="1:6">
      <c r="A152" t="s">
        <v>14163</v>
      </c>
      <c r="B152">
        <v>88715</v>
      </c>
      <c r="C152" t="s">
        <v>5267</v>
      </c>
      <c r="D152" t="s">
        <v>217</v>
      </c>
      <c r="E152">
        <v>697.41</v>
      </c>
      <c r="F152">
        <v>702.73</v>
      </c>
    </row>
    <row r="153" spans="1:6">
      <c r="A153" t="s">
        <v>14163</v>
      </c>
      <c r="B153">
        <v>87294</v>
      </c>
      <c r="C153" t="s">
        <v>5268</v>
      </c>
      <c r="D153" t="s">
        <v>217</v>
      </c>
      <c r="E153">
        <v>703.11</v>
      </c>
      <c r="F153">
        <v>708.67</v>
      </c>
    </row>
    <row r="154" spans="1:6">
      <c r="A154" t="s">
        <v>14163</v>
      </c>
      <c r="B154">
        <v>87337</v>
      </c>
      <c r="C154" t="s">
        <v>5269</v>
      </c>
      <c r="D154" t="s">
        <v>217</v>
      </c>
      <c r="E154">
        <v>701</v>
      </c>
      <c r="F154">
        <v>707.1</v>
      </c>
    </row>
    <row r="155" spans="1:6">
      <c r="A155" t="s">
        <v>14163</v>
      </c>
      <c r="B155">
        <v>100487</v>
      </c>
      <c r="C155" t="s">
        <v>5270</v>
      </c>
      <c r="D155" t="s">
        <v>217</v>
      </c>
      <c r="E155">
        <v>669.97</v>
      </c>
      <c r="F155">
        <v>674.25</v>
      </c>
    </row>
    <row r="156" spans="1:6">
      <c r="A156" t="s">
        <v>14163</v>
      </c>
      <c r="B156">
        <v>87380</v>
      </c>
      <c r="C156" t="s">
        <v>5271</v>
      </c>
      <c r="D156" t="s">
        <v>217</v>
      </c>
      <c r="E156">
        <v>3882.79</v>
      </c>
      <c r="F156">
        <v>3896.59</v>
      </c>
    </row>
    <row r="157" spans="1:6">
      <c r="A157" t="s">
        <v>14163</v>
      </c>
      <c r="B157">
        <v>100461</v>
      </c>
      <c r="C157" t="s">
        <v>5272</v>
      </c>
      <c r="D157" t="s">
        <v>217</v>
      </c>
      <c r="E157">
        <v>0</v>
      </c>
      <c r="F157">
        <v>0</v>
      </c>
    </row>
    <row r="158" spans="1:6">
      <c r="A158" t="s">
        <v>14163</v>
      </c>
      <c r="B158">
        <v>87322</v>
      </c>
      <c r="C158" t="s">
        <v>5273</v>
      </c>
      <c r="D158" t="s">
        <v>217</v>
      </c>
      <c r="E158">
        <v>3772.72</v>
      </c>
      <c r="F158">
        <v>3778.42</v>
      </c>
    </row>
    <row r="159" spans="1:6">
      <c r="A159" t="s">
        <v>14163</v>
      </c>
      <c r="B159">
        <v>87323</v>
      </c>
      <c r="C159" t="s">
        <v>5274</v>
      </c>
      <c r="D159" t="s">
        <v>217</v>
      </c>
      <c r="E159">
        <v>3773.63</v>
      </c>
      <c r="F159">
        <v>3778.19</v>
      </c>
    </row>
    <row r="160" spans="1:6">
      <c r="A160" t="s">
        <v>14163</v>
      </c>
      <c r="B160">
        <v>87360</v>
      </c>
      <c r="C160" t="s">
        <v>5275</v>
      </c>
      <c r="D160" t="s">
        <v>217</v>
      </c>
      <c r="E160">
        <v>3724.98</v>
      </c>
      <c r="F160">
        <v>3733.59</v>
      </c>
    </row>
    <row r="161" spans="1:6">
      <c r="A161" t="s">
        <v>14163</v>
      </c>
      <c r="B161">
        <v>87361</v>
      </c>
      <c r="C161" t="s">
        <v>5276</v>
      </c>
      <c r="D161" t="s">
        <v>217</v>
      </c>
      <c r="E161">
        <v>3684</v>
      </c>
      <c r="F161">
        <v>3689.15</v>
      </c>
    </row>
    <row r="162" spans="1:6">
      <c r="A162" t="s">
        <v>14163</v>
      </c>
      <c r="B162">
        <v>87362</v>
      </c>
      <c r="C162" t="s">
        <v>5277</v>
      </c>
      <c r="D162" t="s">
        <v>217</v>
      </c>
      <c r="E162">
        <v>3685.49</v>
      </c>
      <c r="F162">
        <v>3689.3</v>
      </c>
    </row>
    <row r="163" spans="1:6">
      <c r="A163" t="s">
        <v>14163</v>
      </c>
      <c r="B163">
        <v>87377</v>
      </c>
      <c r="C163" t="s">
        <v>5278</v>
      </c>
      <c r="D163" t="s">
        <v>217</v>
      </c>
      <c r="E163">
        <v>759.53</v>
      </c>
      <c r="F163">
        <v>773.53</v>
      </c>
    </row>
    <row r="164" spans="1:6">
      <c r="A164" t="s">
        <v>14163</v>
      </c>
      <c r="B164">
        <v>100458</v>
      </c>
      <c r="C164" t="s">
        <v>5279</v>
      </c>
      <c r="D164" t="s">
        <v>217</v>
      </c>
      <c r="E164">
        <v>0</v>
      </c>
      <c r="F164">
        <v>0</v>
      </c>
    </row>
    <row r="165" spans="1:6">
      <c r="A165" t="s">
        <v>14163</v>
      </c>
      <c r="B165">
        <v>87313</v>
      </c>
      <c r="C165" t="s">
        <v>5280</v>
      </c>
      <c r="D165" t="s">
        <v>217</v>
      </c>
      <c r="E165">
        <v>607.41999999999996</v>
      </c>
      <c r="F165">
        <v>612.82000000000005</v>
      </c>
    </row>
    <row r="166" spans="1:6">
      <c r="A166" t="s">
        <v>14163</v>
      </c>
      <c r="B166">
        <v>87314</v>
      </c>
      <c r="C166" t="s">
        <v>5281</v>
      </c>
      <c r="D166" t="s">
        <v>217</v>
      </c>
      <c r="E166">
        <v>600.94000000000005</v>
      </c>
      <c r="F166">
        <v>605.6</v>
      </c>
    </row>
    <row r="167" spans="1:6">
      <c r="A167" t="s">
        <v>14163</v>
      </c>
      <c r="B167">
        <v>87352</v>
      </c>
      <c r="C167" t="s">
        <v>5282</v>
      </c>
      <c r="D167" t="s">
        <v>217</v>
      </c>
      <c r="E167">
        <v>684.23</v>
      </c>
      <c r="F167">
        <v>694.39</v>
      </c>
    </row>
    <row r="168" spans="1:6">
      <c r="A168" t="s">
        <v>14163</v>
      </c>
      <c r="B168">
        <v>87353</v>
      </c>
      <c r="C168" t="s">
        <v>5283</v>
      </c>
      <c r="D168" t="s">
        <v>217</v>
      </c>
      <c r="E168">
        <v>609.45000000000005</v>
      </c>
      <c r="F168">
        <v>615.4</v>
      </c>
    </row>
    <row r="169" spans="1:6">
      <c r="A169" t="s">
        <v>14163</v>
      </c>
      <c r="B169">
        <v>87354</v>
      </c>
      <c r="C169" t="s">
        <v>5284</v>
      </c>
      <c r="D169" t="s">
        <v>217</v>
      </c>
      <c r="E169">
        <v>577.84</v>
      </c>
      <c r="F169">
        <v>581.77</v>
      </c>
    </row>
    <row r="170" spans="1:6">
      <c r="A170" t="s">
        <v>14163</v>
      </c>
      <c r="B170">
        <v>100480</v>
      </c>
      <c r="C170" t="s">
        <v>5285</v>
      </c>
      <c r="D170" t="s">
        <v>217</v>
      </c>
      <c r="E170">
        <v>936.51</v>
      </c>
      <c r="F170">
        <v>947.81</v>
      </c>
    </row>
    <row r="171" spans="1:6">
      <c r="A171" t="s">
        <v>14163</v>
      </c>
      <c r="B171">
        <v>100476</v>
      </c>
      <c r="C171" t="s">
        <v>5286</v>
      </c>
      <c r="D171" t="s">
        <v>217</v>
      </c>
      <c r="E171">
        <v>0</v>
      </c>
      <c r="F171">
        <v>0</v>
      </c>
    </row>
    <row r="172" spans="1:6">
      <c r="A172" t="s">
        <v>14163</v>
      </c>
      <c r="B172">
        <v>100475</v>
      </c>
      <c r="C172" t="s">
        <v>5287</v>
      </c>
      <c r="D172" t="s">
        <v>217</v>
      </c>
      <c r="E172">
        <v>817.09</v>
      </c>
      <c r="F172">
        <v>821.78</v>
      </c>
    </row>
    <row r="173" spans="1:6">
      <c r="A173" t="s">
        <v>14163</v>
      </c>
      <c r="B173">
        <v>100491</v>
      </c>
      <c r="C173" t="s">
        <v>5288</v>
      </c>
      <c r="D173" t="s">
        <v>217</v>
      </c>
      <c r="E173">
        <v>818.35</v>
      </c>
      <c r="F173">
        <v>822.82</v>
      </c>
    </row>
    <row r="174" spans="1:6">
      <c r="A174" t="s">
        <v>14163</v>
      </c>
      <c r="B174">
        <v>100477</v>
      </c>
      <c r="C174" t="s">
        <v>5289</v>
      </c>
      <c r="D174" t="s">
        <v>217</v>
      </c>
      <c r="E174">
        <v>873.65</v>
      </c>
      <c r="F174">
        <v>882.55</v>
      </c>
    </row>
    <row r="175" spans="1:6">
      <c r="A175" t="s">
        <v>14163</v>
      </c>
      <c r="B175">
        <v>100478</v>
      </c>
      <c r="C175" t="s">
        <v>5290</v>
      </c>
      <c r="D175" t="s">
        <v>217</v>
      </c>
      <c r="E175">
        <v>801.72</v>
      </c>
      <c r="F175">
        <v>806.2</v>
      </c>
    </row>
    <row r="176" spans="1:6">
      <c r="A176" t="s">
        <v>14163</v>
      </c>
      <c r="B176">
        <v>100479</v>
      </c>
      <c r="C176" t="s">
        <v>5291</v>
      </c>
      <c r="D176" t="s">
        <v>217</v>
      </c>
      <c r="E176">
        <v>787.75</v>
      </c>
      <c r="F176">
        <v>791.26</v>
      </c>
    </row>
    <row r="177" spans="1:6">
      <c r="A177" t="s">
        <v>14163</v>
      </c>
      <c r="B177">
        <v>87372</v>
      </c>
      <c r="C177" t="s">
        <v>5292</v>
      </c>
      <c r="D177" t="s">
        <v>217</v>
      </c>
      <c r="E177">
        <v>939.89</v>
      </c>
      <c r="F177">
        <v>954.69</v>
      </c>
    </row>
    <row r="178" spans="1:6">
      <c r="A178" t="s">
        <v>14163</v>
      </c>
      <c r="B178">
        <v>100453</v>
      </c>
      <c r="C178" t="s">
        <v>5293</v>
      </c>
      <c r="D178" t="s">
        <v>217</v>
      </c>
      <c r="E178">
        <v>0</v>
      </c>
      <c r="F178">
        <v>0</v>
      </c>
    </row>
    <row r="179" spans="1:6">
      <c r="A179" t="s">
        <v>14163</v>
      </c>
      <c r="B179">
        <v>87298</v>
      </c>
      <c r="C179" t="s">
        <v>5294</v>
      </c>
      <c r="D179" t="s">
        <v>217</v>
      </c>
      <c r="E179">
        <v>782.3</v>
      </c>
      <c r="F179">
        <v>787.82</v>
      </c>
    </row>
    <row r="180" spans="1:6">
      <c r="A180" t="s">
        <v>14163</v>
      </c>
      <c r="B180">
        <v>87299</v>
      </c>
      <c r="C180" t="s">
        <v>5295</v>
      </c>
      <c r="D180" t="s">
        <v>217</v>
      </c>
      <c r="E180">
        <v>523.37</v>
      </c>
      <c r="F180">
        <v>528.49</v>
      </c>
    </row>
    <row r="181" spans="1:6">
      <c r="A181" t="s">
        <v>14163</v>
      </c>
      <c r="B181">
        <v>87339</v>
      </c>
      <c r="C181" t="s">
        <v>5296</v>
      </c>
      <c r="D181" t="s">
        <v>217</v>
      </c>
      <c r="E181">
        <v>897</v>
      </c>
      <c r="F181">
        <v>909.94</v>
      </c>
    </row>
    <row r="182" spans="1:6">
      <c r="A182" t="s">
        <v>14163</v>
      </c>
      <c r="B182">
        <v>87340</v>
      </c>
      <c r="C182" t="s">
        <v>5297</v>
      </c>
      <c r="D182" t="s">
        <v>217</v>
      </c>
      <c r="E182">
        <v>777.38</v>
      </c>
      <c r="F182">
        <v>783.36</v>
      </c>
    </row>
    <row r="183" spans="1:6">
      <c r="A183" t="s">
        <v>14163</v>
      </c>
      <c r="B183">
        <v>87341</v>
      </c>
      <c r="C183" t="s">
        <v>5298</v>
      </c>
      <c r="D183" t="s">
        <v>217</v>
      </c>
      <c r="E183">
        <v>748.32</v>
      </c>
      <c r="F183">
        <v>752.55</v>
      </c>
    </row>
    <row r="184" spans="1:6">
      <c r="A184" t="s">
        <v>14163</v>
      </c>
      <c r="B184">
        <v>88629</v>
      </c>
      <c r="C184" t="s">
        <v>5299</v>
      </c>
      <c r="D184" t="s">
        <v>217</v>
      </c>
      <c r="E184">
        <v>772.77</v>
      </c>
      <c r="F184">
        <v>783.66</v>
      </c>
    </row>
    <row r="185" spans="1:6">
      <c r="A185" t="s">
        <v>14163</v>
      </c>
      <c r="B185">
        <v>100467</v>
      </c>
      <c r="C185" t="s">
        <v>5300</v>
      </c>
      <c r="D185" t="s">
        <v>217</v>
      </c>
      <c r="E185">
        <v>0</v>
      </c>
      <c r="F185">
        <v>0</v>
      </c>
    </row>
    <row r="186" spans="1:6">
      <c r="A186" t="s">
        <v>14163</v>
      </c>
      <c r="B186">
        <v>88628</v>
      </c>
      <c r="C186" t="s">
        <v>5301</v>
      </c>
      <c r="D186" t="s">
        <v>217</v>
      </c>
      <c r="E186">
        <v>652.69000000000005</v>
      </c>
      <c r="F186">
        <v>656.96</v>
      </c>
    </row>
    <row r="187" spans="1:6">
      <c r="A187" t="s">
        <v>14163</v>
      </c>
      <c r="B187">
        <v>100489</v>
      </c>
      <c r="C187" t="s">
        <v>5302</v>
      </c>
      <c r="D187" t="s">
        <v>217</v>
      </c>
      <c r="E187">
        <v>652.54999999999995</v>
      </c>
      <c r="F187">
        <v>656.55</v>
      </c>
    </row>
    <row r="188" spans="1:6">
      <c r="A188" t="s">
        <v>14163</v>
      </c>
      <c r="B188">
        <v>100468</v>
      </c>
      <c r="C188" t="s">
        <v>5303</v>
      </c>
      <c r="D188" t="s">
        <v>217</v>
      </c>
      <c r="E188">
        <v>765.44</v>
      </c>
      <c r="F188">
        <v>773.93</v>
      </c>
    </row>
    <row r="189" spans="1:6">
      <c r="A189" t="s">
        <v>14163</v>
      </c>
      <c r="B189">
        <v>100469</v>
      </c>
      <c r="C189" t="s">
        <v>5304</v>
      </c>
      <c r="D189" t="s">
        <v>217</v>
      </c>
      <c r="E189">
        <v>641.28</v>
      </c>
      <c r="F189">
        <v>645.35</v>
      </c>
    </row>
    <row r="190" spans="1:6">
      <c r="A190" t="s">
        <v>14163</v>
      </c>
      <c r="B190">
        <v>100470</v>
      </c>
      <c r="C190" t="s">
        <v>5305</v>
      </c>
      <c r="D190" t="s">
        <v>217</v>
      </c>
      <c r="E190">
        <v>585.61</v>
      </c>
      <c r="F190">
        <v>589.67999999999995</v>
      </c>
    </row>
    <row r="191" spans="1:6">
      <c r="A191" t="s">
        <v>14163</v>
      </c>
      <c r="B191">
        <v>87371</v>
      </c>
      <c r="C191" t="s">
        <v>5306</v>
      </c>
      <c r="D191" t="s">
        <v>217</v>
      </c>
      <c r="E191">
        <v>845.73</v>
      </c>
      <c r="F191">
        <v>859.55</v>
      </c>
    </row>
    <row r="192" spans="1:6">
      <c r="A192" t="s">
        <v>14163</v>
      </c>
      <c r="B192">
        <v>87295</v>
      </c>
      <c r="C192" t="s">
        <v>5307</v>
      </c>
      <c r="D192" t="s">
        <v>217</v>
      </c>
      <c r="E192">
        <v>724.61</v>
      </c>
      <c r="F192">
        <v>731.52</v>
      </c>
    </row>
    <row r="193" spans="1:6">
      <c r="A193" t="s">
        <v>14163</v>
      </c>
      <c r="B193">
        <v>87296</v>
      </c>
      <c r="C193" t="s">
        <v>5308</v>
      </c>
      <c r="D193" t="s">
        <v>217</v>
      </c>
      <c r="E193">
        <v>700.27</v>
      </c>
      <c r="F193">
        <v>705.2</v>
      </c>
    </row>
    <row r="194" spans="1:6">
      <c r="A194" t="s">
        <v>14163</v>
      </c>
      <c r="B194">
        <v>87338</v>
      </c>
      <c r="C194" t="s">
        <v>5309</v>
      </c>
      <c r="D194" t="s">
        <v>217</v>
      </c>
      <c r="E194">
        <v>692.97</v>
      </c>
      <c r="F194">
        <v>698.42</v>
      </c>
    </row>
    <row r="195" spans="1:6">
      <c r="A195" t="s">
        <v>14163</v>
      </c>
      <c r="B195">
        <v>88630</v>
      </c>
      <c r="C195" t="s">
        <v>5310</v>
      </c>
      <c r="D195" t="s">
        <v>217</v>
      </c>
      <c r="E195">
        <v>564.70000000000005</v>
      </c>
      <c r="F195">
        <v>568.9</v>
      </c>
    </row>
    <row r="196" spans="1:6">
      <c r="A196" t="s">
        <v>14163</v>
      </c>
      <c r="B196">
        <v>87381</v>
      </c>
      <c r="C196" t="s">
        <v>5311</v>
      </c>
      <c r="D196" t="s">
        <v>217</v>
      </c>
      <c r="E196">
        <v>3816.35</v>
      </c>
      <c r="F196">
        <v>3829.7</v>
      </c>
    </row>
    <row r="197" spans="1:6">
      <c r="A197" t="s">
        <v>14163</v>
      </c>
      <c r="B197">
        <v>100462</v>
      </c>
      <c r="C197" t="s">
        <v>5312</v>
      </c>
      <c r="D197" t="s">
        <v>217</v>
      </c>
      <c r="E197">
        <v>0</v>
      </c>
      <c r="F197">
        <v>0</v>
      </c>
    </row>
    <row r="198" spans="1:6">
      <c r="A198" t="s">
        <v>14163</v>
      </c>
      <c r="B198">
        <v>87325</v>
      </c>
      <c r="C198" t="s">
        <v>5313</v>
      </c>
      <c r="D198" t="s">
        <v>217</v>
      </c>
      <c r="E198">
        <v>3685.39</v>
      </c>
      <c r="F198">
        <v>3691.25</v>
      </c>
    </row>
    <row r="199" spans="1:6">
      <c r="A199" t="s">
        <v>14163</v>
      </c>
      <c r="B199">
        <v>87326</v>
      </c>
      <c r="C199" t="s">
        <v>5314</v>
      </c>
      <c r="D199" t="s">
        <v>217</v>
      </c>
      <c r="E199">
        <v>3697.21</v>
      </c>
      <c r="F199">
        <v>3701.5</v>
      </c>
    </row>
    <row r="200" spans="1:6">
      <c r="A200" t="s">
        <v>14163</v>
      </c>
      <c r="B200">
        <v>87363</v>
      </c>
      <c r="C200" t="s">
        <v>5315</v>
      </c>
      <c r="D200" t="s">
        <v>217</v>
      </c>
      <c r="E200">
        <v>3653.45</v>
      </c>
      <c r="F200">
        <v>3660.78</v>
      </c>
    </row>
    <row r="201" spans="1:6">
      <c r="A201" t="s">
        <v>14163</v>
      </c>
      <c r="B201">
        <v>87364</v>
      </c>
      <c r="C201" t="s">
        <v>5316</v>
      </c>
      <c r="D201" t="s">
        <v>217</v>
      </c>
      <c r="E201">
        <v>3629.81</v>
      </c>
      <c r="F201">
        <v>3633.79</v>
      </c>
    </row>
    <row r="202" spans="1:6">
      <c r="A202" t="s">
        <v>14163</v>
      </c>
      <c r="B202">
        <v>87378</v>
      </c>
      <c r="C202" t="s">
        <v>5317</v>
      </c>
      <c r="D202" t="s">
        <v>217</v>
      </c>
      <c r="E202">
        <v>691.18</v>
      </c>
      <c r="F202">
        <v>704.72</v>
      </c>
    </row>
    <row r="203" spans="1:6">
      <c r="A203" t="s">
        <v>14163</v>
      </c>
      <c r="B203">
        <v>100459</v>
      </c>
      <c r="C203" t="s">
        <v>5318</v>
      </c>
      <c r="D203" t="s">
        <v>217</v>
      </c>
      <c r="E203">
        <v>0</v>
      </c>
      <c r="F203">
        <v>0</v>
      </c>
    </row>
    <row r="204" spans="1:6">
      <c r="A204" t="s">
        <v>14163</v>
      </c>
      <c r="B204">
        <v>87316</v>
      </c>
      <c r="C204" t="s">
        <v>5319</v>
      </c>
      <c r="D204" t="s">
        <v>217</v>
      </c>
      <c r="E204">
        <v>553.80999999999995</v>
      </c>
      <c r="F204">
        <v>559.61</v>
      </c>
    </row>
    <row r="205" spans="1:6">
      <c r="A205" t="s">
        <v>14163</v>
      </c>
      <c r="B205">
        <v>87317</v>
      </c>
      <c r="C205" t="s">
        <v>5320</v>
      </c>
      <c r="D205" t="s">
        <v>217</v>
      </c>
      <c r="E205">
        <v>540.47</v>
      </c>
      <c r="F205">
        <v>545.12</v>
      </c>
    </row>
    <row r="206" spans="1:6">
      <c r="A206" t="s">
        <v>14163</v>
      </c>
      <c r="B206">
        <v>87355</v>
      </c>
      <c r="C206" t="s">
        <v>5321</v>
      </c>
      <c r="D206" t="s">
        <v>217</v>
      </c>
      <c r="E206">
        <v>589</v>
      </c>
      <c r="F206">
        <v>597.17999999999995</v>
      </c>
    </row>
    <row r="207" spans="1:6">
      <c r="A207" t="s">
        <v>14163</v>
      </c>
      <c r="B207">
        <v>87356</v>
      </c>
      <c r="C207" t="s">
        <v>5322</v>
      </c>
      <c r="D207" t="s">
        <v>217</v>
      </c>
      <c r="E207">
        <v>539.26</v>
      </c>
      <c r="F207">
        <v>544.48</v>
      </c>
    </row>
    <row r="208" spans="1:6">
      <c r="A208" t="s">
        <v>14163</v>
      </c>
      <c r="B208">
        <v>87357</v>
      </c>
      <c r="C208" t="s">
        <v>5323</v>
      </c>
      <c r="D208" t="s">
        <v>217</v>
      </c>
      <c r="E208">
        <v>515.9</v>
      </c>
      <c r="F208">
        <v>519.73</v>
      </c>
    </row>
    <row r="209" spans="1:6">
      <c r="A209" t="s">
        <v>14163</v>
      </c>
      <c r="B209">
        <v>100486</v>
      </c>
      <c r="C209" t="s">
        <v>5324</v>
      </c>
      <c r="D209" t="s">
        <v>217</v>
      </c>
      <c r="E209">
        <v>836.19</v>
      </c>
      <c r="F209">
        <v>847.05</v>
      </c>
    </row>
    <row r="210" spans="1:6">
      <c r="A210" t="s">
        <v>14163</v>
      </c>
      <c r="B210">
        <v>100482</v>
      </c>
      <c r="C210" t="s">
        <v>5325</v>
      </c>
      <c r="D210" t="s">
        <v>217</v>
      </c>
      <c r="E210">
        <v>0</v>
      </c>
      <c r="F210">
        <v>0</v>
      </c>
    </row>
    <row r="211" spans="1:6">
      <c r="A211" t="s">
        <v>14163</v>
      </c>
      <c r="B211">
        <v>100481</v>
      </c>
      <c r="C211" t="s">
        <v>5326</v>
      </c>
      <c r="D211" t="s">
        <v>217</v>
      </c>
      <c r="E211">
        <v>711.44</v>
      </c>
      <c r="F211">
        <v>715.82</v>
      </c>
    </row>
    <row r="212" spans="1:6">
      <c r="A212" t="s">
        <v>14163</v>
      </c>
      <c r="B212">
        <v>100492</v>
      </c>
      <c r="C212" t="s">
        <v>5327</v>
      </c>
      <c r="D212" t="s">
        <v>217</v>
      </c>
      <c r="E212">
        <v>713.22</v>
      </c>
      <c r="F212">
        <v>717.37</v>
      </c>
    </row>
    <row r="213" spans="1:6">
      <c r="A213" t="s">
        <v>14163</v>
      </c>
      <c r="B213">
        <v>100483</v>
      </c>
      <c r="C213" t="s">
        <v>5328</v>
      </c>
      <c r="D213" t="s">
        <v>217</v>
      </c>
      <c r="E213">
        <v>753.45</v>
      </c>
      <c r="F213">
        <v>760.96</v>
      </c>
    </row>
    <row r="214" spans="1:6">
      <c r="A214" t="s">
        <v>14163</v>
      </c>
      <c r="B214">
        <v>100484</v>
      </c>
      <c r="C214" t="s">
        <v>5329</v>
      </c>
      <c r="D214" t="s">
        <v>217</v>
      </c>
      <c r="E214">
        <v>707.72</v>
      </c>
      <c r="F214">
        <v>712.47</v>
      </c>
    </row>
    <row r="215" spans="1:6">
      <c r="A215" t="s">
        <v>14163</v>
      </c>
      <c r="B215">
        <v>100485</v>
      </c>
      <c r="C215" t="s">
        <v>5330</v>
      </c>
      <c r="D215" t="s">
        <v>217</v>
      </c>
      <c r="E215">
        <v>691.27</v>
      </c>
      <c r="F215">
        <v>694.77</v>
      </c>
    </row>
    <row r="216" spans="1:6">
      <c r="A216" t="s">
        <v>14163</v>
      </c>
      <c r="B216">
        <v>87373</v>
      </c>
      <c r="C216" t="s">
        <v>5331</v>
      </c>
      <c r="D216" t="s">
        <v>217</v>
      </c>
      <c r="E216">
        <v>846.66</v>
      </c>
      <c r="F216">
        <v>860.66</v>
      </c>
    </row>
    <row r="217" spans="1:6">
      <c r="A217" t="s">
        <v>14163</v>
      </c>
      <c r="B217">
        <v>100454</v>
      </c>
      <c r="C217" t="s">
        <v>5332</v>
      </c>
      <c r="D217" t="s">
        <v>217</v>
      </c>
      <c r="E217">
        <v>0</v>
      </c>
      <c r="F217">
        <v>0</v>
      </c>
    </row>
    <row r="218" spans="1:6">
      <c r="A218" t="s">
        <v>14163</v>
      </c>
      <c r="B218">
        <v>87301</v>
      </c>
      <c r="C218" t="s">
        <v>5333</v>
      </c>
      <c r="D218" t="s">
        <v>217</v>
      </c>
      <c r="E218">
        <v>707.55</v>
      </c>
      <c r="F218">
        <v>713.61</v>
      </c>
    </row>
    <row r="219" spans="1:6">
      <c r="A219" t="s">
        <v>14163</v>
      </c>
      <c r="B219">
        <v>87302</v>
      </c>
      <c r="C219" t="s">
        <v>5334</v>
      </c>
      <c r="D219" t="s">
        <v>217</v>
      </c>
      <c r="E219">
        <v>700.58</v>
      </c>
      <c r="F219">
        <v>705.76</v>
      </c>
    </row>
    <row r="220" spans="1:6">
      <c r="A220" t="s">
        <v>14163</v>
      </c>
      <c r="B220">
        <v>87342</v>
      </c>
      <c r="C220" t="s">
        <v>5335</v>
      </c>
      <c r="D220" t="s">
        <v>217</v>
      </c>
      <c r="E220">
        <v>773.95</v>
      </c>
      <c r="F220">
        <v>784.39</v>
      </c>
    </row>
    <row r="221" spans="1:6">
      <c r="A221" t="s">
        <v>14163</v>
      </c>
      <c r="B221">
        <v>87343</v>
      </c>
      <c r="C221" t="s">
        <v>5336</v>
      </c>
      <c r="D221" t="s">
        <v>217</v>
      </c>
      <c r="E221">
        <v>706.25</v>
      </c>
      <c r="F221">
        <v>712.72</v>
      </c>
    </row>
    <row r="222" spans="1:6">
      <c r="A222" t="s">
        <v>14163</v>
      </c>
      <c r="B222">
        <v>87344</v>
      </c>
      <c r="C222" t="s">
        <v>5337</v>
      </c>
      <c r="D222" t="s">
        <v>217</v>
      </c>
      <c r="E222">
        <v>670.4</v>
      </c>
      <c r="F222">
        <v>674.61</v>
      </c>
    </row>
    <row r="223" spans="1:6">
      <c r="A223" t="s">
        <v>14163</v>
      </c>
      <c r="B223">
        <v>88631</v>
      </c>
      <c r="C223" t="s">
        <v>5338</v>
      </c>
      <c r="D223" t="s">
        <v>217</v>
      </c>
      <c r="E223">
        <v>698</v>
      </c>
      <c r="F223">
        <v>708.53</v>
      </c>
    </row>
    <row r="224" spans="1:6">
      <c r="A224" t="s">
        <v>14163</v>
      </c>
      <c r="B224">
        <v>100471</v>
      </c>
      <c r="C224" t="s">
        <v>5339</v>
      </c>
      <c r="D224" t="s">
        <v>217</v>
      </c>
      <c r="E224">
        <v>0</v>
      </c>
      <c r="F224">
        <v>0</v>
      </c>
    </row>
    <row r="225" spans="1:6">
      <c r="A225" t="s">
        <v>14163</v>
      </c>
      <c r="B225">
        <v>100490</v>
      </c>
      <c r="C225" t="s">
        <v>5340</v>
      </c>
      <c r="D225" t="s">
        <v>217</v>
      </c>
      <c r="E225">
        <v>581.29999999999995</v>
      </c>
      <c r="F225">
        <v>585.07000000000005</v>
      </c>
    </row>
    <row r="226" spans="1:6">
      <c r="A226" t="s">
        <v>14163</v>
      </c>
      <c r="B226">
        <v>100472</v>
      </c>
      <c r="C226" t="s">
        <v>5341</v>
      </c>
      <c r="D226" t="s">
        <v>217</v>
      </c>
      <c r="E226">
        <v>627.04</v>
      </c>
      <c r="F226">
        <v>634.22</v>
      </c>
    </row>
    <row r="227" spans="1:6">
      <c r="A227" t="s">
        <v>14163</v>
      </c>
      <c r="B227">
        <v>100473</v>
      </c>
      <c r="C227" t="s">
        <v>5342</v>
      </c>
      <c r="D227" t="s">
        <v>217</v>
      </c>
      <c r="E227">
        <v>580.15</v>
      </c>
      <c r="F227">
        <v>584.55999999999995</v>
      </c>
    </row>
    <row r="228" spans="1:6">
      <c r="A228" t="s">
        <v>14163</v>
      </c>
      <c r="B228">
        <v>100474</v>
      </c>
      <c r="C228" t="s">
        <v>5343</v>
      </c>
      <c r="D228" t="s">
        <v>217</v>
      </c>
      <c r="E228">
        <v>561.32000000000005</v>
      </c>
      <c r="F228">
        <v>564.46</v>
      </c>
    </row>
    <row r="229" spans="1:6">
      <c r="A229" t="s">
        <v>14163</v>
      </c>
      <c r="B229">
        <v>87379</v>
      </c>
      <c r="C229" t="s">
        <v>5344</v>
      </c>
      <c r="D229" t="s">
        <v>217</v>
      </c>
      <c r="E229">
        <v>3781.34</v>
      </c>
      <c r="F229">
        <v>3794.87</v>
      </c>
    </row>
    <row r="230" spans="1:6">
      <c r="A230" t="s">
        <v>14163</v>
      </c>
      <c r="B230">
        <v>100460</v>
      </c>
      <c r="C230" t="s">
        <v>5345</v>
      </c>
      <c r="D230" t="s">
        <v>217</v>
      </c>
      <c r="E230">
        <v>0</v>
      </c>
      <c r="F230">
        <v>0</v>
      </c>
    </row>
    <row r="231" spans="1:6">
      <c r="A231" t="s">
        <v>14163</v>
      </c>
      <c r="B231">
        <v>87319</v>
      </c>
      <c r="C231" t="s">
        <v>5346</v>
      </c>
      <c r="D231" t="s">
        <v>217</v>
      </c>
      <c r="E231">
        <v>3655.67</v>
      </c>
      <c r="F231">
        <v>3661.07</v>
      </c>
    </row>
    <row r="232" spans="1:6">
      <c r="A232" t="s">
        <v>14163</v>
      </c>
      <c r="B232">
        <v>87320</v>
      </c>
      <c r="C232" t="s">
        <v>5347</v>
      </c>
      <c r="D232" t="s">
        <v>217</v>
      </c>
      <c r="E232">
        <v>3663.44</v>
      </c>
      <c r="F232">
        <v>3668.14</v>
      </c>
    </row>
    <row r="233" spans="1:6">
      <c r="A233" t="s">
        <v>14163</v>
      </c>
      <c r="B233">
        <v>87358</v>
      </c>
      <c r="C233" t="s">
        <v>5348</v>
      </c>
      <c r="D233" t="s">
        <v>217</v>
      </c>
      <c r="E233">
        <v>3614.21</v>
      </c>
      <c r="F233">
        <v>3620.93</v>
      </c>
    </row>
    <row r="234" spans="1:6">
      <c r="A234" t="s">
        <v>14163</v>
      </c>
      <c r="B234">
        <v>87359</v>
      </c>
      <c r="C234" t="s">
        <v>5349</v>
      </c>
      <c r="D234" t="s">
        <v>217</v>
      </c>
      <c r="E234">
        <v>3588.44</v>
      </c>
      <c r="F234">
        <v>3592.95</v>
      </c>
    </row>
    <row r="235" spans="1:6">
      <c r="A235" t="s">
        <v>14163</v>
      </c>
      <c r="B235">
        <v>87376</v>
      </c>
      <c r="C235" t="s">
        <v>5350</v>
      </c>
      <c r="D235" t="s">
        <v>217</v>
      </c>
      <c r="E235">
        <v>654.32000000000005</v>
      </c>
      <c r="F235">
        <v>668.04</v>
      </c>
    </row>
    <row r="236" spans="1:6">
      <c r="A236" t="s">
        <v>14163</v>
      </c>
      <c r="B236">
        <v>100457</v>
      </c>
      <c r="C236" t="s">
        <v>5351</v>
      </c>
      <c r="D236" t="s">
        <v>217</v>
      </c>
      <c r="E236">
        <v>0</v>
      </c>
      <c r="F236">
        <v>0</v>
      </c>
    </row>
    <row r="237" spans="1:6">
      <c r="A237" t="s">
        <v>14163</v>
      </c>
      <c r="B237">
        <v>87310</v>
      </c>
      <c r="C237" t="s">
        <v>5352</v>
      </c>
      <c r="D237" t="s">
        <v>217</v>
      </c>
      <c r="E237">
        <v>507.24</v>
      </c>
      <c r="F237">
        <v>512.61</v>
      </c>
    </row>
    <row r="238" spans="1:6">
      <c r="A238" t="s">
        <v>14163</v>
      </c>
      <c r="B238">
        <v>87311</v>
      </c>
      <c r="C238" t="s">
        <v>5353</v>
      </c>
      <c r="D238" t="s">
        <v>217</v>
      </c>
      <c r="E238">
        <v>498.66</v>
      </c>
      <c r="F238">
        <v>503.28</v>
      </c>
    </row>
    <row r="239" spans="1:6">
      <c r="A239" t="s">
        <v>14163</v>
      </c>
      <c r="B239">
        <v>87350</v>
      </c>
      <c r="C239" t="s">
        <v>5354</v>
      </c>
      <c r="D239" t="s">
        <v>217</v>
      </c>
      <c r="E239">
        <v>550.14</v>
      </c>
      <c r="F239">
        <v>558.16</v>
      </c>
    </row>
    <row r="240" spans="1:6">
      <c r="A240" t="s">
        <v>14163</v>
      </c>
      <c r="B240">
        <v>87351</v>
      </c>
      <c r="C240" t="s">
        <v>5355</v>
      </c>
      <c r="D240" t="s">
        <v>217</v>
      </c>
      <c r="E240">
        <v>481.38</v>
      </c>
      <c r="F240">
        <v>485.51</v>
      </c>
    </row>
    <row r="241" spans="1:6">
      <c r="A241" t="s">
        <v>14163</v>
      </c>
      <c r="B241">
        <v>87374</v>
      </c>
      <c r="C241" t="s">
        <v>5356</v>
      </c>
      <c r="D241" t="s">
        <v>217</v>
      </c>
      <c r="E241">
        <v>794.14</v>
      </c>
      <c r="F241">
        <v>808.24</v>
      </c>
    </row>
    <row r="242" spans="1:6">
      <c r="A242" t="s">
        <v>14163</v>
      </c>
      <c r="B242">
        <v>100455</v>
      </c>
      <c r="C242" t="s">
        <v>5357</v>
      </c>
      <c r="D242" t="s">
        <v>217</v>
      </c>
      <c r="E242">
        <v>0</v>
      </c>
      <c r="F242">
        <v>0</v>
      </c>
    </row>
    <row r="243" spans="1:6">
      <c r="A243" t="s">
        <v>14163</v>
      </c>
      <c r="B243">
        <v>87304</v>
      </c>
      <c r="C243" t="s">
        <v>5358</v>
      </c>
      <c r="D243" t="s">
        <v>217</v>
      </c>
      <c r="E243">
        <v>645.54999999999995</v>
      </c>
      <c r="F243">
        <v>651.04999999999995</v>
      </c>
    </row>
    <row r="244" spans="1:6">
      <c r="A244" t="s">
        <v>14163</v>
      </c>
      <c r="B244">
        <v>87305</v>
      </c>
      <c r="C244" t="s">
        <v>5359</v>
      </c>
      <c r="D244" t="s">
        <v>217</v>
      </c>
      <c r="E244">
        <v>649.5</v>
      </c>
      <c r="F244">
        <v>654.87</v>
      </c>
    </row>
    <row r="245" spans="1:6">
      <c r="A245" t="s">
        <v>14163</v>
      </c>
      <c r="B245">
        <v>87345</v>
      </c>
      <c r="C245" t="s">
        <v>5360</v>
      </c>
      <c r="D245" t="s">
        <v>217</v>
      </c>
      <c r="E245">
        <v>700.44</v>
      </c>
      <c r="F245">
        <v>709.74</v>
      </c>
    </row>
    <row r="246" spans="1:6">
      <c r="A246" t="s">
        <v>14163</v>
      </c>
      <c r="B246">
        <v>87346</v>
      </c>
      <c r="C246" t="s">
        <v>5361</v>
      </c>
      <c r="D246" t="s">
        <v>217</v>
      </c>
      <c r="E246">
        <v>644.79</v>
      </c>
      <c r="F246">
        <v>650.78</v>
      </c>
    </row>
    <row r="247" spans="1:6">
      <c r="A247" t="s">
        <v>14163</v>
      </c>
      <c r="B247">
        <v>87347</v>
      </c>
      <c r="C247" t="s">
        <v>5362</v>
      </c>
      <c r="D247" t="s">
        <v>217</v>
      </c>
      <c r="E247">
        <v>616.34</v>
      </c>
      <c r="F247">
        <v>620.58000000000004</v>
      </c>
    </row>
    <row r="248" spans="1:6">
      <c r="A248" t="s">
        <v>14163</v>
      </c>
      <c r="B248">
        <v>87366</v>
      </c>
      <c r="C248" t="s">
        <v>5363</v>
      </c>
      <c r="D248" t="s">
        <v>217</v>
      </c>
      <c r="E248">
        <v>685.58</v>
      </c>
      <c r="F248">
        <v>699.73</v>
      </c>
    </row>
    <row r="249" spans="1:6">
      <c r="A249" t="s">
        <v>14163</v>
      </c>
      <c r="B249">
        <v>100448</v>
      </c>
      <c r="C249" t="s">
        <v>5364</v>
      </c>
      <c r="D249" t="s">
        <v>217</v>
      </c>
      <c r="E249">
        <v>0</v>
      </c>
      <c r="F249">
        <v>0</v>
      </c>
    </row>
    <row r="250" spans="1:6">
      <c r="A250" t="s">
        <v>14163</v>
      </c>
      <c r="B250">
        <v>87283</v>
      </c>
      <c r="C250" t="s">
        <v>5365</v>
      </c>
      <c r="D250" t="s">
        <v>217</v>
      </c>
      <c r="E250">
        <v>533.41999999999996</v>
      </c>
      <c r="F250">
        <v>538.84</v>
      </c>
    </row>
    <row r="251" spans="1:6">
      <c r="A251" t="s">
        <v>14163</v>
      </c>
      <c r="B251">
        <v>87284</v>
      </c>
      <c r="C251" t="s">
        <v>5366</v>
      </c>
      <c r="D251" t="s">
        <v>217</v>
      </c>
      <c r="E251">
        <v>527.28</v>
      </c>
      <c r="F251">
        <v>532.07000000000005</v>
      </c>
    </row>
    <row r="252" spans="1:6">
      <c r="A252" t="s">
        <v>14163</v>
      </c>
      <c r="B252">
        <v>87329</v>
      </c>
      <c r="C252" t="s">
        <v>5367</v>
      </c>
      <c r="D252" t="s">
        <v>217</v>
      </c>
      <c r="E252">
        <v>571.52</v>
      </c>
      <c r="F252">
        <v>579.41999999999996</v>
      </c>
    </row>
    <row r="253" spans="1:6">
      <c r="A253" t="s">
        <v>14163</v>
      </c>
      <c r="B253">
        <v>87330</v>
      </c>
      <c r="C253" t="s">
        <v>5368</v>
      </c>
      <c r="D253" t="s">
        <v>217</v>
      </c>
      <c r="E253">
        <v>507.81</v>
      </c>
      <c r="F253">
        <v>512.05999999999995</v>
      </c>
    </row>
    <row r="254" spans="1:6">
      <c r="A254" t="s">
        <v>14163</v>
      </c>
      <c r="B254">
        <v>87375</v>
      </c>
      <c r="C254" t="s">
        <v>5369</v>
      </c>
      <c r="D254" t="s">
        <v>217</v>
      </c>
      <c r="E254">
        <v>760.79</v>
      </c>
      <c r="F254">
        <v>775.15</v>
      </c>
    </row>
    <row r="255" spans="1:6">
      <c r="A255" t="s">
        <v>14163</v>
      </c>
      <c r="B255">
        <v>100456</v>
      </c>
      <c r="C255" t="s">
        <v>5370</v>
      </c>
      <c r="D255" t="s">
        <v>217</v>
      </c>
      <c r="E255">
        <v>0</v>
      </c>
      <c r="F255">
        <v>0</v>
      </c>
    </row>
    <row r="256" spans="1:6">
      <c r="A256" t="s">
        <v>14163</v>
      </c>
      <c r="B256">
        <v>87307</v>
      </c>
      <c r="C256" t="s">
        <v>5371</v>
      </c>
      <c r="D256" t="s">
        <v>217</v>
      </c>
      <c r="E256">
        <v>615.92999999999995</v>
      </c>
      <c r="F256">
        <v>621.99</v>
      </c>
    </row>
    <row r="257" spans="1:6">
      <c r="A257" t="s">
        <v>14163</v>
      </c>
      <c r="B257">
        <v>87308</v>
      </c>
      <c r="C257" t="s">
        <v>5372</v>
      </c>
      <c r="D257" t="s">
        <v>217</v>
      </c>
      <c r="E257">
        <v>607.16999999999996</v>
      </c>
      <c r="F257">
        <v>612.5</v>
      </c>
    </row>
    <row r="258" spans="1:6">
      <c r="A258" t="s">
        <v>14163</v>
      </c>
      <c r="B258">
        <v>87348</v>
      </c>
      <c r="C258" t="s">
        <v>5373</v>
      </c>
      <c r="D258" t="s">
        <v>217</v>
      </c>
      <c r="E258">
        <v>646.01</v>
      </c>
      <c r="F258">
        <v>654.39</v>
      </c>
    </row>
    <row r="259" spans="1:6">
      <c r="A259" t="s">
        <v>14163</v>
      </c>
      <c r="B259">
        <v>87349</v>
      </c>
      <c r="C259" t="s">
        <v>5374</v>
      </c>
      <c r="D259" t="s">
        <v>217</v>
      </c>
      <c r="E259">
        <v>574.57000000000005</v>
      </c>
      <c r="F259">
        <v>578.55999999999995</v>
      </c>
    </row>
    <row r="260" spans="1:6">
      <c r="A260" t="s">
        <v>14163</v>
      </c>
      <c r="B260">
        <v>87365</v>
      </c>
      <c r="C260" t="s">
        <v>5375</v>
      </c>
      <c r="D260" t="s">
        <v>217</v>
      </c>
      <c r="E260">
        <v>652.65</v>
      </c>
      <c r="F260">
        <v>666.37</v>
      </c>
    </row>
    <row r="261" spans="1:6">
      <c r="A261" t="s">
        <v>14163</v>
      </c>
      <c r="B261">
        <v>100447</v>
      </c>
      <c r="C261" t="s">
        <v>5376</v>
      </c>
      <c r="D261" t="s">
        <v>217</v>
      </c>
      <c r="E261">
        <v>0</v>
      </c>
      <c r="F261">
        <v>0</v>
      </c>
    </row>
    <row r="262" spans="1:6">
      <c r="A262" t="s">
        <v>14163</v>
      </c>
      <c r="B262">
        <v>87280</v>
      </c>
      <c r="C262" t="s">
        <v>5377</v>
      </c>
      <c r="D262" t="s">
        <v>217</v>
      </c>
      <c r="E262">
        <v>514.79</v>
      </c>
      <c r="F262">
        <v>520.82000000000005</v>
      </c>
    </row>
    <row r="263" spans="1:6">
      <c r="A263" t="s">
        <v>14163</v>
      </c>
      <c r="B263">
        <v>87281</v>
      </c>
      <c r="C263" t="s">
        <v>5378</v>
      </c>
      <c r="D263" t="s">
        <v>217</v>
      </c>
      <c r="E263">
        <v>510.18</v>
      </c>
      <c r="F263">
        <v>515.53</v>
      </c>
    </row>
    <row r="264" spans="1:6">
      <c r="A264" t="s">
        <v>14163</v>
      </c>
      <c r="B264">
        <v>87327</v>
      </c>
      <c r="C264" t="s">
        <v>5379</v>
      </c>
      <c r="D264" t="s">
        <v>217</v>
      </c>
      <c r="E264">
        <v>535.91999999999996</v>
      </c>
      <c r="F264">
        <v>543.22</v>
      </c>
    </row>
    <row r="265" spans="1:6">
      <c r="A265" t="s">
        <v>14163</v>
      </c>
      <c r="B265">
        <v>87328</v>
      </c>
      <c r="C265" t="s">
        <v>5380</v>
      </c>
      <c r="D265" t="s">
        <v>217</v>
      </c>
      <c r="E265">
        <v>479.95</v>
      </c>
      <c r="F265">
        <v>484.01</v>
      </c>
    </row>
    <row r="266" spans="1:6">
      <c r="A266" t="s">
        <v>14163</v>
      </c>
      <c r="B266">
        <v>87410</v>
      </c>
      <c r="C266" t="s">
        <v>5381</v>
      </c>
      <c r="D266" t="s">
        <v>217</v>
      </c>
      <c r="E266">
        <v>817.96</v>
      </c>
      <c r="F266">
        <v>825.35</v>
      </c>
    </row>
    <row r="267" spans="1:6">
      <c r="A267" t="s">
        <v>14164</v>
      </c>
      <c r="B267">
        <v>95577</v>
      </c>
      <c r="C267" t="s">
        <v>5382</v>
      </c>
      <c r="D267" t="s">
        <v>205</v>
      </c>
      <c r="E267">
        <v>9.94</v>
      </c>
      <c r="F267">
        <v>10.029999999999999</v>
      </c>
    </row>
    <row r="268" spans="1:6">
      <c r="A268" t="s">
        <v>14164</v>
      </c>
      <c r="B268">
        <v>95578</v>
      </c>
      <c r="C268" t="s">
        <v>5383</v>
      </c>
      <c r="D268" t="s">
        <v>205</v>
      </c>
      <c r="E268">
        <v>8.2200000000000006</v>
      </c>
      <c r="F268">
        <v>8.2799999999999994</v>
      </c>
    </row>
    <row r="269" spans="1:6">
      <c r="A269" t="s">
        <v>14164</v>
      </c>
      <c r="B269">
        <v>95579</v>
      </c>
      <c r="C269" t="s">
        <v>5384</v>
      </c>
      <c r="D269" t="s">
        <v>205</v>
      </c>
      <c r="E269">
        <v>7.92</v>
      </c>
      <c r="F269">
        <v>7.94</v>
      </c>
    </row>
    <row r="270" spans="1:6">
      <c r="A270" t="s">
        <v>14164</v>
      </c>
      <c r="B270">
        <v>95580</v>
      </c>
      <c r="C270" t="s">
        <v>5385</v>
      </c>
      <c r="D270" t="s">
        <v>205</v>
      </c>
      <c r="E270">
        <v>9.1</v>
      </c>
      <c r="F270">
        <v>9.1199999999999992</v>
      </c>
    </row>
    <row r="271" spans="1:6">
      <c r="A271" t="s">
        <v>14164</v>
      </c>
      <c r="B271">
        <v>95581</v>
      </c>
      <c r="C271" t="s">
        <v>5386</v>
      </c>
      <c r="D271" t="s">
        <v>205</v>
      </c>
      <c r="E271">
        <v>9.06</v>
      </c>
      <c r="F271">
        <v>9.07</v>
      </c>
    </row>
    <row r="272" spans="1:6">
      <c r="A272" t="s">
        <v>14164</v>
      </c>
      <c r="B272">
        <v>95582</v>
      </c>
      <c r="C272" t="s">
        <v>5387</v>
      </c>
      <c r="D272" t="s">
        <v>205</v>
      </c>
      <c r="E272">
        <v>9.85</v>
      </c>
      <c r="F272">
        <v>9.86</v>
      </c>
    </row>
    <row r="273" spans="1:6">
      <c r="A273" t="s">
        <v>14164</v>
      </c>
      <c r="B273">
        <v>95576</v>
      </c>
      <c r="C273" t="s">
        <v>5388</v>
      </c>
      <c r="D273" t="s">
        <v>205</v>
      </c>
      <c r="E273">
        <v>11.85</v>
      </c>
      <c r="F273">
        <v>12</v>
      </c>
    </row>
    <row r="274" spans="1:6">
      <c r="A274" t="s">
        <v>14164</v>
      </c>
      <c r="B274">
        <v>95583</v>
      </c>
      <c r="C274" t="s">
        <v>5389</v>
      </c>
      <c r="D274" t="s">
        <v>205</v>
      </c>
      <c r="E274">
        <v>15.38</v>
      </c>
      <c r="F274">
        <v>15.8</v>
      </c>
    </row>
    <row r="275" spans="1:6">
      <c r="A275" t="s">
        <v>14164</v>
      </c>
      <c r="B275">
        <v>95584</v>
      </c>
      <c r="C275" t="s">
        <v>5390</v>
      </c>
      <c r="D275" t="s">
        <v>205</v>
      </c>
      <c r="E275">
        <v>13.32</v>
      </c>
      <c r="F275">
        <v>13.57</v>
      </c>
    </row>
    <row r="276" spans="1:6">
      <c r="A276" t="s">
        <v>14164</v>
      </c>
      <c r="B276">
        <v>95593</v>
      </c>
      <c r="C276" t="s">
        <v>5391</v>
      </c>
      <c r="D276" t="s">
        <v>205</v>
      </c>
      <c r="E276">
        <v>13.32</v>
      </c>
      <c r="F276">
        <v>13.57</v>
      </c>
    </row>
    <row r="277" spans="1:6">
      <c r="A277" t="s">
        <v>14164</v>
      </c>
      <c r="B277">
        <v>95592</v>
      </c>
      <c r="C277" t="s">
        <v>5392</v>
      </c>
      <c r="D277" t="s">
        <v>205</v>
      </c>
      <c r="E277">
        <v>15.38</v>
      </c>
      <c r="F277">
        <v>15.8</v>
      </c>
    </row>
    <row r="278" spans="1:6">
      <c r="A278" t="s">
        <v>14165</v>
      </c>
      <c r="B278">
        <v>92919</v>
      </c>
      <c r="C278" t="s">
        <v>5393</v>
      </c>
      <c r="D278" t="s">
        <v>205</v>
      </c>
      <c r="E278">
        <v>11.29</v>
      </c>
      <c r="F278">
        <v>11.44</v>
      </c>
    </row>
    <row r="279" spans="1:6">
      <c r="A279" t="s">
        <v>14165</v>
      </c>
      <c r="B279">
        <v>92921</v>
      </c>
      <c r="C279" t="s">
        <v>5394</v>
      </c>
      <c r="D279" t="s">
        <v>205</v>
      </c>
      <c r="E279">
        <v>9.25</v>
      </c>
      <c r="F279">
        <v>9.36</v>
      </c>
    </row>
    <row r="280" spans="1:6">
      <c r="A280" t="s">
        <v>14165</v>
      </c>
      <c r="B280">
        <v>92922</v>
      </c>
      <c r="C280" t="s">
        <v>5395</v>
      </c>
      <c r="D280" t="s">
        <v>205</v>
      </c>
      <c r="E280">
        <v>8.77</v>
      </c>
      <c r="F280">
        <v>8.84</v>
      </c>
    </row>
    <row r="281" spans="1:6">
      <c r="A281" t="s">
        <v>14165</v>
      </c>
      <c r="B281">
        <v>92923</v>
      </c>
      <c r="C281" t="s">
        <v>5396</v>
      </c>
      <c r="D281" t="s">
        <v>205</v>
      </c>
      <c r="E281">
        <v>9.7799999999999994</v>
      </c>
      <c r="F281">
        <v>9.83</v>
      </c>
    </row>
    <row r="282" spans="1:6">
      <c r="A282" t="s">
        <v>14165</v>
      </c>
      <c r="B282">
        <v>92924</v>
      </c>
      <c r="C282" t="s">
        <v>5397</v>
      </c>
      <c r="D282" t="s">
        <v>205</v>
      </c>
      <c r="E282">
        <v>9.58</v>
      </c>
      <c r="F282">
        <v>9.6199999999999992</v>
      </c>
    </row>
    <row r="283" spans="1:6">
      <c r="A283" t="s">
        <v>14165</v>
      </c>
      <c r="B283">
        <v>104104</v>
      </c>
      <c r="C283" t="s">
        <v>5398</v>
      </c>
      <c r="D283" t="s">
        <v>205</v>
      </c>
      <c r="E283">
        <v>9.98</v>
      </c>
      <c r="F283">
        <v>9.99</v>
      </c>
    </row>
    <row r="284" spans="1:6">
      <c r="A284" t="s">
        <v>14165</v>
      </c>
      <c r="B284">
        <v>92916</v>
      </c>
      <c r="C284" t="s">
        <v>5399</v>
      </c>
      <c r="D284" t="s">
        <v>205</v>
      </c>
      <c r="E284">
        <v>14.55</v>
      </c>
      <c r="F284">
        <v>14.86</v>
      </c>
    </row>
    <row r="285" spans="1:6">
      <c r="A285" t="s">
        <v>14165</v>
      </c>
      <c r="B285">
        <v>92917</v>
      </c>
      <c r="C285" t="s">
        <v>5400</v>
      </c>
      <c r="D285" t="s">
        <v>205</v>
      </c>
      <c r="E285">
        <v>13.06</v>
      </c>
      <c r="F285">
        <v>13.28</v>
      </c>
    </row>
    <row r="286" spans="1:6">
      <c r="A286" t="s">
        <v>14165</v>
      </c>
      <c r="B286">
        <v>92915</v>
      </c>
      <c r="C286" t="s">
        <v>5401</v>
      </c>
      <c r="D286" t="s">
        <v>205</v>
      </c>
      <c r="E286">
        <v>16.21</v>
      </c>
      <c r="F286">
        <v>16.68</v>
      </c>
    </row>
    <row r="287" spans="1:6">
      <c r="A287" t="s">
        <v>14165</v>
      </c>
      <c r="B287">
        <v>92771</v>
      </c>
      <c r="C287" t="s">
        <v>5402</v>
      </c>
      <c r="D287" t="s">
        <v>205</v>
      </c>
      <c r="E287">
        <v>9.81</v>
      </c>
      <c r="F287">
        <v>9.8800000000000008</v>
      </c>
    </row>
    <row r="288" spans="1:6">
      <c r="A288" t="s">
        <v>14165</v>
      </c>
      <c r="B288">
        <v>92772</v>
      </c>
      <c r="C288" t="s">
        <v>5403</v>
      </c>
      <c r="D288" t="s">
        <v>205</v>
      </c>
      <c r="E288">
        <v>8.17</v>
      </c>
      <c r="F288">
        <v>8.2100000000000009</v>
      </c>
    </row>
    <row r="289" spans="1:6">
      <c r="A289" t="s">
        <v>14165</v>
      </c>
      <c r="B289">
        <v>92773</v>
      </c>
      <c r="C289" t="s">
        <v>5404</v>
      </c>
      <c r="D289" t="s">
        <v>205</v>
      </c>
      <c r="E289">
        <v>7.99</v>
      </c>
      <c r="F289">
        <v>8.0299999999999994</v>
      </c>
    </row>
    <row r="290" spans="1:6">
      <c r="A290" t="s">
        <v>14165</v>
      </c>
      <c r="B290">
        <v>92774</v>
      </c>
      <c r="C290" t="s">
        <v>5405</v>
      </c>
      <c r="D290" t="s">
        <v>205</v>
      </c>
      <c r="E290">
        <v>9.23</v>
      </c>
      <c r="F290">
        <v>9.25</v>
      </c>
    </row>
    <row r="291" spans="1:6">
      <c r="A291" t="s">
        <v>14165</v>
      </c>
      <c r="B291">
        <v>92769</v>
      </c>
      <c r="C291" t="s">
        <v>248</v>
      </c>
      <c r="D291" t="s">
        <v>205</v>
      </c>
      <c r="E291">
        <v>11.97</v>
      </c>
      <c r="F291">
        <v>12.13</v>
      </c>
    </row>
    <row r="292" spans="1:6">
      <c r="A292" t="s">
        <v>14165</v>
      </c>
      <c r="B292">
        <v>92770</v>
      </c>
      <c r="C292" t="s">
        <v>299</v>
      </c>
      <c r="D292" t="s">
        <v>205</v>
      </c>
      <c r="E292">
        <v>11.1</v>
      </c>
      <c r="F292">
        <v>11.2</v>
      </c>
    </row>
    <row r="293" spans="1:6">
      <c r="A293" t="s">
        <v>14165</v>
      </c>
      <c r="B293">
        <v>92767</v>
      </c>
      <c r="C293" t="s">
        <v>5406</v>
      </c>
      <c r="D293" t="s">
        <v>205</v>
      </c>
      <c r="E293">
        <v>14.88</v>
      </c>
      <c r="F293">
        <v>15.25</v>
      </c>
    </row>
    <row r="294" spans="1:6">
      <c r="A294" t="s">
        <v>14165</v>
      </c>
      <c r="B294">
        <v>92768</v>
      </c>
      <c r="C294" t="s">
        <v>298</v>
      </c>
      <c r="D294" t="s">
        <v>205</v>
      </c>
      <c r="E294">
        <v>12.9</v>
      </c>
      <c r="F294">
        <v>13.16</v>
      </c>
    </row>
    <row r="295" spans="1:6">
      <c r="A295" t="s">
        <v>14165</v>
      </c>
      <c r="B295">
        <v>92762</v>
      </c>
      <c r="C295" t="s">
        <v>240</v>
      </c>
      <c r="D295" t="s">
        <v>205</v>
      </c>
      <c r="E295">
        <v>10.28</v>
      </c>
      <c r="F295">
        <v>10.37</v>
      </c>
    </row>
    <row r="296" spans="1:6">
      <c r="A296" t="s">
        <v>14165</v>
      </c>
      <c r="B296">
        <v>92763</v>
      </c>
      <c r="C296" t="s">
        <v>241</v>
      </c>
      <c r="D296" t="s">
        <v>205</v>
      </c>
      <c r="E296">
        <v>8.59</v>
      </c>
      <c r="F296">
        <v>8.65</v>
      </c>
    </row>
    <row r="297" spans="1:6">
      <c r="A297" t="s">
        <v>14165</v>
      </c>
      <c r="B297">
        <v>92764</v>
      </c>
      <c r="C297" t="s">
        <v>245</v>
      </c>
      <c r="D297" t="s">
        <v>205</v>
      </c>
      <c r="E297">
        <v>8.27</v>
      </c>
      <c r="F297">
        <v>8.31</v>
      </c>
    </row>
    <row r="298" spans="1:6">
      <c r="A298" t="s">
        <v>14165</v>
      </c>
      <c r="B298">
        <v>92765</v>
      </c>
      <c r="C298" t="s">
        <v>246</v>
      </c>
      <c r="D298" t="s">
        <v>205</v>
      </c>
      <c r="E298">
        <v>9.3800000000000008</v>
      </c>
      <c r="F298">
        <v>9.42</v>
      </c>
    </row>
    <row r="299" spans="1:6">
      <c r="A299" t="s">
        <v>14165</v>
      </c>
      <c r="B299">
        <v>92766</v>
      </c>
      <c r="C299" t="s">
        <v>5407</v>
      </c>
      <c r="D299" t="s">
        <v>205</v>
      </c>
      <c r="E299">
        <v>9.27</v>
      </c>
      <c r="F299">
        <v>9.3000000000000007</v>
      </c>
    </row>
    <row r="300" spans="1:6">
      <c r="A300" t="s">
        <v>14165</v>
      </c>
      <c r="B300">
        <v>104105</v>
      </c>
      <c r="C300" t="s">
        <v>5408</v>
      </c>
      <c r="D300" t="s">
        <v>205</v>
      </c>
      <c r="E300">
        <v>9.98</v>
      </c>
      <c r="F300">
        <v>10</v>
      </c>
    </row>
    <row r="301" spans="1:6">
      <c r="A301" t="s">
        <v>14165</v>
      </c>
      <c r="B301">
        <v>92760</v>
      </c>
      <c r="C301" t="s">
        <v>242</v>
      </c>
      <c r="D301" t="s">
        <v>205</v>
      </c>
      <c r="E301">
        <v>12.5</v>
      </c>
      <c r="F301">
        <v>12.71</v>
      </c>
    </row>
    <row r="302" spans="1:6">
      <c r="A302" t="s">
        <v>14165</v>
      </c>
      <c r="B302">
        <v>92761</v>
      </c>
      <c r="C302" t="s">
        <v>239</v>
      </c>
      <c r="D302" t="s">
        <v>205</v>
      </c>
      <c r="E302">
        <v>11.6</v>
      </c>
      <c r="F302">
        <v>11.74</v>
      </c>
    </row>
    <row r="303" spans="1:6">
      <c r="A303" t="s">
        <v>14165</v>
      </c>
      <c r="B303">
        <v>92759</v>
      </c>
      <c r="C303" t="s">
        <v>243</v>
      </c>
      <c r="D303" t="s">
        <v>205</v>
      </c>
      <c r="E303">
        <v>13.45</v>
      </c>
      <c r="F303">
        <v>13.76</v>
      </c>
    </row>
    <row r="304" spans="1:6">
      <c r="A304" t="s">
        <v>14165</v>
      </c>
      <c r="B304">
        <v>104108</v>
      </c>
      <c r="C304" t="s">
        <v>5409</v>
      </c>
      <c r="D304" t="s">
        <v>205</v>
      </c>
      <c r="E304">
        <v>12.08</v>
      </c>
      <c r="F304">
        <v>12.28</v>
      </c>
    </row>
    <row r="305" spans="1:6">
      <c r="A305" t="s">
        <v>14165</v>
      </c>
      <c r="B305">
        <v>104107</v>
      </c>
      <c r="C305" t="s">
        <v>5410</v>
      </c>
      <c r="D305" t="s">
        <v>205</v>
      </c>
      <c r="E305">
        <v>10.130000000000001</v>
      </c>
      <c r="F305">
        <v>10.3</v>
      </c>
    </row>
    <row r="306" spans="1:6">
      <c r="A306" t="s">
        <v>14165</v>
      </c>
      <c r="B306">
        <v>104106</v>
      </c>
      <c r="C306" t="s">
        <v>5411</v>
      </c>
      <c r="D306" t="s">
        <v>205</v>
      </c>
      <c r="E306">
        <v>9.44</v>
      </c>
      <c r="F306">
        <v>9.56</v>
      </c>
    </row>
    <row r="307" spans="1:6">
      <c r="A307" t="s">
        <v>14165</v>
      </c>
      <c r="B307">
        <v>104110</v>
      </c>
      <c r="C307" t="s">
        <v>5412</v>
      </c>
      <c r="D307" t="s">
        <v>205</v>
      </c>
      <c r="E307">
        <v>17.29</v>
      </c>
      <c r="F307">
        <v>17.77</v>
      </c>
    </row>
    <row r="308" spans="1:6">
      <c r="A308" t="s">
        <v>14165</v>
      </c>
      <c r="B308">
        <v>104109</v>
      </c>
      <c r="C308" t="s">
        <v>5413</v>
      </c>
      <c r="D308" t="s">
        <v>205</v>
      </c>
      <c r="E308">
        <v>15.01</v>
      </c>
      <c r="F308">
        <v>15.34</v>
      </c>
    </row>
    <row r="309" spans="1:6">
      <c r="A309" t="s">
        <v>14165</v>
      </c>
      <c r="B309">
        <v>104111</v>
      </c>
      <c r="C309" t="s">
        <v>5414</v>
      </c>
      <c r="D309" t="s">
        <v>205</v>
      </c>
      <c r="E309">
        <v>19.93</v>
      </c>
      <c r="F309">
        <v>20.61</v>
      </c>
    </row>
    <row r="310" spans="1:6">
      <c r="A310" t="s">
        <v>14165</v>
      </c>
      <c r="B310">
        <v>92884</v>
      </c>
      <c r="C310" t="s">
        <v>5415</v>
      </c>
      <c r="D310" t="s">
        <v>205</v>
      </c>
      <c r="E310">
        <v>11.44</v>
      </c>
      <c r="F310">
        <v>11.56</v>
      </c>
    </row>
    <row r="311" spans="1:6">
      <c r="A311" t="s">
        <v>14165</v>
      </c>
      <c r="B311">
        <v>92885</v>
      </c>
      <c r="C311" t="s">
        <v>5416</v>
      </c>
      <c r="D311" t="s">
        <v>205</v>
      </c>
      <c r="E311">
        <v>10.78</v>
      </c>
      <c r="F311">
        <v>10.85</v>
      </c>
    </row>
    <row r="312" spans="1:6">
      <c r="A312" t="s">
        <v>14165</v>
      </c>
      <c r="B312">
        <v>92886</v>
      </c>
      <c r="C312" t="s">
        <v>5417</v>
      </c>
      <c r="D312" t="s">
        <v>205</v>
      </c>
      <c r="E312">
        <v>10.23</v>
      </c>
      <c r="F312">
        <v>10.28</v>
      </c>
    </row>
    <row r="313" spans="1:6">
      <c r="A313" t="s">
        <v>14165</v>
      </c>
      <c r="B313">
        <v>92887</v>
      </c>
      <c r="C313" t="s">
        <v>5418</v>
      </c>
      <c r="D313" t="s">
        <v>205</v>
      </c>
      <c r="E313">
        <v>10.11</v>
      </c>
      <c r="F313">
        <v>10.15</v>
      </c>
    </row>
    <row r="314" spans="1:6">
      <c r="A314" t="s">
        <v>14165</v>
      </c>
      <c r="B314">
        <v>92888</v>
      </c>
      <c r="C314" t="s">
        <v>5419</v>
      </c>
      <c r="D314" t="s">
        <v>205</v>
      </c>
      <c r="E314">
        <v>9.84</v>
      </c>
      <c r="F314">
        <v>9.8699999999999992</v>
      </c>
    </row>
    <row r="315" spans="1:6">
      <c r="A315" t="s">
        <v>14165</v>
      </c>
      <c r="B315">
        <v>92882</v>
      </c>
      <c r="C315" t="s">
        <v>5420</v>
      </c>
      <c r="D315" t="s">
        <v>205</v>
      </c>
      <c r="E315">
        <v>12.57</v>
      </c>
      <c r="F315">
        <v>12.81</v>
      </c>
    </row>
    <row r="316" spans="1:6">
      <c r="A316" t="s">
        <v>14165</v>
      </c>
      <c r="B316">
        <v>92883</v>
      </c>
      <c r="C316" t="s">
        <v>5421</v>
      </c>
      <c r="D316" t="s">
        <v>205</v>
      </c>
      <c r="E316">
        <v>11.42</v>
      </c>
      <c r="F316">
        <v>11.6</v>
      </c>
    </row>
    <row r="317" spans="1:6">
      <c r="A317" t="s">
        <v>14165</v>
      </c>
      <c r="B317">
        <v>92877</v>
      </c>
      <c r="C317" t="s">
        <v>5422</v>
      </c>
      <c r="D317" t="s">
        <v>205</v>
      </c>
      <c r="E317">
        <v>9.2200000000000006</v>
      </c>
      <c r="F317">
        <v>9.24</v>
      </c>
    </row>
    <row r="318" spans="1:6">
      <c r="A318" t="s">
        <v>14165</v>
      </c>
      <c r="B318">
        <v>92878</v>
      </c>
      <c r="C318" t="s">
        <v>5423</v>
      </c>
      <c r="D318" t="s">
        <v>205</v>
      </c>
      <c r="E318">
        <v>9.0399999999999991</v>
      </c>
      <c r="F318">
        <v>9.0500000000000007</v>
      </c>
    </row>
    <row r="319" spans="1:6">
      <c r="A319" t="s">
        <v>14165</v>
      </c>
      <c r="B319">
        <v>92879</v>
      </c>
      <c r="C319" t="s">
        <v>5424</v>
      </c>
      <c r="D319" t="s">
        <v>205</v>
      </c>
      <c r="E319">
        <v>8.93</v>
      </c>
      <c r="F319">
        <v>8.94</v>
      </c>
    </row>
    <row r="320" spans="1:6">
      <c r="A320" t="s">
        <v>14165</v>
      </c>
      <c r="B320">
        <v>92880</v>
      </c>
      <c r="C320" t="s">
        <v>5425</v>
      </c>
      <c r="D320" t="s">
        <v>205</v>
      </c>
      <c r="E320">
        <v>9.1199999999999992</v>
      </c>
      <c r="F320">
        <v>9.1199999999999992</v>
      </c>
    </row>
    <row r="321" spans="1:6">
      <c r="A321" t="s">
        <v>14165</v>
      </c>
      <c r="B321">
        <v>92881</v>
      </c>
      <c r="C321" t="s">
        <v>5426</v>
      </c>
      <c r="D321" t="s">
        <v>205</v>
      </c>
      <c r="E321">
        <v>9.1</v>
      </c>
      <c r="F321">
        <v>9.1</v>
      </c>
    </row>
    <row r="322" spans="1:6">
      <c r="A322" t="s">
        <v>14165</v>
      </c>
      <c r="B322">
        <v>92875</v>
      </c>
      <c r="C322" t="s">
        <v>5427</v>
      </c>
      <c r="D322" t="s">
        <v>205</v>
      </c>
      <c r="E322">
        <v>8.91</v>
      </c>
      <c r="F322">
        <v>8.98</v>
      </c>
    </row>
    <row r="323" spans="1:6">
      <c r="A323" t="s">
        <v>14165</v>
      </c>
      <c r="B323">
        <v>92876</v>
      </c>
      <c r="C323" t="s">
        <v>5428</v>
      </c>
      <c r="D323" t="s">
        <v>205</v>
      </c>
      <c r="E323">
        <v>8.58</v>
      </c>
      <c r="F323">
        <v>8.6300000000000008</v>
      </c>
    </row>
    <row r="324" spans="1:6">
      <c r="A324" t="s">
        <v>14165</v>
      </c>
      <c r="B324">
        <v>92803</v>
      </c>
      <c r="C324" t="s">
        <v>5429</v>
      </c>
      <c r="D324" t="s">
        <v>205</v>
      </c>
      <c r="E324">
        <v>8.49</v>
      </c>
      <c r="F324">
        <v>8.51</v>
      </c>
    </row>
    <row r="325" spans="1:6">
      <c r="A325" t="s">
        <v>14165</v>
      </c>
      <c r="B325">
        <v>92804</v>
      </c>
      <c r="C325" t="s">
        <v>5430</v>
      </c>
      <c r="D325" t="s">
        <v>205</v>
      </c>
      <c r="E325">
        <v>7.26</v>
      </c>
      <c r="F325">
        <v>7.28</v>
      </c>
    </row>
    <row r="326" spans="1:6">
      <c r="A326" t="s">
        <v>14165</v>
      </c>
      <c r="B326">
        <v>92805</v>
      </c>
      <c r="C326" t="s">
        <v>5431</v>
      </c>
      <c r="D326" t="s">
        <v>205</v>
      </c>
      <c r="E326">
        <v>7.19</v>
      </c>
      <c r="F326">
        <v>7.19</v>
      </c>
    </row>
    <row r="327" spans="1:6">
      <c r="A327" t="s">
        <v>14165</v>
      </c>
      <c r="B327">
        <v>92806</v>
      </c>
      <c r="C327" t="s">
        <v>5432</v>
      </c>
      <c r="D327" t="s">
        <v>205</v>
      </c>
      <c r="E327">
        <v>8.4600000000000009</v>
      </c>
      <c r="F327">
        <v>8.4600000000000009</v>
      </c>
    </row>
    <row r="328" spans="1:6">
      <c r="A328" t="s">
        <v>14165</v>
      </c>
      <c r="B328">
        <v>92798</v>
      </c>
      <c r="C328" t="s">
        <v>5433</v>
      </c>
      <c r="D328" t="s">
        <v>205</v>
      </c>
      <c r="E328">
        <v>8.4600000000000009</v>
      </c>
      <c r="F328">
        <v>8.4600000000000009</v>
      </c>
    </row>
    <row r="329" spans="1:6">
      <c r="A329" t="s">
        <v>14165</v>
      </c>
      <c r="B329">
        <v>95448</v>
      </c>
      <c r="C329" t="s">
        <v>5434</v>
      </c>
      <c r="D329" t="s">
        <v>205</v>
      </c>
      <c r="E329">
        <v>9.27</v>
      </c>
      <c r="F329">
        <v>9.27</v>
      </c>
    </row>
    <row r="330" spans="1:6">
      <c r="A330" t="s">
        <v>14165</v>
      </c>
      <c r="B330">
        <v>92801</v>
      </c>
      <c r="C330" t="s">
        <v>5435</v>
      </c>
      <c r="D330" t="s">
        <v>205</v>
      </c>
      <c r="E330">
        <v>9.35</v>
      </c>
      <c r="F330">
        <v>9.4</v>
      </c>
    </row>
    <row r="331" spans="1:6">
      <c r="A331" t="s">
        <v>14165</v>
      </c>
      <c r="B331">
        <v>92802</v>
      </c>
      <c r="C331" t="s">
        <v>5436</v>
      </c>
      <c r="D331" t="s">
        <v>205</v>
      </c>
      <c r="E331">
        <v>9.23</v>
      </c>
      <c r="F331">
        <v>9.26</v>
      </c>
    </row>
    <row r="332" spans="1:6">
      <c r="A332" t="s">
        <v>14165</v>
      </c>
      <c r="B332">
        <v>92799</v>
      </c>
      <c r="C332" t="s">
        <v>5437</v>
      </c>
      <c r="D332" t="s">
        <v>205</v>
      </c>
      <c r="E332">
        <v>10.48</v>
      </c>
      <c r="F332">
        <v>10.65</v>
      </c>
    </row>
    <row r="333" spans="1:6">
      <c r="A333" t="s">
        <v>14165</v>
      </c>
      <c r="B333">
        <v>92800</v>
      </c>
      <c r="C333" t="s">
        <v>5438</v>
      </c>
      <c r="D333" t="s">
        <v>205</v>
      </c>
      <c r="E333">
        <v>9.35</v>
      </c>
      <c r="F333">
        <v>9.4499999999999993</v>
      </c>
    </row>
    <row r="334" spans="1:6">
      <c r="A334" t="s">
        <v>14166</v>
      </c>
      <c r="B334">
        <v>95605</v>
      </c>
      <c r="C334" t="s">
        <v>5439</v>
      </c>
      <c r="D334" t="s">
        <v>211</v>
      </c>
      <c r="E334">
        <v>70.36</v>
      </c>
      <c r="F334">
        <v>73.94</v>
      </c>
    </row>
    <row r="335" spans="1:6">
      <c r="A335" t="s">
        <v>14166</v>
      </c>
      <c r="B335">
        <v>95602</v>
      </c>
      <c r="C335" t="s">
        <v>5440</v>
      </c>
      <c r="D335" t="s">
        <v>211</v>
      </c>
      <c r="E335">
        <v>14.46</v>
      </c>
      <c r="F335">
        <v>15.2</v>
      </c>
    </row>
    <row r="336" spans="1:6">
      <c r="A336" t="s">
        <v>14166</v>
      </c>
      <c r="B336">
        <v>95603</v>
      </c>
      <c r="C336" t="s">
        <v>5441</v>
      </c>
      <c r="D336" t="s">
        <v>211</v>
      </c>
      <c r="E336">
        <v>24.68</v>
      </c>
      <c r="F336">
        <v>25.94</v>
      </c>
    </row>
    <row r="337" spans="1:6">
      <c r="A337" t="s">
        <v>14166</v>
      </c>
      <c r="B337">
        <v>95604</v>
      </c>
      <c r="C337" t="s">
        <v>5442</v>
      </c>
      <c r="D337" t="s">
        <v>211</v>
      </c>
      <c r="E337">
        <v>38.299999999999997</v>
      </c>
      <c r="F337">
        <v>40.26</v>
      </c>
    </row>
    <row r="338" spans="1:6">
      <c r="A338" t="s">
        <v>14166</v>
      </c>
      <c r="B338">
        <v>95601</v>
      </c>
      <c r="C338" t="s">
        <v>5443</v>
      </c>
      <c r="D338" t="s">
        <v>211</v>
      </c>
      <c r="E338">
        <v>9.0399999999999991</v>
      </c>
      <c r="F338">
        <v>9.5</v>
      </c>
    </row>
    <row r="339" spans="1:6">
      <c r="A339" t="s">
        <v>14166</v>
      </c>
      <c r="B339">
        <v>102521</v>
      </c>
      <c r="C339" t="s">
        <v>5444</v>
      </c>
      <c r="D339" t="s">
        <v>211</v>
      </c>
      <c r="E339">
        <v>58.04</v>
      </c>
      <c r="F339">
        <v>61</v>
      </c>
    </row>
    <row r="340" spans="1:6">
      <c r="A340" t="s">
        <v>14166</v>
      </c>
      <c r="B340">
        <v>102522</v>
      </c>
      <c r="C340" t="s">
        <v>5445</v>
      </c>
      <c r="D340" t="s">
        <v>211</v>
      </c>
      <c r="E340">
        <v>85.14</v>
      </c>
      <c r="F340">
        <v>89.48</v>
      </c>
    </row>
    <row r="341" spans="1:6">
      <c r="A341" t="s">
        <v>14166</v>
      </c>
      <c r="B341">
        <v>102523</v>
      </c>
      <c r="C341" t="s">
        <v>5446</v>
      </c>
      <c r="D341" t="s">
        <v>211</v>
      </c>
      <c r="E341">
        <v>112.26</v>
      </c>
      <c r="F341">
        <v>117.98</v>
      </c>
    </row>
    <row r="342" spans="1:6">
      <c r="A342" t="s">
        <v>14166</v>
      </c>
      <c r="B342">
        <v>95608</v>
      </c>
      <c r="C342" t="s">
        <v>5447</v>
      </c>
      <c r="D342" t="s">
        <v>211</v>
      </c>
      <c r="E342">
        <v>36.659999999999997</v>
      </c>
      <c r="F342">
        <v>37.69</v>
      </c>
    </row>
    <row r="343" spans="1:6">
      <c r="A343" t="s">
        <v>14166</v>
      </c>
      <c r="B343">
        <v>95609</v>
      </c>
      <c r="C343" t="s">
        <v>5448</v>
      </c>
      <c r="D343" t="s">
        <v>211</v>
      </c>
      <c r="E343">
        <v>46.5</v>
      </c>
      <c r="F343">
        <v>47.8</v>
      </c>
    </row>
    <row r="344" spans="1:6">
      <c r="A344" t="s">
        <v>14166</v>
      </c>
      <c r="B344">
        <v>95607</v>
      </c>
      <c r="C344" t="s">
        <v>5449</v>
      </c>
      <c r="D344" t="s">
        <v>211</v>
      </c>
      <c r="E344">
        <v>25.26</v>
      </c>
      <c r="F344">
        <v>25.98</v>
      </c>
    </row>
    <row r="345" spans="1:6">
      <c r="A345" t="s">
        <v>14167</v>
      </c>
      <c r="B345">
        <v>106132</v>
      </c>
      <c r="C345" t="s">
        <v>14168</v>
      </c>
      <c r="D345" t="s">
        <v>217</v>
      </c>
      <c r="E345">
        <v>0</v>
      </c>
      <c r="F345">
        <v>0</v>
      </c>
    </row>
    <row r="346" spans="1:6">
      <c r="A346" t="s">
        <v>14167</v>
      </c>
      <c r="B346">
        <v>106133</v>
      </c>
      <c r="C346" t="s">
        <v>14169</v>
      </c>
      <c r="D346" t="s">
        <v>217</v>
      </c>
      <c r="E346">
        <v>0</v>
      </c>
      <c r="F346">
        <v>0</v>
      </c>
    </row>
    <row r="347" spans="1:6">
      <c r="A347" t="s">
        <v>14167</v>
      </c>
      <c r="B347">
        <v>95996</v>
      </c>
      <c r="C347" t="s">
        <v>14170</v>
      </c>
      <c r="D347" t="s">
        <v>217</v>
      </c>
      <c r="E347">
        <v>2011.36</v>
      </c>
      <c r="F347">
        <v>2013.42</v>
      </c>
    </row>
    <row r="348" spans="1:6">
      <c r="A348" t="s">
        <v>14167</v>
      </c>
      <c r="B348">
        <v>95995</v>
      </c>
      <c r="C348" t="s">
        <v>14171</v>
      </c>
      <c r="D348" t="s">
        <v>217</v>
      </c>
      <c r="E348">
        <v>2318.4499999999998</v>
      </c>
      <c r="F348">
        <v>2321.35</v>
      </c>
    </row>
    <row r="349" spans="1:6">
      <c r="A349" t="s">
        <v>14167</v>
      </c>
      <c r="B349">
        <v>104372</v>
      </c>
      <c r="C349" t="s">
        <v>14172</v>
      </c>
      <c r="D349" t="s">
        <v>217</v>
      </c>
      <c r="E349">
        <v>0</v>
      </c>
      <c r="F349">
        <v>0</v>
      </c>
    </row>
    <row r="350" spans="1:6">
      <c r="A350" t="s">
        <v>14167</v>
      </c>
      <c r="B350">
        <v>104371</v>
      </c>
      <c r="C350" t="s">
        <v>14173</v>
      </c>
      <c r="D350" t="s">
        <v>217</v>
      </c>
      <c r="E350">
        <v>0</v>
      </c>
      <c r="F350">
        <v>0</v>
      </c>
    </row>
    <row r="351" spans="1:6">
      <c r="A351" t="s">
        <v>14167</v>
      </c>
      <c r="B351">
        <v>106138</v>
      </c>
      <c r="C351" t="s">
        <v>14174</v>
      </c>
      <c r="D351" t="s">
        <v>109</v>
      </c>
      <c r="E351">
        <v>8.5299999999999994</v>
      </c>
      <c r="F351">
        <v>8.6300000000000008</v>
      </c>
    </row>
    <row r="352" spans="1:6">
      <c r="A352" t="s">
        <v>14167</v>
      </c>
      <c r="B352">
        <v>106135</v>
      </c>
      <c r="C352" t="s">
        <v>14175</v>
      </c>
      <c r="D352" t="s">
        <v>109</v>
      </c>
      <c r="E352">
        <v>7.33</v>
      </c>
      <c r="F352">
        <v>7.41</v>
      </c>
    </row>
    <row r="353" spans="1:6">
      <c r="A353" t="s">
        <v>14167</v>
      </c>
      <c r="B353">
        <v>106137</v>
      </c>
      <c r="C353" t="s">
        <v>14176</v>
      </c>
      <c r="D353" t="s">
        <v>109</v>
      </c>
      <c r="E353">
        <v>9.84</v>
      </c>
      <c r="F353">
        <v>9.9499999999999993</v>
      </c>
    </row>
    <row r="354" spans="1:6">
      <c r="A354" t="s">
        <v>14167</v>
      </c>
      <c r="B354">
        <v>96001</v>
      </c>
      <c r="C354" t="s">
        <v>14177</v>
      </c>
      <c r="D354" t="s">
        <v>109</v>
      </c>
      <c r="E354">
        <v>8.3800000000000008</v>
      </c>
      <c r="F354">
        <v>8.48</v>
      </c>
    </row>
    <row r="355" spans="1:6">
      <c r="A355" t="s">
        <v>14167</v>
      </c>
      <c r="B355">
        <v>106136</v>
      </c>
      <c r="C355" t="s">
        <v>14178</v>
      </c>
      <c r="D355" t="s">
        <v>109</v>
      </c>
      <c r="E355">
        <v>11.47</v>
      </c>
      <c r="F355">
        <v>11.61</v>
      </c>
    </row>
    <row r="356" spans="1:6">
      <c r="A356" t="s">
        <v>14167</v>
      </c>
      <c r="B356">
        <v>106134</v>
      </c>
      <c r="C356" t="s">
        <v>14179</v>
      </c>
      <c r="D356" t="s">
        <v>109</v>
      </c>
      <c r="E356">
        <v>9.6999999999999993</v>
      </c>
      <c r="F356">
        <v>9.81</v>
      </c>
    </row>
    <row r="357" spans="1:6">
      <c r="A357" t="s">
        <v>14180</v>
      </c>
      <c r="B357">
        <v>94880</v>
      </c>
      <c r="C357" t="s">
        <v>5450</v>
      </c>
      <c r="D357" t="s">
        <v>110</v>
      </c>
      <c r="E357">
        <v>41.61</v>
      </c>
      <c r="F357">
        <v>42.49</v>
      </c>
    </row>
    <row r="358" spans="1:6">
      <c r="A358" t="s">
        <v>14180</v>
      </c>
      <c r="B358">
        <v>94882</v>
      </c>
      <c r="C358" t="s">
        <v>5451</v>
      </c>
      <c r="D358" t="s">
        <v>110</v>
      </c>
      <c r="E358">
        <v>48.3</v>
      </c>
      <c r="F358">
        <v>49.35</v>
      </c>
    </row>
    <row r="359" spans="1:6">
      <c r="A359" t="s">
        <v>14180</v>
      </c>
      <c r="B359">
        <v>94884</v>
      </c>
      <c r="C359" t="s">
        <v>5452</v>
      </c>
      <c r="D359" t="s">
        <v>110</v>
      </c>
      <c r="E359">
        <v>61.87</v>
      </c>
      <c r="F359">
        <v>63.25</v>
      </c>
    </row>
    <row r="360" spans="1:6">
      <c r="A360" t="s">
        <v>14180</v>
      </c>
      <c r="B360">
        <v>94870</v>
      </c>
      <c r="C360" t="s">
        <v>5453</v>
      </c>
      <c r="D360" t="s">
        <v>110</v>
      </c>
      <c r="E360">
        <v>1.82</v>
      </c>
      <c r="F360">
        <v>1.87</v>
      </c>
    </row>
    <row r="361" spans="1:6">
      <c r="A361" t="s">
        <v>14180</v>
      </c>
      <c r="B361">
        <v>94872</v>
      </c>
      <c r="C361" t="s">
        <v>5454</v>
      </c>
      <c r="D361" t="s">
        <v>110</v>
      </c>
      <c r="E361">
        <v>2.5499999999999998</v>
      </c>
      <c r="F361">
        <v>2.62</v>
      </c>
    </row>
    <row r="362" spans="1:6">
      <c r="A362" t="s">
        <v>14180</v>
      </c>
      <c r="B362">
        <v>90746</v>
      </c>
      <c r="C362" t="s">
        <v>5455</v>
      </c>
      <c r="D362" t="s">
        <v>110</v>
      </c>
      <c r="E362">
        <v>3.32</v>
      </c>
      <c r="F362">
        <v>3.5</v>
      </c>
    </row>
    <row r="363" spans="1:6">
      <c r="A363" t="s">
        <v>14180</v>
      </c>
      <c r="B363">
        <v>90747</v>
      </c>
      <c r="C363" t="s">
        <v>5456</v>
      </c>
      <c r="D363" t="s">
        <v>110</v>
      </c>
      <c r="E363">
        <v>16.52</v>
      </c>
      <c r="F363">
        <v>16.93</v>
      </c>
    </row>
    <row r="364" spans="1:6">
      <c r="A364" t="s">
        <v>14180</v>
      </c>
      <c r="B364">
        <v>94876</v>
      </c>
      <c r="C364" t="s">
        <v>5457</v>
      </c>
      <c r="D364" t="s">
        <v>110</v>
      </c>
      <c r="E364">
        <v>27.84</v>
      </c>
      <c r="F364">
        <v>28.44</v>
      </c>
    </row>
    <row r="365" spans="1:6">
      <c r="A365" t="s">
        <v>14180</v>
      </c>
      <c r="B365">
        <v>94878</v>
      </c>
      <c r="C365" t="s">
        <v>5458</v>
      </c>
      <c r="D365" t="s">
        <v>110</v>
      </c>
      <c r="E365">
        <v>32.200000000000003</v>
      </c>
      <c r="F365">
        <v>32.9</v>
      </c>
    </row>
    <row r="366" spans="1:6">
      <c r="A366" t="s">
        <v>14180</v>
      </c>
      <c r="B366">
        <v>90740</v>
      </c>
      <c r="C366" t="s">
        <v>5459</v>
      </c>
      <c r="D366" t="s">
        <v>110</v>
      </c>
      <c r="E366">
        <v>4.05</v>
      </c>
      <c r="F366">
        <v>4.2699999999999996</v>
      </c>
    </row>
    <row r="367" spans="1:6">
      <c r="A367" t="s">
        <v>14180</v>
      </c>
      <c r="B367">
        <v>90741</v>
      </c>
      <c r="C367" t="s">
        <v>5460</v>
      </c>
      <c r="D367" t="s">
        <v>110</v>
      </c>
      <c r="E367">
        <v>4.62</v>
      </c>
      <c r="F367">
        <v>4.87</v>
      </c>
    </row>
    <row r="368" spans="1:6">
      <c r="A368" t="s">
        <v>14180</v>
      </c>
      <c r="B368">
        <v>90742</v>
      </c>
      <c r="C368" t="s">
        <v>5461</v>
      </c>
      <c r="D368" t="s">
        <v>110</v>
      </c>
      <c r="E368">
        <v>5.19</v>
      </c>
      <c r="F368">
        <v>5.47</v>
      </c>
    </row>
    <row r="369" spans="1:6">
      <c r="A369" t="s">
        <v>14180</v>
      </c>
      <c r="B369">
        <v>90743</v>
      </c>
      <c r="C369" t="s">
        <v>5462</v>
      </c>
      <c r="D369" t="s">
        <v>110</v>
      </c>
      <c r="E369">
        <v>5.76</v>
      </c>
      <c r="F369">
        <v>6.07</v>
      </c>
    </row>
    <row r="370" spans="1:6">
      <c r="A370" t="s">
        <v>14180</v>
      </c>
      <c r="B370">
        <v>90744</v>
      </c>
      <c r="C370" t="s">
        <v>5463</v>
      </c>
      <c r="D370" t="s">
        <v>110</v>
      </c>
      <c r="E370">
        <v>6.32</v>
      </c>
      <c r="F370">
        <v>6.67</v>
      </c>
    </row>
    <row r="371" spans="1:6">
      <c r="A371" t="s">
        <v>14180</v>
      </c>
      <c r="B371">
        <v>90745</v>
      </c>
      <c r="C371" t="s">
        <v>5464</v>
      </c>
      <c r="D371" t="s">
        <v>110</v>
      </c>
      <c r="E371">
        <v>9.7200000000000006</v>
      </c>
      <c r="F371">
        <v>10.02</v>
      </c>
    </row>
    <row r="372" spans="1:6">
      <c r="A372" t="s">
        <v>14180</v>
      </c>
      <c r="B372">
        <v>90733</v>
      </c>
      <c r="C372" t="s">
        <v>5465</v>
      </c>
      <c r="D372" t="s">
        <v>110</v>
      </c>
      <c r="E372">
        <v>3.07</v>
      </c>
      <c r="F372">
        <v>3.24</v>
      </c>
    </row>
    <row r="373" spans="1:6">
      <c r="A373" t="s">
        <v>14180</v>
      </c>
      <c r="B373">
        <v>90734</v>
      </c>
      <c r="C373" t="s">
        <v>5466</v>
      </c>
      <c r="D373" t="s">
        <v>110</v>
      </c>
      <c r="E373">
        <v>3.63</v>
      </c>
      <c r="F373">
        <v>3.84</v>
      </c>
    </row>
    <row r="374" spans="1:6">
      <c r="A374" t="s">
        <v>14180</v>
      </c>
      <c r="B374">
        <v>90735</v>
      </c>
      <c r="C374" t="s">
        <v>5467</v>
      </c>
      <c r="D374" t="s">
        <v>110</v>
      </c>
      <c r="E374">
        <v>4.2</v>
      </c>
      <c r="F374">
        <v>4.43</v>
      </c>
    </row>
    <row r="375" spans="1:6">
      <c r="A375" t="s">
        <v>14180</v>
      </c>
      <c r="B375">
        <v>90736</v>
      </c>
      <c r="C375" t="s">
        <v>5468</v>
      </c>
      <c r="D375" t="s">
        <v>110</v>
      </c>
      <c r="E375">
        <v>4.7699999999999996</v>
      </c>
      <c r="F375">
        <v>5.03</v>
      </c>
    </row>
    <row r="376" spans="1:6">
      <c r="A376" t="s">
        <v>14180</v>
      </c>
      <c r="B376">
        <v>90737</v>
      </c>
      <c r="C376" t="s">
        <v>5469</v>
      </c>
      <c r="D376" t="s">
        <v>110</v>
      </c>
      <c r="E376">
        <v>5.34</v>
      </c>
      <c r="F376">
        <v>5.63</v>
      </c>
    </row>
    <row r="377" spans="1:6">
      <c r="A377" t="s">
        <v>14180</v>
      </c>
      <c r="B377">
        <v>90738</v>
      </c>
      <c r="C377" t="s">
        <v>5470</v>
      </c>
      <c r="D377" t="s">
        <v>110</v>
      </c>
      <c r="E377">
        <v>5.91</v>
      </c>
      <c r="F377">
        <v>6.23</v>
      </c>
    </row>
    <row r="378" spans="1:6">
      <c r="A378" t="s">
        <v>14180</v>
      </c>
      <c r="B378">
        <v>90739</v>
      </c>
      <c r="C378" t="s">
        <v>5471</v>
      </c>
      <c r="D378" t="s">
        <v>110</v>
      </c>
      <c r="E378">
        <v>8.6999999999999993</v>
      </c>
      <c r="F378">
        <v>8.9700000000000006</v>
      </c>
    </row>
    <row r="379" spans="1:6">
      <c r="A379" t="s">
        <v>14180</v>
      </c>
      <c r="B379">
        <v>90724</v>
      </c>
      <c r="C379" t="s">
        <v>5472</v>
      </c>
      <c r="D379" t="s">
        <v>211</v>
      </c>
      <c r="E379">
        <v>22.18</v>
      </c>
      <c r="F379">
        <v>23.34</v>
      </c>
    </row>
    <row r="380" spans="1:6">
      <c r="A380" t="s">
        <v>14180</v>
      </c>
      <c r="B380">
        <v>102267</v>
      </c>
      <c r="C380" t="s">
        <v>5473</v>
      </c>
      <c r="D380" t="s">
        <v>211</v>
      </c>
      <c r="E380">
        <v>120.5</v>
      </c>
      <c r="F380">
        <v>126.59</v>
      </c>
    </row>
    <row r="381" spans="1:6">
      <c r="A381" t="s">
        <v>14180</v>
      </c>
      <c r="B381">
        <v>102268</v>
      </c>
      <c r="C381" t="s">
        <v>5474</v>
      </c>
      <c r="D381" t="s">
        <v>211</v>
      </c>
      <c r="E381">
        <v>136</v>
      </c>
      <c r="F381">
        <v>142.87</v>
      </c>
    </row>
    <row r="382" spans="1:6">
      <c r="A382" t="s">
        <v>14180</v>
      </c>
      <c r="B382">
        <v>90725</v>
      </c>
      <c r="C382" t="s">
        <v>5475</v>
      </c>
      <c r="D382" t="s">
        <v>211</v>
      </c>
      <c r="E382">
        <v>27.35</v>
      </c>
      <c r="F382">
        <v>28.75</v>
      </c>
    </row>
    <row r="383" spans="1:6">
      <c r="A383" t="s">
        <v>14180</v>
      </c>
      <c r="B383">
        <v>102269</v>
      </c>
      <c r="C383" t="s">
        <v>5476</v>
      </c>
      <c r="D383" t="s">
        <v>211</v>
      </c>
      <c r="E383">
        <v>167.01</v>
      </c>
      <c r="F383">
        <v>175.43</v>
      </c>
    </row>
    <row r="384" spans="1:6">
      <c r="A384" t="s">
        <v>14180</v>
      </c>
      <c r="B384">
        <v>90726</v>
      </c>
      <c r="C384" t="s">
        <v>5477</v>
      </c>
      <c r="D384" t="s">
        <v>211</v>
      </c>
      <c r="E384">
        <v>32.590000000000003</v>
      </c>
      <c r="F384">
        <v>34.26</v>
      </c>
    </row>
    <row r="385" spans="1:6">
      <c r="A385" t="s">
        <v>14180</v>
      </c>
      <c r="B385">
        <v>90727</v>
      </c>
      <c r="C385" t="s">
        <v>5478</v>
      </c>
      <c r="D385" t="s">
        <v>211</v>
      </c>
      <c r="E385">
        <v>37.76</v>
      </c>
      <c r="F385">
        <v>39.69</v>
      </c>
    </row>
    <row r="386" spans="1:6">
      <c r="A386" t="s">
        <v>14180</v>
      </c>
      <c r="B386">
        <v>90728</v>
      </c>
      <c r="C386" t="s">
        <v>5479</v>
      </c>
      <c r="D386" t="s">
        <v>211</v>
      </c>
      <c r="E386">
        <v>42.93</v>
      </c>
      <c r="F386">
        <v>45.12</v>
      </c>
    </row>
    <row r="387" spans="1:6">
      <c r="A387" t="s">
        <v>14180</v>
      </c>
      <c r="B387">
        <v>90729</v>
      </c>
      <c r="C387" t="s">
        <v>5480</v>
      </c>
      <c r="D387" t="s">
        <v>211</v>
      </c>
      <c r="E387">
        <v>48.09</v>
      </c>
      <c r="F387">
        <v>50.54</v>
      </c>
    </row>
    <row r="388" spans="1:6">
      <c r="A388" t="s">
        <v>14180</v>
      </c>
      <c r="B388">
        <v>90730</v>
      </c>
      <c r="C388" t="s">
        <v>5481</v>
      </c>
      <c r="D388" t="s">
        <v>211</v>
      </c>
      <c r="E388">
        <v>53.26</v>
      </c>
      <c r="F388">
        <v>55.97</v>
      </c>
    </row>
    <row r="389" spans="1:6">
      <c r="A389" t="s">
        <v>14180</v>
      </c>
      <c r="B389">
        <v>90731</v>
      </c>
      <c r="C389" t="s">
        <v>5482</v>
      </c>
      <c r="D389" t="s">
        <v>211</v>
      </c>
      <c r="E389">
        <v>58.43</v>
      </c>
      <c r="F389">
        <v>61.39</v>
      </c>
    </row>
    <row r="390" spans="1:6">
      <c r="A390" t="s">
        <v>14180</v>
      </c>
      <c r="B390">
        <v>90732</v>
      </c>
      <c r="C390" t="s">
        <v>5483</v>
      </c>
      <c r="D390" t="s">
        <v>211</v>
      </c>
      <c r="E390">
        <v>73.92</v>
      </c>
      <c r="F390">
        <v>77.680000000000007</v>
      </c>
    </row>
    <row r="391" spans="1:6">
      <c r="A391" t="s">
        <v>14180</v>
      </c>
      <c r="B391">
        <v>102265</v>
      </c>
      <c r="C391" t="s">
        <v>5484</v>
      </c>
      <c r="D391" t="s">
        <v>211</v>
      </c>
      <c r="E391">
        <v>94.59</v>
      </c>
      <c r="F391">
        <v>99.38</v>
      </c>
    </row>
    <row r="392" spans="1:6">
      <c r="A392" t="s">
        <v>14180</v>
      </c>
      <c r="B392">
        <v>102266</v>
      </c>
      <c r="C392" t="s">
        <v>5485</v>
      </c>
      <c r="D392" t="s">
        <v>211</v>
      </c>
      <c r="E392">
        <v>104.93</v>
      </c>
      <c r="F392">
        <v>110.23</v>
      </c>
    </row>
    <row r="393" spans="1:6">
      <c r="A393" t="s">
        <v>14180</v>
      </c>
      <c r="B393">
        <v>94879</v>
      </c>
      <c r="C393" t="s">
        <v>5486</v>
      </c>
      <c r="D393" t="s">
        <v>110</v>
      </c>
      <c r="E393">
        <v>1951.61</v>
      </c>
      <c r="F393">
        <v>1952.49</v>
      </c>
    </row>
    <row r="394" spans="1:6">
      <c r="A394" t="s">
        <v>14180</v>
      </c>
      <c r="B394">
        <v>94881</v>
      </c>
      <c r="C394" t="s">
        <v>5487</v>
      </c>
      <c r="D394" t="s">
        <v>110</v>
      </c>
      <c r="E394">
        <v>2688.04</v>
      </c>
      <c r="F394">
        <v>2689.09</v>
      </c>
    </row>
    <row r="395" spans="1:6">
      <c r="A395" t="s">
        <v>14180</v>
      </c>
      <c r="B395">
        <v>94869</v>
      </c>
      <c r="C395" t="s">
        <v>5488</v>
      </c>
      <c r="D395" t="s">
        <v>110</v>
      </c>
      <c r="E395">
        <v>137.63999999999999</v>
      </c>
      <c r="F395">
        <v>137.69</v>
      </c>
    </row>
    <row r="396" spans="1:6">
      <c r="A396" t="s">
        <v>14180</v>
      </c>
      <c r="B396">
        <v>94871</v>
      </c>
      <c r="C396" t="s">
        <v>5489</v>
      </c>
      <c r="D396" t="s">
        <v>110</v>
      </c>
      <c r="E396">
        <v>215.34</v>
      </c>
      <c r="F396">
        <v>215.41</v>
      </c>
    </row>
    <row r="397" spans="1:6">
      <c r="A397" t="s">
        <v>14180</v>
      </c>
      <c r="B397">
        <v>90708</v>
      </c>
      <c r="C397" t="s">
        <v>5490</v>
      </c>
      <c r="D397" t="s">
        <v>110</v>
      </c>
      <c r="E397">
        <v>780.67</v>
      </c>
      <c r="F397">
        <v>781.08</v>
      </c>
    </row>
    <row r="398" spans="1:6">
      <c r="A398" t="s">
        <v>14180</v>
      </c>
      <c r="B398">
        <v>94875</v>
      </c>
      <c r="C398" t="s">
        <v>5491</v>
      </c>
      <c r="D398" t="s">
        <v>110</v>
      </c>
      <c r="E398">
        <v>1267.71</v>
      </c>
      <c r="F398">
        <v>1268.31</v>
      </c>
    </row>
    <row r="399" spans="1:6">
      <c r="A399" t="s">
        <v>14180</v>
      </c>
      <c r="B399">
        <v>102264</v>
      </c>
      <c r="C399" t="s">
        <v>5492</v>
      </c>
      <c r="D399" t="s">
        <v>110</v>
      </c>
      <c r="E399">
        <v>17.440000000000001</v>
      </c>
      <c r="F399">
        <v>17.62</v>
      </c>
    </row>
    <row r="400" spans="1:6">
      <c r="A400" t="s">
        <v>14180</v>
      </c>
      <c r="B400">
        <v>90701</v>
      </c>
      <c r="C400" t="s">
        <v>5493</v>
      </c>
      <c r="D400" t="s">
        <v>110</v>
      </c>
      <c r="E400">
        <v>59.66</v>
      </c>
      <c r="F400">
        <v>59.88</v>
      </c>
    </row>
    <row r="401" spans="1:6">
      <c r="A401" t="s">
        <v>14180</v>
      </c>
      <c r="B401">
        <v>90702</v>
      </c>
      <c r="C401" t="s">
        <v>5494</v>
      </c>
      <c r="D401" t="s">
        <v>110</v>
      </c>
      <c r="E401">
        <v>98.56</v>
      </c>
      <c r="F401">
        <v>98.81</v>
      </c>
    </row>
    <row r="402" spans="1:6">
      <c r="A402" t="s">
        <v>14180</v>
      </c>
      <c r="B402">
        <v>90703</v>
      </c>
      <c r="C402" t="s">
        <v>5495</v>
      </c>
      <c r="D402" t="s">
        <v>110</v>
      </c>
      <c r="E402">
        <v>155.11000000000001</v>
      </c>
      <c r="F402">
        <v>155.38999999999999</v>
      </c>
    </row>
    <row r="403" spans="1:6">
      <c r="A403" t="s">
        <v>14180</v>
      </c>
      <c r="B403">
        <v>90704</v>
      </c>
      <c r="C403" t="s">
        <v>5496</v>
      </c>
      <c r="D403" t="s">
        <v>110</v>
      </c>
      <c r="E403">
        <v>232.06</v>
      </c>
      <c r="F403">
        <v>232.37</v>
      </c>
    </row>
    <row r="404" spans="1:6">
      <c r="A404" t="s">
        <v>14180</v>
      </c>
      <c r="B404">
        <v>90705</v>
      </c>
      <c r="C404" t="s">
        <v>5497</v>
      </c>
      <c r="D404" t="s">
        <v>110</v>
      </c>
      <c r="E404">
        <v>300.39</v>
      </c>
      <c r="F404">
        <v>300.74</v>
      </c>
    </row>
    <row r="405" spans="1:6">
      <c r="A405" t="s">
        <v>14180</v>
      </c>
      <c r="B405">
        <v>90706</v>
      </c>
      <c r="C405" t="s">
        <v>5498</v>
      </c>
      <c r="D405" t="s">
        <v>110</v>
      </c>
      <c r="E405">
        <v>398.83</v>
      </c>
      <c r="F405">
        <v>399.13</v>
      </c>
    </row>
    <row r="406" spans="1:6">
      <c r="A406" t="s">
        <v>14180</v>
      </c>
      <c r="B406">
        <v>90694</v>
      </c>
      <c r="C406" t="s">
        <v>5499</v>
      </c>
      <c r="D406" t="s">
        <v>110</v>
      </c>
      <c r="E406">
        <v>39.590000000000003</v>
      </c>
      <c r="F406">
        <v>39.76</v>
      </c>
    </row>
    <row r="407" spans="1:6">
      <c r="A407" t="s">
        <v>14180</v>
      </c>
      <c r="B407">
        <v>90695</v>
      </c>
      <c r="C407" t="s">
        <v>5500</v>
      </c>
      <c r="D407" t="s">
        <v>110</v>
      </c>
      <c r="E407">
        <v>75.11</v>
      </c>
      <c r="F407">
        <v>75.319999999999993</v>
      </c>
    </row>
    <row r="408" spans="1:6">
      <c r="A408" t="s">
        <v>14180</v>
      </c>
      <c r="B408">
        <v>90696</v>
      </c>
      <c r="C408" t="s">
        <v>5501</v>
      </c>
      <c r="D408" t="s">
        <v>110</v>
      </c>
      <c r="E408">
        <v>125.4</v>
      </c>
      <c r="F408">
        <v>125.63</v>
      </c>
    </row>
    <row r="409" spans="1:6">
      <c r="A409" t="s">
        <v>14180</v>
      </c>
      <c r="B409">
        <v>90697</v>
      </c>
      <c r="C409" t="s">
        <v>5502</v>
      </c>
      <c r="D409" t="s">
        <v>110</v>
      </c>
      <c r="E409">
        <v>194.44</v>
      </c>
      <c r="F409">
        <v>194.7</v>
      </c>
    </row>
    <row r="410" spans="1:6">
      <c r="A410" t="s">
        <v>14180</v>
      </c>
      <c r="B410">
        <v>90698</v>
      </c>
      <c r="C410" t="s">
        <v>5503</v>
      </c>
      <c r="D410" t="s">
        <v>110</v>
      </c>
      <c r="E410">
        <v>297.10000000000002</v>
      </c>
      <c r="F410">
        <v>297.39</v>
      </c>
    </row>
    <row r="411" spans="1:6">
      <c r="A411" t="s">
        <v>14180</v>
      </c>
      <c r="B411">
        <v>90699</v>
      </c>
      <c r="C411" t="s">
        <v>5504</v>
      </c>
      <c r="D411" t="s">
        <v>110</v>
      </c>
      <c r="E411">
        <v>418.07</v>
      </c>
      <c r="F411">
        <v>418.39</v>
      </c>
    </row>
    <row r="412" spans="1:6">
      <c r="A412" t="s">
        <v>14180</v>
      </c>
      <c r="B412">
        <v>90700</v>
      </c>
      <c r="C412" t="s">
        <v>5505</v>
      </c>
      <c r="D412" t="s">
        <v>110</v>
      </c>
      <c r="E412">
        <v>488.69</v>
      </c>
      <c r="F412">
        <v>488.96</v>
      </c>
    </row>
    <row r="413" spans="1:6">
      <c r="A413" t="s">
        <v>14181</v>
      </c>
      <c r="B413">
        <v>105378</v>
      </c>
      <c r="C413" t="s">
        <v>5506</v>
      </c>
      <c r="D413" t="s">
        <v>211</v>
      </c>
      <c r="E413">
        <v>11.08</v>
      </c>
      <c r="F413">
        <v>11.45</v>
      </c>
    </row>
    <row r="414" spans="1:6">
      <c r="A414" t="s">
        <v>14181</v>
      </c>
      <c r="B414">
        <v>105373</v>
      </c>
      <c r="C414" t="s">
        <v>5507</v>
      </c>
      <c r="D414" t="s">
        <v>211</v>
      </c>
      <c r="E414">
        <v>8.68</v>
      </c>
      <c r="F414">
        <v>8.9600000000000009</v>
      </c>
    </row>
    <row r="415" spans="1:6">
      <c r="A415" t="s">
        <v>14181</v>
      </c>
      <c r="B415">
        <v>105380</v>
      </c>
      <c r="C415" t="s">
        <v>5508</v>
      </c>
      <c r="D415" t="s">
        <v>211</v>
      </c>
      <c r="E415">
        <v>89.45</v>
      </c>
      <c r="F415">
        <v>92.38</v>
      </c>
    </row>
    <row r="416" spans="1:6">
      <c r="A416" t="s">
        <v>14181</v>
      </c>
      <c r="B416">
        <v>105267</v>
      </c>
      <c r="C416" t="s">
        <v>5509</v>
      </c>
      <c r="D416" t="s">
        <v>211</v>
      </c>
      <c r="E416">
        <v>72.48</v>
      </c>
      <c r="F416">
        <v>74.95</v>
      </c>
    </row>
    <row r="417" spans="1:6">
      <c r="A417" t="s">
        <v>14181</v>
      </c>
      <c r="B417">
        <v>105249</v>
      </c>
      <c r="C417" t="s">
        <v>5510</v>
      </c>
      <c r="D417" t="s">
        <v>211</v>
      </c>
      <c r="E417">
        <v>109.38</v>
      </c>
      <c r="F417">
        <v>112.88</v>
      </c>
    </row>
    <row r="418" spans="1:6">
      <c r="A418" t="s">
        <v>14181</v>
      </c>
      <c r="B418">
        <v>105268</v>
      </c>
      <c r="C418" t="s">
        <v>5511</v>
      </c>
      <c r="D418" t="s">
        <v>211</v>
      </c>
      <c r="E418">
        <v>89.38</v>
      </c>
      <c r="F418">
        <v>92.31</v>
      </c>
    </row>
    <row r="419" spans="1:6">
      <c r="A419" t="s">
        <v>14181</v>
      </c>
      <c r="B419">
        <v>105379</v>
      </c>
      <c r="C419" t="s">
        <v>5512</v>
      </c>
      <c r="D419" t="s">
        <v>211</v>
      </c>
      <c r="E419">
        <v>14.64</v>
      </c>
      <c r="F419">
        <v>15.15</v>
      </c>
    </row>
    <row r="420" spans="1:6">
      <c r="A420" t="s">
        <v>14181</v>
      </c>
      <c r="B420">
        <v>105388</v>
      </c>
      <c r="C420" t="s">
        <v>5513</v>
      </c>
      <c r="D420" t="s">
        <v>211</v>
      </c>
      <c r="E420">
        <v>11.64</v>
      </c>
      <c r="F420">
        <v>12.05</v>
      </c>
    </row>
    <row r="421" spans="1:6">
      <c r="A421" t="s">
        <v>14181</v>
      </c>
      <c r="B421">
        <v>105392</v>
      </c>
      <c r="C421" t="s">
        <v>5514</v>
      </c>
      <c r="D421" t="s">
        <v>211</v>
      </c>
      <c r="E421">
        <v>18.22</v>
      </c>
      <c r="F421">
        <v>18.86</v>
      </c>
    </row>
    <row r="422" spans="1:6">
      <c r="A422" t="s">
        <v>14181</v>
      </c>
      <c r="B422">
        <v>105389</v>
      </c>
      <c r="C422" t="s">
        <v>5515</v>
      </c>
      <c r="D422" t="s">
        <v>211</v>
      </c>
      <c r="E422">
        <v>14.63</v>
      </c>
      <c r="F422">
        <v>15.17</v>
      </c>
    </row>
    <row r="423" spans="1:6">
      <c r="A423" t="s">
        <v>14181</v>
      </c>
      <c r="B423">
        <v>105393</v>
      </c>
      <c r="C423" t="s">
        <v>5516</v>
      </c>
      <c r="D423" t="s">
        <v>211</v>
      </c>
      <c r="E423">
        <v>21.94</v>
      </c>
      <c r="F423">
        <v>22.73</v>
      </c>
    </row>
    <row r="424" spans="1:6">
      <c r="A424" t="s">
        <v>14181</v>
      </c>
      <c r="B424">
        <v>105316</v>
      </c>
      <c r="C424" t="s">
        <v>5517</v>
      </c>
      <c r="D424" t="s">
        <v>211</v>
      </c>
      <c r="E424">
        <v>17.77</v>
      </c>
      <c r="F424">
        <v>18.420000000000002</v>
      </c>
    </row>
    <row r="425" spans="1:6">
      <c r="A425" t="s">
        <v>14181</v>
      </c>
      <c r="B425">
        <v>105394</v>
      </c>
      <c r="C425" t="s">
        <v>5518</v>
      </c>
      <c r="D425" t="s">
        <v>211</v>
      </c>
      <c r="E425">
        <v>25.63</v>
      </c>
      <c r="F425">
        <v>26.57</v>
      </c>
    </row>
    <row r="426" spans="1:6">
      <c r="A426" t="s">
        <v>14181</v>
      </c>
      <c r="B426">
        <v>105317</v>
      </c>
      <c r="C426" t="s">
        <v>5519</v>
      </c>
      <c r="D426" t="s">
        <v>211</v>
      </c>
      <c r="E426">
        <v>20.89</v>
      </c>
      <c r="F426">
        <v>21.65</v>
      </c>
    </row>
    <row r="427" spans="1:6">
      <c r="A427" t="s">
        <v>14181</v>
      </c>
      <c r="B427">
        <v>105395</v>
      </c>
      <c r="C427" t="s">
        <v>5520</v>
      </c>
      <c r="D427" t="s">
        <v>211</v>
      </c>
      <c r="E427">
        <v>29.35</v>
      </c>
      <c r="F427">
        <v>30.42</v>
      </c>
    </row>
    <row r="428" spans="1:6">
      <c r="A428" t="s">
        <v>14181</v>
      </c>
      <c r="B428">
        <v>105318</v>
      </c>
      <c r="C428" t="s">
        <v>5521</v>
      </c>
      <c r="D428" t="s">
        <v>211</v>
      </c>
      <c r="E428">
        <v>23.99</v>
      </c>
      <c r="F428">
        <v>24.89</v>
      </c>
    </row>
    <row r="429" spans="1:6">
      <c r="A429" t="s">
        <v>14181</v>
      </c>
      <c r="B429">
        <v>105396</v>
      </c>
      <c r="C429" t="s">
        <v>5522</v>
      </c>
      <c r="D429" t="s">
        <v>211</v>
      </c>
      <c r="E429">
        <v>33.04</v>
      </c>
      <c r="F429">
        <v>34.26</v>
      </c>
    </row>
    <row r="430" spans="1:6">
      <c r="A430" t="s">
        <v>14181</v>
      </c>
      <c r="B430">
        <v>105258</v>
      </c>
      <c r="C430" t="s">
        <v>5523</v>
      </c>
      <c r="D430" t="s">
        <v>211</v>
      </c>
      <c r="E430">
        <v>27.12</v>
      </c>
      <c r="F430">
        <v>28.12</v>
      </c>
    </row>
    <row r="431" spans="1:6">
      <c r="A431" t="s">
        <v>14181</v>
      </c>
      <c r="B431">
        <v>105397</v>
      </c>
      <c r="C431" t="s">
        <v>5524</v>
      </c>
      <c r="D431" t="s">
        <v>211</v>
      </c>
      <c r="E431">
        <v>36.880000000000003</v>
      </c>
      <c r="F431">
        <v>38.229999999999997</v>
      </c>
    </row>
    <row r="432" spans="1:6">
      <c r="A432" t="s">
        <v>14181</v>
      </c>
      <c r="B432">
        <v>105261</v>
      </c>
      <c r="C432" t="s">
        <v>5525</v>
      </c>
      <c r="D432" t="s">
        <v>211</v>
      </c>
      <c r="E432">
        <v>30.36</v>
      </c>
      <c r="F432">
        <v>31.48</v>
      </c>
    </row>
    <row r="433" spans="1:6">
      <c r="A433" t="s">
        <v>14181</v>
      </c>
      <c r="B433">
        <v>105398</v>
      </c>
      <c r="C433" t="s">
        <v>5526</v>
      </c>
      <c r="D433" t="s">
        <v>211</v>
      </c>
      <c r="E433">
        <v>47.59</v>
      </c>
      <c r="F433">
        <v>49.08</v>
      </c>
    </row>
    <row r="434" spans="1:6">
      <c r="A434" t="s">
        <v>14181</v>
      </c>
      <c r="B434">
        <v>105262</v>
      </c>
      <c r="C434" t="s">
        <v>5527</v>
      </c>
      <c r="D434" t="s">
        <v>211</v>
      </c>
      <c r="E434">
        <v>38.21</v>
      </c>
      <c r="F434">
        <v>39.450000000000003</v>
      </c>
    </row>
    <row r="435" spans="1:6">
      <c r="A435" t="s">
        <v>14181</v>
      </c>
      <c r="B435">
        <v>105399</v>
      </c>
      <c r="C435" t="s">
        <v>5528</v>
      </c>
      <c r="D435" t="s">
        <v>211</v>
      </c>
      <c r="E435">
        <v>56.29</v>
      </c>
      <c r="F435">
        <v>58.07</v>
      </c>
    </row>
    <row r="436" spans="1:6">
      <c r="A436" t="s">
        <v>14181</v>
      </c>
      <c r="B436">
        <v>105263</v>
      </c>
      <c r="C436" t="s">
        <v>5529</v>
      </c>
      <c r="D436" t="s">
        <v>211</v>
      </c>
      <c r="E436">
        <v>45.4</v>
      </c>
      <c r="F436">
        <v>46.88</v>
      </c>
    </row>
    <row r="437" spans="1:6">
      <c r="A437" t="s">
        <v>14181</v>
      </c>
      <c r="B437">
        <v>105400</v>
      </c>
      <c r="C437" t="s">
        <v>5530</v>
      </c>
      <c r="D437" t="s">
        <v>211</v>
      </c>
      <c r="E437">
        <v>64.25</v>
      </c>
      <c r="F437">
        <v>66.319999999999993</v>
      </c>
    </row>
    <row r="438" spans="1:6">
      <c r="A438" t="s">
        <v>14181</v>
      </c>
      <c r="B438">
        <v>105264</v>
      </c>
      <c r="C438" t="s">
        <v>5531</v>
      </c>
      <c r="D438" t="s">
        <v>211</v>
      </c>
      <c r="E438">
        <v>51.83</v>
      </c>
      <c r="F438">
        <v>53.56</v>
      </c>
    </row>
    <row r="439" spans="1:6">
      <c r="A439" t="s">
        <v>14181</v>
      </c>
      <c r="B439">
        <v>105297</v>
      </c>
      <c r="C439" t="s">
        <v>5532</v>
      </c>
      <c r="D439" t="s">
        <v>211</v>
      </c>
      <c r="E439">
        <v>9.6199999999999992</v>
      </c>
      <c r="F439">
        <v>9.92</v>
      </c>
    </row>
    <row r="440" spans="1:6">
      <c r="A440" t="s">
        <v>14181</v>
      </c>
      <c r="B440">
        <v>105372</v>
      </c>
      <c r="C440" t="s">
        <v>5533</v>
      </c>
      <c r="D440" t="s">
        <v>211</v>
      </c>
      <c r="E440">
        <v>7.45</v>
      </c>
      <c r="F440">
        <v>7.69</v>
      </c>
    </row>
    <row r="441" spans="1:6">
      <c r="A441" t="s">
        <v>14181</v>
      </c>
      <c r="B441">
        <v>105401</v>
      </c>
      <c r="C441" t="s">
        <v>5534</v>
      </c>
      <c r="D441" t="s">
        <v>211</v>
      </c>
      <c r="E441">
        <v>72.48</v>
      </c>
      <c r="F441">
        <v>74.84</v>
      </c>
    </row>
    <row r="442" spans="1:6">
      <c r="A442" t="s">
        <v>14181</v>
      </c>
      <c r="B442">
        <v>105265</v>
      </c>
      <c r="C442" t="s">
        <v>5535</v>
      </c>
      <c r="D442" t="s">
        <v>211</v>
      </c>
      <c r="E442">
        <v>58.53</v>
      </c>
      <c r="F442">
        <v>60.51</v>
      </c>
    </row>
    <row r="443" spans="1:6">
      <c r="A443" t="s">
        <v>14181</v>
      </c>
      <c r="B443">
        <v>105402</v>
      </c>
      <c r="C443" t="s">
        <v>5536</v>
      </c>
      <c r="D443" t="s">
        <v>211</v>
      </c>
      <c r="E443">
        <v>80.91</v>
      </c>
      <c r="F443">
        <v>83.55</v>
      </c>
    </row>
    <row r="444" spans="1:6">
      <c r="A444" t="s">
        <v>14181</v>
      </c>
      <c r="B444">
        <v>105266</v>
      </c>
      <c r="C444" t="s">
        <v>5537</v>
      </c>
      <c r="D444" t="s">
        <v>211</v>
      </c>
      <c r="E444">
        <v>65.459999999999994</v>
      </c>
      <c r="F444">
        <v>67.67</v>
      </c>
    </row>
    <row r="445" spans="1:6">
      <c r="A445" t="s">
        <v>14181</v>
      </c>
      <c r="B445">
        <v>105361</v>
      </c>
      <c r="C445" t="s">
        <v>5538</v>
      </c>
      <c r="D445" t="s">
        <v>211</v>
      </c>
      <c r="E445">
        <v>15.92</v>
      </c>
      <c r="F445">
        <v>16.71</v>
      </c>
    </row>
    <row r="446" spans="1:6">
      <c r="A446" t="s">
        <v>14181</v>
      </c>
      <c r="B446">
        <v>105382</v>
      </c>
      <c r="C446" t="s">
        <v>5539</v>
      </c>
      <c r="D446" t="s">
        <v>211</v>
      </c>
      <c r="E446">
        <v>13.2</v>
      </c>
      <c r="F446">
        <v>13.84</v>
      </c>
    </row>
    <row r="447" spans="1:6">
      <c r="A447" t="s">
        <v>14181</v>
      </c>
      <c r="B447">
        <v>105359</v>
      </c>
      <c r="C447" t="s">
        <v>5540</v>
      </c>
      <c r="D447" t="s">
        <v>211</v>
      </c>
      <c r="E447">
        <v>11.24</v>
      </c>
      <c r="F447">
        <v>11.81</v>
      </c>
    </row>
    <row r="448" spans="1:6">
      <c r="A448" t="s">
        <v>14181</v>
      </c>
      <c r="B448">
        <v>105315</v>
      </c>
      <c r="C448" t="s">
        <v>5541</v>
      </c>
      <c r="D448" t="s">
        <v>211</v>
      </c>
      <c r="E448">
        <v>9.23</v>
      </c>
      <c r="F448">
        <v>9.6999999999999993</v>
      </c>
    </row>
    <row r="449" spans="1:6">
      <c r="A449" t="s">
        <v>14181</v>
      </c>
      <c r="B449">
        <v>105360</v>
      </c>
      <c r="C449" t="s">
        <v>5542</v>
      </c>
      <c r="D449" t="s">
        <v>211</v>
      </c>
      <c r="E449">
        <v>13.66</v>
      </c>
      <c r="F449">
        <v>14.34</v>
      </c>
    </row>
    <row r="450" spans="1:6">
      <c r="A450" t="s">
        <v>14181</v>
      </c>
      <c r="B450">
        <v>105381</v>
      </c>
      <c r="C450" t="s">
        <v>5543</v>
      </c>
      <c r="D450" t="s">
        <v>211</v>
      </c>
      <c r="E450">
        <v>11.31</v>
      </c>
      <c r="F450">
        <v>11.85</v>
      </c>
    </row>
    <row r="451" spans="1:6">
      <c r="A451" t="s">
        <v>14181</v>
      </c>
      <c r="B451">
        <v>105251</v>
      </c>
      <c r="C451" t="s">
        <v>5544</v>
      </c>
      <c r="D451" t="s">
        <v>211</v>
      </c>
      <c r="E451">
        <v>16.190000000000001</v>
      </c>
      <c r="F451">
        <v>16.73</v>
      </c>
    </row>
    <row r="452" spans="1:6">
      <c r="A452" t="s">
        <v>14181</v>
      </c>
      <c r="B452">
        <v>105282</v>
      </c>
      <c r="C452" t="s">
        <v>5545</v>
      </c>
      <c r="D452" t="s">
        <v>211</v>
      </c>
      <c r="E452">
        <v>12.58</v>
      </c>
      <c r="F452">
        <v>13.01</v>
      </c>
    </row>
    <row r="453" spans="1:6">
      <c r="A453" t="s">
        <v>14181</v>
      </c>
      <c r="B453">
        <v>105276</v>
      </c>
      <c r="C453" t="s">
        <v>5546</v>
      </c>
      <c r="D453" t="s">
        <v>211</v>
      </c>
      <c r="E453">
        <v>130.35</v>
      </c>
      <c r="F453">
        <v>134.74</v>
      </c>
    </row>
    <row r="454" spans="1:6">
      <c r="A454" t="s">
        <v>14181</v>
      </c>
      <c r="B454">
        <v>105341</v>
      </c>
      <c r="C454" t="s">
        <v>5547</v>
      </c>
      <c r="D454" t="s">
        <v>211</v>
      </c>
      <c r="E454">
        <v>104.9</v>
      </c>
      <c r="F454">
        <v>108.59</v>
      </c>
    </row>
    <row r="455" spans="1:6">
      <c r="A455" t="s">
        <v>14181</v>
      </c>
      <c r="B455">
        <v>105277</v>
      </c>
      <c r="C455" t="s">
        <v>5548</v>
      </c>
      <c r="D455" t="s">
        <v>211</v>
      </c>
      <c r="E455">
        <v>157.91999999999999</v>
      </c>
      <c r="F455">
        <v>163.16999999999999</v>
      </c>
    </row>
    <row r="456" spans="1:6">
      <c r="A456" t="s">
        <v>14181</v>
      </c>
      <c r="B456">
        <v>105342</v>
      </c>
      <c r="C456" t="s">
        <v>5549</v>
      </c>
      <c r="D456" t="s">
        <v>211</v>
      </c>
      <c r="E456">
        <v>127.92</v>
      </c>
      <c r="F456">
        <v>132.32</v>
      </c>
    </row>
    <row r="457" spans="1:6">
      <c r="A457" t="s">
        <v>14181</v>
      </c>
      <c r="B457">
        <v>105252</v>
      </c>
      <c r="C457" t="s">
        <v>5550</v>
      </c>
      <c r="D457" t="s">
        <v>211</v>
      </c>
      <c r="E457">
        <v>21.41</v>
      </c>
      <c r="F457">
        <v>22.16</v>
      </c>
    </row>
    <row r="458" spans="1:6">
      <c r="A458" t="s">
        <v>14181</v>
      </c>
      <c r="B458">
        <v>105298</v>
      </c>
      <c r="C458" t="s">
        <v>5551</v>
      </c>
      <c r="D458" t="s">
        <v>211</v>
      </c>
      <c r="E458">
        <v>16.920000000000002</v>
      </c>
      <c r="F458">
        <v>17.52</v>
      </c>
    </row>
    <row r="459" spans="1:6">
      <c r="A459" t="s">
        <v>14181</v>
      </c>
      <c r="B459">
        <v>105253</v>
      </c>
      <c r="C459" t="s">
        <v>5552</v>
      </c>
      <c r="D459" t="s">
        <v>211</v>
      </c>
      <c r="E459">
        <v>26.63</v>
      </c>
      <c r="F459">
        <v>27.6</v>
      </c>
    </row>
    <row r="460" spans="1:6">
      <c r="A460" t="s">
        <v>14181</v>
      </c>
      <c r="B460">
        <v>105299</v>
      </c>
      <c r="C460" t="s">
        <v>5553</v>
      </c>
      <c r="D460" t="s">
        <v>211</v>
      </c>
      <c r="E460">
        <v>21.26</v>
      </c>
      <c r="F460">
        <v>22.05</v>
      </c>
    </row>
    <row r="461" spans="1:6">
      <c r="A461" t="s">
        <v>14181</v>
      </c>
      <c r="B461">
        <v>105254</v>
      </c>
      <c r="C461" t="s">
        <v>5554</v>
      </c>
      <c r="D461" t="s">
        <v>211</v>
      </c>
      <c r="E461">
        <v>32</v>
      </c>
      <c r="F461">
        <v>33.18</v>
      </c>
    </row>
    <row r="462" spans="1:6">
      <c r="A462" t="s">
        <v>14181</v>
      </c>
      <c r="B462">
        <v>105300</v>
      </c>
      <c r="C462" t="s">
        <v>5555</v>
      </c>
      <c r="D462" t="s">
        <v>211</v>
      </c>
      <c r="E462">
        <v>25.75</v>
      </c>
      <c r="F462">
        <v>26.7</v>
      </c>
    </row>
    <row r="463" spans="1:6">
      <c r="A463" t="s">
        <v>14181</v>
      </c>
      <c r="B463">
        <v>105255</v>
      </c>
      <c r="C463" t="s">
        <v>5556</v>
      </c>
      <c r="D463" t="s">
        <v>211</v>
      </c>
      <c r="E463">
        <v>37.35</v>
      </c>
      <c r="F463">
        <v>38.75</v>
      </c>
    </row>
    <row r="464" spans="1:6">
      <c r="A464" t="s">
        <v>14181</v>
      </c>
      <c r="B464">
        <v>105301</v>
      </c>
      <c r="C464" t="s">
        <v>5557</v>
      </c>
      <c r="D464" t="s">
        <v>211</v>
      </c>
      <c r="E464">
        <v>30.21</v>
      </c>
      <c r="F464">
        <v>31.37</v>
      </c>
    </row>
    <row r="465" spans="1:6">
      <c r="A465" t="s">
        <v>14181</v>
      </c>
      <c r="B465">
        <v>105256</v>
      </c>
      <c r="C465" t="s">
        <v>5558</v>
      </c>
      <c r="D465" t="s">
        <v>211</v>
      </c>
      <c r="E465">
        <v>42.7</v>
      </c>
      <c r="F465">
        <v>44.32</v>
      </c>
    </row>
    <row r="466" spans="1:6">
      <c r="A466" t="s">
        <v>14181</v>
      </c>
      <c r="B466">
        <v>105302</v>
      </c>
      <c r="C466" t="s">
        <v>5559</v>
      </c>
      <c r="D466" t="s">
        <v>211</v>
      </c>
      <c r="E466">
        <v>34.68</v>
      </c>
      <c r="F466">
        <v>36.01</v>
      </c>
    </row>
    <row r="467" spans="1:6">
      <c r="A467" t="s">
        <v>14181</v>
      </c>
      <c r="B467">
        <v>105257</v>
      </c>
      <c r="C467" t="s">
        <v>5560</v>
      </c>
      <c r="D467" t="s">
        <v>211</v>
      </c>
      <c r="E467">
        <v>48.04</v>
      </c>
      <c r="F467">
        <v>49.87</v>
      </c>
    </row>
    <row r="468" spans="1:6">
      <c r="A468" t="s">
        <v>14181</v>
      </c>
      <c r="B468">
        <v>105303</v>
      </c>
      <c r="C468" t="s">
        <v>5561</v>
      </c>
      <c r="D468" t="s">
        <v>211</v>
      </c>
      <c r="E468">
        <v>39.15</v>
      </c>
      <c r="F468">
        <v>40.659999999999997</v>
      </c>
    </row>
    <row r="469" spans="1:6">
      <c r="A469" t="s">
        <v>14181</v>
      </c>
      <c r="B469">
        <v>105270</v>
      </c>
      <c r="C469" t="s">
        <v>5562</v>
      </c>
      <c r="D469" t="s">
        <v>211</v>
      </c>
      <c r="E469">
        <v>53.54</v>
      </c>
      <c r="F469">
        <v>55.57</v>
      </c>
    </row>
    <row r="470" spans="1:6">
      <c r="A470" t="s">
        <v>14181</v>
      </c>
      <c r="B470">
        <v>105304</v>
      </c>
      <c r="C470" t="s">
        <v>5563</v>
      </c>
      <c r="D470" t="s">
        <v>211</v>
      </c>
      <c r="E470">
        <v>43.76</v>
      </c>
      <c r="F470">
        <v>45.45</v>
      </c>
    </row>
    <row r="471" spans="1:6">
      <c r="A471" t="s">
        <v>14181</v>
      </c>
      <c r="B471">
        <v>105271</v>
      </c>
      <c r="C471" t="s">
        <v>5564</v>
      </c>
      <c r="D471" t="s">
        <v>211</v>
      </c>
      <c r="E471">
        <v>69.38</v>
      </c>
      <c r="F471">
        <v>71.62</v>
      </c>
    </row>
    <row r="472" spans="1:6">
      <c r="A472" t="s">
        <v>14181</v>
      </c>
      <c r="B472">
        <v>105305</v>
      </c>
      <c r="C472" t="s">
        <v>5565</v>
      </c>
      <c r="D472" t="s">
        <v>211</v>
      </c>
      <c r="E472">
        <v>55.31</v>
      </c>
      <c r="F472">
        <v>57.17</v>
      </c>
    </row>
    <row r="473" spans="1:6">
      <c r="A473" t="s">
        <v>14181</v>
      </c>
      <c r="B473">
        <v>105272</v>
      </c>
      <c r="C473" t="s">
        <v>5566</v>
      </c>
      <c r="D473" t="s">
        <v>211</v>
      </c>
      <c r="E473">
        <v>81.91</v>
      </c>
      <c r="F473">
        <v>84.59</v>
      </c>
    </row>
    <row r="474" spans="1:6">
      <c r="A474" t="s">
        <v>14181</v>
      </c>
      <c r="B474">
        <v>105306</v>
      </c>
      <c r="C474" t="s">
        <v>5567</v>
      </c>
      <c r="D474" t="s">
        <v>211</v>
      </c>
      <c r="E474">
        <v>65.56</v>
      </c>
      <c r="F474">
        <v>67.78</v>
      </c>
    </row>
    <row r="475" spans="1:6">
      <c r="A475" t="s">
        <v>14181</v>
      </c>
      <c r="B475">
        <v>105273</v>
      </c>
      <c r="C475" t="s">
        <v>5568</v>
      </c>
      <c r="D475" t="s">
        <v>211</v>
      </c>
      <c r="E475">
        <v>93.67</v>
      </c>
      <c r="F475">
        <v>96.77</v>
      </c>
    </row>
    <row r="476" spans="1:6">
      <c r="A476" t="s">
        <v>14181</v>
      </c>
      <c r="B476">
        <v>105307</v>
      </c>
      <c r="C476" t="s">
        <v>5569</v>
      </c>
      <c r="D476" t="s">
        <v>211</v>
      </c>
      <c r="E476">
        <v>75.05</v>
      </c>
      <c r="F476">
        <v>77.64</v>
      </c>
    </row>
    <row r="477" spans="1:6">
      <c r="A477" t="s">
        <v>14181</v>
      </c>
      <c r="B477">
        <v>105250</v>
      </c>
      <c r="C477" t="s">
        <v>5570</v>
      </c>
      <c r="D477" t="s">
        <v>211</v>
      </c>
      <c r="E477">
        <v>14.07</v>
      </c>
      <c r="F477">
        <v>14.52</v>
      </c>
    </row>
    <row r="478" spans="1:6">
      <c r="A478" t="s">
        <v>14181</v>
      </c>
      <c r="B478">
        <v>105269</v>
      </c>
      <c r="C478" t="s">
        <v>5571</v>
      </c>
      <c r="D478" t="s">
        <v>211</v>
      </c>
      <c r="E478">
        <v>10.82</v>
      </c>
      <c r="F478">
        <v>11.16</v>
      </c>
    </row>
    <row r="479" spans="1:6">
      <c r="A479" t="s">
        <v>14181</v>
      </c>
      <c r="B479">
        <v>105274</v>
      </c>
      <c r="C479" t="s">
        <v>5572</v>
      </c>
      <c r="D479" t="s">
        <v>211</v>
      </c>
      <c r="E479">
        <v>105.73</v>
      </c>
      <c r="F479">
        <v>109.26</v>
      </c>
    </row>
    <row r="480" spans="1:6">
      <c r="A480" t="s">
        <v>14181</v>
      </c>
      <c r="B480">
        <v>105340</v>
      </c>
      <c r="C480" t="s">
        <v>5573</v>
      </c>
      <c r="D480" t="s">
        <v>211</v>
      </c>
      <c r="E480">
        <v>84.83</v>
      </c>
      <c r="F480">
        <v>87.79</v>
      </c>
    </row>
    <row r="481" spans="1:6">
      <c r="A481" t="s">
        <v>14181</v>
      </c>
      <c r="B481">
        <v>105275</v>
      </c>
      <c r="C481" t="s">
        <v>5574</v>
      </c>
      <c r="D481" t="s">
        <v>211</v>
      </c>
      <c r="E481">
        <v>117.99</v>
      </c>
      <c r="F481">
        <v>121.95</v>
      </c>
    </row>
    <row r="482" spans="1:6">
      <c r="A482" t="s">
        <v>14181</v>
      </c>
      <c r="B482">
        <v>105390</v>
      </c>
      <c r="C482" t="s">
        <v>5575</v>
      </c>
      <c r="D482" t="s">
        <v>211</v>
      </c>
      <c r="E482">
        <v>94.81</v>
      </c>
      <c r="F482">
        <v>98.12</v>
      </c>
    </row>
    <row r="483" spans="1:6">
      <c r="A483" t="s">
        <v>14181</v>
      </c>
      <c r="B483">
        <v>105364</v>
      </c>
      <c r="C483" t="s">
        <v>5576</v>
      </c>
      <c r="D483" t="s">
        <v>211</v>
      </c>
      <c r="E483">
        <v>23.12</v>
      </c>
      <c r="F483">
        <v>24.3</v>
      </c>
    </row>
    <row r="484" spans="1:6">
      <c r="A484" t="s">
        <v>14181</v>
      </c>
      <c r="B484">
        <v>105385</v>
      </c>
      <c r="C484" t="s">
        <v>5577</v>
      </c>
      <c r="D484" t="s">
        <v>211</v>
      </c>
      <c r="E484">
        <v>19.05</v>
      </c>
      <c r="F484">
        <v>20</v>
      </c>
    </row>
    <row r="485" spans="1:6">
      <c r="A485" t="s">
        <v>14181</v>
      </c>
      <c r="B485">
        <v>105362</v>
      </c>
      <c r="C485" t="s">
        <v>5578</v>
      </c>
      <c r="D485" t="s">
        <v>211</v>
      </c>
      <c r="E485">
        <v>16.510000000000002</v>
      </c>
      <c r="F485">
        <v>17.38</v>
      </c>
    </row>
    <row r="486" spans="1:6">
      <c r="A486" t="s">
        <v>14181</v>
      </c>
      <c r="B486">
        <v>105383</v>
      </c>
      <c r="C486" t="s">
        <v>5579</v>
      </c>
      <c r="D486" t="s">
        <v>211</v>
      </c>
      <c r="E486">
        <v>13.52</v>
      </c>
      <c r="F486">
        <v>14.22</v>
      </c>
    </row>
    <row r="487" spans="1:6">
      <c r="A487" t="s">
        <v>14181</v>
      </c>
      <c r="B487">
        <v>105363</v>
      </c>
      <c r="C487" t="s">
        <v>5580</v>
      </c>
      <c r="D487" t="s">
        <v>211</v>
      </c>
      <c r="E487">
        <v>19.899999999999999</v>
      </c>
      <c r="F487">
        <v>20.92</v>
      </c>
    </row>
    <row r="488" spans="1:6">
      <c r="A488" t="s">
        <v>14181</v>
      </c>
      <c r="B488">
        <v>105384</v>
      </c>
      <c r="C488" t="s">
        <v>5581</v>
      </c>
      <c r="D488" t="s">
        <v>211</v>
      </c>
      <c r="E488">
        <v>16.36</v>
      </c>
      <c r="F488">
        <v>17.2</v>
      </c>
    </row>
    <row r="489" spans="1:6">
      <c r="A489" t="s">
        <v>14181</v>
      </c>
      <c r="B489">
        <v>105279</v>
      </c>
      <c r="C489" t="s">
        <v>5582</v>
      </c>
      <c r="D489" t="s">
        <v>211</v>
      </c>
      <c r="E489">
        <v>22.18</v>
      </c>
      <c r="F489">
        <v>22.9</v>
      </c>
    </row>
    <row r="490" spans="1:6">
      <c r="A490" t="s">
        <v>14181</v>
      </c>
      <c r="B490">
        <v>105259</v>
      </c>
      <c r="C490" t="s">
        <v>5583</v>
      </c>
      <c r="D490" t="s">
        <v>211</v>
      </c>
      <c r="E490">
        <v>17.38</v>
      </c>
      <c r="F490">
        <v>17.940000000000001</v>
      </c>
    </row>
    <row r="491" spans="1:6">
      <c r="A491" t="s">
        <v>14181</v>
      </c>
      <c r="B491">
        <v>105357</v>
      </c>
      <c r="C491" t="s">
        <v>5584</v>
      </c>
      <c r="D491" t="s">
        <v>211</v>
      </c>
      <c r="E491">
        <v>178.93</v>
      </c>
      <c r="F491">
        <v>184.79</v>
      </c>
    </row>
    <row r="492" spans="1:6">
      <c r="A492" t="s">
        <v>14181</v>
      </c>
      <c r="B492">
        <v>105346</v>
      </c>
      <c r="C492" t="s">
        <v>5585</v>
      </c>
      <c r="D492" t="s">
        <v>211</v>
      </c>
      <c r="E492">
        <v>144.97999999999999</v>
      </c>
      <c r="F492">
        <v>149.91</v>
      </c>
    </row>
    <row r="493" spans="1:6">
      <c r="A493" t="s">
        <v>14181</v>
      </c>
      <c r="B493">
        <v>105358</v>
      </c>
      <c r="C493" t="s">
        <v>5586</v>
      </c>
      <c r="D493" t="s">
        <v>211</v>
      </c>
      <c r="E493">
        <v>218.78</v>
      </c>
      <c r="F493">
        <v>225.77</v>
      </c>
    </row>
    <row r="494" spans="1:6">
      <c r="A494" t="s">
        <v>14181</v>
      </c>
      <c r="B494">
        <v>105347</v>
      </c>
      <c r="C494" t="s">
        <v>5587</v>
      </c>
      <c r="D494" t="s">
        <v>211</v>
      </c>
      <c r="E494">
        <v>178.78</v>
      </c>
      <c r="F494">
        <v>184.65</v>
      </c>
    </row>
    <row r="495" spans="1:6">
      <c r="A495" t="s">
        <v>14181</v>
      </c>
      <c r="B495">
        <v>105280</v>
      </c>
      <c r="C495" t="s">
        <v>5588</v>
      </c>
      <c r="D495" t="s">
        <v>211</v>
      </c>
      <c r="E495">
        <v>29.31</v>
      </c>
      <c r="F495">
        <v>30.33</v>
      </c>
    </row>
    <row r="496" spans="1:6">
      <c r="A496" t="s">
        <v>14181</v>
      </c>
      <c r="B496">
        <v>105283</v>
      </c>
      <c r="C496" t="s">
        <v>5589</v>
      </c>
      <c r="D496" t="s">
        <v>211</v>
      </c>
      <c r="E496">
        <v>23.32</v>
      </c>
      <c r="F496">
        <v>24.14</v>
      </c>
    </row>
    <row r="497" spans="1:6">
      <c r="A497" t="s">
        <v>14181</v>
      </c>
      <c r="B497">
        <v>105281</v>
      </c>
      <c r="C497" t="s">
        <v>5590</v>
      </c>
      <c r="D497" t="s">
        <v>211</v>
      </c>
      <c r="E497">
        <v>36.450000000000003</v>
      </c>
      <c r="F497">
        <v>37.74</v>
      </c>
    </row>
    <row r="498" spans="1:6">
      <c r="A498" t="s">
        <v>14181</v>
      </c>
      <c r="B498">
        <v>105319</v>
      </c>
      <c r="C498" t="s">
        <v>5591</v>
      </c>
      <c r="D498" t="s">
        <v>211</v>
      </c>
      <c r="E498">
        <v>29.29</v>
      </c>
      <c r="F498">
        <v>30.34</v>
      </c>
    </row>
    <row r="499" spans="1:6">
      <c r="A499" t="s">
        <v>14181</v>
      </c>
      <c r="B499">
        <v>105284</v>
      </c>
      <c r="C499" t="s">
        <v>5592</v>
      </c>
      <c r="D499" t="s">
        <v>211</v>
      </c>
      <c r="E499">
        <v>43.9</v>
      </c>
      <c r="F499">
        <v>45.48</v>
      </c>
    </row>
    <row r="500" spans="1:6">
      <c r="A500" t="s">
        <v>14181</v>
      </c>
      <c r="B500">
        <v>105320</v>
      </c>
      <c r="C500" t="s">
        <v>5593</v>
      </c>
      <c r="D500" t="s">
        <v>211</v>
      </c>
      <c r="E500">
        <v>35.56</v>
      </c>
      <c r="F500">
        <v>36.85</v>
      </c>
    </row>
    <row r="501" spans="1:6">
      <c r="A501" t="s">
        <v>14181</v>
      </c>
      <c r="B501">
        <v>105348</v>
      </c>
      <c r="C501" t="s">
        <v>5594</v>
      </c>
      <c r="D501" t="s">
        <v>211</v>
      </c>
      <c r="E501">
        <v>51.3</v>
      </c>
      <c r="F501">
        <v>53.17</v>
      </c>
    </row>
    <row r="502" spans="1:6">
      <c r="A502" t="s">
        <v>14181</v>
      </c>
      <c r="B502">
        <v>105321</v>
      </c>
      <c r="C502" t="s">
        <v>5595</v>
      </c>
      <c r="D502" t="s">
        <v>211</v>
      </c>
      <c r="E502">
        <v>41.79</v>
      </c>
      <c r="F502">
        <v>43.32</v>
      </c>
    </row>
    <row r="503" spans="1:6">
      <c r="A503" t="s">
        <v>14181</v>
      </c>
      <c r="B503">
        <v>105349</v>
      </c>
      <c r="C503" t="s">
        <v>5596</v>
      </c>
      <c r="D503" t="s">
        <v>211</v>
      </c>
      <c r="E503">
        <v>58.72</v>
      </c>
      <c r="F503">
        <v>60.87</v>
      </c>
    </row>
    <row r="504" spans="1:6">
      <c r="A504" t="s">
        <v>14181</v>
      </c>
      <c r="B504">
        <v>105322</v>
      </c>
      <c r="C504" t="s">
        <v>5597</v>
      </c>
      <c r="D504" t="s">
        <v>211</v>
      </c>
      <c r="E504">
        <v>48.03</v>
      </c>
      <c r="F504">
        <v>49.8</v>
      </c>
    </row>
    <row r="505" spans="1:6">
      <c r="A505" t="s">
        <v>14181</v>
      </c>
      <c r="B505">
        <v>105350</v>
      </c>
      <c r="C505" t="s">
        <v>5598</v>
      </c>
      <c r="D505" t="s">
        <v>211</v>
      </c>
      <c r="E505">
        <v>66.12</v>
      </c>
      <c r="F505">
        <v>68.55</v>
      </c>
    </row>
    <row r="506" spans="1:6">
      <c r="A506" t="s">
        <v>14181</v>
      </c>
      <c r="B506">
        <v>105323</v>
      </c>
      <c r="C506" t="s">
        <v>5599</v>
      </c>
      <c r="D506" t="s">
        <v>211</v>
      </c>
      <c r="E506">
        <v>54.25</v>
      </c>
      <c r="F506">
        <v>56.27</v>
      </c>
    </row>
    <row r="507" spans="1:6">
      <c r="A507" t="s">
        <v>14181</v>
      </c>
      <c r="B507">
        <v>105351</v>
      </c>
      <c r="C507" t="s">
        <v>5600</v>
      </c>
      <c r="D507" t="s">
        <v>211</v>
      </c>
      <c r="E507">
        <v>73.8</v>
      </c>
      <c r="F507">
        <v>76.5</v>
      </c>
    </row>
    <row r="508" spans="1:6">
      <c r="A508" t="s">
        <v>14181</v>
      </c>
      <c r="B508">
        <v>105324</v>
      </c>
      <c r="C508" t="s">
        <v>5601</v>
      </c>
      <c r="D508" t="s">
        <v>211</v>
      </c>
      <c r="E508">
        <v>60.76</v>
      </c>
      <c r="F508">
        <v>63</v>
      </c>
    </row>
    <row r="509" spans="1:6">
      <c r="A509" t="s">
        <v>14181</v>
      </c>
      <c r="B509">
        <v>105352</v>
      </c>
      <c r="C509" t="s">
        <v>5602</v>
      </c>
      <c r="D509" t="s">
        <v>211</v>
      </c>
      <c r="E509">
        <v>95.21</v>
      </c>
      <c r="F509">
        <v>98.21</v>
      </c>
    </row>
    <row r="510" spans="1:6">
      <c r="A510" t="s">
        <v>14181</v>
      </c>
      <c r="B510">
        <v>105325</v>
      </c>
      <c r="C510" t="s">
        <v>5603</v>
      </c>
      <c r="D510" t="s">
        <v>211</v>
      </c>
      <c r="E510">
        <v>76.44</v>
      </c>
      <c r="F510">
        <v>78.94</v>
      </c>
    </row>
    <row r="511" spans="1:6">
      <c r="A511" t="s">
        <v>14181</v>
      </c>
      <c r="B511">
        <v>105353</v>
      </c>
      <c r="C511" t="s">
        <v>5604</v>
      </c>
      <c r="D511" t="s">
        <v>211</v>
      </c>
      <c r="E511">
        <v>112.62</v>
      </c>
      <c r="F511">
        <v>116.19</v>
      </c>
    </row>
    <row r="512" spans="1:6">
      <c r="A512" t="s">
        <v>14181</v>
      </c>
      <c r="B512">
        <v>105326</v>
      </c>
      <c r="C512" t="s">
        <v>5605</v>
      </c>
      <c r="D512" t="s">
        <v>211</v>
      </c>
      <c r="E512">
        <v>90.82</v>
      </c>
      <c r="F512">
        <v>93.79</v>
      </c>
    </row>
    <row r="513" spans="1:6">
      <c r="A513" t="s">
        <v>14181</v>
      </c>
      <c r="B513">
        <v>105354</v>
      </c>
      <c r="C513" t="s">
        <v>5606</v>
      </c>
      <c r="D513" t="s">
        <v>211</v>
      </c>
      <c r="E513">
        <v>128.51</v>
      </c>
      <c r="F513">
        <v>132.63999999999999</v>
      </c>
    </row>
    <row r="514" spans="1:6">
      <c r="A514" t="s">
        <v>14181</v>
      </c>
      <c r="B514">
        <v>105344</v>
      </c>
      <c r="C514" t="s">
        <v>5607</v>
      </c>
      <c r="D514" t="s">
        <v>211</v>
      </c>
      <c r="E514">
        <v>103.68</v>
      </c>
      <c r="F514">
        <v>107.14</v>
      </c>
    </row>
    <row r="515" spans="1:6">
      <c r="A515" t="s">
        <v>14181</v>
      </c>
      <c r="B515">
        <v>105278</v>
      </c>
      <c r="C515" t="s">
        <v>5608</v>
      </c>
      <c r="D515" t="s">
        <v>211</v>
      </c>
      <c r="E515">
        <v>19.27</v>
      </c>
      <c r="F515">
        <v>19.87</v>
      </c>
    </row>
    <row r="516" spans="1:6">
      <c r="A516" t="s">
        <v>14181</v>
      </c>
      <c r="B516">
        <v>105343</v>
      </c>
      <c r="C516" t="s">
        <v>5609</v>
      </c>
      <c r="D516" t="s">
        <v>211</v>
      </c>
      <c r="E516">
        <v>14.92</v>
      </c>
      <c r="F516">
        <v>15.38</v>
      </c>
    </row>
    <row r="517" spans="1:6">
      <c r="A517" t="s">
        <v>14181</v>
      </c>
      <c r="B517">
        <v>105355</v>
      </c>
      <c r="C517" t="s">
        <v>5610</v>
      </c>
      <c r="D517" t="s">
        <v>211</v>
      </c>
      <c r="E517">
        <v>144.96</v>
      </c>
      <c r="F517">
        <v>149.66999999999999</v>
      </c>
    </row>
    <row r="518" spans="1:6">
      <c r="A518" t="s">
        <v>14181</v>
      </c>
      <c r="B518">
        <v>105391</v>
      </c>
      <c r="C518" t="s">
        <v>5611</v>
      </c>
      <c r="D518" t="s">
        <v>211</v>
      </c>
      <c r="E518">
        <v>117.08</v>
      </c>
      <c r="F518">
        <v>121.04</v>
      </c>
    </row>
    <row r="519" spans="1:6">
      <c r="A519" t="s">
        <v>14181</v>
      </c>
      <c r="B519">
        <v>105356</v>
      </c>
      <c r="C519" t="s">
        <v>5612</v>
      </c>
      <c r="D519" t="s">
        <v>211</v>
      </c>
      <c r="E519">
        <v>161.82</v>
      </c>
      <c r="F519">
        <v>167.1</v>
      </c>
    </row>
    <row r="520" spans="1:6">
      <c r="A520" t="s">
        <v>14181</v>
      </c>
      <c r="B520">
        <v>105345</v>
      </c>
      <c r="C520" t="s">
        <v>5613</v>
      </c>
      <c r="D520" t="s">
        <v>211</v>
      </c>
      <c r="E520">
        <v>130.91999999999999</v>
      </c>
      <c r="F520">
        <v>135.35</v>
      </c>
    </row>
    <row r="521" spans="1:6">
      <c r="A521" t="s">
        <v>14181</v>
      </c>
      <c r="B521">
        <v>105367</v>
      </c>
      <c r="C521" t="s">
        <v>5614</v>
      </c>
      <c r="D521" t="s">
        <v>211</v>
      </c>
      <c r="E521">
        <v>31.85</v>
      </c>
      <c r="F521">
        <v>33.43</v>
      </c>
    </row>
    <row r="522" spans="1:6">
      <c r="A522" t="s">
        <v>14181</v>
      </c>
      <c r="B522">
        <v>105371</v>
      </c>
      <c r="C522" t="s">
        <v>5615</v>
      </c>
      <c r="D522" t="s">
        <v>211</v>
      </c>
      <c r="E522">
        <v>26.42</v>
      </c>
      <c r="F522">
        <v>27.7</v>
      </c>
    </row>
    <row r="523" spans="1:6">
      <c r="A523" t="s">
        <v>14181</v>
      </c>
      <c r="B523">
        <v>105365</v>
      </c>
      <c r="C523" t="s">
        <v>5616</v>
      </c>
      <c r="D523" t="s">
        <v>211</v>
      </c>
      <c r="E523">
        <v>22.48</v>
      </c>
      <c r="F523">
        <v>23.63</v>
      </c>
    </row>
    <row r="524" spans="1:6">
      <c r="A524" t="s">
        <v>14181</v>
      </c>
      <c r="B524">
        <v>105386</v>
      </c>
      <c r="C524" t="s">
        <v>5617</v>
      </c>
      <c r="D524" t="s">
        <v>211</v>
      </c>
      <c r="E524">
        <v>18.489999999999998</v>
      </c>
      <c r="F524">
        <v>19.43</v>
      </c>
    </row>
    <row r="525" spans="1:6">
      <c r="A525" t="s">
        <v>14181</v>
      </c>
      <c r="B525">
        <v>105366</v>
      </c>
      <c r="C525" t="s">
        <v>5618</v>
      </c>
      <c r="D525" t="s">
        <v>211</v>
      </c>
      <c r="E525">
        <v>27.34</v>
      </c>
      <c r="F525">
        <v>28.7</v>
      </c>
    </row>
    <row r="526" spans="1:6">
      <c r="A526" t="s">
        <v>14181</v>
      </c>
      <c r="B526">
        <v>105387</v>
      </c>
      <c r="C526" t="s">
        <v>5619</v>
      </c>
      <c r="D526" t="s">
        <v>211</v>
      </c>
      <c r="E526">
        <v>22.62</v>
      </c>
      <c r="F526">
        <v>23.73</v>
      </c>
    </row>
    <row r="527" spans="1:6">
      <c r="A527" t="s">
        <v>14181</v>
      </c>
      <c r="B527">
        <v>97177</v>
      </c>
      <c r="C527" t="s">
        <v>5620</v>
      </c>
      <c r="D527" t="s">
        <v>110</v>
      </c>
      <c r="E527">
        <v>68.48</v>
      </c>
      <c r="F527">
        <v>71.08</v>
      </c>
    </row>
    <row r="528" spans="1:6">
      <c r="A528" t="s">
        <v>14181</v>
      </c>
      <c r="B528">
        <v>97187</v>
      </c>
      <c r="C528" t="s">
        <v>5621</v>
      </c>
      <c r="D528" t="s">
        <v>110</v>
      </c>
      <c r="E528">
        <v>61.21</v>
      </c>
      <c r="F528">
        <v>63.6</v>
      </c>
    </row>
    <row r="529" spans="1:6">
      <c r="A529" t="s">
        <v>14181</v>
      </c>
      <c r="B529">
        <v>97178</v>
      </c>
      <c r="C529" t="s">
        <v>5622</v>
      </c>
      <c r="D529" t="s">
        <v>110</v>
      </c>
      <c r="E529">
        <v>83.29</v>
      </c>
      <c r="F529">
        <v>86.46</v>
      </c>
    </row>
    <row r="530" spans="1:6">
      <c r="A530" t="s">
        <v>14181</v>
      </c>
      <c r="B530">
        <v>97188</v>
      </c>
      <c r="C530" t="s">
        <v>5623</v>
      </c>
      <c r="D530" t="s">
        <v>110</v>
      </c>
      <c r="E530">
        <v>74.53</v>
      </c>
      <c r="F530">
        <v>77.48</v>
      </c>
    </row>
    <row r="531" spans="1:6">
      <c r="A531" t="s">
        <v>14181</v>
      </c>
      <c r="B531">
        <v>97179</v>
      </c>
      <c r="C531" t="s">
        <v>5624</v>
      </c>
      <c r="D531" t="s">
        <v>110</v>
      </c>
      <c r="E531">
        <v>98.07</v>
      </c>
      <c r="F531">
        <v>101.86</v>
      </c>
    </row>
    <row r="532" spans="1:6">
      <c r="A532" t="s">
        <v>14181</v>
      </c>
      <c r="B532">
        <v>97189</v>
      </c>
      <c r="C532" t="s">
        <v>5625</v>
      </c>
      <c r="D532" t="s">
        <v>110</v>
      </c>
      <c r="E532">
        <v>87.84</v>
      </c>
      <c r="F532">
        <v>91.35</v>
      </c>
    </row>
    <row r="533" spans="1:6">
      <c r="A533" t="s">
        <v>14181</v>
      </c>
      <c r="B533">
        <v>97180</v>
      </c>
      <c r="C533" t="s">
        <v>5626</v>
      </c>
      <c r="D533" t="s">
        <v>110</v>
      </c>
      <c r="E533">
        <v>112.87</v>
      </c>
      <c r="F533">
        <v>117.23</v>
      </c>
    </row>
    <row r="534" spans="1:6">
      <c r="A534" t="s">
        <v>14181</v>
      </c>
      <c r="B534">
        <v>97190</v>
      </c>
      <c r="C534" t="s">
        <v>5627</v>
      </c>
      <c r="D534" t="s">
        <v>110</v>
      </c>
      <c r="E534">
        <v>101.15</v>
      </c>
      <c r="F534">
        <v>105.2</v>
      </c>
    </row>
    <row r="535" spans="1:6">
      <c r="A535" t="s">
        <v>14181</v>
      </c>
      <c r="B535">
        <v>97181</v>
      </c>
      <c r="C535" t="s">
        <v>5628</v>
      </c>
      <c r="D535" t="s">
        <v>110</v>
      </c>
      <c r="E535">
        <v>127.65</v>
      </c>
      <c r="F535">
        <v>132.62</v>
      </c>
    </row>
    <row r="536" spans="1:6">
      <c r="A536" t="s">
        <v>14181</v>
      </c>
      <c r="B536">
        <v>97191</v>
      </c>
      <c r="C536" t="s">
        <v>5629</v>
      </c>
      <c r="D536" t="s">
        <v>110</v>
      </c>
      <c r="E536">
        <v>114.47</v>
      </c>
      <c r="F536">
        <v>119.08</v>
      </c>
    </row>
    <row r="537" spans="1:6">
      <c r="A537" t="s">
        <v>14181</v>
      </c>
      <c r="B537">
        <v>97182</v>
      </c>
      <c r="C537" t="s">
        <v>5630</v>
      </c>
      <c r="D537" t="s">
        <v>110</v>
      </c>
      <c r="E537">
        <v>146.83000000000001</v>
      </c>
      <c r="F537">
        <v>152.36000000000001</v>
      </c>
    </row>
    <row r="538" spans="1:6">
      <c r="A538" t="s">
        <v>14181</v>
      </c>
      <c r="B538">
        <v>97192</v>
      </c>
      <c r="C538" t="s">
        <v>5631</v>
      </c>
      <c r="D538" t="s">
        <v>110</v>
      </c>
      <c r="E538">
        <v>131.12</v>
      </c>
      <c r="F538">
        <v>136.26</v>
      </c>
    </row>
    <row r="539" spans="1:6">
      <c r="A539" t="s">
        <v>14181</v>
      </c>
      <c r="B539">
        <v>97173</v>
      </c>
      <c r="C539" t="s">
        <v>5632</v>
      </c>
      <c r="D539" t="s">
        <v>110</v>
      </c>
      <c r="E539">
        <v>38.89</v>
      </c>
      <c r="F539">
        <v>40.299999999999997</v>
      </c>
    </row>
    <row r="540" spans="1:6">
      <c r="A540" t="s">
        <v>14181</v>
      </c>
      <c r="B540">
        <v>97183</v>
      </c>
      <c r="C540" t="s">
        <v>5633</v>
      </c>
      <c r="D540" t="s">
        <v>110</v>
      </c>
      <c r="E540">
        <v>34.57</v>
      </c>
      <c r="F540">
        <v>35.89</v>
      </c>
    </row>
    <row r="541" spans="1:6">
      <c r="A541" t="s">
        <v>14181</v>
      </c>
      <c r="B541">
        <v>97174</v>
      </c>
      <c r="C541" t="s">
        <v>5634</v>
      </c>
      <c r="D541" t="s">
        <v>110</v>
      </c>
      <c r="E541">
        <v>46.29</v>
      </c>
      <c r="F541">
        <v>47.99</v>
      </c>
    </row>
    <row r="542" spans="1:6">
      <c r="A542" t="s">
        <v>14181</v>
      </c>
      <c r="B542">
        <v>97184</v>
      </c>
      <c r="C542" t="s">
        <v>5635</v>
      </c>
      <c r="D542" t="s">
        <v>110</v>
      </c>
      <c r="E542">
        <v>41.23</v>
      </c>
      <c r="F542">
        <v>42.81</v>
      </c>
    </row>
    <row r="543" spans="1:6">
      <c r="A543" t="s">
        <v>14181</v>
      </c>
      <c r="B543">
        <v>97175</v>
      </c>
      <c r="C543" t="s">
        <v>5636</v>
      </c>
      <c r="D543" t="s">
        <v>110</v>
      </c>
      <c r="E543">
        <v>53.68</v>
      </c>
      <c r="F543">
        <v>55.68</v>
      </c>
    </row>
    <row r="544" spans="1:6">
      <c r="A544" t="s">
        <v>14181</v>
      </c>
      <c r="B544">
        <v>97185</v>
      </c>
      <c r="C544" t="s">
        <v>5637</v>
      </c>
      <c r="D544" t="s">
        <v>110</v>
      </c>
      <c r="E544">
        <v>47.89</v>
      </c>
      <c r="F544">
        <v>49.75</v>
      </c>
    </row>
    <row r="545" spans="1:6">
      <c r="A545" t="s">
        <v>14181</v>
      </c>
      <c r="B545">
        <v>97176</v>
      </c>
      <c r="C545" t="s">
        <v>5638</v>
      </c>
      <c r="D545" t="s">
        <v>110</v>
      </c>
      <c r="E545">
        <v>61.08</v>
      </c>
      <c r="F545">
        <v>63.38</v>
      </c>
    </row>
    <row r="546" spans="1:6">
      <c r="A546" t="s">
        <v>14181</v>
      </c>
      <c r="B546">
        <v>97186</v>
      </c>
      <c r="C546" t="s">
        <v>5639</v>
      </c>
      <c r="D546" t="s">
        <v>110</v>
      </c>
      <c r="E546">
        <v>54.55</v>
      </c>
      <c r="F546">
        <v>56.66</v>
      </c>
    </row>
    <row r="547" spans="1:6">
      <c r="A547" t="s">
        <v>14181</v>
      </c>
      <c r="B547">
        <v>97142</v>
      </c>
      <c r="C547" t="s">
        <v>5640</v>
      </c>
      <c r="D547" t="s">
        <v>110</v>
      </c>
      <c r="E547">
        <v>5.0999999999999996</v>
      </c>
      <c r="F547">
        <v>5.28</v>
      </c>
    </row>
    <row r="548" spans="1:6">
      <c r="A548" t="s">
        <v>14181</v>
      </c>
      <c r="B548">
        <v>97158</v>
      </c>
      <c r="C548" t="s">
        <v>5641</v>
      </c>
      <c r="D548" t="s">
        <v>110</v>
      </c>
      <c r="E548">
        <v>3.93</v>
      </c>
      <c r="F548">
        <v>4.08</v>
      </c>
    </row>
    <row r="549" spans="1:6">
      <c r="A549" t="s">
        <v>14181</v>
      </c>
      <c r="B549">
        <v>97155</v>
      </c>
      <c r="C549" t="s">
        <v>5642</v>
      </c>
      <c r="D549" t="s">
        <v>110</v>
      </c>
      <c r="E549">
        <v>40.96</v>
      </c>
      <c r="F549">
        <v>42.38</v>
      </c>
    </row>
    <row r="550" spans="1:6">
      <c r="A550" t="s">
        <v>14181</v>
      </c>
      <c r="B550">
        <v>97171</v>
      </c>
      <c r="C550" t="s">
        <v>5643</v>
      </c>
      <c r="D550" t="s">
        <v>110</v>
      </c>
      <c r="E550">
        <v>32.68</v>
      </c>
      <c r="F550">
        <v>33.880000000000003</v>
      </c>
    </row>
    <row r="551" spans="1:6">
      <c r="A551" t="s">
        <v>14181</v>
      </c>
      <c r="B551">
        <v>97156</v>
      </c>
      <c r="C551" t="s">
        <v>5644</v>
      </c>
      <c r="D551" t="s">
        <v>110</v>
      </c>
      <c r="E551">
        <v>49.07</v>
      </c>
      <c r="F551">
        <v>50.77</v>
      </c>
    </row>
    <row r="552" spans="1:6">
      <c r="A552" t="s">
        <v>14181</v>
      </c>
      <c r="B552">
        <v>97172</v>
      </c>
      <c r="C552" t="s">
        <v>5645</v>
      </c>
      <c r="D552" t="s">
        <v>110</v>
      </c>
      <c r="E552">
        <v>39.32</v>
      </c>
      <c r="F552">
        <v>40.76</v>
      </c>
    </row>
    <row r="553" spans="1:6">
      <c r="A553" t="s">
        <v>14181</v>
      </c>
      <c r="B553">
        <v>97143</v>
      </c>
      <c r="C553" t="s">
        <v>5646</v>
      </c>
      <c r="D553" t="s">
        <v>110</v>
      </c>
      <c r="E553">
        <v>6.76</v>
      </c>
      <c r="F553">
        <v>7.01</v>
      </c>
    </row>
    <row r="554" spans="1:6">
      <c r="A554" t="s">
        <v>14181</v>
      </c>
      <c r="B554">
        <v>97159</v>
      </c>
      <c r="C554" t="s">
        <v>5647</v>
      </c>
      <c r="D554" t="s">
        <v>110</v>
      </c>
      <c r="E554">
        <v>5.31</v>
      </c>
      <c r="F554">
        <v>5.51</v>
      </c>
    </row>
    <row r="555" spans="1:6">
      <c r="A555" t="s">
        <v>14181</v>
      </c>
      <c r="B555">
        <v>97144</v>
      </c>
      <c r="C555" t="s">
        <v>5648</v>
      </c>
      <c r="D555" t="s">
        <v>110</v>
      </c>
      <c r="E555">
        <v>8.42</v>
      </c>
      <c r="F555">
        <v>8.73</v>
      </c>
    </row>
    <row r="556" spans="1:6">
      <c r="A556" t="s">
        <v>14181</v>
      </c>
      <c r="B556">
        <v>97160</v>
      </c>
      <c r="C556" t="s">
        <v>5649</v>
      </c>
      <c r="D556" t="s">
        <v>110</v>
      </c>
      <c r="E556">
        <v>6.66</v>
      </c>
      <c r="F556">
        <v>6.93</v>
      </c>
    </row>
    <row r="557" spans="1:6">
      <c r="A557" t="s">
        <v>14181</v>
      </c>
      <c r="B557">
        <v>97145</v>
      </c>
      <c r="C557" t="s">
        <v>5650</v>
      </c>
      <c r="D557" t="s">
        <v>110</v>
      </c>
      <c r="E557">
        <v>10.09</v>
      </c>
      <c r="F557">
        <v>10.48</v>
      </c>
    </row>
    <row r="558" spans="1:6">
      <c r="A558" t="s">
        <v>14181</v>
      </c>
      <c r="B558">
        <v>97161</v>
      </c>
      <c r="C558" t="s">
        <v>5651</v>
      </c>
      <c r="D558" t="s">
        <v>110</v>
      </c>
      <c r="E558">
        <v>8.0500000000000007</v>
      </c>
      <c r="F558">
        <v>8.3800000000000008</v>
      </c>
    </row>
    <row r="559" spans="1:6">
      <c r="A559" t="s">
        <v>14181</v>
      </c>
      <c r="B559">
        <v>97146</v>
      </c>
      <c r="C559" t="s">
        <v>5652</v>
      </c>
      <c r="D559" t="s">
        <v>110</v>
      </c>
      <c r="E559">
        <v>11.78</v>
      </c>
      <c r="F559">
        <v>12.22</v>
      </c>
    </row>
    <row r="560" spans="1:6">
      <c r="A560" t="s">
        <v>14181</v>
      </c>
      <c r="B560">
        <v>97162</v>
      </c>
      <c r="C560" t="s">
        <v>5653</v>
      </c>
      <c r="D560" t="s">
        <v>110</v>
      </c>
      <c r="E560">
        <v>9.4600000000000009</v>
      </c>
      <c r="F560">
        <v>9.83</v>
      </c>
    </row>
    <row r="561" spans="1:6">
      <c r="A561" t="s">
        <v>14181</v>
      </c>
      <c r="B561">
        <v>97147</v>
      </c>
      <c r="C561" t="s">
        <v>5654</v>
      </c>
      <c r="D561" t="s">
        <v>110</v>
      </c>
      <c r="E561">
        <v>13.44</v>
      </c>
      <c r="F561">
        <v>13.98</v>
      </c>
    </row>
    <row r="562" spans="1:6">
      <c r="A562" t="s">
        <v>14181</v>
      </c>
      <c r="B562">
        <v>97163</v>
      </c>
      <c r="C562" t="s">
        <v>5655</v>
      </c>
      <c r="D562" t="s">
        <v>110</v>
      </c>
      <c r="E562">
        <v>10.83</v>
      </c>
      <c r="F562">
        <v>11.28</v>
      </c>
    </row>
    <row r="563" spans="1:6">
      <c r="A563" t="s">
        <v>14181</v>
      </c>
      <c r="B563">
        <v>97148</v>
      </c>
      <c r="C563" t="s">
        <v>5656</v>
      </c>
      <c r="D563" t="s">
        <v>110</v>
      </c>
      <c r="E563">
        <v>15.11</v>
      </c>
      <c r="F563">
        <v>15.72</v>
      </c>
    </row>
    <row r="564" spans="1:6">
      <c r="A564" t="s">
        <v>14181</v>
      </c>
      <c r="B564">
        <v>97164</v>
      </c>
      <c r="C564" t="s">
        <v>5657</v>
      </c>
      <c r="D564" t="s">
        <v>110</v>
      </c>
      <c r="E564">
        <v>12.23</v>
      </c>
      <c r="F564">
        <v>12.73</v>
      </c>
    </row>
    <row r="565" spans="1:6">
      <c r="A565" t="s">
        <v>14181</v>
      </c>
      <c r="B565">
        <v>97149</v>
      </c>
      <c r="C565" t="s">
        <v>5658</v>
      </c>
      <c r="D565" t="s">
        <v>110</v>
      </c>
      <c r="E565">
        <v>16.829999999999998</v>
      </c>
      <c r="F565">
        <v>17.489999999999998</v>
      </c>
    </row>
    <row r="566" spans="1:6">
      <c r="A566" t="s">
        <v>14181</v>
      </c>
      <c r="B566">
        <v>97165</v>
      </c>
      <c r="C566" t="s">
        <v>5659</v>
      </c>
      <c r="D566" t="s">
        <v>110</v>
      </c>
      <c r="E566">
        <v>13.64</v>
      </c>
      <c r="F566">
        <v>14.19</v>
      </c>
    </row>
    <row r="567" spans="1:6">
      <c r="A567" t="s">
        <v>14181</v>
      </c>
      <c r="B567">
        <v>97150</v>
      </c>
      <c r="C567" t="s">
        <v>5660</v>
      </c>
      <c r="D567" t="s">
        <v>110</v>
      </c>
      <c r="E567">
        <v>21.89</v>
      </c>
      <c r="F567">
        <v>22.62</v>
      </c>
    </row>
    <row r="568" spans="1:6">
      <c r="A568" t="s">
        <v>14181</v>
      </c>
      <c r="B568">
        <v>97166</v>
      </c>
      <c r="C568" t="s">
        <v>5661</v>
      </c>
      <c r="D568" t="s">
        <v>110</v>
      </c>
      <c r="E568">
        <v>17.32</v>
      </c>
      <c r="F568">
        <v>17.93</v>
      </c>
    </row>
    <row r="569" spans="1:6">
      <c r="A569" t="s">
        <v>14181</v>
      </c>
      <c r="B569">
        <v>97151</v>
      </c>
      <c r="C569" t="s">
        <v>5662</v>
      </c>
      <c r="D569" t="s">
        <v>110</v>
      </c>
      <c r="E569">
        <v>25.79</v>
      </c>
      <c r="F569">
        <v>26.67</v>
      </c>
    </row>
    <row r="570" spans="1:6">
      <c r="A570" t="s">
        <v>14181</v>
      </c>
      <c r="B570">
        <v>97167</v>
      </c>
      <c r="C570" t="s">
        <v>5663</v>
      </c>
      <c r="D570" t="s">
        <v>110</v>
      </c>
      <c r="E570">
        <v>20.48</v>
      </c>
      <c r="F570">
        <v>21.22</v>
      </c>
    </row>
    <row r="571" spans="1:6">
      <c r="A571" t="s">
        <v>14181</v>
      </c>
      <c r="B571">
        <v>97152</v>
      </c>
      <c r="C571" t="s">
        <v>5664</v>
      </c>
      <c r="D571" t="s">
        <v>110</v>
      </c>
      <c r="E571">
        <v>29.46</v>
      </c>
      <c r="F571">
        <v>30.46</v>
      </c>
    </row>
    <row r="572" spans="1:6">
      <c r="A572" t="s">
        <v>14181</v>
      </c>
      <c r="B572">
        <v>97168</v>
      </c>
      <c r="C572" t="s">
        <v>5665</v>
      </c>
      <c r="D572" t="s">
        <v>110</v>
      </c>
      <c r="E572">
        <v>23.41</v>
      </c>
      <c r="F572">
        <v>24.24</v>
      </c>
    </row>
    <row r="573" spans="1:6">
      <c r="A573" t="s">
        <v>14181</v>
      </c>
      <c r="B573">
        <v>97141</v>
      </c>
      <c r="C573" t="s">
        <v>5666</v>
      </c>
      <c r="D573" t="s">
        <v>110</v>
      </c>
      <c r="E573">
        <v>4.4400000000000004</v>
      </c>
      <c r="F573">
        <v>4.58</v>
      </c>
    </row>
    <row r="574" spans="1:6">
      <c r="A574" t="s">
        <v>14181</v>
      </c>
      <c r="B574">
        <v>97157</v>
      </c>
      <c r="C574" t="s">
        <v>5667</v>
      </c>
      <c r="D574" t="s">
        <v>110</v>
      </c>
      <c r="E574">
        <v>3.37</v>
      </c>
      <c r="F574">
        <v>3.49</v>
      </c>
    </row>
    <row r="575" spans="1:6">
      <c r="A575" t="s">
        <v>14181</v>
      </c>
      <c r="B575">
        <v>97153</v>
      </c>
      <c r="C575" t="s">
        <v>5668</v>
      </c>
      <c r="D575" t="s">
        <v>110</v>
      </c>
      <c r="E575">
        <v>33.26</v>
      </c>
      <c r="F575">
        <v>34.409999999999997</v>
      </c>
    </row>
    <row r="576" spans="1:6">
      <c r="A576" t="s">
        <v>14181</v>
      </c>
      <c r="B576">
        <v>97169</v>
      </c>
      <c r="C576" t="s">
        <v>5669</v>
      </c>
      <c r="D576" t="s">
        <v>110</v>
      </c>
      <c r="E576">
        <v>26.47</v>
      </c>
      <c r="F576">
        <v>27.43</v>
      </c>
    </row>
    <row r="577" spans="1:6">
      <c r="A577" t="s">
        <v>14181</v>
      </c>
      <c r="B577">
        <v>97154</v>
      </c>
      <c r="C577" t="s">
        <v>5670</v>
      </c>
      <c r="D577" t="s">
        <v>110</v>
      </c>
      <c r="E577">
        <v>37.1</v>
      </c>
      <c r="F577">
        <v>38.380000000000003</v>
      </c>
    </row>
    <row r="578" spans="1:6">
      <c r="A578" t="s">
        <v>14181</v>
      </c>
      <c r="B578">
        <v>97170</v>
      </c>
      <c r="C578" t="s">
        <v>5671</v>
      </c>
      <c r="D578" t="s">
        <v>110</v>
      </c>
      <c r="E578">
        <v>29.57</v>
      </c>
      <c r="F578">
        <v>30.64</v>
      </c>
    </row>
    <row r="579" spans="1:6">
      <c r="A579" t="s">
        <v>14181</v>
      </c>
      <c r="B579">
        <v>105311</v>
      </c>
      <c r="C579" t="s">
        <v>5672</v>
      </c>
      <c r="D579" t="s">
        <v>110</v>
      </c>
      <c r="E579">
        <v>3.54</v>
      </c>
      <c r="F579">
        <v>3.72</v>
      </c>
    </row>
    <row r="580" spans="1:6">
      <c r="A580" t="s">
        <v>14181</v>
      </c>
      <c r="B580">
        <v>105339</v>
      </c>
      <c r="C580" t="s">
        <v>5673</v>
      </c>
      <c r="D580" t="s">
        <v>110</v>
      </c>
      <c r="E580">
        <v>2.92</v>
      </c>
      <c r="F580">
        <v>3.06</v>
      </c>
    </row>
    <row r="581" spans="1:6">
      <c r="A581" t="s">
        <v>14181</v>
      </c>
      <c r="B581">
        <v>97127</v>
      </c>
      <c r="C581" t="s">
        <v>5674</v>
      </c>
      <c r="D581" t="s">
        <v>110</v>
      </c>
      <c r="E581">
        <v>4.63</v>
      </c>
      <c r="F581">
        <v>4.8499999999999996</v>
      </c>
    </row>
    <row r="582" spans="1:6">
      <c r="A582" t="s">
        <v>14181</v>
      </c>
      <c r="B582">
        <v>97134</v>
      </c>
      <c r="C582" t="s">
        <v>5675</v>
      </c>
      <c r="D582" t="s">
        <v>110</v>
      </c>
      <c r="E582">
        <v>3.82</v>
      </c>
      <c r="F582">
        <v>4.01</v>
      </c>
    </row>
    <row r="583" spans="1:6">
      <c r="A583" t="s">
        <v>14181</v>
      </c>
      <c r="B583">
        <v>97128</v>
      </c>
      <c r="C583" t="s">
        <v>5676</v>
      </c>
      <c r="D583" t="s">
        <v>110</v>
      </c>
      <c r="E583">
        <v>9.18</v>
      </c>
      <c r="F583">
        <v>9.5299999999999994</v>
      </c>
    </row>
    <row r="584" spans="1:6">
      <c r="A584" t="s">
        <v>14181</v>
      </c>
      <c r="B584">
        <v>97135</v>
      </c>
      <c r="C584" t="s">
        <v>5677</v>
      </c>
      <c r="D584" t="s">
        <v>110</v>
      </c>
      <c r="E584">
        <v>7.04</v>
      </c>
      <c r="F584">
        <v>7.32</v>
      </c>
    </row>
    <row r="585" spans="1:6">
      <c r="A585" t="s">
        <v>14181</v>
      </c>
      <c r="B585">
        <v>97129</v>
      </c>
      <c r="C585" t="s">
        <v>5678</v>
      </c>
      <c r="D585" t="s">
        <v>110</v>
      </c>
      <c r="E585">
        <v>10.87</v>
      </c>
      <c r="F585">
        <v>11.3</v>
      </c>
    </row>
    <row r="586" spans="1:6">
      <c r="A586" t="s">
        <v>14181</v>
      </c>
      <c r="B586">
        <v>97136</v>
      </c>
      <c r="C586" t="s">
        <v>5679</v>
      </c>
      <c r="D586" t="s">
        <v>110</v>
      </c>
      <c r="E586">
        <v>8.35</v>
      </c>
      <c r="F586">
        <v>8.68</v>
      </c>
    </row>
    <row r="587" spans="1:6">
      <c r="A587" t="s">
        <v>14181</v>
      </c>
      <c r="B587">
        <v>97130</v>
      </c>
      <c r="C587" t="s">
        <v>5680</v>
      </c>
      <c r="D587" t="s">
        <v>110</v>
      </c>
      <c r="E587">
        <v>12.57</v>
      </c>
      <c r="F587">
        <v>13.07</v>
      </c>
    </row>
    <row r="588" spans="1:6">
      <c r="A588" t="s">
        <v>14181</v>
      </c>
      <c r="B588">
        <v>97137</v>
      </c>
      <c r="C588" t="s">
        <v>5681</v>
      </c>
      <c r="D588" t="s">
        <v>110</v>
      </c>
      <c r="E588">
        <v>9.67</v>
      </c>
      <c r="F588">
        <v>10.039999999999999</v>
      </c>
    </row>
    <row r="589" spans="1:6">
      <c r="A589" t="s">
        <v>14181</v>
      </c>
      <c r="B589">
        <v>97131</v>
      </c>
      <c r="C589" t="s">
        <v>5682</v>
      </c>
      <c r="D589" t="s">
        <v>110</v>
      </c>
      <c r="E589">
        <v>14.26</v>
      </c>
      <c r="F589">
        <v>14.83</v>
      </c>
    </row>
    <row r="590" spans="1:6">
      <c r="A590" t="s">
        <v>14181</v>
      </c>
      <c r="B590">
        <v>97138</v>
      </c>
      <c r="C590" t="s">
        <v>5683</v>
      </c>
      <c r="D590" t="s">
        <v>110</v>
      </c>
      <c r="E590">
        <v>10.96</v>
      </c>
      <c r="F590">
        <v>11.4</v>
      </c>
    </row>
    <row r="591" spans="1:6">
      <c r="A591" t="s">
        <v>14181</v>
      </c>
      <c r="B591">
        <v>97132</v>
      </c>
      <c r="C591" t="s">
        <v>5684</v>
      </c>
      <c r="D591" t="s">
        <v>110</v>
      </c>
      <c r="E591">
        <v>15.98</v>
      </c>
      <c r="F591">
        <v>16.61</v>
      </c>
    </row>
    <row r="592" spans="1:6">
      <c r="A592" t="s">
        <v>14181</v>
      </c>
      <c r="B592">
        <v>97139</v>
      </c>
      <c r="C592" t="s">
        <v>5685</v>
      </c>
      <c r="D592" t="s">
        <v>110</v>
      </c>
      <c r="E592">
        <v>12.28</v>
      </c>
      <c r="F592">
        <v>12.76</v>
      </c>
    </row>
    <row r="593" spans="1:6">
      <c r="A593" t="s">
        <v>14181</v>
      </c>
      <c r="B593">
        <v>97133</v>
      </c>
      <c r="C593" t="s">
        <v>5686</v>
      </c>
      <c r="D593" t="s">
        <v>110</v>
      </c>
      <c r="E593">
        <v>19.37</v>
      </c>
      <c r="F593">
        <v>20.12</v>
      </c>
    </row>
    <row r="594" spans="1:6">
      <c r="A594" t="s">
        <v>14181</v>
      </c>
      <c r="B594">
        <v>97140</v>
      </c>
      <c r="C594" t="s">
        <v>5687</v>
      </c>
      <c r="D594" t="s">
        <v>110</v>
      </c>
      <c r="E594">
        <v>14.9</v>
      </c>
      <c r="F594">
        <v>15.47</v>
      </c>
    </row>
    <row r="595" spans="1:6">
      <c r="A595" t="s">
        <v>14181</v>
      </c>
      <c r="B595">
        <v>97123</v>
      </c>
      <c r="C595" t="s">
        <v>5688</v>
      </c>
      <c r="D595" t="s">
        <v>110</v>
      </c>
      <c r="E595">
        <v>3.81</v>
      </c>
      <c r="F595">
        <v>4</v>
      </c>
    </row>
    <row r="596" spans="1:6">
      <c r="A596" t="s">
        <v>14181</v>
      </c>
      <c r="B596">
        <v>97126</v>
      </c>
      <c r="C596" t="s">
        <v>5689</v>
      </c>
      <c r="D596" t="s">
        <v>110</v>
      </c>
      <c r="E596">
        <v>3.13</v>
      </c>
      <c r="F596">
        <v>3.29</v>
      </c>
    </row>
    <row r="597" spans="1:6">
      <c r="A597" t="s">
        <v>14181</v>
      </c>
      <c r="B597">
        <v>105308</v>
      </c>
      <c r="C597" t="s">
        <v>5690</v>
      </c>
      <c r="D597" t="s">
        <v>110</v>
      </c>
      <c r="E597">
        <v>4.4000000000000004</v>
      </c>
      <c r="F597">
        <v>4.6100000000000003</v>
      </c>
    </row>
    <row r="598" spans="1:6">
      <c r="A598" t="s">
        <v>14181</v>
      </c>
      <c r="B598">
        <v>105312</v>
      </c>
      <c r="C598" t="s">
        <v>5691</v>
      </c>
      <c r="D598" t="s">
        <v>110</v>
      </c>
      <c r="E598">
        <v>3.63</v>
      </c>
      <c r="F598">
        <v>3.81</v>
      </c>
    </row>
    <row r="599" spans="1:6">
      <c r="A599" t="s">
        <v>14181</v>
      </c>
      <c r="B599">
        <v>105309</v>
      </c>
      <c r="C599" t="s">
        <v>5692</v>
      </c>
      <c r="D599" t="s">
        <v>110</v>
      </c>
      <c r="E599">
        <v>4.74</v>
      </c>
      <c r="F599">
        <v>4.97</v>
      </c>
    </row>
    <row r="600" spans="1:6">
      <c r="A600" t="s">
        <v>14181</v>
      </c>
      <c r="B600">
        <v>105313</v>
      </c>
      <c r="C600" t="s">
        <v>5693</v>
      </c>
      <c r="D600" t="s">
        <v>110</v>
      </c>
      <c r="E600">
        <v>3.92</v>
      </c>
      <c r="F600">
        <v>4.1100000000000003</v>
      </c>
    </row>
    <row r="601" spans="1:6">
      <c r="A601" t="s">
        <v>14181</v>
      </c>
      <c r="B601">
        <v>105310</v>
      </c>
      <c r="C601" t="s">
        <v>5694</v>
      </c>
      <c r="D601" t="s">
        <v>110</v>
      </c>
      <c r="E601">
        <v>5.58</v>
      </c>
      <c r="F601">
        <v>5.86</v>
      </c>
    </row>
    <row r="602" spans="1:6">
      <c r="A602" t="s">
        <v>14181</v>
      </c>
      <c r="B602">
        <v>105314</v>
      </c>
      <c r="C602" t="s">
        <v>5695</v>
      </c>
      <c r="D602" t="s">
        <v>110</v>
      </c>
      <c r="E602">
        <v>4.62</v>
      </c>
      <c r="F602">
        <v>4.8499999999999996</v>
      </c>
    </row>
    <row r="603" spans="1:6">
      <c r="A603" t="s">
        <v>14181</v>
      </c>
      <c r="B603">
        <v>97121</v>
      </c>
      <c r="C603" t="s">
        <v>5696</v>
      </c>
      <c r="D603" t="s">
        <v>110</v>
      </c>
      <c r="E603">
        <v>2.72</v>
      </c>
      <c r="F603">
        <v>2.86</v>
      </c>
    </row>
    <row r="604" spans="1:6">
      <c r="A604" t="s">
        <v>14181</v>
      </c>
      <c r="B604">
        <v>97124</v>
      </c>
      <c r="C604" t="s">
        <v>5697</v>
      </c>
      <c r="D604" t="s">
        <v>110</v>
      </c>
      <c r="E604">
        <v>2.23</v>
      </c>
      <c r="F604">
        <v>2.33</v>
      </c>
    </row>
    <row r="605" spans="1:6">
      <c r="A605" t="s">
        <v>14181</v>
      </c>
      <c r="B605">
        <v>97122</v>
      </c>
      <c r="C605" t="s">
        <v>5698</v>
      </c>
      <c r="D605" t="s">
        <v>110</v>
      </c>
      <c r="E605">
        <v>3.27</v>
      </c>
      <c r="F605">
        <v>3.44</v>
      </c>
    </row>
    <row r="606" spans="1:6">
      <c r="A606" t="s">
        <v>14181</v>
      </c>
      <c r="B606">
        <v>97125</v>
      </c>
      <c r="C606" t="s">
        <v>5699</v>
      </c>
      <c r="D606" t="s">
        <v>110</v>
      </c>
      <c r="E606">
        <v>2.68</v>
      </c>
      <c r="F606">
        <v>2.82</v>
      </c>
    </row>
    <row r="607" spans="1:6">
      <c r="A607" t="s">
        <v>14181</v>
      </c>
      <c r="B607">
        <v>105296</v>
      </c>
      <c r="C607" t="s">
        <v>5700</v>
      </c>
      <c r="D607" t="s">
        <v>211</v>
      </c>
      <c r="E607">
        <v>190.32</v>
      </c>
      <c r="F607">
        <v>191.5</v>
      </c>
    </row>
    <row r="608" spans="1:6">
      <c r="A608" t="s">
        <v>14181</v>
      </c>
      <c r="B608">
        <v>105374</v>
      </c>
      <c r="C608" t="s">
        <v>5701</v>
      </c>
      <c r="D608" t="s">
        <v>211</v>
      </c>
      <c r="E608">
        <v>186.25</v>
      </c>
      <c r="F608">
        <v>187.2</v>
      </c>
    </row>
    <row r="609" spans="1:6">
      <c r="A609" t="s">
        <v>14181</v>
      </c>
      <c r="B609">
        <v>105292</v>
      </c>
      <c r="C609" t="s">
        <v>5702</v>
      </c>
      <c r="D609" t="s">
        <v>211</v>
      </c>
      <c r="E609">
        <v>53.01</v>
      </c>
      <c r="F609">
        <v>53.88</v>
      </c>
    </row>
    <row r="610" spans="1:6">
      <c r="A610" t="s">
        <v>14181</v>
      </c>
      <c r="B610">
        <v>105293</v>
      </c>
      <c r="C610" t="s">
        <v>5703</v>
      </c>
      <c r="D610" t="s">
        <v>211</v>
      </c>
      <c r="E610">
        <v>50.02</v>
      </c>
      <c r="F610">
        <v>50.72</v>
      </c>
    </row>
    <row r="611" spans="1:6">
      <c r="A611" t="s">
        <v>14181</v>
      </c>
      <c r="B611">
        <v>105294</v>
      </c>
      <c r="C611" t="s">
        <v>5704</v>
      </c>
      <c r="D611" t="s">
        <v>211</v>
      </c>
      <c r="E611">
        <v>109.98</v>
      </c>
      <c r="F611">
        <v>111</v>
      </c>
    </row>
    <row r="612" spans="1:6">
      <c r="A612" t="s">
        <v>14181</v>
      </c>
      <c r="B612">
        <v>105295</v>
      </c>
      <c r="C612" t="s">
        <v>5705</v>
      </c>
      <c r="D612" t="s">
        <v>211</v>
      </c>
      <c r="E612">
        <v>106.44</v>
      </c>
      <c r="F612">
        <v>107.28</v>
      </c>
    </row>
    <row r="613" spans="1:6">
      <c r="A613" t="s">
        <v>14181</v>
      </c>
      <c r="B613">
        <v>105290</v>
      </c>
      <c r="C613" t="s">
        <v>5706</v>
      </c>
      <c r="D613" t="s">
        <v>211</v>
      </c>
      <c r="E613">
        <v>71.61</v>
      </c>
      <c r="F613">
        <v>72.400000000000006</v>
      </c>
    </row>
    <row r="614" spans="1:6">
      <c r="A614" t="s">
        <v>14181</v>
      </c>
      <c r="B614">
        <v>105291</v>
      </c>
      <c r="C614" t="s">
        <v>5707</v>
      </c>
      <c r="D614" t="s">
        <v>211</v>
      </c>
      <c r="E614">
        <v>68.89</v>
      </c>
      <c r="F614">
        <v>69.53</v>
      </c>
    </row>
    <row r="615" spans="1:6">
      <c r="A615" t="s">
        <v>14181</v>
      </c>
      <c r="B615">
        <v>105286</v>
      </c>
      <c r="C615" t="s">
        <v>5708</v>
      </c>
      <c r="D615" t="s">
        <v>211</v>
      </c>
      <c r="E615">
        <v>31.58</v>
      </c>
      <c r="F615">
        <v>32.15</v>
      </c>
    </row>
    <row r="616" spans="1:6">
      <c r="A616" t="s">
        <v>14181</v>
      </c>
      <c r="B616">
        <v>105287</v>
      </c>
      <c r="C616" t="s">
        <v>5709</v>
      </c>
      <c r="D616" t="s">
        <v>211</v>
      </c>
      <c r="E616">
        <v>29.57</v>
      </c>
      <c r="F616">
        <v>30.04</v>
      </c>
    </row>
    <row r="617" spans="1:6">
      <c r="A617" t="s">
        <v>14181</v>
      </c>
      <c r="B617">
        <v>105288</v>
      </c>
      <c r="C617" t="s">
        <v>5710</v>
      </c>
      <c r="D617" t="s">
        <v>211</v>
      </c>
      <c r="E617">
        <v>52.9</v>
      </c>
      <c r="F617">
        <v>53.58</v>
      </c>
    </row>
    <row r="618" spans="1:6">
      <c r="A618" t="s">
        <v>14181</v>
      </c>
      <c r="B618">
        <v>105289</v>
      </c>
      <c r="C618" t="s">
        <v>5711</v>
      </c>
      <c r="D618" t="s">
        <v>211</v>
      </c>
      <c r="E618">
        <v>50.55</v>
      </c>
      <c r="F618">
        <v>51.09</v>
      </c>
    </row>
    <row r="619" spans="1:6">
      <c r="A619" t="s">
        <v>14181</v>
      </c>
      <c r="B619">
        <v>105375</v>
      </c>
      <c r="C619" t="s">
        <v>5712</v>
      </c>
      <c r="D619" t="s">
        <v>211</v>
      </c>
      <c r="E619">
        <v>145.06</v>
      </c>
      <c r="F619">
        <v>146.63999999999999</v>
      </c>
    </row>
    <row r="620" spans="1:6">
      <c r="A620" t="s">
        <v>14181</v>
      </c>
      <c r="B620">
        <v>105376</v>
      </c>
      <c r="C620" t="s">
        <v>5713</v>
      </c>
      <c r="D620" t="s">
        <v>211</v>
      </c>
      <c r="E620">
        <v>139.63</v>
      </c>
      <c r="F620">
        <v>140.91</v>
      </c>
    </row>
    <row r="621" spans="1:6">
      <c r="A621" t="s">
        <v>14181</v>
      </c>
      <c r="B621">
        <v>105331</v>
      </c>
      <c r="C621" t="s">
        <v>5714</v>
      </c>
      <c r="D621" t="s">
        <v>110</v>
      </c>
      <c r="E621">
        <v>62.72</v>
      </c>
      <c r="F621">
        <v>62.9</v>
      </c>
    </row>
    <row r="622" spans="1:6">
      <c r="A622" t="s">
        <v>14181</v>
      </c>
      <c r="B622">
        <v>105332</v>
      </c>
      <c r="C622" t="s">
        <v>5715</v>
      </c>
      <c r="D622" t="s">
        <v>110</v>
      </c>
      <c r="E622">
        <v>62.1</v>
      </c>
      <c r="F622">
        <v>62.24</v>
      </c>
    </row>
    <row r="623" spans="1:6">
      <c r="A623" t="s">
        <v>14181</v>
      </c>
      <c r="B623">
        <v>105333</v>
      </c>
      <c r="C623" t="s">
        <v>5716</v>
      </c>
      <c r="D623" t="s">
        <v>110</v>
      </c>
      <c r="E623">
        <v>279.08</v>
      </c>
      <c r="F623">
        <v>279.43</v>
      </c>
    </row>
    <row r="624" spans="1:6">
      <c r="A624" t="s">
        <v>14181</v>
      </c>
      <c r="B624">
        <v>105334</v>
      </c>
      <c r="C624" t="s">
        <v>5717</v>
      </c>
      <c r="D624" t="s">
        <v>110</v>
      </c>
      <c r="E624">
        <v>276.94</v>
      </c>
      <c r="F624">
        <v>277.22000000000003</v>
      </c>
    </row>
    <row r="625" spans="1:6">
      <c r="A625" t="s">
        <v>14181</v>
      </c>
      <c r="B625">
        <v>105335</v>
      </c>
      <c r="C625" t="s">
        <v>5718</v>
      </c>
      <c r="D625" t="s">
        <v>110</v>
      </c>
      <c r="E625">
        <v>421.76</v>
      </c>
      <c r="F625">
        <v>422.19</v>
      </c>
    </row>
    <row r="626" spans="1:6">
      <c r="A626" t="s">
        <v>14181</v>
      </c>
      <c r="B626">
        <v>105336</v>
      </c>
      <c r="C626" t="s">
        <v>5719</v>
      </c>
      <c r="D626" t="s">
        <v>110</v>
      </c>
      <c r="E626">
        <v>419.24</v>
      </c>
      <c r="F626">
        <v>419.57</v>
      </c>
    </row>
    <row r="627" spans="1:6">
      <c r="A627" t="s">
        <v>14181</v>
      </c>
      <c r="B627">
        <v>105337</v>
      </c>
      <c r="C627" t="s">
        <v>5720</v>
      </c>
      <c r="D627" t="s">
        <v>110</v>
      </c>
      <c r="E627">
        <v>596.04</v>
      </c>
      <c r="F627">
        <v>596.54</v>
      </c>
    </row>
    <row r="628" spans="1:6">
      <c r="A628" t="s">
        <v>14181</v>
      </c>
      <c r="B628">
        <v>105338</v>
      </c>
      <c r="C628" t="s">
        <v>5721</v>
      </c>
      <c r="D628" t="s">
        <v>110</v>
      </c>
      <c r="E628">
        <v>593.14</v>
      </c>
      <c r="F628">
        <v>593.51</v>
      </c>
    </row>
    <row r="629" spans="1:6">
      <c r="A629" t="s">
        <v>14181</v>
      </c>
      <c r="B629">
        <v>106108</v>
      </c>
      <c r="C629" t="s">
        <v>5722</v>
      </c>
      <c r="D629" t="s">
        <v>110</v>
      </c>
      <c r="E629">
        <v>88.89</v>
      </c>
      <c r="F629">
        <v>89.08</v>
      </c>
    </row>
    <row r="630" spans="1:6">
      <c r="A630" t="s">
        <v>14181</v>
      </c>
      <c r="B630">
        <v>106109</v>
      </c>
      <c r="C630" t="s">
        <v>5723</v>
      </c>
      <c r="D630" t="s">
        <v>110</v>
      </c>
      <c r="E630">
        <v>88.21</v>
      </c>
      <c r="F630">
        <v>88.37</v>
      </c>
    </row>
    <row r="631" spans="1:6">
      <c r="A631" t="s">
        <v>14181</v>
      </c>
      <c r="B631">
        <v>106104</v>
      </c>
      <c r="C631" t="s">
        <v>5724</v>
      </c>
      <c r="D631" t="s">
        <v>110</v>
      </c>
      <c r="E631">
        <v>28.65</v>
      </c>
      <c r="F631">
        <v>28.79</v>
      </c>
    </row>
    <row r="632" spans="1:6">
      <c r="A632" t="s">
        <v>14181</v>
      </c>
      <c r="B632">
        <v>106105</v>
      </c>
      <c r="C632" t="s">
        <v>5725</v>
      </c>
      <c r="D632" t="s">
        <v>110</v>
      </c>
      <c r="E632">
        <v>28.16</v>
      </c>
      <c r="F632">
        <v>28.26</v>
      </c>
    </row>
    <row r="633" spans="1:6">
      <c r="A633" t="s">
        <v>14181</v>
      </c>
      <c r="B633">
        <v>106106</v>
      </c>
      <c r="C633" t="s">
        <v>5726</v>
      </c>
      <c r="D633" t="s">
        <v>110</v>
      </c>
      <c r="E633">
        <v>54.19</v>
      </c>
      <c r="F633">
        <v>54.36</v>
      </c>
    </row>
    <row r="634" spans="1:6">
      <c r="A634" t="s">
        <v>14181</v>
      </c>
      <c r="B634">
        <v>106107</v>
      </c>
      <c r="C634" t="s">
        <v>5727</v>
      </c>
      <c r="D634" t="s">
        <v>110</v>
      </c>
      <c r="E634">
        <v>53.6</v>
      </c>
      <c r="F634">
        <v>53.74</v>
      </c>
    </row>
    <row r="635" spans="1:6">
      <c r="A635" t="s">
        <v>14181</v>
      </c>
      <c r="B635">
        <v>105377</v>
      </c>
      <c r="C635" t="s">
        <v>5728</v>
      </c>
      <c r="D635" t="s">
        <v>211</v>
      </c>
      <c r="E635">
        <v>45.81</v>
      </c>
      <c r="F635">
        <v>46.26</v>
      </c>
    </row>
    <row r="636" spans="1:6">
      <c r="A636" t="s">
        <v>14181</v>
      </c>
      <c r="B636">
        <v>105368</v>
      </c>
      <c r="C636" t="s">
        <v>5729</v>
      </c>
      <c r="D636" t="s">
        <v>211</v>
      </c>
      <c r="E636">
        <v>42.56</v>
      </c>
      <c r="F636">
        <v>42.9</v>
      </c>
    </row>
    <row r="637" spans="1:6">
      <c r="A637" t="s">
        <v>14181</v>
      </c>
      <c r="B637">
        <v>105369</v>
      </c>
      <c r="C637" t="s">
        <v>5730</v>
      </c>
      <c r="D637" t="s">
        <v>211</v>
      </c>
      <c r="E637">
        <v>72.47</v>
      </c>
      <c r="F637">
        <v>73.069999999999993</v>
      </c>
    </row>
    <row r="638" spans="1:6">
      <c r="A638" t="s">
        <v>14181</v>
      </c>
      <c r="B638">
        <v>105370</v>
      </c>
      <c r="C638" t="s">
        <v>5731</v>
      </c>
      <c r="D638" t="s">
        <v>211</v>
      </c>
      <c r="E638">
        <v>68.12</v>
      </c>
      <c r="F638">
        <v>68.58</v>
      </c>
    </row>
    <row r="639" spans="1:6">
      <c r="A639" t="s">
        <v>14182</v>
      </c>
      <c r="B639">
        <v>92864</v>
      </c>
      <c r="C639" t="s">
        <v>5732</v>
      </c>
      <c r="D639" t="s">
        <v>110</v>
      </c>
      <c r="E639">
        <v>94.55</v>
      </c>
      <c r="F639">
        <v>96.14</v>
      </c>
    </row>
    <row r="640" spans="1:6">
      <c r="A640" t="s">
        <v>14182</v>
      </c>
      <c r="B640">
        <v>92848</v>
      </c>
      <c r="C640" t="s">
        <v>5733</v>
      </c>
      <c r="D640" t="s">
        <v>110</v>
      </c>
      <c r="E640">
        <v>85.04</v>
      </c>
      <c r="F640">
        <v>86.36</v>
      </c>
    </row>
    <row r="641" spans="1:6">
      <c r="A641" t="s">
        <v>14182</v>
      </c>
      <c r="B641">
        <v>104937</v>
      </c>
      <c r="C641" t="s">
        <v>5734</v>
      </c>
      <c r="D641" t="s">
        <v>110</v>
      </c>
      <c r="E641">
        <v>0</v>
      </c>
      <c r="F641">
        <v>0</v>
      </c>
    </row>
    <row r="642" spans="1:6">
      <c r="A642" t="s">
        <v>14182</v>
      </c>
      <c r="B642">
        <v>104933</v>
      </c>
      <c r="C642" t="s">
        <v>5735</v>
      </c>
      <c r="D642" t="s">
        <v>110</v>
      </c>
      <c r="E642">
        <v>0</v>
      </c>
      <c r="F642">
        <v>0</v>
      </c>
    </row>
    <row r="643" spans="1:6">
      <c r="A643" t="s">
        <v>14182</v>
      </c>
      <c r="B643">
        <v>104939</v>
      </c>
      <c r="C643" t="s">
        <v>5736</v>
      </c>
      <c r="D643" t="s">
        <v>110</v>
      </c>
      <c r="E643">
        <v>0</v>
      </c>
      <c r="F643">
        <v>0</v>
      </c>
    </row>
    <row r="644" spans="1:6">
      <c r="A644" t="s">
        <v>14182</v>
      </c>
      <c r="B644">
        <v>104935</v>
      </c>
      <c r="C644" t="s">
        <v>5737</v>
      </c>
      <c r="D644" t="s">
        <v>110</v>
      </c>
      <c r="E644">
        <v>0</v>
      </c>
      <c r="F644">
        <v>0</v>
      </c>
    </row>
    <row r="645" spans="1:6">
      <c r="A645" t="s">
        <v>14182</v>
      </c>
      <c r="B645">
        <v>92850</v>
      </c>
      <c r="C645" t="s">
        <v>5738</v>
      </c>
      <c r="D645" t="s">
        <v>110</v>
      </c>
      <c r="E645">
        <v>23.33</v>
      </c>
      <c r="F645">
        <v>23.73</v>
      </c>
    </row>
    <row r="646" spans="1:6">
      <c r="A646" t="s">
        <v>14182</v>
      </c>
      <c r="B646">
        <v>92834</v>
      </c>
      <c r="C646" t="s">
        <v>5739</v>
      </c>
      <c r="D646" t="s">
        <v>110</v>
      </c>
      <c r="E646">
        <v>20.95</v>
      </c>
      <c r="F646">
        <v>21.27</v>
      </c>
    </row>
    <row r="647" spans="1:6">
      <c r="A647" t="s">
        <v>14182</v>
      </c>
      <c r="B647">
        <v>92852</v>
      </c>
      <c r="C647" t="s">
        <v>5740</v>
      </c>
      <c r="D647" t="s">
        <v>110</v>
      </c>
      <c r="E647">
        <v>30.87</v>
      </c>
      <c r="F647">
        <v>31.45</v>
      </c>
    </row>
    <row r="648" spans="1:6">
      <c r="A648" t="s">
        <v>14182</v>
      </c>
      <c r="B648">
        <v>92836</v>
      </c>
      <c r="C648" t="s">
        <v>5741</v>
      </c>
      <c r="D648" t="s">
        <v>110</v>
      </c>
      <c r="E648">
        <v>27.48</v>
      </c>
      <c r="F648">
        <v>27.94</v>
      </c>
    </row>
    <row r="649" spans="1:6">
      <c r="A649" t="s">
        <v>14182</v>
      </c>
      <c r="B649">
        <v>92854</v>
      </c>
      <c r="C649" t="s">
        <v>5742</v>
      </c>
      <c r="D649" t="s">
        <v>110</v>
      </c>
      <c r="E649">
        <v>38.82</v>
      </c>
      <c r="F649">
        <v>39.56</v>
      </c>
    </row>
    <row r="650" spans="1:6">
      <c r="A650" t="s">
        <v>14182</v>
      </c>
      <c r="B650">
        <v>92838</v>
      </c>
      <c r="C650" t="s">
        <v>5743</v>
      </c>
      <c r="D650" t="s">
        <v>110</v>
      </c>
      <c r="E650">
        <v>34.409999999999997</v>
      </c>
      <c r="F650">
        <v>35.020000000000003</v>
      </c>
    </row>
    <row r="651" spans="1:6">
      <c r="A651" t="s">
        <v>14182</v>
      </c>
      <c r="B651">
        <v>92856</v>
      </c>
      <c r="C651" t="s">
        <v>5744</v>
      </c>
      <c r="D651" t="s">
        <v>110</v>
      </c>
      <c r="E651">
        <v>47.08</v>
      </c>
      <c r="F651">
        <v>48.01</v>
      </c>
    </row>
    <row r="652" spans="1:6">
      <c r="A652" t="s">
        <v>14182</v>
      </c>
      <c r="B652">
        <v>92840</v>
      </c>
      <c r="C652" t="s">
        <v>5745</v>
      </c>
      <c r="D652" t="s">
        <v>110</v>
      </c>
      <c r="E652">
        <v>41.68</v>
      </c>
      <c r="F652">
        <v>42.43</v>
      </c>
    </row>
    <row r="653" spans="1:6">
      <c r="A653" t="s">
        <v>14182</v>
      </c>
      <c r="B653">
        <v>92858</v>
      </c>
      <c r="C653" t="s">
        <v>5746</v>
      </c>
      <c r="D653" t="s">
        <v>110</v>
      </c>
      <c r="E653">
        <v>58.99</v>
      </c>
      <c r="F653">
        <v>60.08</v>
      </c>
    </row>
    <row r="654" spans="1:6">
      <c r="A654" t="s">
        <v>14182</v>
      </c>
      <c r="B654">
        <v>92842</v>
      </c>
      <c r="C654" t="s">
        <v>5747</v>
      </c>
      <c r="D654" t="s">
        <v>110</v>
      </c>
      <c r="E654">
        <v>52.54</v>
      </c>
      <c r="F654">
        <v>53.43</v>
      </c>
    </row>
    <row r="655" spans="1:6">
      <c r="A655" t="s">
        <v>14182</v>
      </c>
      <c r="B655">
        <v>92860</v>
      </c>
      <c r="C655" t="s">
        <v>5748</v>
      </c>
      <c r="D655" t="s">
        <v>110</v>
      </c>
      <c r="E655">
        <v>70.040000000000006</v>
      </c>
      <c r="F655">
        <v>71.31</v>
      </c>
    </row>
    <row r="656" spans="1:6">
      <c r="A656" t="s">
        <v>14182</v>
      </c>
      <c r="B656">
        <v>92844</v>
      </c>
      <c r="C656" t="s">
        <v>5749</v>
      </c>
      <c r="D656" t="s">
        <v>110</v>
      </c>
      <c r="E656">
        <v>62.58</v>
      </c>
      <c r="F656">
        <v>63.61</v>
      </c>
    </row>
    <row r="657" spans="1:6">
      <c r="A657" t="s">
        <v>14182</v>
      </c>
      <c r="B657">
        <v>92862</v>
      </c>
      <c r="C657" t="s">
        <v>5750</v>
      </c>
      <c r="D657" t="s">
        <v>110</v>
      </c>
      <c r="E657">
        <v>80.31</v>
      </c>
      <c r="F657">
        <v>81.739999999999995</v>
      </c>
    </row>
    <row r="658" spans="1:6">
      <c r="A658" t="s">
        <v>14182</v>
      </c>
      <c r="B658">
        <v>92846</v>
      </c>
      <c r="C658" t="s">
        <v>5751</v>
      </c>
      <c r="D658" t="s">
        <v>110</v>
      </c>
      <c r="E658">
        <v>71.83</v>
      </c>
      <c r="F658">
        <v>73</v>
      </c>
    </row>
    <row r="659" spans="1:6">
      <c r="A659" t="s">
        <v>14182</v>
      </c>
      <c r="B659">
        <v>92828</v>
      </c>
      <c r="C659" t="s">
        <v>5752</v>
      </c>
      <c r="D659" t="s">
        <v>110</v>
      </c>
      <c r="E659">
        <v>105.75</v>
      </c>
      <c r="F659">
        <v>108.8</v>
      </c>
    </row>
    <row r="660" spans="1:6">
      <c r="A660" t="s">
        <v>14182</v>
      </c>
      <c r="B660">
        <v>92815</v>
      </c>
      <c r="C660" t="s">
        <v>5753</v>
      </c>
      <c r="D660" t="s">
        <v>110</v>
      </c>
      <c r="E660">
        <v>96.25</v>
      </c>
      <c r="F660">
        <v>99.01</v>
      </c>
    </row>
    <row r="661" spans="1:6">
      <c r="A661" t="s">
        <v>14182</v>
      </c>
      <c r="B661">
        <v>92830</v>
      </c>
      <c r="C661" t="s">
        <v>5754</v>
      </c>
      <c r="D661" t="s">
        <v>110</v>
      </c>
      <c r="E661">
        <v>131.09</v>
      </c>
      <c r="F661">
        <v>134.83000000000001</v>
      </c>
    </row>
    <row r="662" spans="1:6">
      <c r="A662" t="s">
        <v>14182</v>
      </c>
      <c r="B662">
        <v>92817</v>
      </c>
      <c r="C662" t="s">
        <v>5755</v>
      </c>
      <c r="D662" t="s">
        <v>110</v>
      </c>
      <c r="E662">
        <v>119.56</v>
      </c>
      <c r="F662">
        <v>122.95</v>
      </c>
    </row>
    <row r="663" spans="1:6">
      <c r="A663" t="s">
        <v>14182</v>
      </c>
      <c r="B663">
        <v>92832</v>
      </c>
      <c r="C663" t="s">
        <v>5756</v>
      </c>
      <c r="D663" t="s">
        <v>110</v>
      </c>
      <c r="E663">
        <v>171.24</v>
      </c>
      <c r="F663">
        <v>176.05</v>
      </c>
    </row>
    <row r="664" spans="1:6">
      <c r="A664" t="s">
        <v>14182</v>
      </c>
      <c r="B664">
        <v>92819</v>
      </c>
      <c r="C664" t="s">
        <v>5757</v>
      </c>
      <c r="D664" t="s">
        <v>110</v>
      </c>
      <c r="E664">
        <v>156.66999999999999</v>
      </c>
      <c r="F664">
        <v>161.03</v>
      </c>
    </row>
    <row r="665" spans="1:6">
      <c r="A665" t="s">
        <v>14182</v>
      </c>
      <c r="B665">
        <v>92820</v>
      </c>
      <c r="C665" t="s">
        <v>5758</v>
      </c>
      <c r="D665" t="s">
        <v>110</v>
      </c>
      <c r="E665">
        <v>26.26</v>
      </c>
      <c r="F665">
        <v>27.04</v>
      </c>
    </row>
    <row r="666" spans="1:6">
      <c r="A666" t="s">
        <v>14182</v>
      </c>
      <c r="B666">
        <v>92808</v>
      </c>
      <c r="C666" t="s">
        <v>5759</v>
      </c>
      <c r="D666" t="s">
        <v>110</v>
      </c>
      <c r="E666">
        <v>23.86</v>
      </c>
      <c r="F666">
        <v>24.58</v>
      </c>
    </row>
    <row r="667" spans="1:6">
      <c r="A667" t="s">
        <v>14182</v>
      </c>
      <c r="B667">
        <v>92821</v>
      </c>
      <c r="C667" t="s">
        <v>5760</v>
      </c>
      <c r="D667" t="s">
        <v>110</v>
      </c>
      <c r="E667">
        <v>36.68</v>
      </c>
      <c r="F667">
        <v>37.79</v>
      </c>
    </row>
    <row r="668" spans="1:6">
      <c r="A668" t="s">
        <v>14182</v>
      </c>
      <c r="B668">
        <v>92809</v>
      </c>
      <c r="C668" t="s">
        <v>5761</v>
      </c>
      <c r="D668" t="s">
        <v>110</v>
      </c>
      <c r="E668">
        <v>33.28</v>
      </c>
      <c r="F668">
        <v>34.29</v>
      </c>
    </row>
    <row r="669" spans="1:6">
      <c r="A669" t="s">
        <v>14182</v>
      </c>
      <c r="B669">
        <v>92822</v>
      </c>
      <c r="C669" t="s">
        <v>5762</v>
      </c>
      <c r="D669" t="s">
        <v>110</v>
      </c>
      <c r="E669">
        <v>47.49</v>
      </c>
      <c r="F669">
        <v>48.93</v>
      </c>
    </row>
    <row r="670" spans="1:6">
      <c r="A670" t="s">
        <v>14182</v>
      </c>
      <c r="B670">
        <v>92810</v>
      </c>
      <c r="C670" t="s">
        <v>5763</v>
      </c>
      <c r="D670" t="s">
        <v>110</v>
      </c>
      <c r="E670">
        <v>43.07</v>
      </c>
      <c r="F670">
        <v>44.37</v>
      </c>
    </row>
    <row r="671" spans="1:6">
      <c r="A671" t="s">
        <v>14182</v>
      </c>
      <c r="B671">
        <v>92824</v>
      </c>
      <c r="C671" t="s">
        <v>5764</v>
      </c>
      <c r="D671" t="s">
        <v>110</v>
      </c>
      <c r="E671">
        <v>58.54</v>
      </c>
      <c r="F671">
        <v>60.27</v>
      </c>
    </row>
    <row r="672" spans="1:6">
      <c r="A672" t="s">
        <v>14182</v>
      </c>
      <c r="B672">
        <v>92811</v>
      </c>
      <c r="C672" t="s">
        <v>5765</v>
      </c>
      <c r="D672" t="s">
        <v>110</v>
      </c>
      <c r="E672">
        <v>53.1</v>
      </c>
      <c r="F672">
        <v>54.69</v>
      </c>
    </row>
    <row r="673" spans="1:6">
      <c r="A673" t="s">
        <v>14182</v>
      </c>
      <c r="B673">
        <v>92825</v>
      </c>
      <c r="C673" t="s">
        <v>5766</v>
      </c>
      <c r="D673" t="s">
        <v>110</v>
      </c>
      <c r="E673">
        <v>69.89</v>
      </c>
      <c r="F673">
        <v>71.95</v>
      </c>
    </row>
    <row r="674" spans="1:6">
      <c r="A674" t="s">
        <v>14182</v>
      </c>
      <c r="B674">
        <v>92812</v>
      </c>
      <c r="C674" t="s">
        <v>5767</v>
      </c>
      <c r="D674" t="s">
        <v>110</v>
      </c>
      <c r="E674">
        <v>63.45</v>
      </c>
      <c r="F674">
        <v>65.319999999999993</v>
      </c>
    </row>
    <row r="675" spans="1:6">
      <c r="A675" t="s">
        <v>14182</v>
      </c>
      <c r="B675">
        <v>92826</v>
      </c>
      <c r="C675" t="s">
        <v>5768</v>
      </c>
      <c r="D675" t="s">
        <v>110</v>
      </c>
      <c r="E675">
        <v>81.55</v>
      </c>
      <c r="F675">
        <v>83.95</v>
      </c>
    </row>
    <row r="676" spans="1:6">
      <c r="A676" t="s">
        <v>14182</v>
      </c>
      <c r="B676">
        <v>92813</v>
      </c>
      <c r="C676" t="s">
        <v>5769</v>
      </c>
      <c r="D676" t="s">
        <v>110</v>
      </c>
      <c r="E676">
        <v>74.11</v>
      </c>
      <c r="F676">
        <v>76.27</v>
      </c>
    </row>
    <row r="677" spans="1:6">
      <c r="A677" t="s">
        <v>14182</v>
      </c>
      <c r="B677">
        <v>92827</v>
      </c>
      <c r="C677" t="s">
        <v>5770</v>
      </c>
      <c r="D677" t="s">
        <v>110</v>
      </c>
      <c r="E677">
        <v>93.55</v>
      </c>
      <c r="F677">
        <v>96.28</v>
      </c>
    </row>
    <row r="678" spans="1:6">
      <c r="A678" t="s">
        <v>14182</v>
      </c>
      <c r="B678">
        <v>92814</v>
      </c>
      <c r="C678" t="s">
        <v>5771</v>
      </c>
      <c r="D678" t="s">
        <v>110</v>
      </c>
      <c r="E678">
        <v>85.05</v>
      </c>
      <c r="F678">
        <v>87.51</v>
      </c>
    </row>
    <row r="679" spans="1:6">
      <c r="A679" t="s">
        <v>14182</v>
      </c>
      <c r="B679">
        <v>95570</v>
      </c>
      <c r="C679" t="s">
        <v>5772</v>
      </c>
      <c r="D679" t="s">
        <v>110</v>
      </c>
      <c r="E679">
        <v>101.8</v>
      </c>
      <c r="F679">
        <v>102.58</v>
      </c>
    </row>
    <row r="680" spans="1:6">
      <c r="A680" t="s">
        <v>14182</v>
      </c>
      <c r="B680">
        <v>95567</v>
      </c>
      <c r="C680" t="s">
        <v>5773</v>
      </c>
      <c r="D680" t="s">
        <v>110</v>
      </c>
      <c r="E680">
        <v>99.4</v>
      </c>
      <c r="F680">
        <v>100.12</v>
      </c>
    </row>
    <row r="681" spans="1:6">
      <c r="A681" t="s">
        <v>14182</v>
      </c>
      <c r="B681">
        <v>95571</v>
      </c>
      <c r="C681" t="s">
        <v>5774</v>
      </c>
      <c r="D681" t="s">
        <v>110</v>
      </c>
      <c r="E681">
        <v>125.95</v>
      </c>
      <c r="F681">
        <v>127.06</v>
      </c>
    </row>
    <row r="682" spans="1:6">
      <c r="A682" t="s">
        <v>14182</v>
      </c>
      <c r="B682">
        <v>95568</v>
      </c>
      <c r="C682" t="s">
        <v>5775</v>
      </c>
      <c r="D682" t="s">
        <v>110</v>
      </c>
      <c r="E682">
        <v>122.55</v>
      </c>
      <c r="F682">
        <v>123.56</v>
      </c>
    </row>
    <row r="683" spans="1:6">
      <c r="A683" t="s">
        <v>14182</v>
      </c>
      <c r="B683">
        <v>95572</v>
      </c>
      <c r="C683" t="s">
        <v>5776</v>
      </c>
      <c r="D683" t="s">
        <v>110</v>
      </c>
      <c r="E683">
        <v>180.33</v>
      </c>
      <c r="F683">
        <v>181.77</v>
      </c>
    </row>
    <row r="684" spans="1:6">
      <c r="A684" t="s">
        <v>14182</v>
      </c>
      <c r="B684">
        <v>95569</v>
      </c>
      <c r="C684" t="s">
        <v>5777</v>
      </c>
      <c r="D684" t="s">
        <v>110</v>
      </c>
      <c r="E684">
        <v>175.91</v>
      </c>
      <c r="F684">
        <v>177.21</v>
      </c>
    </row>
    <row r="685" spans="1:6">
      <c r="A685" t="s">
        <v>14182</v>
      </c>
      <c r="B685">
        <v>92863</v>
      </c>
      <c r="C685" t="s">
        <v>5778</v>
      </c>
      <c r="D685" t="s">
        <v>110</v>
      </c>
      <c r="E685">
        <v>852.83</v>
      </c>
      <c r="F685">
        <v>854.42</v>
      </c>
    </row>
    <row r="686" spans="1:6">
      <c r="A686" t="s">
        <v>14182</v>
      </c>
      <c r="B686">
        <v>92847</v>
      </c>
      <c r="C686" t="s">
        <v>5779</v>
      </c>
      <c r="D686" t="s">
        <v>110</v>
      </c>
      <c r="E686">
        <v>843.32</v>
      </c>
      <c r="F686">
        <v>844.64</v>
      </c>
    </row>
    <row r="687" spans="1:6">
      <c r="A687" t="s">
        <v>14182</v>
      </c>
      <c r="B687">
        <v>104936</v>
      </c>
      <c r="C687" t="s">
        <v>5780</v>
      </c>
      <c r="D687" t="s">
        <v>110</v>
      </c>
      <c r="E687">
        <v>0</v>
      </c>
      <c r="F687">
        <v>0</v>
      </c>
    </row>
    <row r="688" spans="1:6">
      <c r="A688" t="s">
        <v>14182</v>
      </c>
      <c r="B688">
        <v>104932</v>
      </c>
      <c r="C688" t="s">
        <v>5781</v>
      </c>
      <c r="D688" t="s">
        <v>110</v>
      </c>
      <c r="E688">
        <v>0</v>
      </c>
      <c r="F688">
        <v>0</v>
      </c>
    </row>
    <row r="689" spans="1:6">
      <c r="A689" t="s">
        <v>14182</v>
      </c>
      <c r="B689">
        <v>104938</v>
      </c>
      <c r="C689" t="s">
        <v>5782</v>
      </c>
      <c r="D689" t="s">
        <v>110</v>
      </c>
      <c r="E689">
        <v>0</v>
      </c>
      <c r="F689">
        <v>0</v>
      </c>
    </row>
    <row r="690" spans="1:6">
      <c r="A690" t="s">
        <v>14182</v>
      </c>
      <c r="B690">
        <v>104934</v>
      </c>
      <c r="C690" t="s">
        <v>5783</v>
      </c>
      <c r="D690" t="s">
        <v>110</v>
      </c>
      <c r="E690">
        <v>0</v>
      </c>
      <c r="F690">
        <v>0</v>
      </c>
    </row>
    <row r="691" spans="1:6">
      <c r="A691" t="s">
        <v>14182</v>
      </c>
      <c r="B691">
        <v>92849</v>
      </c>
      <c r="C691" t="s">
        <v>5784</v>
      </c>
      <c r="D691" t="s">
        <v>110</v>
      </c>
      <c r="E691">
        <v>181.98</v>
      </c>
      <c r="F691">
        <v>182.38</v>
      </c>
    </row>
    <row r="692" spans="1:6">
      <c r="A692" t="s">
        <v>14182</v>
      </c>
      <c r="B692">
        <v>92833</v>
      </c>
      <c r="C692" t="s">
        <v>5785</v>
      </c>
      <c r="D692" t="s">
        <v>110</v>
      </c>
      <c r="E692">
        <v>179.6</v>
      </c>
      <c r="F692">
        <v>179.92</v>
      </c>
    </row>
    <row r="693" spans="1:6">
      <c r="A693" t="s">
        <v>14182</v>
      </c>
      <c r="B693">
        <v>92851</v>
      </c>
      <c r="C693" t="s">
        <v>5786</v>
      </c>
      <c r="D693" t="s">
        <v>110</v>
      </c>
      <c r="E693">
        <v>193.58</v>
      </c>
      <c r="F693">
        <v>194.16</v>
      </c>
    </row>
    <row r="694" spans="1:6">
      <c r="A694" t="s">
        <v>14182</v>
      </c>
      <c r="B694">
        <v>92835</v>
      </c>
      <c r="C694" t="s">
        <v>5787</v>
      </c>
      <c r="D694" t="s">
        <v>110</v>
      </c>
      <c r="E694">
        <v>190.19</v>
      </c>
      <c r="F694">
        <v>190.65</v>
      </c>
    </row>
    <row r="695" spans="1:6">
      <c r="A695" t="s">
        <v>14182</v>
      </c>
      <c r="B695">
        <v>92853</v>
      </c>
      <c r="C695" t="s">
        <v>5788</v>
      </c>
      <c r="D695" t="s">
        <v>110</v>
      </c>
      <c r="E695">
        <v>339.84</v>
      </c>
      <c r="F695">
        <v>340.58</v>
      </c>
    </row>
    <row r="696" spans="1:6">
      <c r="A696" t="s">
        <v>14182</v>
      </c>
      <c r="B696">
        <v>92837</v>
      </c>
      <c r="C696" t="s">
        <v>5789</v>
      </c>
      <c r="D696" t="s">
        <v>110</v>
      </c>
      <c r="E696">
        <v>335.43</v>
      </c>
      <c r="F696">
        <v>336.04</v>
      </c>
    </row>
    <row r="697" spans="1:6">
      <c r="A697" t="s">
        <v>14182</v>
      </c>
      <c r="B697">
        <v>92855</v>
      </c>
      <c r="C697" t="s">
        <v>5790</v>
      </c>
      <c r="D697" t="s">
        <v>110</v>
      </c>
      <c r="E697">
        <v>416.45</v>
      </c>
      <c r="F697">
        <v>417.38</v>
      </c>
    </row>
    <row r="698" spans="1:6">
      <c r="A698" t="s">
        <v>14182</v>
      </c>
      <c r="B698">
        <v>92839</v>
      </c>
      <c r="C698" t="s">
        <v>5791</v>
      </c>
      <c r="D698" t="s">
        <v>110</v>
      </c>
      <c r="E698">
        <v>411.05</v>
      </c>
      <c r="F698">
        <v>411.8</v>
      </c>
    </row>
    <row r="699" spans="1:6">
      <c r="A699" t="s">
        <v>14182</v>
      </c>
      <c r="B699">
        <v>92857</v>
      </c>
      <c r="C699" t="s">
        <v>5792</v>
      </c>
      <c r="D699" t="s">
        <v>110</v>
      </c>
      <c r="E699">
        <v>541.46</v>
      </c>
      <c r="F699">
        <v>542.54999999999995</v>
      </c>
    </row>
    <row r="700" spans="1:6">
      <c r="A700" t="s">
        <v>14182</v>
      </c>
      <c r="B700">
        <v>92841</v>
      </c>
      <c r="C700" t="s">
        <v>5793</v>
      </c>
      <c r="D700" t="s">
        <v>110</v>
      </c>
      <c r="E700">
        <v>535.01</v>
      </c>
      <c r="F700">
        <v>535.9</v>
      </c>
    </row>
    <row r="701" spans="1:6">
      <c r="A701" t="s">
        <v>14182</v>
      </c>
      <c r="B701">
        <v>92859</v>
      </c>
      <c r="C701" t="s">
        <v>5794</v>
      </c>
      <c r="D701" t="s">
        <v>110</v>
      </c>
      <c r="E701">
        <v>563.16</v>
      </c>
      <c r="F701">
        <v>564.42999999999995</v>
      </c>
    </row>
    <row r="702" spans="1:6">
      <c r="A702" t="s">
        <v>14182</v>
      </c>
      <c r="B702">
        <v>92843</v>
      </c>
      <c r="C702" t="s">
        <v>5795</v>
      </c>
      <c r="D702" t="s">
        <v>110</v>
      </c>
      <c r="E702">
        <v>555.70000000000005</v>
      </c>
      <c r="F702">
        <v>556.73</v>
      </c>
    </row>
    <row r="703" spans="1:6">
      <c r="A703" t="s">
        <v>14182</v>
      </c>
      <c r="B703">
        <v>92861</v>
      </c>
      <c r="C703" t="s">
        <v>5796</v>
      </c>
      <c r="D703" t="s">
        <v>110</v>
      </c>
      <c r="E703">
        <v>828.01</v>
      </c>
      <c r="F703">
        <v>829.44</v>
      </c>
    </row>
    <row r="704" spans="1:6">
      <c r="A704" t="s">
        <v>14182</v>
      </c>
      <c r="B704">
        <v>92845</v>
      </c>
      <c r="C704" t="s">
        <v>5797</v>
      </c>
      <c r="D704" t="s">
        <v>110</v>
      </c>
      <c r="E704">
        <v>819.53</v>
      </c>
      <c r="F704">
        <v>820.7</v>
      </c>
    </row>
    <row r="705" spans="1:6">
      <c r="A705" t="s">
        <v>14182</v>
      </c>
      <c r="B705">
        <v>92226</v>
      </c>
      <c r="C705" t="s">
        <v>5798</v>
      </c>
      <c r="D705" t="s">
        <v>110</v>
      </c>
      <c r="E705">
        <v>483.26</v>
      </c>
      <c r="F705">
        <v>486.31</v>
      </c>
    </row>
    <row r="706" spans="1:6">
      <c r="A706" t="s">
        <v>14182</v>
      </c>
      <c r="B706">
        <v>92216</v>
      </c>
      <c r="C706" t="s">
        <v>5799</v>
      </c>
      <c r="D706" t="s">
        <v>110</v>
      </c>
      <c r="E706">
        <v>473.76</v>
      </c>
      <c r="F706">
        <v>476.52</v>
      </c>
    </row>
    <row r="707" spans="1:6">
      <c r="A707" t="s">
        <v>14182</v>
      </c>
      <c r="B707">
        <v>92829</v>
      </c>
      <c r="C707" t="s">
        <v>5800</v>
      </c>
      <c r="D707" t="s">
        <v>110</v>
      </c>
      <c r="E707">
        <v>694.92</v>
      </c>
      <c r="F707">
        <v>698.66</v>
      </c>
    </row>
    <row r="708" spans="1:6">
      <c r="A708" t="s">
        <v>14182</v>
      </c>
      <c r="B708">
        <v>92816</v>
      </c>
      <c r="C708" t="s">
        <v>5801</v>
      </c>
      <c r="D708" t="s">
        <v>110</v>
      </c>
      <c r="E708">
        <v>683.39</v>
      </c>
      <c r="F708">
        <v>686.78</v>
      </c>
    </row>
    <row r="709" spans="1:6">
      <c r="A709" t="s">
        <v>14182</v>
      </c>
      <c r="B709">
        <v>92831</v>
      </c>
      <c r="C709" t="s">
        <v>5802</v>
      </c>
      <c r="D709" t="s">
        <v>110</v>
      </c>
      <c r="E709">
        <v>988.1</v>
      </c>
      <c r="F709">
        <v>992.91</v>
      </c>
    </row>
    <row r="710" spans="1:6">
      <c r="A710" t="s">
        <v>14182</v>
      </c>
      <c r="B710">
        <v>92818</v>
      </c>
      <c r="C710" t="s">
        <v>5803</v>
      </c>
      <c r="D710" t="s">
        <v>110</v>
      </c>
      <c r="E710">
        <v>973.53</v>
      </c>
      <c r="F710">
        <v>977.89</v>
      </c>
    </row>
    <row r="711" spans="1:6">
      <c r="A711" t="s">
        <v>14182</v>
      </c>
      <c r="B711">
        <v>95566</v>
      </c>
      <c r="C711" t="s">
        <v>5804</v>
      </c>
      <c r="D711" t="s">
        <v>110</v>
      </c>
      <c r="E711">
        <v>114.94</v>
      </c>
      <c r="F711">
        <v>115.72</v>
      </c>
    </row>
    <row r="712" spans="1:6">
      <c r="A712" t="s">
        <v>14182</v>
      </c>
      <c r="B712">
        <v>95565</v>
      </c>
      <c r="C712" t="s">
        <v>5805</v>
      </c>
      <c r="D712" t="s">
        <v>110</v>
      </c>
      <c r="E712">
        <v>112.54</v>
      </c>
      <c r="F712">
        <v>113.26</v>
      </c>
    </row>
    <row r="713" spans="1:6">
      <c r="A713" t="s">
        <v>14182</v>
      </c>
      <c r="B713">
        <v>92219</v>
      </c>
      <c r="C713" t="s">
        <v>5806</v>
      </c>
      <c r="D713" t="s">
        <v>110</v>
      </c>
      <c r="E713">
        <v>136.74</v>
      </c>
      <c r="F713">
        <v>137.85</v>
      </c>
    </row>
    <row r="714" spans="1:6">
      <c r="A714" t="s">
        <v>14182</v>
      </c>
      <c r="B714">
        <v>92210</v>
      </c>
      <c r="C714" t="s">
        <v>5807</v>
      </c>
      <c r="D714" t="s">
        <v>110</v>
      </c>
      <c r="E714">
        <v>133.34</v>
      </c>
      <c r="F714">
        <v>134.35</v>
      </c>
    </row>
    <row r="715" spans="1:6">
      <c r="A715" t="s">
        <v>14182</v>
      </c>
      <c r="B715">
        <v>92220</v>
      </c>
      <c r="C715" t="s">
        <v>5808</v>
      </c>
      <c r="D715" t="s">
        <v>110</v>
      </c>
      <c r="E715">
        <v>167.08</v>
      </c>
      <c r="F715">
        <v>168.52</v>
      </c>
    </row>
    <row r="716" spans="1:6">
      <c r="A716" t="s">
        <v>14182</v>
      </c>
      <c r="B716">
        <v>92211</v>
      </c>
      <c r="C716" t="s">
        <v>5809</v>
      </c>
      <c r="D716" t="s">
        <v>110</v>
      </c>
      <c r="E716">
        <v>162.66</v>
      </c>
      <c r="F716">
        <v>163.96</v>
      </c>
    </row>
    <row r="717" spans="1:6">
      <c r="A717" t="s">
        <v>14182</v>
      </c>
      <c r="B717">
        <v>92221</v>
      </c>
      <c r="C717" t="s">
        <v>5810</v>
      </c>
      <c r="D717" t="s">
        <v>110</v>
      </c>
      <c r="E717">
        <v>252.18</v>
      </c>
      <c r="F717">
        <v>253.91</v>
      </c>
    </row>
    <row r="718" spans="1:6">
      <c r="A718" t="s">
        <v>14182</v>
      </c>
      <c r="B718">
        <v>92212</v>
      </c>
      <c r="C718" t="s">
        <v>5811</v>
      </c>
      <c r="D718" t="s">
        <v>110</v>
      </c>
      <c r="E718">
        <v>246.74</v>
      </c>
      <c r="F718">
        <v>248.33</v>
      </c>
    </row>
    <row r="719" spans="1:6">
      <c r="A719" t="s">
        <v>14182</v>
      </c>
      <c r="B719">
        <v>92222</v>
      </c>
      <c r="C719" t="s">
        <v>5812</v>
      </c>
      <c r="D719" t="s">
        <v>110</v>
      </c>
      <c r="E719">
        <v>333.81</v>
      </c>
      <c r="F719">
        <v>335.87</v>
      </c>
    </row>
    <row r="720" spans="1:6">
      <c r="A720" t="s">
        <v>14182</v>
      </c>
      <c r="B720">
        <v>92213</v>
      </c>
      <c r="C720" t="s">
        <v>5813</v>
      </c>
      <c r="D720" t="s">
        <v>110</v>
      </c>
      <c r="E720">
        <v>327.37</v>
      </c>
      <c r="F720">
        <v>329.24</v>
      </c>
    </row>
    <row r="721" spans="1:6">
      <c r="A721" t="s">
        <v>14182</v>
      </c>
      <c r="B721">
        <v>92223</v>
      </c>
      <c r="C721" t="s">
        <v>5814</v>
      </c>
      <c r="D721" t="s">
        <v>110</v>
      </c>
      <c r="E721">
        <v>403.73</v>
      </c>
      <c r="F721">
        <v>406.13</v>
      </c>
    </row>
    <row r="722" spans="1:6">
      <c r="A722" t="s">
        <v>14182</v>
      </c>
      <c r="B722">
        <v>92214</v>
      </c>
      <c r="C722" t="s">
        <v>5815</v>
      </c>
      <c r="D722" t="s">
        <v>110</v>
      </c>
      <c r="E722">
        <v>396.29</v>
      </c>
      <c r="F722">
        <v>398.45</v>
      </c>
    </row>
    <row r="723" spans="1:6">
      <c r="A723" t="s">
        <v>14182</v>
      </c>
      <c r="B723">
        <v>92224</v>
      </c>
      <c r="C723" t="s">
        <v>5816</v>
      </c>
      <c r="D723" t="s">
        <v>110</v>
      </c>
      <c r="E723">
        <v>463.74</v>
      </c>
      <c r="F723">
        <v>466.47</v>
      </c>
    </row>
    <row r="724" spans="1:6">
      <c r="A724" t="s">
        <v>14182</v>
      </c>
      <c r="B724">
        <v>92215</v>
      </c>
      <c r="C724" t="s">
        <v>5817</v>
      </c>
      <c r="D724" t="s">
        <v>110</v>
      </c>
      <c r="E724">
        <v>455.24</v>
      </c>
      <c r="F724">
        <v>457.7</v>
      </c>
    </row>
    <row r="725" spans="1:6">
      <c r="A725" t="s">
        <v>14183</v>
      </c>
      <c r="B725">
        <v>94342</v>
      </c>
      <c r="C725" t="s">
        <v>5818</v>
      </c>
      <c r="D725" t="s">
        <v>217</v>
      </c>
      <c r="E725">
        <v>130.52000000000001</v>
      </c>
      <c r="F725">
        <v>131.82</v>
      </c>
    </row>
    <row r="726" spans="1:6">
      <c r="A726" t="s">
        <v>14183</v>
      </c>
      <c r="B726">
        <v>94319</v>
      </c>
      <c r="C726" t="s">
        <v>219</v>
      </c>
      <c r="D726" t="s">
        <v>217</v>
      </c>
      <c r="E726">
        <v>80.19</v>
      </c>
      <c r="F726">
        <v>81.489999999999995</v>
      </c>
    </row>
    <row r="727" spans="1:6">
      <c r="A727" t="s">
        <v>14183</v>
      </c>
      <c r="B727">
        <v>94304</v>
      </c>
      <c r="C727" t="s">
        <v>5819</v>
      </c>
      <c r="D727" t="s">
        <v>217</v>
      </c>
      <c r="E727">
        <v>76.42</v>
      </c>
      <c r="F727">
        <v>76.88</v>
      </c>
    </row>
    <row r="728" spans="1:6">
      <c r="A728" t="s">
        <v>14183</v>
      </c>
      <c r="B728">
        <v>94306</v>
      </c>
      <c r="C728" t="s">
        <v>5820</v>
      </c>
      <c r="D728" t="s">
        <v>217</v>
      </c>
      <c r="E728">
        <v>70.010000000000005</v>
      </c>
      <c r="F728">
        <v>70.36</v>
      </c>
    </row>
    <row r="729" spans="1:6">
      <c r="A729" t="s">
        <v>14183</v>
      </c>
      <c r="B729">
        <v>94327</v>
      </c>
      <c r="C729" t="s">
        <v>5821</v>
      </c>
      <c r="D729" t="s">
        <v>217</v>
      </c>
      <c r="E729">
        <v>126.75</v>
      </c>
      <c r="F729">
        <v>127.21</v>
      </c>
    </row>
    <row r="730" spans="1:6">
      <c r="A730" t="s">
        <v>14183</v>
      </c>
      <c r="B730">
        <v>94329</v>
      </c>
      <c r="C730" t="s">
        <v>5822</v>
      </c>
      <c r="D730" t="s">
        <v>217</v>
      </c>
      <c r="E730">
        <v>120.34</v>
      </c>
      <c r="F730">
        <v>120.69</v>
      </c>
    </row>
    <row r="731" spans="1:6">
      <c r="A731" t="s">
        <v>14183</v>
      </c>
      <c r="B731">
        <v>94333</v>
      </c>
      <c r="C731" t="s">
        <v>5823</v>
      </c>
      <c r="D731" t="s">
        <v>217</v>
      </c>
      <c r="E731">
        <v>117.43</v>
      </c>
      <c r="F731">
        <v>117.74</v>
      </c>
    </row>
    <row r="732" spans="1:6">
      <c r="A732" t="s">
        <v>14183</v>
      </c>
      <c r="B732">
        <v>94310</v>
      </c>
      <c r="C732" t="s">
        <v>5824</v>
      </c>
      <c r="D732" t="s">
        <v>217</v>
      </c>
      <c r="E732">
        <v>67.099999999999994</v>
      </c>
      <c r="F732">
        <v>67.41</v>
      </c>
    </row>
    <row r="733" spans="1:6">
      <c r="A733" t="s">
        <v>14183</v>
      </c>
      <c r="B733">
        <v>104739</v>
      </c>
      <c r="C733" t="s">
        <v>5825</v>
      </c>
      <c r="D733" t="s">
        <v>217</v>
      </c>
      <c r="E733">
        <v>131.29</v>
      </c>
      <c r="F733">
        <v>131.99</v>
      </c>
    </row>
    <row r="734" spans="1:6">
      <c r="A734" t="s">
        <v>14183</v>
      </c>
      <c r="B734">
        <v>104738</v>
      </c>
      <c r="C734" t="s">
        <v>5826</v>
      </c>
      <c r="D734" t="s">
        <v>217</v>
      </c>
      <c r="E734">
        <v>80.959999999999994</v>
      </c>
      <c r="F734">
        <v>81.66</v>
      </c>
    </row>
    <row r="735" spans="1:6">
      <c r="A735" t="s">
        <v>14183</v>
      </c>
      <c r="B735">
        <v>94316</v>
      </c>
      <c r="C735" t="s">
        <v>5827</v>
      </c>
      <c r="D735" t="s">
        <v>217</v>
      </c>
      <c r="E735">
        <v>71.040000000000006</v>
      </c>
      <c r="F735">
        <v>71.52</v>
      </c>
    </row>
    <row r="736" spans="1:6">
      <c r="A736" t="s">
        <v>14183</v>
      </c>
      <c r="B736">
        <v>94318</v>
      </c>
      <c r="C736" t="s">
        <v>5828</v>
      </c>
      <c r="D736" t="s">
        <v>217</v>
      </c>
      <c r="E736">
        <v>65.69</v>
      </c>
      <c r="F736">
        <v>66.02</v>
      </c>
    </row>
    <row r="737" spans="1:6">
      <c r="A737" t="s">
        <v>14183</v>
      </c>
      <c r="B737">
        <v>94339</v>
      </c>
      <c r="C737" t="s">
        <v>5829</v>
      </c>
      <c r="D737" t="s">
        <v>217</v>
      </c>
      <c r="E737">
        <v>121.37</v>
      </c>
      <c r="F737">
        <v>121.85</v>
      </c>
    </row>
    <row r="738" spans="1:6">
      <c r="A738" t="s">
        <v>14183</v>
      </c>
      <c r="B738">
        <v>94341</v>
      </c>
      <c r="C738" t="s">
        <v>5830</v>
      </c>
      <c r="D738" t="s">
        <v>217</v>
      </c>
      <c r="E738">
        <v>116.02</v>
      </c>
      <c r="F738">
        <v>116.35</v>
      </c>
    </row>
    <row r="739" spans="1:6">
      <c r="A739" t="s">
        <v>14183</v>
      </c>
      <c r="B739">
        <v>104742</v>
      </c>
      <c r="C739" t="s">
        <v>5831</v>
      </c>
      <c r="D739" t="s">
        <v>109</v>
      </c>
      <c r="E739">
        <v>7.79</v>
      </c>
      <c r="F739">
        <v>7.89</v>
      </c>
    </row>
    <row r="740" spans="1:6">
      <c r="A740" t="s">
        <v>14183</v>
      </c>
      <c r="B740">
        <v>93382</v>
      </c>
      <c r="C740" t="s">
        <v>218</v>
      </c>
      <c r="D740" t="s">
        <v>217</v>
      </c>
      <c r="E740">
        <v>26.36</v>
      </c>
      <c r="F740">
        <v>27.66</v>
      </c>
    </row>
    <row r="741" spans="1:6">
      <c r="A741" t="s">
        <v>14183</v>
      </c>
      <c r="B741">
        <v>104737</v>
      </c>
      <c r="C741" t="s">
        <v>5832</v>
      </c>
      <c r="D741" t="s">
        <v>217</v>
      </c>
      <c r="E741">
        <v>23.03</v>
      </c>
      <c r="F741">
        <v>24.16</v>
      </c>
    </row>
    <row r="742" spans="1:6">
      <c r="A742" t="s">
        <v>14183</v>
      </c>
      <c r="B742">
        <v>93369</v>
      </c>
      <c r="C742" t="s">
        <v>5833</v>
      </c>
      <c r="D742" t="s">
        <v>217</v>
      </c>
      <c r="E742">
        <v>16.18</v>
      </c>
      <c r="F742">
        <v>16.53</v>
      </c>
    </row>
    <row r="743" spans="1:6">
      <c r="A743" t="s">
        <v>14183</v>
      </c>
      <c r="B743">
        <v>93373</v>
      </c>
      <c r="C743" t="s">
        <v>5834</v>
      </c>
      <c r="D743" t="s">
        <v>217</v>
      </c>
      <c r="E743">
        <v>13.27</v>
      </c>
      <c r="F743">
        <v>13.58</v>
      </c>
    </row>
    <row r="744" spans="1:6">
      <c r="A744" t="s">
        <v>14183</v>
      </c>
      <c r="B744">
        <v>93368</v>
      </c>
      <c r="C744" t="s">
        <v>5835</v>
      </c>
      <c r="D744" t="s">
        <v>217</v>
      </c>
      <c r="E744">
        <v>19.739999999999998</v>
      </c>
      <c r="F744">
        <v>20.16</v>
      </c>
    </row>
    <row r="745" spans="1:6">
      <c r="A745" t="s">
        <v>14183</v>
      </c>
      <c r="B745">
        <v>104729</v>
      </c>
      <c r="C745" t="s">
        <v>5836</v>
      </c>
      <c r="D745" t="s">
        <v>217</v>
      </c>
      <c r="E745">
        <v>16.37</v>
      </c>
      <c r="F745">
        <v>16.64</v>
      </c>
    </row>
    <row r="746" spans="1:6">
      <c r="A746" t="s">
        <v>14183</v>
      </c>
      <c r="B746">
        <v>93372</v>
      </c>
      <c r="C746" t="s">
        <v>5837</v>
      </c>
      <c r="D746" t="s">
        <v>217</v>
      </c>
      <c r="E746">
        <v>15.53</v>
      </c>
      <c r="F746">
        <v>15.88</v>
      </c>
    </row>
    <row r="747" spans="1:6">
      <c r="A747" t="s">
        <v>14183</v>
      </c>
      <c r="B747">
        <v>104731</v>
      </c>
      <c r="C747" t="s">
        <v>5838</v>
      </c>
      <c r="D747" t="s">
        <v>217</v>
      </c>
      <c r="E747">
        <v>12.16</v>
      </c>
      <c r="F747">
        <v>12.35</v>
      </c>
    </row>
    <row r="748" spans="1:6">
      <c r="A748" t="s">
        <v>14183</v>
      </c>
      <c r="B748">
        <v>93367</v>
      </c>
      <c r="C748" t="s">
        <v>5839</v>
      </c>
      <c r="D748" t="s">
        <v>217</v>
      </c>
      <c r="E748">
        <v>22.59</v>
      </c>
      <c r="F748">
        <v>23.05</v>
      </c>
    </row>
    <row r="749" spans="1:6">
      <c r="A749" t="s">
        <v>14183</v>
      </c>
      <c r="B749">
        <v>104728</v>
      </c>
      <c r="C749" t="s">
        <v>5840</v>
      </c>
      <c r="D749" t="s">
        <v>217</v>
      </c>
      <c r="E749">
        <v>19.22</v>
      </c>
      <c r="F749">
        <v>19.53</v>
      </c>
    </row>
    <row r="750" spans="1:6">
      <c r="A750" t="s">
        <v>14183</v>
      </c>
      <c r="B750">
        <v>104730</v>
      </c>
      <c r="C750" t="s">
        <v>5841</v>
      </c>
      <c r="D750" t="s">
        <v>217</v>
      </c>
      <c r="E750">
        <v>12.81</v>
      </c>
      <c r="F750">
        <v>13.02</v>
      </c>
    </row>
    <row r="751" spans="1:6">
      <c r="A751" t="s">
        <v>14183</v>
      </c>
      <c r="B751">
        <v>104732</v>
      </c>
      <c r="C751" t="s">
        <v>5842</v>
      </c>
      <c r="D751" t="s">
        <v>217</v>
      </c>
      <c r="E751">
        <v>9.9</v>
      </c>
      <c r="F751">
        <v>10.06</v>
      </c>
    </row>
    <row r="752" spans="1:6">
      <c r="A752" t="s">
        <v>14183</v>
      </c>
      <c r="B752">
        <v>104740</v>
      </c>
      <c r="C752" t="s">
        <v>5843</v>
      </c>
      <c r="D752" t="s">
        <v>217</v>
      </c>
      <c r="E752">
        <v>27.13</v>
      </c>
      <c r="F752">
        <v>27.83</v>
      </c>
    </row>
    <row r="753" spans="1:6">
      <c r="A753" t="s">
        <v>14183</v>
      </c>
      <c r="B753">
        <v>104741</v>
      </c>
      <c r="C753" t="s">
        <v>5844</v>
      </c>
      <c r="D753" t="s">
        <v>217</v>
      </c>
      <c r="E753">
        <v>23.8</v>
      </c>
      <c r="F753">
        <v>24.33</v>
      </c>
    </row>
    <row r="754" spans="1:6">
      <c r="A754" t="s">
        <v>14183</v>
      </c>
      <c r="B754">
        <v>93381</v>
      </c>
      <c r="C754" t="s">
        <v>5845</v>
      </c>
      <c r="D754" t="s">
        <v>217</v>
      </c>
      <c r="E754">
        <v>11.86</v>
      </c>
      <c r="F754">
        <v>12.19</v>
      </c>
    </row>
    <row r="755" spans="1:6">
      <c r="A755" t="s">
        <v>14183</v>
      </c>
      <c r="B755">
        <v>93379</v>
      </c>
      <c r="C755" t="s">
        <v>5846</v>
      </c>
      <c r="D755" t="s">
        <v>217</v>
      </c>
      <c r="E755">
        <v>17.21</v>
      </c>
      <c r="F755">
        <v>17.690000000000001</v>
      </c>
    </row>
    <row r="756" spans="1:6">
      <c r="A756" t="s">
        <v>14183</v>
      </c>
      <c r="B756">
        <v>93380</v>
      </c>
      <c r="C756" t="s">
        <v>5847</v>
      </c>
      <c r="D756" t="s">
        <v>217</v>
      </c>
      <c r="E756">
        <v>14.66</v>
      </c>
      <c r="F756">
        <v>15.06</v>
      </c>
    </row>
    <row r="757" spans="1:6">
      <c r="A757" t="s">
        <v>14183</v>
      </c>
      <c r="B757">
        <v>93378</v>
      </c>
      <c r="C757" t="s">
        <v>5848</v>
      </c>
      <c r="D757" t="s">
        <v>217</v>
      </c>
      <c r="E757">
        <v>22.41</v>
      </c>
      <c r="F757">
        <v>23.02</v>
      </c>
    </row>
    <row r="758" spans="1:6">
      <c r="A758" t="s">
        <v>14183</v>
      </c>
      <c r="B758">
        <v>104733</v>
      </c>
      <c r="C758" t="s">
        <v>5849</v>
      </c>
      <c r="D758" t="s">
        <v>217</v>
      </c>
      <c r="E758">
        <v>19.079999999999998</v>
      </c>
      <c r="F758">
        <v>19.52</v>
      </c>
    </row>
    <row r="759" spans="1:6">
      <c r="A759" t="s">
        <v>14183</v>
      </c>
      <c r="B759">
        <v>104735</v>
      </c>
      <c r="C759" t="s">
        <v>5850</v>
      </c>
      <c r="D759" t="s">
        <v>217</v>
      </c>
      <c r="E759">
        <v>11.29</v>
      </c>
      <c r="F759">
        <v>11.54</v>
      </c>
    </row>
    <row r="760" spans="1:6">
      <c r="A760" t="s">
        <v>14183</v>
      </c>
      <c r="B760">
        <v>104734</v>
      </c>
      <c r="C760" t="s">
        <v>5851</v>
      </c>
      <c r="D760" t="s">
        <v>217</v>
      </c>
      <c r="E760">
        <v>13.86</v>
      </c>
      <c r="F760">
        <v>14.18</v>
      </c>
    </row>
    <row r="761" spans="1:6">
      <c r="A761" t="s">
        <v>14183</v>
      </c>
      <c r="B761">
        <v>104736</v>
      </c>
      <c r="C761" t="s">
        <v>5852</v>
      </c>
      <c r="D761" t="s">
        <v>217</v>
      </c>
      <c r="E761">
        <v>8.49</v>
      </c>
      <c r="F761">
        <v>8.66</v>
      </c>
    </row>
    <row r="762" spans="1:6">
      <c r="A762" t="s">
        <v>14184</v>
      </c>
      <c r="B762">
        <v>105732</v>
      </c>
      <c r="C762" t="s">
        <v>5853</v>
      </c>
      <c r="D762" t="s">
        <v>217</v>
      </c>
      <c r="E762">
        <v>264.98</v>
      </c>
      <c r="F762">
        <v>265.54000000000002</v>
      </c>
    </row>
    <row r="763" spans="1:6">
      <c r="A763" t="s">
        <v>14184</v>
      </c>
      <c r="B763">
        <v>96397</v>
      </c>
      <c r="C763" t="s">
        <v>5854</v>
      </c>
      <c r="D763" t="s">
        <v>217</v>
      </c>
      <c r="E763">
        <v>260.82</v>
      </c>
      <c r="F763">
        <v>261.3</v>
      </c>
    </row>
    <row r="764" spans="1:6">
      <c r="A764" t="s">
        <v>14184</v>
      </c>
      <c r="B764">
        <v>105735</v>
      </c>
      <c r="C764" t="s">
        <v>5855</v>
      </c>
      <c r="D764" t="s">
        <v>217</v>
      </c>
      <c r="E764">
        <v>258.70999999999998</v>
      </c>
      <c r="F764">
        <v>259.17</v>
      </c>
    </row>
    <row r="765" spans="1:6">
      <c r="A765" t="s">
        <v>14184</v>
      </c>
      <c r="B765">
        <v>105727</v>
      </c>
      <c r="C765" t="s">
        <v>5856</v>
      </c>
      <c r="D765" t="s">
        <v>217</v>
      </c>
      <c r="E765">
        <v>189.97</v>
      </c>
      <c r="F765">
        <v>190.47</v>
      </c>
    </row>
    <row r="766" spans="1:6">
      <c r="A766" t="s">
        <v>14184</v>
      </c>
      <c r="B766">
        <v>96396</v>
      </c>
      <c r="C766" t="s">
        <v>5857</v>
      </c>
      <c r="D766" t="s">
        <v>217</v>
      </c>
      <c r="E766">
        <v>186.75</v>
      </c>
      <c r="F766">
        <v>187.2</v>
      </c>
    </row>
    <row r="767" spans="1:6">
      <c r="A767" t="s">
        <v>14184</v>
      </c>
      <c r="B767">
        <v>105730</v>
      </c>
      <c r="C767" t="s">
        <v>5858</v>
      </c>
      <c r="D767" t="s">
        <v>217</v>
      </c>
      <c r="E767">
        <v>185.12</v>
      </c>
      <c r="F767">
        <v>185.53</v>
      </c>
    </row>
    <row r="768" spans="1:6">
      <c r="A768" t="s">
        <v>14184</v>
      </c>
      <c r="B768">
        <v>105737</v>
      </c>
      <c r="C768" t="s">
        <v>5859</v>
      </c>
      <c r="D768" t="s">
        <v>217</v>
      </c>
      <c r="E768">
        <v>361.88</v>
      </c>
      <c r="F768">
        <v>362.52</v>
      </c>
    </row>
    <row r="769" spans="1:6">
      <c r="A769" t="s">
        <v>14184</v>
      </c>
      <c r="B769">
        <v>96398</v>
      </c>
      <c r="C769" t="s">
        <v>5860</v>
      </c>
      <c r="D769" t="s">
        <v>217</v>
      </c>
      <c r="E769">
        <v>358.76</v>
      </c>
      <c r="F769">
        <v>359.34</v>
      </c>
    </row>
    <row r="770" spans="1:6">
      <c r="A770" t="s">
        <v>14184</v>
      </c>
      <c r="B770">
        <v>105740</v>
      </c>
      <c r="C770" t="s">
        <v>5861</v>
      </c>
      <c r="D770" t="s">
        <v>217</v>
      </c>
      <c r="E770">
        <v>357.09</v>
      </c>
      <c r="F770">
        <v>357.63</v>
      </c>
    </row>
    <row r="771" spans="1:6">
      <c r="A771" t="s">
        <v>14184</v>
      </c>
      <c r="B771">
        <v>105749</v>
      </c>
      <c r="C771" t="s">
        <v>5862</v>
      </c>
      <c r="D771" t="s">
        <v>217</v>
      </c>
      <c r="E771">
        <v>169.21</v>
      </c>
      <c r="F771">
        <v>169.71</v>
      </c>
    </row>
    <row r="772" spans="1:6">
      <c r="A772" t="s">
        <v>14184</v>
      </c>
      <c r="B772">
        <v>96400</v>
      </c>
      <c r="C772" t="s">
        <v>5863</v>
      </c>
      <c r="D772" t="s">
        <v>217</v>
      </c>
      <c r="E772">
        <v>167.49</v>
      </c>
      <c r="F772">
        <v>167.95</v>
      </c>
    </row>
    <row r="773" spans="1:6">
      <c r="A773" t="s">
        <v>14184</v>
      </c>
      <c r="B773">
        <v>105752</v>
      </c>
      <c r="C773" t="s">
        <v>5864</v>
      </c>
      <c r="D773" t="s">
        <v>217</v>
      </c>
      <c r="E773">
        <v>165.97</v>
      </c>
      <c r="F773">
        <v>166.41</v>
      </c>
    </row>
    <row r="774" spans="1:6">
      <c r="A774" t="s">
        <v>14184</v>
      </c>
      <c r="B774">
        <v>105754</v>
      </c>
      <c r="C774" t="s">
        <v>5865</v>
      </c>
      <c r="D774" t="s">
        <v>217</v>
      </c>
      <c r="E774">
        <v>164.54</v>
      </c>
      <c r="F774">
        <v>164.95</v>
      </c>
    </row>
    <row r="775" spans="1:6">
      <c r="A775" t="s">
        <v>14184</v>
      </c>
      <c r="B775">
        <v>105742</v>
      </c>
      <c r="C775" t="s">
        <v>5866</v>
      </c>
      <c r="D775" t="s">
        <v>217</v>
      </c>
      <c r="E775">
        <v>129.46</v>
      </c>
      <c r="F775">
        <v>129.83000000000001</v>
      </c>
    </row>
    <row r="776" spans="1:6">
      <c r="A776" t="s">
        <v>14184</v>
      </c>
      <c r="B776">
        <v>96399</v>
      </c>
      <c r="C776" t="s">
        <v>5867</v>
      </c>
      <c r="D776" t="s">
        <v>217</v>
      </c>
      <c r="E776">
        <v>127.94</v>
      </c>
      <c r="F776">
        <v>128.28</v>
      </c>
    </row>
    <row r="777" spans="1:6">
      <c r="A777" t="s">
        <v>14184</v>
      </c>
      <c r="B777">
        <v>105745</v>
      </c>
      <c r="C777" t="s">
        <v>5868</v>
      </c>
      <c r="D777" t="s">
        <v>217</v>
      </c>
      <c r="E777">
        <v>126.41</v>
      </c>
      <c r="F777">
        <v>126.71</v>
      </c>
    </row>
    <row r="778" spans="1:6">
      <c r="A778" t="s">
        <v>14184</v>
      </c>
      <c r="B778">
        <v>105747</v>
      </c>
      <c r="C778" t="s">
        <v>5869</v>
      </c>
      <c r="D778" t="s">
        <v>217</v>
      </c>
      <c r="E778">
        <v>124.87</v>
      </c>
      <c r="F778">
        <v>125.14</v>
      </c>
    </row>
    <row r="779" spans="1:6">
      <c r="A779" t="s">
        <v>14184</v>
      </c>
      <c r="B779">
        <v>105657</v>
      </c>
      <c r="C779" t="s">
        <v>5870</v>
      </c>
      <c r="D779" t="s">
        <v>217</v>
      </c>
      <c r="E779">
        <v>195.12</v>
      </c>
      <c r="F779">
        <v>195.83</v>
      </c>
    </row>
    <row r="780" spans="1:6">
      <c r="A780" t="s">
        <v>14184</v>
      </c>
      <c r="B780">
        <v>100566</v>
      </c>
      <c r="C780" t="s">
        <v>5871</v>
      </c>
      <c r="D780" t="s">
        <v>217</v>
      </c>
      <c r="E780">
        <v>188.49</v>
      </c>
      <c r="F780">
        <v>189.01</v>
      </c>
    </row>
    <row r="781" spans="1:6">
      <c r="A781" t="s">
        <v>14184</v>
      </c>
      <c r="B781">
        <v>105666</v>
      </c>
      <c r="C781" t="s">
        <v>5872</v>
      </c>
      <c r="D781" t="s">
        <v>217</v>
      </c>
      <c r="E781">
        <v>185.13</v>
      </c>
      <c r="F781">
        <v>185.6</v>
      </c>
    </row>
    <row r="782" spans="1:6">
      <c r="A782" t="s">
        <v>14184</v>
      </c>
      <c r="B782">
        <v>105639</v>
      </c>
      <c r="C782" t="s">
        <v>5873</v>
      </c>
      <c r="D782" t="s">
        <v>217</v>
      </c>
      <c r="E782">
        <v>227.86</v>
      </c>
      <c r="F782">
        <v>228.35</v>
      </c>
    </row>
    <row r="783" spans="1:6">
      <c r="A783" t="s">
        <v>14184</v>
      </c>
      <c r="B783">
        <v>105645</v>
      </c>
      <c r="C783" t="s">
        <v>5874</v>
      </c>
      <c r="D783" t="s">
        <v>217</v>
      </c>
      <c r="E783">
        <v>224.64</v>
      </c>
      <c r="F783">
        <v>225.08</v>
      </c>
    </row>
    <row r="784" spans="1:6">
      <c r="A784" t="s">
        <v>14184</v>
      </c>
      <c r="B784">
        <v>105651</v>
      </c>
      <c r="C784" t="s">
        <v>5875</v>
      </c>
      <c r="D784" t="s">
        <v>217</v>
      </c>
      <c r="E784">
        <v>223.01</v>
      </c>
      <c r="F784">
        <v>223.41</v>
      </c>
    </row>
    <row r="785" spans="1:6">
      <c r="A785" t="s">
        <v>14184</v>
      </c>
      <c r="B785">
        <v>105658</v>
      </c>
      <c r="C785" t="s">
        <v>5876</v>
      </c>
      <c r="D785" t="s">
        <v>217</v>
      </c>
      <c r="E785">
        <v>230.86</v>
      </c>
      <c r="F785">
        <v>231.57</v>
      </c>
    </row>
    <row r="786" spans="1:6">
      <c r="A786" t="s">
        <v>14184</v>
      </c>
      <c r="B786">
        <v>100567</v>
      </c>
      <c r="C786" t="s">
        <v>5877</v>
      </c>
      <c r="D786" t="s">
        <v>217</v>
      </c>
      <c r="E786">
        <v>224.23</v>
      </c>
      <c r="F786">
        <v>224.75</v>
      </c>
    </row>
    <row r="787" spans="1:6">
      <c r="A787" t="s">
        <v>14184</v>
      </c>
      <c r="B787">
        <v>105667</v>
      </c>
      <c r="C787" t="s">
        <v>5878</v>
      </c>
      <c r="D787" t="s">
        <v>217</v>
      </c>
      <c r="E787">
        <v>220.87</v>
      </c>
      <c r="F787">
        <v>221.34</v>
      </c>
    </row>
    <row r="788" spans="1:6">
      <c r="A788" t="s">
        <v>14184</v>
      </c>
      <c r="B788">
        <v>105640</v>
      </c>
      <c r="C788" t="s">
        <v>5879</v>
      </c>
      <c r="D788" t="s">
        <v>217</v>
      </c>
      <c r="E788">
        <v>261.24</v>
      </c>
      <c r="F788">
        <v>261.74</v>
      </c>
    </row>
    <row r="789" spans="1:6">
      <c r="A789" t="s">
        <v>14184</v>
      </c>
      <c r="B789">
        <v>105646</v>
      </c>
      <c r="C789" t="s">
        <v>5880</v>
      </c>
      <c r="D789" t="s">
        <v>217</v>
      </c>
      <c r="E789">
        <v>258.02</v>
      </c>
      <c r="F789">
        <v>258.47000000000003</v>
      </c>
    </row>
    <row r="790" spans="1:6">
      <c r="A790" t="s">
        <v>14184</v>
      </c>
      <c r="B790">
        <v>105652</v>
      </c>
      <c r="C790" t="s">
        <v>5881</v>
      </c>
      <c r="D790" t="s">
        <v>217</v>
      </c>
      <c r="E790">
        <v>256.39</v>
      </c>
      <c r="F790">
        <v>256.8</v>
      </c>
    </row>
    <row r="791" spans="1:6">
      <c r="A791" t="s">
        <v>14184</v>
      </c>
      <c r="B791">
        <v>105659</v>
      </c>
      <c r="C791" t="s">
        <v>5882</v>
      </c>
      <c r="D791" t="s">
        <v>217</v>
      </c>
      <c r="E791">
        <v>266.10000000000002</v>
      </c>
      <c r="F791">
        <v>266.81</v>
      </c>
    </row>
    <row r="792" spans="1:6">
      <c r="A792" t="s">
        <v>14184</v>
      </c>
      <c r="B792">
        <v>100568</v>
      </c>
      <c r="C792" t="s">
        <v>5883</v>
      </c>
      <c r="D792" t="s">
        <v>217</v>
      </c>
      <c r="E792">
        <v>259.47000000000003</v>
      </c>
      <c r="F792">
        <v>259.99</v>
      </c>
    </row>
    <row r="793" spans="1:6">
      <c r="A793" t="s">
        <v>14184</v>
      </c>
      <c r="B793">
        <v>105668</v>
      </c>
      <c r="C793" t="s">
        <v>5884</v>
      </c>
      <c r="D793" t="s">
        <v>217</v>
      </c>
      <c r="E793">
        <v>256.11</v>
      </c>
      <c r="F793">
        <v>256.58</v>
      </c>
    </row>
    <row r="794" spans="1:6">
      <c r="A794" t="s">
        <v>14184</v>
      </c>
      <c r="B794">
        <v>105641</v>
      </c>
      <c r="C794" t="s">
        <v>5885</v>
      </c>
      <c r="D794" t="s">
        <v>217</v>
      </c>
      <c r="E794">
        <v>294.62</v>
      </c>
      <c r="F794">
        <v>295.12</v>
      </c>
    </row>
    <row r="795" spans="1:6">
      <c r="A795" t="s">
        <v>14184</v>
      </c>
      <c r="B795">
        <v>105647</v>
      </c>
      <c r="C795" t="s">
        <v>5886</v>
      </c>
      <c r="D795" t="s">
        <v>217</v>
      </c>
      <c r="E795">
        <v>291.39999999999998</v>
      </c>
      <c r="F795">
        <v>291.85000000000002</v>
      </c>
    </row>
    <row r="796" spans="1:6">
      <c r="A796" t="s">
        <v>14184</v>
      </c>
      <c r="B796">
        <v>105653</v>
      </c>
      <c r="C796" t="s">
        <v>5887</v>
      </c>
      <c r="D796" t="s">
        <v>217</v>
      </c>
      <c r="E796">
        <v>289.77</v>
      </c>
      <c r="F796">
        <v>290.18</v>
      </c>
    </row>
    <row r="797" spans="1:6">
      <c r="A797" t="s">
        <v>14184</v>
      </c>
      <c r="B797">
        <v>105710</v>
      </c>
      <c r="C797" t="s">
        <v>5888</v>
      </c>
      <c r="D797" t="s">
        <v>217</v>
      </c>
      <c r="E797">
        <v>118.79</v>
      </c>
      <c r="F797">
        <v>119.51</v>
      </c>
    </row>
    <row r="798" spans="1:6">
      <c r="A798" t="s">
        <v>14184</v>
      </c>
      <c r="B798">
        <v>100564</v>
      </c>
      <c r="C798" t="s">
        <v>5889</v>
      </c>
      <c r="D798" t="s">
        <v>217</v>
      </c>
      <c r="E798">
        <v>112.16</v>
      </c>
      <c r="F798">
        <v>112.69</v>
      </c>
    </row>
    <row r="799" spans="1:6">
      <c r="A799" t="s">
        <v>14184</v>
      </c>
      <c r="B799">
        <v>105711</v>
      </c>
      <c r="C799" t="s">
        <v>5890</v>
      </c>
      <c r="D799" t="s">
        <v>217</v>
      </c>
      <c r="E799">
        <v>108.81</v>
      </c>
      <c r="F799">
        <v>109.28</v>
      </c>
    </row>
    <row r="800" spans="1:6">
      <c r="A800" t="s">
        <v>14184</v>
      </c>
      <c r="B800">
        <v>105705</v>
      </c>
      <c r="C800" t="s">
        <v>5891</v>
      </c>
      <c r="D800" t="s">
        <v>217</v>
      </c>
      <c r="E800">
        <v>161.1</v>
      </c>
      <c r="F800">
        <v>161.6</v>
      </c>
    </row>
    <row r="801" spans="1:6">
      <c r="A801" t="s">
        <v>14184</v>
      </c>
      <c r="B801">
        <v>105706</v>
      </c>
      <c r="C801" t="s">
        <v>5892</v>
      </c>
      <c r="D801" t="s">
        <v>217</v>
      </c>
      <c r="E801">
        <v>157.88</v>
      </c>
      <c r="F801">
        <v>158.33000000000001</v>
      </c>
    </row>
    <row r="802" spans="1:6">
      <c r="A802" t="s">
        <v>14184</v>
      </c>
      <c r="B802">
        <v>105708</v>
      </c>
      <c r="C802" t="s">
        <v>5893</v>
      </c>
      <c r="D802" t="s">
        <v>217</v>
      </c>
      <c r="E802">
        <v>156.25</v>
      </c>
      <c r="F802">
        <v>156.66</v>
      </c>
    </row>
    <row r="803" spans="1:6">
      <c r="A803" t="s">
        <v>14184</v>
      </c>
      <c r="B803">
        <v>105690</v>
      </c>
      <c r="C803" t="s">
        <v>5894</v>
      </c>
      <c r="D803" t="s">
        <v>217</v>
      </c>
      <c r="E803">
        <v>180.81</v>
      </c>
      <c r="F803">
        <v>181.52</v>
      </c>
    </row>
    <row r="804" spans="1:6">
      <c r="A804" t="s">
        <v>14184</v>
      </c>
      <c r="B804">
        <v>100569</v>
      </c>
      <c r="C804" t="s">
        <v>5895</v>
      </c>
      <c r="D804" t="s">
        <v>217</v>
      </c>
      <c r="E804">
        <v>174.18</v>
      </c>
      <c r="F804">
        <v>174.7</v>
      </c>
    </row>
    <row r="805" spans="1:6">
      <c r="A805" t="s">
        <v>14184</v>
      </c>
      <c r="B805">
        <v>105699</v>
      </c>
      <c r="C805" t="s">
        <v>5896</v>
      </c>
      <c r="D805" t="s">
        <v>217</v>
      </c>
      <c r="E805">
        <v>170.82</v>
      </c>
      <c r="F805">
        <v>171.29</v>
      </c>
    </row>
    <row r="806" spans="1:6">
      <c r="A806" t="s">
        <v>14184</v>
      </c>
      <c r="B806">
        <v>105672</v>
      </c>
      <c r="C806" t="s">
        <v>5897</v>
      </c>
      <c r="D806" t="s">
        <v>217</v>
      </c>
      <c r="E806">
        <v>206.1</v>
      </c>
      <c r="F806">
        <v>206.59</v>
      </c>
    </row>
    <row r="807" spans="1:6">
      <c r="A807" t="s">
        <v>14184</v>
      </c>
      <c r="B807">
        <v>105678</v>
      </c>
      <c r="C807" t="s">
        <v>5898</v>
      </c>
      <c r="D807" t="s">
        <v>217</v>
      </c>
      <c r="E807">
        <v>202.88</v>
      </c>
      <c r="F807">
        <v>203.32</v>
      </c>
    </row>
    <row r="808" spans="1:6">
      <c r="A808" t="s">
        <v>14184</v>
      </c>
      <c r="B808">
        <v>105684</v>
      </c>
      <c r="C808" t="s">
        <v>5899</v>
      </c>
      <c r="D808" t="s">
        <v>217</v>
      </c>
      <c r="E808">
        <v>201.25</v>
      </c>
      <c r="F808">
        <v>201.65</v>
      </c>
    </row>
    <row r="809" spans="1:6">
      <c r="A809" t="s">
        <v>14184</v>
      </c>
      <c r="B809">
        <v>105691</v>
      </c>
      <c r="C809" t="s">
        <v>5900</v>
      </c>
      <c r="D809" t="s">
        <v>217</v>
      </c>
      <c r="E809">
        <v>216.85</v>
      </c>
      <c r="F809">
        <v>217.56</v>
      </c>
    </row>
    <row r="810" spans="1:6">
      <c r="A810" t="s">
        <v>14184</v>
      </c>
      <c r="B810">
        <v>100570</v>
      </c>
      <c r="C810" t="s">
        <v>5901</v>
      </c>
      <c r="D810" t="s">
        <v>217</v>
      </c>
      <c r="E810">
        <v>210.22</v>
      </c>
      <c r="F810">
        <v>210.74</v>
      </c>
    </row>
    <row r="811" spans="1:6">
      <c r="A811" t="s">
        <v>14184</v>
      </c>
      <c r="B811">
        <v>105700</v>
      </c>
      <c r="C811" t="s">
        <v>5902</v>
      </c>
      <c r="D811" t="s">
        <v>217</v>
      </c>
      <c r="E811">
        <v>206.86</v>
      </c>
      <c r="F811">
        <v>207.33</v>
      </c>
    </row>
    <row r="812" spans="1:6">
      <c r="A812" t="s">
        <v>14184</v>
      </c>
      <c r="B812">
        <v>105673</v>
      </c>
      <c r="C812" t="s">
        <v>5903</v>
      </c>
      <c r="D812" t="s">
        <v>217</v>
      </c>
      <c r="E812">
        <v>239.93</v>
      </c>
      <c r="F812">
        <v>240.43</v>
      </c>
    </row>
    <row r="813" spans="1:6">
      <c r="A813" t="s">
        <v>14184</v>
      </c>
      <c r="B813">
        <v>105679</v>
      </c>
      <c r="C813" t="s">
        <v>5904</v>
      </c>
      <c r="D813" t="s">
        <v>217</v>
      </c>
      <c r="E813">
        <v>236.71</v>
      </c>
      <c r="F813">
        <v>237.16</v>
      </c>
    </row>
    <row r="814" spans="1:6">
      <c r="A814" t="s">
        <v>14184</v>
      </c>
      <c r="B814">
        <v>105685</v>
      </c>
      <c r="C814" t="s">
        <v>5905</v>
      </c>
      <c r="D814" t="s">
        <v>217</v>
      </c>
      <c r="E814">
        <v>235.08</v>
      </c>
      <c r="F814">
        <v>235.49</v>
      </c>
    </row>
    <row r="815" spans="1:6">
      <c r="A815" t="s">
        <v>14184</v>
      </c>
      <c r="B815">
        <v>105692</v>
      </c>
      <c r="C815" t="s">
        <v>5906</v>
      </c>
      <c r="D815" t="s">
        <v>217</v>
      </c>
      <c r="E815">
        <v>252.39</v>
      </c>
      <c r="F815">
        <v>253.1</v>
      </c>
    </row>
    <row r="816" spans="1:6">
      <c r="A816" t="s">
        <v>14184</v>
      </c>
      <c r="B816">
        <v>100571</v>
      </c>
      <c r="C816" t="s">
        <v>5907</v>
      </c>
      <c r="D816" t="s">
        <v>217</v>
      </c>
      <c r="E816">
        <v>245.76</v>
      </c>
      <c r="F816">
        <v>246.28</v>
      </c>
    </row>
    <row r="817" spans="1:6">
      <c r="A817" t="s">
        <v>14184</v>
      </c>
      <c r="B817">
        <v>105701</v>
      </c>
      <c r="C817" t="s">
        <v>5908</v>
      </c>
      <c r="D817" t="s">
        <v>217</v>
      </c>
      <c r="E817">
        <v>242.4</v>
      </c>
      <c r="F817">
        <v>242.87</v>
      </c>
    </row>
    <row r="818" spans="1:6">
      <c r="A818" t="s">
        <v>14184</v>
      </c>
      <c r="B818">
        <v>105674</v>
      </c>
      <c r="C818" t="s">
        <v>5909</v>
      </c>
      <c r="D818" t="s">
        <v>217</v>
      </c>
      <c r="E818">
        <v>273.77</v>
      </c>
      <c r="F818">
        <v>274.27</v>
      </c>
    </row>
    <row r="819" spans="1:6">
      <c r="A819" t="s">
        <v>14184</v>
      </c>
      <c r="B819">
        <v>105680</v>
      </c>
      <c r="C819" t="s">
        <v>5910</v>
      </c>
      <c r="D819" t="s">
        <v>217</v>
      </c>
      <c r="E819">
        <v>270.55</v>
      </c>
      <c r="F819">
        <v>271</v>
      </c>
    </row>
    <row r="820" spans="1:6">
      <c r="A820" t="s">
        <v>14184</v>
      </c>
      <c r="B820">
        <v>105686</v>
      </c>
      <c r="C820" t="s">
        <v>5911</v>
      </c>
      <c r="D820" t="s">
        <v>217</v>
      </c>
      <c r="E820">
        <v>268.92</v>
      </c>
      <c r="F820">
        <v>269.33</v>
      </c>
    </row>
    <row r="821" spans="1:6">
      <c r="A821" t="s">
        <v>14184</v>
      </c>
      <c r="B821">
        <v>105718</v>
      </c>
      <c r="C821" t="s">
        <v>5912</v>
      </c>
      <c r="D821" t="s">
        <v>217</v>
      </c>
      <c r="E821">
        <v>103.88</v>
      </c>
      <c r="F821">
        <v>104.6</v>
      </c>
    </row>
    <row r="822" spans="1:6">
      <c r="A822" t="s">
        <v>14184</v>
      </c>
      <c r="B822">
        <v>100565</v>
      </c>
      <c r="C822" t="s">
        <v>5913</v>
      </c>
      <c r="D822" t="s">
        <v>217</v>
      </c>
      <c r="E822">
        <v>97.25</v>
      </c>
      <c r="F822">
        <v>97.78</v>
      </c>
    </row>
    <row r="823" spans="1:6">
      <c r="A823" t="s">
        <v>14184</v>
      </c>
      <c r="B823">
        <v>105581</v>
      </c>
      <c r="C823" t="s">
        <v>5914</v>
      </c>
      <c r="D823" t="s">
        <v>217</v>
      </c>
      <c r="E823">
        <v>93.9</v>
      </c>
      <c r="F823">
        <v>94.37</v>
      </c>
    </row>
    <row r="824" spans="1:6">
      <c r="A824" t="s">
        <v>14184</v>
      </c>
      <c r="B824">
        <v>105713</v>
      </c>
      <c r="C824" t="s">
        <v>5915</v>
      </c>
      <c r="D824" t="s">
        <v>217</v>
      </c>
      <c r="E824">
        <v>138.43</v>
      </c>
      <c r="F824">
        <v>138.93</v>
      </c>
    </row>
    <row r="825" spans="1:6">
      <c r="A825" t="s">
        <v>14184</v>
      </c>
      <c r="B825">
        <v>105714</v>
      </c>
      <c r="C825" t="s">
        <v>5916</v>
      </c>
      <c r="D825" t="s">
        <v>217</v>
      </c>
      <c r="E825">
        <v>135.21</v>
      </c>
      <c r="F825">
        <v>135.66</v>
      </c>
    </row>
    <row r="826" spans="1:6">
      <c r="A826" t="s">
        <v>14184</v>
      </c>
      <c r="B826">
        <v>105716</v>
      </c>
      <c r="C826" t="s">
        <v>5917</v>
      </c>
      <c r="D826" t="s">
        <v>217</v>
      </c>
      <c r="E826">
        <v>133.58000000000001</v>
      </c>
      <c r="F826">
        <v>133.99</v>
      </c>
    </row>
    <row r="827" spans="1:6">
      <c r="A827" t="s">
        <v>14184</v>
      </c>
      <c r="B827">
        <v>105624</v>
      </c>
      <c r="C827" t="s">
        <v>5918</v>
      </c>
      <c r="D827" t="s">
        <v>217</v>
      </c>
      <c r="E827">
        <v>135.68</v>
      </c>
      <c r="F827">
        <v>136.07</v>
      </c>
    </row>
    <row r="828" spans="1:6">
      <c r="A828" t="s">
        <v>14184</v>
      </c>
      <c r="B828">
        <v>96391</v>
      </c>
      <c r="C828" t="s">
        <v>5919</v>
      </c>
      <c r="D828" t="s">
        <v>217</v>
      </c>
      <c r="E828">
        <v>130.33000000000001</v>
      </c>
      <c r="F828">
        <v>130.59</v>
      </c>
    </row>
    <row r="829" spans="1:6">
      <c r="A829" t="s">
        <v>14184</v>
      </c>
      <c r="B829">
        <v>105632</v>
      </c>
      <c r="C829" t="s">
        <v>5920</v>
      </c>
      <c r="D829" t="s">
        <v>217</v>
      </c>
      <c r="E829">
        <v>129.46</v>
      </c>
      <c r="F829">
        <v>129.71</v>
      </c>
    </row>
    <row r="830" spans="1:6">
      <c r="A830" t="s">
        <v>14184</v>
      </c>
      <c r="B830">
        <v>105601</v>
      </c>
      <c r="C830" t="s">
        <v>5921</v>
      </c>
      <c r="D830" t="s">
        <v>217</v>
      </c>
      <c r="E830">
        <v>127.27</v>
      </c>
      <c r="F830">
        <v>127.64</v>
      </c>
    </row>
    <row r="831" spans="1:6">
      <c r="A831" t="s">
        <v>14184</v>
      </c>
      <c r="B831">
        <v>105609</v>
      </c>
      <c r="C831" t="s">
        <v>5922</v>
      </c>
      <c r="D831" t="s">
        <v>217</v>
      </c>
      <c r="E831">
        <v>125.16</v>
      </c>
      <c r="F831">
        <v>125.5</v>
      </c>
    </row>
    <row r="832" spans="1:6">
      <c r="A832" t="s">
        <v>14184</v>
      </c>
      <c r="B832">
        <v>105617</v>
      </c>
      <c r="C832" t="s">
        <v>5923</v>
      </c>
      <c r="D832" t="s">
        <v>217</v>
      </c>
      <c r="E832">
        <v>123.63</v>
      </c>
      <c r="F832">
        <v>123.95</v>
      </c>
    </row>
    <row r="833" spans="1:6">
      <c r="A833" t="s">
        <v>14184</v>
      </c>
      <c r="B833">
        <v>105625</v>
      </c>
      <c r="C833" t="s">
        <v>5924</v>
      </c>
      <c r="D833" t="s">
        <v>217</v>
      </c>
      <c r="E833">
        <v>172.71</v>
      </c>
      <c r="F833">
        <v>173.1</v>
      </c>
    </row>
    <row r="834" spans="1:6">
      <c r="A834" t="s">
        <v>14184</v>
      </c>
      <c r="B834">
        <v>96392</v>
      </c>
      <c r="C834" t="s">
        <v>5925</v>
      </c>
      <c r="D834" t="s">
        <v>217</v>
      </c>
      <c r="E834">
        <v>167.36</v>
      </c>
      <c r="F834">
        <v>167.62</v>
      </c>
    </row>
    <row r="835" spans="1:6">
      <c r="A835" t="s">
        <v>14184</v>
      </c>
      <c r="B835">
        <v>105633</v>
      </c>
      <c r="C835" t="s">
        <v>5926</v>
      </c>
      <c r="D835" t="s">
        <v>217</v>
      </c>
      <c r="E835">
        <v>166.49</v>
      </c>
      <c r="F835">
        <v>166.74</v>
      </c>
    </row>
    <row r="836" spans="1:6">
      <c r="A836" t="s">
        <v>14184</v>
      </c>
      <c r="B836">
        <v>105602</v>
      </c>
      <c r="C836" t="s">
        <v>5927</v>
      </c>
      <c r="D836" t="s">
        <v>217</v>
      </c>
      <c r="E836">
        <v>163.37</v>
      </c>
      <c r="F836">
        <v>163.74</v>
      </c>
    </row>
    <row r="837" spans="1:6">
      <c r="A837" t="s">
        <v>14184</v>
      </c>
      <c r="B837">
        <v>105610</v>
      </c>
      <c r="C837" t="s">
        <v>5928</v>
      </c>
      <c r="D837" t="s">
        <v>217</v>
      </c>
      <c r="E837">
        <v>161.26</v>
      </c>
      <c r="F837">
        <v>161.6</v>
      </c>
    </row>
    <row r="838" spans="1:6">
      <c r="A838" t="s">
        <v>14184</v>
      </c>
      <c r="B838">
        <v>105618</v>
      </c>
      <c r="C838" t="s">
        <v>5929</v>
      </c>
      <c r="D838" t="s">
        <v>217</v>
      </c>
      <c r="E838">
        <v>159.72999999999999</v>
      </c>
      <c r="F838">
        <v>160.05000000000001</v>
      </c>
    </row>
    <row r="839" spans="1:6">
      <c r="A839" t="s">
        <v>14184</v>
      </c>
      <c r="B839">
        <v>105571</v>
      </c>
      <c r="C839" t="s">
        <v>5930</v>
      </c>
      <c r="D839" t="s">
        <v>217</v>
      </c>
      <c r="E839">
        <v>59.57</v>
      </c>
      <c r="F839">
        <v>59.96</v>
      </c>
    </row>
    <row r="840" spans="1:6">
      <c r="A840" t="s">
        <v>14184</v>
      </c>
      <c r="B840">
        <v>96389</v>
      </c>
      <c r="C840" t="s">
        <v>5931</v>
      </c>
      <c r="D840" t="s">
        <v>217</v>
      </c>
      <c r="E840">
        <v>54.22</v>
      </c>
      <c r="F840">
        <v>54.48</v>
      </c>
    </row>
    <row r="841" spans="1:6">
      <c r="A841" t="s">
        <v>14184</v>
      </c>
      <c r="B841">
        <v>105575</v>
      </c>
      <c r="C841" t="s">
        <v>5932</v>
      </c>
      <c r="D841" t="s">
        <v>217</v>
      </c>
      <c r="E841">
        <v>53.35</v>
      </c>
      <c r="F841">
        <v>53.6</v>
      </c>
    </row>
    <row r="842" spans="1:6">
      <c r="A842" t="s">
        <v>14184</v>
      </c>
      <c r="B842">
        <v>105599</v>
      </c>
      <c r="C842" t="s">
        <v>5933</v>
      </c>
      <c r="D842" t="s">
        <v>217</v>
      </c>
      <c r="E842">
        <v>55.07</v>
      </c>
      <c r="F842">
        <v>55.44</v>
      </c>
    </row>
    <row r="843" spans="1:6">
      <c r="A843" t="s">
        <v>14184</v>
      </c>
      <c r="B843">
        <v>105607</v>
      </c>
      <c r="C843" t="s">
        <v>5934</v>
      </c>
      <c r="D843" t="s">
        <v>217</v>
      </c>
      <c r="E843">
        <v>52.96</v>
      </c>
      <c r="F843">
        <v>53.3</v>
      </c>
    </row>
    <row r="844" spans="1:6">
      <c r="A844" t="s">
        <v>14184</v>
      </c>
      <c r="B844">
        <v>105615</v>
      </c>
      <c r="C844" t="s">
        <v>5935</v>
      </c>
      <c r="D844" t="s">
        <v>217</v>
      </c>
      <c r="E844">
        <v>51.43</v>
      </c>
      <c r="F844">
        <v>51.75</v>
      </c>
    </row>
    <row r="845" spans="1:6">
      <c r="A845" t="s">
        <v>14184</v>
      </c>
      <c r="B845">
        <v>105623</v>
      </c>
      <c r="C845" t="s">
        <v>5936</v>
      </c>
      <c r="D845" t="s">
        <v>217</v>
      </c>
      <c r="E845">
        <v>98.15</v>
      </c>
      <c r="F845">
        <v>98.54</v>
      </c>
    </row>
    <row r="846" spans="1:6">
      <c r="A846" t="s">
        <v>14184</v>
      </c>
      <c r="B846">
        <v>96390</v>
      </c>
      <c r="C846" t="s">
        <v>5937</v>
      </c>
      <c r="D846" t="s">
        <v>217</v>
      </c>
      <c r="E846">
        <v>92.8</v>
      </c>
      <c r="F846">
        <v>93.06</v>
      </c>
    </row>
    <row r="847" spans="1:6">
      <c r="A847" t="s">
        <v>14184</v>
      </c>
      <c r="B847">
        <v>105631</v>
      </c>
      <c r="C847" t="s">
        <v>5938</v>
      </c>
      <c r="D847" t="s">
        <v>217</v>
      </c>
      <c r="E847">
        <v>91.93</v>
      </c>
      <c r="F847">
        <v>92.18</v>
      </c>
    </row>
    <row r="848" spans="1:6">
      <c r="A848" t="s">
        <v>14184</v>
      </c>
      <c r="B848">
        <v>105600</v>
      </c>
      <c r="C848" t="s">
        <v>5939</v>
      </c>
      <c r="D848" t="s">
        <v>217</v>
      </c>
      <c r="E848">
        <v>91.17</v>
      </c>
      <c r="F848">
        <v>91.53</v>
      </c>
    </row>
    <row r="849" spans="1:6">
      <c r="A849" t="s">
        <v>14184</v>
      </c>
      <c r="B849">
        <v>105608</v>
      </c>
      <c r="C849" t="s">
        <v>5940</v>
      </c>
      <c r="D849" t="s">
        <v>217</v>
      </c>
      <c r="E849">
        <v>89.06</v>
      </c>
      <c r="F849">
        <v>89.39</v>
      </c>
    </row>
    <row r="850" spans="1:6">
      <c r="A850" t="s">
        <v>14184</v>
      </c>
      <c r="B850">
        <v>105616</v>
      </c>
      <c r="C850" t="s">
        <v>5941</v>
      </c>
      <c r="D850" t="s">
        <v>217</v>
      </c>
      <c r="E850">
        <v>87.53</v>
      </c>
      <c r="F850">
        <v>87.84</v>
      </c>
    </row>
    <row r="851" spans="1:6">
      <c r="A851" t="s">
        <v>14184</v>
      </c>
      <c r="B851">
        <v>105585</v>
      </c>
      <c r="C851" t="s">
        <v>5942</v>
      </c>
      <c r="D851" t="s">
        <v>217</v>
      </c>
      <c r="E851">
        <v>126.19</v>
      </c>
      <c r="F851">
        <v>127.09</v>
      </c>
    </row>
    <row r="852" spans="1:6">
      <c r="A852" t="s">
        <v>14184</v>
      </c>
      <c r="B852">
        <v>100572</v>
      </c>
      <c r="C852" t="s">
        <v>5943</v>
      </c>
      <c r="D852" t="s">
        <v>217</v>
      </c>
      <c r="E852">
        <v>117.08</v>
      </c>
      <c r="F852">
        <v>117.76</v>
      </c>
    </row>
    <row r="853" spans="1:6">
      <c r="A853" t="s">
        <v>14184</v>
      </c>
      <c r="B853">
        <v>105588</v>
      </c>
      <c r="C853" t="s">
        <v>5944</v>
      </c>
      <c r="D853" t="s">
        <v>217</v>
      </c>
      <c r="E853">
        <v>116.15</v>
      </c>
      <c r="F853">
        <v>116.8</v>
      </c>
    </row>
    <row r="854" spans="1:6">
      <c r="A854" t="s">
        <v>14184</v>
      </c>
      <c r="B854">
        <v>105583</v>
      </c>
      <c r="C854" t="s">
        <v>5945</v>
      </c>
      <c r="D854" t="s">
        <v>217</v>
      </c>
      <c r="E854">
        <v>166.67</v>
      </c>
      <c r="F854">
        <v>167.3</v>
      </c>
    </row>
    <row r="855" spans="1:6">
      <c r="A855" t="s">
        <v>14184</v>
      </c>
      <c r="B855">
        <v>105719</v>
      </c>
      <c r="C855" t="s">
        <v>5946</v>
      </c>
      <c r="D855" t="s">
        <v>217</v>
      </c>
      <c r="E855">
        <v>161.6</v>
      </c>
      <c r="F855">
        <v>162.13999999999999</v>
      </c>
    </row>
    <row r="856" spans="1:6">
      <c r="A856" t="s">
        <v>14184</v>
      </c>
      <c r="B856">
        <v>105721</v>
      </c>
      <c r="C856" t="s">
        <v>5947</v>
      </c>
      <c r="D856" t="s">
        <v>217</v>
      </c>
      <c r="E856">
        <v>161.80000000000001</v>
      </c>
      <c r="F856">
        <v>162.34</v>
      </c>
    </row>
    <row r="857" spans="1:6">
      <c r="A857" t="s">
        <v>14184</v>
      </c>
      <c r="B857">
        <v>105592</v>
      </c>
      <c r="C857" t="s">
        <v>5948</v>
      </c>
      <c r="D857" t="s">
        <v>217</v>
      </c>
      <c r="E857">
        <v>111.28</v>
      </c>
      <c r="F857">
        <v>112.18</v>
      </c>
    </row>
    <row r="858" spans="1:6">
      <c r="A858" t="s">
        <v>14184</v>
      </c>
      <c r="B858">
        <v>100573</v>
      </c>
      <c r="C858" t="s">
        <v>5949</v>
      </c>
      <c r="D858" t="s">
        <v>217</v>
      </c>
      <c r="E858">
        <v>102.17</v>
      </c>
      <c r="F858">
        <v>102.85</v>
      </c>
    </row>
    <row r="859" spans="1:6">
      <c r="A859" t="s">
        <v>14184</v>
      </c>
      <c r="B859">
        <v>105595</v>
      </c>
      <c r="C859" t="s">
        <v>5950</v>
      </c>
      <c r="D859" t="s">
        <v>217</v>
      </c>
      <c r="E859">
        <v>101.24</v>
      </c>
      <c r="F859">
        <v>101.89</v>
      </c>
    </row>
    <row r="860" spans="1:6">
      <c r="A860" t="s">
        <v>14184</v>
      </c>
      <c r="B860">
        <v>105590</v>
      </c>
      <c r="C860" t="s">
        <v>5951</v>
      </c>
      <c r="D860" t="s">
        <v>217</v>
      </c>
      <c r="E860">
        <v>144</v>
      </c>
      <c r="F860">
        <v>144.63</v>
      </c>
    </row>
    <row r="861" spans="1:6">
      <c r="A861" t="s">
        <v>14184</v>
      </c>
      <c r="B861">
        <v>105723</v>
      </c>
      <c r="C861" t="s">
        <v>5952</v>
      </c>
      <c r="D861" t="s">
        <v>217</v>
      </c>
      <c r="E861">
        <v>138.93</v>
      </c>
      <c r="F861">
        <v>139.47</v>
      </c>
    </row>
    <row r="862" spans="1:6">
      <c r="A862" t="s">
        <v>14184</v>
      </c>
      <c r="B862">
        <v>105725</v>
      </c>
      <c r="C862" t="s">
        <v>5953</v>
      </c>
      <c r="D862" t="s">
        <v>217</v>
      </c>
      <c r="E862">
        <v>139.13</v>
      </c>
      <c r="F862">
        <v>139.66999999999999</v>
      </c>
    </row>
    <row r="863" spans="1:6">
      <c r="A863" t="s">
        <v>14184</v>
      </c>
      <c r="B863">
        <v>105566</v>
      </c>
      <c r="C863" t="s">
        <v>5954</v>
      </c>
      <c r="D863" t="s">
        <v>217</v>
      </c>
      <c r="E863">
        <v>10.69</v>
      </c>
      <c r="F863">
        <v>10.86</v>
      </c>
    </row>
    <row r="864" spans="1:6">
      <c r="A864" t="s">
        <v>14184</v>
      </c>
      <c r="B864">
        <v>96388</v>
      </c>
      <c r="C864" t="s">
        <v>5955</v>
      </c>
      <c r="D864" t="s">
        <v>217</v>
      </c>
      <c r="E864">
        <v>8.58</v>
      </c>
      <c r="F864">
        <v>8.7200000000000006</v>
      </c>
    </row>
    <row r="865" spans="1:6">
      <c r="A865" t="s">
        <v>14184</v>
      </c>
      <c r="B865">
        <v>105569</v>
      </c>
      <c r="C865" t="s">
        <v>5956</v>
      </c>
      <c r="D865" t="s">
        <v>217</v>
      </c>
      <c r="E865">
        <v>7.12</v>
      </c>
      <c r="F865">
        <v>7.23</v>
      </c>
    </row>
    <row r="866" spans="1:6">
      <c r="A866" t="s">
        <v>14184</v>
      </c>
      <c r="B866">
        <v>101767</v>
      </c>
      <c r="C866" t="s">
        <v>5957</v>
      </c>
      <c r="D866" t="s">
        <v>217</v>
      </c>
      <c r="E866">
        <v>27.99</v>
      </c>
      <c r="F866">
        <v>28.67</v>
      </c>
    </row>
    <row r="867" spans="1:6">
      <c r="A867" t="s">
        <v>14184</v>
      </c>
      <c r="B867">
        <v>101768</v>
      </c>
      <c r="C867" t="s">
        <v>5958</v>
      </c>
      <c r="D867" t="s">
        <v>217</v>
      </c>
      <c r="E867">
        <v>23.94</v>
      </c>
      <c r="F867">
        <v>24.44</v>
      </c>
    </row>
    <row r="868" spans="1:6">
      <c r="A868" t="s">
        <v>14184</v>
      </c>
      <c r="B868">
        <v>100574</v>
      </c>
      <c r="C868" t="s">
        <v>5959</v>
      </c>
      <c r="D868" t="s">
        <v>217</v>
      </c>
      <c r="E868">
        <v>1.37</v>
      </c>
      <c r="F868">
        <v>1.4</v>
      </c>
    </row>
    <row r="869" spans="1:6">
      <c r="A869" t="s">
        <v>14184</v>
      </c>
      <c r="B869">
        <v>102470</v>
      </c>
      <c r="C869" t="s">
        <v>5960</v>
      </c>
      <c r="D869" t="s">
        <v>109</v>
      </c>
      <c r="E869">
        <v>0</v>
      </c>
      <c r="F869">
        <v>0</v>
      </c>
    </row>
    <row r="870" spans="1:6">
      <c r="A870" t="s">
        <v>14184</v>
      </c>
      <c r="B870">
        <v>105756</v>
      </c>
      <c r="C870" t="s">
        <v>5961</v>
      </c>
      <c r="D870" t="s">
        <v>109</v>
      </c>
      <c r="E870">
        <v>0</v>
      </c>
      <c r="F870">
        <v>0</v>
      </c>
    </row>
    <row r="871" spans="1:6">
      <c r="A871" t="s">
        <v>14184</v>
      </c>
      <c r="B871">
        <v>104375</v>
      </c>
      <c r="C871" t="s">
        <v>5962</v>
      </c>
      <c r="D871" t="s">
        <v>109</v>
      </c>
      <c r="E871">
        <v>0</v>
      </c>
      <c r="F871">
        <v>0</v>
      </c>
    </row>
    <row r="872" spans="1:6">
      <c r="A872" t="s">
        <v>14184</v>
      </c>
      <c r="B872">
        <v>105757</v>
      </c>
      <c r="C872" t="s">
        <v>5963</v>
      </c>
      <c r="D872" t="s">
        <v>109</v>
      </c>
      <c r="E872">
        <v>0</v>
      </c>
      <c r="F872">
        <v>0</v>
      </c>
    </row>
    <row r="873" spans="1:6">
      <c r="A873" t="s">
        <v>14184</v>
      </c>
      <c r="B873">
        <v>105562</v>
      </c>
      <c r="C873" t="s">
        <v>5964</v>
      </c>
      <c r="D873" t="s">
        <v>217</v>
      </c>
      <c r="E873">
        <v>7.95</v>
      </c>
      <c r="F873">
        <v>8.06</v>
      </c>
    </row>
    <row r="874" spans="1:6">
      <c r="A874" t="s">
        <v>14184</v>
      </c>
      <c r="B874">
        <v>105563</v>
      </c>
      <c r="C874" t="s">
        <v>5965</v>
      </c>
      <c r="D874" t="s">
        <v>217</v>
      </c>
      <c r="E874">
        <v>6.43</v>
      </c>
      <c r="F874">
        <v>6.54</v>
      </c>
    </row>
    <row r="875" spans="1:6">
      <c r="A875" t="s">
        <v>14184</v>
      </c>
      <c r="B875">
        <v>105565</v>
      </c>
      <c r="C875" t="s">
        <v>5966</v>
      </c>
      <c r="D875" t="s">
        <v>217</v>
      </c>
      <c r="E875">
        <v>5.96</v>
      </c>
      <c r="F875">
        <v>6.05</v>
      </c>
    </row>
    <row r="876" spans="1:6">
      <c r="A876" t="s">
        <v>14184</v>
      </c>
      <c r="B876">
        <v>105557</v>
      </c>
      <c r="C876" t="s">
        <v>5967</v>
      </c>
      <c r="D876" t="s">
        <v>217</v>
      </c>
      <c r="E876">
        <v>15.03</v>
      </c>
      <c r="F876">
        <v>15.33</v>
      </c>
    </row>
    <row r="877" spans="1:6">
      <c r="A877" t="s">
        <v>14184</v>
      </c>
      <c r="B877">
        <v>105558</v>
      </c>
      <c r="C877" t="s">
        <v>5968</v>
      </c>
      <c r="D877" t="s">
        <v>217</v>
      </c>
      <c r="E877">
        <v>12.97</v>
      </c>
      <c r="F877">
        <v>13.22</v>
      </c>
    </row>
    <row r="878" spans="1:6">
      <c r="A878" t="s">
        <v>14184</v>
      </c>
      <c r="B878">
        <v>105560</v>
      </c>
      <c r="C878" t="s">
        <v>5969</v>
      </c>
      <c r="D878" t="s">
        <v>217</v>
      </c>
      <c r="E878">
        <v>11.82</v>
      </c>
      <c r="F878">
        <v>12.06</v>
      </c>
    </row>
    <row r="879" spans="1:6">
      <c r="A879" t="s">
        <v>14184</v>
      </c>
      <c r="B879">
        <v>96386</v>
      </c>
      <c r="C879" t="s">
        <v>5970</v>
      </c>
      <c r="D879" t="s">
        <v>217</v>
      </c>
      <c r="E879">
        <v>6.38</v>
      </c>
      <c r="F879">
        <v>6.47</v>
      </c>
    </row>
    <row r="880" spans="1:6">
      <c r="A880" t="s">
        <v>14184</v>
      </c>
      <c r="B880">
        <v>105564</v>
      </c>
      <c r="C880" t="s">
        <v>5971</v>
      </c>
      <c r="D880" t="s">
        <v>217</v>
      </c>
      <c r="E880">
        <v>5.92</v>
      </c>
      <c r="F880">
        <v>6.01</v>
      </c>
    </row>
    <row r="881" spans="1:6">
      <c r="A881" t="s">
        <v>14184</v>
      </c>
      <c r="B881">
        <v>105561</v>
      </c>
      <c r="C881" t="s">
        <v>5972</v>
      </c>
      <c r="D881" t="s">
        <v>217</v>
      </c>
      <c r="E881">
        <v>7.79</v>
      </c>
      <c r="F881">
        <v>7.89</v>
      </c>
    </row>
    <row r="882" spans="1:6">
      <c r="A882" t="s">
        <v>14184</v>
      </c>
      <c r="B882">
        <v>96385</v>
      </c>
      <c r="C882" t="s">
        <v>5973</v>
      </c>
      <c r="D882" t="s">
        <v>217</v>
      </c>
      <c r="E882">
        <v>11.71</v>
      </c>
      <c r="F882">
        <v>11.95</v>
      </c>
    </row>
    <row r="883" spans="1:6">
      <c r="A883" t="s">
        <v>14184</v>
      </c>
      <c r="B883">
        <v>105556</v>
      </c>
      <c r="C883" t="s">
        <v>5974</v>
      </c>
      <c r="D883" t="s">
        <v>217</v>
      </c>
      <c r="E883">
        <v>13.18</v>
      </c>
      <c r="F883">
        <v>13.42</v>
      </c>
    </row>
    <row r="884" spans="1:6">
      <c r="A884" t="s">
        <v>14184</v>
      </c>
      <c r="B884">
        <v>105559</v>
      </c>
      <c r="C884" t="s">
        <v>5975</v>
      </c>
      <c r="D884" t="s">
        <v>217</v>
      </c>
      <c r="E884">
        <v>9.9700000000000006</v>
      </c>
      <c r="F884">
        <v>10.14</v>
      </c>
    </row>
    <row r="885" spans="1:6">
      <c r="A885" t="s">
        <v>14184</v>
      </c>
      <c r="B885">
        <v>105733</v>
      </c>
      <c r="C885" t="s">
        <v>5976</v>
      </c>
      <c r="D885" t="s">
        <v>217</v>
      </c>
      <c r="E885">
        <v>272.04000000000002</v>
      </c>
      <c r="F885">
        <v>272.77</v>
      </c>
    </row>
    <row r="886" spans="1:6">
      <c r="A886" t="s">
        <v>14184</v>
      </c>
      <c r="B886">
        <v>105734</v>
      </c>
      <c r="C886" t="s">
        <v>5977</v>
      </c>
      <c r="D886" t="s">
        <v>217</v>
      </c>
      <c r="E886">
        <v>266.32</v>
      </c>
      <c r="F886">
        <v>266.92</v>
      </c>
    </row>
    <row r="887" spans="1:6">
      <c r="A887" t="s">
        <v>14184</v>
      </c>
      <c r="B887">
        <v>105736</v>
      </c>
      <c r="C887" t="s">
        <v>5978</v>
      </c>
      <c r="D887" t="s">
        <v>217</v>
      </c>
      <c r="E887">
        <v>263.42</v>
      </c>
      <c r="F887">
        <v>263.98</v>
      </c>
    </row>
    <row r="888" spans="1:6">
      <c r="A888" t="s">
        <v>14184</v>
      </c>
      <c r="B888">
        <v>105728</v>
      </c>
      <c r="C888" t="s">
        <v>5979</v>
      </c>
      <c r="D888" t="s">
        <v>217</v>
      </c>
      <c r="E888">
        <v>195.86</v>
      </c>
      <c r="F888">
        <v>196.5</v>
      </c>
    </row>
    <row r="889" spans="1:6">
      <c r="A889" t="s">
        <v>14184</v>
      </c>
      <c r="B889">
        <v>105729</v>
      </c>
      <c r="C889" t="s">
        <v>5980</v>
      </c>
      <c r="D889" t="s">
        <v>217</v>
      </c>
      <c r="E889">
        <v>191.46</v>
      </c>
      <c r="F889">
        <v>192.01</v>
      </c>
    </row>
    <row r="890" spans="1:6">
      <c r="A890" t="s">
        <v>14184</v>
      </c>
      <c r="B890">
        <v>105731</v>
      </c>
      <c r="C890" t="s">
        <v>5981</v>
      </c>
      <c r="D890" t="s">
        <v>217</v>
      </c>
      <c r="E890">
        <v>189.24</v>
      </c>
      <c r="F890">
        <v>189.76</v>
      </c>
    </row>
    <row r="891" spans="1:6">
      <c r="A891" t="s">
        <v>14184</v>
      </c>
      <c r="B891">
        <v>105738</v>
      </c>
      <c r="C891" t="s">
        <v>5982</v>
      </c>
      <c r="D891" t="s">
        <v>217</v>
      </c>
      <c r="E891">
        <v>367.77</v>
      </c>
      <c r="F891">
        <v>368.55</v>
      </c>
    </row>
    <row r="892" spans="1:6">
      <c r="A892" t="s">
        <v>14184</v>
      </c>
      <c r="B892">
        <v>105739</v>
      </c>
      <c r="C892" t="s">
        <v>5983</v>
      </c>
      <c r="D892" t="s">
        <v>217</v>
      </c>
      <c r="E892">
        <v>363.47</v>
      </c>
      <c r="F892">
        <v>364.15</v>
      </c>
    </row>
    <row r="893" spans="1:6">
      <c r="A893" t="s">
        <v>14184</v>
      </c>
      <c r="B893">
        <v>105741</v>
      </c>
      <c r="C893" t="s">
        <v>5984</v>
      </c>
      <c r="D893" t="s">
        <v>217</v>
      </c>
      <c r="E893">
        <v>361.22</v>
      </c>
      <c r="F893">
        <v>361.85</v>
      </c>
    </row>
    <row r="894" spans="1:6">
      <c r="A894" t="s">
        <v>14184</v>
      </c>
      <c r="B894">
        <v>105750</v>
      </c>
      <c r="C894" t="s">
        <v>5985</v>
      </c>
      <c r="D894" t="s">
        <v>217</v>
      </c>
      <c r="E894">
        <v>178.68</v>
      </c>
      <c r="F894">
        <v>179.4</v>
      </c>
    </row>
    <row r="895" spans="1:6">
      <c r="A895" t="s">
        <v>14184</v>
      </c>
      <c r="B895">
        <v>105751</v>
      </c>
      <c r="C895" t="s">
        <v>5986</v>
      </c>
      <c r="D895" t="s">
        <v>217</v>
      </c>
      <c r="E895">
        <v>176.44</v>
      </c>
      <c r="F895">
        <v>177.12</v>
      </c>
    </row>
    <row r="896" spans="1:6">
      <c r="A896" t="s">
        <v>14184</v>
      </c>
      <c r="B896">
        <v>105753</v>
      </c>
      <c r="C896" t="s">
        <v>5987</v>
      </c>
      <c r="D896" t="s">
        <v>217</v>
      </c>
      <c r="E896">
        <v>174.4</v>
      </c>
      <c r="F896">
        <v>175.04</v>
      </c>
    </row>
    <row r="897" spans="1:6">
      <c r="A897" t="s">
        <v>14184</v>
      </c>
      <c r="B897">
        <v>105755</v>
      </c>
      <c r="C897" t="s">
        <v>5988</v>
      </c>
      <c r="D897" t="s">
        <v>217</v>
      </c>
      <c r="E897">
        <v>172.46</v>
      </c>
      <c r="F897">
        <v>173.05</v>
      </c>
    </row>
    <row r="898" spans="1:6">
      <c r="A898" t="s">
        <v>14184</v>
      </c>
      <c r="B898">
        <v>105743</v>
      </c>
      <c r="C898" t="s">
        <v>5989</v>
      </c>
      <c r="D898" t="s">
        <v>217</v>
      </c>
      <c r="E898">
        <v>135.97</v>
      </c>
      <c r="F898">
        <v>136.51</v>
      </c>
    </row>
    <row r="899" spans="1:6">
      <c r="A899" t="s">
        <v>14184</v>
      </c>
      <c r="B899">
        <v>105744</v>
      </c>
      <c r="C899" t="s">
        <v>5990</v>
      </c>
      <c r="D899" t="s">
        <v>217</v>
      </c>
      <c r="E899">
        <v>133.84</v>
      </c>
      <c r="F899">
        <v>134.33000000000001</v>
      </c>
    </row>
    <row r="900" spans="1:6">
      <c r="A900" t="s">
        <v>14184</v>
      </c>
      <c r="B900">
        <v>105746</v>
      </c>
      <c r="C900" t="s">
        <v>5991</v>
      </c>
      <c r="D900" t="s">
        <v>217</v>
      </c>
      <c r="E900">
        <v>131.72999999999999</v>
      </c>
      <c r="F900">
        <v>132.15</v>
      </c>
    </row>
    <row r="901" spans="1:6">
      <c r="A901" t="s">
        <v>14184</v>
      </c>
      <c r="B901">
        <v>105748</v>
      </c>
      <c r="C901" t="s">
        <v>5992</v>
      </c>
      <c r="D901" t="s">
        <v>217</v>
      </c>
      <c r="E901">
        <v>129.58000000000001</v>
      </c>
      <c r="F901">
        <v>129.96</v>
      </c>
    </row>
    <row r="902" spans="1:6">
      <c r="A902" t="s">
        <v>14184</v>
      </c>
      <c r="B902">
        <v>105660</v>
      </c>
      <c r="C902" t="s">
        <v>5993</v>
      </c>
      <c r="D902" t="s">
        <v>217</v>
      </c>
      <c r="E902">
        <v>206.15</v>
      </c>
      <c r="F902">
        <v>207.19</v>
      </c>
    </row>
    <row r="903" spans="1:6">
      <c r="A903" t="s">
        <v>14184</v>
      </c>
      <c r="B903">
        <v>105663</v>
      </c>
      <c r="C903" t="s">
        <v>5994</v>
      </c>
      <c r="D903" t="s">
        <v>217</v>
      </c>
      <c r="E903">
        <v>196.89</v>
      </c>
      <c r="F903">
        <v>197.66</v>
      </c>
    </row>
    <row r="904" spans="1:6">
      <c r="A904" t="s">
        <v>14184</v>
      </c>
      <c r="B904">
        <v>105669</v>
      </c>
      <c r="C904" t="s">
        <v>5995</v>
      </c>
      <c r="D904" t="s">
        <v>217</v>
      </c>
      <c r="E904">
        <v>192.23</v>
      </c>
      <c r="F904">
        <v>192.89</v>
      </c>
    </row>
    <row r="905" spans="1:6">
      <c r="A905" t="s">
        <v>14184</v>
      </c>
      <c r="B905">
        <v>105642</v>
      </c>
      <c r="C905" t="s">
        <v>5996</v>
      </c>
      <c r="D905" t="s">
        <v>217</v>
      </c>
      <c r="E905">
        <v>233.75</v>
      </c>
      <c r="F905">
        <v>234.38</v>
      </c>
    </row>
    <row r="906" spans="1:6">
      <c r="A906" t="s">
        <v>14184</v>
      </c>
      <c r="B906">
        <v>105648</v>
      </c>
      <c r="C906" t="s">
        <v>5997</v>
      </c>
      <c r="D906" t="s">
        <v>217</v>
      </c>
      <c r="E906">
        <v>229.35</v>
      </c>
      <c r="F906">
        <v>229.89</v>
      </c>
    </row>
    <row r="907" spans="1:6">
      <c r="A907" t="s">
        <v>14184</v>
      </c>
      <c r="B907">
        <v>105654</v>
      </c>
      <c r="C907" t="s">
        <v>5998</v>
      </c>
      <c r="D907" t="s">
        <v>217</v>
      </c>
      <c r="E907">
        <v>227.13</v>
      </c>
      <c r="F907">
        <v>227.64</v>
      </c>
    </row>
    <row r="908" spans="1:6">
      <c r="A908" t="s">
        <v>14184</v>
      </c>
      <c r="B908">
        <v>105661</v>
      </c>
      <c r="C908" t="s">
        <v>5999</v>
      </c>
      <c r="D908" t="s">
        <v>217</v>
      </c>
      <c r="E908">
        <v>241.89</v>
      </c>
      <c r="F908">
        <v>242.93</v>
      </c>
    </row>
    <row r="909" spans="1:6">
      <c r="A909" t="s">
        <v>14184</v>
      </c>
      <c r="B909">
        <v>105664</v>
      </c>
      <c r="C909" t="s">
        <v>6000</v>
      </c>
      <c r="D909" t="s">
        <v>217</v>
      </c>
      <c r="E909">
        <v>232.63</v>
      </c>
      <c r="F909">
        <v>233.4</v>
      </c>
    </row>
    <row r="910" spans="1:6">
      <c r="A910" t="s">
        <v>14184</v>
      </c>
      <c r="B910">
        <v>105670</v>
      </c>
      <c r="C910" t="s">
        <v>6001</v>
      </c>
      <c r="D910" t="s">
        <v>217</v>
      </c>
      <c r="E910">
        <v>227.97</v>
      </c>
      <c r="F910">
        <v>228.63</v>
      </c>
    </row>
    <row r="911" spans="1:6">
      <c r="A911" t="s">
        <v>14184</v>
      </c>
      <c r="B911">
        <v>105643</v>
      </c>
      <c r="C911" t="s">
        <v>6002</v>
      </c>
      <c r="D911" t="s">
        <v>217</v>
      </c>
      <c r="E911">
        <v>267.13</v>
      </c>
      <c r="F911">
        <v>267.77</v>
      </c>
    </row>
    <row r="912" spans="1:6">
      <c r="A912" t="s">
        <v>14184</v>
      </c>
      <c r="B912">
        <v>105649</v>
      </c>
      <c r="C912" t="s">
        <v>6003</v>
      </c>
      <c r="D912" t="s">
        <v>217</v>
      </c>
      <c r="E912">
        <v>262.73</v>
      </c>
      <c r="F912">
        <v>263.27999999999997</v>
      </c>
    </row>
    <row r="913" spans="1:6">
      <c r="A913" t="s">
        <v>14184</v>
      </c>
      <c r="B913">
        <v>105655</v>
      </c>
      <c r="C913" t="s">
        <v>6004</v>
      </c>
      <c r="D913" t="s">
        <v>217</v>
      </c>
      <c r="E913">
        <v>260.51</v>
      </c>
      <c r="F913">
        <v>261.02999999999997</v>
      </c>
    </row>
    <row r="914" spans="1:6">
      <c r="A914" t="s">
        <v>14184</v>
      </c>
      <c r="B914">
        <v>105662</v>
      </c>
      <c r="C914" t="s">
        <v>6005</v>
      </c>
      <c r="D914" t="s">
        <v>217</v>
      </c>
      <c r="E914">
        <v>277.13</v>
      </c>
      <c r="F914">
        <v>278.17</v>
      </c>
    </row>
    <row r="915" spans="1:6">
      <c r="A915" t="s">
        <v>14184</v>
      </c>
      <c r="B915">
        <v>105665</v>
      </c>
      <c r="C915" t="s">
        <v>6006</v>
      </c>
      <c r="D915" t="s">
        <v>217</v>
      </c>
      <c r="E915">
        <v>267.87</v>
      </c>
      <c r="F915">
        <v>268.64</v>
      </c>
    </row>
    <row r="916" spans="1:6">
      <c r="A916" t="s">
        <v>14184</v>
      </c>
      <c r="B916">
        <v>105671</v>
      </c>
      <c r="C916" t="s">
        <v>6007</v>
      </c>
      <c r="D916" t="s">
        <v>217</v>
      </c>
      <c r="E916">
        <v>263.20999999999998</v>
      </c>
      <c r="F916">
        <v>263.87</v>
      </c>
    </row>
    <row r="917" spans="1:6">
      <c r="A917" t="s">
        <v>14184</v>
      </c>
      <c r="B917">
        <v>105644</v>
      </c>
      <c r="C917" t="s">
        <v>6008</v>
      </c>
      <c r="D917" t="s">
        <v>217</v>
      </c>
      <c r="E917">
        <v>300.51</v>
      </c>
      <c r="F917">
        <v>301.14999999999998</v>
      </c>
    </row>
    <row r="918" spans="1:6">
      <c r="A918" t="s">
        <v>14184</v>
      </c>
      <c r="B918">
        <v>105650</v>
      </c>
      <c r="C918" t="s">
        <v>6009</v>
      </c>
      <c r="D918" t="s">
        <v>217</v>
      </c>
      <c r="E918">
        <v>296.11</v>
      </c>
      <c r="F918">
        <v>296.66000000000003</v>
      </c>
    </row>
    <row r="919" spans="1:6">
      <c r="A919" t="s">
        <v>14184</v>
      </c>
      <c r="B919">
        <v>105656</v>
      </c>
      <c r="C919" t="s">
        <v>6010</v>
      </c>
      <c r="D919" t="s">
        <v>217</v>
      </c>
      <c r="E919">
        <v>293.89</v>
      </c>
      <c r="F919">
        <v>294.41000000000003</v>
      </c>
    </row>
    <row r="920" spans="1:6">
      <c r="A920" t="s">
        <v>14184</v>
      </c>
      <c r="B920">
        <v>105577</v>
      </c>
      <c r="C920" t="s">
        <v>6011</v>
      </c>
      <c r="D920" t="s">
        <v>217</v>
      </c>
      <c r="E920">
        <v>129.83000000000001</v>
      </c>
      <c r="F920">
        <v>130.87</v>
      </c>
    </row>
    <row r="921" spans="1:6">
      <c r="A921" t="s">
        <v>14184</v>
      </c>
      <c r="B921">
        <v>105578</v>
      </c>
      <c r="C921" t="s">
        <v>6012</v>
      </c>
      <c r="D921" t="s">
        <v>217</v>
      </c>
      <c r="E921">
        <v>120.56</v>
      </c>
      <c r="F921">
        <v>121.34</v>
      </c>
    </row>
    <row r="922" spans="1:6">
      <c r="A922" t="s">
        <v>14184</v>
      </c>
      <c r="B922">
        <v>105712</v>
      </c>
      <c r="C922" t="s">
        <v>6013</v>
      </c>
      <c r="D922" t="s">
        <v>217</v>
      </c>
      <c r="E922">
        <v>115.9</v>
      </c>
      <c r="F922">
        <v>116.58</v>
      </c>
    </row>
    <row r="923" spans="1:6">
      <c r="A923" t="s">
        <v>14184</v>
      </c>
      <c r="B923">
        <v>105637</v>
      </c>
      <c r="C923" t="s">
        <v>6014</v>
      </c>
      <c r="D923" t="s">
        <v>217</v>
      </c>
      <c r="E923">
        <v>166.99</v>
      </c>
      <c r="F923">
        <v>167.63</v>
      </c>
    </row>
    <row r="924" spans="1:6">
      <c r="A924" t="s">
        <v>14184</v>
      </c>
      <c r="B924">
        <v>105707</v>
      </c>
      <c r="C924" t="s">
        <v>6015</v>
      </c>
      <c r="D924" t="s">
        <v>217</v>
      </c>
      <c r="E924">
        <v>162.59</v>
      </c>
      <c r="F924">
        <v>163.13999999999999</v>
      </c>
    </row>
    <row r="925" spans="1:6">
      <c r="A925" t="s">
        <v>14184</v>
      </c>
      <c r="B925">
        <v>105709</v>
      </c>
      <c r="C925" t="s">
        <v>6016</v>
      </c>
      <c r="D925" t="s">
        <v>217</v>
      </c>
      <c r="E925">
        <v>160.37</v>
      </c>
      <c r="F925">
        <v>160.88999999999999</v>
      </c>
    </row>
    <row r="926" spans="1:6">
      <c r="A926" t="s">
        <v>14184</v>
      </c>
      <c r="B926">
        <v>105693</v>
      </c>
      <c r="C926" t="s">
        <v>6017</v>
      </c>
      <c r="D926" t="s">
        <v>217</v>
      </c>
      <c r="E926">
        <v>191.84</v>
      </c>
      <c r="F926">
        <v>192.88</v>
      </c>
    </row>
    <row r="927" spans="1:6">
      <c r="A927" t="s">
        <v>14184</v>
      </c>
      <c r="B927">
        <v>105696</v>
      </c>
      <c r="C927" t="s">
        <v>6018</v>
      </c>
      <c r="D927" t="s">
        <v>217</v>
      </c>
      <c r="E927">
        <v>182.58</v>
      </c>
      <c r="F927">
        <v>183.35</v>
      </c>
    </row>
    <row r="928" spans="1:6">
      <c r="A928" t="s">
        <v>14184</v>
      </c>
      <c r="B928">
        <v>105702</v>
      </c>
      <c r="C928" t="s">
        <v>6019</v>
      </c>
      <c r="D928" t="s">
        <v>217</v>
      </c>
      <c r="E928">
        <v>177.92</v>
      </c>
      <c r="F928">
        <v>178.58</v>
      </c>
    </row>
    <row r="929" spans="1:6">
      <c r="A929" t="s">
        <v>14184</v>
      </c>
      <c r="B929">
        <v>105675</v>
      </c>
      <c r="C929" t="s">
        <v>6020</v>
      </c>
      <c r="D929" t="s">
        <v>217</v>
      </c>
      <c r="E929">
        <v>211.99</v>
      </c>
      <c r="F929">
        <v>212.62</v>
      </c>
    </row>
    <row r="930" spans="1:6">
      <c r="A930" t="s">
        <v>14184</v>
      </c>
      <c r="B930">
        <v>105681</v>
      </c>
      <c r="C930" t="s">
        <v>6021</v>
      </c>
      <c r="D930" t="s">
        <v>217</v>
      </c>
      <c r="E930">
        <v>207.59</v>
      </c>
      <c r="F930">
        <v>208.13</v>
      </c>
    </row>
    <row r="931" spans="1:6">
      <c r="A931" t="s">
        <v>14184</v>
      </c>
      <c r="B931">
        <v>105687</v>
      </c>
      <c r="C931" t="s">
        <v>6022</v>
      </c>
      <c r="D931" t="s">
        <v>217</v>
      </c>
      <c r="E931">
        <v>205.37</v>
      </c>
      <c r="F931">
        <v>205.88</v>
      </c>
    </row>
    <row r="932" spans="1:6">
      <c r="A932" t="s">
        <v>14184</v>
      </c>
      <c r="B932">
        <v>105694</v>
      </c>
      <c r="C932" t="s">
        <v>6023</v>
      </c>
      <c r="D932" t="s">
        <v>217</v>
      </c>
      <c r="E932">
        <v>227.88</v>
      </c>
      <c r="F932">
        <v>228.92</v>
      </c>
    </row>
    <row r="933" spans="1:6">
      <c r="A933" t="s">
        <v>14184</v>
      </c>
      <c r="B933">
        <v>105697</v>
      </c>
      <c r="C933" t="s">
        <v>6024</v>
      </c>
      <c r="D933" t="s">
        <v>217</v>
      </c>
      <c r="E933">
        <v>218.62</v>
      </c>
      <c r="F933">
        <v>219.39</v>
      </c>
    </row>
    <row r="934" spans="1:6">
      <c r="A934" t="s">
        <v>14184</v>
      </c>
      <c r="B934">
        <v>105703</v>
      </c>
      <c r="C934" t="s">
        <v>6025</v>
      </c>
      <c r="D934" t="s">
        <v>217</v>
      </c>
      <c r="E934">
        <v>213.96</v>
      </c>
      <c r="F934">
        <v>214.62</v>
      </c>
    </row>
    <row r="935" spans="1:6">
      <c r="A935" t="s">
        <v>14184</v>
      </c>
      <c r="B935">
        <v>105676</v>
      </c>
      <c r="C935" t="s">
        <v>6026</v>
      </c>
      <c r="D935" t="s">
        <v>217</v>
      </c>
      <c r="E935">
        <v>245.82</v>
      </c>
      <c r="F935">
        <v>246.46</v>
      </c>
    </row>
    <row r="936" spans="1:6">
      <c r="A936" t="s">
        <v>14184</v>
      </c>
      <c r="B936">
        <v>105682</v>
      </c>
      <c r="C936" t="s">
        <v>6027</v>
      </c>
      <c r="D936" t="s">
        <v>217</v>
      </c>
      <c r="E936">
        <v>241.42</v>
      </c>
      <c r="F936">
        <v>241.97</v>
      </c>
    </row>
    <row r="937" spans="1:6">
      <c r="A937" t="s">
        <v>14184</v>
      </c>
      <c r="B937">
        <v>105688</v>
      </c>
      <c r="C937" t="s">
        <v>6028</v>
      </c>
      <c r="D937" t="s">
        <v>217</v>
      </c>
      <c r="E937">
        <v>239.2</v>
      </c>
      <c r="F937">
        <v>239.72</v>
      </c>
    </row>
    <row r="938" spans="1:6">
      <c r="A938" t="s">
        <v>14184</v>
      </c>
      <c r="B938">
        <v>105695</v>
      </c>
      <c r="C938" t="s">
        <v>6029</v>
      </c>
      <c r="D938" t="s">
        <v>217</v>
      </c>
      <c r="E938">
        <v>263.42</v>
      </c>
      <c r="F938">
        <v>264.45999999999998</v>
      </c>
    </row>
    <row r="939" spans="1:6">
      <c r="A939" t="s">
        <v>14184</v>
      </c>
      <c r="B939">
        <v>105698</v>
      </c>
      <c r="C939" t="s">
        <v>6030</v>
      </c>
      <c r="D939" t="s">
        <v>217</v>
      </c>
      <c r="E939">
        <v>254.16</v>
      </c>
      <c r="F939">
        <v>254.93</v>
      </c>
    </row>
    <row r="940" spans="1:6">
      <c r="A940" t="s">
        <v>14184</v>
      </c>
      <c r="B940">
        <v>105704</v>
      </c>
      <c r="C940" t="s">
        <v>6031</v>
      </c>
      <c r="D940" t="s">
        <v>217</v>
      </c>
      <c r="E940">
        <v>249.5</v>
      </c>
      <c r="F940">
        <v>250.16</v>
      </c>
    </row>
    <row r="941" spans="1:6">
      <c r="A941" t="s">
        <v>14184</v>
      </c>
      <c r="B941">
        <v>105677</v>
      </c>
      <c r="C941" t="s">
        <v>6032</v>
      </c>
      <c r="D941" t="s">
        <v>217</v>
      </c>
      <c r="E941">
        <v>279.66000000000003</v>
      </c>
      <c r="F941">
        <v>280.3</v>
      </c>
    </row>
    <row r="942" spans="1:6">
      <c r="A942" t="s">
        <v>14184</v>
      </c>
      <c r="B942">
        <v>105683</v>
      </c>
      <c r="C942" t="s">
        <v>6033</v>
      </c>
      <c r="D942" t="s">
        <v>217</v>
      </c>
      <c r="E942">
        <v>275.26</v>
      </c>
      <c r="F942">
        <v>275.81</v>
      </c>
    </row>
    <row r="943" spans="1:6">
      <c r="A943" t="s">
        <v>14184</v>
      </c>
      <c r="B943">
        <v>105689</v>
      </c>
      <c r="C943" t="s">
        <v>6034</v>
      </c>
      <c r="D943" t="s">
        <v>217</v>
      </c>
      <c r="E943">
        <v>273.04000000000002</v>
      </c>
      <c r="F943">
        <v>273.56</v>
      </c>
    </row>
    <row r="944" spans="1:6">
      <c r="A944" t="s">
        <v>14184</v>
      </c>
      <c r="B944">
        <v>105579</v>
      </c>
      <c r="C944" t="s">
        <v>6035</v>
      </c>
      <c r="D944" t="s">
        <v>217</v>
      </c>
      <c r="E944">
        <v>114.92</v>
      </c>
      <c r="F944">
        <v>115.96</v>
      </c>
    </row>
    <row r="945" spans="1:6">
      <c r="A945" t="s">
        <v>14184</v>
      </c>
      <c r="B945">
        <v>105580</v>
      </c>
      <c r="C945" t="s">
        <v>6036</v>
      </c>
      <c r="D945" t="s">
        <v>217</v>
      </c>
      <c r="E945">
        <v>105.65</v>
      </c>
      <c r="F945">
        <v>106.43</v>
      </c>
    </row>
    <row r="946" spans="1:6">
      <c r="A946" t="s">
        <v>14184</v>
      </c>
      <c r="B946">
        <v>105582</v>
      </c>
      <c r="C946" t="s">
        <v>6037</v>
      </c>
      <c r="D946" t="s">
        <v>217</v>
      </c>
      <c r="E946">
        <v>100.99</v>
      </c>
      <c r="F946">
        <v>101.67</v>
      </c>
    </row>
    <row r="947" spans="1:6">
      <c r="A947" t="s">
        <v>14184</v>
      </c>
      <c r="B947">
        <v>105638</v>
      </c>
      <c r="C947" t="s">
        <v>6038</v>
      </c>
      <c r="D947" t="s">
        <v>217</v>
      </c>
      <c r="E947">
        <v>144.32</v>
      </c>
      <c r="F947">
        <v>144.96</v>
      </c>
    </row>
    <row r="948" spans="1:6">
      <c r="A948" t="s">
        <v>14184</v>
      </c>
      <c r="B948">
        <v>105715</v>
      </c>
      <c r="C948" t="s">
        <v>6039</v>
      </c>
      <c r="D948" t="s">
        <v>217</v>
      </c>
      <c r="E948">
        <v>139.91999999999999</v>
      </c>
      <c r="F948">
        <v>140.47</v>
      </c>
    </row>
    <row r="949" spans="1:6">
      <c r="A949" t="s">
        <v>14184</v>
      </c>
      <c r="B949">
        <v>105717</v>
      </c>
      <c r="C949" t="s">
        <v>6040</v>
      </c>
      <c r="D949" t="s">
        <v>217</v>
      </c>
      <c r="E949">
        <v>137.69999999999999</v>
      </c>
      <c r="F949">
        <v>138.22</v>
      </c>
    </row>
    <row r="950" spans="1:6">
      <c r="A950" t="s">
        <v>14184</v>
      </c>
      <c r="B950">
        <v>105626</v>
      </c>
      <c r="C950" t="s">
        <v>6041</v>
      </c>
      <c r="D950" t="s">
        <v>217</v>
      </c>
      <c r="E950">
        <v>141.97999999999999</v>
      </c>
      <c r="F950">
        <v>142.58000000000001</v>
      </c>
    </row>
    <row r="951" spans="1:6">
      <c r="A951" t="s">
        <v>14184</v>
      </c>
      <c r="B951">
        <v>105629</v>
      </c>
      <c r="C951" t="s">
        <v>6042</v>
      </c>
      <c r="D951" t="s">
        <v>217</v>
      </c>
      <c r="E951">
        <v>134.53</v>
      </c>
      <c r="F951">
        <v>134.91999999999999</v>
      </c>
    </row>
    <row r="952" spans="1:6">
      <c r="A952" t="s">
        <v>14184</v>
      </c>
      <c r="B952">
        <v>105635</v>
      </c>
      <c r="C952" t="s">
        <v>6043</v>
      </c>
      <c r="D952" t="s">
        <v>217</v>
      </c>
      <c r="E952">
        <v>133.47</v>
      </c>
      <c r="F952">
        <v>133.84</v>
      </c>
    </row>
    <row r="953" spans="1:6">
      <c r="A953" t="s">
        <v>14184</v>
      </c>
      <c r="B953">
        <v>105605</v>
      </c>
      <c r="C953" t="s">
        <v>6044</v>
      </c>
      <c r="D953" t="s">
        <v>217</v>
      </c>
      <c r="E953">
        <v>130.66</v>
      </c>
      <c r="F953">
        <v>131.1</v>
      </c>
    </row>
    <row r="954" spans="1:6">
      <c r="A954" t="s">
        <v>14184</v>
      </c>
      <c r="B954">
        <v>105613</v>
      </c>
      <c r="C954" t="s">
        <v>6045</v>
      </c>
      <c r="D954" t="s">
        <v>217</v>
      </c>
      <c r="E954">
        <v>127.79</v>
      </c>
      <c r="F954">
        <v>128.22</v>
      </c>
    </row>
    <row r="955" spans="1:6">
      <c r="A955" t="s">
        <v>14184</v>
      </c>
      <c r="B955">
        <v>105621</v>
      </c>
      <c r="C955" t="s">
        <v>6046</v>
      </c>
      <c r="D955" t="s">
        <v>217</v>
      </c>
      <c r="E955">
        <v>125.76</v>
      </c>
      <c r="F955">
        <v>126.11</v>
      </c>
    </row>
    <row r="956" spans="1:6">
      <c r="A956" t="s">
        <v>14184</v>
      </c>
      <c r="B956">
        <v>105627</v>
      </c>
      <c r="C956" t="s">
        <v>6047</v>
      </c>
      <c r="D956" t="s">
        <v>217</v>
      </c>
      <c r="E956">
        <v>179.01</v>
      </c>
      <c r="F956">
        <v>179.61</v>
      </c>
    </row>
    <row r="957" spans="1:6">
      <c r="A957" t="s">
        <v>14184</v>
      </c>
      <c r="B957">
        <v>105630</v>
      </c>
      <c r="C957" t="s">
        <v>6048</v>
      </c>
      <c r="D957" t="s">
        <v>217</v>
      </c>
      <c r="E957">
        <v>171.56</v>
      </c>
      <c r="F957">
        <v>171.95</v>
      </c>
    </row>
    <row r="958" spans="1:6">
      <c r="A958" t="s">
        <v>14184</v>
      </c>
      <c r="B958">
        <v>105636</v>
      </c>
      <c r="C958" t="s">
        <v>6049</v>
      </c>
      <c r="D958" t="s">
        <v>217</v>
      </c>
      <c r="E958">
        <v>170.5</v>
      </c>
      <c r="F958">
        <v>170.87</v>
      </c>
    </row>
    <row r="959" spans="1:6">
      <c r="A959" t="s">
        <v>14184</v>
      </c>
      <c r="B959">
        <v>105606</v>
      </c>
      <c r="C959" t="s">
        <v>6050</v>
      </c>
      <c r="D959" t="s">
        <v>217</v>
      </c>
      <c r="E959">
        <v>166.76</v>
      </c>
      <c r="F959">
        <v>167.2</v>
      </c>
    </row>
    <row r="960" spans="1:6">
      <c r="A960" t="s">
        <v>14184</v>
      </c>
      <c r="B960">
        <v>105614</v>
      </c>
      <c r="C960" t="s">
        <v>6051</v>
      </c>
      <c r="D960" t="s">
        <v>217</v>
      </c>
      <c r="E960">
        <v>163.89</v>
      </c>
      <c r="F960">
        <v>164.32</v>
      </c>
    </row>
    <row r="961" spans="1:6">
      <c r="A961" t="s">
        <v>14184</v>
      </c>
      <c r="B961">
        <v>105622</v>
      </c>
      <c r="C961" t="s">
        <v>6052</v>
      </c>
      <c r="D961" t="s">
        <v>217</v>
      </c>
      <c r="E961">
        <v>161.86000000000001</v>
      </c>
      <c r="F961">
        <v>162.21</v>
      </c>
    </row>
    <row r="962" spans="1:6">
      <c r="A962" t="s">
        <v>14184</v>
      </c>
      <c r="B962">
        <v>105572</v>
      </c>
      <c r="C962" t="s">
        <v>6053</v>
      </c>
      <c r="D962" t="s">
        <v>217</v>
      </c>
      <c r="E962">
        <v>65.87</v>
      </c>
      <c r="F962">
        <v>66.47</v>
      </c>
    </row>
    <row r="963" spans="1:6">
      <c r="A963" t="s">
        <v>14184</v>
      </c>
      <c r="B963">
        <v>105574</v>
      </c>
      <c r="C963" t="s">
        <v>6054</v>
      </c>
      <c r="D963" t="s">
        <v>217</v>
      </c>
      <c r="E963">
        <v>58.42</v>
      </c>
      <c r="F963">
        <v>58.81</v>
      </c>
    </row>
    <row r="964" spans="1:6">
      <c r="A964" t="s">
        <v>14184</v>
      </c>
      <c r="B964">
        <v>105576</v>
      </c>
      <c r="C964" t="s">
        <v>6055</v>
      </c>
      <c r="D964" t="s">
        <v>217</v>
      </c>
      <c r="E964">
        <v>57.36</v>
      </c>
      <c r="F964">
        <v>57.73</v>
      </c>
    </row>
    <row r="965" spans="1:6">
      <c r="A965" t="s">
        <v>14184</v>
      </c>
      <c r="B965">
        <v>105603</v>
      </c>
      <c r="C965" t="s">
        <v>6056</v>
      </c>
      <c r="D965" t="s">
        <v>217</v>
      </c>
      <c r="E965">
        <v>58.46</v>
      </c>
      <c r="F965">
        <v>58.9</v>
      </c>
    </row>
    <row r="966" spans="1:6">
      <c r="A966" t="s">
        <v>14184</v>
      </c>
      <c r="B966">
        <v>105611</v>
      </c>
      <c r="C966" t="s">
        <v>6057</v>
      </c>
      <c r="D966" t="s">
        <v>217</v>
      </c>
      <c r="E966">
        <v>55.59</v>
      </c>
      <c r="F966">
        <v>56.02</v>
      </c>
    </row>
    <row r="967" spans="1:6">
      <c r="A967" t="s">
        <v>14184</v>
      </c>
      <c r="B967">
        <v>105619</v>
      </c>
      <c r="C967" t="s">
        <v>6058</v>
      </c>
      <c r="D967" t="s">
        <v>217</v>
      </c>
      <c r="E967">
        <v>53.56</v>
      </c>
      <c r="F967">
        <v>53.91</v>
      </c>
    </row>
    <row r="968" spans="1:6">
      <c r="A968" t="s">
        <v>14184</v>
      </c>
      <c r="B968">
        <v>105573</v>
      </c>
      <c r="C968" t="s">
        <v>6059</v>
      </c>
      <c r="D968" t="s">
        <v>217</v>
      </c>
      <c r="E968">
        <v>104.45</v>
      </c>
      <c r="F968">
        <v>105.05</v>
      </c>
    </row>
    <row r="969" spans="1:6">
      <c r="A969" t="s">
        <v>14184</v>
      </c>
      <c r="B969">
        <v>105628</v>
      </c>
      <c r="C969" t="s">
        <v>6060</v>
      </c>
      <c r="D969" t="s">
        <v>217</v>
      </c>
      <c r="E969">
        <v>97</v>
      </c>
      <c r="F969">
        <v>97.39</v>
      </c>
    </row>
    <row r="970" spans="1:6">
      <c r="A970" t="s">
        <v>14184</v>
      </c>
      <c r="B970">
        <v>105634</v>
      </c>
      <c r="C970" t="s">
        <v>6061</v>
      </c>
      <c r="D970" t="s">
        <v>217</v>
      </c>
      <c r="E970">
        <v>95.94</v>
      </c>
      <c r="F970">
        <v>96.31</v>
      </c>
    </row>
    <row r="971" spans="1:6">
      <c r="A971" t="s">
        <v>14184</v>
      </c>
      <c r="B971">
        <v>105604</v>
      </c>
      <c r="C971" t="s">
        <v>6062</v>
      </c>
      <c r="D971" t="s">
        <v>217</v>
      </c>
      <c r="E971">
        <v>94.56</v>
      </c>
      <c r="F971">
        <v>94.99</v>
      </c>
    </row>
    <row r="972" spans="1:6">
      <c r="A972" t="s">
        <v>14184</v>
      </c>
      <c r="B972">
        <v>105612</v>
      </c>
      <c r="C972" t="s">
        <v>6063</v>
      </c>
      <c r="D972" t="s">
        <v>217</v>
      </c>
      <c r="E972">
        <v>91.69</v>
      </c>
      <c r="F972">
        <v>92.11</v>
      </c>
    </row>
    <row r="973" spans="1:6">
      <c r="A973" t="s">
        <v>14184</v>
      </c>
      <c r="B973">
        <v>105620</v>
      </c>
      <c r="C973" t="s">
        <v>6064</v>
      </c>
      <c r="D973" t="s">
        <v>217</v>
      </c>
      <c r="E973">
        <v>89.66</v>
      </c>
      <c r="F973">
        <v>90</v>
      </c>
    </row>
    <row r="974" spans="1:6">
      <c r="A974" t="s">
        <v>14184</v>
      </c>
      <c r="B974">
        <v>105586</v>
      </c>
      <c r="C974" t="s">
        <v>6065</v>
      </c>
      <c r="D974" t="s">
        <v>217</v>
      </c>
      <c r="E974">
        <v>140.41</v>
      </c>
      <c r="F974">
        <v>141.74</v>
      </c>
    </row>
    <row r="975" spans="1:6">
      <c r="A975" t="s">
        <v>14184</v>
      </c>
      <c r="B975">
        <v>105587</v>
      </c>
      <c r="C975" t="s">
        <v>6066</v>
      </c>
      <c r="D975" t="s">
        <v>217</v>
      </c>
      <c r="E975">
        <v>127.61</v>
      </c>
      <c r="F975">
        <v>128.6</v>
      </c>
    </row>
    <row r="976" spans="1:6">
      <c r="A976" t="s">
        <v>14184</v>
      </c>
      <c r="B976">
        <v>105589</v>
      </c>
      <c r="C976" t="s">
        <v>6067</v>
      </c>
      <c r="D976" t="s">
        <v>217</v>
      </c>
      <c r="E976">
        <v>126.44</v>
      </c>
      <c r="F976">
        <v>127.4</v>
      </c>
    </row>
    <row r="977" spans="1:6">
      <c r="A977" t="s">
        <v>14184</v>
      </c>
      <c r="B977">
        <v>105584</v>
      </c>
      <c r="C977" t="s">
        <v>6068</v>
      </c>
      <c r="D977" t="s">
        <v>217</v>
      </c>
      <c r="E977">
        <v>174.95</v>
      </c>
      <c r="F977">
        <v>175.75</v>
      </c>
    </row>
    <row r="978" spans="1:6">
      <c r="A978" t="s">
        <v>14184</v>
      </c>
      <c r="B978">
        <v>105720</v>
      </c>
      <c r="C978" t="s">
        <v>6069</v>
      </c>
      <c r="D978" t="s">
        <v>217</v>
      </c>
      <c r="E978">
        <v>167.91</v>
      </c>
      <c r="F978">
        <v>168.59</v>
      </c>
    </row>
    <row r="979" spans="1:6">
      <c r="A979" t="s">
        <v>14184</v>
      </c>
      <c r="B979">
        <v>105722</v>
      </c>
      <c r="C979" t="s">
        <v>6070</v>
      </c>
      <c r="D979" t="s">
        <v>217</v>
      </c>
      <c r="E979">
        <v>168.32</v>
      </c>
      <c r="F979">
        <v>168.99</v>
      </c>
    </row>
    <row r="980" spans="1:6">
      <c r="A980" t="s">
        <v>14184</v>
      </c>
      <c r="B980">
        <v>105593</v>
      </c>
      <c r="C980" t="s">
        <v>6071</v>
      </c>
      <c r="D980" t="s">
        <v>217</v>
      </c>
      <c r="E980">
        <v>125.5</v>
      </c>
      <c r="F980">
        <v>126.83</v>
      </c>
    </row>
    <row r="981" spans="1:6">
      <c r="A981" t="s">
        <v>14184</v>
      </c>
      <c r="B981">
        <v>105594</v>
      </c>
      <c r="C981" t="s">
        <v>6072</v>
      </c>
      <c r="D981" t="s">
        <v>217</v>
      </c>
      <c r="E981">
        <v>112.7</v>
      </c>
      <c r="F981">
        <v>113.69</v>
      </c>
    </row>
    <row r="982" spans="1:6">
      <c r="A982" t="s">
        <v>14184</v>
      </c>
      <c r="B982">
        <v>105596</v>
      </c>
      <c r="C982" t="s">
        <v>6073</v>
      </c>
      <c r="D982" t="s">
        <v>217</v>
      </c>
      <c r="E982">
        <v>111.53</v>
      </c>
      <c r="F982">
        <v>112.49</v>
      </c>
    </row>
    <row r="983" spans="1:6">
      <c r="A983" t="s">
        <v>14184</v>
      </c>
      <c r="B983">
        <v>105591</v>
      </c>
      <c r="C983" t="s">
        <v>6074</v>
      </c>
      <c r="D983" t="s">
        <v>217</v>
      </c>
      <c r="E983">
        <v>152.28</v>
      </c>
      <c r="F983">
        <v>153.08000000000001</v>
      </c>
    </row>
    <row r="984" spans="1:6">
      <c r="A984" t="s">
        <v>14184</v>
      </c>
      <c r="B984">
        <v>105724</v>
      </c>
      <c r="C984" t="s">
        <v>6075</v>
      </c>
      <c r="D984" t="s">
        <v>217</v>
      </c>
      <c r="E984">
        <v>145.24</v>
      </c>
      <c r="F984">
        <v>145.91999999999999</v>
      </c>
    </row>
    <row r="985" spans="1:6">
      <c r="A985" t="s">
        <v>14184</v>
      </c>
      <c r="B985">
        <v>105726</v>
      </c>
      <c r="C985" t="s">
        <v>6076</v>
      </c>
      <c r="D985" t="s">
        <v>217</v>
      </c>
      <c r="E985">
        <v>145.65</v>
      </c>
      <c r="F985">
        <v>146.32</v>
      </c>
    </row>
    <row r="986" spans="1:6">
      <c r="A986" t="s">
        <v>14184</v>
      </c>
      <c r="B986">
        <v>105567</v>
      </c>
      <c r="C986" t="s">
        <v>6077</v>
      </c>
      <c r="D986" t="s">
        <v>217</v>
      </c>
      <c r="E986">
        <v>14.08</v>
      </c>
      <c r="F986">
        <v>14.32</v>
      </c>
    </row>
    <row r="987" spans="1:6">
      <c r="A987" t="s">
        <v>14184</v>
      </c>
      <c r="B987">
        <v>105568</v>
      </c>
      <c r="C987" t="s">
        <v>6078</v>
      </c>
      <c r="D987" t="s">
        <v>217</v>
      </c>
      <c r="E987">
        <v>11.21</v>
      </c>
      <c r="F987">
        <v>11.44</v>
      </c>
    </row>
    <row r="988" spans="1:6">
      <c r="A988" t="s">
        <v>14184</v>
      </c>
      <c r="B988">
        <v>105570</v>
      </c>
      <c r="C988" t="s">
        <v>6079</v>
      </c>
      <c r="D988" t="s">
        <v>217</v>
      </c>
      <c r="E988">
        <v>9.27</v>
      </c>
      <c r="F988">
        <v>9.44</v>
      </c>
    </row>
    <row r="989" spans="1:6">
      <c r="A989" t="s">
        <v>14184</v>
      </c>
      <c r="B989">
        <v>100575</v>
      </c>
      <c r="C989" t="s">
        <v>6080</v>
      </c>
      <c r="D989" t="s">
        <v>109</v>
      </c>
      <c r="E989">
        <v>0.52</v>
      </c>
      <c r="F989">
        <v>0.53</v>
      </c>
    </row>
    <row r="990" spans="1:6">
      <c r="A990" t="s">
        <v>14184</v>
      </c>
      <c r="B990">
        <v>100577</v>
      </c>
      <c r="C990" t="s">
        <v>6081</v>
      </c>
      <c r="D990" t="s">
        <v>109</v>
      </c>
      <c r="E990">
        <v>1.37</v>
      </c>
      <c r="F990">
        <v>1.38</v>
      </c>
    </row>
    <row r="991" spans="1:6">
      <c r="A991" t="s">
        <v>14184</v>
      </c>
      <c r="B991">
        <v>105598</v>
      </c>
      <c r="C991" t="s">
        <v>6082</v>
      </c>
      <c r="D991" t="s">
        <v>109</v>
      </c>
      <c r="E991">
        <v>1.82</v>
      </c>
      <c r="F991">
        <v>1.84</v>
      </c>
    </row>
    <row r="992" spans="1:6">
      <c r="A992" t="s">
        <v>14184</v>
      </c>
      <c r="B992">
        <v>100576</v>
      </c>
      <c r="C992" t="s">
        <v>6083</v>
      </c>
      <c r="D992" t="s">
        <v>109</v>
      </c>
      <c r="E992">
        <v>2.68</v>
      </c>
      <c r="F992">
        <v>2.73</v>
      </c>
    </row>
    <row r="993" spans="1:6">
      <c r="A993" t="s">
        <v>14184</v>
      </c>
      <c r="B993">
        <v>105597</v>
      </c>
      <c r="C993" t="s">
        <v>6084</v>
      </c>
      <c r="D993" t="s">
        <v>109</v>
      </c>
      <c r="E993">
        <v>3.65</v>
      </c>
      <c r="F993">
        <v>3.74</v>
      </c>
    </row>
    <row r="994" spans="1:6">
      <c r="A994" t="s">
        <v>14185</v>
      </c>
      <c r="B994">
        <v>102730</v>
      </c>
      <c r="C994" t="s">
        <v>6085</v>
      </c>
      <c r="D994" t="s">
        <v>205</v>
      </c>
      <c r="E994">
        <v>11.18</v>
      </c>
      <c r="F994">
        <v>11.32</v>
      </c>
    </row>
    <row r="995" spans="1:6">
      <c r="A995" t="s">
        <v>14185</v>
      </c>
      <c r="B995">
        <v>102731</v>
      </c>
      <c r="C995" t="s">
        <v>6086</v>
      </c>
      <c r="D995" t="s">
        <v>205</v>
      </c>
      <c r="E995">
        <v>9.34</v>
      </c>
      <c r="F995">
        <v>9.4499999999999993</v>
      </c>
    </row>
    <row r="996" spans="1:6">
      <c r="A996" t="s">
        <v>14185</v>
      </c>
      <c r="B996">
        <v>102732</v>
      </c>
      <c r="C996" t="s">
        <v>6087</v>
      </c>
      <c r="D996" t="s">
        <v>205</v>
      </c>
      <c r="E996">
        <v>8.7100000000000009</v>
      </c>
      <c r="F996">
        <v>8.7799999999999994</v>
      </c>
    </row>
    <row r="997" spans="1:6">
      <c r="A997" t="s">
        <v>14185</v>
      </c>
      <c r="B997">
        <v>102733</v>
      </c>
      <c r="C997" t="s">
        <v>6088</v>
      </c>
      <c r="D997" t="s">
        <v>205</v>
      </c>
      <c r="E997">
        <v>9.6</v>
      </c>
      <c r="F997">
        <v>9.65</v>
      </c>
    </row>
    <row r="998" spans="1:6">
      <c r="A998" t="s">
        <v>14185</v>
      </c>
      <c r="B998">
        <v>102728</v>
      </c>
      <c r="C998" t="s">
        <v>6089</v>
      </c>
      <c r="D998" t="s">
        <v>205</v>
      </c>
      <c r="E998">
        <v>13.83</v>
      </c>
      <c r="F998">
        <v>14.11</v>
      </c>
    </row>
    <row r="999" spans="1:6">
      <c r="A999" t="s">
        <v>14185</v>
      </c>
      <c r="B999">
        <v>102729</v>
      </c>
      <c r="C999" t="s">
        <v>6090</v>
      </c>
      <c r="D999" t="s">
        <v>205</v>
      </c>
      <c r="E999">
        <v>12.69</v>
      </c>
      <c r="F999">
        <v>12.88</v>
      </c>
    </row>
    <row r="1000" spans="1:6">
      <c r="A1000" t="s">
        <v>14185</v>
      </c>
      <c r="B1000">
        <v>102734</v>
      </c>
      <c r="C1000" t="s">
        <v>6091</v>
      </c>
      <c r="D1000" t="s">
        <v>205</v>
      </c>
      <c r="E1000">
        <v>12.87</v>
      </c>
      <c r="F1000">
        <v>13.07</v>
      </c>
    </row>
    <row r="1001" spans="1:6">
      <c r="A1001" t="s">
        <v>14185</v>
      </c>
      <c r="B1001">
        <v>102735</v>
      </c>
      <c r="C1001" t="s">
        <v>6092</v>
      </c>
      <c r="D1001" t="s">
        <v>205</v>
      </c>
      <c r="E1001">
        <v>11.84</v>
      </c>
      <c r="F1001">
        <v>11.99</v>
      </c>
    </row>
    <row r="1002" spans="1:6">
      <c r="A1002" t="s">
        <v>14185</v>
      </c>
      <c r="B1002">
        <v>102765</v>
      </c>
      <c r="C1002" t="s">
        <v>6093</v>
      </c>
      <c r="D1002" t="s">
        <v>211</v>
      </c>
      <c r="E1002">
        <v>16017.89</v>
      </c>
      <c r="F1002">
        <v>16292.69</v>
      </c>
    </row>
    <row r="1003" spans="1:6">
      <c r="A1003" t="s">
        <v>14185</v>
      </c>
      <c r="B1003">
        <v>102795</v>
      </c>
      <c r="C1003" t="s">
        <v>6094</v>
      </c>
      <c r="D1003" t="s">
        <v>211</v>
      </c>
      <c r="E1003">
        <v>28747.07</v>
      </c>
      <c r="F1003">
        <v>29188.44</v>
      </c>
    </row>
    <row r="1004" spans="1:6">
      <c r="A1004" t="s">
        <v>14185</v>
      </c>
      <c r="B1004">
        <v>102766</v>
      </c>
      <c r="C1004" t="s">
        <v>6095</v>
      </c>
      <c r="D1004" t="s">
        <v>211</v>
      </c>
      <c r="E1004">
        <v>24111.71</v>
      </c>
      <c r="F1004">
        <v>24493.45</v>
      </c>
    </row>
    <row r="1005" spans="1:6">
      <c r="A1005" t="s">
        <v>14185</v>
      </c>
      <c r="B1005">
        <v>102796</v>
      </c>
      <c r="C1005" t="s">
        <v>6096</v>
      </c>
      <c r="D1005" t="s">
        <v>211</v>
      </c>
      <c r="E1005">
        <v>46176.08</v>
      </c>
      <c r="F1005">
        <v>46846.8</v>
      </c>
    </row>
    <row r="1006" spans="1:6">
      <c r="A1006" t="s">
        <v>14185</v>
      </c>
      <c r="B1006">
        <v>102767</v>
      </c>
      <c r="C1006" t="s">
        <v>6097</v>
      </c>
      <c r="D1006" t="s">
        <v>211</v>
      </c>
      <c r="E1006">
        <v>33638.58</v>
      </c>
      <c r="F1006">
        <v>34154.629999999997</v>
      </c>
    </row>
    <row r="1007" spans="1:6">
      <c r="A1007" t="s">
        <v>14185</v>
      </c>
      <c r="B1007">
        <v>102797</v>
      </c>
      <c r="C1007" t="s">
        <v>6098</v>
      </c>
      <c r="D1007" t="s">
        <v>211</v>
      </c>
      <c r="E1007">
        <v>65331.26</v>
      </c>
      <c r="F1007">
        <v>66259.42</v>
      </c>
    </row>
    <row r="1008" spans="1:6">
      <c r="A1008" t="s">
        <v>14185</v>
      </c>
      <c r="B1008">
        <v>102768</v>
      </c>
      <c r="C1008" t="s">
        <v>6099</v>
      </c>
      <c r="D1008" t="s">
        <v>211</v>
      </c>
      <c r="E1008">
        <v>46913.79</v>
      </c>
      <c r="F1008">
        <v>47585.67</v>
      </c>
    </row>
    <row r="1009" spans="1:6">
      <c r="A1009" t="s">
        <v>14185</v>
      </c>
      <c r="B1009">
        <v>102798</v>
      </c>
      <c r="C1009" t="s">
        <v>6100</v>
      </c>
      <c r="D1009" t="s">
        <v>211</v>
      </c>
      <c r="E1009">
        <v>79922.61</v>
      </c>
      <c r="F1009">
        <v>81040.78</v>
      </c>
    </row>
    <row r="1010" spans="1:6">
      <c r="A1010" t="s">
        <v>14185</v>
      </c>
      <c r="B1010">
        <v>102744</v>
      </c>
      <c r="C1010" t="s">
        <v>6101</v>
      </c>
      <c r="D1010" t="s">
        <v>211</v>
      </c>
      <c r="E1010">
        <v>6705.33</v>
      </c>
      <c r="F1010">
        <v>6811.55</v>
      </c>
    </row>
    <row r="1011" spans="1:6">
      <c r="A1011" t="s">
        <v>14185</v>
      </c>
      <c r="B1011">
        <v>102755</v>
      </c>
      <c r="C1011" t="s">
        <v>6102</v>
      </c>
      <c r="D1011" t="s">
        <v>211</v>
      </c>
      <c r="E1011">
        <v>10342.290000000001</v>
      </c>
      <c r="F1011">
        <v>10496.43</v>
      </c>
    </row>
    <row r="1012" spans="1:6">
      <c r="A1012" t="s">
        <v>14185</v>
      </c>
      <c r="B1012">
        <v>102782</v>
      </c>
      <c r="C1012" t="s">
        <v>6103</v>
      </c>
      <c r="D1012" t="s">
        <v>211</v>
      </c>
      <c r="E1012">
        <v>14040.39</v>
      </c>
      <c r="F1012">
        <v>14259.86</v>
      </c>
    </row>
    <row r="1013" spans="1:6">
      <c r="A1013" t="s">
        <v>14185</v>
      </c>
      <c r="B1013">
        <v>102745</v>
      </c>
      <c r="C1013" t="s">
        <v>6104</v>
      </c>
      <c r="D1013" t="s">
        <v>211</v>
      </c>
      <c r="E1013">
        <v>9408.08</v>
      </c>
      <c r="F1013">
        <v>9553.7900000000009</v>
      </c>
    </row>
    <row r="1014" spans="1:6">
      <c r="A1014" t="s">
        <v>14185</v>
      </c>
      <c r="B1014">
        <v>102756</v>
      </c>
      <c r="C1014" t="s">
        <v>6105</v>
      </c>
      <c r="D1014" t="s">
        <v>211</v>
      </c>
      <c r="E1014">
        <v>15323</v>
      </c>
      <c r="F1014">
        <v>15544.83</v>
      </c>
    </row>
    <row r="1015" spans="1:6">
      <c r="A1015" t="s">
        <v>14185</v>
      </c>
      <c r="B1015">
        <v>102783</v>
      </c>
      <c r="C1015" t="s">
        <v>6106</v>
      </c>
      <c r="D1015" t="s">
        <v>211</v>
      </c>
      <c r="E1015">
        <v>18643.740000000002</v>
      </c>
      <c r="F1015">
        <v>18939.189999999999</v>
      </c>
    </row>
    <row r="1016" spans="1:6">
      <c r="A1016" t="s">
        <v>14185</v>
      </c>
      <c r="B1016">
        <v>102746</v>
      </c>
      <c r="C1016" t="s">
        <v>6107</v>
      </c>
      <c r="D1016" t="s">
        <v>211</v>
      </c>
      <c r="E1016">
        <v>16288.97</v>
      </c>
      <c r="F1016">
        <v>16535.05</v>
      </c>
    </row>
    <row r="1017" spans="1:6">
      <c r="A1017" t="s">
        <v>14185</v>
      </c>
      <c r="B1017">
        <v>102757</v>
      </c>
      <c r="C1017" t="s">
        <v>6108</v>
      </c>
      <c r="D1017" t="s">
        <v>211</v>
      </c>
      <c r="E1017">
        <v>28479.43</v>
      </c>
      <c r="F1017">
        <v>28879.43</v>
      </c>
    </row>
    <row r="1018" spans="1:6">
      <c r="A1018" t="s">
        <v>14185</v>
      </c>
      <c r="B1018">
        <v>102784</v>
      </c>
      <c r="C1018" t="s">
        <v>6109</v>
      </c>
      <c r="D1018" t="s">
        <v>211</v>
      </c>
      <c r="E1018">
        <v>28407.82</v>
      </c>
      <c r="F1018">
        <v>28747.95</v>
      </c>
    </row>
    <row r="1019" spans="1:6">
      <c r="A1019" t="s">
        <v>14185</v>
      </c>
      <c r="B1019">
        <v>102779</v>
      </c>
      <c r="C1019" t="s">
        <v>6110</v>
      </c>
      <c r="D1019" t="s">
        <v>211</v>
      </c>
      <c r="E1019">
        <v>7432.64</v>
      </c>
      <c r="F1019">
        <v>7556.68</v>
      </c>
    </row>
    <row r="1020" spans="1:6">
      <c r="A1020" t="s">
        <v>14185</v>
      </c>
      <c r="B1020">
        <v>102780</v>
      </c>
      <c r="C1020" t="s">
        <v>6111</v>
      </c>
      <c r="D1020" t="s">
        <v>211</v>
      </c>
      <c r="E1020">
        <v>8550.9</v>
      </c>
      <c r="F1020">
        <v>8693.67</v>
      </c>
    </row>
    <row r="1021" spans="1:6">
      <c r="A1021" t="s">
        <v>14185</v>
      </c>
      <c r="B1021">
        <v>102743</v>
      </c>
      <c r="C1021" t="s">
        <v>6112</v>
      </c>
      <c r="D1021" t="s">
        <v>211</v>
      </c>
      <c r="E1021">
        <v>4485.93</v>
      </c>
      <c r="F1021">
        <v>4558.6400000000003</v>
      </c>
    </row>
    <row r="1022" spans="1:6">
      <c r="A1022" t="s">
        <v>14185</v>
      </c>
      <c r="B1022">
        <v>102781</v>
      </c>
      <c r="C1022" t="s">
        <v>6113</v>
      </c>
      <c r="D1022" t="s">
        <v>211</v>
      </c>
      <c r="E1022">
        <v>12693.91</v>
      </c>
      <c r="F1022">
        <v>12905.06</v>
      </c>
    </row>
    <row r="1023" spans="1:6">
      <c r="A1023" t="s">
        <v>14185</v>
      </c>
      <c r="B1023">
        <v>102761</v>
      </c>
      <c r="C1023" t="s">
        <v>6114</v>
      </c>
      <c r="D1023" t="s">
        <v>211</v>
      </c>
      <c r="E1023">
        <v>12803.58</v>
      </c>
      <c r="F1023">
        <v>13025.34</v>
      </c>
    </row>
    <row r="1024" spans="1:6">
      <c r="A1024" t="s">
        <v>14185</v>
      </c>
      <c r="B1024">
        <v>102791</v>
      </c>
      <c r="C1024" t="s">
        <v>6115</v>
      </c>
      <c r="D1024" t="s">
        <v>211</v>
      </c>
      <c r="E1024">
        <v>26955.759999999998</v>
      </c>
      <c r="F1024">
        <v>27368.51</v>
      </c>
    </row>
    <row r="1025" spans="1:6">
      <c r="A1025" t="s">
        <v>14185</v>
      </c>
      <c r="B1025">
        <v>102762</v>
      </c>
      <c r="C1025" t="s">
        <v>6116</v>
      </c>
      <c r="D1025" t="s">
        <v>211</v>
      </c>
      <c r="E1025">
        <v>19762.12</v>
      </c>
      <c r="F1025">
        <v>20077.57</v>
      </c>
    </row>
    <row r="1026" spans="1:6">
      <c r="A1026" t="s">
        <v>14185</v>
      </c>
      <c r="B1026">
        <v>102792</v>
      </c>
      <c r="C1026" t="s">
        <v>6117</v>
      </c>
      <c r="D1026" t="s">
        <v>211</v>
      </c>
      <c r="E1026">
        <v>43689.46</v>
      </c>
      <c r="F1026">
        <v>44326.9</v>
      </c>
    </row>
    <row r="1027" spans="1:6">
      <c r="A1027" t="s">
        <v>14185</v>
      </c>
      <c r="B1027">
        <v>102763</v>
      </c>
      <c r="C1027" t="s">
        <v>6118</v>
      </c>
      <c r="D1027" t="s">
        <v>211</v>
      </c>
      <c r="E1027">
        <v>27428.73</v>
      </c>
      <c r="F1027">
        <v>27854.16</v>
      </c>
    </row>
    <row r="1028" spans="1:6">
      <c r="A1028" t="s">
        <v>14185</v>
      </c>
      <c r="B1028">
        <v>102793</v>
      </c>
      <c r="C1028" t="s">
        <v>6119</v>
      </c>
      <c r="D1028" t="s">
        <v>211</v>
      </c>
      <c r="E1028">
        <v>58541.78</v>
      </c>
      <c r="F1028">
        <v>59346.84</v>
      </c>
    </row>
    <row r="1029" spans="1:6">
      <c r="A1029" t="s">
        <v>14185</v>
      </c>
      <c r="B1029">
        <v>102764</v>
      </c>
      <c r="C1029" t="s">
        <v>6120</v>
      </c>
      <c r="D1029" t="s">
        <v>211</v>
      </c>
      <c r="E1029">
        <v>38611.019999999997</v>
      </c>
      <c r="F1029">
        <v>39169.410000000003</v>
      </c>
    </row>
    <row r="1030" spans="1:6">
      <c r="A1030" t="s">
        <v>14185</v>
      </c>
      <c r="B1030">
        <v>102794</v>
      </c>
      <c r="C1030" t="s">
        <v>6121</v>
      </c>
      <c r="D1030" t="s">
        <v>211</v>
      </c>
      <c r="E1030">
        <v>83806.83</v>
      </c>
      <c r="F1030">
        <v>84934.05</v>
      </c>
    </row>
    <row r="1031" spans="1:6">
      <c r="A1031" t="s">
        <v>14185</v>
      </c>
      <c r="B1031">
        <v>102740</v>
      </c>
      <c r="C1031" t="s">
        <v>6122</v>
      </c>
      <c r="D1031" t="s">
        <v>211</v>
      </c>
      <c r="E1031">
        <v>5514.72</v>
      </c>
      <c r="F1031">
        <v>5602.92</v>
      </c>
    </row>
    <row r="1032" spans="1:6">
      <c r="A1032" t="s">
        <v>14185</v>
      </c>
      <c r="B1032">
        <v>102752</v>
      </c>
      <c r="C1032" t="s">
        <v>6123</v>
      </c>
      <c r="D1032" t="s">
        <v>211</v>
      </c>
      <c r="E1032">
        <v>7396.71</v>
      </c>
      <c r="F1032">
        <v>7509.83</v>
      </c>
    </row>
    <row r="1033" spans="1:6">
      <c r="A1033" t="s">
        <v>14185</v>
      </c>
      <c r="B1033">
        <v>102776</v>
      </c>
      <c r="C1033" t="s">
        <v>6124</v>
      </c>
      <c r="D1033" t="s">
        <v>211</v>
      </c>
      <c r="E1033">
        <v>11115.32</v>
      </c>
      <c r="F1033">
        <v>11300.14</v>
      </c>
    </row>
    <row r="1034" spans="1:6">
      <c r="A1034" t="s">
        <v>14185</v>
      </c>
      <c r="B1034">
        <v>102741</v>
      </c>
      <c r="C1034" t="s">
        <v>6125</v>
      </c>
      <c r="D1034" t="s">
        <v>211</v>
      </c>
      <c r="E1034">
        <v>7729.02</v>
      </c>
      <c r="F1034">
        <v>7849.98</v>
      </c>
    </row>
    <row r="1035" spans="1:6">
      <c r="A1035" t="s">
        <v>14185</v>
      </c>
      <c r="B1035">
        <v>102753</v>
      </c>
      <c r="C1035" t="s">
        <v>6126</v>
      </c>
      <c r="D1035" t="s">
        <v>211</v>
      </c>
      <c r="E1035">
        <v>10925.63</v>
      </c>
      <c r="F1035">
        <v>11088.08</v>
      </c>
    </row>
    <row r="1036" spans="1:6">
      <c r="A1036" t="s">
        <v>14185</v>
      </c>
      <c r="B1036">
        <v>102777</v>
      </c>
      <c r="C1036" t="s">
        <v>6127</v>
      </c>
      <c r="D1036" t="s">
        <v>211</v>
      </c>
      <c r="E1036">
        <v>16836.93</v>
      </c>
      <c r="F1036">
        <v>17116.45</v>
      </c>
    </row>
    <row r="1037" spans="1:6">
      <c r="A1037" t="s">
        <v>14185</v>
      </c>
      <c r="B1037">
        <v>102742</v>
      </c>
      <c r="C1037" t="s">
        <v>6128</v>
      </c>
      <c r="D1037" t="s">
        <v>211</v>
      </c>
      <c r="E1037">
        <v>13367.04</v>
      </c>
      <c r="F1037">
        <v>13571.43</v>
      </c>
    </row>
    <row r="1038" spans="1:6">
      <c r="A1038" t="s">
        <v>14185</v>
      </c>
      <c r="B1038">
        <v>102754</v>
      </c>
      <c r="C1038" t="s">
        <v>6129</v>
      </c>
      <c r="D1038" t="s">
        <v>211</v>
      </c>
      <c r="E1038">
        <v>20752.21</v>
      </c>
      <c r="F1038">
        <v>21051.71</v>
      </c>
    </row>
    <row r="1039" spans="1:6">
      <c r="A1039" t="s">
        <v>14185</v>
      </c>
      <c r="B1039">
        <v>102778</v>
      </c>
      <c r="C1039" t="s">
        <v>6130</v>
      </c>
      <c r="D1039" t="s">
        <v>211</v>
      </c>
      <c r="E1039">
        <v>24550.86</v>
      </c>
      <c r="F1039">
        <v>24870.78</v>
      </c>
    </row>
    <row r="1040" spans="1:6">
      <c r="A1040" t="s">
        <v>14185</v>
      </c>
      <c r="B1040">
        <v>102737</v>
      </c>
      <c r="C1040" t="s">
        <v>6131</v>
      </c>
      <c r="D1040" t="s">
        <v>211</v>
      </c>
      <c r="E1040">
        <v>1079.98</v>
      </c>
      <c r="F1040">
        <v>1098.83</v>
      </c>
    </row>
    <row r="1041" spans="1:6">
      <c r="A1041" t="s">
        <v>14185</v>
      </c>
      <c r="B1041">
        <v>102773</v>
      </c>
      <c r="C1041" t="s">
        <v>6132</v>
      </c>
      <c r="D1041" t="s">
        <v>211</v>
      </c>
      <c r="E1041">
        <v>7432.64</v>
      </c>
      <c r="F1041">
        <v>7556.68</v>
      </c>
    </row>
    <row r="1042" spans="1:6">
      <c r="A1042" t="s">
        <v>14185</v>
      </c>
      <c r="B1042">
        <v>102738</v>
      </c>
      <c r="C1042" t="s">
        <v>6133</v>
      </c>
      <c r="D1042" t="s">
        <v>211</v>
      </c>
      <c r="E1042">
        <v>2207.04</v>
      </c>
      <c r="F1042">
        <v>2243.92</v>
      </c>
    </row>
    <row r="1043" spans="1:6">
      <c r="A1043" t="s">
        <v>14185</v>
      </c>
      <c r="B1043">
        <v>102750</v>
      </c>
      <c r="C1043" t="s">
        <v>6134</v>
      </c>
      <c r="D1043" t="s">
        <v>211</v>
      </c>
      <c r="E1043">
        <v>2688.58</v>
      </c>
      <c r="F1043">
        <v>2732.79</v>
      </c>
    </row>
    <row r="1044" spans="1:6">
      <c r="A1044" t="s">
        <v>14185</v>
      </c>
      <c r="B1044">
        <v>102774</v>
      </c>
      <c r="C1044" t="s">
        <v>6135</v>
      </c>
      <c r="D1044" t="s">
        <v>211</v>
      </c>
      <c r="E1044">
        <v>7432.64</v>
      </c>
      <c r="F1044">
        <v>7556.68</v>
      </c>
    </row>
    <row r="1045" spans="1:6">
      <c r="A1045" t="s">
        <v>14185</v>
      </c>
      <c r="B1045">
        <v>102739</v>
      </c>
      <c r="C1045" t="s">
        <v>6136</v>
      </c>
      <c r="D1045" t="s">
        <v>211</v>
      </c>
      <c r="E1045">
        <v>3686.06</v>
      </c>
      <c r="F1045">
        <v>3746.31</v>
      </c>
    </row>
    <row r="1046" spans="1:6">
      <c r="A1046" t="s">
        <v>14185</v>
      </c>
      <c r="B1046">
        <v>102751</v>
      </c>
      <c r="C1046" t="s">
        <v>6137</v>
      </c>
      <c r="D1046" t="s">
        <v>211</v>
      </c>
      <c r="E1046">
        <v>4654.38</v>
      </c>
      <c r="F1046">
        <v>4727.8599999999997</v>
      </c>
    </row>
    <row r="1047" spans="1:6">
      <c r="A1047" t="s">
        <v>14185</v>
      </c>
      <c r="B1047">
        <v>102775</v>
      </c>
      <c r="C1047" t="s">
        <v>6138</v>
      </c>
      <c r="D1047" t="s">
        <v>211</v>
      </c>
      <c r="E1047">
        <v>11115.32</v>
      </c>
      <c r="F1047">
        <v>11300.14</v>
      </c>
    </row>
    <row r="1048" spans="1:6">
      <c r="A1048" t="s">
        <v>14185</v>
      </c>
      <c r="B1048">
        <v>102769</v>
      </c>
      <c r="C1048" t="s">
        <v>6139</v>
      </c>
      <c r="D1048" t="s">
        <v>211</v>
      </c>
      <c r="E1048">
        <v>18597.009999999998</v>
      </c>
      <c r="F1048">
        <v>18907.990000000002</v>
      </c>
    </row>
    <row r="1049" spans="1:6">
      <c r="A1049" t="s">
        <v>14185</v>
      </c>
      <c r="B1049">
        <v>102799</v>
      </c>
      <c r="C1049" t="s">
        <v>6140</v>
      </c>
      <c r="D1049" t="s">
        <v>211</v>
      </c>
      <c r="E1049">
        <v>29360.85</v>
      </c>
      <c r="F1049">
        <v>29812.35</v>
      </c>
    </row>
    <row r="1050" spans="1:6">
      <c r="A1050" t="s">
        <v>14185</v>
      </c>
      <c r="B1050">
        <v>102770</v>
      </c>
      <c r="C1050" t="s">
        <v>6141</v>
      </c>
      <c r="D1050" t="s">
        <v>211</v>
      </c>
      <c r="E1050">
        <v>28508.74</v>
      </c>
      <c r="F1050">
        <v>28956.959999999999</v>
      </c>
    </row>
    <row r="1051" spans="1:6">
      <c r="A1051" t="s">
        <v>14185</v>
      </c>
      <c r="B1051">
        <v>102800</v>
      </c>
      <c r="C1051" t="s">
        <v>6142</v>
      </c>
      <c r="D1051" t="s">
        <v>211</v>
      </c>
      <c r="E1051">
        <v>50686.51</v>
      </c>
      <c r="F1051">
        <v>51425.68</v>
      </c>
    </row>
    <row r="1052" spans="1:6">
      <c r="A1052" t="s">
        <v>14185</v>
      </c>
      <c r="B1052">
        <v>102771</v>
      </c>
      <c r="C1052" t="s">
        <v>6143</v>
      </c>
      <c r="D1052" t="s">
        <v>211</v>
      </c>
      <c r="E1052">
        <v>39760.449999999997</v>
      </c>
      <c r="F1052">
        <v>40365.760000000002</v>
      </c>
    </row>
    <row r="1053" spans="1:6">
      <c r="A1053" t="s">
        <v>14185</v>
      </c>
      <c r="B1053">
        <v>102801</v>
      </c>
      <c r="C1053" t="s">
        <v>6144</v>
      </c>
      <c r="D1053" t="s">
        <v>211</v>
      </c>
      <c r="E1053">
        <v>70785.86</v>
      </c>
      <c r="F1053">
        <v>71787.7</v>
      </c>
    </row>
    <row r="1054" spans="1:6">
      <c r="A1054" t="s">
        <v>14185</v>
      </c>
      <c r="B1054">
        <v>102772</v>
      </c>
      <c r="C1054" t="s">
        <v>6145</v>
      </c>
      <c r="D1054" t="s">
        <v>211</v>
      </c>
      <c r="E1054">
        <v>55747.46</v>
      </c>
      <c r="F1054">
        <v>56537.81</v>
      </c>
    </row>
    <row r="1055" spans="1:6">
      <c r="A1055" t="s">
        <v>14185</v>
      </c>
      <c r="B1055">
        <v>102802</v>
      </c>
      <c r="C1055" t="s">
        <v>6146</v>
      </c>
      <c r="D1055" t="s">
        <v>211</v>
      </c>
      <c r="E1055">
        <v>84858.48</v>
      </c>
      <c r="F1055">
        <v>86049.67</v>
      </c>
    </row>
    <row r="1056" spans="1:6">
      <c r="A1056" t="s">
        <v>14185</v>
      </c>
      <c r="B1056">
        <v>102747</v>
      </c>
      <c r="C1056" t="s">
        <v>6147</v>
      </c>
      <c r="D1056" t="s">
        <v>211</v>
      </c>
      <c r="E1056">
        <v>8337.49</v>
      </c>
      <c r="F1056">
        <v>8467.65</v>
      </c>
    </row>
    <row r="1057" spans="1:6">
      <c r="A1057" t="s">
        <v>14185</v>
      </c>
      <c r="B1057">
        <v>102758</v>
      </c>
      <c r="C1057" t="s">
        <v>6148</v>
      </c>
      <c r="D1057" t="s">
        <v>211</v>
      </c>
      <c r="E1057">
        <v>13301.19</v>
      </c>
      <c r="F1057">
        <v>13496.53</v>
      </c>
    </row>
    <row r="1058" spans="1:6">
      <c r="A1058" t="s">
        <v>14185</v>
      </c>
      <c r="B1058">
        <v>102788</v>
      </c>
      <c r="C1058" t="s">
        <v>6149</v>
      </c>
      <c r="D1058" t="s">
        <v>211</v>
      </c>
      <c r="E1058">
        <v>15343.34</v>
      </c>
      <c r="F1058">
        <v>15567.76</v>
      </c>
    </row>
    <row r="1059" spans="1:6">
      <c r="A1059" t="s">
        <v>14185</v>
      </c>
      <c r="B1059">
        <v>102748</v>
      </c>
      <c r="C1059" t="s">
        <v>6150</v>
      </c>
      <c r="D1059" t="s">
        <v>211</v>
      </c>
      <c r="E1059">
        <v>11647.33</v>
      </c>
      <c r="F1059">
        <v>11825.26</v>
      </c>
    </row>
    <row r="1060" spans="1:6">
      <c r="A1060" t="s">
        <v>14185</v>
      </c>
      <c r="B1060">
        <v>102759</v>
      </c>
      <c r="C1060" t="s">
        <v>6151</v>
      </c>
      <c r="D1060" t="s">
        <v>211</v>
      </c>
      <c r="E1060">
        <v>19740.55</v>
      </c>
      <c r="F1060">
        <v>20022.04</v>
      </c>
    </row>
    <row r="1061" spans="1:6">
      <c r="A1061" t="s">
        <v>14185</v>
      </c>
      <c r="B1061">
        <v>102789</v>
      </c>
      <c r="C1061" t="s">
        <v>6152</v>
      </c>
      <c r="D1061" t="s">
        <v>211</v>
      </c>
      <c r="E1061">
        <v>20189.41</v>
      </c>
      <c r="F1061">
        <v>20480.54</v>
      </c>
    </row>
    <row r="1062" spans="1:6">
      <c r="A1062" t="s">
        <v>14185</v>
      </c>
      <c r="B1062">
        <v>102749</v>
      </c>
      <c r="C1062" t="s">
        <v>6153</v>
      </c>
      <c r="D1062" t="s">
        <v>211</v>
      </c>
      <c r="E1062">
        <v>19974.849999999999</v>
      </c>
      <c r="F1062">
        <v>20272.41</v>
      </c>
    </row>
    <row r="1063" spans="1:6">
      <c r="A1063" t="s">
        <v>14185</v>
      </c>
      <c r="B1063">
        <v>102760</v>
      </c>
      <c r="C1063" t="s">
        <v>6154</v>
      </c>
      <c r="D1063" t="s">
        <v>211</v>
      </c>
      <c r="E1063">
        <v>36351.050000000003</v>
      </c>
      <c r="F1063">
        <v>36853.839999999997</v>
      </c>
    </row>
    <row r="1064" spans="1:6">
      <c r="A1064" t="s">
        <v>14185</v>
      </c>
      <c r="B1064">
        <v>102790</v>
      </c>
      <c r="C1064" t="s">
        <v>6155</v>
      </c>
      <c r="D1064" t="s">
        <v>211</v>
      </c>
      <c r="E1064">
        <v>32990.160000000003</v>
      </c>
      <c r="F1064">
        <v>33406.74</v>
      </c>
    </row>
    <row r="1065" spans="1:6">
      <c r="A1065" t="s">
        <v>14185</v>
      </c>
      <c r="B1065">
        <v>102785</v>
      </c>
      <c r="C1065" t="s">
        <v>6156</v>
      </c>
      <c r="D1065" t="s">
        <v>211</v>
      </c>
      <c r="E1065">
        <v>8550.9</v>
      </c>
      <c r="F1065">
        <v>8693.67</v>
      </c>
    </row>
    <row r="1066" spans="1:6">
      <c r="A1066" t="s">
        <v>14185</v>
      </c>
      <c r="B1066">
        <v>102786</v>
      </c>
      <c r="C1066" t="s">
        <v>6157</v>
      </c>
      <c r="D1066" t="s">
        <v>211</v>
      </c>
      <c r="E1066">
        <v>9437.0400000000009</v>
      </c>
      <c r="F1066">
        <v>9580.5400000000009</v>
      </c>
    </row>
    <row r="1067" spans="1:6">
      <c r="A1067" t="s">
        <v>14185</v>
      </c>
      <c r="B1067">
        <v>102787</v>
      </c>
      <c r="C1067" t="s">
        <v>6158</v>
      </c>
      <c r="D1067" t="s">
        <v>211</v>
      </c>
      <c r="E1067">
        <v>14040.39</v>
      </c>
      <c r="F1067">
        <v>14259.86</v>
      </c>
    </row>
    <row r="1068" spans="1:6">
      <c r="A1068" t="s">
        <v>14185</v>
      </c>
      <c r="B1068">
        <v>102736</v>
      </c>
      <c r="C1068" t="s">
        <v>6159</v>
      </c>
      <c r="D1068" t="s">
        <v>217</v>
      </c>
      <c r="E1068">
        <v>667.35</v>
      </c>
      <c r="F1068">
        <v>670.12</v>
      </c>
    </row>
    <row r="1069" spans="1:6">
      <c r="A1069" t="s">
        <v>14185</v>
      </c>
      <c r="B1069">
        <v>102727</v>
      </c>
      <c r="C1069" t="s">
        <v>6160</v>
      </c>
      <c r="D1069" t="s">
        <v>109</v>
      </c>
      <c r="E1069">
        <v>98.24</v>
      </c>
      <c r="F1069">
        <v>100.97</v>
      </c>
    </row>
    <row r="1070" spans="1:6">
      <c r="A1070" t="s">
        <v>14186</v>
      </c>
      <c r="B1070">
        <v>102111</v>
      </c>
      <c r="C1070" t="s">
        <v>14187</v>
      </c>
      <c r="D1070" t="s">
        <v>211</v>
      </c>
      <c r="E1070">
        <v>873.09</v>
      </c>
      <c r="F1070">
        <v>884.42</v>
      </c>
    </row>
    <row r="1071" spans="1:6">
      <c r="A1071" t="s">
        <v>14186</v>
      </c>
      <c r="B1071">
        <v>102113</v>
      </c>
      <c r="C1071" t="s">
        <v>14188</v>
      </c>
      <c r="D1071" t="s">
        <v>211</v>
      </c>
      <c r="E1071">
        <v>1338.31</v>
      </c>
      <c r="F1071">
        <v>1349.84</v>
      </c>
    </row>
    <row r="1072" spans="1:6">
      <c r="A1072" t="s">
        <v>14186</v>
      </c>
      <c r="B1072">
        <v>102116</v>
      </c>
      <c r="C1072" t="s">
        <v>14189</v>
      </c>
      <c r="D1072" t="s">
        <v>211</v>
      </c>
      <c r="E1072">
        <v>1424.2</v>
      </c>
      <c r="F1072">
        <v>1435.99</v>
      </c>
    </row>
    <row r="1073" spans="1:6">
      <c r="A1073" t="s">
        <v>14186</v>
      </c>
      <c r="B1073">
        <v>102132</v>
      </c>
      <c r="C1073" t="s">
        <v>14190</v>
      </c>
      <c r="D1073" t="s">
        <v>211</v>
      </c>
      <c r="E1073">
        <v>0</v>
      </c>
      <c r="F1073">
        <v>0</v>
      </c>
    </row>
    <row r="1074" spans="1:6">
      <c r="A1074" t="s">
        <v>14186</v>
      </c>
      <c r="B1074">
        <v>102115</v>
      </c>
      <c r="C1074" t="s">
        <v>14191</v>
      </c>
      <c r="D1074" t="s">
        <v>211</v>
      </c>
      <c r="E1074">
        <v>2226.7800000000002</v>
      </c>
      <c r="F1074">
        <v>2238.5700000000002</v>
      </c>
    </row>
    <row r="1075" spans="1:6">
      <c r="A1075" t="s">
        <v>14186</v>
      </c>
      <c r="B1075">
        <v>102122</v>
      </c>
      <c r="C1075" t="s">
        <v>14192</v>
      </c>
      <c r="D1075" t="s">
        <v>211</v>
      </c>
      <c r="E1075">
        <v>6247.92</v>
      </c>
      <c r="F1075">
        <v>6262.76</v>
      </c>
    </row>
    <row r="1076" spans="1:6">
      <c r="A1076" t="s">
        <v>14186</v>
      </c>
      <c r="B1076">
        <v>102118</v>
      </c>
      <c r="C1076" t="s">
        <v>14193</v>
      </c>
      <c r="D1076" t="s">
        <v>211</v>
      </c>
      <c r="E1076">
        <v>1908.9</v>
      </c>
      <c r="F1076">
        <v>1920.89</v>
      </c>
    </row>
    <row r="1077" spans="1:6">
      <c r="A1077" t="s">
        <v>14186</v>
      </c>
      <c r="B1077">
        <v>102133</v>
      </c>
      <c r="C1077" t="s">
        <v>14194</v>
      </c>
      <c r="D1077" t="s">
        <v>211</v>
      </c>
      <c r="E1077">
        <v>0</v>
      </c>
      <c r="F1077">
        <v>0</v>
      </c>
    </row>
    <row r="1078" spans="1:6">
      <c r="A1078" t="s">
        <v>14186</v>
      </c>
      <c r="B1078">
        <v>102126</v>
      </c>
      <c r="C1078" t="s">
        <v>14195</v>
      </c>
      <c r="D1078" t="s">
        <v>211</v>
      </c>
      <c r="E1078">
        <v>7374.94</v>
      </c>
      <c r="F1078">
        <v>7394.46</v>
      </c>
    </row>
    <row r="1079" spans="1:6">
      <c r="A1079" t="s">
        <v>14186</v>
      </c>
      <c r="B1079">
        <v>102137</v>
      </c>
      <c r="C1079" t="s">
        <v>14196</v>
      </c>
      <c r="D1079" t="s">
        <v>211</v>
      </c>
      <c r="E1079">
        <v>123.09</v>
      </c>
      <c r="F1079">
        <v>127.66</v>
      </c>
    </row>
    <row r="1080" spans="1:6">
      <c r="A1080" t="s">
        <v>14186</v>
      </c>
      <c r="B1080">
        <v>106258</v>
      </c>
      <c r="C1080" t="s">
        <v>14197</v>
      </c>
      <c r="D1080" t="s">
        <v>211</v>
      </c>
      <c r="E1080">
        <v>0</v>
      </c>
      <c r="F1080">
        <v>0</v>
      </c>
    </row>
    <row r="1081" spans="1:6">
      <c r="A1081" t="s">
        <v>14186</v>
      </c>
      <c r="B1081">
        <v>102112</v>
      </c>
      <c r="C1081" t="s">
        <v>14198</v>
      </c>
      <c r="D1081" t="s">
        <v>211</v>
      </c>
      <c r="E1081">
        <v>199.61</v>
      </c>
      <c r="F1081">
        <v>210.94</v>
      </c>
    </row>
    <row r="1082" spans="1:6">
      <c r="A1082" t="s">
        <v>14186</v>
      </c>
      <c r="B1082">
        <v>102114</v>
      </c>
      <c r="C1082" t="s">
        <v>14199</v>
      </c>
      <c r="D1082" t="s">
        <v>211</v>
      </c>
      <c r="E1082">
        <v>203.04</v>
      </c>
      <c r="F1082">
        <v>214.57</v>
      </c>
    </row>
    <row r="1083" spans="1:6">
      <c r="A1083" t="s">
        <v>14186</v>
      </c>
      <c r="B1083">
        <v>102117</v>
      </c>
      <c r="C1083" t="s">
        <v>14200</v>
      </c>
      <c r="D1083" t="s">
        <v>211</v>
      </c>
      <c r="E1083">
        <v>207.19</v>
      </c>
      <c r="F1083">
        <v>218.98</v>
      </c>
    </row>
    <row r="1084" spans="1:6">
      <c r="A1084" t="s">
        <v>14186</v>
      </c>
      <c r="B1084">
        <v>102123</v>
      </c>
      <c r="C1084" t="s">
        <v>14201</v>
      </c>
      <c r="D1084" t="s">
        <v>211</v>
      </c>
      <c r="E1084">
        <v>258.92</v>
      </c>
      <c r="F1084">
        <v>273.76</v>
      </c>
    </row>
    <row r="1085" spans="1:6">
      <c r="A1085" t="s">
        <v>14186</v>
      </c>
      <c r="B1085">
        <v>102119</v>
      </c>
      <c r="C1085" t="s">
        <v>14202</v>
      </c>
      <c r="D1085" t="s">
        <v>211</v>
      </c>
      <c r="E1085">
        <v>210.79</v>
      </c>
      <c r="F1085">
        <v>222.78</v>
      </c>
    </row>
    <row r="1086" spans="1:6">
      <c r="A1086" t="s">
        <v>14186</v>
      </c>
      <c r="B1086">
        <v>102127</v>
      </c>
      <c r="C1086" t="s">
        <v>14203</v>
      </c>
      <c r="D1086" t="s">
        <v>211</v>
      </c>
      <c r="E1086">
        <v>784.32</v>
      </c>
      <c r="F1086">
        <v>803.84</v>
      </c>
    </row>
    <row r="1087" spans="1:6">
      <c r="A1087" t="s">
        <v>14186</v>
      </c>
      <c r="B1087">
        <v>102121</v>
      </c>
      <c r="C1087" t="s">
        <v>14204</v>
      </c>
      <c r="D1087" t="s">
        <v>211</v>
      </c>
      <c r="E1087">
        <v>248.24</v>
      </c>
      <c r="F1087">
        <v>262.45999999999998</v>
      </c>
    </row>
    <row r="1088" spans="1:6">
      <c r="A1088" t="s">
        <v>14186</v>
      </c>
      <c r="B1088">
        <v>102138</v>
      </c>
      <c r="C1088" t="s">
        <v>14205</v>
      </c>
      <c r="D1088" t="s">
        <v>211</v>
      </c>
      <c r="E1088">
        <v>276.29000000000002</v>
      </c>
      <c r="F1088">
        <v>292.17</v>
      </c>
    </row>
    <row r="1089" spans="1:6">
      <c r="A1089" t="s">
        <v>14186</v>
      </c>
      <c r="B1089">
        <v>102129</v>
      </c>
      <c r="C1089" t="s">
        <v>14206</v>
      </c>
      <c r="D1089" t="s">
        <v>211</v>
      </c>
      <c r="E1089">
        <v>1011.38</v>
      </c>
      <c r="F1089">
        <v>1034.4000000000001</v>
      </c>
    </row>
    <row r="1090" spans="1:6">
      <c r="A1090" t="s">
        <v>14186</v>
      </c>
      <c r="B1090">
        <v>102131</v>
      </c>
      <c r="C1090" t="s">
        <v>14207</v>
      </c>
      <c r="D1090" t="s">
        <v>211</v>
      </c>
      <c r="E1090">
        <v>1088.07</v>
      </c>
      <c r="F1090">
        <v>1115.6400000000001</v>
      </c>
    </row>
    <row r="1091" spans="1:6">
      <c r="A1091" t="s">
        <v>14186</v>
      </c>
      <c r="B1091">
        <v>102120</v>
      </c>
      <c r="C1091" t="s">
        <v>14208</v>
      </c>
      <c r="D1091" t="s">
        <v>211</v>
      </c>
      <c r="E1091">
        <v>0</v>
      </c>
      <c r="F1091">
        <v>0</v>
      </c>
    </row>
    <row r="1092" spans="1:6">
      <c r="A1092" t="s">
        <v>14186</v>
      </c>
      <c r="B1092">
        <v>102334</v>
      </c>
      <c r="C1092" t="s">
        <v>14209</v>
      </c>
      <c r="D1092" t="s">
        <v>211</v>
      </c>
      <c r="E1092">
        <v>0</v>
      </c>
      <c r="F1092">
        <v>0</v>
      </c>
    </row>
    <row r="1093" spans="1:6">
      <c r="A1093" t="s">
        <v>14186</v>
      </c>
      <c r="B1093">
        <v>102128</v>
      </c>
      <c r="C1093" t="s">
        <v>14210</v>
      </c>
      <c r="D1093" t="s">
        <v>211</v>
      </c>
      <c r="E1093">
        <v>0</v>
      </c>
      <c r="F1093">
        <v>0</v>
      </c>
    </row>
    <row r="1094" spans="1:6">
      <c r="A1094" t="s">
        <v>14186</v>
      </c>
      <c r="B1094">
        <v>102130</v>
      </c>
      <c r="C1094" t="s">
        <v>14211</v>
      </c>
      <c r="D1094" t="s">
        <v>211</v>
      </c>
      <c r="E1094">
        <v>0</v>
      </c>
      <c r="F1094">
        <v>0</v>
      </c>
    </row>
    <row r="1095" spans="1:6">
      <c r="A1095" t="s">
        <v>14212</v>
      </c>
      <c r="B1095">
        <v>104941</v>
      </c>
      <c r="C1095" t="s">
        <v>6161</v>
      </c>
      <c r="D1095" t="s">
        <v>109</v>
      </c>
      <c r="E1095">
        <v>0</v>
      </c>
      <c r="F1095">
        <v>0</v>
      </c>
    </row>
    <row r="1096" spans="1:6">
      <c r="A1096" t="s">
        <v>14212</v>
      </c>
      <c r="B1096">
        <v>104942</v>
      </c>
      <c r="C1096" t="s">
        <v>6162</v>
      </c>
      <c r="D1096" t="s">
        <v>109</v>
      </c>
      <c r="E1096">
        <v>0</v>
      </c>
      <c r="F1096">
        <v>0</v>
      </c>
    </row>
    <row r="1097" spans="1:6">
      <c r="A1097" t="s">
        <v>14212</v>
      </c>
      <c r="B1097">
        <v>104940</v>
      </c>
      <c r="C1097" t="s">
        <v>6163</v>
      </c>
      <c r="D1097" t="s">
        <v>211</v>
      </c>
      <c r="E1097">
        <v>0</v>
      </c>
      <c r="F1097">
        <v>0</v>
      </c>
    </row>
    <row r="1098" spans="1:6">
      <c r="A1098" t="s">
        <v>14212</v>
      </c>
      <c r="B1098">
        <v>104943</v>
      </c>
      <c r="C1098" t="s">
        <v>6164</v>
      </c>
      <c r="D1098" t="s">
        <v>109</v>
      </c>
      <c r="E1098">
        <v>0</v>
      </c>
      <c r="F1098">
        <v>0</v>
      </c>
    </row>
    <row r="1099" spans="1:6">
      <c r="A1099" t="s">
        <v>14213</v>
      </c>
      <c r="B1099">
        <v>101801</v>
      </c>
      <c r="C1099" t="s">
        <v>6165</v>
      </c>
      <c r="D1099" t="s">
        <v>211</v>
      </c>
      <c r="E1099">
        <v>1084.96</v>
      </c>
      <c r="F1099">
        <v>1104.1099999999999</v>
      </c>
    </row>
    <row r="1100" spans="1:6">
      <c r="A1100" t="s">
        <v>14213</v>
      </c>
      <c r="B1100">
        <v>101800</v>
      </c>
      <c r="C1100" t="s">
        <v>6166</v>
      </c>
      <c r="D1100" t="s">
        <v>211</v>
      </c>
      <c r="E1100">
        <v>1429.57</v>
      </c>
      <c r="F1100">
        <v>1460.28</v>
      </c>
    </row>
    <row r="1101" spans="1:6">
      <c r="A1101" t="s">
        <v>14213</v>
      </c>
      <c r="B1101">
        <v>98108</v>
      </c>
      <c r="C1101" t="s">
        <v>6167</v>
      </c>
      <c r="D1101" t="s">
        <v>211</v>
      </c>
      <c r="E1101">
        <v>513.42999999999995</v>
      </c>
      <c r="F1101">
        <v>530.5</v>
      </c>
    </row>
    <row r="1102" spans="1:6">
      <c r="A1102" t="s">
        <v>14213</v>
      </c>
      <c r="B1102">
        <v>98105</v>
      </c>
      <c r="C1102" t="s">
        <v>6168</v>
      </c>
      <c r="D1102" t="s">
        <v>211</v>
      </c>
      <c r="E1102">
        <v>635.13</v>
      </c>
      <c r="F1102">
        <v>657.6</v>
      </c>
    </row>
    <row r="1103" spans="1:6">
      <c r="A1103" t="s">
        <v>14213</v>
      </c>
      <c r="B1103">
        <v>98109</v>
      </c>
      <c r="C1103" t="s">
        <v>6169</v>
      </c>
      <c r="D1103" t="s">
        <v>211</v>
      </c>
      <c r="E1103">
        <v>833.3</v>
      </c>
      <c r="F1103">
        <v>860.77</v>
      </c>
    </row>
    <row r="1104" spans="1:6">
      <c r="A1104" t="s">
        <v>14213</v>
      </c>
      <c r="B1104">
        <v>98106</v>
      </c>
      <c r="C1104" t="s">
        <v>6170</v>
      </c>
      <c r="D1104" t="s">
        <v>211</v>
      </c>
      <c r="E1104">
        <v>1044.6400000000001</v>
      </c>
      <c r="F1104">
        <v>1081.4100000000001</v>
      </c>
    </row>
    <row r="1105" spans="1:6">
      <c r="A1105" t="s">
        <v>14213</v>
      </c>
      <c r="B1105">
        <v>98110</v>
      </c>
      <c r="C1105" t="s">
        <v>6171</v>
      </c>
      <c r="D1105" t="s">
        <v>211</v>
      </c>
      <c r="E1105">
        <v>367.17</v>
      </c>
      <c r="F1105">
        <v>368.05</v>
      </c>
    </row>
    <row r="1106" spans="1:6">
      <c r="A1106" t="s">
        <v>14213</v>
      </c>
      <c r="B1106">
        <v>98107</v>
      </c>
      <c r="C1106" t="s">
        <v>6172</v>
      </c>
      <c r="D1106" t="s">
        <v>211</v>
      </c>
      <c r="E1106">
        <v>286.97000000000003</v>
      </c>
      <c r="F1106">
        <v>296.35000000000002</v>
      </c>
    </row>
    <row r="1107" spans="1:6">
      <c r="A1107" t="s">
        <v>14213</v>
      </c>
      <c r="B1107">
        <v>98104</v>
      </c>
      <c r="C1107" t="s">
        <v>6173</v>
      </c>
      <c r="D1107" t="s">
        <v>211</v>
      </c>
      <c r="E1107">
        <v>362.27</v>
      </c>
      <c r="F1107">
        <v>375</v>
      </c>
    </row>
    <row r="1108" spans="1:6">
      <c r="A1108" t="s">
        <v>14213</v>
      </c>
      <c r="B1108">
        <v>98102</v>
      </c>
      <c r="C1108" t="s">
        <v>6174</v>
      </c>
      <c r="D1108" t="s">
        <v>211</v>
      </c>
      <c r="E1108">
        <v>145.88999999999999</v>
      </c>
      <c r="F1108">
        <v>146.22</v>
      </c>
    </row>
    <row r="1109" spans="1:6">
      <c r="A1109" t="s">
        <v>14213</v>
      </c>
      <c r="B1109">
        <v>98111</v>
      </c>
      <c r="C1109" t="s">
        <v>6175</v>
      </c>
      <c r="D1109" t="s">
        <v>211</v>
      </c>
      <c r="E1109">
        <v>50.8</v>
      </c>
      <c r="F1109">
        <v>51.27</v>
      </c>
    </row>
    <row r="1110" spans="1:6">
      <c r="A1110" t="s">
        <v>14213</v>
      </c>
      <c r="B1110">
        <v>97891</v>
      </c>
      <c r="C1110" t="s">
        <v>6176</v>
      </c>
      <c r="D1110" t="s">
        <v>211</v>
      </c>
      <c r="E1110">
        <v>210.48</v>
      </c>
      <c r="F1110">
        <v>217.78</v>
      </c>
    </row>
    <row r="1111" spans="1:6">
      <c r="A1111" t="s">
        <v>14213</v>
      </c>
      <c r="B1111">
        <v>97892</v>
      </c>
      <c r="C1111" t="s">
        <v>6177</v>
      </c>
      <c r="D1111" t="s">
        <v>211</v>
      </c>
      <c r="E1111">
        <v>396.25</v>
      </c>
      <c r="F1111">
        <v>409.36</v>
      </c>
    </row>
    <row r="1112" spans="1:6">
      <c r="A1112" t="s">
        <v>14213</v>
      </c>
      <c r="B1112">
        <v>97893</v>
      </c>
      <c r="C1112" t="s">
        <v>6178</v>
      </c>
      <c r="D1112" t="s">
        <v>211</v>
      </c>
      <c r="E1112">
        <v>547.03</v>
      </c>
      <c r="F1112">
        <v>565.20000000000005</v>
      </c>
    </row>
    <row r="1113" spans="1:6">
      <c r="A1113" t="s">
        <v>14213</v>
      </c>
      <c r="B1113">
        <v>97894</v>
      </c>
      <c r="C1113" t="s">
        <v>6179</v>
      </c>
      <c r="D1113" t="s">
        <v>211</v>
      </c>
      <c r="E1113">
        <v>617.49</v>
      </c>
      <c r="F1113">
        <v>635.13</v>
      </c>
    </row>
    <row r="1114" spans="1:6">
      <c r="A1114" t="s">
        <v>14213</v>
      </c>
      <c r="B1114">
        <v>97886</v>
      </c>
      <c r="C1114" t="s">
        <v>6180</v>
      </c>
      <c r="D1114" t="s">
        <v>211</v>
      </c>
      <c r="E1114">
        <v>163.68</v>
      </c>
      <c r="F1114">
        <v>169.67</v>
      </c>
    </row>
    <row r="1115" spans="1:6">
      <c r="A1115" t="s">
        <v>14213</v>
      </c>
      <c r="B1115">
        <v>97887</v>
      </c>
      <c r="C1115" t="s">
        <v>6181</v>
      </c>
      <c r="D1115" t="s">
        <v>211</v>
      </c>
      <c r="E1115">
        <v>257.66000000000003</v>
      </c>
      <c r="F1115">
        <v>267.04000000000002</v>
      </c>
    </row>
    <row r="1116" spans="1:6">
      <c r="A1116" t="s">
        <v>14213</v>
      </c>
      <c r="B1116">
        <v>97888</v>
      </c>
      <c r="C1116" t="s">
        <v>6182</v>
      </c>
      <c r="D1116" t="s">
        <v>211</v>
      </c>
      <c r="E1116">
        <v>495.98</v>
      </c>
      <c r="F1116">
        <v>513.48</v>
      </c>
    </row>
    <row r="1117" spans="1:6">
      <c r="A1117" t="s">
        <v>14213</v>
      </c>
      <c r="B1117">
        <v>97889</v>
      </c>
      <c r="C1117" t="s">
        <v>6183</v>
      </c>
      <c r="D1117" t="s">
        <v>211</v>
      </c>
      <c r="E1117">
        <v>674.26</v>
      </c>
      <c r="F1117">
        <v>698.05</v>
      </c>
    </row>
    <row r="1118" spans="1:6">
      <c r="A1118" t="s">
        <v>14213</v>
      </c>
      <c r="B1118">
        <v>97890</v>
      </c>
      <c r="C1118" t="s">
        <v>6184</v>
      </c>
      <c r="D1118" t="s">
        <v>211</v>
      </c>
      <c r="E1118">
        <v>771.66</v>
      </c>
      <c r="F1118">
        <v>796.1</v>
      </c>
    </row>
    <row r="1119" spans="1:6">
      <c r="A1119" t="s">
        <v>14213</v>
      </c>
      <c r="B1119">
        <v>97881</v>
      </c>
      <c r="C1119" t="s">
        <v>6185</v>
      </c>
      <c r="D1119" t="s">
        <v>211</v>
      </c>
      <c r="E1119">
        <v>118.09</v>
      </c>
      <c r="F1119">
        <v>119.69</v>
      </c>
    </row>
    <row r="1120" spans="1:6">
      <c r="A1120" t="s">
        <v>14213</v>
      </c>
      <c r="B1120">
        <v>97882</v>
      </c>
      <c r="C1120" t="s">
        <v>6186</v>
      </c>
      <c r="D1120" t="s">
        <v>211</v>
      </c>
      <c r="E1120">
        <v>185.81</v>
      </c>
      <c r="F1120">
        <v>188.08</v>
      </c>
    </row>
    <row r="1121" spans="1:6">
      <c r="A1121" t="s">
        <v>14213</v>
      </c>
      <c r="B1121">
        <v>97883</v>
      </c>
      <c r="C1121" t="s">
        <v>6187</v>
      </c>
      <c r="D1121" t="s">
        <v>211</v>
      </c>
      <c r="E1121">
        <v>359.01</v>
      </c>
      <c r="F1121">
        <v>362.93</v>
      </c>
    </row>
    <row r="1122" spans="1:6">
      <c r="A1122" t="s">
        <v>14213</v>
      </c>
      <c r="B1122">
        <v>97884</v>
      </c>
      <c r="C1122" t="s">
        <v>6188</v>
      </c>
      <c r="D1122" t="s">
        <v>211</v>
      </c>
      <c r="E1122">
        <v>698.56</v>
      </c>
      <c r="F1122">
        <v>705.14</v>
      </c>
    </row>
    <row r="1123" spans="1:6">
      <c r="A1123" t="s">
        <v>14213</v>
      </c>
      <c r="B1123">
        <v>97885</v>
      </c>
      <c r="C1123" t="s">
        <v>6189</v>
      </c>
      <c r="D1123" t="s">
        <v>211</v>
      </c>
      <c r="E1123">
        <v>1079.98</v>
      </c>
      <c r="F1123">
        <v>1089.1600000000001</v>
      </c>
    </row>
    <row r="1124" spans="1:6">
      <c r="A1124" t="s">
        <v>14213</v>
      </c>
      <c r="B1124">
        <v>99250</v>
      </c>
      <c r="C1124" t="s">
        <v>210</v>
      </c>
      <c r="D1124" t="s">
        <v>211</v>
      </c>
      <c r="E1124">
        <v>182.7</v>
      </c>
      <c r="F1124">
        <v>189.06</v>
      </c>
    </row>
    <row r="1125" spans="1:6">
      <c r="A1125" t="s">
        <v>14213</v>
      </c>
      <c r="B1125">
        <v>97900</v>
      </c>
      <c r="C1125" t="s">
        <v>6190</v>
      </c>
      <c r="D1125" t="s">
        <v>211</v>
      </c>
      <c r="E1125">
        <v>187.63</v>
      </c>
      <c r="F1125">
        <v>194.01</v>
      </c>
    </row>
    <row r="1126" spans="1:6">
      <c r="A1126" t="s">
        <v>14213</v>
      </c>
      <c r="B1126">
        <v>99251</v>
      </c>
      <c r="C1126" t="s">
        <v>6191</v>
      </c>
      <c r="D1126" t="s">
        <v>211</v>
      </c>
      <c r="E1126">
        <v>285.25</v>
      </c>
      <c r="F1126">
        <v>295.3</v>
      </c>
    </row>
    <row r="1127" spans="1:6">
      <c r="A1127" t="s">
        <v>14213</v>
      </c>
      <c r="B1127">
        <v>97901</v>
      </c>
      <c r="C1127" t="s">
        <v>279</v>
      </c>
      <c r="D1127" t="s">
        <v>211</v>
      </c>
      <c r="E1127">
        <v>293.72000000000003</v>
      </c>
      <c r="F1127">
        <v>303.79000000000002</v>
      </c>
    </row>
    <row r="1128" spans="1:6">
      <c r="A1128" t="s">
        <v>14213</v>
      </c>
      <c r="B1128">
        <v>99253</v>
      </c>
      <c r="C1128" t="s">
        <v>6192</v>
      </c>
      <c r="D1128" t="s">
        <v>211</v>
      </c>
      <c r="E1128">
        <v>548.87</v>
      </c>
      <c r="F1128">
        <v>567.89</v>
      </c>
    </row>
    <row r="1129" spans="1:6">
      <c r="A1129" t="s">
        <v>14213</v>
      </c>
      <c r="B1129">
        <v>97902</v>
      </c>
      <c r="C1129" t="s">
        <v>6193</v>
      </c>
      <c r="D1129" t="s">
        <v>211</v>
      </c>
      <c r="E1129">
        <v>567.87</v>
      </c>
      <c r="F1129">
        <v>586.94000000000005</v>
      </c>
    </row>
    <row r="1130" spans="1:6">
      <c r="A1130" t="s">
        <v>14213</v>
      </c>
      <c r="B1130">
        <v>99255</v>
      </c>
      <c r="C1130" t="s">
        <v>6194</v>
      </c>
      <c r="D1130" t="s">
        <v>211</v>
      </c>
      <c r="E1130">
        <v>767.88</v>
      </c>
      <c r="F1130">
        <v>794.38</v>
      </c>
    </row>
    <row r="1131" spans="1:6">
      <c r="A1131" t="s">
        <v>14213</v>
      </c>
      <c r="B1131">
        <v>97903</v>
      </c>
      <c r="C1131" t="s">
        <v>6195</v>
      </c>
      <c r="D1131" t="s">
        <v>211</v>
      </c>
      <c r="E1131">
        <v>793.93</v>
      </c>
      <c r="F1131">
        <v>820.51</v>
      </c>
    </row>
    <row r="1132" spans="1:6">
      <c r="A1132" t="s">
        <v>14213</v>
      </c>
      <c r="B1132">
        <v>99257</v>
      </c>
      <c r="C1132" t="s">
        <v>6196</v>
      </c>
      <c r="D1132" t="s">
        <v>211</v>
      </c>
      <c r="E1132">
        <v>905.26</v>
      </c>
      <c r="F1132">
        <v>933.88</v>
      </c>
    </row>
    <row r="1133" spans="1:6">
      <c r="A1133" t="s">
        <v>14213</v>
      </c>
      <c r="B1133">
        <v>97904</v>
      </c>
      <c r="C1133" t="s">
        <v>6197</v>
      </c>
      <c r="D1133" t="s">
        <v>211</v>
      </c>
      <c r="E1133">
        <v>938.96</v>
      </c>
      <c r="F1133">
        <v>967.67</v>
      </c>
    </row>
    <row r="1134" spans="1:6">
      <c r="A1134" t="s">
        <v>14213</v>
      </c>
      <c r="B1134">
        <v>99258</v>
      </c>
      <c r="C1134" t="s">
        <v>6198</v>
      </c>
      <c r="D1134" t="s">
        <v>211</v>
      </c>
      <c r="E1134">
        <v>247.52</v>
      </c>
      <c r="F1134">
        <v>255.72</v>
      </c>
    </row>
    <row r="1135" spans="1:6">
      <c r="A1135" t="s">
        <v>14213</v>
      </c>
      <c r="B1135">
        <v>97905</v>
      </c>
      <c r="C1135" t="s">
        <v>6199</v>
      </c>
      <c r="D1135" t="s">
        <v>211</v>
      </c>
      <c r="E1135">
        <v>252.89</v>
      </c>
      <c r="F1135">
        <v>261.11</v>
      </c>
    </row>
    <row r="1136" spans="1:6">
      <c r="A1136" t="s">
        <v>14213</v>
      </c>
      <c r="B1136">
        <v>99260</v>
      </c>
      <c r="C1136" t="s">
        <v>6200</v>
      </c>
      <c r="D1136" t="s">
        <v>211</v>
      </c>
      <c r="E1136">
        <v>458.3</v>
      </c>
      <c r="F1136">
        <v>473.04</v>
      </c>
    </row>
    <row r="1137" spans="1:6">
      <c r="A1137" t="s">
        <v>14213</v>
      </c>
      <c r="B1137">
        <v>97906</v>
      </c>
      <c r="C1137" t="s">
        <v>6201</v>
      </c>
      <c r="D1137" t="s">
        <v>211</v>
      </c>
      <c r="E1137">
        <v>470.27</v>
      </c>
      <c r="F1137">
        <v>485.04</v>
      </c>
    </row>
    <row r="1138" spans="1:6">
      <c r="A1138" t="s">
        <v>14213</v>
      </c>
      <c r="B1138">
        <v>99262</v>
      </c>
      <c r="C1138" t="s">
        <v>6202</v>
      </c>
      <c r="D1138" t="s">
        <v>211</v>
      </c>
      <c r="E1138">
        <v>652.30999999999995</v>
      </c>
      <c r="F1138">
        <v>673.35</v>
      </c>
    </row>
    <row r="1139" spans="1:6">
      <c r="A1139" t="s">
        <v>14213</v>
      </c>
      <c r="B1139">
        <v>97907</v>
      </c>
      <c r="C1139" t="s">
        <v>6203</v>
      </c>
      <c r="D1139" t="s">
        <v>211</v>
      </c>
      <c r="E1139">
        <v>669.39</v>
      </c>
      <c r="F1139">
        <v>690.48</v>
      </c>
    </row>
    <row r="1140" spans="1:6">
      <c r="A1140" t="s">
        <v>14213</v>
      </c>
      <c r="B1140">
        <v>99264</v>
      </c>
      <c r="C1140" t="s">
        <v>6204</v>
      </c>
      <c r="D1140" t="s">
        <v>211</v>
      </c>
      <c r="E1140">
        <v>768.5</v>
      </c>
      <c r="F1140">
        <v>790.68</v>
      </c>
    </row>
    <row r="1141" spans="1:6">
      <c r="A1141" t="s">
        <v>14213</v>
      </c>
      <c r="B1141">
        <v>97908</v>
      </c>
      <c r="C1141" t="s">
        <v>6205</v>
      </c>
      <c r="D1141" t="s">
        <v>211</v>
      </c>
      <c r="E1141">
        <v>791.58</v>
      </c>
      <c r="F1141">
        <v>813.82</v>
      </c>
    </row>
    <row r="1142" spans="1:6">
      <c r="A1142" t="s">
        <v>14213</v>
      </c>
      <c r="B1142">
        <v>97895</v>
      </c>
      <c r="C1142" t="s">
        <v>6206</v>
      </c>
      <c r="D1142" t="s">
        <v>211</v>
      </c>
      <c r="E1142">
        <v>152.55000000000001</v>
      </c>
      <c r="F1142">
        <v>152.75</v>
      </c>
    </row>
    <row r="1143" spans="1:6">
      <c r="A1143" t="s">
        <v>14213</v>
      </c>
      <c r="B1143">
        <v>97896</v>
      </c>
      <c r="C1143" t="s">
        <v>6207</v>
      </c>
      <c r="D1143" t="s">
        <v>211</v>
      </c>
      <c r="E1143">
        <v>282.76</v>
      </c>
      <c r="F1143">
        <v>283.16000000000003</v>
      </c>
    </row>
    <row r="1144" spans="1:6">
      <c r="A1144" t="s">
        <v>14213</v>
      </c>
      <c r="B1144">
        <v>97897</v>
      </c>
      <c r="C1144" t="s">
        <v>6208</v>
      </c>
      <c r="D1144" t="s">
        <v>211</v>
      </c>
      <c r="E1144">
        <v>368.6</v>
      </c>
      <c r="F1144">
        <v>369.35</v>
      </c>
    </row>
    <row r="1145" spans="1:6">
      <c r="A1145" t="s">
        <v>14213</v>
      </c>
      <c r="B1145">
        <v>97898</v>
      </c>
      <c r="C1145" t="s">
        <v>6209</v>
      </c>
      <c r="D1145" t="s">
        <v>211</v>
      </c>
      <c r="E1145">
        <v>737.68</v>
      </c>
      <c r="F1145">
        <v>743.97</v>
      </c>
    </row>
    <row r="1146" spans="1:6">
      <c r="A1146" t="s">
        <v>14213</v>
      </c>
      <c r="B1146">
        <v>97899</v>
      </c>
      <c r="C1146" t="s">
        <v>6210</v>
      </c>
      <c r="D1146" t="s">
        <v>211</v>
      </c>
      <c r="E1146">
        <v>0</v>
      </c>
      <c r="F1146">
        <v>0</v>
      </c>
    </row>
    <row r="1147" spans="1:6">
      <c r="A1147" t="s">
        <v>14213</v>
      </c>
      <c r="B1147">
        <v>101795</v>
      </c>
      <c r="C1147" t="s">
        <v>6211</v>
      </c>
      <c r="D1147" t="s">
        <v>211</v>
      </c>
      <c r="E1147">
        <v>612.94000000000005</v>
      </c>
      <c r="F1147">
        <v>629.4</v>
      </c>
    </row>
    <row r="1148" spans="1:6">
      <c r="A1148" t="s">
        <v>14213</v>
      </c>
      <c r="B1148">
        <v>101796</v>
      </c>
      <c r="C1148" t="s">
        <v>6212</v>
      </c>
      <c r="D1148" t="s">
        <v>211</v>
      </c>
      <c r="E1148">
        <v>0</v>
      </c>
      <c r="F1148">
        <v>0</v>
      </c>
    </row>
    <row r="1149" spans="1:6">
      <c r="A1149" t="s">
        <v>14213</v>
      </c>
      <c r="B1149">
        <v>101797</v>
      </c>
      <c r="C1149" t="s">
        <v>6213</v>
      </c>
      <c r="D1149" t="s">
        <v>211</v>
      </c>
      <c r="E1149">
        <v>0</v>
      </c>
      <c r="F1149">
        <v>0</v>
      </c>
    </row>
    <row r="1150" spans="1:6">
      <c r="A1150" t="s">
        <v>14213</v>
      </c>
      <c r="B1150">
        <v>101802</v>
      </c>
      <c r="C1150" t="s">
        <v>6214</v>
      </c>
      <c r="D1150" t="s">
        <v>211</v>
      </c>
      <c r="E1150">
        <v>1798.53</v>
      </c>
      <c r="F1150">
        <v>1844.04</v>
      </c>
    </row>
    <row r="1151" spans="1:6">
      <c r="A1151" t="s">
        <v>14213</v>
      </c>
      <c r="B1151">
        <v>101803</v>
      </c>
      <c r="C1151" t="s">
        <v>6215</v>
      </c>
      <c r="D1151" t="s">
        <v>211</v>
      </c>
      <c r="E1151">
        <v>1144.42</v>
      </c>
      <c r="F1151">
        <v>1176.23</v>
      </c>
    </row>
    <row r="1152" spans="1:6">
      <c r="A1152" t="s">
        <v>14213</v>
      </c>
      <c r="B1152">
        <v>101804</v>
      </c>
      <c r="C1152" t="s">
        <v>6216</v>
      </c>
      <c r="D1152" t="s">
        <v>211</v>
      </c>
      <c r="E1152">
        <v>1441.3</v>
      </c>
      <c r="F1152">
        <v>1478.67</v>
      </c>
    </row>
    <row r="1153" spans="1:6">
      <c r="A1153" t="s">
        <v>14213</v>
      </c>
      <c r="B1153">
        <v>101805</v>
      </c>
      <c r="C1153" t="s">
        <v>6217</v>
      </c>
      <c r="D1153" t="s">
        <v>211</v>
      </c>
      <c r="E1153">
        <v>1835.29</v>
      </c>
      <c r="F1153">
        <v>1882.91</v>
      </c>
    </row>
    <row r="1154" spans="1:6">
      <c r="A1154" t="s">
        <v>14213</v>
      </c>
      <c r="B1154">
        <v>98115</v>
      </c>
      <c r="C1154" t="s">
        <v>6218</v>
      </c>
      <c r="D1154" t="s">
        <v>211</v>
      </c>
      <c r="E1154">
        <v>101.32</v>
      </c>
      <c r="F1154">
        <v>105.06</v>
      </c>
    </row>
    <row r="1155" spans="1:6">
      <c r="A1155" t="s">
        <v>14213</v>
      </c>
      <c r="B1155">
        <v>98114</v>
      </c>
      <c r="C1155" t="s">
        <v>6219</v>
      </c>
      <c r="D1155" t="s">
        <v>211</v>
      </c>
      <c r="E1155">
        <v>626.37</v>
      </c>
      <c r="F1155">
        <v>629.58000000000004</v>
      </c>
    </row>
    <row r="1156" spans="1:6">
      <c r="A1156" t="s">
        <v>14213</v>
      </c>
      <c r="B1156">
        <v>98112</v>
      </c>
      <c r="C1156" t="s">
        <v>6220</v>
      </c>
      <c r="D1156" t="s">
        <v>211</v>
      </c>
      <c r="E1156">
        <v>87.01</v>
      </c>
      <c r="F1156">
        <v>88.32</v>
      </c>
    </row>
    <row r="1157" spans="1:6">
      <c r="A1157" t="s">
        <v>14213</v>
      </c>
      <c r="B1157">
        <v>100128</v>
      </c>
      <c r="C1157" t="s">
        <v>6221</v>
      </c>
      <c r="D1157" t="s">
        <v>211</v>
      </c>
      <c r="E1157">
        <v>1355.72</v>
      </c>
      <c r="F1157">
        <v>1357.58</v>
      </c>
    </row>
    <row r="1158" spans="1:6">
      <c r="A1158" t="s">
        <v>14214</v>
      </c>
      <c r="B1158">
        <v>102623</v>
      </c>
      <c r="C1158" t="s">
        <v>6222</v>
      </c>
      <c r="D1158" t="s">
        <v>211</v>
      </c>
      <c r="E1158">
        <v>797.35</v>
      </c>
      <c r="F1158">
        <v>803.79</v>
      </c>
    </row>
    <row r="1159" spans="1:6">
      <c r="A1159" t="s">
        <v>14214</v>
      </c>
      <c r="B1159">
        <v>102607</v>
      </c>
      <c r="C1159" t="s">
        <v>6223</v>
      </c>
      <c r="D1159" t="s">
        <v>211</v>
      </c>
      <c r="E1159">
        <v>427.63</v>
      </c>
      <c r="F1159">
        <v>428.08</v>
      </c>
    </row>
    <row r="1160" spans="1:6">
      <c r="A1160" t="s">
        <v>14214</v>
      </c>
      <c r="B1160">
        <v>102608</v>
      </c>
      <c r="C1160" t="s">
        <v>6224</v>
      </c>
      <c r="D1160" t="s">
        <v>211</v>
      </c>
      <c r="E1160">
        <v>979.48</v>
      </c>
      <c r="F1160">
        <v>980.09</v>
      </c>
    </row>
    <row r="1161" spans="1:6">
      <c r="A1161" t="s">
        <v>14214</v>
      </c>
      <c r="B1161">
        <v>102609</v>
      </c>
      <c r="C1161" t="s">
        <v>277</v>
      </c>
      <c r="D1161" t="s">
        <v>211</v>
      </c>
      <c r="E1161">
        <v>1113.1600000000001</v>
      </c>
      <c r="F1161">
        <v>1113.98</v>
      </c>
    </row>
    <row r="1162" spans="1:6">
      <c r="A1162" t="s">
        <v>14214</v>
      </c>
      <c r="B1162">
        <v>102610</v>
      </c>
      <c r="C1162" t="s">
        <v>6225</v>
      </c>
      <c r="D1162" t="s">
        <v>211</v>
      </c>
      <c r="E1162">
        <v>1912.57</v>
      </c>
      <c r="F1162">
        <v>1913.59</v>
      </c>
    </row>
    <row r="1163" spans="1:6">
      <c r="A1163" t="s">
        <v>14214</v>
      </c>
      <c r="B1163">
        <v>102622</v>
      </c>
      <c r="C1163" t="s">
        <v>6226</v>
      </c>
      <c r="D1163" t="s">
        <v>211</v>
      </c>
      <c r="E1163">
        <v>576.14</v>
      </c>
      <c r="F1163">
        <v>581.98</v>
      </c>
    </row>
    <row r="1164" spans="1:6">
      <c r="A1164" t="s">
        <v>14214</v>
      </c>
      <c r="B1164">
        <v>102605</v>
      </c>
      <c r="C1164" t="s">
        <v>6227</v>
      </c>
      <c r="D1164" t="s">
        <v>211</v>
      </c>
      <c r="E1164">
        <v>259.32</v>
      </c>
      <c r="F1164">
        <v>259.63</v>
      </c>
    </row>
    <row r="1165" spans="1:6">
      <c r="A1165" t="s">
        <v>14214</v>
      </c>
      <c r="B1165">
        <v>102606</v>
      </c>
      <c r="C1165" t="s">
        <v>6228</v>
      </c>
      <c r="D1165" t="s">
        <v>211</v>
      </c>
      <c r="E1165">
        <v>399.42</v>
      </c>
      <c r="F1165">
        <v>399.82</v>
      </c>
    </row>
    <row r="1166" spans="1:6">
      <c r="A1166" t="s">
        <v>14214</v>
      </c>
      <c r="B1166">
        <v>102613</v>
      </c>
      <c r="C1166" t="s">
        <v>6229</v>
      </c>
      <c r="D1166" t="s">
        <v>211</v>
      </c>
      <c r="E1166">
        <v>599.16</v>
      </c>
      <c r="F1166">
        <v>599.63</v>
      </c>
    </row>
    <row r="1167" spans="1:6">
      <c r="A1167" t="s">
        <v>14214</v>
      </c>
      <c r="B1167">
        <v>102619</v>
      </c>
      <c r="C1167" t="s">
        <v>6230</v>
      </c>
      <c r="D1167" t="s">
        <v>211</v>
      </c>
      <c r="E1167">
        <v>5149</v>
      </c>
      <c r="F1167">
        <v>5158.76</v>
      </c>
    </row>
    <row r="1168" spans="1:6">
      <c r="A1168" t="s">
        <v>14214</v>
      </c>
      <c r="B1168">
        <v>102614</v>
      </c>
      <c r="C1168" t="s">
        <v>6231</v>
      </c>
      <c r="D1168" t="s">
        <v>211</v>
      </c>
      <c r="E1168">
        <v>921.1</v>
      </c>
      <c r="F1168">
        <v>921.7</v>
      </c>
    </row>
    <row r="1169" spans="1:6">
      <c r="A1169" t="s">
        <v>14214</v>
      </c>
      <c r="B1169">
        <v>102620</v>
      </c>
      <c r="C1169" t="s">
        <v>6232</v>
      </c>
      <c r="D1169" t="s">
        <v>211</v>
      </c>
      <c r="E1169">
        <v>7458.33</v>
      </c>
      <c r="F1169">
        <v>7468.09</v>
      </c>
    </row>
    <row r="1170" spans="1:6">
      <c r="A1170" t="s">
        <v>14214</v>
      </c>
      <c r="B1170">
        <v>102615</v>
      </c>
      <c r="C1170" t="s">
        <v>6233</v>
      </c>
      <c r="D1170" t="s">
        <v>211</v>
      </c>
      <c r="E1170">
        <v>1155.97</v>
      </c>
      <c r="F1170">
        <v>1156.73</v>
      </c>
    </row>
    <row r="1171" spans="1:6">
      <c r="A1171" t="s">
        <v>14214</v>
      </c>
      <c r="B1171">
        <v>102621</v>
      </c>
      <c r="C1171" t="s">
        <v>6234</v>
      </c>
      <c r="D1171" t="s">
        <v>211</v>
      </c>
      <c r="E1171">
        <v>11437.9</v>
      </c>
      <c r="F1171">
        <v>11447.66</v>
      </c>
    </row>
    <row r="1172" spans="1:6">
      <c r="A1172" t="s">
        <v>14214</v>
      </c>
      <c r="B1172">
        <v>102616</v>
      </c>
      <c r="C1172" t="s">
        <v>6235</v>
      </c>
      <c r="D1172" t="s">
        <v>211</v>
      </c>
      <c r="E1172">
        <v>1711.02</v>
      </c>
      <c r="F1172">
        <v>1712</v>
      </c>
    </row>
    <row r="1173" spans="1:6">
      <c r="A1173" t="s">
        <v>14214</v>
      </c>
      <c r="B1173">
        <v>102611</v>
      </c>
      <c r="C1173" t="s">
        <v>6236</v>
      </c>
      <c r="D1173" t="s">
        <v>211</v>
      </c>
      <c r="E1173">
        <v>430.55</v>
      </c>
      <c r="F1173">
        <v>430.9</v>
      </c>
    </row>
    <row r="1174" spans="1:6">
      <c r="A1174" t="s">
        <v>14214</v>
      </c>
      <c r="B1174">
        <v>102617</v>
      </c>
      <c r="C1174" t="s">
        <v>6237</v>
      </c>
      <c r="D1174" t="s">
        <v>211</v>
      </c>
      <c r="E1174">
        <v>3206.93</v>
      </c>
      <c r="F1174">
        <v>3216.69</v>
      </c>
    </row>
    <row r="1175" spans="1:6">
      <c r="A1175" t="s">
        <v>14214</v>
      </c>
      <c r="B1175">
        <v>102618</v>
      </c>
      <c r="C1175" t="s">
        <v>6238</v>
      </c>
      <c r="D1175" t="s">
        <v>211</v>
      </c>
      <c r="E1175">
        <v>3848.13</v>
      </c>
      <c r="F1175">
        <v>3857.89</v>
      </c>
    </row>
    <row r="1176" spans="1:6">
      <c r="A1176" t="s">
        <v>14214</v>
      </c>
      <c r="B1176">
        <v>102612</v>
      </c>
      <c r="C1176" t="s">
        <v>6239</v>
      </c>
      <c r="D1176" t="s">
        <v>211</v>
      </c>
      <c r="E1176">
        <v>617.95000000000005</v>
      </c>
      <c r="F1176">
        <v>618.34</v>
      </c>
    </row>
    <row r="1177" spans="1:6">
      <c r="A1177" t="s">
        <v>14214</v>
      </c>
      <c r="B1177">
        <v>102603</v>
      </c>
      <c r="C1177" t="s">
        <v>6240</v>
      </c>
      <c r="D1177" t="s">
        <v>211</v>
      </c>
      <c r="E1177">
        <v>10.44</v>
      </c>
      <c r="F1177">
        <v>11.06</v>
      </c>
    </row>
    <row r="1178" spans="1:6">
      <c r="A1178" t="s">
        <v>14214</v>
      </c>
      <c r="B1178">
        <v>102587</v>
      </c>
      <c r="C1178" t="s">
        <v>6241</v>
      </c>
      <c r="D1178" t="s">
        <v>211</v>
      </c>
      <c r="E1178">
        <v>3.58</v>
      </c>
      <c r="F1178">
        <v>3.79</v>
      </c>
    </row>
    <row r="1179" spans="1:6">
      <c r="A1179" t="s">
        <v>14214</v>
      </c>
      <c r="B1179">
        <v>102589</v>
      </c>
      <c r="C1179" t="s">
        <v>6242</v>
      </c>
      <c r="D1179" t="s">
        <v>211</v>
      </c>
      <c r="E1179">
        <v>3.98</v>
      </c>
      <c r="F1179">
        <v>4.22</v>
      </c>
    </row>
    <row r="1180" spans="1:6">
      <c r="A1180" t="s">
        <v>14214</v>
      </c>
      <c r="B1180">
        <v>102591</v>
      </c>
      <c r="C1180" t="s">
        <v>6243</v>
      </c>
      <c r="D1180" t="s">
        <v>211</v>
      </c>
      <c r="E1180">
        <v>4.38</v>
      </c>
      <c r="F1180">
        <v>4.6399999999999997</v>
      </c>
    </row>
    <row r="1181" spans="1:6">
      <c r="A1181" t="s">
        <v>14214</v>
      </c>
      <c r="B1181">
        <v>102593</v>
      </c>
      <c r="C1181" t="s">
        <v>6244</v>
      </c>
      <c r="D1181" t="s">
        <v>211</v>
      </c>
      <c r="E1181">
        <v>4.95</v>
      </c>
      <c r="F1181">
        <v>5.24</v>
      </c>
    </row>
    <row r="1182" spans="1:6">
      <c r="A1182" t="s">
        <v>14214</v>
      </c>
      <c r="B1182">
        <v>102595</v>
      </c>
      <c r="C1182" t="s">
        <v>6245</v>
      </c>
      <c r="D1182" t="s">
        <v>211</v>
      </c>
      <c r="E1182">
        <v>5.59</v>
      </c>
      <c r="F1182">
        <v>5.92</v>
      </c>
    </row>
    <row r="1183" spans="1:6">
      <c r="A1183" t="s">
        <v>14214</v>
      </c>
      <c r="B1183">
        <v>102597</v>
      </c>
      <c r="C1183" t="s">
        <v>6246</v>
      </c>
      <c r="D1183" t="s">
        <v>211</v>
      </c>
      <c r="E1183">
        <v>6.4</v>
      </c>
      <c r="F1183">
        <v>6.78</v>
      </c>
    </row>
    <row r="1184" spans="1:6">
      <c r="A1184" t="s">
        <v>14214</v>
      </c>
      <c r="B1184">
        <v>102599</v>
      </c>
      <c r="C1184" t="s">
        <v>6247</v>
      </c>
      <c r="D1184" t="s">
        <v>211</v>
      </c>
      <c r="E1184">
        <v>7.21</v>
      </c>
      <c r="F1184">
        <v>7.63</v>
      </c>
    </row>
    <row r="1185" spans="1:6">
      <c r="A1185" t="s">
        <v>14214</v>
      </c>
      <c r="B1185">
        <v>102601</v>
      </c>
      <c r="C1185" t="s">
        <v>6248</v>
      </c>
      <c r="D1185" t="s">
        <v>211</v>
      </c>
      <c r="E1185">
        <v>8.42</v>
      </c>
      <c r="F1185">
        <v>8.92</v>
      </c>
    </row>
    <row r="1186" spans="1:6">
      <c r="A1186" t="s">
        <v>14214</v>
      </c>
      <c r="B1186">
        <v>102604</v>
      </c>
      <c r="C1186" t="s">
        <v>6249</v>
      </c>
      <c r="D1186" t="s">
        <v>211</v>
      </c>
      <c r="E1186">
        <v>12.04</v>
      </c>
      <c r="F1186">
        <v>12.75</v>
      </c>
    </row>
    <row r="1187" spans="1:6">
      <c r="A1187" t="s">
        <v>14214</v>
      </c>
      <c r="B1187">
        <v>102588</v>
      </c>
      <c r="C1187" t="s">
        <v>6250</v>
      </c>
      <c r="D1187" t="s">
        <v>211</v>
      </c>
      <c r="E1187">
        <v>5.18</v>
      </c>
      <c r="F1187">
        <v>5.49</v>
      </c>
    </row>
    <row r="1188" spans="1:6">
      <c r="A1188" t="s">
        <v>14214</v>
      </c>
      <c r="B1188">
        <v>102590</v>
      </c>
      <c r="C1188" t="s">
        <v>6251</v>
      </c>
      <c r="D1188" t="s">
        <v>211</v>
      </c>
      <c r="E1188">
        <v>5.58</v>
      </c>
      <c r="F1188">
        <v>5.91</v>
      </c>
    </row>
    <row r="1189" spans="1:6">
      <c r="A1189" t="s">
        <v>14214</v>
      </c>
      <c r="B1189">
        <v>102592</v>
      </c>
      <c r="C1189" t="s">
        <v>6252</v>
      </c>
      <c r="D1189" t="s">
        <v>211</v>
      </c>
      <c r="E1189">
        <v>5.98</v>
      </c>
      <c r="F1189">
        <v>6.34</v>
      </c>
    </row>
    <row r="1190" spans="1:6">
      <c r="A1190" t="s">
        <v>14214</v>
      </c>
      <c r="B1190">
        <v>102594</v>
      </c>
      <c r="C1190" t="s">
        <v>6253</v>
      </c>
      <c r="D1190" t="s">
        <v>211</v>
      </c>
      <c r="E1190">
        <v>6.55</v>
      </c>
      <c r="F1190">
        <v>6.94</v>
      </c>
    </row>
    <row r="1191" spans="1:6">
      <c r="A1191" t="s">
        <v>14214</v>
      </c>
      <c r="B1191">
        <v>102596</v>
      </c>
      <c r="C1191" t="s">
        <v>6254</v>
      </c>
      <c r="D1191" t="s">
        <v>211</v>
      </c>
      <c r="E1191">
        <v>7.2</v>
      </c>
      <c r="F1191">
        <v>7.63</v>
      </c>
    </row>
    <row r="1192" spans="1:6">
      <c r="A1192" t="s">
        <v>14214</v>
      </c>
      <c r="B1192">
        <v>102598</v>
      </c>
      <c r="C1192" t="s">
        <v>6255</v>
      </c>
      <c r="D1192" t="s">
        <v>211</v>
      </c>
      <c r="E1192">
        <v>8</v>
      </c>
      <c r="F1192">
        <v>8.48</v>
      </c>
    </row>
    <row r="1193" spans="1:6">
      <c r="A1193" t="s">
        <v>14214</v>
      </c>
      <c r="B1193">
        <v>102600</v>
      </c>
      <c r="C1193" t="s">
        <v>6256</v>
      </c>
      <c r="D1193" t="s">
        <v>211</v>
      </c>
      <c r="E1193">
        <v>8.81</v>
      </c>
      <c r="F1193">
        <v>9.34</v>
      </c>
    </row>
    <row r="1194" spans="1:6">
      <c r="A1194" t="s">
        <v>14214</v>
      </c>
      <c r="B1194">
        <v>102602</v>
      </c>
      <c r="C1194" t="s">
        <v>6257</v>
      </c>
      <c r="D1194" t="s">
        <v>211</v>
      </c>
      <c r="E1194">
        <v>10.02</v>
      </c>
      <c r="F1194">
        <v>10.61</v>
      </c>
    </row>
    <row r="1195" spans="1:6">
      <c r="A1195" t="s">
        <v>14215</v>
      </c>
      <c r="B1195">
        <v>103005</v>
      </c>
      <c r="C1195" t="s">
        <v>6258</v>
      </c>
      <c r="D1195" t="s">
        <v>211</v>
      </c>
      <c r="E1195">
        <v>620.57000000000005</v>
      </c>
      <c r="F1195">
        <v>632.4</v>
      </c>
    </row>
    <row r="1196" spans="1:6">
      <c r="A1196" t="s">
        <v>14215</v>
      </c>
      <c r="B1196">
        <v>103006</v>
      </c>
      <c r="C1196" t="s">
        <v>6259</v>
      </c>
      <c r="D1196" t="s">
        <v>211</v>
      </c>
      <c r="E1196">
        <v>781.1</v>
      </c>
      <c r="F1196">
        <v>796.09</v>
      </c>
    </row>
    <row r="1197" spans="1:6">
      <c r="A1197" t="s">
        <v>14215</v>
      </c>
      <c r="B1197">
        <v>103007</v>
      </c>
      <c r="C1197" t="s">
        <v>6260</v>
      </c>
      <c r="D1197" t="s">
        <v>211</v>
      </c>
      <c r="E1197">
        <v>1028.82</v>
      </c>
      <c r="F1197">
        <v>1047.98</v>
      </c>
    </row>
    <row r="1198" spans="1:6">
      <c r="A1198" t="s">
        <v>14215</v>
      </c>
      <c r="B1198">
        <v>103004</v>
      </c>
      <c r="C1198" t="s">
        <v>6261</v>
      </c>
      <c r="D1198" t="s">
        <v>110</v>
      </c>
      <c r="E1198">
        <v>0</v>
      </c>
      <c r="F1198">
        <v>0</v>
      </c>
    </row>
    <row r="1199" spans="1:6">
      <c r="A1199" t="s">
        <v>14215</v>
      </c>
      <c r="B1199">
        <v>102989</v>
      </c>
      <c r="C1199" t="s">
        <v>6262</v>
      </c>
      <c r="D1199" t="s">
        <v>110</v>
      </c>
      <c r="E1199">
        <v>44.13</v>
      </c>
      <c r="F1199">
        <v>44.86</v>
      </c>
    </row>
    <row r="1200" spans="1:6">
      <c r="A1200" t="s">
        <v>14215</v>
      </c>
      <c r="B1200">
        <v>102990</v>
      </c>
      <c r="C1200" t="s">
        <v>6263</v>
      </c>
      <c r="D1200" t="s">
        <v>110</v>
      </c>
      <c r="E1200">
        <v>55.29</v>
      </c>
      <c r="F1200">
        <v>56.27</v>
      </c>
    </row>
    <row r="1201" spans="1:6">
      <c r="A1201" t="s">
        <v>14215</v>
      </c>
      <c r="B1201">
        <v>102991</v>
      </c>
      <c r="C1201" t="s">
        <v>6264</v>
      </c>
      <c r="D1201" t="s">
        <v>110</v>
      </c>
      <c r="E1201">
        <v>72.739999999999995</v>
      </c>
      <c r="F1201">
        <v>74.02</v>
      </c>
    </row>
    <row r="1202" spans="1:6">
      <c r="A1202" t="s">
        <v>14215</v>
      </c>
      <c r="B1202">
        <v>102992</v>
      </c>
      <c r="C1202" t="s">
        <v>6265</v>
      </c>
      <c r="D1202" t="s">
        <v>110</v>
      </c>
      <c r="E1202">
        <v>109.3</v>
      </c>
      <c r="F1202">
        <v>110.14</v>
      </c>
    </row>
    <row r="1203" spans="1:6">
      <c r="A1203" t="s">
        <v>14215</v>
      </c>
      <c r="B1203">
        <v>102993</v>
      </c>
      <c r="C1203" t="s">
        <v>6266</v>
      </c>
      <c r="D1203" t="s">
        <v>110</v>
      </c>
      <c r="E1203">
        <v>142.02000000000001</v>
      </c>
      <c r="F1203">
        <v>143.13999999999999</v>
      </c>
    </row>
    <row r="1204" spans="1:6">
      <c r="A1204" t="s">
        <v>14215</v>
      </c>
      <c r="B1204">
        <v>102994</v>
      </c>
      <c r="C1204" t="s">
        <v>6267</v>
      </c>
      <c r="D1204" t="s">
        <v>110</v>
      </c>
      <c r="E1204">
        <v>265.06</v>
      </c>
      <c r="F1204">
        <v>267.16000000000003</v>
      </c>
    </row>
    <row r="1205" spans="1:6">
      <c r="A1205" t="s">
        <v>14215</v>
      </c>
      <c r="B1205">
        <v>106017</v>
      </c>
      <c r="C1205" t="s">
        <v>6268</v>
      </c>
      <c r="D1205" t="s">
        <v>211</v>
      </c>
      <c r="E1205">
        <v>0</v>
      </c>
      <c r="F1205">
        <v>0</v>
      </c>
    </row>
    <row r="1206" spans="1:6">
      <c r="A1206" t="s">
        <v>14215</v>
      </c>
      <c r="B1206">
        <v>105944</v>
      </c>
      <c r="C1206" t="s">
        <v>6269</v>
      </c>
      <c r="D1206" t="s">
        <v>217</v>
      </c>
      <c r="E1206">
        <v>860.07</v>
      </c>
      <c r="F1206">
        <v>876.78</v>
      </c>
    </row>
    <row r="1207" spans="1:6">
      <c r="A1207" t="s">
        <v>14215</v>
      </c>
      <c r="B1207">
        <v>106004</v>
      </c>
      <c r="C1207" t="s">
        <v>6270</v>
      </c>
      <c r="D1207" t="s">
        <v>110</v>
      </c>
      <c r="E1207">
        <v>185.15</v>
      </c>
      <c r="F1207">
        <v>190.28</v>
      </c>
    </row>
    <row r="1208" spans="1:6">
      <c r="A1208" t="s">
        <v>14215</v>
      </c>
      <c r="B1208">
        <v>106005</v>
      </c>
      <c r="C1208" t="s">
        <v>6271</v>
      </c>
      <c r="D1208" t="s">
        <v>110</v>
      </c>
      <c r="E1208">
        <v>219.06</v>
      </c>
      <c r="F1208">
        <v>225.16</v>
      </c>
    </row>
    <row r="1209" spans="1:6">
      <c r="A1209" t="s">
        <v>14215</v>
      </c>
      <c r="B1209">
        <v>106006</v>
      </c>
      <c r="C1209" t="s">
        <v>6272</v>
      </c>
      <c r="D1209" t="s">
        <v>110</v>
      </c>
      <c r="E1209">
        <v>260.48</v>
      </c>
      <c r="F1209">
        <v>267.72000000000003</v>
      </c>
    </row>
    <row r="1210" spans="1:6">
      <c r="A1210" t="s">
        <v>14215</v>
      </c>
      <c r="B1210">
        <v>106007</v>
      </c>
      <c r="C1210" t="s">
        <v>6273</v>
      </c>
      <c r="D1210" t="s">
        <v>110</v>
      </c>
      <c r="E1210">
        <v>296.89999999999998</v>
      </c>
      <c r="F1210">
        <v>305.16000000000003</v>
      </c>
    </row>
    <row r="1211" spans="1:6">
      <c r="A1211" t="s">
        <v>14215</v>
      </c>
      <c r="B1211">
        <v>106008</v>
      </c>
      <c r="C1211" t="s">
        <v>6274</v>
      </c>
      <c r="D1211" t="s">
        <v>110</v>
      </c>
      <c r="E1211">
        <v>333.33</v>
      </c>
      <c r="F1211">
        <v>342.59</v>
      </c>
    </row>
    <row r="1212" spans="1:6">
      <c r="A1212" t="s">
        <v>14215</v>
      </c>
      <c r="B1212">
        <v>106009</v>
      </c>
      <c r="C1212" t="s">
        <v>6275</v>
      </c>
      <c r="D1212" t="s">
        <v>110</v>
      </c>
      <c r="E1212">
        <v>411.16</v>
      </c>
      <c r="F1212">
        <v>422.61</v>
      </c>
    </row>
    <row r="1213" spans="1:6">
      <c r="A1213" t="s">
        <v>14215</v>
      </c>
      <c r="B1213">
        <v>106010</v>
      </c>
      <c r="C1213" t="s">
        <v>6276</v>
      </c>
      <c r="D1213" t="s">
        <v>110</v>
      </c>
      <c r="E1213">
        <v>481.51</v>
      </c>
      <c r="F1213">
        <v>494.91</v>
      </c>
    </row>
    <row r="1214" spans="1:6">
      <c r="A1214" t="s">
        <v>14215</v>
      </c>
      <c r="B1214">
        <v>106011</v>
      </c>
      <c r="C1214" t="s">
        <v>6277</v>
      </c>
      <c r="D1214" t="s">
        <v>110</v>
      </c>
      <c r="E1214">
        <v>858.27</v>
      </c>
      <c r="F1214">
        <v>877.31</v>
      </c>
    </row>
    <row r="1215" spans="1:6">
      <c r="A1215" t="s">
        <v>14215</v>
      </c>
      <c r="B1215">
        <v>106013</v>
      </c>
      <c r="C1215" t="s">
        <v>6278</v>
      </c>
      <c r="D1215" t="s">
        <v>110</v>
      </c>
      <c r="E1215">
        <v>1073.8599999999999</v>
      </c>
      <c r="F1215">
        <v>1097.92</v>
      </c>
    </row>
    <row r="1216" spans="1:6">
      <c r="A1216" t="s">
        <v>14215</v>
      </c>
      <c r="B1216">
        <v>106012</v>
      </c>
      <c r="C1216" t="s">
        <v>6279</v>
      </c>
      <c r="D1216" t="s">
        <v>110</v>
      </c>
      <c r="E1216">
        <v>945.54</v>
      </c>
      <c r="F1216">
        <v>966.22</v>
      </c>
    </row>
    <row r="1217" spans="1:6">
      <c r="A1217" t="s">
        <v>14215</v>
      </c>
      <c r="B1217">
        <v>106014</v>
      </c>
      <c r="C1217" t="s">
        <v>6280</v>
      </c>
      <c r="D1217" t="s">
        <v>110</v>
      </c>
      <c r="E1217">
        <v>1204.83</v>
      </c>
      <c r="F1217">
        <v>1229.57</v>
      </c>
    </row>
    <row r="1218" spans="1:6">
      <c r="A1218" t="s">
        <v>14215</v>
      </c>
      <c r="B1218">
        <v>106015</v>
      </c>
      <c r="C1218" t="s">
        <v>6281</v>
      </c>
      <c r="D1218" t="s">
        <v>110</v>
      </c>
      <c r="E1218">
        <v>1444.67</v>
      </c>
      <c r="F1218">
        <v>1475.29</v>
      </c>
    </row>
    <row r="1219" spans="1:6">
      <c r="A1219" t="s">
        <v>14215</v>
      </c>
      <c r="B1219">
        <v>106016</v>
      </c>
      <c r="C1219" t="s">
        <v>6282</v>
      </c>
      <c r="D1219" t="s">
        <v>110</v>
      </c>
      <c r="E1219">
        <v>1698.55</v>
      </c>
      <c r="F1219">
        <v>1735.28</v>
      </c>
    </row>
    <row r="1220" spans="1:6">
      <c r="A1220" t="s">
        <v>14215</v>
      </c>
      <c r="B1220">
        <v>106003</v>
      </c>
      <c r="C1220" t="s">
        <v>6283</v>
      </c>
      <c r="D1220" t="s">
        <v>110</v>
      </c>
      <c r="E1220">
        <v>179.25</v>
      </c>
      <c r="F1220">
        <v>182.31</v>
      </c>
    </row>
    <row r="1221" spans="1:6">
      <c r="A1221" t="s">
        <v>14215</v>
      </c>
      <c r="B1221">
        <v>105997</v>
      </c>
      <c r="C1221" t="s">
        <v>6284</v>
      </c>
      <c r="D1221" t="s">
        <v>110</v>
      </c>
      <c r="E1221">
        <v>98.05</v>
      </c>
      <c r="F1221">
        <v>99.74</v>
      </c>
    </row>
    <row r="1222" spans="1:6">
      <c r="A1222" t="s">
        <v>14215</v>
      </c>
      <c r="B1222">
        <v>105998</v>
      </c>
      <c r="C1222" t="s">
        <v>6285</v>
      </c>
      <c r="D1222" t="s">
        <v>110</v>
      </c>
      <c r="E1222">
        <v>108.66</v>
      </c>
      <c r="F1222">
        <v>110.53</v>
      </c>
    </row>
    <row r="1223" spans="1:6">
      <c r="A1223" t="s">
        <v>14215</v>
      </c>
      <c r="B1223">
        <v>105999</v>
      </c>
      <c r="C1223" t="s">
        <v>6286</v>
      </c>
      <c r="D1223" t="s">
        <v>110</v>
      </c>
      <c r="E1223">
        <v>123.65</v>
      </c>
      <c r="F1223">
        <v>125.77</v>
      </c>
    </row>
    <row r="1224" spans="1:6">
      <c r="A1224" t="s">
        <v>14215</v>
      </c>
      <c r="B1224">
        <v>106000</v>
      </c>
      <c r="C1224" t="s">
        <v>6287</v>
      </c>
      <c r="D1224" t="s">
        <v>110</v>
      </c>
      <c r="E1224">
        <v>138.63999999999999</v>
      </c>
      <c r="F1224">
        <v>141.03</v>
      </c>
    </row>
    <row r="1225" spans="1:6">
      <c r="A1225" t="s">
        <v>14215</v>
      </c>
      <c r="B1225">
        <v>106001</v>
      </c>
      <c r="C1225" t="s">
        <v>6288</v>
      </c>
      <c r="D1225" t="s">
        <v>110</v>
      </c>
      <c r="E1225">
        <v>149.25</v>
      </c>
      <c r="F1225">
        <v>151.81</v>
      </c>
    </row>
    <row r="1226" spans="1:6">
      <c r="A1226" t="s">
        <v>14215</v>
      </c>
      <c r="B1226">
        <v>106002</v>
      </c>
      <c r="C1226" t="s">
        <v>6289</v>
      </c>
      <c r="D1226" t="s">
        <v>110</v>
      </c>
      <c r="E1226">
        <v>164.25</v>
      </c>
      <c r="F1226">
        <v>167.06</v>
      </c>
    </row>
    <row r="1227" spans="1:6">
      <c r="A1227" t="s">
        <v>14215</v>
      </c>
      <c r="B1227">
        <v>105992</v>
      </c>
      <c r="C1227" t="s">
        <v>6290</v>
      </c>
      <c r="D1227" t="s">
        <v>110</v>
      </c>
      <c r="E1227">
        <v>109.49</v>
      </c>
      <c r="F1227">
        <v>111.86</v>
      </c>
    </row>
    <row r="1228" spans="1:6">
      <c r="A1228" t="s">
        <v>14215</v>
      </c>
      <c r="B1228">
        <v>105993</v>
      </c>
      <c r="C1228" t="s">
        <v>6291</v>
      </c>
      <c r="D1228" t="s">
        <v>110</v>
      </c>
      <c r="E1228">
        <v>131.41999999999999</v>
      </c>
      <c r="F1228">
        <v>134.26</v>
      </c>
    </row>
    <row r="1229" spans="1:6">
      <c r="A1229" t="s">
        <v>14215</v>
      </c>
      <c r="B1229">
        <v>105994</v>
      </c>
      <c r="C1229" t="s">
        <v>6292</v>
      </c>
      <c r="D1229" t="s">
        <v>110</v>
      </c>
      <c r="E1229">
        <v>161.08000000000001</v>
      </c>
      <c r="F1229">
        <v>164.57</v>
      </c>
    </row>
    <row r="1230" spans="1:6">
      <c r="A1230" t="s">
        <v>14215</v>
      </c>
      <c r="B1230">
        <v>105995</v>
      </c>
      <c r="C1230" t="s">
        <v>6293</v>
      </c>
      <c r="D1230" t="s">
        <v>110</v>
      </c>
      <c r="E1230">
        <v>190.85</v>
      </c>
      <c r="F1230">
        <v>194.98</v>
      </c>
    </row>
    <row r="1231" spans="1:6">
      <c r="A1231" t="s">
        <v>14215</v>
      </c>
      <c r="B1231">
        <v>105996</v>
      </c>
      <c r="C1231" t="s">
        <v>6294</v>
      </c>
      <c r="D1231" t="s">
        <v>110</v>
      </c>
      <c r="E1231">
        <v>206.37</v>
      </c>
      <c r="F1231">
        <v>210.82</v>
      </c>
    </row>
    <row r="1232" spans="1:6">
      <c r="A1232" t="s">
        <v>14215</v>
      </c>
      <c r="B1232">
        <v>105988</v>
      </c>
      <c r="C1232" t="s">
        <v>6295</v>
      </c>
      <c r="D1232" t="s">
        <v>110</v>
      </c>
      <c r="E1232">
        <v>72.05</v>
      </c>
      <c r="F1232">
        <v>73.62</v>
      </c>
    </row>
    <row r="1233" spans="1:6">
      <c r="A1233" t="s">
        <v>14215</v>
      </c>
      <c r="B1233">
        <v>105989</v>
      </c>
      <c r="C1233" t="s">
        <v>6296</v>
      </c>
      <c r="D1233" t="s">
        <v>110</v>
      </c>
      <c r="E1233">
        <v>79.81</v>
      </c>
      <c r="F1233">
        <v>81.55</v>
      </c>
    </row>
    <row r="1234" spans="1:6">
      <c r="A1234" t="s">
        <v>14215</v>
      </c>
      <c r="B1234">
        <v>105990</v>
      </c>
      <c r="C1234" t="s">
        <v>6297</v>
      </c>
      <c r="D1234" t="s">
        <v>110</v>
      </c>
      <c r="E1234">
        <v>90.77</v>
      </c>
      <c r="F1234">
        <v>92.74</v>
      </c>
    </row>
    <row r="1235" spans="1:6">
      <c r="A1235" t="s">
        <v>14215</v>
      </c>
      <c r="B1235">
        <v>105991</v>
      </c>
      <c r="C1235" t="s">
        <v>6298</v>
      </c>
      <c r="D1235" t="s">
        <v>110</v>
      </c>
      <c r="E1235">
        <v>101.73</v>
      </c>
      <c r="F1235">
        <v>103.95</v>
      </c>
    </row>
    <row r="1236" spans="1:6">
      <c r="A1236" t="s">
        <v>14215</v>
      </c>
      <c r="B1236">
        <v>105987</v>
      </c>
      <c r="C1236" t="s">
        <v>6299</v>
      </c>
      <c r="D1236" t="s">
        <v>110</v>
      </c>
      <c r="E1236">
        <v>124.99</v>
      </c>
      <c r="F1236">
        <v>127.71</v>
      </c>
    </row>
    <row r="1237" spans="1:6">
      <c r="A1237" t="s">
        <v>14215</v>
      </c>
      <c r="B1237">
        <v>105986</v>
      </c>
      <c r="C1237" t="s">
        <v>6300</v>
      </c>
      <c r="D1237" t="s">
        <v>110</v>
      </c>
      <c r="E1237">
        <v>156.03</v>
      </c>
      <c r="F1237">
        <v>159.4</v>
      </c>
    </row>
    <row r="1238" spans="1:6">
      <c r="A1238" t="s">
        <v>14215</v>
      </c>
      <c r="B1238">
        <v>106019</v>
      </c>
      <c r="C1238" t="s">
        <v>6301</v>
      </c>
      <c r="D1238" t="s">
        <v>211</v>
      </c>
      <c r="E1238">
        <v>0</v>
      </c>
      <c r="F1238">
        <v>0</v>
      </c>
    </row>
    <row r="1239" spans="1:6">
      <c r="A1239" t="s">
        <v>14215</v>
      </c>
      <c r="B1239">
        <v>103001</v>
      </c>
      <c r="C1239" t="s">
        <v>6302</v>
      </c>
      <c r="D1239" t="s">
        <v>211</v>
      </c>
      <c r="E1239">
        <v>205.21</v>
      </c>
      <c r="F1239">
        <v>206</v>
      </c>
    </row>
    <row r="1240" spans="1:6">
      <c r="A1240" t="s">
        <v>14215</v>
      </c>
      <c r="B1240">
        <v>103002</v>
      </c>
      <c r="C1240" t="s">
        <v>6303</v>
      </c>
      <c r="D1240" t="s">
        <v>211</v>
      </c>
      <c r="E1240">
        <v>256.99</v>
      </c>
      <c r="F1240">
        <v>257.82</v>
      </c>
    </row>
    <row r="1241" spans="1:6">
      <c r="A1241" t="s">
        <v>14215</v>
      </c>
      <c r="B1241">
        <v>103003</v>
      </c>
      <c r="C1241" t="s">
        <v>6304</v>
      </c>
      <c r="D1241" t="s">
        <v>211</v>
      </c>
      <c r="E1241">
        <v>360.57</v>
      </c>
      <c r="F1241">
        <v>361.46</v>
      </c>
    </row>
    <row r="1242" spans="1:6">
      <c r="A1242" t="s">
        <v>14215</v>
      </c>
      <c r="B1242">
        <v>106018</v>
      </c>
      <c r="C1242" t="s">
        <v>6305</v>
      </c>
      <c r="D1242" t="s">
        <v>211</v>
      </c>
      <c r="E1242">
        <v>0</v>
      </c>
      <c r="F1242">
        <v>0</v>
      </c>
    </row>
    <row r="1243" spans="1:6">
      <c r="A1243" t="s">
        <v>14215</v>
      </c>
      <c r="B1243">
        <v>105945</v>
      </c>
      <c r="C1243" t="s">
        <v>6306</v>
      </c>
      <c r="D1243" t="s">
        <v>109</v>
      </c>
      <c r="E1243">
        <v>8.74</v>
      </c>
      <c r="F1243">
        <v>9.07</v>
      </c>
    </row>
    <row r="1244" spans="1:6">
      <c r="A1244" t="s">
        <v>14216</v>
      </c>
      <c r="B1244">
        <v>98522</v>
      </c>
      <c r="C1244" t="s">
        <v>14217</v>
      </c>
      <c r="D1244" t="s">
        <v>110</v>
      </c>
      <c r="E1244">
        <v>186.3</v>
      </c>
      <c r="F1244">
        <v>188.54</v>
      </c>
    </row>
    <row r="1245" spans="1:6">
      <c r="A1245" t="s">
        <v>14216</v>
      </c>
      <c r="B1245">
        <v>98523</v>
      </c>
      <c r="C1245" t="s">
        <v>14218</v>
      </c>
      <c r="D1245" t="s">
        <v>110</v>
      </c>
      <c r="E1245">
        <v>0</v>
      </c>
      <c r="F1245">
        <v>0</v>
      </c>
    </row>
    <row r="1246" spans="1:6">
      <c r="A1246" t="s">
        <v>14216</v>
      </c>
      <c r="B1246">
        <v>102364</v>
      </c>
      <c r="C1246" t="s">
        <v>14219</v>
      </c>
      <c r="D1246" t="s">
        <v>109</v>
      </c>
      <c r="E1246">
        <v>191.11</v>
      </c>
      <c r="F1246">
        <v>192.87</v>
      </c>
    </row>
    <row r="1247" spans="1:6">
      <c r="A1247" t="s">
        <v>14216</v>
      </c>
      <c r="B1247">
        <v>102363</v>
      </c>
      <c r="C1247" t="s">
        <v>14220</v>
      </c>
      <c r="D1247" t="s">
        <v>109</v>
      </c>
      <c r="E1247">
        <v>161.4</v>
      </c>
      <c r="F1247">
        <v>163.16</v>
      </c>
    </row>
    <row r="1248" spans="1:6">
      <c r="A1248" t="s">
        <v>14216</v>
      </c>
      <c r="B1248">
        <v>102362</v>
      </c>
      <c r="C1248" t="s">
        <v>14221</v>
      </c>
      <c r="D1248" t="s">
        <v>109</v>
      </c>
      <c r="E1248">
        <v>144.59</v>
      </c>
      <c r="F1248">
        <v>146.35</v>
      </c>
    </row>
    <row r="1249" spans="1:6">
      <c r="A1249" t="s">
        <v>14216</v>
      </c>
      <c r="B1249">
        <v>101196</v>
      </c>
      <c r="C1249" t="s">
        <v>14222</v>
      </c>
      <c r="D1249" t="s">
        <v>110</v>
      </c>
      <c r="E1249">
        <v>0</v>
      </c>
      <c r="F1249">
        <v>0</v>
      </c>
    </row>
    <row r="1250" spans="1:6">
      <c r="A1250" t="s">
        <v>14216</v>
      </c>
      <c r="B1250">
        <v>101195</v>
      </c>
      <c r="C1250" t="s">
        <v>14223</v>
      </c>
      <c r="D1250" t="s">
        <v>110</v>
      </c>
      <c r="E1250">
        <v>0</v>
      </c>
      <c r="F1250">
        <v>0</v>
      </c>
    </row>
    <row r="1251" spans="1:6">
      <c r="A1251" t="s">
        <v>14216</v>
      </c>
      <c r="B1251">
        <v>101193</v>
      </c>
      <c r="C1251" t="s">
        <v>14224</v>
      </c>
      <c r="D1251" t="s">
        <v>110</v>
      </c>
      <c r="E1251">
        <v>52.79</v>
      </c>
      <c r="F1251">
        <v>53.94</v>
      </c>
    </row>
    <row r="1252" spans="1:6">
      <c r="A1252" t="s">
        <v>14216</v>
      </c>
      <c r="B1252">
        <v>106459</v>
      </c>
      <c r="C1252" t="s">
        <v>14225</v>
      </c>
      <c r="D1252" t="s">
        <v>110</v>
      </c>
      <c r="E1252">
        <v>52.9</v>
      </c>
      <c r="F1252">
        <v>54.05</v>
      </c>
    </row>
    <row r="1253" spans="1:6">
      <c r="A1253" t="s">
        <v>14216</v>
      </c>
      <c r="B1253">
        <v>101194</v>
      </c>
      <c r="C1253" t="s">
        <v>14226</v>
      </c>
      <c r="D1253" t="s">
        <v>110</v>
      </c>
      <c r="E1253">
        <v>53.06</v>
      </c>
      <c r="F1253">
        <v>54.21</v>
      </c>
    </row>
    <row r="1254" spans="1:6">
      <c r="A1254" t="s">
        <v>14216</v>
      </c>
      <c r="B1254">
        <v>101190</v>
      </c>
      <c r="C1254" t="s">
        <v>14227</v>
      </c>
      <c r="D1254" t="s">
        <v>110</v>
      </c>
      <c r="E1254">
        <v>58.43</v>
      </c>
      <c r="F1254">
        <v>59.58</v>
      </c>
    </row>
    <row r="1255" spans="1:6">
      <c r="A1255" t="s">
        <v>14216</v>
      </c>
      <c r="B1255">
        <v>106458</v>
      </c>
      <c r="C1255" t="s">
        <v>14228</v>
      </c>
      <c r="D1255" t="s">
        <v>110</v>
      </c>
      <c r="E1255">
        <v>58.54</v>
      </c>
      <c r="F1255">
        <v>59.69</v>
      </c>
    </row>
    <row r="1256" spans="1:6">
      <c r="A1256" t="s">
        <v>14216</v>
      </c>
      <c r="B1256">
        <v>101191</v>
      </c>
      <c r="C1256" t="s">
        <v>14229</v>
      </c>
      <c r="D1256" t="s">
        <v>110</v>
      </c>
      <c r="E1256">
        <v>58.7</v>
      </c>
      <c r="F1256">
        <v>59.85</v>
      </c>
    </row>
    <row r="1257" spans="1:6">
      <c r="A1257" t="s">
        <v>14216</v>
      </c>
      <c r="B1257">
        <v>101198</v>
      </c>
      <c r="C1257" t="s">
        <v>14230</v>
      </c>
      <c r="D1257" t="s">
        <v>110</v>
      </c>
      <c r="E1257">
        <v>80.56</v>
      </c>
      <c r="F1257">
        <v>82.61</v>
      </c>
    </row>
    <row r="1258" spans="1:6">
      <c r="A1258" t="s">
        <v>14216</v>
      </c>
      <c r="B1258">
        <v>106460</v>
      </c>
      <c r="C1258" t="s">
        <v>14231</v>
      </c>
      <c r="D1258" t="s">
        <v>110</v>
      </c>
      <c r="E1258">
        <v>80.86</v>
      </c>
      <c r="F1258">
        <v>82.91</v>
      </c>
    </row>
    <row r="1259" spans="1:6">
      <c r="A1259" t="s">
        <v>14216</v>
      </c>
      <c r="B1259">
        <v>101199</v>
      </c>
      <c r="C1259" t="s">
        <v>14232</v>
      </c>
      <c r="D1259" t="s">
        <v>110</v>
      </c>
      <c r="E1259">
        <v>81.239999999999995</v>
      </c>
      <c r="F1259">
        <v>83.29</v>
      </c>
    </row>
    <row r="1260" spans="1:6">
      <c r="A1260" t="s">
        <v>14216</v>
      </c>
      <c r="B1260">
        <v>101203</v>
      </c>
      <c r="C1260" t="s">
        <v>14233</v>
      </c>
      <c r="D1260" t="s">
        <v>110</v>
      </c>
      <c r="E1260">
        <v>34.36</v>
      </c>
      <c r="F1260">
        <v>35.49</v>
      </c>
    </row>
    <row r="1261" spans="1:6">
      <c r="A1261" t="s">
        <v>14216</v>
      </c>
      <c r="B1261">
        <v>101204</v>
      </c>
      <c r="C1261" t="s">
        <v>14234</v>
      </c>
      <c r="D1261" t="s">
        <v>110</v>
      </c>
      <c r="E1261">
        <v>34.630000000000003</v>
      </c>
      <c r="F1261">
        <v>35.76</v>
      </c>
    </row>
    <row r="1262" spans="1:6">
      <c r="A1262" t="s">
        <v>14216</v>
      </c>
      <c r="B1262">
        <v>106257</v>
      </c>
      <c r="C1262" t="s">
        <v>14235</v>
      </c>
      <c r="D1262" t="s">
        <v>110</v>
      </c>
      <c r="E1262">
        <v>34.5</v>
      </c>
      <c r="F1262">
        <v>35.630000000000003</v>
      </c>
    </row>
    <row r="1263" spans="1:6">
      <c r="A1263" t="s">
        <v>14216</v>
      </c>
      <c r="B1263">
        <v>106461</v>
      </c>
      <c r="C1263" t="s">
        <v>14236</v>
      </c>
      <c r="D1263" t="s">
        <v>110</v>
      </c>
      <c r="E1263">
        <v>50.97</v>
      </c>
      <c r="F1263">
        <v>52</v>
      </c>
    </row>
    <row r="1264" spans="1:6">
      <c r="A1264" t="s">
        <v>14216</v>
      </c>
      <c r="B1264">
        <v>106462</v>
      </c>
      <c r="C1264" t="s">
        <v>14237</v>
      </c>
      <c r="D1264" t="s">
        <v>110</v>
      </c>
      <c r="E1264">
        <v>61.95</v>
      </c>
      <c r="F1264">
        <v>63.39</v>
      </c>
    </row>
    <row r="1265" spans="1:6">
      <c r="A1265" t="s">
        <v>14216</v>
      </c>
      <c r="B1265">
        <v>106479</v>
      </c>
      <c r="C1265" t="s">
        <v>14238</v>
      </c>
      <c r="D1265" t="s">
        <v>110</v>
      </c>
      <c r="E1265">
        <v>56.67</v>
      </c>
      <c r="F1265">
        <v>57.57</v>
      </c>
    </row>
    <row r="1266" spans="1:6">
      <c r="A1266" t="s">
        <v>14216</v>
      </c>
      <c r="B1266">
        <v>106483</v>
      </c>
      <c r="C1266" t="s">
        <v>14239</v>
      </c>
      <c r="D1266" t="s">
        <v>211</v>
      </c>
      <c r="E1266">
        <v>103.15</v>
      </c>
      <c r="F1266">
        <v>104.73</v>
      </c>
    </row>
    <row r="1267" spans="1:6">
      <c r="A1267" t="s">
        <v>14216</v>
      </c>
      <c r="B1267">
        <v>106484</v>
      </c>
      <c r="C1267" t="s">
        <v>14240</v>
      </c>
      <c r="D1267" t="s">
        <v>211</v>
      </c>
      <c r="E1267">
        <v>111.5</v>
      </c>
      <c r="F1267">
        <v>113.08</v>
      </c>
    </row>
    <row r="1268" spans="1:6">
      <c r="A1268" t="s">
        <v>14216</v>
      </c>
      <c r="B1268">
        <v>106480</v>
      </c>
      <c r="C1268" t="s">
        <v>14241</v>
      </c>
      <c r="D1268" t="s">
        <v>211</v>
      </c>
      <c r="E1268">
        <v>99.28</v>
      </c>
      <c r="F1268">
        <v>100.86</v>
      </c>
    </row>
    <row r="1269" spans="1:6">
      <c r="A1269" t="s">
        <v>14216</v>
      </c>
      <c r="B1269">
        <v>106482</v>
      </c>
      <c r="C1269" t="s">
        <v>14242</v>
      </c>
      <c r="D1269" t="s">
        <v>211</v>
      </c>
      <c r="E1269">
        <v>0</v>
      </c>
      <c r="F1269">
        <v>0</v>
      </c>
    </row>
    <row r="1270" spans="1:6">
      <c r="A1270" t="s">
        <v>14216</v>
      </c>
      <c r="B1270">
        <v>106481</v>
      </c>
      <c r="C1270" t="s">
        <v>14243</v>
      </c>
      <c r="D1270" t="s">
        <v>211</v>
      </c>
      <c r="E1270">
        <v>113.38</v>
      </c>
      <c r="F1270">
        <v>114.96</v>
      </c>
    </row>
    <row r="1271" spans="1:6">
      <c r="A1271" t="s">
        <v>14216</v>
      </c>
      <c r="B1271">
        <v>106467</v>
      </c>
      <c r="C1271" t="s">
        <v>14244</v>
      </c>
      <c r="D1271" t="s">
        <v>109</v>
      </c>
      <c r="E1271">
        <v>0</v>
      </c>
      <c r="F1271">
        <v>0</v>
      </c>
    </row>
    <row r="1272" spans="1:6">
      <c r="A1272" t="s">
        <v>14216</v>
      </c>
      <c r="B1272">
        <v>106465</v>
      </c>
      <c r="C1272" t="s">
        <v>14245</v>
      </c>
      <c r="D1272" t="s">
        <v>109</v>
      </c>
      <c r="E1272">
        <v>0</v>
      </c>
      <c r="F1272">
        <v>0</v>
      </c>
    </row>
    <row r="1273" spans="1:6">
      <c r="A1273" t="s">
        <v>14216</v>
      </c>
      <c r="B1273">
        <v>106469</v>
      </c>
      <c r="C1273" t="s">
        <v>14246</v>
      </c>
      <c r="D1273" t="s">
        <v>109</v>
      </c>
      <c r="E1273">
        <v>42.86</v>
      </c>
      <c r="F1273">
        <v>43.09</v>
      </c>
    </row>
    <row r="1274" spans="1:6">
      <c r="A1274" t="s">
        <v>14216</v>
      </c>
      <c r="B1274">
        <v>106468</v>
      </c>
      <c r="C1274" t="s">
        <v>14247</v>
      </c>
      <c r="D1274" t="s">
        <v>109</v>
      </c>
      <c r="E1274">
        <v>26.07</v>
      </c>
      <c r="F1274">
        <v>26.3</v>
      </c>
    </row>
    <row r="1275" spans="1:6">
      <c r="A1275" t="s">
        <v>14216</v>
      </c>
      <c r="B1275">
        <v>106466</v>
      </c>
      <c r="C1275" t="s">
        <v>14248</v>
      </c>
      <c r="D1275" t="s">
        <v>109</v>
      </c>
      <c r="E1275">
        <v>51.65</v>
      </c>
      <c r="F1275">
        <v>52.42</v>
      </c>
    </row>
    <row r="1276" spans="1:6">
      <c r="A1276" t="s">
        <v>14216</v>
      </c>
      <c r="B1276">
        <v>106464</v>
      </c>
      <c r="C1276" t="s">
        <v>14249</v>
      </c>
      <c r="D1276" t="s">
        <v>109</v>
      </c>
      <c r="E1276">
        <v>70.2</v>
      </c>
      <c r="F1276">
        <v>70.97</v>
      </c>
    </row>
    <row r="1277" spans="1:6">
      <c r="A1277" t="s">
        <v>14216</v>
      </c>
      <c r="B1277">
        <v>106476</v>
      </c>
      <c r="C1277" t="s">
        <v>14250</v>
      </c>
      <c r="D1277" t="s">
        <v>110</v>
      </c>
      <c r="E1277">
        <v>53.33</v>
      </c>
      <c r="F1277">
        <v>54.05</v>
      </c>
    </row>
    <row r="1278" spans="1:6">
      <c r="A1278" t="s">
        <v>14216</v>
      </c>
      <c r="B1278">
        <v>106477</v>
      </c>
      <c r="C1278" t="s">
        <v>14251</v>
      </c>
      <c r="D1278" t="s">
        <v>110</v>
      </c>
      <c r="E1278">
        <v>44.82</v>
      </c>
      <c r="F1278">
        <v>45.54</v>
      </c>
    </row>
    <row r="1279" spans="1:6">
      <c r="A1279" t="s">
        <v>14216</v>
      </c>
      <c r="B1279">
        <v>106478</v>
      </c>
      <c r="C1279" t="s">
        <v>14252</v>
      </c>
      <c r="D1279" t="s">
        <v>110</v>
      </c>
      <c r="E1279">
        <v>97.67</v>
      </c>
      <c r="F1279">
        <v>98.39</v>
      </c>
    </row>
    <row r="1280" spans="1:6">
      <c r="A1280" t="s">
        <v>14216</v>
      </c>
      <c r="B1280">
        <v>106471</v>
      </c>
      <c r="C1280" t="s">
        <v>14253</v>
      </c>
      <c r="D1280" t="s">
        <v>110</v>
      </c>
      <c r="E1280">
        <v>125.53</v>
      </c>
      <c r="F1280">
        <v>127.29</v>
      </c>
    </row>
    <row r="1281" spans="1:6">
      <c r="A1281" t="s">
        <v>14216</v>
      </c>
      <c r="B1281">
        <v>106470</v>
      </c>
      <c r="C1281" t="s">
        <v>14254</v>
      </c>
      <c r="D1281" t="s">
        <v>110</v>
      </c>
      <c r="E1281">
        <v>109.24</v>
      </c>
      <c r="F1281">
        <v>111</v>
      </c>
    </row>
    <row r="1282" spans="1:6">
      <c r="A1282" t="s">
        <v>14216</v>
      </c>
      <c r="B1282">
        <v>106472</v>
      </c>
      <c r="C1282" t="s">
        <v>14255</v>
      </c>
      <c r="D1282" t="s">
        <v>110</v>
      </c>
      <c r="E1282">
        <v>154.69999999999999</v>
      </c>
      <c r="F1282">
        <v>156.46</v>
      </c>
    </row>
    <row r="1283" spans="1:6">
      <c r="A1283" t="s">
        <v>14216</v>
      </c>
      <c r="B1283">
        <v>106475</v>
      </c>
      <c r="C1283" t="s">
        <v>14256</v>
      </c>
      <c r="D1283" t="s">
        <v>110</v>
      </c>
      <c r="E1283">
        <v>124.89</v>
      </c>
      <c r="F1283">
        <v>125.33</v>
      </c>
    </row>
    <row r="1284" spans="1:6">
      <c r="A1284" t="s">
        <v>14216</v>
      </c>
      <c r="B1284">
        <v>106474</v>
      </c>
      <c r="C1284" t="s">
        <v>14257</v>
      </c>
      <c r="D1284" t="s">
        <v>110</v>
      </c>
      <c r="E1284">
        <v>95.44</v>
      </c>
      <c r="F1284">
        <v>95.88</v>
      </c>
    </row>
    <row r="1285" spans="1:6">
      <c r="A1285" t="s">
        <v>14216</v>
      </c>
      <c r="B1285">
        <v>106473</v>
      </c>
      <c r="C1285" t="s">
        <v>14258</v>
      </c>
      <c r="D1285" t="s">
        <v>110</v>
      </c>
      <c r="E1285">
        <v>78.92</v>
      </c>
      <c r="F1285">
        <v>79.37</v>
      </c>
    </row>
    <row r="1286" spans="1:6">
      <c r="A1286" t="s">
        <v>14216</v>
      </c>
      <c r="B1286">
        <v>101205</v>
      </c>
      <c r="C1286" t="s">
        <v>14259</v>
      </c>
      <c r="D1286" t="s">
        <v>110</v>
      </c>
      <c r="E1286">
        <v>34.5</v>
      </c>
      <c r="F1286">
        <v>35.630000000000003</v>
      </c>
    </row>
    <row r="1287" spans="1:6">
      <c r="A1287" t="s">
        <v>14216</v>
      </c>
      <c r="B1287">
        <v>106463</v>
      </c>
      <c r="C1287" t="s">
        <v>14260</v>
      </c>
      <c r="D1287" t="s">
        <v>109</v>
      </c>
      <c r="E1287">
        <v>0</v>
      </c>
      <c r="F1287">
        <v>0</v>
      </c>
    </row>
    <row r="1288" spans="1:6">
      <c r="A1288" t="s">
        <v>14216</v>
      </c>
      <c r="B1288">
        <v>106457</v>
      </c>
      <c r="C1288" t="s">
        <v>14261</v>
      </c>
      <c r="D1288" t="s">
        <v>110</v>
      </c>
      <c r="E1288">
        <v>5.49</v>
      </c>
      <c r="F1288">
        <v>5.75</v>
      </c>
    </row>
    <row r="1289" spans="1:6">
      <c r="A1289" t="s">
        <v>14262</v>
      </c>
      <c r="B1289">
        <v>87905</v>
      </c>
      <c r="C1289" t="s">
        <v>6307</v>
      </c>
      <c r="D1289" t="s">
        <v>109</v>
      </c>
      <c r="E1289">
        <v>8.43</v>
      </c>
      <c r="F1289">
        <v>8.81</v>
      </c>
    </row>
    <row r="1290" spans="1:6">
      <c r="A1290" t="s">
        <v>14262</v>
      </c>
      <c r="B1290">
        <v>87904</v>
      </c>
      <c r="C1290" t="s">
        <v>6308</v>
      </c>
      <c r="D1290" t="s">
        <v>109</v>
      </c>
      <c r="E1290">
        <v>9</v>
      </c>
      <c r="F1290">
        <v>9.41</v>
      </c>
    </row>
    <row r="1291" spans="1:6">
      <c r="A1291" t="s">
        <v>14262</v>
      </c>
      <c r="B1291">
        <v>87908</v>
      </c>
      <c r="C1291" t="s">
        <v>6309</v>
      </c>
      <c r="D1291" t="s">
        <v>109</v>
      </c>
      <c r="E1291">
        <v>6.57</v>
      </c>
      <c r="F1291">
        <v>6.79</v>
      </c>
    </row>
    <row r="1292" spans="1:6">
      <c r="A1292" t="s">
        <v>14262</v>
      </c>
      <c r="B1292">
        <v>87907</v>
      </c>
      <c r="C1292" t="s">
        <v>6310</v>
      </c>
      <c r="D1292" t="s">
        <v>109</v>
      </c>
      <c r="E1292">
        <v>7.14</v>
      </c>
      <c r="F1292">
        <v>7.39</v>
      </c>
    </row>
    <row r="1293" spans="1:6">
      <c r="A1293" t="s">
        <v>14262</v>
      </c>
      <c r="B1293">
        <v>87903</v>
      </c>
      <c r="C1293" t="s">
        <v>6311</v>
      </c>
      <c r="D1293" t="s">
        <v>109</v>
      </c>
      <c r="E1293">
        <v>13.67</v>
      </c>
      <c r="F1293">
        <v>13.9</v>
      </c>
    </row>
    <row r="1294" spans="1:6">
      <c r="A1294" t="s">
        <v>14262</v>
      </c>
      <c r="B1294">
        <v>87902</v>
      </c>
      <c r="C1294" t="s">
        <v>6312</v>
      </c>
      <c r="D1294" t="s">
        <v>109</v>
      </c>
      <c r="E1294">
        <v>14.11</v>
      </c>
      <c r="F1294">
        <v>14.36</v>
      </c>
    </row>
    <row r="1295" spans="1:6">
      <c r="A1295" t="s">
        <v>14262</v>
      </c>
      <c r="B1295">
        <v>87900</v>
      </c>
      <c r="C1295" t="s">
        <v>6313</v>
      </c>
      <c r="D1295" t="s">
        <v>109</v>
      </c>
      <c r="E1295">
        <v>9.3699999999999992</v>
      </c>
      <c r="F1295">
        <v>9.6</v>
      </c>
    </row>
    <row r="1296" spans="1:6">
      <c r="A1296" t="s">
        <v>14262</v>
      </c>
      <c r="B1296">
        <v>87899</v>
      </c>
      <c r="C1296" t="s">
        <v>6314</v>
      </c>
      <c r="D1296" t="s">
        <v>109</v>
      </c>
      <c r="E1296">
        <v>9.57</v>
      </c>
      <c r="F1296">
        <v>9.81</v>
      </c>
    </row>
    <row r="1297" spans="1:6">
      <c r="A1297" t="s">
        <v>14262</v>
      </c>
      <c r="B1297">
        <v>87894</v>
      </c>
      <c r="C1297" t="s">
        <v>6315</v>
      </c>
      <c r="D1297" t="s">
        <v>109</v>
      </c>
      <c r="E1297">
        <v>7.24</v>
      </c>
      <c r="F1297">
        <v>7.55</v>
      </c>
    </row>
    <row r="1298" spans="1:6">
      <c r="A1298" t="s">
        <v>14262</v>
      </c>
      <c r="B1298">
        <v>87893</v>
      </c>
      <c r="C1298" t="s">
        <v>6316</v>
      </c>
      <c r="D1298" t="s">
        <v>109</v>
      </c>
      <c r="E1298">
        <v>7.81</v>
      </c>
      <c r="F1298">
        <v>8.15</v>
      </c>
    </row>
    <row r="1299" spans="1:6">
      <c r="A1299" t="s">
        <v>14262</v>
      </c>
      <c r="B1299">
        <v>87897</v>
      </c>
      <c r="C1299" t="s">
        <v>6317</v>
      </c>
      <c r="D1299" t="s">
        <v>109</v>
      </c>
      <c r="E1299">
        <v>5.43</v>
      </c>
      <c r="F1299">
        <v>5.59</v>
      </c>
    </row>
    <row r="1300" spans="1:6">
      <c r="A1300" t="s">
        <v>14262</v>
      </c>
      <c r="B1300">
        <v>87896</v>
      </c>
      <c r="C1300" t="s">
        <v>6318</v>
      </c>
      <c r="D1300" t="s">
        <v>109</v>
      </c>
      <c r="E1300">
        <v>6</v>
      </c>
      <c r="F1300">
        <v>6.19</v>
      </c>
    </row>
    <row r="1301" spans="1:6">
      <c r="A1301" t="s">
        <v>14262</v>
      </c>
      <c r="B1301">
        <v>87892</v>
      </c>
      <c r="C1301" t="s">
        <v>6319</v>
      </c>
      <c r="D1301" t="s">
        <v>109</v>
      </c>
      <c r="E1301">
        <v>12.93</v>
      </c>
      <c r="F1301">
        <v>13.13</v>
      </c>
    </row>
    <row r="1302" spans="1:6">
      <c r="A1302" t="s">
        <v>14262</v>
      </c>
      <c r="B1302">
        <v>87891</v>
      </c>
      <c r="C1302" t="s">
        <v>6320</v>
      </c>
      <c r="D1302" t="s">
        <v>109</v>
      </c>
      <c r="E1302">
        <v>13.37</v>
      </c>
      <c r="F1302">
        <v>13.59</v>
      </c>
    </row>
    <row r="1303" spans="1:6">
      <c r="A1303" t="s">
        <v>14262</v>
      </c>
      <c r="B1303">
        <v>87889</v>
      </c>
      <c r="C1303" t="s">
        <v>6321</v>
      </c>
      <c r="D1303" t="s">
        <v>109</v>
      </c>
      <c r="E1303">
        <v>8.6300000000000008</v>
      </c>
      <c r="F1303">
        <v>8.83</v>
      </c>
    </row>
    <row r="1304" spans="1:6">
      <c r="A1304" t="s">
        <v>14262</v>
      </c>
      <c r="B1304">
        <v>87888</v>
      </c>
      <c r="C1304" t="s">
        <v>6322</v>
      </c>
      <c r="D1304" t="s">
        <v>109</v>
      </c>
      <c r="E1304">
        <v>8.83</v>
      </c>
      <c r="F1304">
        <v>9.0399999999999991</v>
      </c>
    </row>
    <row r="1305" spans="1:6">
      <c r="A1305" t="s">
        <v>14262</v>
      </c>
      <c r="B1305">
        <v>104411</v>
      </c>
      <c r="C1305" t="s">
        <v>6323</v>
      </c>
      <c r="D1305" t="s">
        <v>109</v>
      </c>
      <c r="E1305">
        <v>4.93</v>
      </c>
      <c r="F1305">
        <v>5.07</v>
      </c>
    </row>
    <row r="1306" spans="1:6">
      <c r="A1306" t="s">
        <v>14262</v>
      </c>
      <c r="B1306">
        <v>104410</v>
      </c>
      <c r="C1306" t="s">
        <v>6324</v>
      </c>
      <c r="D1306" t="s">
        <v>109</v>
      </c>
      <c r="E1306">
        <v>5.57</v>
      </c>
      <c r="F1306">
        <v>5.74</v>
      </c>
    </row>
    <row r="1307" spans="1:6">
      <c r="A1307" t="s">
        <v>14262</v>
      </c>
      <c r="B1307">
        <v>87879</v>
      </c>
      <c r="C1307" t="s">
        <v>6325</v>
      </c>
      <c r="D1307" t="s">
        <v>109</v>
      </c>
      <c r="E1307">
        <v>4.74</v>
      </c>
      <c r="F1307">
        <v>4.91</v>
      </c>
    </row>
    <row r="1308" spans="1:6">
      <c r="A1308" t="s">
        <v>14262</v>
      </c>
      <c r="B1308">
        <v>87878</v>
      </c>
      <c r="C1308" t="s">
        <v>6326</v>
      </c>
      <c r="D1308" t="s">
        <v>109</v>
      </c>
      <c r="E1308">
        <v>5.31</v>
      </c>
      <c r="F1308">
        <v>5.51</v>
      </c>
    </row>
    <row r="1309" spans="1:6">
      <c r="A1309" t="s">
        <v>14262</v>
      </c>
      <c r="B1309">
        <v>87885</v>
      </c>
      <c r="C1309" t="s">
        <v>6327</v>
      </c>
      <c r="D1309" t="s">
        <v>109</v>
      </c>
      <c r="E1309">
        <v>11.25</v>
      </c>
      <c r="F1309">
        <v>11.34</v>
      </c>
    </row>
    <row r="1310" spans="1:6">
      <c r="A1310" t="s">
        <v>14262</v>
      </c>
      <c r="B1310">
        <v>87884</v>
      </c>
      <c r="C1310" t="s">
        <v>6328</v>
      </c>
      <c r="D1310" t="s">
        <v>109</v>
      </c>
      <c r="E1310">
        <v>11.69</v>
      </c>
      <c r="F1310">
        <v>11.8</v>
      </c>
    </row>
    <row r="1311" spans="1:6">
      <c r="A1311" t="s">
        <v>14262</v>
      </c>
      <c r="B1311">
        <v>87882</v>
      </c>
      <c r="C1311" t="s">
        <v>6329</v>
      </c>
      <c r="D1311" t="s">
        <v>109</v>
      </c>
      <c r="E1311">
        <v>6.95</v>
      </c>
      <c r="F1311">
        <v>7.04</v>
      </c>
    </row>
    <row r="1312" spans="1:6">
      <c r="A1312" t="s">
        <v>14262</v>
      </c>
      <c r="B1312">
        <v>87881</v>
      </c>
      <c r="C1312" t="s">
        <v>6330</v>
      </c>
      <c r="D1312" t="s">
        <v>109</v>
      </c>
      <c r="E1312">
        <v>7.15</v>
      </c>
      <c r="F1312">
        <v>7.25</v>
      </c>
    </row>
    <row r="1313" spans="1:6">
      <c r="A1313" t="s">
        <v>14262</v>
      </c>
      <c r="B1313">
        <v>87887</v>
      </c>
      <c r="C1313" t="s">
        <v>6331</v>
      </c>
      <c r="D1313" t="s">
        <v>109</v>
      </c>
      <c r="E1313">
        <v>18.75</v>
      </c>
      <c r="F1313">
        <v>19.05</v>
      </c>
    </row>
    <row r="1314" spans="1:6">
      <c r="A1314" t="s">
        <v>14262</v>
      </c>
      <c r="B1314">
        <v>87886</v>
      </c>
      <c r="C1314" t="s">
        <v>6332</v>
      </c>
      <c r="D1314" t="s">
        <v>109</v>
      </c>
      <c r="E1314">
        <v>19.7</v>
      </c>
      <c r="F1314">
        <v>20.05</v>
      </c>
    </row>
    <row r="1315" spans="1:6">
      <c r="A1315" t="s">
        <v>14262</v>
      </c>
      <c r="B1315">
        <v>87911</v>
      </c>
      <c r="C1315" t="s">
        <v>6333</v>
      </c>
      <c r="D1315" t="s">
        <v>109</v>
      </c>
      <c r="E1315">
        <v>24.37</v>
      </c>
      <c r="F1315">
        <v>25</v>
      </c>
    </row>
    <row r="1316" spans="1:6">
      <c r="A1316" t="s">
        <v>14262</v>
      </c>
      <c r="B1316">
        <v>87910</v>
      </c>
      <c r="C1316" t="s">
        <v>6334</v>
      </c>
      <c r="D1316" t="s">
        <v>109</v>
      </c>
      <c r="E1316">
        <v>25.32</v>
      </c>
      <c r="F1316">
        <v>26</v>
      </c>
    </row>
    <row r="1317" spans="1:6">
      <c r="A1317" t="s">
        <v>14263</v>
      </c>
      <c r="B1317">
        <v>103686</v>
      </c>
      <c r="C1317" t="s">
        <v>6335</v>
      </c>
      <c r="D1317" t="s">
        <v>217</v>
      </c>
      <c r="E1317">
        <v>749.25</v>
      </c>
      <c r="F1317">
        <v>755.75</v>
      </c>
    </row>
    <row r="1318" spans="1:6">
      <c r="A1318" t="s">
        <v>14263</v>
      </c>
      <c r="B1318">
        <v>103685</v>
      </c>
      <c r="C1318" t="s">
        <v>6336</v>
      </c>
      <c r="D1318" t="s">
        <v>217</v>
      </c>
      <c r="E1318">
        <v>687.57</v>
      </c>
      <c r="F1318">
        <v>690.37</v>
      </c>
    </row>
    <row r="1319" spans="1:6">
      <c r="A1319" t="s">
        <v>14263</v>
      </c>
      <c r="B1319">
        <v>103669</v>
      </c>
      <c r="C1319" t="s">
        <v>6337</v>
      </c>
      <c r="D1319" t="s">
        <v>217</v>
      </c>
      <c r="E1319">
        <v>987.38</v>
      </c>
      <c r="F1319">
        <v>1005.02</v>
      </c>
    </row>
    <row r="1320" spans="1:6">
      <c r="A1320" t="s">
        <v>14263</v>
      </c>
      <c r="B1320">
        <v>103672</v>
      </c>
      <c r="C1320" t="s">
        <v>306</v>
      </c>
      <c r="D1320" t="s">
        <v>217</v>
      </c>
      <c r="E1320">
        <v>682.49</v>
      </c>
      <c r="F1320">
        <v>684.96</v>
      </c>
    </row>
    <row r="1321" spans="1:6">
      <c r="A1321" t="s">
        <v>14263</v>
      </c>
      <c r="B1321">
        <v>103671</v>
      </c>
      <c r="C1321" t="s">
        <v>6338</v>
      </c>
      <c r="D1321" t="s">
        <v>217</v>
      </c>
      <c r="E1321">
        <v>728.06</v>
      </c>
      <c r="F1321">
        <v>730.93</v>
      </c>
    </row>
    <row r="1322" spans="1:6">
      <c r="A1322" t="s">
        <v>14263</v>
      </c>
      <c r="B1322">
        <v>103688</v>
      </c>
      <c r="C1322" t="s">
        <v>6339</v>
      </c>
      <c r="D1322" t="s">
        <v>217</v>
      </c>
      <c r="E1322">
        <v>862.38</v>
      </c>
      <c r="F1322">
        <v>872.85</v>
      </c>
    </row>
    <row r="1323" spans="1:6">
      <c r="A1323" t="s">
        <v>14263</v>
      </c>
      <c r="B1323">
        <v>103687</v>
      </c>
      <c r="C1323" t="s">
        <v>6340</v>
      </c>
      <c r="D1323" t="s">
        <v>217</v>
      </c>
      <c r="E1323">
        <v>1116.71</v>
      </c>
      <c r="F1323">
        <v>1141.71</v>
      </c>
    </row>
    <row r="1324" spans="1:6">
      <c r="A1324" t="s">
        <v>14263</v>
      </c>
      <c r="B1324">
        <v>103684</v>
      </c>
      <c r="C1324" t="s">
        <v>6341</v>
      </c>
      <c r="D1324" t="s">
        <v>217</v>
      </c>
      <c r="E1324">
        <v>700.67</v>
      </c>
      <c r="F1324">
        <v>704.23</v>
      </c>
    </row>
    <row r="1325" spans="1:6">
      <c r="A1325" t="s">
        <v>14263</v>
      </c>
      <c r="B1325">
        <v>103681</v>
      </c>
      <c r="C1325" t="s">
        <v>6342</v>
      </c>
      <c r="D1325" t="s">
        <v>217</v>
      </c>
      <c r="E1325">
        <v>754.83</v>
      </c>
      <c r="F1325">
        <v>759.29</v>
      </c>
    </row>
    <row r="1326" spans="1:6">
      <c r="A1326" t="s">
        <v>14263</v>
      </c>
      <c r="B1326">
        <v>103679</v>
      </c>
      <c r="C1326" t="s">
        <v>6343</v>
      </c>
      <c r="D1326" t="s">
        <v>217</v>
      </c>
      <c r="E1326">
        <v>825.33</v>
      </c>
      <c r="F1326">
        <v>833.65</v>
      </c>
    </row>
    <row r="1327" spans="1:6">
      <c r="A1327" t="s">
        <v>14263</v>
      </c>
      <c r="B1327">
        <v>103677</v>
      </c>
      <c r="C1327" t="s">
        <v>6344</v>
      </c>
      <c r="D1327" t="s">
        <v>217</v>
      </c>
      <c r="E1327">
        <v>869.35</v>
      </c>
      <c r="F1327">
        <v>880.2</v>
      </c>
    </row>
    <row r="1328" spans="1:6">
      <c r="A1328" t="s">
        <v>14263</v>
      </c>
      <c r="B1328">
        <v>103675</v>
      </c>
      <c r="C1328" t="s">
        <v>307</v>
      </c>
      <c r="D1328" t="s">
        <v>217</v>
      </c>
      <c r="E1328">
        <v>682.84</v>
      </c>
      <c r="F1328">
        <v>685.37</v>
      </c>
    </row>
    <row r="1329" spans="1:6">
      <c r="A1329" t="s">
        <v>14263</v>
      </c>
      <c r="B1329">
        <v>103680</v>
      </c>
      <c r="C1329" t="s">
        <v>6345</v>
      </c>
      <c r="D1329" t="s">
        <v>217</v>
      </c>
      <c r="E1329">
        <v>873.32</v>
      </c>
      <c r="F1329">
        <v>884.66</v>
      </c>
    </row>
    <row r="1330" spans="1:6">
      <c r="A1330" t="s">
        <v>14263</v>
      </c>
      <c r="B1330">
        <v>103678</v>
      </c>
      <c r="C1330" t="s">
        <v>6346</v>
      </c>
      <c r="D1330" t="s">
        <v>217</v>
      </c>
      <c r="E1330">
        <v>947.99</v>
      </c>
      <c r="F1330">
        <v>963.25</v>
      </c>
    </row>
    <row r="1331" spans="1:6">
      <c r="A1331" t="s">
        <v>14263</v>
      </c>
      <c r="B1331">
        <v>103676</v>
      </c>
      <c r="C1331" t="s">
        <v>6347</v>
      </c>
      <c r="D1331" t="s">
        <v>217</v>
      </c>
      <c r="E1331">
        <v>1047.26</v>
      </c>
      <c r="F1331">
        <v>1068.2</v>
      </c>
    </row>
    <row r="1332" spans="1:6">
      <c r="A1332" t="s">
        <v>14263</v>
      </c>
      <c r="B1332">
        <v>103674</v>
      </c>
      <c r="C1332" t="s">
        <v>6348</v>
      </c>
      <c r="D1332" t="s">
        <v>217</v>
      </c>
      <c r="E1332">
        <v>703.42</v>
      </c>
      <c r="F1332">
        <v>707.13</v>
      </c>
    </row>
    <row r="1333" spans="1:6">
      <c r="A1333" t="s">
        <v>14263</v>
      </c>
      <c r="B1333">
        <v>103683</v>
      </c>
      <c r="C1333" t="s">
        <v>6349</v>
      </c>
      <c r="D1333" t="s">
        <v>217</v>
      </c>
      <c r="E1333">
        <v>1307.44</v>
      </c>
      <c r="F1333">
        <v>1343.26</v>
      </c>
    </row>
    <row r="1334" spans="1:6">
      <c r="A1334" t="s">
        <v>14263</v>
      </c>
      <c r="B1334">
        <v>103682</v>
      </c>
      <c r="C1334" t="s">
        <v>6350</v>
      </c>
      <c r="D1334" t="s">
        <v>217</v>
      </c>
      <c r="E1334">
        <v>1006.54</v>
      </c>
      <c r="F1334">
        <v>1025.23</v>
      </c>
    </row>
    <row r="1335" spans="1:6">
      <c r="A1335" t="s">
        <v>14263</v>
      </c>
      <c r="B1335">
        <v>103670</v>
      </c>
      <c r="C1335" t="s">
        <v>238</v>
      </c>
      <c r="D1335" t="s">
        <v>217</v>
      </c>
      <c r="E1335">
        <v>309.5</v>
      </c>
      <c r="F1335">
        <v>327.14</v>
      </c>
    </row>
    <row r="1336" spans="1:6">
      <c r="A1336" t="s">
        <v>14263</v>
      </c>
      <c r="B1336">
        <v>103673</v>
      </c>
      <c r="C1336" t="s">
        <v>6351</v>
      </c>
      <c r="D1336" t="s">
        <v>217</v>
      </c>
      <c r="E1336">
        <v>43.63</v>
      </c>
      <c r="F1336">
        <v>46.1</v>
      </c>
    </row>
    <row r="1337" spans="1:6">
      <c r="A1337" t="s">
        <v>14264</v>
      </c>
      <c r="B1337">
        <v>91084</v>
      </c>
      <c r="C1337" t="s">
        <v>6352</v>
      </c>
      <c r="D1337" t="s">
        <v>109</v>
      </c>
      <c r="E1337">
        <v>269.57</v>
      </c>
      <c r="F1337">
        <v>274.43</v>
      </c>
    </row>
    <row r="1338" spans="1:6">
      <c r="A1338" t="s">
        <v>14264</v>
      </c>
      <c r="B1338">
        <v>91080</v>
      </c>
      <c r="C1338" t="s">
        <v>6353</v>
      </c>
      <c r="D1338" t="s">
        <v>109</v>
      </c>
      <c r="E1338">
        <v>223.99</v>
      </c>
      <c r="F1338">
        <v>227</v>
      </c>
    </row>
    <row r="1339" spans="1:6">
      <c r="A1339" t="s">
        <v>14264</v>
      </c>
      <c r="B1339">
        <v>91101</v>
      </c>
      <c r="C1339" t="s">
        <v>6354</v>
      </c>
      <c r="D1339" t="s">
        <v>109</v>
      </c>
      <c r="E1339">
        <v>254.03</v>
      </c>
      <c r="F1339">
        <v>258.3</v>
      </c>
    </row>
    <row r="1340" spans="1:6">
      <c r="A1340" t="s">
        <v>14264</v>
      </c>
      <c r="B1340">
        <v>91097</v>
      </c>
      <c r="C1340" t="s">
        <v>6355</v>
      </c>
      <c r="D1340" t="s">
        <v>109</v>
      </c>
      <c r="E1340">
        <v>218.18</v>
      </c>
      <c r="F1340">
        <v>220.96</v>
      </c>
    </row>
    <row r="1341" spans="1:6">
      <c r="A1341" t="s">
        <v>14264</v>
      </c>
      <c r="B1341">
        <v>91082</v>
      </c>
      <c r="C1341" t="s">
        <v>6356</v>
      </c>
      <c r="D1341" t="s">
        <v>109</v>
      </c>
      <c r="E1341">
        <v>246.86</v>
      </c>
      <c r="F1341">
        <v>250.64</v>
      </c>
    </row>
    <row r="1342" spans="1:6">
      <c r="A1342" t="s">
        <v>14264</v>
      </c>
      <c r="B1342">
        <v>91078</v>
      </c>
      <c r="C1342" t="s">
        <v>6357</v>
      </c>
      <c r="D1342" t="s">
        <v>109</v>
      </c>
      <c r="E1342">
        <v>213.26</v>
      </c>
      <c r="F1342">
        <v>215.73</v>
      </c>
    </row>
    <row r="1343" spans="1:6">
      <c r="A1343" t="s">
        <v>14264</v>
      </c>
      <c r="B1343">
        <v>91099</v>
      </c>
      <c r="C1343" t="s">
        <v>6358</v>
      </c>
      <c r="D1343" t="s">
        <v>109</v>
      </c>
      <c r="E1343">
        <v>236.16</v>
      </c>
      <c r="F1343">
        <v>239.54</v>
      </c>
    </row>
    <row r="1344" spans="1:6">
      <c r="A1344" t="s">
        <v>14264</v>
      </c>
      <c r="B1344">
        <v>91095</v>
      </c>
      <c r="C1344" t="s">
        <v>6359</v>
      </c>
      <c r="D1344" t="s">
        <v>109</v>
      </c>
      <c r="E1344">
        <v>208.73</v>
      </c>
      <c r="F1344">
        <v>211.03</v>
      </c>
    </row>
    <row r="1345" spans="1:6">
      <c r="A1345" t="s">
        <v>14264</v>
      </c>
      <c r="B1345">
        <v>91076</v>
      </c>
      <c r="C1345" t="s">
        <v>6360</v>
      </c>
      <c r="D1345" t="s">
        <v>109</v>
      </c>
      <c r="E1345">
        <v>308.22000000000003</v>
      </c>
      <c r="F1345">
        <v>319.27</v>
      </c>
    </row>
    <row r="1346" spans="1:6">
      <c r="A1346" t="s">
        <v>14264</v>
      </c>
      <c r="B1346">
        <v>91072</v>
      </c>
      <c r="C1346" t="s">
        <v>6361</v>
      </c>
      <c r="D1346" t="s">
        <v>109</v>
      </c>
      <c r="E1346">
        <v>272.18</v>
      </c>
      <c r="F1346">
        <v>281.77</v>
      </c>
    </row>
    <row r="1347" spans="1:6">
      <c r="A1347" t="s">
        <v>14264</v>
      </c>
      <c r="B1347">
        <v>91093</v>
      </c>
      <c r="C1347" t="s">
        <v>6362</v>
      </c>
      <c r="D1347" t="s">
        <v>109</v>
      </c>
      <c r="E1347">
        <v>317.45</v>
      </c>
      <c r="F1347">
        <v>329.28</v>
      </c>
    </row>
    <row r="1348" spans="1:6">
      <c r="A1348" t="s">
        <v>14264</v>
      </c>
      <c r="B1348">
        <v>91089</v>
      </c>
      <c r="C1348" t="s">
        <v>6363</v>
      </c>
      <c r="D1348" t="s">
        <v>109</v>
      </c>
      <c r="E1348">
        <v>287.97000000000003</v>
      </c>
      <c r="F1348">
        <v>298.61</v>
      </c>
    </row>
    <row r="1349" spans="1:6">
      <c r="A1349" t="s">
        <v>14264</v>
      </c>
      <c r="B1349">
        <v>91074</v>
      </c>
      <c r="C1349" t="s">
        <v>6364</v>
      </c>
      <c r="D1349" t="s">
        <v>109</v>
      </c>
      <c r="E1349">
        <v>211.56</v>
      </c>
      <c r="F1349">
        <v>216.93</v>
      </c>
    </row>
    <row r="1350" spans="1:6">
      <c r="A1350" t="s">
        <v>14264</v>
      </c>
      <c r="B1350">
        <v>91070</v>
      </c>
      <c r="C1350" t="s">
        <v>6365</v>
      </c>
      <c r="D1350" t="s">
        <v>109</v>
      </c>
      <c r="E1350">
        <v>184.36</v>
      </c>
      <c r="F1350">
        <v>188.63</v>
      </c>
    </row>
    <row r="1351" spans="1:6">
      <c r="A1351" t="s">
        <v>14264</v>
      </c>
      <c r="B1351">
        <v>91091</v>
      </c>
      <c r="C1351" t="s">
        <v>6366</v>
      </c>
      <c r="D1351" t="s">
        <v>109</v>
      </c>
      <c r="E1351">
        <v>221.45</v>
      </c>
      <c r="F1351">
        <v>227.57</v>
      </c>
    </row>
    <row r="1352" spans="1:6">
      <c r="A1352" t="s">
        <v>14264</v>
      </c>
      <c r="B1352">
        <v>91087</v>
      </c>
      <c r="C1352" t="s">
        <v>6367</v>
      </c>
      <c r="D1352" t="s">
        <v>109</v>
      </c>
      <c r="E1352">
        <v>198.78</v>
      </c>
      <c r="F1352">
        <v>204.01</v>
      </c>
    </row>
    <row r="1353" spans="1:6">
      <c r="A1353" t="s">
        <v>14264</v>
      </c>
      <c r="B1353">
        <v>91083</v>
      </c>
      <c r="C1353" t="s">
        <v>6368</v>
      </c>
      <c r="D1353" t="s">
        <v>109</v>
      </c>
      <c r="E1353">
        <v>312.26</v>
      </c>
      <c r="F1353">
        <v>319.77</v>
      </c>
    </row>
    <row r="1354" spans="1:6">
      <c r="A1354" t="s">
        <v>14264</v>
      </c>
      <c r="B1354">
        <v>91079</v>
      </c>
      <c r="C1354" t="s">
        <v>6369</v>
      </c>
      <c r="D1354" t="s">
        <v>109</v>
      </c>
      <c r="E1354">
        <v>205.18</v>
      </c>
      <c r="F1354">
        <v>208.32</v>
      </c>
    </row>
    <row r="1355" spans="1:6">
      <c r="A1355" t="s">
        <v>14264</v>
      </c>
      <c r="B1355">
        <v>91100</v>
      </c>
      <c r="C1355" t="s">
        <v>6370</v>
      </c>
      <c r="D1355" t="s">
        <v>109</v>
      </c>
      <c r="E1355">
        <v>267.27999999999997</v>
      </c>
      <c r="F1355">
        <v>272.95</v>
      </c>
    </row>
    <row r="1356" spans="1:6">
      <c r="A1356" t="s">
        <v>14264</v>
      </c>
      <c r="B1356">
        <v>91096</v>
      </c>
      <c r="C1356" t="s">
        <v>6371</v>
      </c>
      <c r="D1356" t="s">
        <v>109</v>
      </c>
      <c r="E1356">
        <v>196.46</v>
      </c>
      <c r="F1356">
        <v>199.24</v>
      </c>
    </row>
    <row r="1357" spans="1:6">
      <c r="A1357" t="s">
        <v>14264</v>
      </c>
      <c r="B1357">
        <v>91081</v>
      </c>
      <c r="C1357" t="s">
        <v>6372</v>
      </c>
      <c r="D1357" t="s">
        <v>109</v>
      </c>
      <c r="E1357">
        <v>256.92</v>
      </c>
      <c r="F1357">
        <v>261.97000000000003</v>
      </c>
    </row>
    <row r="1358" spans="1:6">
      <c r="A1358" t="s">
        <v>14264</v>
      </c>
      <c r="B1358">
        <v>91077</v>
      </c>
      <c r="C1358" t="s">
        <v>6373</v>
      </c>
      <c r="D1358" t="s">
        <v>109</v>
      </c>
      <c r="E1358">
        <v>191.46</v>
      </c>
      <c r="F1358">
        <v>193.94</v>
      </c>
    </row>
    <row r="1359" spans="1:6">
      <c r="A1359" t="s">
        <v>14264</v>
      </c>
      <c r="B1359">
        <v>91098</v>
      </c>
      <c r="C1359" t="s">
        <v>6374</v>
      </c>
      <c r="D1359" t="s">
        <v>109</v>
      </c>
      <c r="E1359">
        <v>231.91</v>
      </c>
      <c r="F1359">
        <v>235.97</v>
      </c>
    </row>
    <row r="1360" spans="1:6">
      <c r="A1360" t="s">
        <v>14264</v>
      </c>
      <c r="B1360">
        <v>91094</v>
      </c>
      <c r="C1360" t="s">
        <v>6375</v>
      </c>
      <c r="D1360" t="s">
        <v>109</v>
      </c>
      <c r="E1360">
        <v>185.1</v>
      </c>
      <c r="F1360">
        <v>187.35</v>
      </c>
    </row>
    <row r="1361" spans="1:6">
      <c r="A1361" t="s">
        <v>14264</v>
      </c>
      <c r="B1361">
        <v>91075</v>
      </c>
      <c r="C1361" t="s">
        <v>6376</v>
      </c>
      <c r="D1361" t="s">
        <v>109</v>
      </c>
      <c r="E1361">
        <v>331.4</v>
      </c>
      <c r="F1361">
        <v>343.84</v>
      </c>
    </row>
    <row r="1362" spans="1:6">
      <c r="A1362" t="s">
        <v>14264</v>
      </c>
      <c r="B1362">
        <v>91071</v>
      </c>
      <c r="C1362" t="s">
        <v>6377</v>
      </c>
      <c r="D1362" t="s">
        <v>109</v>
      </c>
      <c r="E1362">
        <v>261.82</v>
      </c>
      <c r="F1362">
        <v>271.42</v>
      </c>
    </row>
    <row r="1363" spans="1:6">
      <c r="A1363" t="s">
        <v>14264</v>
      </c>
      <c r="B1363">
        <v>91092</v>
      </c>
      <c r="C1363" t="s">
        <v>6378</v>
      </c>
      <c r="D1363" t="s">
        <v>109</v>
      </c>
      <c r="E1363">
        <v>325.61</v>
      </c>
      <c r="F1363">
        <v>338.19</v>
      </c>
    </row>
    <row r="1364" spans="1:6">
      <c r="A1364" t="s">
        <v>14264</v>
      </c>
      <c r="B1364">
        <v>91088</v>
      </c>
      <c r="C1364" t="s">
        <v>6379</v>
      </c>
      <c r="D1364" t="s">
        <v>109</v>
      </c>
      <c r="E1364">
        <v>275.67</v>
      </c>
      <c r="F1364">
        <v>286.22000000000003</v>
      </c>
    </row>
    <row r="1365" spans="1:6">
      <c r="A1365" t="s">
        <v>14264</v>
      </c>
      <c r="B1365">
        <v>91073</v>
      </c>
      <c r="C1365" t="s">
        <v>6380</v>
      </c>
      <c r="D1365" t="s">
        <v>109</v>
      </c>
      <c r="E1365">
        <v>218.29</v>
      </c>
      <c r="F1365">
        <v>224.33</v>
      </c>
    </row>
    <row r="1366" spans="1:6">
      <c r="A1366" t="s">
        <v>14264</v>
      </c>
      <c r="B1366">
        <v>91069</v>
      </c>
      <c r="C1366" t="s">
        <v>6381</v>
      </c>
      <c r="D1366" t="s">
        <v>109</v>
      </c>
      <c r="E1366">
        <v>172.17</v>
      </c>
      <c r="F1366">
        <v>176.41</v>
      </c>
    </row>
    <row r="1367" spans="1:6">
      <c r="A1367" t="s">
        <v>14264</v>
      </c>
      <c r="B1367">
        <v>91090</v>
      </c>
      <c r="C1367" t="s">
        <v>6382</v>
      </c>
      <c r="D1367" t="s">
        <v>109</v>
      </c>
      <c r="E1367">
        <v>220.18</v>
      </c>
      <c r="F1367">
        <v>226.68</v>
      </c>
    </row>
    <row r="1368" spans="1:6">
      <c r="A1368" t="s">
        <v>14264</v>
      </c>
      <c r="B1368">
        <v>91086</v>
      </c>
      <c r="C1368" t="s">
        <v>6383</v>
      </c>
      <c r="D1368" t="s">
        <v>109</v>
      </c>
      <c r="E1368">
        <v>185.35</v>
      </c>
      <c r="F1368">
        <v>190.49</v>
      </c>
    </row>
    <row r="1369" spans="1:6">
      <c r="A1369" t="s">
        <v>14264</v>
      </c>
      <c r="B1369">
        <v>105522</v>
      </c>
      <c r="C1369" t="s">
        <v>6384</v>
      </c>
      <c r="D1369" t="s">
        <v>109</v>
      </c>
      <c r="E1369">
        <v>0</v>
      </c>
      <c r="F1369">
        <v>0</v>
      </c>
    </row>
    <row r="1370" spans="1:6">
      <c r="A1370" t="s">
        <v>14265</v>
      </c>
      <c r="B1370">
        <v>104281</v>
      </c>
      <c r="C1370" t="s">
        <v>6385</v>
      </c>
      <c r="D1370" t="s">
        <v>211</v>
      </c>
      <c r="E1370">
        <v>0</v>
      </c>
      <c r="F1370">
        <v>0</v>
      </c>
    </row>
    <row r="1371" spans="1:6">
      <c r="A1371" t="s">
        <v>14265</v>
      </c>
      <c r="B1371">
        <v>104287</v>
      </c>
      <c r="C1371" t="s">
        <v>6386</v>
      </c>
      <c r="D1371" t="s">
        <v>211</v>
      </c>
      <c r="E1371">
        <v>0</v>
      </c>
      <c r="F1371">
        <v>0</v>
      </c>
    </row>
    <row r="1372" spans="1:6">
      <c r="A1372" t="s">
        <v>14265</v>
      </c>
      <c r="B1372">
        <v>104286</v>
      </c>
      <c r="C1372" t="s">
        <v>6387</v>
      </c>
      <c r="D1372" t="s">
        <v>211</v>
      </c>
      <c r="E1372">
        <v>0</v>
      </c>
      <c r="F1372">
        <v>0</v>
      </c>
    </row>
    <row r="1373" spans="1:6">
      <c r="A1373" t="s">
        <v>14265</v>
      </c>
      <c r="B1373">
        <v>104292</v>
      </c>
      <c r="C1373" t="s">
        <v>6388</v>
      </c>
      <c r="D1373" t="s">
        <v>211</v>
      </c>
      <c r="E1373">
        <v>0</v>
      </c>
      <c r="F1373">
        <v>0</v>
      </c>
    </row>
    <row r="1374" spans="1:6">
      <c r="A1374" t="s">
        <v>14265</v>
      </c>
      <c r="B1374">
        <v>104282</v>
      </c>
      <c r="C1374" t="s">
        <v>6389</v>
      </c>
      <c r="D1374" t="s">
        <v>211</v>
      </c>
      <c r="E1374">
        <v>0</v>
      </c>
      <c r="F1374">
        <v>0</v>
      </c>
    </row>
    <row r="1375" spans="1:6">
      <c r="A1375" t="s">
        <v>14265</v>
      </c>
      <c r="B1375">
        <v>104288</v>
      </c>
      <c r="C1375" t="s">
        <v>6390</v>
      </c>
      <c r="D1375" t="s">
        <v>211</v>
      </c>
      <c r="E1375">
        <v>0</v>
      </c>
      <c r="F1375">
        <v>0</v>
      </c>
    </row>
    <row r="1376" spans="1:6">
      <c r="A1376" t="s">
        <v>14265</v>
      </c>
      <c r="B1376">
        <v>104283</v>
      </c>
      <c r="C1376" t="s">
        <v>6391</v>
      </c>
      <c r="D1376" t="s">
        <v>211</v>
      </c>
      <c r="E1376">
        <v>0</v>
      </c>
      <c r="F1376">
        <v>0</v>
      </c>
    </row>
    <row r="1377" spans="1:6">
      <c r="A1377" t="s">
        <v>14265</v>
      </c>
      <c r="B1377">
        <v>104289</v>
      </c>
      <c r="C1377" t="s">
        <v>6392</v>
      </c>
      <c r="D1377" t="s">
        <v>211</v>
      </c>
      <c r="E1377">
        <v>0</v>
      </c>
      <c r="F1377">
        <v>0</v>
      </c>
    </row>
    <row r="1378" spans="1:6">
      <c r="A1378" t="s">
        <v>14265</v>
      </c>
      <c r="B1378">
        <v>104284</v>
      </c>
      <c r="C1378" t="s">
        <v>6393</v>
      </c>
      <c r="D1378" t="s">
        <v>211</v>
      </c>
      <c r="E1378">
        <v>0</v>
      </c>
      <c r="F1378">
        <v>0</v>
      </c>
    </row>
    <row r="1379" spans="1:6">
      <c r="A1379" t="s">
        <v>14265</v>
      </c>
      <c r="B1379">
        <v>104290</v>
      </c>
      <c r="C1379" t="s">
        <v>6394</v>
      </c>
      <c r="D1379" t="s">
        <v>211</v>
      </c>
      <c r="E1379">
        <v>0</v>
      </c>
      <c r="F1379">
        <v>0</v>
      </c>
    </row>
    <row r="1380" spans="1:6">
      <c r="A1380" t="s">
        <v>14265</v>
      </c>
      <c r="B1380">
        <v>104285</v>
      </c>
      <c r="C1380" t="s">
        <v>6395</v>
      </c>
      <c r="D1380" t="s">
        <v>211</v>
      </c>
      <c r="E1380">
        <v>0</v>
      </c>
      <c r="F1380">
        <v>0</v>
      </c>
    </row>
    <row r="1381" spans="1:6">
      <c r="A1381" t="s">
        <v>14265</v>
      </c>
      <c r="B1381">
        <v>104291</v>
      </c>
      <c r="C1381" t="s">
        <v>6396</v>
      </c>
      <c r="D1381" t="s">
        <v>211</v>
      </c>
      <c r="E1381">
        <v>0</v>
      </c>
      <c r="F1381">
        <v>0</v>
      </c>
    </row>
    <row r="1382" spans="1:6">
      <c r="A1382" t="s">
        <v>14265</v>
      </c>
      <c r="B1382">
        <v>104267</v>
      </c>
      <c r="C1382" t="s">
        <v>6397</v>
      </c>
      <c r="D1382" t="s">
        <v>211</v>
      </c>
      <c r="E1382">
        <v>0</v>
      </c>
      <c r="F1382">
        <v>0</v>
      </c>
    </row>
    <row r="1383" spans="1:6">
      <c r="A1383" t="s">
        <v>14265</v>
      </c>
      <c r="B1383">
        <v>104268</v>
      </c>
      <c r="C1383" t="s">
        <v>6398</v>
      </c>
      <c r="D1383" t="s">
        <v>211</v>
      </c>
      <c r="E1383">
        <v>0</v>
      </c>
      <c r="F1383">
        <v>0</v>
      </c>
    </row>
    <row r="1384" spans="1:6">
      <c r="A1384" t="s">
        <v>14265</v>
      </c>
      <c r="B1384">
        <v>104269</v>
      </c>
      <c r="C1384" t="s">
        <v>6399</v>
      </c>
      <c r="D1384" t="s">
        <v>211</v>
      </c>
      <c r="E1384">
        <v>0</v>
      </c>
      <c r="F1384">
        <v>0</v>
      </c>
    </row>
    <row r="1385" spans="1:6">
      <c r="A1385" t="s">
        <v>14265</v>
      </c>
      <c r="B1385">
        <v>104270</v>
      </c>
      <c r="C1385" t="s">
        <v>6400</v>
      </c>
      <c r="D1385" t="s">
        <v>211</v>
      </c>
      <c r="E1385">
        <v>0</v>
      </c>
      <c r="F1385">
        <v>0</v>
      </c>
    </row>
    <row r="1386" spans="1:6">
      <c r="A1386" t="s">
        <v>14265</v>
      </c>
      <c r="B1386">
        <v>104276</v>
      </c>
      <c r="C1386" t="s">
        <v>6401</v>
      </c>
      <c r="D1386" t="s">
        <v>211</v>
      </c>
      <c r="E1386">
        <v>0</v>
      </c>
      <c r="F1386">
        <v>0</v>
      </c>
    </row>
    <row r="1387" spans="1:6">
      <c r="A1387" t="s">
        <v>14265</v>
      </c>
      <c r="B1387">
        <v>104280</v>
      </c>
      <c r="C1387" t="s">
        <v>6402</v>
      </c>
      <c r="D1387" t="s">
        <v>211</v>
      </c>
      <c r="E1387">
        <v>0</v>
      </c>
      <c r="F1387">
        <v>0</v>
      </c>
    </row>
    <row r="1388" spans="1:6">
      <c r="A1388" t="s">
        <v>14265</v>
      </c>
      <c r="B1388">
        <v>104271</v>
      </c>
      <c r="C1388" t="s">
        <v>6403</v>
      </c>
      <c r="D1388" t="s">
        <v>211</v>
      </c>
      <c r="E1388">
        <v>0</v>
      </c>
      <c r="F1388">
        <v>0</v>
      </c>
    </row>
    <row r="1389" spans="1:6">
      <c r="A1389" t="s">
        <v>14265</v>
      </c>
      <c r="B1389">
        <v>104272</v>
      </c>
      <c r="C1389" t="s">
        <v>6404</v>
      </c>
      <c r="D1389" t="s">
        <v>211</v>
      </c>
      <c r="E1389">
        <v>0</v>
      </c>
      <c r="F1389">
        <v>0</v>
      </c>
    </row>
    <row r="1390" spans="1:6">
      <c r="A1390" t="s">
        <v>14265</v>
      </c>
      <c r="B1390">
        <v>104273</v>
      </c>
      <c r="C1390" t="s">
        <v>6405</v>
      </c>
      <c r="D1390" t="s">
        <v>211</v>
      </c>
      <c r="E1390">
        <v>0</v>
      </c>
      <c r="F1390">
        <v>0</v>
      </c>
    </row>
    <row r="1391" spans="1:6">
      <c r="A1391" t="s">
        <v>14265</v>
      </c>
      <c r="B1391">
        <v>104277</v>
      </c>
      <c r="C1391" t="s">
        <v>6406</v>
      </c>
      <c r="D1391" t="s">
        <v>211</v>
      </c>
      <c r="E1391">
        <v>0</v>
      </c>
      <c r="F1391">
        <v>0</v>
      </c>
    </row>
    <row r="1392" spans="1:6">
      <c r="A1392" t="s">
        <v>14265</v>
      </c>
      <c r="B1392">
        <v>104274</v>
      </c>
      <c r="C1392" t="s">
        <v>6407</v>
      </c>
      <c r="D1392" t="s">
        <v>211</v>
      </c>
      <c r="E1392">
        <v>0</v>
      </c>
      <c r="F1392">
        <v>0</v>
      </c>
    </row>
    <row r="1393" spans="1:6">
      <c r="A1393" t="s">
        <v>14265</v>
      </c>
      <c r="B1393">
        <v>104278</v>
      </c>
      <c r="C1393" t="s">
        <v>6408</v>
      </c>
      <c r="D1393" t="s">
        <v>211</v>
      </c>
      <c r="E1393">
        <v>0</v>
      </c>
      <c r="F1393">
        <v>0</v>
      </c>
    </row>
    <row r="1394" spans="1:6">
      <c r="A1394" t="s">
        <v>14265</v>
      </c>
      <c r="B1394">
        <v>104275</v>
      </c>
      <c r="C1394" t="s">
        <v>6409</v>
      </c>
      <c r="D1394" t="s">
        <v>211</v>
      </c>
      <c r="E1394">
        <v>0</v>
      </c>
      <c r="F1394">
        <v>0</v>
      </c>
    </row>
    <row r="1395" spans="1:6">
      <c r="A1395" t="s">
        <v>14265</v>
      </c>
      <c r="B1395">
        <v>104279</v>
      </c>
      <c r="C1395" t="s">
        <v>6410</v>
      </c>
      <c r="D1395" t="s">
        <v>211</v>
      </c>
      <c r="E1395">
        <v>0</v>
      </c>
      <c r="F1395">
        <v>0</v>
      </c>
    </row>
    <row r="1396" spans="1:6">
      <c r="A1396" t="s">
        <v>14265</v>
      </c>
      <c r="B1396">
        <v>104265</v>
      </c>
      <c r="C1396" t="s">
        <v>6411</v>
      </c>
      <c r="D1396" t="s">
        <v>211</v>
      </c>
      <c r="E1396">
        <v>0</v>
      </c>
      <c r="F1396">
        <v>0</v>
      </c>
    </row>
    <row r="1397" spans="1:6">
      <c r="A1397" t="s">
        <v>14265</v>
      </c>
      <c r="B1397">
        <v>104266</v>
      </c>
      <c r="C1397" t="s">
        <v>6412</v>
      </c>
      <c r="D1397" t="s">
        <v>211</v>
      </c>
      <c r="E1397">
        <v>0</v>
      </c>
      <c r="F1397">
        <v>0</v>
      </c>
    </row>
    <row r="1398" spans="1:6">
      <c r="A1398" t="s">
        <v>14265</v>
      </c>
      <c r="B1398">
        <v>104305</v>
      </c>
      <c r="C1398" t="s">
        <v>6413</v>
      </c>
      <c r="D1398" t="s">
        <v>110</v>
      </c>
      <c r="E1398">
        <v>0</v>
      </c>
      <c r="F1398">
        <v>0</v>
      </c>
    </row>
    <row r="1399" spans="1:6">
      <c r="A1399" t="s">
        <v>14265</v>
      </c>
      <c r="B1399">
        <v>104306</v>
      </c>
      <c r="C1399" t="s">
        <v>6414</v>
      </c>
      <c r="D1399" t="s">
        <v>110</v>
      </c>
      <c r="E1399">
        <v>0</v>
      </c>
      <c r="F1399">
        <v>0</v>
      </c>
    </row>
    <row r="1400" spans="1:6">
      <c r="A1400" t="s">
        <v>14265</v>
      </c>
      <c r="B1400">
        <v>104307</v>
      </c>
      <c r="C1400" t="s">
        <v>6415</v>
      </c>
      <c r="D1400" t="s">
        <v>110</v>
      </c>
      <c r="E1400">
        <v>0</v>
      </c>
      <c r="F1400">
        <v>0</v>
      </c>
    </row>
    <row r="1401" spans="1:6">
      <c r="A1401" t="s">
        <v>14265</v>
      </c>
      <c r="B1401">
        <v>104308</v>
      </c>
      <c r="C1401" t="s">
        <v>6416</v>
      </c>
      <c r="D1401" t="s">
        <v>110</v>
      </c>
      <c r="E1401">
        <v>0</v>
      </c>
      <c r="F1401">
        <v>0</v>
      </c>
    </row>
    <row r="1402" spans="1:6">
      <c r="A1402" t="s">
        <v>14265</v>
      </c>
      <c r="B1402">
        <v>104309</v>
      </c>
      <c r="C1402" t="s">
        <v>6417</v>
      </c>
      <c r="D1402" t="s">
        <v>110</v>
      </c>
      <c r="E1402">
        <v>0</v>
      </c>
      <c r="F1402">
        <v>0</v>
      </c>
    </row>
    <row r="1403" spans="1:6">
      <c r="A1403" t="s">
        <v>14265</v>
      </c>
      <c r="B1403">
        <v>104310</v>
      </c>
      <c r="C1403" t="s">
        <v>6418</v>
      </c>
      <c r="D1403" t="s">
        <v>110</v>
      </c>
      <c r="E1403">
        <v>0</v>
      </c>
      <c r="F1403">
        <v>0</v>
      </c>
    </row>
    <row r="1404" spans="1:6">
      <c r="A1404" t="s">
        <v>14265</v>
      </c>
      <c r="B1404">
        <v>104311</v>
      </c>
      <c r="C1404" t="s">
        <v>6419</v>
      </c>
      <c r="D1404" t="s">
        <v>110</v>
      </c>
      <c r="E1404">
        <v>0</v>
      </c>
      <c r="F1404">
        <v>0</v>
      </c>
    </row>
    <row r="1405" spans="1:6">
      <c r="A1405" t="s">
        <v>14265</v>
      </c>
      <c r="B1405">
        <v>104301</v>
      </c>
      <c r="C1405" t="s">
        <v>6420</v>
      </c>
      <c r="D1405" t="s">
        <v>205</v>
      </c>
      <c r="E1405">
        <v>0</v>
      </c>
      <c r="F1405">
        <v>0</v>
      </c>
    </row>
    <row r="1406" spans="1:6">
      <c r="A1406" t="s">
        <v>14265</v>
      </c>
      <c r="B1406">
        <v>104302</v>
      </c>
      <c r="C1406" t="s">
        <v>6421</v>
      </c>
      <c r="D1406" t="s">
        <v>205</v>
      </c>
      <c r="E1406">
        <v>0</v>
      </c>
      <c r="F1406">
        <v>0</v>
      </c>
    </row>
    <row r="1407" spans="1:6">
      <c r="A1407" t="s">
        <v>14265</v>
      </c>
      <c r="B1407">
        <v>104303</v>
      </c>
      <c r="C1407" t="s">
        <v>6422</v>
      </c>
      <c r="D1407" t="s">
        <v>205</v>
      </c>
      <c r="E1407">
        <v>0</v>
      </c>
      <c r="F1407">
        <v>0</v>
      </c>
    </row>
    <row r="1408" spans="1:6">
      <c r="A1408" t="s">
        <v>14265</v>
      </c>
      <c r="B1408">
        <v>104304</v>
      </c>
      <c r="C1408" t="s">
        <v>6423</v>
      </c>
      <c r="D1408" t="s">
        <v>205</v>
      </c>
      <c r="E1408">
        <v>0</v>
      </c>
      <c r="F1408">
        <v>0</v>
      </c>
    </row>
    <row r="1409" spans="1:6">
      <c r="A1409" t="s">
        <v>14265</v>
      </c>
      <c r="B1409">
        <v>104293</v>
      </c>
      <c r="C1409" t="s">
        <v>6424</v>
      </c>
      <c r="D1409" t="s">
        <v>205</v>
      </c>
      <c r="E1409">
        <v>0</v>
      </c>
      <c r="F1409">
        <v>0</v>
      </c>
    </row>
    <row r="1410" spans="1:6">
      <c r="A1410" t="s">
        <v>14265</v>
      </c>
      <c r="B1410">
        <v>104297</v>
      </c>
      <c r="C1410" t="s">
        <v>6425</v>
      </c>
      <c r="D1410" t="s">
        <v>205</v>
      </c>
      <c r="E1410">
        <v>0</v>
      </c>
      <c r="F1410">
        <v>0</v>
      </c>
    </row>
    <row r="1411" spans="1:6">
      <c r="A1411" t="s">
        <v>14265</v>
      </c>
      <c r="B1411">
        <v>104295</v>
      </c>
      <c r="C1411" t="s">
        <v>6426</v>
      </c>
      <c r="D1411" t="s">
        <v>205</v>
      </c>
      <c r="E1411">
        <v>0</v>
      </c>
      <c r="F1411">
        <v>0</v>
      </c>
    </row>
    <row r="1412" spans="1:6">
      <c r="A1412" t="s">
        <v>14265</v>
      </c>
      <c r="B1412">
        <v>104299</v>
      </c>
      <c r="C1412" t="s">
        <v>6427</v>
      </c>
      <c r="D1412" t="s">
        <v>205</v>
      </c>
      <c r="E1412">
        <v>0</v>
      </c>
      <c r="F1412">
        <v>0</v>
      </c>
    </row>
    <row r="1413" spans="1:6">
      <c r="A1413" t="s">
        <v>14265</v>
      </c>
      <c r="B1413">
        <v>104294</v>
      </c>
      <c r="C1413" t="s">
        <v>6428</v>
      </c>
      <c r="D1413" t="s">
        <v>205</v>
      </c>
      <c r="E1413">
        <v>0</v>
      </c>
      <c r="F1413">
        <v>0</v>
      </c>
    </row>
    <row r="1414" spans="1:6">
      <c r="A1414" t="s">
        <v>14265</v>
      </c>
      <c r="B1414">
        <v>104298</v>
      </c>
      <c r="C1414" t="s">
        <v>6429</v>
      </c>
      <c r="D1414" t="s">
        <v>205</v>
      </c>
      <c r="E1414">
        <v>0</v>
      </c>
      <c r="F1414">
        <v>0</v>
      </c>
    </row>
    <row r="1415" spans="1:6">
      <c r="A1415" t="s">
        <v>14265</v>
      </c>
      <c r="B1415">
        <v>104296</v>
      </c>
      <c r="C1415" t="s">
        <v>6430</v>
      </c>
      <c r="D1415" t="s">
        <v>205</v>
      </c>
      <c r="E1415">
        <v>0</v>
      </c>
      <c r="F1415">
        <v>0</v>
      </c>
    </row>
    <row r="1416" spans="1:6">
      <c r="A1416" t="s">
        <v>14265</v>
      </c>
      <c r="B1416">
        <v>104300</v>
      </c>
      <c r="C1416" t="s">
        <v>6431</v>
      </c>
      <c r="D1416" t="s">
        <v>205</v>
      </c>
      <c r="E1416">
        <v>0</v>
      </c>
      <c r="F1416">
        <v>0</v>
      </c>
    </row>
    <row r="1417" spans="1:6">
      <c r="A1417" t="s">
        <v>14266</v>
      </c>
      <c r="B1417">
        <v>90944</v>
      </c>
      <c r="C1417" t="s">
        <v>6432</v>
      </c>
      <c r="D1417" t="s">
        <v>109</v>
      </c>
      <c r="E1417">
        <v>225.47</v>
      </c>
      <c r="F1417">
        <v>227.77</v>
      </c>
    </row>
    <row r="1418" spans="1:6">
      <c r="A1418" t="s">
        <v>14266</v>
      </c>
      <c r="B1418">
        <v>90934</v>
      </c>
      <c r="C1418" t="s">
        <v>6433</v>
      </c>
      <c r="D1418" t="s">
        <v>109</v>
      </c>
      <c r="E1418">
        <v>209.16</v>
      </c>
      <c r="F1418">
        <v>211.26</v>
      </c>
    </row>
    <row r="1419" spans="1:6">
      <c r="A1419" t="s">
        <v>14266</v>
      </c>
      <c r="B1419">
        <v>90954</v>
      </c>
      <c r="C1419" t="s">
        <v>6434</v>
      </c>
      <c r="D1419" t="s">
        <v>109</v>
      </c>
      <c r="E1419">
        <v>255.35</v>
      </c>
      <c r="F1419">
        <v>258.02</v>
      </c>
    </row>
    <row r="1420" spans="1:6">
      <c r="A1420" t="s">
        <v>14266</v>
      </c>
      <c r="B1420">
        <v>90933</v>
      </c>
      <c r="C1420" t="s">
        <v>6435</v>
      </c>
      <c r="D1420" t="s">
        <v>109</v>
      </c>
      <c r="E1420">
        <v>193.93</v>
      </c>
      <c r="F1420">
        <v>195.3</v>
      </c>
    </row>
    <row r="1421" spans="1:6">
      <c r="A1421" t="s">
        <v>14266</v>
      </c>
      <c r="B1421">
        <v>90943</v>
      </c>
      <c r="C1421" t="s">
        <v>6436</v>
      </c>
      <c r="D1421" t="s">
        <v>109</v>
      </c>
      <c r="E1421">
        <v>208.89</v>
      </c>
      <c r="F1421">
        <v>210.38</v>
      </c>
    </row>
    <row r="1422" spans="1:6">
      <c r="A1422" t="s">
        <v>14266</v>
      </c>
      <c r="B1422">
        <v>90953</v>
      </c>
      <c r="C1422" t="s">
        <v>6437</v>
      </c>
      <c r="D1422" t="s">
        <v>109</v>
      </c>
      <c r="E1422">
        <v>236.28</v>
      </c>
      <c r="F1422">
        <v>238.03</v>
      </c>
    </row>
    <row r="1423" spans="1:6">
      <c r="A1423" t="s">
        <v>14266</v>
      </c>
      <c r="B1423">
        <v>90932</v>
      </c>
      <c r="C1423" t="s">
        <v>6438</v>
      </c>
      <c r="D1423" t="s">
        <v>109</v>
      </c>
      <c r="E1423">
        <v>98.66</v>
      </c>
      <c r="F1423">
        <v>100.57</v>
      </c>
    </row>
    <row r="1424" spans="1:6">
      <c r="A1424" t="s">
        <v>14266</v>
      </c>
      <c r="B1424">
        <v>90942</v>
      </c>
      <c r="C1424" t="s">
        <v>6439</v>
      </c>
      <c r="D1424" t="s">
        <v>109</v>
      </c>
      <c r="E1424">
        <v>105.14</v>
      </c>
      <c r="F1424">
        <v>107.22</v>
      </c>
    </row>
    <row r="1425" spans="1:6">
      <c r="A1425" t="s">
        <v>14266</v>
      </c>
      <c r="B1425">
        <v>90952</v>
      </c>
      <c r="C1425" t="s">
        <v>6440</v>
      </c>
      <c r="D1425" t="s">
        <v>109</v>
      </c>
      <c r="E1425">
        <v>116.99</v>
      </c>
      <c r="F1425">
        <v>119.43</v>
      </c>
    </row>
    <row r="1426" spans="1:6">
      <c r="A1426" t="s">
        <v>14266</v>
      </c>
      <c r="B1426">
        <v>90930</v>
      </c>
      <c r="C1426" t="s">
        <v>6441</v>
      </c>
      <c r="D1426" t="s">
        <v>109</v>
      </c>
      <c r="E1426">
        <v>90.21</v>
      </c>
      <c r="F1426">
        <v>91.64</v>
      </c>
    </row>
    <row r="1427" spans="1:6">
      <c r="A1427" t="s">
        <v>14266</v>
      </c>
      <c r="B1427">
        <v>90940</v>
      </c>
      <c r="C1427" t="s">
        <v>6442</v>
      </c>
      <c r="D1427" t="s">
        <v>109</v>
      </c>
      <c r="E1427">
        <v>95.94</v>
      </c>
      <c r="F1427">
        <v>97.5</v>
      </c>
    </row>
    <row r="1428" spans="1:6">
      <c r="A1428" t="s">
        <v>14266</v>
      </c>
      <c r="B1428">
        <v>90950</v>
      </c>
      <c r="C1428" t="s">
        <v>6443</v>
      </c>
      <c r="D1428" t="s">
        <v>109</v>
      </c>
      <c r="E1428">
        <v>106.42</v>
      </c>
      <c r="F1428">
        <v>108.25</v>
      </c>
    </row>
    <row r="1429" spans="1:6">
      <c r="A1429" t="s">
        <v>14266</v>
      </c>
      <c r="B1429">
        <v>88476</v>
      </c>
      <c r="C1429" t="s">
        <v>6444</v>
      </c>
      <c r="D1429" t="s">
        <v>109</v>
      </c>
      <c r="E1429">
        <v>23.24</v>
      </c>
      <c r="F1429">
        <v>23.37</v>
      </c>
    </row>
    <row r="1430" spans="1:6">
      <c r="A1430" t="s">
        <v>14266</v>
      </c>
      <c r="B1430">
        <v>88477</v>
      </c>
      <c r="C1430" t="s">
        <v>6445</v>
      </c>
      <c r="D1430" t="s">
        <v>109</v>
      </c>
      <c r="E1430">
        <v>31.93</v>
      </c>
      <c r="F1430">
        <v>32.17</v>
      </c>
    </row>
    <row r="1431" spans="1:6">
      <c r="A1431" t="s">
        <v>14266</v>
      </c>
      <c r="B1431">
        <v>88478</v>
      </c>
      <c r="C1431" t="s">
        <v>6446</v>
      </c>
      <c r="D1431" t="s">
        <v>109</v>
      </c>
      <c r="E1431">
        <v>39.130000000000003</v>
      </c>
      <c r="F1431">
        <v>39.450000000000003</v>
      </c>
    </row>
    <row r="1432" spans="1:6">
      <c r="A1432" t="s">
        <v>14266</v>
      </c>
      <c r="B1432">
        <v>88470</v>
      </c>
      <c r="C1432" t="s">
        <v>6447</v>
      </c>
      <c r="D1432" t="s">
        <v>109</v>
      </c>
      <c r="E1432">
        <v>27.69</v>
      </c>
      <c r="F1432">
        <v>27.88</v>
      </c>
    </row>
    <row r="1433" spans="1:6">
      <c r="A1433" t="s">
        <v>14266</v>
      </c>
      <c r="B1433">
        <v>88471</v>
      </c>
      <c r="C1433" t="s">
        <v>6448</v>
      </c>
      <c r="D1433" t="s">
        <v>109</v>
      </c>
      <c r="E1433">
        <v>34.65</v>
      </c>
      <c r="F1433">
        <v>34.909999999999997</v>
      </c>
    </row>
    <row r="1434" spans="1:6">
      <c r="A1434" t="s">
        <v>14266</v>
      </c>
      <c r="B1434">
        <v>88472</v>
      </c>
      <c r="C1434" t="s">
        <v>6449</v>
      </c>
      <c r="D1434" t="s">
        <v>109</v>
      </c>
      <c r="E1434">
        <v>40.17</v>
      </c>
      <c r="F1434">
        <v>40.49</v>
      </c>
    </row>
    <row r="1435" spans="1:6">
      <c r="A1435" t="s">
        <v>14266</v>
      </c>
      <c r="B1435">
        <v>87759</v>
      </c>
      <c r="C1435" t="s">
        <v>6450</v>
      </c>
      <c r="D1435" t="s">
        <v>109</v>
      </c>
      <c r="E1435">
        <v>138.79</v>
      </c>
      <c r="F1435">
        <v>140.88999999999999</v>
      </c>
    </row>
    <row r="1436" spans="1:6">
      <c r="A1436" t="s">
        <v>14266</v>
      </c>
      <c r="B1436">
        <v>87769</v>
      </c>
      <c r="C1436" t="s">
        <v>6451</v>
      </c>
      <c r="D1436" t="s">
        <v>109</v>
      </c>
      <c r="E1436">
        <v>166.27</v>
      </c>
      <c r="F1436">
        <v>168.61</v>
      </c>
    </row>
    <row r="1437" spans="1:6">
      <c r="A1437" t="s">
        <v>14266</v>
      </c>
      <c r="B1437">
        <v>87739</v>
      </c>
      <c r="C1437" t="s">
        <v>6452</v>
      </c>
      <c r="D1437" t="s">
        <v>109</v>
      </c>
      <c r="E1437">
        <v>107.73</v>
      </c>
      <c r="F1437">
        <v>109.49</v>
      </c>
    </row>
    <row r="1438" spans="1:6">
      <c r="A1438" t="s">
        <v>14266</v>
      </c>
      <c r="B1438">
        <v>87749</v>
      </c>
      <c r="C1438" t="s">
        <v>6453</v>
      </c>
      <c r="D1438" t="s">
        <v>109</v>
      </c>
      <c r="E1438">
        <v>141.26</v>
      </c>
      <c r="F1438">
        <v>143.30000000000001</v>
      </c>
    </row>
    <row r="1439" spans="1:6">
      <c r="A1439" t="s">
        <v>14266</v>
      </c>
      <c r="B1439">
        <v>87624</v>
      </c>
      <c r="C1439" t="s">
        <v>6454</v>
      </c>
      <c r="D1439" t="s">
        <v>109</v>
      </c>
      <c r="E1439">
        <v>95.19</v>
      </c>
      <c r="F1439">
        <v>96.22</v>
      </c>
    </row>
    <row r="1440" spans="1:6">
      <c r="A1440" t="s">
        <v>14266</v>
      </c>
      <c r="B1440">
        <v>87634</v>
      </c>
      <c r="C1440" t="s">
        <v>6455</v>
      </c>
      <c r="D1440" t="s">
        <v>109</v>
      </c>
      <c r="E1440">
        <v>128.71</v>
      </c>
      <c r="F1440">
        <v>130.02000000000001</v>
      </c>
    </row>
    <row r="1441" spans="1:6">
      <c r="A1441" t="s">
        <v>14266</v>
      </c>
      <c r="B1441">
        <v>87644</v>
      </c>
      <c r="C1441" t="s">
        <v>6456</v>
      </c>
      <c r="D1441" t="s">
        <v>109</v>
      </c>
      <c r="E1441">
        <v>156.13999999999999</v>
      </c>
      <c r="F1441">
        <v>157.68</v>
      </c>
    </row>
    <row r="1442" spans="1:6">
      <c r="A1442" t="s">
        <v>14266</v>
      </c>
      <c r="B1442">
        <v>87684</v>
      </c>
      <c r="C1442" t="s">
        <v>6457</v>
      </c>
      <c r="D1442" t="s">
        <v>109</v>
      </c>
      <c r="E1442">
        <v>151.19999999999999</v>
      </c>
      <c r="F1442">
        <v>152.69</v>
      </c>
    </row>
    <row r="1443" spans="1:6">
      <c r="A1443" t="s">
        <v>14266</v>
      </c>
      <c r="B1443">
        <v>87694</v>
      </c>
      <c r="C1443" t="s">
        <v>6458</v>
      </c>
      <c r="D1443" t="s">
        <v>109</v>
      </c>
      <c r="E1443">
        <v>173.21</v>
      </c>
      <c r="F1443">
        <v>174.91</v>
      </c>
    </row>
    <row r="1444" spans="1:6">
      <c r="A1444" t="s">
        <v>14266</v>
      </c>
      <c r="B1444">
        <v>87704</v>
      </c>
      <c r="C1444" t="s">
        <v>6459</v>
      </c>
      <c r="D1444" t="s">
        <v>109</v>
      </c>
      <c r="E1444">
        <v>188.16</v>
      </c>
      <c r="F1444">
        <v>190</v>
      </c>
    </row>
    <row r="1445" spans="1:6">
      <c r="A1445" t="s">
        <v>14266</v>
      </c>
      <c r="B1445">
        <v>87758</v>
      </c>
      <c r="C1445" t="s">
        <v>6460</v>
      </c>
      <c r="D1445" t="s">
        <v>109</v>
      </c>
      <c r="E1445">
        <v>127.97</v>
      </c>
      <c r="F1445">
        <v>129.55000000000001</v>
      </c>
    </row>
    <row r="1446" spans="1:6">
      <c r="A1446" t="s">
        <v>14266</v>
      </c>
      <c r="B1446">
        <v>87768</v>
      </c>
      <c r="C1446" t="s">
        <v>6461</v>
      </c>
      <c r="D1446" t="s">
        <v>109</v>
      </c>
      <c r="E1446">
        <v>152.97999999999999</v>
      </c>
      <c r="F1446">
        <v>154.66999999999999</v>
      </c>
    </row>
    <row r="1447" spans="1:6">
      <c r="A1447" t="s">
        <v>14266</v>
      </c>
      <c r="B1447">
        <v>87738</v>
      </c>
      <c r="C1447" t="s">
        <v>6462</v>
      </c>
      <c r="D1447" t="s">
        <v>109</v>
      </c>
      <c r="E1447">
        <v>99.95</v>
      </c>
      <c r="F1447">
        <v>101.33</v>
      </c>
    </row>
    <row r="1448" spans="1:6">
      <c r="A1448" t="s">
        <v>14266</v>
      </c>
      <c r="B1448">
        <v>87748</v>
      </c>
      <c r="C1448" t="s">
        <v>6463</v>
      </c>
      <c r="D1448" t="s">
        <v>109</v>
      </c>
      <c r="E1448">
        <v>130.44</v>
      </c>
      <c r="F1448">
        <v>131.96</v>
      </c>
    </row>
    <row r="1449" spans="1:6">
      <c r="A1449" t="s">
        <v>14266</v>
      </c>
      <c r="B1449">
        <v>87623</v>
      </c>
      <c r="C1449" t="s">
        <v>6464</v>
      </c>
      <c r="D1449" t="s">
        <v>109</v>
      </c>
      <c r="E1449">
        <v>87.41</v>
      </c>
      <c r="F1449">
        <v>88.06</v>
      </c>
    </row>
    <row r="1450" spans="1:6">
      <c r="A1450" t="s">
        <v>14266</v>
      </c>
      <c r="B1450">
        <v>87633</v>
      </c>
      <c r="C1450" t="s">
        <v>6465</v>
      </c>
      <c r="D1450" t="s">
        <v>109</v>
      </c>
      <c r="E1450">
        <v>117.89</v>
      </c>
      <c r="F1450">
        <v>118.68</v>
      </c>
    </row>
    <row r="1451" spans="1:6">
      <c r="A1451" t="s">
        <v>14266</v>
      </c>
      <c r="B1451">
        <v>87643</v>
      </c>
      <c r="C1451" t="s">
        <v>6466</v>
      </c>
      <c r="D1451" t="s">
        <v>109</v>
      </c>
      <c r="E1451">
        <v>142.85</v>
      </c>
      <c r="F1451">
        <v>143.74</v>
      </c>
    </row>
    <row r="1452" spans="1:6">
      <c r="A1452" t="s">
        <v>14266</v>
      </c>
      <c r="B1452">
        <v>87683</v>
      </c>
      <c r="C1452" t="s">
        <v>6467</v>
      </c>
      <c r="D1452" t="s">
        <v>109</v>
      </c>
      <c r="E1452">
        <v>137.91</v>
      </c>
      <c r="F1452">
        <v>138.75</v>
      </c>
    </row>
    <row r="1453" spans="1:6">
      <c r="A1453" t="s">
        <v>14266</v>
      </c>
      <c r="B1453">
        <v>87703</v>
      </c>
      <c r="C1453" t="s">
        <v>6468</v>
      </c>
      <c r="D1453" t="s">
        <v>109</v>
      </c>
      <c r="E1453">
        <v>171.58</v>
      </c>
      <c r="F1453">
        <v>172.61</v>
      </c>
    </row>
    <row r="1454" spans="1:6">
      <c r="A1454" t="s">
        <v>14266</v>
      </c>
      <c r="B1454">
        <v>87693</v>
      </c>
      <c r="C1454" t="s">
        <v>6469</v>
      </c>
      <c r="D1454" t="s">
        <v>109</v>
      </c>
      <c r="E1454">
        <v>157.97999999999999</v>
      </c>
      <c r="F1454">
        <v>158.94999999999999</v>
      </c>
    </row>
    <row r="1455" spans="1:6">
      <c r="A1455" t="s">
        <v>14266</v>
      </c>
      <c r="B1455">
        <v>87757</v>
      </c>
      <c r="C1455" t="s">
        <v>6470</v>
      </c>
      <c r="D1455" t="s">
        <v>109</v>
      </c>
      <c r="E1455">
        <v>60.33</v>
      </c>
      <c r="F1455">
        <v>62.29</v>
      </c>
    </row>
    <row r="1456" spans="1:6">
      <c r="A1456" t="s">
        <v>14266</v>
      </c>
      <c r="B1456">
        <v>87767</v>
      </c>
      <c r="C1456" t="s">
        <v>6471</v>
      </c>
      <c r="D1456" t="s">
        <v>109</v>
      </c>
      <c r="E1456">
        <v>69.790000000000006</v>
      </c>
      <c r="F1456">
        <v>71.959999999999994</v>
      </c>
    </row>
    <row r="1457" spans="1:6">
      <c r="A1457" t="s">
        <v>14266</v>
      </c>
      <c r="B1457">
        <v>87737</v>
      </c>
      <c r="C1457" t="s">
        <v>6472</v>
      </c>
      <c r="D1457" t="s">
        <v>109</v>
      </c>
      <c r="E1457">
        <v>51.29</v>
      </c>
      <c r="F1457">
        <v>52.96</v>
      </c>
    </row>
    <row r="1458" spans="1:6">
      <c r="A1458" t="s">
        <v>14266</v>
      </c>
      <c r="B1458">
        <v>87747</v>
      </c>
      <c r="C1458" t="s">
        <v>6473</v>
      </c>
      <c r="D1458" t="s">
        <v>109</v>
      </c>
      <c r="E1458">
        <v>62.8</v>
      </c>
      <c r="F1458">
        <v>64.7</v>
      </c>
    </row>
    <row r="1459" spans="1:6">
      <c r="A1459" t="s">
        <v>14266</v>
      </c>
      <c r="B1459">
        <v>87622</v>
      </c>
      <c r="C1459" t="s">
        <v>254</v>
      </c>
      <c r="D1459" t="s">
        <v>109</v>
      </c>
      <c r="E1459">
        <v>38.75</v>
      </c>
      <c r="F1459">
        <v>39.69</v>
      </c>
    </row>
    <row r="1460" spans="1:6">
      <c r="A1460" t="s">
        <v>14266</v>
      </c>
      <c r="B1460">
        <v>87632</v>
      </c>
      <c r="C1460" t="s">
        <v>6474</v>
      </c>
      <c r="D1460" t="s">
        <v>109</v>
      </c>
      <c r="E1460">
        <v>50.25</v>
      </c>
      <c r="F1460">
        <v>51.42</v>
      </c>
    </row>
    <row r="1461" spans="1:6">
      <c r="A1461" t="s">
        <v>14266</v>
      </c>
      <c r="B1461">
        <v>87642</v>
      </c>
      <c r="C1461" t="s">
        <v>6475</v>
      </c>
      <c r="D1461" t="s">
        <v>109</v>
      </c>
      <c r="E1461">
        <v>59.66</v>
      </c>
      <c r="F1461">
        <v>61.03</v>
      </c>
    </row>
    <row r="1462" spans="1:6">
      <c r="A1462" t="s">
        <v>14266</v>
      </c>
      <c r="B1462">
        <v>87682</v>
      </c>
      <c r="C1462" t="s">
        <v>6476</v>
      </c>
      <c r="D1462" t="s">
        <v>109</v>
      </c>
      <c r="E1462">
        <v>54.72</v>
      </c>
      <c r="F1462">
        <v>56.04</v>
      </c>
    </row>
    <row r="1463" spans="1:6">
      <c r="A1463" t="s">
        <v>14266</v>
      </c>
      <c r="B1463">
        <v>87692</v>
      </c>
      <c r="C1463" t="s">
        <v>6477</v>
      </c>
      <c r="D1463" t="s">
        <v>109</v>
      </c>
      <c r="E1463">
        <v>62.71</v>
      </c>
      <c r="F1463">
        <v>64.22</v>
      </c>
    </row>
    <row r="1464" spans="1:6">
      <c r="A1464" t="s">
        <v>14266</v>
      </c>
      <c r="B1464">
        <v>87702</v>
      </c>
      <c r="C1464" t="s">
        <v>6478</v>
      </c>
      <c r="D1464" t="s">
        <v>109</v>
      </c>
      <c r="E1464">
        <v>67.83</v>
      </c>
      <c r="F1464">
        <v>69.45</v>
      </c>
    </row>
    <row r="1465" spans="1:6">
      <c r="A1465" t="s">
        <v>14266</v>
      </c>
      <c r="B1465">
        <v>87755</v>
      </c>
      <c r="C1465" t="s">
        <v>6479</v>
      </c>
      <c r="D1465" t="s">
        <v>109</v>
      </c>
      <c r="E1465">
        <v>54.33</v>
      </c>
      <c r="F1465">
        <v>55.95</v>
      </c>
    </row>
    <row r="1466" spans="1:6">
      <c r="A1466" t="s">
        <v>14266</v>
      </c>
      <c r="B1466">
        <v>87765</v>
      </c>
      <c r="C1466" t="s">
        <v>6480</v>
      </c>
      <c r="D1466" t="s">
        <v>109</v>
      </c>
      <c r="E1466">
        <v>62.42</v>
      </c>
      <c r="F1466">
        <v>64.17</v>
      </c>
    </row>
    <row r="1467" spans="1:6">
      <c r="A1467" t="s">
        <v>14266</v>
      </c>
      <c r="B1467">
        <v>87735</v>
      </c>
      <c r="C1467" t="s">
        <v>6481</v>
      </c>
      <c r="D1467" t="s">
        <v>109</v>
      </c>
      <c r="E1467">
        <v>46.98</v>
      </c>
      <c r="F1467">
        <v>48.4</v>
      </c>
    </row>
    <row r="1468" spans="1:6">
      <c r="A1468" t="s">
        <v>14266</v>
      </c>
      <c r="B1468">
        <v>87745</v>
      </c>
      <c r="C1468" t="s">
        <v>6482</v>
      </c>
      <c r="D1468" t="s">
        <v>109</v>
      </c>
      <c r="E1468">
        <v>56.8</v>
      </c>
      <c r="F1468">
        <v>58.36</v>
      </c>
    </row>
    <row r="1469" spans="1:6">
      <c r="A1469" t="s">
        <v>14266</v>
      </c>
      <c r="B1469">
        <v>87620</v>
      </c>
      <c r="C1469" t="s">
        <v>6483</v>
      </c>
      <c r="D1469" t="s">
        <v>109</v>
      </c>
      <c r="E1469">
        <v>34.44</v>
      </c>
      <c r="F1469">
        <v>35.130000000000003</v>
      </c>
    </row>
    <row r="1470" spans="1:6">
      <c r="A1470" t="s">
        <v>14266</v>
      </c>
      <c r="B1470">
        <v>87630</v>
      </c>
      <c r="C1470" t="s">
        <v>6484</v>
      </c>
      <c r="D1470" t="s">
        <v>109</v>
      </c>
      <c r="E1470">
        <v>44.25</v>
      </c>
      <c r="F1470">
        <v>45.08</v>
      </c>
    </row>
    <row r="1471" spans="1:6">
      <c r="A1471" t="s">
        <v>14266</v>
      </c>
      <c r="B1471">
        <v>87640</v>
      </c>
      <c r="C1471" t="s">
        <v>6485</v>
      </c>
      <c r="D1471" t="s">
        <v>109</v>
      </c>
      <c r="E1471">
        <v>52.29</v>
      </c>
      <c r="F1471">
        <v>53.24</v>
      </c>
    </row>
    <row r="1472" spans="1:6">
      <c r="A1472" t="s">
        <v>14266</v>
      </c>
      <c r="B1472">
        <v>87680</v>
      </c>
      <c r="C1472" t="s">
        <v>6486</v>
      </c>
      <c r="D1472" t="s">
        <v>109</v>
      </c>
      <c r="E1472">
        <v>47.35</v>
      </c>
      <c r="F1472">
        <v>48.25</v>
      </c>
    </row>
    <row r="1473" spans="1:6">
      <c r="A1473" t="s">
        <v>14266</v>
      </c>
      <c r="B1473">
        <v>87690</v>
      </c>
      <c r="C1473" t="s">
        <v>6487</v>
      </c>
      <c r="D1473" t="s">
        <v>109</v>
      </c>
      <c r="E1473">
        <v>54.26</v>
      </c>
      <c r="F1473">
        <v>55.29</v>
      </c>
    </row>
    <row r="1474" spans="1:6">
      <c r="A1474" t="s">
        <v>14266</v>
      </c>
      <c r="B1474">
        <v>87700</v>
      </c>
      <c r="C1474" t="s">
        <v>6488</v>
      </c>
      <c r="D1474" t="s">
        <v>109</v>
      </c>
      <c r="E1474">
        <v>58.63</v>
      </c>
      <c r="F1474">
        <v>59.73</v>
      </c>
    </row>
    <row r="1475" spans="1:6">
      <c r="A1475" t="s">
        <v>14266</v>
      </c>
      <c r="B1475">
        <v>102803</v>
      </c>
      <c r="C1475" t="s">
        <v>6489</v>
      </c>
      <c r="D1475" t="s">
        <v>109</v>
      </c>
      <c r="E1475">
        <v>2.4900000000000002</v>
      </c>
      <c r="F1475">
        <v>2.61</v>
      </c>
    </row>
    <row r="1476" spans="1:6">
      <c r="A1476" t="s">
        <v>14267</v>
      </c>
      <c r="B1476">
        <v>92717</v>
      </c>
      <c r="C1476" t="s">
        <v>6490</v>
      </c>
      <c r="D1476" t="s">
        <v>6491</v>
      </c>
      <c r="E1476">
        <v>0.26</v>
      </c>
      <c r="F1476">
        <v>0.26</v>
      </c>
    </row>
    <row r="1477" spans="1:6">
      <c r="A1477" t="s">
        <v>14267</v>
      </c>
      <c r="B1477">
        <v>92716</v>
      </c>
      <c r="C1477" t="s">
        <v>6492</v>
      </c>
      <c r="D1477" t="s">
        <v>309</v>
      </c>
      <c r="E1477">
        <v>115.25</v>
      </c>
      <c r="F1477">
        <v>115.25</v>
      </c>
    </row>
    <row r="1478" spans="1:6">
      <c r="A1478" t="s">
        <v>14267</v>
      </c>
      <c r="B1478">
        <v>103668</v>
      </c>
      <c r="C1478" t="s">
        <v>6493</v>
      </c>
      <c r="D1478" t="s">
        <v>6491</v>
      </c>
      <c r="E1478">
        <v>0</v>
      </c>
      <c r="F1478">
        <v>0</v>
      </c>
    </row>
    <row r="1479" spans="1:6">
      <c r="A1479" t="s">
        <v>14267</v>
      </c>
      <c r="B1479">
        <v>103667</v>
      </c>
      <c r="C1479" t="s">
        <v>6494</v>
      </c>
      <c r="D1479" t="s">
        <v>309</v>
      </c>
      <c r="E1479">
        <v>0</v>
      </c>
      <c r="F1479">
        <v>0</v>
      </c>
    </row>
    <row r="1480" spans="1:6">
      <c r="A1480" t="s">
        <v>14267</v>
      </c>
      <c r="B1480">
        <v>89218</v>
      </c>
      <c r="C1480" t="s">
        <v>6495</v>
      </c>
      <c r="D1480" t="s">
        <v>6491</v>
      </c>
      <c r="E1480">
        <v>82.04</v>
      </c>
      <c r="F1480">
        <v>84.54</v>
      </c>
    </row>
    <row r="1481" spans="1:6">
      <c r="A1481" t="s">
        <v>14267</v>
      </c>
      <c r="B1481">
        <v>89843</v>
      </c>
      <c r="C1481" t="s">
        <v>6496</v>
      </c>
      <c r="D1481" t="s">
        <v>309</v>
      </c>
      <c r="E1481">
        <v>204.8</v>
      </c>
      <c r="F1481">
        <v>207.3</v>
      </c>
    </row>
    <row r="1482" spans="1:6">
      <c r="A1482" t="s">
        <v>14267</v>
      </c>
      <c r="B1482">
        <v>87446</v>
      </c>
      <c r="C1482" t="s">
        <v>6497</v>
      </c>
      <c r="D1482" t="s">
        <v>6491</v>
      </c>
      <c r="E1482">
        <v>0.55000000000000004</v>
      </c>
      <c r="F1482">
        <v>0.55000000000000004</v>
      </c>
    </row>
    <row r="1483" spans="1:6">
      <c r="A1483" t="s">
        <v>14267</v>
      </c>
      <c r="B1483">
        <v>87445</v>
      </c>
      <c r="C1483" t="s">
        <v>6498</v>
      </c>
      <c r="D1483" t="s">
        <v>309</v>
      </c>
      <c r="E1483">
        <v>5.39</v>
      </c>
      <c r="F1483">
        <v>5.39</v>
      </c>
    </row>
    <row r="1484" spans="1:6">
      <c r="A1484" t="s">
        <v>14267</v>
      </c>
      <c r="B1484">
        <v>93234</v>
      </c>
      <c r="C1484" t="s">
        <v>6499</v>
      </c>
      <c r="D1484" t="s">
        <v>6491</v>
      </c>
      <c r="E1484">
        <v>0.51</v>
      </c>
      <c r="F1484">
        <v>0.51</v>
      </c>
    </row>
    <row r="1485" spans="1:6">
      <c r="A1485" t="s">
        <v>14267</v>
      </c>
      <c r="B1485">
        <v>93233</v>
      </c>
      <c r="C1485" t="s">
        <v>6500</v>
      </c>
      <c r="D1485" t="s">
        <v>309</v>
      </c>
      <c r="E1485">
        <v>6.04</v>
      </c>
      <c r="F1485">
        <v>6.04</v>
      </c>
    </row>
    <row r="1486" spans="1:6">
      <c r="A1486" t="s">
        <v>14267</v>
      </c>
      <c r="B1486">
        <v>102953</v>
      </c>
      <c r="C1486" t="s">
        <v>6501</v>
      </c>
      <c r="D1486" t="s">
        <v>6491</v>
      </c>
      <c r="E1486">
        <v>0</v>
      </c>
      <c r="F1486">
        <v>0</v>
      </c>
    </row>
    <row r="1487" spans="1:6">
      <c r="A1487" t="s">
        <v>14267</v>
      </c>
      <c r="B1487">
        <v>102952</v>
      </c>
      <c r="C1487" t="s">
        <v>6502</v>
      </c>
      <c r="D1487" t="s">
        <v>309</v>
      </c>
      <c r="E1487">
        <v>0</v>
      </c>
      <c r="F1487">
        <v>0</v>
      </c>
    </row>
    <row r="1488" spans="1:6">
      <c r="A1488" t="s">
        <v>14267</v>
      </c>
      <c r="B1488">
        <v>88831</v>
      </c>
      <c r="C1488" t="s">
        <v>6503</v>
      </c>
      <c r="D1488" t="s">
        <v>6491</v>
      </c>
      <c r="E1488">
        <v>0.4</v>
      </c>
      <c r="F1488">
        <v>0.4</v>
      </c>
    </row>
    <row r="1489" spans="1:6">
      <c r="A1489" t="s">
        <v>14267</v>
      </c>
      <c r="B1489">
        <v>88830</v>
      </c>
      <c r="C1489" t="s">
        <v>6504</v>
      </c>
      <c r="D1489" t="s">
        <v>309</v>
      </c>
      <c r="E1489">
        <v>2.02</v>
      </c>
      <c r="F1489">
        <v>2.02</v>
      </c>
    </row>
    <row r="1490" spans="1:6">
      <c r="A1490" t="s">
        <v>14267</v>
      </c>
      <c r="B1490">
        <v>89226</v>
      </c>
      <c r="C1490" t="s">
        <v>6505</v>
      </c>
      <c r="D1490" t="s">
        <v>6491</v>
      </c>
      <c r="E1490">
        <v>1.67</v>
      </c>
      <c r="F1490">
        <v>1.67</v>
      </c>
    </row>
    <row r="1491" spans="1:6">
      <c r="A1491" t="s">
        <v>14267</v>
      </c>
      <c r="B1491">
        <v>89225</v>
      </c>
      <c r="C1491" t="s">
        <v>6506</v>
      </c>
      <c r="D1491" t="s">
        <v>309</v>
      </c>
      <c r="E1491">
        <v>5.68</v>
      </c>
      <c r="F1491">
        <v>5.68</v>
      </c>
    </row>
    <row r="1492" spans="1:6">
      <c r="A1492" t="s">
        <v>14267</v>
      </c>
      <c r="B1492">
        <v>89279</v>
      </c>
      <c r="C1492" t="s">
        <v>6507</v>
      </c>
      <c r="D1492" t="s">
        <v>6491</v>
      </c>
      <c r="E1492">
        <v>2.04</v>
      </c>
      <c r="F1492">
        <v>2.04</v>
      </c>
    </row>
    <row r="1493" spans="1:6">
      <c r="A1493" t="s">
        <v>14267</v>
      </c>
      <c r="B1493">
        <v>89278</v>
      </c>
      <c r="C1493" t="s">
        <v>6508</v>
      </c>
      <c r="D1493" t="s">
        <v>309</v>
      </c>
      <c r="E1493">
        <v>12.66</v>
      </c>
      <c r="F1493">
        <v>12.66</v>
      </c>
    </row>
    <row r="1494" spans="1:6">
      <c r="A1494" t="s">
        <v>14267</v>
      </c>
      <c r="B1494">
        <v>90651</v>
      </c>
      <c r="C1494" t="s">
        <v>6509</v>
      </c>
      <c r="D1494" t="s">
        <v>6491</v>
      </c>
      <c r="E1494">
        <v>0.77</v>
      </c>
      <c r="F1494">
        <v>0.77</v>
      </c>
    </row>
    <row r="1495" spans="1:6">
      <c r="A1495" t="s">
        <v>14267</v>
      </c>
      <c r="B1495">
        <v>90650</v>
      </c>
      <c r="C1495" t="s">
        <v>6510</v>
      </c>
      <c r="D1495" t="s">
        <v>309</v>
      </c>
      <c r="E1495">
        <v>11.25</v>
      </c>
      <c r="F1495">
        <v>11.25</v>
      </c>
    </row>
    <row r="1496" spans="1:6">
      <c r="A1496" t="s">
        <v>14267</v>
      </c>
      <c r="B1496">
        <v>106101</v>
      </c>
      <c r="C1496" t="s">
        <v>6511</v>
      </c>
      <c r="D1496" t="s">
        <v>6491</v>
      </c>
      <c r="E1496">
        <v>0</v>
      </c>
      <c r="F1496">
        <v>0</v>
      </c>
    </row>
    <row r="1497" spans="1:6">
      <c r="A1497" t="s">
        <v>14267</v>
      </c>
      <c r="B1497">
        <v>106100</v>
      </c>
      <c r="C1497" t="s">
        <v>6512</v>
      </c>
      <c r="D1497" t="s">
        <v>309</v>
      </c>
      <c r="E1497">
        <v>0</v>
      </c>
      <c r="F1497">
        <v>0</v>
      </c>
    </row>
    <row r="1498" spans="1:6">
      <c r="A1498" t="s">
        <v>14267</v>
      </c>
      <c r="B1498">
        <v>90657</v>
      </c>
      <c r="C1498" t="s">
        <v>6513</v>
      </c>
      <c r="D1498" t="s">
        <v>6491</v>
      </c>
      <c r="E1498">
        <v>5.03</v>
      </c>
      <c r="F1498">
        <v>5.03</v>
      </c>
    </row>
    <row r="1499" spans="1:6">
      <c r="A1499" t="s">
        <v>14267</v>
      </c>
      <c r="B1499">
        <v>90656</v>
      </c>
      <c r="C1499" t="s">
        <v>6514</v>
      </c>
      <c r="D1499" t="s">
        <v>309</v>
      </c>
      <c r="E1499">
        <v>15.94</v>
      </c>
      <c r="F1499">
        <v>15.94</v>
      </c>
    </row>
    <row r="1500" spans="1:6">
      <c r="A1500" t="s">
        <v>14267</v>
      </c>
      <c r="B1500">
        <v>90663</v>
      </c>
      <c r="C1500" t="s">
        <v>6515</v>
      </c>
      <c r="D1500" t="s">
        <v>6491</v>
      </c>
      <c r="E1500">
        <v>5.39</v>
      </c>
      <c r="F1500">
        <v>5.39</v>
      </c>
    </row>
    <row r="1501" spans="1:6">
      <c r="A1501" t="s">
        <v>14267</v>
      </c>
      <c r="B1501">
        <v>90662</v>
      </c>
      <c r="C1501" t="s">
        <v>6516</v>
      </c>
      <c r="D1501" t="s">
        <v>309</v>
      </c>
      <c r="E1501">
        <v>16.62</v>
      </c>
      <c r="F1501">
        <v>16.62</v>
      </c>
    </row>
    <row r="1502" spans="1:6">
      <c r="A1502" t="s">
        <v>14267</v>
      </c>
      <c r="B1502">
        <v>89022</v>
      </c>
      <c r="C1502" t="s">
        <v>6517</v>
      </c>
      <c r="D1502" t="s">
        <v>6491</v>
      </c>
      <c r="E1502">
        <v>0.32</v>
      </c>
      <c r="F1502">
        <v>0.32</v>
      </c>
    </row>
    <row r="1503" spans="1:6">
      <c r="A1503" t="s">
        <v>14267</v>
      </c>
      <c r="B1503">
        <v>89021</v>
      </c>
      <c r="C1503" t="s">
        <v>6518</v>
      </c>
      <c r="D1503" t="s">
        <v>309</v>
      </c>
      <c r="E1503">
        <v>2.54</v>
      </c>
      <c r="F1503">
        <v>2.54</v>
      </c>
    </row>
    <row r="1504" spans="1:6">
      <c r="A1504" t="s">
        <v>14267</v>
      </c>
      <c r="B1504">
        <v>90644</v>
      </c>
      <c r="C1504" t="s">
        <v>6519</v>
      </c>
      <c r="D1504" t="s">
        <v>6491</v>
      </c>
      <c r="E1504">
        <v>7.74</v>
      </c>
      <c r="F1504">
        <v>7.74</v>
      </c>
    </row>
    <row r="1505" spans="1:6">
      <c r="A1505" t="s">
        <v>14267</v>
      </c>
      <c r="B1505">
        <v>90643</v>
      </c>
      <c r="C1505" t="s">
        <v>6520</v>
      </c>
      <c r="D1505" t="s">
        <v>309</v>
      </c>
      <c r="E1505">
        <v>27.45</v>
      </c>
      <c r="F1505">
        <v>27.45</v>
      </c>
    </row>
    <row r="1506" spans="1:6">
      <c r="A1506" t="s">
        <v>14267</v>
      </c>
      <c r="B1506">
        <v>102811</v>
      </c>
      <c r="C1506" t="s">
        <v>6521</v>
      </c>
      <c r="D1506" t="s">
        <v>6491</v>
      </c>
      <c r="E1506">
        <v>0</v>
      </c>
      <c r="F1506">
        <v>0</v>
      </c>
    </row>
    <row r="1507" spans="1:6">
      <c r="A1507" t="s">
        <v>14267</v>
      </c>
      <c r="B1507">
        <v>102810</v>
      </c>
      <c r="C1507" t="s">
        <v>6522</v>
      </c>
      <c r="D1507" t="s">
        <v>309</v>
      </c>
      <c r="E1507">
        <v>0</v>
      </c>
      <c r="F1507">
        <v>0</v>
      </c>
    </row>
    <row r="1508" spans="1:6">
      <c r="A1508" t="s">
        <v>14267</v>
      </c>
      <c r="B1508">
        <v>92146</v>
      </c>
      <c r="C1508" t="s">
        <v>6523</v>
      </c>
      <c r="D1508" t="s">
        <v>6491</v>
      </c>
      <c r="E1508">
        <v>30.51</v>
      </c>
      <c r="F1508">
        <v>31.91</v>
      </c>
    </row>
    <row r="1509" spans="1:6">
      <c r="A1509" t="s">
        <v>14267</v>
      </c>
      <c r="B1509">
        <v>92145</v>
      </c>
      <c r="C1509" t="s">
        <v>6524</v>
      </c>
      <c r="D1509" t="s">
        <v>309</v>
      </c>
      <c r="E1509">
        <v>80.260000000000005</v>
      </c>
      <c r="F1509">
        <v>81.66</v>
      </c>
    </row>
    <row r="1510" spans="1:6">
      <c r="A1510" t="s">
        <v>14267</v>
      </c>
      <c r="B1510">
        <v>92139</v>
      </c>
      <c r="C1510" t="s">
        <v>6525</v>
      </c>
      <c r="D1510" t="s">
        <v>6491</v>
      </c>
      <c r="E1510">
        <v>42.82</v>
      </c>
      <c r="F1510">
        <v>44.22</v>
      </c>
    </row>
    <row r="1511" spans="1:6">
      <c r="A1511" t="s">
        <v>14267</v>
      </c>
      <c r="B1511">
        <v>92138</v>
      </c>
      <c r="C1511" t="s">
        <v>6526</v>
      </c>
      <c r="D1511" t="s">
        <v>309</v>
      </c>
      <c r="E1511">
        <v>95.74</v>
      </c>
      <c r="F1511">
        <v>97.14</v>
      </c>
    </row>
    <row r="1512" spans="1:6">
      <c r="A1512" t="s">
        <v>14267</v>
      </c>
      <c r="B1512">
        <v>91387</v>
      </c>
      <c r="C1512" t="s">
        <v>6527</v>
      </c>
      <c r="D1512" t="s">
        <v>6491</v>
      </c>
      <c r="E1512">
        <v>73.62</v>
      </c>
      <c r="F1512">
        <v>75.34</v>
      </c>
    </row>
    <row r="1513" spans="1:6">
      <c r="A1513" t="s">
        <v>14267</v>
      </c>
      <c r="B1513">
        <v>91386</v>
      </c>
      <c r="C1513" t="s">
        <v>6528</v>
      </c>
      <c r="D1513" t="s">
        <v>309</v>
      </c>
      <c r="E1513">
        <v>272.19</v>
      </c>
      <c r="F1513">
        <v>273.91000000000003</v>
      </c>
    </row>
    <row r="1514" spans="1:6">
      <c r="A1514" t="s">
        <v>14267</v>
      </c>
      <c r="B1514">
        <v>96036</v>
      </c>
      <c r="C1514" t="s">
        <v>6529</v>
      </c>
      <c r="D1514" t="s">
        <v>6491</v>
      </c>
      <c r="E1514">
        <v>83.07</v>
      </c>
      <c r="F1514">
        <v>84.79</v>
      </c>
    </row>
    <row r="1515" spans="1:6">
      <c r="A1515" t="s">
        <v>14267</v>
      </c>
      <c r="B1515">
        <v>96035</v>
      </c>
      <c r="C1515" t="s">
        <v>6530</v>
      </c>
      <c r="D1515" t="s">
        <v>309</v>
      </c>
      <c r="E1515">
        <v>287.77</v>
      </c>
      <c r="F1515">
        <v>289.49</v>
      </c>
    </row>
    <row r="1516" spans="1:6">
      <c r="A1516" t="s">
        <v>14267</v>
      </c>
      <c r="B1516">
        <v>89877</v>
      </c>
      <c r="C1516" t="s">
        <v>6531</v>
      </c>
      <c r="D1516" t="s">
        <v>6491</v>
      </c>
      <c r="E1516">
        <v>87.67</v>
      </c>
      <c r="F1516">
        <v>89.39</v>
      </c>
    </row>
    <row r="1517" spans="1:6">
      <c r="A1517" t="s">
        <v>14267</v>
      </c>
      <c r="B1517">
        <v>89876</v>
      </c>
      <c r="C1517" t="s">
        <v>6532</v>
      </c>
      <c r="D1517" t="s">
        <v>309</v>
      </c>
      <c r="E1517">
        <v>336.46</v>
      </c>
      <c r="F1517">
        <v>338.18</v>
      </c>
    </row>
    <row r="1518" spans="1:6">
      <c r="A1518" t="s">
        <v>14267</v>
      </c>
      <c r="B1518">
        <v>89884</v>
      </c>
      <c r="C1518" t="s">
        <v>6533</v>
      </c>
      <c r="D1518" t="s">
        <v>6491</v>
      </c>
      <c r="E1518">
        <v>91.55</v>
      </c>
      <c r="F1518">
        <v>93.27</v>
      </c>
    </row>
    <row r="1519" spans="1:6">
      <c r="A1519" t="s">
        <v>14267</v>
      </c>
      <c r="B1519">
        <v>89883</v>
      </c>
      <c r="C1519" t="s">
        <v>6534</v>
      </c>
      <c r="D1519" t="s">
        <v>309</v>
      </c>
      <c r="E1519">
        <v>372.16</v>
      </c>
      <c r="F1519">
        <v>373.88</v>
      </c>
    </row>
    <row r="1520" spans="1:6">
      <c r="A1520" t="s">
        <v>14267</v>
      </c>
      <c r="B1520">
        <v>67827</v>
      </c>
      <c r="C1520" t="s">
        <v>6535</v>
      </c>
      <c r="D1520" t="s">
        <v>6491</v>
      </c>
      <c r="E1520">
        <v>63.83</v>
      </c>
      <c r="F1520">
        <v>65.55</v>
      </c>
    </row>
    <row r="1521" spans="1:6">
      <c r="A1521" t="s">
        <v>14267</v>
      </c>
      <c r="B1521">
        <v>67826</v>
      </c>
      <c r="C1521" t="s">
        <v>6536</v>
      </c>
      <c r="D1521" t="s">
        <v>309</v>
      </c>
      <c r="E1521">
        <v>189.4</v>
      </c>
      <c r="F1521">
        <v>191.12</v>
      </c>
    </row>
    <row r="1522" spans="1:6">
      <c r="A1522" t="s">
        <v>14267</v>
      </c>
      <c r="B1522">
        <v>5961</v>
      </c>
      <c r="C1522" t="s">
        <v>6537</v>
      </c>
      <c r="D1522" t="s">
        <v>6491</v>
      </c>
      <c r="E1522">
        <v>62.59</v>
      </c>
      <c r="F1522">
        <v>64.31</v>
      </c>
    </row>
    <row r="1523" spans="1:6">
      <c r="A1523" t="s">
        <v>14267</v>
      </c>
      <c r="B1523">
        <v>5811</v>
      </c>
      <c r="C1523" t="s">
        <v>6538</v>
      </c>
      <c r="D1523" t="s">
        <v>309</v>
      </c>
      <c r="E1523">
        <v>206.97</v>
      </c>
      <c r="F1523">
        <v>208.69</v>
      </c>
    </row>
    <row r="1524" spans="1:6">
      <c r="A1524" t="s">
        <v>14267</v>
      </c>
      <c r="B1524">
        <v>106373</v>
      </c>
      <c r="C1524" t="s">
        <v>14268</v>
      </c>
      <c r="D1524" t="s">
        <v>6491</v>
      </c>
      <c r="E1524">
        <v>0</v>
      </c>
      <c r="F1524">
        <v>0</v>
      </c>
    </row>
    <row r="1525" spans="1:6">
      <c r="A1525" t="s">
        <v>14267</v>
      </c>
      <c r="B1525">
        <v>106366</v>
      </c>
      <c r="C1525" t="s">
        <v>14269</v>
      </c>
      <c r="D1525" t="s">
        <v>309</v>
      </c>
      <c r="E1525">
        <v>0</v>
      </c>
      <c r="F1525">
        <v>0</v>
      </c>
    </row>
    <row r="1526" spans="1:6">
      <c r="A1526" t="s">
        <v>14267</v>
      </c>
      <c r="B1526">
        <v>106371</v>
      </c>
      <c r="C1526" t="s">
        <v>14270</v>
      </c>
      <c r="D1526" t="s">
        <v>6491</v>
      </c>
      <c r="E1526">
        <v>0</v>
      </c>
      <c r="F1526">
        <v>0</v>
      </c>
    </row>
    <row r="1527" spans="1:6">
      <c r="A1527" t="s">
        <v>14267</v>
      </c>
      <c r="B1527">
        <v>106364</v>
      </c>
      <c r="C1527" t="s">
        <v>14271</v>
      </c>
      <c r="D1527" t="s">
        <v>309</v>
      </c>
      <c r="E1527">
        <v>0</v>
      </c>
      <c r="F1527">
        <v>0</v>
      </c>
    </row>
    <row r="1528" spans="1:6">
      <c r="A1528" t="s">
        <v>14267</v>
      </c>
      <c r="B1528">
        <v>92243</v>
      </c>
      <c r="C1528" t="s">
        <v>6539</v>
      </c>
      <c r="D1528" t="s">
        <v>6491</v>
      </c>
      <c r="E1528">
        <v>79.39</v>
      </c>
      <c r="F1528">
        <v>81.47</v>
      </c>
    </row>
    <row r="1529" spans="1:6">
      <c r="A1529" t="s">
        <v>14267</v>
      </c>
      <c r="B1529">
        <v>92242</v>
      </c>
      <c r="C1529" t="s">
        <v>6540</v>
      </c>
      <c r="D1529" t="s">
        <v>309</v>
      </c>
      <c r="E1529">
        <v>415.66</v>
      </c>
      <c r="F1529">
        <v>417.74</v>
      </c>
    </row>
    <row r="1530" spans="1:6">
      <c r="A1530" t="s">
        <v>14267</v>
      </c>
      <c r="B1530">
        <v>91646</v>
      </c>
      <c r="C1530" t="s">
        <v>6541</v>
      </c>
      <c r="D1530" t="s">
        <v>6491</v>
      </c>
      <c r="E1530">
        <v>97.11</v>
      </c>
      <c r="F1530">
        <v>99.19</v>
      </c>
    </row>
    <row r="1531" spans="1:6">
      <c r="A1531" t="s">
        <v>14267</v>
      </c>
      <c r="B1531">
        <v>91645</v>
      </c>
      <c r="C1531" t="s">
        <v>6542</v>
      </c>
      <c r="D1531" t="s">
        <v>309</v>
      </c>
      <c r="E1531">
        <v>479.54</v>
      </c>
      <c r="F1531">
        <v>481.62</v>
      </c>
    </row>
    <row r="1532" spans="1:6">
      <c r="A1532" t="s">
        <v>14267</v>
      </c>
      <c r="B1532">
        <v>92107</v>
      </c>
      <c r="C1532" t="s">
        <v>6543</v>
      </c>
      <c r="D1532" t="s">
        <v>6491</v>
      </c>
      <c r="E1532">
        <v>94.27</v>
      </c>
      <c r="F1532">
        <v>95.94</v>
      </c>
    </row>
    <row r="1533" spans="1:6">
      <c r="A1533" t="s">
        <v>14267</v>
      </c>
      <c r="B1533">
        <v>92106</v>
      </c>
      <c r="C1533" t="s">
        <v>6544</v>
      </c>
      <c r="D1533" t="s">
        <v>309</v>
      </c>
      <c r="E1533">
        <v>364.53</v>
      </c>
      <c r="F1533">
        <v>366.2</v>
      </c>
    </row>
    <row r="1534" spans="1:6">
      <c r="A1534" t="s">
        <v>14267</v>
      </c>
      <c r="B1534">
        <v>5903</v>
      </c>
      <c r="C1534" t="s">
        <v>6545</v>
      </c>
      <c r="D1534" t="s">
        <v>6491</v>
      </c>
      <c r="E1534">
        <v>73.17</v>
      </c>
      <c r="F1534">
        <v>74.84</v>
      </c>
    </row>
    <row r="1535" spans="1:6">
      <c r="A1535" t="s">
        <v>14267</v>
      </c>
      <c r="B1535">
        <v>5901</v>
      </c>
      <c r="C1535" t="s">
        <v>6546</v>
      </c>
      <c r="D1535" t="s">
        <v>309</v>
      </c>
      <c r="E1535">
        <v>322.89</v>
      </c>
      <c r="F1535">
        <v>324.56</v>
      </c>
    </row>
    <row r="1536" spans="1:6">
      <c r="A1536" t="s">
        <v>14267</v>
      </c>
      <c r="B1536">
        <v>106252</v>
      </c>
      <c r="C1536" t="s">
        <v>14272</v>
      </c>
      <c r="D1536" t="s">
        <v>6491</v>
      </c>
      <c r="E1536">
        <v>72.760000000000005</v>
      </c>
      <c r="F1536">
        <v>74.430000000000007</v>
      </c>
    </row>
    <row r="1537" spans="1:6">
      <c r="A1537" t="s">
        <v>14267</v>
      </c>
      <c r="B1537">
        <v>106247</v>
      </c>
      <c r="C1537" t="s">
        <v>14273</v>
      </c>
      <c r="D1537" t="s">
        <v>309</v>
      </c>
      <c r="E1537">
        <v>286.22000000000003</v>
      </c>
      <c r="F1537">
        <v>287.89</v>
      </c>
    </row>
    <row r="1538" spans="1:6">
      <c r="A1538" t="s">
        <v>14267</v>
      </c>
      <c r="B1538">
        <v>6260</v>
      </c>
      <c r="C1538" t="s">
        <v>6547</v>
      </c>
      <c r="D1538" t="s">
        <v>6491</v>
      </c>
      <c r="E1538">
        <v>60.15</v>
      </c>
      <c r="F1538">
        <v>61.82</v>
      </c>
    </row>
    <row r="1539" spans="1:6">
      <c r="A1539" t="s">
        <v>14267</v>
      </c>
      <c r="B1539">
        <v>6259</v>
      </c>
      <c r="C1539" t="s">
        <v>6548</v>
      </c>
      <c r="D1539" t="s">
        <v>309</v>
      </c>
      <c r="E1539">
        <v>259.69</v>
      </c>
      <c r="F1539">
        <v>261.36</v>
      </c>
    </row>
    <row r="1540" spans="1:6">
      <c r="A1540" t="s">
        <v>14267</v>
      </c>
      <c r="B1540">
        <v>104705</v>
      </c>
      <c r="C1540" t="s">
        <v>6549</v>
      </c>
      <c r="D1540" t="s">
        <v>6491</v>
      </c>
      <c r="E1540">
        <v>0</v>
      </c>
      <c r="F1540">
        <v>0</v>
      </c>
    </row>
    <row r="1541" spans="1:6">
      <c r="A1541" t="s">
        <v>14267</v>
      </c>
      <c r="B1541">
        <v>104704</v>
      </c>
      <c r="C1541" t="s">
        <v>6550</v>
      </c>
      <c r="D1541" t="s">
        <v>309</v>
      </c>
      <c r="E1541">
        <v>0</v>
      </c>
      <c r="F1541">
        <v>0</v>
      </c>
    </row>
    <row r="1542" spans="1:6">
      <c r="A1542" t="s">
        <v>14267</v>
      </c>
      <c r="B1542">
        <v>91395</v>
      </c>
      <c r="C1542" t="s">
        <v>6551</v>
      </c>
      <c r="D1542" t="s">
        <v>6491</v>
      </c>
      <c r="E1542">
        <v>57.58</v>
      </c>
      <c r="F1542">
        <v>59.25</v>
      </c>
    </row>
    <row r="1543" spans="1:6">
      <c r="A1543" t="s">
        <v>14267</v>
      </c>
      <c r="B1543">
        <v>73467</v>
      </c>
      <c r="C1543" t="s">
        <v>6552</v>
      </c>
      <c r="D1543" t="s">
        <v>309</v>
      </c>
      <c r="E1543">
        <v>251.61</v>
      </c>
      <c r="F1543">
        <v>253.28</v>
      </c>
    </row>
    <row r="1544" spans="1:6">
      <c r="A1544" t="s">
        <v>14267</v>
      </c>
      <c r="B1544">
        <v>5826</v>
      </c>
      <c r="C1544" t="s">
        <v>6553</v>
      </c>
      <c r="D1544" t="s">
        <v>6491</v>
      </c>
      <c r="E1544">
        <v>60.53</v>
      </c>
      <c r="F1544">
        <v>62.2</v>
      </c>
    </row>
    <row r="1545" spans="1:6">
      <c r="A1545" t="s">
        <v>14267</v>
      </c>
      <c r="B1545">
        <v>5824</v>
      </c>
      <c r="C1545" t="s">
        <v>6554</v>
      </c>
      <c r="D1545" t="s">
        <v>309</v>
      </c>
      <c r="E1545">
        <v>218.93</v>
      </c>
      <c r="F1545">
        <v>220.6</v>
      </c>
    </row>
    <row r="1546" spans="1:6">
      <c r="A1546" t="s">
        <v>14267</v>
      </c>
      <c r="B1546">
        <v>106369</v>
      </c>
      <c r="C1546" t="s">
        <v>14274</v>
      </c>
      <c r="D1546" t="s">
        <v>6491</v>
      </c>
      <c r="E1546">
        <v>0</v>
      </c>
      <c r="F1546">
        <v>0</v>
      </c>
    </row>
    <row r="1547" spans="1:6">
      <c r="A1547" t="s">
        <v>14267</v>
      </c>
      <c r="B1547">
        <v>106362</v>
      </c>
      <c r="C1547" t="s">
        <v>14275</v>
      </c>
      <c r="D1547" t="s">
        <v>309</v>
      </c>
      <c r="E1547">
        <v>0</v>
      </c>
      <c r="F1547">
        <v>0</v>
      </c>
    </row>
    <row r="1548" spans="1:6">
      <c r="A1548" t="s">
        <v>14267</v>
      </c>
      <c r="B1548">
        <v>106253</v>
      </c>
      <c r="C1548" t="s">
        <v>14276</v>
      </c>
      <c r="D1548" t="s">
        <v>6491</v>
      </c>
      <c r="E1548">
        <v>75.92</v>
      </c>
      <c r="F1548">
        <v>77.59</v>
      </c>
    </row>
    <row r="1549" spans="1:6">
      <c r="A1549" t="s">
        <v>14267</v>
      </c>
      <c r="B1549">
        <v>106248</v>
      </c>
      <c r="C1549" t="s">
        <v>14277</v>
      </c>
      <c r="D1549" t="s">
        <v>309</v>
      </c>
      <c r="E1549">
        <v>295.49</v>
      </c>
      <c r="F1549">
        <v>297.16000000000003</v>
      </c>
    </row>
    <row r="1550" spans="1:6">
      <c r="A1550" t="s">
        <v>14267</v>
      </c>
      <c r="B1550">
        <v>106372</v>
      </c>
      <c r="C1550" t="s">
        <v>14278</v>
      </c>
      <c r="D1550" t="s">
        <v>6491</v>
      </c>
      <c r="E1550">
        <v>0</v>
      </c>
      <c r="F1550">
        <v>0</v>
      </c>
    </row>
    <row r="1551" spans="1:6">
      <c r="A1551" t="s">
        <v>14267</v>
      </c>
      <c r="B1551">
        <v>106365</v>
      </c>
      <c r="C1551" t="s">
        <v>14279</v>
      </c>
      <c r="D1551" t="s">
        <v>309</v>
      </c>
      <c r="E1551">
        <v>0</v>
      </c>
      <c r="F1551">
        <v>0</v>
      </c>
    </row>
    <row r="1552" spans="1:6">
      <c r="A1552" t="s">
        <v>14267</v>
      </c>
      <c r="B1552">
        <v>106370</v>
      </c>
      <c r="C1552" t="s">
        <v>14280</v>
      </c>
      <c r="D1552" t="s">
        <v>6491</v>
      </c>
      <c r="E1552">
        <v>0</v>
      </c>
      <c r="F1552">
        <v>0</v>
      </c>
    </row>
    <row r="1553" spans="1:6">
      <c r="A1553" t="s">
        <v>14267</v>
      </c>
      <c r="B1553">
        <v>106363</v>
      </c>
      <c r="C1553" t="s">
        <v>14281</v>
      </c>
      <c r="D1553" t="s">
        <v>309</v>
      </c>
      <c r="E1553">
        <v>0</v>
      </c>
      <c r="F1553">
        <v>0</v>
      </c>
    </row>
    <row r="1554" spans="1:6">
      <c r="A1554" t="s">
        <v>14267</v>
      </c>
      <c r="B1554">
        <v>5892</v>
      </c>
      <c r="C1554" t="s">
        <v>6555</v>
      </c>
      <c r="D1554" t="s">
        <v>6491</v>
      </c>
      <c r="E1554">
        <v>55.33</v>
      </c>
      <c r="F1554">
        <v>57</v>
      </c>
    </row>
    <row r="1555" spans="1:6">
      <c r="A1555" t="s">
        <v>14267</v>
      </c>
      <c r="B1555">
        <v>5890</v>
      </c>
      <c r="C1555" t="s">
        <v>6556</v>
      </c>
      <c r="D1555" t="s">
        <v>309</v>
      </c>
      <c r="E1555">
        <v>205.68</v>
      </c>
      <c r="F1555">
        <v>207.35</v>
      </c>
    </row>
    <row r="1556" spans="1:6">
      <c r="A1556" t="s">
        <v>14267</v>
      </c>
      <c r="B1556">
        <v>5896</v>
      </c>
      <c r="C1556" t="s">
        <v>6557</v>
      </c>
      <c r="D1556" t="s">
        <v>6491</v>
      </c>
      <c r="E1556">
        <v>58.12</v>
      </c>
      <c r="F1556">
        <v>59.79</v>
      </c>
    </row>
    <row r="1557" spans="1:6">
      <c r="A1557" t="s">
        <v>14267</v>
      </c>
      <c r="B1557">
        <v>5894</v>
      </c>
      <c r="C1557" t="s">
        <v>6558</v>
      </c>
      <c r="D1557" t="s">
        <v>309</v>
      </c>
      <c r="E1557">
        <v>214.3</v>
      </c>
      <c r="F1557">
        <v>215.97</v>
      </c>
    </row>
    <row r="1558" spans="1:6">
      <c r="A1558" t="s">
        <v>14267</v>
      </c>
      <c r="B1558">
        <v>91032</v>
      </c>
      <c r="C1558" t="s">
        <v>6559</v>
      </c>
      <c r="D1558" t="s">
        <v>6491</v>
      </c>
      <c r="E1558">
        <v>66.489999999999995</v>
      </c>
      <c r="F1558">
        <v>68.16</v>
      </c>
    </row>
    <row r="1559" spans="1:6">
      <c r="A1559" t="s">
        <v>14267</v>
      </c>
      <c r="B1559">
        <v>91031</v>
      </c>
      <c r="C1559" t="s">
        <v>6560</v>
      </c>
      <c r="D1559" t="s">
        <v>309</v>
      </c>
      <c r="E1559">
        <v>262.86</v>
      </c>
      <c r="F1559">
        <v>264.52999999999997</v>
      </c>
    </row>
    <row r="1560" spans="1:6">
      <c r="A1560" t="s">
        <v>14267</v>
      </c>
      <c r="B1560">
        <v>106255</v>
      </c>
      <c r="C1560" t="s">
        <v>14282</v>
      </c>
      <c r="D1560" t="s">
        <v>6491</v>
      </c>
      <c r="E1560">
        <v>0</v>
      </c>
      <c r="F1560">
        <v>0</v>
      </c>
    </row>
    <row r="1561" spans="1:6">
      <c r="A1561" t="s">
        <v>14267</v>
      </c>
      <c r="B1561">
        <v>106250</v>
      </c>
      <c r="C1561" t="s">
        <v>14283</v>
      </c>
      <c r="D1561" t="s">
        <v>309</v>
      </c>
      <c r="E1561">
        <v>0</v>
      </c>
      <c r="F1561">
        <v>0</v>
      </c>
    </row>
    <row r="1562" spans="1:6">
      <c r="A1562" t="s">
        <v>14267</v>
      </c>
      <c r="B1562">
        <v>106374</v>
      </c>
      <c r="C1562" t="s">
        <v>14284</v>
      </c>
      <c r="D1562" t="s">
        <v>6491</v>
      </c>
      <c r="E1562">
        <v>0</v>
      </c>
      <c r="F1562">
        <v>0</v>
      </c>
    </row>
    <row r="1563" spans="1:6">
      <c r="A1563" t="s">
        <v>14267</v>
      </c>
      <c r="B1563">
        <v>106367</v>
      </c>
      <c r="C1563" t="s">
        <v>14285</v>
      </c>
      <c r="D1563" t="s">
        <v>309</v>
      </c>
      <c r="E1563">
        <v>0</v>
      </c>
      <c r="F1563">
        <v>0</v>
      </c>
    </row>
    <row r="1564" spans="1:6">
      <c r="A1564" t="s">
        <v>14267</v>
      </c>
      <c r="B1564">
        <v>106375</v>
      </c>
      <c r="C1564" t="s">
        <v>14286</v>
      </c>
      <c r="D1564" t="s">
        <v>6491</v>
      </c>
      <c r="E1564">
        <v>0</v>
      </c>
      <c r="F1564">
        <v>0</v>
      </c>
    </row>
    <row r="1565" spans="1:6">
      <c r="A1565" t="s">
        <v>14267</v>
      </c>
      <c r="B1565">
        <v>106368</v>
      </c>
      <c r="C1565" t="s">
        <v>14287</v>
      </c>
      <c r="D1565" t="s">
        <v>309</v>
      </c>
      <c r="E1565">
        <v>0</v>
      </c>
      <c r="F1565">
        <v>0</v>
      </c>
    </row>
    <row r="1566" spans="1:6">
      <c r="A1566" t="s">
        <v>14267</v>
      </c>
      <c r="B1566">
        <v>102817</v>
      </c>
      <c r="C1566" t="s">
        <v>6561</v>
      </c>
      <c r="D1566" t="s">
        <v>6491</v>
      </c>
      <c r="E1566">
        <v>0</v>
      </c>
      <c r="F1566">
        <v>0</v>
      </c>
    </row>
    <row r="1567" spans="1:6">
      <c r="A1567" t="s">
        <v>14267</v>
      </c>
      <c r="B1567">
        <v>102816</v>
      </c>
      <c r="C1567" t="s">
        <v>6562</v>
      </c>
      <c r="D1567" t="s">
        <v>309</v>
      </c>
      <c r="E1567">
        <v>0</v>
      </c>
      <c r="F1567">
        <v>0</v>
      </c>
    </row>
    <row r="1568" spans="1:6">
      <c r="A1568" t="s">
        <v>14267</v>
      </c>
      <c r="B1568">
        <v>91534</v>
      </c>
      <c r="C1568" t="s">
        <v>6563</v>
      </c>
      <c r="D1568" t="s">
        <v>6491</v>
      </c>
      <c r="E1568">
        <v>25.44</v>
      </c>
      <c r="F1568">
        <v>26.9</v>
      </c>
    </row>
    <row r="1569" spans="1:6">
      <c r="A1569" t="s">
        <v>14267</v>
      </c>
      <c r="B1569">
        <v>91533</v>
      </c>
      <c r="C1569" t="s">
        <v>6564</v>
      </c>
      <c r="D1569" t="s">
        <v>309</v>
      </c>
      <c r="E1569">
        <v>33.200000000000003</v>
      </c>
      <c r="F1569">
        <v>34.659999999999997</v>
      </c>
    </row>
    <row r="1570" spans="1:6">
      <c r="A1570" t="s">
        <v>14267</v>
      </c>
      <c r="B1570">
        <v>95265</v>
      </c>
      <c r="C1570" t="s">
        <v>6565</v>
      </c>
      <c r="D1570" t="s">
        <v>6491</v>
      </c>
      <c r="E1570">
        <v>0.86</v>
      </c>
      <c r="F1570">
        <v>0.86</v>
      </c>
    </row>
    <row r="1571" spans="1:6">
      <c r="A1571" t="s">
        <v>14267</v>
      </c>
      <c r="B1571">
        <v>95264</v>
      </c>
      <c r="C1571" t="s">
        <v>6566</v>
      </c>
      <c r="D1571" t="s">
        <v>309</v>
      </c>
      <c r="E1571">
        <v>6.79</v>
      </c>
      <c r="F1571">
        <v>6.79</v>
      </c>
    </row>
    <row r="1572" spans="1:6">
      <c r="A1572" t="s">
        <v>14267</v>
      </c>
      <c r="B1572">
        <v>90973</v>
      </c>
      <c r="C1572" t="s">
        <v>6567</v>
      </c>
      <c r="D1572" t="s">
        <v>6491</v>
      </c>
      <c r="E1572">
        <v>8.93</v>
      </c>
      <c r="F1572">
        <v>8.93</v>
      </c>
    </row>
    <row r="1573" spans="1:6">
      <c r="A1573" t="s">
        <v>14267</v>
      </c>
      <c r="B1573">
        <v>90972</v>
      </c>
      <c r="C1573" t="s">
        <v>6568</v>
      </c>
      <c r="D1573" t="s">
        <v>309</v>
      </c>
      <c r="E1573">
        <v>79.63</v>
      </c>
      <c r="F1573">
        <v>79.63</v>
      </c>
    </row>
    <row r="1574" spans="1:6">
      <c r="A1574" t="s">
        <v>14267</v>
      </c>
      <c r="B1574">
        <v>91001</v>
      </c>
      <c r="C1574" t="s">
        <v>6569</v>
      </c>
      <c r="D1574" t="s">
        <v>6491</v>
      </c>
      <c r="E1574">
        <v>10.59</v>
      </c>
      <c r="F1574">
        <v>10.59</v>
      </c>
    </row>
    <row r="1575" spans="1:6">
      <c r="A1575" t="s">
        <v>14267</v>
      </c>
      <c r="B1575">
        <v>90999</v>
      </c>
      <c r="C1575" t="s">
        <v>6570</v>
      </c>
      <c r="D1575" t="s">
        <v>309</v>
      </c>
      <c r="E1575">
        <v>105.11</v>
      </c>
      <c r="F1575">
        <v>105.11</v>
      </c>
    </row>
    <row r="1576" spans="1:6">
      <c r="A1576" t="s">
        <v>14267</v>
      </c>
      <c r="B1576">
        <v>5954</v>
      </c>
      <c r="C1576" t="s">
        <v>6571</v>
      </c>
      <c r="D1576" t="s">
        <v>6491</v>
      </c>
      <c r="E1576">
        <v>6.67</v>
      </c>
      <c r="F1576">
        <v>6.67</v>
      </c>
    </row>
    <row r="1577" spans="1:6">
      <c r="A1577" t="s">
        <v>14267</v>
      </c>
      <c r="B1577">
        <v>5953</v>
      </c>
      <c r="C1577" t="s">
        <v>6572</v>
      </c>
      <c r="D1577" t="s">
        <v>309</v>
      </c>
      <c r="E1577">
        <v>61.39</v>
      </c>
      <c r="F1577">
        <v>61.39</v>
      </c>
    </row>
    <row r="1578" spans="1:6">
      <c r="A1578" t="s">
        <v>14267</v>
      </c>
      <c r="B1578">
        <v>90982</v>
      </c>
      <c r="C1578" t="s">
        <v>6573</v>
      </c>
      <c r="D1578" t="s">
        <v>6491</v>
      </c>
      <c r="E1578">
        <v>22.69</v>
      </c>
      <c r="F1578">
        <v>22.69</v>
      </c>
    </row>
    <row r="1579" spans="1:6">
      <c r="A1579" t="s">
        <v>14267</v>
      </c>
      <c r="B1579">
        <v>90979</v>
      </c>
      <c r="C1579" t="s">
        <v>6574</v>
      </c>
      <c r="D1579" t="s">
        <v>309</v>
      </c>
      <c r="E1579">
        <v>205.65</v>
      </c>
      <c r="F1579">
        <v>205.65</v>
      </c>
    </row>
    <row r="1580" spans="1:6">
      <c r="A1580" t="s">
        <v>14267</v>
      </c>
      <c r="B1580">
        <v>90965</v>
      </c>
      <c r="C1580" t="s">
        <v>6575</v>
      </c>
      <c r="D1580" t="s">
        <v>6491</v>
      </c>
      <c r="E1580">
        <v>8.9</v>
      </c>
      <c r="F1580">
        <v>8.9</v>
      </c>
    </row>
    <row r="1581" spans="1:6">
      <c r="A1581" t="s">
        <v>14267</v>
      </c>
      <c r="B1581">
        <v>90964</v>
      </c>
      <c r="C1581" t="s">
        <v>6576</v>
      </c>
      <c r="D1581" t="s">
        <v>309</v>
      </c>
      <c r="E1581">
        <v>32.96</v>
      </c>
      <c r="F1581">
        <v>32.96</v>
      </c>
    </row>
    <row r="1582" spans="1:6">
      <c r="A1582" t="s">
        <v>14267</v>
      </c>
      <c r="B1582">
        <v>102970</v>
      </c>
      <c r="C1582" t="s">
        <v>6577</v>
      </c>
      <c r="D1582" t="s">
        <v>6491</v>
      </c>
      <c r="E1582">
        <v>0.2</v>
      </c>
      <c r="F1582">
        <v>0.2</v>
      </c>
    </row>
    <row r="1583" spans="1:6">
      <c r="A1583" t="s">
        <v>14267</v>
      </c>
      <c r="B1583">
        <v>102971</v>
      </c>
      <c r="C1583" t="s">
        <v>6578</v>
      </c>
      <c r="D1583" t="s">
        <v>309</v>
      </c>
      <c r="E1583">
        <v>0.51</v>
      </c>
      <c r="F1583">
        <v>0.51</v>
      </c>
    </row>
    <row r="1584" spans="1:6">
      <c r="A1584" t="s">
        <v>14267</v>
      </c>
      <c r="B1584">
        <v>102822</v>
      </c>
      <c r="C1584" t="s">
        <v>6579</v>
      </c>
      <c r="D1584" t="s">
        <v>6491</v>
      </c>
      <c r="E1584">
        <v>0</v>
      </c>
      <c r="F1584">
        <v>0</v>
      </c>
    </row>
    <row r="1585" spans="1:6">
      <c r="A1585" t="s">
        <v>14267</v>
      </c>
      <c r="B1585">
        <v>102821</v>
      </c>
      <c r="C1585" t="s">
        <v>6580</v>
      </c>
      <c r="D1585" t="s">
        <v>309</v>
      </c>
      <c r="E1585">
        <v>0</v>
      </c>
      <c r="F1585">
        <v>0</v>
      </c>
    </row>
    <row r="1586" spans="1:6">
      <c r="A1586" t="s">
        <v>14267</v>
      </c>
      <c r="B1586">
        <v>102828</v>
      </c>
      <c r="C1586" t="s">
        <v>6581</v>
      </c>
      <c r="D1586" t="s">
        <v>6491</v>
      </c>
      <c r="E1586">
        <v>0</v>
      </c>
      <c r="F1586">
        <v>0</v>
      </c>
    </row>
    <row r="1587" spans="1:6">
      <c r="A1587" t="s">
        <v>14267</v>
      </c>
      <c r="B1587">
        <v>102827</v>
      </c>
      <c r="C1587" t="s">
        <v>6582</v>
      </c>
      <c r="D1587" t="s">
        <v>309</v>
      </c>
      <c r="E1587">
        <v>0</v>
      </c>
      <c r="F1587">
        <v>0</v>
      </c>
    </row>
    <row r="1588" spans="1:6">
      <c r="A1588" t="s">
        <v>14267</v>
      </c>
      <c r="B1588">
        <v>103939</v>
      </c>
      <c r="C1588" t="s">
        <v>6583</v>
      </c>
      <c r="D1588" t="s">
        <v>6491</v>
      </c>
      <c r="E1588">
        <v>0</v>
      </c>
      <c r="F1588">
        <v>0</v>
      </c>
    </row>
    <row r="1589" spans="1:6">
      <c r="A1589" t="s">
        <v>14267</v>
      </c>
      <c r="B1589">
        <v>103938</v>
      </c>
      <c r="C1589" t="s">
        <v>6584</v>
      </c>
      <c r="D1589" t="s">
        <v>309</v>
      </c>
      <c r="E1589">
        <v>0</v>
      </c>
      <c r="F1589">
        <v>0</v>
      </c>
    </row>
    <row r="1590" spans="1:6">
      <c r="A1590" t="s">
        <v>14267</v>
      </c>
      <c r="B1590">
        <v>103945</v>
      </c>
      <c r="C1590" t="s">
        <v>6585</v>
      </c>
      <c r="D1590" t="s">
        <v>6491</v>
      </c>
      <c r="E1590">
        <v>0</v>
      </c>
      <c r="F1590">
        <v>0</v>
      </c>
    </row>
    <row r="1591" spans="1:6">
      <c r="A1591" t="s">
        <v>14267</v>
      </c>
      <c r="B1591">
        <v>103944</v>
      </c>
      <c r="C1591" t="s">
        <v>6586</v>
      </c>
      <c r="D1591" t="s">
        <v>309</v>
      </c>
      <c r="E1591">
        <v>0</v>
      </c>
      <c r="F1591">
        <v>0</v>
      </c>
    </row>
    <row r="1592" spans="1:6">
      <c r="A1592" t="s">
        <v>14267</v>
      </c>
      <c r="B1592">
        <v>106416</v>
      </c>
      <c r="C1592" t="s">
        <v>14288</v>
      </c>
      <c r="D1592" t="s">
        <v>6491</v>
      </c>
      <c r="E1592">
        <v>11.91</v>
      </c>
      <c r="F1592">
        <v>11.91</v>
      </c>
    </row>
    <row r="1593" spans="1:6">
      <c r="A1593" t="s">
        <v>14267</v>
      </c>
      <c r="B1593">
        <v>106414</v>
      </c>
      <c r="C1593" t="s">
        <v>14289</v>
      </c>
      <c r="D1593" t="s">
        <v>309</v>
      </c>
      <c r="E1593">
        <v>22.93</v>
      </c>
      <c r="F1593">
        <v>22.93</v>
      </c>
    </row>
    <row r="1594" spans="1:6">
      <c r="A1594" t="s">
        <v>14267</v>
      </c>
      <c r="B1594">
        <v>91285</v>
      </c>
      <c r="C1594" t="s">
        <v>6587</v>
      </c>
      <c r="D1594" t="s">
        <v>6491</v>
      </c>
      <c r="E1594">
        <v>0.47</v>
      </c>
      <c r="F1594">
        <v>0.47</v>
      </c>
    </row>
    <row r="1595" spans="1:6">
      <c r="A1595" t="s">
        <v>14267</v>
      </c>
      <c r="B1595">
        <v>91283</v>
      </c>
      <c r="C1595" t="s">
        <v>6588</v>
      </c>
      <c r="D1595" t="s">
        <v>309</v>
      </c>
      <c r="E1595">
        <v>10.4</v>
      </c>
      <c r="F1595">
        <v>10.4</v>
      </c>
    </row>
    <row r="1596" spans="1:6">
      <c r="A1596" t="s">
        <v>14267</v>
      </c>
      <c r="B1596">
        <v>95283</v>
      </c>
      <c r="C1596" t="s">
        <v>6589</v>
      </c>
      <c r="D1596" t="s">
        <v>6491</v>
      </c>
      <c r="E1596">
        <v>0.88</v>
      </c>
      <c r="F1596">
        <v>0.88</v>
      </c>
    </row>
    <row r="1597" spans="1:6">
      <c r="A1597" t="s">
        <v>14267</v>
      </c>
      <c r="B1597">
        <v>95282</v>
      </c>
      <c r="C1597" t="s">
        <v>308</v>
      </c>
      <c r="D1597" t="s">
        <v>309</v>
      </c>
      <c r="E1597">
        <v>10.96</v>
      </c>
      <c r="F1597">
        <v>10.96</v>
      </c>
    </row>
    <row r="1598" spans="1:6">
      <c r="A1598" t="s">
        <v>14267</v>
      </c>
      <c r="B1598">
        <v>95128</v>
      </c>
      <c r="C1598" t="s">
        <v>6590</v>
      </c>
      <c r="D1598" t="s">
        <v>6491</v>
      </c>
      <c r="E1598">
        <v>50.94</v>
      </c>
      <c r="F1598">
        <v>52.4</v>
      </c>
    </row>
    <row r="1599" spans="1:6">
      <c r="A1599" t="s">
        <v>14267</v>
      </c>
      <c r="B1599">
        <v>95127</v>
      </c>
      <c r="C1599" t="s">
        <v>6591</v>
      </c>
      <c r="D1599" t="s">
        <v>309</v>
      </c>
      <c r="E1599">
        <v>223.52</v>
      </c>
      <c r="F1599">
        <v>224.98</v>
      </c>
    </row>
    <row r="1600" spans="1:6">
      <c r="A1600" t="s">
        <v>14267</v>
      </c>
      <c r="B1600">
        <v>92044</v>
      </c>
      <c r="C1600" t="s">
        <v>6592</v>
      </c>
      <c r="D1600" t="s">
        <v>6491</v>
      </c>
      <c r="E1600">
        <v>8.8699999999999992</v>
      </c>
      <c r="F1600">
        <v>8.8699999999999992</v>
      </c>
    </row>
    <row r="1601" spans="1:6">
      <c r="A1601" t="s">
        <v>14267</v>
      </c>
      <c r="B1601">
        <v>92043</v>
      </c>
      <c r="C1601" t="s">
        <v>6593</v>
      </c>
      <c r="D1601" t="s">
        <v>309</v>
      </c>
      <c r="E1601">
        <v>15</v>
      </c>
      <c r="F1601">
        <v>15</v>
      </c>
    </row>
    <row r="1602" spans="1:6">
      <c r="A1602" t="s">
        <v>14267</v>
      </c>
      <c r="B1602">
        <v>106417</v>
      </c>
      <c r="C1602" t="s">
        <v>14290</v>
      </c>
      <c r="D1602" t="s">
        <v>6491</v>
      </c>
      <c r="E1602">
        <v>6.78</v>
      </c>
      <c r="F1602">
        <v>6.78</v>
      </c>
    </row>
    <row r="1603" spans="1:6">
      <c r="A1603" t="s">
        <v>14267</v>
      </c>
      <c r="B1603">
        <v>106415</v>
      </c>
      <c r="C1603" t="s">
        <v>14291</v>
      </c>
      <c r="D1603" t="s">
        <v>309</v>
      </c>
      <c r="E1603">
        <v>14.55</v>
      </c>
      <c r="F1603">
        <v>14.55</v>
      </c>
    </row>
    <row r="1604" spans="1:6">
      <c r="A1604" t="s">
        <v>14267</v>
      </c>
      <c r="B1604">
        <v>102834</v>
      </c>
      <c r="C1604" t="s">
        <v>6594</v>
      </c>
      <c r="D1604" t="s">
        <v>6491</v>
      </c>
      <c r="E1604">
        <v>0</v>
      </c>
      <c r="F1604">
        <v>0</v>
      </c>
    </row>
    <row r="1605" spans="1:6">
      <c r="A1605" t="s">
        <v>14267</v>
      </c>
      <c r="B1605">
        <v>102833</v>
      </c>
      <c r="C1605" t="s">
        <v>6595</v>
      </c>
      <c r="D1605" t="s">
        <v>309</v>
      </c>
      <c r="E1605">
        <v>0</v>
      </c>
      <c r="F1605">
        <v>0</v>
      </c>
    </row>
    <row r="1606" spans="1:6">
      <c r="A1606" t="s">
        <v>14267</v>
      </c>
      <c r="B1606">
        <v>92119</v>
      </c>
      <c r="C1606" t="s">
        <v>6596</v>
      </c>
      <c r="D1606" t="s">
        <v>6491</v>
      </c>
      <c r="E1606">
        <v>0.3</v>
      </c>
      <c r="F1606">
        <v>0.3</v>
      </c>
    </row>
    <row r="1607" spans="1:6">
      <c r="A1607" t="s">
        <v>14267</v>
      </c>
      <c r="B1607">
        <v>92118</v>
      </c>
      <c r="C1607" t="s">
        <v>6597</v>
      </c>
      <c r="D1607" t="s">
        <v>309</v>
      </c>
      <c r="E1607">
        <v>0.47</v>
      </c>
      <c r="F1607">
        <v>0.47</v>
      </c>
    </row>
    <row r="1608" spans="1:6">
      <c r="A1608" t="s">
        <v>14267</v>
      </c>
      <c r="B1608">
        <v>102917</v>
      </c>
      <c r="C1608" t="s">
        <v>6598</v>
      </c>
      <c r="D1608" t="s">
        <v>6491</v>
      </c>
      <c r="E1608">
        <v>0</v>
      </c>
      <c r="F1608">
        <v>0</v>
      </c>
    </row>
    <row r="1609" spans="1:6">
      <c r="A1609" t="s">
        <v>14267</v>
      </c>
      <c r="B1609">
        <v>102916</v>
      </c>
      <c r="C1609" t="s">
        <v>6599</v>
      </c>
      <c r="D1609" t="s">
        <v>309</v>
      </c>
      <c r="E1609">
        <v>0</v>
      </c>
      <c r="F1609">
        <v>0</v>
      </c>
    </row>
    <row r="1610" spans="1:6">
      <c r="A1610" t="s">
        <v>14267</v>
      </c>
      <c r="B1610">
        <v>95721</v>
      </c>
      <c r="C1610" t="s">
        <v>6600</v>
      </c>
      <c r="D1610" t="s">
        <v>6491</v>
      </c>
      <c r="E1610">
        <v>110.03</v>
      </c>
      <c r="F1610">
        <v>111.7</v>
      </c>
    </row>
    <row r="1611" spans="1:6">
      <c r="A1611" t="s">
        <v>14267</v>
      </c>
      <c r="B1611">
        <v>95720</v>
      </c>
      <c r="C1611" t="s">
        <v>6601</v>
      </c>
      <c r="D1611" t="s">
        <v>309</v>
      </c>
      <c r="E1611">
        <v>283.99</v>
      </c>
      <c r="F1611">
        <v>285.66000000000003</v>
      </c>
    </row>
    <row r="1612" spans="1:6">
      <c r="A1612" t="s">
        <v>14267</v>
      </c>
      <c r="B1612">
        <v>104717</v>
      </c>
      <c r="C1612" t="s">
        <v>6602</v>
      </c>
      <c r="D1612" t="s">
        <v>6491</v>
      </c>
      <c r="E1612">
        <v>105.04</v>
      </c>
      <c r="F1612">
        <v>106.71</v>
      </c>
    </row>
    <row r="1613" spans="1:6">
      <c r="A1613" t="s">
        <v>14267</v>
      </c>
      <c r="B1613">
        <v>104716</v>
      </c>
      <c r="C1613" t="s">
        <v>6603</v>
      </c>
      <c r="D1613" t="s">
        <v>309</v>
      </c>
      <c r="E1613">
        <v>274.07</v>
      </c>
      <c r="F1613">
        <v>275.74</v>
      </c>
    </row>
    <row r="1614" spans="1:6">
      <c r="A1614" t="s">
        <v>14267</v>
      </c>
      <c r="B1614">
        <v>106399</v>
      </c>
      <c r="C1614" t="s">
        <v>14292</v>
      </c>
      <c r="D1614" t="s">
        <v>6491</v>
      </c>
      <c r="E1614">
        <v>0</v>
      </c>
      <c r="F1614">
        <v>0</v>
      </c>
    </row>
    <row r="1615" spans="1:6">
      <c r="A1615" t="s">
        <v>14267</v>
      </c>
      <c r="B1615">
        <v>106398</v>
      </c>
      <c r="C1615" t="s">
        <v>14293</v>
      </c>
      <c r="D1615" t="s">
        <v>309</v>
      </c>
      <c r="E1615">
        <v>0</v>
      </c>
      <c r="F1615">
        <v>0</v>
      </c>
    </row>
    <row r="1616" spans="1:6">
      <c r="A1616" t="s">
        <v>14267</v>
      </c>
      <c r="B1616">
        <v>106405</v>
      </c>
      <c r="C1616" t="s">
        <v>14294</v>
      </c>
      <c r="D1616" t="s">
        <v>6491</v>
      </c>
      <c r="E1616">
        <v>0</v>
      </c>
      <c r="F1616">
        <v>0</v>
      </c>
    </row>
    <row r="1617" spans="1:6">
      <c r="A1617" t="s">
        <v>14267</v>
      </c>
      <c r="B1617">
        <v>106404</v>
      </c>
      <c r="C1617" t="s">
        <v>14295</v>
      </c>
      <c r="D1617" t="s">
        <v>309</v>
      </c>
      <c r="E1617">
        <v>0</v>
      </c>
      <c r="F1617">
        <v>0</v>
      </c>
    </row>
    <row r="1618" spans="1:6">
      <c r="A1618" t="s">
        <v>14267</v>
      </c>
      <c r="B1618">
        <v>102899</v>
      </c>
      <c r="C1618" t="s">
        <v>6604</v>
      </c>
      <c r="D1618" t="s">
        <v>6491</v>
      </c>
      <c r="E1618">
        <v>0</v>
      </c>
      <c r="F1618">
        <v>0</v>
      </c>
    </row>
    <row r="1619" spans="1:6">
      <c r="A1619" t="s">
        <v>14267</v>
      </c>
      <c r="B1619">
        <v>102898</v>
      </c>
      <c r="C1619" t="s">
        <v>6605</v>
      </c>
      <c r="D1619" t="s">
        <v>309</v>
      </c>
      <c r="E1619">
        <v>0</v>
      </c>
      <c r="F1619">
        <v>0</v>
      </c>
    </row>
    <row r="1620" spans="1:6">
      <c r="A1620" t="s">
        <v>14267</v>
      </c>
      <c r="B1620">
        <v>5632</v>
      </c>
      <c r="C1620" t="s">
        <v>6606</v>
      </c>
      <c r="D1620" t="s">
        <v>6491</v>
      </c>
      <c r="E1620">
        <v>86.95</v>
      </c>
      <c r="F1620">
        <v>88.62</v>
      </c>
    </row>
    <row r="1621" spans="1:6">
      <c r="A1621" t="s">
        <v>14267</v>
      </c>
      <c r="B1621">
        <v>5631</v>
      </c>
      <c r="C1621" t="s">
        <v>6607</v>
      </c>
      <c r="D1621" t="s">
        <v>309</v>
      </c>
      <c r="E1621">
        <v>212.06</v>
      </c>
      <c r="F1621">
        <v>213.73</v>
      </c>
    </row>
    <row r="1622" spans="1:6">
      <c r="A1622" t="s">
        <v>14267</v>
      </c>
      <c r="B1622">
        <v>88908</v>
      </c>
      <c r="C1622" t="s">
        <v>6608</v>
      </c>
      <c r="D1622" t="s">
        <v>6491</v>
      </c>
      <c r="E1622">
        <v>94.84</v>
      </c>
      <c r="F1622">
        <v>96.51</v>
      </c>
    </row>
    <row r="1623" spans="1:6">
      <c r="A1623" t="s">
        <v>14267</v>
      </c>
      <c r="B1623">
        <v>88907</v>
      </c>
      <c r="C1623" t="s">
        <v>6609</v>
      </c>
      <c r="D1623" t="s">
        <v>309</v>
      </c>
      <c r="E1623">
        <v>253.78</v>
      </c>
      <c r="F1623">
        <v>255.45</v>
      </c>
    </row>
    <row r="1624" spans="1:6">
      <c r="A1624" t="s">
        <v>14267</v>
      </c>
      <c r="B1624">
        <v>5911</v>
      </c>
      <c r="C1624" t="s">
        <v>6610</v>
      </c>
      <c r="D1624" t="s">
        <v>6491</v>
      </c>
      <c r="E1624">
        <v>28.65</v>
      </c>
      <c r="F1624">
        <v>29.92</v>
      </c>
    </row>
    <row r="1625" spans="1:6">
      <c r="A1625" t="s">
        <v>14267</v>
      </c>
      <c r="B1625">
        <v>5909</v>
      </c>
      <c r="C1625" t="s">
        <v>6611</v>
      </c>
      <c r="D1625" t="s">
        <v>309</v>
      </c>
      <c r="E1625">
        <v>37.04</v>
      </c>
      <c r="F1625">
        <v>38.31</v>
      </c>
    </row>
    <row r="1626" spans="1:6">
      <c r="A1626" t="s">
        <v>14267</v>
      </c>
      <c r="B1626">
        <v>91486</v>
      </c>
      <c r="C1626" t="s">
        <v>6612</v>
      </c>
      <c r="D1626" t="s">
        <v>6491</v>
      </c>
      <c r="E1626">
        <v>68.63</v>
      </c>
      <c r="F1626">
        <v>70.3</v>
      </c>
    </row>
    <row r="1627" spans="1:6">
      <c r="A1627" t="s">
        <v>14267</v>
      </c>
      <c r="B1627">
        <v>83362</v>
      </c>
      <c r="C1627" t="s">
        <v>6613</v>
      </c>
      <c r="D1627" t="s">
        <v>309</v>
      </c>
      <c r="E1627">
        <v>271.72000000000003</v>
      </c>
      <c r="F1627">
        <v>273.39</v>
      </c>
    </row>
    <row r="1628" spans="1:6">
      <c r="A1628" t="s">
        <v>14267</v>
      </c>
      <c r="B1628">
        <v>102839</v>
      </c>
      <c r="C1628" t="s">
        <v>6614</v>
      </c>
      <c r="D1628" t="s">
        <v>6491</v>
      </c>
      <c r="E1628">
        <v>0</v>
      </c>
      <c r="F1628">
        <v>0</v>
      </c>
    </row>
    <row r="1629" spans="1:6">
      <c r="A1629" t="s">
        <v>14267</v>
      </c>
      <c r="B1629">
        <v>102838</v>
      </c>
      <c r="C1629" t="s">
        <v>6615</v>
      </c>
      <c r="D1629" t="s">
        <v>309</v>
      </c>
      <c r="E1629">
        <v>0</v>
      </c>
      <c r="F1629">
        <v>0</v>
      </c>
    </row>
    <row r="1630" spans="1:6">
      <c r="A1630" t="s">
        <v>14267</v>
      </c>
      <c r="B1630">
        <v>89235</v>
      </c>
      <c r="C1630" t="s">
        <v>6616</v>
      </c>
      <c r="D1630" t="s">
        <v>6491</v>
      </c>
      <c r="E1630">
        <v>190.26</v>
      </c>
      <c r="F1630">
        <v>191.81</v>
      </c>
    </row>
    <row r="1631" spans="1:6">
      <c r="A1631" t="s">
        <v>14267</v>
      </c>
      <c r="B1631">
        <v>89234</v>
      </c>
      <c r="C1631" t="s">
        <v>6617</v>
      </c>
      <c r="D1631" t="s">
        <v>309</v>
      </c>
      <c r="E1631">
        <v>586.27</v>
      </c>
      <c r="F1631">
        <v>587.82000000000005</v>
      </c>
    </row>
    <row r="1632" spans="1:6">
      <c r="A1632" t="s">
        <v>14267</v>
      </c>
      <c r="B1632">
        <v>89243</v>
      </c>
      <c r="C1632" t="s">
        <v>6618</v>
      </c>
      <c r="D1632" t="s">
        <v>6491</v>
      </c>
      <c r="E1632">
        <v>410.74</v>
      </c>
      <c r="F1632">
        <v>412.29</v>
      </c>
    </row>
    <row r="1633" spans="1:6">
      <c r="A1633" t="s">
        <v>14267</v>
      </c>
      <c r="B1633">
        <v>89242</v>
      </c>
      <c r="C1633" t="s">
        <v>6619</v>
      </c>
      <c r="D1633" t="s">
        <v>309</v>
      </c>
      <c r="E1633">
        <v>1388.46</v>
      </c>
      <c r="F1633">
        <v>1390.01</v>
      </c>
    </row>
    <row r="1634" spans="1:6">
      <c r="A1634" t="s">
        <v>14267</v>
      </c>
      <c r="B1634">
        <v>102935</v>
      </c>
      <c r="C1634" t="s">
        <v>6620</v>
      </c>
      <c r="D1634" t="s">
        <v>6491</v>
      </c>
      <c r="E1634">
        <v>0</v>
      </c>
      <c r="F1634">
        <v>0</v>
      </c>
    </row>
    <row r="1635" spans="1:6">
      <c r="A1635" t="s">
        <v>14267</v>
      </c>
      <c r="B1635">
        <v>102934</v>
      </c>
      <c r="C1635" t="s">
        <v>6621</v>
      </c>
      <c r="D1635" t="s">
        <v>309</v>
      </c>
      <c r="E1635">
        <v>0</v>
      </c>
      <c r="F1635">
        <v>0</v>
      </c>
    </row>
    <row r="1636" spans="1:6">
      <c r="A1636" t="s">
        <v>14267</v>
      </c>
      <c r="B1636">
        <v>93416</v>
      </c>
      <c r="C1636" t="s">
        <v>6622</v>
      </c>
      <c r="D1636" t="s">
        <v>6491</v>
      </c>
      <c r="E1636">
        <v>0.42</v>
      </c>
      <c r="F1636">
        <v>0.42</v>
      </c>
    </row>
    <row r="1637" spans="1:6">
      <c r="A1637" t="s">
        <v>14267</v>
      </c>
      <c r="B1637">
        <v>93415</v>
      </c>
      <c r="C1637" t="s">
        <v>6623</v>
      </c>
      <c r="D1637" t="s">
        <v>309</v>
      </c>
      <c r="E1637">
        <v>12.53</v>
      </c>
      <c r="F1637">
        <v>12.53</v>
      </c>
    </row>
    <row r="1638" spans="1:6">
      <c r="A1638" t="s">
        <v>14267</v>
      </c>
      <c r="B1638">
        <v>5689</v>
      </c>
      <c r="C1638" t="s">
        <v>6624</v>
      </c>
      <c r="D1638" t="s">
        <v>309</v>
      </c>
      <c r="E1638">
        <v>6.18</v>
      </c>
      <c r="F1638">
        <v>6.18</v>
      </c>
    </row>
    <row r="1639" spans="1:6">
      <c r="A1639" t="s">
        <v>14267</v>
      </c>
      <c r="B1639">
        <v>5690</v>
      </c>
      <c r="C1639" t="s">
        <v>6625</v>
      </c>
      <c r="D1639" t="s">
        <v>6491</v>
      </c>
      <c r="E1639">
        <v>4</v>
      </c>
      <c r="F1639">
        <v>4</v>
      </c>
    </row>
    <row r="1640" spans="1:6">
      <c r="A1640" t="s">
        <v>14267</v>
      </c>
      <c r="B1640">
        <v>5923</v>
      </c>
      <c r="C1640" t="s">
        <v>6626</v>
      </c>
      <c r="D1640" t="s">
        <v>6491</v>
      </c>
      <c r="E1640">
        <v>3.13</v>
      </c>
      <c r="F1640">
        <v>3.13</v>
      </c>
    </row>
    <row r="1641" spans="1:6">
      <c r="A1641" t="s">
        <v>14267</v>
      </c>
      <c r="B1641">
        <v>5921</v>
      </c>
      <c r="C1641" t="s">
        <v>6627</v>
      </c>
      <c r="D1641" t="s">
        <v>309</v>
      </c>
      <c r="E1641">
        <v>4.84</v>
      </c>
      <c r="F1641">
        <v>4.84</v>
      </c>
    </row>
    <row r="1642" spans="1:6">
      <c r="A1642" t="s">
        <v>14267</v>
      </c>
      <c r="B1642">
        <v>95212</v>
      </c>
      <c r="C1642" t="s">
        <v>6628</v>
      </c>
      <c r="D1642" t="s">
        <v>309</v>
      </c>
      <c r="E1642">
        <v>165.37</v>
      </c>
      <c r="F1642">
        <v>167.37</v>
      </c>
    </row>
    <row r="1643" spans="1:6">
      <c r="A1643" t="s">
        <v>14267</v>
      </c>
      <c r="B1643">
        <v>95213</v>
      </c>
      <c r="C1643" t="s">
        <v>6629</v>
      </c>
      <c r="D1643" t="s">
        <v>6491</v>
      </c>
      <c r="E1643">
        <v>97.19</v>
      </c>
      <c r="F1643">
        <v>99.19</v>
      </c>
    </row>
    <row r="1644" spans="1:6">
      <c r="A1644" t="s">
        <v>14267</v>
      </c>
      <c r="B1644">
        <v>93272</v>
      </c>
      <c r="C1644" t="s">
        <v>6630</v>
      </c>
      <c r="D1644" t="s">
        <v>309</v>
      </c>
      <c r="E1644">
        <v>103.08</v>
      </c>
      <c r="F1644">
        <v>105.08</v>
      </c>
    </row>
    <row r="1645" spans="1:6">
      <c r="A1645" t="s">
        <v>14267</v>
      </c>
      <c r="B1645">
        <v>93274</v>
      </c>
      <c r="C1645" t="s">
        <v>6631</v>
      </c>
      <c r="D1645" t="s">
        <v>6491</v>
      </c>
      <c r="E1645">
        <v>67.72</v>
      </c>
      <c r="F1645">
        <v>69.72</v>
      </c>
    </row>
    <row r="1646" spans="1:6">
      <c r="A1646" t="s">
        <v>14267</v>
      </c>
      <c r="B1646">
        <v>83766</v>
      </c>
      <c r="C1646" t="s">
        <v>6632</v>
      </c>
      <c r="D1646" t="s">
        <v>6491</v>
      </c>
      <c r="E1646">
        <v>41.07</v>
      </c>
      <c r="F1646">
        <v>42.74</v>
      </c>
    </row>
    <row r="1647" spans="1:6">
      <c r="A1647" t="s">
        <v>14267</v>
      </c>
      <c r="B1647">
        <v>83765</v>
      </c>
      <c r="C1647" t="s">
        <v>6633</v>
      </c>
      <c r="D1647" t="s">
        <v>309</v>
      </c>
      <c r="E1647">
        <v>100.04</v>
      </c>
      <c r="F1647">
        <v>101.71</v>
      </c>
    </row>
    <row r="1648" spans="1:6">
      <c r="A1648" t="s">
        <v>14267</v>
      </c>
      <c r="B1648">
        <v>95873</v>
      </c>
      <c r="C1648" t="s">
        <v>6634</v>
      </c>
      <c r="D1648" t="s">
        <v>6491</v>
      </c>
      <c r="E1648">
        <v>12.48</v>
      </c>
      <c r="F1648">
        <v>12.48</v>
      </c>
    </row>
    <row r="1649" spans="1:6">
      <c r="A1649" t="s">
        <v>14267</v>
      </c>
      <c r="B1649">
        <v>95872</v>
      </c>
      <c r="C1649" t="s">
        <v>6635</v>
      </c>
      <c r="D1649" t="s">
        <v>309</v>
      </c>
      <c r="E1649">
        <v>299.58</v>
      </c>
      <c r="F1649">
        <v>299.58</v>
      </c>
    </row>
    <row r="1650" spans="1:6">
      <c r="A1650" t="s">
        <v>14267</v>
      </c>
      <c r="B1650">
        <v>104689</v>
      </c>
      <c r="C1650" t="s">
        <v>6636</v>
      </c>
      <c r="D1650" t="s">
        <v>6491</v>
      </c>
      <c r="E1650">
        <v>0</v>
      </c>
      <c r="F1650">
        <v>0</v>
      </c>
    </row>
    <row r="1651" spans="1:6">
      <c r="A1651" t="s">
        <v>14267</v>
      </c>
      <c r="B1651">
        <v>104688</v>
      </c>
      <c r="C1651" t="s">
        <v>6637</v>
      </c>
      <c r="D1651" t="s">
        <v>309</v>
      </c>
      <c r="E1651">
        <v>0</v>
      </c>
      <c r="F1651">
        <v>0</v>
      </c>
    </row>
    <row r="1652" spans="1:6">
      <c r="A1652" t="s">
        <v>14267</v>
      </c>
      <c r="B1652">
        <v>73395</v>
      </c>
      <c r="C1652" t="s">
        <v>6638</v>
      </c>
      <c r="D1652" t="s">
        <v>6491</v>
      </c>
      <c r="E1652">
        <v>8.77</v>
      </c>
      <c r="F1652">
        <v>8.77</v>
      </c>
    </row>
    <row r="1653" spans="1:6">
      <c r="A1653" t="s">
        <v>14267</v>
      </c>
      <c r="B1653">
        <v>73417</v>
      </c>
      <c r="C1653" t="s">
        <v>6639</v>
      </c>
      <c r="D1653" t="s">
        <v>309</v>
      </c>
      <c r="E1653">
        <v>194.17</v>
      </c>
      <c r="F1653">
        <v>194.17</v>
      </c>
    </row>
    <row r="1654" spans="1:6">
      <c r="A1654" t="s">
        <v>14267</v>
      </c>
      <c r="B1654">
        <v>93428</v>
      </c>
      <c r="C1654" t="s">
        <v>6640</v>
      </c>
      <c r="D1654" t="s">
        <v>6491</v>
      </c>
      <c r="E1654">
        <v>7.8</v>
      </c>
      <c r="F1654">
        <v>7.8</v>
      </c>
    </row>
    <row r="1655" spans="1:6">
      <c r="A1655" t="s">
        <v>14267</v>
      </c>
      <c r="B1655">
        <v>93427</v>
      </c>
      <c r="C1655" t="s">
        <v>6641</v>
      </c>
      <c r="D1655" t="s">
        <v>309</v>
      </c>
      <c r="E1655">
        <v>176.63</v>
      </c>
      <c r="F1655">
        <v>176.63</v>
      </c>
    </row>
    <row r="1656" spans="1:6">
      <c r="A1656" t="s">
        <v>14267</v>
      </c>
      <c r="B1656">
        <v>93422</v>
      </c>
      <c r="C1656" t="s">
        <v>6642</v>
      </c>
      <c r="D1656" t="s">
        <v>6491</v>
      </c>
      <c r="E1656">
        <v>5.51</v>
      </c>
      <c r="F1656">
        <v>5.51</v>
      </c>
    </row>
    <row r="1657" spans="1:6">
      <c r="A1657" t="s">
        <v>14267</v>
      </c>
      <c r="B1657">
        <v>93421</v>
      </c>
      <c r="C1657" t="s">
        <v>6643</v>
      </c>
      <c r="D1657" t="s">
        <v>309</v>
      </c>
      <c r="E1657">
        <v>77.64</v>
      </c>
      <c r="F1657">
        <v>77.64</v>
      </c>
    </row>
    <row r="1658" spans="1:6">
      <c r="A1658" t="s">
        <v>14267</v>
      </c>
      <c r="B1658">
        <v>93282</v>
      </c>
      <c r="C1658" t="s">
        <v>6644</v>
      </c>
      <c r="D1658" t="s">
        <v>6491</v>
      </c>
      <c r="E1658">
        <v>22.1</v>
      </c>
      <c r="F1658">
        <v>23.36</v>
      </c>
    </row>
    <row r="1659" spans="1:6">
      <c r="A1659" t="s">
        <v>14267</v>
      </c>
      <c r="B1659">
        <v>93281</v>
      </c>
      <c r="C1659" t="s">
        <v>6645</v>
      </c>
      <c r="D1659" t="s">
        <v>309</v>
      </c>
      <c r="E1659">
        <v>23.23</v>
      </c>
      <c r="F1659">
        <v>24.49</v>
      </c>
    </row>
    <row r="1660" spans="1:6">
      <c r="A1660" t="s">
        <v>14267</v>
      </c>
      <c r="B1660">
        <v>104914</v>
      </c>
      <c r="C1660" t="s">
        <v>6646</v>
      </c>
      <c r="D1660" t="s">
        <v>6491</v>
      </c>
      <c r="E1660">
        <v>0</v>
      </c>
      <c r="F1660">
        <v>0</v>
      </c>
    </row>
    <row r="1661" spans="1:6">
      <c r="A1661" t="s">
        <v>14267</v>
      </c>
      <c r="B1661">
        <v>104913</v>
      </c>
      <c r="C1661" t="s">
        <v>6647</v>
      </c>
      <c r="D1661" t="s">
        <v>309</v>
      </c>
      <c r="E1661">
        <v>0</v>
      </c>
      <c r="F1661">
        <v>0</v>
      </c>
    </row>
    <row r="1662" spans="1:6">
      <c r="A1662" t="s">
        <v>14267</v>
      </c>
      <c r="B1662">
        <v>102845</v>
      </c>
      <c r="C1662" t="s">
        <v>6648</v>
      </c>
      <c r="D1662" t="s">
        <v>6491</v>
      </c>
      <c r="E1662">
        <v>0</v>
      </c>
      <c r="F1662">
        <v>0</v>
      </c>
    </row>
    <row r="1663" spans="1:6">
      <c r="A1663" t="s">
        <v>14267</v>
      </c>
      <c r="B1663">
        <v>102844</v>
      </c>
      <c r="C1663" t="s">
        <v>6649</v>
      </c>
      <c r="D1663" t="s">
        <v>309</v>
      </c>
      <c r="E1663">
        <v>0</v>
      </c>
      <c r="F1663">
        <v>0</v>
      </c>
    </row>
    <row r="1664" spans="1:6">
      <c r="A1664" t="s">
        <v>14267</v>
      </c>
      <c r="B1664">
        <v>89273</v>
      </c>
      <c r="C1664" t="s">
        <v>6650</v>
      </c>
      <c r="D1664" t="s">
        <v>6491</v>
      </c>
      <c r="E1664">
        <v>108.51</v>
      </c>
      <c r="F1664">
        <v>110.51</v>
      </c>
    </row>
    <row r="1665" spans="1:6">
      <c r="A1665" t="s">
        <v>14267</v>
      </c>
      <c r="B1665">
        <v>89272</v>
      </c>
      <c r="C1665" t="s">
        <v>6651</v>
      </c>
      <c r="D1665" t="s">
        <v>309</v>
      </c>
      <c r="E1665">
        <v>221.43</v>
      </c>
      <c r="F1665">
        <v>223.43</v>
      </c>
    </row>
    <row r="1666" spans="1:6">
      <c r="A1666" t="s">
        <v>14267</v>
      </c>
      <c r="B1666">
        <v>93288</v>
      </c>
      <c r="C1666" t="s">
        <v>6652</v>
      </c>
      <c r="D1666" t="s">
        <v>6491</v>
      </c>
      <c r="E1666">
        <v>180.01</v>
      </c>
      <c r="F1666">
        <v>182.01</v>
      </c>
    </row>
    <row r="1667" spans="1:6">
      <c r="A1667" t="s">
        <v>14267</v>
      </c>
      <c r="B1667">
        <v>93287</v>
      </c>
      <c r="C1667" t="s">
        <v>6653</v>
      </c>
      <c r="D1667" t="s">
        <v>309</v>
      </c>
      <c r="E1667">
        <v>353.31</v>
      </c>
      <c r="F1667">
        <v>355.31</v>
      </c>
    </row>
    <row r="1668" spans="1:6">
      <c r="A1668" t="s">
        <v>14267</v>
      </c>
      <c r="B1668">
        <v>104711</v>
      </c>
      <c r="C1668" t="s">
        <v>6654</v>
      </c>
      <c r="D1668" t="s">
        <v>6491</v>
      </c>
      <c r="E1668">
        <v>0</v>
      </c>
      <c r="F1668">
        <v>0</v>
      </c>
    </row>
    <row r="1669" spans="1:6">
      <c r="A1669" t="s">
        <v>14267</v>
      </c>
      <c r="B1669">
        <v>104710</v>
      </c>
      <c r="C1669" t="s">
        <v>6655</v>
      </c>
      <c r="D1669" t="s">
        <v>309</v>
      </c>
      <c r="E1669">
        <v>0</v>
      </c>
      <c r="F1669">
        <v>0</v>
      </c>
    </row>
    <row r="1670" spans="1:6">
      <c r="A1670" t="s">
        <v>14267</v>
      </c>
      <c r="B1670">
        <v>104908</v>
      </c>
      <c r="C1670" t="s">
        <v>6656</v>
      </c>
      <c r="D1670" t="s">
        <v>6491</v>
      </c>
      <c r="E1670">
        <v>0</v>
      </c>
      <c r="F1670">
        <v>0</v>
      </c>
    </row>
    <row r="1671" spans="1:6">
      <c r="A1671" t="s">
        <v>14267</v>
      </c>
      <c r="B1671">
        <v>104907</v>
      </c>
      <c r="C1671" t="s">
        <v>6657</v>
      </c>
      <c r="D1671" t="s">
        <v>309</v>
      </c>
      <c r="E1671">
        <v>0</v>
      </c>
      <c r="F1671">
        <v>0</v>
      </c>
    </row>
    <row r="1672" spans="1:6">
      <c r="A1672" t="s">
        <v>14267</v>
      </c>
      <c r="B1672">
        <v>102851</v>
      </c>
      <c r="C1672" t="s">
        <v>6658</v>
      </c>
      <c r="D1672" t="s">
        <v>6491</v>
      </c>
      <c r="E1672">
        <v>0</v>
      </c>
      <c r="F1672">
        <v>0</v>
      </c>
    </row>
    <row r="1673" spans="1:6">
      <c r="A1673" t="s">
        <v>14267</v>
      </c>
      <c r="B1673">
        <v>102850</v>
      </c>
      <c r="C1673" t="s">
        <v>6659</v>
      </c>
      <c r="D1673" t="s">
        <v>309</v>
      </c>
      <c r="E1673">
        <v>0</v>
      </c>
      <c r="F1673">
        <v>0</v>
      </c>
    </row>
    <row r="1674" spans="1:6">
      <c r="A1674" t="s">
        <v>14267</v>
      </c>
      <c r="B1674">
        <v>102857</v>
      </c>
      <c r="C1674" t="s">
        <v>6660</v>
      </c>
      <c r="D1674" t="s">
        <v>6491</v>
      </c>
      <c r="E1674">
        <v>0</v>
      </c>
      <c r="F1674">
        <v>0</v>
      </c>
    </row>
    <row r="1675" spans="1:6">
      <c r="A1675" t="s">
        <v>14267</v>
      </c>
      <c r="B1675">
        <v>102856</v>
      </c>
      <c r="C1675" t="s">
        <v>6661</v>
      </c>
      <c r="D1675" t="s">
        <v>309</v>
      </c>
      <c r="E1675">
        <v>0</v>
      </c>
      <c r="F1675">
        <v>0</v>
      </c>
    </row>
    <row r="1676" spans="1:6">
      <c r="A1676" t="s">
        <v>14267</v>
      </c>
      <c r="B1676">
        <v>106256</v>
      </c>
      <c r="C1676" t="s">
        <v>14296</v>
      </c>
      <c r="D1676" t="s">
        <v>6491</v>
      </c>
      <c r="E1676">
        <v>97.94</v>
      </c>
      <c r="F1676">
        <v>99.83</v>
      </c>
    </row>
    <row r="1677" spans="1:6">
      <c r="A1677" t="s">
        <v>14267</v>
      </c>
      <c r="B1677">
        <v>106251</v>
      </c>
      <c r="C1677" t="s">
        <v>14297</v>
      </c>
      <c r="D1677" t="s">
        <v>309</v>
      </c>
      <c r="E1677">
        <v>331.81</v>
      </c>
      <c r="F1677">
        <v>333.7</v>
      </c>
    </row>
    <row r="1678" spans="1:6">
      <c r="A1678" t="s">
        <v>14267</v>
      </c>
      <c r="B1678">
        <v>93403</v>
      </c>
      <c r="C1678" t="s">
        <v>6662</v>
      </c>
      <c r="D1678" t="s">
        <v>6491</v>
      </c>
      <c r="E1678">
        <v>68.62</v>
      </c>
      <c r="F1678">
        <v>70.510000000000005</v>
      </c>
    </row>
    <row r="1679" spans="1:6">
      <c r="A1679" t="s">
        <v>14267</v>
      </c>
      <c r="B1679">
        <v>93402</v>
      </c>
      <c r="C1679" t="s">
        <v>6663</v>
      </c>
      <c r="D1679" t="s">
        <v>309</v>
      </c>
      <c r="E1679">
        <v>274.36</v>
      </c>
      <c r="F1679">
        <v>276.25</v>
      </c>
    </row>
    <row r="1680" spans="1:6">
      <c r="A1680" t="s">
        <v>14267</v>
      </c>
      <c r="B1680">
        <v>5930</v>
      </c>
      <c r="C1680" t="s">
        <v>6664</v>
      </c>
      <c r="D1680" t="s">
        <v>6491</v>
      </c>
      <c r="E1680">
        <v>71.75</v>
      </c>
      <c r="F1680">
        <v>73.64</v>
      </c>
    </row>
    <row r="1681" spans="1:6">
      <c r="A1681" t="s">
        <v>14267</v>
      </c>
      <c r="B1681">
        <v>5928</v>
      </c>
      <c r="C1681" t="s">
        <v>6665</v>
      </c>
      <c r="D1681" t="s">
        <v>309</v>
      </c>
      <c r="E1681">
        <v>280.35000000000002</v>
      </c>
      <c r="F1681">
        <v>282.24</v>
      </c>
    </row>
    <row r="1682" spans="1:6">
      <c r="A1682" t="s">
        <v>14267</v>
      </c>
      <c r="B1682">
        <v>105845</v>
      </c>
      <c r="C1682" t="s">
        <v>6666</v>
      </c>
      <c r="D1682" t="s">
        <v>6491</v>
      </c>
      <c r="E1682">
        <v>0</v>
      </c>
      <c r="F1682">
        <v>0</v>
      </c>
    </row>
    <row r="1683" spans="1:6">
      <c r="A1683" t="s">
        <v>14267</v>
      </c>
      <c r="B1683">
        <v>105844</v>
      </c>
      <c r="C1683" t="s">
        <v>6667</v>
      </c>
      <c r="D1683" t="s">
        <v>309</v>
      </c>
      <c r="E1683">
        <v>0</v>
      </c>
      <c r="F1683">
        <v>0</v>
      </c>
    </row>
    <row r="1684" spans="1:6">
      <c r="A1684" t="s">
        <v>14267</v>
      </c>
      <c r="B1684">
        <v>91635</v>
      </c>
      <c r="C1684" t="s">
        <v>6668</v>
      </c>
      <c r="D1684" t="s">
        <v>6491</v>
      </c>
      <c r="E1684">
        <v>63.15</v>
      </c>
      <c r="F1684">
        <v>65.040000000000006</v>
      </c>
    </row>
    <row r="1685" spans="1:6">
      <c r="A1685" t="s">
        <v>14267</v>
      </c>
      <c r="B1685">
        <v>91634</v>
      </c>
      <c r="C1685" t="s">
        <v>6669</v>
      </c>
      <c r="D1685" t="s">
        <v>309</v>
      </c>
      <c r="E1685">
        <v>237.59</v>
      </c>
      <c r="F1685">
        <v>239.48</v>
      </c>
    </row>
    <row r="1686" spans="1:6">
      <c r="A1686" t="s">
        <v>14267</v>
      </c>
      <c r="B1686">
        <v>105985</v>
      </c>
      <c r="C1686" t="s">
        <v>6670</v>
      </c>
      <c r="D1686" t="s">
        <v>6491</v>
      </c>
      <c r="E1686">
        <v>95.2</v>
      </c>
      <c r="F1686">
        <v>97.09</v>
      </c>
    </row>
    <row r="1687" spans="1:6">
      <c r="A1687" t="s">
        <v>14267</v>
      </c>
      <c r="B1687">
        <v>105984</v>
      </c>
      <c r="C1687" t="s">
        <v>6671</v>
      </c>
      <c r="D1687" t="s">
        <v>309</v>
      </c>
      <c r="E1687">
        <v>326.58</v>
      </c>
      <c r="F1687">
        <v>328.47</v>
      </c>
    </row>
    <row r="1688" spans="1:6">
      <c r="A1688" t="s">
        <v>14267</v>
      </c>
      <c r="B1688">
        <v>98765</v>
      </c>
      <c r="C1688" t="s">
        <v>6672</v>
      </c>
      <c r="D1688" t="s">
        <v>6491</v>
      </c>
      <c r="E1688">
        <v>0.06</v>
      </c>
      <c r="F1688">
        <v>0.06</v>
      </c>
    </row>
    <row r="1689" spans="1:6">
      <c r="A1689" t="s">
        <v>14267</v>
      </c>
      <c r="B1689">
        <v>98764</v>
      </c>
      <c r="C1689" t="s">
        <v>6673</v>
      </c>
      <c r="D1689" t="s">
        <v>309</v>
      </c>
      <c r="E1689">
        <v>6.13</v>
      </c>
      <c r="F1689">
        <v>6.13</v>
      </c>
    </row>
    <row r="1690" spans="1:6">
      <c r="A1690" t="s">
        <v>14267</v>
      </c>
      <c r="B1690">
        <v>99834</v>
      </c>
      <c r="C1690" t="s">
        <v>6674</v>
      </c>
      <c r="D1690" t="s">
        <v>6491</v>
      </c>
      <c r="E1690">
        <v>0.16</v>
      </c>
      <c r="F1690">
        <v>0.16</v>
      </c>
    </row>
    <row r="1691" spans="1:6">
      <c r="A1691" t="s">
        <v>14267</v>
      </c>
      <c r="B1691">
        <v>99833</v>
      </c>
      <c r="C1691" t="s">
        <v>6675</v>
      </c>
      <c r="D1691" t="s">
        <v>309</v>
      </c>
      <c r="E1691">
        <v>4.71</v>
      </c>
      <c r="F1691">
        <v>4.71</v>
      </c>
    </row>
    <row r="1692" spans="1:6">
      <c r="A1692" t="s">
        <v>14267</v>
      </c>
      <c r="B1692">
        <v>104521</v>
      </c>
      <c r="C1692" t="s">
        <v>6676</v>
      </c>
      <c r="D1692" t="s">
        <v>6491</v>
      </c>
      <c r="E1692">
        <v>0</v>
      </c>
      <c r="F1692">
        <v>0</v>
      </c>
    </row>
    <row r="1693" spans="1:6">
      <c r="A1693" t="s">
        <v>14267</v>
      </c>
      <c r="B1693">
        <v>104520</v>
      </c>
      <c r="C1693" t="s">
        <v>6677</v>
      </c>
      <c r="D1693" t="s">
        <v>309</v>
      </c>
      <c r="E1693">
        <v>0</v>
      </c>
      <c r="F1693">
        <v>0</v>
      </c>
    </row>
    <row r="1694" spans="1:6">
      <c r="A1694" t="s">
        <v>14267</v>
      </c>
      <c r="B1694">
        <v>90687</v>
      </c>
      <c r="C1694" t="s">
        <v>6678</v>
      </c>
      <c r="D1694" t="s">
        <v>6491</v>
      </c>
      <c r="E1694">
        <v>72.12</v>
      </c>
      <c r="F1694">
        <v>73.67</v>
      </c>
    </row>
    <row r="1695" spans="1:6">
      <c r="A1695" t="s">
        <v>14267</v>
      </c>
      <c r="B1695">
        <v>90686</v>
      </c>
      <c r="C1695" t="s">
        <v>6679</v>
      </c>
      <c r="D1695" t="s">
        <v>309</v>
      </c>
      <c r="E1695">
        <v>171.87</v>
      </c>
      <c r="F1695">
        <v>173.42</v>
      </c>
    </row>
    <row r="1696" spans="1:6">
      <c r="A1696" t="s">
        <v>14267</v>
      </c>
      <c r="B1696">
        <v>5952</v>
      </c>
      <c r="C1696" t="s">
        <v>6680</v>
      </c>
      <c r="D1696" t="s">
        <v>6491</v>
      </c>
      <c r="E1696">
        <v>21.99</v>
      </c>
      <c r="F1696">
        <v>23.24</v>
      </c>
    </row>
    <row r="1697" spans="1:6">
      <c r="A1697" t="s">
        <v>14267</v>
      </c>
      <c r="B1697">
        <v>5795</v>
      </c>
      <c r="C1697" t="s">
        <v>6681</v>
      </c>
      <c r="D1697" t="s">
        <v>309</v>
      </c>
      <c r="E1697">
        <v>22.48</v>
      </c>
      <c r="F1697">
        <v>23.73</v>
      </c>
    </row>
    <row r="1698" spans="1:6">
      <c r="A1698" t="s">
        <v>14267</v>
      </c>
      <c r="B1698">
        <v>104657</v>
      </c>
      <c r="C1698" t="s">
        <v>6682</v>
      </c>
      <c r="D1698" t="s">
        <v>6491</v>
      </c>
      <c r="E1698">
        <v>0</v>
      </c>
      <c r="F1698">
        <v>0</v>
      </c>
    </row>
    <row r="1699" spans="1:6">
      <c r="A1699" t="s">
        <v>14267</v>
      </c>
      <c r="B1699">
        <v>104656</v>
      </c>
      <c r="C1699" t="s">
        <v>6683</v>
      </c>
      <c r="D1699" t="s">
        <v>309</v>
      </c>
      <c r="E1699">
        <v>0</v>
      </c>
      <c r="F1699">
        <v>0</v>
      </c>
    </row>
    <row r="1700" spans="1:6">
      <c r="A1700" t="s">
        <v>14267</v>
      </c>
      <c r="B1700">
        <v>102274</v>
      </c>
      <c r="C1700" t="s">
        <v>6684</v>
      </c>
      <c r="D1700" t="s">
        <v>6491</v>
      </c>
      <c r="E1700">
        <v>0.81</v>
      </c>
      <c r="F1700">
        <v>0.81</v>
      </c>
    </row>
    <row r="1701" spans="1:6">
      <c r="A1701" t="s">
        <v>14267</v>
      </c>
      <c r="B1701">
        <v>102275</v>
      </c>
      <c r="C1701" t="s">
        <v>6685</v>
      </c>
      <c r="D1701" t="s">
        <v>309</v>
      </c>
      <c r="E1701">
        <v>3.35</v>
      </c>
      <c r="F1701">
        <v>3.35</v>
      </c>
    </row>
    <row r="1702" spans="1:6">
      <c r="A1702" t="s">
        <v>14267</v>
      </c>
      <c r="B1702">
        <v>95259</v>
      </c>
      <c r="C1702" t="s">
        <v>6686</v>
      </c>
      <c r="D1702" t="s">
        <v>6491</v>
      </c>
      <c r="E1702">
        <v>22.48</v>
      </c>
      <c r="F1702">
        <v>23.73</v>
      </c>
    </row>
    <row r="1703" spans="1:6">
      <c r="A1703" t="s">
        <v>14267</v>
      </c>
      <c r="B1703">
        <v>95258</v>
      </c>
      <c r="C1703" t="s">
        <v>6687</v>
      </c>
      <c r="D1703" t="s">
        <v>309</v>
      </c>
      <c r="E1703">
        <v>23.47</v>
      </c>
      <c r="F1703">
        <v>24.72</v>
      </c>
    </row>
    <row r="1704" spans="1:6">
      <c r="A1704" t="s">
        <v>14267</v>
      </c>
      <c r="B1704">
        <v>105917</v>
      </c>
      <c r="C1704" t="s">
        <v>6688</v>
      </c>
      <c r="D1704" t="s">
        <v>6491</v>
      </c>
      <c r="E1704">
        <v>22.33</v>
      </c>
      <c r="F1704">
        <v>23.58</v>
      </c>
    </row>
    <row r="1705" spans="1:6">
      <c r="A1705" t="s">
        <v>14267</v>
      </c>
      <c r="B1705">
        <v>105916</v>
      </c>
      <c r="C1705" t="s">
        <v>6689</v>
      </c>
      <c r="D1705" t="s">
        <v>309</v>
      </c>
      <c r="E1705">
        <v>23.17</v>
      </c>
      <c r="F1705">
        <v>24.42</v>
      </c>
    </row>
    <row r="1706" spans="1:6">
      <c r="A1706" t="s">
        <v>14267</v>
      </c>
      <c r="B1706">
        <v>103794</v>
      </c>
      <c r="C1706" t="s">
        <v>6690</v>
      </c>
      <c r="D1706" t="s">
        <v>6491</v>
      </c>
      <c r="E1706">
        <v>0</v>
      </c>
      <c r="F1706">
        <v>0</v>
      </c>
    </row>
    <row r="1707" spans="1:6">
      <c r="A1707" t="s">
        <v>14267</v>
      </c>
      <c r="B1707">
        <v>103793</v>
      </c>
      <c r="C1707" t="s">
        <v>6691</v>
      </c>
      <c r="D1707" t="s">
        <v>309</v>
      </c>
      <c r="E1707">
        <v>0</v>
      </c>
      <c r="F1707">
        <v>0</v>
      </c>
    </row>
    <row r="1708" spans="1:6">
      <c r="A1708" t="s">
        <v>14267</v>
      </c>
      <c r="B1708">
        <v>96156</v>
      </c>
      <c r="C1708" t="s">
        <v>6692</v>
      </c>
      <c r="D1708" t="s">
        <v>6491</v>
      </c>
      <c r="E1708">
        <v>64.31</v>
      </c>
      <c r="F1708">
        <v>65.86</v>
      </c>
    </row>
    <row r="1709" spans="1:6">
      <c r="A1709" t="s">
        <v>14267</v>
      </c>
      <c r="B1709">
        <v>96158</v>
      </c>
      <c r="C1709" t="s">
        <v>6693</v>
      </c>
      <c r="D1709" t="s">
        <v>309</v>
      </c>
      <c r="E1709">
        <v>145.54</v>
      </c>
      <c r="F1709">
        <v>147.09</v>
      </c>
    </row>
    <row r="1710" spans="1:6">
      <c r="A1710" t="s">
        <v>14267</v>
      </c>
      <c r="B1710">
        <v>90693</v>
      </c>
      <c r="C1710" t="s">
        <v>6694</v>
      </c>
      <c r="D1710" t="s">
        <v>6491</v>
      </c>
      <c r="E1710">
        <v>59.72</v>
      </c>
      <c r="F1710">
        <v>61.27</v>
      </c>
    </row>
    <row r="1711" spans="1:6">
      <c r="A1711" t="s">
        <v>14267</v>
      </c>
      <c r="B1711">
        <v>90692</v>
      </c>
      <c r="C1711" t="s">
        <v>6695</v>
      </c>
      <c r="D1711" t="s">
        <v>309</v>
      </c>
      <c r="E1711">
        <v>136.41</v>
      </c>
      <c r="F1711">
        <v>137.96</v>
      </c>
    </row>
    <row r="1712" spans="1:6">
      <c r="A1712" t="s">
        <v>14267</v>
      </c>
      <c r="B1712">
        <v>96246</v>
      </c>
      <c r="C1712" t="s">
        <v>6696</v>
      </c>
      <c r="D1712" t="s">
        <v>6491</v>
      </c>
      <c r="E1712">
        <v>65.64</v>
      </c>
      <c r="F1712">
        <v>67.31</v>
      </c>
    </row>
    <row r="1713" spans="1:6">
      <c r="A1713" t="s">
        <v>14267</v>
      </c>
      <c r="B1713">
        <v>96245</v>
      </c>
      <c r="C1713" t="s">
        <v>6697</v>
      </c>
      <c r="D1713" t="s">
        <v>309</v>
      </c>
      <c r="E1713">
        <v>121.67</v>
      </c>
      <c r="F1713">
        <v>123.34</v>
      </c>
    </row>
    <row r="1714" spans="1:6">
      <c r="A1714" t="s">
        <v>14267</v>
      </c>
      <c r="B1714">
        <v>88404</v>
      </c>
      <c r="C1714" t="s">
        <v>6698</v>
      </c>
      <c r="D1714" t="s">
        <v>6491</v>
      </c>
      <c r="E1714">
        <v>1.03</v>
      </c>
      <c r="F1714">
        <v>1.03</v>
      </c>
    </row>
    <row r="1715" spans="1:6">
      <c r="A1715" t="s">
        <v>14267</v>
      </c>
      <c r="B1715">
        <v>88399</v>
      </c>
      <c r="C1715" t="s">
        <v>6699</v>
      </c>
      <c r="D1715" t="s">
        <v>309</v>
      </c>
      <c r="E1715">
        <v>3.84</v>
      </c>
      <c r="F1715">
        <v>3.84</v>
      </c>
    </row>
    <row r="1716" spans="1:6">
      <c r="A1716" t="s">
        <v>14267</v>
      </c>
      <c r="B1716">
        <v>88392</v>
      </c>
      <c r="C1716" t="s">
        <v>6700</v>
      </c>
      <c r="D1716" t="s">
        <v>6491</v>
      </c>
      <c r="E1716">
        <v>1.0900000000000001</v>
      </c>
      <c r="F1716">
        <v>1.0900000000000001</v>
      </c>
    </row>
    <row r="1717" spans="1:6">
      <c r="A1717" t="s">
        <v>14267</v>
      </c>
      <c r="B1717">
        <v>88386</v>
      </c>
      <c r="C1717" t="s">
        <v>6701</v>
      </c>
      <c r="D1717" t="s">
        <v>309</v>
      </c>
      <c r="E1717">
        <v>5.22</v>
      </c>
      <c r="F1717">
        <v>5.22</v>
      </c>
    </row>
    <row r="1718" spans="1:6">
      <c r="A1718" t="s">
        <v>14267</v>
      </c>
      <c r="B1718">
        <v>88398</v>
      </c>
      <c r="C1718" t="s">
        <v>6702</v>
      </c>
      <c r="D1718" t="s">
        <v>6491</v>
      </c>
      <c r="E1718">
        <v>1.29</v>
      </c>
      <c r="F1718">
        <v>1.29</v>
      </c>
    </row>
    <row r="1719" spans="1:6">
      <c r="A1719" t="s">
        <v>14267</v>
      </c>
      <c r="B1719">
        <v>88393</v>
      </c>
      <c r="C1719" t="s">
        <v>6703</v>
      </c>
      <c r="D1719" t="s">
        <v>309</v>
      </c>
      <c r="E1719">
        <v>7.17</v>
      </c>
      <c r="F1719">
        <v>7.17</v>
      </c>
    </row>
    <row r="1720" spans="1:6">
      <c r="A1720" t="s">
        <v>14267</v>
      </c>
      <c r="B1720">
        <v>90638</v>
      </c>
      <c r="C1720" t="s">
        <v>6704</v>
      </c>
      <c r="D1720" t="s">
        <v>6491</v>
      </c>
      <c r="E1720">
        <v>5.18</v>
      </c>
      <c r="F1720">
        <v>5.18</v>
      </c>
    </row>
    <row r="1721" spans="1:6">
      <c r="A1721" t="s">
        <v>14267</v>
      </c>
      <c r="B1721">
        <v>90637</v>
      </c>
      <c r="C1721" t="s">
        <v>6705</v>
      </c>
      <c r="D1721" t="s">
        <v>309</v>
      </c>
      <c r="E1721">
        <v>16.100000000000001</v>
      </c>
      <c r="F1721">
        <v>16.100000000000001</v>
      </c>
    </row>
    <row r="1722" spans="1:6">
      <c r="A1722" t="s">
        <v>14267</v>
      </c>
      <c r="B1722">
        <v>103243</v>
      </c>
      <c r="C1722" t="s">
        <v>6706</v>
      </c>
      <c r="D1722" t="s">
        <v>6491</v>
      </c>
      <c r="E1722">
        <v>0</v>
      </c>
      <c r="F1722">
        <v>0</v>
      </c>
    </row>
    <row r="1723" spans="1:6">
      <c r="A1723" t="s">
        <v>14267</v>
      </c>
      <c r="B1723">
        <v>103242</v>
      </c>
      <c r="C1723" t="s">
        <v>6707</v>
      </c>
      <c r="D1723" t="s">
        <v>309</v>
      </c>
      <c r="E1723">
        <v>0</v>
      </c>
      <c r="F1723">
        <v>0</v>
      </c>
    </row>
    <row r="1724" spans="1:6">
      <c r="A1724" t="s">
        <v>14267</v>
      </c>
      <c r="B1724">
        <v>5806</v>
      </c>
      <c r="C1724" t="s">
        <v>6708</v>
      </c>
      <c r="D1724" t="s">
        <v>6491</v>
      </c>
      <c r="E1724">
        <v>0.22</v>
      </c>
      <c r="F1724">
        <v>0.22</v>
      </c>
    </row>
    <row r="1725" spans="1:6">
      <c r="A1725" t="s">
        <v>14267</v>
      </c>
      <c r="B1725">
        <v>73536</v>
      </c>
      <c r="C1725" t="s">
        <v>6709</v>
      </c>
      <c r="D1725" t="s">
        <v>309</v>
      </c>
      <c r="E1725">
        <v>22.81</v>
      </c>
      <c r="F1725">
        <v>22.81</v>
      </c>
    </row>
    <row r="1726" spans="1:6">
      <c r="A1726" t="s">
        <v>14267</v>
      </c>
      <c r="B1726">
        <v>7043</v>
      </c>
      <c r="C1726" t="s">
        <v>6710</v>
      </c>
      <c r="D1726" t="s">
        <v>6491</v>
      </c>
      <c r="E1726">
        <v>0.27</v>
      </c>
      <c r="F1726">
        <v>0.27</v>
      </c>
    </row>
    <row r="1727" spans="1:6">
      <c r="A1727" t="s">
        <v>14267</v>
      </c>
      <c r="B1727">
        <v>7042</v>
      </c>
      <c r="C1727" t="s">
        <v>6711</v>
      </c>
      <c r="D1727" t="s">
        <v>309</v>
      </c>
      <c r="E1727">
        <v>26.94</v>
      </c>
      <c r="F1727">
        <v>26.94</v>
      </c>
    </row>
    <row r="1728" spans="1:6">
      <c r="A1728" t="s">
        <v>14267</v>
      </c>
      <c r="B1728">
        <v>5934</v>
      </c>
      <c r="C1728" t="s">
        <v>6712</v>
      </c>
      <c r="D1728" t="s">
        <v>6491</v>
      </c>
      <c r="E1728">
        <v>93.47</v>
      </c>
      <c r="F1728">
        <v>95.31</v>
      </c>
    </row>
    <row r="1729" spans="1:6">
      <c r="A1729" t="s">
        <v>14267</v>
      </c>
      <c r="B1729">
        <v>5932</v>
      </c>
      <c r="C1729" t="s">
        <v>6713</v>
      </c>
      <c r="D1729" t="s">
        <v>309</v>
      </c>
      <c r="E1729">
        <v>255.45</v>
      </c>
      <c r="F1729">
        <v>257.29000000000002</v>
      </c>
    </row>
    <row r="1730" spans="1:6">
      <c r="A1730" t="s">
        <v>14267</v>
      </c>
      <c r="B1730">
        <v>96159</v>
      </c>
      <c r="C1730" t="s">
        <v>6714</v>
      </c>
      <c r="D1730" t="s">
        <v>6491</v>
      </c>
      <c r="E1730">
        <v>99.38</v>
      </c>
      <c r="F1730">
        <v>100.93</v>
      </c>
    </row>
    <row r="1731" spans="1:6">
      <c r="A1731" t="s">
        <v>14267</v>
      </c>
      <c r="B1731">
        <v>95133</v>
      </c>
      <c r="C1731" t="s">
        <v>6715</v>
      </c>
      <c r="D1731" t="s">
        <v>309</v>
      </c>
      <c r="E1731">
        <v>196.36</v>
      </c>
      <c r="F1731">
        <v>197.91</v>
      </c>
    </row>
    <row r="1732" spans="1:6">
      <c r="A1732" t="s">
        <v>14267</v>
      </c>
      <c r="B1732">
        <v>102986</v>
      </c>
      <c r="C1732" t="s">
        <v>6716</v>
      </c>
      <c r="D1732" t="s">
        <v>6491</v>
      </c>
      <c r="E1732">
        <v>0</v>
      </c>
      <c r="F1732">
        <v>0</v>
      </c>
    </row>
    <row r="1733" spans="1:6">
      <c r="A1733" t="s">
        <v>14267</v>
      </c>
      <c r="B1733">
        <v>102987</v>
      </c>
      <c r="C1733" t="s">
        <v>6717</v>
      </c>
      <c r="D1733" t="s">
        <v>309</v>
      </c>
      <c r="E1733">
        <v>0</v>
      </c>
      <c r="F1733">
        <v>0</v>
      </c>
    </row>
    <row r="1734" spans="1:6">
      <c r="A1734" t="s">
        <v>14267</v>
      </c>
      <c r="B1734">
        <v>92961</v>
      </c>
      <c r="C1734" t="s">
        <v>6718</v>
      </c>
      <c r="D1734" t="s">
        <v>6491</v>
      </c>
      <c r="E1734">
        <v>5.22</v>
      </c>
      <c r="F1734">
        <v>5.22</v>
      </c>
    </row>
    <row r="1735" spans="1:6">
      <c r="A1735" t="s">
        <v>14267</v>
      </c>
      <c r="B1735">
        <v>92960</v>
      </c>
      <c r="C1735" t="s">
        <v>6719</v>
      </c>
      <c r="D1735" t="s">
        <v>309</v>
      </c>
      <c r="E1735">
        <v>19.329999999999998</v>
      </c>
      <c r="F1735">
        <v>19.329999999999998</v>
      </c>
    </row>
    <row r="1736" spans="1:6">
      <c r="A1736" t="s">
        <v>14267</v>
      </c>
      <c r="B1736">
        <v>102863</v>
      </c>
      <c r="C1736" t="s">
        <v>6720</v>
      </c>
      <c r="D1736" t="s">
        <v>6491</v>
      </c>
      <c r="E1736">
        <v>0</v>
      </c>
      <c r="F1736">
        <v>0</v>
      </c>
    </row>
    <row r="1737" spans="1:6">
      <c r="A1737" t="s">
        <v>14267</v>
      </c>
      <c r="B1737">
        <v>102862</v>
      </c>
      <c r="C1737" t="s">
        <v>6721</v>
      </c>
      <c r="D1737" t="s">
        <v>309</v>
      </c>
      <c r="E1737">
        <v>0</v>
      </c>
      <c r="F1737">
        <v>0</v>
      </c>
    </row>
    <row r="1738" spans="1:6">
      <c r="A1738" t="s">
        <v>14267</v>
      </c>
      <c r="B1738">
        <v>93409</v>
      </c>
      <c r="C1738" t="s">
        <v>6722</v>
      </c>
      <c r="D1738" t="s">
        <v>6491</v>
      </c>
      <c r="E1738">
        <v>32.630000000000003</v>
      </c>
      <c r="F1738">
        <v>33.99</v>
      </c>
    </row>
    <row r="1739" spans="1:6">
      <c r="A1739" t="s">
        <v>14267</v>
      </c>
      <c r="B1739">
        <v>93408</v>
      </c>
      <c r="C1739" t="s">
        <v>6723</v>
      </c>
      <c r="D1739" t="s">
        <v>309</v>
      </c>
      <c r="E1739">
        <v>90.07</v>
      </c>
      <c r="F1739">
        <v>91.43</v>
      </c>
    </row>
    <row r="1740" spans="1:6">
      <c r="A1740" t="s">
        <v>14267</v>
      </c>
      <c r="B1740">
        <v>102941</v>
      </c>
      <c r="C1740" t="s">
        <v>6724</v>
      </c>
      <c r="D1740" t="s">
        <v>6491</v>
      </c>
      <c r="E1740">
        <v>0</v>
      </c>
      <c r="F1740">
        <v>0</v>
      </c>
    </row>
    <row r="1741" spans="1:6">
      <c r="A1741" t="s">
        <v>14267</v>
      </c>
      <c r="B1741">
        <v>102940</v>
      </c>
      <c r="C1741" t="s">
        <v>6725</v>
      </c>
      <c r="D1741" t="s">
        <v>309</v>
      </c>
      <c r="E1741">
        <v>0</v>
      </c>
      <c r="F1741">
        <v>0</v>
      </c>
    </row>
    <row r="1742" spans="1:6">
      <c r="A1742" t="s">
        <v>14267</v>
      </c>
      <c r="B1742">
        <v>103164</v>
      </c>
      <c r="C1742" t="s">
        <v>6726</v>
      </c>
      <c r="D1742" t="s">
        <v>6491</v>
      </c>
      <c r="E1742">
        <v>0</v>
      </c>
      <c r="F1742">
        <v>0</v>
      </c>
    </row>
    <row r="1743" spans="1:6">
      <c r="A1743" t="s">
        <v>14267</v>
      </c>
      <c r="B1743">
        <v>103163</v>
      </c>
      <c r="C1743" t="s">
        <v>6727</v>
      </c>
      <c r="D1743" t="s">
        <v>309</v>
      </c>
      <c r="E1743">
        <v>0</v>
      </c>
      <c r="F1743">
        <v>0</v>
      </c>
    </row>
    <row r="1744" spans="1:6">
      <c r="A1744" t="s">
        <v>14267</v>
      </c>
      <c r="B1744">
        <v>103158</v>
      </c>
      <c r="C1744" t="s">
        <v>6728</v>
      </c>
      <c r="D1744" t="s">
        <v>6491</v>
      </c>
      <c r="E1744">
        <v>0</v>
      </c>
      <c r="F1744">
        <v>0</v>
      </c>
    </row>
    <row r="1745" spans="1:6">
      <c r="A1745" t="s">
        <v>14267</v>
      </c>
      <c r="B1745">
        <v>103157</v>
      </c>
      <c r="C1745" t="s">
        <v>6729</v>
      </c>
      <c r="D1745" t="s">
        <v>309</v>
      </c>
      <c r="E1745">
        <v>0</v>
      </c>
      <c r="F1745">
        <v>0</v>
      </c>
    </row>
    <row r="1746" spans="1:6">
      <c r="A1746" t="s">
        <v>14267</v>
      </c>
      <c r="B1746">
        <v>103176</v>
      </c>
      <c r="C1746" t="s">
        <v>6730</v>
      </c>
      <c r="D1746" t="s">
        <v>6491</v>
      </c>
      <c r="E1746">
        <v>0</v>
      </c>
      <c r="F1746">
        <v>0</v>
      </c>
    </row>
    <row r="1747" spans="1:6">
      <c r="A1747" t="s">
        <v>14267</v>
      </c>
      <c r="B1747">
        <v>103175</v>
      </c>
      <c r="C1747" t="s">
        <v>6731</v>
      </c>
      <c r="D1747" t="s">
        <v>309</v>
      </c>
      <c r="E1747">
        <v>0</v>
      </c>
      <c r="F1747">
        <v>0</v>
      </c>
    </row>
    <row r="1748" spans="1:6">
      <c r="A1748" t="s">
        <v>14267</v>
      </c>
      <c r="B1748">
        <v>103182</v>
      </c>
      <c r="C1748" t="s">
        <v>6732</v>
      </c>
      <c r="D1748" t="s">
        <v>6491</v>
      </c>
      <c r="E1748">
        <v>0</v>
      </c>
      <c r="F1748">
        <v>0</v>
      </c>
    </row>
    <row r="1749" spans="1:6">
      <c r="A1749" t="s">
        <v>14267</v>
      </c>
      <c r="B1749">
        <v>103181</v>
      </c>
      <c r="C1749" t="s">
        <v>6733</v>
      </c>
      <c r="D1749" t="s">
        <v>309</v>
      </c>
      <c r="E1749">
        <v>0</v>
      </c>
      <c r="F1749">
        <v>0</v>
      </c>
    </row>
    <row r="1750" spans="1:6">
      <c r="A1750" t="s">
        <v>14267</v>
      </c>
      <c r="B1750">
        <v>103170</v>
      </c>
      <c r="C1750" t="s">
        <v>6734</v>
      </c>
      <c r="D1750" t="s">
        <v>6491</v>
      </c>
      <c r="E1750">
        <v>0</v>
      </c>
      <c r="F1750">
        <v>0</v>
      </c>
    </row>
    <row r="1751" spans="1:6">
      <c r="A1751" t="s">
        <v>14267</v>
      </c>
      <c r="B1751">
        <v>103169</v>
      </c>
      <c r="C1751" t="s">
        <v>6735</v>
      </c>
      <c r="D1751" t="s">
        <v>309</v>
      </c>
      <c r="E1751">
        <v>0</v>
      </c>
      <c r="F1751">
        <v>0</v>
      </c>
    </row>
    <row r="1752" spans="1:6">
      <c r="A1752" t="s">
        <v>14267</v>
      </c>
      <c r="B1752">
        <v>102869</v>
      </c>
      <c r="C1752" t="s">
        <v>6736</v>
      </c>
      <c r="D1752" t="s">
        <v>6491</v>
      </c>
      <c r="E1752">
        <v>0</v>
      </c>
      <c r="F1752">
        <v>0</v>
      </c>
    </row>
    <row r="1753" spans="1:6">
      <c r="A1753" t="s">
        <v>14267</v>
      </c>
      <c r="B1753">
        <v>102868</v>
      </c>
      <c r="C1753" t="s">
        <v>6737</v>
      </c>
      <c r="D1753" t="s">
        <v>309</v>
      </c>
      <c r="E1753">
        <v>0</v>
      </c>
      <c r="F1753">
        <v>0</v>
      </c>
    </row>
    <row r="1754" spans="1:6">
      <c r="A1754" t="s">
        <v>14267</v>
      </c>
      <c r="B1754">
        <v>106326</v>
      </c>
      <c r="C1754" t="s">
        <v>14298</v>
      </c>
      <c r="D1754" t="s">
        <v>6491</v>
      </c>
      <c r="E1754">
        <v>0</v>
      </c>
      <c r="F1754">
        <v>0</v>
      </c>
    </row>
    <row r="1755" spans="1:6">
      <c r="A1755" t="s">
        <v>14267</v>
      </c>
      <c r="B1755">
        <v>106325</v>
      </c>
      <c r="C1755" t="s">
        <v>14299</v>
      </c>
      <c r="D1755" t="s">
        <v>309</v>
      </c>
      <c r="E1755">
        <v>0</v>
      </c>
      <c r="F1755">
        <v>0</v>
      </c>
    </row>
    <row r="1756" spans="1:6">
      <c r="A1756" t="s">
        <v>14267</v>
      </c>
      <c r="B1756">
        <v>92113</v>
      </c>
      <c r="C1756" t="s">
        <v>6738</v>
      </c>
      <c r="D1756" t="s">
        <v>6491</v>
      </c>
      <c r="E1756">
        <v>1.2</v>
      </c>
      <c r="F1756">
        <v>1.2</v>
      </c>
    </row>
    <row r="1757" spans="1:6">
      <c r="A1757" t="s">
        <v>14267</v>
      </c>
      <c r="B1757">
        <v>92112</v>
      </c>
      <c r="C1757" t="s">
        <v>6739</v>
      </c>
      <c r="D1757" t="s">
        <v>309</v>
      </c>
      <c r="E1757">
        <v>3.69</v>
      </c>
      <c r="F1757">
        <v>3.69</v>
      </c>
    </row>
    <row r="1758" spans="1:6">
      <c r="A1758" t="s">
        <v>14267</v>
      </c>
      <c r="B1758">
        <v>90675</v>
      </c>
      <c r="C1758" t="s">
        <v>6740</v>
      </c>
      <c r="D1758" t="s">
        <v>6491</v>
      </c>
      <c r="E1758">
        <v>334</v>
      </c>
      <c r="F1758">
        <v>335.46</v>
      </c>
    </row>
    <row r="1759" spans="1:6">
      <c r="A1759" t="s">
        <v>14267</v>
      </c>
      <c r="B1759">
        <v>90674</v>
      </c>
      <c r="C1759" t="s">
        <v>6741</v>
      </c>
      <c r="D1759" t="s">
        <v>309</v>
      </c>
      <c r="E1759">
        <v>761.64</v>
      </c>
      <c r="F1759">
        <v>763.1</v>
      </c>
    </row>
    <row r="1760" spans="1:6">
      <c r="A1760" t="s">
        <v>14267</v>
      </c>
      <c r="B1760">
        <v>93225</v>
      </c>
      <c r="C1760" t="s">
        <v>6742</v>
      </c>
      <c r="D1760" t="s">
        <v>6491</v>
      </c>
      <c r="E1760">
        <v>499.14</v>
      </c>
      <c r="F1760">
        <v>500.6</v>
      </c>
    </row>
    <row r="1761" spans="1:6">
      <c r="A1761" t="s">
        <v>14267</v>
      </c>
      <c r="B1761">
        <v>93224</v>
      </c>
      <c r="C1761" t="s">
        <v>6743</v>
      </c>
      <c r="D1761" t="s">
        <v>309</v>
      </c>
      <c r="E1761">
        <v>1127.1199999999999</v>
      </c>
      <c r="F1761">
        <v>1128.58</v>
      </c>
    </row>
    <row r="1762" spans="1:6">
      <c r="A1762" t="s">
        <v>14267</v>
      </c>
      <c r="B1762">
        <v>104696</v>
      </c>
      <c r="C1762" t="s">
        <v>6744</v>
      </c>
      <c r="D1762" t="s">
        <v>6491</v>
      </c>
      <c r="E1762">
        <v>25.56</v>
      </c>
      <c r="F1762">
        <v>27.02</v>
      </c>
    </row>
    <row r="1763" spans="1:6">
      <c r="A1763" t="s">
        <v>14267</v>
      </c>
      <c r="B1763">
        <v>104695</v>
      </c>
      <c r="C1763" t="s">
        <v>6745</v>
      </c>
      <c r="D1763" t="s">
        <v>309</v>
      </c>
      <c r="E1763">
        <v>28.92</v>
      </c>
      <c r="F1763">
        <v>30.38</v>
      </c>
    </row>
    <row r="1764" spans="1:6">
      <c r="A1764" t="s">
        <v>14267</v>
      </c>
      <c r="B1764">
        <v>90681</v>
      </c>
      <c r="C1764" t="s">
        <v>6746</v>
      </c>
      <c r="D1764" t="s">
        <v>6491</v>
      </c>
      <c r="E1764">
        <v>166.68</v>
      </c>
      <c r="F1764">
        <v>168.14</v>
      </c>
    </row>
    <row r="1765" spans="1:6">
      <c r="A1765" t="s">
        <v>14267</v>
      </c>
      <c r="B1765">
        <v>90680</v>
      </c>
      <c r="C1765" t="s">
        <v>6747</v>
      </c>
      <c r="D1765" t="s">
        <v>309</v>
      </c>
      <c r="E1765">
        <v>400.14</v>
      </c>
      <c r="F1765">
        <v>401.6</v>
      </c>
    </row>
    <row r="1766" spans="1:6">
      <c r="A1766" t="s">
        <v>14267</v>
      </c>
      <c r="B1766">
        <v>102875</v>
      </c>
      <c r="C1766" t="s">
        <v>6748</v>
      </c>
      <c r="D1766" t="s">
        <v>6491</v>
      </c>
      <c r="E1766">
        <v>476.6</v>
      </c>
      <c r="F1766">
        <v>478.06</v>
      </c>
    </row>
    <row r="1767" spans="1:6">
      <c r="A1767" t="s">
        <v>14267</v>
      </c>
      <c r="B1767">
        <v>102874</v>
      </c>
      <c r="C1767" t="s">
        <v>6749</v>
      </c>
      <c r="D1767" t="s">
        <v>309</v>
      </c>
      <c r="E1767">
        <v>1044.28</v>
      </c>
      <c r="F1767">
        <v>1045.74</v>
      </c>
    </row>
    <row r="1768" spans="1:6">
      <c r="A1768" t="s">
        <v>14267</v>
      </c>
      <c r="B1768">
        <v>102965</v>
      </c>
      <c r="C1768" t="s">
        <v>6750</v>
      </c>
      <c r="D1768" t="s">
        <v>6491</v>
      </c>
      <c r="E1768">
        <v>243.84</v>
      </c>
      <c r="F1768">
        <v>245.3</v>
      </c>
    </row>
    <row r="1769" spans="1:6">
      <c r="A1769" t="s">
        <v>14267</v>
      </c>
      <c r="B1769">
        <v>102964</v>
      </c>
      <c r="C1769" t="s">
        <v>6751</v>
      </c>
      <c r="D1769" t="s">
        <v>309</v>
      </c>
      <c r="E1769">
        <v>492.5</v>
      </c>
      <c r="F1769">
        <v>493.96</v>
      </c>
    </row>
    <row r="1770" spans="1:6">
      <c r="A1770" t="s">
        <v>14267</v>
      </c>
      <c r="B1770">
        <v>90626</v>
      </c>
      <c r="C1770" t="s">
        <v>6752</v>
      </c>
      <c r="D1770" t="s">
        <v>6491</v>
      </c>
      <c r="E1770">
        <v>3.05</v>
      </c>
      <c r="F1770">
        <v>3.05</v>
      </c>
    </row>
    <row r="1771" spans="1:6">
      <c r="A1771" t="s">
        <v>14267</v>
      </c>
      <c r="B1771">
        <v>90625</v>
      </c>
      <c r="C1771" t="s">
        <v>6753</v>
      </c>
      <c r="D1771" t="s">
        <v>309</v>
      </c>
      <c r="E1771">
        <v>9.32</v>
      </c>
      <c r="F1771">
        <v>9.32</v>
      </c>
    </row>
    <row r="1772" spans="1:6">
      <c r="A1772" t="s">
        <v>14267</v>
      </c>
      <c r="B1772">
        <v>102881</v>
      </c>
      <c r="C1772" t="s">
        <v>6754</v>
      </c>
      <c r="D1772" t="s">
        <v>6491</v>
      </c>
      <c r="E1772">
        <v>652.82000000000005</v>
      </c>
      <c r="F1772">
        <v>654.28</v>
      </c>
    </row>
    <row r="1773" spans="1:6">
      <c r="A1773" t="s">
        <v>14267</v>
      </c>
      <c r="B1773">
        <v>102880</v>
      </c>
      <c r="C1773" t="s">
        <v>6755</v>
      </c>
      <c r="D1773" t="s">
        <v>309</v>
      </c>
      <c r="E1773">
        <v>1455.3</v>
      </c>
      <c r="F1773">
        <v>1456.76</v>
      </c>
    </row>
    <row r="1774" spans="1:6">
      <c r="A1774" t="s">
        <v>14267</v>
      </c>
      <c r="B1774">
        <v>103225</v>
      </c>
      <c r="C1774" t="s">
        <v>6756</v>
      </c>
      <c r="D1774" t="s">
        <v>6491</v>
      </c>
      <c r="E1774">
        <v>216.56</v>
      </c>
      <c r="F1774">
        <v>218.02</v>
      </c>
    </row>
    <row r="1775" spans="1:6">
      <c r="A1775" t="s">
        <v>14267</v>
      </c>
      <c r="B1775">
        <v>103224</v>
      </c>
      <c r="C1775" t="s">
        <v>6757</v>
      </c>
      <c r="D1775" t="s">
        <v>309</v>
      </c>
      <c r="E1775">
        <v>441.72</v>
      </c>
      <c r="F1775">
        <v>443.18</v>
      </c>
    </row>
    <row r="1776" spans="1:6">
      <c r="A1776" t="s">
        <v>14267</v>
      </c>
      <c r="B1776">
        <v>103237</v>
      </c>
      <c r="C1776" t="s">
        <v>6758</v>
      </c>
      <c r="D1776" t="s">
        <v>6491</v>
      </c>
      <c r="E1776">
        <v>627.35</v>
      </c>
      <c r="F1776">
        <v>628.80999999999995</v>
      </c>
    </row>
    <row r="1777" spans="1:6">
      <c r="A1777" t="s">
        <v>14267</v>
      </c>
      <c r="B1777">
        <v>103236</v>
      </c>
      <c r="C1777" t="s">
        <v>6759</v>
      </c>
      <c r="D1777" t="s">
        <v>309</v>
      </c>
      <c r="E1777">
        <v>1355.66</v>
      </c>
      <c r="F1777">
        <v>1357.12</v>
      </c>
    </row>
    <row r="1778" spans="1:6">
      <c r="A1778" t="s">
        <v>14267</v>
      </c>
      <c r="B1778">
        <v>103231</v>
      </c>
      <c r="C1778" t="s">
        <v>6760</v>
      </c>
      <c r="D1778" t="s">
        <v>6491</v>
      </c>
      <c r="E1778">
        <v>465.3</v>
      </c>
      <c r="F1778">
        <v>466.76</v>
      </c>
    </row>
    <row r="1779" spans="1:6">
      <c r="A1779" t="s">
        <v>14267</v>
      </c>
      <c r="B1779">
        <v>103230</v>
      </c>
      <c r="C1779" t="s">
        <v>6761</v>
      </c>
      <c r="D1779" t="s">
        <v>309</v>
      </c>
      <c r="E1779">
        <v>988.62</v>
      </c>
      <c r="F1779">
        <v>990.08</v>
      </c>
    </row>
    <row r="1780" spans="1:6">
      <c r="A1780" t="s">
        <v>14267</v>
      </c>
      <c r="B1780">
        <v>102975</v>
      </c>
      <c r="C1780" t="s">
        <v>6762</v>
      </c>
      <c r="D1780" t="s">
        <v>6491</v>
      </c>
      <c r="E1780">
        <v>142.19999999999999</v>
      </c>
      <c r="F1780">
        <v>143.66</v>
      </c>
    </row>
    <row r="1781" spans="1:6">
      <c r="A1781" t="s">
        <v>14267</v>
      </c>
      <c r="B1781">
        <v>102976</v>
      </c>
      <c r="C1781" t="s">
        <v>6763</v>
      </c>
      <c r="D1781" t="s">
        <v>309</v>
      </c>
      <c r="E1781">
        <v>278.87</v>
      </c>
      <c r="F1781">
        <v>280.33</v>
      </c>
    </row>
    <row r="1782" spans="1:6">
      <c r="A1782" t="s">
        <v>14267</v>
      </c>
      <c r="B1782">
        <v>90632</v>
      </c>
      <c r="C1782" t="s">
        <v>6764</v>
      </c>
      <c r="D1782" t="s">
        <v>6491</v>
      </c>
      <c r="E1782">
        <v>92.99</v>
      </c>
      <c r="F1782">
        <v>94.45</v>
      </c>
    </row>
    <row r="1783" spans="1:6">
      <c r="A1783" t="s">
        <v>14267</v>
      </c>
      <c r="B1783">
        <v>90631</v>
      </c>
      <c r="C1783" t="s">
        <v>6765</v>
      </c>
      <c r="D1783" t="s">
        <v>309</v>
      </c>
      <c r="E1783">
        <v>162.21</v>
      </c>
      <c r="F1783">
        <v>163.66999999999999</v>
      </c>
    </row>
    <row r="1784" spans="1:6">
      <c r="A1784" t="s">
        <v>14267</v>
      </c>
      <c r="B1784">
        <v>95709</v>
      </c>
      <c r="C1784" t="s">
        <v>6766</v>
      </c>
      <c r="D1784" t="s">
        <v>6491</v>
      </c>
      <c r="E1784">
        <v>93.67</v>
      </c>
      <c r="F1784">
        <v>95.13</v>
      </c>
    </row>
    <row r="1785" spans="1:6">
      <c r="A1785" t="s">
        <v>14267</v>
      </c>
      <c r="B1785">
        <v>95708</v>
      </c>
      <c r="C1785" t="s">
        <v>6767</v>
      </c>
      <c r="D1785" t="s">
        <v>309</v>
      </c>
      <c r="E1785">
        <v>166.19</v>
      </c>
      <c r="F1785">
        <v>167.65</v>
      </c>
    </row>
    <row r="1786" spans="1:6">
      <c r="A1786" t="s">
        <v>14267</v>
      </c>
      <c r="B1786">
        <v>91278</v>
      </c>
      <c r="C1786" t="s">
        <v>6768</v>
      </c>
      <c r="D1786" t="s">
        <v>6491</v>
      </c>
      <c r="E1786">
        <v>0.72</v>
      </c>
      <c r="F1786">
        <v>0.72</v>
      </c>
    </row>
    <row r="1787" spans="1:6">
      <c r="A1787" t="s">
        <v>14267</v>
      </c>
      <c r="B1787">
        <v>91277</v>
      </c>
      <c r="C1787" t="s">
        <v>6769</v>
      </c>
      <c r="D1787" t="s">
        <v>309</v>
      </c>
      <c r="E1787">
        <v>10.81</v>
      </c>
      <c r="F1787">
        <v>10.81</v>
      </c>
    </row>
    <row r="1788" spans="1:6">
      <c r="A1788" t="s">
        <v>14267</v>
      </c>
      <c r="B1788">
        <v>102887</v>
      </c>
      <c r="C1788" t="s">
        <v>6770</v>
      </c>
      <c r="D1788" t="s">
        <v>6491</v>
      </c>
      <c r="E1788">
        <v>0</v>
      </c>
      <c r="F1788">
        <v>0</v>
      </c>
    </row>
    <row r="1789" spans="1:6">
      <c r="A1789" t="s">
        <v>14267</v>
      </c>
      <c r="B1789">
        <v>102886</v>
      </c>
      <c r="C1789" t="s">
        <v>6771</v>
      </c>
      <c r="D1789" t="s">
        <v>309</v>
      </c>
      <c r="E1789">
        <v>0</v>
      </c>
      <c r="F1789">
        <v>0</v>
      </c>
    </row>
    <row r="1790" spans="1:6">
      <c r="A1790" t="s">
        <v>14267</v>
      </c>
      <c r="B1790">
        <v>95277</v>
      </c>
      <c r="C1790" t="s">
        <v>6772</v>
      </c>
      <c r="D1790" t="s">
        <v>6491</v>
      </c>
      <c r="E1790">
        <v>0.73</v>
      </c>
      <c r="F1790">
        <v>0.73</v>
      </c>
    </row>
    <row r="1791" spans="1:6">
      <c r="A1791" t="s">
        <v>14267</v>
      </c>
      <c r="B1791">
        <v>95276</v>
      </c>
      <c r="C1791" t="s">
        <v>6773</v>
      </c>
      <c r="D1791" t="s">
        <v>309</v>
      </c>
      <c r="E1791">
        <v>3.75</v>
      </c>
      <c r="F1791">
        <v>3.75</v>
      </c>
    </row>
    <row r="1792" spans="1:6">
      <c r="A1792" t="s">
        <v>14267</v>
      </c>
      <c r="B1792">
        <v>106254</v>
      </c>
      <c r="C1792" t="s">
        <v>14300</v>
      </c>
      <c r="D1792" t="s">
        <v>6491</v>
      </c>
      <c r="E1792">
        <v>0</v>
      </c>
      <c r="F1792">
        <v>0</v>
      </c>
    </row>
    <row r="1793" spans="1:6">
      <c r="A1793" t="s">
        <v>14267</v>
      </c>
      <c r="B1793">
        <v>106249</v>
      </c>
      <c r="C1793" t="s">
        <v>14301</v>
      </c>
      <c r="D1793" t="s">
        <v>309</v>
      </c>
      <c r="E1793">
        <v>0</v>
      </c>
      <c r="F1793">
        <v>0</v>
      </c>
    </row>
    <row r="1794" spans="1:6">
      <c r="A1794" t="s">
        <v>14267</v>
      </c>
      <c r="B1794">
        <v>88430</v>
      </c>
      <c r="C1794" t="s">
        <v>6774</v>
      </c>
      <c r="D1794" t="s">
        <v>6491</v>
      </c>
      <c r="E1794">
        <v>6.73</v>
      </c>
      <c r="F1794">
        <v>6.73</v>
      </c>
    </row>
    <row r="1795" spans="1:6">
      <c r="A1795" t="s">
        <v>14267</v>
      </c>
      <c r="B1795">
        <v>88418</v>
      </c>
      <c r="C1795" t="s">
        <v>6775</v>
      </c>
      <c r="D1795" t="s">
        <v>309</v>
      </c>
      <c r="E1795">
        <v>14.64</v>
      </c>
      <c r="F1795">
        <v>14.64</v>
      </c>
    </row>
    <row r="1796" spans="1:6">
      <c r="A1796" t="s">
        <v>14267</v>
      </c>
      <c r="B1796">
        <v>88438</v>
      </c>
      <c r="C1796" t="s">
        <v>6776</v>
      </c>
      <c r="D1796" t="s">
        <v>6491</v>
      </c>
      <c r="E1796">
        <v>8.93</v>
      </c>
      <c r="F1796">
        <v>8.93</v>
      </c>
    </row>
    <row r="1797" spans="1:6">
      <c r="A1797" t="s">
        <v>14267</v>
      </c>
      <c r="B1797">
        <v>88433</v>
      </c>
      <c r="C1797" t="s">
        <v>6777</v>
      </c>
      <c r="D1797" t="s">
        <v>309</v>
      </c>
      <c r="E1797">
        <v>19.07</v>
      </c>
      <c r="F1797">
        <v>19.07</v>
      </c>
    </row>
    <row r="1798" spans="1:6">
      <c r="A1798" t="s">
        <v>14267</v>
      </c>
      <c r="B1798">
        <v>90669</v>
      </c>
      <c r="C1798" t="s">
        <v>6778</v>
      </c>
      <c r="D1798" t="s">
        <v>6491</v>
      </c>
      <c r="E1798">
        <v>8.94</v>
      </c>
      <c r="F1798">
        <v>8.94</v>
      </c>
    </row>
    <row r="1799" spans="1:6">
      <c r="A1799" t="s">
        <v>14267</v>
      </c>
      <c r="B1799">
        <v>90668</v>
      </c>
      <c r="C1799" t="s">
        <v>6779</v>
      </c>
      <c r="D1799" t="s">
        <v>309</v>
      </c>
      <c r="E1799">
        <v>33.049999999999997</v>
      </c>
      <c r="F1799">
        <v>33.049999999999997</v>
      </c>
    </row>
    <row r="1800" spans="1:6">
      <c r="A1800" t="s">
        <v>14267</v>
      </c>
      <c r="B1800">
        <v>102980</v>
      </c>
      <c r="C1800" t="s">
        <v>6780</v>
      </c>
      <c r="D1800" t="s">
        <v>6491</v>
      </c>
      <c r="E1800">
        <v>0</v>
      </c>
      <c r="F1800">
        <v>0</v>
      </c>
    </row>
    <row r="1801" spans="1:6">
      <c r="A1801" t="s">
        <v>14267</v>
      </c>
      <c r="B1801">
        <v>102981</v>
      </c>
      <c r="C1801" t="s">
        <v>6781</v>
      </c>
      <c r="D1801" t="s">
        <v>309</v>
      </c>
      <c r="E1801">
        <v>0</v>
      </c>
      <c r="F1801">
        <v>0</v>
      </c>
    </row>
    <row r="1802" spans="1:6">
      <c r="A1802" t="s">
        <v>14267</v>
      </c>
      <c r="B1802">
        <v>5946</v>
      </c>
      <c r="C1802" t="s">
        <v>6782</v>
      </c>
      <c r="D1802" t="s">
        <v>6491</v>
      </c>
      <c r="E1802">
        <v>90.51</v>
      </c>
      <c r="F1802">
        <v>92.06</v>
      </c>
    </row>
    <row r="1803" spans="1:6">
      <c r="A1803" t="s">
        <v>14267</v>
      </c>
      <c r="B1803">
        <v>5944</v>
      </c>
      <c r="C1803" t="s">
        <v>6783</v>
      </c>
      <c r="D1803" t="s">
        <v>309</v>
      </c>
      <c r="E1803">
        <v>226.9</v>
      </c>
      <c r="F1803">
        <v>228.45</v>
      </c>
    </row>
    <row r="1804" spans="1:6">
      <c r="A1804" t="s">
        <v>14267</v>
      </c>
      <c r="B1804">
        <v>5942</v>
      </c>
      <c r="C1804" t="s">
        <v>6784</v>
      </c>
      <c r="D1804" t="s">
        <v>6491</v>
      </c>
      <c r="E1804">
        <v>72.319999999999993</v>
      </c>
      <c r="F1804">
        <v>73.87</v>
      </c>
    </row>
    <row r="1805" spans="1:6">
      <c r="A1805" t="s">
        <v>14267</v>
      </c>
      <c r="B1805">
        <v>5940</v>
      </c>
      <c r="C1805" t="s">
        <v>6785</v>
      </c>
      <c r="D1805" t="s">
        <v>309</v>
      </c>
      <c r="E1805">
        <v>165.55</v>
      </c>
      <c r="F1805">
        <v>167.1</v>
      </c>
    </row>
    <row r="1806" spans="1:6">
      <c r="A1806" t="s">
        <v>14267</v>
      </c>
      <c r="B1806">
        <v>102893</v>
      </c>
      <c r="C1806" t="s">
        <v>6786</v>
      </c>
      <c r="D1806" t="s">
        <v>6491</v>
      </c>
      <c r="E1806">
        <v>0</v>
      </c>
      <c r="F1806">
        <v>0</v>
      </c>
    </row>
    <row r="1807" spans="1:6">
      <c r="A1807" t="s">
        <v>14267</v>
      </c>
      <c r="B1807">
        <v>102892</v>
      </c>
      <c r="C1807" t="s">
        <v>6787</v>
      </c>
      <c r="D1807" t="s">
        <v>309</v>
      </c>
      <c r="E1807">
        <v>0</v>
      </c>
      <c r="F1807">
        <v>0</v>
      </c>
    </row>
    <row r="1808" spans="1:6">
      <c r="A1808" t="s">
        <v>14267</v>
      </c>
      <c r="B1808">
        <v>89251</v>
      </c>
      <c r="C1808" t="s">
        <v>6788</v>
      </c>
      <c r="D1808" t="s">
        <v>6491</v>
      </c>
      <c r="E1808">
        <v>360.21</v>
      </c>
      <c r="F1808">
        <v>361.76</v>
      </c>
    </row>
    <row r="1809" spans="1:6">
      <c r="A1809" t="s">
        <v>14267</v>
      </c>
      <c r="B1809">
        <v>89250</v>
      </c>
      <c r="C1809" t="s">
        <v>6789</v>
      </c>
      <c r="D1809" t="s">
        <v>309</v>
      </c>
      <c r="E1809">
        <v>1202.33</v>
      </c>
      <c r="F1809">
        <v>1203.8800000000001</v>
      </c>
    </row>
    <row r="1810" spans="1:6">
      <c r="A1810" t="s">
        <v>14267</v>
      </c>
      <c r="B1810">
        <v>102959</v>
      </c>
      <c r="C1810" t="s">
        <v>6790</v>
      </c>
      <c r="D1810" t="s">
        <v>6491</v>
      </c>
      <c r="E1810">
        <v>0</v>
      </c>
      <c r="F1810">
        <v>0</v>
      </c>
    </row>
    <row r="1811" spans="1:6">
      <c r="A1811" t="s">
        <v>14267</v>
      </c>
      <c r="B1811">
        <v>102958</v>
      </c>
      <c r="C1811" t="s">
        <v>6791</v>
      </c>
      <c r="D1811" t="s">
        <v>309</v>
      </c>
      <c r="E1811">
        <v>0</v>
      </c>
      <c r="F1811">
        <v>0</v>
      </c>
    </row>
    <row r="1812" spans="1:6">
      <c r="A1812" t="s">
        <v>14267</v>
      </c>
      <c r="B1812">
        <v>5681</v>
      </c>
      <c r="C1812" t="s">
        <v>6792</v>
      </c>
      <c r="D1812" t="s">
        <v>6491</v>
      </c>
      <c r="E1812">
        <v>56.33</v>
      </c>
      <c r="F1812">
        <v>58</v>
      </c>
    </row>
    <row r="1813" spans="1:6">
      <c r="A1813" t="s">
        <v>14267</v>
      </c>
      <c r="B1813">
        <v>5680</v>
      </c>
      <c r="C1813" t="s">
        <v>6793</v>
      </c>
      <c r="D1813" t="s">
        <v>309</v>
      </c>
      <c r="E1813">
        <v>132.16999999999999</v>
      </c>
      <c r="F1813">
        <v>133.84</v>
      </c>
    </row>
    <row r="1814" spans="1:6">
      <c r="A1814" t="s">
        <v>14267</v>
      </c>
      <c r="B1814">
        <v>5877</v>
      </c>
      <c r="C1814" t="s">
        <v>6794</v>
      </c>
      <c r="D1814" t="s">
        <v>6491</v>
      </c>
      <c r="E1814">
        <v>58.82</v>
      </c>
      <c r="F1814">
        <v>60.49</v>
      </c>
    </row>
    <row r="1815" spans="1:6">
      <c r="A1815" t="s">
        <v>14267</v>
      </c>
      <c r="B1815">
        <v>5875</v>
      </c>
      <c r="C1815" t="s">
        <v>6795</v>
      </c>
      <c r="D1815" t="s">
        <v>309</v>
      </c>
      <c r="E1815">
        <v>132.96</v>
      </c>
      <c r="F1815">
        <v>134.63</v>
      </c>
    </row>
    <row r="1816" spans="1:6">
      <c r="A1816" t="s">
        <v>14267</v>
      </c>
      <c r="B1816">
        <v>5679</v>
      </c>
      <c r="C1816" t="s">
        <v>6796</v>
      </c>
      <c r="D1816" t="s">
        <v>6491</v>
      </c>
      <c r="E1816">
        <v>59.98</v>
      </c>
      <c r="F1816">
        <v>61.65</v>
      </c>
    </row>
    <row r="1817" spans="1:6">
      <c r="A1817" t="s">
        <v>14267</v>
      </c>
      <c r="B1817">
        <v>5678</v>
      </c>
      <c r="C1817" t="s">
        <v>6797</v>
      </c>
      <c r="D1817" t="s">
        <v>309</v>
      </c>
      <c r="E1817">
        <v>144.74</v>
      </c>
      <c r="F1817">
        <v>146.41</v>
      </c>
    </row>
    <row r="1818" spans="1:6">
      <c r="A1818" t="s">
        <v>14267</v>
      </c>
      <c r="B1818">
        <v>6880</v>
      </c>
      <c r="C1818" t="s">
        <v>6798</v>
      </c>
      <c r="D1818" t="s">
        <v>6491</v>
      </c>
      <c r="E1818">
        <v>80.5</v>
      </c>
      <c r="F1818">
        <v>81.98</v>
      </c>
    </row>
    <row r="1819" spans="1:6">
      <c r="A1819" t="s">
        <v>14267</v>
      </c>
      <c r="B1819">
        <v>6879</v>
      </c>
      <c r="C1819" t="s">
        <v>6799</v>
      </c>
      <c r="D1819" t="s">
        <v>309</v>
      </c>
      <c r="E1819">
        <v>201.52</v>
      </c>
      <c r="F1819">
        <v>203</v>
      </c>
    </row>
    <row r="1820" spans="1:6">
      <c r="A1820" t="s">
        <v>14267</v>
      </c>
      <c r="B1820">
        <v>96464</v>
      </c>
      <c r="C1820" t="s">
        <v>6800</v>
      </c>
      <c r="D1820" t="s">
        <v>6491</v>
      </c>
      <c r="E1820">
        <v>83.93</v>
      </c>
      <c r="F1820">
        <v>85.41</v>
      </c>
    </row>
    <row r="1821" spans="1:6">
      <c r="A1821" t="s">
        <v>14267</v>
      </c>
      <c r="B1821">
        <v>96463</v>
      </c>
      <c r="C1821" t="s">
        <v>6801</v>
      </c>
      <c r="D1821" t="s">
        <v>309</v>
      </c>
      <c r="E1821">
        <v>207.74</v>
      </c>
      <c r="F1821">
        <v>209.22</v>
      </c>
    </row>
    <row r="1822" spans="1:6">
      <c r="A1822" t="s">
        <v>14267</v>
      </c>
      <c r="B1822">
        <v>7050</v>
      </c>
      <c r="C1822" t="s">
        <v>6802</v>
      </c>
      <c r="D1822" t="s">
        <v>6491</v>
      </c>
      <c r="E1822">
        <v>74.239999999999995</v>
      </c>
      <c r="F1822">
        <v>75.72</v>
      </c>
    </row>
    <row r="1823" spans="1:6">
      <c r="A1823" t="s">
        <v>14267</v>
      </c>
      <c r="B1823">
        <v>7049</v>
      </c>
      <c r="C1823" t="s">
        <v>6803</v>
      </c>
      <c r="D1823" t="s">
        <v>309</v>
      </c>
      <c r="E1823">
        <v>214.38</v>
      </c>
      <c r="F1823">
        <v>215.86</v>
      </c>
    </row>
    <row r="1824" spans="1:6">
      <c r="A1824" t="s">
        <v>14267</v>
      </c>
      <c r="B1824">
        <v>95632</v>
      </c>
      <c r="C1824" t="s">
        <v>6804</v>
      </c>
      <c r="D1824" t="s">
        <v>6491</v>
      </c>
      <c r="E1824">
        <v>78.099999999999994</v>
      </c>
      <c r="F1824">
        <v>79.58</v>
      </c>
    </row>
    <row r="1825" spans="1:6">
      <c r="A1825" t="s">
        <v>14267</v>
      </c>
      <c r="B1825">
        <v>95631</v>
      </c>
      <c r="C1825" t="s">
        <v>6805</v>
      </c>
      <c r="D1825" t="s">
        <v>309</v>
      </c>
      <c r="E1825">
        <v>222.12</v>
      </c>
      <c r="F1825">
        <v>223.6</v>
      </c>
    </row>
    <row r="1826" spans="1:6">
      <c r="A1826" t="s">
        <v>14267</v>
      </c>
      <c r="B1826">
        <v>5685</v>
      </c>
      <c r="C1826" t="s">
        <v>6806</v>
      </c>
      <c r="D1826" t="s">
        <v>6491</v>
      </c>
      <c r="E1826">
        <v>60.33</v>
      </c>
      <c r="F1826">
        <v>61.81</v>
      </c>
    </row>
    <row r="1827" spans="1:6">
      <c r="A1827" t="s">
        <v>14267</v>
      </c>
      <c r="B1827">
        <v>5684</v>
      </c>
      <c r="C1827" t="s">
        <v>6807</v>
      </c>
      <c r="D1827" t="s">
        <v>309</v>
      </c>
      <c r="E1827">
        <v>154.01</v>
      </c>
      <c r="F1827">
        <v>155.49</v>
      </c>
    </row>
    <row r="1828" spans="1:6">
      <c r="A1828" t="s">
        <v>14267</v>
      </c>
      <c r="B1828">
        <v>93244</v>
      </c>
      <c r="C1828" t="s">
        <v>6808</v>
      </c>
      <c r="D1828" t="s">
        <v>6491</v>
      </c>
      <c r="E1828">
        <v>61.81</v>
      </c>
      <c r="F1828">
        <v>63.29</v>
      </c>
    </row>
    <row r="1829" spans="1:6">
      <c r="A1829" t="s">
        <v>14267</v>
      </c>
      <c r="B1829">
        <v>73436</v>
      </c>
      <c r="C1829" t="s">
        <v>6809</v>
      </c>
      <c r="D1829" t="s">
        <v>309</v>
      </c>
      <c r="E1829">
        <v>156.9</v>
      </c>
      <c r="F1829">
        <v>158.38</v>
      </c>
    </row>
    <row r="1830" spans="1:6">
      <c r="A1830" t="s">
        <v>14267</v>
      </c>
      <c r="B1830">
        <v>5881</v>
      </c>
      <c r="C1830" t="s">
        <v>6810</v>
      </c>
      <c r="D1830" t="s">
        <v>6491</v>
      </c>
      <c r="E1830">
        <v>73.459999999999994</v>
      </c>
      <c r="F1830">
        <v>74.94</v>
      </c>
    </row>
    <row r="1831" spans="1:6">
      <c r="A1831" t="s">
        <v>14267</v>
      </c>
      <c r="B1831">
        <v>5879</v>
      </c>
      <c r="C1831" t="s">
        <v>6811</v>
      </c>
      <c r="D1831" t="s">
        <v>309</v>
      </c>
      <c r="E1831">
        <v>133.96</v>
      </c>
      <c r="F1831">
        <v>135.44</v>
      </c>
    </row>
    <row r="1832" spans="1:6">
      <c r="A1832" t="s">
        <v>14267</v>
      </c>
      <c r="B1832">
        <v>5865</v>
      </c>
      <c r="C1832" t="s">
        <v>6812</v>
      </c>
      <c r="D1832" t="s">
        <v>6491</v>
      </c>
      <c r="E1832">
        <v>10.8</v>
      </c>
      <c r="F1832">
        <v>10.8</v>
      </c>
    </row>
    <row r="1833" spans="1:6">
      <c r="A1833" t="s">
        <v>14267</v>
      </c>
      <c r="B1833">
        <v>5863</v>
      </c>
      <c r="C1833" t="s">
        <v>6813</v>
      </c>
      <c r="D1833" t="s">
        <v>309</v>
      </c>
      <c r="E1833">
        <v>21.46</v>
      </c>
      <c r="F1833">
        <v>21.46</v>
      </c>
    </row>
    <row r="1834" spans="1:6">
      <c r="A1834" t="s">
        <v>14267</v>
      </c>
      <c r="B1834">
        <v>5869</v>
      </c>
      <c r="C1834" t="s">
        <v>6814</v>
      </c>
      <c r="D1834" t="s">
        <v>6491</v>
      </c>
      <c r="E1834">
        <v>68.5</v>
      </c>
      <c r="F1834">
        <v>69.98</v>
      </c>
    </row>
    <row r="1835" spans="1:6">
      <c r="A1835" t="s">
        <v>14267</v>
      </c>
      <c r="B1835">
        <v>5867</v>
      </c>
      <c r="C1835" t="s">
        <v>6815</v>
      </c>
      <c r="D1835" t="s">
        <v>309</v>
      </c>
      <c r="E1835">
        <v>153.62</v>
      </c>
      <c r="F1835">
        <v>155.1</v>
      </c>
    </row>
    <row r="1836" spans="1:6">
      <c r="A1836" t="s">
        <v>14267</v>
      </c>
      <c r="B1836">
        <v>95271</v>
      </c>
      <c r="C1836" t="s">
        <v>6816</v>
      </c>
      <c r="D1836" t="s">
        <v>6491</v>
      </c>
      <c r="E1836">
        <v>0.73</v>
      </c>
      <c r="F1836">
        <v>0.73</v>
      </c>
    </row>
    <row r="1837" spans="1:6">
      <c r="A1837" t="s">
        <v>14267</v>
      </c>
      <c r="B1837">
        <v>95270</v>
      </c>
      <c r="C1837" t="s">
        <v>6817</v>
      </c>
      <c r="D1837" t="s">
        <v>309</v>
      </c>
      <c r="E1837">
        <v>10.69</v>
      </c>
      <c r="F1837">
        <v>10.69</v>
      </c>
    </row>
    <row r="1838" spans="1:6">
      <c r="A1838" t="s">
        <v>14267</v>
      </c>
      <c r="B1838">
        <v>91693</v>
      </c>
      <c r="C1838" t="s">
        <v>6818</v>
      </c>
      <c r="D1838" t="s">
        <v>6491</v>
      </c>
      <c r="E1838">
        <v>24.47</v>
      </c>
      <c r="F1838">
        <v>25.93</v>
      </c>
    </row>
    <row r="1839" spans="1:6">
      <c r="A1839" t="s">
        <v>14267</v>
      </c>
      <c r="B1839">
        <v>91692</v>
      </c>
      <c r="C1839" t="s">
        <v>6819</v>
      </c>
      <c r="D1839" t="s">
        <v>309</v>
      </c>
      <c r="E1839">
        <v>25.9</v>
      </c>
      <c r="F1839">
        <v>27.36</v>
      </c>
    </row>
    <row r="1840" spans="1:6">
      <c r="A1840" t="s">
        <v>14267</v>
      </c>
      <c r="B1840">
        <v>102929</v>
      </c>
      <c r="C1840" t="s">
        <v>6820</v>
      </c>
      <c r="D1840" t="s">
        <v>6491</v>
      </c>
      <c r="E1840">
        <v>0</v>
      </c>
      <c r="F1840">
        <v>0</v>
      </c>
    </row>
    <row r="1841" spans="1:6">
      <c r="A1841" t="s">
        <v>14267</v>
      </c>
      <c r="B1841">
        <v>102928</v>
      </c>
      <c r="C1841" t="s">
        <v>6821</v>
      </c>
      <c r="D1841" t="s">
        <v>309</v>
      </c>
      <c r="E1841">
        <v>0</v>
      </c>
      <c r="F1841">
        <v>0</v>
      </c>
    </row>
    <row r="1842" spans="1:6">
      <c r="A1842" t="s">
        <v>14267</v>
      </c>
      <c r="B1842">
        <v>95140</v>
      </c>
      <c r="C1842" t="s">
        <v>6822</v>
      </c>
      <c r="D1842" t="s">
        <v>6491</v>
      </c>
      <c r="E1842">
        <v>0.05</v>
      </c>
      <c r="F1842">
        <v>0.05</v>
      </c>
    </row>
    <row r="1843" spans="1:6">
      <c r="A1843" t="s">
        <v>14267</v>
      </c>
      <c r="B1843">
        <v>95139</v>
      </c>
      <c r="C1843" t="s">
        <v>6823</v>
      </c>
      <c r="D1843" t="s">
        <v>309</v>
      </c>
      <c r="E1843">
        <v>0.08</v>
      </c>
      <c r="F1843">
        <v>0.08</v>
      </c>
    </row>
    <row r="1844" spans="1:6">
      <c r="A1844" t="s">
        <v>14267</v>
      </c>
      <c r="B1844">
        <v>89027</v>
      </c>
      <c r="C1844" t="s">
        <v>6824</v>
      </c>
      <c r="D1844" t="s">
        <v>6491</v>
      </c>
      <c r="E1844">
        <v>5.49</v>
      </c>
      <c r="F1844">
        <v>5.49</v>
      </c>
    </row>
    <row r="1845" spans="1:6">
      <c r="A1845" t="s">
        <v>14267</v>
      </c>
      <c r="B1845">
        <v>89028</v>
      </c>
      <c r="C1845" t="s">
        <v>6825</v>
      </c>
      <c r="D1845" t="s">
        <v>309</v>
      </c>
      <c r="E1845">
        <v>185.18</v>
      </c>
      <c r="F1845">
        <v>185.18</v>
      </c>
    </row>
    <row r="1846" spans="1:6">
      <c r="A1846" t="s">
        <v>14267</v>
      </c>
      <c r="B1846">
        <v>7031</v>
      </c>
      <c r="C1846" t="s">
        <v>6826</v>
      </c>
      <c r="D1846" t="s">
        <v>6491</v>
      </c>
      <c r="E1846">
        <v>6.76</v>
      </c>
      <c r="F1846">
        <v>6.76</v>
      </c>
    </row>
    <row r="1847" spans="1:6">
      <c r="A1847" t="s">
        <v>14267</v>
      </c>
      <c r="B1847">
        <v>7030</v>
      </c>
      <c r="C1847" t="s">
        <v>6827</v>
      </c>
      <c r="D1847" t="s">
        <v>309</v>
      </c>
      <c r="E1847">
        <v>274.91000000000003</v>
      </c>
      <c r="F1847">
        <v>274.91000000000003</v>
      </c>
    </row>
    <row r="1848" spans="1:6">
      <c r="A1848" t="s">
        <v>14267</v>
      </c>
      <c r="B1848">
        <v>102947</v>
      </c>
      <c r="C1848" t="s">
        <v>6828</v>
      </c>
      <c r="D1848" t="s">
        <v>6491</v>
      </c>
      <c r="E1848">
        <v>0</v>
      </c>
      <c r="F1848">
        <v>0</v>
      </c>
    </row>
    <row r="1849" spans="1:6">
      <c r="A1849" t="s">
        <v>14267</v>
      </c>
      <c r="B1849">
        <v>102946</v>
      </c>
      <c r="C1849" t="s">
        <v>6829</v>
      </c>
      <c r="D1849" t="s">
        <v>309</v>
      </c>
      <c r="E1849">
        <v>0</v>
      </c>
      <c r="F1849">
        <v>0</v>
      </c>
    </row>
    <row r="1850" spans="1:6">
      <c r="A1850" t="s">
        <v>14267</v>
      </c>
      <c r="B1850">
        <v>104092</v>
      </c>
      <c r="C1850" t="s">
        <v>6830</v>
      </c>
      <c r="D1850" t="s">
        <v>6491</v>
      </c>
      <c r="E1850">
        <v>0.03</v>
      </c>
      <c r="F1850">
        <v>0.03</v>
      </c>
    </row>
    <row r="1851" spans="1:6">
      <c r="A1851" t="s">
        <v>14267</v>
      </c>
      <c r="B1851">
        <v>104091</v>
      </c>
      <c r="C1851" t="s">
        <v>6831</v>
      </c>
      <c r="D1851" t="s">
        <v>309</v>
      </c>
      <c r="E1851">
        <v>0.75</v>
      </c>
      <c r="F1851">
        <v>0.75</v>
      </c>
    </row>
    <row r="1852" spans="1:6">
      <c r="A1852" t="s">
        <v>14267</v>
      </c>
      <c r="B1852">
        <v>104098</v>
      </c>
      <c r="C1852" t="s">
        <v>6832</v>
      </c>
      <c r="D1852" t="s">
        <v>6491</v>
      </c>
      <c r="E1852">
        <v>0.05</v>
      </c>
      <c r="F1852">
        <v>0.05</v>
      </c>
    </row>
    <row r="1853" spans="1:6">
      <c r="A1853" t="s">
        <v>14267</v>
      </c>
      <c r="B1853">
        <v>104097</v>
      </c>
      <c r="C1853" t="s">
        <v>6833</v>
      </c>
      <c r="D1853" t="s">
        <v>309</v>
      </c>
      <c r="E1853">
        <v>1.04</v>
      </c>
      <c r="F1853">
        <v>1.04</v>
      </c>
    </row>
    <row r="1854" spans="1:6">
      <c r="A1854" t="s">
        <v>14267</v>
      </c>
      <c r="B1854">
        <v>102905</v>
      </c>
      <c r="C1854" t="s">
        <v>6834</v>
      </c>
      <c r="D1854" t="s">
        <v>6491</v>
      </c>
      <c r="E1854">
        <v>0</v>
      </c>
      <c r="F1854">
        <v>0</v>
      </c>
    </row>
    <row r="1855" spans="1:6">
      <c r="A1855" t="s">
        <v>14267</v>
      </c>
      <c r="B1855">
        <v>102904</v>
      </c>
      <c r="C1855" t="s">
        <v>6835</v>
      </c>
      <c r="D1855" t="s">
        <v>309</v>
      </c>
      <c r="E1855">
        <v>0</v>
      </c>
      <c r="F1855">
        <v>0</v>
      </c>
    </row>
    <row r="1856" spans="1:6">
      <c r="A1856" t="s">
        <v>14267</v>
      </c>
      <c r="B1856">
        <v>89031</v>
      </c>
      <c r="C1856" t="s">
        <v>6836</v>
      </c>
      <c r="D1856" t="s">
        <v>6491</v>
      </c>
      <c r="E1856">
        <v>72.739999999999995</v>
      </c>
      <c r="F1856">
        <v>74.2</v>
      </c>
    </row>
    <row r="1857" spans="1:6">
      <c r="A1857" t="s">
        <v>14267</v>
      </c>
      <c r="B1857">
        <v>89032</v>
      </c>
      <c r="C1857" t="s">
        <v>6837</v>
      </c>
      <c r="D1857" t="s">
        <v>309</v>
      </c>
      <c r="E1857">
        <v>196.56</v>
      </c>
      <c r="F1857">
        <v>198.02</v>
      </c>
    </row>
    <row r="1858" spans="1:6">
      <c r="A1858" t="s">
        <v>14267</v>
      </c>
      <c r="B1858">
        <v>88844</v>
      </c>
      <c r="C1858" t="s">
        <v>6838</v>
      </c>
      <c r="D1858" t="s">
        <v>6491</v>
      </c>
      <c r="E1858">
        <v>75</v>
      </c>
      <c r="F1858">
        <v>76.459999999999994</v>
      </c>
    </row>
    <row r="1859" spans="1:6">
      <c r="A1859" t="s">
        <v>14267</v>
      </c>
      <c r="B1859">
        <v>88843</v>
      </c>
      <c r="C1859" t="s">
        <v>6839</v>
      </c>
      <c r="D1859" t="s">
        <v>309</v>
      </c>
      <c r="E1859">
        <v>217.63</v>
      </c>
      <c r="F1859">
        <v>219.09</v>
      </c>
    </row>
    <row r="1860" spans="1:6">
      <c r="A1860" t="s">
        <v>14267</v>
      </c>
      <c r="B1860">
        <v>5853</v>
      </c>
      <c r="C1860" t="s">
        <v>6840</v>
      </c>
      <c r="D1860" t="s">
        <v>6491</v>
      </c>
      <c r="E1860">
        <v>87.09</v>
      </c>
      <c r="F1860">
        <v>88.55</v>
      </c>
    </row>
    <row r="1861" spans="1:6">
      <c r="A1861" t="s">
        <v>14267</v>
      </c>
      <c r="B1861">
        <v>5851</v>
      </c>
      <c r="C1861" t="s">
        <v>6841</v>
      </c>
      <c r="D1861" t="s">
        <v>309</v>
      </c>
      <c r="E1861">
        <v>260.67</v>
      </c>
      <c r="F1861">
        <v>262.13</v>
      </c>
    </row>
    <row r="1862" spans="1:6">
      <c r="A1862" t="s">
        <v>14267</v>
      </c>
      <c r="B1862">
        <v>5849</v>
      </c>
      <c r="C1862" t="s">
        <v>6842</v>
      </c>
      <c r="D1862" t="s">
        <v>6491</v>
      </c>
      <c r="E1862">
        <v>86.7</v>
      </c>
      <c r="F1862">
        <v>88.16</v>
      </c>
    </row>
    <row r="1863" spans="1:6">
      <c r="A1863" t="s">
        <v>14267</v>
      </c>
      <c r="B1863">
        <v>5847</v>
      </c>
      <c r="C1863" t="s">
        <v>6843</v>
      </c>
      <c r="D1863" t="s">
        <v>309</v>
      </c>
      <c r="E1863">
        <v>272.57</v>
      </c>
      <c r="F1863">
        <v>274.02999999999997</v>
      </c>
    </row>
    <row r="1864" spans="1:6">
      <c r="A1864" t="s">
        <v>14267</v>
      </c>
      <c r="B1864">
        <v>5857</v>
      </c>
      <c r="C1864" t="s">
        <v>6844</v>
      </c>
      <c r="D1864" t="s">
        <v>6491</v>
      </c>
      <c r="E1864">
        <v>229.8</v>
      </c>
      <c r="F1864">
        <v>231.26</v>
      </c>
    </row>
    <row r="1865" spans="1:6">
      <c r="A1865" t="s">
        <v>14267</v>
      </c>
      <c r="B1865">
        <v>5855</v>
      </c>
      <c r="C1865" t="s">
        <v>6845</v>
      </c>
      <c r="D1865" t="s">
        <v>309</v>
      </c>
      <c r="E1865">
        <v>706.18</v>
      </c>
      <c r="F1865">
        <v>707.64</v>
      </c>
    </row>
    <row r="1866" spans="1:6">
      <c r="A1866" t="s">
        <v>14267</v>
      </c>
      <c r="B1866">
        <v>96021</v>
      </c>
      <c r="C1866" t="s">
        <v>6846</v>
      </c>
      <c r="D1866" t="s">
        <v>6491</v>
      </c>
      <c r="E1866">
        <v>51.21</v>
      </c>
      <c r="F1866">
        <v>52.67</v>
      </c>
    </row>
    <row r="1867" spans="1:6">
      <c r="A1867" t="s">
        <v>14267</v>
      </c>
      <c r="B1867">
        <v>96020</v>
      </c>
      <c r="C1867" t="s">
        <v>6847</v>
      </c>
      <c r="D1867" t="s">
        <v>309</v>
      </c>
      <c r="E1867">
        <v>173.1</v>
      </c>
      <c r="F1867">
        <v>174.56</v>
      </c>
    </row>
    <row r="1868" spans="1:6">
      <c r="A1868" t="s">
        <v>14267</v>
      </c>
      <c r="B1868">
        <v>96014</v>
      </c>
      <c r="C1868" t="s">
        <v>6848</v>
      </c>
      <c r="D1868" t="s">
        <v>6491</v>
      </c>
      <c r="E1868">
        <v>51.45</v>
      </c>
      <c r="F1868">
        <v>52.91</v>
      </c>
    </row>
    <row r="1869" spans="1:6">
      <c r="A1869" t="s">
        <v>14267</v>
      </c>
      <c r="B1869">
        <v>96013</v>
      </c>
      <c r="C1869" t="s">
        <v>6849</v>
      </c>
      <c r="D1869" t="s">
        <v>309</v>
      </c>
      <c r="E1869">
        <v>173.56</v>
      </c>
      <c r="F1869">
        <v>175.02</v>
      </c>
    </row>
    <row r="1870" spans="1:6">
      <c r="A1870" t="s">
        <v>14267</v>
      </c>
      <c r="B1870">
        <v>96029</v>
      </c>
      <c r="C1870" t="s">
        <v>6850</v>
      </c>
      <c r="D1870" t="s">
        <v>6491</v>
      </c>
      <c r="E1870">
        <v>45.15</v>
      </c>
      <c r="F1870">
        <v>46.61</v>
      </c>
    </row>
    <row r="1871" spans="1:6">
      <c r="A1871" t="s">
        <v>14267</v>
      </c>
      <c r="B1871">
        <v>96028</v>
      </c>
      <c r="C1871" t="s">
        <v>6851</v>
      </c>
      <c r="D1871" t="s">
        <v>309</v>
      </c>
      <c r="E1871">
        <v>131.86000000000001</v>
      </c>
      <c r="F1871">
        <v>133.32</v>
      </c>
    </row>
    <row r="1872" spans="1:6">
      <c r="A1872" t="s">
        <v>14267</v>
      </c>
      <c r="B1872">
        <v>96155</v>
      </c>
      <c r="C1872" t="s">
        <v>6852</v>
      </c>
      <c r="D1872" t="s">
        <v>6491</v>
      </c>
      <c r="E1872">
        <v>45.39</v>
      </c>
      <c r="F1872">
        <v>46.85</v>
      </c>
    </row>
    <row r="1873" spans="1:6">
      <c r="A1873" t="s">
        <v>14267</v>
      </c>
      <c r="B1873">
        <v>96157</v>
      </c>
      <c r="C1873" t="s">
        <v>6853</v>
      </c>
      <c r="D1873" t="s">
        <v>309</v>
      </c>
      <c r="E1873">
        <v>132.32</v>
      </c>
      <c r="F1873">
        <v>133.78</v>
      </c>
    </row>
    <row r="1874" spans="1:6">
      <c r="A1874" t="s">
        <v>14267</v>
      </c>
      <c r="B1874">
        <v>5845</v>
      </c>
      <c r="C1874" t="s">
        <v>6854</v>
      </c>
      <c r="D1874" t="s">
        <v>6491</v>
      </c>
      <c r="E1874">
        <v>47.12</v>
      </c>
      <c r="F1874">
        <v>48.58</v>
      </c>
    </row>
    <row r="1875" spans="1:6">
      <c r="A1875" t="s">
        <v>14267</v>
      </c>
      <c r="B1875">
        <v>5843</v>
      </c>
      <c r="C1875" t="s">
        <v>6855</v>
      </c>
      <c r="D1875" t="s">
        <v>309</v>
      </c>
      <c r="E1875">
        <v>165.45</v>
      </c>
      <c r="F1875">
        <v>166.91</v>
      </c>
    </row>
    <row r="1876" spans="1:6">
      <c r="A1876" t="s">
        <v>14267</v>
      </c>
      <c r="B1876">
        <v>89036</v>
      </c>
      <c r="C1876" t="s">
        <v>6856</v>
      </c>
      <c r="D1876" t="s">
        <v>6491</v>
      </c>
      <c r="E1876">
        <v>41.02</v>
      </c>
      <c r="F1876">
        <v>42.48</v>
      </c>
    </row>
    <row r="1877" spans="1:6">
      <c r="A1877" t="s">
        <v>14267</v>
      </c>
      <c r="B1877">
        <v>89035</v>
      </c>
      <c r="C1877" t="s">
        <v>6857</v>
      </c>
      <c r="D1877" t="s">
        <v>309</v>
      </c>
      <c r="E1877">
        <v>124.17</v>
      </c>
      <c r="F1877">
        <v>125.63</v>
      </c>
    </row>
    <row r="1878" spans="1:6">
      <c r="A1878" t="s">
        <v>14267</v>
      </c>
      <c r="B1878">
        <v>102911</v>
      </c>
      <c r="C1878" t="s">
        <v>6858</v>
      </c>
      <c r="D1878" t="s">
        <v>6491</v>
      </c>
      <c r="E1878">
        <v>0</v>
      </c>
      <c r="F1878">
        <v>0</v>
      </c>
    </row>
    <row r="1879" spans="1:6">
      <c r="A1879" t="s">
        <v>14267</v>
      </c>
      <c r="B1879">
        <v>102910</v>
      </c>
      <c r="C1879" t="s">
        <v>6859</v>
      </c>
      <c r="D1879" t="s">
        <v>309</v>
      </c>
      <c r="E1879">
        <v>0</v>
      </c>
      <c r="F1879">
        <v>0</v>
      </c>
    </row>
    <row r="1880" spans="1:6">
      <c r="A1880" t="s">
        <v>14267</v>
      </c>
      <c r="B1880">
        <v>93440</v>
      </c>
      <c r="C1880" t="s">
        <v>6860</v>
      </c>
      <c r="D1880" t="s">
        <v>6491</v>
      </c>
      <c r="E1880">
        <v>133.05000000000001</v>
      </c>
      <c r="F1880">
        <v>139.97</v>
      </c>
    </row>
    <row r="1881" spans="1:6">
      <c r="A1881" t="s">
        <v>14267</v>
      </c>
      <c r="B1881">
        <v>93439</v>
      </c>
      <c r="C1881" t="s">
        <v>6861</v>
      </c>
      <c r="D1881" t="s">
        <v>309</v>
      </c>
      <c r="E1881">
        <v>257.79000000000002</v>
      </c>
      <c r="F1881">
        <v>264.70999999999998</v>
      </c>
    </row>
    <row r="1882" spans="1:6">
      <c r="A1882" t="s">
        <v>14267</v>
      </c>
      <c r="B1882">
        <v>100648</v>
      </c>
      <c r="C1882" t="s">
        <v>6862</v>
      </c>
      <c r="D1882" t="s">
        <v>6491</v>
      </c>
      <c r="E1882">
        <v>587.05999999999995</v>
      </c>
      <c r="F1882">
        <v>588.9</v>
      </c>
    </row>
    <row r="1883" spans="1:6">
      <c r="A1883" t="s">
        <v>14267</v>
      </c>
      <c r="B1883">
        <v>100647</v>
      </c>
      <c r="C1883" t="s">
        <v>6863</v>
      </c>
      <c r="D1883" t="s">
        <v>309</v>
      </c>
      <c r="E1883">
        <v>6749.23</v>
      </c>
      <c r="F1883">
        <v>6751.07</v>
      </c>
    </row>
    <row r="1884" spans="1:6">
      <c r="A1884" t="s">
        <v>14267</v>
      </c>
      <c r="B1884">
        <v>5829</v>
      </c>
      <c r="C1884" t="s">
        <v>6864</v>
      </c>
      <c r="D1884" t="s">
        <v>6491</v>
      </c>
      <c r="E1884">
        <v>163.61000000000001</v>
      </c>
      <c r="F1884">
        <v>170.53</v>
      </c>
    </row>
    <row r="1885" spans="1:6">
      <c r="A1885" t="s">
        <v>14267</v>
      </c>
      <c r="B1885">
        <v>5823</v>
      </c>
      <c r="C1885" t="s">
        <v>6865</v>
      </c>
      <c r="D1885" t="s">
        <v>309</v>
      </c>
      <c r="E1885">
        <v>223.26</v>
      </c>
      <c r="F1885">
        <v>230.18</v>
      </c>
    </row>
    <row r="1886" spans="1:6">
      <c r="A1886" t="s">
        <v>14267</v>
      </c>
      <c r="B1886">
        <v>106095</v>
      </c>
      <c r="C1886" t="s">
        <v>6866</v>
      </c>
      <c r="D1886" t="s">
        <v>6491</v>
      </c>
      <c r="E1886">
        <v>108.58</v>
      </c>
      <c r="F1886">
        <v>110.25</v>
      </c>
    </row>
    <row r="1887" spans="1:6">
      <c r="A1887" t="s">
        <v>14267</v>
      </c>
      <c r="B1887">
        <v>106094</v>
      </c>
      <c r="C1887" t="s">
        <v>6867</v>
      </c>
      <c r="D1887" t="s">
        <v>309</v>
      </c>
      <c r="E1887">
        <v>334.4</v>
      </c>
      <c r="F1887">
        <v>336.07</v>
      </c>
    </row>
    <row r="1888" spans="1:6">
      <c r="A1888" t="s">
        <v>14267</v>
      </c>
      <c r="B1888">
        <v>100642</v>
      </c>
      <c r="C1888" t="s">
        <v>6868</v>
      </c>
      <c r="D1888" t="s">
        <v>6491</v>
      </c>
      <c r="E1888">
        <v>292.33</v>
      </c>
      <c r="F1888">
        <v>294.17</v>
      </c>
    </row>
    <row r="1889" spans="1:6">
      <c r="A1889" t="s">
        <v>14267</v>
      </c>
      <c r="B1889">
        <v>100641</v>
      </c>
      <c r="C1889" t="s">
        <v>6869</v>
      </c>
      <c r="D1889" t="s">
        <v>309</v>
      </c>
      <c r="E1889">
        <v>4943.3999999999996</v>
      </c>
      <c r="F1889">
        <v>4945.24</v>
      </c>
    </row>
    <row r="1890" spans="1:6">
      <c r="A1890" t="s">
        <v>14267</v>
      </c>
      <c r="B1890">
        <v>93434</v>
      </c>
      <c r="C1890" t="s">
        <v>6870</v>
      </c>
      <c r="D1890" t="s">
        <v>6491</v>
      </c>
      <c r="E1890">
        <v>335.31</v>
      </c>
      <c r="F1890">
        <v>342.23</v>
      </c>
    </row>
    <row r="1891" spans="1:6">
      <c r="A1891" t="s">
        <v>14267</v>
      </c>
      <c r="B1891">
        <v>93433</v>
      </c>
      <c r="C1891" t="s">
        <v>6871</v>
      </c>
      <c r="D1891" t="s">
        <v>309</v>
      </c>
      <c r="E1891">
        <v>2739.96</v>
      </c>
      <c r="F1891">
        <v>2746.88</v>
      </c>
    </row>
    <row r="1892" spans="1:6">
      <c r="A1892" t="s">
        <v>14267</v>
      </c>
      <c r="B1892">
        <v>95122</v>
      </c>
      <c r="C1892" t="s">
        <v>6872</v>
      </c>
      <c r="D1892" t="s">
        <v>6491</v>
      </c>
      <c r="E1892">
        <v>219.38</v>
      </c>
      <c r="F1892">
        <v>226.3</v>
      </c>
    </row>
    <row r="1893" spans="1:6">
      <c r="A1893" t="s">
        <v>14267</v>
      </c>
      <c r="B1893">
        <v>95121</v>
      </c>
      <c r="C1893" t="s">
        <v>6873</v>
      </c>
      <c r="D1893" t="s">
        <v>309</v>
      </c>
      <c r="E1893">
        <v>366.01</v>
      </c>
      <c r="F1893">
        <v>372.93</v>
      </c>
    </row>
    <row r="1894" spans="1:6">
      <c r="A1894" t="s">
        <v>14267</v>
      </c>
      <c r="B1894">
        <v>103662</v>
      </c>
      <c r="C1894" t="s">
        <v>6874</v>
      </c>
      <c r="D1894" t="s">
        <v>6491</v>
      </c>
      <c r="E1894">
        <v>0</v>
      </c>
      <c r="F1894">
        <v>0</v>
      </c>
    </row>
    <row r="1895" spans="1:6">
      <c r="A1895" t="s">
        <v>14267</v>
      </c>
      <c r="B1895">
        <v>103661</v>
      </c>
      <c r="C1895" t="s">
        <v>6875</v>
      </c>
      <c r="D1895" t="s">
        <v>309</v>
      </c>
      <c r="E1895">
        <v>0</v>
      </c>
      <c r="F1895">
        <v>0</v>
      </c>
    </row>
    <row r="1896" spans="1:6">
      <c r="A1896" t="s">
        <v>14267</v>
      </c>
      <c r="B1896">
        <v>5841</v>
      </c>
      <c r="C1896" t="s">
        <v>6876</v>
      </c>
      <c r="D1896" t="s">
        <v>6491</v>
      </c>
      <c r="E1896">
        <v>4.59</v>
      </c>
      <c r="F1896">
        <v>4.59</v>
      </c>
    </row>
    <row r="1897" spans="1:6">
      <c r="A1897" t="s">
        <v>14267</v>
      </c>
      <c r="B1897">
        <v>5839</v>
      </c>
      <c r="C1897" t="s">
        <v>6877</v>
      </c>
      <c r="D1897" t="s">
        <v>309</v>
      </c>
      <c r="E1897">
        <v>9.1300000000000008</v>
      </c>
      <c r="F1897">
        <v>9.1300000000000008</v>
      </c>
    </row>
    <row r="1898" spans="1:6">
      <c r="A1898" t="s">
        <v>14267</v>
      </c>
      <c r="B1898">
        <v>90587</v>
      </c>
      <c r="C1898" t="s">
        <v>6878</v>
      </c>
      <c r="D1898" t="s">
        <v>6491</v>
      </c>
      <c r="E1898">
        <v>0.56000000000000005</v>
      </c>
      <c r="F1898">
        <v>0.56000000000000005</v>
      </c>
    </row>
    <row r="1899" spans="1:6">
      <c r="A1899" t="s">
        <v>14267</v>
      </c>
      <c r="B1899">
        <v>90586</v>
      </c>
      <c r="C1899" t="s">
        <v>6879</v>
      </c>
      <c r="D1899" t="s">
        <v>309</v>
      </c>
      <c r="E1899">
        <v>1.44</v>
      </c>
      <c r="F1899">
        <v>1.44</v>
      </c>
    </row>
    <row r="1900" spans="1:6">
      <c r="A1900" t="s">
        <v>14267</v>
      </c>
      <c r="B1900">
        <v>106392</v>
      </c>
      <c r="C1900" t="s">
        <v>14302</v>
      </c>
      <c r="D1900" t="s">
        <v>6491</v>
      </c>
      <c r="E1900">
        <v>126.35</v>
      </c>
      <c r="F1900">
        <v>127.9</v>
      </c>
    </row>
    <row r="1901" spans="1:6">
      <c r="A1901" t="s">
        <v>14267</v>
      </c>
      <c r="B1901">
        <v>106389</v>
      </c>
      <c r="C1901" t="s">
        <v>14303</v>
      </c>
      <c r="D1901" t="s">
        <v>309</v>
      </c>
      <c r="E1901">
        <v>341.78</v>
      </c>
      <c r="F1901">
        <v>343.33</v>
      </c>
    </row>
    <row r="1902" spans="1:6">
      <c r="A1902" t="s">
        <v>14267</v>
      </c>
      <c r="B1902">
        <v>106391</v>
      </c>
      <c r="C1902" t="s">
        <v>14304</v>
      </c>
      <c r="D1902" t="s">
        <v>6491</v>
      </c>
      <c r="E1902">
        <v>263.69</v>
      </c>
      <c r="F1902">
        <v>265.24</v>
      </c>
    </row>
    <row r="1903" spans="1:6">
      <c r="A1903" t="s">
        <v>14267</v>
      </c>
      <c r="B1903">
        <v>106388</v>
      </c>
      <c r="C1903" t="s">
        <v>14305</v>
      </c>
      <c r="D1903" t="s">
        <v>309</v>
      </c>
      <c r="E1903">
        <v>663.13</v>
      </c>
      <c r="F1903">
        <v>664.68</v>
      </c>
    </row>
    <row r="1904" spans="1:6">
      <c r="A1904" t="s">
        <v>14267</v>
      </c>
      <c r="B1904">
        <v>5837</v>
      </c>
      <c r="C1904" t="s">
        <v>6880</v>
      </c>
      <c r="D1904" t="s">
        <v>6491</v>
      </c>
      <c r="E1904">
        <v>147.72999999999999</v>
      </c>
      <c r="F1904">
        <v>149.28</v>
      </c>
    </row>
    <row r="1905" spans="1:6">
      <c r="A1905" t="s">
        <v>14267</v>
      </c>
      <c r="B1905">
        <v>5835</v>
      </c>
      <c r="C1905" t="s">
        <v>6881</v>
      </c>
      <c r="D1905" t="s">
        <v>309</v>
      </c>
      <c r="E1905">
        <v>384.24</v>
      </c>
      <c r="F1905">
        <v>385.79</v>
      </c>
    </row>
    <row r="1906" spans="1:6">
      <c r="A1906" t="s">
        <v>14267</v>
      </c>
      <c r="B1906">
        <v>89257</v>
      </c>
      <c r="C1906" t="s">
        <v>6882</v>
      </c>
      <c r="D1906" t="s">
        <v>309</v>
      </c>
      <c r="E1906">
        <v>331.5</v>
      </c>
      <c r="F1906">
        <v>333.05</v>
      </c>
    </row>
    <row r="1907" spans="1:6">
      <c r="A1907" t="s">
        <v>14267</v>
      </c>
      <c r="B1907">
        <v>89258</v>
      </c>
      <c r="C1907" t="s">
        <v>6883</v>
      </c>
      <c r="D1907" t="s">
        <v>6491</v>
      </c>
      <c r="E1907">
        <v>125.62</v>
      </c>
      <c r="F1907">
        <v>127.17</v>
      </c>
    </row>
    <row r="1908" spans="1:6">
      <c r="A1908" t="s">
        <v>14267</v>
      </c>
      <c r="B1908">
        <v>106393</v>
      </c>
      <c r="C1908" t="s">
        <v>14306</v>
      </c>
      <c r="D1908" t="s">
        <v>6491</v>
      </c>
      <c r="E1908">
        <v>145.19999999999999</v>
      </c>
      <c r="F1908">
        <v>146.75</v>
      </c>
    </row>
    <row r="1909" spans="1:6">
      <c r="A1909" t="s">
        <v>14267</v>
      </c>
      <c r="B1909">
        <v>106390</v>
      </c>
      <c r="C1909" t="s">
        <v>14307</v>
      </c>
      <c r="D1909" t="s">
        <v>309</v>
      </c>
      <c r="E1909">
        <v>365.11</v>
      </c>
      <c r="F1909">
        <v>366.66</v>
      </c>
    </row>
    <row r="1910" spans="1:6">
      <c r="A1910" t="s">
        <v>14308</v>
      </c>
      <c r="B1910">
        <v>97621</v>
      </c>
      <c r="C1910" t="s">
        <v>6884</v>
      </c>
      <c r="D1910" t="s">
        <v>217</v>
      </c>
      <c r="E1910">
        <v>124.06</v>
      </c>
      <c r="F1910">
        <v>131.01</v>
      </c>
    </row>
    <row r="1911" spans="1:6">
      <c r="A1911" t="s">
        <v>14308</v>
      </c>
      <c r="B1911">
        <v>97622</v>
      </c>
      <c r="C1911" t="s">
        <v>6885</v>
      </c>
      <c r="D1911" t="s">
        <v>217</v>
      </c>
      <c r="E1911">
        <v>60.46</v>
      </c>
      <c r="F1911">
        <v>63.85</v>
      </c>
    </row>
    <row r="1912" spans="1:6">
      <c r="A1912" t="s">
        <v>14308</v>
      </c>
      <c r="B1912">
        <v>97623</v>
      </c>
      <c r="C1912" t="s">
        <v>6886</v>
      </c>
      <c r="D1912" t="s">
        <v>217</v>
      </c>
      <c r="E1912">
        <v>185.22</v>
      </c>
      <c r="F1912">
        <v>195.6</v>
      </c>
    </row>
    <row r="1913" spans="1:6">
      <c r="A1913" t="s">
        <v>14308</v>
      </c>
      <c r="B1913">
        <v>97624</v>
      </c>
      <c r="C1913" t="s">
        <v>6887</v>
      </c>
      <c r="D1913" t="s">
        <v>217</v>
      </c>
      <c r="E1913">
        <v>113.68</v>
      </c>
      <c r="F1913">
        <v>120.05</v>
      </c>
    </row>
    <row r="1914" spans="1:6">
      <c r="A1914" t="s">
        <v>14308</v>
      </c>
      <c r="B1914">
        <v>97625</v>
      </c>
      <c r="C1914" t="s">
        <v>6888</v>
      </c>
      <c r="D1914" t="s">
        <v>217</v>
      </c>
      <c r="E1914">
        <v>49.81</v>
      </c>
      <c r="F1914">
        <v>50.39</v>
      </c>
    </row>
    <row r="1915" spans="1:6">
      <c r="A1915" t="s">
        <v>14308</v>
      </c>
      <c r="B1915">
        <v>104791</v>
      </c>
      <c r="C1915" t="s">
        <v>6889</v>
      </c>
      <c r="D1915" t="s">
        <v>109</v>
      </c>
      <c r="E1915">
        <v>2.71</v>
      </c>
      <c r="F1915">
        <v>2.85</v>
      </c>
    </row>
    <row r="1916" spans="1:6">
      <c r="A1916" t="s">
        <v>14308</v>
      </c>
      <c r="B1916">
        <v>97631</v>
      </c>
      <c r="C1916" t="s">
        <v>6890</v>
      </c>
      <c r="D1916" t="s">
        <v>109</v>
      </c>
      <c r="E1916">
        <v>12.14</v>
      </c>
      <c r="F1916">
        <v>12.83</v>
      </c>
    </row>
    <row r="1917" spans="1:6">
      <c r="A1917" t="s">
        <v>14308</v>
      </c>
      <c r="B1917">
        <v>97630</v>
      </c>
      <c r="C1917" t="s">
        <v>6891</v>
      </c>
      <c r="D1917" t="s">
        <v>217</v>
      </c>
      <c r="E1917">
        <v>0</v>
      </c>
      <c r="F1917">
        <v>0</v>
      </c>
    </row>
    <row r="1918" spans="1:6">
      <c r="A1918" t="s">
        <v>14308</v>
      </c>
      <c r="B1918">
        <v>104796</v>
      </c>
      <c r="C1918" t="s">
        <v>6892</v>
      </c>
      <c r="D1918" t="s">
        <v>110</v>
      </c>
      <c r="E1918">
        <v>13.66</v>
      </c>
      <c r="F1918">
        <v>14.26</v>
      </c>
    </row>
    <row r="1919" spans="1:6">
      <c r="A1919" t="s">
        <v>14308</v>
      </c>
      <c r="B1919">
        <v>97628</v>
      </c>
      <c r="C1919" t="s">
        <v>6893</v>
      </c>
      <c r="D1919" t="s">
        <v>217</v>
      </c>
      <c r="E1919">
        <v>283.02</v>
      </c>
      <c r="F1919">
        <v>298.87</v>
      </c>
    </row>
    <row r="1920" spans="1:6">
      <c r="A1920" t="s">
        <v>14308</v>
      </c>
      <c r="B1920">
        <v>97629</v>
      </c>
      <c r="C1920" t="s">
        <v>6894</v>
      </c>
      <c r="D1920" t="s">
        <v>217</v>
      </c>
      <c r="E1920">
        <v>22.16</v>
      </c>
      <c r="F1920">
        <v>23.07</v>
      </c>
    </row>
    <row r="1921" spans="1:6">
      <c r="A1921" t="s">
        <v>14308</v>
      </c>
      <c r="B1921">
        <v>97626</v>
      </c>
      <c r="C1921" t="s">
        <v>6895</v>
      </c>
      <c r="D1921" t="s">
        <v>217</v>
      </c>
      <c r="E1921">
        <v>607.69000000000005</v>
      </c>
      <c r="F1921">
        <v>641.72</v>
      </c>
    </row>
    <row r="1922" spans="1:6">
      <c r="A1922" t="s">
        <v>14308</v>
      </c>
      <c r="B1922">
        <v>97627</v>
      </c>
      <c r="C1922" t="s">
        <v>6896</v>
      </c>
      <c r="D1922" t="s">
        <v>217</v>
      </c>
      <c r="E1922">
        <v>47.61</v>
      </c>
      <c r="F1922">
        <v>49.55</v>
      </c>
    </row>
    <row r="1923" spans="1:6">
      <c r="A1923" t="s">
        <v>14308</v>
      </c>
      <c r="B1923">
        <v>104789</v>
      </c>
      <c r="C1923" t="s">
        <v>6897</v>
      </c>
      <c r="D1923" t="s">
        <v>217</v>
      </c>
      <c r="E1923">
        <v>212.8</v>
      </c>
      <c r="F1923">
        <v>224.72</v>
      </c>
    </row>
    <row r="1924" spans="1:6">
      <c r="A1924" t="s">
        <v>14308</v>
      </c>
      <c r="B1924">
        <v>104790</v>
      </c>
      <c r="C1924" t="s">
        <v>6898</v>
      </c>
      <c r="D1924" t="s">
        <v>217</v>
      </c>
      <c r="E1924">
        <v>102.2</v>
      </c>
      <c r="F1924">
        <v>105.4</v>
      </c>
    </row>
    <row r="1925" spans="1:6">
      <c r="A1925" t="s">
        <v>14308</v>
      </c>
      <c r="B1925">
        <v>97633</v>
      </c>
      <c r="C1925" t="s">
        <v>6899</v>
      </c>
      <c r="D1925" t="s">
        <v>109</v>
      </c>
      <c r="E1925">
        <v>24.25</v>
      </c>
      <c r="F1925">
        <v>25.62</v>
      </c>
    </row>
    <row r="1926" spans="1:6">
      <c r="A1926" t="s">
        <v>14308</v>
      </c>
      <c r="B1926">
        <v>97634</v>
      </c>
      <c r="C1926" t="s">
        <v>6900</v>
      </c>
      <c r="D1926" t="s">
        <v>109</v>
      </c>
      <c r="E1926">
        <v>3.69</v>
      </c>
      <c r="F1926">
        <v>3.89</v>
      </c>
    </row>
    <row r="1927" spans="1:6">
      <c r="A1927" t="s">
        <v>14308</v>
      </c>
      <c r="B1927">
        <v>97632</v>
      </c>
      <c r="C1927" t="s">
        <v>6901</v>
      </c>
      <c r="D1927" t="s">
        <v>110</v>
      </c>
      <c r="E1927">
        <v>2.78</v>
      </c>
      <c r="F1927">
        <v>2.93</v>
      </c>
    </row>
    <row r="1928" spans="1:6">
      <c r="A1928" t="s">
        <v>14308</v>
      </c>
      <c r="B1928">
        <v>97636</v>
      </c>
      <c r="C1928" t="s">
        <v>6902</v>
      </c>
      <c r="D1928" t="s">
        <v>109</v>
      </c>
      <c r="E1928">
        <v>22.15</v>
      </c>
      <c r="F1928">
        <v>22.76</v>
      </c>
    </row>
    <row r="1929" spans="1:6">
      <c r="A1929" t="s">
        <v>14308</v>
      </c>
      <c r="B1929">
        <v>104797</v>
      </c>
      <c r="C1929" t="s">
        <v>6903</v>
      </c>
      <c r="D1929" t="s">
        <v>110</v>
      </c>
      <c r="E1929">
        <v>17.079999999999998</v>
      </c>
      <c r="F1929">
        <v>17.82</v>
      </c>
    </row>
    <row r="1930" spans="1:6">
      <c r="A1930" t="s">
        <v>14308</v>
      </c>
      <c r="B1930">
        <v>104803</v>
      </c>
      <c r="C1930" t="s">
        <v>6904</v>
      </c>
      <c r="D1930" t="s">
        <v>110</v>
      </c>
      <c r="E1930">
        <v>4.82</v>
      </c>
      <c r="F1930">
        <v>5.0999999999999996</v>
      </c>
    </row>
    <row r="1931" spans="1:6">
      <c r="A1931" t="s">
        <v>14308</v>
      </c>
      <c r="B1931">
        <v>97664</v>
      </c>
      <c r="C1931" t="s">
        <v>6905</v>
      </c>
      <c r="D1931" t="s">
        <v>211</v>
      </c>
      <c r="E1931">
        <v>1.67</v>
      </c>
      <c r="F1931">
        <v>1.77</v>
      </c>
    </row>
    <row r="1932" spans="1:6">
      <c r="A1932" t="s">
        <v>14308</v>
      </c>
      <c r="B1932">
        <v>104801</v>
      </c>
      <c r="C1932" t="s">
        <v>6906</v>
      </c>
      <c r="D1932" t="s">
        <v>109</v>
      </c>
      <c r="E1932">
        <v>14.92</v>
      </c>
      <c r="F1932">
        <v>15.77</v>
      </c>
    </row>
    <row r="1933" spans="1:6">
      <c r="A1933" t="s">
        <v>14308</v>
      </c>
      <c r="B1933">
        <v>97661</v>
      </c>
      <c r="C1933" t="s">
        <v>6907</v>
      </c>
      <c r="D1933" t="s">
        <v>110</v>
      </c>
      <c r="E1933">
        <v>0.75</v>
      </c>
      <c r="F1933">
        <v>0.79</v>
      </c>
    </row>
    <row r="1934" spans="1:6">
      <c r="A1934" t="s">
        <v>14308</v>
      </c>
      <c r="B1934">
        <v>104794</v>
      </c>
      <c r="C1934" t="s">
        <v>6908</v>
      </c>
      <c r="D1934" t="s">
        <v>110</v>
      </c>
      <c r="E1934">
        <v>1.02</v>
      </c>
      <c r="F1934">
        <v>1.08</v>
      </c>
    </row>
    <row r="1935" spans="1:6">
      <c r="A1935" t="s">
        <v>14308</v>
      </c>
      <c r="B1935">
        <v>104795</v>
      </c>
      <c r="C1935" t="s">
        <v>6909</v>
      </c>
      <c r="D1935" t="s">
        <v>110</v>
      </c>
      <c r="E1935">
        <v>1.43</v>
      </c>
      <c r="F1935">
        <v>1.51</v>
      </c>
    </row>
    <row r="1936" spans="1:6">
      <c r="A1936" t="s">
        <v>14308</v>
      </c>
      <c r="B1936">
        <v>104792</v>
      </c>
      <c r="C1936" t="s">
        <v>6910</v>
      </c>
      <c r="D1936" t="s">
        <v>110</v>
      </c>
      <c r="E1936">
        <v>0.41</v>
      </c>
      <c r="F1936">
        <v>0.44</v>
      </c>
    </row>
    <row r="1937" spans="1:6">
      <c r="A1937" t="s">
        <v>14308</v>
      </c>
      <c r="B1937">
        <v>104793</v>
      </c>
      <c r="C1937" t="s">
        <v>6911</v>
      </c>
      <c r="D1937" t="s">
        <v>110</v>
      </c>
      <c r="E1937">
        <v>0.56999999999999995</v>
      </c>
      <c r="F1937">
        <v>0.6</v>
      </c>
    </row>
    <row r="1938" spans="1:6">
      <c r="A1938" t="s">
        <v>14308</v>
      </c>
      <c r="B1938">
        <v>104800</v>
      </c>
      <c r="C1938" t="s">
        <v>6912</v>
      </c>
      <c r="D1938" t="s">
        <v>110</v>
      </c>
      <c r="E1938">
        <v>9.82</v>
      </c>
      <c r="F1938">
        <v>10.38</v>
      </c>
    </row>
    <row r="1939" spans="1:6">
      <c r="A1939" t="s">
        <v>14308</v>
      </c>
      <c r="B1939">
        <v>97638</v>
      </c>
      <c r="C1939" t="s">
        <v>6913</v>
      </c>
      <c r="D1939" t="s">
        <v>109</v>
      </c>
      <c r="E1939">
        <v>8.43</v>
      </c>
      <c r="F1939">
        <v>8.9</v>
      </c>
    </row>
    <row r="1940" spans="1:6">
      <c r="A1940" t="s">
        <v>14308</v>
      </c>
      <c r="B1940">
        <v>97641</v>
      </c>
      <c r="C1940" t="s">
        <v>6914</v>
      </c>
      <c r="D1940" t="s">
        <v>109</v>
      </c>
      <c r="E1940">
        <v>3.12</v>
      </c>
      <c r="F1940">
        <v>3.29</v>
      </c>
    </row>
    <row r="1941" spans="1:6">
      <c r="A1941" t="s">
        <v>14308</v>
      </c>
      <c r="B1941">
        <v>97640</v>
      </c>
      <c r="C1941" t="s">
        <v>6915</v>
      </c>
      <c r="D1941" t="s">
        <v>109</v>
      </c>
      <c r="E1941">
        <v>1.96</v>
      </c>
      <c r="F1941">
        <v>2.0699999999999998</v>
      </c>
    </row>
    <row r="1942" spans="1:6">
      <c r="A1942" t="s">
        <v>14308</v>
      </c>
      <c r="B1942">
        <v>97660</v>
      </c>
      <c r="C1942" t="s">
        <v>6916</v>
      </c>
      <c r="D1942" t="s">
        <v>211</v>
      </c>
      <c r="E1942">
        <v>0.7</v>
      </c>
      <c r="F1942">
        <v>0.75</v>
      </c>
    </row>
    <row r="1943" spans="1:6">
      <c r="A1943" t="s">
        <v>14308</v>
      </c>
      <c r="B1943">
        <v>97645</v>
      </c>
      <c r="C1943" t="s">
        <v>6917</v>
      </c>
      <c r="D1943" t="s">
        <v>109</v>
      </c>
      <c r="E1943">
        <v>26.17</v>
      </c>
      <c r="F1943">
        <v>27.65</v>
      </c>
    </row>
    <row r="1944" spans="1:6">
      <c r="A1944" t="s">
        <v>14308</v>
      </c>
      <c r="B1944">
        <v>97663</v>
      </c>
      <c r="C1944" t="s">
        <v>6918</v>
      </c>
      <c r="D1944" t="s">
        <v>211</v>
      </c>
      <c r="E1944">
        <v>13.43</v>
      </c>
      <c r="F1944">
        <v>14.19</v>
      </c>
    </row>
    <row r="1945" spans="1:6">
      <c r="A1945" t="s">
        <v>14308</v>
      </c>
      <c r="B1945">
        <v>97665</v>
      </c>
      <c r="C1945" t="s">
        <v>6919</v>
      </c>
      <c r="D1945" t="s">
        <v>211</v>
      </c>
      <c r="E1945">
        <v>1.91</v>
      </c>
      <c r="F1945">
        <v>2.02</v>
      </c>
    </row>
    <row r="1946" spans="1:6">
      <c r="A1946" t="s">
        <v>14308</v>
      </c>
      <c r="B1946">
        <v>97666</v>
      </c>
      <c r="C1946" t="s">
        <v>6920</v>
      </c>
      <c r="D1946" t="s">
        <v>211</v>
      </c>
      <c r="E1946">
        <v>9.7899999999999991</v>
      </c>
      <c r="F1946">
        <v>10.35</v>
      </c>
    </row>
    <row r="1947" spans="1:6">
      <c r="A1947" t="s">
        <v>14308</v>
      </c>
      <c r="B1947">
        <v>97635</v>
      </c>
      <c r="C1947" t="s">
        <v>6921</v>
      </c>
      <c r="D1947" t="s">
        <v>109</v>
      </c>
      <c r="E1947">
        <v>18.37</v>
      </c>
      <c r="F1947">
        <v>19.440000000000001</v>
      </c>
    </row>
    <row r="1948" spans="1:6">
      <c r="A1948" t="s">
        <v>14308</v>
      </c>
      <c r="B1948">
        <v>97643</v>
      </c>
      <c r="C1948" t="s">
        <v>6922</v>
      </c>
      <c r="D1948" t="s">
        <v>109</v>
      </c>
      <c r="E1948">
        <v>26.77</v>
      </c>
      <c r="F1948">
        <v>28.3</v>
      </c>
    </row>
    <row r="1949" spans="1:6">
      <c r="A1949" t="s">
        <v>14308</v>
      </c>
      <c r="B1949">
        <v>104799</v>
      </c>
      <c r="C1949" t="s">
        <v>6923</v>
      </c>
      <c r="D1949" t="s">
        <v>109</v>
      </c>
      <c r="E1949">
        <v>10.92</v>
      </c>
      <c r="F1949">
        <v>11.52</v>
      </c>
    </row>
    <row r="1950" spans="1:6">
      <c r="A1950" t="s">
        <v>14308</v>
      </c>
      <c r="B1950">
        <v>97639</v>
      </c>
      <c r="C1950" t="s">
        <v>6924</v>
      </c>
      <c r="D1950" t="s">
        <v>109</v>
      </c>
      <c r="E1950">
        <v>21.87</v>
      </c>
      <c r="F1950">
        <v>23.12</v>
      </c>
    </row>
    <row r="1951" spans="1:6">
      <c r="A1951" t="s">
        <v>14308</v>
      </c>
      <c r="B1951">
        <v>97644</v>
      </c>
      <c r="C1951" t="s">
        <v>6925</v>
      </c>
      <c r="D1951" t="s">
        <v>109</v>
      </c>
      <c r="E1951">
        <v>10.130000000000001</v>
      </c>
      <c r="F1951">
        <v>10.7</v>
      </c>
    </row>
    <row r="1952" spans="1:6">
      <c r="A1952" t="s">
        <v>14308</v>
      </c>
      <c r="B1952">
        <v>97648</v>
      </c>
      <c r="C1952" t="s">
        <v>6926</v>
      </c>
      <c r="D1952" t="s">
        <v>109</v>
      </c>
      <c r="E1952">
        <v>2.16</v>
      </c>
      <c r="F1952">
        <v>2.29</v>
      </c>
    </row>
    <row r="1953" spans="1:6">
      <c r="A1953" t="s">
        <v>14308</v>
      </c>
      <c r="B1953">
        <v>104798</v>
      </c>
      <c r="C1953" t="s">
        <v>6927</v>
      </c>
      <c r="D1953" t="s">
        <v>211</v>
      </c>
      <c r="E1953">
        <v>13.9</v>
      </c>
      <c r="F1953">
        <v>14.68</v>
      </c>
    </row>
    <row r="1954" spans="1:6">
      <c r="A1954" t="s">
        <v>14308</v>
      </c>
      <c r="B1954">
        <v>97637</v>
      </c>
      <c r="C1954" t="s">
        <v>6928</v>
      </c>
      <c r="D1954" t="s">
        <v>109</v>
      </c>
      <c r="E1954">
        <v>2.89</v>
      </c>
      <c r="F1954">
        <v>3.06</v>
      </c>
    </row>
    <row r="1955" spans="1:6">
      <c r="A1955" t="s">
        <v>14308</v>
      </c>
      <c r="B1955">
        <v>104802</v>
      </c>
      <c r="C1955" t="s">
        <v>6929</v>
      </c>
      <c r="D1955" t="s">
        <v>109</v>
      </c>
      <c r="E1955">
        <v>9.92</v>
      </c>
      <c r="F1955">
        <v>10.49</v>
      </c>
    </row>
    <row r="1956" spans="1:6">
      <c r="A1956" t="s">
        <v>14308</v>
      </c>
      <c r="B1956">
        <v>97647</v>
      </c>
      <c r="C1956" t="s">
        <v>6930</v>
      </c>
      <c r="D1956" t="s">
        <v>109</v>
      </c>
      <c r="E1956">
        <v>3.75</v>
      </c>
      <c r="F1956">
        <v>3.97</v>
      </c>
    </row>
    <row r="1957" spans="1:6">
      <c r="A1957" t="s">
        <v>14308</v>
      </c>
      <c r="B1957">
        <v>97649</v>
      </c>
      <c r="C1957" t="s">
        <v>6931</v>
      </c>
      <c r="D1957" t="s">
        <v>109</v>
      </c>
      <c r="E1957">
        <v>4.74</v>
      </c>
      <c r="F1957">
        <v>4.9800000000000004</v>
      </c>
    </row>
    <row r="1958" spans="1:6">
      <c r="A1958" t="s">
        <v>14308</v>
      </c>
      <c r="B1958">
        <v>97652</v>
      </c>
      <c r="C1958" t="s">
        <v>6932</v>
      </c>
      <c r="D1958" t="s">
        <v>211</v>
      </c>
      <c r="E1958">
        <v>200.53</v>
      </c>
      <c r="F1958">
        <v>211.92</v>
      </c>
    </row>
    <row r="1959" spans="1:6">
      <c r="A1959" t="s">
        <v>14308</v>
      </c>
      <c r="B1959">
        <v>97654</v>
      </c>
      <c r="C1959" t="s">
        <v>6933</v>
      </c>
      <c r="D1959" t="s">
        <v>211</v>
      </c>
      <c r="E1959">
        <v>181.64</v>
      </c>
      <c r="F1959">
        <v>186.5</v>
      </c>
    </row>
    <row r="1960" spans="1:6">
      <c r="A1960" t="s">
        <v>14308</v>
      </c>
      <c r="B1960">
        <v>97651</v>
      </c>
      <c r="C1960" t="s">
        <v>6934</v>
      </c>
      <c r="D1960" t="s">
        <v>211</v>
      </c>
      <c r="E1960">
        <v>88.45</v>
      </c>
      <c r="F1960">
        <v>93.48</v>
      </c>
    </row>
    <row r="1961" spans="1:6">
      <c r="A1961" t="s">
        <v>14308</v>
      </c>
      <c r="B1961">
        <v>97653</v>
      </c>
      <c r="C1961" t="s">
        <v>6935</v>
      </c>
      <c r="D1961" t="s">
        <v>211</v>
      </c>
      <c r="E1961">
        <v>144.96</v>
      </c>
      <c r="F1961">
        <v>147.72999999999999</v>
      </c>
    </row>
    <row r="1962" spans="1:6">
      <c r="A1962" t="s">
        <v>14308</v>
      </c>
      <c r="B1962">
        <v>97657</v>
      </c>
      <c r="C1962" t="s">
        <v>6936</v>
      </c>
      <c r="D1962" t="s">
        <v>211</v>
      </c>
      <c r="E1962">
        <v>716</v>
      </c>
      <c r="F1962">
        <v>737.82</v>
      </c>
    </row>
    <row r="1963" spans="1:6">
      <c r="A1963" t="s">
        <v>14308</v>
      </c>
      <c r="B1963">
        <v>97659</v>
      </c>
      <c r="C1963" t="s">
        <v>6937</v>
      </c>
      <c r="D1963" t="s">
        <v>211</v>
      </c>
      <c r="E1963">
        <v>321.87</v>
      </c>
      <c r="F1963">
        <v>330.32</v>
      </c>
    </row>
    <row r="1964" spans="1:6">
      <c r="A1964" t="s">
        <v>14308</v>
      </c>
      <c r="B1964">
        <v>97656</v>
      </c>
      <c r="C1964" t="s">
        <v>6938</v>
      </c>
      <c r="D1964" t="s">
        <v>211</v>
      </c>
      <c r="E1964">
        <v>361.23</v>
      </c>
      <c r="F1964">
        <v>372.23</v>
      </c>
    </row>
    <row r="1965" spans="1:6">
      <c r="A1965" t="s">
        <v>14308</v>
      </c>
      <c r="B1965">
        <v>97658</v>
      </c>
      <c r="C1965" t="s">
        <v>6939</v>
      </c>
      <c r="D1965" t="s">
        <v>211</v>
      </c>
      <c r="E1965">
        <v>229.99</v>
      </c>
      <c r="F1965">
        <v>235.15</v>
      </c>
    </row>
    <row r="1966" spans="1:6">
      <c r="A1966" t="s">
        <v>14308</v>
      </c>
      <c r="B1966">
        <v>97650</v>
      </c>
      <c r="C1966" t="s">
        <v>6940</v>
      </c>
      <c r="D1966" t="s">
        <v>109</v>
      </c>
      <c r="E1966">
        <v>8.1199999999999992</v>
      </c>
      <c r="F1966">
        <v>8.58</v>
      </c>
    </row>
    <row r="1967" spans="1:6">
      <c r="A1967" t="s">
        <v>14308</v>
      </c>
      <c r="B1967">
        <v>97642</v>
      </c>
      <c r="C1967" t="s">
        <v>6941</v>
      </c>
      <c r="D1967" t="s">
        <v>109</v>
      </c>
      <c r="E1967">
        <v>2.82</v>
      </c>
      <c r="F1967">
        <v>2.98</v>
      </c>
    </row>
    <row r="1968" spans="1:6">
      <c r="A1968" t="s">
        <v>14308</v>
      </c>
      <c r="B1968">
        <v>97655</v>
      </c>
      <c r="C1968" t="s">
        <v>6942</v>
      </c>
      <c r="D1968" t="s">
        <v>109</v>
      </c>
      <c r="E1968">
        <v>39.770000000000003</v>
      </c>
      <c r="F1968">
        <v>40.82</v>
      </c>
    </row>
    <row r="1969" spans="1:6">
      <c r="A1969" t="s">
        <v>14308</v>
      </c>
      <c r="B1969">
        <v>97662</v>
      </c>
      <c r="C1969" t="s">
        <v>6943</v>
      </c>
      <c r="D1969" t="s">
        <v>110</v>
      </c>
      <c r="E1969">
        <v>0.54</v>
      </c>
      <c r="F1969">
        <v>0.56999999999999995</v>
      </c>
    </row>
    <row r="1970" spans="1:6">
      <c r="A1970" t="s">
        <v>14308</v>
      </c>
      <c r="B1970">
        <v>97646</v>
      </c>
      <c r="C1970" t="s">
        <v>6944</v>
      </c>
      <c r="D1970" t="s">
        <v>109</v>
      </c>
      <c r="E1970">
        <v>0</v>
      </c>
      <c r="F1970">
        <v>0</v>
      </c>
    </row>
    <row r="1971" spans="1:6">
      <c r="A1971" t="s">
        <v>14309</v>
      </c>
      <c r="B1971">
        <v>92712</v>
      </c>
      <c r="C1971" t="s">
        <v>6945</v>
      </c>
      <c r="D1971" t="s">
        <v>88</v>
      </c>
      <c r="E1971">
        <v>0.21</v>
      </c>
      <c r="F1971">
        <v>0.21</v>
      </c>
    </row>
    <row r="1972" spans="1:6">
      <c r="A1972" t="s">
        <v>14309</v>
      </c>
      <c r="B1972">
        <v>92713</v>
      </c>
      <c r="C1972" t="s">
        <v>6946</v>
      </c>
      <c r="D1972" t="s">
        <v>88</v>
      </c>
      <c r="E1972">
        <v>0.05</v>
      </c>
      <c r="F1972">
        <v>0.05</v>
      </c>
    </row>
    <row r="1973" spans="1:6">
      <c r="A1973" t="s">
        <v>14309</v>
      </c>
      <c r="B1973">
        <v>92714</v>
      </c>
      <c r="C1973" t="s">
        <v>6947</v>
      </c>
      <c r="D1973" t="s">
        <v>88</v>
      </c>
      <c r="E1973">
        <v>0.27</v>
      </c>
      <c r="F1973">
        <v>0.27</v>
      </c>
    </row>
    <row r="1974" spans="1:6">
      <c r="A1974" t="s">
        <v>14309</v>
      </c>
      <c r="B1974">
        <v>92715</v>
      </c>
      <c r="C1974" t="s">
        <v>6948</v>
      </c>
      <c r="D1974" t="s">
        <v>88</v>
      </c>
      <c r="E1974">
        <v>114.72</v>
      </c>
      <c r="F1974">
        <v>114.72</v>
      </c>
    </row>
    <row r="1975" spans="1:6">
      <c r="A1975" t="s">
        <v>14309</v>
      </c>
      <c r="B1975">
        <v>103663</v>
      </c>
      <c r="C1975" t="s">
        <v>6949</v>
      </c>
      <c r="D1975" t="s">
        <v>88</v>
      </c>
      <c r="E1975">
        <v>0</v>
      </c>
      <c r="F1975">
        <v>0</v>
      </c>
    </row>
    <row r="1976" spans="1:6">
      <c r="A1976" t="s">
        <v>14309</v>
      </c>
      <c r="B1976">
        <v>104390</v>
      </c>
      <c r="C1976" t="s">
        <v>6950</v>
      </c>
      <c r="D1976" t="s">
        <v>88</v>
      </c>
      <c r="E1976">
        <v>0</v>
      </c>
      <c r="F1976">
        <v>0</v>
      </c>
    </row>
    <row r="1977" spans="1:6">
      <c r="A1977" t="s">
        <v>14309</v>
      </c>
      <c r="B1977">
        <v>103664</v>
      </c>
      <c r="C1977" t="s">
        <v>6951</v>
      </c>
      <c r="D1977" t="s">
        <v>88</v>
      </c>
      <c r="E1977">
        <v>0</v>
      </c>
      <c r="F1977">
        <v>0</v>
      </c>
    </row>
    <row r="1978" spans="1:6">
      <c r="A1978" t="s">
        <v>14309</v>
      </c>
      <c r="B1978">
        <v>104451</v>
      </c>
      <c r="C1978" t="s">
        <v>6952</v>
      </c>
      <c r="D1978" t="s">
        <v>88</v>
      </c>
      <c r="E1978">
        <v>0</v>
      </c>
      <c r="F1978">
        <v>0</v>
      </c>
    </row>
    <row r="1979" spans="1:6">
      <c r="A1979" t="s">
        <v>14309</v>
      </c>
      <c r="B1979">
        <v>103666</v>
      </c>
      <c r="C1979" t="s">
        <v>6953</v>
      </c>
      <c r="D1979" t="s">
        <v>88</v>
      </c>
      <c r="E1979">
        <v>138.57</v>
      </c>
      <c r="F1979">
        <v>138.57</v>
      </c>
    </row>
    <row r="1980" spans="1:6">
      <c r="A1980" t="s">
        <v>14309</v>
      </c>
      <c r="B1980">
        <v>89212</v>
      </c>
      <c r="C1980" t="s">
        <v>6954</v>
      </c>
      <c r="D1980" t="s">
        <v>88</v>
      </c>
      <c r="E1980">
        <v>29.76</v>
      </c>
      <c r="F1980">
        <v>29.76</v>
      </c>
    </row>
    <row r="1981" spans="1:6">
      <c r="A1981" t="s">
        <v>14309</v>
      </c>
      <c r="B1981">
        <v>89213</v>
      </c>
      <c r="C1981" t="s">
        <v>6955</v>
      </c>
      <c r="D1981" t="s">
        <v>88</v>
      </c>
      <c r="E1981">
        <v>9.18</v>
      </c>
      <c r="F1981">
        <v>9.18</v>
      </c>
    </row>
    <row r="1982" spans="1:6">
      <c r="A1982" t="s">
        <v>14309</v>
      </c>
      <c r="B1982">
        <v>89214</v>
      </c>
      <c r="C1982" t="s">
        <v>6956</v>
      </c>
      <c r="D1982" t="s">
        <v>88</v>
      </c>
      <c r="E1982">
        <v>27.94</v>
      </c>
      <c r="F1982">
        <v>27.94</v>
      </c>
    </row>
    <row r="1983" spans="1:6">
      <c r="A1983" t="s">
        <v>14309</v>
      </c>
      <c r="B1983">
        <v>89215</v>
      </c>
      <c r="C1983" t="s">
        <v>6957</v>
      </c>
      <c r="D1983" t="s">
        <v>88</v>
      </c>
      <c r="E1983">
        <v>94.82</v>
      </c>
      <c r="F1983">
        <v>94.82</v>
      </c>
    </row>
    <row r="1984" spans="1:6">
      <c r="A1984" t="s">
        <v>14309</v>
      </c>
      <c r="B1984">
        <v>87441</v>
      </c>
      <c r="C1984" t="s">
        <v>6958</v>
      </c>
      <c r="D1984" t="s">
        <v>88</v>
      </c>
      <c r="E1984">
        <v>0.45</v>
      </c>
      <c r="F1984">
        <v>0.45</v>
      </c>
    </row>
    <row r="1985" spans="1:6">
      <c r="A1985" t="s">
        <v>14309</v>
      </c>
      <c r="B1985">
        <v>87442</v>
      </c>
      <c r="C1985" t="s">
        <v>6959</v>
      </c>
      <c r="D1985" t="s">
        <v>88</v>
      </c>
      <c r="E1985">
        <v>0.1</v>
      </c>
      <c r="F1985">
        <v>0.1</v>
      </c>
    </row>
    <row r="1986" spans="1:6">
      <c r="A1986" t="s">
        <v>14309</v>
      </c>
      <c r="B1986">
        <v>87443</v>
      </c>
      <c r="C1986" t="s">
        <v>6960</v>
      </c>
      <c r="D1986" t="s">
        <v>88</v>
      </c>
      <c r="E1986">
        <v>0.56999999999999995</v>
      </c>
      <c r="F1986">
        <v>0.56999999999999995</v>
      </c>
    </row>
    <row r="1987" spans="1:6">
      <c r="A1987" t="s">
        <v>14309</v>
      </c>
      <c r="B1987">
        <v>87444</v>
      </c>
      <c r="C1987" t="s">
        <v>6961</v>
      </c>
      <c r="D1987" t="s">
        <v>88</v>
      </c>
      <c r="E1987">
        <v>4.2699999999999996</v>
      </c>
      <c r="F1987">
        <v>4.2699999999999996</v>
      </c>
    </row>
    <row r="1988" spans="1:6">
      <c r="A1988" t="s">
        <v>14309</v>
      </c>
      <c r="B1988">
        <v>93229</v>
      </c>
      <c r="C1988" t="s">
        <v>6962</v>
      </c>
      <c r="D1988" t="s">
        <v>88</v>
      </c>
      <c r="E1988">
        <v>0.42</v>
      </c>
      <c r="F1988">
        <v>0.42</v>
      </c>
    </row>
    <row r="1989" spans="1:6">
      <c r="A1989" t="s">
        <v>14309</v>
      </c>
      <c r="B1989">
        <v>93230</v>
      </c>
      <c r="C1989" t="s">
        <v>6963</v>
      </c>
      <c r="D1989" t="s">
        <v>88</v>
      </c>
      <c r="E1989">
        <v>0.09</v>
      </c>
      <c r="F1989">
        <v>0.09</v>
      </c>
    </row>
    <row r="1990" spans="1:6">
      <c r="A1990" t="s">
        <v>14309</v>
      </c>
      <c r="B1990">
        <v>93231</v>
      </c>
      <c r="C1990" t="s">
        <v>6964</v>
      </c>
      <c r="D1990" t="s">
        <v>88</v>
      </c>
      <c r="E1990">
        <v>0.52</v>
      </c>
      <c r="F1990">
        <v>0.52</v>
      </c>
    </row>
    <row r="1991" spans="1:6">
      <c r="A1991" t="s">
        <v>14309</v>
      </c>
      <c r="B1991">
        <v>93232</v>
      </c>
      <c r="C1991" t="s">
        <v>6965</v>
      </c>
      <c r="D1991" t="s">
        <v>88</v>
      </c>
      <c r="E1991">
        <v>5.01</v>
      </c>
      <c r="F1991">
        <v>5.01</v>
      </c>
    </row>
    <row r="1992" spans="1:6">
      <c r="A1992" t="s">
        <v>14309</v>
      </c>
      <c r="B1992">
        <v>102948</v>
      </c>
      <c r="C1992" t="s">
        <v>6966</v>
      </c>
      <c r="D1992" t="s">
        <v>88</v>
      </c>
      <c r="E1992">
        <v>0</v>
      </c>
      <c r="F1992">
        <v>0</v>
      </c>
    </row>
    <row r="1993" spans="1:6">
      <c r="A1993" t="s">
        <v>14309</v>
      </c>
      <c r="B1993">
        <v>102949</v>
      </c>
      <c r="C1993" t="s">
        <v>6967</v>
      </c>
      <c r="D1993" t="s">
        <v>88</v>
      </c>
      <c r="E1993">
        <v>0</v>
      </c>
      <c r="F1993">
        <v>0</v>
      </c>
    </row>
    <row r="1994" spans="1:6">
      <c r="A1994" t="s">
        <v>14309</v>
      </c>
      <c r="B1994">
        <v>102950</v>
      </c>
      <c r="C1994" t="s">
        <v>6968</v>
      </c>
      <c r="D1994" t="s">
        <v>88</v>
      </c>
      <c r="E1994">
        <v>0</v>
      </c>
      <c r="F1994">
        <v>0</v>
      </c>
    </row>
    <row r="1995" spans="1:6">
      <c r="A1995" t="s">
        <v>14309</v>
      </c>
      <c r="B1995">
        <v>102951</v>
      </c>
      <c r="C1995" t="s">
        <v>6969</v>
      </c>
      <c r="D1995" t="s">
        <v>88</v>
      </c>
      <c r="E1995">
        <v>0.63</v>
      </c>
      <c r="F1995">
        <v>0.63</v>
      </c>
    </row>
    <row r="1996" spans="1:6">
      <c r="A1996" t="s">
        <v>14309</v>
      </c>
      <c r="B1996">
        <v>88826</v>
      </c>
      <c r="C1996" t="s">
        <v>6970</v>
      </c>
      <c r="D1996" t="s">
        <v>88</v>
      </c>
      <c r="E1996">
        <v>0.33</v>
      </c>
      <c r="F1996">
        <v>0.33</v>
      </c>
    </row>
    <row r="1997" spans="1:6">
      <c r="A1997" t="s">
        <v>14309</v>
      </c>
      <c r="B1997">
        <v>88827</v>
      </c>
      <c r="C1997" t="s">
        <v>6971</v>
      </c>
      <c r="D1997" t="s">
        <v>88</v>
      </c>
      <c r="E1997">
        <v>7.0000000000000007E-2</v>
      </c>
      <c r="F1997">
        <v>7.0000000000000007E-2</v>
      </c>
    </row>
    <row r="1998" spans="1:6">
      <c r="A1998" t="s">
        <v>14309</v>
      </c>
      <c r="B1998">
        <v>88828</v>
      </c>
      <c r="C1998" t="s">
        <v>6972</v>
      </c>
      <c r="D1998" t="s">
        <v>88</v>
      </c>
      <c r="E1998">
        <v>0.36</v>
      </c>
      <c r="F1998">
        <v>0.36</v>
      </c>
    </row>
    <row r="1999" spans="1:6">
      <c r="A1999" t="s">
        <v>14309</v>
      </c>
      <c r="B1999">
        <v>88829</v>
      </c>
      <c r="C1999" t="s">
        <v>6973</v>
      </c>
      <c r="D1999" t="s">
        <v>88</v>
      </c>
      <c r="E1999">
        <v>1.26</v>
      </c>
      <c r="F1999">
        <v>1.26</v>
      </c>
    </row>
    <row r="2000" spans="1:6">
      <c r="A2000" t="s">
        <v>14309</v>
      </c>
      <c r="B2000">
        <v>89221</v>
      </c>
      <c r="C2000" t="s">
        <v>6974</v>
      </c>
      <c r="D2000" t="s">
        <v>88</v>
      </c>
      <c r="E2000">
        <v>1.36</v>
      </c>
      <c r="F2000">
        <v>1.36</v>
      </c>
    </row>
    <row r="2001" spans="1:6">
      <c r="A2001" t="s">
        <v>14309</v>
      </c>
      <c r="B2001">
        <v>89222</v>
      </c>
      <c r="C2001" t="s">
        <v>6975</v>
      </c>
      <c r="D2001" t="s">
        <v>88</v>
      </c>
      <c r="E2001">
        <v>0.31</v>
      </c>
      <c r="F2001">
        <v>0.31</v>
      </c>
    </row>
    <row r="2002" spans="1:6">
      <c r="A2002" t="s">
        <v>14309</v>
      </c>
      <c r="B2002">
        <v>89223</v>
      </c>
      <c r="C2002" t="s">
        <v>6976</v>
      </c>
      <c r="D2002" t="s">
        <v>88</v>
      </c>
      <c r="E2002">
        <v>1.49</v>
      </c>
      <c r="F2002">
        <v>1.49</v>
      </c>
    </row>
    <row r="2003" spans="1:6">
      <c r="A2003" t="s">
        <v>14309</v>
      </c>
      <c r="B2003">
        <v>89224</v>
      </c>
      <c r="C2003" t="s">
        <v>6977</v>
      </c>
      <c r="D2003" t="s">
        <v>88</v>
      </c>
      <c r="E2003">
        <v>2.52</v>
      </c>
      <c r="F2003">
        <v>2.52</v>
      </c>
    </row>
    <row r="2004" spans="1:6">
      <c r="A2004" t="s">
        <v>14309</v>
      </c>
      <c r="B2004">
        <v>89274</v>
      </c>
      <c r="C2004" t="s">
        <v>6978</v>
      </c>
      <c r="D2004" t="s">
        <v>88</v>
      </c>
      <c r="E2004">
        <v>1.66</v>
      </c>
      <c r="F2004">
        <v>1.66</v>
      </c>
    </row>
    <row r="2005" spans="1:6">
      <c r="A2005" t="s">
        <v>14309</v>
      </c>
      <c r="B2005">
        <v>89275</v>
      </c>
      <c r="C2005" t="s">
        <v>6979</v>
      </c>
      <c r="D2005" t="s">
        <v>88</v>
      </c>
      <c r="E2005">
        <v>0.38</v>
      </c>
      <c r="F2005">
        <v>0.38</v>
      </c>
    </row>
    <row r="2006" spans="1:6">
      <c r="A2006" t="s">
        <v>14309</v>
      </c>
      <c r="B2006">
        <v>89276</v>
      </c>
      <c r="C2006" t="s">
        <v>6980</v>
      </c>
      <c r="D2006" t="s">
        <v>88</v>
      </c>
      <c r="E2006">
        <v>2.0699999999999998</v>
      </c>
      <c r="F2006">
        <v>2.0699999999999998</v>
      </c>
    </row>
    <row r="2007" spans="1:6">
      <c r="A2007" t="s">
        <v>14309</v>
      </c>
      <c r="B2007">
        <v>89277</v>
      </c>
      <c r="C2007" t="s">
        <v>6981</v>
      </c>
      <c r="D2007" t="s">
        <v>88</v>
      </c>
      <c r="E2007">
        <v>8.5500000000000007</v>
      </c>
      <c r="F2007">
        <v>8.5500000000000007</v>
      </c>
    </row>
    <row r="2008" spans="1:6">
      <c r="A2008" t="s">
        <v>14309</v>
      </c>
      <c r="B2008">
        <v>90646</v>
      </c>
      <c r="C2008" t="s">
        <v>6982</v>
      </c>
      <c r="D2008" t="s">
        <v>88</v>
      </c>
      <c r="E2008">
        <v>0.63</v>
      </c>
      <c r="F2008">
        <v>0.63</v>
      </c>
    </row>
    <row r="2009" spans="1:6">
      <c r="A2009" t="s">
        <v>14309</v>
      </c>
      <c r="B2009">
        <v>90647</v>
      </c>
      <c r="C2009" t="s">
        <v>6983</v>
      </c>
      <c r="D2009" t="s">
        <v>88</v>
      </c>
      <c r="E2009">
        <v>0.14000000000000001</v>
      </c>
      <c r="F2009">
        <v>0.14000000000000001</v>
      </c>
    </row>
    <row r="2010" spans="1:6">
      <c r="A2010" t="s">
        <v>14309</v>
      </c>
      <c r="B2010">
        <v>90648</v>
      </c>
      <c r="C2010" t="s">
        <v>6984</v>
      </c>
      <c r="D2010" t="s">
        <v>88</v>
      </c>
      <c r="E2010">
        <v>0.69</v>
      </c>
      <c r="F2010">
        <v>0.69</v>
      </c>
    </row>
    <row r="2011" spans="1:6">
      <c r="A2011" t="s">
        <v>14309</v>
      </c>
      <c r="B2011">
        <v>90649</v>
      </c>
      <c r="C2011" t="s">
        <v>6985</v>
      </c>
      <c r="D2011" t="s">
        <v>88</v>
      </c>
      <c r="E2011">
        <v>9.7899999999999991</v>
      </c>
      <c r="F2011">
        <v>9.7899999999999991</v>
      </c>
    </row>
    <row r="2012" spans="1:6">
      <c r="A2012" t="s">
        <v>14309</v>
      </c>
      <c r="B2012">
        <v>106096</v>
      </c>
      <c r="C2012" t="s">
        <v>6986</v>
      </c>
      <c r="D2012" t="s">
        <v>88</v>
      </c>
      <c r="E2012">
        <v>0</v>
      </c>
      <c r="F2012">
        <v>0</v>
      </c>
    </row>
    <row r="2013" spans="1:6">
      <c r="A2013" t="s">
        <v>14309</v>
      </c>
      <c r="B2013">
        <v>106097</v>
      </c>
      <c r="C2013" t="s">
        <v>6987</v>
      </c>
      <c r="D2013" t="s">
        <v>88</v>
      </c>
      <c r="E2013">
        <v>0</v>
      </c>
      <c r="F2013">
        <v>0</v>
      </c>
    </row>
    <row r="2014" spans="1:6">
      <c r="A2014" t="s">
        <v>14309</v>
      </c>
      <c r="B2014">
        <v>106098</v>
      </c>
      <c r="C2014" t="s">
        <v>6988</v>
      </c>
      <c r="D2014" t="s">
        <v>88</v>
      </c>
      <c r="E2014">
        <v>0</v>
      </c>
      <c r="F2014">
        <v>0</v>
      </c>
    </row>
    <row r="2015" spans="1:6">
      <c r="A2015" t="s">
        <v>14309</v>
      </c>
      <c r="B2015">
        <v>106099</v>
      </c>
      <c r="C2015" t="s">
        <v>6989</v>
      </c>
      <c r="D2015" t="s">
        <v>88</v>
      </c>
      <c r="E2015">
        <v>1.06</v>
      </c>
      <c r="F2015">
        <v>1.06</v>
      </c>
    </row>
    <row r="2016" spans="1:6">
      <c r="A2016" t="s">
        <v>14309</v>
      </c>
      <c r="B2016">
        <v>90652</v>
      </c>
      <c r="C2016" t="s">
        <v>6990</v>
      </c>
      <c r="D2016" t="s">
        <v>88</v>
      </c>
      <c r="E2016">
        <v>4.09</v>
      </c>
      <c r="F2016">
        <v>4.09</v>
      </c>
    </row>
    <row r="2017" spans="1:6">
      <c r="A2017" t="s">
        <v>14309</v>
      </c>
      <c r="B2017">
        <v>90653</v>
      </c>
      <c r="C2017" t="s">
        <v>6991</v>
      </c>
      <c r="D2017" t="s">
        <v>88</v>
      </c>
      <c r="E2017">
        <v>0.94</v>
      </c>
      <c r="F2017">
        <v>0.94</v>
      </c>
    </row>
    <row r="2018" spans="1:6">
      <c r="A2018" t="s">
        <v>14309</v>
      </c>
      <c r="B2018">
        <v>90654</v>
      </c>
      <c r="C2018" t="s">
        <v>6992</v>
      </c>
      <c r="D2018" t="s">
        <v>88</v>
      </c>
      <c r="E2018">
        <v>4.47</v>
      </c>
      <c r="F2018">
        <v>4.47</v>
      </c>
    </row>
    <row r="2019" spans="1:6">
      <c r="A2019" t="s">
        <v>14309</v>
      </c>
      <c r="B2019">
        <v>90655</v>
      </c>
      <c r="C2019" t="s">
        <v>6993</v>
      </c>
      <c r="D2019" t="s">
        <v>88</v>
      </c>
      <c r="E2019">
        <v>6.44</v>
      </c>
      <c r="F2019">
        <v>6.44</v>
      </c>
    </row>
    <row r="2020" spans="1:6">
      <c r="A2020" t="s">
        <v>14309</v>
      </c>
      <c r="B2020">
        <v>90658</v>
      </c>
      <c r="C2020" t="s">
        <v>6994</v>
      </c>
      <c r="D2020" t="s">
        <v>88</v>
      </c>
      <c r="E2020">
        <v>4.38</v>
      </c>
      <c r="F2020">
        <v>4.38</v>
      </c>
    </row>
    <row r="2021" spans="1:6">
      <c r="A2021" t="s">
        <v>14309</v>
      </c>
      <c r="B2021">
        <v>90659</v>
      </c>
      <c r="C2021" t="s">
        <v>6995</v>
      </c>
      <c r="D2021" t="s">
        <v>88</v>
      </c>
      <c r="E2021">
        <v>1.01</v>
      </c>
      <c r="F2021">
        <v>1.01</v>
      </c>
    </row>
    <row r="2022" spans="1:6">
      <c r="A2022" t="s">
        <v>14309</v>
      </c>
      <c r="B2022">
        <v>90660</v>
      </c>
      <c r="C2022" t="s">
        <v>6996</v>
      </c>
      <c r="D2022" t="s">
        <v>88</v>
      </c>
      <c r="E2022">
        <v>4.79</v>
      </c>
      <c r="F2022">
        <v>4.79</v>
      </c>
    </row>
    <row r="2023" spans="1:6">
      <c r="A2023" t="s">
        <v>14309</v>
      </c>
      <c r="B2023">
        <v>90661</v>
      </c>
      <c r="C2023" t="s">
        <v>6997</v>
      </c>
      <c r="D2023" t="s">
        <v>88</v>
      </c>
      <c r="E2023">
        <v>6.44</v>
      </c>
      <c r="F2023">
        <v>6.44</v>
      </c>
    </row>
    <row r="2024" spans="1:6">
      <c r="A2024" t="s">
        <v>14309</v>
      </c>
      <c r="B2024">
        <v>89019</v>
      </c>
      <c r="C2024" t="s">
        <v>6998</v>
      </c>
      <c r="D2024" t="s">
        <v>88</v>
      </c>
      <c r="E2024">
        <v>0.26</v>
      </c>
      <c r="F2024">
        <v>0.26</v>
      </c>
    </row>
    <row r="2025" spans="1:6">
      <c r="A2025" t="s">
        <v>14309</v>
      </c>
      <c r="B2025">
        <v>89020</v>
      </c>
      <c r="C2025" t="s">
        <v>6999</v>
      </c>
      <c r="D2025" t="s">
        <v>88</v>
      </c>
      <c r="E2025">
        <v>0.06</v>
      </c>
      <c r="F2025">
        <v>0.06</v>
      </c>
    </row>
    <row r="2026" spans="1:6">
      <c r="A2026" t="s">
        <v>14309</v>
      </c>
      <c r="B2026">
        <v>5800</v>
      </c>
      <c r="C2026" t="s">
        <v>7000</v>
      </c>
      <c r="D2026" t="s">
        <v>88</v>
      </c>
      <c r="E2026">
        <v>0.28999999999999998</v>
      </c>
      <c r="F2026">
        <v>0.28999999999999998</v>
      </c>
    </row>
    <row r="2027" spans="1:6">
      <c r="A2027" t="s">
        <v>14309</v>
      </c>
      <c r="B2027">
        <v>53866</v>
      </c>
      <c r="C2027" t="s">
        <v>7001</v>
      </c>
      <c r="D2027" t="s">
        <v>88</v>
      </c>
      <c r="E2027">
        <v>1.93</v>
      </c>
      <c r="F2027">
        <v>1.93</v>
      </c>
    </row>
    <row r="2028" spans="1:6">
      <c r="A2028" t="s">
        <v>14309</v>
      </c>
      <c r="B2028">
        <v>90639</v>
      </c>
      <c r="C2028" t="s">
        <v>7002</v>
      </c>
      <c r="D2028" t="s">
        <v>88</v>
      </c>
      <c r="E2028">
        <v>6.29</v>
      </c>
      <c r="F2028">
        <v>6.29</v>
      </c>
    </row>
    <row r="2029" spans="1:6">
      <c r="A2029" t="s">
        <v>14309</v>
      </c>
      <c r="B2029">
        <v>90640</v>
      </c>
      <c r="C2029" t="s">
        <v>7003</v>
      </c>
      <c r="D2029" t="s">
        <v>88</v>
      </c>
      <c r="E2029">
        <v>1.45</v>
      </c>
      <c r="F2029">
        <v>1.45</v>
      </c>
    </row>
    <row r="2030" spans="1:6">
      <c r="A2030" t="s">
        <v>14309</v>
      </c>
      <c r="B2030">
        <v>90641</v>
      </c>
      <c r="C2030" t="s">
        <v>7004</v>
      </c>
      <c r="D2030" t="s">
        <v>88</v>
      </c>
      <c r="E2030">
        <v>6.88</v>
      </c>
      <c r="F2030">
        <v>6.88</v>
      </c>
    </row>
    <row r="2031" spans="1:6">
      <c r="A2031" t="s">
        <v>14309</v>
      </c>
      <c r="B2031">
        <v>90642</v>
      </c>
      <c r="C2031" t="s">
        <v>7005</v>
      </c>
      <c r="D2031" t="s">
        <v>88</v>
      </c>
      <c r="E2031">
        <v>12.83</v>
      </c>
      <c r="F2031">
        <v>12.83</v>
      </c>
    </row>
    <row r="2032" spans="1:6">
      <c r="A2032" t="s">
        <v>14309</v>
      </c>
      <c r="B2032">
        <v>102806</v>
      </c>
      <c r="C2032" t="s">
        <v>7006</v>
      </c>
      <c r="D2032" t="s">
        <v>88</v>
      </c>
      <c r="E2032">
        <v>0</v>
      </c>
      <c r="F2032">
        <v>0</v>
      </c>
    </row>
    <row r="2033" spans="1:6">
      <c r="A2033" t="s">
        <v>14309</v>
      </c>
      <c r="B2033">
        <v>102807</v>
      </c>
      <c r="C2033" t="s">
        <v>7007</v>
      </c>
      <c r="D2033" t="s">
        <v>88</v>
      </c>
      <c r="E2033">
        <v>0</v>
      </c>
      <c r="F2033">
        <v>0</v>
      </c>
    </row>
    <row r="2034" spans="1:6">
      <c r="A2034" t="s">
        <v>14309</v>
      </c>
      <c r="B2034">
        <v>102808</v>
      </c>
      <c r="C2034" t="s">
        <v>7008</v>
      </c>
      <c r="D2034" t="s">
        <v>88</v>
      </c>
      <c r="E2034">
        <v>0</v>
      </c>
      <c r="F2034">
        <v>0</v>
      </c>
    </row>
    <row r="2035" spans="1:6">
      <c r="A2035" t="s">
        <v>14309</v>
      </c>
      <c r="B2035">
        <v>102809</v>
      </c>
      <c r="C2035" t="s">
        <v>7009</v>
      </c>
      <c r="D2035" t="s">
        <v>88</v>
      </c>
      <c r="E2035">
        <v>16.23</v>
      </c>
      <c r="F2035">
        <v>16.23</v>
      </c>
    </row>
    <row r="2036" spans="1:6">
      <c r="A2036" t="s">
        <v>14309</v>
      </c>
      <c r="B2036">
        <v>92140</v>
      </c>
      <c r="C2036" t="s">
        <v>7010</v>
      </c>
      <c r="D2036" t="s">
        <v>88</v>
      </c>
      <c r="E2036">
        <v>4.96</v>
      </c>
      <c r="F2036">
        <v>4.96</v>
      </c>
    </row>
    <row r="2037" spans="1:6">
      <c r="A2037" t="s">
        <v>14309</v>
      </c>
      <c r="B2037">
        <v>92142</v>
      </c>
      <c r="C2037" t="s">
        <v>7011</v>
      </c>
      <c r="D2037" t="s">
        <v>88</v>
      </c>
      <c r="E2037">
        <v>0.62</v>
      </c>
      <c r="F2037">
        <v>0.62</v>
      </c>
    </row>
    <row r="2038" spans="1:6">
      <c r="A2038" t="s">
        <v>14309</v>
      </c>
      <c r="B2038">
        <v>92141</v>
      </c>
      <c r="C2038" t="s">
        <v>7012</v>
      </c>
      <c r="D2038" t="s">
        <v>88</v>
      </c>
      <c r="E2038">
        <v>1.53</v>
      </c>
      <c r="F2038">
        <v>1.53</v>
      </c>
    </row>
    <row r="2039" spans="1:6">
      <c r="A2039" t="s">
        <v>14309</v>
      </c>
      <c r="B2039">
        <v>92143</v>
      </c>
      <c r="C2039" t="s">
        <v>7013</v>
      </c>
      <c r="D2039" t="s">
        <v>88</v>
      </c>
      <c r="E2039">
        <v>6.2</v>
      </c>
      <c r="F2039">
        <v>6.2</v>
      </c>
    </row>
    <row r="2040" spans="1:6">
      <c r="A2040" t="s">
        <v>14309</v>
      </c>
      <c r="B2040">
        <v>92144</v>
      </c>
      <c r="C2040" t="s">
        <v>7014</v>
      </c>
      <c r="D2040" t="s">
        <v>88</v>
      </c>
      <c r="E2040">
        <v>43.55</v>
      </c>
      <c r="F2040">
        <v>43.55</v>
      </c>
    </row>
    <row r="2041" spans="1:6">
      <c r="A2041" t="s">
        <v>14309</v>
      </c>
      <c r="B2041">
        <v>92133</v>
      </c>
      <c r="C2041" t="s">
        <v>7015</v>
      </c>
      <c r="D2041" t="s">
        <v>88</v>
      </c>
      <c r="E2041">
        <v>13.55</v>
      </c>
      <c r="F2041">
        <v>13.55</v>
      </c>
    </row>
    <row r="2042" spans="1:6">
      <c r="A2042" t="s">
        <v>14309</v>
      </c>
      <c r="B2042">
        <v>92135</v>
      </c>
      <c r="C2042" t="s">
        <v>7016</v>
      </c>
      <c r="D2042" t="s">
        <v>88</v>
      </c>
      <c r="E2042">
        <v>1.69</v>
      </c>
      <c r="F2042">
        <v>1.69</v>
      </c>
    </row>
    <row r="2043" spans="1:6">
      <c r="A2043" t="s">
        <v>14309</v>
      </c>
      <c r="B2043">
        <v>92134</v>
      </c>
      <c r="C2043" t="s">
        <v>7017</v>
      </c>
      <c r="D2043" t="s">
        <v>88</v>
      </c>
      <c r="E2043">
        <v>4.18</v>
      </c>
      <c r="F2043">
        <v>4.18</v>
      </c>
    </row>
    <row r="2044" spans="1:6">
      <c r="A2044" t="s">
        <v>14309</v>
      </c>
      <c r="B2044">
        <v>92136</v>
      </c>
      <c r="C2044" t="s">
        <v>7018</v>
      </c>
      <c r="D2044" t="s">
        <v>88</v>
      </c>
      <c r="E2044">
        <v>16.940000000000001</v>
      </c>
      <c r="F2044">
        <v>16.940000000000001</v>
      </c>
    </row>
    <row r="2045" spans="1:6">
      <c r="A2045" t="s">
        <v>14309</v>
      </c>
      <c r="B2045">
        <v>92137</v>
      </c>
      <c r="C2045" t="s">
        <v>7019</v>
      </c>
      <c r="D2045" t="s">
        <v>88</v>
      </c>
      <c r="E2045">
        <v>35.979999999999997</v>
      </c>
      <c r="F2045">
        <v>35.979999999999997</v>
      </c>
    </row>
    <row r="2046" spans="1:6">
      <c r="A2046" t="s">
        <v>14309</v>
      </c>
      <c r="B2046">
        <v>91380</v>
      </c>
      <c r="C2046" t="s">
        <v>7020</v>
      </c>
      <c r="D2046" t="s">
        <v>88</v>
      </c>
      <c r="E2046">
        <v>29.87</v>
      </c>
      <c r="F2046">
        <v>29.87</v>
      </c>
    </row>
    <row r="2047" spans="1:6">
      <c r="A2047" t="s">
        <v>14309</v>
      </c>
      <c r="B2047">
        <v>91382</v>
      </c>
      <c r="C2047" t="s">
        <v>7021</v>
      </c>
      <c r="D2047" t="s">
        <v>88</v>
      </c>
      <c r="E2047">
        <v>4.63</v>
      </c>
      <c r="F2047">
        <v>4.63</v>
      </c>
    </row>
    <row r="2048" spans="1:6">
      <c r="A2048" t="s">
        <v>14309</v>
      </c>
      <c r="B2048">
        <v>91381</v>
      </c>
      <c r="C2048" t="s">
        <v>7022</v>
      </c>
      <c r="D2048" t="s">
        <v>88</v>
      </c>
      <c r="E2048">
        <v>11.47</v>
      </c>
      <c r="F2048">
        <v>11.47</v>
      </c>
    </row>
    <row r="2049" spans="1:6">
      <c r="A2049" t="s">
        <v>14309</v>
      </c>
      <c r="B2049">
        <v>91383</v>
      </c>
      <c r="C2049" t="s">
        <v>7023</v>
      </c>
      <c r="D2049" t="s">
        <v>88</v>
      </c>
      <c r="E2049">
        <v>53.77</v>
      </c>
      <c r="F2049">
        <v>53.77</v>
      </c>
    </row>
    <row r="2050" spans="1:6">
      <c r="A2050" t="s">
        <v>14309</v>
      </c>
      <c r="B2050">
        <v>91384</v>
      </c>
      <c r="C2050" t="s">
        <v>7024</v>
      </c>
      <c r="D2050" t="s">
        <v>88</v>
      </c>
      <c r="E2050">
        <v>144.80000000000001</v>
      </c>
      <c r="F2050">
        <v>144.80000000000001</v>
      </c>
    </row>
    <row r="2051" spans="1:6">
      <c r="A2051" t="s">
        <v>14309</v>
      </c>
      <c r="B2051">
        <v>96030</v>
      </c>
      <c r="C2051" t="s">
        <v>7025</v>
      </c>
      <c r="D2051" t="s">
        <v>88</v>
      </c>
      <c r="E2051">
        <v>37.229999999999997</v>
      </c>
      <c r="F2051">
        <v>37.229999999999997</v>
      </c>
    </row>
    <row r="2052" spans="1:6">
      <c r="A2052" t="s">
        <v>14309</v>
      </c>
      <c r="B2052">
        <v>96032</v>
      </c>
      <c r="C2052" t="s">
        <v>7026</v>
      </c>
      <c r="D2052" t="s">
        <v>88</v>
      </c>
      <c r="E2052">
        <v>5.21</v>
      </c>
      <c r="F2052">
        <v>5.21</v>
      </c>
    </row>
    <row r="2053" spans="1:6">
      <c r="A2053" t="s">
        <v>14309</v>
      </c>
      <c r="B2053">
        <v>96031</v>
      </c>
      <c r="C2053" t="s">
        <v>7027</v>
      </c>
      <c r="D2053" t="s">
        <v>88</v>
      </c>
      <c r="E2053">
        <v>12.98</v>
      </c>
      <c r="F2053">
        <v>12.98</v>
      </c>
    </row>
    <row r="2054" spans="1:6">
      <c r="A2054" t="s">
        <v>14309</v>
      </c>
      <c r="B2054">
        <v>96033</v>
      </c>
      <c r="C2054" t="s">
        <v>7028</v>
      </c>
      <c r="D2054" t="s">
        <v>88</v>
      </c>
      <c r="E2054">
        <v>59.9</v>
      </c>
      <c r="F2054">
        <v>59.9</v>
      </c>
    </row>
    <row r="2055" spans="1:6">
      <c r="A2055" t="s">
        <v>14309</v>
      </c>
      <c r="B2055">
        <v>96034</v>
      </c>
      <c r="C2055" t="s">
        <v>7029</v>
      </c>
      <c r="D2055" t="s">
        <v>88</v>
      </c>
      <c r="E2055">
        <v>144.80000000000001</v>
      </c>
      <c r="F2055">
        <v>144.80000000000001</v>
      </c>
    </row>
    <row r="2056" spans="1:6">
      <c r="A2056" t="s">
        <v>14309</v>
      </c>
      <c r="B2056">
        <v>89870</v>
      </c>
      <c r="C2056" t="s">
        <v>7030</v>
      </c>
      <c r="D2056" t="s">
        <v>88</v>
      </c>
      <c r="E2056">
        <v>40.19</v>
      </c>
      <c r="F2056">
        <v>40.19</v>
      </c>
    </row>
    <row r="2057" spans="1:6">
      <c r="A2057" t="s">
        <v>14309</v>
      </c>
      <c r="B2057">
        <v>89872</v>
      </c>
      <c r="C2057" t="s">
        <v>7031</v>
      </c>
      <c r="D2057" t="s">
        <v>88</v>
      </c>
      <c r="E2057">
        <v>5.7</v>
      </c>
      <c r="F2057">
        <v>5.7</v>
      </c>
    </row>
    <row r="2058" spans="1:6">
      <c r="A2058" t="s">
        <v>14309</v>
      </c>
      <c r="B2058">
        <v>89871</v>
      </c>
      <c r="C2058" t="s">
        <v>7032</v>
      </c>
      <c r="D2058" t="s">
        <v>88</v>
      </c>
      <c r="E2058">
        <v>14.13</v>
      </c>
      <c r="F2058">
        <v>14.13</v>
      </c>
    </row>
    <row r="2059" spans="1:6">
      <c r="A2059" t="s">
        <v>14309</v>
      </c>
      <c r="B2059">
        <v>89873</v>
      </c>
      <c r="C2059" t="s">
        <v>7033</v>
      </c>
      <c r="D2059" t="s">
        <v>88</v>
      </c>
      <c r="E2059">
        <v>68.73</v>
      </c>
      <c r="F2059">
        <v>68.73</v>
      </c>
    </row>
    <row r="2060" spans="1:6">
      <c r="A2060" t="s">
        <v>14309</v>
      </c>
      <c r="B2060">
        <v>89874</v>
      </c>
      <c r="C2060" t="s">
        <v>7034</v>
      </c>
      <c r="D2060" t="s">
        <v>88</v>
      </c>
      <c r="E2060">
        <v>180.06</v>
      </c>
      <c r="F2060">
        <v>180.06</v>
      </c>
    </row>
    <row r="2061" spans="1:6">
      <c r="A2061" t="s">
        <v>14309</v>
      </c>
      <c r="B2061">
        <v>89878</v>
      </c>
      <c r="C2061" t="s">
        <v>7035</v>
      </c>
      <c r="D2061" t="s">
        <v>88</v>
      </c>
      <c r="E2061">
        <v>43.03</v>
      </c>
      <c r="F2061">
        <v>43.03</v>
      </c>
    </row>
    <row r="2062" spans="1:6">
      <c r="A2062" t="s">
        <v>14309</v>
      </c>
      <c r="B2062">
        <v>89880</v>
      </c>
      <c r="C2062" t="s">
        <v>7036</v>
      </c>
      <c r="D2062" t="s">
        <v>88</v>
      </c>
      <c r="E2062">
        <v>6</v>
      </c>
      <c r="F2062">
        <v>6</v>
      </c>
    </row>
    <row r="2063" spans="1:6">
      <c r="A2063" t="s">
        <v>14309</v>
      </c>
      <c r="B2063">
        <v>89879</v>
      </c>
      <c r="C2063" t="s">
        <v>7037</v>
      </c>
      <c r="D2063" t="s">
        <v>88</v>
      </c>
      <c r="E2063">
        <v>14.87</v>
      </c>
      <c r="F2063">
        <v>14.87</v>
      </c>
    </row>
    <row r="2064" spans="1:6">
      <c r="A2064" t="s">
        <v>14309</v>
      </c>
      <c r="B2064">
        <v>89881</v>
      </c>
      <c r="C2064" t="s">
        <v>7038</v>
      </c>
      <c r="D2064" t="s">
        <v>88</v>
      </c>
      <c r="E2064">
        <v>72.87</v>
      </c>
      <c r="F2064">
        <v>72.87</v>
      </c>
    </row>
    <row r="2065" spans="1:6">
      <c r="A2065" t="s">
        <v>14309</v>
      </c>
      <c r="B2065">
        <v>89882</v>
      </c>
      <c r="C2065" t="s">
        <v>7039</v>
      </c>
      <c r="D2065" t="s">
        <v>88</v>
      </c>
      <c r="E2065">
        <v>207.74</v>
      </c>
      <c r="F2065">
        <v>207.74</v>
      </c>
    </row>
    <row r="2066" spans="1:6">
      <c r="A2066" t="s">
        <v>14309</v>
      </c>
      <c r="B2066">
        <v>7058</v>
      </c>
      <c r="C2066" t="s">
        <v>7040</v>
      </c>
      <c r="D2066" t="s">
        <v>88</v>
      </c>
      <c r="E2066">
        <v>23.48</v>
      </c>
      <c r="F2066">
        <v>23.48</v>
      </c>
    </row>
    <row r="2067" spans="1:6">
      <c r="A2067" t="s">
        <v>14309</v>
      </c>
      <c r="B2067">
        <v>91402</v>
      </c>
      <c r="C2067" t="s">
        <v>7041</v>
      </c>
      <c r="D2067" t="s">
        <v>88</v>
      </c>
      <c r="E2067">
        <v>3.65</v>
      </c>
      <c r="F2067">
        <v>3.65</v>
      </c>
    </row>
    <row r="2068" spans="1:6">
      <c r="A2068" t="s">
        <v>14309</v>
      </c>
      <c r="B2068">
        <v>7059</v>
      </c>
      <c r="C2068" t="s">
        <v>7042</v>
      </c>
      <c r="D2068" t="s">
        <v>88</v>
      </c>
      <c r="E2068">
        <v>9.0500000000000007</v>
      </c>
      <c r="F2068">
        <v>9.0500000000000007</v>
      </c>
    </row>
    <row r="2069" spans="1:6">
      <c r="A2069" t="s">
        <v>14309</v>
      </c>
      <c r="B2069">
        <v>7060</v>
      </c>
      <c r="C2069" t="s">
        <v>7043</v>
      </c>
      <c r="D2069" t="s">
        <v>88</v>
      </c>
      <c r="E2069">
        <v>42.36</v>
      </c>
      <c r="F2069">
        <v>42.36</v>
      </c>
    </row>
    <row r="2070" spans="1:6">
      <c r="A2070" t="s">
        <v>14309</v>
      </c>
      <c r="B2070">
        <v>7061</v>
      </c>
      <c r="C2070" t="s">
        <v>7044</v>
      </c>
      <c r="D2070" t="s">
        <v>88</v>
      </c>
      <c r="E2070">
        <v>83.21</v>
      </c>
      <c r="F2070">
        <v>83.21</v>
      </c>
    </row>
    <row r="2071" spans="1:6">
      <c r="A2071" t="s">
        <v>14309</v>
      </c>
      <c r="B2071">
        <v>91367</v>
      </c>
      <c r="C2071" t="s">
        <v>7045</v>
      </c>
      <c r="D2071" t="s">
        <v>88</v>
      </c>
      <c r="E2071">
        <v>22.7</v>
      </c>
      <c r="F2071">
        <v>22.7</v>
      </c>
    </row>
    <row r="2072" spans="1:6">
      <c r="A2072" t="s">
        <v>14309</v>
      </c>
      <c r="B2072">
        <v>91369</v>
      </c>
      <c r="C2072" t="s">
        <v>7046</v>
      </c>
      <c r="D2072" t="s">
        <v>88</v>
      </c>
      <c r="E2072">
        <v>3.52</v>
      </c>
      <c r="F2072">
        <v>3.52</v>
      </c>
    </row>
    <row r="2073" spans="1:6">
      <c r="A2073" t="s">
        <v>14309</v>
      </c>
      <c r="B2073">
        <v>91368</v>
      </c>
      <c r="C2073" t="s">
        <v>7047</v>
      </c>
      <c r="D2073" t="s">
        <v>88</v>
      </c>
      <c r="E2073">
        <v>8.7200000000000006</v>
      </c>
      <c r="F2073">
        <v>8.7200000000000006</v>
      </c>
    </row>
    <row r="2074" spans="1:6">
      <c r="A2074" t="s">
        <v>14309</v>
      </c>
      <c r="B2074">
        <v>5695</v>
      </c>
      <c r="C2074" t="s">
        <v>7048</v>
      </c>
      <c r="D2074" t="s">
        <v>88</v>
      </c>
      <c r="E2074">
        <v>40.94</v>
      </c>
      <c r="F2074">
        <v>40.94</v>
      </c>
    </row>
    <row r="2075" spans="1:6">
      <c r="A2075" t="s">
        <v>14309</v>
      </c>
      <c r="B2075">
        <v>53792</v>
      </c>
      <c r="C2075" t="s">
        <v>7049</v>
      </c>
      <c r="D2075" t="s">
        <v>88</v>
      </c>
      <c r="E2075">
        <v>103.44</v>
      </c>
      <c r="F2075">
        <v>103.44</v>
      </c>
    </row>
    <row r="2076" spans="1:6">
      <c r="A2076" t="s">
        <v>14309</v>
      </c>
      <c r="B2076">
        <v>106347</v>
      </c>
      <c r="C2076" t="s">
        <v>14310</v>
      </c>
      <c r="D2076" t="s">
        <v>88</v>
      </c>
      <c r="E2076">
        <v>0</v>
      </c>
      <c r="F2076">
        <v>0</v>
      </c>
    </row>
    <row r="2077" spans="1:6">
      <c r="A2077" t="s">
        <v>14309</v>
      </c>
      <c r="B2077">
        <v>106350</v>
      </c>
      <c r="C2077" t="s">
        <v>14311</v>
      </c>
      <c r="D2077" t="s">
        <v>88</v>
      </c>
      <c r="E2077">
        <v>0</v>
      </c>
      <c r="F2077">
        <v>0</v>
      </c>
    </row>
    <row r="2078" spans="1:6">
      <c r="A2078" t="s">
        <v>14309</v>
      </c>
      <c r="B2078">
        <v>106348</v>
      </c>
      <c r="C2078" t="s">
        <v>14312</v>
      </c>
      <c r="D2078" t="s">
        <v>88</v>
      </c>
      <c r="E2078">
        <v>0</v>
      </c>
      <c r="F2078">
        <v>0</v>
      </c>
    </row>
    <row r="2079" spans="1:6">
      <c r="A2079" t="s">
        <v>14309</v>
      </c>
      <c r="B2079">
        <v>106349</v>
      </c>
      <c r="C2079" t="s">
        <v>14313</v>
      </c>
      <c r="D2079" t="s">
        <v>88</v>
      </c>
      <c r="E2079">
        <v>0</v>
      </c>
      <c r="F2079">
        <v>0</v>
      </c>
    </row>
    <row r="2080" spans="1:6">
      <c r="A2080" t="s">
        <v>14309</v>
      </c>
      <c r="B2080">
        <v>106351</v>
      </c>
      <c r="C2080" t="s">
        <v>14314</v>
      </c>
      <c r="D2080" t="s">
        <v>88</v>
      </c>
      <c r="E2080">
        <v>202.11</v>
      </c>
      <c r="F2080">
        <v>202.11</v>
      </c>
    </row>
    <row r="2081" spans="1:6">
      <c r="A2081" t="s">
        <v>14309</v>
      </c>
      <c r="B2081">
        <v>106337</v>
      </c>
      <c r="C2081" t="s">
        <v>14315</v>
      </c>
      <c r="D2081" t="s">
        <v>88</v>
      </c>
      <c r="E2081">
        <v>0</v>
      </c>
      <c r="F2081">
        <v>0</v>
      </c>
    </row>
    <row r="2082" spans="1:6">
      <c r="A2082" t="s">
        <v>14309</v>
      </c>
      <c r="B2082">
        <v>106340</v>
      </c>
      <c r="C2082" t="s">
        <v>14316</v>
      </c>
      <c r="D2082" t="s">
        <v>88</v>
      </c>
      <c r="E2082">
        <v>0</v>
      </c>
      <c r="F2082">
        <v>0</v>
      </c>
    </row>
    <row r="2083" spans="1:6">
      <c r="A2083" t="s">
        <v>14309</v>
      </c>
      <c r="B2083">
        <v>106338</v>
      </c>
      <c r="C2083" t="s">
        <v>14317</v>
      </c>
      <c r="D2083" t="s">
        <v>88</v>
      </c>
      <c r="E2083">
        <v>0</v>
      </c>
      <c r="F2083">
        <v>0</v>
      </c>
    </row>
    <row r="2084" spans="1:6">
      <c r="A2084" t="s">
        <v>14309</v>
      </c>
      <c r="B2084">
        <v>106339</v>
      </c>
      <c r="C2084" t="s">
        <v>14318</v>
      </c>
      <c r="D2084" t="s">
        <v>88</v>
      </c>
      <c r="E2084">
        <v>0</v>
      </c>
      <c r="F2084">
        <v>0</v>
      </c>
    </row>
    <row r="2085" spans="1:6">
      <c r="A2085" t="s">
        <v>14309</v>
      </c>
      <c r="B2085">
        <v>106341</v>
      </c>
      <c r="C2085" t="s">
        <v>14319</v>
      </c>
      <c r="D2085" t="s">
        <v>88</v>
      </c>
      <c r="E2085">
        <v>274.27</v>
      </c>
      <c r="F2085">
        <v>274.27</v>
      </c>
    </row>
    <row r="2086" spans="1:6">
      <c r="A2086" t="s">
        <v>14309</v>
      </c>
      <c r="B2086">
        <v>92237</v>
      </c>
      <c r="C2086" t="s">
        <v>7050</v>
      </c>
      <c r="D2086" t="s">
        <v>88</v>
      </c>
      <c r="E2086">
        <v>30.32</v>
      </c>
      <c r="F2086">
        <v>30.32</v>
      </c>
    </row>
    <row r="2087" spans="1:6">
      <c r="A2087" t="s">
        <v>14309</v>
      </c>
      <c r="B2087">
        <v>92239</v>
      </c>
      <c r="C2087" t="s">
        <v>7051</v>
      </c>
      <c r="D2087" t="s">
        <v>88</v>
      </c>
      <c r="E2087">
        <v>4.93</v>
      </c>
      <c r="F2087">
        <v>4.93</v>
      </c>
    </row>
    <row r="2088" spans="1:6">
      <c r="A2088" t="s">
        <v>14309</v>
      </c>
      <c r="B2088">
        <v>92238</v>
      </c>
      <c r="C2088" t="s">
        <v>7052</v>
      </c>
      <c r="D2088" t="s">
        <v>88</v>
      </c>
      <c r="E2088">
        <v>12.2</v>
      </c>
      <c r="F2088">
        <v>12.2</v>
      </c>
    </row>
    <row r="2089" spans="1:6">
      <c r="A2089" t="s">
        <v>14309</v>
      </c>
      <c r="B2089">
        <v>92240</v>
      </c>
      <c r="C2089" t="s">
        <v>7053</v>
      </c>
      <c r="D2089" t="s">
        <v>88</v>
      </c>
      <c r="E2089">
        <v>54.3</v>
      </c>
      <c r="F2089">
        <v>54.3</v>
      </c>
    </row>
    <row r="2090" spans="1:6">
      <c r="A2090" t="s">
        <v>14309</v>
      </c>
      <c r="B2090">
        <v>92241</v>
      </c>
      <c r="C2090" t="s">
        <v>7054</v>
      </c>
      <c r="D2090" t="s">
        <v>88</v>
      </c>
      <c r="E2090">
        <v>281.97000000000003</v>
      </c>
      <c r="F2090">
        <v>281.97000000000003</v>
      </c>
    </row>
    <row r="2091" spans="1:6">
      <c r="A2091" t="s">
        <v>14309</v>
      </c>
      <c r="B2091">
        <v>91640</v>
      </c>
      <c r="C2091" t="s">
        <v>7055</v>
      </c>
      <c r="D2091" t="s">
        <v>88</v>
      </c>
      <c r="E2091">
        <v>41.61</v>
      </c>
      <c r="F2091">
        <v>41.61</v>
      </c>
    </row>
    <row r="2092" spans="1:6">
      <c r="A2092" t="s">
        <v>14309</v>
      </c>
      <c r="B2092">
        <v>91642</v>
      </c>
      <c r="C2092" t="s">
        <v>7056</v>
      </c>
      <c r="D2092" t="s">
        <v>88</v>
      </c>
      <c r="E2092">
        <v>6.78</v>
      </c>
      <c r="F2092">
        <v>6.78</v>
      </c>
    </row>
    <row r="2093" spans="1:6">
      <c r="A2093" t="s">
        <v>14309</v>
      </c>
      <c r="B2093">
        <v>91641</v>
      </c>
      <c r="C2093" t="s">
        <v>7057</v>
      </c>
      <c r="D2093" t="s">
        <v>88</v>
      </c>
      <c r="E2093">
        <v>16.78</v>
      </c>
      <c r="F2093">
        <v>16.78</v>
      </c>
    </row>
    <row r="2094" spans="1:6">
      <c r="A2094" t="s">
        <v>14309</v>
      </c>
      <c r="B2094">
        <v>91643</v>
      </c>
      <c r="C2094" t="s">
        <v>7058</v>
      </c>
      <c r="D2094" t="s">
        <v>88</v>
      </c>
      <c r="E2094">
        <v>74.86</v>
      </c>
      <c r="F2094">
        <v>74.86</v>
      </c>
    </row>
    <row r="2095" spans="1:6">
      <c r="A2095" t="s">
        <v>14309</v>
      </c>
      <c r="B2095">
        <v>91644</v>
      </c>
      <c r="C2095" t="s">
        <v>7059</v>
      </c>
      <c r="D2095" t="s">
        <v>88</v>
      </c>
      <c r="E2095">
        <v>307.57</v>
      </c>
      <c r="F2095">
        <v>307.57</v>
      </c>
    </row>
    <row r="2096" spans="1:6">
      <c r="A2096" t="s">
        <v>14309</v>
      </c>
      <c r="B2096">
        <v>92105</v>
      </c>
      <c r="C2096" t="s">
        <v>7060</v>
      </c>
      <c r="D2096" t="s">
        <v>88</v>
      </c>
      <c r="E2096">
        <v>196.49</v>
      </c>
      <c r="F2096">
        <v>196.49</v>
      </c>
    </row>
    <row r="2097" spans="1:6">
      <c r="A2097" t="s">
        <v>14309</v>
      </c>
      <c r="B2097">
        <v>92101</v>
      </c>
      <c r="C2097" t="s">
        <v>7061</v>
      </c>
      <c r="D2097" t="s">
        <v>88</v>
      </c>
      <c r="E2097">
        <v>46.92</v>
      </c>
      <c r="F2097">
        <v>46.92</v>
      </c>
    </row>
    <row r="2098" spans="1:6">
      <c r="A2098" t="s">
        <v>14309</v>
      </c>
      <c r="B2098">
        <v>92103</v>
      </c>
      <c r="C2098" t="s">
        <v>7062</v>
      </c>
      <c r="D2098" t="s">
        <v>88</v>
      </c>
      <c r="E2098">
        <v>5.91</v>
      </c>
      <c r="F2098">
        <v>5.91</v>
      </c>
    </row>
    <row r="2099" spans="1:6">
      <c r="A2099" t="s">
        <v>14309</v>
      </c>
      <c r="B2099">
        <v>92102</v>
      </c>
      <c r="C2099" t="s">
        <v>7063</v>
      </c>
      <c r="D2099" t="s">
        <v>88</v>
      </c>
      <c r="E2099">
        <v>14.62</v>
      </c>
      <c r="F2099">
        <v>14.62</v>
      </c>
    </row>
    <row r="2100" spans="1:6">
      <c r="A2100" t="s">
        <v>14309</v>
      </c>
      <c r="B2100">
        <v>92104</v>
      </c>
      <c r="C2100" t="s">
        <v>7064</v>
      </c>
      <c r="D2100" t="s">
        <v>88</v>
      </c>
      <c r="E2100">
        <v>73.77</v>
      </c>
      <c r="F2100">
        <v>73.77</v>
      </c>
    </row>
    <row r="2101" spans="1:6">
      <c r="A2101" t="s">
        <v>14309</v>
      </c>
      <c r="B2101">
        <v>91396</v>
      </c>
      <c r="C2101" t="s">
        <v>7065</v>
      </c>
      <c r="D2101" t="s">
        <v>88</v>
      </c>
      <c r="E2101">
        <v>30.07</v>
      </c>
      <c r="F2101">
        <v>30.07</v>
      </c>
    </row>
    <row r="2102" spans="1:6">
      <c r="A2102" t="s">
        <v>14309</v>
      </c>
      <c r="B2102">
        <v>91398</v>
      </c>
      <c r="C2102" t="s">
        <v>7066</v>
      </c>
      <c r="D2102" t="s">
        <v>88</v>
      </c>
      <c r="E2102">
        <v>4.68</v>
      </c>
      <c r="F2102">
        <v>4.68</v>
      </c>
    </row>
    <row r="2103" spans="1:6">
      <c r="A2103" t="s">
        <v>14309</v>
      </c>
      <c r="B2103">
        <v>91397</v>
      </c>
      <c r="C2103" t="s">
        <v>7067</v>
      </c>
      <c r="D2103" t="s">
        <v>88</v>
      </c>
      <c r="E2103">
        <v>11.6</v>
      </c>
      <c r="F2103">
        <v>11.6</v>
      </c>
    </row>
    <row r="2104" spans="1:6">
      <c r="A2104" t="s">
        <v>14309</v>
      </c>
      <c r="B2104">
        <v>5763</v>
      </c>
      <c r="C2104" t="s">
        <v>7068</v>
      </c>
      <c r="D2104" t="s">
        <v>88</v>
      </c>
      <c r="E2104">
        <v>53.23</v>
      </c>
      <c r="F2104">
        <v>53.23</v>
      </c>
    </row>
    <row r="2105" spans="1:6">
      <c r="A2105" t="s">
        <v>14309</v>
      </c>
      <c r="B2105">
        <v>53831</v>
      </c>
      <c r="C2105" t="s">
        <v>7069</v>
      </c>
      <c r="D2105" t="s">
        <v>88</v>
      </c>
      <c r="E2105">
        <v>196.49</v>
      </c>
      <c r="F2105">
        <v>196.49</v>
      </c>
    </row>
    <row r="2106" spans="1:6">
      <c r="A2106" t="s">
        <v>14309</v>
      </c>
      <c r="B2106">
        <v>106222</v>
      </c>
      <c r="C2106" t="s">
        <v>14320</v>
      </c>
      <c r="D2106" t="s">
        <v>88</v>
      </c>
      <c r="E2106">
        <v>29.96</v>
      </c>
      <c r="F2106">
        <v>29.96</v>
      </c>
    </row>
    <row r="2107" spans="1:6">
      <c r="A2107" t="s">
        <v>14309</v>
      </c>
      <c r="B2107">
        <v>106225</v>
      </c>
      <c r="C2107" t="s">
        <v>14321</v>
      </c>
      <c r="D2107" t="s">
        <v>88</v>
      </c>
      <c r="E2107">
        <v>4.5999999999999996</v>
      </c>
      <c r="F2107">
        <v>4.5999999999999996</v>
      </c>
    </row>
    <row r="2108" spans="1:6">
      <c r="A2108" t="s">
        <v>14309</v>
      </c>
      <c r="B2108">
        <v>106223</v>
      </c>
      <c r="C2108" t="s">
        <v>14322</v>
      </c>
      <c r="D2108" t="s">
        <v>88</v>
      </c>
      <c r="E2108">
        <v>11.38</v>
      </c>
      <c r="F2108">
        <v>11.38</v>
      </c>
    </row>
    <row r="2109" spans="1:6">
      <c r="A2109" t="s">
        <v>14309</v>
      </c>
      <c r="B2109">
        <v>106224</v>
      </c>
      <c r="C2109" t="s">
        <v>14323</v>
      </c>
      <c r="D2109" t="s">
        <v>88</v>
      </c>
      <c r="E2109">
        <v>52.28</v>
      </c>
      <c r="F2109">
        <v>52.28</v>
      </c>
    </row>
    <row r="2110" spans="1:6">
      <c r="A2110" t="s">
        <v>14309</v>
      </c>
      <c r="B2110">
        <v>106226</v>
      </c>
      <c r="C2110" t="s">
        <v>14324</v>
      </c>
      <c r="D2110" t="s">
        <v>88</v>
      </c>
      <c r="E2110">
        <v>161.18</v>
      </c>
      <c r="F2110">
        <v>161.18</v>
      </c>
    </row>
    <row r="2111" spans="1:6">
      <c r="A2111" t="s">
        <v>14309</v>
      </c>
      <c r="B2111">
        <v>91359</v>
      </c>
      <c r="C2111" t="s">
        <v>7070</v>
      </c>
      <c r="D2111" t="s">
        <v>88</v>
      </c>
      <c r="E2111">
        <v>21.7</v>
      </c>
      <c r="F2111">
        <v>21.7</v>
      </c>
    </row>
    <row r="2112" spans="1:6">
      <c r="A2112" t="s">
        <v>14309</v>
      </c>
      <c r="B2112">
        <v>91361</v>
      </c>
      <c r="C2112" t="s">
        <v>7071</v>
      </c>
      <c r="D2112" t="s">
        <v>88</v>
      </c>
      <c r="E2112">
        <v>3.34</v>
      </c>
      <c r="F2112">
        <v>3.34</v>
      </c>
    </row>
    <row r="2113" spans="1:6">
      <c r="A2113" t="s">
        <v>14309</v>
      </c>
      <c r="B2113">
        <v>91360</v>
      </c>
      <c r="C2113" t="s">
        <v>7072</v>
      </c>
      <c r="D2113" t="s">
        <v>88</v>
      </c>
      <c r="E2113">
        <v>8.2899999999999991</v>
      </c>
      <c r="F2113">
        <v>8.2899999999999991</v>
      </c>
    </row>
    <row r="2114" spans="1:6">
      <c r="A2114" t="s">
        <v>14309</v>
      </c>
      <c r="B2114">
        <v>53882</v>
      </c>
      <c r="C2114" t="s">
        <v>7073</v>
      </c>
      <c r="D2114" t="s">
        <v>88</v>
      </c>
      <c r="E2114">
        <v>38.06</v>
      </c>
      <c r="F2114">
        <v>38.06</v>
      </c>
    </row>
    <row r="2115" spans="1:6">
      <c r="A2115" t="s">
        <v>14309</v>
      </c>
      <c r="B2115">
        <v>5747</v>
      </c>
      <c r="C2115" t="s">
        <v>7074</v>
      </c>
      <c r="D2115" t="s">
        <v>88</v>
      </c>
      <c r="E2115">
        <v>161.47999999999999</v>
      </c>
      <c r="F2115">
        <v>161.47999999999999</v>
      </c>
    </row>
    <row r="2116" spans="1:6">
      <c r="A2116" t="s">
        <v>14309</v>
      </c>
      <c r="B2116">
        <v>104699</v>
      </c>
      <c r="C2116" t="s">
        <v>7075</v>
      </c>
      <c r="D2116" t="s">
        <v>88</v>
      </c>
      <c r="E2116">
        <v>0</v>
      </c>
      <c r="F2116">
        <v>0</v>
      </c>
    </row>
    <row r="2117" spans="1:6">
      <c r="A2117" t="s">
        <v>14309</v>
      </c>
      <c r="B2117">
        <v>104702</v>
      </c>
      <c r="C2117" t="s">
        <v>7076</v>
      </c>
      <c r="D2117" t="s">
        <v>88</v>
      </c>
      <c r="E2117">
        <v>0</v>
      </c>
      <c r="F2117">
        <v>0</v>
      </c>
    </row>
    <row r="2118" spans="1:6">
      <c r="A2118" t="s">
        <v>14309</v>
      </c>
      <c r="B2118">
        <v>104700</v>
      </c>
      <c r="C2118" t="s">
        <v>7077</v>
      </c>
      <c r="D2118" t="s">
        <v>88</v>
      </c>
      <c r="E2118">
        <v>0</v>
      </c>
      <c r="F2118">
        <v>0</v>
      </c>
    </row>
    <row r="2119" spans="1:6">
      <c r="A2119" t="s">
        <v>14309</v>
      </c>
      <c r="B2119">
        <v>104701</v>
      </c>
      <c r="C2119" t="s">
        <v>7078</v>
      </c>
      <c r="D2119" t="s">
        <v>88</v>
      </c>
      <c r="E2119">
        <v>0</v>
      </c>
      <c r="F2119">
        <v>0</v>
      </c>
    </row>
    <row r="2120" spans="1:6">
      <c r="A2120" t="s">
        <v>14309</v>
      </c>
      <c r="B2120">
        <v>104703</v>
      </c>
      <c r="C2120" t="s">
        <v>7079</v>
      </c>
      <c r="D2120" t="s">
        <v>88</v>
      </c>
      <c r="E2120">
        <v>94.46</v>
      </c>
      <c r="F2120">
        <v>94.46</v>
      </c>
    </row>
    <row r="2121" spans="1:6">
      <c r="A2121" t="s">
        <v>14309</v>
      </c>
      <c r="B2121">
        <v>91390</v>
      </c>
      <c r="C2121" t="s">
        <v>7080</v>
      </c>
      <c r="D2121" t="s">
        <v>88</v>
      </c>
      <c r="E2121">
        <v>19.73</v>
      </c>
      <c r="F2121">
        <v>19.73</v>
      </c>
    </row>
    <row r="2122" spans="1:6">
      <c r="A2122" t="s">
        <v>14309</v>
      </c>
      <c r="B2122">
        <v>91392</v>
      </c>
      <c r="C2122" t="s">
        <v>7081</v>
      </c>
      <c r="D2122" t="s">
        <v>88</v>
      </c>
      <c r="E2122">
        <v>3.17</v>
      </c>
      <c r="F2122">
        <v>3.17</v>
      </c>
    </row>
    <row r="2123" spans="1:6">
      <c r="A2123" t="s">
        <v>14309</v>
      </c>
      <c r="B2123">
        <v>91391</v>
      </c>
      <c r="C2123" t="s">
        <v>7082</v>
      </c>
      <c r="D2123" t="s">
        <v>88</v>
      </c>
      <c r="E2123">
        <v>7.86</v>
      </c>
      <c r="F2123">
        <v>7.86</v>
      </c>
    </row>
    <row r="2124" spans="1:6">
      <c r="A2124" t="s">
        <v>14309</v>
      </c>
      <c r="B2124">
        <v>73335</v>
      </c>
      <c r="C2124" t="s">
        <v>7083</v>
      </c>
      <c r="D2124" t="s">
        <v>88</v>
      </c>
      <c r="E2124">
        <v>35.97</v>
      </c>
      <c r="F2124">
        <v>35.97</v>
      </c>
    </row>
    <row r="2125" spans="1:6">
      <c r="A2125" t="s">
        <v>14309</v>
      </c>
      <c r="B2125">
        <v>73340</v>
      </c>
      <c r="C2125" t="s">
        <v>7084</v>
      </c>
      <c r="D2125" t="s">
        <v>88</v>
      </c>
      <c r="E2125">
        <v>158.06</v>
      </c>
      <c r="F2125">
        <v>158.06</v>
      </c>
    </row>
    <row r="2126" spans="1:6">
      <c r="A2126" t="s">
        <v>14309</v>
      </c>
      <c r="B2126">
        <v>89264</v>
      </c>
      <c r="C2126" t="s">
        <v>7085</v>
      </c>
      <c r="D2126" t="s">
        <v>88</v>
      </c>
      <c r="E2126">
        <v>21.62</v>
      </c>
      <c r="F2126">
        <v>21.62</v>
      </c>
    </row>
    <row r="2127" spans="1:6">
      <c r="A2127" t="s">
        <v>14309</v>
      </c>
      <c r="B2127">
        <v>89266</v>
      </c>
      <c r="C2127" t="s">
        <v>7086</v>
      </c>
      <c r="D2127" t="s">
        <v>88</v>
      </c>
      <c r="E2127">
        <v>3.47</v>
      </c>
      <c r="F2127">
        <v>3.47</v>
      </c>
    </row>
    <row r="2128" spans="1:6">
      <c r="A2128" t="s">
        <v>14309</v>
      </c>
      <c r="B2128">
        <v>89265</v>
      </c>
      <c r="C2128" t="s">
        <v>7087</v>
      </c>
      <c r="D2128" t="s">
        <v>88</v>
      </c>
      <c r="E2128">
        <v>8.6199999999999992</v>
      </c>
      <c r="F2128">
        <v>8.6199999999999992</v>
      </c>
    </row>
    <row r="2129" spans="1:6">
      <c r="A2129" t="s">
        <v>14309</v>
      </c>
      <c r="B2129">
        <v>5705</v>
      </c>
      <c r="C2129" t="s">
        <v>7088</v>
      </c>
      <c r="D2129" t="s">
        <v>88</v>
      </c>
      <c r="E2129">
        <v>39.44</v>
      </c>
      <c r="F2129">
        <v>39.44</v>
      </c>
    </row>
    <row r="2130" spans="1:6">
      <c r="A2130" t="s">
        <v>14309</v>
      </c>
      <c r="B2130">
        <v>53797</v>
      </c>
      <c r="C2130" t="s">
        <v>7089</v>
      </c>
      <c r="D2130" t="s">
        <v>88</v>
      </c>
      <c r="E2130">
        <v>118.96</v>
      </c>
      <c r="F2130">
        <v>118.96</v>
      </c>
    </row>
    <row r="2131" spans="1:6">
      <c r="A2131" t="s">
        <v>14309</v>
      </c>
      <c r="B2131">
        <v>106327</v>
      </c>
      <c r="C2131" t="s">
        <v>14325</v>
      </c>
      <c r="D2131" t="s">
        <v>88</v>
      </c>
      <c r="E2131">
        <v>0</v>
      </c>
      <c r="F2131">
        <v>0</v>
      </c>
    </row>
    <row r="2132" spans="1:6">
      <c r="A2132" t="s">
        <v>14309</v>
      </c>
      <c r="B2132">
        <v>106330</v>
      </c>
      <c r="C2132" t="s">
        <v>14326</v>
      </c>
      <c r="D2132" t="s">
        <v>88</v>
      </c>
      <c r="E2132">
        <v>0</v>
      </c>
      <c r="F2132">
        <v>0</v>
      </c>
    </row>
    <row r="2133" spans="1:6">
      <c r="A2133" t="s">
        <v>14309</v>
      </c>
      <c r="B2133">
        <v>106328</v>
      </c>
      <c r="C2133" t="s">
        <v>14327</v>
      </c>
      <c r="D2133" t="s">
        <v>88</v>
      </c>
      <c r="E2133">
        <v>0</v>
      </c>
      <c r="F2133">
        <v>0</v>
      </c>
    </row>
    <row r="2134" spans="1:6">
      <c r="A2134" t="s">
        <v>14309</v>
      </c>
      <c r="B2134">
        <v>106329</v>
      </c>
      <c r="C2134" t="s">
        <v>14328</v>
      </c>
      <c r="D2134" t="s">
        <v>88</v>
      </c>
      <c r="E2134">
        <v>0</v>
      </c>
      <c r="F2134">
        <v>0</v>
      </c>
    </row>
    <row r="2135" spans="1:6">
      <c r="A2135" t="s">
        <v>14309</v>
      </c>
      <c r="B2135">
        <v>106331</v>
      </c>
      <c r="C2135" t="s">
        <v>14329</v>
      </c>
      <c r="D2135" t="s">
        <v>88</v>
      </c>
      <c r="E2135">
        <v>101.6</v>
      </c>
      <c r="F2135">
        <v>101.6</v>
      </c>
    </row>
    <row r="2136" spans="1:6">
      <c r="A2136" t="s">
        <v>14309</v>
      </c>
      <c r="B2136">
        <v>106227</v>
      </c>
      <c r="C2136" t="s">
        <v>14330</v>
      </c>
      <c r="D2136" t="s">
        <v>88</v>
      </c>
      <c r="E2136">
        <v>31.14</v>
      </c>
      <c r="F2136">
        <v>31.14</v>
      </c>
    </row>
    <row r="2137" spans="1:6">
      <c r="A2137" t="s">
        <v>14309</v>
      </c>
      <c r="B2137">
        <v>106230</v>
      </c>
      <c r="C2137" t="s">
        <v>14331</v>
      </c>
      <c r="D2137" t="s">
        <v>88</v>
      </c>
      <c r="E2137">
        <v>5.17</v>
      </c>
      <c r="F2137">
        <v>5.17</v>
      </c>
    </row>
    <row r="2138" spans="1:6">
      <c r="A2138" t="s">
        <v>14309</v>
      </c>
      <c r="B2138">
        <v>106228</v>
      </c>
      <c r="C2138" t="s">
        <v>14332</v>
      </c>
      <c r="D2138" t="s">
        <v>88</v>
      </c>
      <c r="E2138">
        <v>12.79</v>
      </c>
      <c r="F2138">
        <v>12.79</v>
      </c>
    </row>
    <row r="2139" spans="1:6">
      <c r="A2139" t="s">
        <v>14309</v>
      </c>
      <c r="B2139">
        <v>106229</v>
      </c>
      <c r="C2139" t="s">
        <v>14333</v>
      </c>
      <c r="D2139" t="s">
        <v>88</v>
      </c>
      <c r="E2139">
        <v>58.39</v>
      </c>
      <c r="F2139">
        <v>58.39</v>
      </c>
    </row>
    <row r="2140" spans="1:6">
      <c r="A2140" t="s">
        <v>14309</v>
      </c>
      <c r="B2140">
        <v>106231</v>
      </c>
      <c r="C2140" t="s">
        <v>14334</v>
      </c>
      <c r="D2140" t="s">
        <v>88</v>
      </c>
      <c r="E2140">
        <v>161.18</v>
      </c>
      <c r="F2140">
        <v>161.18</v>
      </c>
    </row>
    <row r="2141" spans="1:6">
      <c r="A2141" t="s">
        <v>14309</v>
      </c>
      <c r="B2141">
        <v>106342</v>
      </c>
      <c r="C2141" t="s">
        <v>14335</v>
      </c>
      <c r="D2141" t="s">
        <v>88</v>
      </c>
      <c r="E2141">
        <v>0</v>
      </c>
      <c r="F2141">
        <v>0</v>
      </c>
    </row>
    <row r="2142" spans="1:6">
      <c r="A2142" t="s">
        <v>14309</v>
      </c>
      <c r="B2142">
        <v>106345</v>
      </c>
      <c r="C2142" t="s">
        <v>14336</v>
      </c>
      <c r="D2142" t="s">
        <v>88</v>
      </c>
      <c r="E2142">
        <v>0</v>
      </c>
      <c r="F2142">
        <v>0</v>
      </c>
    </row>
    <row r="2143" spans="1:6">
      <c r="A2143" t="s">
        <v>14309</v>
      </c>
      <c r="B2143">
        <v>106343</v>
      </c>
      <c r="C2143" t="s">
        <v>14337</v>
      </c>
      <c r="D2143" t="s">
        <v>88</v>
      </c>
      <c r="E2143">
        <v>0</v>
      </c>
      <c r="F2143">
        <v>0</v>
      </c>
    </row>
    <row r="2144" spans="1:6">
      <c r="A2144" t="s">
        <v>14309</v>
      </c>
      <c r="B2144">
        <v>106344</v>
      </c>
      <c r="C2144" t="s">
        <v>14338</v>
      </c>
      <c r="D2144" t="s">
        <v>88</v>
      </c>
      <c r="E2144">
        <v>0</v>
      </c>
      <c r="F2144">
        <v>0</v>
      </c>
    </row>
    <row r="2145" spans="1:6">
      <c r="A2145" t="s">
        <v>14309</v>
      </c>
      <c r="B2145">
        <v>106346</v>
      </c>
      <c r="C2145" t="s">
        <v>14339</v>
      </c>
      <c r="D2145" t="s">
        <v>88</v>
      </c>
      <c r="E2145">
        <v>161.18</v>
      </c>
      <c r="F2145">
        <v>161.18</v>
      </c>
    </row>
    <row r="2146" spans="1:6">
      <c r="A2146" t="s">
        <v>14309</v>
      </c>
      <c r="B2146">
        <v>106332</v>
      </c>
      <c r="C2146" t="s">
        <v>14340</v>
      </c>
      <c r="D2146" t="s">
        <v>88</v>
      </c>
      <c r="E2146">
        <v>0</v>
      </c>
      <c r="F2146">
        <v>0</v>
      </c>
    </row>
    <row r="2147" spans="1:6">
      <c r="A2147" t="s">
        <v>14309</v>
      </c>
      <c r="B2147">
        <v>106335</v>
      </c>
      <c r="C2147" t="s">
        <v>14341</v>
      </c>
      <c r="D2147" t="s">
        <v>88</v>
      </c>
      <c r="E2147">
        <v>0</v>
      </c>
      <c r="F2147">
        <v>0</v>
      </c>
    </row>
    <row r="2148" spans="1:6">
      <c r="A2148" t="s">
        <v>14309</v>
      </c>
      <c r="B2148">
        <v>106333</v>
      </c>
      <c r="C2148" t="s">
        <v>14342</v>
      </c>
      <c r="D2148" t="s">
        <v>88</v>
      </c>
      <c r="E2148">
        <v>0</v>
      </c>
      <c r="F2148">
        <v>0</v>
      </c>
    </row>
    <row r="2149" spans="1:6">
      <c r="A2149" t="s">
        <v>14309</v>
      </c>
      <c r="B2149">
        <v>106334</v>
      </c>
      <c r="C2149" t="s">
        <v>14343</v>
      </c>
      <c r="D2149" t="s">
        <v>88</v>
      </c>
      <c r="E2149">
        <v>0</v>
      </c>
      <c r="F2149">
        <v>0</v>
      </c>
    </row>
    <row r="2150" spans="1:6">
      <c r="A2150" t="s">
        <v>14309</v>
      </c>
      <c r="B2150">
        <v>106336</v>
      </c>
      <c r="C2150" t="s">
        <v>14344</v>
      </c>
      <c r="D2150" t="s">
        <v>88</v>
      </c>
      <c r="E2150">
        <v>161.18</v>
      </c>
      <c r="F2150">
        <v>161.18</v>
      </c>
    </row>
    <row r="2151" spans="1:6">
      <c r="A2151" t="s">
        <v>14309</v>
      </c>
      <c r="B2151">
        <v>91354</v>
      </c>
      <c r="C2151" t="s">
        <v>7090</v>
      </c>
      <c r="D2151" t="s">
        <v>88</v>
      </c>
      <c r="E2151">
        <v>18.079999999999998</v>
      </c>
      <c r="F2151">
        <v>18.079999999999998</v>
      </c>
    </row>
    <row r="2152" spans="1:6">
      <c r="A2152" t="s">
        <v>14309</v>
      </c>
      <c r="B2152">
        <v>91356</v>
      </c>
      <c r="C2152" t="s">
        <v>7091</v>
      </c>
      <c r="D2152" t="s">
        <v>88</v>
      </c>
      <c r="E2152">
        <v>3</v>
      </c>
      <c r="F2152">
        <v>3</v>
      </c>
    </row>
    <row r="2153" spans="1:6">
      <c r="A2153" t="s">
        <v>14309</v>
      </c>
      <c r="B2153">
        <v>91355</v>
      </c>
      <c r="C2153" t="s">
        <v>7092</v>
      </c>
      <c r="D2153" t="s">
        <v>88</v>
      </c>
      <c r="E2153">
        <v>7.43</v>
      </c>
      <c r="F2153">
        <v>7.43</v>
      </c>
    </row>
    <row r="2154" spans="1:6">
      <c r="A2154" t="s">
        <v>14309</v>
      </c>
      <c r="B2154">
        <v>5751</v>
      </c>
      <c r="C2154" t="s">
        <v>7093</v>
      </c>
      <c r="D2154" t="s">
        <v>88</v>
      </c>
      <c r="E2154">
        <v>33.9</v>
      </c>
      <c r="F2154">
        <v>33.9</v>
      </c>
    </row>
    <row r="2155" spans="1:6">
      <c r="A2155" t="s">
        <v>14309</v>
      </c>
      <c r="B2155">
        <v>53827</v>
      </c>
      <c r="C2155" t="s">
        <v>7094</v>
      </c>
      <c r="D2155" t="s">
        <v>88</v>
      </c>
      <c r="E2155">
        <v>116.45</v>
      </c>
      <c r="F2155">
        <v>116.45</v>
      </c>
    </row>
    <row r="2156" spans="1:6">
      <c r="A2156" t="s">
        <v>14309</v>
      </c>
      <c r="B2156">
        <v>91375</v>
      </c>
      <c r="C2156" t="s">
        <v>7095</v>
      </c>
      <c r="D2156" t="s">
        <v>88</v>
      </c>
      <c r="E2156">
        <v>19.850000000000001</v>
      </c>
      <c r="F2156">
        <v>19.850000000000001</v>
      </c>
    </row>
    <row r="2157" spans="1:6">
      <c r="A2157" t="s">
        <v>14309</v>
      </c>
      <c r="B2157">
        <v>91377</v>
      </c>
      <c r="C2157" t="s">
        <v>7096</v>
      </c>
      <c r="D2157" t="s">
        <v>88</v>
      </c>
      <c r="E2157">
        <v>3.29</v>
      </c>
      <c r="F2157">
        <v>3.29</v>
      </c>
    </row>
    <row r="2158" spans="1:6">
      <c r="A2158" t="s">
        <v>14309</v>
      </c>
      <c r="B2158">
        <v>91376</v>
      </c>
      <c r="C2158" t="s">
        <v>7097</v>
      </c>
      <c r="D2158" t="s">
        <v>88</v>
      </c>
      <c r="E2158">
        <v>8.16</v>
      </c>
      <c r="F2158">
        <v>8.16</v>
      </c>
    </row>
    <row r="2159" spans="1:6">
      <c r="A2159" t="s">
        <v>14309</v>
      </c>
      <c r="B2159">
        <v>5754</v>
      </c>
      <c r="C2159" t="s">
        <v>7098</v>
      </c>
      <c r="D2159" t="s">
        <v>88</v>
      </c>
      <c r="E2159">
        <v>37.22</v>
      </c>
      <c r="F2159">
        <v>37.22</v>
      </c>
    </row>
    <row r="2160" spans="1:6">
      <c r="A2160" t="s">
        <v>14309</v>
      </c>
      <c r="B2160">
        <v>53829</v>
      </c>
      <c r="C2160" t="s">
        <v>7099</v>
      </c>
      <c r="D2160" t="s">
        <v>88</v>
      </c>
      <c r="E2160">
        <v>118.96</v>
      </c>
      <c r="F2160">
        <v>118.96</v>
      </c>
    </row>
    <row r="2161" spans="1:6">
      <c r="A2161" t="s">
        <v>14309</v>
      </c>
      <c r="B2161">
        <v>91026</v>
      </c>
      <c r="C2161" t="s">
        <v>7100</v>
      </c>
      <c r="D2161" t="s">
        <v>88</v>
      </c>
      <c r="E2161">
        <v>25.38</v>
      </c>
      <c r="F2161">
        <v>25.38</v>
      </c>
    </row>
    <row r="2162" spans="1:6">
      <c r="A2162" t="s">
        <v>14309</v>
      </c>
      <c r="B2162">
        <v>91028</v>
      </c>
      <c r="C2162" t="s">
        <v>7101</v>
      </c>
      <c r="D2162" t="s">
        <v>88</v>
      </c>
      <c r="E2162">
        <v>4.1100000000000003</v>
      </c>
      <c r="F2162">
        <v>4.1100000000000003</v>
      </c>
    </row>
    <row r="2163" spans="1:6">
      <c r="A2163" t="s">
        <v>14309</v>
      </c>
      <c r="B2163">
        <v>91027</v>
      </c>
      <c r="C2163" t="s">
        <v>7102</v>
      </c>
      <c r="D2163" t="s">
        <v>88</v>
      </c>
      <c r="E2163">
        <v>10.18</v>
      </c>
      <c r="F2163">
        <v>10.18</v>
      </c>
    </row>
    <row r="2164" spans="1:6">
      <c r="A2164" t="s">
        <v>14309</v>
      </c>
      <c r="B2164">
        <v>91029</v>
      </c>
      <c r="C2164" t="s">
        <v>7103</v>
      </c>
      <c r="D2164" t="s">
        <v>88</v>
      </c>
      <c r="E2164">
        <v>46.56</v>
      </c>
      <c r="F2164">
        <v>46.56</v>
      </c>
    </row>
    <row r="2165" spans="1:6">
      <c r="A2165" t="s">
        <v>14309</v>
      </c>
      <c r="B2165">
        <v>91030</v>
      </c>
      <c r="C2165" t="s">
        <v>7104</v>
      </c>
      <c r="D2165" t="s">
        <v>88</v>
      </c>
      <c r="E2165">
        <v>149.81</v>
      </c>
      <c r="F2165">
        <v>149.81</v>
      </c>
    </row>
    <row r="2166" spans="1:6">
      <c r="A2166" t="s">
        <v>14309</v>
      </c>
      <c r="B2166">
        <v>106237</v>
      </c>
      <c r="C2166" t="s">
        <v>14345</v>
      </c>
      <c r="D2166" t="s">
        <v>88</v>
      </c>
      <c r="E2166">
        <v>0</v>
      </c>
      <c r="F2166">
        <v>0</v>
      </c>
    </row>
    <row r="2167" spans="1:6">
      <c r="A2167" t="s">
        <v>14309</v>
      </c>
      <c r="B2167">
        <v>106240</v>
      </c>
      <c r="C2167" t="s">
        <v>14346</v>
      </c>
      <c r="D2167" t="s">
        <v>88</v>
      </c>
      <c r="E2167">
        <v>0</v>
      </c>
      <c r="F2167">
        <v>0</v>
      </c>
    </row>
    <row r="2168" spans="1:6">
      <c r="A2168" t="s">
        <v>14309</v>
      </c>
      <c r="B2168">
        <v>106238</v>
      </c>
      <c r="C2168" t="s">
        <v>14347</v>
      </c>
      <c r="D2168" t="s">
        <v>88</v>
      </c>
      <c r="E2168">
        <v>0</v>
      </c>
      <c r="F2168">
        <v>0</v>
      </c>
    </row>
    <row r="2169" spans="1:6">
      <c r="A2169" t="s">
        <v>14309</v>
      </c>
      <c r="B2169">
        <v>106239</v>
      </c>
      <c r="C2169" t="s">
        <v>14348</v>
      </c>
      <c r="D2169" t="s">
        <v>88</v>
      </c>
      <c r="E2169">
        <v>0</v>
      </c>
      <c r="F2169">
        <v>0</v>
      </c>
    </row>
    <row r="2170" spans="1:6">
      <c r="A2170" t="s">
        <v>14309</v>
      </c>
      <c r="B2170">
        <v>106241</v>
      </c>
      <c r="C2170" t="s">
        <v>14349</v>
      </c>
      <c r="D2170" t="s">
        <v>88</v>
      </c>
      <c r="E2170">
        <v>226.61</v>
      </c>
      <c r="F2170">
        <v>226.61</v>
      </c>
    </row>
    <row r="2171" spans="1:6">
      <c r="A2171" t="s">
        <v>14309</v>
      </c>
      <c r="B2171">
        <v>106352</v>
      </c>
      <c r="C2171" t="s">
        <v>14350</v>
      </c>
      <c r="D2171" t="s">
        <v>88</v>
      </c>
      <c r="E2171">
        <v>0</v>
      </c>
      <c r="F2171">
        <v>0</v>
      </c>
    </row>
    <row r="2172" spans="1:6">
      <c r="A2172" t="s">
        <v>14309</v>
      </c>
      <c r="B2172">
        <v>106355</v>
      </c>
      <c r="C2172" t="s">
        <v>14351</v>
      </c>
      <c r="D2172" t="s">
        <v>88</v>
      </c>
      <c r="E2172">
        <v>0</v>
      </c>
      <c r="F2172">
        <v>0</v>
      </c>
    </row>
    <row r="2173" spans="1:6">
      <c r="A2173" t="s">
        <v>14309</v>
      </c>
      <c r="B2173">
        <v>106353</v>
      </c>
      <c r="C2173" t="s">
        <v>14352</v>
      </c>
      <c r="D2173" t="s">
        <v>88</v>
      </c>
      <c r="E2173">
        <v>0</v>
      </c>
      <c r="F2173">
        <v>0</v>
      </c>
    </row>
    <row r="2174" spans="1:6">
      <c r="A2174" t="s">
        <v>14309</v>
      </c>
      <c r="B2174">
        <v>106354</v>
      </c>
      <c r="C2174" t="s">
        <v>14353</v>
      </c>
      <c r="D2174" t="s">
        <v>88</v>
      </c>
      <c r="E2174">
        <v>0</v>
      </c>
      <c r="F2174">
        <v>0</v>
      </c>
    </row>
    <row r="2175" spans="1:6">
      <c r="A2175" t="s">
        <v>14309</v>
      </c>
      <c r="B2175">
        <v>106356</v>
      </c>
      <c r="C2175" t="s">
        <v>14354</v>
      </c>
      <c r="D2175" t="s">
        <v>88</v>
      </c>
      <c r="E2175">
        <v>226.61</v>
      </c>
      <c r="F2175">
        <v>226.61</v>
      </c>
    </row>
    <row r="2176" spans="1:6">
      <c r="A2176" t="s">
        <v>14309</v>
      </c>
      <c r="B2176">
        <v>106357</v>
      </c>
      <c r="C2176" t="s">
        <v>14355</v>
      </c>
      <c r="D2176" t="s">
        <v>88</v>
      </c>
      <c r="E2176">
        <v>0</v>
      </c>
      <c r="F2176">
        <v>0</v>
      </c>
    </row>
    <row r="2177" spans="1:6">
      <c r="A2177" t="s">
        <v>14309</v>
      </c>
      <c r="B2177">
        <v>106360</v>
      </c>
      <c r="C2177" t="s">
        <v>14356</v>
      </c>
      <c r="D2177" t="s">
        <v>88</v>
      </c>
      <c r="E2177">
        <v>0</v>
      </c>
      <c r="F2177">
        <v>0</v>
      </c>
    </row>
    <row r="2178" spans="1:6">
      <c r="A2178" t="s">
        <v>14309</v>
      </c>
      <c r="B2178">
        <v>106358</v>
      </c>
      <c r="C2178" t="s">
        <v>14357</v>
      </c>
      <c r="D2178" t="s">
        <v>88</v>
      </c>
      <c r="E2178">
        <v>0</v>
      </c>
      <c r="F2178">
        <v>0</v>
      </c>
    </row>
    <row r="2179" spans="1:6">
      <c r="A2179" t="s">
        <v>14309</v>
      </c>
      <c r="B2179">
        <v>106359</v>
      </c>
      <c r="C2179" t="s">
        <v>14358</v>
      </c>
      <c r="D2179" t="s">
        <v>88</v>
      </c>
      <c r="E2179">
        <v>0</v>
      </c>
      <c r="F2179">
        <v>0</v>
      </c>
    </row>
    <row r="2180" spans="1:6">
      <c r="A2180" t="s">
        <v>14309</v>
      </c>
      <c r="B2180">
        <v>106361</v>
      </c>
      <c r="C2180" t="s">
        <v>14359</v>
      </c>
      <c r="D2180" t="s">
        <v>88</v>
      </c>
      <c r="E2180">
        <v>307.57</v>
      </c>
      <c r="F2180">
        <v>307.57</v>
      </c>
    </row>
    <row r="2181" spans="1:6">
      <c r="A2181" t="s">
        <v>14309</v>
      </c>
      <c r="B2181">
        <v>102812</v>
      </c>
      <c r="C2181" t="s">
        <v>7105</v>
      </c>
      <c r="D2181" t="s">
        <v>88</v>
      </c>
      <c r="E2181">
        <v>0</v>
      </c>
      <c r="F2181">
        <v>0</v>
      </c>
    </row>
    <row r="2182" spans="1:6">
      <c r="A2182" t="s">
        <v>14309</v>
      </c>
      <c r="B2182">
        <v>102813</v>
      </c>
      <c r="C2182" t="s">
        <v>7106</v>
      </c>
      <c r="D2182" t="s">
        <v>88</v>
      </c>
      <c r="E2182">
        <v>0</v>
      </c>
      <c r="F2182">
        <v>0</v>
      </c>
    </row>
    <row r="2183" spans="1:6">
      <c r="A2183" t="s">
        <v>14309</v>
      </c>
      <c r="B2183">
        <v>102814</v>
      </c>
      <c r="C2183" t="s">
        <v>7107</v>
      </c>
      <c r="D2183" t="s">
        <v>88</v>
      </c>
      <c r="E2183">
        <v>0</v>
      </c>
      <c r="F2183">
        <v>0</v>
      </c>
    </row>
    <row r="2184" spans="1:6">
      <c r="A2184" t="s">
        <v>14309</v>
      </c>
      <c r="B2184">
        <v>102815</v>
      </c>
      <c r="C2184" t="s">
        <v>7108</v>
      </c>
      <c r="D2184" t="s">
        <v>88</v>
      </c>
      <c r="E2184">
        <v>3.43</v>
      </c>
      <c r="F2184">
        <v>3.43</v>
      </c>
    </row>
    <row r="2185" spans="1:6">
      <c r="A2185" t="s">
        <v>14309</v>
      </c>
      <c r="B2185">
        <v>91529</v>
      </c>
      <c r="C2185" t="s">
        <v>7109</v>
      </c>
      <c r="D2185" t="s">
        <v>88</v>
      </c>
      <c r="E2185">
        <v>0.85</v>
      </c>
      <c r="F2185">
        <v>0.85</v>
      </c>
    </row>
    <row r="2186" spans="1:6">
      <c r="A2186" t="s">
        <v>14309</v>
      </c>
      <c r="B2186">
        <v>91530</v>
      </c>
      <c r="C2186" t="s">
        <v>7110</v>
      </c>
      <c r="D2186" t="s">
        <v>88</v>
      </c>
      <c r="E2186">
        <v>0.22</v>
      </c>
      <c r="F2186">
        <v>0.22</v>
      </c>
    </row>
    <row r="2187" spans="1:6">
      <c r="A2187" t="s">
        <v>14309</v>
      </c>
      <c r="B2187">
        <v>91531</v>
      </c>
      <c r="C2187" t="s">
        <v>7111</v>
      </c>
      <c r="D2187" t="s">
        <v>88</v>
      </c>
      <c r="E2187">
        <v>1.06</v>
      </c>
      <c r="F2187">
        <v>1.06</v>
      </c>
    </row>
    <row r="2188" spans="1:6">
      <c r="A2188" t="s">
        <v>14309</v>
      </c>
      <c r="B2188">
        <v>91532</v>
      </c>
      <c r="C2188" t="s">
        <v>7112</v>
      </c>
      <c r="D2188" t="s">
        <v>88</v>
      </c>
      <c r="E2188">
        <v>6.7</v>
      </c>
      <c r="F2188">
        <v>6.7</v>
      </c>
    </row>
    <row r="2189" spans="1:6">
      <c r="A2189" t="s">
        <v>14309</v>
      </c>
      <c r="B2189">
        <v>95260</v>
      </c>
      <c r="C2189" t="s">
        <v>7113</v>
      </c>
      <c r="D2189" t="s">
        <v>88</v>
      </c>
      <c r="E2189">
        <v>0.68</v>
      </c>
      <c r="F2189">
        <v>0.68</v>
      </c>
    </row>
    <row r="2190" spans="1:6">
      <c r="A2190" t="s">
        <v>14309</v>
      </c>
      <c r="B2190">
        <v>95261</v>
      </c>
      <c r="C2190" t="s">
        <v>7114</v>
      </c>
      <c r="D2190" t="s">
        <v>88</v>
      </c>
      <c r="E2190">
        <v>0.18</v>
      </c>
      <c r="F2190">
        <v>0.18</v>
      </c>
    </row>
    <row r="2191" spans="1:6">
      <c r="A2191" t="s">
        <v>14309</v>
      </c>
      <c r="B2191">
        <v>95262</v>
      </c>
      <c r="C2191" t="s">
        <v>7115</v>
      </c>
      <c r="D2191" t="s">
        <v>88</v>
      </c>
      <c r="E2191">
        <v>0.86</v>
      </c>
      <c r="F2191">
        <v>0.86</v>
      </c>
    </row>
    <row r="2192" spans="1:6">
      <c r="A2192" t="s">
        <v>14309</v>
      </c>
      <c r="B2192">
        <v>95263</v>
      </c>
      <c r="C2192" t="s">
        <v>7116</v>
      </c>
      <c r="D2192" t="s">
        <v>88</v>
      </c>
      <c r="E2192">
        <v>5.07</v>
      </c>
      <c r="F2192">
        <v>5.07</v>
      </c>
    </row>
    <row r="2193" spans="1:6">
      <c r="A2193" t="s">
        <v>14309</v>
      </c>
      <c r="B2193">
        <v>90968</v>
      </c>
      <c r="C2193" t="s">
        <v>7117</v>
      </c>
      <c r="D2193" t="s">
        <v>88</v>
      </c>
      <c r="E2193">
        <v>7.04</v>
      </c>
      <c r="F2193">
        <v>7.04</v>
      </c>
    </row>
    <row r="2194" spans="1:6">
      <c r="A2194" t="s">
        <v>14309</v>
      </c>
      <c r="B2194">
        <v>90969</v>
      </c>
      <c r="C2194" t="s">
        <v>7118</v>
      </c>
      <c r="D2194" t="s">
        <v>88</v>
      </c>
      <c r="E2194">
        <v>1.89</v>
      </c>
      <c r="F2194">
        <v>1.89</v>
      </c>
    </row>
    <row r="2195" spans="1:6">
      <c r="A2195" t="s">
        <v>14309</v>
      </c>
      <c r="B2195">
        <v>90970</v>
      </c>
      <c r="C2195" t="s">
        <v>7119</v>
      </c>
      <c r="D2195" t="s">
        <v>88</v>
      </c>
      <c r="E2195">
        <v>8.81</v>
      </c>
      <c r="F2195">
        <v>8.81</v>
      </c>
    </row>
    <row r="2196" spans="1:6">
      <c r="A2196" t="s">
        <v>14309</v>
      </c>
      <c r="B2196">
        <v>90971</v>
      </c>
      <c r="C2196" t="s">
        <v>7120</v>
      </c>
      <c r="D2196" t="s">
        <v>88</v>
      </c>
      <c r="E2196">
        <v>61.89</v>
      </c>
      <c r="F2196">
        <v>61.89</v>
      </c>
    </row>
    <row r="2197" spans="1:6">
      <c r="A2197" t="s">
        <v>14309</v>
      </c>
      <c r="B2197">
        <v>90992</v>
      </c>
      <c r="C2197" t="s">
        <v>7121</v>
      </c>
      <c r="D2197" t="s">
        <v>88</v>
      </c>
      <c r="E2197">
        <v>8.35</v>
      </c>
      <c r="F2197">
        <v>8.35</v>
      </c>
    </row>
    <row r="2198" spans="1:6">
      <c r="A2198" t="s">
        <v>14309</v>
      </c>
      <c r="B2198">
        <v>90993</v>
      </c>
      <c r="C2198" t="s">
        <v>7122</v>
      </c>
      <c r="D2198" t="s">
        <v>88</v>
      </c>
      <c r="E2198">
        <v>2.2400000000000002</v>
      </c>
      <c r="F2198">
        <v>2.2400000000000002</v>
      </c>
    </row>
    <row r="2199" spans="1:6">
      <c r="A2199" t="s">
        <v>14309</v>
      </c>
      <c r="B2199">
        <v>90994</v>
      </c>
      <c r="C2199" t="s">
        <v>7123</v>
      </c>
      <c r="D2199" t="s">
        <v>88</v>
      </c>
      <c r="E2199">
        <v>10.45</v>
      </c>
      <c r="F2199">
        <v>10.45</v>
      </c>
    </row>
    <row r="2200" spans="1:6">
      <c r="A2200" t="s">
        <v>14309</v>
      </c>
      <c r="B2200">
        <v>90995</v>
      </c>
      <c r="C2200" t="s">
        <v>7124</v>
      </c>
      <c r="D2200" t="s">
        <v>88</v>
      </c>
      <c r="E2200">
        <v>84.07</v>
      </c>
      <c r="F2200">
        <v>84.07</v>
      </c>
    </row>
    <row r="2201" spans="1:6">
      <c r="A2201" t="s">
        <v>14309</v>
      </c>
      <c r="B2201">
        <v>90957</v>
      </c>
      <c r="C2201" t="s">
        <v>7125</v>
      </c>
      <c r="D2201" t="s">
        <v>88</v>
      </c>
      <c r="E2201">
        <v>5.26</v>
      </c>
      <c r="F2201">
        <v>5.26</v>
      </c>
    </row>
    <row r="2202" spans="1:6">
      <c r="A2202" t="s">
        <v>14309</v>
      </c>
      <c r="B2202">
        <v>90958</v>
      </c>
      <c r="C2202" t="s">
        <v>7126</v>
      </c>
      <c r="D2202" t="s">
        <v>88</v>
      </c>
      <c r="E2202">
        <v>1.41</v>
      </c>
      <c r="F2202">
        <v>1.41</v>
      </c>
    </row>
    <row r="2203" spans="1:6">
      <c r="A2203" t="s">
        <v>14309</v>
      </c>
      <c r="B2203">
        <v>5797</v>
      </c>
      <c r="C2203" t="s">
        <v>7127</v>
      </c>
      <c r="D2203" t="s">
        <v>88</v>
      </c>
      <c r="E2203">
        <v>6.58</v>
      </c>
      <c r="F2203">
        <v>6.58</v>
      </c>
    </row>
    <row r="2204" spans="1:6">
      <c r="A2204" t="s">
        <v>14309</v>
      </c>
      <c r="B2204">
        <v>53865</v>
      </c>
      <c r="C2204" t="s">
        <v>7128</v>
      </c>
      <c r="D2204" t="s">
        <v>88</v>
      </c>
      <c r="E2204">
        <v>48.14</v>
      </c>
      <c r="F2204">
        <v>48.14</v>
      </c>
    </row>
    <row r="2205" spans="1:6">
      <c r="A2205" t="s">
        <v>14309</v>
      </c>
      <c r="B2205">
        <v>90975</v>
      </c>
      <c r="C2205" t="s">
        <v>7129</v>
      </c>
      <c r="D2205" t="s">
        <v>88</v>
      </c>
      <c r="E2205">
        <v>17.89</v>
      </c>
      <c r="F2205">
        <v>17.89</v>
      </c>
    </row>
    <row r="2206" spans="1:6">
      <c r="A2206" t="s">
        <v>14309</v>
      </c>
      <c r="B2206">
        <v>90976</v>
      </c>
      <c r="C2206" t="s">
        <v>7130</v>
      </c>
      <c r="D2206" t="s">
        <v>88</v>
      </c>
      <c r="E2206">
        <v>4.8</v>
      </c>
      <c r="F2206">
        <v>4.8</v>
      </c>
    </row>
    <row r="2207" spans="1:6">
      <c r="A2207" t="s">
        <v>14309</v>
      </c>
      <c r="B2207">
        <v>90977</v>
      </c>
      <c r="C2207" t="s">
        <v>7131</v>
      </c>
      <c r="D2207" t="s">
        <v>88</v>
      </c>
      <c r="E2207">
        <v>22.39</v>
      </c>
      <c r="F2207">
        <v>22.39</v>
      </c>
    </row>
    <row r="2208" spans="1:6">
      <c r="A2208" t="s">
        <v>14309</v>
      </c>
      <c r="B2208">
        <v>90978</v>
      </c>
      <c r="C2208" t="s">
        <v>7132</v>
      </c>
      <c r="D2208" t="s">
        <v>88</v>
      </c>
      <c r="E2208">
        <v>160.57</v>
      </c>
      <c r="F2208">
        <v>160.57</v>
      </c>
    </row>
    <row r="2209" spans="1:6">
      <c r="A2209" t="s">
        <v>14309</v>
      </c>
      <c r="B2209">
        <v>90960</v>
      </c>
      <c r="C2209" t="s">
        <v>7133</v>
      </c>
      <c r="D2209" t="s">
        <v>88</v>
      </c>
      <c r="E2209">
        <v>7.02</v>
      </c>
      <c r="F2209">
        <v>7.02</v>
      </c>
    </row>
    <row r="2210" spans="1:6">
      <c r="A2210" t="s">
        <v>14309</v>
      </c>
      <c r="B2210">
        <v>90961</v>
      </c>
      <c r="C2210" t="s">
        <v>7134</v>
      </c>
      <c r="D2210" t="s">
        <v>88</v>
      </c>
      <c r="E2210">
        <v>1.88</v>
      </c>
      <c r="F2210">
        <v>1.88</v>
      </c>
    </row>
    <row r="2211" spans="1:6">
      <c r="A2211" t="s">
        <v>14309</v>
      </c>
      <c r="B2211">
        <v>90962</v>
      </c>
      <c r="C2211" t="s">
        <v>7135</v>
      </c>
      <c r="D2211" t="s">
        <v>88</v>
      </c>
      <c r="E2211">
        <v>8.7899999999999991</v>
      </c>
      <c r="F2211">
        <v>8.7899999999999991</v>
      </c>
    </row>
    <row r="2212" spans="1:6">
      <c r="A2212" t="s">
        <v>14309</v>
      </c>
      <c r="B2212">
        <v>90963</v>
      </c>
      <c r="C2212" t="s">
        <v>7136</v>
      </c>
      <c r="D2212" t="s">
        <v>88</v>
      </c>
      <c r="E2212">
        <v>15.27</v>
      </c>
      <c r="F2212">
        <v>15.27</v>
      </c>
    </row>
    <row r="2213" spans="1:6">
      <c r="A2213" t="s">
        <v>14309</v>
      </c>
      <c r="B2213">
        <v>102966</v>
      </c>
      <c r="C2213" t="s">
        <v>7137</v>
      </c>
      <c r="D2213" t="s">
        <v>88</v>
      </c>
      <c r="E2213">
        <v>0.17</v>
      </c>
      <c r="F2213">
        <v>0.17</v>
      </c>
    </row>
    <row r="2214" spans="1:6">
      <c r="A2214" t="s">
        <v>14309</v>
      </c>
      <c r="B2214">
        <v>102967</v>
      </c>
      <c r="C2214" t="s">
        <v>7138</v>
      </c>
      <c r="D2214" t="s">
        <v>88</v>
      </c>
      <c r="E2214">
        <v>0.03</v>
      </c>
      <c r="F2214">
        <v>0.03</v>
      </c>
    </row>
    <row r="2215" spans="1:6">
      <c r="A2215" t="s">
        <v>14309</v>
      </c>
      <c r="B2215">
        <v>102968</v>
      </c>
      <c r="C2215" t="s">
        <v>7139</v>
      </c>
      <c r="D2215" t="s">
        <v>88</v>
      </c>
      <c r="E2215">
        <v>0.16</v>
      </c>
      <c r="F2215">
        <v>0.16</v>
      </c>
    </row>
    <row r="2216" spans="1:6">
      <c r="A2216" t="s">
        <v>14309</v>
      </c>
      <c r="B2216">
        <v>102969</v>
      </c>
      <c r="C2216" t="s">
        <v>7140</v>
      </c>
      <c r="D2216" t="s">
        <v>88</v>
      </c>
      <c r="E2216">
        <v>0.15</v>
      </c>
      <c r="F2216">
        <v>0.15</v>
      </c>
    </row>
    <row r="2217" spans="1:6">
      <c r="A2217" t="s">
        <v>14309</v>
      </c>
      <c r="B2217">
        <v>102818</v>
      </c>
      <c r="C2217" t="s">
        <v>7141</v>
      </c>
      <c r="D2217" t="s">
        <v>88</v>
      </c>
      <c r="E2217">
        <v>0</v>
      </c>
      <c r="F2217">
        <v>0</v>
      </c>
    </row>
    <row r="2218" spans="1:6">
      <c r="A2218" t="s">
        <v>14309</v>
      </c>
      <c r="B2218">
        <v>102819</v>
      </c>
      <c r="C2218" t="s">
        <v>7142</v>
      </c>
      <c r="D2218" t="s">
        <v>88</v>
      </c>
      <c r="E2218">
        <v>0</v>
      </c>
      <c r="F2218">
        <v>0</v>
      </c>
    </row>
    <row r="2219" spans="1:6">
      <c r="A2219" t="s">
        <v>14309</v>
      </c>
      <c r="B2219">
        <v>102820</v>
      </c>
      <c r="C2219" t="s">
        <v>7143</v>
      </c>
      <c r="D2219" t="s">
        <v>88</v>
      </c>
      <c r="E2219">
        <v>0</v>
      </c>
      <c r="F2219">
        <v>0</v>
      </c>
    </row>
    <row r="2220" spans="1:6">
      <c r="A2220" t="s">
        <v>14309</v>
      </c>
      <c r="B2220">
        <v>102832</v>
      </c>
      <c r="C2220" t="s">
        <v>7144</v>
      </c>
      <c r="D2220" t="s">
        <v>88</v>
      </c>
      <c r="E2220">
        <v>8.58</v>
      </c>
      <c r="F2220">
        <v>8.58</v>
      </c>
    </row>
    <row r="2221" spans="1:6">
      <c r="A2221" t="s">
        <v>14309</v>
      </c>
      <c r="B2221">
        <v>102823</v>
      </c>
      <c r="C2221" t="s">
        <v>7145</v>
      </c>
      <c r="D2221" t="s">
        <v>88</v>
      </c>
      <c r="E2221">
        <v>0</v>
      </c>
      <c r="F2221">
        <v>0</v>
      </c>
    </row>
    <row r="2222" spans="1:6">
      <c r="A2222" t="s">
        <v>14309</v>
      </c>
      <c r="B2222">
        <v>102824</v>
      </c>
      <c r="C2222" t="s">
        <v>7146</v>
      </c>
      <c r="D2222" t="s">
        <v>88</v>
      </c>
      <c r="E2222">
        <v>0</v>
      </c>
      <c r="F2222">
        <v>0</v>
      </c>
    </row>
    <row r="2223" spans="1:6">
      <c r="A2223" t="s">
        <v>14309</v>
      </c>
      <c r="B2223">
        <v>102825</v>
      </c>
      <c r="C2223" t="s">
        <v>7147</v>
      </c>
      <c r="D2223" t="s">
        <v>88</v>
      </c>
      <c r="E2223">
        <v>0</v>
      </c>
      <c r="F2223">
        <v>0</v>
      </c>
    </row>
    <row r="2224" spans="1:6">
      <c r="A2224" t="s">
        <v>14309</v>
      </c>
      <c r="B2224">
        <v>102826</v>
      </c>
      <c r="C2224" t="s">
        <v>7148</v>
      </c>
      <c r="D2224" t="s">
        <v>88</v>
      </c>
      <c r="E2224">
        <v>6.44</v>
      </c>
      <c r="F2224">
        <v>6.44</v>
      </c>
    </row>
    <row r="2225" spans="1:6">
      <c r="A2225" t="s">
        <v>14309</v>
      </c>
      <c r="B2225">
        <v>103934</v>
      </c>
      <c r="C2225" t="s">
        <v>7149</v>
      </c>
      <c r="D2225" t="s">
        <v>88</v>
      </c>
      <c r="E2225">
        <v>0</v>
      </c>
      <c r="F2225">
        <v>0</v>
      </c>
    </row>
    <row r="2226" spans="1:6">
      <c r="A2226" t="s">
        <v>14309</v>
      </c>
      <c r="B2226">
        <v>103935</v>
      </c>
      <c r="C2226" t="s">
        <v>7150</v>
      </c>
      <c r="D2226" t="s">
        <v>88</v>
      </c>
      <c r="E2226">
        <v>0</v>
      </c>
      <c r="F2226">
        <v>0</v>
      </c>
    </row>
    <row r="2227" spans="1:6">
      <c r="A2227" t="s">
        <v>14309</v>
      </c>
      <c r="B2227">
        <v>103936</v>
      </c>
      <c r="C2227" t="s">
        <v>7151</v>
      </c>
      <c r="D2227" t="s">
        <v>88</v>
      </c>
      <c r="E2227">
        <v>0</v>
      </c>
      <c r="F2227">
        <v>0</v>
      </c>
    </row>
    <row r="2228" spans="1:6">
      <c r="A2228" t="s">
        <v>14309</v>
      </c>
      <c r="B2228">
        <v>103937</v>
      </c>
      <c r="C2228" t="s">
        <v>7152</v>
      </c>
      <c r="D2228" t="s">
        <v>88</v>
      </c>
      <c r="E2228">
        <v>1.54</v>
      </c>
      <c r="F2228">
        <v>1.54</v>
      </c>
    </row>
    <row r="2229" spans="1:6">
      <c r="A2229" t="s">
        <v>14309</v>
      </c>
      <c r="B2229">
        <v>103940</v>
      </c>
      <c r="C2229" t="s">
        <v>7153</v>
      </c>
      <c r="D2229" t="s">
        <v>88</v>
      </c>
      <c r="E2229">
        <v>0</v>
      </c>
      <c r="F2229">
        <v>0</v>
      </c>
    </row>
    <row r="2230" spans="1:6">
      <c r="A2230" t="s">
        <v>14309</v>
      </c>
      <c r="B2230">
        <v>103941</v>
      </c>
      <c r="C2230" t="s">
        <v>7154</v>
      </c>
      <c r="D2230" t="s">
        <v>88</v>
      </c>
      <c r="E2230">
        <v>0</v>
      </c>
      <c r="F2230">
        <v>0</v>
      </c>
    </row>
    <row r="2231" spans="1:6">
      <c r="A2231" t="s">
        <v>14309</v>
      </c>
      <c r="B2231">
        <v>103942</v>
      </c>
      <c r="C2231" t="s">
        <v>7155</v>
      </c>
      <c r="D2231" t="s">
        <v>88</v>
      </c>
      <c r="E2231">
        <v>0</v>
      </c>
      <c r="F2231">
        <v>0</v>
      </c>
    </row>
    <row r="2232" spans="1:6">
      <c r="A2232" t="s">
        <v>14309</v>
      </c>
      <c r="B2232">
        <v>103943</v>
      </c>
      <c r="C2232" t="s">
        <v>7156</v>
      </c>
      <c r="D2232" t="s">
        <v>88</v>
      </c>
      <c r="E2232">
        <v>1.54</v>
      </c>
      <c r="F2232">
        <v>1.54</v>
      </c>
    </row>
    <row r="2233" spans="1:6">
      <c r="A2233" t="s">
        <v>14309</v>
      </c>
      <c r="B2233">
        <v>106406</v>
      </c>
      <c r="C2233" t="s">
        <v>14360</v>
      </c>
      <c r="D2233" t="s">
        <v>88</v>
      </c>
      <c r="E2233">
        <v>9.8800000000000008</v>
      </c>
      <c r="F2233">
        <v>9.8800000000000008</v>
      </c>
    </row>
    <row r="2234" spans="1:6">
      <c r="A2234" t="s">
        <v>14309</v>
      </c>
      <c r="B2234">
        <v>106407</v>
      </c>
      <c r="C2234" t="s">
        <v>14361</v>
      </c>
      <c r="D2234" t="s">
        <v>88</v>
      </c>
      <c r="E2234">
        <v>2.0299999999999998</v>
      </c>
      <c r="F2234">
        <v>2.0299999999999998</v>
      </c>
    </row>
    <row r="2235" spans="1:6">
      <c r="A2235" t="s">
        <v>14309</v>
      </c>
      <c r="B2235">
        <v>106408</v>
      </c>
      <c r="C2235" t="s">
        <v>14362</v>
      </c>
      <c r="D2235" t="s">
        <v>88</v>
      </c>
      <c r="E2235">
        <v>6.86</v>
      </c>
      <c r="F2235">
        <v>6.86</v>
      </c>
    </row>
    <row r="2236" spans="1:6">
      <c r="A2236" t="s">
        <v>14309</v>
      </c>
      <c r="B2236">
        <v>106409</v>
      </c>
      <c r="C2236" t="s">
        <v>14363</v>
      </c>
      <c r="D2236" t="s">
        <v>88</v>
      </c>
      <c r="E2236">
        <v>4.16</v>
      </c>
      <c r="F2236">
        <v>4.16</v>
      </c>
    </row>
    <row r="2237" spans="1:6">
      <c r="A2237" t="s">
        <v>14309</v>
      </c>
      <c r="B2237">
        <v>91279</v>
      </c>
      <c r="C2237" t="s">
        <v>7157</v>
      </c>
      <c r="D2237" t="s">
        <v>88</v>
      </c>
      <c r="E2237">
        <v>0.39</v>
      </c>
      <c r="F2237">
        <v>0.39</v>
      </c>
    </row>
    <row r="2238" spans="1:6">
      <c r="A2238" t="s">
        <v>14309</v>
      </c>
      <c r="B2238">
        <v>91280</v>
      </c>
      <c r="C2238" t="s">
        <v>7158</v>
      </c>
      <c r="D2238" t="s">
        <v>88</v>
      </c>
      <c r="E2238">
        <v>0.08</v>
      </c>
      <c r="F2238">
        <v>0.08</v>
      </c>
    </row>
    <row r="2239" spans="1:6">
      <c r="A2239" t="s">
        <v>14309</v>
      </c>
      <c r="B2239">
        <v>91281</v>
      </c>
      <c r="C2239" t="s">
        <v>7159</v>
      </c>
      <c r="D2239" t="s">
        <v>88</v>
      </c>
      <c r="E2239">
        <v>0.5</v>
      </c>
      <c r="F2239">
        <v>0.5</v>
      </c>
    </row>
    <row r="2240" spans="1:6">
      <c r="A2240" t="s">
        <v>14309</v>
      </c>
      <c r="B2240">
        <v>91282</v>
      </c>
      <c r="C2240" t="s">
        <v>7160</v>
      </c>
      <c r="D2240" t="s">
        <v>88</v>
      </c>
      <c r="E2240">
        <v>9.43</v>
      </c>
      <c r="F2240">
        <v>9.43</v>
      </c>
    </row>
    <row r="2241" spans="1:6">
      <c r="A2241" t="s">
        <v>14309</v>
      </c>
      <c r="B2241">
        <v>95278</v>
      </c>
      <c r="C2241" t="s">
        <v>7161</v>
      </c>
      <c r="D2241" t="s">
        <v>88</v>
      </c>
      <c r="E2241">
        <v>0.73</v>
      </c>
      <c r="F2241">
        <v>0.73</v>
      </c>
    </row>
    <row r="2242" spans="1:6">
      <c r="A2242" t="s">
        <v>14309</v>
      </c>
      <c r="B2242">
        <v>95279</v>
      </c>
      <c r="C2242" t="s">
        <v>7162</v>
      </c>
      <c r="D2242" t="s">
        <v>88</v>
      </c>
      <c r="E2242">
        <v>0.15</v>
      </c>
      <c r="F2242">
        <v>0.15</v>
      </c>
    </row>
    <row r="2243" spans="1:6">
      <c r="A2243" t="s">
        <v>14309</v>
      </c>
      <c r="B2243">
        <v>95280</v>
      </c>
      <c r="C2243" t="s">
        <v>7163</v>
      </c>
      <c r="D2243" t="s">
        <v>88</v>
      </c>
      <c r="E2243">
        <v>0.71</v>
      </c>
      <c r="F2243">
        <v>0.71</v>
      </c>
    </row>
    <row r="2244" spans="1:6">
      <c r="A2244" t="s">
        <v>14309</v>
      </c>
      <c r="B2244">
        <v>95281</v>
      </c>
      <c r="C2244" t="s">
        <v>7164</v>
      </c>
      <c r="D2244" t="s">
        <v>88</v>
      </c>
      <c r="E2244">
        <v>9.3699999999999992</v>
      </c>
      <c r="F2244">
        <v>9.3699999999999992</v>
      </c>
    </row>
    <row r="2245" spans="1:6">
      <c r="A2245" t="s">
        <v>14309</v>
      </c>
      <c r="B2245">
        <v>95124</v>
      </c>
      <c r="C2245" t="s">
        <v>7165</v>
      </c>
      <c r="D2245" t="s">
        <v>88</v>
      </c>
      <c r="E2245">
        <v>6.26</v>
      </c>
      <c r="F2245">
        <v>6.26</v>
      </c>
    </row>
    <row r="2246" spans="1:6">
      <c r="A2246" t="s">
        <v>14309</v>
      </c>
      <c r="B2246">
        <v>95123</v>
      </c>
      <c r="C2246" t="s">
        <v>7166</v>
      </c>
      <c r="D2246" t="s">
        <v>88</v>
      </c>
      <c r="E2246">
        <v>20.309999999999999</v>
      </c>
      <c r="F2246">
        <v>20.309999999999999</v>
      </c>
    </row>
    <row r="2247" spans="1:6">
      <c r="A2247" t="s">
        <v>14309</v>
      </c>
      <c r="B2247">
        <v>95125</v>
      </c>
      <c r="C2247" t="s">
        <v>7167</v>
      </c>
      <c r="D2247" t="s">
        <v>88</v>
      </c>
      <c r="E2247">
        <v>22.22</v>
      </c>
      <c r="F2247">
        <v>22.22</v>
      </c>
    </row>
    <row r="2248" spans="1:6">
      <c r="A2248" t="s">
        <v>14309</v>
      </c>
      <c r="B2248">
        <v>95126</v>
      </c>
      <c r="C2248" t="s">
        <v>7168</v>
      </c>
      <c r="D2248" t="s">
        <v>88</v>
      </c>
      <c r="E2248">
        <v>150.36000000000001</v>
      </c>
      <c r="F2248">
        <v>150.36000000000001</v>
      </c>
    </row>
    <row r="2249" spans="1:6">
      <c r="A2249" t="s">
        <v>14309</v>
      </c>
      <c r="B2249">
        <v>92040</v>
      </c>
      <c r="C2249" t="s">
        <v>7169</v>
      </c>
      <c r="D2249" t="s">
        <v>88</v>
      </c>
      <c r="E2249">
        <v>7.36</v>
      </c>
      <c r="F2249">
        <v>7.36</v>
      </c>
    </row>
    <row r="2250" spans="1:6">
      <c r="A2250" t="s">
        <v>14309</v>
      </c>
      <c r="B2250">
        <v>92041</v>
      </c>
      <c r="C2250" t="s">
        <v>7170</v>
      </c>
      <c r="D2250" t="s">
        <v>88</v>
      </c>
      <c r="E2250">
        <v>1.51</v>
      </c>
      <c r="F2250">
        <v>1.51</v>
      </c>
    </row>
    <row r="2251" spans="1:6">
      <c r="A2251" t="s">
        <v>14309</v>
      </c>
      <c r="B2251">
        <v>92042</v>
      </c>
      <c r="C2251" t="s">
        <v>7171</v>
      </c>
      <c r="D2251" t="s">
        <v>88</v>
      </c>
      <c r="E2251">
        <v>6.13</v>
      </c>
      <c r="F2251">
        <v>6.13</v>
      </c>
    </row>
    <row r="2252" spans="1:6">
      <c r="A2252" t="s">
        <v>14309</v>
      </c>
      <c r="B2252">
        <v>106410</v>
      </c>
      <c r="C2252" t="s">
        <v>14364</v>
      </c>
      <c r="D2252" t="s">
        <v>88</v>
      </c>
      <c r="E2252">
        <v>4.76</v>
      </c>
      <c r="F2252">
        <v>4.76</v>
      </c>
    </row>
    <row r="2253" spans="1:6">
      <c r="A2253" t="s">
        <v>14309</v>
      </c>
      <c r="B2253">
        <v>106411</v>
      </c>
      <c r="C2253" t="s">
        <v>14365</v>
      </c>
      <c r="D2253" t="s">
        <v>88</v>
      </c>
      <c r="E2253">
        <v>2.02</v>
      </c>
      <c r="F2253">
        <v>2.02</v>
      </c>
    </row>
    <row r="2254" spans="1:6">
      <c r="A2254" t="s">
        <v>14309</v>
      </c>
      <c r="B2254">
        <v>106412</v>
      </c>
      <c r="C2254" t="s">
        <v>14366</v>
      </c>
      <c r="D2254" t="s">
        <v>88</v>
      </c>
      <c r="E2254">
        <v>5.21</v>
      </c>
      <c r="F2254">
        <v>5.21</v>
      </c>
    </row>
    <row r="2255" spans="1:6">
      <c r="A2255" t="s">
        <v>14309</v>
      </c>
      <c r="B2255">
        <v>106413</v>
      </c>
      <c r="C2255" t="s">
        <v>14367</v>
      </c>
      <c r="D2255" t="s">
        <v>88</v>
      </c>
      <c r="E2255">
        <v>2.56</v>
      </c>
      <c r="F2255">
        <v>2.56</v>
      </c>
    </row>
    <row r="2256" spans="1:6">
      <c r="A2256" t="s">
        <v>14309</v>
      </c>
      <c r="B2256">
        <v>102829</v>
      </c>
      <c r="C2256" t="s">
        <v>7172</v>
      </c>
      <c r="D2256" t="s">
        <v>88</v>
      </c>
      <c r="E2256">
        <v>0</v>
      </c>
      <c r="F2256">
        <v>0</v>
      </c>
    </row>
    <row r="2257" spans="1:6">
      <c r="A2257" t="s">
        <v>14309</v>
      </c>
      <c r="B2257">
        <v>102830</v>
      </c>
      <c r="C2257" t="s">
        <v>7173</v>
      </c>
      <c r="D2257" t="s">
        <v>88</v>
      </c>
      <c r="E2257">
        <v>0</v>
      </c>
      <c r="F2257">
        <v>0</v>
      </c>
    </row>
    <row r="2258" spans="1:6">
      <c r="A2258" t="s">
        <v>14309</v>
      </c>
      <c r="B2258">
        <v>102831</v>
      </c>
      <c r="C2258" t="s">
        <v>7174</v>
      </c>
      <c r="D2258" t="s">
        <v>88</v>
      </c>
      <c r="E2258">
        <v>0</v>
      </c>
      <c r="F2258">
        <v>0</v>
      </c>
    </row>
    <row r="2259" spans="1:6">
      <c r="A2259" t="s">
        <v>14309</v>
      </c>
      <c r="B2259">
        <v>92114</v>
      </c>
      <c r="C2259" t="s">
        <v>7175</v>
      </c>
      <c r="D2259" t="s">
        <v>88</v>
      </c>
      <c r="E2259">
        <v>0.25</v>
      </c>
      <c r="F2259">
        <v>0.25</v>
      </c>
    </row>
    <row r="2260" spans="1:6">
      <c r="A2260" t="s">
        <v>14309</v>
      </c>
      <c r="B2260">
        <v>92115</v>
      </c>
      <c r="C2260" t="s">
        <v>7176</v>
      </c>
      <c r="D2260" t="s">
        <v>88</v>
      </c>
      <c r="E2260">
        <v>0.05</v>
      </c>
      <c r="F2260">
        <v>0.05</v>
      </c>
    </row>
    <row r="2261" spans="1:6">
      <c r="A2261" t="s">
        <v>14309</v>
      </c>
      <c r="B2261">
        <v>92116</v>
      </c>
      <c r="C2261" t="s">
        <v>7177</v>
      </c>
      <c r="D2261" t="s">
        <v>88</v>
      </c>
      <c r="E2261">
        <v>0.17</v>
      </c>
      <c r="F2261">
        <v>0.17</v>
      </c>
    </row>
    <row r="2262" spans="1:6">
      <c r="A2262" t="s">
        <v>14309</v>
      </c>
      <c r="B2262">
        <v>102912</v>
      </c>
      <c r="C2262" t="s">
        <v>7178</v>
      </c>
      <c r="D2262" t="s">
        <v>88</v>
      </c>
      <c r="E2262">
        <v>0</v>
      </c>
      <c r="F2262">
        <v>0</v>
      </c>
    </row>
    <row r="2263" spans="1:6">
      <c r="A2263" t="s">
        <v>14309</v>
      </c>
      <c r="B2263">
        <v>102913</v>
      </c>
      <c r="C2263" t="s">
        <v>7179</v>
      </c>
      <c r="D2263" t="s">
        <v>88</v>
      </c>
      <c r="E2263">
        <v>0</v>
      </c>
      <c r="F2263">
        <v>0</v>
      </c>
    </row>
    <row r="2264" spans="1:6">
      <c r="A2264" t="s">
        <v>14309</v>
      </c>
      <c r="B2264">
        <v>102914</v>
      </c>
      <c r="C2264" t="s">
        <v>7180</v>
      </c>
      <c r="D2264" t="s">
        <v>88</v>
      </c>
      <c r="E2264">
        <v>0</v>
      </c>
      <c r="F2264">
        <v>0</v>
      </c>
    </row>
    <row r="2265" spans="1:6">
      <c r="A2265" t="s">
        <v>14309</v>
      </c>
      <c r="B2265">
        <v>102915</v>
      </c>
      <c r="C2265" t="s">
        <v>7181</v>
      </c>
      <c r="D2265" t="s">
        <v>88</v>
      </c>
      <c r="E2265">
        <v>0.63</v>
      </c>
      <c r="F2265">
        <v>0.63</v>
      </c>
    </row>
    <row r="2266" spans="1:6">
      <c r="A2266" t="s">
        <v>14309</v>
      </c>
      <c r="B2266">
        <v>95716</v>
      </c>
      <c r="C2266" t="s">
        <v>7182</v>
      </c>
      <c r="D2266" t="s">
        <v>88</v>
      </c>
      <c r="E2266">
        <v>65.709999999999994</v>
      </c>
      <c r="F2266">
        <v>65.709999999999994</v>
      </c>
    </row>
    <row r="2267" spans="1:6">
      <c r="A2267" t="s">
        <v>14309</v>
      </c>
      <c r="B2267">
        <v>95717</v>
      </c>
      <c r="C2267" t="s">
        <v>7183</v>
      </c>
      <c r="D2267" t="s">
        <v>88</v>
      </c>
      <c r="E2267">
        <v>17.36</v>
      </c>
      <c r="F2267">
        <v>17.36</v>
      </c>
    </row>
    <row r="2268" spans="1:6">
      <c r="A2268" t="s">
        <v>14309</v>
      </c>
      <c r="B2268">
        <v>95718</v>
      </c>
      <c r="C2268" t="s">
        <v>7184</v>
      </c>
      <c r="D2268" t="s">
        <v>88</v>
      </c>
      <c r="E2268">
        <v>82.13</v>
      </c>
      <c r="F2268">
        <v>82.13</v>
      </c>
    </row>
    <row r="2269" spans="1:6">
      <c r="A2269" t="s">
        <v>14309</v>
      </c>
      <c r="B2269">
        <v>95719</v>
      </c>
      <c r="C2269" t="s">
        <v>7185</v>
      </c>
      <c r="D2269" t="s">
        <v>88</v>
      </c>
      <c r="E2269">
        <v>91.83</v>
      </c>
      <c r="F2269">
        <v>91.83</v>
      </c>
    </row>
    <row r="2270" spans="1:6">
      <c r="A2270" t="s">
        <v>14309</v>
      </c>
      <c r="B2270">
        <v>104712</v>
      </c>
      <c r="C2270" t="s">
        <v>7186</v>
      </c>
      <c r="D2270" t="s">
        <v>88</v>
      </c>
      <c r="E2270">
        <v>61.76</v>
      </c>
      <c r="F2270">
        <v>61.76</v>
      </c>
    </row>
    <row r="2271" spans="1:6">
      <c r="A2271" t="s">
        <v>14309</v>
      </c>
      <c r="B2271">
        <v>104713</v>
      </c>
      <c r="C2271" t="s">
        <v>7187</v>
      </c>
      <c r="D2271" t="s">
        <v>88</v>
      </c>
      <c r="E2271">
        <v>16.32</v>
      </c>
      <c r="F2271">
        <v>16.32</v>
      </c>
    </row>
    <row r="2272" spans="1:6">
      <c r="A2272" t="s">
        <v>14309</v>
      </c>
      <c r="B2272">
        <v>104714</v>
      </c>
      <c r="C2272" t="s">
        <v>7188</v>
      </c>
      <c r="D2272" t="s">
        <v>88</v>
      </c>
      <c r="E2272">
        <v>77.2</v>
      </c>
      <c r="F2272">
        <v>77.2</v>
      </c>
    </row>
    <row r="2273" spans="1:6">
      <c r="A2273" t="s">
        <v>14309</v>
      </c>
      <c r="B2273">
        <v>104715</v>
      </c>
      <c r="C2273" t="s">
        <v>7189</v>
      </c>
      <c r="D2273" t="s">
        <v>88</v>
      </c>
      <c r="E2273">
        <v>91.83</v>
      </c>
      <c r="F2273">
        <v>91.83</v>
      </c>
    </row>
    <row r="2274" spans="1:6">
      <c r="A2274" t="s">
        <v>14309</v>
      </c>
      <c r="B2274">
        <v>106394</v>
      </c>
      <c r="C2274" t="s">
        <v>14368</v>
      </c>
      <c r="D2274" t="s">
        <v>88</v>
      </c>
      <c r="E2274">
        <v>0</v>
      </c>
      <c r="F2274">
        <v>0</v>
      </c>
    </row>
    <row r="2275" spans="1:6">
      <c r="A2275" t="s">
        <v>14309</v>
      </c>
      <c r="B2275">
        <v>106395</v>
      </c>
      <c r="C2275" t="s">
        <v>14369</v>
      </c>
      <c r="D2275" t="s">
        <v>88</v>
      </c>
      <c r="E2275">
        <v>0</v>
      </c>
      <c r="F2275">
        <v>0</v>
      </c>
    </row>
    <row r="2276" spans="1:6">
      <c r="A2276" t="s">
        <v>14309</v>
      </c>
      <c r="B2276">
        <v>106396</v>
      </c>
      <c r="C2276" t="s">
        <v>14370</v>
      </c>
      <c r="D2276" t="s">
        <v>88</v>
      </c>
      <c r="E2276">
        <v>0</v>
      </c>
      <c r="F2276">
        <v>0</v>
      </c>
    </row>
    <row r="2277" spans="1:6">
      <c r="A2277" t="s">
        <v>14309</v>
      </c>
      <c r="B2277">
        <v>106397</v>
      </c>
      <c r="C2277" t="s">
        <v>14371</v>
      </c>
      <c r="D2277" t="s">
        <v>88</v>
      </c>
      <c r="E2277">
        <v>91.83</v>
      </c>
      <c r="F2277">
        <v>91.83</v>
      </c>
    </row>
    <row r="2278" spans="1:6">
      <c r="A2278" t="s">
        <v>14309</v>
      </c>
      <c r="B2278">
        <v>106400</v>
      </c>
      <c r="C2278" t="s">
        <v>14372</v>
      </c>
      <c r="D2278" t="s">
        <v>88</v>
      </c>
      <c r="E2278">
        <v>0</v>
      </c>
      <c r="F2278">
        <v>0</v>
      </c>
    </row>
    <row r="2279" spans="1:6">
      <c r="A2279" t="s">
        <v>14309</v>
      </c>
      <c r="B2279">
        <v>106401</v>
      </c>
      <c r="C2279" t="s">
        <v>14373</v>
      </c>
      <c r="D2279" t="s">
        <v>88</v>
      </c>
      <c r="E2279">
        <v>0</v>
      </c>
      <c r="F2279">
        <v>0</v>
      </c>
    </row>
    <row r="2280" spans="1:6">
      <c r="A2280" t="s">
        <v>14309</v>
      </c>
      <c r="B2280">
        <v>106402</v>
      </c>
      <c r="C2280" t="s">
        <v>14374</v>
      </c>
      <c r="D2280" t="s">
        <v>88</v>
      </c>
      <c r="E2280">
        <v>0</v>
      </c>
      <c r="F2280">
        <v>0</v>
      </c>
    </row>
    <row r="2281" spans="1:6">
      <c r="A2281" t="s">
        <v>14309</v>
      </c>
      <c r="B2281">
        <v>106403</v>
      </c>
      <c r="C2281" t="s">
        <v>14375</v>
      </c>
      <c r="D2281" t="s">
        <v>88</v>
      </c>
      <c r="E2281">
        <v>91.83</v>
      </c>
      <c r="F2281">
        <v>91.83</v>
      </c>
    </row>
    <row r="2282" spans="1:6">
      <c r="A2282" t="s">
        <v>14309</v>
      </c>
      <c r="B2282">
        <v>102894</v>
      </c>
      <c r="C2282" t="s">
        <v>7190</v>
      </c>
      <c r="D2282" t="s">
        <v>88</v>
      </c>
      <c r="E2282">
        <v>0</v>
      </c>
      <c r="F2282">
        <v>0</v>
      </c>
    </row>
    <row r="2283" spans="1:6">
      <c r="A2283" t="s">
        <v>14309</v>
      </c>
      <c r="B2283">
        <v>104161</v>
      </c>
      <c r="C2283" t="s">
        <v>7191</v>
      </c>
      <c r="D2283" t="s">
        <v>88</v>
      </c>
      <c r="E2283">
        <v>0</v>
      </c>
      <c r="F2283">
        <v>0</v>
      </c>
    </row>
    <row r="2284" spans="1:6">
      <c r="A2284" t="s">
        <v>14309</v>
      </c>
      <c r="B2284">
        <v>102896</v>
      </c>
      <c r="C2284" t="s">
        <v>7192</v>
      </c>
      <c r="D2284" t="s">
        <v>88</v>
      </c>
      <c r="E2284">
        <v>0</v>
      </c>
      <c r="F2284">
        <v>0</v>
      </c>
    </row>
    <row r="2285" spans="1:6">
      <c r="A2285" t="s">
        <v>14309</v>
      </c>
      <c r="B2285">
        <v>102897</v>
      </c>
      <c r="C2285" t="s">
        <v>7193</v>
      </c>
      <c r="D2285" t="s">
        <v>88</v>
      </c>
      <c r="E2285">
        <v>91.83</v>
      </c>
      <c r="F2285">
        <v>91.83</v>
      </c>
    </row>
    <row r="2286" spans="1:6">
      <c r="A2286" t="s">
        <v>14309</v>
      </c>
      <c r="B2286">
        <v>5627</v>
      </c>
      <c r="C2286" t="s">
        <v>7194</v>
      </c>
      <c r="D2286" t="s">
        <v>88</v>
      </c>
      <c r="E2286">
        <v>47.45</v>
      </c>
      <c r="F2286">
        <v>47.45</v>
      </c>
    </row>
    <row r="2287" spans="1:6">
      <c r="A2287" t="s">
        <v>14309</v>
      </c>
      <c r="B2287">
        <v>5628</v>
      </c>
      <c r="C2287" t="s">
        <v>7195</v>
      </c>
      <c r="D2287" t="s">
        <v>88</v>
      </c>
      <c r="E2287">
        <v>12.54</v>
      </c>
      <c r="F2287">
        <v>12.54</v>
      </c>
    </row>
    <row r="2288" spans="1:6">
      <c r="A2288" t="s">
        <v>14309</v>
      </c>
      <c r="B2288">
        <v>5629</v>
      </c>
      <c r="C2288" t="s">
        <v>7196</v>
      </c>
      <c r="D2288" t="s">
        <v>88</v>
      </c>
      <c r="E2288">
        <v>59.31</v>
      </c>
      <c r="F2288">
        <v>59.31</v>
      </c>
    </row>
    <row r="2289" spans="1:6">
      <c r="A2289" t="s">
        <v>14309</v>
      </c>
      <c r="B2289">
        <v>5630</v>
      </c>
      <c r="C2289" t="s">
        <v>7197</v>
      </c>
      <c r="D2289" t="s">
        <v>88</v>
      </c>
      <c r="E2289">
        <v>65.8</v>
      </c>
      <c r="F2289">
        <v>65.8</v>
      </c>
    </row>
    <row r="2290" spans="1:6">
      <c r="A2290" t="s">
        <v>14309</v>
      </c>
      <c r="B2290">
        <v>88900</v>
      </c>
      <c r="C2290" t="s">
        <v>7198</v>
      </c>
      <c r="D2290" t="s">
        <v>88</v>
      </c>
      <c r="E2290">
        <v>53.69</v>
      </c>
      <c r="F2290">
        <v>53.69</v>
      </c>
    </row>
    <row r="2291" spans="1:6">
      <c r="A2291" t="s">
        <v>14309</v>
      </c>
      <c r="B2291">
        <v>88902</v>
      </c>
      <c r="C2291" t="s">
        <v>7199</v>
      </c>
      <c r="D2291" t="s">
        <v>88</v>
      </c>
      <c r="E2291">
        <v>14.19</v>
      </c>
      <c r="F2291">
        <v>14.19</v>
      </c>
    </row>
    <row r="2292" spans="1:6">
      <c r="A2292" t="s">
        <v>14309</v>
      </c>
      <c r="B2292">
        <v>88903</v>
      </c>
      <c r="C2292" t="s">
        <v>7200</v>
      </c>
      <c r="D2292" t="s">
        <v>88</v>
      </c>
      <c r="E2292">
        <v>67.11</v>
      </c>
      <c r="F2292">
        <v>67.11</v>
      </c>
    </row>
    <row r="2293" spans="1:6">
      <c r="A2293" t="s">
        <v>14309</v>
      </c>
      <c r="B2293">
        <v>88904</v>
      </c>
      <c r="C2293" t="s">
        <v>7201</v>
      </c>
      <c r="D2293" t="s">
        <v>88</v>
      </c>
      <c r="E2293">
        <v>91.83</v>
      </c>
      <c r="F2293">
        <v>91.83</v>
      </c>
    </row>
    <row r="2294" spans="1:6">
      <c r="A2294" t="s">
        <v>14309</v>
      </c>
      <c r="B2294">
        <v>88569</v>
      </c>
      <c r="C2294" t="s">
        <v>7202</v>
      </c>
      <c r="D2294" t="s">
        <v>88</v>
      </c>
      <c r="E2294">
        <v>4.21</v>
      </c>
      <c r="F2294">
        <v>4.21</v>
      </c>
    </row>
    <row r="2295" spans="1:6">
      <c r="A2295" t="s">
        <v>14309</v>
      </c>
      <c r="B2295">
        <v>88570</v>
      </c>
      <c r="C2295" t="s">
        <v>7203</v>
      </c>
      <c r="D2295" t="s">
        <v>88</v>
      </c>
      <c r="E2295">
        <v>1.46</v>
      </c>
      <c r="F2295">
        <v>1.46</v>
      </c>
    </row>
    <row r="2296" spans="1:6">
      <c r="A2296" t="s">
        <v>14309</v>
      </c>
      <c r="B2296">
        <v>5765</v>
      </c>
      <c r="C2296" t="s">
        <v>7204</v>
      </c>
      <c r="D2296" t="s">
        <v>88</v>
      </c>
      <c r="E2296">
        <v>5.27</v>
      </c>
      <c r="F2296">
        <v>5.27</v>
      </c>
    </row>
    <row r="2297" spans="1:6">
      <c r="A2297" t="s">
        <v>14309</v>
      </c>
      <c r="B2297">
        <v>5766</v>
      </c>
      <c r="C2297" t="s">
        <v>7205</v>
      </c>
      <c r="D2297" t="s">
        <v>88</v>
      </c>
      <c r="E2297">
        <v>3.12</v>
      </c>
      <c r="F2297">
        <v>3.12</v>
      </c>
    </row>
    <row r="2298" spans="1:6">
      <c r="A2298" t="s">
        <v>14309</v>
      </c>
      <c r="B2298">
        <v>91468</v>
      </c>
      <c r="C2298" t="s">
        <v>7206</v>
      </c>
      <c r="D2298" t="s">
        <v>88</v>
      </c>
      <c r="E2298">
        <v>27.03</v>
      </c>
      <c r="F2298">
        <v>27.03</v>
      </c>
    </row>
    <row r="2299" spans="1:6">
      <c r="A2299" t="s">
        <v>14309</v>
      </c>
      <c r="B2299">
        <v>91484</v>
      </c>
      <c r="C2299" t="s">
        <v>7207</v>
      </c>
      <c r="D2299" t="s">
        <v>88</v>
      </c>
      <c r="E2299">
        <v>4.25</v>
      </c>
      <c r="F2299">
        <v>4.25</v>
      </c>
    </row>
    <row r="2300" spans="1:6">
      <c r="A2300" t="s">
        <v>14309</v>
      </c>
      <c r="B2300">
        <v>91469</v>
      </c>
      <c r="C2300" t="s">
        <v>7208</v>
      </c>
      <c r="D2300" t="s">
        <v>88</v>
      </c>
      <c r="E2300">
        <v>10.53</v>
      </c>
      <c r="F2300">
        <v>10.53</v>
      </c>
    </row>
    <row r="2301" spans="1:6">
      <c r="A2301" t="s">
        <v>14309</v>
      </c>
      <c r="B2301">
        <v>83361</v>
      </c>
      <c r="C2301" t="s">
        <v>7209</v>
      </c>
      <c r="D2301" t="s">
        <v>88</v>
      </c>
      <c r="E2301">
        <v>45.03</v>
      </c>
      <c r="F2301">
        <v>45.03</v>
      </c>
    </row>
    <row r="2302" spans="1:6">
      <c r="A2302" t="s">
        <v>14309</v>
      </c>
      <c r="B2302">
        <v>91485</v>
      </c>
      <c r="C2302" t="s">
        <v>7210</v>
      </c>
      <c r="D2302" t="s">
        <v>88</v>
      </c>
      <c r="E2302">
        <v>158.06</v>
      </c>
      <c r="F2302">
        <v>158.06</v>
      </c>
    </row>
    <row r="2303" spans="1:6">
      <c r="A2303" t="s">
        <v>14309</v>
      </c>
      <c r="B2303">
        <v>102835</v>
      </c>
      <c r="C2303" t="s">
        <v>7211</v>
      </c>
      <c r="D2303" t="s">
        <v>88</v>
      </c>
      <c r="E2303">
        <v>0</v>
      </c>
      <c r="F2303">
        <v>0</v>
      </c>
    </row>
    <row r="2304" spans="1:6">
      <c r="A2304" t="s">
        <v>14309</v>
      </c>
      <c r="B2304">
        <v>102836</v>
      </c>
      <c r="C2304" t="s">
        <v>7212</v>
      </c>
      <c r="D2304" t="s">
        <v>88</v>
      </c>
      <c r="E2304">
        <v>0</v>
      </c>
      <c r="F2304">
        <v>0</v>
      </c>
    </row>
    <row r="2305" spans="1:6">
      <c r="A2305" t="s">
        <v>14309</v>
      </c>
      <c r="B2305">
        <v>102837</v>
      </c>
      <c r="C2305" t="s">
        <v>7213</v>
      </c>
      <c r="D2305" t="s">
        <v>88</v>
      </c>
      <c r="E2305">
        <v>0</v>
      </c>
      <c r="F2305">
        <v>0</v>
      </c>
    </row>
    <row r="2306" spans="1:6">
      <c r="A2306" t="s">
        <v>14309</v>
      </c>
      <c r="B2306">
        <v>89230</v>
      </c>
      <c r="C2306" t="s">
        <v>7214</v>
      </c>
      <c r="D2306" t="s">
        <v>88</v>
      </c>
      <c r="E2306">
        <v>126.34</v>
      </c>
      <c r="F2306">
        <v>126.34</v>
      </c>
    </row>
    <row r="2307" spans="1:6">
      <c r="A2307" t="s">
        <v>14309</v>
      </c>
      <c r="B2307">
        <v>89231</v>
      </c>
      <c r="C2307" t="s">
        <v>7215</v>
      </c>
      <c r="D2307" t="s">
        <v>88</v>
      </c>
      <c r="E2307">
        <v>38.68</v>
      </c>
      <c r="F2307">
        <v>38.68</v>
      </c>
    </row>
    <row r="2308" spans="1:6">
      <c r="A2308" t="s">
        <v>14309</v>
      </c>
      <c r="B2308">
        <v>89232</v>
      </c>
      <c r="C2308" t="s">
        <v>7216</v>
      </c>
      <c r="D2308" t="s">
        <v>88</v>
      </c>
      <c r="E2308">
        <v>225.36</v>
      </c>
      <c r="F2308">
        <v>225.36</v>
      </c>
    </row>
    <row r="2309" spans="1:6">
      <c r="A2309" t="s">
        <v>14309</v>
      </c>
      <c r="B2309">
        <v>89233</v>
      </c>
      <c r="C2309" t="s">
        <v>7217</v>
      </c>
      <c r="D2309" t="s">
        <v>88</v>
      </c>
      <c r="E2309">
        <v>170.65</v>
      </c>
      <c r="F2309">
        <v>170.65</v>
      </c>
    </row>
    <row r="2310" spans="1:6">
      <c r="A2310" t="s">
        <v>14309</v>
      </c>
      <c r="B2310">
        <v>89236</v>
      </c>
      <c r="C2310" t="s">
        <v>7218</v>
      </c>
      <c r="D2310" t="s">
        <v>88</v>
      </c>
      <c r="E2310">
        <v>295.13</v>
      </c>
      <c r="F2310">
        <v>295.13</v>
      </c>
    </row>
    <row r="2311" spans="1:6">
      <c r="A2311" t="s">
        <v>14309</v>
      </c>
      <c r="B2311">
        <v>89237</v>
      </c>
      <c r="C2311" t="s">
        <v>7219</v>
      </c>
      <c r="D2311" t="s">
        <v>88</v>
      </c>
      <c r="E2311">
        <v>90.37</v>
      </c>
      <c r="F2311">
        <v>90.37</v>
      </c>
    </row>
    <row r="2312" spans="1:6">
      <c r="A2312" t="s">
        <v>14309</v>
      </c>
      <c r="B2312">
        <v>89238</v>
      </c>
      <c r="C2312" t="s">
        <v>7220</v>
      </c>
      <c r="D2312" t="s">
        <v>88</v>
      </c>
      <c r="E2312">
        <v>526.44000000000005</v>
      </c>
      <c r="F2312">
        <v>526.44000000000005</v>
      </c>
    </row>
    <row r="2313" spans="1:6">
      <c r="A2313" t="s">
        <v>14309</v>
      </c>
      <c r="B2313">
        <v>89239</v>
      </c>
      <c r="C2313" t="s">
        <v>7221</v>
      </c>
      <c r="D2313" t="s">
        <v>88</v>
      </c>
      <c r="E2313">
        <v>451.28</v>
      </c>
      <c r="F2313">
        <v>451.28</v>
      </c>
    </row>
    <row r="2314" spans="1:6">
      <c r="A2314" t="s">
        <v>14309</v>
      </c>
      <c r="B2314">
        <v>102930</v>
      </c>
      <c r="C2314" t="s">
        <v>7222</v>
      </c>
      <c r="D2314" t="s">
        <v>88</v>
      </c>
      <c r="E2314">
        <v>0</v>
      </c>
      <c r="F2314">
        <v>0</v>
      </c>
    </row>
    <row r="2315" spans="1:6">
      <c r="A2315" t="s">
        <v>14309</v>
      </c>
      <c r="B2315">
        <v>102931</v>
      </c>
      <c r="C2315" t="s">
        <v>7223</v>
      </c>
      <c r="D2315" t="s">
        <v>88</v>
      </c>
      <c r="E2315">
        <v>0</v>
      </c>
      <c r="F2315">
        <v>0</v>
      </c>
    </row>
    <row r="2316" spans="1:6">
      <c r="A2316" t="s">
        <v>14309</v>
      </c>
      <c r="B2316">
        <v>102932</v>
      </c>
      <c r="C2316" t="s">
        <v>7224</v>
      </c>
      <c r="D2316" t="s">
        <v>88</v>
      </c>
      <c r="E2316">
        <v>0</v>
      </c>
      <c r="F2316">
        <v>0</v>
      </c>
    </row>
    <row r="2317" spans="1:6">
      <c r="A2317" t="s">
        <v>14309</v>
      </c>
      <c r="B2317">
        <v>102933</v>
      </c>
      <c r="C2317" t="s">
        <v>7225</v>
      </c>
      <c r="D2317" t="s">
        <v>88</v>
      </c>
      <c r="E2317">
        <v>0.94</v>
      </c>
      <c r="F2317">
        <v>0.94</v>
      </c>
    </row>
    <row r="2318" spans="1:6">
      <c r="A2318" t="s">
        <v>14309</v>
      </c>
      <c r="B2318">
        <v>93411</v>
      </c>
      <c r="C2318" t="s">
        <v>7226</v>
      </c>
      <c r="D2318" t="s">
        <v>88</v>
      </c>
      <c r="E2318">
        <v>0.31</v>
      </c>
      <c r="F2318">
        <v>0.31</v>
      </c>
    </row>
    <row r="2319" spans="1:6">
      <c r="A2319" t="s">
        <v>14309</v>
      </c>
      <c r="B2319">
        <v>93412</v>
      </c>
      <c r="C2319" t="s">
        <v>7227</v>
      </c>
      <c r="D2319" t="s">
        <v>88</v>
      </c>
      <c r="E2319">
        <v>0.11</v>
      </c>
      <c r="F2319">
        <v>0.11</v>
      </c>
    </row>
    <row r="2320" spans="1:6">
      <c r="A2320" t="s">
        <v>14309</v>
      </c>
      <c r="B2320">
        <v>93413</v>
      </c>
      <c r="C2320" t="s">
        <v>7228</v>
      </c>
      <c r="D2320" t="s">
        <v>88</v>
      </c>
      <c r="E2320">
        <v>0.27</v>
      </c>
      <c r="F2320">
        <v>0.27</v>
      </c>
    </row>
    <row r="2321" spans="1:6">
      <c r="A2321" t="s">
        <v>14309</v>
      </c>
      <c r="B2321">
        <v>93414</v>
      </c>
      <c r="C2321" t="s">
        <v>7229</v>
      </c>
      <c r="D2321" t="s">
        <v>88</v>
      </c>
      <c r="E2321">
        <v>11.84</v>
      </c>
      <c r="F2321">
        <v>11.84</v>
      </c>
    </row>
    <row r="2322" spans="1:6">
      <c r="A2322" t="s">
        <v>14309</v>
      </c>
      <c r="B2322">
        <v>88855</v>
      </c>
      <c r="C2322" t="s">
        <v>7230</v>
      </c>
      <c r="D2322" t="s">
        <v>88</v>
      </c>
      <c r="E2322">
        <v>3.14</v>
      </c>
      <c r="F2322">
        <v>3.14</v>
      </c>
    </row>
    <row r="2323" spans="1:6">
      <c r="A2323" t="s">
        <v>14309</v>
      </c>
      <c r="B2323">
        <v>88856</v>
      </c>
      <c r="C2323" t="s">
        <v>7231</v>
      </c>
      <c r="D2323" t="s">
        <v>88</v>
      </c>
      <c r="E2323">
        <v>0.86</v>
      </c>
      <c r="F2323">
        <v>0.86</v>
      </c>
    </row>
    <row r="2324" spans="1:6">
      <c r="A2324" t="s">
        <v>14309</v>
      </c>
      <c r="B2324">
        <v>5658</v>
      </c>
      <c r="C2324" t="s">
        <v>7232</v>
      </c>
      <c r="D2324" t="s">
        <v>88</v>
      </c>
      <c r="E2324">
        <v>2.1800000000000002</v>
      </c>
      <c r="F2324">
        <v>2.1800000000000002</v>
      </c>
    </row>
    <row r="2325" spans="1:6">
      <c r="A2325" t="s">
        <v>14309</v>
      </c>
      <c r="B2325">
        <v>53840</v>
      </c>
      <c r="C2325" t="s">
        <v>7233</v>
      </c>
      <c r="D2325" t="s">
        <v>88</v>
      </c>
      <c r="E2325">
        <v>2.46</v>
      </c>
      <c r="F2325">
        <v>2.46</v>
      </c>
    </row>
    <row r="2326" spans="1:6">
      <c r="A2326" t="s">
        <v>14309</v>
      </c>
      <c r="B2326">
        <v>87026</v>
      </c>
      <c r="C2326" t="s">
        <v>7234</v>
      </c>
      <c r="D2326" t="s">
        <v>88</v>
      </c>
      <c r="E2326">
        <v>0.67</v>
      </c>
      <c r="F2326">
        <v>0.67</v>
      </c>
    </row>
    <row r="2327" spans="1:6">
      <c r="A2327" t="s">
        <v>14309</v>
      </c>
      <c r="B2327">
        <v>53841</v>
      </c>
      <c r="C2327" t="s">
        <v>7235</v>
      </c>
      <c r="D2327" t="s">
        <v>88</v>
      </c>
      <c r="E2327">
        <v>1.71</v>
      </c>
      <c r="F2327">
        <v>1.71</v>
      </c>
    </row>
    <row r="2328" spans="1:6">
      <c r="A2328" t="s">
        <v>14309</v>
      </c>
      <c r="B2328">
        <v>95209</v>
      </c>
      <c r="C2328" t="s">
        <v>7236</v>
      </c>
      <c r="D2328" t="s">
        <v>88</v>
      </c>
      <c r="E2328">
        <v>12.42</v>
      </c>
      <c r="F2328">
        <v>12.42</v>
      </c>
    </row>
    <row r="2329" spans="1:6">
      <c r="A2329" t="s">
        <v>14309</v>
      </c>
      <c r="B2329">
        <v>95210</v>
      </c>
      <c r="C2329" t="s">
        <v>7237</v>
      </c>
      <c r="D2329" t="s">
        <v>88</v>
      </c>
      <c r="E2329">
        <v>58.74</v>
      </c>
      <c r="F2329">
        <v>58.74</v>
      </c>
    </row>
    <row r="2330" spans="1:6">
      <c r="A2330" t="s">
        <v>14309</v>
      </c>
      <c r="B2330">
        <v>95211</v>
      </c>
      <c r="C2330" t="s">
        <v>7238</v>
      </c>
      <c r="D2330" t="s">
        <v>88</v>
      </c>
      <c r="E2330">
        <v>9.44</v>
      </c>
      <c r="F2330">
        <v>9.44</v>
      </c>
    </row>
    <row r="2331" spans="1:6">
      <c r="A2331" t="s">
        <v>14309</v>
      </c>
      <c r="B2331">
        <v>93267</v>
      </c>
      <c r="C2331" t="s">
        <v>7239</v>
      </c>
      <c r="D2331" t="s">
        <v>88</v>
      </c>
      <c r="E2331">
        <v>26.66</v>
      </c>
      <c r="F2331">
        <v>26.66</v>
      </c>
    </row>
    <row r="2332" spans="1:6">
      <c r="A2332" t="s">
        <v>14309</v>
      </c>
      <c r="B2332">
        <v>93269</v>
      </c>
      <c r="C2332" t="s">
        <v>7240</v>
      </c>
      <c r="D2332" t="s">
        <v>88</v>
      </c>
      <c r="E2332">
        <v>10</v>
      </c>
      <c r="F2332">
        <v>10</v>
      </c>
    </row>
    <row r="2333" spans="1:6">
      <c r="A2333" t="s">
        <v>14309</v>
      </c>
      <c r="B2333">
        <v>93270</v>
      </c>
      <c r="C2333" t="s">
        <v>7241</v>
      </c>
      <c r="D2333" t="s">
        <v>88</v>
      </c>
      <c r="E2333">
        <v>25.92</v>
      </c>
      <c r="F2333">
        <v>25.92</v>
      </c>
    </row>
    <row r="2334" spans="1:6">
      <c r="A2334" t="s">
        <v>14309</v>
      </c>
      <c r="B2334">
        <v>93271</v>
      </c>
      <c r="C2334" t="s">
        <v>7242</v>
      </c>
      <c r="D2334" t="s">
        <v>88</v>
      </c>
      <c r="E2334">
        <v>9.44</v>
      </c>
      <c r="F2334">
        <v>9.44</v>
      </c>
    </row>
    <row r="2335" spans="1:6">
      <c r="A2335" t="s">
        <v>14309</v>
      </c>
      <c r="B2335">
        <v>95208</v>
      </c>
      <c r="C2335" t="s">
        <v>7243</v>
      </c>
      <c r="D2335" t="s">
        <v>88</v>
      </c>
      <c r="E2335">
        <v>53.71</v>
      </c>
      <c r="F2335">
        <v>53.71</v>
      </c>
    </row>
    <row r="2336" spans="1:6">
      <c r="A2336" t="s">
        <v>14309</v>
      </c>
      <c r="B2336">
        <v>83761</v>
      </c>
      <c r="C2336" t="s">
        <v>7244</v>
      </c>
      <c r="D2336" t="s">
        <v>88</v>
      </c>
      <c r="E2336">
        <v>8.64</v>
      </c>
      <c r="F2336">
        <v>8.64</v>
      </c>
    </row>
    <row r="2337" spans="1:6">
      <c r="A2337" t="s">
        <v>14309</v>
      </c>
      <c r="B2337">
        <v>83764</v>
      </c>
      <c r="C2337" t="s">
        <v>7245</v>
      </c>
      <c r="D2337" t="s">
        <v>88</v>
      </c>
      <c r="E2337">
        <v>3.04</v>
      </c>
      <c r="F2337">
        <v>3.04</v>
      </c>
    </row>
    <row r="2338" spans="1:6">
      <c r="A2338" t="s">
        <v>14309</v>
      </c>
      <c r="B2338">
        <v>83762</v>
      </c>
      <c r="C2338" t="s">
        <v>7246</v>
      </c>
      <c r="D2338" t="s">
        <v>88</v>
      </c>
      <c r="E2338">
        <v>7.71</v>
      </c>
      <c r="F2338">
        <v>7.71</v>
      </c>
    </row>
    <row r="2339" spans="1:6">
      <c r="A2339" t="s">
        <v>14309</v>
      </c>
      <c r="B2339">
        <v>83763</v>
      </c>
      <c r="C2339" t="s">
        <v>7247</v>
      </c>
      <c r="D2339" t="s">
        <v>88</v>
      </c>
      <c r="E2339">
        <v>51.26</v>
      </c>
      <c r="F2339">
        <v>51.26</v>
      </c>
    </row>
    <row r="2340" spans="1:6">
      <c r="A2340" t="s">
        <v>14309</v>
      </c>
      <c r="B2340">
        <v>95874</v>
      </c>
      <c r="C2340" t="s">
        <v>7248</v>
      </c>
      <c r="D2340" t="s">
        <v>88</v>
      </c>
      <c r="E2340">
        <v>9.23</v>
      </c>
      <c r="F2340">
        <v>9.23</v>
      </c>
    </row>
    <row r="2341" spans="1:6">
      <c r="A2341" t="s">
        <v>14309</v>
      </c>
      <c r="B2341">
        <v>95869</v>
      </c>
      <c r="C2341" t="s">
        <v>7249</v>
      </c>
      <c r="D2341" t="s">
        <v>88</v>
      </c>
      <c r="E2341">
        <v>3.25</v>
      </c>
      <c r="F2341">
        <v>3.25</v>
      </c>
    </row>
    <row r="2342" spans="1:6">
      <c r="A2342" t="s">
        <v>14309</v>
      </c>
      <c r="B2342">
        <v>95870</v>
      </c>
      <c r="C2342" t="s">
        <v>7250</v>
      </c>
      <c r="D2342" t="s">
        <v>88</v>
      </c>
      <c r="E2342">
        <v>8.24</v>
      </c>
      <c r="F2342">
        <v>8.24</v>
      </c>
    </row>
    <row r="2343" spans="1:6">
      <c r="A2343" t="s">
        <v>14309</v>
      </c>
      <c r="B2343">
        <v>95871</v>
      </c>
      <c r="C2343" t="s">
        <v>7251</v>
      </c>
      <c r="D2343" t="s">
        <v>88</v>
      </c>
      <c r="E2343">
        <v>278.86</v>
      </c>
      <c r="F2343">
        <v>278.86</v>
      </c>
    </row>
    <row r="2344" spans="1:6">
      <c r="A2344" t="s">
        <v>14309</v>
      </c>
      <c r="B2344">
        <v>104684</v>
      </c>
      <c r="C2344" t="s">
        <v>7252</v>
      </c>
      <c r="D2344" t="s">
        <v>88</v>
      </c>
      <c r="E2344">
        <v>0</v>
      </c>
      <c r="F2344">
        <v>0</v>
      </c>
    </row>
    <row r="2345" spans="1:6">
      <c r="A2345" t="s">
        <v>14309</v>
      </c>
      <c r="B2345">
        <v>104685</v>
      </c>
      <c r="C2345" t="s">
        <v>7253</v>
      </c>
      <c r="D2345" t="s">
        <v>88</v>
      </c>
      <c r="E2345">
        <v>0</v>
      </c>
      <c r="F2345">
        <v>0</v>
      </c>
    </row>
    <row r="2346" spans="1:6">
      <c r="A2346" t="s">
        <v>14309</v>
      </c>
      <c r="B2346">
        <v>104686</v>
      </c>
      <c r="C2346" t="s">
        <v>7254</v>
      </c>
      <c r="D2346" t="s">
        <v>88</v>
      </c>
      <c r="E2346">
        <v>0</v>
      </c>
      <c r="F2346">
        <v>0</v>
      </c>
    </row>
    <row r="2347" spans="1:6">
      <c r="A2347" t="s">
        <v>14309</v>
      </c>
      <c r="B2347">
        <v>104687</v>
      </c>
      <c r="C2347" t="s">
        <v>7255</v>
      </c>
      <c r="D2347" t="s">
        <v>88</v>
      </c>
      <c r="E2347">
        <v>458.98</v>
      </c>
      <c r="F2347">
        <v>458.98</v>
      </c>
    </row>
    <row r="2348" spans="1:6">
      <c r="A2348" t="s">
        <v>14309</v>
      </c>
      <c r="B2348">
        <v>73303</v>
      </c>
      <c r="C2348" t="s">
        <v>7256</v>
      </c>
      <c r="D2348" t="s">
        <v>88</v>
      </c>
      <c r="E2348">
        <v>6.49</v>
      </c>
      <c r="F2348">
        <v>6.49</v>
      </c>
    </row>
    <row r="2349" spans="1:6">
      <c r="A2349" t="s">
        <v>14309</v>
      </c>
      <c r="B2349">
        <v>93235</v>
      </c>
      <c r="C2349" t="s">
        <v>7257</v>
      </c>
      <c r="D2349" t="s">
        <v>88</v>
      </c>
      <c r="E2349">
        <v>2.2799999999999998</v>
      </c>
      <c r="F2349">
        <v>2.2799999999999998</v>
      </c>
    </row>
    <row r="2350" spans="1:6">
      <c r="A2350" t="s">
        <v>14309</v>
      </c>
      <c r="B2350">
        <v>73307</v>
      </c>
      <c r="C2350" t="s">
        <v>7258</v>
      </c>
      <c r="D2350" t="s">
        <v>88</v>
      </c>
      <c r="E2350">
        <v>5.79</v>
      </c>
      <c r="F2350">
        <v>5.79</v>
      </c>
    </row>
    <row r="2351" spans="1:6">
      <c r="A2351" t="s">
        <v>14309</v>
      </c>
      <c r="B2351">
        <v>73311</v>
      </c>
      <c r="C2351" t="s">
        <v>7259</v>
      </c>
      <c r="D2351" t="s">
        <v>88</v>
      </c>
      <c r="E2351">
        <v>181.89</v>
      </c>
      <c r="F2351">
        <v>181.89</v>
      </c>
    </row>
    <row r="2352" spans="1:6">
      <c r="A2352" t="s">
        <v>14309</v>
      </c>
      <c r="B2352">
        <v>93423</v>
      </c>
      <c r="C2352" t="s">
        <v>7260</v>
      </c>
      <c r="D2352" t="s">
        <v>88</v>
      </c>
      <c r="E2352">
        <v>5.77</v>
      </c>
      <c r="F2352">
        <v>5.77</v>
      </c>
    </row>
    <row r="2353" spans="1:6">
      <c r="A2353" t="s">
        <v>14309</v>
      </c>
      <c r="B2353">
        <v>93424</v>
      </c>
      <c r="C2353" t="s">
        <v>7261</v>
      </c>
      <c r="D2353" t="s">
        <v>88</v>
      </c>
      <c r="E2353">
        <v>2.0299999999999998</v>
      </c>
      <c r="F2353">
        <v>2.0299999999999998</v>
      </c>
    </row>
    <row r="2354" spans="1:6">
      <c r="A2354" t="s">
        <v>14309</v>
      </c>
      <c r="B2354">
        <v>93425</v>
      </c>
      <c r="C2354" t="s">
        <v>7262</v>
      </c>
      <c r="D2354" t="s">
        <v>88</v>
      </c>
      <c r="E2354">
        <v>5.15</v>
      </c>
      <c r="F2354">
        <v>5.15</v>
      </c>
    </row>
    <row r="2355" spans="1:6">
      <c r="A2355" t="s">
        <v>14309</v>
      </c>
      <c r="B2355">
        <v>93426</v>
      </c>
      <c r="C2355" t="s">
        <v>7263</v>
      </c>
      <c r="D2355" t="s">
        <v>88</v>
      </c>
      <c r="E2355">
        <v>163.68</v>
      </c>
      <c r="F2355">
        <v>163.68</v>
      </c>
    </row>
    <row r="2356" spans="1:6">
      <c r="A2356" t="s">
        <v>14309</v>
      </c>
      <c r="B2356">
        <v>93417</v>
      </c>
      <c r="C2356" t="s">
        <v>7264</v>
      </c>
      <c r="D2356" t="s">
        <v>88</v>
      </c>
      <c r="E2356">
        <v>4.08</v>
      </c>
      <c r="F2356">
        <v>4.08</v>
      </c>
    </row>
    <row r="2357" spans="1:6">
      <c r="A2357" t="s">
        <v>14309</v>
      </c>
      <c r="B2357">
        <v>93418</v>
      </c>
      <c r="C2357" t="s">
        <v>7265</v>
      </c>
      <c r="D2357" t="s">
        <v>88</v>
      </c>
      <c r="E2357">
        <v>1.43</v>
      </c>
      <c r="F2357">
        <v>1.43</v>
      </c>
    </row>
    <row r="2358" spans="1:6">
      <c r="A2358" t="s">
        <v>14309</v>
      </c>
      <c r="B2358">
        <v>93419</v>
      </c>
      <c r="C2358" t="s">
        <v>7266</v>
      </c>
      <c r="D2358" t="s">
        <v>88</v>
      </c>
      <c r="E2358">
        <v>3.64</v>
      </c>
      <c r="F2358">
        <v>3.64</v>
      </c>
    </row>
    <row r="2359" spans="1:6">
      <c r="A2359" t="s">
        <v>14309</v>
      </c>
      <c r="B2359">
        <v>93420</v>
      </c>
      <c r="C2359" t="s">
        <v>7267</v>
      </c>
      <c r="D2359" t="s">
        <v>88</v>
      </c>
      <c r="E2359">
        <v>68.489999999999995</v>
      </c>
      <c r="F2359">
        <v>68.489999999999995</v>
      </c>
    </row>
    <row r="2360" spans="1:6">
      <c r="A2360" t="s">
        <v>14309</v>
      </c>
      <c r="B2360">
        <v>93277</v>
      </c>
      <c r="C2360" t="s">
        <v>7268</v>
      </c>
      <c r="D2360" t="s">
        <v>88</v>
      </c>
      <c r="E2360">
        <v>0.38</v>
      </c>
      <c r="F2360">
        <v>0.38</v>
      </c>
    </row>
    <row r="2361" spans="1:6">
      <c r="A2361" t="s">
        <v>14309</v>
      </c>
      <c r="B2361">
        <v>93278</v>
      </c>
      <c r="C2361" t="s">
        <v>7269</v>
      </c>
      <c r="D2361" t="s">
        <v>88</v>
      </c>
      <c r="E2361">
        <v>0.08</v>
      </c>
      <c r="F2361">
        <v>0.08</v>
      </c>
    </row>
    <row r="2362" spans="1:6">
      <c r="A2362" t="s">
        <v>14309</v>
      </c>
      <c r="B2362">
        <v>93279</v>
      </c>
      <c r="C2362" t="s">
        <v>7270</v>
      </c>
      <c r="D2362" t="s">
        <v>88</v>
      </c>
      <c r="E2362">
        <v>0.35</v>
      </c>
      <c r="F2362">
        <v>0.35</v>
      </c>
    </row>
    <row r="2363" spans="1:6">
      <c r="A2363" t="s">
        <v>14309</v>
      </c>
      <c r="B2363">
        <v>93280</v>
      </c>
      <c r="C2363" t="s">
        <v>7271</v>
      </c>
      <c r="D2363" t="s">
        <v>88</v>
      </c>
      <c r="E2363">
        <v>0.78</v>
      </c>
      <c r="F2363">
        <v>0.78</v>
      </c>
    </row>
    <row r="2364" spans="1:6">
      <c r="A2364" t="s">
        <v>14309</v>
      </c>
      <c r="B2364">
        <v>104909</v>
      </c>
      <c r="C2364" t="s">
        <v>7272</v>
      </c>
      <c r="D2364" t="s">
        <v>88</v>
      </c>
      <c r="E2364">
        <v>0</v>
      </c>
      <c r="F2364">
        <v>0</v>
      </c>
    </row>
    <row r="2365" spans="1:6">
      <c r="A2365" t="s">
        <v>14309</v>
      </c>
      <c r="B2365">
        <v>104910</v>
      </c>
      <c r="C2365" t="s">
        <v>7273</v>
      </c>
      <c r="D2365" t="s">
        <v>88</v>
      </c>
      <c r="E2365">
        <v>0</v>
      </c>
      <c r="F2365">
        <v>0</v>
      </c>
    </row>
    <row r="2366" spans="1:6">
      <c r="A2366" t="s">
        <v>14309</v>
      </c>
      <c r="B2366">
        <v>104911</v>
      </c>
      <c r="C2366" t="s">
        <v>7274</v>
      </c>
      <c r="D2366" t="s">
        <v>88</v>
      </c>
      <c r="E2366">
        <v>0</v>
      </c>
      <c r="F2366">
        <v>0</v>
      </c>
    </row>
    <row r="2367" spans="1:6">
      <c r="A2367" t="s">
        <v>14309</v>
      </c>
      <c r="B2367">
        <v>104912</v>
      </c>
      <c r="C2367" t="s">
        <v>7275</v>
      </c>
      <c r="D2367" t="s">
        <v>88</v>
      </c>
      <c r="E2367">
        <v>38.630000000000003</v>
      </c>
      <c r="F2367">
        <v>38.630000000000003</v>
      </c>
    </row>
    <row r="2368" spans="1:6">
      <c r="A2368" t="s">
        <v>14309</v>
      </c>
      <c r="B2368">
        <v>102840</v>
      </c>
      <c r="C2368" t="s">
        <v>7276</v>
      </c>
      <c r="D2368" t="s">
        <v>88</v>
      </c>
      <c r="E2368">
        <v>0</v>
      </c>
      <c r="F2368">
        <v>0</v>
      </c>
    </row>
    <row r="2369" spans="1:6">
      <c r="A2369" t="s">
        <v>14309</v>
      </c>
      <c r="B2369">
        <v>102841</v>
      </c>
      <c r="C2369" t="s">
        <v>7277</v>
      </c>
      <c r="D2369" t="s">
        <v>88</v>
      </c>
      <c r="E2369">
        <v>0</v>
      </c>
      <c r="F2369">
        <v>0</v>
      </c>
    </row>
    <row r="2370" spans="1:6">
      <c r="A2370" t="s">
        <v>14309</v>
      </c>
      <c r="B2370">
        <v>102842</v>
      </c>
      <c r="C2370" t="s">
        <v>7278</v>
      </c>
      <c r="D2370" t="s">
        <v>88</v>
      </c>
      <c r="E2370">
        <v>0</v>
      </c>
      <c r="F2370">
        <v>0</v>
      </c>
    </row>
    <row r="2371" spans="1:6">
      <c r="A2371" t="s">
        <v>14309</v>
      </c>
      <c r="B2371">
        <v>102843</v>
      </c>
      <c r="C2371" t="s">
        <v>7279</v>
      </c>
      <c r="D2371" t="s">
        <v>88</v>
      </c>
      <c r="E2371">
        <v>137.47</v>
      </c>
      <c r="F2371">
        <v>137.47</v>
      </c>
    </row>
    <row r="2372" spans="1:6">
      <c r="A2372" t="s">
        <v>14309</v>
      </c>
      <c r="B2372">
        <v>89267</v>
      </c>
      <c r="C2372" t="s">
        <v>7280</v>
      </c>
      <c r="D2372" t="s">
        <v>88</v>
      </c>
      <c r="E2372">
        <v>51.81</v>
      </c>
      <c r="F2372">
        <v>51.81</v>
      </c>
    </row>
    <row r="2373" spans="1:6">
      <c r="A2373" t="s">
        <v>14309</v>
      </c>
      <c r="B2373">
        <v>89269</v>
      </c>
      <c r="C2373" t="s">
        <v>7281</v>
      </c>
      <c r="D2373" t="s">
        <v>88</v>
      </c>
      <c r="E2373">
        <v>7.38</v>
      </c>
      <c r="F2373">
        <v>7.38</v>
      </c>
    </row>
    <row r="2374" spans="1:6">
      <c r="A2374" t="s">
        <v>14309</v>
      </c>
      <c r="B2374">
        <v>89268</v>
      </c>
      <c r="C2374" t="s">
        <v>7282</v>
      </c>
      <c r="D2374" t="s">
        <v>88</v>
      </c>
      <c r="E2374">
        <v>18.260000000000002</v>
      </c>
      <c r="F2374">
        <v>18.260000000000002</v>
      </c>
    </row>
    <row r="2375" spans="1:6">
      <c r="A2375" t="s">
        <v>14309</v>
      </c>
      <c r="B2375">
        <v>89270</v>
      </c>
      <c r="C2375" t="s">
        <v>7283</v>
      </c>
      <c r="D2375" t="s">
        <v>88</v>
      </c>
      <c r="E2375">
        <v>83.29</v>
      </c>
      <c r="F2375">
        <v>83.29</v>
      </c>
    </row>
    <row r="2376" spans="1:6">
      <c r="A2376" t="s">
        <v>14309</v>
      </c>
      <c r="B2376">
        <v>89271</v>
      </c>
      <c r="C2376" t="s">
        <v>7284</v>
      </c>
      <c r="D2376" t="s">
        <v>88</v>
      </c>
      <c r="E2376">
        <v>29.63</v>
      </c>
      <c r="F2376">
        <v>29.63</v>
      </c>
    </row>
    <row r="2377" spans="1:6">
      <c r="A2377" t="s">
        <v>14309</v>
      </c>
      <c r="B2377">
        <v>93283</v>
      </c>
      <c r="C2377" t="s">
        <v>7285</v>
      </c>
      <c r="D2377" t="s">
        <v>88</v>
      </c>
      <c r="E2377">
        <v>99.64</v>
      </c>
      <c r="F2377">
        <v>99.64</v>
      </c>
    </row>
    <row r="2378" spans="1:6">
      <c r="A2378" t="s">
        <v>14309</v>
      </c>
      <c r="B2378">
        <v>93296</v>
      </c>
      <c r="C2378" t="s">
        <v>7286</v>
      </c>
      <c r="D2378" t="s">
        <v>88</v>
      </c>
      <c r="E2378">
        <v>14.19</v>
      </c>
      <c r="F2378">
        <v>14.19</v>
      </c>
    </row>
    <row r="2379" spans="1:6">
      <c r="A2379" t="s">
        <v>14309</v>
      </c>
      <c r="B2379">
        <v>93284</v>
      </c>
      <c r="C2379" t="s">
        <v>7287</v>
      </c>
      <c r="D2379" t="s">
        <v>88</v>
      </c>
      <c r="E2379">
        <v>35.119999999999997</v>
      </c>
      <c r="F2379">
        <v>35.119999999999997</v>
      </c>
    </row>
    <row r="2380" spans="1:6">
      <c r="A2380" t="s">
        <v>14309</v>
      </c>
      <c r="B2380">
        <v>93285</v>
      </c>
      <c r="C2380" t="s">
        <v>7288</v>
      </c>
      <c r="D2380" t="s">
        <v>88</v>
      </c>
      <c r="E2380">
        <v>160.16999999999999</v>
      </c>
      <c r="F2380">
        <v>160.16999999999999</v>
      </c>
    </row>
    <row r="2381" spans="1:6">
      <c r="A2381" t="s">
        <v>14309</v>
      </c>
      <c r="B2381">
        <v>93286</v>
      </c>
      <c r="C2381" t="s">
        <v>7289</v>
      </c>
      <c r="D2381" t="s">
        <v>88</v>
      </c>
      <c r="E2381">
        <v>13.13</v>
      </c>
      <c r="F2381">
        <v>13.13</v>
      </c>
    </row>
    <row r="2382" spans="1:6">
      <c r="A2382" t="s">
        <v>14309</v>
      </c>
      <c r="B2382">
        <v>104706</v>
      </c>
      <c r="C2382" t="s">
        <v>7290</v>
      </c>
      <c r="D2382" t="s">
        <v>88</v>
      </c>
      <c r="E2382">
        <v>0</v>
      </c>
      <c r="F2382">
        <v>0</v>
      </c>
    </row>
    <row r="2383" spans="1:6">
      <c r="A2383" t="s">
        <v>14309</v>
      </c>
      <c r="B2383">
        <v>104707</v>
      </c>
      <c r="C2383" t="s">
        <v>7291</v>
      </c>
      <c r="D2383" t="s">
        <v>88</v>
      </c>
      <c r="E2383">
        <v>0</v>
      </c>
      <c r="F2383">
        <v>0</v>
      </c>
    </row>
    <row r="2384" spans="1:6">
      <c r="A2384" t="s">
        <v>14309</v>
      </c>
      <c r="B2384">
        <v>104708</v>
      </c>
      <c r="C2384" t="s">
        <v>7292</v>
      </c>
      <c r="D2384" t="s">
        <v>88</v>
      </c>
      <c r="E2384">
        <v>0</v>
      </c>
      <c r="F2384">
        <v>0</v>
      </c>
    </row>
    <row r="2385" spans="1:6">
      <c r="A2385" t="s">
        <v>14309</v>
      </c>
      <c r="B2385">
        <v>104709</v>
      </c>
      <c r="C2385" t="s">
        <v>7293</v>
      </c>
      <c r="D2385" t="s">
        <v>88</v>
      </c>
      <c r="E2385">
        <v>1194.5</v>
      </c>
      <c r="F2385">
        <v>1194.5</v>
      </c>
    </row>
    <row r="2386" spans="1:6">
      <c r="A2386" t="s">
        <v>14309</v>
      </c>
      <c r="B2386">
        <v>104903</v>
      </c>
      <c r="C2386" t="s">
        <v>7294</v>
      </c>
      <c r="D2386" t="s">
        <v>88</v>
      </c>
      <c r="E2386">
        <v>0</v>
      </c>
      <c r="F2386">
        <v>0</v>
      </c>
    </row>
    <row r="2387" spans="1:6">
      <c r="A2387" t="s">
        <v>14309</v>
      </c>
      <c r="B2387">
        <v>104904</v>
      </c>
      <c r="C2387" t="s">
        <v>7295</v>
      </c>
      <c r="D2387" t="s">
        <v>88</v>
      </c>
      <c r="E2387">
        <v>0</v>
      </c>
      <c r="F2387">
        <v>0</v>
      </c>
    </row>
    <row r="2388" spans="1:6">
      <c r="A2388" t="s">
        <v>14309</v>
      </c>
      <c r="B2388">
        <v>104905</v>
      </c>
      <c r="C2388" t="s">
        <v>7296</v>
      </c>
      <c r="D2388" t="s">
        <v>88</v>
      </c>
      <c r="E2388">
        <v>0</v>
      </c>
      <c r="F2388">
        <v>0</v>
      </c>
    </row>
    <row r="2389" spans="1:6">
      <c r="A2389" t="s">
        <v>14309</v>
      </c>
      <c r="B2389">
        <v>104906</v>
      </c>
      <c r="C2389" t="s">
        <v>7297</v>
      </c>
      <c r="D2389" t="s">
        <v>88</v>
      </c>
      <c r="E2389">
        <v>100.81</v>
      </c>
      <c r="F2389">
        <v>100.81</v>
      </c>
    </row>
    <row r="2390" spans="1:6">
      <c r="A2390" t="s">
        <v>14309</v>
      </c>
      <c r="B2390">
        <v>102846</v>
      </c>
      <c r="C2390" t="s">
        <v>7298</v>
      </c>
      <c r="D2390" t="s">
        <v>88</v>
      </c>
      <c r="E2390">
        <v>0</v>
      </c>
      <c r="F2390">
        <v>0</v>
      </c>
    </row>
    <row r="2391" spans="1:6">
      <c r="A2391" t="s">
        <v>14309</v>
      </c>
      <c r="B2391">
        <v>102847</v>
      </c>
      <c r="C2391" t="s">
        <v>7299</v>
      </c>
      <c r="D2391" t="s">
        <v>88</v>
      </c>
      <c r="E2391">
        <v>0</v>
      </c>
      <c r="F2391">
        <v>0</v>
      </c>
    </row>
    <row r="2392" spans="1:6">
      <c r="A2392" t="s">
        <v>14309</v>
      </c>
      <c r="B2392">
        <v>102848</v>
      </c>
      <c r="C2392" t="s">
        <v>7300</v>
      </c>
      <c r="D2392" t="s">
        <v>88</v>
      </c>
      <c r="E2392">
        <v>0</v>
      </c>
      <c r="F2392">
        <v>0</v>
      </c>
    </row>
    <row r="2393" spans="1:6">
      <c r="A2393" t="s">
        <v>14309</v>
      </c>
      <c r="B2393">
        <v>102849</v>
      </c>
      <c r="C2393" t="s">
        <v>7301</v>
      </c>
      <c r="D2393" t="s">
        <v>88</v>
      </c>
      <c r="E2393">
        <v>67.209999999999994</v>
      </c>
      <c r="F2393">
        <v>67.209999999999994</v>
      </c>
    </row>
    <row r="2394" spans="1:6">
      <c r="A2394" t="s">
        <v>14309</v>
      </c>
      <c r="B2394">
        <v>102852</v>
      </c>
      <c r="C2394" t="s">
        <v>7302</v>
      </c>
      <c r="D2394" t="s">
        <v>88</v>
      </c>
      <c r="E2394">
        <v>0</v>
      </c>
      <c r="F2394">
        <v>0</v>
      </c>
    </row>
    <row r="2395" spans="1:6">
      <c r="A2395" t="s">
        <v>14309</v>
      </c>
      <c r="B2395">
        <v>102853</v>
      </c>
      <c r="C2395" t="s">
        <v>7303</v>
      </c>
      <c r="D2395" t="s">
        <v>88</v>
      </c>
      <c r="E2395">
        <v>0</v>
      </c>
      <c r="F2395">
        <v>0</v>
      </c>
    </row>
    <row r="2396" spans="1:6">
      <c r="A2396" t="s">
        <v>14309</v>
      </c>
      <c r="B2396">
        <v>102854</v>
      </c>
      <c r="C2396" t="s">
        <v>7304</v>
      </c>
      <c r="D2396" t="s">
        <v>88</v>
      </c>
      <c r="E2396">
        <v>0</v>
      </c>
      <c r="F2396">
        <v>0</v>
      </c>
    </row>
    <row r="2397" spans="1:6">
      <c r="A2397" t="s">
        <v>14309</v>
      </c>
      <c r="B2397">
        <v>102855</v>
      </c>
      <c r="C2397" t="s">
        <v>7305</v>
      </c>
      <c r="D2397" t="s">
        <v>88</v>
      </c>
      <c r="E2397">
        <v>67.209999999999994</v>
      </c>
      <c r="F2397">
        <v>67.209999999999994</v>
      </c>
    </row>
    <row r="2398" spans="1:6">
      <c r="A2398" t="s">
        <v>14309</v>
      </c>
      <c r="B2398">
        <v>106242</v>
      </c>
      <c r="C2398" t="s">
        <v>14376</v>
      </c>
      <c r="D2398" t="s">
        <v>88</v>
      </c>
      <c r="E2398">
        <v>46.29</v>
      </c>
      <c r="F2398">
        <v>46.29</v>
      </c>
    </row>
    <row r="2399" spans="1:6">
      <c r="A2399" t="s">
        <v>14309</v>
      </c>
      <c r="B2399">
        <v>106245</v>
      </c>
      <c r="C2399" t="s">
        <v>14377</v>
      </c>
      <c r="D2399" t="s">
        <v>88</v>
      </c>
      <c r="E2399">
        <v>6.35</v>
      </c>
      <c r="F2399">
        <v>6.35</v>
      </c>
    </row>
    <row r="2400" spans="1:6">
      <c r="A2400" t="s">
        <v>14309</v>
      </c>
      <c r="B2400">
        <v>106243</v>
      </c>
      <c r="C2400" t="s">
        <v>14378</v>
      </c>
      <c r="D2400" t="s">
        <v>88</v>
      </c>
      <c r="E2400">
        <v>15.67</v>
      </c>
      <c r="F2400">
        <v>15.67</v>
      </c>
    </row>
    <row r="2401" spans="1:6">
      <c r="A2401" t="s">
        <v>14309</v>
      </c>
      <c r="B2401">
        <v>106244</v>
      </c>
      <c r="C2401" t="s">
        <v>14379</v>
      </c>
      <c r="D2401" t="s">
        <v>88</v>
      </c>
      <c r="E2401">
        <v>72.69</v>
      </c>
      <c r="F2401">
        <v>72.69</v>
      </c>
    </row>
    <row r="2402" spans="1:6">
      <c r="A2402" t="s">
        <v>14309</v>
      </c>
      <c r="B2402">
        <v>106246</v>
      </c>
      <c r="C2402" t="s">
        <v>14380</v>
      </c>
      <c r="D2402" t="s">
        <v>88</v>
      </c>
      <c r="E2402">
        <v>161.18</v>
      </c>
      <c r="F2402">
        <v>161.18</v>
      </c>
    </row>
    <row r="2403" spans="1:6">
      <c r="A2403" t="s">
        <v>14309</v>
      </c>
      <c r="B2403">
        <v>93397</v>
      </c>
      <c r="C2403" t="s">
        <v>7306</v>
      </c>
      <c r="D2403" t="s">
        <v>88</v>
      </c>
      <c r="E2403">
        <v>25.48</v>
      </c>
      <c r="F2403">
        <v>25.48</v>
      </c>
    </row>
    <row r="2404" spans="1:6">
      <c r="A2404" t="s">
        <v>14309</v>
      </c>
      <c r="B2404">
        <v>93399</v>
      </c>
      <c r="C2404" t="s">
        <v>7307</v>
      </c>
      <c r="D2404" t="s">
        <v>88</v>
      </c>
      <c r="E2404">
        <v>3.88</v>
      </c>
      <c r="F2404">
        <v>3.88</v>
      </c>
    </row>
    <row r="2405" spans="1:6">
      <c r="A2405" t="s">
        <v>14309</v>
      </c>
      <c r="B2405">
        <v>93398</v>
      </c>
      <c r="C2405" t="s">
        <v>7308</v>
      </c>
      <c r="D2405" t="s">
        <v>88</v>
      </c>
      <c r="E2405">
        <v>9.6300000000000008</v>
      </c>
      <c r="F2405">
        <v>9.6300000000000008</v>
      </c>
    </row>
    <row r="2406" spans="1:6">
      <c r="A2406" t="s">
        <v>14309</v>
      </c>
      <c r="B2406">
        <v>93400</v>
      </c>
      <c r="C2406" t="s">
        <v>7309</v>
      </c>
      <c r="D2406" t="s">
        <v>88</v>
      </c>
      <c r="E2406">
        <v>44.26</v>
      </c>
      <c r="F2406">
        <v>44.26</v>
      </c>
    </row>
    <row r="2407" spans="1:6">
      <c r="A2407" t="s">
        <v>14309</v>
      </c>
      <c r="B2407">
        <v>93401</v>
      </c>
      <c r="C2407" t="s">
        <v>7310</v>
      </c>
      <c r="D2407" t="s">
        <v>88</v>
      </c>
      <c r="E2407">
        <v>161.47999999999999</v>
      </c>
      <c r="F2407">
        <v>161.47999999999999</v>
      </c>
    </row>
    <row r="2408" spans="1:6">
      <c r="A2408" t="s">
        <v>14309</v>
      </c>
      <c r="B2408">
        <v>89259</v>
      </c>
      <c r="C2408" t="s">
        <v>7311</v>
      </c>
      <c r="D2408" t="s">
        <v>88</v>
      </c>
      <c r="E2408">
        <v>27.77</v>
      </c>
      <c r="F2408">
        <v>27.77</v>
      </c>
    </row>
    <row r="2409" spans="1:6">
      <c r="A2409" t="s">
        <v>14309</v>
      </c>
      <c r="B2409">
        <v>91466</v>
      </c>
      <c r="C2409" t="s">
        <v>7312</v>
      </c>
      <c r="D2409" t="s">
        <v>88</v>
      </c>
      <c r="E2409">
        <v>4.12</v>
      </c>
      <c r="F2409">
        <v>4.12</v>
      </c>
    </row>
    <row r="2410" spans="1:6">
      <c r="A2410" t="s">
        <v>14309</v>
      </c>
      <c r="B2410">
        <v>89260</v>
      </c>
      <c r="C2410" t="s">
        <v>7313</v>
      </c>
      <c r="D2410" t="s">
        <v>88</v>
      </c>
      <c r="E2410">
        <v>10.23</v>
      </c>
      <c r="F2410">
        <v>10.23</v>
      </c>
    </row>
    <row r="2411" spans="1:6">
      <c r="A2411" t="s">
        <v>14309</v>
      </c>
      <c r="B2411">
        <v>89262</v>
      </c>
      <c r="C2411" t="s">
        <v>7314</v>
      </c>
      <c r="D2411" t="s">
        <v>88</v>
      </c>
      <c r="E2411">
        <v>47.12</v>
      </c>
      <c r="F2411">
        <v>47.12</v>
      </c>
    </row>
    <row r="2412" spans="1:6">
      <c r="A2412" t="s">
        <v>14309</v>
      </c>
      <c r="B2412">
        <v>91467</v>
      </c>
      <c r="C2412" t="s">
        <v>7315</v>
      </c>
      <c r="D2412" t="s">
        <v>88</v>
      </c>
      <c r="E2412">
        <v>161.47999999999999</v>
      </c>
      <c r="F2412">
        <v>161.47999999999999</v>
      </c>
    </row>
    <row r="2413" spans="1:6">
      <c r="A2413" t="s">
        <v>14309</v>
      </c>
      <c r="B2413">
        <v>105839</v>
      </c>
      <c r="C2413" t="s">
        <v>7316</v>
      </c>
      <c r="D2413" t="s">
        <v>88</v>
      </c>
      <c r="E2413">
        <v>0</v>
      </c>
      <c r="F2413">
        <v>0</v>
      </c>
    </row>
    <row r="2414" spans="1:6">
      <c r="A2414" t="s">
        <v>14309</v>
      </c>
      <c r="B2414">
        <v>105842</v>
      </c>
      <c r="C2414" t="s">
        <v>7317</v>
      </c>
      <c r="D2414" t="s">
        <v>88</v>
      </c>
      <c r="E2414">
        <v>0</v>
      </c>
      <c r="F2414">
        <v>0</v>
      </c>
    </row>
    <row r="2415" spans="1:6">
      <c r="A2415" t="s">
        <v>14309</v>
      </c>
      <c r="B2415">
        <v>105840</v>
      </c>
      <c r="C2415" t="s">
        <v>7318</v>
      </c>
      <c r="D2415" t="s">
        <v>88</v>
      </c>
      <c r="E2415">
        <v>0</v>
      </c>
      <c r="F2415">
        <v>0</v>
      </c>
    </row>
    <row r="2416" spans="1:6">
      <c r="A2416" t="s">
        <v>14309</v>
      </c>
      <c r="B2416">
        <v>105841</v>
      </c>
      <c r="C2416" t="s">
        <v>7319</v>
      </c>
      <c r="D2416" t="s">
        <v>88</v>
      </c>
      <c r="E2416">
        <v>0</v>
      </c>
      <c r="F2416">
        <v>0</v>
      </c>
    </row>
    <row r="2417" spans="1:6">
      <c r="A2417" t="s">
        <v>14309</v>
      </c>
      <c r="B2417">
        <v>105843</v>
      </c>
      <c r="C2417" t="s">
        <v>7320</v>
      </c>
      <c r="D2417" t="s">
        <v>88</v>
      </c>
      <c r="E2417">
        <v>84.99</v>
      </c>
      <c r="F2417">
        <v>84.99</v>
      </c>
    </row>
    <row r="2418" spans="1:6">
      <c r="A2418" t="s">
        <v>14309</v>
      </c>
      <c r="B2418">
        <v>91629</v>
      </c>
      <c r="C2418" t="s">
        <v>7321</v>
      </c>
      <c r="D2418" t="s">
        <v>88</v>
      </c>
      <c r="E2418">
        <v>22.01</v>
      </c>
      <c r="F2418">
        <v>22.01</v>
      </c>
    </row>
    <row r="2419" spans="1:6">
      <c r="A2419" t="s">
        <v>14309</v>
      </c>
      <c r="B2419">
        <v>91631</v>
      </c>
      <c r="C2419" t="s">
        <v>7322</v>
      </c>
      <c r="D2419" t="s">
        <v>88</v>
      </c>
      <c r="E2419">
        <v>3.31</v>
      </c>
      <c r="F2419">
        <v>3.31</v>
      </c>
    </row>
    <row r="2420" spans="1:6">
      <c r="A2420" t="s">
        <v>14309</v>
      </c>
      <c r="B2420">
        <v>91630</v>
      </c>
      <c r="C2420" t="s">
        <v>7323</v>
      </c>
      <c r="D2420" t="s">
        <v>88</v>
      </c>
      <c r="E2420">
        <v>8.1999999999999993</v>
      </c>
      <c r="F2420">
        <v>8.1999999999999993</v>
      </c>
    </row>
    <row r="2421" spans="1:6">
      <c r="A2421" t="s">
        <v>14309</v>
      </c>
      <c r="B2421">
        <v>91632</v>
      </c>
      <c r="C2421" t="s">
        <v>7324</v>
      </c>
      <c r="D2421" t="s">
        <v>88</v>
      </c>
      <c r="E2421">
        <v>37.76</v>
      </c>
      <c r="F2421">
        <v>37.76</v>
      </c>
    </row>
    <row r="2422" spans="1:6">
      <c r="A2422" t="s">
        <v>14309</v>
      </c>
      <c r="B2422">
        <v>91633</v>
      </c>
      <c r="C2422" t="s">
        <v>7325</v>
      </c>
      <c r="D2422" t="s">
        <v>88</v>
      </c>
      <c r="E2422">
        <v>136.68</v>
      </c>
      <c r="F2422">
        <v>136.68</v>
      </c>
    </row>
    <row r="2423" spans="1:6">
      <c r="A2423" t="s">
        <v>14309</v>
      </c>
      <c r="B2423">
        <v>105979</v>
      </c>
      <c r="C2423" t="s">
        <v>7326</v>
      </c>
      <c r="D2423" t="s">
        <v>88</v>
      </c>
      <c r="E2423">
        <v>44.29</v>
      </c>
      <c r="F2423">
        <v>44.29</v>
      </c>
    </row>
    <row r="2424" spans="1:6">
      <c r="A2424" t="s">
        <v>14309</v>
      </c>
      <c r="B2424">
        <v>105982</v>
      </c>
      <c r="C2424" t="s">
        <v>7327</v>
      </c>
      <c r="D2424" t="s">
        <v>88</v>
      </c>
      <c r="E2424">
        <v>6.13</v>
      </c>
      <c r="F2424">
        <v>6.13</v>
      </c>
    </row>
    <row r="2425" spans="1:6">
      <c r="A2425" t="s">
        <v>14309</v>
      </c>
      <c r="B2425">
        <v>105980</v>
      </c>
      <c r="C2425" t="s">
        <v>7328</v>
      </c>
      <c r="D2425" t="s">
        <v>88</v>
      </c>
      <c r="E2425">
        <v>15.15</v>
      </c>
      <c r="F2425">
        <v>15.15</v>
      </c>
    </row>
    <row r="2426" spans="1:6">
      <c r="A2426" t="s">
        <v>14309</v>
      </c>
      <c r="B2426">
        <v>105981</v>
      </c>
      <c r="C2426" t="s">
        <v>7329</v>
      </c>
      <c r="D2426" t="s">
        <v>88</v>
      </c>
      <c r="E2426">
        <v>70.2</v>
      </c>
      <c r="F2426">
        <v>70.2</v>
      </c>
    </row>
    <row r="2427" spans="1:6">
      <c r="A2427" t="s">
        <v>14309</v>
      </c>
      <c r="B2427">
        <v>105983</v>
      </c>
      <c r="C2427" t="s">
        <v>7330</v>
      </c>
      <c r="D2427" t="s">
        <v>88</v>
      </c>
      <c r="E2427">
        <v>161.18</v>
      </c>
      <c r="F2427">
        <v>161.18</v>
      </c>
    </row>
    <row r="2428" spans="1:6">
      <c r="A2428" t="s">
        <v>14309</v>
      </c>
      <c r="B2428">
        <v>98760</v>
      </c>
      <c r="C2428" t="s">
        <v>7331</v>
      </c>
      <c r="D2428" t="s">
        <v>88</v>
      </c>
      <c r="E2428">
        <v>0.05</v>
      </c>
      <c r="F2428">
        <v>0.05</v>
      </c>
    </row>
    <row r="2429" spans="1:6">
      <c r="A2429" t="s">
        <v>14309</v>
      </c>
      <c r="B2429">
        <v>98761</v>
      </c>
      <c r="C2429" t="s">
        <v>7332</v>
      </c>
      <c r="D2429" t="s">
        <v>88</v>
      </c>
      <c r="E2429">
        <v>0.01</v>
      </c>
      <c r="F2429">
        <v>0.01</v>
      </c>
    </row>
    <row r="2430" spans="1:6">
      <c r="A2430" t="s">
        <v>14309</v>
      </c>
      <c r="B2430">
        <v>98762</v>
      </c>
      <c r="C2430" t="s">
        <v>7333</v>
      </c>
      <c r="D2430" t="s">
        <v>88</v>
      </c>
      <c r="E2430">
        <v>7.0000000000000007E-2</v>
      </c>
      <c r="F2430">
        <v>7.0000000000000007E-2</v>
      </c>
    </row>
    <row r="2431" spans="1:6">
      <c r="A2431" t="s">
        <v>14309</v>
      </c>
      <c r="B2431">
        <v>98763</v>
      </c>
      <c r="C2431" t="s">
        <v>7334</v>
      </c>
      <c r="D2431" t="s">
        <v>88</v>
      </c>
      <c r="E2431">
        <v>6</v>
      </c>
      <c r="F2431">
        <v>6</v>
      </c>
    </row>
    <row r="2432" spans="1:6">
      <c r="A2432" t="s">
        <v>14309</v>
      </c>
      <c r="B2432">
        <v>99829</v>
      </c>
      <c r="C2432" t="s">
        <v>7335</v>
      </c>
      <c r="D2432" t="s">
        <v>88</v>
      </c>
      <c r="E2432">
        <v>0.14000000000000001</v>
      </c>
      <c r="F2432">
        <v>0.14000000000000001</v>
      </c>
    </row>
    <row r="2433" spans="1:6">
      <c r="A2433" t="s">
        <v>14309</v>
      </c>
      <c r="B2433">
        <v>99830</v>
      </c>
      <c r="C2433" t="s">
        <v>7336</v>
      </c>
      <c r="D2433" t="s">
        <v>88</v>
      </c>
      <c r="E2433">
        <v>0.02</v>
      </c>
      <c r="F2433">
        <v>0.02</v>
      </c>
    </row>
    <row r="2434" spans="1:6">
      <c r="A2434" t="s">
        <v>14309</v>
      </c>
      <c r="B2434">
        <v>99831</v>
      </c>
      <c r="C2434" t="s">
        <v>7337</v>
      </c>
      <c r="D2434" t="s">
        <v>88</v>
      </c>
      <c r="E2434">
        <v>0.09</v>
      </c>
      <c r="F2434">
        <v>0.09</v>
      </c>
    </row>
    <row r="2435" spans="1:6">
      <c r="A2435" t="s">
        <v>14309</v>
      </c>
      <c r="B2435">
        <v>99832</v>
      </c>
      <c r="C2435" t="s">
        <v>7338</v>
      </c>
      <c r="D2435" t="s">
        <v>88</v>
      </c>
      <c r="E2435">
        <v>4.46</v>
      </c>
      <c r="F2435">
        <v>4.46</v>
      </c>
    </row>
    <row r="2436" spans="1:6">
      <c r="A2436" t="s">
        <v>14309</v>
      </c>
      <c r="B2436">
        <v>104516</v>
      </c>
      <c r="C2436" t="s">
        <v>7339</v>
      </c>
      <c r="D2436" t="s">
        <v>88</v>
      </c>
      <c r="E2436">
        <v>0</v>
      </c>
      <c r="F2436">
        <v>0</v>
      </c>
    </row>
    <row r="2437" spans="1:6">
      <c r="A2437" t="s">
        <v>14309</v>
      </c>
      <c r="B2437">
        <v>104517</v>
      </c>
      <c r="C2437" t="s">
        <v>7340</v>
      </c>
      <c r="D2437" t="s">
        <v>88</v>
      </c>
      <c r="E2437">
        <v>0</v>
      </c>
      <c r="F2437">
        <v>0</v>
      </c>
    </row>
    <row r="2438" spans="1:6">
      <c r="A2438" t="s">
        <v>14309</v>
      </c>
      <c r="B2438">
        <v>104518</v>
      </c>
      <c r="C2438" t="s">
        <v>7341</v>
      </c>
      <c r="D2438" t="s">
        <v>88</v>
      </c>
      <c r="E2438">
        <v>0</v>
      </c>
      <c r="F2438">
        <v>0</v>
      </c>
    </row>
    <row r="2439" spans="1:6">
      <c r="A2439" t="s">
        <v>14309</v>
      </c>
      <c r="B2439">
        <v>104519</v>
      </c>
      <c r="C2439" t="s">
        <v>7342</v>
      </c>
      <c r="D2439" t="s">
        <v>88</v>
      </c>
      <c r="E2439">
        <v>0.64</v>
      </c>
      <c r="F2439">
        <v>0.64</v>
      </c>
    </row>
    <row r="2440" spans="1:6">
      <c r="A2440" t="s">
        <v>14309</v>
      </c>
      <c r="B2440">
        <v>90682</v>
      </c>
      <c r="C2440" t="s">
        <v>7343</v>
      </c>
      <c r="D2440" t="s">
        <v>88</v>
      </c>
      <c r="E2440">
        <v>38.08</v>
      </c>
      <c r="F2440">
        <v>38.08</v>
      </c>
    </row>
    <row r="2441" spans="1:6">
      <c r="A2441" t="s">
        <v>14309</v>
      </c>
      <c r="B2441">
        <v>90683</v>
      </c>
      <c r="C2441" t="s">
        <v>7344</v>
      </c>
      <c r="D2441" t="s">
        <v>88</v>
      </c>
      <c r="E2441">
        <v>8.8000000000000007</v>
      </c>
      <c r="F2441">
        <v>8.8000000000000007</v>
      </c>
    </row>
    <row r="2442" spans="1:6">
      <c r="A2442" t="s">
        <v>14309</v>
      </c>
      <c r="B2442">
        <v>90684</v>
      </c>
      <c r="C2442" t="s">
        <v>7345</v>
      </c>
      <c r="D2442" t="s">
        <v>88</v>
      </c>
      <c r="E2442">
        <v>41.65</v>
      </c>
      <c r="F2442">
        <v>41.65</v>
      </c>
    </row>
    <row r="2443" spans="1:6">
      <c r="A2443" t="s">
        <v>14309</v>
      </c>
      <c r="B2443">
        <v>90685</v>
      </c>
      <c r="C2443" t="s">
        <v>7346</v>
      </c>
      <c r="D2443" t="s">
        <v>88</v>
      </c>
      <c r="E2443">
        <v>58.1</v>
      </c>
      <c r="F2443">
        <v>58.1</v>
      </c>
    </row>
    <row r="2444" spans="1:6">
      <c r="A2444" t="s">
        <v>14309</v>
      </c>
      <c r="B2444">
        <v>95114</v>
      </c>
      <c r="C2444" t="s">
        <v>7347</v>
      </c>
      <c r="D2444" t="s">
        <v>88</v>
      </c>
      <c r="E2444">
        <v>0.39</v>
      </c>
      <c r="F2444">
        <v>0.39</v>
      </c>
    </row>
    <row r="2445" spans="1:6">
      <c r="A2445" t="s">
        <v>14309</v>
      </c>
      <c r="B2445">
        <v>95115</v>
      </c>
      <c r="C2445" t="s">
        <v>7348</v>
      </c>
      <c r="D2445" t="s">
        <v>88</v>
      </c>
      <c r="E2445">
        <v>0.09</v>
      </c>
      <c r="F2445">
        <v>0.09</v>
      </c>
    </row>
    <row r="2446" spans="1:6">
      <c r="A2446" t="s">
        <v>14309</v>
      </c>
      <c r="B2446">
        <v>53863</v>
      </c>
      <c r="C2446" t="s">
        <v>7349</v>
      </c>
      <c r="D2446" t="s">
        <v>88</v>
      </c>
      <c r="E2446">
        <v>0.49</v>
      </c>
      <c r="F2446">
        <v>0.49</v>
      </c>
    </row>
    <row r="2447" spans="1:6">
      <c r="A2447" t="s">
        <v>14309</v>
      </c>
      <c r="B2447">
        <v>104652</v>
      </c>
      <c r="C2447" t="s">
        <v>7350</v>
      </c>
      <c r="D2447" t="s">
        <v>88</v>
      </c>
      <c r="E2447">
        <v>0</v>
      </c>
      <c r="F2447">
        <v>0</v>
      </c>
    </row>
    <row r="2448" spans="1:6">
      <c r="A2448" t="s">
        <v>14309</v>
      </c>
      <c r="B2448">
        <v>104653</v>
      </c>
      <c r="C2448" t="s">
        <v>7351</v>
      </c>
      <c r="D2448" t="s">
        <v>88</v>
      </c>
      <c r="E2448">
        <v>0</v>
      </c>
      <c r="F2448">
        <v>0</v>
      </c>
    </row>
    <row r="2449" spans="1:6">
      <c r="A2449" t="s">
        <v>14309</v>
      </c>
      <c r="B2449">
        <v>104654</v>
      </c>
      <c r="C2449" t="s">
        <v>7352</v>
      </c>
      <c r="D2449" t="s">
        <v>88</v>
      </c>
      <c r="E2449">
        <v>0</v>
      </c>
      <c r="F2449">
        <v>0</v>
      </c>
    </row>
    <row r="2450" spans="1:6">
      <c r="A2450" t="s">
        <v>14309</v>
      </c>
      <c r="B2450">
        <v>104655</v>
      </c>
      <c r="C2450" t="s">
        <v>7353</v>
      </c>
      <c r="D2450" t="s">
        <v>88</v>
      </c>
      <c r="E2450">
        <v>0.68</v>
      </c>
      <c r="F2450">
        <v>0.68</v>
      </c>
    </row>
    <row r="2451" spans="1:6">
      <c r="A2451" t="s">
        <v>14309</v>
      </c>
      <c r="B2451">
        <v>102270</v>
      </c>
      <c r="C2451" t="s">
        <v>7354</v>
      </c>
      <c r="D2451" t="s">
        <v>88</v>
      </c>
      <c r="E2451">
        <v>0.66</v>
      </c>
      <c r="F2451">
        <v>0.66</v>
      </c>
    </row>
    <row r="2452" spans="1:6">
      <c r="A2452" t="s">
        <v>14309</v>
      </c>
      <c r="B2452">
        <v>102271</v>
      </c>
      <c r="C2452" t="s">
        <v>7355</v>
      </c>
      <c r="D2452" t="s">
        <v>88</v>
      </c>
      <c r="E2452">
        <v>0.15</v>
      </c>
      <c r="F2452">
        <v>0.15</v>
      </c>
    </row>
    <row r="2453" spans="1:6">
      <c r="A2453" t="s">
        <v>14309</v>
      </c>
      <c r="B2453">
        <v>102272</v>
      </c>
      <c r="C2453" t="s">
        <v>7356</v>
      </c>
      <c r="D2453" t="s">
        <v>88</v>
      </c>
      <c r="E2453">
        <v>0.83</v>
      </c>
      <c r="F2453">
        <v>0.83</v>
      </c>
    </row>
    <row r="2454" spans="1:6">
      <c r="A2454" t="s">
        <v>14309</v>
      </c>
      <c r="B2454">
        <v>102273</v>
      </c>
      <c r="C2454" t="s">
        <v>7357</v>
      </c>
      <c r="D2454" t="s">
        <v>88</v>
      </c>
      <c r="E2454">
        <v>1.71</v>
      </c>
      <c r="F2454">
        <v>1.71</v>
      </c>
    </row>
    <row r="2455" spans="1:6">
      <c r="A2455" t="s">
        <v>14309</v>
      </c>
      <c r="B2455">
        <v>95255</v>
      </c>
      <c r="C2455" t="s">
        <v>7358</v>
      </c>
      <c r="D2455" t="s">
        <v>88</v>
      </c>
      <c r="E2455">
        <v>0.79</v>
      </c>
      <c r="F2455">
        <v>0.79</v>
      </c>
    </row>
    <row r="2456" spans="1:6">
      <c r="A2456" t="s">
        <v>14309</v>
      </c>
      <c r="B2456">
        <v>95256</v>
      </c>
      <c r="C2456" t="s">
        <v>7359</v>
      </c>
      <c r="D2456" t="s">
        <v>88</v>
      </c>
      <c r="E2456">
        <v>0.18</v>
      </c>
      <c r="F2456">
        <v>0.18</v>
      </c>
    </row>
    <row r="2457" spans="1:6">
      <c r="A2457" t="s">
        <v>14309</v>
      </c>
      <c r="B2457">
        <v>95257</v>
      </c>
      <c r="C2457" t="s">
        <v>7360</v>
      </c>
      <c r="D2457" t="s">
        <v>88</v>
      </c>
      <c r="E2457">
        <v>0.99</v>
      </c>
      <c r="F2457">
        <v>0.99</v>
      </c>
    </row>
    <row r="2458" spans="1:6">
      <c r="A2458" t="s">
        <v>14309</v>
      </c>
      <c r="B2458">
        <v>105913</v>
      </c>
      <c r="C2458" t="s">
        <v>7361</v>
      </c>
      <c r="D2458" t="s">
        <v>88</v>
      </c>
      <c r="E2458">
        <v>0.67</v>
      </c>
      <c r="F2458">
        <v>0.67</v>
      </c>
    </row>
    <row r="2459" spans="1:6">
      <c r="A2459" t="s">
        <v>14309</v>
      </c>
      <c r="B2459">
        <v>105914</v>
      </c>
      <c r="C2459" t="s">
        <v>7362</v>
      </c>
      <c r="D2459" t="s">
        <v>88</v>
      </c>
      <c r="E2459">
        <v>0.15</v>
      </c>
      <c r="F2459">
        <v>0.15</v>
      </c>
    </row>
    <row r="2460" spans="1:6">
      <c r="A2460" t="s">
        <v>14309</v>
      </c>
      <c r="B2460">
        <v>105915</v>
      </c>
      <c r="C2460" t="s">
        <v>7363</v>
      </c>
      <c r="D2460" t="s">
        <v>88</v>
      </c>
      <c r="E2460">
        <v>0.84</v>
      </c>
      <c r="F2460">
        <v>0.84</v>
      </c>
    </row>
    <row r="2461" spans="1:6">
      <c r="A2461" t="s">
        <v>14309</v>
      </c>
      <c r="B2461">
        <v>103792</v>
      </c>
      <c r="C2461" t="s">
        <v>7364</v>
      </c>
      <c r="D2461" t="s">
        <v>88</v>
      </c>
      <c r="E2461">
        <v>4.72</v>
      </c>
      <c r="F2461">
        <v>4.72</v>
      </c>
    </row>
    <row r="2462" spans="1:6">
      <c r="A2462" t="s">
        <v>14309</v>
      </c>
      <c r="B2462">
        <v>103789</v>
      </c>
      <c r="C2462" t="s">
        <v>7365</v>
      </c>
      <c r="D2462" t="s">
        <v>88</v>
      </c>
      <c r="E2462">
        <v>0</v>
      </c>
      <c r="F2462">
        <v>0</v>
      </c>
    </row>
    <row r="2463" spans="1:6">
      <c r="A2463" t="s">
        <v>14309</v>
      </c>
      <c r="B2463">
        <v>103790</v>
      </c>
      <c r="C2463" t="s">
        <v>7366</v>
      </c>
      <c r="D2463" t="s">
        <v>88</v>
      </c>
      <c r="E2463">
        <v>0</v>
      </c>
      <c r="F2463">
        <v>0</v>
      </c>
    </row>
    <row r="2464" spans="1:6">
      <c r="A2464" t="s">
        <v>14309</v>
      </c>
      <c r="B2464">
        <v>103791</v>
      </c>
      <c r="C2464" t="s">
        <v>7367</v>
      </c>
      <c r="D2464" t="s">
        <v>88</v>
      </c>
      <c r="E2464">
        <v>0</v>
      </c>
      <c r="F2464">
        <v>0</v>
      </c>
    </row>
    <row r="2465" spans="1:6">
      <c r="A2465" t="s">
        <v>14309</v>
      </c>
      <c r="B2465">
        <v>96054</v>
      </c>
      <c r="C2465" t="s">
        <v>7368</v>
      </c>
      <c r="D2465" t="s">
        <v>88</v>
      </c>
      <c r="E2465">
        <v>32.43</v>
      </c>
      <c r="F2465">
        <v>32.43</v>
      </c>
    </row>
    <row r="2466" spans="1:6">
      <c r="A2466" t="s">
        <v>14309</v>
      </c>
      <c r="B2466">
        <v>96060</v>
      </c>
      <c r="C2466" t="s">
        <v>7369</v>
      </c>
      <c r="D2466" t="s">
        <v>88</v>
      </c>
      <c r="E2466">
        <v>6.64</v>
      </c>
      <c r="F2466">
        <v>6.64</v>
      </c>
    </row>
    <row r="2467" spans="1:6">
      <c r="A2467" t="s">
        <v>14309</v>
      </c>
      <c r="B2467">
        <v>96061</v>
      </c>
      <c r="C2467" t="s">
        <v>7370</v>
      </c>
      <c r="D2467" t="s">
        <v>88</v>
      </c>
      <c r="E2467">
        <v>40.54</v>
      </c>
      <c r="F2467">
        <v>40.54</v>
      </c>
    </row>
    <row r="2468" spans="1:6">
      <c r="A2468" t="s">
        <v>14309</v>
      </c>
      <c r="B2468">
        <v>96062</v>
      </c>
      <c r="C2468" t="s">
        <v>7371</v>
      </c>
      <c r="D2468" t="s">
        <v>88</v>
      </c>
      <c r="E2468">
        <v>40.69</v>
      </c>
      <c r="F2468">
        <v>40.69</v>
      </c>
    </row>
    <row r="2469" spans="1:6">
      <c r="A2469" t="s">
        <v>14309</v>
      </c>
      <c r="B2469">
        <v>90688</v>
      </c>
      <c r="C2469" t="s">
        <v>7372</v>
      </c>
      <c r="D2469" t="s">
        <v>88</v>
      </c>
      <c r="E2469">
        <v>28.8</v>
      </c>
      <c r="F2469">
        <v>28.8</v>
      </c>
    </row>
    <row r="2470" spans="1:6">
      <c r="A2470" t="s">
        <v>14309</v>
      </c>
      <c r="B2470">
        <v>90689</v>
      </c>
      <c r="C2470" t="s">
        <v>7373</v>
      </c>
      <c r="D2470" t="s">
        <v>88</v>
      </c>
      <c r="E2470">
        <v>5.68</v>
      </c>
      <c r="F2470">
        <v>5.68</v>
      </c>
    </row>
    <row r="2471" spans="1:6">
      <c r="A2471" t="s">
        <v>14309</v>
      </c>
      <c r="B2471">
        <v>90690</v>
      </c>
      <c r="C2471" t="s">
        <v>7374</v>
      </c>
      <c r="D2471" t="s">
        <v>88</v>
      </c>
      <c r="E2471">
        <v>36</v>
      </c>
      <c r="F2471">
        <v>36</v>
      </c>
    </row>
    <row r="2472" spans="1:6">
      <c r="A2472" t="s">
        <v>14309</v>
      </c>
      <c r="B2472">
        <v>90691</v>
      </c>
      <c r="C2472" t="s">
        <v>7375</v>
      </c>
      <c r="D2472" t="s">
        <v>88</v>
      </c>
      <c r="E2472">
        <v>40.69</v>
      </c>
      <c r="F2472">
        <v>40.69</v>
      </c>
    </row>
    <row r="2473" spans="1:6">
      <c r="A2473" t="s">
        <v>14309</v>
      </c>
      <c r="B2473">
        <v>96241</v>
      </c>
      <c r="C2473" t="s">
        <v>7376</v>
      </c>
      <c r="D2473" t="s">
        <v>88</v>
      </c>
      <c r="E2473">
        <v>30.6</v>
      </c>
      <c r="F2473">
        <v>30.6</v>
      </c>
    </row>
    <row r="2474" spans="1:6">
      <c r="A2474" t="s">
        <v>14309</v>
      </c>
      <c r="B2474">
        <v>96242</v>
      </c>
      <c r="C2474" t="s">
        <v>7377</v>
      </c>
      <c r="D2474" t="s">
        <v>88</v>
      </c>
      <c r="E2474">
        <v>8.08</v>
      </c>
      <c r="F2474">
        <v>8.08</v>
      </c>
    </row>
    <row r="2475" spans="1:6">
      <c r="A2475" t="s">
        <v>14309</v>
      </c>
      <c r="B2475">
        <v>96243</v>
      </c>
      <c r="C2475" t="s">
        <v>7378</v>
      </c>
      <c r="D2475" t="s">
        <v>88</v>
      </c>
      <c r="E2475">
        <v>38.25</v>
      </c>
      <c r="F2475">
        <v>38.25</v>
      </c>
    </row>
    <row r="2476" spans="1:6">
      <c r="A2476" t="s">
        <v>14309</v>
      </c>
      <c r="B2476">
        <v>96244</v>
      </c>
      <c r="C2476" t="s">
        <v>7379</v>
      </c>
      <c r="D2476" t="s">
        <v>88</v>
      </c>
      <c r="E2476">
        <v>17.78</v>
      </c>
      <c r="F2476">
        <v>17.78</v>
      </c>
    </row>
    <row r="2477" spans="1:6">
      <c r="A2477" t="s">
        <v>14309</v>
      </c>
      <c r="B2477">
        <v>88400</v>
      </c>
      <c r="C2477" t="s">
        <v>7380</v>
      </c>
      <c r="D2477" t="s">
        <v>88</v>
      </c>
      <c r="E2477">
        <v>0.84</v>
      </c>
      <c r="F2477">
        <v>0.84</v>
      </c>
    </row>
    <row r="2478" spans="1:6">
      <c r="A2478" t="s">
        <v>14309</v>
      </c>
      <c r="B2478">
        <v>88401</v>
      </c>
      <c r="C2478" t="s">
        <v>7381</v>
      </c>
      <c r="D2478" t="s">
        <v>88</v>
      </c>
      <c r="E2478">
        <v>0.19</v>
      </c>
      <c r="F2478">
        <v>0.19</v>
      </c>
    </row>
    <row r="2479" spans="1:6">
      <c r="A2479" t="s">
        <v>14309</v>
      </c>
      <c r="B2479">
        <v>88402</v>
      </c>
      <c r="C2479" t="s">
        <v>7382</v>
      </c>
      <c r="D2479" t="s">
        <v>88</v>
      </c>
      <c r="E2479">
        <v>0.92</v>
      </c>
      <c r="F2479">
        <v>0.92</v>
      </c>
    </row>
    <row r="2480" spans="1:6">
      <c r="A2480" t="s">
        <v>14309</v>
      </c>
      <c r="B2480">
        <v>88403</v>
      </c>
      <c r="C2480" t="s">
        <v>7383</v>
      </c>
      <c r="D2480" t="s">
        <v>88</v>
      </c>
      <c r="E2480">
        <v>1.89</v>
      </c>
      <c r="F2480">
        <v>1.89</v>
      </c>
    </row>
    <row r="2481" spans="1:6">
      <c r="A2481" t="s">
        <v>14309</v>
      </c>
      <c r="B2481">
        <v>88387</v>
      </c>
      <c r="C2481" t="s">
        <v>7384</v>
      </c>
      <c r="D2481" t="s">
        <v>88</v>
      </c>
      <c r="E2481">
        <v>0.89</v>
      </c>
      <c r="F2481">
        <v>0.89</v>
      </c>
    </row>
    <row r="2482" spans="1:6">
      <c r="A2482" t="s">
        <v>14309</v>
      </c>
      <c r="B2482">
        <v>88389</v>
      </c>
      <c r="C2482" t="s">
        <v>7385</v>
      </c>
      <c r="D2482" t="s">
        <v>88</v>
      </c>
      <c r="E2482">
        <v>0.2</v>
      </c>
      <c r="F2482">
        <v>0.2</v>
      </c>
    </row>
    <row r="2483" spans="1:6">
      <c r="A2483" t="s">
        <v>14309</v>
      </c>
      <c r="B2483">
        <v>88390</v>
      </c>
      <c r="C2483" t="s">
        <v>7386</v>
      </c>
      <c r="D2483" t="s">
        <v>88</v>
      </c>
      <c r="E2483">
        <v>0.97</v>
      </c>
      <c r="F2483">
        <v>0.97</v>
      </c>
    </row>
    <row r="2484" spans="1:6">
      <c r="A2484" t="s">
        <v>14309</v>
      </c>
      <c r="B2484">
        <v>88391</v>
      </c>
      <c r="C2484" t="s">
        <v>7387</v>
      </c>
      <c r="D2484" t="s">
        <v>88</v>
      </c>
      <c r="E2484">
        <v>3.16</v>
      </c>
      <c r="F2484">
        <v>3.16</v>
      </c>
    </row>
    <row r="2485" spans="1:6">
      <c r="A2485" t="s">
        <v>14309</v>
      </c>
      <c r="B2485">
        <v>88394</v>
      </c>
      <c r="C2485" t="s">
        <v>7388</v>
      </c>
      <c r="D2485" t="s">
        <v>88</v>
      </c>
      <c r="E2485">
        <v>1.05</v>
      </c>
      <c r="F2485">
        <v>1.05</v>
      </c>
    </row>
    <row r="2486" spans="1:6">
      <c r="A2486" t="s">
        <v>14309</v>
      </c>
      <c r="B2486">
        <v>88395</v>
      </c>
      <c r="C2486" t="s">
        <v>7389</v>
      </c>
      <c r="D2486" t="s">
        <v>88</v>
      </c>
      <c r="E2486">
        <v>0.24</v>
      </c>
      <c r="F2486">
        <v>0.24</v>
      </c>
    </row>
    <row r="2487" spans="1:6">
      <c r="A2487" t="s">
        <v>14309</v>
      </c>
      <c r="B2487">
        <v>88396</v>
      </c>
      <c r="C2487" t="s">
        <v>7390</v>
      </c>
      <c r="D2487" t="s">
        <v>88</v>
      </c>
      <c r="E2487">
        <v>1.1499999999999999</v>
      </c>
      <c r="F2487">
        <v>1.1499999999999999</v>
      </c>
    </row>
    <row r="2488" spans="1:6">
      <c r="A2488" t="s">
        <v>14309</v>
      </c>
      <c r="B2488">
        <v>88397</v>
      </c>
      <c r="C2488" t="s">
        <v>7391</v>
      </c>
      <c r="D2488" t="s">
        <v>88</v>
      </c>
      <c r="E2488">
        <v>4.7300000000000004</v>
      </c>
      <c r="F2488">
        <v>4.7300000000000004</v>
      </c>
    </row>
    <row r="2489" spans="1:6">
      <c r="A2489" t="s">
        <v>14309</v>
      </c>
      <c r="B2489">
        <v>90633</v>
      </c>
      <c r="C2489" t="s">
        <v>7392</v>
      </c>
      <c r="D2489" t="s">
        <v>88</v>
      </c>
      <c r="E2489">
        <v>4.21</v>
      </c>
      <c r="F2489">
        <v>4.21</v>
      </c>
    </row>
    <row r="2490" spans="1:6">
      <c r="A2490" t="s">
        <v>14309</v>
      </c>
      <c r="B2490">
        <v>90634</v>
      </c>
      <c r="C2490" t="s">
        <v>7393</v>
      </c>
      <c r="D2490" t="s">
        <v>88</v>
      </c>
      <c r="E2490">
        <v>0.97</v>
      </c>
      <c r="F2490">
        <v>0.97</v>
      </c>
    </row>
    <row r="2491" spans="1:6">
      <c r="A2491" t="s">
        <v>14309</v>
      </c>
      <c r="B2491">
        <v>90635</v>
      </c>
      <c r="C2491" t="s">
        <v>7394</v>
      </c>
      <c r="D2491" t="s">
        <v>88</v>
      </c>
      <c r="E2491">
        <v>4.5999999999999996</v>
      </c>
      <c r="F2491">
        <v>4.5999999999999996</v>
      </c>
    </row>
    <row r="2492" spans="1:6">
      <c r="A2492" t="s">
        <v>14309</v>
      </c>
      <c r="B2492">
        <v>90636</v>
      </c>
      <c r="C2492" t="s">
        <v>7395</v>
      </c>
      <c r="D2492" t="s">
        <v>88</v>
      </c>
      <c r="E2492">
        <v>6.32</v>
      </c>
      <c r="F2492">
        <v>6.32</v>
      </c>
    </row>
    <row r="2493" spans="1:6">
      <c r="A2493" t="s">
        <v>14309</v>
      </c>
      <c r="B2493">
        <v>103238</v>
      </c>
      <c r="C2493" t="s">
        <v>7396</v>
      </c>
      <c r="D2493" t="s">
        <v>88</v>
      </c>
      <c r="E2493">
        <v>0</v>
      </c>
      <c r="F2493">
        <v>0</v>
      </c>
    </row>
    <row r="2494" spans="1:6">
      <c r="A2494" t="s">
        <v>14309</v>
      </c>
      <c r="B2494">
        <v>103239</v>
      </c>
      <c r="C2494" t="s">
        <v>7397</v>
      </c>
      <c r="D2494" t="s">
        <v>88</v>
      </c>
      <c r="E2494">
        <v>0</v>
      </c>
      <c r="F2494">
        <v>0</v>
      </c>
    </row>
    <row r="2495" spans="1:6">
      <c r="A2495" t="s">
        <v>14309</v>
      </c>
      <c r="B2495">
        <v>103240</v>
      </c>
      <c r="C2495" t="s">
        <v>7398</v>
      </c>
      <c r="D2495" t="s">
        <v>88</v>
      </c>
      <c r="E2495">
        <v>0</v>
      </c>
      <c r="F2495">
        <v>0</v>
      </c>
    </row>
    <row r="2496" spans="1:6">
      <c r="A2496" t="s">
        <v>14309</v>
      </c>
      <c r="B2496">
        <v>103241</v>
      </c>
      <c r="C2496" t="s">
        <v>7399</v>
      </c>
      <c r="D2496" t="s">
        <v>88</v>
      </c>
      <c r="E2496">
        <v>11.84</v>
      </c>
      <c r="F2496">
        <v>11.84</v>
      </c>
    </row>
    <row r="2497" spans="1:6">
      <c r="A2497" t="s">
        <v>14309</v>
      </c>
      <c r="B2497">
        <v>88853</v>
      </c>
      <c r="C2497" t="s">
        <v>7400</v>
      </c>
      <c r="D2497" t="s">
        <v>88</v>
      </c>
      <c r="E2497">
        <v>0.18</v>
      </c>
      <c r="F2497">
        <v>0.18</v>
      </c>
    </row>
    <row r="2498" spans="1:6">
      <c r="A2498" t="s">
        <v>14309</v>
      </c>
      <c r="B2498">
        <v>88854</v>
      </c>
      <c r="C2498" t="s">
        <v>7401</v>
      </c>
      <c r="D2498" t="s">
        <v>88</v>
      </c>
      <c r="E2498">
        <v>0.04</v>
      </c>
      <c r="F2498">
        <v>0.04</v>
      </c>
    </row>
    <row r="2499" spans="1:6">
      <c r="A2499" t="s">
        <v>14309</v>
      </c>
      <c r="B2499">
        <v>5692</v>
      </c>
      <c r="C2499" t="s">
        <v>7402</v>
      </c>
      <c r="D2499" t="s">
        <v>88</v>
      </c>
      <c r="E2499">
        <v>0.2</v>
      </c>
      <c r="F2499">
        <v>0.2</v>
      </c>
    </row>
    <row r="2500" spans="1:6">
      <c r="A2500" t="s">
        <v>14309</v>
      </c>
      <c r="B2500">
        <v>5693</v>
      </c>
      <c r="C2500" t="s">
        <v>7403</v>
      </c>
      <c r="D2500" t="s">
        <v>88</v>
      </c>
      <c r="E2500">
        <v>22.39</v>
      </c>
      <c r="F2500">
        <v>22.39</v>
      </c>
    </row>
    <row r="2501" spans="1:6">
      <c r="A2501" t="s">
        <v>14309</v>
      </c>
      <c r="B2501">
        <v>7044</v>
      </c>
      <c r="C2501" t="s">
        <v>7404</v>
      </c>
      <c r="D2501" t="s">
        <v>88</v>
      </c>
      <c r="E2501">
        <v>0.22</v>
      </c>
      <c r="F2501">
        <v>0.22</v>
      </c>
    </row>
    <row r="2502" spans="1:6">
      <c r="A2502" t="s">
        <v>14309</v>
      </c>
      <c r="B2502">
        <v>7045</v>
      </c>
      <c r="C2502" t="s">
        <v>7405</v>
      </c>
      <c r="D2502" t="s">
        <v>88</v>
      </c>
      <c r="E2502">
        <v>0.05</v>
      </c>
      <c r="F2502">
        <v>0.05</v>
      </c>
    </row>
    <row r="2503" spans="1:6">
      <c r="A2503" t="s">
        <v>14309</v>
      </c>
      <c r="B2503">
        <v>7046</v>
      </c>
      <c r="C2503" t="s">
        <v>7406</v>
      </c>
      <c r="D2503" t="s">
        <v>88</v>
      </c>
      <c r="E2503">
        <v>0.24</v>
      </c>
      <c r="F2503">
        <v>0.24</v>
      </c>
    </row>
    <row r="2504" spans="1:6">
      <c r="A2504" t="s">
        <v>14309</v>
      </c>
      <c r="B2504">
        <v>7047</v>
      </c>
      <c r="C2504" t="s">
        <v>7407</v>
      </c>
      <c r="D2504" t="s">
        <v>88</v>
      </c>
      <c r="E2504">
        <v>26.43</v>
      </c>
      <c r="F2504">
        <v>26.43</v>
      </c>
    </row>
    <row r="2505" spans="1:6">
      <c r="A2505" t="s">
        <v>14309</v>
      </c>
      <c r="B2505">
        <v>89228</v>
      </c>
      <c r="C2505" t="s">
        <v>7408</v>
      </c>
      <c r="D2505" t="s">
        <v>88</v>
      </c>
      <c r="E2505">
        <v>47.6</v>
      </c>
      <c r="F2505">
        <v>47.6</v>
      </c>
    </row>
    <row r="2506" spans="1:6">
      <c r="A2506" t="s">
        <v>14309</v>
      </c>
      <c r="B2506">
        <v>89229</v>
      </c>
      <c r="C2506" t="s">
        <v>7409</v>
      </c>
      <c r="D2506" t="s">
        <v>88</v>
      </c>
      <c r="E2506">
        <v>16.77</v>
      </c>
      <c r="F2506">
        <v>16.77</v>
      </c>
    </row>
    <row r="2507" spans="1:6">
      <c r="A2507" t="s">
        <v>14309</v>
      </c>
      <c r="B2507">
        <v>5779</v>
      </c>
      <c r="C2507" t="s">
        <v>7410</v>
      </c>
      <c r="D2507" t="s">
        <v>88</v>
      </c>
      <c r="E2507">
        <v>76.510000000000005</v>
      </c>
      <c r="F2507">
        <v>76.510000000000005</v>
      </c>
    </row>
    <row r="2508" spans="1:6">
      <c r="A2508" t="s">
        <v>14309</v>
      </c>
      <c r="B2508">
        <v>53849</v>
      </c>
      <c r="C2508" t="s">
        <v>7411</v>
      </c>
      <c r="D2508" t="s">
        <v>88</v>
      </c>
      <c r="E2508">
        <v>85.47</v>
      </c>
      <c r="F2508">
        <v>85.47</v>
      </c>
    </row>
    <row r="2509" spans="1:6">
      <c r="A2509" t="s">
        <v>14309</v>
      </c>
      <c r="B2509">
        <v>95129</v>
      </c>
      <c r="C2509" t="s">
        <v>7412</v>
      </c>
      <c r="D2509" t="s">
        <v>88</v>
      </c>
      <c r="E2509">
        <v>54.41</v>
      </c>
      <c r="F2509">
        <v>54.41</v>
      </c>
    </row>
    <row r="2510" spans="1:6">
      <c r="A2510" t="s">
        <v>14309</v>
      </c>
      <c r="B2510">
        <v>95130</v>
      </c>
      <c r="C2510" t="s">
        <v>7413</v>
      </c>
      <c r="D2510" t="s">
        <v>88</v>
      </c>
      <c r="E2510">
        <v>19.73</v>
      </c>
      <c r="F2510">
        <v>19.73</v>
      </c>
    </row>
    <row r="2511" spans="1:6">
      <c r="A2511" t="s">
        <v>14309</v>
      </c>
      <c r="B2511">
        <v>95131</v>
      </c>
      <c r="C2511" t="s">
        <v>7414</v>
      </c>
      <c r="D2511" t="s">
        <v>88</v>
      </c>
      <c r="E2511">
        <v>64.05</v>
      </c>
      <c r="F2511">
        <v>64.05</v>
      </c>
    </row>
    <row r="2512" spans="1:6">
      <c r="A2512" t="s">
        <v>14309</v>
      </c>
      <c r="B2512">
        <v>95132</v>
      </c>
      <c r="C2512" t="s">
        <v>7415</v>
      </c>
      <c r="D2512" t="s">
        <v>88</v>
      </c>
      <c r="E2512">
        <v>32.93</v>
      </c>
      <c r="F2512">
        <v>32.93</v>
      </c>
    </row>
    <row r="2513" spans="1:6">
      <c r="A2513" t="s">
        <v>14309</v>
      </c>
      <c r="B2513">
        <v>102982</v>
      </c>
      <c r="C2513" t="s">
        <v>7416</v>
      </c>
      <c r="D2513" t="s">
        <v>88</v>
      </c>
      <c r="E2513">
        <v>0</v>
      </c>
      <c r="F2513">
        <v>0</v>
      </c>
    </row>
    <row r="2514" spans="1:6">
      <c r="A2514" t="s">
        <v>14309</v>
      </c>
      <c r="B2514">
        <v>102983</v>
      </c>
      <c r="C2514" t="s">
        <v>7417</v>
      </c>
      <c r="D2514" t="s">
        <v>88</v>
      </c>
      <c r="E2514">
        <v>0</v>
      </c>
      <c r="F2514">
        <v>0</v>
      </c>
    </row>
    <row r="2515" spans="1:6">
      <c r="A2515" t="s">
        <v>14309</v>
      </c>
      <c r="B2515">
        <v>102984</v>
      </c>
      <c r="C2515" t="s">
        <v>7418</v>
      </c>
      <c r="D2515" t="s">
        <v>88</v>
      </c>
      <c r="E2515">
        <v>0</v>
      </c>
      <c r="F2515">
        <v>0</v>
      </c>
    </row>
    <row r="2516" spans="1:6">
      <c r="A2516" t="s">
        <v>14309</v>
      </c>
      <c r="B2516">
        <v>102985</v>
      </c>
      <c r="C2516" t="s">
        <v>7419</v>
      </c>
      <c r="D2516" t="s">
        <v>88</v>
      </c>
      <c r="E2516">
        <v>15.27</v>
      </c>
      <c r="F2516">
        <v>15.27</v>
      </c>
    </row>
    <row r="2517" spans="1:6">
      <c r="A2517" t="s">
        <v>14309</v>
      </c>
      <c r="B2517">
        <v>92956</v>
      </c>
      <c r="C2517" t="s">
        <v>7420</v>
      </c>
      <c r="D2517" t="s">
        <v>88</v>
      </c>
      <c r="E2517">
        <v>4.24</v>
      </c>
      <c r="F2517">
        <v>4.24</v>
      </c>
    </row>
    <row r="2518" spans="1:6">
      <c r="A2518" t="s">
        <v>14309</v>
      </c>
      <c r="B2518">
        <v>92957</v>
      </c>
      <c r="C2518" t="s">
        <v>7421</v>
      </c>
      <c r="D2518" t="s">
        <v>88</v>
      </c>
      <c r="E2518">
        <v>0.98</v>
      </c>
      <c r="F2518">
        <v>0.98</v>
      </c>
    </row>
    <row r="2519" spans="1:6">
      <c r="A2519" t="s">
        <v>14309</v>
      </c>
      <c r="B2519">
        <v>92958</v>
      </c>
      <c r="C2519" t="s">
        <v>7422</v>
      </c>
      <c r="D2519" t="s">
        <v>88</v>
      </c>
      <c r="E2519">
        <v>4.6399999999999997</v>
      </c>
      <c r="F2519">
        <v>4.6399999999999997</v>
      </c>
    </row>
    <row r="2520" spans="1:6">
      <c r="A2520" t="s">
        <v>14309</v>
      </c>
      <c r="B2520">
        <v>92959</v>
      </c>
      <c r="C2520" t="s">
        <v>7423</v>
      </c>
      <c r="D2520" t="s">
        <v>88</v>
      </c>
      <c r="E2520">
        <v>9.4700000000000006</v>
      </c>
      <c r="F2520">
        <v>9.4700000000000006</v>
      </c>
    </row>
    <row r="2521" spans="1:6">
      <c r="A2521" t="s">
        <v>14309</v>
      </c>
      <c r="B2521">
        <v>102858</v>
      </c>
      <c r="C2521" t="s">
        <v>7424</v>
      </c>
      <c r="D2521" t="s">
        <v>88</v>
      </c>
      <c r="E2521">
        <v>0</v>
      </c>
      <c r="F2521">
        <v>0</v>
      </c>
    </row>
    <row r="2522" spans="1:6">
      <c r="A2522" t="s">
        <v>14309</v>
      </c>
      <c r="B2522">
        <v>102859</v>
      </c>
      <c r="C2522" t="s">
        <v>7425</v>
      </c>
      <c r="D2522" t="s">
        <v>88</v>
      </c>
      <c r="E2522">
        <v>0</v>
      </c>
      <c r="F2522">
        <v>0</v>
      </c>
    </row>
    <row r="2523" spans="1:6">
      <c r="A2523" t="s">
        <v>14309</v>
      </c>
      <c r="B2523">
        <v>102860</v>
      </c>
      <c r="C2523" t="s">
        <v>7426</v>
      </c>
      <c r="D2523" t="s">
        <v>88</v>
      </c>
      <c r="E2523">
        <v>0</v>
      </c>
      <c r="F2523">
        <v>0</v>
      </c>
    </row>
    <row r="2524" spans="1:6">
      <c r="A2524" t="s">
        <v>14309</v>
      </c>
      <c r="B2524">
        <v>102861</v>
      </c>
      <c r="C2524" t="s">
        <v>7427</v>
      </c>
      <c r="D2524" t="s">
        <v>88</v>
      </c>
      <c r="E2524">
        <v>1.26</v>
      </c>
      <c r="F2524">
        <v>1.26</v>
      </c>
    </row>
    <row r="2525" spans="1:6">
      <c r="A2525" t="s">
        <v>14309</v>
      </c>
      <c r="B2525">
        <v>93404</v>
      </c>
      <c r="C2525" t="s">
        <v>7428</v>
      </c>
      <c r="D2525" t="s">
        <v>88</v>
      </c>
      <c r="E2525">
        <v>7.75</v>
      </c>
      <c r="F2525">
        <v>7.75</v>
      </c>
    </row>
    <row r="2526" spans="1:6">
      <c r="A2526" t="s">
        <v>14309</v>
      </c>
      <c r="B2526">
        <v>93405</v>
      </c>
      <c r="C2526" t="s">
        <v>7429</v>
      </c>
      <c r="D2526" t="s">
        <v>88</v>
      </c>
      <c r="E2526">
        <v>1.98</v>
      </c>
      <c r="F2526">
        <v>1.98</v>
      </c>
    </row>
    <row r="2527" spans="1:6">
      <c r="A2527" t="s">
        <v>14309</v>
      </c>
      <c r="B2527">
        <v>93406</v>
      </c>
      <c r="C2527" t="s">
        <v>7430</v>
      </c>
      <c r="D2527" t="s">
        <v>88</v>
      </c>
      <c r="E2527">
        <v>9.3000000000000007</v>
      </c>
      <c r="F2527">
        <v>9.3000000000000007</v>
      </c>
    </row>
    <row r="2528" spans="1:6">
      <c r="A2528" t="s">
        <v>14309</v>
      </c>
      <c r="B2528">
        <v>93407</v>
      </c>
      <c r="C2528" t="s">
        <v>7431</v>
      </c>
      <c r="D2528" t="s">
        <v>88</v>
      </c>
      <c r="E2528">
        <v>48.14</v>
      </c>
      <c r="F2528">
        <v>48.14</v>
      </c>
    </row>
    <row r="2529" spans="1:6">
      <c r="A2529" t="s">
        <v>14309</v>
      </c>
      <c r="B2529">
        <v>102936</v>
      </c>
      <c r="C2529" t="s">
        <v>7432</v>
      </c>
      <c r="D2529" t="s">
        <v>88</v>
      </c>
      <c r="E2529">
        <v>0</v>
      </c>
      <c r="F2529">
        <v>0</v>
      </c>
    </row>
    <row r="2530" spans="1:6">
      <c r="A2530" t="s">
        <v>14309</v>
      </c>
      <c r="B2530">
        <v>102937</v>
      </c>
      <c r="C2530" t="s">
        <v>7433</v>
      </c>
      <c r="D2530" t="s">
        <v>88</v>
      </c>
      <c r="E2530">
        <v>0</v>
      </c>
      <c r="F2530">
        <v>0</v>
      </c>
    </row>
    <row r="2531" spans="1:6">
      <c r="A2531" t="s">
        <v>14309</v>
      </c>
      <c r="B2531">
        <v>102938</v>
      </c>
      <c r="C2531" t="s">
        <v>7434</v>
      </c>
      <c r="D2531" t="s">
        <v>88</v>
      </c>
      <c r="E2531">
        <v>0</v>
      </c>
      <c r="F2531">
        <v>0</v>
      </c>
    </row>
    <row r="2532" spans="1:6">
      <c r="A2532" t="s">
        <v>14309</v>
      </c>
      <c r="B2532">
        <v>102939</v>
      </c>
      <c r="C2532" t="s">
        <v>7435</v>
      </c>
      <c r="D2532" t="s">
        <v>88</v>
      </c>
      <c r="E2532">
        <v>9.44</v>
      </c>
      <c r="F2532">
        <v>9.44</v>
      </c>
    </row>
    <row r="2533" spans="1:6">
      <c r="A2533" t="s">
        <v>14309</v>
      </c>
      <c r="B2533">
        <v>103159</v>
      </c>
      <c r="C2533" t="s">
        <v>7436</v>
      </c>
      <c r="D2533" t="s">
        <v>88</v>
      </c>
      <c r="E2533">
        <v>0</v>
      </c>
      <c r="F2533">
        <v>0</v>
      </c>
    </row>
    <row r="2534" spans="1:6">
      <c r="A2534" t="s">
        <v>14309</v>
      </c>
      <c r="B2534">
        <v>103160</v>
      </c>
      <c r="C2534" t="s">
        <v>7437</v>
      </c>
      <c r="D2534" t="s">
        <v>88</v>
      </c>
      <c r="E2534">
        <v>0</v>
      </c>
      <c r="F2534">
        <v>0</v>
      </c>
    </row>
    <row r="2535" spans="1:6">
      <c r="A2535" t="s">
        <v>14309</v>
      </c>
      <c r="B2535">
        <v>103161</v>
      </c>
      <c r="C2535" t="s">
        <v>7438</v>
      </c>
      <c r="D2535" t="s">
        <v>88</v>
      </c>
      <c r="E2535">
        <v>0</v>
      </c>
      <c r="F2535">
        <v>0</v>
      </c>
    </row>
    <row r="2536" spans="1:6">
      <c r="A2536" t="s">
        <v>14309</v>
      </c>
      <c r="B2536">
        <v>103162</v>
      </c>
      <c r="C2536" t="s">
        <v>7439</v>
      </c>
      <c r="D2536" t="s">
        <v>88</v>
      </c>
      <c r="E2536">
        <v>0.67</v>
      </c>
      <c r="F2536">
        <v>0.67</v>
      </c>
    </row>
    <row r="2537" spans="1:6">
      <c r="A2537" t="s">
        <v>14309</v>
      </c>
      <c r="B2537">
        <v>103153</v>
      </c>
      <c r="C2537" t="s">
        <v>7440</v>
      </c>
      <c r="D2537" t="s">
        <v>88</v>
      </c>
      <c r="E2537">
        <v>0</v>
      </c>
      <c r="F2537">
        <v>0</v>
      </c>
    </row>
    <row r="2538" spans="1:6">
      <c r="A2538" t="s">
        <v>14309</v>
      </c>
      <c r="B2538">
        <v>103154</v>
      </c>
      <c r="C2538" t="s">
        <v>7441</v>
      </c>
      <c r="D2538" t="s">
        <v>88</v>
      </c>
      <c r="E2538">
        <v>0</v>
      </c>
      <c r="F2538">
        <v>0</v>
      </c>
    </row>
    <row r="2539" spans="1:6">
      <c r="A2539" t="s">
        <v>14309</v>
      </c>
      <c r="B2539">
        <v>103155</v>
      </c>
      <c r="C2539" t="s">
        <v>7442</v>
      </c>
      <c r="D2539" t="s">
        <v>88</v>
      </c>
      <c r="E2539">
        <v>0</v>
      </c>
      <c r="F2539">
        <v>0</v>
      </c>
    </row>
    <row r="2540" spans="1:6">
      <c r="A2540" t="s">
        <v>14309</v>
      </c>
      <c r="B2540">
        <v>103156</v>
      </c>
      <c r="C2540" t="s">
        <v>7443</v>
      </c>
      <c r="D2540" t="s">
        <v>88</v>
      </c>
      <c r="E2540">
        <v>2.4</v>
      </c>
      <c r="F2540">
        <v>2.4</v>
      </c>
    </row>
    <row r="2541" spans="1:6">
      <c r="A2541" t="s">
        <v>14309</v>
      </c>
      <c r="B2541">
        <v>103171</v>
      </c>
      <c r="C2541" t="s">
        <v>7444</v>
      </c>
      <c r="D2541" t="s">
        <v>88</v>
      </c>
      <c r="E2541">
        <v>0</v>
      </c>
      <c r="F2541">
        <v>0</v>
      </c>
    </row>
    <row r="2542" spans="1:6">
      <c r="A2542" t="s">
        <v>14309</v>
      </c>
      <c r="B2542">
        <v>103172</v>
      </c>
      <c r="C2542" t="s">
        <v>7445</v>
      </c>
      <c r="D2542" t="s">
        <v>88</v>
      </c>
      <c r="E2542">
        <v>0</v>
      </c>
      <c r="F2542">
        <v>0</v>
      </c>
    </row>
    <row r="2543" spans="1:6">
      <c r="A2543" t="s">
        <v>14309</v>
      </c>
      <c r="B2543">
        <v>103173</v>
      </c>
      <c r="C2543" t="s">
        <v>7446</v>
      </c>
      <c r="D2543" t="s">
        <v>88</v>
      </c>
      <c r="E2543">
        <v>0</v>
      </c>
      <c r="F2543">
        <v>0</v>
      </c>
    </row>
    <row r="2544" spans="1:6">
      <c r="A2544" t="s">
        <v>14309</v>
      </c>
      <c r="B2544">
        <v>103174</v>
      </c>
      <c r="C2544" t="s">
        <v>7447</v>
      </c>
      <c r="D2544" t="s">
        <v>88</v>
      </c>
      <c r="E2544">
        <v>1.91</v>
      </c>
      <c r="F2544">
        <v>1.91</v>
      </c>
    </row>
    <row r="2545" spans="1:6">
      <c r="A2545" t="s">
        <v>14309</v>
      </c>
      <c r="B2545">
        <v>103177</v>
      </c>
      <c r="C2545" t="s">
        <v>7448</v>
      </c>
      <c r="D2545" t="s">
        <v>88</v>
      </c>
      <c r="E2545">
        <v>0</v>
      </c>
      <c r="F2545">
        <v>0</v>
      </c>
    </row>
    <row r="2546" spans="1:6">
      <c r="A2546" t="s">
        <v>14309</v>
      </c>
      <c r="B2546">
        <v>103178</v>
      </c>
      <c r="C2546" t="s">
        <v>7449</v>
      </c>
      <c r="D2546" t="s">
        <v>88</v>
      </c>
      <c r="E2546">
        <v>0</v>
      </c>
      <c r="F2546">
        <v>0</v>
      </c>
    </row>
    <row r="2547" spans="1:6">
      <c r="A2547" t="s">
        <v>14309</v>
      </c>
      <c r="B2547">
        <v>103179</v>
      </c>
      <c r="C2547" t="s">
        <v>7450</v>
      </c>
      <c r="D2547" t="s">
        <v>88</v>
      </c>
      <c r="E2547">
        <v>0</v>
      </c>
      <c r="F2547">
        <v>0</v>
      </c>
    </row>
    <row r="2548" spans="1:6">
      <c r="A2548" t="s">
        <v>14309</v>
      </c>
      <c r="B2548">
        <v>103180</v>
      </c>
      <c r="C2548" t="s">
        <v>7451</v>
      </c>
      <c r="D2548" t="s">
        <v>88</v>
      </c>
      <c r="E2548">
        <v>4.41</v>
      </c>
      <c r="F2548">
        <v>4.41</v>
      </c>
    </row>
    <row r="2549" spans="1:6">
      <c r="A2549" t="s">
        <v>14309</v>
      </c>
      <c r="B2549">
        <v>103165</v>
      </c>
      <c r="C2549" t="s">
        <v>7452</v>
      </c>
      <c r="D2549" t="s">
        <v>88</v>
      </c>
      <c r="E2549">
        <v>0</v>
      </c>
      <c r="F2549">
        <v>0</v>
      </c>
    </row>
    <row r="2550" spans="1:6">
      <c r="A2550" t="s">
        <v>14309</v>
      </c>
      <c r="B2550">
        <v>103166</v>
      </c>
      <c r="C2550" t="s">
        <v>7453</v>
      </c>
      <c r="D2550" t="s">
        <v>88</v>
      </c>
      <c r="E2550">
        <v>0</v>
      </c>
      <c r="F2550">
        <v>0</v>
      </c>
    </row>
    <row r="2551" spans="1:6">
      <c r="A2551" t="s">
        <v>14309</v>
      </c>
      <c r="B2551">
        <v>103167</v>
      </c>
      <c r="C2551" t="s">
        <v>7454</v>
      </c>
      <c r="D2551" t="s">
        <v>88</v>
      </c>
      <c r="E2551">
        <v>0</v>
      </c>
      <c r="F2551">
        <v>0</v>
      </c>
    </row>
    <row r="2552" spans="1:6">
      <c r="A2552" t="s">
        <v>14309</v>
      </c>
      <c r="B2552">
        <v>103168</v>
      </c>
      <c r="C2552" t="s">
        <v>7455</v>
      </c>
      <c r="D2552" t="s">
        <v>88</v>
      </c>
      <c r="E2552">
        <v>0.76</v>
      </c>
      <c r="F2552">
        <v>0.76</v>
      </c>
    </row>
    <row r="2553" spans="1:6">
      <c r="A2553" t="s">
        <v>14309</v>
      </c>
      <c r="B2553">
        <v>102864</v>
      </c>
      <c r="C2553" t="s">
        <v>7456</v>
      </c>
      <c r="D2553" t="s">
        <v>88</v>
      </c>
      <c r="E2553">
        <v>0</v>
      </c>
      <c r="F2553">
        <v>0</v>
      </c>
    </row>
    <row r="2554" spans="1:6">
      <c r="A2554" t="s">
        <v>14309</v>
      </c>
      <c r="B2554">
        <v>102865</v>
      </c>
      <c r="C2554" t="s">
        <v>7457</v>
      </c>
      <c r="D2554" t="s">
        <v>88</v>
      </c>
      <c r="E2554">
        <v>0</v>
      </c>
      <c r="F2554">
        <v>0</v>
      </c>
    </row>
    <row r="2555" spans="1:6">
      <c r="A2555" t="s">
        <v>14309</v>
      </c>
      <c r="B2555">
        <v>102866</v>
      </c>
      <c r="C2555" t="s">
        <v>7458</v>
      </c>
      <c r="D2555" t="s">
        <v>88</v>
      </c>
      <c r="E2555">
        <v>0</v>
      </c>
      <c r="F2555">
        <v>0</v>
      </c>
    </row>
    <row r="2556" spans="1:6">
      <c r="A2556" t="s">
        <v>14309</v>
      </c>
      <c r="B2556">
        <v>102867</v>
      </c>
      <c r="C2556" t="s">
        <v>7459</v>
      </c>
      <c r="D2556" t="s">
        <v>88</v>
      </c>
      <c r="E2556">
        <v>0.68</v>
      </c>
      <c r="F2556">
        <v>0.68</v>
      </c>
    </row>
    <row r="2557" spans="1:6">
      <c r="A2557" t="s">
        <v>14309</v>
      </c>
      <c r="B2557">
        <v>106321</v>
      </c>
      <c r="C2557" t="s">
        <v>14381</v>
      </c>
      <c r="D2557" t="s">
        <v>88</v>
      </c>
      <c r="E2557">
        <v>0</v>
      </c>
      <c r="F2557">
        <v>0</v>
      </c>
    </row>
    <row r="2558" spans="1:6">
      <c r="A2558" t="s">
        <v>14309</v>
      </c>
      <c r="B2558">
        <v>106322</v>
      </c>
      <c r="C2558" t="s">
        <v>14382</v>
      </c>
      <c r="D2558" t="s">
        <v>88</v>
      </c>
      <c r="E2558">
        <v>0</v>
      </c>
      <c r="F2558">
        <v>0</v>
      </c>
    </row>
    <row r="2559" spans="1:6">
      <c r="A2559" t="s">
        <v>14309</v>
      </c>
      <c r="B2559">
        <v>106323</v>
      </c>
      <c r="C2559" t="s">
        <v>14383</v>
      </c>
      <c r="D2559" t="s">
        <v>88</v>
      </c>
      <c r="E2559">
        <v>0</v>
      </c>
      <c r="F2559">
        <v>0</v>
      </c>
    </row>
    <row r="2560" spans="1:6">
      <c r="A2560" t="s">
        <v>14309</v>
      </c>
      <c r="B2560">
        <v>106324</v>
      </c>
      <c r="C2560" t="s">
        <v>14384</v>
      </c>
      <c r="D2560" t="s">
        <v>88</v>
      </c>
      <c r="E2560">
        <v>0.63</v>
      </c>
      <c r="F2560">
        <v>0.63</v>
      </c>
    </row>
    <row r="2561" spans="1:6">
      <c r="A2561" t="s">
        <v>14309</v>
      </c>
      <c r="B2561">
        <v>92108</v>
      </c>
      <c r="C2561" t="s">
        <v>7460</v>
      </c>
      <c r="D2561" t="s">
        <v>88</v>
      </c>
      <c r="E2561">
        <v>0.98</v>
      </c>
      <c r="F2561">
        <v>0.98</v>
      </c>
    </row>
    <row r="2562" spans="1:6">
      <c r="A2562" t="s">
        <v>14309</v>
      </c>
      <c r="B2562">
        <v>92109</v>
      </c>
      <c r="C2562" t="s">
        <v>7461</v>
      </c>
      <c r="D2562" t="s">
        <v>88</v>
      </c>
      <c r="E2562">
        <v>0.22</v>
      </c>
      <c r="F2562">
        <v>0.22</v>
      </c>
    </row>
    <row r="2563" spans="1:6">
      <c r="A2563" t="s">
        <v>14309</v>
      </c>
      <c r="B2563">
        <v>92110</v>
      </c>
      <c r="C2563" t="s">
        <v>7462</v>
      </c>
      <c r="D2563" t="s">
        <v>88</v>
      </c>
      <c r="E2563">
        <v>1.23</v>
      </c>
      <c r="F2563">
        <v>1.23</v>
      </c>
    </row>
    <row r="2564" spans="1:6">
      <c r="A2564" t="s">
        <v>14309</v>
      </c>
      <c r="B2564">
        <v>92111</v>
      </c>
      <c r="C2564" t="s">
        <v>7463</v>
      </c>
      <c r="D2564" t="s">
        <v>88</v>
      </c>
      <c r="E2564">
        <v>1.26</v>
      </c>
      <c r="F2564">
        <v>1.26</v>
      </c>
    </row>
    <row r="2565" spans="1:6">
      <c r="A2565" t="s">
        <v>14309</v>
      </c>
      <c r="B2565">
        <v>90670</v>
      </c>
      <c r="C2565" t="s">
        <v>7464</v>
      </c>
      <c r="D2565" t="s">
        <v>88</v>
      </c>
      <c r="E2565">
        <v>244.13</v>
      </c>
      <c r="F2565">
        <v>244.13</v>
      </c>
    </row>
    <row r="2566" spans="1:6">
      <c r="A2566" t="s">
        <v>14309</v>
      </c>
      <c r="B2566">
        <v>90671</v>
      </c>
      <c r="C2566" t="s">
        <v>7465</v>
      </c>
      <c r="D2566" t="s">
        <v>88</v>
      </c>
      <c r="E2566">
        <v>65.5</v>
      </c>
      <c r="F2566">
        <v>65.5</v>
      </c>
    </row>
    <row r="2567" spans="1:6">
      <c r="A2567" t="s">
        <v>14309</v>
      </c>
      <c r="B2567">
        <v>90672</v>
      </c>
      <c r="C2567" t="s">
        <v>7466</v>
      </c>
      <c r="D2567" t="s">
        <v>88</v>
      </c>
      <c r="E2567">
        <v>305.51</v>
      </c>
      <c r="F2567">
        <v>305.51</v>
      </c>
    </row>
    <row r="2568" spans="1:6">
      <c r="A2568" t="s">
        <v>14309</v>
      </c>
      <c r="B2568">
        <v>90673</v>
      </c>
      <c r="C2568" t="s">
        <v>7467</v>
      </c>
      <c r="D2568" t="s">
        <v>88</v>
      </c>
      <c r="E2568">
        <v>122.13</v>
      </c>
      <c r="F2568">
        <v>122.13</v>
      </c>
    </row>
    <row r="2569" spans="1:6">
      <c r="A2569" t="s">
        <v>14309</v>
      </c>
      <c r="B2569">
        <v>93220</v>
      </c>
      <c r="C2569" t="s">
        <v>7468</v>
      </c>
      <c r="D2569" t="s">
        <v>88</v>
      </c>
      <c r="E2569">
        <v>374.34</v>
      </c>
      <c r="F2569">
        <v>374.34</v>
      </c>
    </row>
    <row r="2570" spans="1:6">
      <c r="A2570" t="s">
        <v>14309</v>
      </c>
      <c r="B2570">
        <v>93221</v>
      </c>
      <c r="C2570" t="s">
        <v>7469</v>
      </c>
      <c r="D2570" t="s">
        <v>88</v>
      </c>
      <c r="E2570">
        <v>100.43</v>
      </c>
      <c r="F2570">
        <v>100.43</v>
      </c>
    </row>
    <row r="2571" spans="1:6">
      <c r="A2571" t="s">
        <v>14309</v>
      </c>
      <c r="B2571">
        <v>93222</v>
      </c>
      <c r="C2571" t="s">
        <v>7470</v>
      </c>
      <c r="D2571" t="s">
        <v>88</v>
      </c>
      <c r="E2571">
        <v>468.45</v>
      </c>
      <c r="F2571">
        <v>468.45</v>
      </c>
    </row>
    <row r="2572" spans="1:6">
      <c r="A2572" t="s">
        <v>14309</v>
      </c>
      <c r="B2572">
        <v>93223</v>
      </c>
      <c r="C2572" t="s">
        <v>7471</v>
      </c>
      <c r="D2572" t="s">
        <v>88</v>
      </c>
      <c r="E2572">
        <v>159.53</v>
      </c>
      <c r="F2572">
        <v>159.53</v>
      </c>
    </row>
    <row r="2573" spans="1:6">
      <c r="A2573" t="s">
        <v>14309</v>
      </c>
      <c r="B2573">
        <v>104691</v>
      </c>
      <c r="C2573" t="s">
        <v>7472</v>
      </c>
      <c r="D2573" t="s">
        <v>88</v>
      </c>
      <c r="E2573">
        <v>0.97</v>
      </c>
      <c r="F2573">
        <v>0.97</v>
      </c>
    </row>
    <row r="2574" spans="1:6">
      <c r="A2574" t="s">
        <v>14309</v>
      </c>
      <c r="B2574">
        <v>104692</v>
      </c>
      <c r="C2574" t="s">
        <v>7473</v>
      </c>
      <c r="D2574" t="s">
        <v>88</v>
      </c>
      <c r="E2574">
        <v>0.22</v>
      </c>
      <c r="F2574">
        <v>0.22</v>
      </c>
    </row>
    <row r="2575" spans="1:6">
      <c r="A2575" t="s">
        <v>14309</v>
      </c>
      <c r="B2575">
        <v>104693</v>
      </c>
      <c r="C2575" t="s">
        <v>7474</v>
      </c>
      <c r="D2575" t="s">
        <v>88</v>
      </c>
      <c r="E2575">
        <v>1.21</v>
      </c>
      <c r="F2575">
        <v>1.21</v>
      </c>
    </row>
    <row r="2576" spans="1:6">
      <c r="A2576" t="s">
        <v>14309</v>
      </c>
      <c r="B2576">
        <v>104694</v>
      </c>
      <c r="C2576" t="s">
        <v>7475</v>
      </c>
      <c r="D2576" t="s">
        <v>88</v>
      </c>
      <c r="E2576">
        <v>2.15</v>
      </c>
      <c r="F2576">
        <v>2.15</v>
      </c>
    </row>
    <row r="2577" spans="1:6">
      <c r="A2577" t="s">
        <v>14309</v>
      </c>
      <c r="B2577">
        <v>90676</v>
      </c>
      <c r="C2577" t="s">
        <v>7476</v>
      </c>
      <c r="D2577" t="s">
        <v>88</v>
      </c>
      <c r="E2577">
        <v>99.88</v>
      </c>
      <c r="F2577">
        <v>99.88</v>
      </c>
    </row>
    <row r="2578" spans="1:6">
      <c r="A2578" t="s">
        <v>14309</v>
      </c>
      <c r="B2578">
        <v>91021</v>
      </c>
      <c r="C2578" t="s">
        <v>7477</v>
      </c>
      <c r="D2578" t="s">
        <v>88</v>
      </c>
      <c r="E2578">
        <v>12.23</v>
      </c>
      <c r="F2578">
        <v>12.23</v>
      </c>
    </row>
    <row r="2579" spans="1:6">
      <c r="A2579" t="s">
        <v>14309</v>
      </c>
      <c r="B2579">
        <v>90677</v>
      </c>
      <c r="C2579" t="s">
        <v>7478</v>
      </c>
      <c r="D2579" t="s">
        <v>88</v>
      </c>
      <c r="E2579">
        <v>30.2</v>
      </c>
      <c r="F2579">
        <v>30.2</v>
      </c>
    </row>
    <row r="2580" spans="1:6">
      <c r="A2580" t="s">
        <v>14309</v>
      </c>
      <c r="B2580">
        <v>90678</v>
      </c>
      <c r="C2580" t="s">
        <v>7479</v>
      </c>
      <c r="D2580" t="s">
        <v>88</v>
      </c>
      <c r="E2580">
        <v>139.80000000000001</v>
      </c>
      <c r="F2580">
        <v>139.80000000000001</v>
      </c>
    </row>
    <row r="2581" spans="1:6">
      <c r="A2581" t="s">
        <v>14309</v>
      </c>
      <c r="B2581">
        <v>90679</v>
      </c>
      <c r="C2581" t="s">
        <v>7480</v>
      </c>
      <c r="D2581" t="s">
        <v>88</v>
      </c>
      <c r="E2581">
        <v>93.66</v>
      </c>
      <c r="F2581">
        <v>93.66</v>
      </c>
    </row>
    <row r="2582" spans="1:6">
      <c r="A2582" t="s">
        <v>14309</v>
      </c>
      <c r="B2582">
        <v>102870</v>
      </c>
      <c r="C2582" t="s">
        <v>7481</v>
      </c>
      <c r="D2582" t="s">
        <v>88</v>
      </c>
      <c r="E2582">
        <v>356.04</v>
      </c>
      <c r="F2582">
        <v>356.04</v>
      </c>
    </row>
    <row r="2583" spans="1:6">
      <c r="A2583" t="s">
        <v>14309</v>
      </c>
      <c r="B2583">
        <v>102871</v>
      </c>
      <c r="C2583" t="s">
        <v>7482</v>
      </c>
      <c r="D2583" t="s">
        <v>88</v>
      </c>
      <c r="E2583">
        <v>96.19</v>
      </c>
      <c r="F2583">
        <v>96.19</v>
      </c>
    </row>
    <row r="2584" spans="1:6">
      <c r="A2584" t="s">
        <v>14309</v>
      </c>
      <c r="B2584">
        <v>102872</v>
      </c>
      <c r="C2584" t="s">
        <v>7483</v>
      </c>
      <c r="D2584" t="s">
        <v>88</v>
      </c>
      <c r="E2584">
        <v>445.55</v>
      </c>
      <c r="F2584">
        <v>445.55</v>
      </c>
    </row>
    <row r="2585" spans="1:6">
      <c r="A2585" t="s">
        <v>14309</v>
      </c>
      <c r="B2585">
        <v>102873</v>
      </c>
      <c r="C2585" t="s">
        <v>7484</v>
      </c>
      <c r="D2585" t="s">
        <v>88</v>
      </c>
      <c r="E2585">
        <v>122.13</v>
      </c>
      <c r="F2585">
        <v>122.13</v>
      </c>
    </row>
    <row r="2586" spans="1:6">
      <c r="A2586" t="s">
        <v>14309</v>
      </c>
      <c r="B2586">
        <v>102960</v>
      </c>
      <c r="C2586" t="s">
        <v>7485</v>
      </c>
      <c r="D2586" t="s">
        <v>88</v>
      </c>
      <c r="E2586">
        <v>172.79</v>
      </c>
      <c r="F2586">
        <v>172.79</v>
      </c>
    </row>
    <row r="2587" spans="1:6">
      <c r="A2587" t="s">
        <v>14309</v>
      </c>
      <c r="B2587">
        <v>102961</v>
      </c>
      <c r="C2587" t="s">
        <v>7486</v>
      </c>
      <c r="D2587" t="s">
        <v>88</v>
      </c>
      <c r="E2587">
        <v>46.68</v>
      </c>
      <c r="F2587">
        <v>46.68</v>
      </c>
    </row>
    <row r="2588" spans="1:6">
      <c r="A2588" t="s">
        <v>14309</v>
      </c>
      <c r="B2588">
        <v>102962</v>
      </c>
      <c r="C2588" t="s">
        <v>7487</v>
      </c>
      <c r="D2588" t="s">
        <v>88</v>
      </c>
      <c r="E2588">
        <v>162.09</v>
      </c>
      <c r="F2588">
        <v>162.09</v>
      </c>
    </row>
    <row r="2589" spans="1:6">
      <c r="A2589" t="s">
        <v>14309</v>
      </c>
      <c r="B2589">
        <v>102963</v>
      </c>
      <c r="C2589" t="s">
        <v>7488</v>
      </c>
      <c r="D2589" t="s">
        <v>88</v>
      </c>
      <c r="E2589">
        <v>86.57</v>
      </c>
      <c r="F2589">
        <v>86.57</v>
      </c>
    </row>
    <row r="2590" spans="1:6">
      <c r="A2590" t="s">
        <v>14309</v>
      </c>
      <c r="B2590">
        <v>90621</v>
      </c>
      <c r="C2590" t="s">
        <v>7489</v>
      </c>
      <c r="D2590" t="s">
        <v>88</v>
      </c>
      <c r="E2590">
        <v>2.48</v>
      </c>
      <c r="F2590">
        <v>2.48</v>
      </c>
    </row>
    <row r="2591" spans="1:6">
      <c r="A2591" t="s">
        <v>14309</v>
      </c>
      <c r="B2591">
        <v>90622</v>
      </c>
      <c r="C2591" t="s">
        <v>7490</v>
      </c>
      <c r="D2591" t="s">
        <v>88</v>
      </c>
      <c r="E2591">
        <v>0.56999999999999995</v>
      </c>
      <c r="F2591">
        <v>0.56999999999999995</v>
      </c>
    </row>
    <row r="2592" spans="1:6">
      <c r="A2592" t="s">
        <v>14309</v>
      </c>
      <c r="B2592">
        <v>90623</v>
      </c>
      <c r="C2592" t="s">
        <v>7491</v>
      </c>
      <c r="D2592" t="s">
        <v>88</v>
      </c>
      <c r="E2592">
        <v>3.11</v>
      </c>
      <c r="F2592">
        <v>3.11</v>
      </c>
    </row>
    <row r="2593" spans="1:6">
      <c r="A2593" t="s">
        <v>14309</v>
      </c>
      <c r="B2593">
        <v>90624</v>
      </c>
      <c r="C2593" t="s">
        <v>7492</v>
      </c>
      <c r="D2593" t="s">
        <v>88</v>
      </c>
      <c r="E2593">
        <v>3.16</v>
      </c>
      <c r="F2593">
        <v>3.16</v>
      </c>
    </row>
    <row r="2594" spans="1:6">
      <c r="A2594" t="s">
        <v>14309</v>
      </c>
      <c r="B2594">
        <v>102876</v>
      </c>
      <c r="C2594" t="s">
        <v>7493</v>
      </c>
      <c r="D2594" t="s">
        <v>88</v>
      </c>
      <c r="E2594">
        <v>494.78</v>
      </c>
      <c r="F2594">
        <v>494.78</v>
      </c>
    </row>
    <row r="2595" spans="1:6">
      <c r="A2595" t="s">
        <v>14309</v>
      </c>
      <c r="B2595">
        <v>102877</v>
      </c>
      <c r="C2595" t="s">
        <v>7494</v>
      </c>
      <c r="D2595" t="s">
        <v>88</v>
      </c>
      <c r="E2595">
        <v>133.66999999999999</v>
      </c>
      <c r="F2595">
        <v>133.66999999999999</v>
      </c>
    </row>
    <row r="2596" spans="1:6">
      <c r="A2596" t="s">
        <v>14309</v>
      </c>
      <c r="B2596">
        <v>102878</v>
      </c>
      <c r="C2596" t="s">
        <v>7495</v>
      </c>
      <c r="D2596" t="s">
        <v>88</v>
      </c>
      <c r="E2596">
        <v>619.17999999999995</v>
      </c>
      <c r="F2596">
        <v>619.17999999999995</v>
      </c>
    </row>
    <row r="2597" spans="1:6">
      <c r="A2597" t="s">
        <v>14309</v>
      </c>
      <c r="B2597">
        <v>102879</v>
      </c>
      <c r="C2597" t="s">
        <v>7496</v>
      </c>
      <c r="D2597" t="s">
        <v>88</v>
      </c>
      <c r="E2597">
        <v>183.3</v>
      </c>
      <c r="F2597">
        <v>183.3</v>
      </c>
    </row>
    <row r="2598" spans="1:6">
      <c r="A2598" t="s">
        <v>14309</v>
      </c>
      <c r="B2598">
        <v>103220</v>
      </c>
      <c r="C2598" t="s">
        <v>7497</v>
      </c>
      <c r="D2598" t="s">
        <v>88</v>
      </c>
      <c r="E2598">
        <v>151.31</v>
      </c>
      <c r="F2598">
        <v>151.31</v>
      </c>
    </row>
    <row r="2599" spans="1:6">
      <c r="A2599" t="s">
        <v>14309</v>
      </c>
      <c r="B2599">
        <v>103221</v>
      </c>
      <c r="C2599" t="s">
        <v>7498</v>
      </c>
      <c r="D2599" t="s">
        <v>88</v>
      </c>
      <c r="E2599">
        <v>40.880000000000003</v>
      </c>
      <c r="F2599">
        <v>40.880000000000003</v>
      </c>
    </row>
    <row r="2600" spans="1:6">
      <c r="A2600" t="s">
        <v>14309</v>
      </c>
      <c r="B2600">
        <v>103222</v>
      </c>
      <c r="C2600" t="s">
        <v>7499</v>
      </c>
      <c r="D2600" t="s">
        <v>88</v>
      </c>
      <c r="E2600">
        <v>189.36</v>
      </c>
      <c r="F2600">
        <v>189.36</v>
      </c>
    </row>
    <row r="2601" spans="1:6">
      <c r="A2601" t="s">
        <v>14309</v>
      </c>
      <c r="B2601">
        <v>103223</v>
      </c>
      <c r="C2601" t="s">
        <v>7500</v>
      </c>
      <c r="D2601" t="s">
        <v>88</v>
      </c>
      <c r="E2601">
        <v>35.799999999999997</v>
      </c>
      <c r="F2601">
        <v>35.799999999999997</v>
      </c>
    </row>
    <row r="2602" spans="1:6">
      <c r="A2602" t="s">
        <v>14309</v>
      </c>
      <c r="B2602">
        <v>103232</v>
      </c>
      <c r="C2602" t="s">
        <v>7501</v>
      </c>
      <c r="D2602" t="s">
        <v>88</v>
      </c>
      <c r="E2602">
        <v>474.73</v>
      </c>
      <c r="F2602">
        <v>474.73</v>
      </c>
    </row>
    <row r="2603" spans="1:6">
      <c r="A2603" t="s">
        <v>14309</v>
      </c>
      <c r="B2603">
        <v>103233</v>
      </c>
      <c r="C2603" t="s">
        <v>7502</v>
      </c>
      <c r="D2603" t="s">
        <v>88</v>
      </c>
      <c r="E2603">
        <v>128.25</v>
      </c>
      <c r="F2603">
        <v>128.25</v>
      </c>
    </row>
    <row r="2604" spans="1:6">
      <c r="A2604" t="s">
        <v>14309</v>
      </c>
      <c r="B2604">
        <v>103234</v>
      </c>
      <c r="C2604" t="s">
        <v>7503</v>
      </c>
      <c r="D2604" t="s">
        <v>88</v>
      </c>
      <c r="E2604">
        <v>623.48</v>
      </c>
      <c r="F2604">
        <v>623.48</v>
      </c>
    </row>
    <row r="2605" spans="1:6">
      <c r="A2605" t="s">
        <v>14309</v>
      </c>
      <c r="B2605">
        <v>103235</v>
      </c>
      <c r="C2605" t="s">
        <v>7504</v>
      </c>
      <c r="D2605" t="s">
        <v>88</v>
      </c>
      <c r="E2605">
        <v>104.83</v>
      </c>
      <c r="F2605">
        <v>104.83</v>
      </c>
    </row>
    <row r="2606" spans="1:6">
      <c r="A2606" t="s">
        <v>14309</v>
      </c>
      <c r="B2606">
        <v>103228</v>
      </c>
      <c r="C2606" t="s">
        <v>7505</v>
      </c>
      <c r="D2606" t="s">
        <v>88</v>
      </c>
      <c r="E2606">
        <v>434.42</v>
      </c>
      <c r="F2606">
        <v>434.42</v>
      </c>
    </row>
    <row r="2607" spans="1:6">
      <c r="A2607" t="s">
        <v>14309</v>
      </c>
      <c r="B2607">
        <v>103226</v>
      </c>
      <c r="C2607" t="s">
        <v>7506</v>
      </c>
      <c r="D2607" t="s">
        <v>88</v>
      </c>
      <c r="E2607">
        <v>347.15</v>
      </c>
      <c r="F2607">
        <v>347.15</v>
      </c>
    </row>
    <row r="2608" spans="1:6">
      <c r="A2608" t="s">
        <v>14309</v>
      </c>
      <c r="B2608">
        <v>103227</v>
      </c>
      <c r="C2608" t="s">
        <v>7507</v>
      </c>
      <c r="D2608" t="s">
        <v>88</v>
      </c>
      <c r="E2608">
        <v>93.78</v>
      </c>
      <c r="F2608">
        <v>93.78</v>
      </c>
    </row>
    <row r="2609" spans="1:6">
      <c r="A2609" t="s">
        <v>14309</v>
      </c>
      <c r="B2609">
        <v>103229</v>
      </c>
      <c r="C2609" t="s">
        <v>7508</v>
      </c>
      <c r="D2609" t="s">
        <v>88</v>
      </c>
      <c r="E2609">
        <v>88.9</v>
      </c>
      <c r="F2609">
        <v>88.9</v>
      </c>
    </row>
    <row r="2610" spans="1:6">
      <c r="A2610" t="s">
        <v>14309</v>
      </c>
      <c r="B2610">
        <v>102972</v>
      </c>
      <c r="C2610" t="s">
        <v>7509</v>
      </c>
      <c r="D2610" t="s">
        <v>88</v>
      </c>
      <c r="E2610">
        <v>92.23</v>
      </c>
      <c r="F2610">
        <v>92.23</v>
      </c>
    </row>
    <row r="2611" spans="1:6">
      <c r="A2611" t="s">
        <v>14309</v>
      </c>
      <c r="B2611">
        <v>102973</v>
      </c>
      <c r="C2611" t="s">
        <v>7510</v>
      </c>
      <c r="D2611" t="s">
        <v>88</v>
      </c>
      <c r="E2611">
        <v>25.6</v>
      </c>
      <c r="F2611">
        <v>25.6</v>
      </c>
    </row>
    <row r="2612" spans="1:6">
      <c r="A2612" t="s">
        <v>14309</v>
      </c>
      <c r="B2612">
        <v>102974</v>
      </c>
      <c r="C2612" t="s">
        <v>7511</v>
      </c>
      <c r="D2612" t="s">
        <v>88</v>
      </c>
      <c r="E2612">
        <v>86.51</v>
      </c>
      <c r="F2612">
        <v>86.51</v>
      </c>
    </row>
    <row r="2613" spans="1:6">
      <c r="A2613" t="s">
        <v>14309</v>
      </c>
      <c r="B2613">
        <v>96301</v>
      </c>
      <c r="C2613" t="s">
        <v>7512</v>
      </c>
      <c r="D2613" t="s">
        <v>88</v>
      </c>
      <c r="E2613">
        <v>50.16</v>
      </c>
      <c r="F2613">
        <v>50.16</v>
      </c>
    </row>
    <row r="2614" spans="1:6">
      <c r="A2614" t="s">
        <v>14309</v>
      </c>
      <c r="B2614">
        <v>90627</v>
      </c>
      <c r="C2614" t="s">
        <v>7513</v>
      </c>
      <c r="D2614" t="s">
        <v>88</v>
      </c>
      <c r="E2614">
        <v>54.11</v>
      </c>
      <c r="F2614">
        <v>54.11</v>
      </c>
    </row>
    <row r="2615" spans="1:6">
      <c r="A2615" t="s">
        <v>14309</v>
      </c>
      <c r="B2615">
        <v>90628</v>
      </c>
      <c r="C2615" t="s">
        <v>7514</v>
      </c>
      <c r="D2615" t="s">
        <v>88</v>
      </c>
      <c r="E2615">
        <v>14.51</v>
      </c>
      <c r="F2615">
        <v>14.51</v>
      </c>
    </row>
    <row r="2616" spans="1:6">
      <c r="A2616" t="s">
        <v>14309</v>
      </c>
      <c r="B2616">
        <v>90629</v>
      </c>
      <c r="C2616" t="s">
        <v>7515</v>
      </c>
      <c r="D2616" t="s">
        <v>88</v>
      </c>
      <c r="E2616">
        <v>67.72</v>
      </c>
      <c r="F2616">
        <v>67.72</v>
      </c>
    </row>
    <row r="2617" spans="1:6">
      <c r="A2617" t="s">
        <v>14309</v>
      </c>
      <c r="B2617">
        <v>90630</v>
      </c>
      <c r="C2617" t="s">
        <v>7516</v>
      </c>
      <c r="D2617" t="s">
        <v>88</v>
      </c>
      <c r="E2617">
        <v>1.5</v>
      </c>
      <c r="F2617">
        <v>1.5</v>
      </c>
    </row>
    <row r="2618" spans="1:6">
      <c r="A2618" t="s">
        <v>14309</v>
      </c>
      <c r="B2618">
        <v>95704</v>
      </c>
      <c r="C2618" t="s">
        <v>7517</v>
      </c>
      <c r="D2618" t="s">
        <v>88</v>
      </c>
      <c r="E2618">
        <v>54.64</v>
      </c>
      <c r="F2618">
        <v>54.64</v>
      </c>
    </row>
    <row r="2619" spans="1:6">
      <c r="A2619" t="s">
        <v>14309</v>
      </c>
      <c r="B2619">
        <v>95705</v>
      </c>
      <c r="C2619" t="s">
        <v>7518</v>
      </c>
      <c r="D2619" t="s">
        <v>88</v>
      </c>
      <c r="E2619">
        <v>14.66</v>
      </c>
      <c r="F2619">
        <v>14.66</v>
      </c>
    </row>
    <row r="2620" spans="1:6">
      <c r="A2620" t="s">
        <v>14309</v>
      </c>
      <c r="B2620">
        <v>95706</v>
      </c>
      <c r="C2620" t="s">
        <v>7519</v>
      </c>
      <c r="D2620" t="s">
        <v>88</v>
      </c>
      <c r="E2620">
        <v>68.38</v>
      </c>
      <c r="F2620">
        <v>68.38</v>
      </c>
    </row>
    <row r="2621" spans="1:6">
      <c r="A2621" t="s">
        <v>14309</v>
      </c>
      <c r="B2621">
        <v>95707</v>
      </c>
      <c r="C2621" t="s">
        <v>7520</v>
      </c>
      <c r="D2621" t="s">
        <v>88</v>
      </c>
      <c r="E2621">
        <v>4.1399999999999997</v>
      </c>
      <c r="F2621">
        <v>4.1399999999999997</v>
      </c>
    </row>
    <row r="2622" spans="1:6">
      <c r="A2622" t="s">
        <v>14309</v>
      </c>
      <c r="B2622">
        <v>91273</v>
      </c>
      <c r="C2622" t="s">
        <v>7521</v>
      </c>
      <c r="D2622" t="s">
        <v>88</v>
      </c>
      <c r="E2622">
        <v>0.56999999999999995</v>
      </c>
      <c r="F2622">
        <v>0.56999999999999995</v>
      </c>
    </row>
    <row r="2623" spans="1:6">
      <c r="A2623" t="s">
        <v>14309</v>
      </c>
      <c r="B2623">
        <v>91274</v>
      </c>
      <c r="C2623" t="s">
        <v>7522</v>
      </c>
      <c r="D2623" t="s">
        <v>88</v>
      </c>
      <c r="E2623">
        <v>0.15</v>
      </c>
      <c r="F2623">
        <v>0.15</v>
      </c>
    </row>
    <row r="2624" spans="1:6">
      <c r="A2624" t="s">
        <v>14309</v>
      </c>
      <c r="B2624">
        <v>91275</v>
      </c>
      <c r="C2624" t="s">
        <v>7523</v>
      </c>
      <c r="D2624" t="s">
        <v>88</v>
      </c>
      <c r="E2624">
        <v>0.72</v>
      </c>
      <c r="F2624">
        <v>0.72</v>
      </c>
    </row>
    <row r="2625" spans="1:6">
      <c r="A2625" t="s">
        <v>14309</v>
      </c>
      <c r="B2625">
        <v>91276</v>
      </c>
      <c r="C2625" t="s">
        <v>7524</v>
      </c>
      <c r="D2625" t="s">
        <v>88</v>
      </c>
      <c r="E2625">
        <v>9.3699999999999992</v>
      </c>
      <c r="F2625">
        <v>9.3699999999999992</v>
      </c>
    </row>
    <row r="2626" spans="1:6">
      <c r="A2626" t="s">
        <v>14309</v>
      </c>
      <c r="B2626">
        <v>102882</v>
      </c>
      <c r="C2626" t="s">
        <v>7525</v>
      </c>
      <c r="D2626" t="s">
        <v>88</v>
      </c>
      <c r="E2626">
        <v>0</v>
      </c>
      <c r="F2626">
        <v>0</v>
      </c>
    </row>
    <row r="2627" spans="1:6">
      <c r="A2627" t="s">
        <v>14309</v>
      </c>
      <c r="B2627">
        <v>102883</v>
      </c>
      <c r="C2627" t="s">
        <v>7526</v>
      </c>
      <c r="D2627" t="s">
        <v>88</v>
      </c>
      <c r="E2627">
        <v>0</v>
      </c>
      <c r="F2627">
        <v>0</v>
      </c>
    </row>
    <row r="2628" spans="1:6">
      <c r="A2628" t="s">
        <v>14309</v>
      </c>
      <c r="B2628">
        <v>102884</v>
      </c>
      <c r="C2628" t="s">
        <v>7527</v>
      </c>
      <c r="D2628" t="s">
        <v>88</v>
      </c>
      <c r="E2628">
        <v>0</v>
      </c>
      <c r="F2628">
        <v>0</v>
      </c>
    </row>
    <row r="2629" spans="1:6">
      <c r="A2629" t="s">
        <v>14309</v>
      </c>
      <c r="B2629">
        <v>102885</v>
      </c>
      <c r="C2629" t="s">
        <v>7528</v>
      </c>
      <c r="D2629" t="s">
        <v>88</v>
      </c>
      <c r="E2629">
        <v>1.29</v>
      </c>
      <c r="F2629">
        <v>1.29</v>
      </c>
    </row>
    <row r="2630" spans="1:6">
      <c r="A2630" t="s">
        <v>14309</v>
      </c>
      <c r="B2630">
        <v>95272</v>
      </c>
      <c r="C2630" t="s">
        <v>7529</v>
      </c>
      <c r="D2630" t="s">
        <v>88</v>
      </c>
      <c r="E2630">
        <v>0.6</v>
      </c>
      <c r="F2630">
        <v>0.6</v>
      </c>
    </row>
    <row r="2631" spans="1:6">
      <c r="A2631" t="s">
        <v>14309</v>
      </c>
      <c r="B2631">
        <v>95273</v>
      </c>
      <c r="C2631" t="s">
        <v>7530</v>
      </c>
      <c r="D2631" t="s">
        <v>88</v>
      </c>
      <c r="E2631">
        <v>0.13</v>
      </c>
      <c r="F2631">
        <v>0.13</v>
      </c>
    </row>
    <row r="2632" spans="1:6">
      <c r="A2632" t="s">
        <v>14309</v>
      </c>
      <c r="B2632">
        <v>95274</v>
      </c>
      <c r="C2632" t="s">
        <v>7531</v>
      </c>
      <c r="D2632" t="s">
        <v>88</v>
      </c>
      <c r="E2632">
        <v>0.46</v>
      </c>
      <c r="F2632">
        <v>0.46</v>
      </c>
    </row>
    <row r="2633" spans="1:6">
      <c r="A2633" t="s">
        <v>14309</v>
      </c>
      <c r="B2633">
        <v>95275</v>
      </c>
      <c r="C2633" t="s">
        <v>7532</v>
      </c>
      <c r="D2633" t="s">
        <v>88</v>
      </c>
      <c r="E2633">
        <v>2.56</v>
      </c>
      <c r="F2633">
        <v>2.56</v>
      </c>
    </row>
    <row r="2634" spans="1:6">
      <c r="A2634" t="s">
        <v>14309</v>
      </c>
      <c r="B2634">
        <v>106232</v>
      </c>
      <c r="C2634" t="s">
        <v>14385</v>
      </c>
      <c r="D2634" t="s">
        <v>88</v>
      </c>
      <c r="E2634">
        <v>0</v>
      </c>
      <c r="F2634">
        <v>0</v>
      </c>
    </row>
    <row r="2635" spans="1:6">
      <c r="A2635" t="s">
        <v>14309</v>
      </c>
      <c r="B2635">
        <v>106235</v>
      </c>
      <c r="C2635" t="s">
        <v>14386</v>
      </c>
      <c r="D2635" t="s">
        <v>88</v>
      </c>
      <c r="E2635">
        <v>0</v>
      </c>
      <c r="F2635">
        <v>0</v>
      </c>
    </row>
    <row r="2636" spans="1:6">
      <c r="A2636" t="s">
        <v>14309</v>
      </c>
      <c r="B2636">
        <v>106233</v>
      </c>
      <c r="C2636" t="s">
        <v>14387</v>
      </c>
      <c r="D2636" t="s">
        <v>88</v>
      </c>
      <c r="E2636">
        <v>0</v>
      </c>
      <c r="F2636">
        <v>0</v>
      </c>
    </row>
    <row r="2637" spans="1:6">
      <c r="A2637" t="s">
        <v>14309</v>
      </c>
      <c r="B2637">
        <v>106234</v>
      </c>
      <c r="C2637" t="s">
        <v>14388</v>
      </c>
      <c r="D2637" t="s">
        <v>88</v>
      </c>
      <c r="E2637">
        <v>0</v>
      </c>
      <c r="F2637">
        <v>0</v>
      </c>
    </row>
    <row r="2638" spans="1:6">
      <c r="A2638" t="s">
        <v>14309</v>
      </c>
      <c r="B2638">
        <v>106236</v>
      </c>
      <c r="C2638" t="s">
        <v>14389</v>
      </c>
      <c r="D2638" t="s">
        <v>88</v>
      </c>
      <c r="E2638">
        <v>158.06</v>
      </c>
      <c r="F2638">
        <v>158.06</v>
      </c>
    </row>
    <row r="2639" spans="1:6">
      <c r="A2639" t="s">
        <v>14309</v>
      </c>
      <c r="B2639">
        <v>88419</v>
      </c>
      <c r="C2639" t="s">
        <v>7533</v>
      </c>
      <c r="D2639" t="s">
        <v>88</v>
      </c>
      <c r="E2639">
        <v>5.47</v>
      </c>
      <c r="F2639">
        <v>5.47</v>
      </c>
    </row>
    <row r="2640" spans="1:6">
      <c r="A2640" t="s">
        <v>14309</v>
      </c>
      <c r="B2640">
        <v>88422</v>
      </c>
      <c r="C2640" t="s">
        <v>7534</v>
      </c>
      <c r="D2640" t="s">
        <v>88</v>
      </c>
      <c r="E2640">
        <v>1.26</v>
      </c>
      <c r="F2640">
        <v>1.26</v>
      </c>
    </row>
    <row r="2641" spans="1:6">
      <c r="A2641" t="s">
        <v>14309</v>
      </c>
      <c r="B2641">
        <v>88425</v>
      </c>
      <c r="C2641" t="s">
        <v>7535</v>
      </c>
      <c r="D2641" t="s">
        <v>88</v>
      </c>
      <c r="E2641">
        <v>6.84</v>
      </c>
      <c r="F2641">
        <v>6.84</v>
      </c>
    </row>
    <row r="2642" spans="1:6">
      <c r="A2642" t="s">
        <v>14309</v>
      </c>
      <c r="B2642">
        <v>88427</v>
      </c>
      <c r="C2642" t="s">
        <v>7536</v>
      </c>
      <c r="D2642" t="s">
        <v>88</v>
      </c>
      <c r="E2642">
        <v>1.07</v>
      </c>
      <c r="F2642">
        <v>1.07</v>
      </c>
    </row>
    <row r="2643" spans="1:6">
      <c r="A2643" t="s">
        <v>14309</v>
      </c>
      <c r="B2643">
        <v>88434</v>
      </c>
      <c r="C2643" t="s">
        <v>7537</v>
      </c>
      <c r="D2643" t="s">
        <v>88</v>
      </c>
      <c r="E2643">
        <v>7.26</v>
      </c>
      <c r="F2643">
        <v>7.26</v>
      </c>
    </row>
    <row r="2644" spans="1:6">
      <c r="A2644" t="s">
        <v>14309</v>
      </c>
      <c r="B2644">
        <v>88435</v>
      </c>
      <c r="C2644" t="s">
        <v>7538</v>
      </c>
      <c r="D2644" t="s">
        <v>88</v>
      </c>
      <c r="E2644">
        <v>1.67</v>
      </c>
      <c r="F2644">
        <v>1.67</v>
      </c>
    </row>
    <row r="2645" spans="1:6">
      <c r="A2645" t="s">
        <v>14309</v>
      </c>
      <c r="B2645">
        <v>88436</v>
      </c>
      <c r="C2645" t="s">
        <v>7539</v>
      </c>
      <c r="D2645" t="s">
        <v>88</v>
      </c>
      <c r="E2645">
        <v>9.07</v>
      </c>
      <c r="F2645">
        <v>9.07</v>
      </c>
    </row>
    <row r="2646" spans="1:6">
      <c r="A2646" t="s">
        <v>14309</v>
      </c>
      <c r="B2646">
        <v>88437</v>
      </c>
      <c r="C2646" t="s">
        <v>7540</v>
      </c>
      <c r="D2646" t="s">
        <v>88</v>
      </c>
      <c r="E2646">
        <v>1.07</v>
      </c>
      <c r="F2646">
        <v>1.07</v>
      </c>
    </row>
    <row r="2647" spans="1:6">
      <c r="A2647" t="s">
        <v>14309</v>
      </c>
      <c r="B2647">
        <v>90664</v>
      </c>
      <c r="C2647" t="s">
        <v>7541</v>
      </c>
      <c r="D2647" t="s">
        <v>88</v>
      </c>
      <c r="E2647">
        <v>7.06</v>
      </c>
      <c r="F2647">
        <v>7.06</v>
      </c>
    </row>
    <row r="2648" spans="1:6">
      <c r="A2648" t="s">
        <v>14309</v>
      </c>
      <c r="B2648">
        <v>90665</v>
      </c>
      <c r="C2648" t="s">
        <v>7542</v>
      </c>
      <c r="D2648" t="s">
        <v>88</v>
      </c>
      <c r="E2648">
        <v>1.88</v>
      </c>
      <c r="F2648">
        <v>1.88</v>
      </c>
    </row>
    <row r="2649" spans="1:6">
      <c r="A2649" t="s">
        <v>14309</v>
      </c>
      <c r="B2649">
        <v>90666</v>
      </c>
      <c r="C2649" t="s">
        <v>7543</v>
      </c>
      <c r="D2649" t="s">
        <v>88</v>
      </c>
      <c r="E2649">
        <v>8.84</v>
      </c>
      <c r="F2649">
        <v>8.84</v>
      </c>
    </row>
    <row r="2650" spans="1:6">
      <c r="A2650" t="s">
        <v>14309</v>
      </c>
      <c r="B2650">
        <v>90667</v>
      </c>
      <c r="C2650" t="s">
        <v>7544</v>
      </c>
      <c r="D2650" t="s">
        <v>88</v>
      </c>
      <c r="E2650">
        <v>15.27</v>
      </c>
      <c r="F2650">
        <v>15.27</v>
      </c>
    </row>
    <row r="2651" spans="1:6">
      <c r="A2651" t="s">
        <v>14309</v>
      </c>
      <c r="B2651">
        <v>102977</v>
      </c>
      <c r="C2651" t="s">
        <v>7545</v>
      </c>
      <c r="D2651" t="s">
        <v>88</v>
      </c>
      <c r="E2651">
        <v>0</v>
      </c>
      <c r="F2651">
        <v>0</v>
      </c>
    </row>
    <row r="2652" spans="1:6">
      <c r="A2652" t="s">
        <v>14309</v>
      </c>
      <c r="B2652">
        <v>102978</v>
      </c>
      <c r="C2652" t="s">
        <v>7546</v>
      </c>
      <c r="D2652" t="s">
        <v>88</v>
      </c>
      <c r="E2652">
        <v>0</v>
      </c>
      <c r="F2652">
        <v>0</v>
      </c>
    </row>
    <row r="2653" spans="1:6">
      <c r="A2653" t="s">
        <v>14309</v>
      </c>
      <c r="B2653">
        <v>102979</v>
      </c>
      <c r="C2653" t="s">
        <v>7547</v>
      </c>
      <c r="D2653" t="s">
        <v>88</v>
      </c>
      <c r="E2653">
        <v>0</v>
      </c>
      <c r="F2653">
        <v>0</v>
      </c>
    </row>
    <row r="2654" spans="1:6">
      <c r="A2654" t="s">
        <v>14309</v>
      </c>
      <c r="B2654">
        <v>95217</v>
      </c>
      <c r="C2654" t="s">
        <v>7548</v>
      </c>
      <c r="D2654" t="s">
        <v>88</v>
      </c>
      <c r="E2654">
        <v>0.63</v>
      </c>
      <c r="F2654">
        <v>0.63</v>
      </c>
    </row>
    <row r="2655" spans="1:6">
      <c r="A2655" t="s">
        <v>14309</v>
      </c>
      <c r="B2655">
        <v>89130</v>
      </c>
      <c r="C2655" t="s">
        <v>7549</v>
      </c>
      <c r="D2655" t="s">
        <v>88</v>
      </c>
      <c r="E2655">
        <v>51.63</v>
      </c>
      <c r="F2655">
        <v>51.63</v>
      </c>
    </row>
    <row r="2656" spans="1:6">
      <c r="A2656" t="s">
        <v>14309</v>
      </c>
      <c r="B2656">
        <v>89131</v>
      </c>
      <c r="C2656" t="s">
        <v>7550</v>
      </c>
      <c r="D2656" t="s">
        <v>88</v>
      </c>
      <c r="E2656">
        <v>13.64</v>
      </c>
      <c r="F2656">
        <v>13.64</v>
      </c>
    </row>
    <row r="2657" spans="1:6">
      <c r="A2657" t="s">
        <v>14309</v>
      </c>
      <c r="B2657">
        <v>53861</v>
      </c>
      <c r="C2657" t="s">
        <v>7551</v>
      </c>
      <c r="D2657" t="s">
        <v>88</v>
      </c>
      <c r="E2657">
        <v>64.540000000000006</v>
      </c>
      <c r="F2657">
        <v>64.540000000000006</v>
      </c>
    </row>
    <row r="2658" spans="1:6">
      <c r="A2658" t="s">
        <v>14309</v>
      </c>
      <c r="B2658">
        <v>5787</v>
      </c>
      <c r="C2658" t="s">
        <v>7552</v>
      </c>
      <c r="D2658" t="s">
        <v>88</v>
      </c>
      <c r="E2658">
        <v>71.849999999999994</v>
      </c>
      <c r="F2658">
        <v>71.849999999999994</v>
      </c>
    </row>
    <row r="2659" spans="1:6">
      <c r="A2659" t="s">
        <v>14309</v>
      </c>
      <c r="B2659">
        <v>89128</v>
      </c>
      <c r="C2659" t="s">
        <v>7553</v>
      </c>
      <c r="D2659" t="s">
        <v>88</v>
      </c>
      <c r="E2659">
        <v>37.24</v>
      </c>
      <c r="F2659">
        <v>37.24</v>
      </c>
    </row>
    <row r="2660" spans="1:6">
      <c r="A2660" t="s">
        <v>14309</v>
      </c>
      <c r="B2660">
        <v>89129</v>
      </c>
      <c r="C2660" t="s">
        <v>7554</v>
      </c>
      <c r="D2660" t="s">
        <v>88</v>
      </c>
      <c r="E2660">
        <v>9.84</v>
      </c>
      <c r="F2660">
        <v>9.84</v>
      </c>
    </row>
    <row r="2661" spans="1:6">
      <c r="A2661" t="s">
        <v>14309</v>
      </c>
      <c r="B2661">
        <v>53857</v>
      </c>
      <c r="C2661" t="s">
        <v>7555</v>
      </c>
      <c r="D2661" t="s">
        <v>88</v>
      </c>
      <c r="E2661">
        <v>46.55</v>
      </c>
      <c r="F2661">
        <v>46.55</v>
      </c>
    </row>
    <row r="2662" spans="1:6">
      <c r="A2662" t="s">
        <v>14309</v>
      </c>
      <c r="B2662">
        <v>53858</v>
      </c>
      <c r="C2662" t="s">
        <v>7556</v>
      </c>
      <c r="D2662" t="s">
        <v>88</v>
      </c>
      <c r="E2662">
        <v>46.68</v>
      </c>
      <c r="F2662">
        <v>46.68</v>
      </c>
    </row>
    <row r="2663" spans="1:6">
      <c r="A2663" t="s">
        <v>14309</v>
      </c>
      <c r="B2663">
        <v>102888</v>
      </c>
      <c r="C2663" t="s">
        <v>7557</v>
      </c>
      <c r="D2663" t="s">
        <v>88</v>
      </c>
      <c r="E2663">
        <v>0</v>
      </c>
      <c r="F2663">
        <v>0</v>
      </c>
    </row>
    <row r="2664" spans="1:6">
      <c r="A2664" t="s">
        <v>14309</v>
      </c>
      <c r="B2664">
        <v>102889</v>
      </c>
      <c r="C2664" t="s">
        <v>7558</v>
      </c>
      <c r="D2664" t="s">
        <v>88</v>
      </c>
      <c r="E2664">
        <v>0</v>
      </c>
      <c r="F2664">
        <v>0</v>
      </c>
    </row>
    <row r="2665" spans="1:6">
      <c r="A2665" t="s">
        <v>14309</v>
      </c>
      <c r="B2665">
        <v>102890</v>
      </c>
      <c r="C2665" t="s">
        <v>7559</v>
      </c>
      <c r="D2665" t="s">
        <v>88</v>
      </c>
      <c r="E2665">
        <v>0</v>
      </c>
      <c r="F2665">
        <v>0</v>
      </c>
    </row>
    <row r="2666" spans="1:6">
      <c r="A2666" t="s">
        <v>14309</v>
      </c>
      <c r="B2666">
        <v>102891</v>
      </c>
      <c r="C2666" t="s">
        <v>7560</v>
      </c>
      <c r="D2666" t="s">
        <v>88</v>
      </c>
      <c r="E2666">
        <v>1.29</v>
      </c>
      <c r="F2666">
        <v>1.29</v>
      </c>
    </row>
    <row r="2667" spans="1:6">
      <c r="A2667" t="s">
        <v>14309</v>
      </c>
      <c r="B2667">
        <v>89246</v>
      </c>
      <c r="C2667" t="s">
        <v>7561</v>
      </c>
      <c r="D2667" t="s">
        <v>88</v>
      </c>
      <c r="E2667">
        <v>256.45</v>
      </c>
      <c r="F2667">
        <v>256.45</v>
      </c>
    </row>
    <row r="2668" spans="1:6">
      <c r="A2668" t="s">
        <v>14309</v>
      </c>
      <c r="B2668">
        <v>89247</v>
      </c>
      <c r="C2668" t="s">
        <v>7562</v>
      </c>
      <c r="D2668" t="s">
        <v>88</v>
      </c>
      <c r="E2668">
        <v>78.52</v>
      </c>
      <c r="F2668">
        <v>78.52</v>
      </c>
    </row>
    <row r="2669" spans="1:6">
      <c r="A2669" t="s">
        <v>14309</v>
      </c>
      <c r="B2669">
        <v>89248</v>
      </c>
      <c r="C2669" t="s">
        <v>7563</v>
      </c>
      <c r="D2669" t="s">
        <v>88</v>
      </c>
      <c r="E2669">
        <v>457.44</v>
      </c>
      <c r="F2669">
        <v>457.44</v>
      </c>
    </row>
    <row r="2670" spans="1:6">
      <c r="A2670" t="s">
        <v>14309</v>
      </c>
      <c r="B2670">
        <v>89249</v>
      </c>
      <c r="C2670" t="s">
        <v>7564</v>
      </c>
      <c r="D2670" t="s">
        <v>88</v>
      </c>
      <c r="E2670">
        <v>384.68</v>
      </c>
      <c r="F2670">
        <v>384.68</v>
      </c>
    </row>
    <row r="2671" spans="1:6">
      <c r="A2671" t="s">
        <v>14309</v>
      </c>
      <c r="B2671">
        <v>102954</v>
      </c>
      <c r="C2671" t="s">
        <v>7565</v>
      </c>
      <c r="D2671" t="s">
        <v>88</v>
      </c>
      <c r="E2671">
        <v>0</v>
      </c>
      <c r="F2671">
        <v>0</v>
      </c>
    </row>
    <row r="2672" spans="1:6">
      <c r="A2672" t="s">
        <v>14309</v>
      </c>
      <c r="B2672">
        <v>104727</v>
      </c>
      <c r="C2672" t="s">
        <v>7566</v>
      </c>
      <c r="D2672" t="s">
        <v>88</v>
      </c>
      <c r="E2672">
        <v>0</v>
      </c>
      <c r="F2672">
        <v>0</v>
      </c>
    </row>
    <row r="2673" spans="1:6">
      <c r="A2673" t="s">
        <v>14309</v>
      </c>
      <c r="B2673">
        <v>102956</v>
      </c>
      <c r="C2673" t="s">
        <v>7567</v>
      </c>
      <c r="D2673" t="s">
        <v>88</v>
      </c>
      <c r="E2673">
        <v>0</v>
      </c>
      <c r="F2673">
        <v>0</v>
      </c>
    </row>
    <row r="2674" spans="1:6">
      <c r="A2674" t="s">
        <v>14309</v>
      </c>
      <c r="B2674">
        <v>102957</v>
      </c>
      <c r="C2674" t="s">
        <v>7568</v>
      </c>
      <c r="D2674" t="s">
        <v>88</v>
      </c>
      <c r="E2674">
        <v>40.14</v>
      </c>
      <c r="F2674">
        <v>40.14</v>
      </c>
    </row>
    <row r="2675" spans="1:6">
      <c r="A2675" t="s">
        <v>14309</v>
      </c>
      <c r="B2675">
        <v>88859</v>
      </c>
      <c r="C2675" t="s">
        <v>7569</v>
      </c>
      <c r="D2675" t="s">
        <v>88</v>
      </c>
      <c r="E2675">
        <v>23.23</v>
      </c>
      <c r="F2675">
        <v>23.23</v>
      </c>
    </row>
    <row r="2676" spans="1:6">
      <c r="A2676" t="s">
        <v>14309</v>
      </c>
      <c r="B2676">
        <v>88860</v>
      </c>
      <c r="C2676" t="s">
        <v>7570</v>
      </c>
      <c r="D2676" t="s">
        <v>88</v>
      </c>
      <c r="E2676">
        <v>6.14</v>
      </c>
      <c r="F2676">
        <v>6.14</v>
      </c>
    </row>
    <row r="2677" spans="1:6">
      <c r="A2677" t="s">
        <v>14309</v>
      </c>
      <c r="B2677">
        <v>5667</v>
      </c>
      <c r="C2677" t="s">
        <v>7571</v>
      </c>
      <c r="D2677" t="s">
        <v>88</v>
      </c>
      <c r="E2677">
        <v>29.04</v>
      </c>
      <c r="F2677">
        <v>29.04</v>
      </c>
    </row>
    <row r="2678" spans="1:6">
      <c r="A2678" t="s">
        <v>14309</v>
      </c>
      <c r="B2678">
        <v>5668</v>
      </c>
      <c r="C2678" t="s">
        <v>7572</v>
      </c>
      <c r="D2678" t="s">
        <v>88</v>
      </c>
      <c r="E2678">
        <v>46.8</v>
      </c>
      <c r="F2678">
        <v>46.8</v>
      </c>
    </row>
    <row r="2679" spans="1:6">
      <c r="A2679" t="s">
        <v>14309</v>
      </c>
      <c r="B2679">
        <v>89011</v>
      </c>
      <c r="C2679" t="s">
        <v>7573</v>
      </c>
      <c r="D2679" t="s">
        <v>88</v>
      </c>
      <c r="E2679">
        <v>25.2</v>
      </c>
      <c r="F2679">
        <v>25.2</v>
      </c>
    </row>
    <row r="2680" spans="1:6">
      <c r="A2680" t="s">
        <v>14309</v>
      </c>
      <c r="B2680">
        <v>89012</v>
      </c>
      <c r="C2680" t="s">
        <v>7574</v>
      </c>
      <c r="D2680" t="s">
        <v>88</v>
      </c>
      <c r="E2680">
        <v>6.66</v>
      </c>
      <c r="F2680">
        <v>6.66</v>
      </c>
    </row>
    <row r="2681" spans="1:6">
      <c r="A2681" t="s">
        <v>14309</v>
      </c>
      <c r="B2681">
        <v>5735</v>
      </c>
      <c r="C2681" t="s">
        <v>7575</v>
      </c>
      <c r="D2681" t="s">
        <v>88</v>
      </c>
      <c r="E2681">
        <v>31.5</v>
      </c>
      <c r="F2681">
        <v>31.5</v>
      </c>
    </row>
    <row r="2682" spans="1:6">
      <c r="A2682" t="s">
        <v>14309</v>
      </c>
      <c r="B2682">
        <v>5736</v>
      </c>
      <c r="C2682" t="s">
        <v>7576</v>
      </c>
      <c r="D2682" t="s">
        <v>88</v>
      </c>
      <c r="E2682">
        <v>42.64</v>
      </c>
      <c r="F2682">
        <v>42.64</v>
      </c>
    </row>
    <row r="2683" spans="1:6">
      <c r="A2683" t="s">
        <v>14309</v>
      </c>
      <c r="B2683">
        <v>88857</v>
      </c>
      <c r="C2683" t="s">
        <v>7577</v>
      </c>
      <c r="D2683" t="s">
        <v>88</v>
      </c>
      <c r="E2683">
        <v>26.12</v>
      </c>
      <c r="F2683">
        <v>26.12</v>
      </c>
    </row>
    <row r="2684" spans="1:6">
      <c r="A2684" t="s">
        <v>14309</v>
      </c>
      <c r="B2684">
        <v>88858</v>
      </c>
      <c r="C2684" t="s">
        <v>7578</v>
      </c>
      <c r="D2684" t="s">
        <v>88</v>
      </c>
      <c r="E2684">
        <v>6.9</v>
      </c>
      <c r="F2684">
        <v>6.9</v>
      </c>
    </row>
    <row r="2685" spans="1:6">
      <c r="A2685" t="s">
        <v>14309</v>
      </c>
      <c r="B2685">
        <v>5664</v>
      </c>
      <c r="C2685" t="s">
        <v>7579</v>
      </c>
      <c r="D2685" t="s">
        <v>88</v>
      </c>
      <c r="E2685">
        <v>32.65</v>
      </c>
      <c r="F2685">
        <v>32.65</v>
      </c>
    </row>
    <row r="2686" spans="1:6">
      <c r="A2686" t="s">
        <v>14309</v>
      </c>
      <c r="B2686">
        <v>53786</v>
      </c>
      <c r="C2686" t="s">
        <v>7580</v>
      </c>
      <c r="D2686" t="s">
        <v>88</v>
      </c>
      <c r="E2686">
        <v>52.11</v>
      </c>
      <c r="F2686">
        <v>52.11</v>
      </c>
    </row>
    <row r="2687" spans="1:6">
      <c r="A2687" t="s">
        <v>14309</v>
      </c>
      <c r="B2687">
        <v>7038</v>
      </c>
      <c r="C2687" t="s">
        <v>7581</v>
      </c>
      <c r="D2687" t="s">
        <v>88</v>
      </c>
      <c r="E2687">
        <v>44.13</v>
      </c>
      <c r="F2687">
        <v>44.13</v>
      </c>
    </row>
    <row r="2688" spans="1:6">
      <c r="A2688" t="s">
        <v>14309</v>
      </c>
      <c r="B2688">
        <v>7039</v>
      </c>
      <c r="C2688" t="s">
        <v>7582</v>
      </c>
      <c r="D2688" t="s">
        <v>88</v>
      </c>
      <c r="E2688">
        <v>11.84</v>
      </c>
      <c r="F2688">
        <v>11.84</v>
      </c>
    </row>
    <row r="2689" spans="1:6">
      <c r="A2689" t="s">
        <v>14309</v>
      </c>
      <c r="B2689">
        <v>7040</v>
      </c>
      <c r="C2689" t="s">
        <v>7583</v>
      </c>
      <c r="D2689" t="s">
        <v>88</v>
      </c>
      <c r="E2689">
        <v>55.22</v>
      </c>
      <c r="F2689">
        <v>55.22</v>
      </c>
    </row>
    <row r="2690" spans="1:6">
      <c r="A2690" t="s">
        <v>14309</v>
      </c>
      <c r="B2690">
        <v>55263</v>
      </c>
      <c r="C2690" t="s">
        <v>7584</v>
      </c>
      <c r="D2690" t="s">
        <v>88</v>
      </c>
      <c r="E2690">
        <v>65.8</v>
      </c>
      <c r="F2690">
        <v>65.8</v>
      </c>
    </row>
    <row r="2691" spans="1:6">
      <c r="A2691" t="s">
        <v>14309</v>
      </c>
      <c r="B2691">
        <v>96460</v>
      </c>
      <c r="C2691" t="s">
        <v>7585</v>
      </c>
      <c r="D2691" t="s">
        <v>88</v>
      </c>
      <c r="E2691">
        <v>46.84</v>
      </c>
      <c r="F2691">
        <v>46.84</v>
      </c>
    </row>
    <row r="2692" spans="1:6">
      <c r="A2692" t="s">
        <v>14309</v>
      </c>
      <c r="B2692">
        <v>96459</v>
      </c>
      <c r="C2692" t="s">
        <v>7586</v>
      </c>
      <c r="D2692" t="s">
        <v>88</v>
      </c>
      <c r="E2692">
        <v>12.56</v>
      </c>
      <c r="F2692">
        <v>12.56</v>
      </c>
    </row>
    <row r="2693" spans="1:6">
      <c r="A2693" t="s">
        <v>14309</v>
      </c>
      <c r="B2693">
        <v>96458</v>
      </c>
      <c r="C2693" t="s">
        <v>7587</v>
      </c>
      <c r="D2693" t="s">
        <v>88</v>
      </c>
      <c r="E2693">
        <v>58.62</v>
      </c>
      <c r="F2693">
        <v>58.62</v>
      </c>
    </row>
    <row r="2694" spans="1:6">
      <c r="A2694" t="s">
        <v>14309</v>
      </c>
      <c r="B2694">
        <v>96457</v>
      </c>
      <c r="C2694" t="s">
        <v>7588</v>
      </c>
      <c r="D2694" t="s">
        <v>88</v>
      </c>
      <c r="E2694">
        <v>65.19</v>
      </c>
      <c r="F2694">
        <v>65.19</v>
      </c>
    </row>
    <row r="2695" spans="1:6">
      <c r="A2695" t="s">
        <v>14309</v>
      </c>
      <c r="B2695">
        <v>7051</v>
      </c>
      <c r="C2695" t="s">
        <v>7589</v>
      </c>
      <c r="D2695" t="s">
        <v>88</v>
      </c>
      <c r="E2695">
        <v>39.14</v>
      </c>
      <c r="F2695">
        <v>39.14</v>
      </c>
    </row>
    <row r="2696" spans="1:6">
      <c r="A2696" t="s">
        <v>14309</v>
      </c>
      <c r="B2696">
        <v>7052</v>
      </c>
      <c r="C2696" t="s">
        <v>7590</v>
      </c>
      <c r="D2696" t="s">
        <v>88</v>
      </c>
      <c r="E2696">
        <v>10.57</v>
      </c>
      <c r="F2696">
        <v>10.57</v>
      </c>
    </row>
    <row r="2697" spans="1:6">
      <c r="A2697" t="s">
        <v>14309</v>
      </c>
      <c r="B2697">
        <v>7053</v>
      </c>
      <c r="C2697" t="s">
        <v>7591</v>
      </c>
      <c r="D2697" t="s">
        <v>88</v>
      </c>
      <c r="E2697">
        <v>48.98</v>
      </c>
      <c r="F2697">
        <v>48.98</v>
      </c>
    </row>
    <row r="2698" spans="1:6">
      <c r="A2698" t="s">
        <v>14309</v>
      </c>
      <c r="B2698">
        <v>7054</v>
      </c>
      <c r="C2698" t="s">
        <v>7592</v>
      </c>
      <c r="D2698" t="s">
        <v>88</v>
      </c>
      <c r="E2698">
        <v>91.16</v>
      </c>
      <c r="F2698">
        <v>91.16</v>
      </c>
    </row>
    <row r="2699" spans="1:6">
      <c r="A2699" t="s">
        <v>14309</v>
      </c>
      <c r="B2699">
        <v>95627</v>
      </c>
      <c r="C2699" t="s">
        <v>7593</v>
      </c>
      <c r="D2699" t="s">
        <v>88</v>
      </c>
      <c r="E2699">
        <v>42.24</v>
      </c>
      <c r="F2699">
        <v>42.24</v>
      </c>
    </row>
    <row r="2700" spans="1:6">
      <c r="A2700" t="s">
        <v>14309</v>
      </c>
      <c r="B2700">
        <v>95628</v>
      </c>
      <c r="C2700" t="s">
        <v>7594</v>
      </c>
      <c r="D2700" t="s">
        <v>88</v>
      </c>
      <c r="E2700">
        <v>11.33</v>
      </c>
      <c r="F2700">
        <v>11.33</v>
      </c>
    </row>
    <row r="2701" spans="1:6">
      <c r="A2701" t="s">
        <v>14309</v>
      </c>
      <c r="B2701">
        <v>95629</v>
      </c>
      <c r="C2701" t="s">
        <v>7595</v>
      </c>
      <c r="D2701" t="s">
        <v>88</v>
      </c>
      <c r="E2701">
        <v>52.86</v>
      </c>
      <c r="F2701">
        <v>52.86</v>
      </c>
    </row>
    <row r="2702" spans="1:6">
      <c r="A2702" t="s">
        <v>14309</v>
      </c>
      <c r="B2702">
        <v>95630</v>
      </c>
      <c r="C2702" t="s">
        <v>7596</v>
      </c>
      <c r="D2702" t="s">
        <v>88</v>
      </c>
      <c r="E2702">
        <v>91.16</v>
      </c>
      <c r="F2702">
        <v>91.16</v>
      </c>
    </row>
    <row r="2703" spans="1:6">
      <c r="A2703" t="s">
        <v>14309</v>
      </c>
      <c r="B2703">
        <v>89210</v>
      </c>
      <c r="C2703" t="s">
        <v>7597</v>
      </c>
      <c r="D2703" t="s">
        <v>88</v>
      </c>
      <c r="E2703">
        <v>28.23</v>
      </c>
      <c r="F2703">
        <v>28.23</v>
      </c>
    </row>
    <row r="2704" spans="1:6">
      <c r="A2704" t="s">
        <v>14309</v>
      </c>
      <c r="B2704">
        <v>89211</v>
      </c>
      <c r="C2704" t="s">
        <v>7598</v>
      </c>
      <c r="D2704" t="s">
        <v>88</v>
      </c>
      <c r="E2704">
        <v>7.57</v>
      </c>
      <c r="F2704">
        <v>7.57</v>
      </c>
    </row>
    <row r="2705" spans="1:6">
      <c r="A2705" t="s">
        <v>14309</v>
      </c>
      <c r="B2705">
        <v>5674</v>
      </c>
      <c r="C2705" t="s">
        <v>7599</v>
      </c>
      <c r="D2705" t="s">
        <v>88</v>
      </c>
      <c r="E2705">
        <v>35.33</v>
      </c>
      <c r="F2705">
        <v>35.33</v>
      </c>
    </row>
    <row r="2706" spans="1:6">
      <c r="A2706" t="s">
        <v>14309</v>
      </c>
      <c r="B2706">
        <v>53788</v>
      </c>
      <c r="C2706" t="s">
        <v>7600</v>
      </c>
      <c r="D2706" t="s">
        <v>88</v>
      </c>
      <c r="E2706">
        <v>58.35</v>
      </c>
      <c r="F2706">
        <v>58.35</v>
      </c>
    </row>
    <row r="2707" spans="1:6">
      <c r="A2707" t="s">
        <v>14309</v>
      </c>
      <c r="B2707">
        <v>73309</v>
      </c>
      <c r="C2707" t="s">
        <v>7601</v>
      </c>
      <c r="D2707" t="s">
        <v>88</v>
      </c>
      <c r="E2707">
        <v>29.35</v>
      </c>
      <c r="F2707">
        <v>29.35</v>
      </c>
    </row>
    <row r="2708" spans="1:6">
      <c r="A2708" t="s">
        <v>14309</v>
      </c>
      <c r="B2708">
        <v>73313</v>
      </c>
      <c r="C2708" t="s">
        <v>7602</v>
      </c>
      <c r="D2708" t="s">
        <v>88</v>
      </c>
      <c r="E2708">
        <v>7.93</v>
      </c>
      <c r="F2708">
        <v>7.93</v>
      </c>
    </row>
    <row r="2709" spans="1:6">
      <c r="A2709" t="s">
        <v>14309</v>
      </c>
      <c r="B2709">
        <v>5089</v>
      </c>
      <c r="C2709" t="s">
        <v>7603</v>
      </c>
      <c r="D2709" t="s">
        <v>88</v>
      </c>
      <c r="E2709">
        <v>36.74</v>
      </c>
      <c r="F2709">
        <v>36.74</v>
      </c>
    </row>
    <row r="2710" spans="1:6">
      <c r="A2710" t="s">
        <v>14309</v>
      </c>
      <c r="B2710">
        <v>73315</v>
      </c>
      <c r="C2710" t="s">
        <v>7604</v>
      </c>
      <c r="D2710" t="s">
        <v>88</v>
      </c>
      <c r="E2710">
        <v>58.35</v>
      </c>
      <c r="F2710">
        <v>58.35</v>
      </c>
    </row>
    <row r="2711" spans="1:6">
      <c r="A2711" t="s">
        <v>14309</v>
      </c>
      <c r="B2711">
        <v>5738</v>
      </c>
      <c r="C2711" t="s">
        <v>7605</v>
      </c>
      <c r="D2711" t="s">
        <v>88</v>
      </c>
      <c r="E2711">
        <v>38.58</v>
      </c>
      <c r="F2711">
        <v>38.58</v>
      </c>
    </row>
    <row r="2712" spans="1:6">
      <c r="A2712" t="s">
        <v>14309</v>
      </c>
      <c r="B2712">
        <v>93239</v>
      </c>
      <c r="C2712" t="s">
        <v>7606</v>
      </c>
      <c r="D2712" t="s">
        <v>88</v>
      </c>
      <c r="E2712">
        <v>10.35</v>
      </c>
      <c r="F2712">
        <v>10.35</v>
      </c>
    </row>
    <row r="2713" spans="1:6">
      <c r="A2713" t="s">
        <v>14309</v>
      </c>
      <c r="B2713">
        <v>5739</v>
      </c>
      <c r="C2713" t="s">
        <v>7607</v>
      </c>
      <c r="D2713" t="s">
        <v>88</v>
      </c>
      <c r="E2713">
        <v>48.28</v>
      </c>
      <c r="F2713">
        <v>48.28</v>
      </c>
    </row>
    <row r="2714" spans="1:6">
      <c r="A2714" t="s">
        <v>14309</v>
      </c>
      <c r="B2714">
        <v>93240</v>
      </c>
      <c r="C2714" t="s">
        <v>7608</v>
      </c>
      <c r="D2714" t="s">
        <v>88</v>
      </c>
      <c r="E2714">
        <v>12.22</v>
      </c>
      <c r="F2714">
        <v>12.22</v>
      </c>
    </row>
    <row r="2715" spans="1:6">
      <c r="A2715" t="s">
        <v>14309</v>
      </c>
      <c r="B2715">
        <v>53818</v>
      </c>
      <c r="C2715" t="s">
        <v>7609</v>
      </c>
      <c r="D2715" t="s">
        <v>88</v>
      </c>
      <c r="E2715">
        <v>8.52</v>
      </c>
      <c r="F2715">
        <v>8.52</v>
      </c>
    </row>
    <row r="2716" spans="1:6">
      <c r="A2716" t="s">
        <v>14309</v>
      </c>
      <c r="B2716">
        <v>93238</v>
      </c>
      <c r="C2716" t="s">
        <v>7610</v>
      </c>
      <c r="D2716" t="s">
        <v>88</v>
      </c>
      <c r="E2716">
        <v>2.2799999999999998</v>
      </c>
      <c r="F2716">
        <v>2.2799999999999998</v>
      </c>
    </row>
    <row r="2717" spans="1:6">
      <c r="A2717" t="s">
        <v>14309</v>
      </c>
      <c r="B2717">
        <v>5727</v>
      </c>
      <c r="C2717" t="s">
        <v>7611</v>
      </c>
      <c r="D2717" t="s">
        <v>88</v>
      </c>
      <c r="E2717">
        <v>10.66</v>
      </c>
      <c r="F2717">
        <v>10.66</v>
      </c>
    </row>
    <row r="2718" spans="1:6">
      <c r="A2718" t="s">
        <v>14309</v>
      </c>
      <c r="B2718">
        <v>89280</v>
      </c>
      <c r="C2718" t="s">
        <v>7612</v>
      </c>
      <c r="D2718" t="s">
        <v>88</v>
      </c>
      <c r="E2718">
        <v>34.67</v>
      </c>
      <c r="F2718">
        <v>34.67</v>
      </c>
    </row>
    <row r="2719" spans="1:6">
      <c r="A2719" t="s">
        <v>14309</v>
      </c>
      <c r="B2719">
        <v>89281</v>
      </c>
      <c r="C2719" t="s">
        <v>7613</v>
      </c>
      <c r="D2719" t="s">
        <v>88</v>
      </c>
      <c r="E2719">
        <v>9.3000000000000007</v>
      </c>
      <c r="F2719">
        <v>9.3000000000000007</v>
      </c>
    </row>
    <row r="2720" spans="1:6">
      <c r="A2720" t="s">
        <v>14309</v>
      </c>
      <c r="B2720">
        <v>5729</v>
      </c>
      <c r="C2720" t="s">
        <v>7614</v>
      </c>
      <c r="D2720" t="s">
        <v>88</v>
      </c>
      <c r="E2720">
        <v>43.39</v>
      </c>
      <c r="F2720">
        <v>43.39</v>
      </c>
    </row>
    <row r="2721" spans="1:6">
      <c r="A2721" t="s">
        <v>14309</v>
      </c>
      <c r="B2721">
        <v>5730</v>
      </c>
      <c r="C2721" t="s">
        <v>7615</v>
      </c>
      <c r="D2721" t="s">
        <v>88</v>
      </c>
      <c r="E2721">
        <v>41.73</v>
      </c>
      <c r="F2721">
        <v>41.73</v>
      </c>
    </row>
    <row r="2722" spans="1:6">
      <c r="A2722" t="s">
        <v>14309</v>
      </c>
      <c r="B2722">
        <v>95266</v>
      </c>
      <c r="C2722" t="s">
        <v>7616</v>
      </c>
      <c r="D2722" t="s">
        <v>88</v>
      </c>
      <c r="E2722">
        <v>0.61</v>
      </c>
      <c r="F2722">
        <v>0.61</v>
      </c>
    </row>
    <row r="2723" spans="1:6">
      <c r="A2723" t="s">
        <v>14309</v>
      </c>
      <c r="B2723">
        <v>95267</v>
      </c>
      <c r="C2723" t="s">
        <v>7617</v>
      </c>
      <c r="D2723" t="s">
        <v>88</v>
      </c>
      <c r="E2723">
        <v>0.12</v>
      </c>
      <c r="F2723">
        <v>0.12</v>
      </c>
    </row>
    <row r="2724" spans="1:6">
      <c r="A2724" t="s">
        <v>14309</v>
      </c>
      <c r="B2724">
        <v>95268</v>
      </c>
      <c r="C2724" t="s">
        <v>7618</v>
      </c>
      <c r="D2724" t="s">
        <v>88</v>
      </c>
      <c r="E2724">
        <v>0.59</v>
      </c>
      <c r="F2724">
        <v>0.59</v>
      </c>
    </row>
    <row r="2725" spans="1:6">
      <c r="A2725" t="s">
        <v>14309</v>
      </c>
      <c r="B2725">
        <v>95269</v>
      </c>
      <c r="C2725" t="s">
        <v>7619</v>
      </c>
      <c r="D2725" t="s">
        <v>88</v>
      </c>
      <c r="E2725">
        <v>9.3699999999999992</v>
      </c>
      <c r="F2725">
        <v>9.3699999999999992</v>
      </c>
    </row>
    <row r="2726" spans="1:6">
      <c r="A2726" t="s">
        <v>14309</v>
      </c>
      <c r="B2726">
        <v>91688</v>
      </c>
      <c r="C2726" t="s">
        <v>7620</v>
      </c>
      <c r="D2726" t="s">
        <v>88</v>
      </c>
      <c r="E2726">
        <v>0.09</v>
      </c>
      <c r="F2726">
        <v>0.09</v>
      </c>
    </row>
    <row r="2727" spans="1:6">
      <c r="A2727" t="s">
        <v>14309</v>
      </c>
      <c r="B2727">
        <v>91689</v>
      </c>
      <c r="C2727" t="s">
        <v>7621</v>
      </c>
      <c r="D2727" t="s">
        <v>88</v>
      </c>
      <c r="E2727">
        <v>0.01</v>
      </c>
      <c r="F2727">
        <v>0.01</v>
      </c>
    </row>
    <row r="2728" spans="1:6">
      <c r="A2728" t="s">
        <v>14309</v>
      </c>
      <c r="B2728">
        <v>91690</v>
      </c>
      <c r="C2728" t="s">
        <v>7622</v>
      </c>
      <c r="D2728" t="s">
        <v>88</v>
      </c>
      <c r="E2728">
        <v>0.06</v>
      </c>
      <c r="F2728">
        <v>0.06</v>
      </c>
    </row>
    <row r="2729" spans="1:6">
      <c r="A2729" t="s">
        <v>14309</v>
      </c>
      <c r="B2729">
        <v>91691</v>
      </c>
      <c r="C2729" t="s">
        <v>7623</v>
      </c>
      <c r="D2729" t="s">
        <v>88</v>
      </c>
      <c r="E2729">
        <v>1.37</v>
      </c>
      <c r="F2729">
        <v>1.37</v>
      </c>
    </row>
    <row r="2730" spans="1:6">
      <c r="A2730" t="s">
        <v>14309</v>
      </c>
      <c r="B2730">
        <v>102924</v>
      </c>
      <c r="C2730" t="s">
        <v>7624</v>
      </c>
      <c r="D2730" t="s">
        <v>88</v>
      </c>
      <c r="E2730">
        <v>0</v>
      </c>
      <c r="F2730">
        <v>0</v>
      </c>
    </row>
    <row r="2731" spans="1:6">
      <c r="A2731" t="s">
        <v>14309</v>
      </c>
      <c r="B2731">
        <v>102925</v>
      </c>
      <c r="C2731" t="s">
        <v>7625</v>
      </c>
      <c r="D2731" t="s">
        <v>88</v>
      </c>
      <c r="E2731">
        <v>0</v>
      </c>
      <c r="F2731">
        <v>0</v>
      </c>
    </row>
    <row r="2732" spans="1:6">
      <c r="A2732" t="s">
        <v>14309</v>
      </c>
      <c r="B2732">
        <v>102926</v>
      </c>
      <c r="C2732" t="s">
        <v>7626</v>
      </c>
      <c r="D2732" t="s">
        <v>88</v>
      </c>
      <c r="E2732">
        <v>0</v>
      </c>
      <c r="F2732">
        <v>0</v>
      </c>
    </row>
    <row r="2733" spans="1:6">
      <c r="A2733" t="s">
        <v>14309</v>
      </c>
      <c r="B2733">
        <v>102927</v>
      </c>
      <c r="C2733" t="s">
        <v>7627</v>
      </c>
      <c r="D2733" t="s">
        <v>88</v>
      </c>
      <c r="E2733">
        <v>0.94</v>
      </c>
      <c r="F2733">
        <v>0.94</v>
      </c>
    </row>
    <row r="2734" spans="1:6">
      <c r="A2734" t="s">
        <v>14309</v>
      </c>
      <c r="B2734">
        <v>95136</v>
      </c>
      <c r="C2734" t="s">
        <v>7628</v>
      </c>
      <c r="D2734" t="s">
        <v>88</v>
      </c>
      <c r="E2734">
        <v>0.04</v>
      </c>
      <c r="F2734">
        <v>0.04</v>
      </c>
    </row>
    <row r="2735" spans="1:6">
      <c r="A2735" t="s">
        <v>14309</v>
      </c>
      <c r="B2735">
        <v>95137</v>
      </c>
      <c r="C2735" t="s">
        <v>7629</v>
      </c>
      <c r="D2735" t="s">
        <v>88</v>
      </c>
      <c r="E2735">
        <v>0.01</v>
      </c>
      <c r="F2735">
        <v>0.01</v>
      </c>
    </row>
    <row r="2736" spans="1:6">
      <c r="A2736" t="s">
        <v>14309</v>
      </c>
      <c r="B2736">
        <v>95138</v>
      </c>
      <c r="C2736" t="s">
        <v>7630</v>
      </c>
      <c r="D2736" t="s">
        <v>88</v>
      </c>
      <c r="E2736">
        <v>0.03</v>
      </c>
      <c r="F2736">
        <v>0.03</v>
      </c>
    </row>
    <row r="2737" spans="1:6">
      <c r="A2737" t="s">
        <v>14309</v>
      </c>
      <c r="B2737">
        <v>89023</v>
      </c>
      <c r="C2737" t="s">
        <v>7631</v>
      </c>
      <c r="D2737" t="s">
        <v>88</v>
      </c>
      <c r="E2737">
        <v>4.08</v>
      </c>
      <c r="F2737">
        <v>4.08</v>
      </c>
    </row>
    <row r="2738" spans="1:6">
      <c r="A2738" t="s">
        <v>14309</v>
      </c>
      <c r="B2738">
        <v>89024</v>
      </c>
      <c r="C2738" t="s">
        <v>7632</v>
      </c>
      <c r="D2738" t="s">
        <v>88</v>
      </c>
      <c r="E2738">
        <v>1.41</v>
      </c>
      <c r="F2738">
        <v>1.41</v>
      </c>
    </row>
    <row r="2739" spans="1:6">
      <c r="A2739" t="s">
        <v>14309</v>
      </c>
      <c r="B2739">
        <v>89025</v>
      </c>
      <c r="C2739" t="s">
        <v>7633</v>
      </c>
      <c r="D2739" t="s">
        <v>88</v>
      </c>
      <c r="E2739">
        <v>5.0999999999999996</v>
      </c>
      <c r="F2739">
        <v>5.0999999999999996</v>
      </c>
    </row>
    <row r="2740" spans="1:6">
      <c r="A2740" t="s">
        <v>14309</v>
      </c>
      <c r="B2740">
        <v>89026</v>
      </c>
      <c r="C2740" t="s">
        <v>7634</v>
      </c>
      <c r="D2740" t="s">
        <v>88</v>
      </c>
      <c r="E2740">
        <v>174.59</v>
      </c>
      <c r="F2740">
        <v>174.59</v>
      </c>
    </row>
    <row r="2741" spans="1:6">
      <c r="A2741" t="s">
        <v>14309</v>
      </c>
      <c r="B2741">
        <v>7032</v>
      </c>
      <c r="C2741" t="s">
        <v>7635</v>
      </c>
      <c r="D2741" t="s">
        <v>88</v>
      </c>
      <c r="E2741">
        <v>5.0199999999999996</v>
      </c>
      <c r="F2741">
        <v>5.0199999999999996</v>
      </c>
    </row>
    <row r="2742" spans="1:6">
      <c r="A2742" t="s">
        <v>14309</v>
      </c>
      <c r="B2742">
        <v>7033</v>
      </c>
      <c r="C2742" t="s">
        <v>7636</v>
      </c>
      <c r="D2742" t="s">
        <v>88</v>
      </c>
      <c r="E2742">
        <v>1.74</v>
      </c>
      <c r="F2742">
        <v>1.74</v>
      </c>
    </row>
    <row r="2743" spans="1:6">
      <c r="A2743" t="s">
        <v>14309</v>
      </c>
      <c r="B2743">
        <v>7034</v>
      </c>
      <c r="C2743" t="s">
        <v>7637</v>
      </c>
      <c r="D2743" t="s">
        <v>88</v>
      </c>
      <c r="E2743">
        <v>6.27</v>
      </c>
      <c r="F2743">
        <v>6.27</v>
      </c>
    </row>
    <row r="2744" spans="1:6">
      <c r="A2744" t="s">
        <v>14309</v>
      </c>
      <c r="B2744">
        <v>7035</v>
      </c>
      <c r="C2744" t="s">
        <v>7638</v>
      </c>
      <c r="D2744" t="s">
        <v>88</v>
      </c>
      <c r="E2744">
        <v>261.88</v>
      </c>
      <c r="F2744">
        <v>261.88</v>
      </c>
    </row>
    <row r="2745" spans="1:6">
      <c r="A2745" t="s">
        <v>14309</v>
      </c>
      <c r="B2745">
        <v>102942</v>
      </c>
      <c r="C2745" t="s">
        <v>7639</v>
      </c>
      <c r="D2745" t="s">
        <v>88</v>
      </c>
      <c r="E2745">
        <v>0</v>
      </c>
      <c r="F2745">
        <v>0</v>
      </c>
    </row>
    <row r="2746" spans="1:6">
      <c r="A2746" t="s">
        <v>14309</v>
      </c>
      <c r="B2746">
        <v>102943</v>
      </c>
      <c r="C2746" t="s">
        <v>7640</v>
      </c>
      <c r="D2746" t="s">
        <v>88</v>
      </c>
      <c r="E2746">
        <v>0</v>
      </c>
      <c r="F2746">
        <v>0</v>
      </c>
    </row>
    <row r="2747" spans="1:6">
      <c r="A2747" t="s">
        <v>14309</v>
      </c>
      <c r="B2747">
        <v>102944</v>
      </c>
      <c r="C2747" t="s">
        <v>7641</v>
      </c>
      <c r="D2747" t="s">
        <v>88</v>
      </c>
      <c r="E2747">
        <v>0</v>
      </c>
      <c r="F2747">
        <v>0</v>
      </c>
    </row>
    <row r="2748" spans="1:6">
      <c r="A2748" t="s">
        <v>14309</v>
      </c>
      <c r="B2748">
        <v>102945</v>
      </c>
      <c r="C2748" t="s">
        <v>7642</v>
      </c>
      <c r="D2748" t="s">
        <v>88</v>
      </c>
      <c r="E2748">
        <v>0.02</v>
      </c>
      <c r="F2748">
        <v>0.02</v>
      </c>
    </row>
    <row r="2749" spans="1:6">
      <c r="A2749" t="s">
        <v>14309</v>
      </c>
      <c r="B2749">
        <v>104087</v>
      </c>
      <c r="C2749" t="s">
        <v>7643</v>
      </c>
      <c r="D2749" t="s">
        <v>88</v>
      </c>
      <c r="E2749">
        <v>0.03</v>
      </c>
      <c r="F2749">
        <v>0.03</v>
      </c>
    </row>
    <row r="2750" spans="1:6">
      <c r="A2750" t="s">
        <v>14309</v>
      </c>
      <c r="B2750">
        <v>104088</v>
      </c>
      <c r="C2750" t="s">
        <v>7644</v>
      </c>
      <c r="D2750" t="s">
        <v>88</v>
      </c>
      <c r="E2750">
        <v>0</v>
      </c>
      <c r="F2750">
        <v>0</v>
      </c>
    </row>
    <row r="2751" spans="1:6">
      <c r="A2751" t="s">
        <v>14309</v>
      </c>
      <c r="B2751">
        <v>104089</v>
      </c>
      <c r="C2751" t="s">
        <v>7645</v>
      </c>
      <c r="D2751" t="s">
        <v>88</v>
      </c>
      <c r="E2751">
        <v>0.04</v>
      </c>
      <c r="F2751">
        <v>0.04</v>
      </c>
    </row>
    <row r="2752" spans="1:6">
      <c r="A2752" t="s">
        <v>14309</v>
      </c>
      <c r="B2752">
        <v>104090</v>
      </c>
      <c r="C2752" t="s">
        <v>7646</v>
      </c>
      <c r="D2752" t="s">
        <v>88</v>
      </c>
      <c r="E2752">
        <v>0.68</v>
      </c>
      <c r="F2752">
        <v>0.68</v>
      </c>
    </row>
    <row r="2753" spans="1:6">
      <c r="A2753" t="s">
        <v>14309</v>
      </c>
      <c r="B2753">
        <v>104093</v>
      </c>
      <c r="C2753" t="s">
        <v>7647</v>
      </c>
      <c r="D2753" t="s">
        <v>88</v>
      </c>
      <c r="E2753">
        <v>0.04</v>
      </c>
      <c r="F2753">
        <v>0.04</v>
      </c>
    </row>
    <row r="2754" spans="1:6">
      <c r="A2754" t="s">
        <v>14309</v>
      </c>
      <c r="B2754">
        <v>104094</v>
      </c>
      <c r="C2754" t="s">
        <v>7648</v>
      </c>
      <c r="D2754" t="s">
        <v>88</v>
      </c>
      <c r="E2754">
        <v>0.01</v>
      </c>
      <c r="F2754">
        <v>0.01</v>
      </c>
    </row>
    <row r="2755" spans="1:6">
      <c r="A2755" t="s">
        <v>14309</v>
      </c>
      <c r="B2755">
        <v>104095</v>
      </c>
      <c r="C2755" t="s">
        <v>7649</v>
      </c>
      <c r="D2755" t="s">
        <v>88</v>
      </c>
      <c r="E2755">
        <v>0.05</v>
      </c>
      <c r="F2755">
        <v>0.05</v>
      </c>
    </row>
    <row r="2756" spans="1:6">
      <c r="A2756" t="s">
        <v>14309</v>
      </c>
      <c r="B2756">
        <v>104096</v>
      </c>
      <c r="C2756" t="s">
        <v>7650</v>
      </c>
      <c r="D2756" t="s">
        <v>88</v>
      </c>
      <c r="E2756">
        <v>0.94</v>
      </c>
      <c r="F2756">
        <v>0.94</v>
      </c>
    </row>
    <row r="2757" spans="1:6">
      <c r="A2757" t="s">
        <v>14309</v>
      </c>
      <c r="B2757">
        <v>102900</v>
      </c>
      <c r="C2757" t="s">
        <v>7651</v>
      </c>
      <c r="D2757" t="s">
        <v>88</v>
      </c>
      <c r="E2757">
        <v>0</v>
      </c>
      <c r="F2757">
        <v>0</v>
      </c>
    </row>
    <row r="2758" spans="1:6">
      <c r="A2758" t="s">
        <v>14309</v>
      </c>
      <c r="B2758">
        <v>102901</v>
      </c>
      <c r="C2758" t="s">
        <v>7652</v>
      </c>
      <c r="D2758" t="s">
        <v>88</v>
      </c>
      <c r="E2758">
        <v>0</v>
      </c>
      <c r="F2758">
        <v>0</v>
      </c>
    </row>
    <row r="2759" spans="1:6">
      <c r="A2759" t="s">
        <v>14309</v>
      </c>
      <c r="B2759">
        <v>102902</v>
      </c>
      <c r="C2759" t="s">
        <v>7653</v>
      </c>
      <c r="D2759" t="s">
        <v>88</v>
      </c>
      <c r="E2759">
        <v>0</v>
      </c>
      <c r="F2759">
        <v>0</v>
      </c>
    </row>
    <row r="2760" spans="1:6">
      <c r="A2760" t="s">
        <v>14309</v>
      </c>
      <c r="B2760">
        <v>102903</v>
      </c>
      <c r="C2760" t="s">
        <v>7654</v>
      </c>
      <c r="D2760" t="s">
        <v>88</v>
      </c>
      <c r="E2760">
        <v>11.91</v>
      </c>
      <c r="F2760">
        <v>11.91</v>
      </c>
    </row>
    <row r="2761" spans="1:6">
      <c r="A2761" t="s">
        <v>14309</v>
      </c>
      <c r="B2761">
        <v>89029</v>
      </c>
      <c r="C2761" t="s">
        <v>7655</v>
      </c>
      <c r="D2761" t="s">
        <v>88</v>
      </c>
      <c r="E2761">
        <v>33.58</v>
      </c>
      <c r="F2761">
        <v>33.58</v>
      </c>
    </row>
    <row r="2762" spans="1:6">
      <c r="A2762" t="s">
        <v>14309</v>
      </c>
      <c r="B2762">
        <v>89030</v>
      </c>
      <c r="C2762" t="s">
        <v>7656</v>
      </c>
      <c r="D2762" t="s">
        <v>88</v>
      </c>
      <c r="E2762">
        <v>14.79</v>
      </c>
      <c r="F2762">
        <v>14.79</v>
      </c>
    </row>
    <row r="2763" spans="1:6">
      <c r="A2763" t="s">
        <v>14309</v>
      </c>
      <c r="B2763">
        <v>5724</v>
      </c>
      <c r="C2763" t="s">
        <v>7657</v>
      </c>
      <c r="D2763" t="s">
        <v>88</v>
      </c>
      <c r="E2763">
        <v>60.04</v>
      </c>
      <c r="F2763">
        <v>60.04</v>
      </c>
    </row>
    <row r="2764" spans="1:6">
      <c r="A2764" t="s">
        <v>14309</v>
      </c>
      <c r="B2764">
        <v>53817</v>
      </c>
      <c r="C2764" t="s">
        <v>7658</v>
      </c>
      <c r="D2764" t="s">
        <v>88</v>
      </c>
      <c r="E2764">
        <v>63.78</v>
      </c>
      <c r="F2764">
        <v>63.78</v>
      </c>
    </row>
    <row r="2765" spans="1:6">
      <c r="A2765" t="s">
        <v>14309</v>
      </c>
      <c r="B2765">
        <v>88839</v>
      </c>
      <c r="C2765" t="s">
        <v>7659</v>
      </c>
      <c r="D2765" t="s">
        <v>88</v>
      </c>
      <c r="E2765">
        <v>35.15</v>
      </c>
      <c r="F2765">
        <v>35.15</v>
      </c>
    </row>
    <row r="2766" spans="1:6">
      <c r="A2766" t="s">
        <v>14309</v>
      </c>
      <c r="B2766">
        <v>88840</v>
      </c>
      <c r="C2766" t="s">
        <v>7660</v>
      </c>
      <c r="D2766" t="s">
        <v>88</v>
      </c>
      <c r="E2766">
        <v>15.48</v>
      </c>
      <c r="F2766">
        <v>15.48</v>
      </c>
    </row>
    <row r="2767" spans="1:6">
      <c r="A2767" t="s">
        <v>14309</v>
      </c>
      <c r="B2767">
        <v>88841</v>
      </c>
      <c r="C2767" t="s">
        <v>7661</v>
      </c>
      <c r="D2767" t="s">
        <v>88</v>
      </c>
      <c r="E2767">
        <v>62.84</v>
      </c>
      <c r="F2767">
        <v>62.84</v>
      </c>
    </row>
    <row r="2768" spans="1:6">
      <c r="A2768" t="s">
        <v>14309</v>
      </c>
      <c r="B2768">
        <v>88842</v>
      </c>
      <c r="C2768" t="s">
        <v>7662</v>
      </c>
      <c r="D2768" t="s">
        <v>88</v>
      </c>
      <c r="E2768">
        <v>79.790000000000006</v>
      </c>
      <c r="F2768">
        <v>79.790000000000006</v>
      </c>
    </row>
    <row r="2769" spans="1:6">
      <c r="A2769" t="s">
        <v>14309</v>
      </c>
      <c r="B2769">
        <v>89009</v>
      </c>
      <c r="C2769" t="s">
        <v>7663</v>
      </c>
      <c r="D2769" t="s">
        <v>88</v>
      </c>
      <c r="E2769">
        <v>43.54</v>
      </c>
      <c r="F2769">
        <v>43.54</v>
      </c>
    </row>
    <row r="2770" spans="1:6">
      <c r="A2770" t="s">
        <v>14309</v>
      </c>
      <c r="B2770">
        <v>89010</v>
      </c>
      <c r="C2770" t="s">
        <v>7664</v>
      </c>
      <c r="D2770" t="s">
        <v>88</v>
      </c>
      <c r="E2770">
        <v>19.18</v>
      </c>
      <c r="F2770">
        <v>19.18</v>
      </c>
    </row>
    <row r="2771" spans="1:6">
      <c r="A2771" t="s">
        <v>14309</v>
      </c>
      <c r="B2771">
        <v>53810</v>
      </c>
      <c r="C2771" t="s">
        <v>7665</v>
      </c>
      <c r="D2771" t="s">
        <v>88</v>
      </c>
      <c r="E2771">
        <v>77.84</v>
      </c>
      <c r="F2771">
        <v>77.84</v>
      </c>
    </row>
    <row r="2772" spans="1:6">
      <c r="A2772" t="s">
        <v>14309</v>
      </c>
      <c r="B2772">
        <v>5721</v>
      </c>
      <c r="C2772" t="s">
        <v>7666</v>
      </c>
      <c r="D2772" t="s">
        <v>88</v>
      </c>
      <c r="E2772">
        <v>95.74</v>
      </c>
      <c r="F2772">
        <v>95.74</v>
      </c>
    </row>
    <row r="2773" spans="1:6">
      <c r="A2773" t="s">
        <v>14309</v>
      </c>
      <c r="B2773">
        <v>89017</v>
      </c>
      <c r="C2773" t="s">
        <v>7667</v>
      </c>
      <c r="D2773" t="s">
        <v>88</v>
      </c>
      <c r="E2773">
        <v>43.27</v>
      </c>
      <c r="F2773">
        <v>43.27</v>
      </c>
    </row>
    <row r="2774" spans="1:6">
      <c r="A2774" t="s">
        <v>14309</v>
      </c>
      <c r="B2774">
        <v>89018</v>
      </c>
      <c r="C2774" t="s">
        <v>7668</v>
      </c>
      <c r="D2774" t="s">
        <v>88</v>
      </c>
      <c r="E2774">
        <v>19.059999999999999</v>
      </c>
      <c r="F2774">
        <v>19.059999999999999</v>
      </c>
    </row>
    <row r="2775" spans="1:6">
      <c r="A2775" t="s">
        <v>14309</v>
      </c>
      <c r="B2775">
        <v>53806</v>
      </c>
      <c r="C2775" t="s">
        <v>7669</v>
      </c>
      <c r="D2775" t="s">
        <v>88</v>
      </c>
      <c r="E2775">
        <v>77.36</v>
      </c>
      <c r="F2775">
        <v>77.36</v>
      </c>
    </row>
    <row r="2776" spans="1:6">
      <c r="A2776" t="s">
        <v>14309</v>
      </c>
      <c r="B2776">
        <v>5718</v>
      </c>
      <c r="C2776" t="s">
        <v>7670</v>
      </c>
      <c r="D2776" t="s">
        <v>88</v>
      </c>
      <c r="E2776">
        <v>108.51</v>
      </c>
      <c r="F2776">
        <v>108.51</v>
      </c>
    </row>
    <row r="2777" spans="1:6">
      <c r="A2777" t="s">
        <v>14309</v>
      </c>
      <c r="B2777">
        <v>89013</v>
      </c>
      <c r="C2777" t="s">
        <v>7671</v>
      </c>
      <c r="D2777" t="s">
        <v>88</v>
      </c>
      <c r="E2777">
        <v>142.61000000000001</v>
      </c>
      <c r="F2777">
        <v>142.61000000000001</v>
      </c>
    </row>
    <row r="2778" spans="1:6">
      <c r="A2778" t="s">
        <v>14309</v>
      </c>
      <c r="B2778">
        <v>89014</v>
      </c>
      <c r="C2778" t="s">
        <v>7672</v>
      </c>
      <c r="D2778" t="s">
        <v>88</v>
      </c>
      <c r="E2778">
        <v>62.82</v>
      </c>
      <c r="F2778">
        <v>62.82</v>
      </c>
    </row>
    <row r="2779" spans="1:6">
      <c r="A2779" t="s">
        <v>14309</v>
      </c>
      <c r="B2779">
        <v>53814</v>
      </c>
      <c r="C2779" t="s">
        <v>7673</v>
      </c>
      <c r="D2779" t="s">
        <v>88</v>
      </c>
      <c r="E2779">
        <v>254.96</v>
      </c>
      <c r="F2779">
        <v>254.96</v>
      </c>
    </row>
    <row r="2780" spans="1:6">
      <c r="A2780" t="s">
        <v>14309</v>
      </c>
      <c r="B2780">
        <v>5722</v>
      </c>
      <c r="C2780" t="s">
        <v>7674</v>
      </c>
      <c r="D2780" t="s">
        <v>88</v>
      </c>
      <c r="E2780">
        <v>221.42</v>
      </c>
      <c r="F2780">
        <v>221.42</v>
      </c>
    </row>
    <row r="2781" spans="1:6">
      <c r="A2781" t="s">
        <v>14309</v>
      </c>
      <c r="B2781">
        <v>96015</v>
      </c>
      <c r="C2781" t="s">
        <v>7675</v>
      </c>
      <c r="D2781" t="s">
        <v>88</v>
      </c>
      <c r="E2781">
        <v>21.17</v>
      </c>
      <c r="F2781">
        <v>21.17</v>
      </c>
    </row>
    <row r="2782" spans="1:6">
      <c r="A2782" t="s">
        <v>14309</v>
      </c>
      <c r="B2782">
        <v>96016</v>
      </c>
      <c r="C2782" t="s">
        <v>7676</v>
      </c>
      <c r="D2782" t="s">
        <v>88</v>
      </c>
      <c r="E2782">
        <v>5.67</v>
      </c>
      <c r="F2782">
        <v>5.67</v>
      </c>
    </row>
    <row r="2783" spans="1:6">
      <c r="A2783" t="s">
        <v>14309</v>
      </c>
      <c r="B2783">
        <v>96018</v>
      </c>
      <c r="C2783" t="s">
        <v>7677</v>
      </c>
      <c r="D2783" t="s">
        <v>88</v>
      </c>
      <c r="E2783">
        <v>23.16</v>
      </c>
      <c r="F2783">
        <v>23.16</v>
      </c>
    </row>
    <row r="2784" spans="1:6">
      <c r="A2784" t="s">
        <v>14309</v>
      </c>
      <c r="B2784">
        <v>96019</v>
      </c>
      <c r="C2784" t="s">
        <v>7678</v>
      </c>
      <c r="D2784" t="s">
        <v>88</v>
      </c>
      <c r="E2784">
        <v>98.73</v>
      </c>
      <c r="F2784">
        <v>98.73</v>
      </c>
    </row>
    <row r="2785" spans="1:6">
      <c r="A2785" t="s">
        <v>14309</v>
      </c>
      <c r="B2785">
        <v>96008</v>
      </c>
      <c r="C2785" t="s">
        <v>7679</v>
      </c>
      <c r="D2785" t="s">
        <v>88</v>
      </c>
      <c r="E2785">
        <v>21.36</v>
      </c>
      <c r="F2785">
        <v>21.36</v>
      </c>
    </row>
    <row r="2786" spans="1:6">
      <c r="A2786" t="s">
        <v>14309</v>
      </c>
      <c r="B2786">
        <v>96009</v>
      </c>
      <c r="C2786" t="s">
        <v>7680</v>
      </c>
      <c r="D2786" t="s">
        <v>88</v>
      </c>
      <c r="E2786">
        <v>5.72</v>
      </c>
      <c r="F2786">
        <v>5.72</v>
      </c>
    </row>
    <row r="2787" spans="1:6">
      <c r="A2787" t="s">
        <v>14309</v>
      </c>
      <c r="B2787">
        <v>96011</v>
      </c>
      <c r="C2787" t="s">
        <v>7681</v>
      </c>
      <c r="D2787" t="s">
        <v>88</v>
      </c>
      <c r="E2787">
        <v>23.38</v>
      </c>
      <c r="F2787">
        <v>23.38</v>
      </c>
    </row>
    <row r="2788" spans="1:6">
      <c r="A2788" t="s">
        <v>14309</v>
      </c>
      <c r="B2788">
        <v>96012</v>
      </c>
      <c r="C2788" t="s">
        <v>7682</v>
      </c>
      <c r="D2788" t="s">
        <v>88</v>
      </c>
      <c r="E2788">
        <v>98.73</v>
      </c>
      <c r="F2788">
        <v>98.73</v>
      </c>
    </row>
    <row r="2789" spans="1:6">
      <c r="A2789" t="s">
        <v>14309</v>
      </c>
      <c r="B2789">
        <v>96023</v>
      </c>
      <c r="C2789" t="s">
        <v>7683</v>
      </c>
      <c r="D2789" t="s">
        <v>88</v>
      </c>
      <c r="E2789">
        <v>16.39</v>
      </c>
      <c r="F2789">
        <v>16.39</v>
      </c>
    </row>
    <row r="2790" spans="1:6">
      <c r="A2790" t="s">
        <v>14309</v>
      </c>
      <c r="B2790">
        <v>96024</v>
      </c>
      <c r="C2790" t="s">
        <v>7684</v>
      </c>
      <c r="D2790" t="s">
        <v>88</v>
      </c>
      <c r="E2790">
        <v>4.3899999999999997</v>
      </c>
      <c r="F2790">
        <v>4.3899999999999997</v>
      </c>
    </row>
    <row r="2791" spans="1:6">
      <c r="A2791" t="s">
        <v>14309</v>
      </c>
      <c r="B2791">
        <v>96026</v>
      </c>
      <c r="C2791" t="s">
        <v>7685</v>
      </c>
      <c r="D2791" t="s">
        <v>88</v>
      </c>
      <c r="E2791">
        <v>17.920000000000002</v>
      </c>
      <c r="F2791">
        <v>17.920000000000002</v>
      </c>
    </row>
    <row r="2792" spans="1:6">
      <c r="A2792" t="s">
        <v>14309</v>
      </c>
      <c r="B2792">
        <v>96027</v>
      </c>
      <c r="C2792" t="s">
        <v>7686</v>
      </c>
      <c r="D2792" t="s">
        <v>88</v>
      </c>
      <c r="E2792">
        <v>68.790000000000006</v>
      </c>
      <c r="F2792">
        <v>68.790000000000006</v>
      </c>
    </row>
    <row r="2793" spans="1:6">
      <c r="A2793" t="s">
        <v>14309</v>
      </c>
      <c r="B2793">
        <v>96053</v>
      </c>
      <c r="C2793" t="s">
        <v>7687</v>
      </c>
      <c r="D2793" t="s">
        <v>88</v>
      </c>
      <c r="E2793">
        <v>16.579999999999998</v>
      </c>
      <c r="F2793">
        <v>16.579999999999998</v>
      </c>
    </row>
    <row r="2794" spans="1:6">
      <c r="A2794" t="s">
        <v>14309</v>
      </c>
      <c r="B2794">
        <v>96055</v>
      </c>
      <c r="C2794" t="s">
        <v>7688</v>
      </c>
      <c r="D2794" t="s">
        <v>88</v>
      </c>
      <c r="E2794">
        <v>4.4400000000000004</v>
      </c>
      <c r="F2794">
        <v>4.4400000000000004</v>
      </c>
    </row>
    <row r="2795" spans="1:6">
      <c r="A2795" t="s">
        <v>14309</v>
      </c>
      <c r="B2795">
        <v>96056</v>
      </c>
      <c r="C2795" t="s">
        <v>7689</v>
      </c>
      <c r="D2795" t="s">
        <v>88</v>
      </c>
      <c r="E2795">
        <v>18.14</v>
      </c>
      <c r="F2795">
        <v>18.14</v>
      </c>
    </row>
    <row r="2796" spans="1:6">
      <c r="A2796" t="s">
        <v>14309</v>
      </c>
      <c r="B2796">
        <v>96057</v>
      </c>
      <c r="C2796" t="s">
        <v>7690</v>
      </c>
      <c r="D2796" t="s">
        <v>88</v>
      </c>
      <c r="E2796">
        <v>68.790000000000006</v>
      </c>
      <c r="F2796">
        <v>68.790000000000006</v>
      </c>
    </row>
    <row r="2797" spans="1:6">
      <c r="A2797" t="s">
        <v>14309</v>
      </c>
      <c r="B2797">
        <v>7063</v>
      </c>
      <c r="C2797" t="s">
        <v>7691</v>
      </c>
      <c r="D2797" t="s">
        <v>88</v>
      </c>
      <c r="E2797">
        <v>17.91</v>
      </c>
      <c r="F2797">
        <v>17.91</v>
      </c>
    </row>
    <row r="2798" spans="1:6">
      <c r="A2798" t="s">
        <v>14309</v>
      </c>
      <c r="B2798">
        <v>7064</v>
      </c>
      <c r="C2798" t="s">
        <v>7692</v>
      </c>
      <c r="D2798" t="s">
        <v>88</v>
      </c>
      <c r="E2798">
        <v>4.84</v>
      </c>
      <c r="F2798">
        <v>4.84</v>
      </c>
    </row>
    <row r="2799" spans="1:6">
      <c r="A2799" t="s">
        <v>14309</v>
      </c>
      <c r="B2799">
        <v>7065</v>
      </c>
      <c r="C2799" t="s">
        <v>7693</v>
      </c>
      <c r="D2799" t="s">
        <v>88</v>
      </c>
      <c r="E2799">
        <v>19.600000000000001</v>
      </c>
      <c r="F2799">
        <v>19.600000000000001</v>
      </c>
    </row>
    <row r="2800" spans="1:6">
      <c r="A2800" t="s">
        <v>14309</v>
      </c>
      <c r="B2800">
        <v>7066</v>
      </c>
      <c r="C2800" t="s">
        <v>7694</v>
      </c>
      <c r="D2800" t="s">
        <v>88</v>
      </c>
      <c r="E2800">
        <v>98.73</v>
      </c>
      <c r="F2800">
        <v>98.73</v>
      </c>
    </row>
    <row r="2801" spans="1:6">
      <c r="A2801" t="s">
        <v>14309</v>
      </c>
      <c r="B2801">
        <v>89033</v>
      </c>
      <c r="C2801" t="s">
        <v>7695</v>
      </c>
      <c r="D2801" t="s">
        <v>88</v>
      </c>
      <c r="E2801">
        <v>13.13</v>
      </c>
      <c r="F2801">
        <v>13.13</v>
      </c>
    </row>
    <row r="2802" spans="1:6">
      <c r="A2802" t="s">
        <v>14309</v>
      </c>
      <c r="B2802">
        <v>89034</v>
      </c>
      <c r="C2802" t="s">
        <v>7696</v>
      </c>
      <c r="D2802" t="s">
        <v>88</v>
      </c>
      <c r="E2802">
        <v>3.52</v>
      </c>
      <c r="F2802">
        <v>3.52</v>
      </c>
    </row>
    <row r="2803" spans="1:6">
      <c r="A2803" t="s">
        <v>14309</v>
      </c>
      <c r="B2803">
        <v>5714</v>
      </c>
      <c r="C2803" t="s">
        <v>7697</v>
      </c>
      <c r="D2803" t="s">
        <v>88</v>
      </c>
      <c r="E2803">
        <v>14.36</v>
      </c>
      <c r="F2803">
        <v>14.36</v>
      </c>
    </row>
    <row r="2804" spans="1:6">
      <c r="A2804" t="s">
        <v>14309</v>
      </c>
      <c r="B2804">
        <v>5715</v>
      </c>
      <c r="C2804" t="s">
        <v>7698</v>
      </c>
      <c r="D2804" t="s">
        <v>88</v>
      </c>
      <c r="E2804">
        <v>68.790000000000006</v>
      </c>
      <c r="F2804">
        <v>68.790000000000006</v>
      </c>
    </row>
    <row r="2805" spans="1:6">
      <c r="A2805" t="s">
        <v>14309</v>
      </c>
      <c r="B2805">
        <v>102906</v>
      </c>
      <c r="C2805" t="s">
        <v>7699</v>
      </c>
      <c r="D2805" t="s">
        <v>88</v>
      </c>
      <c r="E2805">
        <v>0</v>
      </c>
      <c r="F2805">
        <v>0</v>
      </c>
    </row>
    <row r="2806" spans="1:6">
      <c r="A2806" t="s">
        <v>14309</v>
      </c>
      <c r="B2806">
        <v>102907</v>
      </c>
      <c r="C2806" t="s">
        <v>7700</v>
      </c>
      <c r="D2806" t="s">
        <v>88</v>
      </c>
      <c r="E2806">
        <v>0</v>
      </c>
      <c r="F2806">
        <v>0</v>
      </c>
    </row>
    <row r="2807" spans="1:6">
      <c r="A2807" t="s">
        <v>14309</v>
      </c>
      <c r="B2807">
        <v>102908</v>
      </c>
      <c r="C2807" t="s">
        <v>7701</v>
      </c>
      <c r="D2807" t="s">
        <v>88</v>
      </c>
      <c r="E2807">
        <v>0</v>
      </c>
      <c r="F2807">
        <v>0</v>
      </c>
    </row>
    <row r="2808" spans="1:6">
      <c r="A2808" t="s">
        <v>14309</v>
      </c>
      <c r="B2808">
        <v>102909</v>
      </c>
      <c r="C2808" t="s">
        <v>7702</v>
      </c>
      <c r="D2808" t="s">
        <v>88</v>
      </c>
      <c r="E2808">
        <v>4.12</v>
      </c>
      <c r="F2808">
        <v>4.12</v>
      </c>
    </row>
    <row r="2809" spans="1:6">
      <c r="A2809" t="s">
        <v>14309</v>
      </c>
      <c r="B2809">
        <v>93435</v>
      </c>
      <c r="C2809" t="s">
        <v>7703</v>
      </c>
      <c r="D2809" t="s">
        <v>88</v>
      </c>
      <c r="E2809">
        <v>9.1999999999999993</v>
      </c>
      <c r="F2809">
        <v>9.1999999999999993</v>
      </c>
    </row>
    <row r="2810" spans="1:6">
      <c r="A2810" t="s">
        <v>14309</v>
      </c>
      <c r="B2810">
        <v>93436</v>
      </c>
      <c r="C2810" t="s">
        <v>7704</v>
      </c>
      <c r="D2810" t="s">
        <v>88</v>
      </c>
      <c r="E2810">
        <v>2.83</v>
      </c>
      <c r="F2810">
        <v>2.83</v>
      </c>
    </row>
    <row r="2811" spans="1:6">
      <c r="A2811" t="s">
        <v>14309</v>
      </c>
      <c r="B2811">
        <v>93437</v>
      </c>
      <c r="C2811" t="s">
        <v>7705</v>
      </c>
      <c r="D2811" t="s">
        <v>88</v>
      </c>
      <c r="E2811">
        <v>10.06</v>
      </c>
      <c r="F2811">
        <v>10.06</v>
      </c>
    </row>
    <row r="2812" spans="1:6">
      <c r="A2812" t="s">
        <v>14309</v>
      </c>
      <c r="B2812">
        <v>93438</v>
      </c>
      <c r="C2812" t="s">
        <v>7706</v>
      </c>
      <c r="D2812" t="s">
        <v>88</v>
      </c>
      <c r="E2812">
        <v>114.68</v>
      </c>
      <c r="F2812">
        <v>114.68</v>
      </c>
    </row>
    <row r="2813" spans="1:6">
      <c r="A2813" t="s">
        <v>14309</v>
      </c>
      <c r="B2813">
        <v>100643</v>
      </c>
      <c r="C2813" t="s">
        <v>7707</v>
      </c>
      <c r="D2813" t="s">
        <v>88</v>
      </c>
      <c r="E2813">
        <v>412.54</v>
      </c>
      <c r="F2813">
        <v>412.54</v>
      </c>
    </row>
    <row r="2814" spans="1:6">
      <c r="A2814" t="s">
        <v>14309</v>
      </c>
      <c r="B2814">
        <v>100644</v>
      </c>
      <c r="C2814" t="s">
        <v>7708</v>
      </c>
      <c r="D2814" t="s">
        <v>88</v>
      </c>
      <c r="E2814">
        <v>145.41999999999999</v>
      </c>
      <c r="F2814">
        <v>145.41999999999999</v>
      </c>
    </row>
    <row r="2815" spans="1:6">
      <c r="A2815" t="s">
        <v>14309</v>
      </c>
      <c r="B2815">
        <v>100645</v>
      </c>
      <c r="C2815" t="s">
        <v>7709</v>
      </c>
      <c r="D2815" t="s">
        <v>88</v>
      </c>
      <c r="E2815">
        <v>663.17</v>
      </c>
      <c r="F2815">
        <v>663.17</v>
      </c>
    </row>
    <row r="2816" spans="1:6">
      <c r="A2816" t="s">
        <v>14309</v>
      </c>
      <c r="B2816">
        <v>100646</v>
      </c>
      <c r="C2816" t="s">
        <v>7710</v>
      </c>
      <c r="D2816" t="s">
        <v>88</v>
      </c>
      <c r="E2816">
        <v>5499</v>
      </c>
      <c r="F2816">
        <v>5499</v>
      </c>
    </row>
    <row r="2817" spans="1:6">
      <c r="A2817" t="s">
        <v>14309</v>
      </c>
      <c r="B2817">
        <v>95116</v>
      </c>
      <c r="C2817" t="s">
        <v>7711</v>
      </c>
      <c r="D2817" t="s">
        <v>88</v>
      </c>
      <c r="E2817">
        <v>32.549999999999997</v>
      </c>
      <c r="F2817">
        <v>32.549999999999997</v>
      </c>
    </row>
    <row r="2818" spans="1:6">
      <c r="A2818" t="s">
        <v>14309</v>
      </c>
      <c r="B2818">
        <v>95117</v>
      </c>
      <c r="C2818" t="s">
        <v>7712</v>
      </c>
      <c r="D2818" t="s">
        <v>88</v>
      </c>
      <c r="E2818">
        <v>10.039999999999999</v>
      </c>
      <c r="F2818">
        <v>10.039999999999999</v>
      </c>
    </row>
    <row r="2819" spans="1:6">
      <c r="A2819" t="s">
        <v>14309</v>
      </c>
      <c r="B2819">
        <v>53794</v>
      </c>
      <c r="C2819" t="s">
        <v>7713</v>
      </c>
      <c r="D2819" t="s">
        <v>88</v>
      </c>
      <c r="E2819">
        <v>35.619999999999997</v>
      </c>
      <c r="F2819">
        <v>35.619999999999997</v>
      </c>
    </row>
    <row r="2820" spans="1:6">
      <c r="A2820" t="s">
        <v>14309</v>
      </c>
      <c r="B2820">
        <v>5703</v>
      </c>
      <c r="C2820" t="s">
        <v>7714</v>
      </c>
      <c r="D2820" t="s">
        <v>88</v>
      </c>
      <c r="E2820">
        <v>24.03</v>
      </c>
      <c r="F2820">
        <v>24.03</v>
      </c>
    </row>
    <row r="2821" spans="1:6">
      <c r="A2821" t="s">
        <v>14309</v>
      </c>
      <c r="B2821">
        <v>106089</v>
      </c>
      <c r="C2821" t="s">
        <v>7715</v>
      </c>
      <c r="D2821" t="s">
        <v>88</v>
      </c>
      <c r="E2821">
        <v>51.85</v>
      </c>
      <c r="F2821">
        <v>51.85</v>
      </c>
    </row>
    <row r="2822" spans="1:6">
      <c r="A2822" t="s">
        <v>14309</v>
      </c>
      <c r="B2822">
        <v>106092</v>
      </c>
      <c r="C2822" t="s">
        <v>7716</v>
      </c>
      <c r="D2822" t="s">
        <v>88</v>
      </c>
      <c r="E2822">
        <v>8.6</v>
      </c>
      <c r="F2822">
        <v>8.6</v>
      </c>
    </row>
    <row r="2823" spans="1:6">
      <c r="A2823" t="s">
        <v>14309</v>
      </c>
      <c r="B2823">
        <v>106090</v>
      </c>
      <c r="C2823" t="s">
        <v>7717</v>
      </c>
      <c r="D2823" t="s">
        <v>88</v>
      </c>
      <c r="E2823">
        <v>21.31</v>
      </c>
      <c r="F2823">
        <v>21.31</v>
      </c>
    </row>
    <row r="2824" spans="1:6">
      <c r="A2824" t="s">
        <v>14309</v>
      </c>
      <c r="B2824">
        <v>106091</v>
      </c>
      <c r="C2824" t="s">
        <v>7718</v>
      </c>
      <c r="D2824" t="s">
        <v>88</v>
      </c>
      <c r="E2824">
        <v>97.21</v>
      </c>
      <c r="F2824">
        <v>97.21</v>
      </c>
    </row>
    <row r="2825" spans="1:6">
      <c r="A2825" t="s">
        <v>14309</v>
      </c>
      <c r="B2825">
        <v>106093</v>
      </c>
      <c r="C2825" t="s">
        <v>7719</v>
      </c>
      <c r="D2825" t="s">
        <v>88</v>
      </c>
      <c r="E2825">
        <v>128.61000000000001</v>
      </c>
      <c r="F2825">
        <v>128.61000000000001</v>
      </c>
    </row>
    <row r="2826" spans="1:6">
      <c r="A2826" t="s">
        <v>14309</v>
      </c>
      <c r="B2826">
        <v>100637</v>
      </c>
      <c r="C2826" t="s">
        <v>7720</v>
      </c>
      <c r="D2826" t="s">
        <v>88</v>
      </c>
      <c r="E2826">
        <v>201.34</v>
      </c>
      <c r="F2826">
        <v>201.34</v>
      </c>
    </row>
    <row r="2827" spans="1:6">
      <c r="A2827" t="s">
        <v>14309</v>
      </c>
      <c r="B2827">
        <v>100638</v>
      </c>
      <c r="C2827" t="s">
        <v>7721</v>
      </c>
      <c r="D2827" t="s">
        <v>88</v>
      </c>
      <c r="E2827">
        <v>61.89</v>
      </c>
      <c r="F2827">
        <v>61.89</v>
      </c>
    </row>
    <row r="2828" spans="1:6">
      <c r="A2828" t="s">
        <v>14309</v>
      </c>
      <c r="B2828">
        <v>100639</v>
      </c>
      <c r="C2828" t="s">
        <v>7722</v>
      </c>
      <c r="D2828" t="s">
        <v>88</v>
      </c>
      <c r="E2828">
        <v>251.87</v>
      </c>
      <c r="F2828">
        <v>251.87</v>
      </c>
    </row>
    <row r="2829" spans="1:6">
      <c r="A2829" t="s">
        <v>14309</v>
      </c>
      <c r="B2829">
        <v>100640</v>
      </c>
      <c r="C2829" t="s">
        <v>7723</v>
      </c>
      <c r="D2829" t="s">
        <v>88</v>
      </c>
      <c r="E2829">
        <v>4399.2</v>
      </c>
      <c r="F2829">
        <v>4399.2</v>
      </c>
    </row>
    <row r="2830" spans="1:6">
      <c r="A2830" t="s">
        <v>14309</v>
      </c>
      <c r="B2830">
        <v>93429</v>
      </c>
      <c r="C2830" t="s">
        <v>7724</v>
      </c>
      <c r="D2830" t="s">
        <v>88</v>
      </c>
      <c r="E2830">
        <v>163.91</v>
      </c>
      <c r="F2830">
        <v>163.91</v>
      </c>
    </row>
    <row r="2831" spans="1:6">
      <c r="A2831" t="s">
        <v>14309</v>
      </c>
      <c r="B2831">
        <v>93430</v>
      </c>
      <c r="C2831" t="s">
        <v>7725</v>
      </c>
      <c r="D2831" t="s">
        <v>88</v>
      </c>
      <c r="E2831">
        <v>50.38</v>
      </c>
      <c r="F2831">
        <v>50.38</v>
      </c>
    </row>
    <row r="2832" spans="1:6">
      <c r="A2832" t="s">
        <v>14309</v>
      </c>
      <c r="B2832">
        <v>93431</v>
      </c>
      <c r="C2832" t="s">
        <v>7726</v>
      </c>
      <c r="D2832" t="s">
        <v>88</v>
      </c>
      <c r="E2832">
        <v>205.05</v>
      </c>
      <c r="F2832">
        <v>205.05</v>
      </c>
    </row>
    <row r="2833" spans="1:6">
      <c r="A2833" t="s">
        <v>14309</v>
      </c>
      <c r="B2833">
        <v>93432</v>
      </c>
      <c r="C2833" t="s">
        <v>7727</v>
      </c>
      <c r="D2833" t="s">
        <v>88</v>
      </c>
      <c r="E2833">
        <v>2199.6</v>
      </c>
      <c r="F2833">
        <v>2199.6</v>
      </c>
    </row>
    <row r="2834" spans="1:6">
      <c r="A2834" t="s">
        <v>14309</v>
      </c>
      <c r="B2834">
        <v>95118</v>
      </c>
      <c r="C2834" t="s">
        <v>7728</v>
      </c>
      <c r="D2834" t="s">
        <v>88</v>
      </c>
      <c r="E2834">
        <v>75.17</v>
      </c>
      <c r="F2834">
        <v>75.17</v>
      </c>
    </row>
    <row r="2835" spans="1:6">
      <c r="A2835" t="s">
        <v>14309</v>
      </c>
      <c r="B2835">
        <v>95119</v>
      </c>
      <c r="C2835" t="s">
        <v>7729</v>
      </c>
      <c r="D2835" t="s">
        <v>88</v>
      </c>
      <c r="E2835">
        <v>23.19</v>
      </c>
      <c r="F2835">
        <v>23.19</v>
      </c>
    </row>
    <row r="2836" spans="1:6">
      <c r="A2836" t="s">
        <v>14309</v>
      </c>
      <c r="B2836">
        <v>5707</v>
      </c>
      <c r="C2836" t="s">
        <v>7730</v>
      </c>
      <c r="D2836" t="s">
        <v>88</v>
      </c>
      <c r="E2836">
        <v>82.25</v>
      </c>
      <c r="F2836">
        <v>82.25</v>
      </c>
    </row>
    <row r="2837" spans="1:6">
      <c r="A2837" t="s">
        <v>14309</v>
      </c>
      <c r="B2837">
        <v>95120</v>
      </c>
      <c r="C2837" t="s">
        <v>7731</v>
      </c>
      <c r="D2837" t="s">
        <v>88</v>
      </c>
      <c r="E2837">
        <v>64.38</v>
      </c>
      <c r="F2837">
        <v>64.38</v>
      </c>
    </row>
    <row r="2838" spans="1:6">
      <c r="A2838" t="s">
        <v>14309</v>
      </c>
      <c r="B2838">
        <v>103657</v>
      </c>
      <c r="C2838" t="s">
        <v>7732</v>
      </c>
      <c r="D2838" t="s">
        <v>88</v>
      </c>
      <c r="E2838">
        <v>0</v>
      </c>
      <c r="F2838">
        <v>0</v>
      </c>
    </row>
    <row r="2839" spans="1:6">
      <c r="A2839" t="s">
        <v>14309</v>
      </c>
      <c r="B2839">
        <v>103658</v>
      </c>
      <c r="C2839" t="s">
        <v>7733</v>
      </c>
      <c r="D2839" t="s">
        <v>88</v>
      </c>
      <c r="E2839">
        <v>0</v>
      </c>
      <c r="F2839">
        <v>0</v>
      </c>
    </row>
    <row r="2840" spans="1:6">
      <c r="A2840" t="s">
        <v>14309</v>
      </c>
      <c r="B2840">
        <v>103659</v>
      </c>
      <c r="C2840" t="s">
        <v>7734</v>
      </c>
      <c r="D2840" t="s">
        <v>88</v>
      </c>
      <c r="E2840">
        <v>0</v>
      </c>
      <c r="F2840">
        <v>0</v>
      </c>
    </row>
    <row r="2841" spans="1:6">
      <c r="A2841" t="s">
        <v>14309</v>
      </c>
      <c r="B2841">
        <v>103660</v>
      </c>
      <c r="C2841" t="s">
        <v>7735</v>
      </c>
      <c r="D2841" t="s">
        <v>88</v>
      </c>
      <c r="E2841">
        <v>12.62</v>
      </c>
      <c r="F2841">
        <v>12.62</v>
      </c>
    </row>
    <row r="2842" spans="1:6">
      <c r="A2842" t="s">
        <v>14309</v>
      </c>
      <c r="B2842">
        <v>89015</v>
      </c>
      <c r="C2842" t="s">
        <v>7736</v>
      </c>
      <c r="D2842" t="s">
        <v>88</v>
      </c>
      <c r="E2842">
        <v>3.63</v>
      </c>
      <c r="F2842">
        <v>3.63</v>
      </c>
    </row>
    <row r="2843" spans="1:6">
      <c r="A2843" t="s">
        <v>14309</v>
      </c>
      <c r="B2843">
        <v>89016</v>
      </c>
      <c r="C2843" t="s">
        <v>7737</v>
      </c>
      <c r="D2843" t="s">
        <v>88</v>
      </c>
      <c r="E2843">
        <v>0.96</v>
      </c>
      <c r="F2843">
        <v>0.96</v>
      </c>
    </row>
    <row r="2844" spans="1:6">
      <c r="A2844" t="s">
        <v>14309</v>
      </c>
      <c r="B2844">
        <v>53804</v>
      </c>
      <c r="C2844" t="s">
        <v>7738</v>
      </c>
      <c r="D2844" t="s">
        <v>88</v>
      </c>
      <c r="E2844">
        <v>4.54</v>
      </c>
      <c r="F2844">
        <v>4.54</v>
      </c>
    </row>
    <row r="2845" spans="1:6">
      <c r="A2845" t="s">
        <v>14309</v>
      </c>
      <c r="B2845">
        <v>90582</v>
      </c>
      <c r="C2845" t="s">
        <v>7739</v>
      </c>
      <c r="D2845" t="s">
        <v>88</v>
      </c>
      <c r="E2845">
        <v>0.46</v>
      </c>
      <c r="F2845">
        <v>0.46</v>
      </c>
    </row>
    <row r="2846" spans="1:6">
      <c r="A2846" t="s">
        <v>14309</v>
      </c>
      <c r="B2846">
        <v>90583</v>
      </c>
      <c r="C2846" t="s">
        <v>7740</v>
      </c>
      <c r="D2846" t="s">
        <v>88</v>
      </c>
      <c r="E2846">
        <v>0.1</v>
      </c>
      <c r="F2846">
        <v>0.1</v>
      </c>
    </row>
    <row r="2847" spans="1:6">
      <c r="A2847" t="s">
        <v>14309</v>
      </c>
      <c r="B2847">
        <v>90584</v>
      </c>
      <c r="C2847" t="s">
        <v>7741</v>
      </c>
      <c r="D2847" t="s">
        <v>88</v>
      </c>
      <c r="E2847">
        <v>0.36</v>
      </c>
      <c r="F2847">
        <v>0.36</v>
      </c>
    </row>
    <row r="2848" spans="1:6">
      <c r="A2848" t="s">
        <v>14309</v>
      </c>
      <c r="B2848">
        <v>90585</v>
      </c>
      <c r="C2848" t="s">
        <v>7742</v>
      </c>
      <c r="D2848" t="s">
        <v>88</v>
      </c>
      <c r="E2848">
        <v>0.52</v>
      </c>
      <c r="F2848">
        <v>0.52</v>
      </c>
    </row>
    <row r="2849" spans="1:6">
      <c r="A2849" t="s">
        <v>14309</v>
      </c>
      <c r="B2849">
        <v>106380</v>
      </c>
      <c r="C2849" t="s">
        <v>14390</v>
      </c>
      <c r="D2849" t="s">
        <v>88</v>
      </c>
      <c r="E2849">
        <v>74.760000000000005</v>
      </c>
      <c r="F2849">
        <v>74.760000000000005</v>
      </c>
    </row>
    <row r="2850" spans="1:6">
      <c r="A2850" t="s">
        <v>14309</v>
      </c>
      <c r="B2850">
        <v>106381</v>
      </c>
      <c r="C2850" t="s">
        <v>14391</v>
      </c>
      <c r="D2850" t="s">
        <v>88</v>
      </c>
      <c r="E2850">
        <v>26.35</v>
      </c>
      <c r="F2850">
        <v>26.35</v>
      </c>
    </row>
    <row r="2851" spans="1:6">
      <c r="A2851" t="s">
        <v>14309</v>
      </c>
      <c r="B2851">
        <v>106382</v>
      </c>
      <c r="C2851" t="s">
        <v>14392</v>
      </c>
      <c r="D2851" t="s">
        <v>88</v>
      </c>
      <c r="E2851">
        <v>120.18</v>
      </c>
      <c r="F2851">
        <v>120.18</v>
      </c>
    </row>
    <row r="2852" spans="1:6">
      <c r="A2852" t="s">
        <v>14309</v>
      </c>
      <c r="B2852">
        <v>106383</v>
      </c>
      <c r="C2852" t="s">
        <v>14393</v>
      </c>
      <c r="D2852" t="s">
        <v>88</v>
      </c>
      <c r="E2852">
        <v>95.25</v>
      </c>
      <c r="F2852">
        <v>95.25</v>
      </c>
    </row>
    <row r="2853" spans="1:6">
      <c r="A2853" t="s">
        <v>14309</v>
      </c>
      <c r="B2853">
        <v>106376</v>
      </c>
      <c r="C2853" t="s">
        <v>14394</v>
      </c>
      <c r="D2853" t="s">
        <v>88</v>
      </c>
      <c r="E2853">
        <v>176.31</v>
      </c>
      <c r="F2853">
        <v>176.31</v>
      </c>
    </row>
    <row r="2854" spans="1:6">
      <c r="A2854" t="s">
        <v>14309</v>
      </c>
      <c r="B2854">
        <v>106377</v>
      </c>
      <c r="C2854" t="s">
        <v>14395</v>
      </c>
      <c r="D2854" t="s">
        <v>88</v>
      </c>
      <c r="E2854">
        <v>62.14</v>
      </c>
      <c r="F2854">
        <v>62.14</v>
      </c>
    </row>
    <row r="2855" spans="1:6">
      <c r="A2855" t="s">
        <v>14309</v>
      </c>
      <c r="B2855">
        <v>106378</v>
      </c>
      <c r="C2855" t="s">
        <v>14396</v>
      </c>
      <c r="D2855" t="s">
        <v>88</v>
      </c>
      <c r="E2855">
        <v>283.42</v>
      </c>
      <c r="F2855">
        <v>283.42</v>
      </c>
    </row>
    <row r="2856" spans="1:6">
      <c r="A2856" t="s">
        <v>14309</v>
      </c>
      <c r="B2856">
        <v>106379</v>
      </c>
      <c r="C2856" t="s">
        <v>14397</v>
      </c>
      <c r="D2856" t="s">
        <v>88</v>
      </c>
      <c r="E2856">
        <v>116.02</v>
      </c>
      <c r="F2856">
        <v>116.02</v>
      </c>
    </row>
    <row r="2857" spans="1:6">
      <c r="A2857" t="s">
        <v>14309</v>
      </c>
      <c r="B2857">
        <v>89240</v>
      </c>
      <c r="C2857" t="s">
        <v>7743</v>
      </c>
      <c r="D2857" t="s">
        <v>88</v>
      </c>
      <c r="E2857">
        <v>90.57</v>
      </c>
      <c r="F2857">
        <v>90.57</v>
      </c>
    </row>
    <row r="2858" spans="1:6">
      <c r="A2858" t="s">
        <v>14309</v>
      </c>
      <c r="B2858">
        <v>89241</v>
      </c>
      <c r="C2858" t="s">
        <v>7744</v>
      </c>
      <c r="D2858" t="s">
        <v>88</v>
      </c>
      <c r="E2858">
        <v>31.92</v>
      </c>
      <c r="F2858">
        <v>31.92</v>
      </c>
    </row>
    <row r="2859" spans="1:6">
      <c r="A2859" t="s">
        <v>14309</v>
      </c>
      <c r="B2859">
        <v>5710</v>
      </c>
      <c r="C2859" t="s">
        <v>7745</v>
      </c>
      <c r="D2859" t="s">
        <v>88</v>
      </c>
      <c r="E2859">
        <v>145.6</v>
      </c>
      <c r="F2859">
        <v>145.6</v>
      </c>
    </row>
    <row r="2860" spans="1:6">
      <c r="A2860" t="s">
        <v>14309</v>
      </c>
      <c r="B2860">
        <v>5711</v>
      </c>
      <c r="C2860" t="s">
        <v>7746</v>
      </c>
      <c r="D2860" t="s">
        <v>88</v>
      </c>
      <c r="E2860">
        <v>90.91</v>
      </c>
      <c r="F2860">
        <v>90.91</v>
      </c>
    </row>
    <row r="2861" spans="1:6">
      <c r="A2861" t="s">
        <v>14309</v>
      </c>
      <c r="B2861">
        <v>89253</v>
      </c>
      <c r="C2861" t="s">
        <v>7747</v>
      </c>
      <c r="D2861" t="s">
        <v>88</v>
      </c>
      <c r="E2861">
        <v>74.22</v>
      </c>
      <c r="F2861">
        <v>74.22</v>
      </c>
    </row>
    <row r="2862" spans="1:6">
      <c r="A2862" t="s">
        <v>14309</v>
      </c>
      <c r="B2862">
        <v>89254</v>
      </c>
      <c r="C2862" t="s">
        <v>7748</v>
      </c>
      <c r="D2862" t="s">
        <v>88</v>
      </c>
      <c r="E2862">
        <v>26.16</v>
      </c>
      <c r="F2862">
        <v>26.16</v>
      </c>
    </row>
    <row r="2863" spans="1:6">
      <c r="A2863" t="s">
        <v>14309</v>
      </c>
      <c r="B2863">
        <v>89255</v>
      </c>
      <c r="C2863" t="s">
        <v>7749</v>
      </c>
      <c r="D2863" t="s">
        <v>88</v>
      </c>
      <c r="E2863">
        <v>119.31</v>
      </c>
      <c r="F2863">
        <v>119.31</v>
      </c>
    </row>
    <row r="2864" spans="1:6">
      <c r="A2864" t="s">
        <v>14309</v>
      </c>
      <c r="B2864">
        <v>89256</v>
      </c>
      <c r="C2864" t="s">
        <v>7750</v>
      </c>
      <c r="D2864" t="s">
        <v>88</v>
      </c>
      <c r="E2864">
        <v>86.57</v>
      </c>
      <c r="F2864">
        <v>86.57</v>
      </c>
    </row>
    <row r="2865" spans="1:6">
      <c r="A2865" t="s">
        <v>14309</v>
      </c>
      <c r="B2865">
        <v>106384</v>
      </c>
      <c r="C2865" t="s">
        <v>14398</v>
      </c>
      <c r="D2865" t="s">
        <v>88</v>
      </c>
      <c r="E2865">
        <v>91.68</v>
      </c>
      <c r="F2865">
        <v>91.68</v>
      </c>
    </row>
    <row r="2866" spans="1:6">
      <c r="A2866" t="s">
        <v>14309</v>
      </c>
      <c r="B2866">
        <v>106385</v>
      </c>
      <c r="C2866" t="s">
        <v>14399</v>
      </c>
      <c r="D2866" t="s">
        <v>88</v>
      </c>
      <c r="E2866">
        <v>28.28</v>
      </c>
      <c r="F2866">
        <v>28.28</v>
      </c>
    </row>
    <row r="2867" spans="1:6">
      <c r="A2867" t="s">
        <v>14309</v>
      </c>
      <c r="B2867">
        <v>106386</v>
      </c>
      <c r="C2867" t="s">
        <v>14400</v>
      </c>
      <c r="D2867" t="s">
        <v>88</v>
      </c>
      <c r="E2867">
        <v>129</v>
      </c>
      <c r="F2867">
        <v>129</v>
      </c>
    </row>
    <row r="2868" spans="1:6">
      <c r="A2868" t="s">
        <v>14309</v>
      </c>
      <c r="B2868">
        <v>106387</v>
      </c>
      <c r="C2868" t="s">
        <v>14401</v>
      </c>
      <c r="D2868" t="s">
        <v>88</v>
      </c>
      <c r="E2868">
        <v>90.91</v>
      </c>
      <c r="F2868">
        <v>90.91</v>
      </c>
    </row>
    <row r="2869" spans="1:6">
      <c r="A2869" t="s">
        <v>14402</v>
      </c>
      <c r="B2869">
        <v>106489</v>
      </c>
      <c r="C2869" t="s">
        <v>14403</v>
      </c>
      <c r="D2869" t="s">
        <v>211</v>
      </c>
      <c r="E2869">
        <v>0</v>
      </c>
      <c r="F2869">
        <v>0</v>
      </c>
    </row>
    <row r="2870" spans="1:6">
      <c r="A2870" t="s">
        <v>14402</v>
      </c>
      <c r="B2870">
        <v>106491</v>
      </c>
      <c r="C2870" t="s">
        <v>14404</v>
      </c>
      <c r="D2870" t="s">
        <v>211</v>
      </c>
      <c r="E2870">
        <v>0</v>
      </c>
      <c r="F2870">
        <v>0</v>
      </c>
    </row>
    <row r="2871" spans="1:6">
      <c r="A2871" t="s">
        <v>14402</v>
      </c>
      <c r="B2871">
        <v>106493</v>
      </c>
      <c r="C2871" t="s">
        <v>14405</v>
      </c>
      <c r="D2871" t="s">
        <v>211</v>
      </c>
      <c r="E2871">
        <v>0</v>
      </c>
      <c r="F2871">
        <v>0</v>
      </c>
    </row>
    <row r="2872" spans="1:6">
      <c r="A2872" t="s">
        <v>14402</v>
      </c>
      <c r="B2872">
        <v>106490</v>
      </c>
      <c r="C2872" t="s">
        <v>14406</v>
      </c>
      <c r="D2872" t="s">
        <v>211</v>
      </c>
      <c r="E2872">
        <v>0</v>
      </c>
      <c r="F2872">
        <v>0</v>
      </c>
    </row>
    <row r="2873" spans="1:6">
      <c r="A2873" t="s">
        <v>14402</v>
      </c>
      <c r="B2873">
        <v>106492</v>
      </c>
      <c r="C2873" t="s">
        <v>14407</v>
      </c>
      <c r="D2873" t="s">
        <v>211</v>
      </c>
      <c r="E2873">
        <v>0</v>
      </c>
      <c r="F2873">
        <v>0</v>
      </c>
    </row>
    <row r="2874" spans="1:6">
      <c r="A2874" t="s">
        <v>14402</v>
      </c>
      <c r="B2874">
        <v>106496</v>
      </c>
      <c r="C2874" t="s">
        <v>14408</v>
      </c>
      <c r="D2874" t="s">
        <v>211</v>
      </c>
      <c r="E2874">
        <v>0</v>
      </c>
      <c r="F2874">
        <v>0</v>
      </c>
    </row>
    <row r="2875" spans="1:6">
      <c r="A2875" t="s">
        <v>14402</v>
      </c>
      <c r="B2875">
        <v>106497</v>
      </c>
      <c r="C2875" t="s">
        <v>14409</v>
      </c>
      <c r="D2875" t="s">
        <v>211</v>
      </c>
      <c r="E2875">
        <v>0</v>
      </c>
      <c r="F2875">
        <v>0</v>
      </c>
    </row>
    <row r="2876" spans="1:6">
      <c r="A2876" t="s">
        <v>14402</v>
      </c>
      <c r="B2876">
        <v>106495</v>
      </c>
      <c r="C2876" t="s">
        <v>14410</v>
      </c>
      <c r="D2876" t="s">
        <v>211</v>
      </c>
      <c r="E2876">
        <v>0</v>
      </c>
      <c r="F2876">
        <v>0</v>
      </c>
    </row>
    <row r="2877" spans="1:6">
      <c r="A2877" t="s">
        <v>14402</v>
      </c>
      <c r="B2877">
        <v>106498</v>
      </c>
      <c r="C2877" t="s">
        <v>14411</v>
      </c>
      <c r="D2877" t="s">
        <v>211</v>
      </c>
      <c r="E2877">
        <v>0</v>
      </c>
      <c r="F2877">
        <v>0</v>
      </c>
    </row>
    <row r="2878" spans="1:6">
      <c r="A2878" t="s">
        <v>14402</v>
      </c>
      <c r="B2878">
        <v>106494</v>
      </c>
      <c r="C2878" t="s">
        <v>14412</v>
      </c>
      <c r="D2878" t="s">
        <v>211</v>
      </c>
      <c r="E2878">
        <v>0</v>
      </c>
      <c r="F2878">
        <v>0</v>
      </c>
    </row>
    <row r="2879" spans="1:6">
      <c r="A2879" t="s">
        <v>14402</v>
      </c>
      <c r="B2879">
        <v>106485</v>
      </c>
      <c r="C2879" t="s">
        <v>14413</v>
      </c>
      <c r="D2879" t="s">
        <v>211</v>
      </c>
      <c r="E2879">
        <v>0</v>
      </c>
      <c r="F2879">
        <v>0</v>
      </c>
    </row>
    <row r="2880" spans="1:6">
      <c r="A2880" t="s">
        <v>14402</v>
      </c>
      <c r="B2880">
        <v>106486</v>
      </c>
      <c r="C2880" t="s">
        <v>14414</v>
      </c>
      <c r="D2880" t="s">
        <v>211</v>
      </c>
      <c r="E2880">
        <v>0</v>
      </c>
      <c r="F2880">
        <v>0</v>
      </c>
    </row>
    <row r="2881" spans="1:6">
      <c r="A2881" t="s">
        <v>14402</v>
      </c>
      <c r="B2881">
        <v>106487</v>
      </c>
      <c r="C2881" t="s">
        <v>14415</v>
      </c>
      <c r="D2881" t="s">
        <v>211</v>
      </c>
      <c r="E2881">
        <v>0</v>
      </c>
      <c r="F2881">
        <v>0</v>
      </c>
    </row>
    <row r="2882" spans="1:6">
      <c r="A2882" t="s">
        <v>14402</v>
      </c>
      <c r="B2882">
        <v>106488</v>
      </c>
      <c r="C2882" t="s">
        <v>14416</v>
      </c>
      <c r="D2882" t="s">
        <v>211</v>
      </c>
      <c r="E2882">
        <v>0</v>
      </c>
      <c r="F2882">
        <v>0</v>
      </c>
    </row>
    <row r="2883" spans="1:6">
      <c r="A2883" t="s">
        <v>14417</v>
      </c>
      <c r="B2883">
        <v>103797</v>
      </c>
      <c r="C2883" t="s">
        <v>7751</v>
      </c>
      <c r="D2883" t="s">
        <v>205</v>
      </c>
      <c r="E2883">
        <v>15.62</v>
      </c>
      <c r="F2883">
        <v>16.05</v>
      </c>
    </row>
    <row r="2884" spans="1:6">
      <c r="A2884" t="s">
        <v>14417</v>
      </c>
      <c r="B2884">
        <v>103930</v>
      </c>
      <c r="C2884" t="s">
        <v>7752</v>
      </c>
      <c r="D2884" t="s">
        <v>217</v>
      </c>
      <c r="E2884">
        <v>875.66</v>
      </c>
      <c r="F2884">
        <v>890.29</v>
      </c>
    </row>
    <row r="2885" spans="1:6">
      <c r="A2885" t="s">
        <v>14417</v>
      </c>
      <c r="B2885">
        <v>103931</v>
      </c>
      <c r="C2885" t="s">
        <v>7753</v>
      </c>
      <c r="D2885" t="s">
        <v>217</v>
      </c>
      <c r="E2885">
        <v>636.52</v>
      </c>
      <c r="F2885">
        <v>648.09</v>
      </c>
    </row>
    <row r="2886" spans="1:6">
      <c r="A2886" t="s">
        <v>14417</v>
      </c>
      <c r="B2886">
        <v>103932</v>
      </c>
      <c r="C2886" t="s">
        <v>7754</v>
      </c>
      <c r="D2886" t="s">
        <v>217</v>
      </c>
      <c r="E2886">
        <v>601.48</v>
      </c>
      <c r="F2886">
        <v>612.61</v>
      </c>
    </row>
    <row r="2887" spans="1:6">
      <c r="A2887" t="s">
        <v>14417</v>
      </c>
      <c r="B2887">
        <v>103929</v>
      </c>
      <c r="C2887" t="s">
        <v>7755</v>
      </c>
      <c r="D2887" t="s">
        <v>217</v>
      </c>
      <c r="E2887">
        <v>1431.87</v>
      </c>
      <c r="F2887">
        <v>1453.45</v>
      </c>
    </row>
    <row r="2888" spans="1:6">
      <c r="A2888" t="s">
        <v>14417</v>
      </c>
      <c r="B2888">
        <v>103928</v>
      </c>
      <c r="C2888" t="s">
        <v>7756</v>
      </c>
      <c r="D2888" t="s">
        <v>217</v>
      </c>
      <c r="E2888">
        <v>567.42999999999995</v>
      </c>
      <c r="F2888">
        <v>579.91999999999996</v>
      </c>
    </row>
    <row r="2889" spans="1:6">
      <c r="A2889" t="s">
        <v>14417</v>
      </c>
      <c r="B2889">
        <v>103798</v>
      </c>
      <c r="C2889" t="s">
        <v>7757</v>
      </c>
      <c r="D2889" t="s">
        <v>217</v>
      </c>
      <c r="E2889">
        <v>685.73</v>
      </c>
      <c r="F2889">
        <v>689.51</v>
      </c>
    </row>
    <row r="2890" spans="1:6">
      <c r="A2890" t="s">
        <v>14417</v>
      </c>
      <c r="B2890">
        <v>103801</v>
      </c>
      <c r="C2890" t="s">
        <v>7758</v>
      </c>
      <c r="D2890" t="s">
        <v>217</v>
      </c>
      <c r="E2890">
        <v>729.7</v>
      </c>
      <c r="F2890">
        <v>742.08</v>
      </c>
    </row>
    <row r="2891" spans="1:6">
      <c r="A2891" t="s">
        <v>14417</v>
      </c>
      <c r="B2891">
        <v>103933</v>
      </c>
      <c r="C2891" t="s">
        <v>7759</v>
      </c>
      <c r="D2891" t="s">
        <v>217</v>
      </c>
      <c r="E2891">
        <v>1637.39</v>
      </c>
      <c r="F2891">
        <v>1659.31</v>
      </c>
    </row>
    <row r="2892" spans="1:6">
      <c r="A2892" t="s">
        <v>14417</v>
      </c>
      <c r="B2892">
        <v>103925</v>
      </c>
      <c r="C2892" t="s">
        <v>7760</v>
      </c>
      <c r="D2892" t="s">
        <v>217</v>
      </c>
      <c r="E2892">
        <v>1715.98</v>
      </c>
      <c r="F2892">
        <v>1749.33</v>
      </c>
    </row>
    <row r="2893" spans="1:6">
      <c r="A2893" t="s">
        <v>14417</v>
      </c>
      <c r="B2893">
        <v>103926</v>
      </c>
      <c r="C2893" t="s">
        <v>7761</v>
      </c>
      <c r="D2893" t="s">
        <v>217</v>
      </c>
      <c r="E2893">
        <v>1395.7</v>
      </c>
      <c r="F2893">
        <v>1419.78</v>
      </c>
    </row>
    <row r="2894" spans="1:6">
      <c r="A2894" t="s">
        <v>14417</v>
      </c>
      <c r="B2894">
        <v>103796</v>
      </c>
      <c r="C2894" t="s">
        <v>7762</v>
      </c>
      <c r="D2894" t="s">
        <v>109</v>
      </c>
      <c r="E2894">
        <v>70.209999999999994</v>
      </c>
      <c r="F2894">
        <v>71.13</v>
      </c>
    </row>
    <row r="2895" spans="1:6">
      <c r="A2895" t="s">
        <v>14417</v>
      </c>
      <c r="B2895">
        <v>103795</v>
      </c>
      <c r="C2895" t="s">
        <v>7763</v>
      </c>
      <c r="D2895" t="s">
        <v>109</v>
      </c>
      <c r="E2895">
        <v>85.44</v>
      </c>
      <c r="F2895">
        <v>87.99</v>
      </c>
    </row>
    <row r="2896" spans="1:6">
      <c r="A2896" t="s">
        <v>14417</v>
      </c>
      <c r="B2896">
        <v>103800</v>
      </c>
      <c r="C2896" t="s">
        <v>7764</v>
      </c>
      <c r="D2896" t="s">
        <v>217</v>
      </c>
      <c r="E2896">
        <v>567.42999999999995</v>
      </c>
      <c r="F2896">
        <v>579.91999999999996</v>
      </c>
    </row>
    <row r="2897" spans="1:6">
      <c r="A2897" t="s">
        <v>14417</v>
      </c>
      <c r="B2897">
        <v>103799</v>
      </c>
      <c r="C2897" t="s">
        <v>7765</v>
      </c>
      <c r="D2897" t="s">
        <v>217</v>
      </c>
      <c r="E2897">
        <v>463.23</v>
      </c>
      <c r="F2897">
        <v>472.75</v>
      </c>
    </row>
    <row r="2898" spans="1:6">
      <c r="A2898" t="s">
        <v>14418</v>
      </c>
      <c r="B2898">
        <v>104950</v>
      </c>
      <c r="C2898" t="s">
        <v>7766</v>
      </c>
      <c r="D2898" t="s">
        <v>217</v>
      </c>
      <c r="E2898">
        <v>0</v>
      </c>
      <c r="F2898">
        <v>0</v>
      </c>
    </row>
    <row r="2899" spans="1:6">
      <c r="A2899" t="s">
        <v>14418</v>
      </c>
      <c r="B2899">
        <v>104948</v>
      </c>
      <c r="C2899" t="s">
        <v>7767</v>
      </c>
      <c r="D2899" t="s">
        <v>217</v>
      </c>
      <c r="E2899">
        <v>5.13</v>
      </c>
      <c r="F2899">
        <v>5.24</v>
      </c>
    </row>
    <row r="2900" spans="1:6">
      <c r="A2900" t="s">
        <v>14418</v>
      </c>
      <c r="B2900">
        <v>104949</v>
      </c>
      <c r="C2900" t="s">
        <v>7768</v>
      </c>
      <c r="D2900" t="s">
        <v>217</v>
      </c>
      <c r="E2900">
        <v>9.67</v>
      </c>
      <c r="F2900">
        <v>9.82</v>
      </c>
    </row>
    <row r="2901" spans="1:6">
      <c r="A2901" t="s">
        <v>14418</v>
      </c>
      <c r="B2901">
        <v>104947</v>
      </c>
      <c r="C2901" t="s">
        <v>7769</v>
      </c>
      <c r="D2901" t="s">
        <v>217</v>
      </c>
      <c r="E2901">
        <v>11.57</v>
      </c>
      <c r="F2901">
        <v>11.86</v>
      </c>
    </row>
    <row r="2902" spans="1:6">
      <c r="A2902" t="s">
        <v>14419</v>
      </c>
      <c r="B2902">
        <v>106545</v>
      </c>
      <c r="C2902" t="s">
        <v>14420</v>
      </c>
      <c r="D2902" t="s">
        <v>110</v>
      </c>
      <c r="E2902">
        <v>11.09</v>
      </c>
      <c r="F2902">
        <v>11.11</v>
      </c>
    </row>
    <row r="2903" spans="1:6">
      <c r="A2903" t="s">
        <v>14419</v>
      </c>
      <c r="B2903">
        <v>106543</v>
      </c>
      <c r="C2903" t="s">
        <v>14421</v>
      </c>
      <c r="D2903" t="s">
        <v>110</v>
      </c>
      <c r="E2903">
        <v>22.83</v>
      </c>
      <c r="F2903">
        <v>22.85</v>
      </c>
    </row>
    <row r="2904" spans="1:6">
      <c r="A2904" t="s">
        <v>14419</v>
      </c>
      <c r="B2904">
        <v>106544</v>
      </c>
      <c r="C2904" t="s">
        <v>14422</v>
      </c>
      <c r="D2904" t="s">
        <v>110</v>
      </c>
      <c r="E2904">
        <v>39.19</v>
      </c>
      <c r="F2904">
        <v>39.21</v>
      </c>
    </row>
    <row r="2905" spans="1:6">
      <c r="A2905" t="s">
        <v>14419</v>
      </c>
      <c r="B2905">
        <v>106546</v>
      </c>
      <c r="C2905" t="s">
        <v>14423</v>
      </c>
      <c r="D2905" t="s">
        <v>110</v>
      </c>
      <c r="E2905">
        <v>6.94</v>
      </c>
      <c r="F2905">
        <v>6.96</v>
      </c>
    </row>
    <row r="2906" spans="1:6">
      <c r="A2906" t="s">
        <v>14419</v>
      </c>
      <c r="B2906">
        <v>106547</v>
      </c>
      <c r="C2906" t="s">
        <v>14424</v>
      </c>
      <c r="D2906" t="s">
        <v>211</v>
      </c>
      <c r="E2906">
        <v>6.53</v>
      </c>
      <c r="F2906">
        <v>6.91</v>
      </c>
    </row>
    <row r="2907" spans="1:6">
      <c r="A2907" t="s">
        <v>14419</v>
      </c>
      <c r="B2907">
        <v>106542</v>
      </c>
      <c r="C2907" t="s">
        <v>14425</v>
      </c>
      <c r="D2907" t="s">
        <v>109</v>
      </c>
      <c r="E2907">
        <v>0</v>
      </c>
      <c r="F2907">
        <v>0</v>
      </c>
    </row>
    <row r="2908" spans="1:6">
      <c r="A2908" t="s">
        <v>14419</v>
      </c>
      <c r="B2908">
        <v>106534</v>
      </c>
      <c r="C2908" t="s">
        <v>14426</v>
      </c>
      <c r="D2908" t="s">
        <v>109</v>
      </c>
      <c r="E2908">
        <v>0</v>
      </c>
      <c r="F2908">
        <v>0</v>
      </c>
    </row>
    <row r="2909" spans="1:6">
      <c r="A2909" t="s">
        <v>14419</v>
      </c>
      <c r="B2909">
        <v>106535</v>
      </c>
      <c r="C2909" t="s">
        <v>14427</v>
      </c>
      <c r="D2909" t="s">
        <v>109</v>
      </c>
      <c r="E2909">
        <v>0</v>
      </c>
      <c r="F2909">
        <v>0</v>
      </c>
    </row>
    <row r="2910" spans="1:6">
      <c r="A2910" t="s">
        <v>14419</v>
      </c>
      <c r="B2910">
        <v>106537</v>
      </c>
      <c r="C2910" t="s">
        <v>14428</v>
      </c>
      <c r="D2910" t="s">
        <v>109</v>
      </c>
      <c r="E2910">
        <v>0</v>
      </c>
      <c r="F2910">
        <v>0</v>
      </c>
    </row>
    <row r="2911" spans="1:6">
      <c r="A2911" t="s">
        <v>14419</v>
      </c>
      <c r="B2911">
        <v>106536</v>
      </c>
      <c r="C2911" t="s">
        <v>14429</v>
      </c>
      <c r="D2911" t="s">
        <v>109</v>
      </c>
      <c r="E2911">
        <v>0</v>
      </c>
      <c r="F2911">
        <v>0</v>
      </c>
    </row>
    <row r="2912" spans="1:6">
      <c r="A2912" t="s">
        <v>14419</v>
      </c>
      <c r="B2912">
        <v>106530</v>
      </c>
      <c r="C2912" t="s">
        <v>14430</v>
      </c>
      <c r="D2912" t="s">
        <v>109</v>
      </c>
      <c r="E2912">
        <v>0</v>
      </c>
      <c r="F2912">
        <v>0</v>
      </c>
    </row>
    <row r="2913" spans="1:6">
      <c r="A2913" t="s">
        <v>14419</v>
      </c>
      <c r="B2913">
        <v>106531</v>
      </c>
      <c r="C2913" t="s">
        <v>14431</v>
      </c>
      <c r="D2913" t="s">
        <v>109</v>
      </c>
      <c r="E2913">
        <v>0</v>
      </c>
      <c r="F2913">
        <v>0</v>
      </c>
    </row>
    <row r="2914" spans="1:6">
      <c r="A2914" t="s">
        <v>14419</v>
      </c>
      <c r="B2914">
        <v>106533</v>
      </c>
      <c r="C2914" t="s">
        <v>14432</v>
      </c>
      <c r="D2914" t="s">
        <v>109</v>
      </c>
      <c r="E2914">
        <v>0</v>
      </c>
      <c r="F2914">
        <v>0</v>
      </c>
    </row>
    <row r="2915" spans="1:6">
      <c r="A2915" t="s">
        <v>14419</v>
      </c>
      <c r="B2915">
        <v>106532</v>
      </c>
      <c r="C2915" t="s">
        <v>14433</v>
      </c>
      <c r="D2915" t="s">
        <v>109</v>
      </c>
      <c r="E2915">
        <v>0</v>
      </c>
      <c r="F2915">
        <v>0</v>
      </c>
    </row>
    <row r="2916" spans="1:6">
      <c r="A2916" t="s">
        <v>14419</v>
      </c>
      <c r="B2916">
        <v>106538</v>
      </c>
      <c r="C2916" t="s">
        <v>14434</v>
      </c>
      <c r="D2916" t="s">
        <v>109</v>
      </c>
      <c r="E2916">
        <v>0</v>
      </c>
      <c r="F2916">
        <v>0</v>
      </c>
    </row>
    <row r="2917" spans="1:6">
      <c r="A2917" t="s">
        <v>14419</v>
      </c>
      <c r="B2917">
        <v>106539</v>
      </c>
      <c r="C2917" t="s">
        <v>14435</v>
      </c>
      <c r="D2917" t="s">
        <v>109</v>
      </c>
      <c r="E2917">
        <v>0</v>
      </c>
      <c r="F2917">
        <v>0</v>
      </c>
    </row>
    <row r="2918" spans="1:6">
      <c r="A2918" t="s">
        <v>14419</v>
      </c>
      <c r="B2918">
        <v>106541</v>
      </c>
      <c r="C2918" t="s">
        <v>14436</v>
      </c>
      <c r="D2918" t="s">
        <v>109</v>
      </c>
      <c r="E2918">
        <v>0</v>
      </c>
      <c r="F2918">
        <v>0</v>
      </c>
    </row>
    <row r="2919" spans="1:6">
      <c r="A2919" t="s">
        <v>14419</v>
      </c>
      <c r="B2919">
        <v>106540</v>
      </c>
      <c r="C2919" t="s">
        <v>14437</v>
      </c>
      <c r="D2919" t="s">
        <v>109</v>
      </c>
      <c r="E2919">
        <v>0</v>
      </c>
      <c r="F2919">
        <v>0</v>
      </c>
    </row>
    <row r="2920" spans="1:6">
      <c r="A2920" t="s">
        <v>14438</v>
      </c>
      <c r="B2920">
        <v>104325</v>
      </c>
      <c r="C2920" t="s">
        <v>7770</v>
      </c>
      <c r="D2920" t="s">
        <v>211</v>
      </c>
      <c r="E2920">
        <v>0</v>
      </c>
      <c r="F2920">
        <v>0</v>
      </c>
    </row>
    <row r="2921" spans="1:6">
      <c r="A2921" t="s">
        <v>14438</v>
      </c>
      <c r="B2921">
        <v>104318</v>
      </c>
      <c r="C2921" t="s">
        <v>7771</v>
      </c>
      <c r="D2921" t="s">
        <v>211</v>
      </c>
      <c r="E2921">
        <v>7.45</v>
      </c>
      <c r="F2921">
        <v>7.77</v>
      </c>
    </row>
    <row r="2922" spans="1:6">
      <c r="A2922" t="s">
        <v>14438</v>
      </c>
      <c r="B2922">
        <v>89867</v>
      </c>
      <c r="C2922" t="s">
        <v>7772</v>
      </c>
      <c r="D2922" t="s">
        <v>211</v>
      </c>
      <c r="E2922">
        <v>8.3699999999999992</v>
      </c>
      <c r="F2922">
        <v>8.6999999999999993</v>
      </c>
    </row>
    <row r="2923" spans="1:6">
      <c r="A2923" t="s">
        <v>14438</v>
      </c>
      <c r="B2923">
        <v>104320</v>
      </c>
      <c r="C2923" t="s">
        <v>7773</v>
      </c>
      <c r="D2923" t="s">
        <v>211</v>
      </c>
      <c r="E2923">
        <v>12.05</v>
      </c>
      <c r="F2923">
        <v>12.41</v>
      </c>
    </row>
    <row r="2924" spans="1:6">
      <c r="A2924" t="s">
        <v>14438</v>
      </c>
      <c r="B2924">
        <v>104317</v>
      </c>
      <c r="C2924" t="s">
        <v>7774</v>
      </c>
      <c r="D2924" t="s">
        <v>211</v>
      </c>
      <c r="E2924">
        <v>6.85</v>
      </c>
      <c r="F2924">
        <v>7.17</v>
      </c>
    </row>
    <row r="2925" spans="1:6">
      <c r="A2925" t="s">
        <v>14438</v>
      </c>
      <c r="B2925">
        <v>89866</v>
      </c>
      <c r="C2925" t="s">
        <v>7775</v>
      </c>
      <c r="D2925" t="s">
        <v>211</v>
      </c>
      <c r="E2925">
        <v>7.52</v>
      </c>
      <c r="F2925">
        <v>7.85</v>
      </c>
    </row>
    <row r="2926" spans="1:6">
      <c r="A2926" t="s">
        <v>14438</v>
      </c>
      <c r="B2926">
        <v>104319</v>
      </c>
      <c r="C2926" t="s">
        <v>7776</v>
      </c>
      <c r="D2926" t="s">
        <v>211</v>
      </c>
      <c r="E2926">
        <v>10.15</v>
      </c>
      <c r="F2926">
        <v>10.51</v>
      </c>
    </row>
    <row r="2927" spans="1:6">
      <c r="A2927" t="s">
        <v>14438</v>
      </c>
      <c r="B2927">
        <v>104321</v>
      </c>
      <c r="C2927" t="s">
        <v>7777</v>
      </c>
      <c r="D2927" t="s">
        <v>211</v>
      </c>
      <c r="E2927">
        <v>5.26</v>
      </c>
      <c r="F2927">
        <v>5.48</v>
      </c>
    </row>
    <row r="2928" spans="1:6">
      <c r="A2928" t="s">
        <v>14438</v>
      </c>
      <c r="B2928">
        <v>89868</v>
      </c>
      <c r="C2928" t="s">
        <v>7778</v>
      </c>
      <c r="D2928" t="s">
        <v>211</v>
      </c>
      <c r="E2928">
        <v>5.73</v>
      </c>
      <c r="F2928">
        <v>5.95</v>
      </c>
    </row>
    <row r="2929" spans="1:6">
      <c r="A2929" t="s">
        <v>14438</v>
      </c>
      <c r="B2929">
        <v>104322</v>
      </c>
      <c r="C2929" t="s">
        <v>7779</v>
      </c>
      <c r="D2929" t="s">
        <v>211</v>
      </c>
      <c r="E2929">
        <v>7.66</v>
      </c>
      <c r="F2929">
        <v>7.9</v>
      </c>
    </row>
    <row r="2930" spans="1:6">
      <c r="A2930" t="s">
        <v>14438</v>
      </c>
      <c r="B2930">
        <v>104323</v>
      </c>
      <c r="C2930" t="s">
        <v>7780</v>
      </c>
      <c r="D2930" t="s">
        <v>211</v>
      </c>
      <c r="E2930">
        <v>9.59</v>
      </c>
      <c r="F2930">
        <v>10.01</v>
      </c>
    </row>
    <row r="2931" spans="1:6">
      <c r="A2931" t="s">
        <v>14438</v>
      </c>
      <c r="B2931">
        <v>89869</v>
      </c>
      <c r="C2931" t="s">
        <v>7781</v>
      </c>
      <c r="D2931" t="s">
        <v>211</v>
      </c>
      <c r="E2931">
        <v>10.47</v>
      </c>
      <c r="F2931">
        <v>10.91</v>
      </c>
    </row>
    <row r="2932" spans="1:6">
      <c r="A2932" t="s">
        <v>14438</v>
      </c>
      <c r="B2932">
        <v>104324</v>
      </c>
      <c r="C2932" t="s">
        <v>7782</v>
      </c>
      <c r="D2932" t="s">
        <v>211</v>
      </c>
      <c r="E2932">
        <v>14.39</v>
      </c>
      <c r="F2932">
        <v>14.87</v>
      </c>
    </row>
    <row r="2933" spans="1:6">
      <c r="A2933" t="s">
        <v>14438</v>
      </c>
      <c r="B2933">
        <v>104315</v>
      </c>
      <c r="C2933" t="s">
        <v>7783</v>
      </c>
      <c r="D2933" t="s">
        <v>110</v>
      </c>
      <c r="E2933">
        <v>16.72</v>
      </c>
      <c r="F2933">
        <v>17.46</v>
      </c>
    </row>
    <row r="2934" spans="1:6">
      <c r="A2934" t="s">
        <v>14438</v>
      </c>
      <c r="B2934">
        <v>89865</v>
      </c>
      <c r="C2934" t="s">
        <v>7784</v>
      </c>
      <c r="D2934" t="s">
        <v>110</v>
      </c>
      <c r="E2934">
        <v>17.920000000000002</v>
      </c>
      <c r="F2934">
        <v>18.690000000000001</v>
      </c>
    </row>
    <row r="2935" spans="1:6">
      <c r="A2935" t="s">
        <v>14438</v>
      </c>
      <c r="B2935">
        <v>104316</v>
      </c>
      <c r="C2935" t="s">
        <v>7785</v>
      </c>
      <c r="D2935" t="s">
        <v>110</v>
      </c>
      <c r="E2935">
        <v>24.42</v>
      </c>
      <c r="F2935">
        <v>25.25</v>
      </c>
    </row>
    <row r="2936" spans="1:6">
      <c r="A2936" t="s">
        <v>14439</v>
      </c>
      <c r="B2936">
        <v>102724</v>
      </c>
      <c r="C2936" t="s">
        <v>7786</v>
      </c>
      <c r="D2936" t="s">
        <v>211</v>
      </c>
      <c r="E2936">
        <v>29.07</v>
      </c>
      <c r="F2936">
        <v>29.72</v>
      </c>
    </row>
    <row r="2937" spans="1:6">
      <c r="A2937" t="s">
        <v>14439</v>
      </c>
      <c r="B2937">
        <v>102726</v>
      </c>
      <c r="C2937" t="s">
        <v>7787</v>
      </c>
      <c r="D2937" t="s">
        <v>211</v>
      </c>
      <c r="E2937">
        <v>26.89</v>
      </c>
      <c r="F2937">
        <v>27.54</v>
      </c>
    </row>
    <row r="2938" spans="1:6">
      <c r="A2938" t="s">
        <v>14439</v>
      </c>
      <c r="B2938">
        <v>102725</v>
      </c>
      <c r="C2938" t="s">
        <v>7788</v>
      </c>
      <c r="D2938" t="s">
        <v>211</v>
      </c>
      <c r="E2938">
        <v>28.54</v>
      </c>
      <c r="F2938">
        <v>29.19</v>
      </c>
    </row>
    <row r="2939" spans="1:6">
      <c r="A2939" t="s">
        <v>14439</v>
      </c>
      <c r="B2939">
        <v>102722</v>
      </c>
      <c r="C2939" t="s">
        <v>7789</v>
      </c>
      <c r="D2939" t="s">
        <v>110</v>
      </c>
      <c r="E2939">
        <v>54.21</v>
      </c>
      <c r="F2939">
        <v>54.88</v>
      </c>
    </row>
    <row r="2940" spans="1:6">
      <c r="A2940" t="s">
        <v>14439</v>
      </c>
      <c r="B2940">
        <v>102721</v>
      </c>
      <c r="C2940" t="s">
        <v>7790</v>
      </c>
      <c r="D2940" t="s">
        <v>110</v>
      </c>
      <c r="E2940">
        <v>0</v>
      </c>
      <c r="F2940">
        <v>0</v>
      </c>
    </row>
    <row r="2941" spans="1:6">
      <c r="A2941" t="s">
        <v>14439</v>
      </c>
      <c r="B2941">
        <v>102723</v>
      </c>
      <c r="C2941" t="s">
        <v>7791</v>
      </c>
      <c r="D2941" t="s">
        <v>110</v>
      </c>
      <c r="E2941">
        <v>95.85</v>
      </c>
      <c r="F2941">
        <v>96.52</v>
      </c>
    </row>
    <row r="2942" spans="1:6">
      <c r="A2942" t="s">
        <v>14439</v>
      </c>
      <c r="B2942">
        <v>102690</v>
      </c>
      <c r="C2942" t="s">
        <v>7792</v>
      </c>
      <c r="D2942" t="s">
        <v>110</v>
      </c>
      <c r="E2942">
        <v>65.31</v>
      </c>
      <c r="F2942">
        <v>65.930000000000007</v>
      </c>
    </row>
    <row r="2943" spans="1:6">
      <c r="A2943" t="s">
        <v>14439</v>
      </c>
      <c r="B2943">
        <v>102688</v>
      </c>
      <c r="C2943" t="s">
        <v>7793</v>
      </c>
      <c r="D2943" t="s">
        <v>110</v>
      </c>
      <c r="E2943">
        <v>49.91</v>
      </c>
      <c r="F2943">
        <v>50.5</v>
      </c>
    </row>
    <row r="2944" spans="1:6">
      <c r="A2944" t="s">
        <v>14439</v>
      </c>
      <c r="B2944">
        <v>102689</v>
      </c>
      <c r="C2944" t="s">
        <v>7794</v>
      </c>
      <c r="D2944" t="s">
        <v>110</v>
      </c>
      <c r="E2944">
        <v>92.7</v>
      </c>
      <c r="F2944">
        <v>93.34</v>
      </c>
    </row>
    <row r="2945" spans="1:6">
      <c r="A2945" t="s">
        <v>14439</v>
      </c>
      <c r="B2945">
        <v>102693</v>
      </c>
      <c r="C2945" t="s">
        <v>7795</v>
      </c>
      <c r="D2945" t="s">
        <v>110</v>
      </c>
      <c r="E2945">
        <v>108.1</v>
      </c>
      <c r="F2945">
        <v>108.76</v>
      </c>
    </row>
    <row r="2946" spans="1:6">
      <c r="A2946" t="s">
        <v>14439</v>
      </c>
      <c r="B2946">
        <v>102694</v>
      </c>
      <c r="C2946" t="s">
        <v>7796</v>
      </c>
      <c r="D2946" t="s">
        <v>110</v>
      </c>
      <c r="E2946">
        <v>99.25</v>
      </c>
      <c r="F2946">
        <v>99.99</v>
      </c>
    </row>
    <row r="2947" spans="1:6">
      <c r="A2947" t="s">
        <v>14439</v>
      </c>
      <c r="B2947">
        <v>102697</v>
      </c>
      <c r="C2947" t="s">
        <v>7797</v>
      </c>
      <c r="D2947" t="s">
        <v>110</v>
      </c>
      <c r="E2947">
        <v>111.67</v>
      </c>
      <c r="F2947">
        <v>112.44</v>
      </c>
    </row>
    <row r="2948" spans="1:6">
      <c r="A2948" t="s">
        <v>14439</v>
      </c>
      <c r="B2948">
        <v>102696</v>
      </c>
      <c r="C2948" t="s">
        <v>7798</v>
      </c>
      <c r="D2948" t="s">
        <v>110</v>
      </c>
      <c r="E2948">
        <v>142.13</v>
      </c>
      <c r="F2948">
        <v>142.94</v>
      </c>
    </row>
    <row r="2949" spans="1:6">
      <c r="A2949" t="s">
        <v>14439</v>
      </c>
      <c r="B2949">
        <v>102703</v>
      </c>
      <c r="C2949" t="s">
        <v>7799</v>
      </c>
      <c r="D2949" t="s">
        <v>110</v>
      </c>
      <c r="E2949">
        <v>154.55000000000001</v>
      </c>
      <c r="F2949">
        <v>155.4</v>
      </c>
    </row>
    <row r="2950" spans="1:6">
      <c r="A2950" t="s">
        <v>14439</v>
      </c>
      <c r="B2950">
        <v>102678</v>
      </c>
      <c r="C2950" t="s">
        <v>7800</v>
      </c>
      <c r="D2950" t="s">
        <v>110</v>
      </c>
      <c r="E2950">
        <v>141.1</v>
      </c>
      <c r="F2950">
        <v>141.83000000000001</v>
      </c>
    </row>
    <row r="2951" spans="1:6">
      <c r="A2951" t="s">
        <v>14439</v>
      </c>
      <c r="B2951">
        <v>102679</v>
      </c>
      <c r="C2951" t="s">
        <v>7801</v>
      </c>
      <c r="D2951" t="s">
        <v>110</v>
      </c>
      <c r="E2951">
        <v>155.11000000000001</v>
      </c>
      <c r="F2951">
        <v>155.77000000000001</v>
      </c>
    </row>
    <row r="2952" spans="1:6">
      <c r="A2952" t="s">
        <v>14439</v>
      </c>
      <c r="B2952">
        <v>102673</v>
      </c>
      <c r="C2952" t="s">
        <v>7802</v>
      </c>
      <c r="D2952" t="s">
        <v>110</v>
      </c>
      <c r="E2952">
        <v>203.58</v>
      </c>
      <c r="F2952">
        <v>205.4</v>
      </c>
    </row>
    <row r="2953" spans="1:6">
      <c r="A2953" t="s">
        <v>14439</v>
      </c>
      <c r="B2953">
        <v>102677</v>
      </c>
      <c r="C2953" t="s">
        <v>7803</v>
      </c>
      <c r="D2953" t="s">
        <v>110</v>
      </c>
      <c r="E2953">
        <v>198.76</v>
      </c>
      <c r="F2953">
        <v>199.83</v>
      </c>
    </row>
    <row r="2954" spans="1:6">
      <c r="A2954" t="s">
        <v>14439</v>
      </c>
      <c r="B2954">
        <v>102683</v>
      </c>
      <c r="C2954" t="s">
        <v>7804</v>
      </c>
      <c r="D2954" t="s">
        <v>110</v>
      </c>
      <c r="E2954">
        <v>201.64</v>
      </c>
      <c r="F2954">
        <v>202.91</v>
      </c>
    </row>
    <row r="2955" spans="1:6">
      <c r="A2955" t="s">
        <v>14439</v>
      </c>
      <c r="B2955">
        <v>102687</v>
      </c>
      <c r="C2955" t="s">
        <v>7805</v>
      </c>
      <c r="D2955" t="s">
        <v>110</v>
      </c>
      <c r="E2955">
        <v>210.08</v>
      </c>
      <c r="F2955">
        <v>211.18</v>
      </c>
    </row>
    <row r="2956" spans="1:6">
      <c r="A2956" t="s">
        <v>14439</v>
      </c>
      <c r="B2956">
        <v>102670</v>
      </c>
      <c r="C2956" t="s">
        <v>7806</v>
      </c>
      <c r="D2956" t="s">
        <v>110</v>
      </c>
      <c r="E2956">
        <v>140.86000000000001</v>
      </c>
      <c r="F2956">
        <v>141.61000000000001</v>
      </c>
    </row>
    <row r="2957" spans="1:6">
      <c r="A2957" t="s">
        <v>14439</v>
      </c>
      <c r="B2957">
        <v>102674</v>
      </c>
      <c r="C2957" t="s">
        <v>7807</v>
      </c>
      <c r="D2957" t="s">
        <v>110</v>
      </c>
      <c r="E2957">
        <v>156.81</v>
      </c>
      <c r="F2957">
        <v>157.47999999999999</v>
      </c>
    </row>
    <row r="2958" spans="1:6">
      <c r="A2958" t="s">
        <v>14439</v>
      </c>
      <c r="B2958">
        <v>102680</v>
      </c>
      <c r="C2958" t="s">
        <v>7808</v>
      </c>
      <c r="D2958" t="s">
        <v>110</v>
      </c>
      <c r="E2958">
        <v>152.97</v>
      </c>
      <c r="F2958">
        <v>153.78</v>
      </c>
    </row>
    <row r="2959" spans="1:6">
      <c r="A2959" t="s">
        <v>14439</v>
      </c>
      <c r="B2959">
        <v>102684</v>
      </c>
      <c r="C2959" t="s">
        <v>7809</v>
      </c>
      <c r="D2959" t="s">
        <v>110</v>
      </c>
      <c r="E2959">
        <v>166.99</v>
      </c>
      <c r="F2959">
        <v>167.71</v>
      </c>
    </row>
    <row r="2960" spans="1:6">
      <c r="A2960" t="s">
        <v>14439</v>
      </c>
      <c r="B2960">
        <v>102672</v>
      </c>
      <c r="C2960" t="s">
        <v>7810</v>
      </c>
      <c r="D2960" t="s">
        <v>110</v>
      </c>
      <c r="E2960">
        <v>199.98</v>
      </c>
      <c r="F2960">
        <v>201.36</v>
      </c>
    </row>
    <row r="2961" spans="1:6">
      <c r="A2961" t="s">
        <v>14439</v>
      </c>
      <c r="B2961">
        <v>102676</v>
      </c>
      <c r="C2961" t="s">
        <v>7811</v>
      </c>
      <c r="D2961" t="s">
        <v>110</v>
      </c>
      <c r="E2961">
        <v>205.48</v>
      </c>
      <c r="F2961">
        <v>206.4</v>
      </c>
    </row>
    <row r="2962" spans="1:6">
      <c r="A2962" t="s">
        <v>14439</v>
      </c>
      <c r="B2962">
        <v>102681</v>
      </c>
      <c r="C2962" t="s">
        <v>7812</v>
      </c>
      <c r="D2962" t="s">
        <v>110</v>
      </c>
      <c r="E2962">
        <v>201.63</v>
      </c>
      <c r="F2962">
        <v>202.7</v>
      </c>
    </row>
    <row r="2963" spans="1:6">
      <c r="A2963" t="s">
        <v>14439</v>
      </c>
      <c r="B2963">
        <v>102685</v>
      </c>
      <c r="C2963" t="s">
        <v>7813</v>
      </c>
      <c r="D2963" t="s">
        <v>110</v>
      </c>
      <c r="E2963">
        <v>215.67</v>
      </c>
      <c r="F2963">
        <v>216.63</v>
      </c>
    </row>
    <row r="2964" spans="1:6">
      <c r="A2964" t="s">
        <v>14439</v>
      </c>
      <c r="B2964">
        <v>102664</v>
      </c>
      <c r="C2964" t="s">
        <v>7814</v>
      </c>
      <c r="D2964" t="s">
        <v>110</v>
      </c>
      <c r="E2964">
        <v>48.8</v>
      </c>
      <c r="F2964">
        <v>49.19</v>
      </c>
    </row>
    <row r="2965" spans="1:6">
      <c r="A2965" t="s">
        <v>14439</v>
      </c>
      <c r="B2965">
        <v>102665</v>
      </c>
      <c r="C2965" t="s">
        <v>7815</v>
      </c>
      <c r="D2965" t="s">
        <v>110</v>
      </c>
      <c r="E2965">
        <v>26.21</v>
      </c>
      <c r="F2965">
        <v>26.56</v>
      </c>
    </row>
    <row r="2966" spans="1:6">
      <c r="A2966" t="s">
        <v>14439</v>
      </c>
      <c r="B2966">
        <v>102663</v>
      </c>
      <c r="C2966" t="s">
        <v>7816</v>
      </c>
      <c r="D2966" t="s">
        <v>110</v>
      </c>
      <c r="E2966">
        <v>80.209999999999994</v>
      </c>
      <c r="F2966">
        <v>80.81</v>
      </c>
    </row>
    <row r="2967" spans="1:6">
      <c r="A2967" t="s">
        <v>14439</v>
      </c>
      <c r="B2967">
        <v>102669</v>
      </c>
      <c r="C2967" t="s">
        <v>7817</v>
      </c>
      <c r="D2967" t="s">
        <v>110</v>
      </c>
      <c r="E2967">
        <v>96.73</v>
      </c>
      <c r="F2967">
        <v>97.36</v>
      </c>
    </row>
    <row r="2968" spans="1:6">
      <c r="A2968" t="s">
        <v>14439</v>
      </c>
      <c r="B2968">
        <v>102661</v>
      </c>
      <c r="C2968" t="s">
        <v>7818</v>
      </c>
      <c r="D2968" t="s">
        <v>110</v>
      </c>
      <c r="E2968">
        <v>44.09</v>
      </c>
      <c r="F2968">
        <v>44.48</v>
      </c>
    </row>
    <row r="2969" spans="1:6">
      <c r="A2969" t="s">
        <v>14439</v>
      </c>
      <c r="B2969">
        <v>102666</v>
      </c>
      <c r="C2969" t="s">
        <v>7819</v>
      </c>
      <c r="D2969" t="s">
        <v>110</v>
      </c>
      <c r="E2969">
        <v>59.49</v>
      </c>
      <c r="F2969">
        <v>59.91</v>
      </c>
    </row>
    <row r="2970" spans="1:6">
      <c r="A2970" t="s">
        <v>14439</v>
      </c>
      <c r="B2970">
        <v>102662</v>
      </c>
      <c r="C2970" t="s">
        <v>7820</v>
      </c>
      <c r="D2970" t="s">
        <v>110</v>
      </c>
      <c r="E2970">
        <v>89.39</v>
      </c>
      <c r="F2970">
        <v>89.94</v>
      </c>
    </row>
    <row r="2971" spans="1:6">
      <c r="A2971" t="s">
        <v>14439</v>
      </c>
      <c r="B2971">
        <v>102668</v>
      </c>
      <c r="C2971" t="s">
        <v>7821</v>
      </c>
      <c r="D2971" t="s">
        <v>110</v>
      </c>
      <c r="E2971">
        <v>104.79</v>
      </c>
      <c r="F2971">
        <v>105.37</v>
      </c>
    </row>
    <row r="2972" spans="1:6">
      <c r="A2972" t="s">
        <v>14439</v>
      </c>
      <c r="B2972">
        <v>102718</v>
      </c>
      <c r="C2972" t="s">
        <v>7822</v>
      </c>
      <c r="D2972" t="s">
        <v>217</v>
      </c>
      <c r="E2972">
        <v>203.22</v>
      </c>
      <c r="F2972">
        <v>205.26</v>
      </c>
    </row>
    <row r="2973" spans="1:6">
      <c r="A2973" t="s">
        <v>14439</v>
      </c>
      <c r="B2973">
        <v>102716</v>
      </c>
      <c r="C2973" t="s">
        <v>7823</v>
      </c>
      <c r="D2973" t="s">
        <v>217</v>
      </c>
      <c r="E2973">
        <v>191.55</v>
      </c>
      <c r="F2973">
        <v>192.31</v>
      </c>
    </row>
    <row r="2974" spans="1:6">
      <c r="A2974" t="s">
        <v>14439</v>
      </c>
      <c r="B2974">
        <v>102719</v>
      </c>
      <c r="C2974" t="s">
        <v>7824</v>
      </c>
      <c r="D2974" t="s">
        <v>217</v>
      </c>
      <c r="E2974">
        <v>155.88</v>
      </c>
      <c r="F2974">
        <v>157.91999999999999</v>
      </c>
    </row>
    <row r="2975" spans="1:6">
      <c r="A2975" t="s">
        <v>14439</v>
      </c>
      <c r="B2975">
        <v>102717</v>
      </c>
      <c r="C2975" t="s">
        <v>7825</v>
      </c>
      <c r="D2975" t="s">
        <v>217</v>
      </c>
      <c r="E2975">
        <v>144.21</v>
      </c>
      <c r="F2975">
        <v>144.97</v>
      </c>
    </row>
    <row r="2976" spans="1:6">
      <c r="A2976" t="s">
        <v>14439</v>
      </c>
      <c r="B2976">
        <v>102720</v>
      </c>
      <c r="C2976" t="s">
        <v>7826</v>
      </c>
      <c r="D2976" t="s">
        <v>109</v>
      </c>
      <c r="E2976">
        <v>0</v>
      </c>
      <c r="F2976">
        <v>0</v>
      </c>
    </row>
    <row r="2977" spans="1:6">
      <c r="A2977" t="s">
        <v>14439</v>
      </c>
      <c r="B2977">
        <v>102713</v>
      </c>
      <c r="C2977" t="s">
        <v>7827</v>
      </c>
      <c r="D2977" t="s">
        <v>109</v>
      </c>
      <c r="E2977">
        <v>12.11</v>
      </c>
      <c r="F2977">
        <v>12.13</v>
      </c>
    </row>
    <row r="2978" spans="1:6">
      <c r="A2978" t="s">
        <v>14439</v>
      </c>
      <c r="B2978">
        <v>102715</v>
      </c>
      <c r="C2978" t="s">
        <v>7828</v>
      </c>
      <c r="D2978" t="s">
        <v>109</v>
      </c>
      <c r="E2978">
        <v>23.92</v>
      </c>
      <c r="F2978">
        <v>23.94</v>
      </c>
    </row>
    <row r="2979" spans="1:6">
      <c r="A2979" t="s">
        <v>14439</v>
      </c>
      <c r="B2979">
        <v>103653</v>
      </c>
      <c r="C2979" t="s">
        <v>7829</v>
      </c>
      <c r="D2979" t="s">
        <v>109</v>
      </c>
      <c r="E2979">
        <v>28.57</v>
      </c>
      <c r="F2979">
        <v>28.59</v>
      </c>
    </row>
    <row r="2980" spans="1:6">
      <c r="A2980" t="s">
        <v>14439</v>
      </c>
      <c r="B2980">
        <v>102712</v>
      </c>
      <c r="C2980" t="s">
        <v>7830</v>
      </c>
      <c r="D2980" t="s">
        <v>109</v>
      </c>
      <c r="E2980">
        <v>8.83</v>
      </c>
      <c r="F2980">
        <v>8.85</v>
      </c>
    </row>
    <row r="2981" spans="1:6">
      <c r="A2981" t="s">
        <v>14439</v>
      </c>
      <c r="B2981">
        <v>102711</v>
      </c>
      <c r="C2981" t="s">
        <v>7831</v>
      </c>
      <c r="D2981" t="s">
        <v>211</v>
      </c>
      <c r="E2981">
        <v>73.180000000000007</v>
      </c>
      <c r="F2981">
        <v>75.28</v>
      </c>
    </row>
    <row r="2982" spans="1:6">
      <c r="A2982" t="s">
        <v>14439</v>
      </c>
      <c r="B2982">
        <v>102710</v>
      </c>
      <c r="C2982" t="s">
        <v>7832</v>
      </c>
      <c r="D2982" t="s">
        <v>211</v>
      </c>
      <c r="E2982">
        <v>57.81</v>
      </c>
      <c r="F2982">
        <v>59.91</v>
      </c>
    </row>
    <row r="2983" spans="1:6">
      <c r="A2983" t="s">
        <v>14439</v>
      </c>
      <c r="B2983">
        <v>102709</v>
      </c>
      <c r="C2983" t="s">
        <v>7833</v>
      </c>
      <c r="D2983" t="s">
        <v>211</v>
      </c>
      <c r="E2983">
        <v>0</v>
      </c>
      <c r="F2983">
        <v>0</v>
      </c>
    </row>
    <row r="2984" spans="1:6">
      <c r="A2984" t="s">
        <v>14439</v>
      </c>
      <c r="B2984">
        <v>102708</v>
      </c>
      <c r="C2984" t="s">
        <v>7834</v>
      </c>
      <c r="D2984" t="s">
        <v>211</v>
      </c>
      <c r="E2984">
        <v>24.21</v>
      </c>
      <c r="F2984">
        <v>25.26</v>
      </c>
    </row>
    <row r="2985" spans="1:6">
      <c r="A2985" t="s">
        <v>14439</v>
      </c>
      <c r="B2985">
        <v>102707</v>
      </c>
      <c r="C2985" t="s">
        <v>7835</v>
      </c>
      <c r="D2985" t="s">
        <v>110</v>
      </c>
      <c r="E2985">
        <v>52.81</v>
      </c>
      <c r="F2985">
        <v>53.12</v>
      </c>
    </row>
    <row r="2986" spans="1:6">
      <c r="A2986" t="s">
        <v>14439</v>
      </c>
      <c r="B2986">
        <v>102704</v>
      </c>
      <c r="C2986" t="s">
        <v>7836</v>
      </c>
      <c r="D2986" t="s">
        <v>110</v>
      </c>
      <c r="E2986">
        <v>11.52</v>
      </c>
      <c r="F2986">
        <v>11.54</v>
      </c>
    </row>
    <row r="2987" spans="1:6">
      <c r="A2987" t="s">
        <v>14439</v>
      </c>
      <c r="B2987">
        <v>102705</v>
      </c>
      <c r="C2987" t="s">
        <v>7837</v>
      </c>
      <c r="D2987" t="s">
        <v>110</v>
      </c>
      <c r="E2987">
        <v>53.16</v>
      </c>
      <c r="F2987">
        <v>53.18</v>
      </c>
    </row>
    <row r="2988" spans="1:6">
      <c r="A2988" t="s">
        <v>14440</v>
      </c>
      <c r="B2988">
        <v>98333</v>
      </c>
      <c r="C2988" t="s">
        <v>7838</v>
      </c>
      <c r="D2988" t="s">
        <v>109</v>
      </c>
      <c r="E2988">
        <v>0</v>
      </c>
      <c r="F2988">
        <v>0</v>
      </c>
    </row>
    <row r="2989" spans="1:6">
      <c r="A2989" t="s">
        <v>14440</v>
      </c>
      <c r="B2989">
        <v>98332</v>
      </c>
      <c r="C2989" t="s">
        <v>7839</v>
      </c>
      <c r="D2989" t="s">
        <v>109</v>
      </c>
      <c r="E2989">
        <v>0</v>
      </c>
      <c r="F2989">
        <v>0</v>
      </c>
    </row>
    <row r="2990" spans="1:6">
      <c r="A2990" t="s">
        <v>14440</v>
      </c>
      <c r="B2990">
        <v>98331</v>
      </c>
      <c r="C2990" t="s">
        <v>7840</v>
      </c>
      <c r="D2990" t="s">
        <v>109</v>
      </c>
      <c r="E2990">
        <v>0</v>
      </c>
      <c r="F2990">
        <v>0</v>
      </c>
    </row>
    <row r="2991" spans="1:6">
      <c r="A2991" t="s">
        <v>14440</v>
      </c>
      <c r="B2991">
        <v>98327</v>
      </c>
      <c r="C2991" t="s">
        <v>7841</v>
      </c>
      <c r="D2991" t="s">
        <v>109</v>
      </c>
      <c r="E2991">
        <v>0</v>
      </c>
      <c r="F2991">
        <v>0</v>
      </c>
    </row>
    <row r="2992" spans="1:6">
      <c r="A2992" t="s">
        <v>14440</v>
      </c>
      <c r="B2992">
        <v>98326</v>
      </c>
      <c r="C2992" t="s">
        <v>7842</v>
      </c>
      <c r="D2992" t="s">
        <v>109</v>
      </c>
      <c r="E2992">
        <v>0</v>
      </c>
      <c r="F2992">
        <v>0</v>
      </c>
    </row>
    <row r="2993" spans="1:6">
      <c r="A2993" t="s">
        <v>14440</v>
      </c>
      <c r="B2993">
        <v>98325</v>
      </c>
      <c r="C2993" t="s">
        <v>7843</v>
      </c>
      <c r="D2993" t="s">
        <v>109</v>
      </c>
      <c r="E2993">
        <v>0</v>
      </c>
      <c r="F2993">
        <v>0</v>
      </c>
    </row>
    <row r="2994" spans="1:6">
      <c r="A2994" t="s">
        <v>14440</v>
      </c>
      <c r="B2994">
        <v>98370</v>
      </c>
      <c r="C2994" t="s">
        <v>7844</v>
      </c>
      <c r="D2994" t="s">
        <v>109</v>
      </c>
      <c r="E2994">
        <v>0</v>
      </c>
      <c r="F2994">
        <v>0</v>
      </c>
    </row>
    <row r="2995" spans="1:6">
      <c r="A2995" t="s">
        <v>14440</v>
      </c>
      <c r="B2995">
        <v>98389</v>
      </c>
      <c r="C2995" t="s">
        <v>7845</v>
      </c>
      <c r="D2995" t="s">
        <v>211</v>
      </c>
      <c r="E2995">
        <v>0</v>
      </c>
      <c r="F2995">
        <v>0</v>
      </c>
    </row>
    <row r="2996" spans="1:6">
      <c r="A2996" t="s">
        <v>14440</v>
      </c>
      <c r="B2996">
        <v>98390</v>
      </c>
      <c r="C2996" t="s">
        <v>7846</v>
      </c>
      <c r="D2996" t="s">
        <v>211</v>
      </c>
      <c r="E2996">
        <v>0</v>
      </c>
      <c r="F2996">
        <v>0</v>
      </c>
    </row>
    <row r="2997" spans="1:6">
      <c r="A2997" t="s">
        <v>14440</v>
      </c>
      <c r="B2997">
        <v>98391</v>
      </c>
      <c r="C2997" t="s">
        <v>7847</v>
      </c>
      <c r="D2997" t="s">
        <v>211</v>
      </c>
      <c r="E2997">
        <v>0</v>
      </c>
      <c r="F2997">
        <v>0</v>
      </c>
    </row>
    <row r="2998" spans="1:6">
      <c r="A2998" t="s">
        <v>14440</v>
      </c>
      <c r="B2998">
        <v>98392</v>
      </c>
      <c r="C2998" t="s">
        <v>7848</v>
      </c>
      <c r="D2998" t="s">
        <v>211</v>
      </c>
      <c r="E2998">
        <v>0</v>
      </c>
      <c r="F2998">
        <v>0</v>
      </c>
    </row>
    <row r="2999" spans="1:6">
      <c r="A2999" t="s">
        <v>14440</v>
      </c>
      <c r="B2999">
        <v>98393</v>
      </c>
      <c r="C2999" t="s">
        <v>7849</v>
      </c>
      <c r="D2999" t="s">
        <v>211</v>
      </c>
      <c r="E2999">
        <v>0</v>
      </c>
      <c r="F2999">
        <v>0</v>
      </c>
    </row>
    <row r="3000" spans="1:6">
      <c r="A3000" t="s">
        <v>14440</v>
      </c>
      <c r="B3000">
        <v>98394</v>
      </c>
      <c r="C3000" t="s">
        <v>7850</v>
      </c>
      <c r="D3000" t="s">
        <v>211</v>
      </c>
      <c r="E3000">
        <v>0</v>
      </c>
      <c r="F3000">
        <v>0</v>
      </c>
    </row>
    <row r="3001" spans="1:6">
      <c r="A3001" t="s">
        <v>14440</v>
      </c>
      <c r="B3001">
        <v>98395</v>
      </c>
      <c r="C3001" t="s">
        <v>7851</v>
      </c>
      <c r="D3001" t="s">
        <v>211</v>
      </c>
      <c r="E3001">
        <v>0</v>
      </c>
      <c r="F3001">
        <v>0</v>
      </c>
    </row>
    <row r="3002" spans="1:6">
      <c r="A3002" t="s">
        <v>14440</v>
      </c>
      <c r="B3002">
        <v>98396</v>
      </c>
      <c r="C3002" t="s">
        <v>7852</v>
      </c>
      <c r="D3002" t="s">
        <v>211</v>
      </c>
      <c r="E3002">
        <v>0</v>
      </c>
      <c r="F3002">
        <v>0</v>
      </c>
    </row>
    <row r="3003" spans="1:6">
      <c r="A3003" t="s">
        <v>14440</v>
      </c>
      <c r="B3003">
        <v>98369</v>
      </c>
      <c r="C3003" t="s">
        <v>7853</v>
      </c>
      <c r="D3003" t="s">
        <v>109</v>
      </c>
      <c r="E3003">
        <v>0</v>
      </c>
      <c r="F3003">
        <v>0</v>
      </c>
    </row>
    <row r="3004" spans="1:6">
      <c r="A3004" t="s">
        <v>14440</v>
      </c>
      <c r="B3004">
        <v>98360</v>
      </c>
      <c r="C3004" t="s">
        <v>7854</v>
      </c>
      <c r="D3004" t="s">
        <v>109</v>
      </c>
      <c r="E3004">
        <v>0</v>
      </c>
      <c r="F3004">
        <v>0</v>
      </c>
    </row>
    <row r="3005" spans="1:6">
      <c r="A3005" t="s">
        <v>14440</v>
      </c>
      <c r="B3005">
        <v>98368</v>
      </c>
      <c r="C3005" t="s">
        <v>7855</v>
      </c>
      <c r="D3005" t="s">
        <v>109</v>
      </c>
      <c r="E3005">
        <v>0</v>
      </c>
      <c r="F3005">
        <v>0</v>
      </c>
    </row>
    <row r="3006" spans="1:6">
      <c r="A3006" t="s">
        <v>14440</v>
      </c>
      <c r="B3006">
        <v>98359</v>
      </c>
      <c r="C3006" t="s">
        <v>7856</v>
      </c>
      <c r="D3006" t="s">
        <v>109</v>
      </c>
      <c r="E3006">
        <v>0</v>
      </c>
      <c r="F3006">
        <v>0</v>
      </c>
    </row>
    <row r="3007" spans="1:6">
      <c r="A3007" t="s">
        <v>14440</v>
      </c>
      <c r="B3007">
        <v>98367</v>
      </c>
      <c r="C3007" t="s">
        <v>7857</v>
      </c>
      <c r="D3007" t="s">
        <v>109</v>
      </c>
      <c r="E3007">
        <v>0</v>
      </c>
      <c r="F3007">
        <v>0</v>
      </c>
    </row>
    <row r="3008" spans="1:6">
      <c r="A3008" t="s">
        <v>14440</v>
      </c>
      <c r="B3008">
        <v>98358</v>
      </c>
      <c r="C3008" t="s">
        <v>7858</v>
      </c>
      <c r="D3008" t="s">
        <v>109</v>
      </c>
      <c r="E3008">
        <v>0</v>
      </c>
      <c r="F3008">
        <v>0</v>
      </c>
    </row>
    <row r="3009" spans="1:6">
      <c r="A3009" t="s">
        <v>14440</v>
      </c>
      <c r="B3009">
        <v>98352</v>
      </c>
      <c r="C3009" t="s">
        <v>7859</v>
      </c>
      <c r="D3009" t="s">
        <v>109</v>
      </c>
      <c r="E3009">
        <v>0</v>
      </c>
      <c r="F3009">
        <v>0</v>
      </c>
    </row>
    <row r="3010" spans="1:6">
      <c r="A3010" t="s">
        <v>14440</v>
      </c>
      <c r="B3010">
        <v>98343</v>
      </c>
      <c r="C3010" t="s">
        <v>7860</v>
      </c>
      <c r="D3010" t="s">
        <v>109</v>
      </c>
      <c r="E3010">
        <v>0</v>
      </c>
      <c r="F3010">
        <v>0</v>
      </c>
    </row>
    <row r="3011" spans="1:6">
      <c r="A3011" t="s">
        <v>14440</v>
      </c>
      <c r="B3011">
        <v>98351</v>
      </c>
      <c r="C3011" t="s">
        <v>7861</v>
      </c>
      <c r="D3011" t="s">
        <v>109</v>
      </c>
      <c r="E3011">
        <v>0</v>
      </c>
      <c r="F3011">
        <v>0</v>
      </c>
    </row>
    <row r="3012" spans="1:6">
      <c r="A3012" t="s">
        <v>14440</v>
      </c>
      <c r="B3012">
        <v>98342</v>
      </c>
      <c r="C3012" t="s">
        <v>7862</v>
      </c>
      <c r="D3012" t="s">
        <v>109</v>
      </c>
      <c r="E3012">
        <v>0</v>
      </c>
      <c r="F3012">
        <v>0</v>
      </c>
    </row>
    <row r="3013" spans="1:6">
      <c r="A3013" t="s">
        <v>14440</v>
      </c>
      <c r="B3013">
        <v>98350</v>
      </c>
      <c r="C3013" t="s">
        <v>7863</v>
      </c>
      <c r="D3013" t="s">
        <v>109</v>
      </c>
      <c r="E3013">
        <v>0</v>
      </c>
      <c r="F3013">
        <v>0</v>
      </c>
    </row>
    <row r="3014" spans="1:6">
      <c r="A3014" t="s">
        <v>14440</v>
      </c>
      <c r="B3014">
        <v>98341</v>
      </c>
      <c r="C3014" t="s">
        <v>7864</v>
      </c>
      <c r="D3014" t="s">
        <v>109</v>
      </c>
      <c r="E3014">
        <v>0</v>
      </c>
      <c r="F3014">
        <v>0</v>
      </c>
    </row>
    <row r="3015" spans="1:6">
      <c r="A3015" t="s">
        <v>14440</v>
      </c>
      <c r="B3015">
        <v>98381</v>
      </c>
      <c r="C3015" t="s">
        <v>7865</v>
      </c>
      <c r="D3015" t="s">
        <v>110</v>
      </c>
      <c r="E3015">
        <v>0</v>
      </c>
      <c r="F3015">
        <v>0</v>
      </c>
    </row>
    <row r="3016" spans="1:6">
      <c r="A3016" t="s">
        <v>14440</v>
      </c>
      <c r="B3016">
        <v>98382</v>
      </c>
      <c r="C3016" t="s">
        <v>7866</v>
      </c>
      <c r="D3016" t="s">
        <v>110</v>
      </c>
      <c r="E3016">
        <v>0</v>
      </c>
      <c r="F3016">
        <v>0</v>
      </c>
    </row>
    <row r="3017" spans="1:6">
      <c r="A3017" t="s">
        <v>14440</v>
      </c>
      <c r="B3017">
        <v>98383</v>
      </c>
      <c r="C3017" t="s">
        <v>7867</v>
      </c>
      <c r="D3017" t="s">
        <v>110</v>
      </c>
      <c r="E3017">
        <v>0</v>
      </c>
      <c r="F3017">
        <v>0</v>
      </c>
    </row>
    <row r="3018" spans="1:6">
      <c r="A3018" t="s">
        <v>14440</v>
      </c>
      <c r="B3018">
        <v>98384</v>
      </c>
      <c r="C3018" t="s">
        <v>7868</v>
      </c>
      <c r="D3018" t="s">
        <v>110</v>
      </c>
      <c r="E3018">
        <v>0</v>
      </c>
      <c r="F3018">
        <v>0</v>
      </c>
    </row>
    <row r="3019" spans="1:6">
      <c r="A3019" t="s">
        <v>14440</v>
      </c>
      <c r="B3019">
        <v>98385</v>
      </c>
      <c r="C3019" t="s">
        <v>7869</v>
      </c>
      <c r="D3019" t="s">
        <v>110</v>
      </c>
      <c r="E3019">
        <v>0</v>
      </c>
      <c r="F3019">
        <v>0</v>
      </c>
    </row>
    <row r="3020" spans="1:6">
      <c r="A3020" t="s">
        <v>14440</v>
      </c>
      <c r="B3020">
        <v>98386</v>
      </c>
      <c r="C3020" t="s">
        <v>7870</v>
      </c>
      <c r="D3020" t="s">
        <v>110</v>
      </c>
      <c r="E3020">
        <v>0</v>
      </c>
      <c r="F3020">
        <v>0</v>
      </c>
    </row>
    <row r="3021" spans="1:6">
      <c r="A3021" t="s">
        <v>14440</v>
      </c>
      <c r="B3021">
        <v>98387</v>
      </c>
      <c r="C3021" t="s">
        <v>7871</v>
      </c>
      <c r="D3021" t="s">
        <v>110</v>
      </c>
      <c r="E3021">
        <v>0</v>
      </c>
      <c r="F3021">
        <v>0</v>
      </c>
    </row>
    <row r="3022" spans="1:6">
      <c r="A3022" t="s">
        <v>14440</v>
      </c>
      <c r="B3022">
        <v>98388</v>
      </c>
      <c r="C3022" t="s">
        <v>7872</v>
      </c>
      <c r="D3022" t="s">
        <v>110</v>
      </c>
      <c r="E3022">
        <v>0</v>
      </c>
      <c r="F3022">
        <v>0</v>
      </c>
    </row>
    <row r="3023" spans="1:6">
      <c r="A3023" t="s">
        <v>14440</v>
      </c>
      <c r="B3023">
        <v>98346</v>
      </c>
      <c r="C3023" t="s">
        <v>7873</v>
      </c>
      <c r="D3023" t="s">
        <v>109</v>
      </c>
      <c r="E3023">
        <v>0</v>
      </c>
      <c r="F3023">
        <v>0</v>
      </c>
    </row>
    <row r="3024" spans="1:6">
      <c r="A3024" t="s">
        <v>14440</v>
      </c>
      <c r="B3024">
        <v>98363</v>
      </c>
      <c r="C3024" t="s">
        <v>7874</v>
      </c>
      <c r="D3024" t="s">
        <v>109</v>
      </c>
      <c r="E3024">
        <v>0</v>
      </c>
      <c r="F3024">
        <v>0</v>
      </c>
    </row>
    <row r="3025" spans="1:6">
      <c r="A3025" t="s">
        <v>14440</v>
      </c>
      <c r="B3025">
        <v>98354</v>
      </c>
      <c r="C3025" t="s">
        <v>7875</v>
      </c>
      <c r="D3025" t="s">
        <v>109</v>
      </c>
      <c r="E3025">
        <v>0</v>
      </c>
      <c r="F3025">
        <v>0</v>
      </c>
    </row>
    <row r="3026" spans="1:6">
      <c r="A3026" t="s">
        <v>14440</v>
      </c>
      <c r="B3026">
        <v>98337</v>
      </c>
      <c r="C3026" t="s">
        <v>7876</v>
      </c>
      <c r="D3026" t="s">
        <v>109</v>
      </c>
      <c r="E3026">
        <v>0</v>
      </c>
      <c r="F3026">
        <v>0</v>
      </c>
    </row>
    <row r="3027" spans="1:6">
      <c r="A3027" t="s">
        <v>14440</v>
      </c>
      <c r="B3027">
        <v>98345</v>
      </c>
      <c r="C3027" t="s">
        <v>7877</v>
      </c>
      <c r="D3027" t="s">
        <v>109</v>
      </c>
      <c r="E3027">
        <v>0</v>
      </c>
      <c r="F3027">
        <v>0</v>
      </c>
    </row>
    <row r="3028" spans="1:6">
      <c r="A3028" t="s">
        <v>14440</v>
      </c>
      <c r="B3028">
        <v>98362</v>
      </c>
      <c r="C3028" t="s">
        <v>7878</v>
      </c>
      <c r="D3028" t="s">
        <v>109</v>
      </c>
      <c r="E3028">
        <v>0</v>
      </c>
      <c r="F3028">
        <v>0</v>
      </c>
    </row>
    <row r="3029" spans="1:6">
      <c r="A3029" t="s">
        <v>14440</v>
      </c>
      <c r="B3029">
        <v>98403</v>
      </c>
      <c r="C3029" t="s">
        <v>7879</v>
      </c>
      <c r="D3029" t="s">
        <v>109</v>
      </c>
      <c r="E3029">
        <v>0</v>
      </c>
      <c r="F3029">
        <v>0</v>
      </c>
    </row>
    <row r="3030" spans="1:6">
      <c r="A3030" t="s">
        <v>14440</v>
      </c>
      <c r="B3030">
        <v>98335</v>
      </c>
      <c r="C3030" t="s">
        <v>7880</v>
      </c>
      <c r="D3030" t="s">
        <v>109</v>
      </c>
      <c r="E3030">
        <v>0</v>
      </c>
      <c r="F3030">
        <v>0</v>
      </c>
    </row>
    <row r="3031" spans="1:6">
      <c r="A3031" t="s">
        <v>14440</v>
      </c>
      <c r="B3031">
        <v>98344</v>
      </c>
      <c r="C3031" t="s">
        <v>7881</v>
      </c>
      <c r="D3031" t="s">
        <v>109</v>
      </c>
      <c r="E3031">
        <v>0</v>
      </c>
      <c r="F3031">
        <v>0</v>
      </c>
    </row>
    <row r="3032" spans="1:6">
      <c r="A3032" t="s">
        <v>14440</v>
      </c>
      <c r="B3032">
        <v>98361</v>
      </c>
      <c r="C3032" t="s">
        <v>7882</v>
      </c>
      <c r="D3032" t="s">
        <v>109</v>
      </c>
      <c r="E3032">
        <v>0</v>
      </c>
      <c r="F3032">
        <v>0</v>
      </c>
    </row>
    <row r="3033" spans="1:6">
      <c r="A3033" t="s">
        <v>14440</v>
      </c>
      <c r="B3033">
        <v>98353</v>
      </c>
      <c r="C3033" t="s">
        <v>7883</v>
      </c>
      <c r="D3033" t="s">
        <v>109</v>
      </c>
      <c r="E3033">
        <v>0</v>
      </c>
      <c r="F3033">
        <v>0</v>
      </c>
    </row>
    <row r="3034" spans="1:6">
      <c r="A3034" t="s">
        <v>14440</v>
      </c>
      <c r="B3034">
        <v>98334</v>
      </c>
      <c r="C3034" t="s">
        <v>7884</v>
      </c>
      <c r="D3034" t="s">
        <v>109</v>
      </c>
      <c r="E3034">
        <v>0</v>
      </c>
      <c r="F3034">
        <v>0</v>
      </c>
    </row>
    <row r="3035" spans="1:6">
      <c r="A3035" t="s">
        <v>14440</v>
      </c>
      <c r="B3035">
        <v>98371</v>
      </c>
      <c r="C3035" t="s">
        <v>7885</v>
      </c>
      <c r="D3035" t="s">
        <v>109</v>
      </c>
      <c r="E3035">
        <v>0</v>
      </c>
      <c r="F3035">
        <v>0</v>
      </c>
    </row>
    <row r="3036" spans="1:6">
      <c r="A3036" t="s">
        <v>14440</v>
      </c>
      <c r="B3036">
        <v>98397</v>
      </c>
      <c r="C3036" t="s">
        <v>7886</v>
      </c>
      <c r="D3036" t="s">
        <v>109</v>
      </c>
      <c r="E3036">
        <v>12.26</v>
      </c>
      <c r="F3036">
        <v>12.62</v>
      </c>
    </row>
    <row r="3037" spans="1:6">
      <c r="A3037" t="s">
        <v>14441</v>
      </c>
      <c r="B3037">
        <v>97280</v>
      </c>
      <c r="C3037" t="s">
        <v>7887</v>
      </c>
      <c r="D3037" t="s">
        <v>211</v>
      </c>
      <c r="E3037">
        <v>106.03</v>
      </c>
      <c r="F3037">
        <v>107.21</v>
      </c>
    </row>
    <row r="3038" spans="1:6">
      <c r="A3038" t="s">
        <v>14441</v>
      </c>
      <c r="B3038">
        <v>97275</v>
      </c>
      <c r="C3038" t="s">
        <v>7888</v>
      </c>
      <c r="D3038" t="s">
        <v>211</v>
      </c>
      <c r="E3038">
        <v>95.86</v>
      </c>
      <c r="F3038">
        <v>96.74</v>
      </c>
    </row>
    <row r="3039" spans="1:6">
      <c r="A3039" t="s">
        <v>14441</v>
      </c>
      <c r="B3039">
        <v>97279</v>
      </c>
      <c r="C3039" t="s">
        <v>7889</v>
      </c>
      <c r="D3039" t="s">
        <v>211</v>
      </c>
      <c r="E3039">
        <v>100.19</v>
      </c>
      <c r="F3039">
        <v>101.23</v>
      </c>
    </row>
    <row r="3040" spans="1:6">
      <c r="A3040" t="s">
        <v>14441</v>
      </c>
      <c r="B3040">
        <v>97285</v>
      </c>
      <c r="C3040" t="s">
        <v>7890</v>
      </c>
      <c r="D3040" t="s">
        <v>211</v>
      </c>
      <c r="E3040">
        <v>109.57</v>
      </c>
      <c r="F3040">
        <v>110.92</v>
      </c>
    </row>
    <row r="3041" spans="1:6">
      <c r="A3041" t="s">
        <v>14441</v>
      </c>
      <c r="B3041">
        <v>97286</v>
      </c>
      <c r="C3041" t="s">
        <v>7891</v>
      </c>
      <c r="D3041" t="s">
        <v>211</v>
      </c>
      <c r="E3041">
        <v>114.28</v>
      </c>
      <c r="F3041">
        <v>115.77</v>
      </c>
    </row>
    <row r="3042" spans="1:6">
      <c r="A3042" t="s">
        <v>14441</v>
      </c>
      <c r="B3042">
        <v>97291</v>
      </c>
      <c r="C3042" t="s">
        <v>7892</v>
      </c>
      <c r="D3042" t="s">
        <v>211</v>
      </c>
      <c r="E3042">
        <v>126.45</v>
      </c>
      <c r="F3042">
        <v>128.28</v>
      </c>
    </row>
    <row r="3043" spans="1:6">
      <c r="A3043" t="s">
        <v>14441</v>
      </c>
      <c r="B3043">
        <v>97292</v>
      </c>
      <c r="C3043" t="s">
        <v>7893</v>
      </c>
      <c r="D3043" t="s">
        <v>211</v>
      </c>
      <c r="E3043">
        <v>137.84</v>
      </c>
      <c r="F3043">
        <v>139.97</v>
      </c>
    </row>
    <row r="3044" spans="1:6">
      <c r="A3044" t="s">
        <v>14441</v>
      </c>
      <c r="B3044">
        <v>97297</v>
      </c>
      <c r="C3044" t="s">
        <v>7894</v>
      </c>
      <c r="D3044" t="s">
        <v>211</v>
      </c>
      <c r="E3044">
        <v>159.94999999999999</v>
      </c>
      <c r="F3044">
        <v>162.4</v>
      </c>
    </row>
    <row r="3045" spans="1:6">
      <c r="A3045" t="s">
        <v>14441</v>
      </c>
      <c r="B3045">
        <v>97298</v>
      </c>
      <c r="C3045" t="s">
        <v>7895</v>
      </c>
      <c r="D3045" t="s">
        <v>211</v>
      </c>
      <c r="E3045">
        <v>191.51</v>
      </c>
      <c r="F3045">
        <v>194.59</v>
      </c>
    </row>
    <row r="3046" spans="1:6">
      <c r="A3046" t="s">
        <v>14441</v>
      </c>
      <c r="B3046">
        <v>97303</v>
      </c>
      <c r="C3046" t="s">
        <v>7896</v>
      </c>
      <c r="D3046" t="s">
        <v>211</v>
      </c>
      <c r="E3046">
        <v>234.78</v>
      </c>
      <c r="F3046">
        <v>238.49</v>
      </c>
    </row>
    <row r="3047" spans="1:6">
      <c r="A3047" t="s">
        <v>14441</v>
      </c>
      <c r="B3047">
        <v>97304</v>
      </c>
      <c r="C3047" t="s">
        <v>7897</v>
      </c>
      <c r="D3047" t="s">
        <v>211</v>
      </c>
      <c r="E3047">
        <v>285.68</v>
      </c>
      <c r="F3047">
        <v>290.02999999999997</v>
      </c>
    </row>
    <row r="3048" spans="1:6">
      <c r="A3048" t="s">
        <v>14441</v>
      </c>
      <c r="B3048">
        <v>97309</v>
      </c>
      <c r="C3048" t="s">
        <v>7898</v>
      </c>
      <c r="D3048" t="s">
        <v>211</v>
      </c>
      <c r="E3048">
        <v>406.16</v>
      </c>
      <c r="F3048">
        <v>411.12</v>
      </c>
    </row>
    <row r="3049" spans="1:6">
      <c r="A3049" t="s">
        <v>14441</v>
      </c>
      <c r="B3049">
        <v>97310</v>
      </c>
      <c r="C3049" t="s">
        <v>7899</v>
      </c>
      <c r="D3049" t="s">
        <v>211</v>
      </c>
      <c r="E3049">
        <v>477.08</v>
      </c>
      <c r="F3049">
        <v>482.68</v>
      </c>
    </row>
    <row r="3050" spans="1:6">
      <c r="A3050" t="s">
        <v>14441</v>
      </c>
      <c r="B3050">
        <v>97282</v>
      </c>
      <c r="C3050" t="s">
        <v>7900</v>
      </c>
      <c r="D3050" t="s">
        <v>211</v>
      </c>
      <c r="E3050">
        <v>106.03</v>
      </c>
      <c r="F3050">
        <v>107.21</v>
      </c>
    </row>
    <row r="3051" spans="1:6">
      <c r="A3051" t="s">
        <v>14441</v>
      </c>
      <c r="B3051">
        <v>97276</v>
      </c>
      <c r="C3051" t="s">
        <v>7901</v>
      </c>
      <c r="D3051" t="s">
        <v>211</v>
      </c>
      <c r="E3051">
        <v>96.97</v>
      </c>
      <c r="F3051">
        <v>97.85</v>
      </c>
    </row>
    <row r="3052" spans="1:6">
      <c r="A3052" t="s">
        <v>14441</v>
      </c>
      <c r="B3052">
        <v>97281</v>
      </c>
      <c r="C3052" t="s">
        <v>7902</v>
      </c>
      <c r="D3052" t="s">
        <v>211</v>
      </c>
      <c r="E3052">
        <v>100.65</v>
      </c>
      <c r="F3052">
        <v>101.69</v>
      </c>
    </row>
    <row r="3053" spans="1:6">
      <c r="A3053" t="s">
        <v>14441</v>
      </c>
      <c r="B3053">
        <v>97287</v>
      </c>
      <c r="C3053" t="s">
        <v>7903</v>
      </c>
      <c r="D3053" t="s">
        <v>211</v>
      </c>
      <c r="E3053">
        <v>110.07</v>
      </c>
      <c r="F3053">
        <v>111.42</v>
      </c>
    </row>
    <row r="3054" spans="1:6">
      <c r="A3054" t="s">
        <v>14441</v>
      </c>
      <c r="B3054">
        <v>97288</v>
      </c>
      <c r="C3054" t="s">
        <v>7904</v>
      </c>
      <c r="D3054" t="s">
        <v>211</v>
      </c>
      <c r="E3054">
        <v>117.7</v>
      </c>
      <c r="F3054">
        <v>119.19</v>
      </c>
    </row>
    <row r="3055" spans="1:6">
      <c r="A3055" t="s">
        <v>14441</v>
      </c>
      <c r="B3055">
        <v>97293</v>
      </c>
      <c r="C3055" t="s">
        <v>7905</v>
      </c>
      <c r="D3055" t="s">
        <v>211</v>
      </c>
      <c r="E3055">
        <v>126.45</v>
      </c>
      <c r="F3055">
        <v>128.28</v>
      </c>
    </row>
    <row r="3056" spans="1:6">
      <c r="A3056" t="s">
        <v>14441</v>
      </c>
      <c r="B3056">
        <v>97294</v>
      </c>
      <c r="C3056" t="s">
        <v>7906</v>
      </c>
      <c r="D3056" t="s">
        <v>211</v>
      </c>
      <c r="E3056">
        <v>137.84</v>
      </c>
      <c r="F3056">
        <v>139.97</v>
      </c>
    </row>
    <row r="3057" spans="1:6">
      <c r="A3057" t="s">
        <v>14441</v>
      </c>
      <c r="B3057">
        <v>97299</v>
      </c>
      <c r="C3057" t="s">
        <v>7907</v>
      </c>
      <c r="D3057" t="s">
        <v>211</v>
      </c>
      <c r="E3057">
        <v>159.94999999999999</v>
      </c>
      <c r="F3057">
        <v>162.4</v>
      </c>
    </row>
    <row r="3058" spans="1:6">
      <c r="A3058" t="s">
        <v>14441</v>
      </c>
      <c r="B3058">
        <v>97300</v>
      </c>
      <c r="C3058" t="s">
        <v>7908</v>
      </c>
      <c r="D3058" t="s">
        <v>211</v>
      </c>
      <c r="E3058">
        <v>191.51</v>
      </c>
      <c r="F3058">
        <v>194.59</v>
      </c>
    </row>
    <row r="3059" spans="1:6">
      <c r="A3059" t="s">
        <v>14441</v>
      </c>
      <c r="B3059">
        <v>97305</v>
      </c>
      <c r="C3059" t="s">
        <v>7909</v>
      </c>
      <c r="D3059" t="s">
        <v>211</v>
      </c>
      <c r="E3059">
        <v>228.28</v>
      </c>
      <c r="F3059">
        <v>231.99</v>
      </c>
    </row>
    <row r="3060" spans="1:6">
      <c r="A3060" t="s">
        <v>14441</v>
      </c>
      <c r="B3060">
        <v>97306</v>
      </c>
      <c r="C3060" t="s">
        <v>7910</v>
      </c>
      <c r="D3060" t="s">
        <v>211</v>
      </c>
      <c r="E3060">
        <v>299.75</v>
      </c>
      <c r="F3060">
        <v>304.10000000000002</v>
      </c>
    </row>
    <row r="3061" spans="1:6">
      <c r="A3061" t="s">
        <v>14441</v>
      </c>
      <c r="B3061">
        <v>97311</v>
      </c>
      <c r="C3061" t="s">
        <v>7911</v>
      </c>
      <c r="D3061" t="s">
        <v>211</v>
      </c>
      <c r="E3061">
        <v>363.28</v>
      </c>
      <c r="F3061">
        <v>368.24</v>
      </c>
    </row>
    <row r="3062" spans="1:6">
      <c r="A3062" t="s">
        <v>14441</v>
      </c>
      <c r="B3062">
        <v>97312</v>
      </c>
      <c r="C3062" t="s">
        <v>7912</v>
      </c>
      <c r="D3062" t="s">
        <v>211</v>
      </c>
      <c r="E3062">
        <v>477.08</v>
      </c>
      <c r="F3062">
        <v>482.68</v>
      </c>
    </row>
    <row r="3063" spans="1:6">
      <c r="A3063" t="s">
        <v>14441</v>
      </c>
      <c r="B3063">
        <v>97278</v>
      </c>
      <c r="C3063" t="s">
        <v>7913</v>
      </c>
      <c r="D3063" t="s">
        <v>211</v>
      </c>
      <c r="E3063">
        <v>110.22</v>
      </c>
      <c r="F3063">
        <v>111.4</v>
      </c>
    </row>
    <row r="3064" spans="1:6">
      <c r="A3064" t="s">
        <v>14441</v>
      </c>
      <c r="B3064">
        <v>97274</v>
      </c>
      <c r="C3064" t="s">
        <v>7914</v>
      </c>
      <c r="D3064" t="s">
        <v>211</v>
      </c>
      <c r="E3064">
        <v>99.45</v>
      </c>
      <c r="F3064">
        <v>100.33</v>
      </c>
    </row>
    <row r="3065" spans="1:6">
      <c r="A3065" t="s">
        <v>14441</v>
      </c>
      <c r="B3065">
        <v>97283</v>
      </c>
      <c r="C3065" t="s">
        <v>7915</v>
      </c>
      <c r="D3065" t="s">
        <v>211</v>
      </c>
      <c r="E3065">
        <v>112.38</v>
      </c>
      <c r="F3065">
        <v>113.73</v>
      </c>
    </row>
    <row r="3066" spans="1:6">
      <c r="A3066" t="s">
        <v>14441</v>
      </c>
      <c r="B3066">
        <v>97284</v>
      </c>
      <c r="C3066" t="s">
        <v>7916</v>
      </c>
      <c r="D3066" t="s">
        <v>211</v>
      </c>
      <c r="E3066">
        <v>125.67</v>
      </c>
      <c r="F3066">
        <v>127.16</v>
      </c>
    </row>
    <row r="3067" spans="1:6">
      <c r="A3067" t="s">
        <v>14441</v>
      </c>
      <c r="B3067">
        <v>97289</v>
      </c>
      <c r="C3067" t="s">
        <v>7917</v>
      </c>
      <c r="D3067" t="s">
        <v>211</v>
      </c>
      <c r="E3067">
        <v>140.24</v>
      </c>
      <c r="F3067">
        <v>142.07</v>
      </c>
    </row>
    <row r="3068" spans="1:6">
      <c r="A3068" t="s">
        <v>14441</v>
      </c>
      <c r="B3068">
        <v>97290</v>
      </c>
      <c r="C3068" t="s">
        <v>7918</v>
      </c>
      <c r="D3068" t="s">
        <v>211</v>
      </c>
      <c r="E3068">
        <v>142.97</v>
      </c>
      <c r="F3068">
        <v>145.1</v>
      </c>
    </row>
    <row r="3069" spans="1:6">
      <c r="A3069" t="s">
        <v>14441</v>
      </c>
      <c r="B3069">
        <v>97295</v>
      </c>
      <c r="C3069" t="s">
        <v>7919</v>
      </c>
      <c r="D3069" t="s">
        <v>211</v>
      </c>
      <c r="E3069">
        <v>174.49</v>
      </c>
      <c r="F3069">
        <v>176.94</v>
      </c>
    </row>
    <row r="3070" spans="1:6">
      <c r="A3070" t="s">
        <v>14441</v>
      </c>
      <c r="B3070">
        <v>97296</v>
      </c>
      <c r="C3070" t="s">
        <v>7920</v>
      </c>
      <c r="D3070" t="s">
        <v>211</v>
      </c>
      <c r="E3070">
        <v>209.74</v>
      </c>
      <c r="F3070">
        <v>212.82</v>
      </c>
    </row>
    <row r="3071" spans="1:6">
      <c r="A3071" t="s">
        <v>14441</v>
      </c>
      <c r="B3071">
        <v>97301</v>
      </c>
      <c r="C3071" t="s">
        <v>7921</v>
      </c>
      <c r="D3071" t="s">
        <v>211</v>
      </c>
      <c r="E3071">
        <v>267.62</v>
      </c>
      <c r="F3071">
        <v>271.33</v>
      </c>
    </row>
    <row r="3072" spans="1:6">
      <c r="A3072" t="s">
        <v>14441</v>
      </c>
      <c r="B3072">
        <v>97302</v>
      </c>
      <c r="C3072" t="s">
        <v>7922</v>
      </c>
      <c r="D3072" t="s">
        <v>211</v>
      </c>
      <c r="E3072">
        <v>313.73</v>
      </c>
      <c r="F3072">
        <v>318.08</v>
      </c>
    </row>
    <row r="3073" spans="1:6">
      <c r="A3073" t="s">
        <v>14441</v>
      </c>
      <c r="B3073">
        <v>97307</v>
      </c>
      <c r="C3073" t="s">
        <v>7923</v>
      </c>
      <c r="D3073" t="s">
        <v>211</v>
      </c>
      <c r="E3073">
        <v>401.87</v>
      </c>
      <c r="F3073">
        <v>406.83</v>
      </c>
    </row>
    <row r="3074" spans="1:6">
      <c r="A3074" t="s">
        <v>14441</v>
      </c>
      <c r="B3074">
        <v>97277</v>
      </c>
      <c r="C3074" t="s">
        <v>7924</v>
      </c>
      <c r="D3074" t="s">
        <v>211</v>
      </c>
      <c r="E3074">
        <v>104.61</v>
      </c>
      <c r="F3074">
        <v>105.65</v>
      </c>
    </row>
    <row r="3075" spans="1:6">
      <c r="A3075" t="s">
        <v>14441</v>
      </c>
      <c r="B3075">
        <v>97308</v>
      </c>
      <c r="C3075" t="s">
        <v>7925</v>
      </c>
      <c r="D3075" t="s">
        <v>211</v>
      </c>
      <c r="E3075">
        <v>455.82</v>
      </c>
      <c r="F3075">
        <v>461.42</v>
      </c>
    </row>
    <row r="3076" spans="1:6">
      <c r="A3076" t="s">
        <v>14441</v>
      </c>
      <c r="B3076">
        <v>97238</v>
      </c>
      <c r="C3076" t="s">
        <v>7926</v>
      </c>
      <c r="D3076" t="s">
        <v>110</v>
      </c>
      <c r="E3076">
        <v>108.76</v>
      </c>
      <c r="F3076">
        <v>110.82</v>
      </c>
    </row>
    <row r="3077" spans="1:6">
      <c r="A3077" t="s">
        <v>14441</v>
      </c>
      <c r="B3077">
        <v>97239</v>
      </c>
      <c r="C3077" t="s">
        <v>7927</v>
      </c>
      <c r="D3077" t="s">
        <v>110</v>
      </c>
      <c r="E3077">
        <v>112.9</v>
      </c>
      <c r="F3077">
        <v>115.05</v>
      </c>
    </row>
    <row r="3078" spans="1:6">
      <c r="A3078" t="s">
        <v>14441</v>
      </c>
      <c r="B3078">
        <v>97240</v>
      </c>
      <c r="C3078" t="s">
        <v>7928</v>
      </c>
      <c r="D3078" t="s">
        <v>110</v>
      </c>
      <c r="E3078">
        <v>115.73</v>
      </c>
      <c r="F3078">
        <v>117.94</v>
      </c>
    </row>
    <row r="3079" spans="1:6">
      <c r="A3079" t="s">
        <v>14441</v>
      </c>
      <c r="B3079">
        <v>97241</v>
      </c>
      <c r="C3079" t="s">
        <v>7929</v>
      </c>
      <c r="D3079" t="s">
        <v>110</v>
      </c>
      <c r="E3079">
        <v>122.28</v>
      </c>
      <c r="F3079">
        <v>124.63</v>
      </c>
    </row>
    <row r="3080" spans="1:6">
      <c r="A3080" t="s">
        <v>14441</v>
      </c>
      <c r="B3080">
        <v>97242</v>
      </c>
      <c r="C3080" t="s">
        <v>7930</v>
      </c>
      <c r="D3080" t="s">
        <v>110</v>
      </c>
      <c r="E3080">
        <v>129.44</v>
      </c>
      <c r="F3080">
        <v>131.94</v>
      </c>
    </row>
    <row r="3081" spans="1:6">
      <c r="A3081" t="s">
        <v>14441</v>
      </c>
      <c r="B3081">
        <v>97243</v>
      </c>
      <c r="C3081" t="s">
        <v>7931</v>
      </c>
      <c r="D3081" t="s">
        <v>110</v>
      </c>
      <c r="E3081">
        <v>153.24</v>
      </c>
      <c r="F3081">
        <v>155.87</v>
      </c>
    </row>
    <row r="3082" spans="1:6">
      <c r="A3082" t="s">
        <v>14441</v>
      </c>
      <c r="B3082">
        <v>97244</v>
      </c>
      <c r="C3082" t="s">
        <v>7932</v>
      </c>
      <c r="D3082" t="s">
        <v>110</v>
      </c>
      <c r="E3082">
        <v>171.1</v>
      </c>
      <c r="F3082">
        <v>174</v>
      </c>
    </row>
    <row r="3083" spans="1:6">
      <c r="A3083" t="s">
        <v>14441</v>
      </c>
      <c r="B3083">
        <v>97245</v>
      </c>
      <c r="C3083" t="s">
        <v>7933</v>
      </c>
      <c r="D3083" t="s">
        <v>110</v>
      </c>
      <c r="E3083">
        <v>204.73</v>
      </c>
      <c r="F3083">
        <v>207.92</v>
      </c>
    </row>
    <row r="3084" spans="1:6">
      <c r="A3084" t="s">
        <v>14441</v>
      </c>
      <c r="B3084">
        <v>97236</v>
      </c>
      <c r="C3084" t="s">
        <v>7934</v>
      </c>
      <c r="D3084" t="s">
        <v>110</v>
      </c>
      <c r="E3084">
        <v>101.85</v>
      </c>
      <c r="F3084">
        <v>103.77</v>
      </c>
    </row>
    <row r="3085" spans="1:6">
      <c r="A3085" t="s">
        <v>14441</v>
      </c>
      <c r="B3085">
        <v>97246</v>
      </c>
      <c r="C3085" t="s">
        <v>7935</v>
      </c>
      <c r="D3085" t="s">
        <v>110</v>
      </c>
      <c r="E3085">
        <v>224.04</v>
      </c>
      <c r="F3085">
        <v>227.52</v>
      </c>
    </row>
    <row r="3086" spans="1:6">
      <c r="A3086" t="s">
        <v>14441</v>
      </c>
      <c r="B3086">
        <v>97247</v>
      </c>
      <c r="C3086" t="s">
        <v>7936</v>
      </c>
      <c r="D3086" t="s">
        <v>110</v>
      </c>
      <c r="E3086">
        <v>262.79000000000002</v>
      </c>
      <c r="F3086">
        <v>266.52999999999997</v>
      </c>
    </row>
    <row r="3087" spans="1:6">
      <c r="A3087" t="s">
        <v>14441</v>
      </c>
      <c r="B3087">
        <v>97237</v>
      </c>
      <c r="C3087" t="s">
        <v>7937</v>
      </c>
      <c r="D3087" t="s">
        <v>110</v>
      </c>
      <c r="E3087">
        <v>105.26</v>
      </c>
      <c r="F3087">
        <v>107.25</v>
      </c>
    </row>
    <row r="3088" spans="1:6">
      <c r="A3088" t="s">
        <v>14441</v>
      </c>
      <c r="B3088">
        <v>97248</v>
      </c>
      <c r="C3088" t="s">
        <v>7938</v>
      </c>
      <c r="D3088" t="s">
        <v>110</v>
      </c>
      <c r="E3088">
        <v>291.64999999999998</v>
      </c>
      <c r="F3088">
        <v>295.68</v>
      </c>
    </row>
    <row r="3089" spans="1:6">
      <c r="A3089" t="s">
        <v>14441</v>
      </c>
      <c r="B3089">
        <v>97251</v>
      </c>
      <c r="C3089" t="s">
        <v>7939</v>
      </c>
      <c r="D3089" t="s">
        <v>211</v>
      </c>
      <c r="E3089">
        <v>90.61</v>
      </c>
      <c r="F3089">
        <v>91.4</v>
      </c>
    </row>
    <row r="3090" spans="1:6">
      <c r="A3090" t="s">
        <v>14441</v>
      </c>
      <c r="B3090">
        <v>97254</v>
      </c>
      <c r="C3090" t="s">
        <v>7940</v>
      </c>
      <c r="D3090" t="s">
        <v>211</v>
      </c>
      <c r="E3090">
        <v>93.19</v>
      </c>
      <c r="F3090">
        <v>94.09</v>
      </c>
    </row>
    <row r="3091" spans="1:6">
      <c r="A3091" t="s">
        <v>14441</v>
      </c>
      <c r="B3091">
        <v>97255</v>
      </c>
      <c r="C3091" t="s">
        <v>7941</v>
      </c>
      <c r="D3091" t="s">
        <v>211</v>
      </c>
      <c r="E3091">
        <v>94.98</v>
      </c>
      <c r="F3091">
        <v>95.99</v>
      </c>
    </row>
    <row r="3092" spans="1:6">
      <c r="A3092" t="s">
        <v>14441</v>
      </c>
      <c r="B3092">
        <v>97249</v>
      </c>
      <c r="C3092" t="s">
        <v>7942</v>
      </c>
      <c r="D3092" t="s">
        <v>211</v>
      </c>
      <c r="E3092">
        <v>86.71</v>
      </c>
      <c r="F3092">
        <v>87.28</v>
      </c>
    </row>
    <row r="3093" spans="1:6">
      <c r="A3093" t="s">
        <v>14441</v>
      </c>
      <c r="B3093">
        <v>97250</v>
      </c>
      <c r="C3093" t="s">
        <v>7943</v>
      </c>
      <c r="D3093" t="s">
        <v>211</v>
      </c>
      <c r="E3093">
        <v>88.71</v>
      </c>
      <c r="F3093">
        <v>89.4</v>
      </c>
    </row>
    <row r="3094" spans="1:6">
      <c r="A3094" t="s">
        <v>14441</v>
      </c>
      <c r="B3094">
        <v>97258</v>
      </c>
      <c r="C3094" t="s">
        <v>7944</v>
      </c>
      <c r="D3094" t="s">
        <v>211</v>
      </c>
      <c r="E3094">
        <v>98.79</v>
      </c>
      <c r="F3094">
        <v>100.01</v>
      </c>
    </row>
    <row r="3095" spans="1:6">
      <c r="A3095" t="s">
        <v>14441</v>
      </c>
      <c r="B3095">
        <v>97259</v>
      </c>
      <c r="C3095" t="s">
        <v>7945</v>
      </c>
      <c r="D3095" t="s">
        <v>211</v>
      </c>
      <c r="E3095">
        <v>103.45</v>
      </c>
      <c r="F3095">
        <v>104.88</v>
      </c>
    </row>
    <row r="3096" spans="1:6">
      <c r="A3096" t="s">
        <v>14441</v>
      </c>
      <c r="B3096">
        <v>97262</v>
      </c>
      <c r="C3096" t="s">
        <v>7946</v>
      </c>
      <c r="D3096" t="s">
        <v>211</v>
      </c>
      <c r="E3096">
        <v>110.88</v>
      </c>
      <c r="F3096">
        <v>112.51</v>
      </c>
    </row>
    <row r="3097" spans="1:6">
      <c r="A3097" t="s">
        <v>14441</v>
      </c>
      <c r="B3097">
        <v>97263</v>
      </c>
      <c r="C3097" t="s">
        <v>7947</v>
      </c>
      <c r="D3097" t="s">
        <v>211</v>
      </c>
      <c r="E3097">
        <v>119.59</v>
      </c>
      <c r="F3097">
        <v>121.64</v>
      </c>
    </row>
    <row r="3098" spans="1:6">
      <c r="A3098" t="s">
        <v>14441</v>
      </c>
      <c r="B3098">
        <v>97266</v>
      </c>
      <c r="C3098" t="s">
        <v>7948</v>
      </c>
      <c r="D3098" t="s">
        <v>211</v>
      </c>
      <c r="E3098">
        <v>131.94</v>
      </c>
      <c r="F3098">
        <v>134.41</v>
      </c>
    </row>
    <row r="3099" spans="1:6">
      <c r="A3099" t="s">
        <v>14441</v>
      </c>
      <c r="B3099">
        <v>97267</v>
      </c>
      <c r="C3099" t="s">
        <v>7949</v>
      </c>
      <c r="D3099" t="s">
        <v>211</v>
      </c>
      <c r="E3099">
        <v>141.58000000000001</v>
      </c>
      <c r="F3099">
        <v>144.47999999999999</v>
      </c>
    </row>
    <row r="3100" spans="1:6">
      <c r="A3100" t="s">
        <v>14441</v>
      </c>
      <c r="B3100">
        <v>97270</v>
      </c>
      <c r="C3100" t="s">
        <v>7950</v>
      </c>
      <c r="D3100" t="s">
        <v>211</v>
      </c>
      <c r="E3100">
        <v>152.80000000000001</v>
      </c>
      <c r="F3100">
        <v>156.12</v>
      </c>
    </row>
    <row r="3101" spans="1:6">
      <c r="A3101" t="s">
        <v>14441</v>
      </c>
      <c r="B3101">
        <v>97271</v>
      </c>
      <c r="C3101" t="s">
        <v>7951</v>
      </c>
      <c r="D3101" t="s">
        <v>211</v>
      </c>
      <c r="E3101">
        <v>161.84</v>
      </c>
      <c r="F3101">
        <v>165.58</v>
      </c>
    </row>
    <row r="3102" spans="1:6">
      <c r="A3102" t="s">
        <v>14441</v>
      </c>
      <c r="B3102">
        <v>97252</v>
      </c>
      <c r="C3102" t="s">
        <v>7952</v>
      </c>
      <c r="D3102" t="s">
        <v>211</v>
      </c>
      <c r="E3102">
        <v>96.29</v>
      </c>
      <c r="F3102">
        <v>97.04</v>
      </c>
    </row>
    <row r="3103" spans="1:6">
      <c r="A3103" t="s">
        <v>14441</v>
      </c>
      <c r="B3103">
        <v>97257</v>
      </c>
      <c r="C3103" t="s">
        <v>7953</v>
      </c>
      <c r="D3103" t="s">
        <v>211</v>
      </c>
      <c r="E3103">
        <v>99.67</v>
      </c>
      <c r="F3103">
        <v>100.51</v>
      </c>
    </row>
    <row r="3104" spans="1:6">
      <c r="A3104" t="s">
        <v>14441</v>
      </c>
      <c r="B3104">
        <v>97256</v>
      </c>
      <c r="C3104" t="s">
        <v>7954</v>
      </c>
      <c r="D3104" t="s">
        <v>211</v>
      </c>
      <c r="E3104">
        <v>102.74</v>
      </c>
      <c r="F3104">
        <v>103.69</v>
      </c>
    </row>
    <row r="3105" spans="1:6">
      <c r="A3105" t="s">
        <v>14441</v>
      </c>
      <c r="B3105">
        <v>97253</v>
      </c>
      <c r="C3105" t="s">
        <v>7955</v>
      </c>
      <c r="D3105" t="s">
        <v>211</v>
      </c>
      <c r="E3105">
        <v>93.41</v>
      </c>
      <c r="F3105">
        <v>94.05</v>
      </c>
    </row>
    <row r="3106" spans="1:6">
      <c r="A3106" t="s">
        <v>14441</v>
      </c>
      <c r="B3106">
        <v>97261</v>
      </c>
      <c r="C3106" t="s">
        <v>7956</v>
      </c>
      <c r="D3106" t="s">
        <v>211</v>
      </c>
      <c r="E3106">
        <v>107.65</v>
      </c>
      <c r="F3106">
        <v>108.75</v>
      </c>
    </row>
    <row r="3107" spans="1:6">
      <c r="A3107" t="s">
        <v>14441</v>
      </c>
      <c r="B3107">
        <v>97260</v>
      </c>
      <c r="C3107" t="s">
        <v>7957</v>
      </c>
      <c r="D3107" t="s">
        <v>211</v>
      </c>
      <c r="E3107">
        <v>113.39</v>
      </c>
      <c r="F3107">
        <v>114.71</v>
      </c>
    </row>
    <row r="3108" spans="1:6">
      <c r="A3108" t="s">
        <v>14441</v>
      </c>
      <c r="B3108">
        <v>97265</v>
      </c>
      <c r="C3108" t="s">
        <v>7958</v>
      </c>
      <c r="D3108" t="s">
        <v>211</v>
      </c>
      <c r="E3108">
        <v>128.66</v>
      </c>
      <c r="F3108">
        <v>130.18</v>
      </c>
    </row>
    <row r="3109" spans="1:6">
      <c r="A3109" t="s">
        <v>14441</v>
      </c>
      <c r="B3109">
        <v>97264</v>
      </c>
      <c r="C3109" t="s">
        <v>7959</v>
      </c>
      <c r="D3109" t="s">
        <v>211</v>
      </c>
      <c r="E3109">
        <v>144.13</v>
      </c>
      <c r="F3109">
        <v>145.97</v>
      </c>
    </row>
    <row r="3110" spans="1:6">
      <c r="A3110" t="s">
        <v>14441</v>
      </c>
      <c r="B3110">
        <v>97269</v>
      </c>
      <c r="C3110" t="s">
        <v>7960</v>
      </c>
      <c r="D3110" t="s">
        <v>211</v>
      </c>
      <c r="E3110">
        <v>160.61000000000001</v>
      </c>
      <c r="F3110">
        <v>162.87</v>
      </c>
    </row>
    <row r="3111" spans="1:6">
      <c r="A3111" t="s">
        <v>14441</v>
      </c>
      <c r="B3111">
        <v>97268</v>
      </c>
      <c r="C3111" t="s">
        <v>7961</v>
      </c>
      <c r="D3111" t="s">
        <v>211</v>
      </c>
      <c r="E3111">
        <v>175.73</v>
      </c>
      <c r="F3111">
        <v>178.41</v>
      </c>
    </row>
    <row r="3112" spans="1:6">
      <c r="A3112" t="s">
        <v>14441</v>
      </c>
      <c r="B3112">
        <v>97273</v>
      </c>
      <c r="C3112" t="s">
        <v>7962</v>
      </c>
      <c r="D3112" t="s">
        <v>211</v>
      </c>
      <c r="E3112">
        <v>207.21</v>
      </c>
      <c r="F3112">
        <v>210.32</v>
      </c>
    </row>
    <row r="3113" spans="1:6">
      <c r="A3113" t="s">
        <v>14441</v>
      </c>
      <c r="B3113">
        <v>97272</v>
      </c>
      <c r="C3113" t="s">
        <v>7963</v>
      </c>
      <c r="D3113" t="s">
        <v>211</v>
      </c>
      <c r="E3113">
        <v>233.78</v>
      </c>
      <c r="F3113">
        <v>237.3</v>
      </c>
    </row>
    <row r="3114" spans="1:6">
      <c r="A3114" t="s">
        <v>14441</v>
      </c>
      <c r="B3114">
        <v>97315</v>
      </c>
      <c r="C3114" t="s">
        <v>7964</v>
      </c>
      <c r="D3114" t="s">
        <v>211</v>
      </c>
      <c r="E3114">
        <v>160.09</v>
      </c>
      <c r="F3114">
        <v>161.69</v>
      </c>
    </row>
    <row r="3115" spans="1:6">
      <c r="A3115" t="s">
        <v>14441</v>
      </c>
      <c r="B3115">
        <v>97316</v>
      </c>
      <c r="C3115" t="s">
        <v>7965</v>
      </c>
      <c r="D3115" t="s">
        <v>211</v>
      </c>
      <c r="E3115">
        <v>165.07</v>
      </c>
      <c r="F3115">
        <v>166.87</v>
      </c>
    </row>
    <row r="3116" spans="1:6">
      <c r="A3116" t="s">
        <v>14441</v>
      </c>
      <c r="B3116">
        <v>97317</v>
      </c>
      <c r="C3116" t="s">
        <v>7966</v>
      </c>
      <c r="D3116" t="s">
        <v>211</v>
      </c>
      <c r="E3116">
        <v>173.36</v>
      </c>
      <c r="F3116">
        <v>175.37</v>
      </c>
    </row>
    <row r="3117" spans="1:6">
      <c r="A3117" t="s">
        <v>14441</v>
      </c>
      <c r="B3117">
        <v>97318</v>
      </c>
      <c r="C3117" t="s">
        <v>7967</v>
      </c>
      <c r="D3117" t="s">
        <v>211</v>
      </c>
      <c r="E3117">
        <v>186.94</v>
      </c>
      <c r="F3117">
        <v>189.37</v>
      </c>
    </row>
    <row r="3118" spans="1:6">
      <c r="A3118" t="s">
        <v>14441</v>
      </c>
      <c r="B3118">
        <v>97319</v>
      </c>
      <c r="C3118" t="s">
        <v>7968</v>
      </c>
      <c r="D3118" t="s">
        <v>211</v>
      </c>
      <c r="E3118">
        <v>198.77</v>
      </c>
      <c r="F3118">
        <v>201.62</v>
      </c>
    </row>
    <row r="3119" spans="1:6">
      <c r="A3119" t="s">
        <v>14441</v>
      </c>
      <c r="B3119">
        <v>97320</v>
      </c>
      <c r="C3119" t="s">
        <v>7969</v>
      </c>
      <c r="D3119" t="s">
        <v>211</v>
      </c>
      <c r="E3119">
        <v>221.63</v>
      </c>
      <c r="F3119">
        <v>224.89</v>
      </c>
    </row>
    <row r="3120" spans="1:6">
      <c r="A3120" t="s">
        <v>14441</v>
      </c>
      <c r="B3120">
        <v>97321</v>
      </c>
      <c r="C3120" t="s">
        <v>7970</v>
      </c>
      <c r="D3120" t="s">
        <v>211</v>
      </c>
      <c r="E3120">
        <v>256.51</v>
      </c>
      <c r="F3120">
        <v>260.62</v>
      </c>
    </row>
    <row r="3121" spans="1:6">
      <c r="A3121" t="s">
        <v>14441</v>
      </c>
      <c r="B3121">
        <v>97322</v>
      </c>
      <c r="C3121" t="s">
        <v>7971</v>
      </c>
      <c r="D3121" t="s">
        <v>211</v>
      </c>
      <c r="E3121">
        <v>334.08</v>
      </c>
      <c r="F3121">
        <v>339.02</v>
      </c>
    </row>
    <row r="3122" spans="1:6">
      <c r="A3122" t="s">
        <v>14441</v>
      </c>
      <c r="B3122">
        <v>97313</v>
      </c>
      <c r="C3122" t="s">
        <v>7972</v>
      </c>
      <c r="D3122" t="s">
        <v>211</v>
      </c>
      <c r="E3122">
        <v>147.08000000000001</v>
      </c>
      <c r="F3122">
        <v>148.24</v>
      </c>
    </row>
    <row r="3123" spans="1:6">
      <c r="A3123" t="s">
        <v>14441</v>
      </c>
      <c r="B3123">
        <v>97323</v>
      </c>
      <c r="C3123" t="s">
        <v>7973</v>
      </c>
      <c r="D3123" t="s">
        <v>211</v>
      </c>
      <c r="E3123">
        <v>386.15</v>
      </c>
      <c r="F3123">
        <v>391.94</v>
      </c>
    </row>
    <row r="3124" spans="1:6">
      <c r="A3124" t="s">
        <v>14441</v>
      </c>
      <c r="B3124">
        <v>97324</v>
      </c>
      <c r="C3124" t="s">
        <v>7974</v>
      </c>
      <c r="D3124" t="s">
        <v>211</v>
      </c>
      <c r="E3124">
        <v>457.08</v>
      </c>
      <c r="F3124">
        <v>463.71</v>
      </c>
    </row>
    <row r="3125" spans="1:6">
      <c r="A3125" t="s">
        <v>14441</v>
      </c>
      <c r="B3125">
        <v>97314</v>
      </c>
      <c r="C3125" t="s">
        <v>7975</v>
      </c>
      <c r="D3125" t="s">
        <v>211</v>
      </c>
      <c r="E3125">
        <v>154.16999999999999</v>
      </c>
      <c r="F3125">
        <v>155.55000000000001</v>
      </c>
    </row>
    <row r="3126" spans="1:6">
      <c r="A3126" t="s">
        <v>14441</v>
      </c>
      <c r="B3126">
        <v>97325</v>
      </c>
      <c r="C3126" t="s">
        <v>7976</v>
      </c>
      <c r="D3126" t="s">
        <v>211</v>
      </c>
      <c r="E3126">
        <v>535.66999999999996</v>
      </c>
      <c r="F3126">
        <v>543.14</v>
      </c>
    </row>
    <row r="3127" spans="1:6">
      <c r="A3127" t="s">
        <v>14442</v>
      </c>
      <c r="B3127">
        <v>103518</v>
      </c>
      <c r="C3127" t="s">
        <v>14443</v>
      </c>
      <c r="D3127" t="s">
        <v>211</v>
      </c>
      <c r="E3127">
        <v>0</v>
      </c>
      <c r="F3127">
        <v>0</v>
      </c>
    </row>
    <row r="3128" spans="1:6">
      <c r="A3128" t="s">
        <v>14442</v>
      </c>
      <c r="B3128">
        <v>103517</v>
      </c>
      <c r="C3128" t="s">
        <v>14444</v>
      </c>
      <c r="D3128" t="s">
        <v>211</v>
      </c>
      <c r="E3128">
        <v>3321.51</v>
      </c>
      <c r="F3128">
        <v>3326.34</v>
      </c>
    </row>
    <row r="3129" spans="1:6">
      <c r="A3129" t="s">
        <v>14442</v>
      </c>
      <c r="B3129">
        <v>103519</v>
      </c>
      <c r="C3129" t="s">
        <v>14445</v>
      </c>
      <c r="D3129" t="s">
        <v>211</v>
      </c>
      <c r="E3129">
        <v>11.6</v>
      </c>
      <c r="F3129">
        <v>11.9</v>
      </c>
    </row>
    <row r="3130" spans="1:6">
      <c r="A3130" t="s">
        <v>14442</v>
      </c>
      <c r="B3130">
        <v>103515</v>
      </c>
      <c r="C3130" t="s">
        <v>14446</v>
      </c>
      <c r="D3130" t="s">
        <v>211</v>
      </c>
      <c r="E3130">
        <v>0</v>
      </c>
      <c r="F3130">
        <v>0</v>
      </c>
    </row>
    <row r="3131" spans="1:6">
      <c r="A3131" t="s">
        <v>14442</v>
      </c>
      <c r="B3131">
        <v>103502</v>
      </c>
      <c r="C3131" t="s">
        <v>14447</v>
      </c>
      <c r="D3131" t="s">
        <v>110</v>
      </c>
      <c r="E3131">
        <v>0</v>
      </c>
      <c r="F3131">
        <v>0</v>
      </c>
    </row>
    <row r="3132" spans="1:6">
      <c r="A3132" t="s">
        <v>14442</v>
      </c>
      <c r="B3132">
        <v>103503</v>
      </c>
      <c r="C3132" t="s">
        <v>14448</v>
      </c>
      <c r="D3132" t="s">
        <v>110</v>
      </c>
      <c r="E3132">
        <v>0</v>
      </c>
      <c r="F3132">
        <v>0</v>
      </c>
    </row>
    <row r="3133" spans="1:6">
      <c r="A3133" t="s">
        <v>14442</v>
      </c>
      <c r="B3133">
        <v>103499</v>
      </c>
      <c r="C3133" t="s">
        <v>14449</v>
      </c>
      <c r="D3133" t="s">
        <v>211</v>
      </c>
      <c r="E3133">
        <v>0</v>
      </c>
      <c r="F3133">
        <v>0</v>
      </c>
    </row>
    <row r="3134" spans="1:6">
      <c r="A3134" t="s">
        <v>14442</v>
      </c>
      <c r="B3134">
        <v>103501</v>
      </c>
      <c r="C3134" t="s">
        <v>14450</v>
      </c>
      <c r="D3134" t="s">
        <v>211</v>
      </c>
      <c r="E3134">
        <v>0</v>
      </c>
      <c r="F3134">
        <v>0</v>
      </c>
    </row>
    <row r="3135" spans="1:6">
      <c r="A3135" t="s">
        <v>14442</v>
      </c>
      <c r="B3135">
        <v>103500</v>
      </c>
      <c r="C3135" t="s">
        <v>14451</v>
      </c>
      <c r="D3135" t="s">
        <v>211</v>
      </c>
      <c r="E3135">
        <v>0</v>
      </c>
      <c r="F3135">
        <v>0</v>
      </c>
    </row>
    <row r="3136" spans="1:6">
      <c r="A3136" t="s">
        <v>14442</v>
      </c>
      <c r="B3136">
        <v>106678</v>
      </c>
      <c r="C3136" t="s">
        <v>14452</v>
      </c>
      <c r="D3136" t="s">
        <v>211</v>
      </c>
      <c r="E3136">
        <v>0</v>
      </c>
      <c r="F3136">
        <v>0</v>
      </c>
    </row>
    <row r="3137" spans="1:6">
      <c r="A3137" t="s">
        <v>14442</v>
      </c>
      <c r="B3137">
        <v>106680</v>
      </c>
      <c r="C3137" t="s">
        <v>14453</v>
      </c>
      <c r="D3137" t="s">
        <v>211</v>
      </c>
      <c r="E3137">
        <v>0</v>
      </c>
      <c r="F3137">
        <v>0</v>
      </c>
    </row>
    <row r="3138" spans="1:6">
      <c r="A3138" t="s">
        <v>14442</v>
      </c>
      <c r="B3138">
        <v>106679</v>
      </c>
      <c r="C3138" t="s">
        <v>14454</v>
      </c>
      <c r="D3138" t="s">
        <v>211</v>
      </c>
      <c r="E3138">
        <v>0</v>
      </c>
      <c r="F3138">
        <v>0</v>
      </c>
    </row>
    <row r="3139" spans="1:6">
      <c r="A3139" t="s">
        <v>14442</v>
      </c>
      <c r="B3139">
        <v>103496</v>
      </c>
      <c r="C3139" t="s">
        <v>14455</v>
      </c>
      <c r="D3139" t="s">
        <v>211</v>
      </c>
      <c r="E3139">
        <v>0</v>
      </c>
      <c r="F3139">
        <v>0</v>
      </c>
    </row>
    <row r="3140" spans="1:6">
      <c r="A3140" t="s">
        <v>14442</v>
      </c>
      <c r="B3140">
        <v>103498</v>
      </c>
      <c r="C3140" t="s">
        <v>14456</v>
      </c>
      <c r="D3140" t="s">
        <v>211</v>
      </c>
      <c r="E3140">
        <v>0</v>
      </c>
      <c r="F3140">
        <v>0</v>
      </c>
    </row>
    <row r="3141" spans="1:6">
      <c r="A3141" t="s">
        <v>14442</v>
      </c>
      <c r="B3141">
        <v>103497</v>
      </c>
      <c r="C3141" t="s">
        <v>14457</v>
      </c>
      <c r="D3141" t="s">
        <v>211</v>
      </c>
      <c r="E3141">
        <v>0</v>
      </c>
      <c r="F3141">
        <v>0</v>
      </c>
    </row>
    <row r="3142" spans="1:6">
      <c r="A3142" t="s">
        <v>14442</v>
      </c>
      <c r="B3142">
        <v>103516</v>
      </c>
      <c r="C3142" t="s">
        <v>14458</v>
      </c>
      <c r="D3142" t="s">
        <v>211</v>
      </c>
      <c r="E3142">
        <v>0</v>
      </c>
      <c r="F3142">
        <v>0</v>
      </c>
    </row>
    <row r="3143" spans="1:6">
      <c r="A3143" t="s">
        <v>14442</v>
      </c>
      <c r="B3143">
        <v>103506</v>
      </c>
      <c r="C3143" t="s">
        <v>14459</v>
      </c>
      <c r="D3143" t="s">
        <v>211</v>
      </c>
      <c r="E3143">
        <v>0</v>
      </c>
      <c r="F3143">
        <v>0</v>
      </c>
    </row>
    <row r="3144" spans="1:6">
      <c r="A3144" t="s">
        <v>14442</v>
      </c>
      <c r="B3144">
        <v>106681</v>
      </c>
      <c r="C3144" t="s">
        <v>14460</v>
      </c>
      <c r="D3144" t="s">
        <v>211</v>
      </c>
      <c r="E3144">
        <v>0</v>
      </c>
      <c r="F3144">
        <v>0</v>
      </c>
    </row>
    <row r="3145" spans="1:6">
      <c r="A3145" t="s">
        <v>14442</v>
      </c>
      <c r="B3145">
        <v>103507</v>
      </c>
      <c r="C3145" t="s">
        <v>14461</v>
      </c>
      <c r="D3145" t="s">
        <v>211</v>
      </c>
      <c r="E3145">
        <v>0</v>
      </c>
      <c r="F3145">
        <v>0</v>
      </c>
    </row>
    <row r="3146" spans="1:6">
      <c r="A3146" t="s">
        <v>14442</v>
      </c>
      <c r="B3146">
        <v>103493</v>
      </c>
      <c r="C3146" t="s">
        <v>14462</v>
      </c>
      <c r="D3146" t="s">
        <v>211</v>
      </c>
      <c r="E3146">
        <v>0</v>
      </c>
      <c r="F3146">
        <v>0</v>
      </c>
    </row>
    <row r="3147" spans="1:6">
      <c r="A3147" t="s">
        <v>14442</v>
      </c>
      <c r="B3147">
        <v>103495</v>
      </c>
      <c r="C3147" t="s">
        <v>14463</v>
      </c>
      <c r="D3147" t="s">
        <v>211</v>
      </c>
      <c r="E3147">
        <v>0</v>
      </c>
      <c r="F3147">
        <v>0</v>
      </c>
    </row>
    <row r="3148" spans="1:6">
      <c r="A3148" t="s">
        <v>14442</v>
      </c>
      <c r="B3148">
        <v>103494</v>
      </c>
      <c r="C3148" t="s">
        <v>14464</v>
      </c>
      <c r="D3148" t="s">
        <v>211</v>
      </c>
      <c r="E3148">
        <v>0</v>
      </c>
      <c r="F3148">
        <v>0</v>
      </c>
    </row>
    <row r="3149" spans="1:6">
      <c r="A3149" t="s">
        <v>14442</v>
      </c>
      <c r="B3149">
        <v>103513</v>
      </c>
      <c r="C3149" t="s">
        <v>14465</v>
      </c>
      <c r="D3149" t="s">
        <v>211</v>
      </c>
      <c r="E3149">
        <v>0</v>
      </c>
      <c r="F3149">
        <v>0</v>
      </c>
    </row>
    <row r="3150" spans="1:6">
      <c r="A3150" t="s">
        <v>14442</v>
      </c>
      <c r="B3150">
        <v>103523</v>
      </c>
      <c r="C3150" t="s">
        <v>14466</v>
      </c>
      <c r="D3150" t="s">
        <v>211</v>
      </c>
      <c r="E3150">
        <v>11143.46</v>
      </c>
      <c r="F3150">
        <v>11154.32</v>
      </c>
    </row>
    <row r="3151" spans="1:6">
      <c r="A3151" t="s">
        <v>14442</v>
      </c>
      <c r="B3151">
        <v>103509</v>
      </c>
      <c r="C3151" t="s">
        <v>14467</v>
      </c>
      <c r="D3151" t="s">
        <v>211</v>
      </c>
      <c r="E3151">
        <v>0</v>
      </c>
      <c r="F3151">
        <v>0</v>
      </c>
    </row>
    <row r="3152" spans="1:6">
      <c r="A3152" t="s">
        <v>14442</v>
      </c>
      <c r="B3152">
        <v>103514</v>
      </c>
      <c r="C3152" t="s">
        <v>14468</v>
      </c>
      <c r="D3152" t="s">
        <v>211</v>
      </c>
      <c r="E3152">
        <v>0</v>
      </c>
      <c r="F3152">
        <v>0</v>
      </c>
    </row>
    <row r="3153" spans="1:6">
      <c r="A3153" t="s">
        <v>14442</v>
      </c>
      <c r="B3153">
        <v>103510</v>
      </c>
      <c r="C3153" t="s">
        <v>14469</v>
      </c>
      <c r="D3153" t="s">
        <v>211</v>
      </c>
      <c r="E3153">
        <v>0</v>
      </c>
      <c r="F3153">
        <v>0</v>
      </c>
    </row>
    <row r="3154" spans="1:6">
      <c r="A3154" t="s">
        <v>14442</v>
      </c>
      <c r="B3154">
        <v>103520</v>
      </c>
      <c r="C3154" t="s">
        <v>14470</v>
      </c>
      <c r="D3154" t="s">
        <v>211</v>
      </c>
      <c r="E3154">
        <v>5513.58</v>
      </c>
      <c r="F3154">
        <v>5514.85</v>
      </c>
    </row>
    <row r="3155" spans="1:6">
      <c r="A3155" t="s">
        <v>14442</v>
      </c>
      <c r="B3155">
        <v>103511</v>
      </c>
      <c r="C3155" t="s">
        <v>14471</v>
      </c>
      <c r="D3155" t="s">
        <v>211</v>
      </c>
      <c r="E3155">
        <v>0</v>
      </c>
      <c r="F3155">
        <v>0</v>
      </c>
    </row>
    <row r="3156" spans="1:6">
      <c r="A3156" t="s">
        <v>14442</v>
      </c>
      <c r="B3156">
        <v>103521</v>
      </c>
      <c r="C3156" t="s">
        <v>14472</v>
      </c>
      <c r="D3156" t="s">
        <v>211</v>
      </c>
      <c r="E3156">
        <v>7319.32</v>
      </c>
      <c r="F3156">
        <v>7321.1</v>
      </c>
    </row>
    <row r="3157" spans="1:6">
      <c r="A3157" t="s">
        <v>14442</v>
      </c>
      <c r="B3157">
        <v>103512</v>
      </c>
      <c r="C3157" t="s">
        <v>14473</v>
      </c>
      <c r="D3157" t="s">
        <v>211</v>
      </c>
      <c r="E3157">
        <v>0</v>
      </c>
      <c r="F3157">
        <v>0</v>
      </c>
    </row>
    <row r="3158" spans="1:6">
      <c r="A3158" t="s">
        <v>14442</v>
      </c>
      <c r="B3158">
        <v>103522</v>
      </c>
      <c r="C3158" t="s">
        <v>14474</v>
      </c>
      <c r="D3158" t="s">
        <v>211</v>
      </c>
      <c r="E3158">
        <v>7414</v>
      </c>
      <c r="F3158">
        <v>7424.47</v>
      </c>
    </row>
    <row r="3159" spans="1:6">
      <c r="A3159" t="s">
        <v>14442</v>
      </c>
      <c r="B3159">
        <v>103508</v>
      </c>
      <c r="C3159" t="s">
        <v>14475</v>
      </c>
      <c r="D3159" t="s">
        <v>211</v>
      </c>
      <c r="E3159">
        <v>0</v>
      </c>
      <c r="F3159">
        <v>0</v>
      </c>
    </row>
    <row r="3160" spans="1:6">
      <c r="A3160" t="s">
        <v>14442</v>
      </c>
      <c r="B3160">
        <v>103524</v>
      </c>
      <c r="C3160" t="s">
        <v>14476</v>
      </c>
      <c r="D3160" t="s">
        <v>211</v>
      </c>
      <c r="E3160">
        <v>0</v>
      </c>
      <c r="F3160">
        <v>0</v>
      </c>
    </row>
    <row r="3161" spans="1:6">
      <c r="A3161" t="s">
        <v>14442</v>
      </c>
      <c r="B3161">
        <v>103526</v>
      </c>
      <c r="C3161" t="s">
        <v>14477</v>
      </c>
      <c r="D3161" t="s">
        <v>211</v>
      </c>
      <c r="E3161">
        <v>0</v>
      </c>
      <c r="F3161">
        <v>0</v>
      </c>
    </row>
    <row r="3162" spans="1:6">
      <c r="A3162" t="s">
        <v>14442</v>
      </c>
      <c r="B3162">
        <v>103525</v>
      </c>
      <c r="C3162" t="s">
        <v>14478</v>
      </c>
      <c r="D3162" t="s">
        <v>211</v>
      </c>
      <c r="E3162">
        <v>0</v>
      </c>
      <c r="F3162">
        <v>0</v>
      </c>
    </row>
    <row r="3163" spans="1:6">
      <c r="A3163" t="s">
        <v>14479</v>
      </c>
      <c r="B3163">
        <v>97062</v>
      </c>
      <c r="C3163" t="s">
        <v>7977</v>
      </c>
      <c r="D3163" t="s">
        <v>109</v>
      </c>
      <c r="E3163">
        <v>6.68</v>
      </c>
      <c r="F3163">
        <v>6.89</v>
      </c>
    </row>
    <row r="3164" spans="1:6">
      <c r="A3164" t="s">
        <v>14479</v>
      </c>
      <c r="B3164">
        <v>97061</v>
      </c>
      <c r="C3164" t="s">
        <v>7978</v>
      </c>
      <c r="D3164" t="s">
        <v>109</v>
      </c>
      <c r="E3164">
        <v>0</v>
      </c>
      <c r="F3164">
        <v>0</v>
      </c>
    </row>
    <row r="3165" spans="1:6">
      <c r="A3165" t="s">
        <v>14479</v>
      </c>
      <c r="B3165">
        <v>104988</v>
      </c>
      <c r="C3165" t="s">
        <v>7979</v>
      </c>
      <c r="D3165" t="s">
        <v>109</v>
      </c>
      <c r="E3165">
        <v>0</v>
      </c>
      <c r="F3165">
        <v>0</v>
      </c>
    </row>
    <row r="3166" spans="1:6">
      <c r="A3166" t="s">
        <v>14479</v>
      </c>
      <c r="B3166">
        <v>104979</v>
      </c>
      <c r="C3166" t="s">
        <v>7980</v>
      </c>
      <c r="D3166" t="s">
        <v>109</v>
      </c>
      <c r="E3166">
        <v>0</v>
      </c>
      <c r="F3166">
        <v>0</v>
      </c>
    </row>
    <row r="3167" spans="1:6">
      <c r="A3167" t="s">
        <v>14479</v>
      </c>
      <c r="B3167">
        <v>97040</v>
      </c>
      <c r="C3167" t="s">
        <v>7981</v>
      </c>
      <c r="D3167" t="s">
        <v>109</v>
      </c>
      <c r="E3167">
        <v>19.329999999999998</v>
      </c>
      <c r="F3167">
        <v>20.010000000000002</v>
      </c>
    </row>
    <row r="3168" spans="1:6">
      <c r="A3168" t="s">
        <v>14479</v>
      </c>
      <c r="B3168">
        <v>97041</v>
      </c>
      <c r="C3168" t="s">
        <v>7982</v>
      </c>
      <c r="D3168" t="s">
        <v>109</v>
      </c>
      <c r="E3168">
        <v>179.52</v>
      </c>
      <c r="F3168">
        <v>181.36</v>
      </c>
    </row>
    <row r="3169" spans="1:6">
      <c r="A3169" t="s">
        <v>14479</v>
      </c>
      <c r="B3169">
        <v>97039</v>
      </c>
      <c r="C3169" t="s">
        <v>7983</v>
      </c>
      <c r="D3169" t="s">
        <v>109</v>
      </c>
      <c r="E3169">
        <v>76.180000000000007</v>
      </c>
      <c r="F3169">
        <v>77.56</v>
      </c>
    </row>
    <row r="3170" spans="1:6">
      <c r="A3170" t="s">
        <v>14479</v>
      </c>
      <c r="B3170">
        <v>102655</v>
      </c>
      <c r="C3170" t="s">
        <v>7984</v>
      </c>
      <c r="D3170" t="s">
        <v>110</v>
      </c>
      <c r="E3170">
        <v>0.68</v>
      </c>
      <c r="F3170">
        <v>0.71</v>
      </c>
    </row>
    <row r="3171" spans="1:6">
      <c r="A3171" t="s">
        <v>14479</v>
      </c>
      <c r="B3171">
        <v>104987</v>
      </c>
      <c r="C3171" t="s">
        <v>7985</v>
      </c>
      <c r="D3171" t="s">
        <v>110</v>
      </c>
      <c r="E3171">
        <v>0</v>
      </c>
      <c r="F3171">
        <v>0</v>
      </c>
    </row>
    <row r="3172" spans="1:6">
      <c r="A3172" t="s">
        <v>14479</v>
      </c>
      <c r="B3172">
        <v>104986</v>
      </c>
      <c r="C3172" t="s">
        <v>7986</v>
      </c>
      <c r="D3172" t="s">
        <v>110</v>
      </c>
      <c r="E3172">
        <v>0</v>
      </c>
      <c r="F3172">
        <v>0</v>
      </c>
    </row>
    <row r="3173" spans="1:6">
      <c r="A3173" t="s">
        <v>14479</v>
      </c>
      <c r="B3173">
        <v>104984</v>
      </c>
      <c r="C3173" t="s">
        <v>7987</v>
      </c>
      <c r="D3173" t="s">
        <v>110</v>
      </c>
      <c r="E3173">
        <v>0</v>
      </c>
      <c r="F3173">
        <v>0</v>
      </c>
    </row>
    <row r="3174" spans="1:6">
      <c r="A3174" t="s">
        <v>14479</v>
      </c>
      <c r="B3174">
        <v>104985</v>
      </c>
      <c r="C3174" t="s">
        <v>7988</v>
      </c>
      <c r="D3174" t="s">
        <v>110</v>
      </c>
      <c r="E3174">
        <v>0</v>
      </c>
      <c r="F3174">
        <v>0</v>
      </c>
    </row>
    <row r="3175" spans="1:6">
      <c r="A3175" t="s">
        <v>14479</v>
      </c>
      <c r="B3175">
        <v>97026</v>
      </c>
      <c r="C3175" t="s">
        <v>7989</v>
      </c>
      <c r="D3175" t="s">
        <v>110</v>
      </c>
      <c r="E3175">
        <v>0</v>
      </c>
      <c r="F3175">
        <v>0</v>
      </c>
    </row>
    <row r="3176" spans="1:6">
      <c r="A3176" t="s">
        <v>14479</v>
      </c>
      <c r="B3176">
        <v>97025</v>
      </c>
      <c r="C3176" t="s">
        <v>7990</v>
      </c>
      <c r="D3176" t="s">
        <v>110</v>
      </c>
      <c r="E3176">
        <v>0</v>
      </c>
      <c r="F3176">
        <v>0</v>
      </c>
    </row>
    <row r="3177" spans="1:6">
      <c r="A3177" t="s">
        <v>14479</v>
      </c>
      <c r="B3177">
        <v>97032</v>
      </c>
      <c r="C3177" t="s">
        <v>7991</v>
      </c>
      <c r="D3177" t="s">
        <v>110</v>
      </c>
      <c r="E3177">
        <v>63.84</v>
      </c>
      <c r="F3177">
        <v>64.87</v>
      </c>
    </row>
    <row r="3178" spans="1:6">
      <c r="A3178" t="s">
        <v>14479</v>
      </c>
      <c r="B3178">
        <v>97031</v>
      </c>
      <c r="C3178" t="s">
        <v>7992</v>
      </c>
      <c r="D3178" t="s">
        <v>110</v>
      </c>
      <c r="E3178">
        <v>106.56</v>
      </c>
      <c r="F3178">
        <v>107.59</v>
      </c>
    </row>
    <row r="3179" spans="1:6">
      <c r="A3179" t="s">
        <v>14479</v>
      </c>
      <c r="B3179">
        <v>97036</v>
      </c>
      <c r="C3179" t="s">
        <v>7993</v>
      </c>
      <c r="D3179" t="s">
        <v>110</v>
      </c>
      <c r="E3179">
        <v>0</v>
      </c>
      <c r="F3179">
        <v>0</v>
      </c>
    </row>
    <row r="3180" spans="1:6">
      <c r="A3180" t="s">
        <v>14479</v>
      </c>
      <c r="B3180">
        <v>97035</v>
      </c>
      <c r="C3180" t="s">
        <v>7994</v>
      </c>
      <c r="D3180" t="s">
        <v>110</v>
      </c>
      <c r="E3180">
        <v>0</v>
      </c>
      <c r="F3180">
        <v>0</v>
      </c>
    </row>
    <row r="3181" spans="1:6">
      <c r="A3181" t="s">
        <v>14479</v>
      </c>
      <c r="B3181">
        <v>97034</v>
      </c>
      <c r="C3181" t="s">
        <v>7995</v>
      </c>
      <c r="D3181" t="s">
        <v>110</v>
      </c>
      <c r="E3181">
        <v>60.5</v>
      </c>
      <c r="F3181">
        <v>61.92</v>
      </c>
    </row>
    <row r="3182" spans="1:6">
      <c r="A3182" t="s">
        <v>14479</v>
      </c>
      <c r="B3182">
        <v>97033</v>
      </c>
      <c r="C3182" t="s">
        <v>7996</v>
      </c>
      <c r="D3182" t="s">
        <v>110</v>
      </c>
      <c r="E3182">
        <v>94.68</v>
      </c>
      <c r="F3182">
        <v>96.1</v>
      </c>
    </row>
    <row r="3183" spans="1:6">
      <c r="A3183" t="s">
        <v>14479</v>
      </c>
      <c r="B3183">
        <v>97030</v>
      </c>
      <c r="C3183" t="s">
        <v>7997</v>
      </c>
      <c r="D3183" t="s">
        <v>110</v>
      </c>
      <c r="E3183">
        <v>0</v>
      </c>
      <c r="F3183">
        <v>0</v>
      </c>
    </row>
    <row r="3184" spans="1:6">
      <c r="A3184" t="s">
        <v>14479</v>
      </c>
      <c r="B3184">
        <v>97029</v>
      </c>
      <c r="C3184" t="s">
        <v>7998</v>
      </c>
      <c r="D3184" t="s">
        <v>110</v>
      </c>
      <c r="E3184">
        <v>0</v>
      </c>
      <c r="F3184">
        <v>0</v>
      </c>
    </row>
    <row r="3185" spans="1:6">
      <c r="A3185" t="s">
        <v>14479</v>
      </c>
      <c r="B3185">
        <v>97028</v>
      </c>
      <c r="C3185" t="s">
        <v>7999</v>
      </c>
      <c r="D3185" t="s">
        <v>110</v>
      </c>
      <c r="E3185">
        <v>0</v>
      </c>
      <c r="F3185">
        <v>0</v>
      </c>
    </row>
    <row r="3186" spans="1:6">
      <c r="A3186" t="s">
        <v>14479</v>
      </c>
      <c r="B3186">
        <v>97027</v>
      </c>
      <c r="C3186" t="s">
        <v>8000</v>
      </c>
      <c r="D3186" t="s">
        <v>110</v>
      </c>
      <c r="E3186">
        <v>0</v>
      </c>
      <c r="F3186">
        <v>0</v>
      </c>
    </row>
    <row r="3187" spans="1:6">
      <c r="A3187" t="s">
        <v>14479</v>
      </c>
      <c r="B3187">
        <v>97038</v>
      </c>
      <c r="C3187" t="s">
        <v>8001</v>
      </c>
      <c r="D3187" t="s">
        <v>110</v>
      </c>
      <c r="E3187">
        <v>0</v>
      </c>
      <c r="F3187">
        <v>0</v>
      </c>
    </row>
    <row r="3188" spans="1:6">
      <c r="A3188" t="s">
        <v>14479</v>
      </c>
      <c r="B3188">
        <v>97037</v>
      </c>
      <c r="C3188" t="s">
        <v>8002</v>
      </c>
      <c r="D3188" t="s">
        <v>110</v>
      </c>
      <c r="E3188">
        <v>0</v>
      </c>
      <c r="F3188">
        <v>0</v>
      </c>
    </row>
    <row r="3189" spans="1:6">
      <c r="A3189" t="s">
        <v>14479</v>
      </c>
      <c r="B3189">
        <v>97014</v>
      </c>
      <c r="C3189" t="s">
        <v>8003</v>
      </c>
      <c r="D3189" t="s">
        <v>110</v>
      </c>
      <c r="E3189">
        <v>63.26</v>
      </c>
      <c r="F3189">
        <v>64.23</v>
      </c>
    </row>
    <row r="3190" spans="1:6">
      <c r="A3190" t="s">
        <v>14479</v>
      </c>
      <c r="B3190">
        <v>97015</v>
      </c>
      <c r="C3190" t="s">
        <v>8004</v>
      </c>
      <c r="D3190" t="s">
        <v>110</v>
      </c>
      <c r="E3190">
        <v>52.35</v>
      </c>
      <c r="F3190">
        <v>53.32</v>
      </c>
    </row>
    <row r="3191" spans="1:6">
      <c r="A3191" t="s">
        <v>14479</v>
      </c>
      <c r="B3191">
        <v>97013</v>
      </c>
      <c r="C3191" t="s">
        <v>8005</v>
      </c>
      <c r="D3191" t="s">
        <v>110</v>
      </c>
      <c r="E3191">
        <v>85.1</v>
      </c>
      <c r="F3191">
        <v>86.07</v>
      </c>
    </row>
    <row r="3192" spans="1:6">
      <c r="A3192" t="s">
        <v>14479</v>
      </c>
      <c r="B3192">
        <v>97017</v>
      </c>
      <c r="C3192" t="s">
        <v>8006</v>
      </c>
      <c r="D3192" t="s">
        <v>110</v>
      </c>
      <c r="E3192">
        <v>50.31</v>
      </c>
      <c r="F3192">
        <v>51.08</v>
      </c>
    </row>
    <row r="3193" spans="1:6">
      <c r="A3193" t="s">
        <v>14479</v>
      </c>
      <c r="B3193">
        <v>97018</v>
      </c>
      <c r="C3193" t="s">
        <v>8007</v>
      </c>
      <c r="D3193" t="s">
        <v>110</v>
      </c>
      <c r="E3193">
        <v>41.56</v>
      </c>
      <c r="F3193">
        <v>42.33</v>
      </c>
    </row>
    <row r="3194" spans="1:6">
      <c r="A3194" t="s">
        <v>14479</v>
      </c>
      <c r="B3194">
        <v>97016</v>
      </c>
      <c r="C3194" t="s">
        <v>8008</v>
      </c>
      <c r="D3194" t="s">
        <v>110</v>
      </c>
      <c r="E3194">
        <v>67.959999999999994</v>
      </c>
      <c r="F3194">
        <v>68.73</v>
      </c>
    </row>
    <row r="3195" spans="1:6">
      <c r="A3195" t="s">
        <v>14479</v>
      </c>
      <c r="B3195">
        <v>97024</v>
      </c>
      <c r="C3195" t="s">
        <v>8009</v>
      </c>
      <c r="D3195" t="s">
        <v>110</v>
      </c>
      <c r="E3195">
        <v>0</v>
      </c>
      <c r="F3195">
        <v>0</v>
      </c>
    </row>
    <row r="3196" spans="1:6">
      <c r="A3196" t="s">
        <v>14479</v>
      </c>
      <c r="B3196">
        <v>97023</v>
      </c>
      <c r="C3196" t="s">
        <v>8010</v>
      </c>
      <c r="D3196" t="s">
        <v>110</v>
      </c>
      <c r="E3196">
        <v>0</v>
      </c>
      <c r="F3196">
        <v>0</v>
      </c>
    </row>
    <row r="3197" spans="1:6">
      <c r="A3197" t="s">
        <v>14479</v>
      </c>
      <c r="B3197">
        <v>105804</v>
      </c>
      <c r="C3197" t="s">
        <v>8011</v>
      </c>
      <c r="D3197" t="s">
        <v>110</v>
      </c>
      <c r="E3197">
        <v>0</v>
      </c>
      <c r="F3197">
        <v>0</v>
      </c>
    </row>
    <row r="3198" spans="1:6">
      <c r="A3198" t="s">
        <v>14479</v>
      </c>
      <c r="B3198">
        <v>104990</v>
      </c>
      <c r="C3198" t="s">
        <v>8012</v>
      </c>
      <c r="D3198" t="s">
        <v>110</v>
      </c>
      <c r="E3198">
        <v>13.8</v>
      </c>
      <c r="F3198">
        <v>14.13</v>
      </c>
    </row>
    <row r="3199" spans="1:6">
      <c r="A3199" t="s">
        <v>14479</v>
      </c>
      <c r="B3199">
        <v>97052</v>
      </c>
      <c r="C3199" t="s">
        <v>8013</v>
      </c>
      <c r="D3199" t="s">
        <v>211</v>
      </c>
      <c r="E3199">
        <v>0</v>
      </c>
      <c r="F3199">
        <v>0</v>
      </c>
    </row>
    <row r="3200" spans="1:6">
      <c r="A3200" t="s">
        <v>14479</v>
      </c>
      <c r="B3200">
        <v>97054</v>
      </c>
      <c r="C3200" t="s">
        <v>8014</v>
      </c>
      <c r="D3200" t="s">
        <v>211</v>
      </c>
      <c r="E3200">
        <v>27.23</v>
      </c>
      <c r="F3200">
        <v>27.88</v>
      </c>
    </row>
    <row r="3201" spans="1:6">
      <c r="A3201" t="s">
        <v>14479</v>
      </c>
      <c r="B3201">
        <v>104981</v>
      </c>
      <c r="C3201" t="s">
        <v>8015</v>
      </c>
      <c r="D3201" t="s">
        <v>110</v>
      </c>
      <c r="E3201">
        <v>0</v>
      </c>
      <c r="F3201">
        <v>0</v>
      </c>
    </row>
    <row r="3202" spans="1:6">
      <c r="A3202" t="s">
        <v>14479</v>
      </c>
      <c r="B3202">
        <v>104980</v>
      </c>
      <c r="C3202" t="s">
        <v>8016</v>
      </c>
      <c r="D3202" t="s">
        <v>110</v>
      </c>
      <c r="E3202">
        <v>0</v>
      </c>
      <c r="F3202">
        <v>0</v>
      </c>
    </row>
    <row r="3203" spans="1:6">
      <c r="A3203" t="s">
        <v>14479</v>
      </c>
      <c r="B3203">
        <v>97042</v>
      </c>
      <c r="C3203" t="s">
        <v>8017</v>
      </c>
      <c r="D3203" t="s">
        <v>110</v>
      </c>
      <c r="E3203">
        <v>0</v>
      </c>
      <c r="F3203">
        <v>0</v>
      </c>
    </row>
    <row r="3204" spans="1:6">
      <c r="A3204" t="s">
        <v>14479</v>
      </c>
      <c r="B3204">
        <v>97045</v>
      </c>
      <c r="C3204" t="s">
        <v>8018</v>
      </c>
      <c r="D3204" t="s">
        <v>110</v>
      </c>
      <c r="E3204">
        <v>0</v>
      </c>
      <c r="F3204">
        <v>0</v>
      </c>
    </row>
    <row r="3205" spans="1:6">
      <c r="A3205" t="s">
        <v>14479</v>
      </c>
      <c r="B3205">
        <v>97044</v>
      </c>
      <c r="C3205" t="s">
        <v>8019</v>
      </c>
      <c r="D3205" t="s">
        <v>110</v>
      </c>
      <c r="E3205">
        <v>0</v>
      </c>
      <c r="F3205">
        <v>0</v>
      </c>
    </row>
    <row r="3206" spans="1:6">
      <c r="A3206" t="s">
        <v>14479</v>
      </c>
      <c r="B3206">
        <v>97043</v>
      </c>
      <c r="C3206" t="s">
        <v>8020</v>
      </c>
      <c r="D3206" t="s">
        <v>110</v>
      </c>
      <c r="E3206">
        <v>0</v>
      </c>
      <c r="F3206">
        <v>0</v>
      </c>
    </row>
    <row r="3207" spans="1:6">
      <c r="A3207" t="s">
        <v>14479</v>
      </c>
      <c r="B3207">
        <v>97063</v>
      </c>
      <c r="C3207" t="s">
        <v>8021</v>
      </c>
      <c r="D3207" t="s">
        <v>109</v>
      </c>
      <c r="E3207">
        <v>16.61</v>
      </c>
      <c r="F3207">
        <v>17.559999999999999</v>
      </c>
    </row>
    <row r="3208" spans="1:6">
      <c r="A3208" t="s">
        <v>14479</v>
      </c>
      <c r="B3208">
        <v>97065</v>
      </c>
      <c r="C3208" t="s">
        <v>8022</v>
      </c>
      <c r="D3208" t="s">
        <v>217</v>
      </c>
      <c r="E3208">
        <v>11.39</v>
      </c>
      <c r="F3208">
        <v>12.04</v>
      </c>
    </row>
    <row r="3209" spans="1:6">
      <c r="A3209" t="s">
        <v>14479</v>
      </c>
      <c r="B3209">
        <v>97064</v>
      </c>
      <c r="C3209" t="s">
        <v>8023</v>
      </c>
      <c r="D3209" t="s">
        <v>110</v>
      </c>
      <c r="E3209">
        <v>23.57</v>
      </c>
      <c r="F3209">
        <v>24.93</v>
      </c>
    </row>
    <row r="3210" spans="1:6">
      <c r="A3210" t="s">
        <v>14479</v>
      </c>
      <c r="B3210">
        <v>97049</v>
      </c>
      <c r="C3210" t="s">
        <v>8024</v>
      </c>
      <c r="D3210" t="s">
        <v>109</v>
      </c>
      <c r="E3210">
        <v>0</v>
      </c>
      <c r="F3210">
        <v>0</v>
      </c>
    </row>
    <row r="3211" spans="1:6">
      <c r="A3211" t="s">
        <v>14479</v>
      </c>
      <c r="B3211">
        <v>96997</v>
      </c>
      <c r="C3211" t="s">
        <v>8025</v>
      </c>
      <c r="D3211" t="s">
        <v>110</v>
      </c>
      <c r="E3211">
        <v>0</v>
      </c>
      <c r="F3211">
        <v>0</v>
      </c>
    </row>
    <row r="3212" spans="1:6">
      <c r="A3212" t="s">
        <v>14479</v>
      </c>
      <c r="B3212">
        <v>96999</v>
      </c>
      <c r="C3212" t="s">
        <v>8026</v>
      </c>
      <c r="D3212" t="s">
        <v>110</v>
      </c>
      <c r="E3212">
        <v>0</v>
      </c>
      <c r="F3212">
        <v>0</v>
      </c>
    </row>
    <row r="3213" spans="1:6">
      <c r="A3213" t="s">
        <v>14479</v>
      </c>
      <c r="B3213">
        <v>96996</v>
      </c>
      <c r="C3213" t="s">
        <v>8027</v>
      </c>
      <c r="D3213" t="s">
        <v>110</v>
      </c>
      <c r="E3213">
        <v>0</v>
      </c>
      <c r="F3213">
        <v>0</v>
      </c>
    </row>
    <row r="3214" spans="1:6">
      <c r="A3214" t="s">
        <v>14479</v>
      </c>
      <c r="B3214">
        <v>96998</v>
      </c>
      <c r="C3214" t="s">
        <v>8028</v>
      </c>
      <c r="D3214" t="s">
        <v>110</v>
      </c>
      <c r="E3214">
        <v>0</v>
      </c>
      <c r="F3214">
        <v>0</v>
      </c>
    </row>
    <row r="3215" spans="1:6">
      <c r="A3215" t="s">
        <v>14479</v>
      </c>
      <c r="B3215">
        <v>97067</v>
      </c>
      <c r="C3215" t="s">
        <v>8029</v>
      </c>
      <c r="D3215" t="s">
        <v>110</v>
      </c>
      <c r="E3215">
        <v>692.3</v>
      </c>
      <c r="F3215">
        <v>702.29</v>
      </c>
    </row>
    <row r="3216" spans="1:6">
      <c r="A3216" t="s">
        <v>14479</v>
      </c>
      <c r="B3216">
        <v>97001</v>
      </c>
      <c r="C3216" t="s">
        <v>8030</v>
      </c>
      <c r="D3216" t="s">
        <v>110</v>
      </c>
      <c r="E3216">
        <v>0</v>
      </c>
      <c r="F3216">
        <v>0</v>
      </c>
    </row>
    <row r="3217" spans="1:6">
      <c r="A3217" t="s">
        <v>14479</v>
      </c>
      <c r="B3217">
        <v>97003</v>
      </c>
      <c r="C3217" t="s">
        <v>8031</v>
      </c>
      <c r="D3217" t="s">
        <v>110</v>
      </c>
      <c r="E3217">
        <v>0</v>
      </c>
      <c r="F3217">
        <v>0</v>
      </c>
    </row>
    <row r="3218" spans="1:6">
      <c r="A3218" t="s">
        <v>14479</v>
      </c>
      <c r="B3218">
        <v>97005</v>
      </c>
      <c r="C3218" t="s">
        <v>8032</v>
      </c>
      <c r="D3218" t="s">
        <v>110</v>
      </c>
      <c r="E3218">
        <v>0</v>
      </c>
      <c r="F3218">
        <v>0</v>
      </c>
    </row>
    <row r="3219" spans="1:6">
      <c r="A3219" t="s">
        <v>14479</v>
      </c>
      <c r="B3219">
        <v>97000</v>
      </c>
      <c r="C3219" t="s">
        <v>8033</v>
      </c>
      <c r="D3219" t="s">
        <v>110</v>
      </c>
      <c r="E3219">
        <v>0</v>
      </c>
      <c r="F3219">
        <v>0</v>
      </c>
    </row>
    <row r="3220" spans="1:6">
      <c r="A3220" t="s">
        <v>14479</v>
      </c>
      <c r="B3220">
        <v>97002</v>
      </c>
      <c r="C3220" t="s">
        <v>8034</v>
      </c>
      <c r="D3220" t="s">
        <v>110</v>
      </c>
      <c r="E3220">
        <v>0</v>
      </c>
      <c r="F3220">
        <v>0</v>
      </c>
    </row>
    <row r="3221" spans="1:6">
      <c r="A3221" t="s">
        <v>14479</v>
      </c>
      <c r="B3221">
        <v>97004</v>
      </c>
      <c r="C3221" t="s">
        <v>8035</v>
      </c>
      <c r="D3221" t="s">
        <v>110</v>
      </c>
      <c r="E3221">
        <v>0</v>
      </c>
      <c r="F3221">
        <v>0</v>
      </c>
    </row>
    <row r="3222" spans="1:6">
      <c r="A3222" t="s">
        <v>14479</v>
      </c>
      <c r="B3222">
        <v>97007</v>
      </c>
      <c r="C3222" t="s">
        <v>8036</v>
      </c>
      <c r="D3222" t="s">
        <v>110</v>
      </c>
      <c r="E3222">
        <v>0</v>
      </c>
      <c r="F3222">
        <v>0</v>
      </c>
    </row>
    <row r="3223" spans="1:6">
      <c r="A3223" t="s">
        <v>14479</v>
      </c>
      <c r="B3223">
        <v>97009</v>
      </c>
      <c r="C3223" t="s">
        <v>8037</v>
      </c>
      <c r="D3223" t="s">
        <v>110</v>
      </c>
      <c r="E3223">
        <v>0</v>
      </c>
      <c r="F3223">
        <v>0</v>
      </c>
    </row>
    <row r="3224" spans="1:6">
      <c r="A3224" t="s">
        <v>14479</v>
      </c>
      <c r="B3224">
        <v>97006</v>
      </c>
      <c r="C3224" t="s">
        <v>8038</v>
      </c>
      <c r="D3224" t="s">
        <v>110</v>
      </c>
      <c r="E3224">
        <v>0</v>
      </c>
      <c r="F3224">
        <v>0</v>
      </c>
    </row>
    <row r="3225" spans="1:6">
      <c r="A3225" t="s">
        <v>14479</v>
      </c>
      <c r="B3225">
        <v>97008</v>
      </c>
      <c r="C3225" t="s">
        <v>8039</v>
      </c>
      <c r="D3225" t="s">
        <v>110</v>
      </c>
      <c r="E3225">
        <v>0</v>
      </c>
      <c r="F3225">
        <v>0</v>
      </c>
    </row>
    <row r="3226" spans="1:6">
      <c r="A3226" t="s">
        <v>14479</v>
      </c>
      <c r="B3226">
        <v>97048</v>
      </c>
      <c r="C3226" t="s">
        <v>8040</v>
      </c>
      <c r="D3226" t="s">
        <v>109</v>
      </c>
      <c r="E3226">
        <v>0.09</v>
      </c>
      <c r="F3226">
        <v>0.09</v>
      </c>
    </row>
    <row r="3227" spans="1:6">
      <c r="A3227" t="s">
        <v>14479</v>
      </c>
      <c r="B3227">
        <v>97047</v>
      </c>
      <c r="C3227" t="s">
        <v>8041</v>
      </c>
      <c r="D3227" t="s">
        <v>109</v>
      </c>
      <c r="E3227">
        <v>0.13</v>
      </c>
      <c r="F3227">
        <v>0.13</v>
      </c>
    </row>
    <row r="3228" spans="1:6">
      <c r="A3228" t="s">
        <v>14479</v>
      </c>
      <c r="B3228">
        <v>97046</v>
      </c>
      <c r="C3228" t="s">
        <v>8042</v>
      </c>
      <c r="D3228" t="s">
        <v>109</v>
      </c>
      <c r="E3228">
        <v>0.33</v>
      </c>
      <c r="F3228">
        <v>0.34</v>
      </c>
    </row>
    <row r="3229" spans="1:6">
      <c r="A3229" t="s">
        <v>14479</v>
      </c>
      <c r="B3229">
        <v>104989</v>
      </c>
      <c r="C3229" t="s">
        <v>8043</v>
      </c>
      <c r="D3229" t="s">
        <v>211</v>
      </c>
      <c r="E3229">
        <v>44.78</v>
      </c>
      <c r="F3229">
        <v>46.47</v>
      </c>
    </row>
    <row r="3230" spans="1:6">
      <c r="A3230" t="s">
        <v>14479</v>
      </c>
      <c r="B3230">
        <v>97066</v>
      </c>
      <c r="C3230" t="s">
        <v>8044</v>
      </c>
      <c r="D3230" t="s">
        <v>109</v>
      </c>
      <c r="E3230">
        <v>307.18</v>
      </c>
      <c r="F3230">
        <v>315.55</v>
      </c>
    </row>
    <row r="3231" spans="1:6">
      <c r="A3231" t="s">
        <v>14479</v>
      </c>
      <c r="B3231">
        <v>104982</v>
      </c>
      <c r="C3231" t="s">
        <v>8045</v>
      </c>
      <c r="D3231" t="s">
        <v>110</v>
      </c>
      <c r="E3231">
        <v>0</v>
      </c>
      <c r="F3231">
        <v>0</v>
      </c>
    </row>
    <row r="3232" spans="1:6">
      <c r="A3232" t="s">
        <v>14479</v>
      </c>
      <c r="B3232">
        <v>97060</v>
      </c>
      <c r="C3232" t="s">
        <v>8046</v>
      </c>
      <c r="D3232" t="s">
        <v>110</v>
      </c>
      <c r="E3232">
        <v>0</v>
      </c>
      <c r="F3232">
        <v>0</v>
      </c>
    </row>
    <row r="3233" spans="1:6">
      <c r="A3233" t="s">
        <v>14479</v>
      </c>
      <c r="B3233">
        <v>97059</v>
      </c>
      <c r="C3233" t="s">
        <v>8047</v>
      </c>
      <c r="D3233" t="s">
        <v>110</v>
      </c>
      <c r="E3233">
        <v>0</v>
      </c>
      <c r="F3233">
        <v>0</v>
      </c>
    </row>
    <row r="3234" spans="1:6">
      <c r="A3234" t="s">
        <v>14479</v>
      </c>
      <c r="B3234">
        <v>97058</v>
      </c>
      <c r="C3234" t="s">
        <v>8048</v>
      </c>
      <c r="D3234" t="s">
        <v>110</v>
      </c>
      <c r="E3234">
        <v>0</v>
      </c>
      <c r="F3234">
        <v>0</v>
      </c>
    </row>
    <row r="3235" spans="1:6">
      <c r="A3235" t="s">
        <v>14479</v>
      </c>
      <c r="B3235">
        <v>97056</v>
      </c>
      <c r="C3235" t="s">
        <v>8049</v>
      </c>
      <c r="D3235" t="s">
        <v>110</v>
      </c>
      <c r="E3235">
        <v>0</v>
      </c>
      <c r="F3235">
        <v>0</v>
      </c>
    </row>
    <row r="3236" spans="1:6">
      <c r="A3236" t="s">
        <v>14479</v>
      </c>
      <c r="B3236">
        <v>97057</v>
      </c>
      <c r="C3236" t="s">
        <v>8050</v>
      </c>
      <c r="D3236" t="s">
        <v>110</v>
      </c>
      <c r="E3236">
        <v>0</v>
      </c>
      <c r="F3236">
        <v>0</v>
      </c>
    </row>
    <row r="3237" spans="1:6">
      <c r="A3237" t="s">
        <v>14479</v>
      </c>
      <c r="B3237">
        <v>97055</v>
      </c>
      <c r="C3237" t="s">
        <v>8051</v>
      </c>
      <c r="D3237" t="s">
        <v>110</v>
      </c>
      <c r="E3237">
        <v>0</v>
      </c>
      <c r="F3237">
        <v>0</v>
      </c>
    </row>
    <row r="3238" spans="1:6">
      <c r="A3238" t="s">
        <v>14479</v>
      </c>
      <c r="B3238">
        <v>102656</v>
      </c>
      <c r="C3238" t="s">
        <v>8052</v>
      </c>
      <c r="D3238" t="s">
        <v>110</v>
      </c>
      <c r="E3238">
        <v>6.81</v>
      </c>
      <c r="F3238">
        <v>7</v>
      </c>
    </row>
    <row r="3239" spans="1:6">
      <c r="A3239" t="s">
        <v>14479</v>
      </c>
      <c r="B3239">
        <v>104983</v>
      </c>
      <c r="C3239" t="s">
        <v>8053</v>
      </c>
      <c r="D3239" t="s">
        <v>211</v>
      </c>
      <c r="E3239">
        <v>0</v>
      </c>
      <c r="F3239">
        <v>0</v>
      </c>
    </row>
    <row r="3240" spans="1:6">
      <c r="A3240" t="s">
        <v>14479</v>
      </c>
      <c r="B3240">
        <v>97050</v>
      </c>
      <c r="C3240" t="s">
        <v>8054</v>
      </c>
      <c r="D3240" t="s">
        <v>109</v>
      </c>
      <c r="E3240">
        <v>0</v>
      </c>
      <c r="F3240">
        <v>0</v>
      </c>
    </row>
    <row r="3241" spans="1:6">
      <c r="A3241" t="s">
        <v>14480</v>
      </c>
      <c r="B3241">
        <v>95946</v>
      </c>
      <c r="C3241" t="s">
        <v>8055</v>
      </c>
      <c r="D3241" t="s">
        <v>205</v>
      </c>
      <c r="E3241">
        <v>12</v>
      </c>
      <c r="F3241">
        <v>12.19</v>
      </c>
    </row>
    <row r="3242" spans="1:6">
      <c r="A3242" t="s">
        <v>14480</v>
      </c>
      <c r="B3242">
        <v>95947</v>
      </c>
      <c r="C3242" t="s">
        <v>8056</v>
      </c>
      <c r="D3242" t="s">
        <v>205</v>
      </c>
      <c r="E3242">
        <v>9.08</v>
      </c>
      <c r="F3242">
        <v>9.18</v>
      </c>
    </row>
    <row r="3243" spans="1:6">
      <c r="A3243" t="s">
        <v>14480</v>
      </c>
      <c r="B3243">
        <v>95948</v>
      </c>
      <c r="C3243" t="s">
        <v>8057</v>
      </c>
      <c r="D3243" t="s">
        <v>205</v>
      </c>
      <c r="E3243">
        <v>7.86</v>
      </c>
      <c r="F3243">
        <v>7.87</v>
      </c>
    </row>
    <row r="3244" spans="1:6">
      <c r="A3244" t="s">
        <v>14480</v>
      </c>
      <c r="B3244">
        <v>95944</v>
      </c>
      <c r="C3244" t="s">
        <v>8058</v>
      </c>
      <c r="D3244" t="s">
        <v>205</v>
      </c>
      <c r="E3244">
        <v>19.420000000000002</v>
      </c>
      <c r="F3244">
        <v>20.02</v>
      </c>
    </row>
    <row r="3245" spans="1:6">
      <c r="A3245" t="s">
        <v>14480</v>
      </c>
      <c r="B3245">
        <v>95945</v>
      </c>
      <c r="C3245" t="s">
        <v>8059</v>
      </c>
      <c r="D3245" t="s">
        <v>205</v>
      </c>
      <c r="E3245">
        <v>15.36</v>
      </c>
      <c r="F3245">
        <v>15.72</v>
      </c>
    </row>
    <row r="3246" spans="1:6">
      <c r="A3246" t="s">
        <v>14480</v>
      </c>
      <c r="B3246">
        <v>95943</v>
      </c>
      <c r="C3246" t="s">
        <v>8060</v>
      </c>
      <c r="D3246" t="s">
        <v>205</v>
      </c>
      <c r="E3246">
        <v>21.66</v>
      </c>
      <c r="F3246">
        <v>22.44</v>
      </c>
    </row>
    <row r="3247" spans="1:6">
      <c r="A3247" t="s">
        <v>14480</v>
      </c>
      <c r="B3247">
        <v>102077</v>
      </c>
      <c r="C3247" t="s">
        <v>8061</v>
      </c>
      <c r="D3247" t="s">
        <v>217</v>
      </c>
      <c r="E3247">
        <v>5033.95</v>
      </c>
      <c r="F3247">
        <v>5157.9399999999996</v>
      </c>
    </row>
    <row r="3248" spans="1:6">
      <c r="A3248" t="s">
        <v>14480</v>
      </c>
      <c r="B3248">
        <v>102073</v>
      </c>
      <c r="C3248" t="s">
        <v>8062</v>
      </c>
      <c r="D3248" t="s">
        <v>217</v>
      </c>
      <c r="E3248">
        <v>3772.51</v>
      </c>
      <c r="F3248">
        <v>3855.63</v>
      </c>
    </row>
    <row r="3249" spans="1:6">
      <c r="A3249" t="s">
        <v>14480</v>
      </c>
      <c r="B3249">
        <v>102079</v>
      </c>
      <c r="C3249" t="s">
        <v>8063</v>
      </c>
      <c r="D3249" t="s">
        <v>217</v>
      </c>
      <c r="E3249">
        <v>4961.3999999999996</v>
      </c>
      <c r="F3249">
        <v>5078.24</v>
      </c>
    </row>
    <row r="3250" spans="1:6">
      <c r="A3250" t="s">
        <v>14480</v>
      </c>
      <c r="B3250">
        <v>102075</v>
      </c>
      <c r="C3250" t="s">
        <v>8064</v>
      </c>
      <c r="D3250" t="s">
        <v>217</v>
      </c>
      <c r="E3250">
        <v>4605.4799999999996</v>
      </c>
      <c r="F3250">
        <v>4701.5</v>
      </c>
    </row>
    <row r="3251" spans="1:6">
      <c r="A3251" t="s">
        <v>14480</v>
      </c>
      <c r="B3251">
        <v>102078</v>
      </c>
      <c r="C3251" t="s">
        <v>8065</v>
      </c>
      <c r="D3251" t="s">
        <v>217</v>
      </c>
      <c r="E3251">
        <v>5190.6899999999996</v>
      </c>
      <c r="F3251">
        <v>5312.96</v>
      </c>
    </row>
    <row r="3252" spans="1:6">
      <c r="A3252" t="s">
        <v>14480</v>
      </c>
      <c r="B3252">
        <v>102074</v>
      </c>
      <c r="C3252" t="s">
        <v>8066</v>
      </c>
      <c r="D3252" t="s">
        <v>217</v>
      </c>
      <c r="E3252">
        <v>4460.3900000000003</v>
      </c>
      <c r="F3252">
        <v>4552.8</v>
      </c>
    </row>
    <row r="3253" spans="1:6">
      <c r="A3253" t="s">
        <v>14480</v>
      </c>
      <c r="B3253">
        <v>102080</v>
      </c>
      <c r="C3253" t="s">
        <v>8067</v>
      </c>
      <c r="D3253" t="s">
        <v>217</v>
      </c>
      <c r="E3253">
        <v>4331.0200000000004</v>
      </c>
      <c r="F3253">
        <v>4424.22</v>
      </c>
    </row>
    <row r="3254" spans="1:6">
      <c r="A3254" t="s">
        <v>14480</v>
      </c>
      <c r="B3254">
        <v>102076</v>
      </c>
      <c r="C3254" t="s">
        <v>8068</v>
      </c>
      <c r="D3254" t="s">
        <v>217</v>
      </c>
      <c r="E3254">
        <v>4739.91</v>
      </c>
      <c r="F3254">
        <v>4833.4799999999996</v>
      </c>
    </row>
    <row r="3255" spans="1:6">
      <c r="A3255" t="s">
        <v>14480</v>
      </c>
      <c r="B3255">
        <v>102084</v>
      </c>
      <c r="C3255" t="s">
        <v>8069</v>
      </c>
      <c r="D3255" t="s">
        <v>110</v>
      </c>
      <c r="E3255">
        <v>0</v>
      </c>
      <c r="F3255">
        <v>0</v>
      </c>
    </row>
    <row r="3256" spans="1:6">
      <c r="A3256" t="s">
        <v>14480</v>
      </c>
      <c r="B3256">
        <v>102082</v>
      </c>
      <c r="C3256" t="s">
        <v>8070</v>
      </c>
      <c r="D3256" t="s">
        <v>110</v>
      </c>
      <c r="E3256">
        <v>0</v>
      </c>
      <c r="F3256">
        <v>0</v>
      </c>
    </row>
    <row r="3257" spans="1:6">
      <c r="A3257" t="s">
        <v>14480</v>
      </c>
      <c r="B3257">
        <v>102081</v>
      </c>
      <c r="C3257" t="s">
        <v>8071</v>
      </c>
      <c r="D3257" t="s">
        <v>110</v>
      </c>
      <c r="E3257">
        <v>0</v>
      </c>
      <c r="F3257">
        <v>0</v>
      </c>
    </row>
    <row r="3258" spans="1:6">
      <c r="A3258" t="s">
        <v>14480</v>
      </c>
      <c r="B3258">
        <v>102092</v>
      </c>
      <c r="C3258" t="s">
        <v>8072</v>
      </c>
      <c r="D3258" t="s">
        <v>110</v>
      </c>
      <c r="E3258">
        <v>0</v>
      </c>
      <c r="F3258">
        <v>0</v>
      </c>
    </row>
    <row r="3259" spans="1:6">
      <c r="A3259" t="s">
        <v>14480</v>
      </c>
      <c r="B3259">
        <v>102089</v>
      </c>
      <c r="C3259" t="s">
        <v>8073</v>
      </c>
      <c r="D3259" t="s">
        <v>109</v>
      </c>
      <c r="E3259">
        <v>180.21</v>
      </c>
      <c r="F3259">
        <v>182.31</v>
      </c>
    </row>
    <row r="3260" spans="1:6">
      <c r="A3260" t="s">
        <v>14480</v>
      </c>
      <c r="B3260">
        <v>102090</v>
      </c>
      <c r="C3260" t="s">
        <v>8074</v>
      </c>
      <c r="D3260" t="s">
        <v>109</v>
      </c>
      <c r="E3260">
        <v>139.26</v>
      </c>
      <c r="F3260">
        <v>141.36000000000001</v>
      </c>
    </row>
    <row r="3261" spans="1:6">
      <c r="A3261" t="s">
        <v>14480</v>
      </c>
      <c r="B3261">
        <v>102086</v>
      </c>
      <c r="C3261" t="s">
        <v>8075</v>
      </c>
      <c r="D3261" t="s">
        <v>109</v>
      </c>
      <c r="E3261">
        <v>204.31</v>
      </c>
      <c r="F3261">
        <v>206.26</v>
      </c>
    </row>
    <row r="3262" spans="1:6">
      <c r="A3262" t="s">
        <v>14480</v>
      </c>
      <c r="B3262">
        <v>102087</v>
      </c>
      <c r="C3262" t="s">
        <v>8076</v>
      </c>
      <c r="D3262" t="s">
        <v>109</v>
      </c>
      <c r="E3262">
        <v>168.21</v>
      </c>
      <c r="F3262">
        <v>170.16</v>
      </c>
    </row>
    <row r="3263" spans="1:6">
      <c r="A3263" t="s">
        <v>14480</v>
      </c>
      <c r="B3263">
        <v>102091</v>
      </c>
      <c r="C3263" t="s">
        <v>8077</v>
      </c>
      <c r="D3263" t="s">
        <v>109</v>
      </c>
      <c r="E3263">
        <v>291.81</v>
      </c>
      <c r="F3263">
        <v>293.93</v>
      </c>
    </row>
    <row r="3264" spans="1:6">
      <c r="A3264" t="s">
        <v>14480</v>
      </c>
      <c r="B3264">
        <v>102088</v>
      </c>
      <c r="C3264" t="s">
        <v>8078</v>
      </c>
      <c r="D3264" t="s">
        <v>109</v>
      </c>
      <c r="E3264">
        <v>252.82</v>
      </c>
      <c r="F3264">
        <v>254.86</v>
      </c>
    </row>
    <row r="3265" spans="1:6">
      <c r="A3265" t="s">
        <v>14480</v>
      </c>
      <c r="B3265">
        <v>101997</v>
      </c>
      <c r="C3265" t="s">
        <v>8079</v>
      </c>
      <c r="D3265" t="s">
        <v>109</v>
      </c>
      <c r="E3265">
        <v>189.06</v>
      </c>
      <c r="F3265">
        <v>191.38</v>
      </c>
    </row>
    <row r="3266" spans="1:6">
      <c r="A3266" t="s">
        <v>14480</v>
      </c>
      <c r="B3266">
        <v>101998</v>
      </c>
      <c r="C3266" t="s">
        <v>8080</v>
      </c>
      <c r="D3266" t="s">
        <v>109</v>
      </c>
      <c r="E3266">
        <v>145.79</v>
      </c>
      <c r="F3266">
        <v>148.11000000000001</v>
      </c>
    </row>
    <row r="3267" spans="1:6">
      <c r="A3267" t="s">
        <v>14480</v>
      </c>
      <c r="B3267">
        <v>101999</v>
      </c>
      <c r="C3267" t="s">
        <v>8081</v>
      </c>
      <c r="D3267" t="s">
        <v>109</v>
      </c>
      <c r="E3267">
        <v>344.65</v>
      </c>
      <c r="F3267">
        <v>346.84</v>
      </c>
    </row>
    <row r="3268" spans="1:6">
      <c r="A3268" t="s">
        <v>14480</v>
      </c>
      <c r="B3268">
        <v>101994</v>
      </c>
      <c r="C3268" t="s">
        <v>8082</v>
      </c>
      <c r="D3268" t="s">
        <v>109</v>
      </c>
      <c r="E3268">
        <v>212.13</v>
      </c>
      <c r="F3268">
        <v>214.07</v>
      </c>
    </row>
    <row r="3269" spans="1:6">
      <c r="A3269" t="s">
        <v>14480</v>
      </c>
      <c r="B3269">
        <v>101995</v>
      </c>
      <c r="C3269" t="s">
        <v>8083</v>
      </c>
      <c r="D3269" t="s">
        <v>109</v>
      </c>
      <c r="E3269">
        <v>173.54</v>
      </c>
      <c r="F3269">
        <v>175.48</v>
      </c>
    </row>
    <row r="3270" spans="1:6">
      <c r="A3270" t="s">
        <v>14480</v>
      </c>
      <c r="B3270">
        <v>101996</v>
      </c>
      <c r="C3270" t="s">
        <v>8084</v>
      </c>
      <c r="D3270" t="s">
        <v>109</v>
      </c>
      <c r="E3270">
        <v>271.47000000000003</v>
      </c>
      <c r="F3270">
        <v>273.52999999999997</v>
      </c>
    </row>
    <row r="3271" spans="1:6">
      <c r="A3271" t="s">
        <v>14480</v>
      </c>
      <c r="B3271">
        <v>101991</v>
      </c>
      <c r="C3271" t="s">
        <v>8085</v>
      </c>
      <c r="D3271" t="s">
        <v>109</v>
      </c>
      <c r="E3271">
        <v>190.73</v>
      </c>
      <c r="F3271">
        <v>193.07</v>
      </c>
    </row>
    <row r="3272" spans="1:6">
      <c r="A3272" t="s">
        <v>14480</v>
      </c>
      <c r="B3272">
        <v>101992</v>
      </c>
      <c r="C3272" t="s">
        <v>8086</v>
      </c>
      <c r="D3272" t="s">
        <v>109</v>
      </c>
      <c r="E3272">
        <v>148.41999999999999</v>
      </c>
      <c r="F3272">
        <v>150.76</v>
      </c>
    </row>
    <row r="3273" spans="1:6">
      <c r="A3273" t="s">
        <v>14480</v>
      </c>
      <c r="B3273">
        <v>101993</v>
      </c>
      <c r="C3273" t="s">
        <v>8087</v>
      </c>
      <c r="D3273" t="s">
        <v>109</v>
      </c>
      <c r="E3273">
        <v>321.76</v>
      </c>
      <c r="F3273">
        <v>323.91000000000003</v>
      </c>
    </row>
    <row r="3274" spans="1:6">
      <c r="A3274" t="s">
        <v>14480</v>
      </c>
      <c r="B3274">
        <v>101988</v>
      </c>
      <c r="C3274" t="s">
        <v>8088</v>
      </c>
      <c r="D3274" t="s">
        <v>109</v>
      </c>
      <c r="E3274">
        <v>201.48</v>
      </c>
      <c r="F3274">
        <v>203.57</v>
      </c>
    </row>
    <row r="3275" spans="1:6">
      <c r="A3275" t="s">
        <v>14480</v>
      </c>
      <c r="B3275">
        <v>101989</v>
      </c>
      <c r="C3275" t="s">
        <v>8089</v>
      </c>
      <c r="D3275" t="s">
        <v>109</v>
      </c>
      <c r="E3275">
        <v>167.1</v>
      </c>
      <c r="F3275">
        <v>169.19</v>
      </c>
    </row>
    <row r="3276" spans="1:6">
      <c r="A3276" t="s">
        <v>14480</v>
      </c>
      <c r="B3276">
        <v>101990</v>
      </c>
      <c r="C3276" t="s">
        <v>8090</v>
      </c>
      <c r="D3276" t="s">
        <v>109</v>
      </c>
      <c r="E3276">
        <v>252.54</v>
      </c>
      <c r="F3276">
        <v>254.6</v>
      </c>
    </row>
    <row r="3277" spans="1:6">
      <c r="A3277" t="s">
        <v>14480</v>
      </c>
      <c r="B3277">
        <v>101985</v>
      </c>
      <c r="C3277" t="s">
        <v>8091</v>
      </c>
      <c r="D3277" t="s">
        <v>109</v>
      </c>
      <c r="E3277">
        <v>189.15</v>
      </c>
      <c r="F3277">
        <v>191.19</v>
      </c>
    </row>
    <row r="3278" spans="1:6">
      <c r="A3278" t="s">
        <v>14480</v>
      </c>
      <c r="B3278">
        <v>101986</v>
      </c>
      <c r="C3278" t="s">
        <v>8092</v>
      </c>
      <c r="D3278" t="s">
        <v>109</v>
      </c>
      <c r="E3278">
        <v>144.88999999999999</v>
      </c>
      <c r="F3278">
        <v>146.93</v>
      </c>
    </row>
    <row r="3279" spans="1:6">
      <c r="A3279" t="s">
        <v>14480</v>
      </c>
      <c r="B3279">
        <v>101987</v>
      </c>
      <c r="C3279" t="s">
        <v>8093</v>
      </c>
      <c r="D3279" t="s">
        <v>109</v>
      </c>
      <c r="E3279">
        <v>274.37</v>
      </c>
      <c r="F3279">
        <v>276.37</v>
      </c>
    </row>
    <row r="3280" spans="1:6">
      <c r="A3280" t="s">
        <v>14480</v>
      </c>
      <c r="B3280">
        <v>101969</v>
      </c>
      <c r="C3280" t="s">
        <v>8094</v>
      </c>
      <c r="D3280" t="s">
        <v>109</v>
      </c>
      <c r="E3280">
        <v>192.9</v>
      </c>
      <c r="F3280">
        <v>194.63</v>
      </c>
    </row>
    <row r="3281" spans="1:6">
      <c r="A3281" t="s">
        <v>14480</v>
      </c>
      <c r="B3281">
        <v>101971</v>
      </c>
      <c r="C3281" t="s">
        <v>8095</v>
      </c>
      <c r="D3281" t="s">
        <v>109</v>
      </c>
      <c r="E3281">
        <v>158.08000000000001</v>
      </c>
      <c r="F3281">
        <v>159.81</v>
      </c>
    </row>
    <row r="3282" spans="1:6">
      <c r="A3282" t="s">
        <v>14480</v>
      </c>
      <c r="B3282">
        <v>101973</v>
      </c>
      <c r="C3282" t="s">
        <v>8096</v>
      </c>
      <c r="D3282" t="s">
        <v>109</v>
      </c>
      <c r="E3282">
        <v>234.85</v>
      </c>
      <c r="F3282">
        <v>236.75</v>
      </c>
    </row>
    <row r="3283" spans="1:6">
      <c r="A3283" t="s">
        <v>14480</v>
      </c>
      <c r="B3283">
        <v>102072</v>
      </c>
      <c r="C3283" t="s">
        <v>8097</v>
      </c>
      <c r="D3283" t="s">
        <v>109</v>
      </c>
      <c r="E3283">
        <v>184.83</v>
      </c>
      <c r="F3283">
        <v>190.1</v>
      </c>
    </row>
    <row r="3284" spans="1:6">
      <c r="A3284" t="s">
        <v>14480</v>
      </c>
      <c r="B3284">
        <v>102070</v>
      </c>
      <c r="C3284" t="s">
        <v>8098</v>
      </c>
      <c r="D3284" t="s">
        <v>109</v>
      </c>
      <c r="E3284">
        <v>213.78</v>
      </c>
      <c r="F3284">
        <v>219.93</v>
      </c>
    </row>
    <row r="3285" spans="1:6">
      <c r="A3285" t="s">
        <v>14480</v>
      </c>
      <c r="B3285">
        <v>102071</v>
      </c>
      <c r="C3285" t="s">
        <v>8099</v>
      </c>
      <c r="D3285" t="s">
        <v>109</v>
      </c>
      <c r="E3285">
        <v>189.3</v>
      </c>
      <c r="F3285">
        <v>194.93</v>
      </c>
    </row>
    <row r="3286" spans="1:6">
      <c r="A3286" t="s">
        <v>14480</v>
      </c>
      <c r="B3286">
        <v>102068</v>
      </c>
      <c r="C3286" t="s">
        <v>8100</v>
      </c>
      <c r="D3286" t="s">
        <v>109</v>
      </c>
      <c r="E3286">
        <v>268.47000000000003</v>
      </c>
      <c r="F3286">
        <v>277.58999999999997</v>
      </c>
    </row>
    <row r="3287" spans="1:6">
      <c r="A3287" t="s">
        <v>14480</v>
      </c>
      <c r="B3287">
        <v>102069</v>
      </c>
      <c r="C3287" t="s">
        <v>8101</v>
      </c>
      <c r="D3287" t="s">
        <v>109</v>
      </c>
      <c r="E3287">
        <v>248.93</v>
      </c>
      <c r="F3287">
        <v>256.36</v>
      </c>
    </row>
    <row r="3288" spans="1:6">
      <c r="A3288" t="s">
        <v>14480</v>
      </c>
      <c r="B3288">
        <v>102066</v>
      </c>
      <c r="C3288" t="s">
        <v>8102</v>
      </c>
      <c r="D3288" t="s">
        <v>109</v>
      </c>
      <c r="E3288">
        <v>529.45000000000005</v>
      </c>
      <c r="F3288">
        <v>542.6</v>
      </c>
    </row>
    <row r="3289" spans="1:6">
      <c r="A3289" t="s">
        <v>14480</v>
      </c>
      <c r="B3289">
        <v>102067</v>
      </c>
      <c r="C3289" t="s">
        <v>8103</v>
      </c>
      <c r="D3289" t="s">
        <v>109</v>
      </c>
      <c r="E3289">
        <v>454.74</v>
      </c>
      <c r="F3289">
        <v>465.21</v>
      </c>
    </row>
    <row r="3290" spans="1:6">
      <c r="A3290" t="s">
        <v>14480</v>
      </c>
      <c r="B3290">
        <v>102065</v>
      </c>
      <c r="C3290" t="s">
        <v>8104</v>
      </c>
      <c r="D3290" t="s">
        <v>109</v>
      </c>
      <c r="E3290">
        <v>194.4</v>
      </c>
      <c r="F3290">
        <v>199.65</v>
      </c>
    </row>
    <row r="3291" spans="1:6">
      <c r="A3291" t="s">
        <v>14480</v>
      </c>
      <c r="B3291">
        <v>102063</v>
      </c>
      <c r="C3291" t="s">
        <v>8105</v>
      </c>
      <c r="D3291" t="s">
        <v>109</v>
      </c>
      <c r="E3291">
        <v>236.59</v>
      </c>
      <c r="F3291">
        <v>242.62</v>
      </c>
    </row>
    <row r="3292" spans="1:6">
      <c r="A3292" t="s">
        <v>14480</v>
      </c>
      <c r="B3292">
        <v>102064</v>
      </c>
      <c r="C3292" t="s">
        <v>8106</v>
      </c>
      <c r="D3292" t="s">
        <v>109</v>
      </c>
      <c r="E3292">
        <v>209.46</v>
      </c>
      <c r="F3292">
        <v>214.99</v>
      </c>
    </row>
    <row r="3293" spans="1:6">
      <c r="A3293" t="s">
        <v>14480</v>
      </c>
      <c r="B3293">
        <v>102061</v>
      </c>
      <c r="C3293" t="s">
        <v>8107</v>
      </c>
      <c r="D3293" t="s">
        <v>109</v>
      </c>
      <c r="E3293">
        <v>300.77</v>
      </c>
      <c r="F3293">
        <v>309.72000000000003</v>
      </c>
    </row>
    <row r="3294" spans="1:6">
      <c r="A3294" t="s">
        <v>14480</v>
      </c>
      <c r="B3294">
        <v>102062</v>
      </c>
      <c r="C3294" t="s">
        <v>8108</v>
      </c>
      <c r="D3294" t="s">
        <v>109</v>
      </c>
      <c r="E3294">
        <v>281.95</v>
      </c>
      <c r="F3294">
        <v>289.16000000000003</v>
      </c>
    </row>
    <row r="3295" spans="1:6">
      <c r="A3295" t="s">
        <v>14480</v>
      </c>
      <c r="B3295">
        <v>102059</v>
      </c>
      <c r="C3295" t="s">
        <v>8109</v>
      </c>
      <c r="D3295" t="s">
        <v>109</v>
      </c>
      <c r="E3295">
        <v>509.8</v>
      </c>
      <c r="F3295">
        <v>523.16999999999996</v>
      </c>
    </row>
    <row r="3296" spans="1:6">
      <c r="A3296" t="s">
        <v>14480</v>
      </c>
      <c r="B3296">
        <v>102060</v>
      </c>
      <c r="C3296" t="s">
        <v>8110</v>
      </c>
      <c r="D3296" t="s">
        <v>109</v>
      </c>
      <c r="E3296">
        <v>429.55</v>
      </c>
      <c r="F3296">
        <v>440.17</v>
      </c>
    </row>
    <row r="3297" spans="1:6">
      <c r="A3297" t="s">
        <v>14480</v>
      </c>
      <c r="B3297">
        <v>102052</v>
      </c>
      <c r="C3297" t="s">
        <v>8111</v>
      </c>
      <c r="D3297" t="s">
        <v>109</v>
      </c>
      <c r="E3297">
        <v>183.21</v>
      </c>
      <c r="F3297">
        <v>189.49</v>
      </c>
    </row>
    <row r="3298" spans="1:6">
      <c r="A3298" t="s">
        <v>14480</v>
      </c>
      <c r="B3298">
        <v>102050</v>
      </c>
      <c r="C3298" t="s">
        <v>8112</v>
      </c>
      <c r="D3298" t="s">
        <v>109</v>
      </c>
      <c r="E3298">
        <v>224.24</v>
      </c>
      <c r="F3298">
        <v>231.45</v>
      </c>
    </row>
    <row r="3299" spans="1:6">
      <c r="A3299" t="s">
        <v>14480</v>
      </c>
      <c r="B3299">
        <v>102051</v>
      </c>
      <c r="C3299" t="s">
        <v>8113</v>
      </c>
      <c r="D3299" t="s">
        <v>109</v>
      </c>
      <c r="E3299">
        <v>197.88</v>
      </c>
      <c r="F3299">
        <v>204.51</v>
      </c>
    </row>
    <row r="3300" spans="1:6">
      <c r="A3300" t="s">
        <v>14480</v>
      </c>
      <c r="B3300">
        <v>102048</v>
      </c>
      <c r="C3300" t="s">
        <v>8114</v>
      </c>
      <c r="D3300" t="s">
        <v>109</v>
      </c>
      <c r="E3300">
        <v>290.26</v>
      </c>
      <c r="F3300">
        <v>300.95</v>
      </c>
    </row>
    <row r="3301" spans="1:6">
      <c r="A3301" t="s">
        <v>14480</v>
      </c>
      <c r="B3301">
        <v>102049</v>
      </c>
      <c r="C3301" t="s">
        <v>8115</v>
      </c>
      <c r="D3301" t="s">
        <v>109</v>
      </c>
      <c r="E3301">
        <v>261.17</v>
      </c>
      <c r="F3301">
        <v>269.83</v>
      </c>
    </row>
    <row r="3302" spans="1:6">
      <c r="A3302" t="s">
        <v>14480</v>
      </c>
      <c r="B3302">
        <v>102046</v>
      </c>
      <c r="C3302" t="s">
        <v>8116</v>
      </c>
      <c r="D3302" t="s">
        <v>109</v>
      </c>
      <c r="E3302">
        <v>593.78</v>
      </c>
      <c r="F3302">
        <v>608.27</v>
      </c>
    </row>
    <row r="3303" spans="1:6">
      <c r="A3303" t="s">
        <v>14480</v>
      </c>
      <c r="B3303">
        <v>102047</v>
      </c>
      <c r="C3303" t="s">
        <v>8117</v>
      </c>
      <c r="D3303" t="s">
        <v>109</v>
      </c>
      <c r="E3303">
        <v>507.51</v>
      </c>
      <c r="F3303">
        <v>518.96</v>
      </c>
    </row>
    <row r="3304" spans="1:6">
      <c r="A3304" t="s">
        <v>14480</v>
      </c>
      <c r="B3304">
        <v>102045</v>
      </c>
      <c r="C3304" t="s">
        <v>8118</v>
      </c>
      <c r="D3304" t="s">
        <v>109</v>
      </c>
      <c r="E3304">
        <v>205.38</v>
      </c>
      <c r="F3304">
        <v>211.48</v>
      </c>
    </row>
    <row r="3305" spans="1:6">
      <c r="A3305" t="s">
        <v>14480</v>
      </c>
      <c r="B3305">
        <v>102043</v>
      </c>
      <c r="C3305" t="s">
        <v>8119</v>
      </c>
      <c r="D3305" t="s">
        <v>109</v>
      </c>
      <c r="E3305">
        <v>248.21</v>
      </c>
      <c r="F3305">
        <v>255.16</v>
      </c>
    </row>
    <row r="3306" spans="1:6">
      <c r="A3306" t="s">
        <v>14480</v>
      </c>
      <c r="B3306">
        <v>102044</v>
      </c>
      <c r="C3306" t="s">
        <v>8120</v>
      </c>
      <c r="D3306" t="s">
        <v>109</v>
      </c>
      <c r="E3306">
        <v>221.44</v>
      </c>
      <c r="F3306">
        <v>227.86</v>
      </c>
    </row>
    <row r="3307" spans="1:6">
      <c r="A3307" t="s">
        <v>14480</v>
      </c>
      <c r="B3307">
        <v>102041</v>
      </c>
      <c r="C3307" t="s">
        <v>8121</v>
      </c>
      <c r="D3307" t="s">
        <v>109</v>
      </c>
      <c r="E3307">
        <v>322.31</v>
      </c>
      <c r="F3307">
        <v>332.61</v>
      </c>
    </row>
    <row r="3308" spans="1:6">
      <c r="A3308" t="s">
        <v>14480</v>
      </c>
      <c r="B3308">
        <v>102042</v>
      </c>
      <c r="C3308" t="s">
        <v>8122</v>
      </c>
      <c r="D3308" t="s">
        <v>109</v>
      </c>
      <c r="E3308">
        <v>294.83999999999997</v>
      </c>
      <c r="F3308">
        <v>303.07</v>
      </c>
    </row>
    <row r="3309" spans="1:6">
      <c r="A3309" t="s">
        <v>14480</v>
      </c>
      <c r="B3309">
        <v>102039</v>
      </c>
      <c r="C3309" t="s">
        <v>8123</v>
      </c>
      <c r="D3309" t="s">
        <v>109</v>
      </c>
      <c r="E3309">
        <v>546.11</v>
      </c>
      <c r="F3309">
        <v>560.85</v>
      </c>
    </row>
    <row r="3310" spans="1:6">
      <c r="A3310" t="s">
        <v>14480</v>
      </c>
      <c r="B3310">
        <v>102040</v>
      </c>
      <c r="C3310" t="s">
        <v>8124</v>
      </c>
      <c r="D3310" t="s">
        <v>109</v>
      </c>
      <c r="E3310">
        <v>456.07</v>
      </c>
      <c r="F3310">
        <v>467.69</v>
      </c>
    </row>
    <row r="3311" spans="1:6">
      <c r="A3311" t="s">
        <v>14480</v>
      </c>
      <c r="B3311">
        <v>102038</v>
      </c>
      <c r="C3311" t="s">
        <v>8125</v>
      </c>
      <c r="D3311" t="s">
        <v>109</v>
      </c>
      <c r="E3311">
        <v>194.41</v>
      </c>
      <c r="F3311">
        <v>200.72</v>
      </c>
    </row>
    <row r="3312" spans="1:6">
      <c r="A3312" t="s">
        <v>14480</v>
      </c>
      <c r="B3312">
        <v>102036</v>
      </c>
      <c r="C3312" t="s">
        <v>8126</v>
      </c>
      <c r="D3312" t="s">
        <v>109</v>
      </c>
      <c r="E3312">
        <v>235.72</v>
      </c>
      <c r="F3312">
        <v>242.97</v>
      </c>
    </row>
    <row r="3313" spans="1:6">
      <c r="A3313" t="s">
        <v>14480</v>
      </c>
      <c r="B3313">
        <v>102037</v>
      </c>
      <c r="C3313" t="s">
        <v>8127</v>
      </c>
      <c r="D3313" t="s">
        <v>109</v>
      </c>
      <c r="E3313">
        <v>209.18</v>
      </c>
      <c r="F3313">
        <v>215.85</v>
      </c>
    </row>
    <row r="3314" spans="1:6">
      <c r="A3314" t="s">
        <v>14480</v>
      </c>
      <c r="B3314">
        <v>102016</v>
      </c>
      <c r="C3314" t="s">
        <v>8128</v>
      </c>
      <c r="D3314" t="s">
        <v>109</v>
      </c>
      <c r="E3314">
        <v>300.10000000000002</v>
      </c>
      <c r="F3314">
        <v>310.83999999999997</v>
      </c>
    </row>
    <row r="3315" spans="1:6">
      <c r="A3315" t="s">
        <v>14480</v>
      </c>
      <c r="B3315">
        <v>102017</v>
      </c>
      <c r="C3315" t="s">
        <v>8129</v>
      </c>
      <c r="D3315" t="s">
        <v>109</v>
      </c>
      <c r="E3315">
        <v>275.14</v>
      </c>
      <c r="F3315">
        <v>283.87</v>
      </c>
    </row>
    <row r="3316" spans="1:6">
      <c r="A3316" t="s">
        <v>14480</v>
      </c>
      <c r="B3316">
        <v>102014</v>
      </c>
      <c r="C3316" t="s">
        <v>8130</v>
      </c>
      <c r="D3316" t="s">
        <v>109</v>
      </c>
      <c r="E3316">
        <v>583.38</v>
      </c>
      <c r="F3316">
        <v>597.96</v>
      </c>
    </row>
    <row r="3317" spans="1:6">
      <c r="A3317" t="s">
        <v>14480</v>
      </c>
      <c r="B3317">
        <v>102015</v>
      </c>
      <c r="C3317" t="s">
        <v>8131</v>
      </c>
      <c r="D3317" t="s">
        <v>109</v>
      </c>
      <c r="E3317">
        <v>489.88</v>
      </c>
      <c r="F3317">
        <v>501.45</v>
      </c>
    </row>
    <row r="3318" spans="1:6">
      <c r="A3318" t="s">
        <v>14480</v>
      </c>
      <c r="B3318">
        <v>102013</v>
      </c>
      <c r="C3318" t="s">
        <v>8132</v>
      </c>
      <c r="D3318" t="s">
        <v>109</v>
      </c>
      <c r="E3318">
        <v>207.95</v>
      </c>
      <c r="F3318">
        <v>214.13</v>
      </c>
    </row>
    <row r="3319" spans="1:6">
      <c r="A3319" t="s">
        <v>14480</v>
      </c>
      <c r="B3319">
        <v>102011</v>
      </c>
      <c r="C3319" t="s">
        <v>8133</v>
      </c>
      <c r="D3319" t="s">
        <v>109</v>
      </c>
      <c r="E3319">
        <v>251.09</v>
      </c>
      <c r="F3319">
        <v>258.16000000000003</v>
      </c>
    </row>
    <row r="3320" spans="1:6">
      <c r="A3320" t="s">
        <v>14480</v>
      </c>
      <c r="B3320">
        <v>102012</v>
      </c>
      <c r="C3320" t="s">
        <v>8134</v>
      </c>
      <c r="D3320" t="s">
        <v>109</v>
      </c>
      <c r="E3320">
        <v>223.37</v>
      </c>
      <c r="F3320">
        <v>229.88</v>
      </c>
    </row>
    <row r="3321" spans="1:6">
      <c r="A3321" t="s">
        <v>14480</v>
      </c>
      <c r="B3321">
        <v>102009</v>
      </c>
      <c r="C3321" t="s">
        <v>8135</v>
      </c>
      <c r="D3321" t="s">
        <v>109</v>
      </c>
      <c r="E3321">
        <v>323.05</v>
      </c>
      <c r="F3321">
        <v>333.52</v>
      </c>
    </row>
    <row r="3322" spans="1:6">
      <c r="A3322" t="s">
        <v>14480</v>
      </c>
      <c r="B3322">
        <v>102010</v>
      </c>
      <c r="C3322" t="s">
        <v>8136</v>
      </c>
      <c r="D3322" t="s">
        <v>109</v>
      </c>
      <c r="E3322">
        <v>298.83</v>
      </c>
      <c r="F3322">
        <v>307.25</v>
      </c>
    </row>
    <row r="3323" spans="1:6">
      <c r="A3323" t="s">
        <v>14480</v>
      </c>
      <c r="B3323">
        <v>102007</v>
      </c>
      <c r="C3323" t="s">
        <v>8137</v>
      </c>
      <c r="D3323" t="s">
        <v>109</v>
      </c>
      <c r="E3323">
        <v>521.17999999999995</v>
      </c>
      <c r="F3323">
        <v>535.91999999999996</v>
      </c>
    </row>
    <row r="3324" spans="1:6">
      <c r="A3324" t="s">
        <v>14480</v>
      </c>
      <c r="B3324">
        <v>102008</v>
      </c>
      <c r="C3324" t="s">
        <v>8138</v>
      </c>
      <c r="D3324" t="s">
        <v>109</v>
      </c>
      <c r="E3324">
        <v>436.65</v>
      </c>
      <c r="F3324">
        <v>448.3</v>
      </c>
    </row>
    <row r="3325" spans="1:6">
      <c r="A3325" t="s">
        <v>14480</v>
      </c>
      <c r="B3325">
        <v>102006</v>
      </c>
      <c r="C3325" t="s">
        <v>8139</v>
      </c>
      <c r="D3325" t="s">
        <v>109</v>
      </c>
      <c r="E3325">
        <v>198.21</v>
      </c>
      <c r="F3325">
        <v>204.42</v>
      </c>
    </row>
    <row r="3326" spans="1:6">
      <c r="A3326" t="s">
        <v>14480</v>
      </c>
      <c r="B3326">
        <v>102004</v>
      </c>
      <c r="C3326" t="s">
        <v>8140</v>
      </c>
      <c r="D3326" t="s">
        <v>109</v>
      </c>
      <c r="E3326">
        <v>241.14</v>
      </c>
      <c r="F3326">
        <v>248.27</v>
      </c>
    </row>
    <row r="3327" spans="1:6">
      <c r="A3327" t="s">
        <v>14480</v>
      </c>
      <c r="B3327">
        <v>102005</v>
      </c>
      <c r="C3327" t="s">
        <v>8141</v>
      </c>
      <c r="D3327" t="s">
        <v>109</v>
      </c>
      <c r="E3327">
        <v>214.78</v>
      </c>
      <c r="F3327">
        <v>221.34</v>
      </c>
    </row>
    <row r="3328" spans="1:6">
      <c r="A3328" t="s">
        <v>14480</v>
      </c>
      <c r="B3328">
        <v>102002</v>
      </c>
      <c r="C3328" t="s">
        <v>8142</v>
      </c>
      <c r="D3328" t="s">
        <v>109</v>
      </c>
      <c r="E3328">
        <v>301.5</v>
      </c>
      <c r="F3328">
        <v>312.01</v>
      </c>
    </row>
    <row r="3329" spans="1:6">
      <c r="A3329" t="s">
        <v>14480</v>
      </c>
      <c r="B3329">
        <v>102003</v>
      </c>
      <c r="C3329" t="s">
        <v>8143</v>
      </c>
      <c r="D3329" t="s">
        <v>109</v>
      </c>
      <c r="E3329">
        <v>278.79000000000002</v>
      </c>
      <c r="F3329">
        <v>287.31</v>
      </c>
    </row>
    <row r="3330" spans="1:6">
      <c r="A3330" t="s">
        <v>14480</v>
      </c>
      <c r="B3330">
        <v>102000</v>
      </c>
      <c r="C3330" t="s">
        <v>8144</v>
      </c>
      <c r="D3330" t="s">
        <v>109</v>
      </c>
      <c r="E3330">
        <v>536.24</v>
      </c>
      <c r="F3330">
        <v>550.69000000000005</v>
      </c>
    </row>
    <row r="3331" spans="1:6">
      <c r="A3331" t="s">
        <v>14480</v>
      </c>
      <c r="B3331">
        <v>102001</v>
      </c>
      <c r="C3331" t="s">
        <v>8145</v>
      </c>
      <c r="D3331" t="s">
        <v>109</v>
      </c>
      <c r="E3331">
        <v>463.24</v>
      </c>
      <c r="F3331">
        <v>474.73</v>
      </c>
    </row>
    <row r="3332" spans="1:6">
      <c r="A3332" t="s">
        <v>14480</v>
      </c>
      <c r="B3332">
        <v>101983</v>
      </c>
      <c r="C3332" t="s">
        <v>8146</v>
      </c>
      <c r="D3332" t="s">
        <v>109</v>
      </c>
      <c r="E3332">
        <v>211.34</v>
      </c>
      <c r="F3332">
        <v>217.39</v>
      </c>
    </row>
    <row r="3333" spans="1:6">
      <c r="A3333" t="s">
        <v>14480</v>
      </c>
      <c r="B3333">
        <v>101981</v>
      </c>
      <c r="C3333" t="s">
        <v>8147</v>
      </c>
      <c r="D3333" t="s">
        <v>109</v>
      </c>
      <c r="E3333">
        <v>254.95</v>
      </c>
      <c r="F3333">
        <v>261.86</v>
      </c>
    </row>
    <row r="3334" spans="1:6">
      <c r="A3334" t="s">
        <v>14480</v>
      </c>
      <c r="B3334">
        <v>101982</v>
      </c>
      <c r="C3334" t="s">
        <v>8148</v>
      </c>
      <c r="D3334" t="s">
        <v>109</v>
      </c>
      <c r="E3334">
        <v>228.17</v>
      </c>
      <c r="F3334">
        <v>234.56</v>
      </c>
    </row>
    <row r="3335" spans="1:6">
      <c r="A3335" t="s">
        <v>14480</v>
      </c>
      <c r="B3335">
        <v>101977</v>
      </c>
      <c r="C3335" t="s">
        <v>8149</v>
      </c>
      <c r="D3335" t="s">
        <v>109</v>
      </c>
      <c r="E3335">
        <v>321.37</v>
      </c>
      <c r="F3335">
        <v>331.55</v>
      </c>
    </row>
    <row r="3336" spans="1:6">
      <c r="A3336" t="s">
        <v>14480</v>
      </c>
      <c r="B3336">
        <v>101980</v>
      </c>
      <c r="C3336" t="s">
        <v>8150</v>
      </c>
      <c r="D3336" t="s">
        <v>109</v>
      </c>
      <c r="E3336">
        <v>300.36</v>
      </c>
      <c r="F3336">
        <v>308.51</v>
      </c>
    </row>
    <row r="3337" spans="1:6">
      <c r="A3337" t="s">
        <v>14480</v>
      </c>
      <c r="B3337">
        <v>101974</v>
      </c>
      <c r="C3337" t="s">
        <v>8151</v>
      </c>
      <c r="D3337" t="s">
        <v>109</v>
      </c>
      <c r="E3337">
        <v>529.20000000000005</v>
      </c>
      <c r="F3337">
        <v>543.99</v>
      </c>
    </row>
    <row r="3338" spans="1:6">
      <c r="A3338" t="s">
        <v>14480</v>
      </c>
      <c r="B3338">
        <v>101975</v>
      </c>
      <c r="C3338" t="s">
        <v>8152</v>
      </c>
      <c r="D3338" t="s">
        <v>109</v>
      </c>
      <c r="E3338">
        <v>451.63</v>
      </c>
      <c r="F3338">
        <v>463.39</v>
      </c>
    </row>
    <row r="3339" spans="1:6">
      <c r="A3339" t="s">
        <v>14481</v>
      </c>
      <c r="B3339">
        <v>101114</v>
      </c>
      <c r="C3339" t="s">
        <v>8153</v>
      </c>
      <c r="D3339" t="s">
        <v>217</v>
      </c>
      <c r="E3339">
        <v>4.38</v>
      </c>
      <c r="F3339">
        <v>4.46</v>
      </c>
    </row>
    <row r="3340" spans="1:6">
      <c r="A3340" t="s">
        <v>14481</v>
      </c>
      <c r="B3340">
        <v>101118</v>
      </c>
      <c r="C3340" t="s">
        <v>8154</v>
      </c>
      <c r="D3340" t="s">
        <v>217</v>
      </c>
      <c r="E3340">
        <v>3.77</v>
      </c>
      <c r="F3340">
        <v>3.83</v>
      </c>
    </row>
    <row r="3341" spans="1:6">
      <c r="A3341" t="s">
        <v>14481</v>
      </c>
      <c r="B3341">
        <v>101115</v>
      </c>
      <c r="C3341" t="s">
        <v>8155</v>
      </c>
      <c r="D3341" t="s">
        <v>217</v>
      </c>
      <c r="E3341">
        <v>3.69</v>
      </c>
      <c r="F3341">
        <v>3.76</v>
      </c>
    </row>
    <row r="3342" spans="1:6">
      <c r="A3342" t="s">
        <v>14481</v>
      </c>
      <c r="B3342">
        <v>101116</v>
      </c>
      <c r="C3342" t="s">
        <v>8156</v>
      </c>
      <c r="D3342" t="s">
        <v>217</v>
      </c>
      <c r="E3342">
        <v>2.31</v>
      </c>
      <c r="F3342">
        <v>2.34</v>
      </c>
    </row>
    <row r="3343" spans="1:6">
      <c r="A3343" t="s">
        <v>14481</v>
      </c>
      <c r="B3343">
        <v>101117</v>
      </c>
      <c r="C3343" t="s">
        <v>8157</v>
      </c>
      <c r="D3343" t="s">
        <v>217</v>
      </c>
      <c r="E3343">
        <v>3.33</v>
      </c>
      <c r="F3343">
        <v>3.36</v>
      </c>
    </row>
    <row r="3344" spans="1:6">
      <c r="A3344" t="s">
        <v>14481</v>
      </c>
      <c r="B3344">
        <v>101124</v>
      </c>
      <c r="C3344" t="s">
        <v>8158</v>
      </c>
      <c r="D3344" t="s">
        <v>217</v>
      </c>
      <c r="E3344">
        <v>14.19</v>
      </c>
      <c r="F3344">
        <v>14.37</v>
      </c>
    </row>
    <row r="3345" spans="1:6">
      <c r="A3345" t="s">
        <v>14481</v>
      </c>
      <c r="B3345">
        <v>101128</v>
      </c>
      <c r="C3345" t="s">
        <v>8159</v>
      </c>
      <c r="D3345" t="s">
        <v>217</v>
      </c>
      <c r="E3345">
        <v>13.58</v>
      </c>
      <c r="F3345">
        <v>13.74</v>
      </c>
    </row>
    <row r="3346" spans="1:6">
      <c r="A3346" t="s">
        <v>14481</v>
      </c>
      <c r="B3346">
        <v>101125</v>
      </c>
      <c r="C3346" t="s">
        <v>8160</v>
      </c>
      <c r="D3346" t="s">
        <v>217</v>
      </c>
      <c r="E3346">
        <v>13.5</v>
      </c>
      <c r="F3346">
        <v>13.67</v>
      </c>
    </row>
    <row r="3347" spans="1:6">
      <c r="A3347" t="s">
        <v>14481</v>
      </c>
      <c r="B3347">
        <v>101126</v>
      </c>
      <c r="C3347" t="s">
        <v>8161</v>
      </c>
      <c r="D3347" t="s">
        <v>217</v>
      </c>
      <c r="E3347">
        <v>12.11</v>
      </c>
      <c r="F3347">
        <v>12.25</v>
      </c>
    </row>
    <row r="3348" spans="1:6">
      <c r="A3348" t="s">
        <v>14481</v>
      </c>
      <c r="B3348">
        <v>101127</v>
      </c>
      <c r="C3348" t="s">
        <v>8162</v>
      </c>
      <c r="D3348" t="s">
        <v>217</v>
      </c>
      <c r="E3348">
        <v>13.14</v>
      </c>
      <c r="F3348">
        <v>13.27</v>
      </c>
    </row>
    <row r="3349" spans="1:6">
      <c r="A3349" t="s">
        <v>14481</v>
      </c>
      <c r="B3349">
        <v>101134</v>
      </c>
      <c r="C3349" t="s">
        <v>8163</v>
      </c>
      <c r="D3349" t="s">
        <v>217</v>
      </c>
      <c r="E3349">
        <v>14.9</v>
      </c>
      <c r="F3349">
        <v>15.08</v>
      </c>
    </row>
    <row r="3350" spans="1:6">
      <c r="A3350" t="s">
        <v>14481</v>
      </c>
      <c r="B3350">
        <v>101144</v>
      </c>
      <c r="C3350" t="s">
        <v>8164</v>
      </c>
      <c r="D3350" t="s">
        <v>217</v>
      </c>
      <c r="E3350">
        <v>14.83</v>
      </c>
      <c r="F3350">
        <v>15</v>
      </c>
    </row>
    <row r="3351" spans="1:6">
      <c r="A3351" t="s">
        <v>14481</v>
      </c>
      <c r="B3351">
        <v>101138</v>
      </c>
      <c r="C3351" t="s">
        <v>8165</v>
      </c>
      <c r="D3351" t="s">
        <v>217</v>
      </c>
      <c r="E3351">
        <v>14.29</v>
      </c>
      <c r="F3351">
        <v>14.45</v>
      </c>
    </row>
    <row r="3352" spans="1:6">
      <c r="A3352" t="s">
        <v>14481</v>
      </c>
      <c r="B3352">
        <v>101148</v>
      </c>
      <c r="C3352" t="s">
        <v>8166</v>
      </c>
      <c r="D3352" t="s">
        <v>217</v>
      </c>
      <c r="E3352">
        <v>14.22</v>
      </c>
      <c r="F3352">
        <v>14.37</v>
      </c>
    </row>
    <row r="3353" spans="1:6">
      <c r="A3353" t="s">
        <v>14481</v>
      </c>
      <c r="B3353">
        <v>101135</v>
      </c>
      <c r="C3353" t="s">
        <v>8167</v>
      </c>
      <c r="D3353" t="s">
        <v>217</v>
      </c>
      <c r="E3353">
        <v>14.21</v>
      </c>
      <c r="F3353">
        <v>14.38</v>
      </c>
    </row>
    <row r="3354" spans="1:6">
      <c r="A3354" t="s">
        <v>14481</v>
      </c>
      <c r="B3354">
        <v>101145</v>
      </c>
      <c r="C3354" t="s">
        <v>8168</v>
      </c>
      <c r="D3354" t="s">
        <v>217</v>
      </c>
      <c r="E3354">
        <v>14.14</v>
      </c>
      <c r="F3354">
        <v>14.3</v>
      </c>
    </row>
    <row r="3355" spans="1:6">
      <c r="A3355" t="s">
        <v>14481</v>
      </c>
      <c r="B3355">
        <v>101136</v>
      </c>
      <c r="C3355" t="s">
        <v>8169</v>
      </c>
      <c r="D3355" t="s">
        <v>217</v>
      </c>
      <c r="E3355">
        <v>12.83</v>
      </c>
      <c r="F3355">
        <v>12.96</v>
      </c>
    </row>
    <row r="3356" spans="1:6">
      <c r="A3356" t="s">
        <v>14481</v>
      </c>
      <c r="B3356">
        <v>101146</v>
      </c>
      <c r="C3356" t="s">
        <v>8170</v>
      </c>
      <c r="D3356" t="s">
        <v>217</v>
      </c>
      <c r="E3356">
        <v>12.76</v>
      </c>
      <c r="F3356">
        <v>12.88</v>
      </c>
    </row>
    <row r="3357" spans="1:6">
      <c r="A3357" t="s">
        <v>14481</v>
      </c>
      <c r="B3357">
        <v>101137</v>
      </c>
      <c r="C3357" t="s">
        <v>8171</v>
      </c>
      <c r="D3357" t="s">
        <v>217</v>
      </c>
      <c r="E3357">
        <v>13.85</v>
      </c>
      <c r="F3357">
        <v>13.98</v>
      </c>
    </row>
    <row r="3358" spans="1:6">
      <c r="A3358" t="s">
        <v>14481</v>
      </c>
      <c r="B3358">
        <v>101147</v>
      </c>
      <c r="C3358" t="s">
        <v>8172</v>
      </c>
      <c r="D3358" t="s">
        <v>217</v>
      </c>
      <c r="E3358">
        <v>13.78</v>
      </c>
      <c r="F3358">
        <v>13.9</v>
      </c>
    </row>
    <row r="3359" spans="1:6">
      <c r="A3359" t="s">
        <v>14481</v>
      </c>
      <c r="B3359">
        <v>101119</v>
      </c>
      <c r="C3359" t="s">
        <v>8173</v>
      </c>
      <c r="D3359" t="s">
        <v>217</v>
      </c>
      <c r="E3359">
        <v>8.35</v>
      </c>
      <c r="F3359">
        <v>8.52</v>
      </c>
    </row>
    <row r="3360" spans="1:6">
      <c r="A3360" t="s">
        <v>14481</v>
      </c>
      <c r="B3360">
        <v>101123</v>
      </c>
      <c r="C3360" t="s">
        <v>8174</v>
      </c>
      <c r="D3360" t="s">
        <v>217</v>
      </c>
      <c r="E3360">
        <v>7.21</v>
      </c>
      <c r="F3360">
        <v>7.33</v>
      </c>
    </row>
    <row r="3361" spans="1:6">
      <c r="A3361" t="s">
        <v>14481</v>
      </c>
      <c r="B3361">
        <v>101120</v>
      </c>
      <c r="C3361" t="s">
        <v>8175</v>
      </c>
      <c r="D3361" t="s">
        <v>217</v>
      </c>
      <c r="E3361">
        <v>7.08</v>
      </c>
      <c r="F3361">
        <v>7.19</v>
      </c>
    </row>
    <row r="3362" spans="1:6">
      <c r="A3362" t="s">
        <v>14481</v>
      </c>
      <c r="B3362">
        <v>101121</v>
      </c>
      <c r="C3362" t="s">
        <v>8176</v>
      </c>
      <c r="D3362" t="s">
        <v>217</v>
      </c>
      <c r="E3362">
        <v>4.43</v>
      </c>
      <c r="F3362">
        <v>4.5</v>
      </c>
    </row>
    <row r="3363" spans="1:6">
      <c r="A3363" t="s">
        <v>14481</v>
      </c>
      <c r="B3363">
        <v>101122</v>
      </c>
      <c r="C3363" t="s">
        <v>8177</v>
      </c>
      <c r="D3363" t="s">
        <v>217</v>
      </c>
      <c r="E3363">
        <v>6.38</v>
      </c>
      <c r="F3363">
        <v>6.42</v>
      </c>
    </row>
    <row r="3364" spans="1:6">
      <c r="A3364" t="s">
        <v>14481</v>
      </c>
      <c r="B3364">
        <v>101129</v>
      </c>
      <c r="C3364" t="s">
        <v>8178</v>
      </c>
      <c r="D3364" t="s">
        <v>217</v>
      </c>
      <c r="E3364">
        <v>18.55</v>
      </c>
      <c r="F3364">
        <v>18.82</v>
      </c>
    </row>
    <row r="3365" spans="1:6">
      <c r="A3365" t="s">
        <v>14481</v>
      </c>
      <c r="B3365">
        <v>101133</v>
      </c>
      <c r="C3365" t="s">
        <v>8179</v>
      </c>
      <c r="D3365" t="s">
        <v>217</v>
      </c>
      <c r="E3365">
        <v>17.41</v>
      </c>
      <c r="F3365">
        <v>17.63</v>
      </c>
    </row>
    <row r="3366" spans="1:6">
      <c r="A3366" t="s">
        <v>14481</v>
      </c>
      <c r="B3366">
        <v>101130</v>
      </c>
      <c r="C3366" t="s">
        <v>8180</v>
      </c>
      <c r="D3366" t="s">
        <v>217</v>
      </c>
      <c r="E3366">
        <v>17.28</v>
      </c>
      <c r="F3366">
        <v>17.489999999999998</v>
      </c>
    </row>
    <row r="3367" spans="1:6">
      <c r="A3367" t="s">
        <v>14481</v>
      </c>
      <c r="B3367">
        <v>101131</v>
      </c>
      <c r="C3367" t="s">
        <v>8181</v>
      </c>
      <c r="D3367" t="s">
        <v>217</v>
      </c>
      <c r="E3367">
        <v>14.63</v>
      </c>
      <c r="F3367">
        <v>14.8</v>
      </c>
    </row>
    <row r="3368" spans="1:6">
      <c r="A3368" t="s">
        <v>14481</v>
      </c>
      <c r="B3368">
        <v>101132</v>
      </c>
      <c r="C3368" t="s">
        <v>8182</v>
      </c>
      <c r="D3368" t="s">
        <v>217</v>
      </c>
      <c r="E3368">
        <v>16.579999999999998</v>
      </c>
      <c r="F3368">
        <v>16.72</v>
      </c>
    </row>
    <row r="3369" spans="1:6">
      <c r="A3369" t="s">
        <v>14481</v>
      </c>
      <c r="B3369">
        <v>101139</v>
      </c>
      <c r="C3369" t="s">
        <v>8183</v>
      </c>
      <c r="D3369" t="s">
        <v>217</v>
      </c>
      <c r="E3369">
        <v>19.29</v>
      </c>
      <c r="F3369">
        <v>19.559999999999999</v>
      </c>
    </row>
    <row r="3370" spans="1:6">
      <c r="A3370" t="s">
        <v>14481</v>
      </c>
      <c r="B3370">
        <v>101149</v>
      </c>
      <c r="C3370" t="s">
        <v>8184</v>
      </c>
      <c r="D3370" t="s">
        <v>217</v>
      </c>
      <c r="E3370">
        <v>19.23</v>
      </c>
      <c r="F3370">
        <v>19.47</v>
      </c>
    </row>
    <row r="3371" spans="1:6">
      <c r="A3371" t="s">
        <v>14481</v>
      </c>
      <c r="B3371">
        <v>101143</v>
      </c>
      <c r="C3371" t="s">
        <v>8185</v>
      </c>
      <c r="D3371" t="s">
        <v>217</v>
      </c>
      <c r="E3371">
        <v>18.149999999999999</v>
      </c>
      <c r="F3371">
        <v>18.37</v>
      </c>
    </row>
    <row r="3372" spans="1:6">
      <c r="A3372" t="s">
        <v>14481</v>
      </c>
      <c r="B3372">
        <v>101153</v>
      </c>
      <c r="C3372" t="s">
        <v>8186</v>
      </c>
      <c r="D3372" t="s">
        <v>217</v>
      </c>
      <c r="E3372">
        <v>18.09</v>
      </c>
      <c r="F3372">
        <v>18.28</v>
      </c>
    </row>
    <row r="3373" spans="1:6">
      <c r="A3373" t="s">
        <v>14481</v>
      </c>
      <c r="B3373">
        <v>101140</v>
      </c>
      <c r="C3373" t="s">
        <v>8187</v>
      </c>
      <c r="D3373" t="s">
        <v>217</v>
      </c>
      <c r="E3373">
        <v>18.02</v>
      </c>
      <c r="F3373">
        <v>18.23</v>
      </c>
    </row>
    <row r="3374" spans="1:6">
      <c r="A3374" t="s">
        <v>14481</v>
      </c>
      <c r="B3374">
        <v>101150</v>
      </c>
      <c r="C3374" t="s">
        <v>8188</v>
      </c>
      <c r="D3374" t="s">
        <v>217</v>
      </c>
      <c r="E3374">
        <v>17.96</v>
      </c>
      <c r="F3374">
        <v>18.14</v>
      </c>
    </row>
    <row r="3375" spans="1:6">
      <c r="A3375" t="s">
        <v>14481</v>
      </c>
      <c r="B3375">
        <v>101141</v>
      </c>
      <c r="C3375" t="s">
        <v>8189</v>
      </c>
      <c r="D3375" t="s">
        <v>217</v>
      </c>
      <c r="E3375">
        <v>15.37</v>
      </c>
      <c r="F3375">
        <v>15.54</v>
      </c>
    </row>
    <row r="3376" spans="1:6">
      <c r="A3376" t="s">
        <v>14481</v>
      </c>
      <c r="B3376">
        <v>101151</v>
      </c>
      <c r="C3376" t="s">
        <v>8190</v>
      </c>
      <c r="D3376" t="s">
        <v>217</v>
      </c>
      <c r="E3376">
        <v>15.31</v>
      </c>
      <c r="F3376">
        <v>15.45</v>
      </c>
    </row>
    <row r="3377" spans="1:6">
      <c r="A3377" t="s">
        <v>14481</v>
      </c>
      <c r="B3377">
        <v>101142</v>
      </c>
      <c r="C3377" t="s">
        <v>8191</v>
      </c>
      <c r="D3377" t="s">
        <v>217</v>
      </c>
      <c r="E3377">
        <v>17.32</v>
      </c>
      <c r="F3377">
        <v>17.46</v>
      </c>
    </row>
    <row r="3378" spans="1:6">
      <c r="A3378" t="s">
        <v>14481</v>
      </c>
      <c r="B3378">
        <v>101152</v>
      </c>
      <c r="C3378" t="s">
        <v>8192</v>
      </c>
      <c r="D3378" t="s">
        <v>217</v>
      </c>
      <c r="E3378">
        <v>17.260000000000002</v>
      </c>
      <c r="F3378">
        <v>17.37</v>
      </c>
    </row>
    <row r="3379" spans="1:6">
      <c r="A3379" t="s">
        <v>14482</v>
      </c>
      <c r="B3379">
        <v>101207</v>
      </c>
      <c r="C3379" t="s">
        <v>8193</v>
      </c>
      <c r="D3379" t="s">
        <v>217</v>
      </c>
      <c r="E3379">
        <v>11.09</v>
      </c>
      <c r="F3379">
        <v>11.18</v>
      </c>
    </row>
    <row r="3380" spans="1:6">
      <c r="A3380" t="s">
        <v>14482</v>
      </c>
      <c r="B3380">
        <v>101206</v>
      </c>
      <c r="C3380" t="s">
        <v>8194</v>
      </c>
      <c r="D3380" t="s">
        <v>217</v>
      </c>
      <c r="E3380">
        <v>12.84</v>
      </c>
      <c r="F3380">
        <v>12.95</v>
      </c>
    </row>
    <row r="3381" spans="1:6">
      <c r="A3381" t="s">
        <v>14482</v>
      </c>
      <c r="B3381">
        <v>101210</v>
      </c>
      <c r="C3381" t="s">
        <v>8195</v>
      </c>
      <c r="D3381" t="s">
        <v>217</v>
      </c>
      <c r="E3381">
        <v>17.97</v>
      </c>
      <c r="F3381">
        <v>18.100000000000001</v>
      </c>
    </row>
    <row r="3382" spans="1:6">
      <c r="A3382" t="s">
        <v>14482</v>
      </c>
      <c r="B3382">
        <v>101211</v>
      </c>
      <c r="C3382" t="s">
        <v>8196</v>
      </c>
      <c r="D3382" t="s">
        <v>217</v>
      </c>
      <c r="E3382">
        <v>19.29</v>
      </c>
      <c r="F3382">
        <v>19.43</v>
      </c>
    </row>
    <row r="3383" spans="1:6">
      <c r="A3383" t="s">
        <v>14482</v>
      </c>
      <c r="B3383">
        <v>101215</v>
      </c>
      <c r="C3383" t="s">
        <v>8197</v>
      </c>
      <c r="D3383" t="s">
        <v>217</v>
      </c>
      <c r="E3383">
        <v>17.27</v>
      </c>
      <c r="F3383">
        <v>17.41</v>
      </c>
    </row>
    <row r="3384" spans="1:6">
      <c r="A3384" t="s">
        <v>14482</v>
      </c>
      <c r="B3384">
        <v>101216</v>
      </c>
      <c r="C3384" t="s">
        <v>8198</v>
      </c>
      <c r="D3384" t="s">
        <v>217</v>
      </c>
      <c r="E3384">
        <v>18.12</v>
      </c>
      <c r="F3384">
        <v>18.25</v>
      </c>
    </row>
    <row r="3385" spans="1:6">
      <c r="A3385" t="s">
        <v>14482</v>
      </c>
      <c r="B3385">
        <v>101212</v>
      </c>
      <c r="C3385" t="s">
        <v>8199</v>
      </c>
      <c r="D3385" t="s">
        <v>217</v>
      </c>
      <c r="E3385">
        <v>22.54</v>
      </c>
      <c r="F3385">
        <v>22.7</v>
      </c>
    </row>
    <row r="3386" spans="1:6">
      <c r="A3386" t="s">
        <v>14482</v>
      </c>
      <c r="B3386">
        <v>101217</v>
      </c>
      <c r="C3386" t="s">
        <v>8200</v>
      </c>
      <c r="D3386" t="s">
        <v>217</v>
      </c>
      <c r="E3386">
        <v>21.11</v>
      </c>
      <c r="F3386">
        <v>21.27</v>
      </c>
    </row>
    <row r="3387" spans="1:6">
      <c r="A3387" t="s">
        <v>14482</v>
      </c>
      <c r="B3387">
        <v>101218</v>
      </c>
      <c r="C3387" t="s">
        <v>8201</v>
      </c>
      <c r="D3387" t="s">
        <v>217</v>
      </c>
      <c r="E3387">
        <v>22.34</v>
      </c>
      <c r="F3387">
        <v>22.5</v>
      </c>
    </row>
    <row r="3388" spans="1:6">
      <c r="A3388" t="s">
        <v>14482</v>
      </c>
      <c r="B3388">
        <v>101213</v>
      </c>
      <c r="C3388" t="s">
        <v>8202</v>
      </c>
      <c r="D3388" t="s">
        <v>217</v>
      </c>
      <c r="E3388">
        <v>25.2</v>
      </c>
      <c r="F3388">
        <v>25.39</v>
      </c>
    </row>
    <row r="3389" spans="1:6">
      <c r="A3389" t="s">
        <v>14482</v>
      </c>
      <c r="B3389">
        <v>101219</v>
      </c>
      <c r="C3389" t="s">
        <v>8203</v>
      </c>
      <c r="D3389" t="s">
        <v>217</v>
      </c>
      <c r="E3389">
        <v>27.11</v>
      </c>
      <c r="F3389">
        <v>27.28</v>
      </c>
    </row>
    <row r="3390" spans="1:6">
      <c r="A3390" t="s">
        <v>14482</v>
      </c>
      <c r="B3390">
        <v>101214</v>
      </c>
      <c r="C3390" t="s">
        <v>8204</v>
      </c>
      <c r="D3390" t="s">
        <v>217</v>
      </c>
      <c r="E3390">
        <v>30.47</v>
      </c>
      <c r="F3390">
        <v>30.69</v>
      </c>
    </row>
    <row r="3391" spans="1:6">
      <c r="A3391" t="s">
        <v>14482</v>
      </c>
      <c r="B3391">
        <v>101254</v>
      </c>
      <c r="C3391" t="s">
        <v>8205</v>
      </c>
      <c r="D3391" t="s">
        <v>217</v>
      </c>
      <c r="E3391">
        <v>12.99</v>
      </c>
      <c r="F3391">
        <v>13.12</v>
      </c>
    </row>
    <row r="3392" spans="1:6">
      <c r="A3392" t="s">
        <v>14482</v>
      </c>
      <c r="B3392">
        <v>101256</v>
      </c>
      <c r="C3392" t="s">
        <v>8206</v>
      </c>
      <c r="D3392" t="s">
        <v>217</v>
      </c>
      <c r="E3392">
        <v>20.079999999999998</v>
      </c>
      <c r="F3392">
        <v>20.260000000000002</v>
      </c>
    </row>
    <row r="3393" spans="1:6">
      <c r="A3393" t="s">
        <v>14482</v>
      </c>
      <c r="B3393">
        <v>101257</v>
      </c>
      <c r="C3393" t="s">
        <v>8207</v>
      </c>
      <c r="D3393" t="s">
        <v>217</v>
      </c>
      <c r="E3393">
        <v>21.17</v>
      </c>
      <c r="F3393">
        <v>21.36</v>
      </c>
    </row>
    <row r="3394" spans="1:6">
      <c r="A3394" t="s">
        <v>14482</v>
      </c>
      <c r="B3394">
        <v>101258</v>
      </c>
      <c r="C3394" t="s">
        <v>8208</v>
      </c>
      <c r="D3394" t="s">
        <v>217</v>
      </c>
      <c r="E3394">
        <v>24.56</v>
      </c>
      <c r="F3394">
        <v>24.77</v>
      </c>
    </row>
    <row r="3395" spans="1:6">
      <c r="A3395" t="s">
        <v>14482</v>
      </c>
      <c r="B3395">
        <v>101259</v>
      </c>
      <c r="C3395" t="s">
        <v>8209</v>
      </c>
      <c r="D3395" t="s">
        <v>217</v>
      </c>
      <c r="E3395">
        <v>27.29</v>
      </c>
      <c r="F3395">
        <v>27.54</v>
      </c>
    </row>
    <row r="3396" spans="1:6">
      <c r="A3396" t="s">
        <v>14482</v>
      </c>
      <c r="B3396">
        <v>101260</v>
      </c>
      <c r="C3396" t="s">
        <v>8210</v>
      </c>
      <c r="D3396" t="s">
        <v>217</v>
      </c>
      <c r="E3396">
        <v>34.14</v>
      </c>
      <c r="F3396">
        <v>34.44</v>
      </c>
    </row>
    <row r="3397" spans="1:6">
      <c r="A3397" t="s">
        <v>14482</v>
      </c>
      <c r="B3397">
        <v>101208</v>
      </c>
      <c r="C3397" t="s">
        <v>8211</v>
      </c>
      <c r="D3397" t="s">
        <v>217</v>
      </c>
      <c r="E3397">
        <v>10.87</v>
      </c>
      <c r="F3397">
        <v>10.96</v>
      </c>
    </row>
    <row r="3398" spans="1:6">
      <c r="A3398" t="s">
        <v>14482</v>
      </c>
      <c r="B3398">
        <v>101209</v>
      </c>
      <c r="C3398" t="s">
        <v>8212</v>
      </c>
      <c r="D3398" t="s">
        <v>217</v>
      </c>
      <c r="E3398">
        <v>10.08</v>
      </c>
      <c r="F3398">
        <v>10.17</v>
      </c>
    </row>
    <row r="3399" spans="1:6">
      <c r="A3399" t="s">
        <v>14482</v>
      </c>
      <c r="B3399">
        <v>101220</v>
      </c>
      <c r="C3399" t="s">
        <v>8213</v>
      </c>
      <c r="D3399" t="s">
        <v>217</v>
      </c>
      <c r="E3399">
        <v>16.98</v>
      </c>
      <c r="F3399">
        <v>17.12</v>
      </c>
    </row>
    <row r="3400" spans="1:6">
      <c r="A3400" t="s">
        <v>14482</v>
      </c>
      <c r="B3400">
        <v>101221</v>
      </c>
      <c r="C3400" t="s">
        <v>8214</v>
      </c>
      <c r="D3400" t="s">
        <v>217</v>
      </c>
      <c r="E3400">
        <v>17.95</v>
      </c>
      <c r="F3400">
        <v>18.09</v>
      </c>
    </row>
    <row r="3401" spans="1:6">
      <c r="A3401" t="s">
        <v>14482</v>
      </c>
      <c r="B3401">
        <v>101225</v>
      </c>
      <c r="C3401" t="s">
        <v>8215</v>
      </c>
      <c r="D3401" t="s">
        <v>217</v>
      </c>
      <c r="E3401">
        <v>15.6</v>
      </c>
      <c r="F3401">
        <v>15.72</v>
      </c>
    </row>
    <row r="3402" spans="1:6">
      <c r="A3402" t="s">
        <v>14482</v>
      </c>
      <c r="B3402">
        <v>101226</v>
      </c>
      <c r="C3402" t="s">
        <v>8216</v>
      </c>
      <c r="D3402" t="s">
        <v>217</v>
      </c>
      <c r="E3402">
        <v>16.43</v>
      </c>
      <c r="F3402">
        <v>16.559999999999999</v>
      </c>
    </row>
    <row r="3403" spans="1:6">
      <c r="A3403" t="s">
        <v>14482</v>
      </c>
      <c r="B3403">
        <v>101222</v>
      </c>
      <c r="C3403" t="s">
        <v>8217</v>
      </c>
      <c r="D3403" t="s">
        <v>217</v>
      </c>
      <c r="E3403">
        <v>20.87</v>
      </c>
      <c r="F3403">
        <v>21.03</v>
      </c>
    </row>
    <row r="3404" spans="1:6">
      <c r="A3404" t="s">
        <v>14482</v>
      </c>
      <c r="B3404">
        <v>101227</v>
      </c>
      <c r="C3404" t="s">
        <v>8218</v>
      </c>
      <c r="D3404" t="s">
        <v>217</v>
      </c>
      <c r="E3404">
        <v>19.059999999999999</v>
      </c>
      <c r="F3404">
        <v>19.21</v>
      </c>
    </row>
    <row r="3405" spans="1:6">
      <c r="A3405" t="s">
        <v>14482</v>
      </c>
      <c r="B3405">
        <v>101228</v>
      </c>
      <c r="C3405" t="s">
        <v>8219</v>
      </c>
      <c r="D3405" t="s">
        <v>217</v>
      </c>
      <c r="E3405">
        <v>20.329999999999998</v>
      </c>
      <c r="F3405">
        <v>20.47</v>
      </c>
    </row>
    <row r="3406" spans="1:6">
      <c r="A3406" t="s">
        <v>14482</v>
      </c>
      <c r="B3406">
        <v>101223</v>
      </c>
      <c r="C3406" t="s">
        <v>8220</v>
      </c>
      <c r="D3406" t="s">
        <v>217</v>
      </c>
      <c r="E3406">
        <v>23.24</v>
      </c>
      <c r="F3406">
        <v>23.41</v>
      </c>
    </row>
    <row r="3407" spans="1:6">
      <c r="A3407" t="s">
        <v>14482</v>
      </c>
      <c r="B3407">
        <v>101229</v>
      </c>
      <c r="C3407" t="s">
        <v>8221</v>
      </c>
      <c r="D3407" t="s">
        <v>217</v>
      </c>
      <c r="E3407">
        <v>25.65</v>
      </c>
      <c r="F3407">
        <v>25.83</v>
      </c>
    </row>
    <row r="3408" spans="1:6">
      <c r="A3408" t="s">
        <v>14482</v>
      </c>
      <c r="B3408">
        <v>101224</v>
      </c>
      <c r="C3408" t="s">
        <v>8222</v>
      </c>
      <c r="D3408" t="s">
        <v>217</v>
      </c>
      <c r="E3408">
        <v>29.16</v>
      </c>
      <c r="F3408">
        <v>29.37</v>
      </c>
    </row>
    <row r="3409" spans="1:6">
      <c r="A3409" t="s">
        <v>14482</v>
      </c>
      <c r="B3409">
        <v>101265</v>
      </c>
      <c r="C3409" t="s">
        <v>8223</v>
      </c>
      <c r="D3409" t="s">
        <v>217</v>
      </c>
      <c r="E3409">
        <v>32.119999999999997</v>
      </c>
      <c r="F3409">
        <v>32.39</v>
      </c>
    </row>
    <row r="3410" spans="1:6">
      <c r="A3410" t="s">
        <v>14482</v>
      </c>
      <c r="B3410">
        <v>101255</v>
      </c>
      <c r="C3410" t="s">
        <v>8224</v>
      </c>
      <c r="D3410" t="s">
        <v>217</v>
      </c>
      <c r="E3410">
        <v>11.5</v>
      </c>
      <c r="F3410">
        <v>11.62</v>
      </c>
    </row>
    <row r="3411" spans="1:6">
      <c r="A3411" t="s">
        <v>14482</v>
      </c>
      <c r="B3411">
        <v>101261</v>
      </c>
      <c r="C3411" t="s">
        <v>8225</v>
      </c>
      <c r="D3411" t="s">
        <v>217</v>
      </c>
      <c r="E3411">
        <v>19.03</v>
      </c>
      <c r="F3411">
        <v>19.21</v>
      </c>
    </row>
    <row r="3412" spans="1:6">
      <c r="A3412" t="s">
        <v>14482</v>
      </c>
      <c r="B3412">
        <v>101262</v>
      </c>
      <c r="C3412" t="s">
        <v>8226</v>
      </c>
      <c r="D3412" t="s">
        <v>217</v>
      </c>
      <c r="E3412">
        <v>20.100000000000001</v>
      </c>
      <c r="F3412">
        <v>20.28</v>
      </c>
    </row>
    <row r="3413" spans="1:6">
      <c r="A3413" t="s">
        <v>14482</v>
      </c>
      <c r="B3413">
        <v>101263</v>
      </c>
      <c r="C3413" t="s">
        <v>8227</v>
      </c>
      <c r="D3413" t="s">
        <v>217</v>
      </c>
      <c r="E3413">
        <v>23.25</v>
      </c>
      <c r="F3413">
        <v>23.44</v>
      </c>
    </row>
    <row r="3414" spans="1:6">
      <c r="A3414" t="s">
        <v>14482</v>
      </c>
      <c r="B3414">
        <v>101264</v>
      </c>
      <c r="C3414" t="s">
        <v>8228</v>
      </c>
      <c r="D3414" t="s">
        <v>217</v>
      </c>
      <c r="E3414">
        <v>25.77</v>
      </c>
      <c r="F3414">
        <v>26</v>
      </c>
    </row>
    <row r="3415" spans="1:6">
      <c r="A3415" t="s">
        <v>14482</v>
      </c>
      <c r="B3415">
        <v>101230</v>
      </c>
      <c r="C3415" t="s">
        <v>8229</v>
      </c>
      <c r="D3415" t="s">
        <v>217</v>
      </c>
      <c r="E3415">
        <v>11.32</v>
      </c>
      <c r="F3415">
        <v>11.43</v>
      </c>
    </row>
    <row r="3416" spans="1:6">
      <c r="A3416" t="s">
        <v>14482</v>
      </c>
      <c r="B3416">
        <v>101231</v>
      </c>
      <c r="C3416" t="s">
        <v>8230</v>
      </c>
      <c r="D3416" t="s">
        <v>217</v>
      </c>
      <c r="E3416">
        <v>10.77</v>
      </c>
      <c r="F3416">
        <v>10.87</v>
      </c>
    </row>
    <row r="3417" spans="1:6">
      <c r="A3417" t="s">
        <v>14482</v>
      </c>
      <c r="B3417">
        <v>101272</v>
      </c>
      <c r="C3417" t="s">
        <v>8231</v>
      </c>
      <c r="D3417" t="s">
        <v>217</v>
      </c>
      <c r="E3417">
        <v>32.6</v>
      </c>
      <c r="F3417">
        <v>32.880000000000003</v>
      </c>
    </row>
    <row r="3418" spans="1:6">
      <c r="A3418" t="s">
        <v>14482</v>
      </c>
      <c r="B3418">
        <v>101266</v>
      </c>
      <c r="C3418" t="s">
        <v>8232</v>
      </c>
      <c r="D3418" t="s">
        <v>217</v>
      </c>
      <c r="E3418">
        <v>11.54</v>
      </c>
      <c r="F3418">
        <v>11.65</v>
      </c>
    </row>
    <row r="3419" spans="1:6">
      <c r="A3419" t="s">
        <v>14482</v>
      </c>
      <c r="B3419">
        <v>101239</v>
      </c>
      <c r="C3419" t="s">
        <v>8233</v>
      </c>
      <c r="D3419" t="s">
        <v>217</v>
      </c>
      <c r="E3419">
        <v>15.49</v>
      </c>
      <c r="F3419">
        <v>15.61</v>
      </c>
    </row>
    <row r="3420" spans="1:6">
      <c r="A3420" t="s">
        <v>14482</v>
      </c>
      <c r="B3420">
        <v>101240</v>
      </c>
      <c r="C3420" t="s">
        <v>8234</v>
      </c>
      <c r="D3420" t="s">
        <v>217</v>
      </c>
      <c r="E3420">
        <v>16.36</v>
      </c>
      <c r="F3420">
        <v>16.47</v>
      </c>
    </row>
    <row r="3421" spans="1:6">
      <c r="A3421" t="s">
        <v>14482</v>
      </c>
      <c r="B3421">
        <v>101268</v>
      </c>
      <c r="C3421" t="s">
        <v>8235</v>
      </c>
      <c r="D3421" t="s">
        <v>217</v>
      </c>
      <c r="E3421">
        <v>18.239999999999998</v>
      </c>
      <c r="F3421">
        <v>18.399999999999999</v>
      </c>
    </row>
    <row r="3422" spans="1:6">
      <c r="A3422" t="s">
        <v>14482</v>
      </c>
      <c r="B3422">
        <v>101234</v>
      </c>
      <c r="C3422" t="s">
        <v>8236</v>
      </c>
      <c r="D3422" t="s">
        <v>217</v>
      </c>
      <c r="E3422">
        <v>17.649999999999999</v>
      </c>
      <c r="F3422">
        <v>17.79</v>
      </c>
    </row>
    <row r="3423" spans="1:6">
      <c r="A3423" t="s">
        <v>14482</v>
      </c>
      <c r="B3423">
        <v>101235</v>
      </c>
      <c r="C3423" t="s">
        <v>8237</v>
      </c>
      <c r="D3423" t="s">
        <v>217</v>
      </c>
      <c r="E3423">
        <v>18.59</v>
      </c>
      <c r="F3423">
        <v>18.73</v>
      </c>
    </row>
    <row r="3424" spans="1:6">
      <c r="A3424" t="s">
        <v>14482</v>
      </c>
      <c r="B3424">
        <v>101241</v>
      </c>
      <c r="C3424" t="s">
        <v>8238</v>
      </c>
      <c r="D3424" t="s">
        <v>217</v>
      </c>
      <c r="E3424">
        <v>19.13</v>
      </c>
      <c r="F3424">
        <v>19.27</v>
      </c>
    </row>
    <row r="3425" spans="1:6">
      <c r="A3425" t="s">
        <v>14482</v>
      </c>
      <c r="B3425">
        <v>101269</v>
      </c>
      <c r="C3425" t="s">
        <v>8239</v>
      </c>
      <c r="D3425" t="s">
        <v>217</v>
      </c>
      <c r="E3425">
        <v>20.32</v>
      </c>
      <c r="F3425">
        <v>20.49</v>
      </c>
    </row>
    <row r="3426" spans="1:6">
      <c r="A3426" t="s">
        <v>14482</v>
      </c>
      <c r="B3426">
        <v>101236</v>
      </c>
      <c r="C3426" t="s">
        <v>8240</v>
      </c>
      <c r="D3426" t="s">
        <v>217</v>
      </c>
      <c r="E3426">
        <v>21.66</v>
      </c>
      <c r="F3426">
        <v>21.83</v>
      </c>
    </row>
    <row r="3427" spans="1:6">
      <c r="A3427" t="s">
        <v>14482</v>
      </c>
      <c r="B3427">
        <v>101237</v>
      </c>
      <c r="C3427" t="s">
        <v>8241</v>
      </c>
      <c r="D3427" t="s">
        <v>217</v>
      </c>
      <c r="E3427">
        <v>23.08</v>
      </c>
      <c r="F3427">
        <v>23.25</v>
      </c>
    </row>
    <row r="3428" spans="1:6">
      <c r="A3428" t="s">
        <v>14482</v>
      </c>
      <c r="B3428">
        <v>101242</v>
      </c>
      <c r="C3428" t="s">
        <v>8242</v>
      </c>
      <c r="D3428" t="s">
        <v>217</v>
      </c>
      <c r="E3428">
        <v>21.39</v>
      </c>
      <c r="F3428">
        <v>21.54</v>
      </c>
    </row>
    <row r="3429" spans="1:6">
      <c r="A3429" t="s">
        <v>14482</v>
      </c>
      <c r="B3429">
        <v>101270</v>
      </c>
      <c r="C3429" t="s">
        <v>8243</v>
      </c>
      <c r="D3429" t="s">
        <v>217</v>
      </c>
      <c r="E3429">
        <v>23.54</v>
      </c>
      <c r="F3429">
        <v>23.75</v>
      </c>
    </row>
    <row r="3430" spans="1:6">
      <c r="A3430" t="s">
        <v>14482</v>
      </c>
      <c r="B3430">
        <v>101243</v>
      </c>
      <c r="C3430" t="s">
        <v>8244</v>
      </c>
      <c r="D3430" t="s">
        <v>217</v>
      </c>
      <c r="E3430">
        <v>25.94</v>
      </c>
      <c r="F3430">
        <v>26.11</v>
      </c>
    </row>
    <row r="3431" spans="1:6">
      <c r="A3431" t="s">
        <v>14482</v>
      </c>
      <c r="B3431">
        <v>101271</v>
      </c>
      <c r="C3431" t="s">
        <v>8245</v>
      </c>
      <c r="D3431" t="s">
        <v>217</v>
      </c>
      <c r="E3431">
        <v>26.11</v>
      </c>
      <c r="F3431">
        <v>26.34</v>
      </c>
    </row>
    <row r="3432" spans="1:6">
      <c r="A3432" t="s">
        <v>14482</v>
      </c>
      <c r="B3432">
        <v>101238</v>
      </c>
      <c r="C3432" t="s">
        <v>8246</v>
      </c>
      <c r="D3432" t="s">
        <v>217</v>
      </c>
      <c r="E3432">
        <v>29.21</v>
      </c>
      <c r="F3432">
        <v>29.43</v>
      </c>
    </row>
    <row r="3433" spans="1:6">
      <c r="A3433" t="s">
        <v>14482</v>
      </c>
      <c r="B3433">
        <v>101232</v>
      </c>
      <c r="C3433" t="s">
        <v>8247</v>
      </c>
      <c r="D3433" t="s">
        <v>217</v>
      </c>
      <c r="E3433">
        <v>9.7100000000000009</v>
      </c>
      <c r="F3433">
        <v>9.7899999999999991</v>
      </c>
    </row>
    <row r="3434" spans="1:6">
      <c r="A3434" t="s">
        <v>14482</v>
      </c>
      <c r="B3434">
        <v>101233</v>
      </c>
      <c r="C3434" t="s">
        <v>8248</v>
      </c>
      <c r="D3434" t="s">
        <v>217</v>
      </c>
      <c r="E3434">
        <v>8.9600000000000009</v>
      </c>
      <c r="F3434">
        <v>9.02</v>
      </c>
    </row>
    <row r="3435" spans="1:6">
      <c r="A3435" t="s">
        <v>14482</v>
      </c>
      <c r="B3435">
        <v>101248</v>
      </c>
      <c r="C3435" t="s">
        <v>8249</v>
      </c>
      <c r="D3435" t="s">
        <v>217</v>
      </c>
      <c r="E3435">
        <v>27.93</v>
      </c>
      <c r="F3435">
        <v>28.12</v>
      </c>
    </row>
    <row r="3436" spans="1:6">
      <c r="A3436" t="s">
        <v>14482</v>
      </c>
      <c r="B3436">
        <v>101277</v>
      </c>
      <c r="C3436" t="s">
        <v>8250</v>
      </c>
      <c r="D3436" t="s">
        <v>217</v>
      </c>
      <c r="E3436">
        <v>31.6</v>
      </c>
      <c r="F3436">
        <v>31.85</v>
      </c>
    </row>
    <row r="3437" spans="1:6">
      <c r="A3437" t="s">
        <v>14482</v>
      </c>
      <c r="B3437">
        <v>101267</v>
      </c>
      <c r="C3437" t="s">
        <v>8251</v>
      </c>
      <c r="D3437" t="s">
        <v>217</v>
      </c>
      <c r="E3437">
        <v>11.13</v>
      </c>
      <c r="F3437">
        <v>11.23</v>
      </c>
    </row>
    <row r="3438" spans="1:6">
      <c r="A3438" t="s">
        <v>14482</v>
      </c>
      <c r="B3438">
        <v>101249</v>
      </c>
      <c r="C3438" t="s">
        <v>8252</v>
      </c>
      <c r="D3438" t="s">
        <v>217</v>
      </c>
      <c r="E3438">
        <v>14.2</v>
      </c>
      <c r="F3438">
        <v>14.29</v>
      </c>
    </row>
    <row r="3439" spans="1:6">
      <c r="A3439" t="s">
        <v>14482</v>
      </c>
      <c r="B3439">
        <v>101273</v>
      </c>
      <c r="C3439" t="s">
        <v>8253</v>
      </c>
      <c r="D3439" t="s">
        <v>217</v>
      </c>
      <c r="E3439">
        <v>17.47</v>
      </c>
      <c r="F3439">
        <v>17.61</v>
      </c>
    </row>
    <row r="3440" spans="1:6">
      <c r="A3440" t="s">
        <v>14482</v>
      </c>
      <c r="B3440">
        <v>101245</v>
      </c>
      <c r="C3440" t="s">
        <v>8254</v>
      </c>
      <c r="D3440" t="s">
        <v>217</v>
      </c>
      <c r="E3440">
        <v>17.28</v>
      </c>
      <c r="F3440">
        <v>17.420000000000002</v>
      </c>
    </row>
    <row r="3441" spans="1:6">
      <c r="A3441" t="s">
        <v>14482</v>
      </c>
      <c r="B3441">
        <v>101250</v>
      </c>
      <c r="C3441" t="s">
        <v>8255</v>
      </c>
      <c r="D3441" t="s">
        <v>217</v>
      </c>
      <c r="E3441">
        <v>15.77</v>
      </c>
      <c r="F3441">
        <v>15.88</v>
      </c>
    </row>
    <row r="3442" spans="1:6">
      <c r="A3442" t="s">
        <v>14482</v>
      </c>
      <c r="B3442">
        <v>101251</v>
      </c>
      <c r="C3442" t="s">
        <v>8256</v>
      </c>
      <c r="D3442" t="s">
        <v>217</v>
      </c>
      <c r="E3442">
        <v>17.93</v>
      </c>
      <c r="F3442">
        <v>18.05</v>
      </c>
    </row>
    <row r="3443" spans="1:6">
      <c r="A3443" t="s">
        <v>14482</v>
      </c>
      <c r="B3443">
        <v>101274</v>
      </c>
      <c r="C3443" t="s">
        <v>8257</v>
      </c>
      <c r="D3443" t="s">
        <v>217</v>
      </c>
      <c r="E3443">
        <v>19.309999999999999</v>
      </c>
      <c r="F3443">
        <v>19.47</v>
      </c>
    </row>
    <row r="3444" spans="1:6">
      <c r="A3444" t="s">
        <v>14482</v>
      </c>
      <c r="B3444">
        <v>101246</v>
      </c>
      <c r="C3444" t="s">
        <v>8258</v>
      </c>
      <c r="D3444" t="s">
        <v>217</v>
      </c>
      <c r="E3444">
        <v>20.100000000000001</v>
      </c>
      <c r="F3444">
        <v>20.23</v>
      </c>
    </row>
    <row r="3445" spans="1:6">
      <c r="A3445" t="s">
        <v>14482</v>
      </c>
      <c r="B3445">
        <v>101252</v>
      </c>
      <c r="C3445" t="s">
        <v>8259</v>
      </c>
      <c r="D3445" t="s">
        <v>217</v>
      </c>
      <c r="E3445">
        <v>19.510000000000002</v>
      </c>
      <c r="F3445">
        <v>19.62</v>
      </c>
    </row>
    <row r="3446" spans="1:6">
      <c r="A3446" t="s">
        <v>14482</v>
      </c>
      <c r="B3446">
        <v>101275</v>
      </c>
      <c r="C3446" t="s">
        <v>8260</v>
      </c>
      <c r="D3446" t="s">
        <v>217</v>
      </c>
      <c r="E3446">
        <v>22.37</v>
      </c>
      <c r="F3446">
        <v>22.54</v>
      </c>
    </row>
    <row r="3447" spans="1:6">
      <c r="A3447" t="s">
        <v>14482</v>
      </c>
      <c r="B3447">
        <v>101247</v>
      </c>
      <c r="C3447" t="s">
        <v>8261</v>
      </c>
      <c r="D3447" t="s">
        <v>217</v>
      </c>
      <c r="E3447">
        <v>22.31</v>
      </c>
      <c r="F3447">
        <v>22.47</v>
      </c>
    </row>
    <row r="3448" spans="1:6">
      <c r="A3448" t="s">
        <v>14482</v>
      </c>
      <c r="B3448">
        <v>101276</v>
      </c>
      <c r="C3448" t="s">
        <v>8262</v>
      </c>
      <c r="D3448" t="s">
        <v>217</v>
      </c>
      <c r="E3448">
        <v>24.73</v>
      </c>
      <c r="F3448">
        <v>24.92</v>
      </c>
    </row>
    <row r="3449" spans="1:6">
      <c r="A3449" t="s">
        <v>14482</v>
      </c>
      <c r="B3449">
        <v>101253</v>
      </c>
      <c r="C3449" t="s">
        <v>8263</v>
      </c>
      <c r="D3449" t="s">
        <v>217</v>
      </c>
      <c r="E3449">
        <v>24.58</v>
      </c>
      <c r="F3449">
        <v>24.73</v>
      </c>
    </row>
    <row r="3450" spans="1:6">
      <c r="A3450" t="s">
        <v>14482</v>
      </c>
      <c r="B3450">
        <v>101244</v>
      </c>
      <c r="C3450" t="s">
        <v>8264</v>
      </c>
      <c r="D3450" t="s">
        <v>217</v>
      </c>
      <c r="E3450">
        <v>16.329999999999998</v>
      </c>
      <c r="F3450">
        <v>16.46</v>
      </c>
    </row>
    <row r="3451" spans="1:6">
      <c r="A3451" t="s">
        <v>14483</v>
      </c>
      <c r="B3451">
        <v>93358</v>
      </c>
      <c r="C3451" t="s">
        <v>8265</v>
      </c>
      <c r="D3451" t="s">
        <v>217</v>
      </c>
      <c r="E3451">
        <v>90.9</v>
      </c>
      <c r="F3451">
        <v>95.92</v>
      </c>
    </row>
    <row r="3452" spans="1:6">
      <c r="A3452" t="s">
        <v>14483</v>
      </c>
      <c r="B3452">
        <v>90082</v>
      </c>
      <c r="C3452" t="s">
        <v>8266</v>
      </c>
      <c r="D3452" t="s">
        <v>217</v>
      </c>
      <c r="E3452">
        <v>9.49</v>
      </c>
      <c r="F3452">
        <v>9.65</v>
      </c>
    </row>
    <row r="3453" spans="1:6">
      <c r="A3453" t="s">
        <v>14483</v>
      </c>
      <c r="B3453">
        <v>90091</v>
      </c>
      <c r="C3453" t="s">
        <v>8267</v>
      </c>
      <c r="D3453" t="s">
        <v>217</v>
      </c>
      <c r="E3453">
        <v>5.97</v>
      </c>
      <c r="F3453">
        <v>6.06</v>
      </c>
    </row>
    <row r="3454" spans="1:6">
      <c r="A3454" t="s">
        <v>14483</v>
      </c>
      <c r="B3454">
        <v>102307</v>
      </c>
      <c r="C3454" t="s">
        <v>8268</v>
      </c>
      <c r="D3454" t="s">
        <v>217</v>
      </c>
      <c r="E3454">
        <v>11.85</v>
      </c>
      <c r="F3454">
        <v>12.05</v>
      </c>
    </row>
    <row r="3455" spans="1:6">
      <c r="A3455" t="s">
        <v>14483</v>
      </c>
      <c r="B3455">
        <v>102315</v>
      </c>
      <c r="C3455" t="s">
        <v>8269</v>
      </c>
      <c r="D3455" t="s">
        <v>217</v>
      </c>
      <c r="E3455">
        <v>7.47</v>
      </c>
      <c r="F3455">
        <v>7.59</v>
      </c>
    </row>
    <row r="3456" spans="1:6">
      <c r="A3456" t="s">
        <v>14483</v>
      </c>
      <c r="B3456">
        <v>102283</v>
      </c>
      <c r="C3456" t="s">
        <v>8270</v>
      </c>
      <c r="D3456" t="s">
        <v>217</v>
      </c>
      <c r="E3456">
        <v>12.41</v>
      </c>
      <c r="F3456">
        <v>12.61</v>
      </c>
    </row>
    <row r="3457" spans="1:6">
      <c r="A3457" t="s">
        <v>14483</v>
      </c>
      <c r="B3457">
        <v>102291</v>
      </c>
      <c r="C3457" t="s">
        <v>8271</v>
      </c>
      <c r="D3457" t="s">
        <v>217</v>
      </c>
      <c r="E3457">
        <v>7.82</v>
      </c>
      <c r="F3457">
        <v>7.94</v>
      </c>
    </row>
    <row r="3458" spans="1:6">
      <c r="A3458" t="s">
        <v>14483</v>
      </c>
      <c r="B3458">
        <v>102276</v>
      </c>
      <c r="C3458" t="s">
        <v>8272</v>
      </c>
      <c r="D3458" t="s">
        <v>217</v>
      </c>
      <c r="E3458">
        <v>10.67</v>
      </c>
      <c r="F3458">
        <v>10.86</v>
      </c>
    </row>
    <row r="3459" spans="1:6">
      <c r="A3459" t="s">
        <v>14483</v>
      </c>
      <c r="B3459">
        <v>102306</v>
      </c>
      <c r="C3459" t="s">
        <v>8273</v>
      </c>
      <c r="D3459" t="s">
        <v>217</v>
      </c>
      <c r="E3459">
        <v>13.35</v>
      </c>
      <c r="F3459">
        <v>13.58</v>
      </c>
    </row>
    <row r="3460" spans="1:6">
      <c r="A3460" t="s">
        <v>14483</v>
      </c>
      <c r="B3460">
        <v>102279</v>
      </c>
      <c r="C3460" t="s">
        <v>8274</v>
      </c>
      <c r="D3460" t="s">
        <v>217</v>
      </c>
      <c r="E3460">
        <v>6.73</v>
      </c>
      <c r="F3460">
        <v>6.83</v>
      </c>
    </row>
    <row r="3461" spans="1:6">
      <c r="A3461" t="s">
        <v>14483</v>
      </c>
      <c r="B3461">
        <v>102282</v>
      </c>
      <c r="C3461" t="s">
        <v>8275</v>
      </c>
      <c r="D3461" t="s">
        <v>217</v>
      </c>
      <c r="E3461">
        <v>13.97</v>
      </c>
      <c r="F3461">
        <v>14.2</v>
      </c>
    </row>
    <row r="3462" spans="1:6">
      <c r="A3462" t="s">
        <v>14483</v>
      </c>
      <c r="B3462">
        <v>102290</v>
      </c>
      <c r="C3462" t="s">
        <v>8276</v>
      </c>
      <c r="D3462" t="s">
        <v>217</v>
      </c>
      <c r="E3462">
        <v>8.8000000000000007</v>
      </c>
      <c r="F3462">
        <v>8.94</v>
      </c>
    </row>
    <row r="3463" spans="1:6">
      <c r="A3463" t="s">
        <v>14483</v>
      </c>
      <c r="B3463">
        <v>90100</v>
      </c>
      <c r="C3463" t="s">
        <v>8277</v>
      </c>
      <c r="D3463" t="s">
        <v>217</v>
      </c>
      <c r="E3463">
        <v>12.71</v>
      </c>
      <c r="F3463">
        <v>13.01</v>
      </c>
    </row>
    <row r="3464" spans="1:6">
      <c r="A3464" t="s">
        <v>14483</v>
      </c>
      <c r="B3464">
        <v>102323</v>
      </c>
      <c r="C3464" t="s">
        <v>8278</v>
      </c>
      <c r="D3464" t="s">
        <v>217</v>
      </c>
      <c r="E3464">
        <v>15.89</v>
      </c>
      <c r="F3464">
        <v>16.28</v>
      </c>
    </row>
    <row r="3465" spans="1:6">
      <c r="A3465" t="s">
        <v>14483</v>
      </c>
      <c r="B3465">
        <v>102327</v>
      </c>
      <c r="C3465" t="s">
        <v>8279</v>
      </c>
      <c r="D3465" t="s">
        <v>217</v>
      </c>
      <c r="E3465">
        <v>10.01</v>
      </c>
      <c r="F3465">
        <v>10.24</v>
      </c>
    </row>
    <row r="3466" spans="1:6">
      <c r="A3466" t="s">
        <v>14483</v>
      </c>
      <c r="B3466">
        <v>102299</v>
      </c>
      <c r="C3466" t="s">
        <v>8280</v>
      </c>
      <c r="D3466" t="s">
        <v>217</v>
      </c>
      <c r="E3466">
        <v>16.64</v>
      </c>
      <c r="F3466">
        <v>17.03</v>
      </c>
    </row>
    <row r="3467" spans="1:6">
      <c r="A3467" t="s">
        <v>14483</v>
      </c>
      <c r="B3467">
        <v>102303</v>
      </c>
      <c r="C3467" t="s">
        <v>8281</v>
      </c>
      <c r="D3467" t="s">
        <v>217</v>
      </c>
      <c r="E3467">
        <v>10.48</v>
      </c>
      <c r="F3467">
        <v>10.73</v>
      </c>
    </row>
    <row r="3468" spans="1:6">
      <c r="A3468" t="s">
        <v>14483</v>
      </c>
      <c r="B3468">
        <v>90099</v>
      </c>
      <c r="C3468" t="s">
        <v>8282</v>
      </c>
      <c r="D3468" t="s">
        <v>217</v>
      </c>
      <c r="E3468">
        <v>14.83</v>
      </c>
      <c r="F3468">
        <v>15.19</v>
      </c>
    </row>
    <row r="3469" spans="1:6">
      <c r="A3469" t="s">
        <v>14483</v>
      </c>
      <c r="B3469">
        <v>102322</v>
      </c>
      <c r="C3469" t="s">
        <v>8283</v>
      </c>
      <c r="D3469" t="s">
        <v>217</v>
      </c>
      <c r="E3469">
        <v>18.55</v>
      </c>
      <c r="F3469">
        <v>18.98</v>
      </c>
    </row>
    <row r="3470" spans="1:6">
      <c r="A3470" t="s">
        <v>14483</v>
      </c>
      <c r="B3470">
        <v>102298</v>
      </c>
      <c r="C3470" t="s">
        <v>8284</v>
      </c>
      <c r="D3470" t="s">
        <v>217</v>
      </c>
      <c r="E3470">
        <v>19.399999999999999</v>
      </c>
      <c r="F3470">
        <v>19.87</v>
      </c>
    </row>
    <row r="3471" spans="1:6">
      <c r="A3471" t="s">
        <v>14483</v>
      </c>
      <c r="B3471">
        <v>102302</v>
      </c>
      <c r="C3471" t="s">
        <v>8285</v>
      </c>
      <c r="D3471" t="s">
        <v>217</v>
      </c>
      <c r="E3471">
        <v>12.23</v>
      </c>
      <c r="F3471">
        <v>12.51</v>
      </c>
    </row>
    <row r="3472" spans="1:6">
      <c r="A3472" t="s">
        <v>14483</v>
      </c>
      <c r="B3472">
        <v>102326</v>
      </c>
      <c r="C3472" t="s">
        <v>8286</v>
      </c>
      <c r="D3472" t="s">
        <v>217</v>
      </c>
      <c r="E3472">
        <v>11.67</v>
      </c>
      <c r="F3472">
        <v>11.97</v>
      </c>
    </row>
    <row r="3473" spans="1:6">
      <c r="A3473" t="s">
        <v>14483</v>
      </c>
      <c r="B3473">
        <v>102314</v>
      </c>
      <c r="C3473" t="s">
        <v>8287</v>
      </c>
      <c r="D3473" t="s">
        <v>217</v>
      </c>
      <c r="E3473">
        <v>8.41</v>
      </c>
      <c r="F3473">
        <v>8.5399999999999991</v>
      </c>
    </row>
    <row r="3474" spans="1:6">
      <c r="A3474" t="s">
        <v>14483</v>
      </c>
      <c r="B3474">
        <v>102312</v>
      </c>
      <c r="C3474" t="s">
        <v>8288</v>
      </c>
      <c r="D3474" t="s">
        <v>217</v>
      </c>
      <c r="E3474">
        <v>10.74</v>
      </c>
      <c r="F3474">
        <v>10.9</v>
      </c>
    </row>
    <row r="3475" spans="1:6">
      <c r="A3475" t="s">
        <v>14483</v>
      </c>
      <c r="B3475">
        <v>102288</v>
      </c>
      <c r="C3475" t="s">
        <v>8289</v>
      </c>
      <c r="D3475" t="s">
        <v>217</v>
      </c>
      <c r="E3475">
        <v>11.24</v>
      </c>
      <c r="F3475">
        <v>11.39</v>
      </c>
    </row>
    <row r="3476" spans="1:6">
      <c r="A3476" t="s">
        <v>14483</v>
      </c>
      <c r="B3476">
        <v>90087</v>
      </c>
      <c r="C3476" t="s">
        <v>8290</v>
      </c>
      <c r="D3476" t="s">
        <v>217</v>
      </c>
      <c r="E3476">
        <v>8.58</v>
      </c>
      <c r="F3476">
        <v>8.6999999999999993</v>
      </c>
    </row>
    <row r="3477" spans="1:6">
      <c r="A3477" t="s">
        <v>14483</v>
      </c>
      <c r="B3477">
        <v>102308</v>
      </c>
      <c r="C3477" t="s">
        <v>8291</v>
      </c>
      <c r="D3477" t="s">
        <v>217</v>
      </c>
      <c r="E3477">
        <v>11.48</v>
      </c>
      <c r="F3477">
        <v>11.67</v>
      </c>
    </row>
    <row r="3478" spans="1:6">
      <c r="A3478" t="s">
        <v>14483</v>
      </c>
      <c r="B3478">
        <v>90084</v>
      </c>
      <c r="C3478" t="s">
        <v>8292</v>
      </c>
      <c r="D3478" t="s">
        <v>217</v>
      </c>
      <c r="E3478">
        <v>9.18</v>
      </c>
      <c r="F3478">
        <v>9.33</v>
      </c>
    </row>
    <row r="3479" spans="1:6">
      <c r="A3479" t="s">
        <v>14483</v>
      </c>
      <c r="B3479">
        <v>102284</v>
      </c>
      <c r="C3479" t="s">
        <v>8293</v>
      </c>
      <c r="D3479" t="s">
        <v>217</v>
      </c>
      <c r="E3479">
        <v>12.02</v>
      </c>
      <c r="F3479">
        <v>12.22</v>
      </c>
    </row>
    <row r="3480" spans="1:6">
      <c r="A3480" t="s">
        <v>14483</v>
      </c>
      <c r="B3480">
        <v>102325</v>
      </c>
      <c r="C3480" t="s">
        <v>8294</v>
      </c>
      <c r="D3480" t="s">
        <v>217</v>
      </c>
      <c r="E3480">
        <v>14.38</v>
      </c>
      <c r="F3480">
        <v>14.72</v>
      </c>
    </row>
    <row r="3481" spans="1:6">
      <c r="A3481" t="s">
        <v>14483</v>
      </c>
      <c r="B3481">
        <v>102329</v>
      </c>
      <c r="C3481" t="s">
        <v>8295</v>
      </c>
      <c r="D3481" t="s">
        <v>217</v>
      </c>
      <c r="E3481">
        <v>9.0500000000000007</v>
      </c>
      <c r="F3481">
        <v>9.2799999999999994</v>
      </c>
    </row>
    <row r="3482" spans="1:6">
      <c r="A3482" t="s">
        <v>14483</v>
      </c>
      <c r="B3482">
        <v>102301</v>
      </c>
      <c r="C3482" t="s">
        <v>8296</v>
      </c>
      <c r="D3482" t="s">
        <v>217</v>
      </c>
      <c r="E3482">
        <v>15.04</v>
      </c>
      <c r="F3482">
        <v>15.4</v>
      </c>
    </row>
    <row r="3483" spans="1:6">
      <c r="A3483" t="s">
        <v>14483</v>
      </c>
      <c r="B3483">
        <v>102305</v>
      </c>
      <c r="C3483" t="s">
        <v>8297</v>
      </c>
      <c r="D3483" t="s">
        <v>217</v>
      </c>
      <c r="E3483">
        <v>9.4700000000000006</v>
      </c>
      <c r="F3483">
        <v>9.6999999999999993</v>
      </c>
    </row>
    <row r="3484" spans="1:6">
      <c r="A3484" t="s">
        <v>14483</v>
      </c>
      <c r="B3484">
        <v>90101</v>
      </c>
      <c r="C3484" t="s">
        <v>8298</v>
      </c>
      <c r="D3484" t="s">
        <v>217</v>
      </c>
      <c r="E3484">
        <v>12.56</v>
      </c>
      <c r="F3484">
        <v>12.86</v>
      </c>
    </row>
    <row r="3485" spans="1:6">
      <c r="A3485" t="s">
        <v>14483</v>
      </c>
      <c r="B3485">
        <v>102324</v>
      </c>
      <c r="C3485" t="s">
        <v>8299</v>
      </c>
      <c r="D3485" t="s">
        <v>217</v>
      </c>
      <c r="E3485">
        <v>15.7</v>
      </c>
      <c r="F3485">
        <v>16.079999999999998</v>
      </c>
    </row>
    <row r="3486" spans="1:6">
      <c r="A3486" t="s">
        <v>14483</v>
      </c>
      <c r="B3486">
        <v>102300</v>
      </c>
      <c r="C3486" t="s">
        <v>8300</v>
      </c>
      <c r="D3486" t="s">
        <v>217</v>
      </c>
      <c r="E3486">
        <v>16.43</v>
      </c>
      <c r="F3486">
        <v>16.82</v>
      </c>
    </row>
    <row r="3487" spans="1:6">
      <c r="A3487" t="s">
        <v>14483</v>
      </c>
      <c r="B3487">
        <v>90102</v>
      </c>
      <c r="C3487" t="s">
        <v>8301</v>
      </c>
      <c r="D3487" t="s">
        <v>217</v>
      </c>
      <c r="E3487">
        <v>11.5</v>
      </c>
      <c r="F3487">
        <v>11.77</v>
      </c>
    </row>
    <row r="3488" spans="1:6">
      <c r="A3488" t="s">
        <v>14483</v>
      </c>
      <c r="B3488">
        <v>102328</v>
      </c>
      <c r="C3488" t="s">
        <v>8302</v>
      </c>
      <c r="D3488" t="s">
        <v>217</v>
      </c>
      <c r="E3488">
        <v>9.89</v>
      </c>
      <c r="F3488">
        <v>10.130000000000001</v>
      </c>
    </row>
    <row r="3489" spans="1:6">
      <c r="A3489" t="s">
        <v>14483</v>
      </c>
      <c r="B3489">
        <v>102304</v>
      </c>
      <c r="C3489" t="s">
        <v>8303</v>
      </c>
      <c r="D3489" t="s">
        <v>217</v>
      </c>
      <c r="E3489">
        <v>10.36</v>
      </c>
      <c r="F3489">
        <v>10.59</v>
      </c>
    </row>
    <row r="3490" spans="1:6">
      <c r="A3490" t="s">
        <v>14483</v>
      </c>
      <c r="B3490">
        <v>102295</v>
      </c>
      <c r="C3490" t="s">
        <v>8304</v>
      </c>
      <c r="D3490" t="s">
        <v>217</v>
      </c>
      <c r="E3490">
        <v>7.36</v>
      </c>
      <c r="F3490">
        <v>7.46</v>
      </c>
    </row>
    <row r="3491" spans="1:6">
      <c r="A3491" t="s">
        <v>14483</v>
      </c>
      <c r="B3491">
        <v>102281</v>
      </c>
      <c r="C3491" t="s">
        <v>8305</v>
      </c>
      <c r="D3491" t="s">
        <v>217</v>
      </c>
      <c r="E3491">
        <v>5.62</v>
      </c>
      <c r="F3491">
        <v>5.7</v>
      </c>
    </row>
    <row r="3492" spans="1:6">
      <c r="A3492" t="s">
        <v>14483</v>
      </c>
      <c r="B3492">
        <v>102311</v>
      </c>
      <c r="C3492" t="s">
        <v>8306</v>
      </c>
      <c r="D3492" t="s">
        <v>217</v>
      </c>
      <c r="E3492">
        <v>11.16</v>
      </c>
      <c r="F3492">
        <v>11.32</v>
      </c>
    </row>
    <row r="3493" spans="1:6">
      <c r="A3493" t="s">
        <v>14483</v>
      </c>
      <c r="B3493">
        <v>102319</v>
      </c>
      <c r="C3493" t="s">
        <v>8307</v>
      </c>
      <c r="D3493" t="s">
        <v>217</v>
      </c>
      <c r="E3493">
        <v>7.03</v>
      </c>
      <c r="F3493">
        <v>7.12</v>
      </c>
    </row>
    <row r="3494" spans="1:6">
      <c r="A3494" t="s">
        <v>14483</v>
      </c>
      <c r="B3494">
        <v>102287</v>
      </c>
      <c r="C3494" t="s">
        <v>8308</v>
      </c>
      <c r="D3494" t="s">
        <v>217</v>
      </c>
      <c r="E3494">
        <v>11.69</v>
      </c>
      <c r="F3494">
        <v>11.85</v>
      </c>
    </row>
    <row r="3495" spans="1:6">
      <c r="A3495" t="s">
        <v>14483</v>
      </c>
      <c r="B3495">
        <v>102316</v>
      </c>
      <c r="C3495" t="s">
        <v>8309</v>
      </c>
      <c r="D3495" t="s">
        <v>217</v>
      </c>
      <c r="E3495">
        <v>7.23</v>
      </c>
      <c r="F3495">
        <v>7.35</v>
      </c>
    </row>
    <row r="3496" spans="1:6">
      <c r="A3496" t="s">
        <v>14483</v>
      </c>
      <c r="B3496">
        <v>102292</v>
      </c>
      <c r="C3496" t="s">
        <v>8310</v>
      </c>
      <c r="D3496" t="s">
        <v>217</v>
      </c>
      <c r="E3496">
        <v>7.57</v>
      </c>
      <c r="F3496">
        <v>7.69</v>
      </c>
    </row>
    <row r="3497" spans="1:6">
      <c r="A3497" t="s">
        <v>14483</v>
      </c>
      <c r="B3497">
        <v>90092</v>
      </c>
      <c r="C3497" t="s">
        <v>8311</v>
      </c>
      <c r="D3497" t="s">
        <v>217</v>
      </c>
      <c r="E3497">
        <v>5.79</v>
      </c>
      <c r="F3497">
        <v>5.88</v>
      </c>
    </row>
    <row r="3498" spans="1:6">
      <c r="A3498" t="s">
        <v>14483</v>
      </c>
      <c r="B3498">
        <v>102278</v>
      </c>
      <c r="C3498" t="s">
        <v>8312</v>
      </c>
      <c r="D3498" t="s">
        <v>217</v>
      </c>
      <c r="E3498">
        <v>8.93</v>
      </c>
      <c r="F3498">
        <v>9.0500000000000007</v>
      </c>
    </row>
    <row r="3499" spans="1:6">
      <c r="A3499" t="s">
        <v>14483</v>
      </c>
      <c r="B3499">
        <v>90094</v>
      </c>
      <c r="C3499" t="s">
        <v>8313</v>
      </c>
      <c r="D3499" t="s">
        <v>217</v>
      </c>
      <c r="E3499">
        <v>5.47</v>
      </c>
      <c r="F3499">
        <v>5.56</v>
      </c>
    </row>
    <row r="3500" spans="1:6">
      <c r="A3500" t="s">
        <v>14483</v>
      </c>
      <c r="B3500">
        <v>102309</v>
      </c>
      <c r="C3500" t="s">
        <v>8314</v>
      </c>
      <c r="D3500" t="s">
        <v>217</v>
      </c>
      <c r="E3500">
        <v>10.86</v>
      </c>
      <c r="F3500">
        <v>11.04</v>
      </c>
    </row>
    <row r="3501" spans="1:6">
      <c r="A3501" t="s">
        <v>14483</v>
      </c>
      <c r="B3501">
        <v>102285</v>
      </c>
      <c r="C3501" t="s">
        <v>8315</v>
      </c>
      <c r="D3501" t="s">
        <v>217</v>
      </c>
      <c r="E3501">
        <v>11.37</v>
      </c>
      <c r="F3501">
        <v>11.56</v>
      </c>
    </row>
    <row r="3502" spans="1:6">
      <c r="A3502" t="s">
        <v>14483</v>
      </c>
      <c r="B3502">
        <v>90095</v>
      </c>
      <c r="C3502" t="s">
        <v>8316</v>
      </c>
      <c r="D3502" t="s">
        <v>217</v>
      </c>
      <c r="E3502">
        <v>5.41</v>
      </c>
      <c r="F3502">
        <v>5.48</v>
      </c>
    </row>
    <row r="3503" spans="1:6">
      <c r="A3503" t="s">
        <v>14483</v>
      </c>
      <c r="B3503">
        <v>102320</v>
      </c>
      <c r="C3503" t="s">
        <v>8317</v>
      </c>
      <c r="D3503" t="s">
        <v>217</v>
      </c>
      <c r="E3503">
        <v>6.76</v>
      </c>
      <c r="F3503">
        <v>6.86</v>
      </c>
    </row>
    <row r="3504" spans="1:6">
      <c r="A3504" t="s">
        <v>14483</v>
      </c>
      <c r="B3504">
        <v>102296</v>
      </c>
      <c r="C3504" t="s">
        <v>8318</v>
      </c>
      <c r="D3504" t="s">
        <v>217</v>
      </c>
      <c r="E3504">
        <v>7.07</v>
      </c>
      <c r="F3504">
        <v>7.18</v>
      </c>
    </row>
    <row r="3505" spans="1:6">
      <c r="A3505" t="s">
        <v>14483</v>
      </c>
      <c r="B3505">
        <v>90086</v>
      </c>
      <c r="C3505" t="s">
        <v>8319</v>
      </c>
      <c r="D3505" t="s">
        <v>217</v>
      </c>
      <c r="E3505">
        <v>8.69</v>
      </c>
      <c r="F3505">
        <v>8.83</v>
      </c>
    </row>
    <row r="3506" spans="1:6">
      <c r="A3506" t="s">
        <v>14483</v>
      </c>
      <c r="B3506">
        <v>102277</v>
      </c>
      <c r="C3506" t="s">
        <v>8320</v>
      </c>
      <c r="D3506" t="s">
        <v>217</v>
      </c>
      <c r="E3506">
        <v>8.43</v>
      </c>
      <c r="F3506">
        <v>8.57</v>
      </c>
    </row>
    <row r="3507" spans="1:6">
      <c r="A3507" t="s">
        <v>14483</v>
      </c>
      <c r="B3507">
        <v>102286</v>
      </c>
      <c r="C3507" t="s">
        <v>8321</v>
      </c>
      <c r="D3507" t="s">
        <v>217</v>
      </c>
      <c r="E3507">
        <v>11.04</v>
      </c>
      <c r="F3507">
        <v>11.22</v>
      </c>
    </row>
    <row r="3508" spans="1:6">
      <c r="A3508" t="s">
        <v>14483</v>
      </c>
      <c r="B3508">
        <v>90098</v>
      </c>
      <c r="C3508" t="s">
        <v>8322</v>
      </c>
      <c r="D3508" t="s">
        <v>217</v>
      </c>
      <c r="E3508">
        <v>5.3</v>
      </c>
      <c r="F3508">
        <v>5.38</v>
      </c>
    </row>
    <row r="3509" spans="1:6">
      <c r="A3509" t="s">
        <v>14483</v>
      </c>
      <c r="B3509">
        <v>102313</v>
      </c>
      <c r="C3509" t="s">
        <v>8323</v>
      </c>
      <c r="D3509" t="s">
        <v>217</v>
      </c>
      <c r="E3509">
        <v>10.52</v>
      </c>
      <c r="F3509">
        <v>10.67</v>
      </c>
    </row>
    <row r="3510" spans="1:6">
      <c r="A3510" t="s">
        <v>14483</v>
      </c>
      <c r="B3510">
        <v>102321</v>
      </c>
      <c r="C3510" t="s">
        <v>8324</v>
      </c>
      <c r="D3510" t="s">
        <v>217</v>
      </c>
      <c r="E3510">
        <v>6.62</v>
      </c>
      <c r="F3510">
        <v>6.71</v>
      </c>
    </row>
    <row r="3511" spans="1:6">
      <c r="A3511" t="s">
        <v>14483</v>
      </c>
      <c r="B3511">
        <v>102289</v>
      </c>
      <c r="C3511" t="s">
        <v>8325</v>
      </c>
      <c r="D3511" t="s">
        <v>217</v>
      </c>
      <c r="E3511">
        <v>11.01</v>
      </c>
      <c r="F3511">
        <v>11.17</v>
      </c>
    </row>
    <row r="3512" spans="1:6">
      <c r="A3512" t="s">
        <v>14483</v>
      </c>
      <c r="B3512">
        <v>102297</v>
      </c>
      <c r="C3512" t="s">
        <v>8326</v>
      </c>
      <c r="D3512" t="s">
        <v>217</v>
      </c>
      <c r="E3512">
        <v>6.94</v>
      </c>
      <c r="F3512">
        <v>7.03</v>
      </c>
    </row>
    <row r="3513" spans="1:6">
      <c r="A3513" t="s">
        <v>14483</v>
      </c>
      <c r="B3513">
        <v>102280</v>
      </c>
      <c r="C3513" t="s">
        <v>8327</v>
      </c>
      <c r="D3513" t="s">
        <v>217</v>
      </c>
      <c r="E3513">
        <v>5.32</v>
      </c>
      <c r="F3513">
        <v>5.39</v>
      </c>
    </row>
    <row r="3514" spans="1:6">
      <c r="A3514" t="s">
        <v>14483</v>
      </c>
      <c r="B3514">
        <v>102294</v>
      </c>
      <c r="C3514" t="s">
        <v>8328</v>
      </c>
      <c r="D3514" t="s">
        <v>217</v>
      </c>
      <c r="E3514">
        <v>6.96</v>
      </c>
      <c r="F3514">
        <v>7.07</v>
      </c>
    </row>
    <row r="3515" spans="1:6">
      <c r="A3515" t="s">
        <v>14483</v>
      </c>
      <c r="B3515">
        <v>90090</v>
      </c>
      <c r="C3515" t="s">
        <v>8329</v>
      </c>
      <c r="D3515" t="s">
        <v>217</v>
      </c>
      <c r="E3515">
        <v>8.41</v>
      </c>
      <c r="F3515">
        <v>8.5299999999999994</v>
      </c>
    </row>
    <row r="3516" spans="1:6">
      <c r="A3516" t="s">
        <v>14483</v>
      </c>
      <c r="B3516">
        <v>102317</v>
      </c>
      <c r="C3516" t="s">
        <v>8330</v>
      </c>
      <c r="D3516" t="s">
        <v>217</v>
      </c>
      <c r="E3516">
        <v>6.83</v>
      </c>
      <c r="F3516">
        <v>6.95</v>
      </c>
    </row>
    <row r="3517" spans="1:6">
      <c r="A3517" t="s">
        <v>14483</v>
      </c>
      <c r="B3517">
        <v>102293</v>
      </c>
      <c r="C3517" t="s">
        <v>8331</v>
      </c>
      <c r="D3517" t="s">
        <v>217</v>
      </c>
      <c r="E3517">
        <v>7.15</v>
      </c>
      <c r="F3517">
        <v>7.27</v>
      </c>
    </row>
    <row r="3518" spans="1:6">
      <c r="A3518" t="s">
        <v>14483</v>
      </c>
      <c r="B3518">
        <v>102310</v>
      </c>
      <c r="C3518" t="s">
        <v>8332</v>
      </c>
      <c r="D3518" t="s">
        <v>217</v>
      </c>
      <c r="E3518">
        <v>10.54</v>
      </c>
      <c r="F3518">
        <v>10.73</v>
      </c>
    </row>
    <row r="3519" spans="1:6">
      <c r="A3519" t="s">
        <v>14483</v>
      </c>
      <c r="B3519">
        <v>102318</v>
      </c>
      <c r="C3519" t="s">
        <v>8333</v>
      </c>
      <c r="D3519" t="s">
        <v>217</v>
      </c>
      <c r="E3519">
        <v>6.65</v>
      </c>
      <c r="F3519">
        <v>6.75</v>
      </c>
    </row>
    <row r="3520" spans="1:6">
      <c r="A3520" t="s">
        <v>14483</v>
      </c>
      <c r="B3520">
        <v>90106</v>
      </c>
      <c r="C3520" t="s">
        <v>8334</v>
      </c>
      <c r="D3520" t="s">
        <v>217</v>
      </c>
      <c r="E3520">
        <v>8.01</v>
      </c>
      <c r="F3520">
        <v>8.1999999999999993</v>
      </c>
    </row>
    <row r="3521" spans="1:6">
      <c r="A3521" t="s">
        <v>14483</v>
      </c>
      <c r="B3521">
        <v>90105</v>
      </c>
      <c r="C3521" t="s">
        <v>8335</v>
      </c>
      <c r="D3521" t="s">
        <v>217</v>
      </c>
      <c r="E3521">
        <v>8.81</v>
      </c>
      <c r="F3521">
        <v>9.01</v>
      </c>
    </row>
    <row r="3522" spans="1:6">
      <c r="A3522" t="s">
        <v>14483</v>
      </c>
      <c r="B3522">
        <v>90108</v>
      </c>
      <c r="C3522" t="s">
        <v>8336</v>
      </c>
      <c r="D3522" t="s">
        <v>217</v>
      </c>
      <c r="E3522">
        <v>7.23</v>
      </c>
      <c r="F3522">
        <v>7.42</v>
      </c>
    </row>
    <row r="3523" spans="1:6">
      <c r="A3523" t="s">
        <v>14483</v>
      </c>
      <c r="B3523">
        <v>90107</v>
      </c>
      <c r="C3523" t="s">
        <v>8337</v>
      </c>
      <c r="D3523" t="s">
        <v>217</v>
      </c>
      <c r="E3523">
        <v>7.91</v>
      </c>
      <c r="F3523">
        <v>8.1</v>
      </c>
    </row>
    <row r="3524" spans="1:6">
      <c r="A3524" t="s">
        <v>14484</v>
      </c>
      <c r="B3524">
        <v>102354</v>
      </c>
      <c r="C3524" t="s">
        <v>8338</v>
      </c>
      <c r="D3524" t="s">
        <v>217</v>
      </c>
      <c r="E3524">
        <v>146.08000000000001</v>
      </c>
      <c r="F3524">
        <v>149.22</v>
      </c>
    </row>
    <row r="3525" spans="1:6">
      <c r="A3525" t="s">
        <v>14484</v>
      </c>
      <c r="B3525">
        <v>102355</v>
      </c>
      <c r="C3525" t="s">
        <v>8339</v>
      </c>
      <c r="D3525" t="s">
        <v>217</v>
      </c>
      <c r="E3525">
        <v>170.18</v>
      </c>
      <c r="F3525">
        <v>174.38</v>
      </c>
    </row>
    <row r="3526" spans="1:6">
      <c r="A3526" t="s">
        <v>14484</v>
      </c>
      <c r="B3526">
        <v>102356</v>
      </c>
      <c r="C3526" t="s">
        <v>8340</v>
      </c>
      <c r="D3526" t="s">
        <v>217</v>
      </c>
      <c r="E3526">
        <v>0</v>
      </c>
      <c r="F3526">
        <v>0</v>
      </c>
    </row>
    <row r="3527" spans="1:6">
      <c r="A3527" t="s">
        <v>14484</v>
      </c>
      <c r="B3527">
        <v>102357</v>
      </c>
      <c r="C3527" t="s">
        <v>8341</v>
      </c>
      <c r="D3527" t="s">
        <v>217</v>
      </c>
      <c r="E3527">
        <v>0</v>
      </c>
      <c r="F3527">
        <v>0</v>
      </c>
    </row>
    <row r="3528" spans="1:6">
      <c r="A3528" t="s">
        <v>14484</v>
      </c>
      <c r="B3528">
        <v>102358</v>
      </c>
      <c r="C3528" t="s">
        <v>8342</v>
      </c>
      <c r="D3528" t="s">
        <v>217</v>
      </c>
      <c r="E3528">
        <v>0</v>
      </c>
      <c r="F3528">
        <v>0</v>
      </c>
    </row>
    <row r="3529" spans="1:6">
      <c r="A3529" t="s">
        <v>14484</v>
      </c>
      <c r="B3529">
        <v>102359</v>
      </c>
      <c r="C3529" t="s">
        <v>8343</v>
      </c>
      <c r="D3529" t="s">
        <v>217</v>
      </c>
      <c r="E3529">
        <v>0</v>
      </c>
      <c r="F3529">
        <v>0</v>
      </c>
    </row>
    <row r="3530" spans="1:6">
      <c r="A3530" t="s">
        <v>14484</v>
      </c>
      <c r="B3530">
        <v>102348</v>
      </c>
      <c r="C3530" t="s">
        <v>8344</v>
      </c>
      <c r="D3530" t="s">
        <v>217</v>
      </c>
      <c r="E3530">
        <v>0</v>
      </c>
      <c r="F3530">
        <v>0</v>
      </c>
    </row>
    <row r="3531" spans="1:6">
      <c r="A3531" t="s">
        <v>14484</v>
      </c>
      <c r="B3531">
        <v>102346</v>
      </c>
      <c r="C3531" t="s">
        <v>8345</v>
      </c>
      <c r="D3531" t="s">
        <v>217</v>
      </c>
      <c r="E3531">
        <v>0</v>
      </c>
      <c r="F3531">
        <v>0</v>
      </c>
    </row>
    <row r="3532" spans="1:6">
      <c r="A3532" t="s">
        <v>14484</v>
      </c>
      <c r="B3532">
        <v>102347</v>
      </c>
      <c r="C3532" t="s">
        <v>8346</v>
      </c>
      <c r="D3532" t="s">
        <v>217</v>
      </c>
      <c r="E3532">
        <v>0</v>
      </c>
      <c r="F3532">
        <v>0</v>
      </c>
    </row>
    <row r="3533" spans="1:6">
      <c r="A3533" t="s">
        <v>14484</v>
      </c>
      <c r="B3533">
        <v>102350</v>
      </c>
      <c r="C3533" t="s">
        <v>8347</v>
      </c>
      <c r="D3533" t="s">
        <v>217</v>
      </c>
      <c r="E3533">
        <v>0</v>
      </c>
      <c r="F3533">
        <v>0</v>
      </c>
    </row>
    <row r="3534" spans="1:6">
      <c r="A3534" t="s">
        <v>14484</v>
      </c>
      <c r="B3534">
        <v>102351</v>
      </c>
      <c r="C3534" t="s">
        <v>8348</v>
      </c>
      <c r="D3534" t="s">
        <v>217</v>
      </c>
      <c r="E3534">
        <v>0</v>
      </c>
      <c r="F3534">
        <v>0</v>
      </c>
    </row>
    <row r="3535" spans="1:6">
      <c r="A3535" t="s">
        <v>14484</v>
      </c>
      <c r="B3535">
        <v>102352</v>
      </c>
      <c r="C3535" t="s">
        <v>8349</v>
      </c>
      <c r="D3535" t="s">
        <v>217</v>
      </c>
      <c r="E3535">
        <v>0</v>
      </c>
      <c r="F3535">
        <v>0</v>
      </c>
    </row>
    <row r="3536" spans="1:6">
      <c r="A3536" t="s">
        <v>14484</v>
      </c>
      <c r="B3536">
        <v>102353</v>
      </c>
      <c r="C3536" t="s">
        <v>8350</v>
      </c>
      <c r="D3536" t="s">
        <v>217</v>
      </c>
      <c r="E3536">
        <v>0</v>
      </c>
      <c r="F3536">
        <v>0</v>
      </c>
    </row>
    <row r="3537" spans="1:6">
      <c r="A3537" t="s">
        <v>14484</v>
      </c>
      <c r="B3537">
        <v>102349</v>
      </c>
      <c r="C3537" t="s">
        <v>8351</v>
      </c>
      <c r="D3537" t="s">
        <v>217</v>
      </c>
      <c r="E3537">
        <v>0</v>
      </c>
      <c r="F3537">
        <v>0</v>
      </c>
    </row>
    <row r="3538" spans="1:6">
      <c r="A3538" t="s">
        <v>14484</v>
      </c>
      <c r="B3538">
        <v>102360</v>
      </c>
      <c r="C3538" t="s">
        <v>8352</v>
      </c>
      <c r="D3538" t="s">
        <v>217</v>
      </c>
      <c r="E3538">
        <v>23.94</v>
      </c>
      <c r="F3538">
        <v>24.34</v>
      </c>
    </row>
    <row r="3539" spans="1:6">
      <c r="A3539" t="s">
        <v>14484</v>
      </c>
      <c r="B3539">
        <v>102361</v>
      </c>
      <c r="C3539" t="s">
        <v>8353</v>
      </c>
      <c r="D3539" t="s">
        <v>217</v>
      </c>
      <c r="E3539">
        <v>35.1</v>
      </c>
      <c r="F3539">
        <v>35.96</v>
      </c>
    </row>
    <row r="3540" spans="1:6">
      <c r="A3540" t="s">
        <v>14485</v>
      </c>
      <c r="B3540">
        <v>101595</v>
      </c>
      <c r="C3540" t="s">
        <v>14486</v>
      </c>
      <c r="D3540" t="s">
        <v>109</v>
      </c>
      <c r="E3540">
        <v>0</v>
      </c>
      <c r="F3540">
        <v>0</v>
      </c>
    </row>
    <row r="3541" spans="1:6">
      <c r="A3541" t="s">
        <v>14485</v>
      </c>
      <c r="B3541">
        <v>101601</v>
      </c>
      <c r="C3541" t="s">
        <v>14487</v>
      </c>
      <c r="D3541" t="s">
        <v>109</v>
      </c>
      <c r="E3541">
        <v>22.94</v>
      </c>
      <c r="F3541">
        <v>23.58</v>
      </c>
    </row>
    <row r="3542" spans="1:6">
      <c r="A3542" t="s">
        <v>14485</v>
      </c>
      <c r="B3542">
        <v>101594</v>
      </c>
      <c r="C3542" t="s">
        <v>14488</v>
      </c>
      <c r="D3542" t="s">
        <v>109</v>
      </c>
      <c r="E3542">
        <v>0</v>
      </c>
      <c r="F3542">
        <v>0</v>
      </c>
    </row>
    <row r="3543" spans="1:6">
      <c r="A3543" t="s">
        <v>14485</v>
      </c>
      <c r="B3543">
        <v>101600</v>
      </c>
      <c r="C3543" t="s">
        <v>14489</v>
      </c>
      <c r="D3543" t="s">
        <v>109</v>
      </c>
      <c r="E3543">
        <v>16.18</v>
      </c>
      <c r="F3543">
        <v>16.62</v>
      </c>
    </row>
    <row r="3544" spans="1:6">
      <c r="A3544" t="s">
        <v>14485</v>
      </c>
      <c r="B3544">
        <v>101597</v>
      </c>
      <c r="C3544" t="s">
        <v>14490</v>
      </c>
      <c r="D3544" t="s">
        <v>109</v>
      </c>
      <c r="E3544">
        <v>0</v>
      </c>
      <c r="F3544">
        <v>0</v>
      </c>
    </row>
    <row r="3545" spans="1:6">
      <c r="A3545" t="s">
        <v>14485</v>
      </c>
      <c r="B3545">
        <v>101603</v>
      </c>
      <c r="C3545" t="s">
        <v>14491</v>
      </c>
      <c r="D3545" t="s">
        <v>109</v>
      </c>
      <c r="E3545">
        <v>19.149999999999999</v>
      </c>
      <c r="F3545">
        <v>19.68</v>
      </c>
    </row>
    <row r="3546" spans="1:6">
      <c r="A3546" t="s">
        <v>14485</v>
      </c>
      <c r="B3546">
        <v>101596</v>
      </c>
      <c r="C3546" t="s">
        <v>14492</v>
      </c>
      <c r="D3546" t="s">
        <v>109</v>
      </c>
      <c r="E3546">
        <v>0</v>
      </c>
      <c r="F3546">
        <v>0</v>
      </c>
    </row>
    <row r="3547" spans="1:6">
      <c r="A3547" t="s">
        <v>14485</v>
      </c>
      <c r="B3547">
        <v>101602</v>
      </c>
      <c r="C3547" t="s">
        <v>14493</v>
      </c>
      <c r="D3547" t="s">
        <v>109</v>
      </c>
      <c r="E3547">
        <v>12.38</v>
      </c>
      <c r="F3547">
        <v>12.74</v>
      </c>
    </row>
    <row r="3548" spans="1:6">
      <c r="A3548" t="s">
        <v>14485</v>
      </c>
      <c r="B3548">
        <v>101599</v>
      </c>
      <c r="C3548" t="s">
        <v>14494</v>
      </c>
      <c r="D3548" t="s">
        <v>109</v>
      </c>
      <c r="E3548">
        <v>0</v>
      </c>
      <c r="F3548">
        <v>0</v>
      </c>
    </row>
    <row r="3549" spans="1:6">
      <c r="A3549" t="s">
        <v>14485</v>
      </c>
      <c r="B3549">
        <v>101605</v>
      </c>
      <c r="C3549" t="s">
        <v>14495</v>
      </c>
      <c r="D3549" t="s">
        <v>109</v>
      </c>
      <c r="E3549">
        <v>15.37</v>
      </c>
      <c r="F3549">
        <v>15.81</v>
      </c>
    </row>
    <row r="3550" spans="1:6">
      <c r="A3550" t="s">
        <v>14485</v>
      </c>
      <c r="B3550">
        <v>101598</v>
      </c>
      <c r="C3550" t="s">
        <v>14496</v>
      </c>
      <c r="D3550" t="s">
        <v>109</v>
      </c>
      <c r="E3550">
        <v>0</v>
      </c>
      <c r="F3550">
        <v>0</v>
      </c>
    </row>
    <row r="3551" spans="1:6">
      <c r="A3551" t="s">
        <v>14485</v>
      </c>
      <c r="B3551">
        <v>101604</v>
      </c>
      <c r="C3551" t="s">
        <v>14497</v>
      </c>
      <c r="D3551" t="s">
        <v>109</v>
      </c>
      <c r="E3551">
        <v>8.6</v>
      </c>
      <c r="F3551">
        <v>8.84</v>
      </c>
    </row>
    <row r="3552" spans="1:6">
      <c r="A3552" t="s">
        <v>14485</v>
      </c>
      <c r="B3552">
        <v>101588</v>
      </c>
      <c r="C3552" t="s">
        <v>14498</v>
      </c>
      <c r="D3552" t="s">
        <v>109</v>
      </c>
      <c r="E3552">
        <v>104.75</v>
      </c>
      <c r="F3552">
        <v>107.5</v>
      </c>
    </row>
    <row r="3553" spans="1:6">
      <c r="A3553" t="s">
        <v>14485</v>
      </c>
      <c r="B3553">
        <v>101591</v>
      </c>
      <c r="C3553" t="s">
        <v>14499</v>
      </c>
      <c r="D3553" t="s">
        <v>109</v>
      </c>
      <c r="E3553">
        <v>123.36</v>
      </c>
      <c r="F3553">
        <v>126.63</v>
      </c>
    </row>
    <row r="3554" spans="1:6">
      <c r="A3554" t="s">
        <v>14485</v>
      </c>
      <c r="B3554">
        <v>101590</v>
      </c>
      <c r="C3554" t="s">
        <v>14500</v>
      </c>
      <c r="D3554" t="s">
        <v>109</v>
      </c>
      <c r="E3554">
        <v>81.81</v>
      </c>
      <c r="F3554">
        <v>83.92</v>
      </c>
    </row>
    <row r="3555" spans="1:6">
      <c r="A3555" t="s">
        <v>14485</v>
      </c>
      <c r="B3555">
        <v>101593</v>
      </c>
      <c r="C3555" t="s">
        <v>14501</v>
      </c>
      <c r="D3555" t="s">
        <v>109</v>
      </c>
      <c r="E3555">
        <v>102.88</v>
      </c>
      <c r="F3555">
        <v>105.5</v>
      </c>
    </row>
    <row r="3556" spans="1:6">
      <c r="A3556" t="s">
        <v>14485</v>
      </c>
      <c r="B3556">
        <v>101592</v>
      </c>
      <c r="C3556" t="s">
        <v>14502</v>
      </c>
      <c r="D3556" t="s">
        <v>109</v>
      </c>
      <c r="E3556">
        <v>61.1</v>
      </c>
      <c r="F3556">
        <v>62.56</v>
      </c>
    </row>
    <row r="3557" spans="1:6">
      <c r="A3557" t="s">
        <v>14485</v>
      </c>
      <c r="B3557">
        <v>101583</v>
      </c>
      <c r="C3557" t="s">
        <v>14503</v>
      </c>
      <c r="D3557" t="s">
        <v>109</v>
      </c>
      <c r="E3557">
        <v>88.61</v>
      </c>
      <c r="F3557">
        <v>91.58</v>
      </c>
    </row>
    <row r="3558" spans="1:6">
      <c r="A3558" t="s">
        <v>14485</v>
      </c>
      <c r="B3558">
        <v>101582</v>
      </c>
      <c r="C3558" t="s">
        <v>14504</v>
      </c>
      <c r="D3558" t="s">
        <v>109</v>
      </c>
      <c r="E3558">
        <v>73.16</v>
      </c>
      <c r="F3558">
        <v>75.260000000000005</v>
      </c>
    </row>
    <row r="3559" spans="1:6">
      <c r="A3559" t="s">
        <v>14485</v>
      </c>
      <c r="B3559">
        <v>101585</v>
      </c>
      <c r="C3559" t="s">
        <v>14505</v>
      </c>
      <c r="D3559" t="s">
        <v>109</v>
      </c>
      <c r="E3559">
        <v>76.489999999999995</v>
      </c>
      <c r="F3559">
        <v>78.98</v>
      </c>
    </row>
    <row r="3560" spans="1:6">
      <c r="A3560" t="s">
        <v>14485</v>
      </c>
      <c r="B3560">
        <v>101584</v>
      </c>
      <c r="C3560" t="s">
        <v>14506</v>
      </c>
      <c r="D3560" t="s">
        <v>109</v>
      </c>
      <c r="E3560">
        <v>61.05</v>
      </c>
      <c r="F3560">
        <v>62.65</v>
      </c>
    </row>
    <row r="3561" spans="1:6">
      <c r="A3561" t="s">
        <v>14485</v>
      </c>
      <c r="B3561">
        <v>101587</v>
      </c>
      <c r="C3561" t="s">
        <v>14507</v>
      </c>
      <c r="D3561" t="s">
        <v>109</v>
      </c>
      <c r="E3561">
        <v>69.540000000000006</v>
      </c>
      <c r="F3561">
        <v>71.53</v>
      </c>
    </row>
    <row r="3562" spans="1:6">
      <c r="A3562" t="s">
        <v>14485</v>
      </c>
      <c r="B3562">
        <v>101586</v>
      </c>
      <c r="C3562" t="s">
        <v>14508</v>
      </c>
      <c r="D3562" t="s">
        <v>109</v>
      </c>
      <c r="E3562">
        <v>53.87</v>
      </c>
      <c r="F3562">
        <v>54.99</v>
      </c>
    </row>
    <row r="3563" spans="1:6">
      <c r="A3563" t="s">
        <v>14485</v>
      </c>
      <c r="B3563">
        <v>101577</v>
      </c>
      <c r="C3563" t="s">
        <v>14509</v>
      </c>
      <c r="D3563" t="s">
        <v>109</v>
      </c>
      <c r="E3563">
        <v>54.57</v>
      </c>
      <c r="F3563">
        <v>56.45</v>
      </c>
    </row>
    <row r="3564" spans="1:6">
      <c r="A3564" t="s">
        <v>14485</v>
      </c>
      <c r="B3564">
        <v>101576</v>
      </c>
      <c r="C3564" t="s">
        <v>14510</v>
      </c>
      <c r="D3564" t="s">
        <v>109</v>
      </c>
      <c r="E3564">
        <v>44.58</v>
      </c>
      <c r="F3564">
        <v>45.9</v>
      </c>
    </row>
    <row r="3565" spans="1:6">
      <c r="A3565" t="s">
        <v>14485</v>
      </c>
      <c r="B3565">
        <v>101579</v>
      </c>
      <c r="C3565" t="s">
        <v>14511</v>
      </c>
      <c r="D3565" t="s">
        <v>109</v>
      </c>
      <c r="E3565">
        <v>47.43</v>
      </c>
      <c r="F3565">
        <v>48.99</v>
      </c>
    </row>
    <row r="3566" spans="1:6">
      <c r="A3566" t="s">
        <v>14485</v>
      </c>
      <c r="B3566">
        <v>101578</v>
      </c>
      <c r="C3566" t="s">
        <v>14512</v>
      </c>
      <c r="D3566" t="s">
        <v>109</v>
      </c>
      <c r="E3566">
        <v>37.43</v>
      </c>
      <c r="F3566">
        <v>38.450000000000003</v>
      </c>
    </row>
    <row r="3567" spans="1:6">
      <c r="A3567" t="s">
        <v>14485</v>
      </c>
      <c r="B3567">
        <v>101581</v>
      </c>
      <c r="C3567" t="s">
        <v>14513</v>
      </c>
      <c r="D3567" t="s">
        <v>109</v>
      </c>
      <c r="E3567">
        <v>44.05</v>
      </c>
      <c r="F3567">
        <v>45.32</v>
      </c>
    </row>
    <row r="3568" spans="1:6">
      <c r="A3568" t="s">
        <v>14485</v>
      </c>
      <c r="B3568">
        <v>101580</v>
      </c>
      <c r="C3568" t="s">
        <v>14514</v>
      </c>
      <c r="D3568" t="s">
        <v>109</v>
      </c>
      <c r="E3568">
        <v>33.840000000000003</v>
      </c>
      <c r="F3568">
        <v>34.549999999999997</v>
      </c>
    </row>
    <row r="3569" spans="1:6">
      <c r="A3569" t="s">
        <v>14485</v>
      </c>
      <c r="B3569">
        <v>101606</v>
      </c>
      <c r="C3569" t="s">
        <v>14515</v>
      </c>
      <c r="D3569" t="s">
        <v>109</v>
      </c>
      <c r="E3569">
        <v>0</v>
      </c>
      <c r="F3569">
        <v>0</v>
      </c>
    </row>
    <row r="3570" spans="1:6">
      <c r="A3570" t="s">
        <v>14485</v>
      </c>
      <c r="B3570">
        <v>101607</v>
      </c>
      <c r="C3570" t="s">
        <v>14516</v>
      </c>
      <c r="D3570" t="s">
        <v>109</v>
      </c>
      <c r="E3570">
        <v>0</v>
      </c>
      <c r="F3570">
        <v>0</v>
      </c>
    </row>
    <row r="3571" spans="1:6">
      <c r="A3571" t="s">
        <v>14485</v>
      </c>
      <c r="B3571">
        <v>101608</v>
      </c>
      <c r="C3571" t="s">
        <v>14517</v>
      </c>
      <c r="D3571" t="s">
        <v>109</v>
      </c>
      <c r="E3571">
        <v>0</v>
      </c>
      <c r="F3571">
        <v>0</v>
      </c>
    </row>
    <row r="3572" spans="1:6">
      <c r="A3572" t="s">
        <v>14485</v>
      </c>
      <c r="B3572">
        <v>101571</v>
      </c>
      <c r="C3572" t="s">
        <v>14518</v>
      </c>
      <c r="D3572" t="s">
        <v>109</v>
      </c>
      <c r="E3572">
        <v>31.81</v>
      </c>
      <c r="F3572">
        <v>33.200000000000003</v>
      </c>
    </row>
    <row r="3573" spans="1:6">
      <c r="A3573" t="s">
        <v>14485</v>
      </c>
      <c r="B3573">
        <v>101570</v>
      </c>
      <c r="C3573" t="s">
        <v>14519</v>
      </c>
      <c r="D3573" t="s">
        <v>109</v>
      </c>
      <c r="E3573">
        <v>24.21</v>
      </c>
      <c r="F3573">
        <v>25.19</v>
      </c>
    </row>
    <row r="3574" spans="1:6">
      <c r="A3574" t="s">
        <v>14485</v>
      </c>
      <c r="B3574">
        <v>101573</v>
      </c>
      <c r="C3574" t="s">
        <v>14520</v>
      </c>
      <c r="D3574" t="s">
        <v>109</v>
      </c>
      <c r="E3574">
        <v>27.05</v>
      </c>
      <c r="F3574">
        <v>28.22</v>
      </c>
    </row>
    <row r="3575" spans="1:6">
      <c r="A3575" t="s">
        <v>14485</v>
      </c>
      <c r="B3575">
        <v>101572</v>
      </c>
      <c r="C3575" t="s">
        <v>14521</v>
      </c>
      <c r="D3575" t="s">
        <v>109</v>
      </c>
      <c r="E3575">
        <v>19.47</v>
      </c>
      <c r="F3575">
        <v>20.22</v>
      </c>
    </row>
    <row r="3576" spans="1:6">
      <c r="A3576" t="s">
        <v>14485</v>
      </c>
      <c r="B3576">
        <v>101575</v>
      </c>
      <c r="C3576" t="s">
        <v>14522</v>
      </c>
      <c r="D3576" t="s">
        <v>109</v>
      </c>
      <c r="E3576">
        <v>23.36</v>
      </c>
      <c r="F3576">
        <v>24.3</v>
      </c>
    </row>
    <row r="3577" spans="1:6">
      <c r="A3577" t="s">
        <v>14485</v>
      </c>
      <c r="B3577">
        <v>101574</v>
      </c>
      <c r="C3577" t="s">
        <v>14523</v>
      </c>
      <c r="D3577" t="s">
        <v>109</v>
      </c>
      <c r="E3577">
        <v>15.55</v>
      </c>
      <c r="F3577">
        <v>16.07</v>
      </c>
    </row>
    <row r="3578" spans="1:6">
      <c r="A3578" t="s">
        <v>14485</v>
      </c>
      <c r="B3578">
        <v>101589</v>
      </c>
      <c r="C3578" t="s">
        <v>14524</v>
      </c>
      <c r="D3578" t="s">
        <v>109</v>
      </c>
      <c r="E3578">
        <v>146.30000000000001</v>
      </c>
      <c r="F3578">
        <v>150.21</v>
      </c>
    </row>
    <row r="3579" spans="1:6">
      <c r="A3579" t="s">
        <v>14485</v>
      </c>
      <c r="B3579">
        <v>106673</v>
      </c>
      <c r="C3579" t="s">
        <v>14525</v>
      </c>
      <c r="D3579" t="s">
        <v>109</v>
      </c>
      <c r="E3579">
        <v>6.07</v>
      </c>
      <c r="F3579">
        <v>6.42</v>
      </c>
    </row>
    <row r="3580" spans="1:6">
      <c r="A3580" t="s">
        <v>14485</v>
      </c>
      <c r="B3580">
        <v>101617</v>
      </c>
      <c r="C3580" t="s">
        <v>14526</v>
      </c>
      <c r="D3580" t="s">
        <v>109</v>
      </c>
      <c r="E3580">
        <v>3.5</v>
      </c>
      <c r="F3580">
        <v>3.69</v>
      </c>
    </row>
    <row r="3581" spans="1:6">
      <c r="A3581" t="s">
        <v>14485</v>
      </c>
      <c r="B3581">
        <v>101620</v>
      </c>
      <c r="C3581" t="s">
        <v>14527</v>
      </c>
      <c r="D3581" t="s">
        <v>217</v>
      </c>
      <c r="E3581">
        <v>265.10000000000002</v>
      </c>
      <c r="F3581">
        <v>270.76</v>
      </c>
    </row>
    <row r="3582" spans="1:6">
      <c r="A3582" t="s">
        <v>14485</v>
      </c>
      <c r="B3582">
        <v>101625</v>
      </c>
      <c r="C3582" t="s">
        <v>14528</v>
      </c>
      <c r="D3582" t="s">
        <v>217</v>
      </c>
      <c r="E3582">
        <v>249.02</v>
      </c>
      <c r="F3582">
        <v>252.05</v>
      </c>
    </row>
    <row r="3583" spans="1:6">
      <c r="A3583" t="s">
        <v>14485</v>
      </c>
      <c r="B3583">
        <v>101621</v>
      </c>
      <c r="C3583" t="s">
        <v>14529</v>
      </c>
      <c r="D3583" t="s">
        <v>217</v>
      </c>
      <c r="E3583">
        <v>254.3</v>
      </c>
      <c r="F3583">
        <v>260.91000000000003</v>
      </c>
    </row>
    <row r="3584" spans="1:6">
      <c r="A3584" t="s">
        <v>14485</v>
      </c>
      <c r="B3584">
        <v>101624</v>
      </c>
      <c r="C3584" t="s">
        <v>14530</v>
      </c>
      <c r="D3584" t="s">
        <v>217</v>
      </c>
      <c r="E3584">
        <v>235.45</v>
      </c>
      <c r="F3584">
        <v>238.96</v>
      </c>
    </row>
    <row r="3585" spans="1:6">
      <c r="A3585" t="s">
        <v>14485</v>
      </c>
      <c r="B3585">
        <v>106672</v>
      </c>
      <c r="C3585" t="s">
        <v>14531</v>
      </c>
      <c r="D3585" t="s">
        <v>109</v>
      </c>
      <c r="E3585">
        <v>10.33</v>
      </c>
      <c r="F3585">
        <v>10.92</v>
      </c>
    </row>
    <row r="3586" spans="1:6">
      <c r="A3586" t="s">
        <v>14485</v>
      </c>
      <c r="B3586">
        <v>101616</v>
      </c>
      <c r="C3586" t="s">
        <v>14532</v>
      </c>
      <c r="D3586" t="s">
        <v>109</v>
      </c>
      <c r="E3586">
        <v>7.75</v>
      </c>
      <c r="F3586">
        <v>8.19</v>
      </c>
    </row>
    <row r="3587" spans="1:6">
      <c r="A3587" t="s">
        <v>14485</v>
      </c>
      <c r="B3587">
        <v>101618</v>
      </c>
      <c r="C3587" t="s">
        <v>14533</v>
      </c>
      <c r="D3587" t="s">
        <v>217</v>
      </c>
      <c r="E3587">
        <v>290.77999999999997</v>
      </c>
      <c r="F3587">
        <v>297.91000000000003</v>
      </c>
    </row>
    <row r="3588" spans="1:6">
      <c r="A3588" t="s">
        <v>14485</v>
      </c>
      <c r="B3588">
        <v>101622</v>
      </c>
      <c r="C3588" t="s">
        <v>14534</v>
      </c>
      <c r="D3588" t="s">
        <v>217</v>
      </c>
      <c r="E3588">
        <v>301.13</v>
      </c>
      <c r="F3588">
        <v>306.02999999999997</v>
      </c>
    </row>
    <row r="3589" spans="1:6">
      <c r="A3589" t="s">
        <v>14485</v>
      </c>
      <c r="B3589">
        <v>101619</v>
      </c>
      <c r="C3589" t="s">
        <v>14535</v>
      </c>
      <c r="D3589" t="s">
        <v>217</v>
      </c>
      <c r="E3589">
        <v>279.98</v>
      </c>
      <c r="F3589">
        <v>288.06</v>
      </c>
    </row>
    <row r="3590" spans="1:6">
      <c r="A3590" t="s">
        <v>14485</v>
      </c>
      <c r="B3590">
        <v>101623</v>
      </c>
      <c r="C3590" t="s">
        <v>14536</v>
      </c>
      <c r="D3590" t="s">
        <v>217</v>
      </c>
      <c r="E3590">
        <v>291.75</v>
      </c>
      <c r="F3590">
        <v>297.3</v>
      </c>
    </row>
    <row r="3591" spans="1:6">
      <c r="A3591" t="s">
        <v>14537</v>
      </c>
      <c r="B3591">
        <v>104482</v>
      </c>
      <c r="C3591" t="s">
        <v>8354</v>
      </c>
      <c r="D3591" t="s">
        <v>88</v>
      </c>
      <c r="E3591">
        <v>29.56</v>
      </c>
      <c r="F3591">
        <v>31.29</v>
      </c>
    </row>
    <row r="3592" spans="1:6">
      <c r="A3592" t="s">
        <v>14537</v>
      </c>
      <c r="B3592">
        <v>104189</v>
      </c>
      <c r="C3592" t="s">
        <v>8355</v>
      </c>
      <c r="D3592" t="s">
        <v>217</v>
      </c>
      <c r="E3592">
        <v>207.01</v>
      </c>
      <c r="F3592">
        <v>209.42</v>
      </c>
    </row>
    <row r="3593" spans="1:6">
      <c r="A3593" t="s">
        <v>14537</v>
      </c>
      <c r="B3593">
        <v>104465</v>
      </c>
      <c r="C3593" t="s">
        <v>8356</v>
      </c>
      <c r="D3593" t="s">
        <v>110</v>
      </c>
      <c r="E3593">
        <v>0</v>
      </c>
      <c r="F3593">
        <v>0</v>
      </c>
    </row>
    <row r="3594" spans="1:6">
      <c r="A3594" t="s">
        <v>14537</v>
      </c>
      <c r="B3594">
        <v>104188</v>
      </c>
      <c r="C3594" t="s">
        <v>8357</v>
      </c>
      <c r="D3594" t="s">
        <v>110</v>
      </c>
      <c r="E3594">
        <v>0</v>
      </c>
      <c r="F3594">
        <v>0</v>
      </c>
    </row>
    <row r="3595" spans="1:6">
      <c r="A3595" t="s">
        <v>14537</v>
      </c>
      <c r="B3595">
        <v>104185</v>
      </c>
      <c r="C3595" t="s">
        <v>8358</v>
      </c>
      <c r="D3595" t="s">
        <v>211</v>
      </c>
      <c r="E3595">
        <v>25.15</v>
      </c>
      <c r="F3595">
        <v>26.66</v>
      </c>
    </row>
    <row r="3596" spans="1:6">
      <c r="A3596" t="s">
        <v>14537</v>
      </c>
      <c r="B3596">
        <v>104182</v>
      </c>
      <c r="C3596" t="s">
        <v>8359</v>
      </c>
      <c r="D3596" t="s">
        <v>110</v>
      </c>
      <c r="E3596">
        <v>0</v>
      </c>
      <c r="F3596">
        <v>0</v>
      </c>
    </row>
    <row r="3597" spans="1:6">
      <c r="A3597" t="s">
        <v>14537</v>
      </c>
      <c r="B3597">
        <v>104184</v>
      </c>
      <c r="C3597" t="s">
        <v>8360</v>
      </c>
      <c r="D3597" t="s">
        <v>211</v>
      </c>
      <c r="E3597">
        <v>34.159999999999997</v>
      </c>
      <c r="F3597">
        <v>35.549999999999997</v>
      </c>
    </row>
    <row r="3598" spans="1:6">
      <c r="A3598" t="s">
        <v>14537</v>
      </c>
      <c r="B3598">
        <v>104190</v>
      </c>
      <c r="C3598" t="s">
        <v>8361</v>
      </c>
      <c r="D3598" t="s">
        <v>211</v>
      </c>
      <c r="E3598">
        <v>683.08</v>
      </c>
      <c r="F3598">
        <v>722.83</v>
      </c>
    </row>
    <row r="3599" spans="1:6">
      <c r="A3599" t="s">
        <v>14537</v>
      </c>
      <c r="B3599">
        <v>104463</v>
      </c>
      <c r="C3599" t="s">
        <v>8362</v>
      </c>
      <c r="D3599" t="s">
        <v>211</v>
      </c>
      <c r="E3599">
        <v>0</v>
      </c>
      <c r="F3599">
        <v>0</v>
      </c>
    </row>
    <row r="3600" spans="1:6">
      <c r="A3600" t="s">
        <v>14537</v>
      </c>
      <c r="B3600">
        <v>104464</v>
      </c>
      <c r="C3600" t="s">
        <v>8363</v>
      </c>
      <c r="D3600" t="s">
        <v>211</v>
      </c>
      <c r="E3600">
        <v>0</v>
      </c>
      <c r="F3600">
        <v>0</v>
      </c>
    </row>
    <row r="3601" spans="1:6">
      <c r="A3601" t="s">
        <v>14537</v>
      </c>
      <c r="B3601">
        <v>104183</v>
      </c>
      <c r="C3601" t="s">
        <v>8364</v>
      </c>
      <c r="D3601" t="s">
        <v>110</v>
      </c>
      <c r="E3601">
        <v>238.33</v>
      </c>
      <c r="F3601">
        <v>239.58</v>
      </c>
    </row>
    <row r="3602" spans="1:6">
      <c r="A3602" t="s">
        <v>14537</v>
      </c>
      <c r="B3602">
        <v>104187</v>
      </c>
      <c r="C3602" t="s">
        <v>8365</v>
      </c>
      <c r="D3602" t="s">
        <v>110</v>
      </c>
      <c r="E3602">
        <v>1825.46</v>
      </c>
      <c r="F3602">
        <v>1827.87</v>
      </c>
    </row>
    <row r="3603" spans="1:6">
      <c r="A3603" t="s">
        <v>14537</v>
      </c>
      <c r="B3603">
        <v>104186</v>
      </c>
      <c r="C3603" t="s">
        <v>8366</v>
      </c>
      <c r="D3603" t="s">
        <v>110</v>
      </c>
      <c r="E3603">
        <v>274.79000000000002</v>
      </c>
      <c r="F3603">
        <v>277.41000000000003</v>
      </c>
    </row>
    <row r="3604" spans="1:6">
      <c r="A3604" t="s">
        <v>14537</v>
      </c>
      <c r="B3604">
        <v>104180</v>
      </c>
      <c r="C3604" t="s">
        <v>8367</v>
      </c>
      <c r="D3604" t="s">
        <v>110</v>
      </c>
      <c r="E3604">
        <v>0</v>
      </c>
      <c r="F3604">
        <v>0</v>
      </c>
    </row>
    <row r="3605" spans="1:6">
      <c r="A3605" t="s">
        <v>14537</v>
      </c>
      <c r="B3605">
        <v>104181</v>
      </c>
      <c r="C3605" t="s">
        <v>8368</v>
      </c>
      <c r="D3605" t="s">
        <v>110</v>
      </c>
      <c r="E3605">
        <v>0</v>
      </c>
      <c r="F3605">
        <v>0</v>
      </c>
    </row>
    <row r="3606" spans="1:6">
      <c r="A3606" t="s">
        <v>14538</v>
      </c>
      <c r="B3606">
        <v>100674</v>
      </c>
      <c r="C3606" t="s">
        <v>8369</v>
      </c>
      <c r="D3606" t="s">
        <v>109</v>
      </c>
      <c r="E3606">
        <v>772.34</v>
      </c>
      <c r="F3606">
        <v>774.07</v>
      </c>
    </row>
    <row r="3607" spans="1:6">
      <c r="A3607" t="s">
        <v>14538</v>
      </c>
      <c r="B3607">
        <v>100664</v>
      </c>
      <c r="C3607" t="s">
        <v>8370</v>
      </c>
      <c r="D3607" t="s">
        <v>109</v>
      </c>
      <c r="E3607">
        <v>0</v>
      </c>
      <c r="F3607">
        <v>0</v>
      </c>
    </row>
    <row r="3608" spans="1:6">
      <c r="A3608" t="s">
        <v>14538</v>
      </c>
      <c r="B3608">
        <v>94589</v>
      </c>
      <c r="C3608" t="s">
        <v>8371</v>
      </c>
      <c r="D3608" t="s">
        <v>110</v>
      </c>
      <c r="E3608">
        <v>20.9</v>
      </c>
      <c r="F3608">
        <v>21.63</v>
      </c>
    </row>
    <row r="3609" spans="1:6">
      <c r="A3609" t="s">
        <v>14538</v>
      </c>
      <c r="B3609">
        <v>94590</v>
      </c>
      <c r="C3609" t="s">
        <v>8372</v>
      </c>
      <c r="D3609" t="s">
        <v>110</v>
      </c>
      <c r="E3609">
        <v>28.48</v>
      </c>
      <c r="F3609">
        <v>29.38</v>
      </c>
    </row>
    <row r="3610" spans="1:6">
      <c r="A3610" t="s">
        <v>14538</v>
      </c>
      <c r="B3610">
        <v>94587</v>
      </c>
      <c r="C3610" t="s">
        <v>8373</v>
      </c>
      <c r="D3610" t="s">
        <v>110</v>
      </c>
      <c r="E3610">
        <v>65.61</v>
      </c>
      <c r="F3610">
        <v>67.22</v>
      </c>
    </row>
    <row r="3611" spans="1:6">
      <c r="A3611" t="s">
        <v>14538</v>
      </c>
      <c r="B3611">
        <v>94588</v>
      </c>
      <c r="C3611" t="s">
        <v>8374</v>
      </c>
      <c r="D3611" t="s">
        <v>110</v>
      </c>
      <c r="E3611">
        <v>77.55</v>
      </c>
      <c r="F3611">
        <v>79.599999999999994</v>
      </c>
    </row>
    <row r="3612" spans="1:6">
      <c r="A3612" t="s">
        <v>14538</v>
      </c>
      <c r="B3612">
        <v>105812</v>
      </c>
      <c r="C3612" t="s">
        <v>8375</v>
      </c>
      <c r="D3612" t="s">
        <v>110</v>
      </c>
      <c r="E3612">
        <v>31.04</v>
      </c>
      <c r="F3612">
        <v>31.19</v>
      </c>
    </row>
    <row r="3613" spans="1:6">
      <c r="A3613" t="s">
        <v>14538</v>
      </c>
      <c r="B3613">
        <v>94571</v>
      </c>
      <c r="C3613" t="s">
        <v>8376</v>
      </c>
      <c r="D3613" t="s">
        <v>109</v>
      </c>
      <c r="E3613">
        <v>0</v>
      </c>
      <c r="F3613">
        <v>0</v>
      </c>
    </row>
    <row r="3614" spans="1:6">
      <c r="A3614" t="s">
        <v>14538</v>
      </c>
      <c r="B3614">
        <v>94570</v>
      </c>
      <c r="C3614" t="s">
        <v>8377</v>
      </c>
      <c r="D3614" t="s">
        <v>109</v>
      </c>
      <c r="E3614">
        <v>355.54</v>
      </c>
      <c r="F3614">
        <v>356.27</v>
      </c>
    </row>
    <row r="3615" spans="1:6">
      <c r="A3615" t="s">
        <v>14538</v>
      </c>
      <c r="B3615">
        <v>105811</v>
      </c>
      <c r="C3615" t="s">
        <v>8378</v>
      </c>
      <c r="D3615" t="s">
        <v>109</v>
      </c>
      <c r="E3615">
        <v>0</v>
      </c>
      <c r="F3615">
        <v>0</v>
      </c>
    </row>
    <row r="3616" spans="1:6">
      <c r="A3616" t="s">
        <v>14538</v>
      </c>
      <c r="B3616">
        <v>94572</v>
      </c>
      <c r="C3616" t="s">
        <v>8379</v>
      </c>
      <c r="D3616" t="s">
        <v>109</v>
      </c>
      <c r="E3616">
        <v>507.69</v>
      </c>
      <c r="F3616">
        <v>508.76</v>
      </c>
    </row>
    <row r="3617" spans="1:6">
      <c r="A3617" t="s">
        <v>14538</v>
      </c>
      <c r="B3617">
        <v>94573</v>
      </c>
      <c r="C3617" t="s">
        <v>8380</v>
      </c>
      <c r="D3617" t="s">
        <v>109</v>
      </c>
      <c r="E3617">
        <v>395.49</v>
      </c>
      <c r="F3617">
        <v>396.22</v>
      </c>
    </row>
    <row r="3618" spans="1:6">
      <c r="A3618" t="s">
        <v>14538</v>
      </c>
      <c r="B3618">
        <v>105809</v>
      </c>
      <c r="C3618" t="s">
        <v>8381</v>
      </c>
      <c r="D3618" t="s">
        <v>109</v>
      </c>
      <c r="E3618">
        <v>0</v>
      </c>
      <c r="F3618">
        <v>0</v>
      </c>
    </row>
    <row r="3619" spans="1:6">
      <c r="A3619" t="s">
        <v>14538</v>
      </c>
      <c r="B3619">
        <v>94569</v>
      </c>
      <c r="C3619" t="s">
        <v>8382</v>
      </c>
      <c r="D3619" t="s">
        <v>109</v>
      </c>
      <c r="E3619">
        <v>672.51</v>
      </c>
      <c r="F3619">
        <v>674.87</v>
      </c>
    </row>
    <row r="3620" spans="1:6">
      <c r="A3620" t="s">
        <v>14538</v>
      </c>
      <c r="B3620">
        <v>105810</v>
      </c>
      <c r="C3620" t="s">
        <v>8383</v>
      </c>
      <c r="D3620" t="s">
        <v>109</v>
      </c>
      <c r="E3620">
        <v>0</v>
      </c>
      <c r="F3620">
        <v>0</v>
      </c>
    </row>
    <row r="3621" spans="1:6">
      <c r="A3621" t="s">
        <v>14538</v>
      </c>
      <c r="B3621">
        <v>94561</v>
      </c>
      <c r="C3621" t="s">
        <v>8384</v>
      </c>
      <c r="D3621" t="s">
        <v>109</v>
      </c>
      <c r="E3621">
        <v>0</v>
      </c>
      <c r="F3621">
        <v>0</v>
      </c>
    </row>
    <row r="3622" spans="1:6">
      <c r="A3622" t="s">
        <v>14538</v>
      </c>
      <c r="B3622">
        <v>94562</v>
      </c>
      <c r="C3622" t="s">
        <v>8385</v>
      </c>
      <c r="D3622" t="s">
        <v>109</v>
      </c>
      <c r="E3622">
        <v>532.61</v>
      </c>
      <c r="F3622">
        <v>535.89</v>
      </c>
    </row>
    <row r="3623" spans="1:6">
      <c r="A3623" t="s">
        <v>14538</v>
      </c>
      <c r="B3623">
        <v>105813</v>
      </c>
      <c r="C3623" t="s">
        <v>8386</v>
      </c>
      <c r="D3623" t="s">
        <v>109</v>
      </c>
      <c r="E3623">
        <v>914.21</v>
      </c>
      <c r="F3623">
        <v>926.27</v>
      </c>
    </row>
    <row r="3624" spans="1:6">
      <c r="A3624" t="s">
        <v>14538</v>
      </c>
      <c r="B3624">
        <v>94559</v>
      </c>
      <c r="C3624" t="s">
        <v>8387</v>
      </c>
      <c r="D3624" t="s">
        <v>109</v>
      </c>
      <c r="E3624">
        <v>645.97</v>
      </c>
      <c r="F3624">
        <v>658.06</v>
      </c>
    </row>
    <row r="3625" spans="1:6">
      <c r="A3625" t="s">
        <v>14538</v>
      </c>
      <c r="B3625">
        <v>100668</v>
      </c>
      <c r="C3625" t="s">
        <v>8388</v>
      </c>
      <c r="D3625" t="s">
        <v>109</v>
      </c>
      <c r="E3625">
        <v>1193.99</v>
      </c>
      <c r="F3625">
        <v>1203.45</v>
      </c>
    </row>
    <row r="3626" spans="1:6">
      <c r="A3626" t="s">
        <v>14538</v>
      </c>
      <c r="B3626">
        <v>100670</v>
      </c>
      <c r="C3626" t="s">
        <v>8389</v>
      </c>
      <c r="D3626" t="s">
        <v>109</v>
      </c>
      <c r="E3626">
        <v>895.92</v>
      </c>
      <c r="F3626">
        <v>899.51</v>
      </c>
    </row>
    <row r="3627" spans="1:6">
      <c r="A3627" t="s">
        <v>14538</v>
      </c>
      <c r="B3627">
        <v>100665</v>
      </c>
      <c r="C3627" t="s">
        <v>8390</v>
      </c>
      <c r="D3627" t="s">
        <v>109</v>
      </c>
      <c r="E3627">
        <v>750.98</v>
      </c>
      <c r="F3627">
        <v>755.1</v>
      </c>
    </row>
    <row r="3628" spans="1:6">
      <c r="A3628" t="s">
        <v>14538</v>
      </c>
      <c r="B3628">
        <v>100924</v>
      </c>
      <c r="C3628" t="s">
        <v>8391</v>
      </c>
      <c r="D3628" t="s">
        <v>109</v>
      </c>
      <c r="E3628">
        <v>0</v>
      </c>
      <c r="F3628">
        <v>0</v>
      </c>
    </row>
    <row r="3629" spans="1:6">
      <c r="A3629" t="s">
        <v>14538</v>
      </c>
      <c r="B3629">
        <v>100671</v>
      </c>
      <c r="C3629" t="s">
        <v>8392</v>
      </c>
      <c r="D3629" t="s">
        <v>109</v>
      </c>
      <c r="E3629">
        <v>1101.55</v>
      </c>
      <c r="F3629">
        <v>1105.1400000000001</v>
      </c>
    </row>
    <row r="3630" spans="1:6">
      <c r="A3630" t="s">
        <v>14538</v>
      </c>
      <c r="B3630">
        <v>100667</v>
      </c>
      <c r="C3630" t="s">
        <v>8393</v>
      </c>
      <c r="D3630" t="s">
        <v>109</v>
      </c>
      <c r="E3630">
        <v>953.42</v>
      </c>
      <c r="F3630">
        <v>957.54</v>
      </c>
    </row>
    <row r="3631" spans="1:6">
      <c r="A3631" t="s">
        <v>14538</v>
      </c>
      <c r="B3631">
        <v>100669</v>
      </c>
      <c r="C3631" t="s">
        <v>8394</v>
      </c>
      <c r="D3631" t="s">
        <v>109</v>
      </c>
      <c r="E3631">
        <v>885.96</v>
      </c>
      <c r="F3631">
        <v>895.42</v>
      </c>
    </row>
    <row r="3632" spans="1:6">
      <c r="A3632" t="s">
        <v>14538</v>
      </c>
      <c r="B3632">
        <v>100672</v>
      </c>
      <c r="C3632" t="s">
        <v>8395</v>
      </c>
      <c r="D3632" t="s">
        <v>109</v>
      </c>
      <c r="E3632">
        <v>726.12</v>
      </c>
      <c r="F3632">
        <v>729.71</v>
      </c>
    </row>
    <row r="3633" spans="1:6">
      <c r="A3633" t="s">
        <v>14538</v>
      </c>
      <c r="B3633">
        <v>100666</v>
      </c>
      <c r="C3633" t="s">
        <v>8396</v>
      </c>
      <c r="D3633" t="s">
        <v>109</v>
      </c>
      <c r="E3633">
        <v>607.79</v>
      </c>
      <c r="F3633">
        <v>611.91</v>
      </c>
    </row>
    <row r="3634" spans="1:6">
      <c r="A3634" t="s">
        <v>14538</v>
      </c>
      <c r="B3634">
        <v>100663</v>
      </c>
      <c r="C3634" t="s">
        <v>8397</v>
      </c>
      <c r="D3634" t="s">
        <v>109</v>
      </c>
      <c r="E3634">
        <v>0</v>
      </c>
      <c r="F3634">
        <v>0</v>
      </c>
    </row>
    <row r="3635" spans="1:6">
      <c r="A3635" t="s">
        <v>14538</v>
      </c>
      <c r="B3635">
        <v>100662</v>
      </c>
      <c r="C3635" t="s">
        <v>8398</v>
      </c>
      <c r="D3635" t="s">
        <v>109</v>
      </c>
      <c r="E3635">
        <v>0</v>
      </c>
      <c r="F3635">
        <v>0</v>
      </c>
    </row>
    <row r="3636" spans="1:6">
      <c r="A3636" t="s">
        <v>14538</v>
      </c>
      <c r="B3636">
        <v>100661</v>
      </c>
      <c r="C3636" t="s">
        <v>8399</v>
      </c>
      <c r="D3636" t="s">
        <v>109</v>
      </c>
      <c r="E3636">
        <v>0</v>
      </c>
      <c r="F3636">
        <v>0</v>
      </c>
    </row>
    <row r="3637" spans="1:6">
      <c r="A3637" t="s">
        <v>14539</v>
      </c>
      <c r="B3637">
        <v>105925</v>
      </c>
      <c r="C3637" t="s">
        <v>14540</v>
      </c>
      <c r="D3637" t="s">
        <v>110</v>
      </c>
      <c r="E3637">
        <v>2.4300000000000002</v>
      </c>
      <c r="F3637">
        <v>2.58</v>
      </c>
    </row>
    <row r="3638" spans="1:6">
      <c r="A3638" t="s">
        <v>14539</v>
      </c>
      <c r="B3638">
        <v>100659</v>
      </c>
      <c r="C3638" t="s">
        <v>14541</v>
      </c>
      <c r="D3638" t="s">
        <v>110</v>
      </c>
      <c r="E3638">
        <v>10.47</v>
      </c>
      <c r="F3638">
        <v>10.62</v>
      </c>
    </row>
    <row r="3639" spans="1:6">
      <c r="A3639" t="s">
        <v>14539</v>
      </c>
      <c r="B3639">
        <v>100660</v>
      </c>
      <c r="C3639" t="s">
        <v>14542</v>
      </c>
      <c r="D3639" t="s">
        <v>110</v>
      </c>
      <c r="E3639">
        <v>7.23</v>
      </c>
      <c r="F3639">
        <v>7.38</v>
      </c>
    </row>
    <row r="3640" spans="1:6">
      <c r="A3640" t="s">
        <v>14539</v>
      </c>
      <c r="B3640">
        <v>100711</v>
      </c>
      <c r="C3640" t="s">
        <v>14543</v>
      </c>
      <c r="D3640" t="s">
        <v>110</v>
      </c>
      <c r="E3640">
        <v>0</v>
      </c>
      <c r="F3640">
        <v>0</v>
      </c>
    </row>
    <row r="3641" spans="1:6">
      <c r="A3641" t="s">
        <v>14539</v>
      </c>
      <c r="B3641">
        <v>100676</v>
      </c>
      <c r="C3641" t="s">
        <v>14544</v>
      </c>
      <c r="D3641" t="s">
        <v>211</v>
      </c>
      <c r="E3641">
        <v>209.82</v>
      </c>
      <c r="F3641">
        <v>216</v>
      </c>
    </row>
    <row r="3642" spans="1:6">
      <c r="A3642" t="s">
        <v>14539</v>
      </c>
      <c r="B3642">
        <v>90806</v>
      </c>
      <c r="C3642" t="s">
        <v>14545</v>
      </c>
      <c r="D3642" t="s">
        <v>211</v>
      </c>
      <c r="E3642">
        <v>432.74</v>
      </c>
      <c r="F3642">
        <v>445.45</v>
      </c>
    </row>
    <row r="3643" spans="1:6">
      <c r="A3643" t="s">
        <v>14539</v>
      </c>
      <c r="B3643">
        <v>91292</v>
      </c>
      <c r="C3643" t="s">
        <v>14546</v>
      </c>
      <c r="D3643" t="s">
        <v>211</v>
      </c>
      <c r="E3643">
        <v>360.22</v>
      </c>
      <c r="F3643">
        <v>372.93</v>
      </c>
    </row>
    <row r="3644" spans="1:6">
      <c r="A3644" t="s">
        <v>14539</v>
      </c>
      <c r="B3644">
        <v>90801</v>
      </c>
      <c r="C3644" t="s">
        <v>14547</v>
      </c>
      <c r="D3644" t="s">
        <v>211</v>
      </c>
      <c r="E3644">
        <v>322.06</v>
      </c>
      <c r="F3644">
        <v>329.78</v>
      </c>
    </row>
    <row r="3645" spans="1:6">
      <c r="A3645" t="s">
        <v>14539</v>
      </c>
      <c r="B3645">
        <v>91287</v>
      </c>
      <c r="C3645" t="s">
        <v>14548</v>
      </c>
      <c r="D3645" t="s">
        <v>211</v>
      </c>
      <c r="E3645">
        <v>249.54</v>
      </c>
      <c r="F3645">
        <v>257.26</v>
      </c>
    </row>
    <row r="3646" spans="1:6">
      <c r="A3646" t="s">
        <v>14539</v>
      </c>
      <c r="B3646">
        <v>100706</v>
      </c>
      <c r="C3646" t="s">
        <v>14549</v>
      </c>
      <c r="D3646" t="s">
        <v>211</v>
      </c>
      <c r="E3646">
        <v>88.81</v>
      </c>
      <c r="F3646">
        <v>92.17</v>
      </c>
    </row>
    <row r="3647" spans="1:6">
      <c r="A3647" t="s">
        <v>14539</v>
      </c>
      <c r="B3647">
        <v>100709</v>
      </c>
      <c r="C3647" t="s">
        <v>14550</v>
      </c>
      <c r="D3647" t="s">
        <v>211</v>
      </c>
      <c r="E3647">
        <v>68.41</v>
      </c>
      <c r="F3647">
        <v>71.010000000000005</v>
      </c>
    </row>
    <row r="3648" spans="1:6">
      <c r="A3648" t="s">
        <v>14539</v>
      </c>
      <c r="B3648">
        <v>100710</v>
      </c>
      <c r="C3648" t="s">
        <v>14551</v>
      </c>
      <c r="D3648" t="s">
        <v>211</v>
      </c>
      <c r="E3648">
        <v>187.18</v>
      </c>
      <c r="F3648">
        <v>190.65</v>
      </c>
    </row>
    <row r="3649" spans="1:6">
      <c r="A3649" t="s">
        <v>14539</v>
      </c>
      <c r="B3649">
        <v>90830</v>
      </c>
      <c r="C3649" t="s">
        <v>14552</v>
      </c>
      <c r="D3649" t="s">
        <v>211</v>
      </c>
      <c r="E3649">
        <v>218.25</v>
      </c>
      <c r="F3649">
        <v>221.09</v>
      </c>
    </row>
    <row r="3650" spans="1:6">
      <c r="A3650" t="s">
        <v>14539</v>
      </c>
      <c r="B3650">
        <v>91304</v>
      </c>
      <c r="C3650" t="s">
        <v>14553</v>
      </c>
      <c r="D3650" t="s">
        <v>211</v>
      </c>
      <c r="E3650">
        <v>134.21</v>
      </c>
      <c r="F3650">
        <v>137.05000000000001</v>
      </c>
    </row>
    <row r="3651" spans="1:6">
      <c r="A3651" t="s">
        <v>14539</v>
      </c>
      <c r="B3651">
        <v>90831</v>
      </c>
      <c r="C3651" t="s">
        <v>14554</v>
      </c>
      <c r="D3651" t="s">
        <v>211</v>
      </c>
      <c r="E3651">
        <v>190.98</v>
      </c>
      <c r="F3651">
        <v>193.16</v>
      </c>
    </row>
    <row r="3652" spans="1:6">
      <c r="A3652" t="s">
        <v>14539</v>
      </c>
      <c r="B3652">
        <v>91305</v>
      </c>
      <c r="C3652" t="s">
        <v>14555</v>
      </c>
      <c r="D3652" t="s">
        <v>211</v>
      </c>
      <c r="E3652">
        <v>133.16999999999999</v>
      </c>
      <c r="F3652">
        <v>135.35</v>
      </c>
    </row>
    <row r="3653" spans="1:6">
      <c r="A3653" t="s">
        <v>14539</v>
      </c>
      <c r="B3653">
        <v>91306</v>
      </c>
      <c r="C3653" t="s">
        <v>14556</v>
      </c>
      <c r="D3653" t="s">
        <v>211</v>
      </c>
      <c r="E3653">
        <v>190.98</v>
      </c>
      <c r="F3653">
        <v>193.16</v>
      </c>
    </row>
    <row r="3654" spans="1:6">
      <c r="A3654" t="s">
        <v>14539</v>
      </c>
      <c r="B3654">
        <v>91307</v>
      </c>
      <c r="C3654" t="s">
        <v>14557</v>
      </c>
      <c r="D3654" t="s">
        <v>211</v>
      </c>
      <c r="E3654">
        <v>113.66</v>
      </c>
      <c r="F3654">
        <v>115.84</v>
      </c>
    </row>
    <row r="3655" spans="1:6">
      <c r="A3655" t="s">
        <v>14539</v>
      </c>
      <c r="B3655">
        <v>100707</v>
      </c>
      <c r="C3655" t="s">
        <v>14558</v>
      </c>
      <c r="D3655" t="s">
        <v>211</v>
      </c>
      <c r="E3655">
        <v>173.9</v>
      </c>
      <c r="F3655">
        <v>177.1</v>
      </c>
    </row>
    <row r="3656" spans="1:6">
      <c r="A3656" t="s">
        <v>14539</v>
      </c>
      <c r="B3656">
        <v>100708</v>
      </c>
      <c r="C3656" t="s">
        <v>14559</v>
      </c>
      <c r="D3656" t="s">
        <v>211</v>
      </c>
      <c r="E3656">
        <v>216.63</v>
      </c>
      <c r="F3656">
        <v>220.18</v>
      </c>
    </row>
    <row r="3657" spans="1:6">
      <c r="A3657" t="s">
        <v>14539</v>
      </c>
      <c r="B3657">
        <v>91328</v>
      </c>
      <c r="C3657" t="s">
        <v>14560</v>
      </c>
      <c r="D3657" t="s">
        <v>211</v>
      </c>
      <c r="E3657">
        <v>913.65</v>
      </c>
      <c r="F3657">
        <v>931.44</v>
      </c>
    </row>
    <row r="3658" spans="1:6">
      <c r="A3658" t="s">
        <v>14539</v>
      </c>
      <c r="B3658">
        <v>100687</v>
      </c>
      <c r="C3658" t="s">
        <v>14561</v>
      </c>
      <c r="D3658" t="s">
        <v>211</v>
      </c>
      <c r="E3658">
        <v>1104.6300000000001</v>
      </c>
      <c r="F3658">
        <v>1124.5999999999999</v>
      </c>
    </row>
    <row r="3659" spans="1:6">
      <c r="A3659" t="s">
        <v>14539</v>
      </c>
      <c r="B3659">
        <v>100681</v>
      </c>
      <c r="C3659" t="s">
        <v>14562</v>
      </c>
      <c r="D3659" t="s">
        <v>211</v>
      </c>
      <c r="E3659">
        <v>1129.72</v>
      </c>
      <c r="F3659">
        <v>1150.0999999999999</v>
      </c>
    </row>
    <row r="3660" spans="1:6">
      <c r="A3660" t="s">
        <v>14539</v>
      </c>
      <c r="B3660">
        <v>91330</v>
      </c>
      <c r="C3660" t="s">
        <v>14563</v>
      </c>
      <c r="D3660" t="s">
        <v>211</v>
      </c>
      <c r="E3660">
        <v>938.74</v>
      </c>
      <c r="F3660">
        <v>956.94</v>
      </c>
    </row>
    <row r="3661" spans="1:6">
      <c r="A3661" t="s">
        <v>14539</v>
      </c>
      <c r="B3661">
        <v>100689</v>
      </c>
      <c r="C3661" t="s">
        <v>14564</v>
      </c>
      <c r="D3661" t="s">
        <v>211</v>
      </c>
      <c r="E3661">
        <v>1192.3499999999999</v>
      </c>
      <c r="F3661">
        <v>1213.79</v>
      </c>
    </row>
    <row r="3662" spans="1:6">
      <c r="A3662" t="s">
        <v>14539</v>
      </c>
      <c r="B3662">
        <v>91332</v>
      </c>
      <c r="C3662" t="s">
        <v>14565</v>
      </c>
      <c r="D3662" t="s">
        <v>211</v>
      </c>
      <c r="E3662">
        <v>974.1</v>
      </c>
      <c r="F3662">
        <v>992.7</v>
      </c>
    </row>
    <row r="3663" spans="1:6">
      <c r="A3663" t="s">
        <v>14539</v>
      </c>
      <c r="B3663">
        <v>100688</v>
      </c>
      <c r="C3663" t="s">
        <v>14566</v>
      </c>
      <c r="D3663" t="s">
        <v>211</v>
      </c>
      <c r="E3663">
        <v>943.19</v>
      </c>
      <c r="F3663">
        <v>963.16</v>
      </c>
    </row>
    <row r="3664" spans="1:6">
      <c r="A3664" t="s">
        <v>14539</v>
      </c>
      <c r="B3664">
        <v>91329</v>
      </c>
      <c r="C3664" t="s">
        <v>14567</v>
      </c>
      <c r="D3664" t="s">
        <v>211</v>
      </c>
      <c r="E3664">
        <v>810.02</v>
      </c>
      <c r="F3664">
        <v>827.81</v>
      </c>
    </row>
    <row r="3665" spans="1:6">
      <c r="A3665" t="s">
        <v>14539</v>
      </c>
      <c r="B3665">
        <v>100682</v>
      </c>
      <c r="C3665" t="s">
        <v>14568</v>
      </c>
      <c r="D3665" t="s">
        <v>211</v>
      </c>
      <c r="E3665">
        <v>948.13</v>
      </c>
      <c r="F3665">
        <v>968.51</v>
      </c>
    </row>
    <row r="3666" spans="1:6">
      <c r="A3666" t="s">
        <v>14539</v>
      </c>
      <c r="B3666">
        <v>91331</v>
      </c>
      <c r="C3666" t="s">
        <v>14569</v>
      </c>
      <c r="D3666" t="s">
        <v>211</v>
      </c>
      <c r="E3666">
        <v>834.47</v>
      </c>
      <c r="F3666">
        <v>852.67</v>
      </c>
    </row>
    <row r="3667" spans="1:6">
      <c r="A3667" t="s">
        <v>14539</v>
      </c>
      <c r="B3667">
        <v>100690</v>
      </c>
      <c r="C3667" t="s">
        <v>14570</v>
      </c>
      <c r="D3667" t="s">
        <v>211</v>
      </c>
      <c r="E3667">
        <v>1003.39</v>
      </c>
      <c r="F3667">
        <v>1024.83</v>
      </c>
    </row>
    <row r="3668" spans="1:6">
      <c r="A3668" t="s">
        <v>14539</v>
      </c>
      <c r="B3668">
        <v>91333</v>
      </c>
      <c r="C3668" t="s">
        <v>14571</v>
      </c>
      <c r="D3668" t="s">
        <v>211</v>
      </c>
      <c r="E3668">
        <v>869.18</v>
      </c>
      <c r="F3668">
        <v>887.78</v>
      </c>
    </row>
    <row r="3669" spans="1:6">
      <c r="A3669" t="s">
        <v>14539</v>
      </c>
      <c r="B3669">
        <v>90845</v>
      </c>
      <c r="C3669" t="s">
        <v>14572</v>
      </c>
      <c r="D3669" t="s">
        <v>211</v>
      </c>
      <c r="E3669">
        <v>1380.88</v>
      </c>
      <c r="F3669">
        <v>1404.03</v>
      </c>
    </row>
    <row r="3670" spans="1:6">
      <c r="A3670" t="s">
        <v>14539</v>
      </c>
      <c r="B3670">
        <v>90846</v>
      </c>
      <c r="C3670" t="s">
        <v>14573</v>
      </c>
      <c r="D3670" t="s">
        <v>211</v>
      </c>
      <c r="E3670">
        <v>1444.72</v>
      </c>
      <c r="F3670">
        <v>1468.41</v>
      </c>
    </row>
    <row r="3671" spans="1:6">
      <c r="A3671" t="s">
        <v>14539</v>
      </c>
      <c r="B3671">
        <v>91316</v>
      </c>
      <c r="C3671" t="s">
        <v>14574</v>
      </c>
      <c r="D3671" t="s">
        <v>211</v>
      </c>
      <c r="E3671">
        <v>1191.92</v>
      </c>
      <c r="F3671">
        <v>1215.07</v>
      </c>
    </row>
    <row r="3672" spans="1:6">
      <c r="A3672" t="s">
        <v>14539</v>
      </c>
      <c r="B3672">
        <v>91317</v>
      </c>
      <c r="C3672" t="s">
        <v>14575</v>
      </c>
      <c r="D3672" t="s">
        <v>211</v>
      </c>
      <c r="E3672">
        <v>1255.1099999999999</v>
      </c>
      <c r="F3672">
        <v>1278.8</v>
      </c>
    </row>
    <row r="3673" spans="1:6">
      <c r="A3673" t="s">
        <v>14539</v>
      </c>
      <c r="B3673">
        <v>90841</v>
      </c>
      <c r="C3673" t="s">
        <v>14576</v>
      </c>
      <c r="D3673" t="s">
        <v>211</v>
      </c>
      <c r="E3673">
        <v>1087.05</v>
      </c>
      <c r="F3673">
        <v>1107.02</v>
      </c>
    </row>
    <row r="3674" spans="1:6">
      <c r="A3674" t="s">
        <v>14539</v>
      </c>
      <c r="B3674">
        <v>90847</v>
      </c>
      <c r="C3674" t="s">
        <v>14577</v>
      </c>
      <c r="D3674" t="s">
        <v>211</v>
      </c>
      <c r="E3674">
        <v>896.07</v>
      </c>
      <c r="F3674">
        <v>913.86</v>
      </c>
    </row>
    <row r="3675" spans="1:6">
      <c r="A3675" t="s">
        <v>14539</v>
      </c>
      <c r="B3675">
        <v>90842</v>
      </c>
      <c r="C3675" t="s">
        <v>14578</v>
      </c>
      <c r="D3675" t="s">
        <v>211</v>
      </c>
      <c r="E3675">
        <v>1097.05</v>
      </c>
      <c r="F3675">
        <v>1117.43</v>
      </c>
    </row>
    <row r="3676" spans="1:6">
      <c r="A3676" t="s">
        <v>14539</v>
      </c>
      <c r="B3676">
        <v>90848</v>
      </c>
      <c r="C3676" t="s">
        <v>14579</v>
      </c>
      <c r="D3676" t="s">
        <v>211</v>
      </c>
      <c r="E3676">
        <v>906.07</v>
      </c>
      <c r="F3676">
        <v>924.27</v>
      </c>
    </row>
    <row r="3677" spans="1:6">
      <c r="A3677" t="s">
        <v>14539</v>
      </c>
      <c r="B3677">
        <v>90843</v>
      </c>
      <c r="C3677" t="s">
        <v>14580</v>
      </c>
      <c r="D3677" t="s">
        <v>211</v>
      </c>
      <c r="E3677">
        <v>1148.6400000000001</v>
      </c>
      <c r="F3677">
        <v>1170.08</v>
      </c>
    </row>
    <row r="3678" spans="1:6">
      <c r="A3678" t="s">
        <v>14539</v>
      </c>
      <c r="B3678">
        <v>90849</v>
      </c>
      <c r="C3678" t="s">
        <v>14581</v>
      </c>
      <c r="D3678" t="s">
        <v>211</v>
      </c>
      <c r="E3678">
        <v>930.39</v>
      </c>
      <c r="F3678">
        <v>948.99</v>
      </c>
    </row>
    <row r="3679" spans="1:6">
      <c r="A3679" t="s">
        <v>14539</v>
      </c>
      <c r="B3679">
        <v>90844</v>
      </c>
      <c r="C3679" t="s">
        <v>14582</v>
      </c>
      <c r="D3679" t="s">
        <v>211</v>
      </c>
      <c r="E3679">
        <v>1220.05</v>
      </c>
      <c r="F3679">
        <v>1241.8900000000001</v>
      </c>
    </row>
    <row r="3680" spans="1:6">
      <c r="A3680" t="s">
        <v>14539</v>
      </c>
      <c r="B3680">
        <v>90850</v>
      </c>
      <c r="C3680" t="s">
        <v>14583</v>
      </c>
      <c r="D3680" t="s">
        <v>211</v>
      </c>
      <c r="E3680">
        <v>1001.8</v>
      </c>
      <c r="F3680">
        <v>1020.8</v>
      </c>
    </row>
    <row r="3681" spans="1:6">
      <c r="A3681" t="s">
        <v>14539</v>
      </c>
      <c r="B3681">
        <v>91312</v>
      </c>
      <c r="C3681" t="s">
        <v>14584</v>
      </c>
      <c r="D3681" t="s">
        <v>211</v>
      </c>
      <c r="E3681">
        <v>925.61</v>
      </c>
      <c r="F3681">
        <v>945.58</v>
      </c>
    </row>
    <row r="3682" spans="1:6">
      <c r="A3682" t="s">
        <v>14539</v>
      </c>
      <c r="B3682">
        <v>91318</v>
      </c>
      <c r="C3682" t="s">
        <v>14585</v>
      </c>
      <c r="D3682" t="s">
        <v>211</v>
      </c>
      <c r="E3682">
        <v>792.44</v>
      </c>
      <c r="F3682">
        <v>810.23</v>
      </c>
    </row>
    <row r="3683" spans="1:6">
      <c r="A3683" t="s">
        <v>14539</v>
      </c>
      <c r="B3683">
        <v>91313</v>
      </c>
      <c r="C3683" t="s">
        <v>14586</v>
      </c>
      <c r="D3683" t="s">
        <v>211</v>
      </c>
      <c r="E3683">
        <v>915.46</v>
      </c>
      <c r="F3683">
        <v>935.84</v>
      </c>
    </row>
    <row r="3684" spans="1:6">
      <c r="A3684" t="s">
        <v>14539</v>
      </c>
      <c r="B3684">
        <v>91319</v>
      </c>
      <c r="C3684" t="s">
        <v>14587</v>
      </c>
      <c r="D3684" t="s">
        <v>211</v>
      </c>
      <c r="E3684">
        <v>801.8</v>
      </c>
      <c r="F3684">
        <v>820</v>
      </c>
    </row>
    <row r="3685" spans="1:6">
      <c r="A3685" t="s">
        <v>14539</v>
      </c>
      <c r="B3685">
        <v>91314</v>
      </c>
      <c r="C3685" t="s">
        <v>14588</v>
      </c>
      <c r="D3685" t="s">
        <v>211</v>
      </c>
      <c r="E3685">
        <v>959.68</v>
      </c>
      <c r="F3685">
        <v>981.12</v>
      </c>
    </row>
    <row r="3686" spans="1:6">
      <c r="A3686" t="s">
        <v>14539</v>
      </c>
      <c r="B3686">
        <v>91320</v>
      </c>
      <c r="C3686" t="s">
        <v>14589</v>
      </c>
      <c r="D3686" t="s">
        <v>211</v>
      </c>
      <c r="E3686">
        <v>825.47</v>
      </c>
      <c r="F3686">
        <v>844.07</v>
      </c>
    </row>
    <row r="3687" spans="1:6">
      <c r="A3687" t="s">
        <v>14539</v>
      </c>
      <c r="B3687">
        <v>91315</v>
      </c>
      <c r="C3687" t="s">
        <v>14590</v>
      </c>
      <c r="D3687" t="s">
        <v>211</v>
      </c>
      <c r="E3687">
        <v>1030.44</v>
      </c>
      <c r="F3687">
        <v>1052.28</v>
      </c>
    </row>
    <row r="3688" spans="1:6">
      <c r="A3688" t="s">
        <v>14539</v>
      </c>
      <c r="B3688">
        <v>91321</v>
      </c>
      <c r="C3688" t="s">
        <v>14591</v>
      </c>
      <c r="D3688" t="s">
        <v>211</v>
      </c>
      <c r="E3688">
        <v>896.23</v>
      </c>
      <c r="F3688">
        <v>915.23</v>
      </c>
    </row>
    <row r="3689" spans="1:6">
      <c r="A3689" t="s">
        <v>14539</v>
      </c>
      <c r="B3689">
        <v>90851</v>
      </c>
      <c r="C3689" t="s">
        <v>14592</v>
      </c>
      <c r="D3689" t="s">
        <v>211</v>
      </c>
      <c r="E3689">
        <v>1162.6300000000001</v>
      </c>
      <c r="F3689">
        <v>1182.94</v>
      </c>
    </row>
    <row r="3690" spans="1:6">
      <c r="A3690" t="s">
        <v>14539</v>
      </c>
      <c r="B3690">
        <v>90852</v>
      </c>
      <c r="C3690" t="s">
        <v>14593</v>
      </c>
      <c r="D3690" t="s">
        <v>211</v>
      </c>
      <c r="E3690">
        <v>1226.47</v>
      </c>
      <c r="F3690">
        <v>1247.32</v>
      </c>
    </row>
    <row r="3691" spans="1:6">
      <c r="A3691" t="s">
        <v>14539</v>
      </c>
      <c r="B3691">
        <v>91322</v>
      </c>
      <c r="C3691" t="s">
        <v>14594</v>
      </c>
      <c r="D3691" t="s">
        <v>211</v>
      </c>
      <c r="E3691">
        <v>1057.71</v>
      </c>
      <c r="F3691">
        <v>1078.02</v>
      </c>
    </row>
    <row r="3692" spans="1:6">
      <c r="A3692" t="s">
        <v>14539</v>
      </c>
      <c r="B3692">
        <v>91323</v>
      </c>
      <c r="C3692" t="s">
        <v>14595</v>
      </c>
      <c r="D3692" t="s">
        <v>211</v>
      </c>
      <c r="E3692">
        <v>1120.9000000000001</v>
      </c>
      <c r="F3692">
        <v>1141.75</v>
      </c>
    </row>
    <row r="3693" spans="1:6">
      <c r="A3693" t="s">
        <v>14539</v>
      </c>
      <c r="B3693">
        <v>100678</v>
      </c>
      <c r="C3693" t="s">
        <v>14596</v>
      </c>
      <c r="D3693" t="s">
        <v>211</v>
      </c>
      <c r="E3693">
        <v>1096.47</v>
      </c>
      <c r="F3693">
        <v>1116.44</v>
      </c>
    </row>
    <row r="3694" spans="1:6">
      <c r="A3694" t="s">
        <v>14539</v>
      </c>
      <c r="B3694">
        <v>91013</v>
      </c>
      <c r="C3694" t="s">
        <v>14597</v>
      </c>
      <c r="D3694" t="s">
        <v>211</v>
      </c>
      <c r="E3694">
        <v>905.49</v>
      </c>
      <c r="F3694">
        <v>923.28</v>
      </c>
    </row>
    <row r="3695" spans="1:6">
      <c r="A3695" t="s">
        <v>14539</v>
      </c>
      <c r="B3695">
        <v>100680</v>
      </c>
      <c r="C3695" t="s">
        <v>14598</v>
      </c>
      <c r="D3695" t="s">
        <v>211</v>
      </c>
      <c r="E3695">
        <v>1106.92</v>
      </c>
      <c r="F3695">
        <v>1127.3</v>
      </c>
    </row>
    <row r="3696" spans="1:6">
      <c r="A3696" t="s">
        <v>14539</v>
      </c>
      <c r="B3696">
        <v>91014</v>
      </c>
      <c r="C3696" t="s">
        <v>14599</v>
      </c>
      <c r="D3696" t="s">
        <v>211</v>
      </c>
      <c r="E3696">
        <v>915.94</v>
      </c>
      <c r="F3696">
        <v>934.14</v>
      </c>
    </row>
    <row r="3697" spans="1:6">
      <c r="A3697" t="s">
        <v>14539</v>
      </c>
      <c r="B3697">
        <v>100683</v>
      </c>
      <c r="C3697" t="s">
        <v>14600</v>
      </c>
      <c r="D3697" t="s">
        <v>211</v>
      </c>
      <c r="E3697">
        <v>1186.9100000000001</v>
      </c>
      <c r="F3697">
        <v>1208.3499999999999</v>
      </c>
    </row>
    <row r="3698" spans="1:6">
      <c r="A3698" t="s">
        <v>14539</v>
      </c>
      <c r="B3698">
        <v>91015</v>
      </c>
      <c r="C3698" t="s">
        <v>14601</v>
      </c>
      <c r="D3698" t="s">
        <v>211</v>
      </c>
      <c r="E3698">
        <v>968.66</v>
      </c>
      <c r="F3698">
        <v>987.26</v>
      </c>
    </row>
    <row r="3699" spans="1:6">
      <c r="A3699" t="s">
        <v>14539</v>
      </c>
      <c r="B3699">
        <v>100685</v>
      </c>
      <c r="C3699" t="s">
        <v>14602</v>
      </c>
      <c r="D3699" t="s">
        <v>211</v>
      </c>
      <c r="E3699">
        <v>1228.4000000000001</v>
      </c>
      <c r="F3699">
        <v>1250.24</v>
      </c>
    </row>
    <row r="3700" spans="1:6">
      <c r="A3700" t="s">
        <v>14539</v>
      </c>
      <c r="B3700">
        <v>91016</v>
      </c>
      <c r="C3700" t="s">
        <v>14603</v>
      </c>
      <c r="D3700" t="s">
        <v>211</v>
      </c>
      <c r="E3700">
        <v>1010.15</v>
      </c>
      <c r="F3700">
        <v>1029.1500000000001</v>
      </c>
    </row>
    <row r="3701" spans="1:6">
      <c r="A3701" t="s">
        <v>14539</v>
      </c>
      <c r="B3701">
        <v>100679</v>
      </c>
      <c r="C3701" t="s">
        <v>14604</v>
      </c>
      <c r="D3701" t="s">
        <v>211</v>
      </c>
      <c r="E3701">
        <v>935.03</v>
      </c>
      <c r="F3701">
        <v>955</v>
      </c>
    </row>
    <row r="3702" spans="1:6">
      <c r="A3702" t="s">
        <v>14539</v>
      </c>
      <c r="B3702">
        <v>91324</v>
      </c>
      <c r="C3702" t="s">
        <v>14605</v>
      </c>
      <c r="D3702" t="s">
        <v>211</v>
      </c>
      <c r="E3702">
        <v>801.86</v>
      </c>
      <c r="F3702">
        <v>819.65</v>
      </c>
    </row>
    <row r="3703" spans="1:6">
      <c r="A3703" t="s">
        <v>14539</v>
      </c>
      <c r="B3703">
        <v>100712</v>
      </c>
      <c r="C3703" t="s">
        <v>14606</v>
      </c>
      <c r="D3703" t="s">
        <v>211</v>
      </c>
      <c r="E3703">
        <v>925.33</v>
      </c>
      <c r="F3703">
        <v>945.71</v>
      </c>
    </row>
    <row r="3704" spans="1:6">
      <c r="A3704" t="s">
        <v>14539</v>
      </c>
      <c r="B3704">
        <v>91325</v>
      </c>
      <c r="C3704" t="s">
        <v>14607</v>
      </c>
      <c r="D3704" t="s">
        <v>211</v>
      </c>
      <c r="E3704">
        <v>811.67</v>
      </c>
      <c r="F3704">
        <v>829.87</v>
      </c>
    </row>
    <row r="3705" spans="1:6">
      <c r="A3705" t="s">
        <v>14539</v>
      </c>
      <c r="B3705">
        <v>100684</v>
      </c>
      <c r="C3705" t="s">
        <v>14608</v>
      </c>
      <c r="D3705" t="s">
        <v>211</v>
      </c>
      <c r="E3705">
        <v>997.95</v>
      </c>
      <c r="F3705">
        <v>1019.39</v>
      </c>
    </row>
    <row r="3706" spans="1:6">
      <c r="A3706" t="s">
        <v>14539</v>
      </c>
      <c r="B3706">
        <v>91326</v>
      </c>
      <c r="C3706" t="s">
        <v>14609</v>
      </c>
      <c r="D3706" t="s">
        <v>211</v>
      </c>
      <c r="E3706">
        <v>863.74</v>
      </c>
      <c r="F3706">
        <v>882.34</v>
      </c>
    </row>
    <row r="3707" spans="1:6">
      <c r="A3707" t="s">
        <v>14539</v>
      </c>
      <c r="B3707">
        <v>100686</v>
      </c>
      <c r="C3707" t="s">
        <v>14610</v>
      </c>
      <c r="D3707" t="s">
        <v>211</v>
      </c>
      <c r="E3707">
        <v>1038.79</v>
      </c>
      <c r="F3707">
        <v>1060.6300000000001</v>
      </c>
    </row>
    <row r="3708" spans="1:6">
      <c r="A3708" t="s">
        <v>14539</v>
      </c>
      <c r="B3708">
        <v>91327</v>
      </c>
      <c r="C3708" t="s">
        <v>14611</v>
      </c>
      <c r="D3708" t="s">
        <v>211</v>
      </c>
      <c r="E3708">
        <v>904.58</v>
      </c>
      <c r="F3708">
        <v>923.58</v>
      </c>
    </row>
    <row r="3709" spans="1:6">
      <c r="A3709" t="s">
        <v>14539</v>
      </c>
      <c r="B3709">
        <v>100693</v>
      </c>
      <c r="C3709" t="s">
        <v>14612</v>
      </c>
      <c r="D3709" t="s">
        <v>211</v>
      </c>
      <c r="E3709">
        <v>2086.84</v>
      </c>
      <c r="F3709">
        <v>2109.9899999999998</v>
      </c>
    </row>
    <row r="3710" spans="1:6">
      <c r="A3710" t="s">
        <v>14539</v>
      </c>
      <c r="B3710">
        <v>91336</v>
      </c>
      <c r="C3710" t="s">
        <v>14613</v>
      </c>
      <c r="D3710" t="s">
        <v>211</v>
      </c>
      <c r="E3710">
        <v>1868.59</v>
      </c>
      <c r="F3710">
        <v>1888.9</v>
      </c>
    </row>
    <row r="3711" spans="1:6">
      <c r="A3711" t="s">
        <v>14539</v>
      </c>
      <c r="B3711">
        <v>100694</v>
      </c>
      <c r="C3711" t="s">
        <v>14614</v>
      </c>
      <c r="D3711" t="s">
        <v>211</v>
      </c>
      <c r="E3711">
        <v>1897.88</v>
      </c>
      <c r="F3711">
        <v>1921.03</v>
      </c>
    </row>
    <row r="3712" spans="1:6">
      <c r="A3712" t="s">
        <v>14539</v>
      </c>
      <c r="B3712">
        <v>91337</v>
      </c>
      <c r="C3712" t="s">
        <v>14615</v>
      </c>
      <c r="D3712" t="s">
        <v>211</v>
      </c>
      <c r="E3712">
        <v>1763.67</v>
      </c>
      <c r="F3712">
        <v>1783.98</v>
      </c>
    </row>
    <row r="3713" spans="1:6">
      <c r="A3713" t="s">
        <v>14539</v>
      </c>
      <c r="B3713">
        <v>100691</v>
      </c>
      <c r="C3713" t="s">
        <v>14616</v>
      </c>
      <c r="D3713" t="s">
        <v>211</v>
      </c>
      <c r="E3713">
        <v>1723.4</v>
      </c>
      <c r="F3713">
        <v>1744.84</v>
      </c>
    </row>
    <row r="3714" spans="1:6">
      <c r="A3714" t="s">
        <v>14539</v>
      </c>
      <c r="B3714">
        <v>100692</v>
      </c>
      <c r="C3714" t="s">
        <v>14617</v>
      </c>
      <c r="D3714" t="s">
        <v>211</v>
      </c>
      <c r="E3714">
        <v>1534.44</v>
      </c>
      <c r="F3714">
        <v>1555.88</v>
      </c>
    </row>
    <row r="3715" spans="1:6">
      <c r="A3715" t="s">
        <v>14539</v>
      </c>
      <c r="B3715">
        <v>91334</v>
      </c>
      <c r="C3715" t="s">
        <v>14618</v>
      </c>
      <c r="D3715" t="s">
        <v>211</v>
      </c>
      <c r="E3715">
        <v>1505.15</v>
      </c>
      <c r="F3715">
        <v>1523.75</v>
      </c>
    </row>
    <row r="3716" spans="1:6">
      <c r="A3716" t="s">
        <v>14539</v>
      </c>
      <c r="B3716">
        <v>91335</v>
      </c>
      <c r="C3716" t="s">
        <v>14619</v>
      </c>
      <c r="D3716" t="s">
        <v>211</v>
      </c>
      <c r="E3716">
        <v>1400.23</v>
      </c>
      <c r="F3716">
        <v>1418.83</v>
      </c>
    </row>
    <row r="3717" spans="1:6">
      <c r="A3717" t="s">
        <v>14539</v>
      </c>
      <c r="B3717">
        <v>90788</v>
      </c>
      <c r="C3717" t="s">
        <v>14620</v>
      </c>
      <c r="D3717" t="s">
        <v>211</v>
      </c>
      <c r="E3717">
        <v>726.89</v>
      </c>
      <c r="F3717">
        <v>729.74</v>
      </c>
    </row>
    <row r="3718" spans="1:6">
      <c r="A3718" t="s">
        <v>14539</v>
      </c>
      <c r="B3718">
        <v>90789</v>
      </c>
      <c r="C3718" t="s">
        <v>14621</v>
      </c>
      <c r="D3718" t="s">
        <v>211</v>
      </c>
      <c r="E3718">
        <v>728.62</v>
      </c>
      <c r="F3718">
        <v>731.56</v>
      </c>
    </row>
    <row r="3719" spans="1:6">
      <c r="A3719" t="s">
        <v>14539</v>
      </c>
      <c r="B3719">
        <v>90790</v>
      </c>
      <c r="C3719" t="s">
        <v>14622</v>
      </c>
      <c r="D3719" t="s">
        <v>211</v>
      </c>
      <c r="E3719">
        <v>750.71</v>
      </c>
      <c r="F3719">
        <v>753.77</v>
      </c>
    </row>
    <row r="3720" spans="1:6">
      <c r="A3720" t="s">
        <v>14539</v>
      </c>
      <c r="B3720">
        <v>100675</v>
      </c>
      <c r="C3720" t="s">
        <v>14623</v>
      </c>
      <c r="D3720" t="s">
        <v>211</v>
      </c>
      <c r="E3720">
        <v>813.38</v>
      </c>
      <c r="F3720">
        <v>816.52</v>
      </c>
    </row>
    <row r="3721" spans="1:6">
      <c r="A3721" t="s">
        <v>14539</v>
      </c>
      <c r="B3721">
        <v>90794</v>
      </c>
      <c r="C3721" t="s">
        <v>14624</v>
      </c>
      <c r="D3721" t="s">
        <v>211</v>
      </c>
      <c r="E3721">
        <v>654.02</v>
      </c>
      <c r="F3721">
        <v>660.54</v>
      </c>
    </row>
    <row r="3722" spans="1:6">
      <c r="A3722" t="s">
        <v>14539</v>
      </c>
      <c r="B3722">
        <v>90796</v>
      </c>
      <c r="C3722" t="s">
        <v>14625</v>
      </c>
      <c r="D3722" t="s">
        <v>211</v>
      </c>
      <c r="E3722">
        <v>664.36</v>
      </c>
      <c r="F3722">
        <v>671.47</v>
      </c>
    </row>
    <row r="3723" spans="1:6">
      <c r="A3723" t="s">
        <v>14539</v>
      </c>
      <c r="B3723">
        <v>90797</v>
      </c>
      <c r="C3723" t="s">
        <v>14626</v>
      </c>
      <c r="D3723" t="s">
        <v>211</v>
      </c>
      <c r="E3723">
        <v>669.52</v>
      </c>
      <c r="F3723">
        <v>676.93</v>
      </c>
    </row>
    <row r="3724" spans="1:6">
      <c r="A3724" t="s">
        <v>14539</v>
      </c>
      <c r="B3724">
        <v>90791</v>
      </c>
      <c r="C3724" t="s">
        <v>14627</v>
      </c>
      <c r="D3724" t="s">
        <v>211</v>
      </c>
      <c r="E3724">
        <v>877.87</v>
      </c>
      <c r="F3724">
        <v>881.51</v>
      </c>
    </row>
    <row r="3725" spans="1:6">
      <c r="A3725" t="s">
        <v>14539</v>
      </c>
      <c r="B3725">
        <v>90793</v>
      </c>
      <c r="C3725" t="s">
        <v>14628</v>
      </c>
      <c r="D3725" t="s">
        <v>211</v>
      </c>
      <c r="E3725">
        <v>920.65</v>
      </c>
      <c r="F3725">
        <v>924.87</v>
      </c>
    </row>
    <row r="3726" spans="1:6">
      <c r="A3726" t="s">
        <v>14539</v>
      </c>
      <c r="B3726">
        <v>90798</v>
      </c>
      <c r="C3726" t="s">
        <v>14629</v>
      </c>
      <c r="D3726" t="s">
        <v>211</v>
      </c>
      <c r="E3726">
        <v>951.53</v>
      </c>
      <c r="F3726">
        <v>959.4</v>
      </c>
    </row>
    <row r="3727" spans="1:6">
      <c r="A3727" t="s">
        <v>14539</v>
      </c>
      <c r="B3727">
        <v>90799</v>
      </c>
      <c r="C3727" t="s">
        <v>14630</v>
      </c>
      <c r="D3727" t="s">
        <v>211</v>
      </c>
      <c r="E3727">
        <v>979.11</v>
      </c>
      <c r="F3727">
        <v>987.31</v>
      </c>
    </row>
    <row r="3728" spans="1:6">
      <c r="A3728" t="s">
        <v>14539</v>
      </c>
      <c r="B3728">
        <v>100704</v>
      </c>
      <c r="C3728" t="s">
        <v>14631</v>
      </c>
      <c r="D3728" t="s">
        <v>211</v>
      </c>
      <c r="E3728">
        <v>82.2</v>
      </c>
      <c r="F3728">
        <v>83.7</v>
      </c>
    </row>
    <row r="3729" spans="1:6">
      <c r="A3729" t="s">
        <v>14539</v>
      </c>
      <c r="B3729">
        <v>106141</v>
      </c>
      <c r="C3729" t="s">
        <v>14632</v>
      </c>
      <c r="D3729" t="s">
        <v>211</v>
      </c>
      <c r="E3729">
        <v>0</v>
      </c>
      <c r="F3729">
        <v>0</v>
      </c>
    </row>
    <row r="3730" spans="1:6">
      <c r="A3730" t="s">
        <v>14539</v>
      </c>
      <c r="B3730">
        <v>106139</v>
      </c>
      <c r="C3730" t="s">
        <v>14633</v>
      </c>
      <c r="D3730" t="s">
        <v>211</v>
      </c>
      <c r="E3730">
        <v>0</v>
      </c>
      <c r="F3730">
        <v>0</v>
      </c>
    </row>
    <row r="3731" spans="1:6">
      <c r="A3731" t="s">
        <v>14539</v>
      </c>
      <c r="B3731">
        <v>106140</v>
      </c>
      <c r="C3731" t="s">
        <v>14634</v>
      </c>
      <c r="D3731" t="s">
        <v>211</v>
      </c>
      <c r="E3731">
        <v>0</v>
      </c>
      <c r="F3731">
        <v>0</v>
      </c>
    </row>
    <row r="3732" spans="1:6">
      <c r="A3732" t="s">
        <v>14539</v>
      </c>
      <c r="B3732">
        <v>90838</v>
      </c>
      <c r="C3732" t="s">
        <v>14635</v>
      </c>
      <c r="D3732" t="s">
        <v>211</v>
      </c>
      <c r="E3732">
        <v>1865.96</v>
      </c>
      <c r="F3732">
        <v>1875.14</v>
      </c>
    </row>
    <row r="3733" spans="1:6">
      <c r="A3733" t="s">
        <v>14539</v>
      </c>
      <c r="B3733">
        <v>94805</v>
      </c>
      <c r="C3733" t="s">
        <v>14636</v>
      </c>
      <c r="D3733" t="s">
        <v>211</v>
      </c>
      <c r="E3733">
        <v>709.07</v>
      </c>
      <c r="F3733">
        <v>711</v>
      </c>
    </row>
    <row r="3734" spans="1:6">
      <c r="A3734" t="s">
        <v>14539</v>
      </c>
      <c r="B3734">
        <v>106145</v>
      </c>
      <c r="C3734" t="s">
        <v>14637</v>
      </c>
      <c r="D3734" t="s">
        <v>211</v>
      </c>
      <c r="E3734">
        <v>697.66</v>
      </c>
      <c r="F3734">
        <v>702.19</v>
      </c>
    </row>
    <row r="3735" spans="1:6">
      <c r="A3735" t="s">
        <v>14539</v>
      </c>
      <c r="B3735">
        <v>106146</v>
      </c>
      <c r="C3735" t="s">
        <v>14638</v>
      </c>
      <c r="D3735" t="s">
        <v>211</v>
      </c>
      <c r="E3735">
        <v>857.18</v>
      </c>
      <c r="F3735">
        <v>862.18</v>
      </c>
    </row>
    <row r="3736" spans="1:6">
      <c r="A3736" t="s">
        <v>14539</v>
      </c>
      <c r="B3736">
        <v>100702</v>
      </c>
      <c r="C3736" t="s">
        <v>14639</v>
      </c>
      <c r="D3736" t="s">
        <v>109</v>
      </c>
      <c r="E3736">
        <v>398.97</v>
      </c>
      <c r="F3736">
        <v>399.81</v>
      </c>
    </row>
    <row r="3737" spans="1:6">
      <c r="A3737" t="s">
        <v>14539</v>
      </c>
      <c r="B3737">
        <v>106148</v>
      </c>
      <c r="C3737" t="s">
        <v>14640</v>
      </c>
      <c r="D3737" t="s">
        <v>211</v>
      </c>
      <c r="E3737">
        <v>0</v>
      </c>
      <c r="F3737">
        <v>0</v>
      </c>
    </row>
    <row r="3738" spans="1:6">
      <c r="A3738" t="s">
        <v>14539</v>
      </c>
      <c r="B3738">
        <v>100701</v>
      </c>
      <c r="C3738" t="s">
        <v>14641</v>
      </c>
      <c r="D3738" t="s">
        <v>109</v>
      </c>
      <c r="E3738">
        <v>767.53</v>
      </c>
      <c r="F3738">
        <v>770.28</v>
      </c>
    </row>
    <row r="3739" spans="1:6">
      <c r="A3739" t="s">
        <v>14539</v>
      </c>
      <c r="B3739">
        <v>100700</v>
      </c>
      <c r="C3739" t="s">
        <v>14642</v>
      </c>
      <c r="D3739" t="s">
        <v>211</v>
      </c>
      <c r="E3739">
        <v>840.46</v>
      </c>
      <c r="F3739">
        <v>853.58</v>
      </c>
    </row>
    <row r="3740" spans="1:6">
      <c r="A3740" t="s">
        <v>14539</v>
      </c>
      <c r="B3740">
        <v>91295</v>
      </c>
      <c r="C3740" t="s">
        <v>14643</v>
      </c>
      <c r="D3740" t="s">
        <v>211</v>
      </c>
      <c r="E3740">
        <v>380.4</v>
      </c>
      <c r="F3740">
        <v>384.04</v>
      </c>
    </row>
    <row r="3741" spans="1:6">
      <c r="A3741" t="s">
        <v>14539</v>
      </c>
      <c r="B3741">
        <v>91296</v>
      </c>
      <c r="C3741" t="s">
        <v>14644</v>
      </c>
      <c r="D3741" t="s">
        <v>211</v>
      </c>
      <c r="E3741">
        <v>403.4</v>
      </c>
      <c r="F3741">
        <v>407.42</v>
      </c>
    </row>
    <row r="3742" spans="1:6">
      <c r="A3742" t="s">
        <v>14539</v>
      </c>
      <c r="B3742">
        <v>91297</v>
      </c>
      <c r="C3742" t="s">
        <v>14645</v>
      </c>
      <c r="D3742" t="s">
        <v>211</v>
      </c>
      <c r="E3742">
        <v>436.66</v>
      </c>
      <c r="F3742">
        <v>441.05</v>
      </c>
    </row>
    <row r="3743" spans="1:6">
      <c r="A3743" t="s">
        <v>14539</v>
      </c>
      <c r="B3743">
        <v>90820</v>
      </c>
      <c r="C3743" t="s">
        <v>14646</v>
      </c>
      <c r="D3743" t="s">
        <v>211</v>
      </c>
      <c r="E3743">
        <v>362.82</v>
      </c>
      <c r="F3743">
        <v>366.46</v>
      </c>
    </row>
    <row r="3744" spans="1:6">
      <c r="A3744" t="s">
        <v>14539</v>
      </c>
      <c r="B3744">
        <v>90821</v>
      </c>
      <c r="C3744" t="s">
        <v>14647</v>
      </c>
      <c r="D3744" t="s">
        <v>211</v>
      </c>
      <c r="E3744">
        <v>370.73</v>
      </c>
      <c r="F3744">
        <v>374.75</v>
      </c>
    </row>
    <row r="3745" spans="1:6">
      <c r="A3745" t="s">
        <v>14539</v>
      </c>
      <c r="B3745">
        <v>90822</v>
      </c>
      <c r="C3745" t="s">
        <v>14648</v>
      </c>
      <c r="D3745" t="s">
        <v>211</v>
      </c>
      <c r="E3745">
        <v>392.95</v>
      </c>
      <c r="F3745">
        <v>397.34</v>
      </c>
    </row>
    <row r="3746" spans="1:6">
      <c r="A3746" t="s">
        <v>14539</v>
      </c>
      <c r="B3746">
        <v>90823</v>
      </c>
      <c r="C3746" t="s">
        <v>14649</v>
      </c>
      <c r="D3746" t="s">
        <v>211</v>
      </c>
      <c r="E3746">
        <v>462.27</v>
      </c>
      <c r="F3746">
        <v>467.03</v>
      </c>
    </row>
    <row r="3747" spans="1:6">
      <c r="A3747" t="s">
        <v>14539</v>
      </c>
      <c r="B3747">
        <v>90824</v>
      </c>
      <c r="C3747" t="s">
        <v>14650</v>
      </c>
      <c r="D3747" t="s">
        <v>211</v>
      </c>
      <c r="E3747">
        <v>625.19000000000005</v>
      </c>
      <c r="F3747">
        <v>631.29</v>
      </c>
    </row>
    <row r="3748" spans="1:6">
      <c r="A3748" t="s">
        <v>14539</v>
      </c>
      <c r="B3748">
        <v>91009</v>
      </c>
      <c r="C3748" t="s">
        <v>14651</v>
      </c>
      <c r="D3748" t="s">
        <v>211</v>
      </c>
      <c r="E3748">
        <v>372.24</v>
      </c>
      <c r="F3748">
        <v>375.88</v>
      </c>
    </row>
    <row r="3749" spans="1:6">
      <c r="A3749" t="s">
        <v>14539</v>
      </c>
      <c r="B3749">
        <v>91010</v>
      </c>
      <c r="C3749" t="s">
        <v>14652</v>
      </c>
      <c r="D3749" t="s">
        <v>211</v>
      </c>
      <c r="E3749">
        <v>380.6</v>
      </c>
      <c r="F3749">
        <v>384.62</v>
      </c>
    </row>
    <row r="3750" spans="1:6">
      <c r="A3750" t="s">
        <v>14539</v>
      </c>
      <c r="B3750">
        <v>91011</v>
      </c>
      <c r="C3750" t="s">
        <v>14653</v>
      </c>
      <c r="D3750" t="s">
        <v>211</v>
      </c>
      <c r="E3750">
        <v>431.22</v>
      </c>
      <c r="F3750">
        <v>435.61</v>
      </c>
    </row>
    <row r="3751" spans="1:6">
      <c r="A3751" t="s">
        <v>14539</v>
      </c>
      <c r="B3751">
        <v>91012</v>
      </c>
      <c r="C3751" t="s">
        <v>14654</v>
      </c>
      <c r="D3751" t="s">
        <v>211</v>
      </c>
      <c r="E3751">
        <v>470.62</v>
      </c>
      <c r="F3751">
        <v>475.38</v>
      </c>
    </row>
    <row r="3752" spans="1:6">
      <c r="A3752" t="s">
        <v>14539</v>
      </c>
      <c r="B3752">
        <v>91298</v>
      </c>
      <c r="C3752" t="s">
        <v>14655</v>
      </c>
      <c r="D3752" t="s">
        <v>211</v>
      </c>
      <c r="E3752">
        <v>967.71</v>
      </c>
      <c r="F3752">
        <v>972.1</v>
      </c>
    </row>
    <row r="3753" spans="1:6">
      <c r="A3753" t="s">
        <v>14539</v>
      </c>
      <c r="B3753">
        <v>90825</v>
      </c>
      <c r="C3753" t="s">
        <v>14656</v>
      </c>
      <c r="D3753" t="s">
        <v>211</v>
      </c>
      <c r="E3753">
        <v>686.94</v>
      </c>
      <c r="F3753">
        <v>693.55</v>
      </c>
    </row>
    <row r="3754" spans="1:6">
      <c r="A3754" t="s">
        <v>14539</v>
      </c>
      <c r="B3754">
        <v>91299</v>
      </c>
      <c r="C3754" t="s">
        <v>14657</v>
      </c>
      <c r="D3754" t="s">
        <v>211</v>
      </c>
      <c r="E3754">
        <v>1331.15</v>
      </c>
      <c r="F3754">
        <v>1337.25</v>
      </c>
    </row>
    <row r="3755" spans="1:6">
      <c r="A3755" t="s">
        <v>14539</v>
      </c>
      <c r="B3755">
        <v>91341</v>
      </c>
      <c r="C3755" t="s">
        <v>14658</v>
      </c>
      <c r="D3755" t="s">
        <v>109</v>
      </c>
      <c r="E3755">
        <v>592.94000000000005</v>
      </c>
      <c r="F3755">
        <v>594.08000000000004</v>
      </c>
    </row>
    <row r="3756" spans="1:6">
      <c r="A3756" t="s">
        <v>14539</v>
      </c>
      <c r="B3756">
        <v>94806</v>
      </c>
      <c r="C3756" t="s">
        <v>14659</v>
      </c>
      <c r="D3756" t="s">
        <v>211</v>
      </c>
      <c r="E3756">
        <v>874.1</v>
      </c>
      <c r="F3756">
        <v>876.82</v>
      </c>
    </row>
    <row r="3757" spans="1:6">
      <c r="A3757" t="s">
        <v>14539</v>
      </c>
      <c r="B3757">
        <v>94807</v>
      </c>
      <c r="C3757" t="s">
        <v>14660</v>
      </c>
      <c r="D3757" t="s">
        <v>211</v>
      </c>
      <c r="E3757">
        <v>797.38</v>
      </c>
      <c r="F3757">
        <v>800.26</v>
      </c>
    </row>
    <row r="3758" spans="1:6">
      <c r="A3758" t="s">
        <v>14539</v>
      </c>
      <c r="B3758">
        <v>106142</v>
      </c>
      <c r="C3758" t="s">
        <v>14661</v>
      </c>
      <c r="D3758" t="s">
        <v>211</v>
      </c>
      <c r="E3758">
        <v>720.93</v>
      </c>
      <c r="F3758">
        <v>722.72</v>
      </c>
    </row>
    <row r="3759" spans="1:6">
      <c r="A3759" t="s">
        <v>14539</v>
      </c>
      <c r="B3759">
        <v>106143</v>
      </c>
      <c r="C3759" t="s">
        <v>14662</v>
      </c>
      <c r="D3759" t="s">
        <v>211</v>
      </c>
      <c r="E3759">
        <v>742.79</v>
      </c>
      <c r="F3759">
        <v>744.67</v>
      </c>
    </row>
    <row r="3760" spans="1:6">
      <c r="A3760" t="s">
        <v>14539</v>
      </c>
      <c r="B3760">
        <v>106144</v>
      </c>
      <c r="C3760" t="s">
        <v>14663</v>
      </c>
      <c r="D3760" t="s">
        <v>211</v>
      </c>
      <c r="E3760">
        <v>871.98</v>
      </c>
      <c r="F3760">
        <v>874.57</v>
      </c>
    </row>
    <row r="3761" spans="1:6">
      <c r="A3761" t="s">
        <v>14539</v>
      </c>
      <c r="B3761">
        <v>100703</v>
      </c>
      <c r="C3761" t="s">
        <v>14664</v>
      </c>
      <c r="D3761" t="s">
        <v>211</v>
      </c>
      <c r="E3761">
        <v>34.81</v>
      </c>
      <c r="F3761">
        <v>35.479999999999997</v>
      </c>
    </row>
    <row r="3762" spans="1:6">
      <c r="A3762" t="s">
        <v>14539</v>
      </c>
      <c r="B3762">
        <v>106147</v>
      </c>
      <c r="C3762" t="s">
        <v>14665</v>
      </c>
      <c r="D3762" t="s">
        <v>211</v>
      </c>
      <c r="E3762">
        <v>109.88</v>
      </c>
      <c r="F3762">
        <v>116.13</v>
      </c>
    </row>
    <row r="3763" spans="1:6">
      <c r="A3763" t="s">
        <v>14539</v>
      </c>
      <c r="B3763">
        <v>100695</v>
      </c>
      <c r="C3763" t="s">
        <v>14666</v>
      </c>
      <c r="D3763" t="s">
        <v>211</v>
      </c>
      <c r="E3763">
        <v>77.17</v>
      </c>
      <c r="F3763">
        <v>81.53</v>
      </c>
    </row>
    <row r="3764" spans="1:6">
      <c r="A3764" t="s">
        <v>14539</v>
      </c>
      <c r="B3764">
        <v>100696</v>
      </c>
      <c r="C3764" t="s">
        <v>14667</v>
      </c>
      <c r="D3764" t="s">
        <v>211</v>
      </c>
      <c r="E3764">
        <v>85.68</v>
      </c>
      <c r="F3764">
        <v>90.54</v>
      </c>
    </row>
    <row r="3765" spans="1:6">
      <c r="A3765" t="s">
        <v>14539</v>
      </c>
      <c r="B3765">
        <v>100697</v>
      </c>
      <c r="C3765" t="s">
        <v>14668</v>
      </c>
      <c r="D3765" t="s">
        <v>211</v>
      </c>
      <c r="E3765">
        <v>94.17</v>
      </c>
      <c r="F3765">
        <v>99.53</v>
      </c>
    </row>
    <row r="3766" spans="1:6">
      <c r="A3766" t="s">
        <v>14539</v>
      </c>
      <c r="B3766">
        <v>100698</v>
      </c>
      <c r="C3766" t="s">
        <v>14669</v>
      </c>
      <c r="D3766" t="s">
        <v>211</v>
      </c>
      <c r="E3766">
        <v>102.67</v>
      </c>
      <c r="F3766">
        <v>108.52</v>
      </c>
    </row>
    <row r="3767" spans="1:6">
      <c r="A3767" t="s">
        <v>14539</v>
      </c>
      <c r="B3767">
        <v>100699</v>
      </c>
      <c r="C3767" t="s">
        <v>14670</v>
      </c>
      <c r="D3767" t="s">
        <v>211</v>
      </c>
      <c r="E3767">
        <v>123.09</v>
      </c>
      <c r="F3767">
        <v>130.16</v>
      </c>
    </row>
    <row r="3768" spans="1:6">
      <c r="A3768" t="s">
        <v>14539</v>
      </c>
      <c r="B3768">
        <v>100705</v>
      </c>
      <c r="C3768" t="s">
        <v>14671</v>
      </c>
      <c r="D3768" t="s">
        <v>211</v>
      </c>
      <c r="E3768">
        <v>78.25</v>
      </c>
      <c r="F3768">
        <v>79.75</v>
      </c>
    </row>
    <row r="3769" spans="1:6">
      <c r="A3769" t="s">
        <v>14672</v>
      </c>
      <c r="B3769">
        <v>101173</v>
      </c>
      <c r="C3769" t="s">
        <v>8400</v>
      </c>
      <c r="D3769" t="s">
        <v>110</v>
      </c>
      <c r="E3769">
        <v>63.63</v>
      </c>
      <c r="F3769">
        <v>65.510000000000005</v>
      </c>
    </row>
    <row r="3770" spans="1:6">
      <c r="A3770" t="s">
        <v>14672</v>
      </c>
      <c r="B3770">
        <v>101174</v>
      </c>
      <c r="C3770" t="s">
        <v>8401</v>
      </c>
      <c r="D3770" t="s">
        <v>110</v>
      </c>
      <c r="E3770">
        <v>90.22</v>
      </c>
      <c r="F3770">
        <v>93.12</v>
      </c>
    </row>
    <row r="3771" spans="1:6">
      <c r="A3771" t="s">
        <v>14672</v>
      </c>
      <c r="B3771">
        <v>101175</v>
      </c>
      <c r="C3771" t="s">
        <v>8402</v>
      </c>
      <c r="D3771" t="s">
        <v>110</v>
      </c>
      <c r="E3771">
        <v>123.31</v>
      </c>
      <c r="F3771">
        <v>127.26</v>
      </c>
    </row>
    <row r="3772" spans="1:6">
      <c r="A3772" t="s">
        <v>14672</v>
      </c>
      <c r="B3772">
        <v>101176</v>
      </c>
      <c r="C3772" t="s">
        <v>8403</v>
      </c>
      <c r="D3772" t="s">
        <v>110</v>
      </c>
      <c r="E3772">
        <v>149.29</v>
      </c>
      <c r="F3772">
        <v>153.69999999999999</v>
      </c>
    </row>
    <row r="3773" spans="1:6">
      <c r="A3773" t="s">
        <v>14672</v>
      </c>
      <c r="B3773">
        <v>101183</v>
      </c>
      <c r="C3773" t="s">
        <v>8404</v>
      </c>
      <c r="D3773" t="s">
        <v>110</v>
      </c>
      <c r="E3773">
        <v>0</v>
      </c>
      <c r="F3773">
        <v>0</v>
      </c>
    </row>
    <row r="3774" spans="1:6">
      <c r="A3774" t="s">
        <v>14672</v>
      </c>
      <c r="B3774">
        <v>101184</v>
      </c>
      <c r="C3774" t="s">
        <v>8405</v>
      </c>
      <c r="D3774" t="s">
        <v>110</v>
      </c>
      <c r="E3774">
        <v>0</v>
      </c>
      <c r="F3774">
        <v>0</v>
      </c>
    </row>
    <row r="3775" spans="1:6">
      <c r="A3775" t="s">
        <v>14672</v>
      </c>
      <c r="B3775">
        <v>101182</v>
      </c>
      <c r="C3775" t="s">
        <v>8406</v>
      </c>
      <c r="D3775" t="s">
        <v>110</v>
      </c>
      <c r="E3775">
        <v>0</v>
      </c>
      <c r="F3775">
        <v>0</v>
      </c>
    </row>
    <row r="3776" spans="1:6">
      <c r="A3776" t="s">
        <v>14672</v>
      </c>
      <c r="B3776">
        <v>101185</v>
      </c>
      <c r="C3776" t="s">
        <v>8407</v>
      </c>
      <c r="D3776" t="s">
        <v>110</v>
      </c>
      <c r="E3776">
        <v>0</v>
      </c>
      <c r="F3776">
        <v>0</v>
      </c>
    </row>
    <row r="3777" spans="1:6">
      <c r="A3777" t="s">
        <v>14672</v>
      </c>
      <c r="B3777">
        <v>101186</v>
      </c>
      <c r="C3777" t="s">
        <v>8408</v>
      </c>
      <c r="D3777" t="s">
        <v>110</v>
      </c>
      <c r="E3777">
        <v>0</v>
      </c>
      <c r="F3777">
        <v>0</v>
      </c>
    </row>
    <row r="3778" spans="1:6">
      <c r="A3778" t="s">
        <v>14672</v>
      </c>
      <c r="B3778">
        <v>101187</v>
      </c>
      <c r="C3778" t="s">
        <v>8409</v>
      </c>
      <c r="D3778" t="s">
        <v>110</v>
      </c>
      <c r="E3778">
        <v>0</v>
      </c>
      <c r="F3778">
        <v>0</v>
      </c>
    </row>
    <row r="3779" spans="1:6">
      <c r="A3779" t="s">
        <v>14672</v>
      </c>
      <c r="B3779">
        <v>101177</v>
      </c>
      <c r="C3779" t="s">
        <v>8410</v>
      </c>
      <c r="D3779" t="s">
        <v>110</v>
      </c>
      <c r="E3779">
        <v>0</v>
      </c>
      <c r="F3779">
        <v>0</v>
      </c>
    </row>
    <row r="3780" spans="1:6">
      <c r="A3780" t="s">
        <v>14672</v>
      </c>
      <c r="B3780">
        <v>101178</v>
      </c>
      <c r="C3780" t="s">
        <v>8411</v>
      </c>
      <c r="D3780" t="s">
        <v>110</v>
      </c>
      <c r="E3780">
        <v>0</v>
      </c>
      <c r="F3780">
        <v>0</v>
      </c>
    </row>
    <row r="3781" spans="1:6">
      <c r="A3781" t="s">
        <v>14672</v>
      </c>
      <c r="B3781">
        <v>101180</v>
      </c>
      <c r="C3781" t="s">
        <v>8412</v>
      </c>
      <c r="D3781" t="s">
        <v>110</v>
      </c>
      <c r="E3781">
        <v>0</v>
      </c>
      <c r="F3781">
        <v>0</v>
      </c>
    </row>
    <row r="3782" spans="1:6">
      <c r="A3782" t="s">
        <v>14672</v>
      </c>
      <c r="B3782">
        <v>101179</v>
      </c>
      <c r="C3782" t="s">
        <v>8413</v>
      </c>
      <c r="D3782" t="s">
        <v>110</v>
      </c>
      <c r="E3782">
        <v>0</v>
      </c>
      <c r="F3782">
        <v>0</v>
      </c>
    </row>
    <row r="3783" spans="1:6">
      <c r="A3783" t="s">
        <v>14672</v>
      </c>
      <c r="B3783">
        <v>101181</v>
      </c>
      <c r="C3783" t="s">
        <v>8414</v>
      </c>
      <c r="D3783" t="s">
        <v>110</v>
      </c>
      <c r="E3783">
        <v>0</v>
      </c>
      <c r="F3783">
        <v>0</v>
      </c>
    </row>
    <row r="3784" spans="1:6">
      <c r="A3784" t="s">
        <v>14673</v>
      </c>
      <c r="B3784">
        <v>100899</v>
      </c>
      <c r="C3784" t="s">
        <v>8415</v>
      </c>
      <c r="D3784" t="s">
        <v>110</v>
      </c>
      <c r="E3784">
        <v>88.39</v>
      </c>
      <c r="F3784">
        <v>90.39</v>
      </c>
    </row>
    <row r="3785" spans="1:6">
      <c r="A3785" t="s">
        <v>14673</v>
      </c>
      <c r="B3785">
        <v>100896</v>
      </c>
      <c r="C3785" t="s">
        <v>8416</v>
      </c>
      <c r="D3785" t="s">
        <v>110</v>
      </c>
      <c r="E3785">
        <v>62.39</v>
      </c>
      <c r="F3785">
        <v>62.9</v>
      </c>
    </row>
    <row r="3786" spans="1:6">
      <c r="A3786" t="s">
        <v>14673</v>
      </c>
      <c r="B3786">
        <v>100897</v>
      </c>
      <c r="C3786" t="s">
        <v>8417</v>
      </c>
      <c r="D3786" t="s">
        <v>110</v>
      </c>
      <c r="E3786">
        <v>122.81</v>
      </c>
      <c r="F3786">
        <v>123.42</v>
      </c>
    </row>
    <row r="3787" spans="1:6">
      <c r="A3787" t="s">
        <v>14673</v>
      </c>
      <c r="B3787">
        <v>100900</v>
      </c>
      <c r="C3787" t="s">
        <v>8418</v>
      </c>
      <c r="D3787" t="s">
        <v>110</v>
      </c>
      <c r="E3787">
        <v>274.76</v>
      </c>
      <c r="F3787">
        <v>275.79000000000002</v>
      </c>
    </row>
    <row r="3788" spans="1:6">
      <c r="A3788" t="s">
        <v>14673</v>
      </c>
      <c r="B3788">
        <v>100898</v>
      </c>
      <c r="C3788" t="s">
        <v>8419</v>
      </c>
      <c r="D3788" t="s">
        <v>110</v>
      </c>
      <c r="E3788">
        <v>238.23</v>
      </c>
      <c r="F3788">
        <v>238.99</v>
      </c>
    </row>
    <row r="3789" spans="1:6">
      <c r="A3789" t="s">
        <v>14674</v>
      </c>
      <c r="B3789">
        <v>100892</v>
      </c>
      <c r="C3789" t="s">
        <v>8420</v>
      </c>
      <c r="D3789" t="s">
        <v>205</v>
      </c>
      <c r="E3789">
        <v>12.39</v>
      </c>
      <c r="F3789">
        <v>12.43</v>
      </c>
    </row>
    <row r="3790" spans="1:6">
      <c r="A3790" t="s">
        <v>14674</v>
      </c>
      <c r="B3790">
        <v>100893</v>
      </c>
      <c r="C3790" t="s">
        <v>8421</v>
      </c>
      <c r="D3790" t="s">
        <v>205</v>
      </c>
      <c r="E3790">
        <v>12.21</v>
      </c>
      <c r="F3790">
        <v>12.25</v>
      </c>
    </row>
    <row r="3791" spans="1:6">
      <c r="A3791" t="s">
        <v>14674</v>
      </c>
      <c r="B3791">
        <v>100894</v>
      </c>
      <c r="C3791" t="s">
        <v>8422</v>
      </c>
      <c r="D3791" t="s">
        <v>205</v>
      </c>
      <c r="E3791">
        <v>12.08</v>
      </c>
      <c r="F3791">
        <v>12.1</v>
      </c>
    </row>
    <row r="3792" spans="1:6">
      <c r="A3792" t="s">
        <v>14674</v>
      </c>
      <c r="B3792">
        <v>100889</v>
      </c>
      <c r="C3792" t="s">
        <v>8423</v>
      </c>
      <c r="D3792" t="s">
        <v>205</v>
      </c>
      <c r="E3792">
        <v>11.94</v>
      </c>
      <c r="F3792">
        <v>11.96</v>
      </c>
    </row>
    <row r="3793" spans="1:6">
      <c r="A3793" t="s">
        <v>14674</v>
      </c>
      <c r="B3793">
        <v>100891</v>
      </c>
      <c r="C3793" t="s">
        <v>8424</v>
      </c>
      <c r="D3793" t="s">
        <v>205</v>
      </c>
      <c r="E3793">
        <v>0</v>
      </c>
      <c r="F3793">
        <v>0</v>
      </c>
    </row>
    <row r="3794" spans="1:6">
      <c r="A3794" t="s">
        <v>14674</v>
      </c>
      <c r="B3794">
        <v>100890</v>
      </c>
      <c r="C3794" t="s">
        <v>8425</v>
      </c>
      <c r="D3794" t="s">
        <v>205</v>
      </c>
      <c r="E3794">
        <v>11.78</v>
      </c>
      <c r="F3794">
        <v>11.8</v>
      </c>
    </row>
    <row r="3795" spans="1:6">
      <c r="A3795" t="s">
        <v>14675</v>
      </c>
      <c r="B3795">
        <v>100658</v>
      </c>
      <c r="C3795" t="s">
        <v>8426</v>
      </c>
      <c r="D3795" t="s">
        <v>110</v>
      </c>
      <c r="E3795">
        <v>366.55</v>
      </c>
      <c r="F3795">
        <v>367.82</v>
      </c>
    </row>
    <row r="3796" spans="1:6">
      <c r="A3796" t="s">
        <v>14675</v>
      </c>
      <c r="B3796">
        <v>100657</v>
      </c>
      <c r="C3796" t="s">
        <v>8427</v>
      </c>
      <c r="D3796" t="s">
        <v>110</v>
      </c>
      <c r="E3796">
        <v>156.94</v>
      </c>
      <c r="F3796">
        <v>157.84</v>
      </c>
    </row>
    <row r="3797" spans="1:6">
      <c r="A3797" t="s">
        <v>14675</v>
      </c>
      <c r="B3797">
        <v>100656</v>
      </c>
      <c r="C3797" t="s">
        <v>8428</v>
      </c>
      <c r="D3797" t="s">
        <v>110</v>
      </c>
      <c r="E3797">
        <v>121.02</v>
      </c>
      <c r="F3797">
        <v>121.89</v>
      </c>
    </row>
    <row r="3798" spans="1:6">
      <c r="A3798" t="s">
        <v>14676</v>
      </c>
      <c r="B3798">
        <v>102649</v>
      </c>
      <c r="C3798" t="s">
        <v>8429</v>
      </c>
      <c r="D3798" t="s">
        <v>110</v>
      </c>
      <c r="E3798">
        <v>371.47</v>
      </c>
      <c r="F3798">
        <v>376.92</v>
      </c>
    </row>
    <row r="3799" spans="1:6">
      <c r="A3799" t="s">
        <v>14676</v>
      </c>
      <c r="B3799">
        <v>102645</v>
      </c>
      <c r="C3799" t="s">
        <v>8430</v>
      </c>
      <c r="D3799" t="s">
        <v>110</v>
      </c>
      <c r="E3799">
        <v>255.61</v>
      </c>
      <c r="F3799">
        <v>258.89</v>
      </c>
    </row>
    <row r="3800" spans="1:6">
      <c r="A3800" t="s">
        <v>14676</v>
      </c>
      <c r="B3800">
        <v>102650</v>
      </c>
      <c r="C3800" t="s">
        <v>8431</v>
      </c>
      <c r="D3800" t="s">
        <v>110</v>
      </c>
      <c r="E3800">
        <v>532.54999999999995</v>
      </c>
      <c r="F3800">
        <v>540.16</v>
      </c>
    </row>
    <row r="3801" spans="1:6">
      <c r="A3801" t="s">
        <v>14676</v>
      </c>
      <c r="B3801">
        <v>102646</v>
      </c>
      <c r="C3801" t="s">
        <v>8432</v>
      </c>
      <c r="D3801" t="s">
        <v>110</v>
      </c>
      <c r="E3801">
        <v>387.64</v>
      </c>
      <c r="F3801">
        <v>392.56</v>
      </c>
    </row>
    <row r="3802" spans="1:6">
      <c r="A3802" t="s">
        <v>14676</v>
      </c>
      <c r="B3802">
        <v>102651</v>
      </c>
      <c r="C3802" t="s">
        <v>8433</v>
      </c>
      <c r="D3802" t="s">
        <v>110</v>
      </c>
      <c r="E3802">
        <v>691.89</v>
      </c>
      <c r="F3802">
        <v>702</v>
      </c>
    </row>
    <row r="3803" spans="1:6">
      <c r="A3803" t="s">
        <v>14676</v>
      </c>
      <c r="B3803">
        <v>102647</v>
      </c>
      <c r="C3803" t="s">
        <v>8434</v>
      </c>
      <c r="D3803" t="s">
        <v>110</v>
      </c>
      <c r="E3803">
        <v>509.67</v>
      </c>
      <c r="F3803">
        <v>516.37</v>
      </c>
    </row>
    <row r="3804" spans="1:6">
      <c r="A3804" t="s">
        <v>14676</v>
      </c>
      <c r="B3804">
        <v>102652</v>
      </c>
      <c r="C3804" t="s">
        <v>8435</v>
      </c>
      <c r="D3804" t="s">
        <v>110</v>
      </c>
      <c r="E3804">
        <v>886.69</v>
      </c>
      <c r="F3804">
        <v>898.71</v>
      </c>
    </row>
    <row r="3805" spans="1:6">
      <c r="A3805" t="s">
        <v>14676</v>
      </c>
      <c r="B3805">
        <v>102648</v>
      </c>
      <c r="C3805" t="s">
        <v>8436</v>
      </c>
      <c r="D3805" t="s">
        <v>110</v>
      </c>
      <c r="E3805">
        <v>672.89</v>
      </c>
      <c r="F3805">
        <v>680.95</v>
      </c>
    </row>
    <row r="3806" spans="1:6">
      <c r="A3806" t="s">
        <v>14677</v>
      </c>
      <c r="B3806">
        <v>100651</v>
      </c>
      <c r="C3806" t="s">
        <v>8437</v>
      </c>
      <c r="D3806" t="s">
        <v>110</v>
      </c>
      <c r="E3806">
        <v>144.61000000000001</v>
      </c>
      <c r="F3806">
        <v>145.58000000000001</v>
      </c>
    </row>
    <row r="3807" spans="1:6">
      <c r="A3807" t="s">
        <v>14677</v>
      </c>
      <c r="B3807">
        <v>100652</v>
      </c>
      <c r="C3807" t="s">
        <v>8438</v>
      </c>
      <c r="D3807" t="s">
        <v>110</v>
      </c>
      <c r="E3807">
        <v>275.79000000000002</v>
      </c>
      <c r="F3807">
        <v>277.07</v>
      </c>
    </row>
    <row r="3808" spans="1:6">
      <c r="A3808" t="s">
        <v>14677</v>
      </c>
      <c r="B3808">
        <v>100653</v>
      </c>
      <c r="C3808" t="s">
        <v>8439</v>
      </c>
      <c r="D3808" t="s">
        <v>110</v>
      </c>
      <c r="E3808">
        <v>457.08</v>
      </c>
      <c r="F3808">
        <v>458.66</v>
      </c>
    </row>
    <row r="3809" spans="1:6">
      <c r="A3809" t="s">
        <v>14677</v>
      </c>
      <c r="B3809">
        <v>100654</v>
      </c>
      <c r="C3809" t="s">
        <v>8440</v>
      </c>
      <c r="D3809" t="s">
        <v>110</v>
      </c>
      <c r="E3809">
        <v>605.53</v>
      </c>
      <c r="F3809">
        <v>607.41</v>
      </c>
    </row>
    <row r="3810" spans="1:6">
      <c r="A3810" t="s">
        <v>14677</v>
      </c>
      <c r="B3810">
        <v>100655</v>
      </c>
      <c r="C3810" t="s">
        <v>8441</v>
      </c>
      <c r="D3810" t="s">
        <v>110</v>
      </c>
      <c r="E3810">
        <v>705.06</v>
      </c>
      <c r="F3810">
        <v>706.66</v>
      </c>
    </row>
    <row r="3811" spans="1:6">
      <c r="A3811" t="s">
        <v>14678</v>
      </c>
      <c r="B3811">
        <v>100364</v>
      </c>
      <c r="C3811" t="s">
        <v>14679</v>
      </c>
      <c r="D3811" t="s">
        <v>211</v>
      </c>
      <c r="E3811">
        <v>3477.4</v>
      </c>
      <c r="F3811">
        <v>3552.74</v>
      </c>
    </row>
    <row r="3812" spans="1:6">
      <c r="A3812" t="s">
        <v>14678</v>
      </c>
      <c r="B3812">
        <v>100374</v>
      </c>
      <c r="C3812" t="s">
        <v>14680</v>
      </c>
      <c r="D3812" t="s">
        <v>211</v>
      </c>
      <c r="E3812">
        <v>3233.59</v>
      </c>
      <c r="F3812">
        <v>3308.93</v>
      </c>
    </row>
    <row r="3813" spans="1:6">
      <c r="A3813" t="s">
        <v>14678</v>
      </c>
      <c r="B3813">
        <v>100365</v>
      </c>
      <c r="C3813" t="s">
        <v>14681</v>
      </c>
      <c r="D3813" t="s">
        <v>211</v>
      </c>
      <c r="E3813">
        <v>4011.97</v>
      </c>
      <c r="F3813">
        <v>4104.07</v>
      </c>
    </row>
    <row r="3814" spans="1:6">
      <c r="A3814" t="s">
        <v>14678</v>
      </c>
      <c r="B3814">
        <v>100375</v>
      </c>
      <c r="C3814" t="s">
        <v>14682</v>
      </c>
      <c r="D3814" t="s">
        <v>211</v>
      </c>
      <c r="E3814">
        <v>3657.42</v>
      </c>
      <c r="F3814">
        <v>3749.52</v>
      </c>
    </row>
    <row r="3815" spans="1:6">
      <c r="A3815" t="s">
        <v>14678</v>
      </c>
      <c r="B3815">
        <v>100366</v>
      </c>
      <c r="C3815" t="s">
        <v>14683</v>
      </c>
      <c r="D3815" t="s">
        <v>211</v>
      </c>
      <c r="E3815">
        <v>4280.8100000000004</v>
      </c>
      <c r="F3815">
        <v>4372.91</v>
      </c>
    </row>
    <row r="3816" spans="1:6">
      <c r="A3816" t="s">
        <v>14678</v>
      </c>
      <c r="B3816">
        <v>100376</v>
      </c>
      <c r="C3816" t="s">
        <v>14684</v>
      </c>
      <c r="D3816" t="s">
        <v>211</v>
      </c>
      <c r="E3816">
        <v>3764.59</v>
      </c>
      <c r="F3816">
        <v>3856.69</v>
      </c>
    </row>
    <row r="3817" spans="1:6">
      <c r="A3817" t="s">
        <v>14678</v>
      </c>
      <c r="B3817">
        <v>100357</v>
      </c>
      <c r="C3817" t="s">
        <v>14685</v>
      </c>
      <c r="D3817" t="s">
        <v>211</v>
      </c>
      <c r="E3817">
        <v>1152.5899999999999</v>
      </c>
      <c r="F3817">
        <v>1177.9000000000001</v>
      </c>
    </row>
    <row r="3818" spans="1:6">
      <c r="A3818" t="s">
        <v>14678</v>
      </c>
      <c r="B3818">
        <v>100367</v>
      </c>
      <c r="C3818" t="s">
        <v>14686</v>
      </c>
      <c r="D3818" t="s">
        <v>211</v>
      </c>
      <c r="E3818">
        <v>1118.1199999999999</v>
      </c>
      <c r="F3818">
        <v>1143.43</v>
      </c>
    </row>
    <row r="3819" spans="1:6">
      <c r="A3819" t="s">
        <v>14678</v>
      </c>
      <c r="B3819">
        <v>100358</v>
      </c>
      <c r="C3819" t="s">
        <v>14687</v>
      </c>
      <c r="D3819" t="s">
        <v>211</v>
      </c>
      <c r="E3819">
        <v>1589.24</v>
      </c>
      <c r="F3819">
        <v>1631.32</v>
      </c>
    </row>
    <row r="3820" spans="1:6">
      <c r="A3820" t="s">
        <v>14678</v>
      </c>
      <c r="B3820">
        <v>100368</v>
      </c>
      <c r="C3820" t="s">
        <v>14688</v>
      </c>
      <c r="D3820" t="s">
        <v>211</v>
      </c>
      <c r="E3820">
        <v>1546.47</v>
      </c>
      <c r="F3820">
        <v>1588.55</v>
      </c>
    </row>
    <row r="3821" spans="1:6">
      <c r="A3821" t="s">
        <v>14678</v>
      </c>
      <c r="B3821">
        <v>100359</v>
      </c>
      <c r="C3821" t="s">
        <v>14689</v>
      </c>
      <c r="D3821" t="s">
        <v>211</v>
      </c>
      <c r="E3821">
        <v>1672.69</v>
      </c>
      <c r="F3821">
        <v>1714.77</v>
      </c>
    </row>
    <row r="3822" spans="1:6">
      <c r="A3822" t="s">
        <v>14678</v>
      </c>
      <c r="B3822">
        <v>100369</v>
      </c>
      <c r="C3822" t="s">
        <v>14690</v>
      </c>
      <c r="D3822" t="s">
        <v>211</v>
      </c>
      <c r="E3822">
        <v>1629.12</v>
      </c>
      <c r="F3822">
        <v>1671.2</v>
      </c>
    </row>
    <row r="3823" spans="1:6">
      <c r="A3823" t="s">
        <v>14678</v>
      </c>
      <c r="B3823">
        <v>100360</v>
      </c>
      <c r="C3823" t="s">
        <v>14691</v>
      </c>
      <c r="D3823" t="s">
        <v>211</v>
      </c>
      <c r="E3823">
        <v>1865.47</v>
      </c>
      <c r="F3823">
        <v>1912.21</v>
      </c>
    </row>
    <row r="3824" spans="1:6">
      <c r="A3824" t="s">
        <v>14678</v>
      </c>
      <c r="B3824">
        <v>100370</v>
      </c>
      <c r="C3824" t="s">
        <v>14692</v>
      </c>
      <c r="D3824" t="s">
        <v>211</v>
      </c>
      <c r="E3824">
        <v>1943.54</v>
      </c>
      <c r="F3824">
        <v>1990.28</v>
      </c>
    </row>
    <row r="3825" spans="1:6">
      <c r="A3825" t="s">
        <v>14678</v>
      </c>
      <c r="B3825">
        <v>100361</v>
      </c>
      <c r="C3825" t="s">
        <v>14693</v>
      </c>
      <c r="D3825" t="s">
        <v>211</v>
      </c>
      <c r="E3825">
        <v>2337.67</v>
      </c>
      <c r="F3825">
        <v>2401.17</v>
      </c>
    </row>
    <row r="3826" spans="1:6">
      <c r="A3826" t="s">
        <v>14678</v>
      </c>
      <c r="B3826">
        <v>100371</v>
      </c>
      <c r="C3826" t="s">
        <v>14694</v>
      </c>
      <c r="D3826" t="s">
        <v>211</v>
      </c>
      <c r="E3826">
        <v>2226.61</v>
      </c>
      <c r="F3826">
        <v>2290.11</v>
      </c>
    </row>
    <row r="3827" spans="1:6">
      <c r="A3827" t="s">
        <v>14678</v>
      </c>
      <c r="B3827">
        <v>100362</v>
      </c>
      <c r="C3827" t="s">
        <v>14695</v>
      </c>
      <c r="D3827" t="s">
        <v>211</v>
      </c>
      <c r="E3827">
        <v>3092.15</v>
      </c>
      <c r="F3827">
        <v>3160.19</v>
      </c>
    </row>
    <row r="3828" spans="1:6">
      <c r="A3828" t="s">
        <v>14678</v>
      </c>
      <c r="B3828">
        <v>100372</v>
      </c>
      <c r="C3828" t="s">
        <v>14696</v>
      </c>
      <c r="D3828" t="s">
        <v>211</v>
      </c>
      <c r="E3828">
        <v>2905.08</v>
      </c>
      <c r="F3828">
        <v>2973.12</v>
      </c>
    </row>
    <row r="3829" spans="1:6">
      <c r="A3829" t="s">
        <v>14678</v>
      </c>
      <c r="B3829">
        <v>100363</v>
      </c>
      <c r="C3829" t="s">
        <v>14697</v>
      </c>
      <c r="D3829" t="s">
        <v>211</v>
      </c>
      <c r="E3829">
        <v>3195.49</v>
      </c>
      <c r="F3829">
        <v>3263.53</v>
      </c>
    </row>
    <row r="3830" spans="1:6">
      <c r="A3830" t="s">
        <v>14678</v>
      </c>
      <c r="B3830">
        <v>100373</v>
      </c>
      <c r="C3830" t="s">
        <v>14698</v>
      </c>
      <c r="D3830" t="s">
        <v>211</v>
      </c>
      <c r="E3830">
        <v>3005.31</v>
      </c>
      <c r="F3830">
        <v>3073.35</v>
      </c>
    </row>
    <row r="3831" spans="1:6">
      <c r="A3831" t="s">
        <v>14678</v>
      </c>
      <c r="B3831">
        <v>106154</v>
      </c>
      <c r="C3831" t="s">
        <v>14699</v>
      </c>
      <c r="D3831" t="s">
        <v>109</v>
      </c>
      <c r="E3831">
        <v>0</v>
      </c>
      <c r="F3831">
        <v>0</v>
      </c>
    </row>
    <row r="3832" spans="1:6">
      <c r="A3832" t="s">
        <v>14678</v>
      </c>
      <c r="B3832">
        <v>106153</v>
      </c>
      <c r="C3832" t="s">
        <v>14700</v>
      </c>
      <c r="D3832" t="s">
        <v>109</v>
      </c>
      <c r="E3832">
        <v>0</v>
      </c>
      <c r="F3832">
        <v>0</v>
      </c>
    </row>
    <row r="3833" spans="1:6">
      <c r="A3833" t="s">
        <v>14678</v>
      </c>
      <c r="B3833">
        <v>106152</v>
      </c>
      <c r="C3833" t="s">
        <v>14701</v>
      </c>
      <c r="D3833" t="s">
        <v>109</v>
      </c>
      <c r="E3833">
        <v>0</v>
      </c>
      <c r="F3833">
        <v>0</v>
      </c>
    </row>
    <row r="3834" spans="1:6">
      <c r="A3834" t="s">
        <v>14678</v>
      </c>
      <c r="B3834">
        <v>106157</v>
      </c>
      <c r="C3834" t="s">
        <v>14702</v>
      </c>
      <c r="D3834" t="s">
        <v>109</v>
      </c>
      <c r="E3834">
        <v>0</v>
      </c>
      <c r="F3834">
        <v>0</v>
      </c>
    </row>
    <row r="3835" spans="1:6">
      <c r="A3835" t="s">
        <v>14678</v>
      </c>
      <c r="B3835">
        <v>106156</v>
      </c>
      <c r="C3835" t="s">
        <v>14703</v>
      </c>
      <c r="D3835" t="s">
        <v>109</v>
      </c>
      <c r="E3835">
        <v>0</v>
      </c>
      <c r="F3835">
        <v>0</v>
      </c>
    </row>
    <row r="3836" spans="1:6">
      <c r="A3836" t="s">
        <v>14678</v>
      </c>
      <c r="B3836">
        <v>106155</v>
      </c>
      <c r="C3836" t="s">
        <v>14704</v>
      </c>
      <c r="D3836" t="s">
        <v>109</v>
      </c>
      <c r="E3836">
        <v>0</v>
      </c>
      <c r="F3836">
        <v>0</v>
      </c>
    </row>
    <row r="3837" spans="1:6">
      <c r="A3837" t="s">
        <v>14678</v>
      </c>
      <c r="B3837">
        <v>106160</v>
      </c>
      <c r="C3837" t="s">
        <v>14705</v>
      </c>
      <c r="D3837" t="s">
        <v>109</v>
      </c>
      <c r="E3837">
        <v>0</v>
      </c>
      <c r="F3837">
        <v>0</v>
      </c>
    </row>
    <row r="3838" spans="1:6">
      <c r="A3838" t="s">
        <v>14678</v>
      </c>
      <c r="B3838">
        <v>106159</v>
      </c>
      <c r="C3838" t="s">
        <v>14706</v>
      </c>
      <c r="D3838" t="s">
        <v>109</v>
      </c>
      <c r="E3838">
        <v>0</v>
      </c>
      <c r="F3838">
        <v>0</v>
      </c>
    </row>
    <row r="3839" spans="1:6">
      <c r="A3839" t="s">
        <v>14678</v>
      </c>
      <c r="B3839">
        <v>106158</v>
      </c>
      <c r="C3839" t="s">
        <v>14707</v>
      </c>
      <c r="D3839" t="s">
        <v>109</v>
      </c>
      <c r="E3839">
        <v>0</v>
      </c>
      <c r="F3839">
        <v>0</v>
      </c>
    </row>
    <row r="3840" spans="1:6">
      <c r="A3840" t="s">
        <v>14678</v>
      </c>
      <c r="B3840">
        <v>106163</v>
      </c>
      <c r="C3840" t="s">
        <v>14708</v>
      </c>
      <c r="D3840" t="s">
        <v>109</v>
      </c>
      <c r="E3840">
        <v>0</v>
      </c>
      <c r="F3840">
        <v>0</v>
      </c>
    </row>
    <row r="3841" spans="1:6">
      <c r="A3841" t="s">
        <v>14678</v>
      </c>
      <c r="B3841">
        <v>106162</v>
      </c>
      <c r="C3841" t="s">
        <v>14709</v>
      </c>
      <c r="D3841" t="s">
        <v>109</v>
      </c>
      <c r="E3841">
        <v>0</v>
      </c>
      <c r="F3841">
        <v>0</v>
      </c>
    </row>
    <row r="3842" spans="1:6">
      <c r="A3842" t="s">
        <v>14678</v>
      </c>
      <c r="B3842">
        <v>106161</v>
      </c>
      <c r="C3842" t="s">
        <v>14710</v>
      </c>
      <c r="D3842" t="s">
        <v>109</v>
      </c>
      <c r="E3842">
        <v>0</v>
      </c>
      <c r="F3842">
        <v>0</v>
      </c>
    </row>
    <row r="3843" spans="1:6">
      <c r="A3843" t="s">
        <v>14678</v>
      </c>
      <c r="B3843">
        <v>100381</v>
      </c>
      <c r="C3843" t="s">
        <v>14711</v>
      </c>
      <c r="D3843" t="s">
        <v>109</v>
      </c>
      <c r="E3843">
        <v>64.86</v>
      </c>
      <c r="F3843">
        <v>66.78</v>
      </c>
    </row>
    <row r="3844" spans="1:6">
      <c r="A3844" t="s">
        <v>14678</v>
      </c>
      <c r="B3844">
        <v>100380</v>
      </c>
      <c r="C3844" t="s">
        <v>14712</v>
      </c>
      <c r="D3844" t="s">
        <v>109</v>
      </c>
      <c r="E3844">
        <v>56.9</v>
      </c>
      <c r="F3844">
        <v>58.43</v>
      </c>
    </row>
    <row r="3845" spans="1:6">
      <c r="A3845" t="s">
        <v>14678</v>
      </c>
      <c r="B3845">
        <v>100379</v>
      </c>
      <c r="C3845" t="s">
        <v>14713</v>
      </c>
      <c r="D3845" t="s">
        <v>109</v>
      </c>
      <c r="E3845">
        <v>42.99</v>
      </c>
      <c r="F3845">
        <v>43.96</v>
      </c>
    </row>
    <row r="3846" spans="1:6">
      <c r="A3846" t="s">
        <v>14678</v>
      </c>
      <c r="B3846">
        <v>100384</v>
      </c>
      <c r="C3846" t="s">
        <v>14714</v>
      </c>
      <c r="D3846" t="s">
        <v>109</v>
      </c>
      <c r="E3846">
        <v>30.89</v>
      </c>
      <c r="F3846">
        <v>31.44</v>
      </c>
    </row>
    <row r="3847" spans="1:6">
      <c r="A3847" t="s">
        <v>14678</v>
      </c>
      <c r="B3847">
        <v>100383</v>
      </c>
      <c r="C3847" t="s">
        <v>14715</v>
      </c>
      <c r="D3847" t="s">
        <v>109</v>
      </c>
      <c r="E3847">
        <v>28.75</v>
      </c>
      <c r="F3847">
        <v>29.19</v>
      </c>
    </row>
    <row r="3848" spans="1:6">
      <c r="A3848" t="s">
        <v>14678</v>
      </c>
      <c r="B3848">
        <v>100382</v>
      </c>
      <c r="C3848" t="s">
        <v>14716</v>
      </c>
      <c r="D3848" t="s">
        <v>109</v>
      </c>
      <c r="E3848">
        <v>26.77</v>
      </c>
      <c r="F3848">
        <v>27.15</v>
      </c>
    </row>
    <row r="3849" spans="1:6">
      <c r="A3849" t="s">
        <v>14678</v>
      </c>
      <c r="B3849">
        <v>100387</v>
      </c>
      <c r="C3849" t="s">
        <v>14717</v>
      </c>
      <c r="D3849" t="s">
        <v>109</v>
      </c>
      <c r="E3849">
        <v>61.72</v>
      </c>
      <c r="F3849">
        <v>63.14</v>
      </c>
    </row>
    <row r="3850" spans="1:6">
      <c r="A3850" t="s">
        <v>14678</v>
      </c>
      <c r="B3850">
        <v>100386</v>
      </c>
      <c r="C3850" t="s">
        <v>14718</v>
      </c>
      <c r="D3850" t="s">
        <v>109</v>
      </c>
      <c r="E3850">
        <v>49.44</v>
      </c>
      <c r="F3850">
        <v>50.54</v>
      </c>
    </row>
    <row r="3851" spans="1:6">
      <c r="A3851" t="s">
        <v>14678</v>
      </c>
      <c r="B3851">
        <v>100385</v>
      </c>
      <c r="C3851" t="s">
        <v>14719</v>
      </c>
      <c r="D3851" t="s">
        <v>109</v>
      </c>
      <c r="E3851">
        <v>38.5</v>
      </c>
      <c r="F3851">
        <v>39.22</v>
      </c>
    </row>
    <row r="3852" spans="1:6">
      <c r="A3852" t="s">
        <v>14678</v>
      </c>
      <c r="B3852">
        <v>100377</v>
      </c>
      <c r="C3852" t="s">
        <v>14720</v>
      </c>
      <c r="D3852" t="s">
        <v>205</v>
      </c>
      <c r="E3852">
        <v>13.17</v>
      </c>
      <c r="F3852">
        <v>13.32</v>
      </c>
    </row>
    <row r="3853" spans="1:6">
      <c r="A3853" t="s">
        <v>14678</v>
      </c>
      <c r="B3853">
        <v>100378</v>
      </c>
      <c r="C3853" t="s">
        <v>14721</v>
      </c>
      <c r="D3853" t="s">
        <v>205</v>
      </c>
      <c r="E3853">
        <v>11.81</v>
      </c>
      <c r="F3853">
        <v>11.93</v>
      </c>
    </row>
    <row r="3854" spans="1:6">
      <c r="A3854" t="s">
        <v>14678</v>
      </c>
      <c r="B3854">
        <v>92596</v>
      </c>
      <c r="C3854" t="s">
        <v>14722</v>
      </c>
      <c r="D3854" t="s">
        <v>211</v>
      </c>
      <c r="E3854">
        <v>2005.25</v>
      </c>
      <c r="F3854">
        <v>2030.05</v>
      </c>
    </row>
    <row r="3855" spans="1:6">
      <c r="A3855" t="s">
        <v>14678</v>
      </c>
      <c r="B3855">
        <v>92616</v>
      </c>
      <c r="C3855" t="s">
        <v>14723</v>
      </c>
      <c r="D3855" t="s">
        <v>211</v>
      </c>
      <c r="E3855">
        <v>1840.98</v>
      </c>
      <c r="F3855">
        <v>1865.78</v>
      </c>
    </row>
    <row r="3856" spans="1:6">
      <c r="A3856" t="s">
        <v>14678</v>
      </c>
      <c r="B3856">
        <v>92598</v>
      </c>
      <c r="C3856" t="s">
        <v>14724</v>
      </c>
      <c r="D3856" t="s">
        <v>211</v>
      </c>
      <c r="E3856">
        <v>2147.3200000000002</v>
      </c>
      <c r="F3856">
        <v>2172.12</v>
      </c>
    </row>
    <row r="3857" spans="1:6">
      <c r="A3857" t="s">
        <v>14678</v>
      </c>
      <c r="B3857">
        <v>92618</v>
      </c>
      <c r="C3857" t="s">
        <v>14725</v>
      </c>
      <c r="D3857" t="s">
        <v>211</v>
      </c>
      <c r="E3857">
        <v>2020.42</v>
      </c>
      <c r="F3857">
        <v>2045.22</v>
      </c>
    </row>
    <row r="3858" spans="1:6">
      <c r="A3858" t="s">
        <v>14678</v>
      </c>
      <c r="B3858">
        <v>92600</v>
      </c>
      <c r="C3858" t="s">
        <v>14726</v>
      </c>
      <c r="D3858" t="s">
        <v>211</v>
      </c>
      <c r="E3858">
        <v>2291.9499999999998</v>
      </c>
      <c r="F3858">
        <v>2316.75</v>
      </c>
    </row>
    <row r="3859" spans="1:6">
      <c r="A3859" t="s">
        <v>14678</v>
      </c>
      <c r="B3859">
        <v>92620</v>
      </c>
      <c r="C3859" t="s">
        <v>14727</v>
      </c>
      <c r="D3859" t="s">
        <v>211</v>
      </c>
      <c r="E3859">
        <v>2100.58</v>
      </c>
      <c r="F3859">
        <v>2125.38</v>
      </c>
    </row>
    <row r="3860" spans="1:6">
      <c r="A3860" t="s">
        <v>14678</v>
      </c>
      <c r="B3860">
        <v>92582</v>
      </c>
      <c r="C3860" t="s">
        <v>14728</v>
      </c>
      <c r="D3860" t="s">
        <v>211</v>
      </c>
      <c r="E3860">
        <v>633.6</v>
      </c>
      <c r="F3860">
        <v>643.04</v>
      </c>
    </row>
    <row r="3861" spans="1:6">
      <c r="A3861" t="s">
        <v>14678</v>
      </c>
      <c r="B3861">
        <v>92602</v>
      </c>
      <c r="C3861" t="s">
        <v>14729</v>
      </c>
      <c r="D3861" t="s">
        <v>211</v>
      </c>
      <c r="E3861">
        <v>612.01</v>
      </c>
      <c r="F3861">
        <v>621.45000000000005</v>
      </c>
    </row>
    <row r="3862" spans="1:6">
      <c r="A3862" t="s">
        <v>14678</v>
      </c>
      <c r="B3862">
        <v>92584</v>
      </c>
      <c r="C3862" t="s">
        <v>14730</v>
      </c>
      <c r="D3862" t="s">
        <v>211</v>
      </c>
      <c r="E3862">
        <v>756.83</v>
      </c>
      <c r="F3862">
        <v>766.27</v>
      </c>
    </row>
    <row r="3863" spans="1:6">
      <c r="A3863" t="s">
        <v>14678</v>
      </c>
      <c r="B3863">
        <v>92604</v>
      </c>
      <c r="C3863" t="s">
        <v>14731</v>
      </c>
      <c r="D3863" t="s">
        <v>211</v>
      </c>
      <c r="E3863">
        <v>726.62</v>
      </c>
      <c r="F3863">
        <v>736.06</v>
      </c>
    </row>
    <row r="3864" spans="1:6">
      <c r="A3864" t="s">
        <v>14678</v>
      </c>
      <c r="B3864">
        <v>92586</v>
      </c>
      <c r="C3864" t="s">
        <v>14732</v>
      </c>
      <c r="D3864" t="s">
        <v>211</v>
      </c>
      <c r="E3864">
        <v>876.55</v>
      </c>
      <c r="F3864">
        <v>885.99</v>
      </c>
    </row>
    <row r="3865" spans="1:6">
      <c r="A3865" t="s">
        <v>14678</v>
      </c>
      <c r="B3865">
        <v>92606</v>
      </c>
      <c r="C3865" t="s">
        <v>14733</v>
      </c>
      <c r="D3865" t="s">
        <v>211</v>
      </c>
      <c r="E3865">
        <v>841.85</v>
      </c>
      <c r="F3865">
        <v>851.29</v>
      </c>
    </row>
    <row r="3866" spans="1:6">
      <c r="A3866" t="s">
        <v>14678</v>
      </c>
      <c r="B3866">
        <v>92588</v>
      </c>
      <c r="C3866" t="s">
        <v>14734</v>
      </c>
      <c r="D3866" t="s">
        <v>211</v>
      </c>
      <c r="E3866">
        <v>1160.75</v>
      </c>
      <c r="F3866">
        <v>1175.07</v>
      </c>
    </row>
    <row r="3867" spans="1:6">
      <c r="A3867" t="s">
        <v>14678</v>
      </c>
      <c r="B3867">
        <v>92608</v>
      </c>
      <c r="C3867" t="s">
        <v>14735</v>
      </c>
      <c r="D3867" t="s">
        <v>211</v>
      </c>
      <c r="E3867">
        <v>1096.6400000000001</v>
      </c>
      <c r="F3867">
        <v>1110.96</v>
      </c>
    </row>
    <row r="3868" spans="1:6">
      <c r="A3868" t="s">
        <v>14678</v>
      </c>
      <c r="B3868">
        <v>92590</v>
      </c>
      <c r="C3868" t="s">
        <v>14736</v>
      </c>
      <c r="D3868" t="s">
        <v>211</v>
      </c>
      <c r="E3868">
        <v>1292.29</v>
      </c>
      <c r="F3868">
        <v>1306.6099999999999</v>
      </c>
    </row>
    <row r="3869" spans="1:6">
      <c r="A3869" t="s">
        <v>14678</v>
      </c>
      <c r="B3869">
        <v>92610</v>
      </c>
      <c r="C3869" t="s">
        <v>14737</v>
      </c>
      <c r="D3869" t="s">
        <v>211</v>
      </c>
      <c r="E3869">
        <v>1219.56</v>
      </c>
      <c r="F3869">
        <v>1233.8800000000001</v>
      </c>
    </row>
    <row r="3870" spans="1:6">
      <c r="A3870" t="s">
        <v>14678</v>
      </c>
      <c r="B3870">
        <v>92592</v>
      </c>
      <c r="C3870" t="s">
        <v>14738</v>
      </c>
      <c r="D3870" t="s">
        <v>211</v>
      </c>
      <c r="E3870">
        <v>1486.94</v>
      </c>
      <c r="F3870">
        <v>1504.81</v>
      </c>
    </row>
    <row r="3871" spans="1:6">
      <c r="A3871" t="s">
        <v>14678</v>
      </c>
      <c r="B3871">
        <v>92612</v>
      </c>
      <c r="C3871" t="s">
        <v>14739</v>
      </c>
      <c r="D3871" t="s">
        <v>211</v>
      </c>
      <c r="E3871">
        <v>1425.32</v>
      </c>
      <c r="F3871">
        <v>1444.43</v>
      </c>
    </row>
    <row r="3872" spans="1:6">
      <c r="A3872" t="s">
        <v>14678</v>
      </c>
      <c r="B3872">
        <v>92594</v>
      </c>
      <c r="C3872" t="s">
        <v>14740</v>
      </c>
      <c r="D3872" t="s">
        <v>211</v>
      </c>
      <c r="E3872">
        <v>1740.32</v>
      </c>
      <c r="F3872">
        <v>1759.43</v>
      </c>
    </row>
    <row r="3873" spans="1:6">
      <c r="A3873" t="s">
        <v>14678</v>
      </c>
      <c r="B3873">
        <v>92614</v>
      </c>
      <c r="C3873" t="s">
        <v>14741</v>
      </c>
      <c r="D3873" t="s">
        <v>211</v>
      </c>
      <c r="E3873">
        <v>1605.57</v>
      </c>
      <c r="F3873">
        <v>1624.68</v>
      </c>
    </row>
    <row r="3874" spans="1:6">
      <c r="A3874" t="s">
        <v>14678</v>
      </c>
      <c r="B3874">
        <v>92552</v>
      </c>
      <c r="C3874" t="s">
        <v>14742</v>
      </c>
      <c r="D3874" t="s">
        <v>211</v>
      </c>
      <c r="E3874">
        <v>2874.77</v>
      </c>
      <c r="F3874">
        <v>2941.73</v>
      </c>
    </row>
    <row r="3875" spans="1:6">
      <c r="A3875" t="s">
        <v>14678</v>
      </c>
      <c r="B3875">
        <v>92562</v>
      </c>
      <c r="C3875" t="s">
        <v>14743</v>
      </c>
      <c r="D3875" t="s">
        <v>211</v>
      </c>
      <c r="E3875">
        <v>2799.06</v>
      </c>
      <c r="F3875">
        <v>2866.02</v>
      </c>
    </row>
    <row r="3876" spans="1:6">
      <c r="A3876" t="s">
        <v>14678</v>
      </c>
      <c r="B3876">
        <v>92553</v>
      </c>
      <c r="C3876" t="s">
        <v>14744</v>
      </c>
      <c r="D3876" t="s">
        <v>211</v>
      </c>
      <c r="E3876">
        <v>3313.97</v>
      </c>
      <c r="F3876">
        <v>3397.69</v>
      </c>
    </row>
    <row r="3877" spans="1:6">
      <c r="A3877" t="s">
        <v>14678</v>
      </c>
      <c r="B3877">
        <v>92563</v>
      </c>
      <c r="C3877" t="s">
        <v>14745</v>
      </c>
      <c r="D3877" t="s">
        <v>211</v>
      </c>
      <c r="E3877">
        <v>3234.94</v>
      </c>
      <c r="F3877">
        <v>3318.66</v>
      </c>
    </row>
    <row r="3878" spans="1:6">
      <c r="A3878" t="s">
        <v>14678</v>
      </c>
      <c r="B3878">
        <v>92554</v>
      </c>
      <c r="C3878" t="s">
        <v>14746</v>
      </c>
      <c r="D3878" t="s">
        <v>211</v>
      </c>
      <c r="E3878">
        <v>3433.19</v>
      </c>
      <c r="F3878">
        <v>3516.91</v>
      </c>
    </row>
    <row r="3879" spans="1:6">
      <c r="A3879" t="s">
        <v>14678</v>
      </c>
      <c r="B3879">
        <v>92564</v>
      </c>
      <c r="C3879" t="s">
        <v>14747</v>
      </c>
      <c r="D3879" t="s">
        <v>211</v>
      </c>
      <c r="E3879">
        <v>3336.39</v>
      </c>
      <c r="F3879">
        <v>3420.11</v>
      </c>
    </row>
    <row r="3880" spans="1:6">
      <c r="A3880" t="s">
        <v>14678</v>
      </c>
      <c r="B3880">
        <v>92545</v>
      </c>
      <c r="C3880" t="s">
        <v>14748</v>
      </c>
      <c r="D3880" t="s">
        <v>211</v>
      </c>
      <c r="E3880">
        <v>1088.3499999999999</v>
      </c>
      <c r="F3880">
        <v>1113.6600000000001</v>
      </c>
    </row>
    <row r="3881" spans="1:6">
      <c r="A3881" t="s">
        <v>14678</v>
      </c>
      <c r="B3881">
        <v>92555</v>
      </c>
      <c r="C3881" t="s">
        <v>14749</v>
      </c>
      <c r="D3881" t="s">
        <v>211</v>
      </c>
      <c r="E3881">
        <v>1085.92</v>
      </c>
      <c r="F3881">
        <v>1111.23</v>
      </c>
    </row>
    <row r="3882" spans="1:6">
      <c r="A3882" t="s">
        <v>14678</v>
      </c>
      <c r="B3882">
        <v>92546</v>
      </c>
      <c r="C3882" t="s">
        <v>14750</v>
      </c>
      <c r="D3882" t="s">
        <v>211</v>
      </c>
      <c r="E3882">
        <v>1373.67</v>
      </c>
      <c r="F3882">
        <v>1407.38</v>
      </c>
    </row>
    <row r="3883" spans="1:6">
      <c r="A3883" t="s">
        <v>14678</v>
      </c>
      <c r="B3883">
        <v>92556</v>
      </c>
      <c r="C3883" t="s">
        <v>14751</v>
      </c>
      <c r="D3883" t="s">
        <v>211</v>
      </c>
      <c r="E3883">
        <v>1342.35</v>
      </c>
      <c r="F3883">
        <v>1376.06</v>
      </c>
    </row>
    <row r="3884" spans="1:6">
      <c r="A3884" t="s">
        <v>14678</v>
      </c>
      <c r="B3884">
        <v>92547</v>
      </c>
      <c r="C3884" t="s">
        <v>14752</v>
      </c>
      <c r="D3884" t="s">
        <v>211</v>
      </c>
      <c r="E3884">
        <v>1454.27</v>
      </c>
      <c r="F3884">
        <v>1487.98</v>
      </c>
    </row>
    <row r="3885" spans="1:6">
      <c r="A3885" t="s">
        <v>14678</v>
      </c>
      <c r="B3885">
        <v>92557</v>
      </c>
      <c r="C3885" t="s">
        <v>14753</v>
      </c>
      <c r="D3885" t="s">
        <v>211</v>
      </c>
      <c r="E3885">
        <v>1422.13</v>
      </c>
      <c r="F3885">
        <v>1455.84</v>
      </c>
    </row>
    <row r="3886" spans="1:6">
      <c r="A3886" t="s">
        <v>14678</v>
      </c>
      <c r="B3886">
        <v>92548</v>
      </c>
      <c r="C3886" t="s">
        <v>14754</v>
      </c>
      <c r="D3886" t="s">
        <v>211</v>
      </c>
      <c r="E3886">
        <v>1629.27</v>
      </c>
      <c r="F3886">
        <v>1667.64</v>
      </c>
    </row>
    <row r="3887" spans="1:6">
      <c r="A3887" t="s">
        <v>14678</v>
      </c>
      <c r="B3887">
        <v>92558</v>
      </c>
      <c r="C3887" t="s">
        <v>14755</v>
      </c>
      <c r="D3887" t="s">
        <v>211</v>
      </c>
      <c r="E3887">
        <v>1608.39</v>
      </c>
      <c r="F3887">
        <v>1646.76</v>
      </c>
    </row>
    <row r="3888" spans="1:6">
      <c r="A3888" t="s">
        <v>14678</v>
      </c>
      <c r="B3888">
        <v>92549</v>
      </c>
      <c r="C3888" t="s">
        <v>14756</v>
      </c>
      <c r="D3888" t="s">
        <v>211</v>
      </c>
      <c r="E3888">
        <v>2059.11</v>
      </c>
      <c r="F3888">
        <v>2114.23</v>
      </c>
    </row>
    <row r="3889" spans="1:6">
      <c r="A3889" t="s">
        <v>14678</v>
      </c>
      <c r="B3889">
        <v>92559</v>
      </c>
      <c r="C3889" t="s">
        <v>14757</v>
      </c>
      <c r="D3889" t="s">
        <v>211</v>
      </c>
      <c r="E3889">
        <v>2023.6</v>
      </c>
      <c r="F3889">
        <v>2078.7199999999998</v>
      </c>
    </row>
    <row r="3890" spans="1:6">
      <c r="A3890" t="s">
        <v>14678</v>
      </c>
      <c r="B3890">
        <v>92550</v>
      </c>
      <c r="C3890" t="s">
        <v>14758</v>
      </c>
      <c r="D3890" t="s">
        <v>211</v>
      </c>
      <c r="E3890">
        <v>2528.61</v>
      </c>
      <c r="F3890">
        <v>2588.27</v>
      </c>
    </row>
    <row r="3891" spans="1:6">
      <c r="A3891" t="s">
        <v>14678</v>
      </c>
      <c r="B3891">
        <v>92560</v>
      </c>
      <c r="C3891" t="s">
        <v>14759</v>
      </c>
      <c r="D3891" t="s">
        <v>211</v>
      </c>
      <c r="E3891">
        <v>2481.5</v>
      </c>
      <c r="F3891">
        <v>2541.16</v>
      </c>
    </row>
    <row r="3892" spans="1:6">
      <c r="A3892" t="s">
        <v>14678</v>
      </c>
      <c r="B3892">
        <v>92551</v>
      </c>
      <c r="C3892" t="s">
        <v>14760</v>
      </c>
      <c r="D3892" t="s">
        <v>211</v>
      </c>
      <c r="E3892">
        <v>2632.52</v>
      </c>
      <c r="F3892">
        <v>2692.18</v>
      </c>
    </row>
    <row r="3893" spans="1:6">
      <c r="A3893" t="s">
        <v>14678</v>
      </c>
      <c r="B3893">
        <v>92561</v>
      </c>
      <c r="C3893" t="s">
        <v>14761</v>
      </c>
      <c r="D3893" t="s">
        <v>211</v>
      </c>
      <c r="E3893">
        <v>2585.69</v>
      </c>
      <c r="F3893">
        <v>2645.35</v>
      </c>
    </row>
    <row r="3894" spans="1:6">
      <c r="A3894" t="s">
        <v>14678</v>
      </c>
      <c r="B3894">
        <v>92262</v>
      </c>
      <c r="C3894" t="s">
        <v>14762</v>
      </c>
      <c r="D3894" t="s">
        <v>211</v>
      </c>
      <c r="E3894">
        <v>759.81</v>
      </c>
      <c r="F3894">
        <v>784.87</v>
      </c>
    </row>
    <row r="3895" spans="1:6">
      <c r="A3895" t="s">
        <v>14678</v>
      </c>
      <c r="B3895">
        <v>106149</v>
      </c>
      <c r="C3895" t="s">
        <v>14763</v>
      </c>
      <c r="D3895" t="s">
        <v>211</v>
      </c>
      <c r="E3895">
        <v>878.58</v>
      </c>
      <c r="F3895">
        <v>910.72</v>
      </c>
    </row>
    <row r="3896" spans="1:6">
      <c r="A3896" t="s">
        <v>14678</v>
      </c>
      <c r="B3896">
        <v>106150</v>
      </c>
      <c r="C3896" t="s">
        <v>14764</v>
      </c>
      <c r="D3896" t="s">
        <v>211</v>
      </c>
      <c r="E3896">
        <v>1016.34</v>
      </c>
      <c r="F3896">
        <v>1056.7</v>
      </c>
    </row>
    <row r="3897" spans="1:6">
      <c r="A3897" t="s">
        <v>14678</v>
      </c>
      <c r="B3897">
        <v>106151</v>
      </c>
      <c r="C3897" t="s">
        <v>14765</v>
      </c>
      <c r="D3897" t="s">
        <v>211</v>
      </c>
      <c r="E3897">
        <v>1173.1099999999999</v>
      </c>
      <c r="F3897">
        <v>1222.83</v>
      </c>
    </row>
    <row r="3898" spans="1:6">
      <c r="A3898" t="s">
        <v>14678</v>
      </c>
      <c r="B3898">
        <v>92259</v>
      </c>
      <c r="C3898" t="s">
        <v>14766</v>
      </c>
      <c r="D3898" t="s">
        <v>211</v>
      </c>
      <c r="E3898">
        <v>483.09</v>
      </c>
      <c r="F3898">
        <v>491.65</v>
      </c>
    </row>
    <row r="3899" spans="1:6">
      <c r="A3899" t="s">
        <v>14678</v>
      </c>
      <c r="B3899">
        <v>92260</v>
      </c>
      <c r="C3899" t="s">
        <v>14767</v>
      </c>
      <c r="D3899" t="s">
        <v>211</v>
      </c>
      <c r="E3899">
        <v>561.48</v>
      </c>
      <c r="F3899">
        <v>574.70000000000005</v>
      </c>
    </row>
    <row r="3900" spans="1:6">
      <c r="A3900" t="s">
        <v>14678</v>
      </c>
      <c r="B3900">
        <v>92261</v>
      </c>
      <c r="C3900" t="s">
        <v>14768</v>
      </c>
      <c r="D3900" t="s">
        <v>211</v>
      </c>
      <c r="E3900">
        <v>637.49</v>
      </c>
      <c r="F3900">
        <v>655.25</v>
      </c>
    </row>
    <row r="3901" spans="1:6">
      <c r="A3901" t="s">
        <v>14678</v>
      </c>
      <c r="B3901">
        <v>92258</v>
      </c>
      <c r="C3901" t="s">
        <v>14769</v>
      </c>
      <c r="D3901" t="s">
        <v>211</v>
      </c>
      <c r="E3901">
        <v>419.7</v>
      </c>
      <c r="F3901">
        <v>439.54</v>
      </c>
    </row>
    <row r="3902" spans="1:6">
      <c r="A3902" t="s">
        <v>14678</v>
      </c>
      <c r="B3902">
        <v>92255</v>
      </c>
      <c r="C3902" t="s">
        <v>14770</v>
      </c>
      <c r="D3902" t="s">
        <v>211</v>
      </c>
      <c r="E3902">
        <v>195.63</v>
      </c>
      <c r="F3902">
        <v>202.59</v>
      </c>
    </row>
    <row r="3903" spans="1:6">
      <c r="A3903" t="s">
        <v>14678</v>
      </c>
      <c r="B3903">
        <v>92256</v>
      </c>
      <c r="C3903" t="s">
        <v>14771</v>
      </c>
      <c r="D3903" t="s">
        <v>211</v>
      </c>
      <c r="E3903">
        <v>259.11</v>
      </c>
      <c r="F3903">
        <v>269.70999999999998</v>
      </c>
    </row>
    <row r="3904" spans="1:6">
      <c r="A3904" t="s">
        <v>14678</v>
      </c>
      <c r="B3904">
        <v>92257</v>
      </c>
      <c r="C3904" t="s">
        <v>14772</v>
      </c>
      <c r="D3904" t="s">
        <v>211</v>
      </c>
      <c r="E3904">
        <v>320.64999999999998</v>
      </c>
      <c r="F3904">
        <v>334.8</v>
      </c>
    </row>
    <row r="3905" spans="1:6">
      <c r="A3905" t="s">
        <v>14678</v>
      </c>
      <c r="B3905">
        <v>100393</v>
      </c>
      <c r="C3905" t="s">
        <v>14773</v>
      </c>
      <c r="D3905" t="s">
        <v>109</v>
      </c>
      <c r="E3905">
        <v>20.95</v>
      </c>
      <c r="F3905">
        <v>21.73</v>
      </c>
    </row>
    <row r="3906" spans="1:6">
      <c r="A3906" t="s">
        <v>14678</v>
      </c>
      <c r="B3906">
        <v>100389</v>
      </c>
      <c r="C3906" t="s">
        <v>14774</v>
      </c>
      <c r="D3906" t="s">
        <v>109</v>
      </c>
      <c r="E3906">
        <v>17.46</v>
      </c>
      <c r="F3906">
        <v>18.11</v>
      </c>
    </row>
    <row r="3907" spans="1:6">
      <c r="A3907" t="s">
        <v>14678</v>
      </c>
      <c r="B3907">
        <v>100395</v>
      </c>
      <c r="C3907" t="s">
        <v>14775</v>
      </c>
      <c r="D3907" t="s">
        <v>109</v>
      </c>
      <c r="E3907">
        <v>23</v>
      </c>
      <c r="F3907">
        <v>23.91</v>
      </c>
    </row>
    <row r="3908" spans="1:6">
      <c r="A3908" t="s">
        <v>14678</v>
      </c>
      <c r="B3908">
        <v>100391</v>
      </c>
      <c r="C3908" t="s">
        <v>14776</v>
      </c>
      <c r="D3908" t="s">
        <v>109</v>
      </c>
      <c r="E3908">
        <v>19.22</v>
      </c>
      <c r="F3908">
        <v>19.96</v>
      </c>
    </row>
    <row r="3909" spans="1:6">
      <c r="A3909" t="s">
        <v>14678</v>
      </c>
      <c r="B3909">
        <v>100392</v>
      </c>
      <c r="C3909" t="s">
        <v>14777</v>
      </c>
      <c r="D3909" t="s">
        <v>109</v>
      </c>
      <c r="E3909">
        <v>17.11</v>
      </c>
      <c r="F3909">
        <v>17.649999999999999</v>
      </c>
    </row>
    <row r="3910" spans="1:6">
      <c r="A3910" t="s">
        <v>14678</v>
      </c>
      <c r="B3910">
        <v>100388</v>
      </c>
      <c r="C3910" t="s">
        <v>14778</v>
      </c>
      <c r="D3910" t="s">
        <v>109</v>
      </c>
      <c r="E3910">
        <v>21.77</v>
      </c>
      <c r="F3910">
        <v>22.44</v>
      </c>
    </row>
    <row r="3911" spans="1:6">
      <c r="A3911" t="s">
        <v>14678</v>
      </c>
      <c r="B3911">
        <v>100394</v>
      </c>
      <c r="C3911" t="s">
        <v>14779</v>
      </c>
      <c r="D3911" t="s">
        <v>109</v>
      </c>
      <c r="E3911">
        <v>20.03</v>
      </c>
      <c r="F3911">
        <v>20.74</v>
      </c>
    </row>
    <row r="3912" spans="1:6">
      <c r="A3912" t="s">
        <v>14678</v>
      </c>
      <c r="B3912">
        <v>100390</v>
      </c>
      <c r="C3912" t="s">
        <v>14780</v>
      </c>
      <c r="D3912" t="s">
        <v>109</v>
      </c>
      <c r="E3912">
        <v>25.48</v>
      </c>
      <c r="F3912">
        <v>26.37</v>
      </c>
    </row>
    <row r="3913" spans="1:6">
      <c r="A3913" t="s">
        <v>14678</v>
      </c>
      <c r="B3913">
        <v>92575</v>
      </c>
      <c r="C3913" t="s">
        <v>14781</v>
      </c>
      <c r="D3913" t="s">
        <v>109</v>
      </c>
      <c r="E3913">
        <v>64.540000000000006</v>
      </c>
      <c r="F3913">
        <v>64.900000000000006</v>
      </c>
    </row>
    <row r="3914" spans="1:6">
      <c r="A3914" t="s">
        <v>14678</v>
      </c>
      <c r="B3914">
        <v>92569</v>
      </c>
      <c r="C3914" t="s">
        <v>14782</v>
      </c>
      <c r="D3914" t="s">
        <v>109</v>
      </c>
      <c r="E3914">
        <v>70.349999999999994</v>
      </c>
      <c r="F3914">
        <v>70.709999999999994</v>
      </c>
    </row>
    <row r="3915" spans="1:6">
      <c r="A3915" t="s">
        <v>14678</v>
      </c>
      <c r="B3915">
        <v>92578</v>
      </c>
      <c r="C3915" t="s">
        <v>14783</v>
      </c>
      <c r="D3915" t="s">
        <v>109</v>
      </c>
      <c r="E3915">
        <v>67.08</v>
      </c>
      <c r="F3915">
        <v>67.540000000000006</v>
      </c>
    </row>
    <row r="3916" spans="1:6">
      <c r="A3916" t="s">
        <v>14678</v>
      </c>
      <c r="B3916">
        <v>92572</v>
      </c>
      <c r="C3916" t="s">
        <v>14784</v>
      </c>
      <c r="D3916" t="s">
        <v>109</v>
      </c>
      <c r="E3916">
        <v>72.78</v>
      </c>
      <c r="F3916">
        <v>73.28</v>
      </c>
    </row>
    <row r="3917" spans="1:6">
      <c r="A3917" t="s">
        <v>14678</v>
      </c>
      <c r="B3917">
        <v>92576</v>
      </c>
      <c r="C3917" t="s">
        <v>14785</v>
      </c>
      <c r="D3917" t="s">
        <v>109</v>
      </c>
      <c r="E3917">
        <v>35.54</v>
      </c>
      <c r="F3917">
        <v>35.69</v>
      </c>
    </row>
    <row r="3918" spans="1:6">
      <c r="A3918" t="s">
        <v>14678</v>
      </c>
      <c r="B3918">
        <v>92570</v>
      </c>
      <c r="C3918" t="s">
        <v>14786</v>
      </c>
      <c r="D3918" t="s">
        <v>109</v>
      </c>
      <c r="E3918">
        <v>44.73</v>
      </c>
      <c r="F3918">
        <v>44.91</v>
      </c>
    </row>
    <row r="3919" spans="1:6">
      <c r="A3919" t="s">
        <v>14678</v>
      </c>
      <c r="B3919">
        <v>92579</v>
      </c>
      <c r="C3919" t="s">
        <v>14787</v>
      </c>
      <c r="D3919" t="s">
        <v>109</v>
      </c>
      <c r="E3919">
        <v>36.979999999999997</v>
      </c>
      <c r="F3919">
        <v>37.18</v>
      </c>
    </row>
    <row r="3920" spans="1:6">
      <c r="A3920" t="s">
        <v>14678</v>
      </c>
      <c r="B3920">
        <v>92573</v>
      </c>
      <c r="C3920" t="s">
        <v>14788</v>
      </c>
      <c r="D3920" t="s">
        <v>109</v>
      </c>
      <c r="E3920">
        <v>46.54</v>
      </c>
      <c r="F3920">
        <v>46.8</v>
      </c>
    </row>
    <row r="3921" spans="1:6">
      <c r="A3921" t="s">
        <v>14678</v>
      </c>
      <c r="B3921">
        <v>92574</v>
      </c>
      <c r="C3921" t="s">
        <v>14789</v>
      </c>
      <c r="D3921" t="s">
        <v>109</v>
      </c>
      <c r="E3921">
        <v>128.62</v>
      </c>
      <c r="F3921">
        <v>129.55000000000001</v>
      </c>
    </row>
    <row r="3922" spans="1:6">
      <c r="A3922" t="s">
        <v>14678</v>
      </c>
      <c r="B3922">
        <v>92568</v>
      </c>
      <c r="C3922" t="s">
        <v>14790</v>
      </c>
      <c r="D3922" t="s">
        <v>109</v>
      </c>
      <c r="E3922">
        <v>137.38999999999999</v>
      </c>
      <c r="F3922">
        <v>138.27000000000001</v>
      </c>
    </row>
    <row r="3923" spans="1:6">
      <c r="A3923" t="s">
        <v>14678</v>
      </c>
      <c r="B3923">
        <v>92577</v>
      </c>
      <c r="C3923" t="s">
        <v>14791</v>
      </c>
      <c r="D3923" t="s">
        <v>109</v>
      </c>
      <c r="E3923">
        <v>143.86000000000001</v>
      </c>
      <c r="F3923">
        <v>144.99</v>
      </c>
    </row>
    <row r="3924" spans="1:6">
      <c r="A3924" t="s">
        <v>14678</v>
      </c>
      <c r="B3924">
        <v>92571</v>
      </c>
      <c r="C3924" t="s">
        <v>14792</v>
      </c>
      <c r="D3924" t="s">
        <v>109</v>
      </c>
      <c r="E3924">
        <v>141.27000000000001</v>
      </c>
      <c r="F3924">
        <v>142.32</v>
      </c>
    </row>
    <row r="3925" spans="1:6">
      <c r="A3925" t="s">
        <v>14678</v>
      </c>
      <c r="B3925">
        <v>92581</v>
      </c>
      <c r="C3925" t="s">
        <v>14793</v>
      </c>
      <c r="D3925" t="s">
        <v>109</v>
      </c>
      <c r="E3925">
        <v>50.33</v>
      </c>
      <c r="F3925">
        <v>50.81</v>
      </c>
    </row>
    <row r="3926" spans="1:6">
      <c r="A3926" t="s">
        <v>14678</v>
      </c>
      <c r="B3926">
        <v>104314</v>
      </c>
      <c r="C3926" t="s">
        <v>14794</v>
      </c>
      <c r="D3926" t="s">
        <v>205</v>
      </c>
      <c r="E3926">
        <v>11.17</v>
      </c>
      <c r="F3926">
        <v>11.28</v>
      </c>
    </row>
    <row r="3927" spans="1:6">
      <c r="A3927" t="s">
        <v>14678</v>
      </c>
      <c r="B3927">
        <v>92580</v>
      </c>
      <c r="C3927" t="s">
        <v>14795</v>
      </c>
      <c r="D3927" t="s">
        <v>109</v>
      </c>
      <c r="E3927">
        <v>48.48</v>
      </c>
      <c r="F3927">
        <v>49</v>
      </c>
    </row>
    <row r="3928" spans="1:6">
      <c r="A3928" t="s">
        <v>14678</v>
      </c>
      <c r="B3928">
        <v>92539</v>
      </c>
      <c r="C3928" t="s">
        <v>14796</v>
      </c>
      <c r="D3928" t="s">
        <v>109</v>
      </c>
      <c r="E3928">
        <v>93.09</v>
      </c>
      <c r="F3928">
        <v>94.86</v>
      </c>
    </row>
    <row r="3929" spans="1:6">
      <c r="A3929" t="s">
        <v>14678</v>
      </c>
      <c r="B3929">
        <v>92540</v>
      </c>
      <c r="C3929" t="s">
        <v>14797</v>
      </c>
      <c r="D3929" t="s">
        <v>109</v>
      </c>
      <c r="E3929">
        <v>103.92</v>
      </c>
      <c r="F3929">
        <v>106.11</v>
      </c>
    </row>
    <row r="3930" spans="1:6">
      <c r="A3930" t="s">
        <v>14678</v>
      </c>
      <c r="B3930">
        <v>92544</v>
      </c>
      <c r="C3930" t="s">
        <v>14798</v>
      </c>
      <c r="D3930" t="s">
        <v>109</v>
      </c>
      <c r="E3930">
        <v>23.05</v>
      </c>
      <c r="F3930">
        <v>23.45</v>
      </c>
    </row>
    <row r="3931" spans="1:6">
      <c r="A3931" t="s">
        <v>14678</v>
      </c>
      <c r="B3931">
        <v>92543</v>
      </c>
      <c r="C3931" t="s">
        <v>14799</v>
      </c>
      <c r="D3931" t="s">
        <v>109</v>
      </c>
      <c r="E3931">
        <v>28.82</v>
      </c>
      <c r="F3931">
        <v>29.3</v>
      </c>
    </row>
    <row r="3932" spans="1:6">
      <c r="A3932" t="s">
        <v>14800</v>
      </c>
      <c r="B3932">
        <v>97725</v>
      </c>
      <c r="C3932" t="s">
        <v>8442</v>
      </c>
      <c r="D3932" t="s">
        <v>217</v>
      </c>
      <c r="E3932">
        <v>0</v>
      </c>
      <c r="F3932">
        <v>0</v>
      </c>
    </row>
    <row r="3933" spans="1:6">
      <c r="A3933" t="s">
        <v>14800</v>
      </c>
      <c r="B3933">
        <v>97721</v>
      </c>
      <c r="C3933" t="s">
        <v>8443</v>
      </c>
      <c r="D3933" t="s">
        <v>217</v>
      </c>
      <c r="E3933">
        <v>0</v>
      </c>
      <c r="F3933">
        <v>0</v>
      </c>
    </row>
    <row r="3934" spans="1:6">
      <c r="A3934" t="s">
        <v>14800</v>
      </c>
      <c r="B3934">
        <v>97722</v>
      </c>
      <c r="C3934" t="s">
        <v>8444</v>
      </c>
      <c r="D3934" t="s">
        <v>217</v>
      </c>
      <c r="E3934">
        <v>0</v>
      </c>
      <c r="F3934">
        <v>0</v>
      </c>
    </row>
    <row r="3935" spans="1:6">
      <c r="A3935" t="s">
        <v>14800</v>
      </c>
      <c r="B3935">
        <v>97724</v>
      </c>
      <c r="C3935" t="s">
        <v>8445</v>
      </c>
      <c r="D3935" t="s">
        <v>217</v>
      </c>
      <c r="E3935">
        <v>0</v>
      </c>
      <c r="F3935">
        <v>0</v>
      </c>
    </row>
    <row r="3936" spans="1:6">
      <c r="A3936" t="s">
        <v>14800</v>
      </c>
      <c r="B3936">
        <v>97719</v>
      </c>
      <c r="C3936" t="s">
        <v>8446</v>
      </c>
      <c r="D3936" t="s">
        <v>217</v>
      </c>
      <c r="E3936">
        <v>0</v>
      </c>
      <c r="F3936">
        <v>0</v>
      </c>
    </row>
    <row r="3937" spans="1:6">
      <c r="A3937" t="s">
        <v>14800</v>
      </c>
      <c r="B3937">
        <v>97723</v>
      </c>
      <c r="C3937" t="s">
        <v>8447</v>
      </c>
      <c r="D3937" t="s">
        <v>217</v>
      </c>
      <c r="E3937">
        <v>0</v>
      </c>
      <c r="F3937">
        <v>0</v>
      </c>
    </row>
    <row r="3938" spans="1:6">
      <c r="A3938" t="s">
        <v>14800</v>
      </c>
      <c r="B3938">
        <v>104946</v>
      </c>
      <c r="C3938" t="s">
        <v>8448</v>
      </c>
      <c r="D3938" t="s">
        <v>217</v>
      </c>
      <c r="E3938">
        <v>0</v>
      </c>
      <c r="F3938">
        <v>0</v>
      </c>
    </row>
    <row r="3939" spans="1:6">
      <c r="A3939" t="s">
        <v>14800</v>
      </c>
      <c r="B3939">
        <v>104944</v>
      </c>
      <c r="C3939" t="s">
        <v>8449</v>
      </c>
      <c r="D3939" t="s">
        <v>217</v>
      </c>
      <c r="E3939">
        <v>0</v>
      </c>
      <c r="F3939">
        <v>0</v>
      </c>
    </row>
    <row r="3940" spans="1:6">
      <c r="A3940" t="s">
        <v>14800</v>
      </c>
      <c r="B3940">
        <v>104945</v>
      </c>
      <c r="C3940" t="s">
        <v>8450</v>
      </c>
      <c r="D3940" t="s">
        <v>217</v>
      </c>
      <c r="E3940">
        <v>0</v>
      </c>
      <c r="F3940">
        <v>0</v>
      </c>
    </row>
    <row r="3941" spans="1:6">
      <c r="A3941" t="s">
        <v>14800</v>
      </c>
      <c r="B3941">
        <v>97720</v>
      </c>
      <c r="C3941" t="s">
        <v>8451</v>
      </c>
      <c r="D3941" t="s">
        <v>217</v>
      </c>
      <c r="E3941">
        <v>0</v>
      </c>
      <c r="F3941">
        <v>0</v>
      </c>
    </row>
    <row r="3942" spans="1:6">
      <c r="A3942" t="s">
        <v>14800</v>
      </c>
      <c r="B3942">
        <v>97740</v>
      </c>
      <c r="C3942" t="s">
        <v>8452</v>
      </c>
      <c r="D3942" t="s">
        <v>217</v>
      </c>
      <c r="E3942">
        <v>2049.1999999999998</v>
      </c>
      <c r="F3942">
        <v>2093.29</v>
      </c>
    </row>
    <row r="3943" spans="1:6">
      <c r="A3943" t="s">
        <v>14800</v>
      </c>
      <c r="B3943">
        <v>97738</v>
      </c>
      <c r="C3943" t="s">
        <v>8453</v>
      </c>
      <c r="D3943" t="s">
        <v>217</v>
      </c>
      <c r="E3943">
        <v>3913.08</v>
      </c>
      <c r="F3943">
        <v>4058.49</v>
      </c>
    </row>
    <row r="3944" spans="1:6">
      <c r="A3944" t="s">
        <v>14800</v>
      </c>
      <c r="B3944">
        <v>97739</v>
      </c>
      <c r="C3944" t="s">
        <v>8454</v>
      </c>
      <c r="D3944" t="s">
        <v>217</v>
      </c>
      <c r="E3944">
        <v>2892.49</v>
      </c>
      <c r="F3944">
        <v>2987.54</v>
      </c>
    </row>
    <row r="3945" spans="1:6">
      <c r="A3945" t="s">
        <v>14800</v>
      </c>
      <c r="B3945">
        <v>97736</v>
      </c>
      <c r="C3945" t="s">
        <v>8455</v>
      </c>
      <c r="D3945" t="s">
        <v>217</v>
      </c>
      <c r="E3945">
        <v>1538.88</v>
      </c>
      <c r="F3945">
        <v>1572.29</v>
      </c>
    </row>
    <row r="3946" spans="1:6">
      <c r="A3946" t="s">
        <v>14800</v>
      </c>
      <c r="B3946">
        <v>97734</v>
      </c>
      <c r="C3946" t="s">
        <v>8456</v>
      </c>
      <c r="D3946" t="s">
        <v>217</v>
      </c>
      <c r="E3946">
        <v>3048.46</v>
      </c>
      <c r="F3946">
        <v>3169.35</v>
      </c>
    </row>
    <row r="3947" spans="1:6">
      <c r="A3947" t="s">
        <v>14800</v>
      </c>
      <c r="B3947">
        <v>97735</v>
      </c>
      <c r="C3947" t="s">
        <v>8457</v>
      </c>
      <c r="D3947" t="s">
        <v>217</v>
      </c>
      <c r="E3947">
        <v>2509.83</v>
      </c>
      <c r="F3947">
        <v>2599.92</v>
      </c>
    </row>
    <row r="3948" spans="1:6">
      <c r="A3948" t="s">
        <v>14800</v>
      </c>
      <c r="B3948">
        <v>97737</v>
      </c>
      <c r="C3948" t="s">
        <v>8458</v>
      </c>
      <c r="D3948" t="s">
        <v>217</v>
      </c>
      <c r="E3948">
        <v>3232.95</v>
      </c>
      <c r="F3948">
        <v>3340.56</v>
      </c>
    </row>
    <row r="3949" spans="1:6">
      <c r="A3949" t="s">
        <v>14800</v>
      </c>
      <c r="B3949">
        <v>97733</v>
      </c>
      <c r="C3949" t="s">
        <v>8459</v>
      </c>
      <c r="D3949" t="s">
        <v>217</v>
      </c>
      <c r="E3949">
        <v>3440.31</v>
      </c>
      <c r="F3949">
        <v>3575.28</v>
      </c>
    </row>
    <row r="3950" spans="1:6">
      <c r="A3950" t="s">
        <v>14801</v>
      </c>
      <c r="B3950">
        <v>98616</v>
      </c>
      <c r="C3950" t="s">
        <v>8460</v>
      </c>
      <c r="D3950" t="s">
        <v>109</v>
      </c>
      <c r="E3950">
        <v>257.12</v>
      </c>
      <c r="F3950">
        <v>259.49</v>
      </c>
    </row>
    <row r="3951" spans="1:6">
      <c r="A3951" t="s">
        <v>14801</v>
      </c>
      <c r="B3951">
        <v>98619</v>
      </c>
      <c r="C3951" t="s">
        <v>8461</v>
      </c>
      <c r="D3951" t="s">
        <v>109</v>
      </c>
      <c r="E3951">
        <v>281.29000000000002</v>
      </c>
      <c r="F3951">
        <v>283.35000000000002</v>
      </c>
    </row>
    <row r="3952" spans="1:6">
      <c r="A3952" t="s">
        <v>14801</v>
      </c>
      <c r="B3952">
        <v>98622</v>
      </c>
      <c r="C3952" t="s">
        <v>8462</v>
      </c>
      <c r="D3952" t="s">
        <v>109</v>
      </c>
      <c r="E3952">
        <v>432.29</v>
      </c>
      <c r="F3952">
        <v>435.52</v>
      </c>
    </row>
    <row r="3953" spans="1:6">
      <c r="A3953" t="s">
        <v>14801</v>
      </c>
      <c r="B3953">
        <v>98625</v>
      </c>
      <c r="C3953" t="s">
        <v>8463</v>
      </c>
      <c r="D3953" t="s">
        <v>109</v>
      </c>
      <c r="E3953">
        <v>455.41</v>
      </c>
      <c r="F3953">
        <v>457.66</v>
      </c>
    </row>
    <row r="3954" spans="1:6">
      <c r="A3954" t="s">
        <v>14801</v>
      </c>
      <c r="B3954">
        <v>105918</v>
      </c>
      <c r="C3954" t="s">
        <v>8464</v>
      </c>
      <c r="D3954" t="s">
        <v>109</v>
      </c>
      <c r="E3954">
        <v>0</v>
      </c>
      <c r="F3954">
        <v>0</v>
      </c>
    </row>
    <row r="3955" spans="1:6">
      <c r="A3955" t="s">
        <v>14801</v>
      </c>
      <c r="B3955">
        <v>98631</v>
      </c>
      <c r="C3955" t="s">
        <v>8465</v>
      </c>
      <c r="D3955" t="s">
        <v>109</v>
      </c>
      <c r="E3955">
        <v>0</v>
      </c>
      <c r="F3955">
        <v>0</v>
      </c>
    </row>
    <row r="3956" spans="1:6">
      <c r="A3956" t="s">
        <v>14801</v>
      </c>
      <c r="B3956">
        <v>98637</v>
      </c>
      <c r="C3956" t="s">
        <v>8466</v>
      </c>
      <c r="D3956" t="s">
        <v>217</v>
      </c>
      <c r="E3956">
        <v>0</v>
      </c>
      <c r="F3956">
        <v>0</v>
      </c>
    </row>
    <row r="3957" spans="1:6">
      <c r="A3957" t="s">
        <v>14801</v>
      </c>
      <c r="B3957">
        <v>98641</v>
      </c>
      <c r="C3957" t="s">
        <v>8467</v>
      </c>
      <c r="D3957" t="s">
        <v>217</v>
      </c>
      <c r="E3957">
        <v>0</v>
      </c>
      <c r="F3957">
        <v>0</v>
      </c>
    </row>
    <row r="3958" spans="1:6">
      <c r="A3958" t="s">
        <v>14801</v>
      </c>
      <c r="B3958">
        <v>98645</v>
      </c>
      <c r="C3958" t="s">
        <v>8468</v>
      </c>
      <c r="D3958" t="s">
        <v>217</v>
      </c>
      <c r="E3958">
        <v>0</v>
      </c>
      <c r="F3958">
        <v>0</v>
      </c>
    </row>
    <row r="3959" spans="1:6">
      <c r="A3959" t="s">
        <v>14801</v>
      </c>
      <c r="B3959">
        <v>98649</v>
      </c>
      <c r="C3959" t="s">
        <v>8469</v>
      </c>
      <c r="D3959" t="s">
        <v>217</v>
      </c>
      <c r="E3959">
        <v>0</v>
      </c>
      <c r="F3959">
        <v>0</v>
      </c>
    </row>
    <row r="3960" spans="1:6">
      <c r="A3960" t="s">
        <v>14801</v>
      </c>
      <c r="B3960">
        <v>98653</v>
      </c>
      <c r="C3960" t="s">
        <v>8470</v>
      </c>
      <c r="D3960" t="s">
        <v>217</v>
      </c>
      <c r="E3960">
        <v>0</v>
      </c>
      <c r="F3960">
        <v>0</v>
      </c>
    </row>
    <row r="3961" spans="1:6">
      <c r="A3961" t="s">
        <v>14801</v>
      </c>
      <c r="B3961">
        <v>98657</v>
      </c>
      <c r="C3961" t="s">
        <v>8471</v>
      </c>
      <c r="D3961" t="s">
        <v>110</v>
      </c>
      <c r="E3961">
        <v>705.17</v>
      </c>
      <c r="F3961">
        <v>719.32</v>
      </c>
    </row>
    <row r="3962" spans="1:6">
      <c r="A3962" t="s">
        <v>14802</v>
      </c>
      <c r="B3962">
        <v>100344</v>
      </c>
      <c r="C3962" t="s">
        <v>8472</v>
      </c>
      <c r="D3962" t="s">
        <v>205</v>
      </c>
      <c r="E3962">
        <v>11.64</v>
      </c>
      <c r="F3962">
        <v>11.81</v>
      </c>
    </row>
    <row r="3963" spans="1:6">
      <c r="A3963" t="s">
        <v>14802</v>
      </c>
      <c r="B3963">
        <v>100345</v>
      </c>
      <c r="C3963" t="s">
        <v>8473</v>
      </c>
      <c r="D3963" t="s">
        <v>205</v>
      </c>
      <c r="E3963">
        <v>9.02</v>
      </c>
      <c r="F3963">
        <v>9.11</v>
      </c>
    </row>
    <row r="3964" spans="1:6">
      <c r="A3964" t="s">
        <v>14802</v>
      </c>
      <c r="B3964">
        <v>100346</v>
      </c>
      <c r="C3964" t="s">
        <v>8474</v>
      </c>
      <c r="D3964" t="s">
        <v>205</v>
      </c>
      <c r="E3964">
        <v>8.6</v>
      </c>
      <c r="F3964">
        <v>8.66</v>
      </c>
    </row>
    <row r="3965" spans="1:6">
      <c r="A3965" t="s">
        <v>14802</v>
      </c>
      <c r="B3965">
        <v>100347</v>
      </c>
      <c r="C3965" t="s">
        <v>8475</v>
      </c>
      <c r="D3965" t="s">
        <v>205</v>
      </c>
      <c r="E3965">
        <v>9.65</v>
      </c>
      <c r="F3965">
        <v>9.69</v>
      </c>
    </row>
    <row r="3966" spans="1:6">
      <c r="A3966" t="s">
        <v>14802</v>
      </c>
      <c r="B3966">
        <v>100348</v>
      </c>
      <c r="C3966" t="s">
        <v>8476</v>
      </c>
      <c r="D3966" t="s">
        <v>205</v>
      </c>
      <c r="E3966">
        <v>9.48</v>
      </c>
      <c r="F3966">
        <v>9.52</v>
      </c>
    </row>
    <row r="3967" spans="1:6">
      <c r="A3967" t="s">
        <v>14802</v>
      </c>
      <c r="B3967">
        <v>100342</v>
      </c>
      <c r="C3967" t="s">
        <v>8477</v>
      </c>
      <c r="D3967" t="s">
        <v>205</v>
      </c>
      <c r="E3967">
        <v>16.23</v>
      </c>
      <c r="F3967">
        <v>16.649999999999999</v>
      </c>
    </row>
    <row r="3968" spans="1:6">
      <c r="A3968" t="s">
        <v>14802</v>
      </c>
      <c r="B3968">
        <v>100343</v>
      </c>
      <c r="C3968" t="s">
        <v>8478</v>
      </c>
      <c r="D3968" t="s">
        <v>205</v>
      </c>
      <c r="E3968">
        <v>14.25</v>
      </c>
      <c r="F3968">
        <v>14.54</v>
      </c>
    </row>
    <row r="3969" spans="1:6">
      <c r="A3969" t="s">
        <v>14802</v>
      </c>
      <c r="B3969">
        <v>100349</v>
      </c>
      <c r="C3969" t="s">
        <v>8479</v>
      </c>
      <c r="D3969" t="s">
        <v>217</v>
      </c>
      <c r="E3969">
        <v>688.82</v>
      </c>
      <c r="F3969">
        <v>690.61</v>
      </c>
    </row>
    <row r="3970" spans="1:6">
      <c r="A3970" t="s">
        <v>14802</v>
      </c>
      <c r="B3970">
        <v>100336</v>
      </c>
      <c r="C3970" t="s">
        <v>8480</v>
      </c>
      <c r="D3970" t="s">
        <v>109</v>
      </c>
      <c r="E3970">
        <v>0</v>
      </c>
      <c r="F3970">
        <v>0</v>
      </c>
    </row>
    <row r="3971" spans="1:6">
      <c r="A3971" t="s">
        <v>14802</v>
      </c>
      <c r="B3971">
        <v>100337</v>
      </c>
      <c r="C3971" t="s">
        <v>8481</v>
      </c>
      <c r="D3971" t="s">
        <v>109</v>
      </c>
      <c r="E3971">
        <v>0</v>
      </c>
      <c r="F3971">
        <v>0</v>
      </c>
    </row>
    <row r="3972" spans="1:6">
      <c r="A3972" t="s">
        <v>14802</v>
      </c>
      <c r="B3972">
        <v>100339</v>
      </c>
      <c r="C3972" t="s">
        <v>8482</v>
      </c>
      <c r="D3972" t="s">
        <v>109</v>
      </c>
      <c r="E3972">
        <v>0</v>
      </c>
      <c r="F3972">
        <v>0</v>
      </c>
    </row>
    <row r="3973" spans="1:6">
      <c r="A3973" t="s">
        <v>14802</v>
      </c>
      <c r="B3973">
        <v>100340</v>
      </c>
      <c r="C3973" t="s">
        <v>8483</v>
      </c>
      <c r="D3973" t="s">
        <v>109</v>
      </c>
      <c r="E3973">
        <v>0</v>
      </c>
      <c r="F3973">
        <v>0</v>
      </c>
    </row>
    <row r="3974" spans="1:6">
      <c r="A3974" t="s">
        <v>14802</v>
      </c>
      <c r="B3974">
        <v>105805</v>
      </c>
      <c r="C3974" t="s">
        <v>8484</v>
      </c>
      <c r="D3974" t="s">
        <v>109</v>
      </c>
      <c r="E3974">
        <v>875.43</v>
      </c>
      <c r="F3974">
        <v>880.78</v>
      </c>
    </row>
    <row r="3975" spans="1:6">
      <c r="A3975" t="s">
        <v>14802</v>
      </c>
      <c r="B3975">
        <v>105806</v>
      </c>
      <c r="C3975" t="s">
        <v>8485</v>
      </c>
      <c r="D3975" t="s">
        <v>109</v>
      </c>
      <c r="E3975">
        <v>560.30999999999995</v>
      </c>
      <c r="F3975">
        <v>564.64</v>
      </c>
    </row>
    <row r="3976" spans="1:6">
      <c r="A3976" t="s">
        <v>14802</v>
      </c>
      <c r="B3976">
        <v>105807</v>
      </c>
      <c r="C3976" t="s">
        <v>8486</v>
      </c>
      <c r="D3976" t="s">
        <v>109</v>
      </c>
      <c r="E3976">
        <v>703.07</v>
      </c>
      <c r="F3976">
        <v>707.68</v>
      </c>
    </row>
    <row r="3977" spans="1:6">
      <c r="A3977" t="s">
        <v>14802</v>
      </c>
      <c r="B3977">
        <v>105808</v>
      </c>
      <c r="C3977" t="s">
        <v>8487</v>
      </c>
      <c r="D3977" t="s">
        <v>109</v>
      </c>
      <c r="E3977">
        <v>466.73</v>
      </c>
      <c r="F3977">
        <v>470.58</v>
      </c>
    </row>
    <row r="3978" spans="1:6">
      <c r="A3978" t="s">
        <v>14802</v>
      </c>
      <c r="B3978">
        <v>100341</v>
      </c>
      <c r="C3978" t="s">
        <v>8488</v>
      </c>
      <c r="D3978" t="s">
        <v>109</v>
      </c>
      <c r="E3978">
        <v>40.58</v>
      </c>
      <c r="F3978">
        <v>41.8</v>
      </c>
    </row>
    <row r="3979" spans="1:6">
      <c r="A3979" t="s">
        <v>14802</v>
      </c>
      <c r="B3979">
        <v>100351</v>
      </c>
      <c r="C3979" t="s">
        <v>8489</v>
      </c>
      <c r="D3979" t="s">
        <v>109</v>
      </c>
      <c r="E3979">
        <v>0</v>
      </c>
      <c r="F3979">
        <v>0</v>
      </c>
    </row>
    <row r="3980" spans="1:6">
      <c r="A3980" t="s">
        <v>14802</v>
      </c>
      <c r="B3980">
        <v>100353</v>
      </c>
      <c r="C3980" t="s">
        <v>8490</v>
      </c>
      <c r="D3980" t="s">
        <v>109</v>
      </c>
      <c r="E3980">
        <v>0</v>
      </c>
      <c r="F3980">
        <v>0</v>
      </c>
    </row>
    <row r="3981" spans="1:6">
      <c r="A3981" t="s">
        <v>14802</v>
      </c>
      <c r="B3981">
        <v>100350</v>
      </c>
      <c r="C3981" t="s">
        <v>8491</v>
      </c>
      <c r="D3981" t="s">
        <v>109</v>
      </c>
      <c r="E3981">
        <v>0</v>
      </c>
      <c r="F3981">
        <v>0</v>
      </c>
    </row>
    <row r="3982" spans="1:6">
      <c r="A3982" t="s">
        <v>14803</v>
      </c>
      <c r="B3982">
        <v>105043</v>
      </c>
      <c r="C3982" t="s">
        <v>8492</v>
      </c>
      <c r="D3982" t="s">
        <v>110</v>
      </c>
      <c r="E3982">
        <v>0</v>
      </c>
      <c r="F3982">
        <v>0</v>
      </c>
    </row>
    <row r="3983" spans="1:6">
      <c r="A3983" t="s">
        <v>14803</v>
      </c>
      <c r="B3983">
        <v>105047</v>
      </c>
      <c r="C3983" t="s">
        <v>8493</v>
      </c>
      <c r="D3983" t="s">
        <v>110</v>
      </c>
      <c r="E3983">
        <v>0</v>
      </c>
      <c r="F3983">
        <v>0</v>
      </c>
    </row>
    <row r="3984" spans="1:6">
      <c r="A3984" t="s">
        <v>14803</v>
      </c>
      <c r="B3984">
        <v>105044</v>
      </c>
      <c r="C3984" t="s">
        <v>8494</v>
      </c>
      <c r="D3984" t="s">
        <v>110</v>
      </c>
      <c r="E3984">
        <v>0</v>
      </c>
      <c r="F3984">
        <v>0</v>
      </c>
    </row>
    <row r="3985" spans="1:6">
      <c r="A3985" t="s">
        <v>14803</v>
      </c>
      <c r="B3985">
        <v>105094</v>
      </c>
      <c r="C3985" t="s">
        <v>8495</v>
      </c>
      <c r="D3985" t="s">
        <v>110</v>
      </c>
      <c r="E3985">
        <v>0</v>
      </c>
      <c r="F3985">
        <v>0</v>
      </c>
    </row>
    <row r="3986" spans="1:6">
      <c r="A3986" t="s">
        <v>14803</v>
      </c>
      <c r="B3986">
        <v>105096</v>
      </c>
      <c r="C3986" t="s">
        <v>8496</v>
      </c>
      <c r="D3986" t="s">
        <v>110</v>
      </c>
      <c r="E3986">
        <v>0</v>
      </c>
      <c r="F3986">
        <v>0</v>
      </c>
    </row>
    <row r="3987" spans="1:6">
      <c r="A3987" t="s">
        <v>14803</v>
      </c>
      <c r="B3987">
        <v>105048</v>
      </c>
      <c r="C3987" t="s">
        <v>8497</v>
      </c>
      <c r="D3987" t="s">
        <v>110</v>
      </c>
      <c r="E3987">
        <v>0</v>
      </c>
      <c r="F3987">
        <v>0</v>
      </c>
    </row>
    <row r="3988" spans="1:6">
      <c r="A3988" t="s">
        <v>14803</v>
      </c>
      <c r="B3988">
        <v>105097</v>
      </c>
      <c r="C3988" t="s">
        <v>8498</v>
      </c>
      <c r="D3988" t="s">
        <v>110</v>
      </c>
      <c r="E3988">
        <v>0</v>
      </c>
      <c r="F3988">
        <v>0</v>
      </c>
    </row>
    <row r="3989" spans="1:6">
      <c r="A3989" t="s">
        <v>14803</v>
      </c>
      <c r="B3989">
        <v>105049</v>
      </c>
      <c r="C3989" t="s">
        <v>8499</v>
      </c>
      <c r="D3989" t="s">
        <v>110</v>
      </c>
      <c r="E3989">
        <v>0</v>
      </c>
      <c r="F3989">
        <v>0</v>
      </c>
    </row>
    <row r="3990" spans="1:6">
      <c r="A3990" t="s">
        <v>14803</v>
      </c>
      <c r="B3990">
        <v>105051</v>
      </c>
      <c r="C3990" t="s">
        <v>8500</v>
      </c>
      <c r="D3990" t="s">
        <v>110</v>
      </c>
      <c r="E3990">
        <v>0</v>
      </c>
      <c r="F3990">
        <v>0</v>
      </c>
    </row>
    <row r="3991" spans="1:6">
      <c r="A3991" t="s">
        <v>14803</v>
      </c>
      <c r="B3991">
        <v>105054</v>
      </c>
      <c r="C3991" t="s">
        <v>8501</v>
      </c>
      <c r="D3991" t="s">
        <v>110</v>
      </c>
      <c r="E3991">
        <v>0</v>
      </c>
      <c r="F3991">
        <v>0</v>
      </c>
    </row>
    <row r="3992" spans="1:6">
      <c r="A3992" t="s">
        <v>14803</v>
      </c>
      <c r="B3992">
        <v>105052</v>
      </c>
      <c r="C3992" t="s">
        <v>8502</v>
      </c>
      <c r="D3992" t="s">
        <v>110</v>
      </c>
      <c r="E3992">
        <v>0</v>
      </c>
      <c r="F3992">
        <v>0</v>
      </c>
    </row>
    <row r="3993" spans="1:6">
      <c r="A3993" t="s">
        <v>14803</v>
      </c>
      <c r="B3993">
        <v>105055</v>
      </c>
      <c r="C3993" t="s">
        <v>8503</v>
      </c>
      <c r="D3993" t="s">
        <v>110</v>
      </c>
      <c r="E3993">
        <v>0</v>
      </c>
      <c r="F3993">
        <v>0</v>
      </c>
    </row>
    <row r="3994" spans="1:6">
      <c r="A3994" t="s">
        <v>14803</v>
      </c>
      <c r="B3994">
        <v>105065</v>
      </c>
      <c r="C3994" t="s">
        <v>8504</v>
      </c>
      <c r="D3994" t="s">
        <v>110</v>
      </c>
      <c r="E3994">
        <v>0</v>
      </c>
      <c r="F3994">
        <v>0</v>
      </c>
    </row>
    <row r="3995" spans="1:6">
      <c r="A3995" t="s">
        <v>14803</v>
      </c>
      <c r="B3995">
        <v>105059</v>
      </c>
      <c r="C3995" t="s">
        <v>8505</v>
      </c>
      <c r="D3995" t="s">
        <v>110</v>
      </c>
      <c r="E3995">
        <v>0</v>
      </c>
      <c r="F3995">
        <v>0</v>
      </c>
    </row>
    <row r="3996" spans="1:6">
      <c r="A3996" t="s">
        <v>14803</v>
      </c>
      <c r="B3996">
        <v>105057</v>
      </c>
      <c r="C3996" t="s">
        <v>8506</v>
      </c>
      <c r="D3996" t="s">
        <v>110</v>
      </c>
      <c r="E3996">
        <v>0</v>
      </c>
      <c r="F3996">
        <v>0</v>
      </c>
    </row>
    <row r="3997" spans="1:6">
      <c r="A3997" t="s">
        <v>14803</v>
      </c>
      <c r="B3997">
        <v>105060</v>
      </c>
      <c r="C3997" t="s">
        <v>8507</v>
      </c>
      <c r="D3997" t="s">
        <v>110</v>
      </c>
      <c r="E3997">
        <v>0</v>
      </c>
      <c r="F3997">
        <v>0</v>
      </c>
    </row>
    <row r="3998" spans="1:6">
      <c r="A3998" t="s">
        <v>14803</v>
      </c>
      <c r="B3998">
        <v>105042</v>
      </c>
      <c r="C3998" t="s">
        <v>8508</v>
      </c>
      <c r="D3998" t="s">
        <v>110</v>
      </c>
      <c r="E3998">
        <v>70.09</v>
      </c>
      <c r="F3998">
        <v>71.47</v>
      </c>
    </row>
    <row r="3999" spans="1:6">
      <c r="A3999" t="s">
        <v>14803</v>
      </c>
      <c r="B3999">
        <v>105046</v>
      </c>
      <c r="C3999" t="s">
        <v>8509</v>
      </c>
      <c r="D3999" t="s">
        <v>110</v>
      </c>
      <c r="E3999">
        <v>59.9</v>
      </c>
      <c r="F3999">
        <v>60.76</v>
      </c>
    </row>
    <row r="4000" spans="1:6">
      <c r="A4000" t="s">
        <v>14803</v>
      </c>
      <c r="B4000">
        <v>105095</v>
      </c>
      <c r="C4000" t="s">
        <v>8510</v>
      </c>
      <c r="D4000" t="s">
        <v>110</v>
      </c>
      <c r="E4000">
        <v>106.79</v>
      </c>
      <c r="F4000">
        <v>108.18</v>
      </c>
    </row>
    <row r="4001" spans="1:6">
      <c r="A4001" t="s">
        <v>14803</v>
      </c>
      <c r="B4001">
        <v>105098</v>
      </c>
      <c r="C4001" t="s">
        <v>8511</v>
      </c>
      <c r="D4001" t="s">
        <v>110</v>
      </c>
      <c r="E4001">
        <v>96.63</v>
      </c>
      <c r="F4001">
        <v>97.49</v>
      </c>
    </row>
    <row r="4002" spans="1:6">
      <c r="A4002" t="s">
        <v>14803</v>
      </c>
      <c r="B4002">
        <v>105050</v>
      </c>
      <c r="C4002" t="s">
        <v>8512</v>
      </c>
      <c r="D4002" t="s">
        <v>110</v>
      </c>
      <c r="E4002">
        <v>226.91</v>
      </c>
      <c r="F4002">
        <v>228.31</v>
      </c>
    </row>
    <row r="4003" spans="1:6">
      <c r="A4003" t="s">
        <v>14803</v>
      </c>
      <c r="B4003">
        <v>105053</v>
      </c>
      <c r="C4003" t="s">
        <v>8513</v>
      </c>
      <c r="D4003" t="s">
        <v>110</v>
      </c>
      <c r="E4003">
        <v>216.87</v>
      </c>
      <c r="F4003">
        <v>217.75</v>
      </c>
    </row>
    <row r="4004" spans="1:6">
      <c r="A4004" t="s">
        <v>14803</v>
      </c>
      <c r="B4004">
        <v>105056</v>
      </c>
      <c r="C4004" t="s">
        <v>8514</v>
      </c>
      <c r="D4004" t="s">
        <v>110</v>
      </c>
      <c r="E4004">
        <v>315.22000000000003</v>
      </c>
      <c r="F4004">
        <v>316.64</v>
      </c>
    </row>
    <row r="4005" spans="1:6">
      <c r="A4005" t="s">
        <v>14803</v>
      </c>
      <c r="B4005">
        <v>105058</v>
      </c>
      <c r="C4005" t="s">
        <v>8515</v>
      </c>
      <c r="D4005" t="s">
        <v>110</v>
      </c>
      <c r="E4005">
        <v>305.89</v>
      </c>
      <c r="F4005">
        <v>306.83</v>
      </c>
    </row>
    <row r="4006" spans="1:6">
      <c r="A4006" t="s">
        <v>14803</v>
      </c>
      <c r="B4006">
        <v>105062</v>
      </c>
      <c r="C4006" t="s">
        <v>8516</v>
      </c>
      <c r="D4006" t="s">
        <v>110</v>
      </c>
      <c r="E4006">
        <v>0</v>
      </c>
      <c r="F4006">
        <v>0</v>
      </c>
    </row>
    <row r="4007" spans="1:6">
      <c r="A4007" t="s">
        <v>14803</v>
      </c>
      <c r="B4007">
        <v>105066</v>
      </c>
      <c r="C4007" t="s">
        <v>8517</v>
      </c>
      <c r="D4007" t="s">
        <v>110</v>
      </c>
      <c r="E4007">
        <v>0</v>
      </c>
      <c r="F4007">
        <v>0</v>
      </c>
    </row>
    <row r="4008" spans="1:6">
      <c r="A4008" t="s">
        <v>14803</v>
      </c>
      <c r="B4008">
        <v>105063</v>
      </c>
      <c r="C4008" t="s">
        <v>8518</v>
      </c>
      <c r="D4008" t="s">
        <v>110</v>
      </c>
      <c r="E4008">
        <v>0</v>
      </c>
      <c r="F4008">
        <v>0</v>
      </c>
    </row>
    <row r="4009" spans="1:6">
      <c r="A4009" t="s">
        <v>14803</v>
      </c>
      <c r="B4009">
        <v>105067</v>
      </c>
      <c r="C4009" t="s">
        <v>8519</v>
      </c>
      <c r="D4009" t="s">
        <v>110</v>
      </c>
      <c r="E4009">
        <v>0</v>
      </c>
      <c r="F4009">
        <v>0</v>
      </c>
    </row>
    <row r="4010" spans="1:6">
      <c r="A4010" t="s">
        <v>14803</v>
      </c>
      <c r="B4010">
        <v>105069</v>
      </c>
      <c r="C4010" t="s">
        <v>8520</v>
      </c>
      <c r="D4010" t="s">
        <v>110</v>
      </c>
      <c r="E4010">
        <v>0</v>
      </c>
      <c r="F4010">
        <v>0</v>
      </c>
    </row>
    <row r="4011" spans="1:6">
      <c r="A4011" t="s">
        <v>14803</v>
      </c>
      <c r="B4011">
        <v>105072</v>
      </c>
      <c r="C4011" t="s">
        <v>8521</v>
      </c>
      <c r="D4011" t="s">
        <v>110</v>
      </c>
      <c r="E4011">
        <v>0</v>
      </c>
      <c r="F4011">
        <v>0</v>
      </c>
    </row>
    <row r="4012" spans="1:6">
      <c r="A4012" t="s">
        <v>14803</v>
      </c>
      <c r="B4012">
        <v>105070</v>
      </c>
      <c r="C4012" t="s">
        <v>8522</v>
      </c>
      <c r="D4012" t="s">
        <v>110</v>
      </c>
      <c r="E4012">
        <v>0</v>
      </c>
      <c r="F4012">
        <v>0</v>
      </c>
    </row>
    <row r="4013" spans="1:6">
      <c r="A4013" t="s">
        <v>14803</v>
      </c>
      <c r="B4013">
        <v>105073</v>
      </c>
      <c r="C4013" t="s">
        <v>8523</v>
      </c>
      <c r="D4013" t="s">
        <v>110</v>
      </c>
      <c r="E4013">
        <v>0</v>
      </c>
      <c r="F4013">
        <v>0</v>
      </c>
    </row>
    <row r="4014" spans="1:6">
      <c r="A4014" t="s">
        <v>14803</v>
      </c>
      <c r="B4014">
        <v>105075</v>
      </c>
      <c r="C4014" t="s">
        <v>8524</v>
      </c>
      <c r="D4014" t="s">
        <v>110</v>
      </c>
      <c r="E4014">
        <v>0</v>
      </c>
      <c r="F4014">
        <v>0</v>
      </c>
    </row>
    <row r="4015" spans="1:6">
      <c r="A4015" t="s">
        <v>14803</v>
      </c>
      <c r="B4015">
        <v>105078</v>
      </c>
      <c r="C4015" t="s">
        <v>8525</v>
      </c>
      <c r="D4015" t="s">
        <v>110</v>
      </c>
      <c r="E4015">
        <v>0</v>
      </c>
      <c r="F4015">
        <v>0</v>
      </c>
    </row>
    <row r="4016" spans="1:6">
      <c r="A4016" t="s">
        <v>14803</v>
      </c>
      <c r="B4016">
        <v>105076</v>
      </c>
      <c r="C4016" t="s">
        <v>8526</v>
      </c>
      <c r="D4016" t="s">
        <v>110</v>
      </c>
      <c r="E4016">
        <v>0</v>
      </c>
      <c r="F4016">
        <v>0</v>
      </c>
    </row>
    <row r="4017" spans="1:6">
      <c r="A4017" t="s">
        <v>14803</v>
      </c>
      <c r="B4017">
        <v>105079</v>
      </c>
      <c r="C4017" t="s">
        <v>8527</v>
      </c>
      <c r="D4017" t="s">
        <v>110</v>
      </c>
      <c r="E4017">
        <v>0</v>
      </c>
      <c r="F4017">
        <v>0</v>
      </c>
    </row>
    <row r="4018" spans="1:6">
      <c r="A4018" t="s">
        <v>14803</v>
      </c>
      <c r="B4018">
        <v>105061</v>
      </c>
      <c r="C4018" t="s">
        <v>8528</v>
      </c>
      <c r="D4018" t="s">
        <v>110</v>
      </c>
      <c r="E4018">
        <v>102.75</v>
      </c>
      <c r="F4018">
        <v>104.47</v>
      </c>
    </row>
    <row r="4019" spans="1:6">
      <c r="A4019" t="s">
        <v>14803</v>
      </c>
      <c r="B4019">
        <v>105064</v>
      </c>
      <c r="C4019" t="s">
        <v>8529</v>
      </c>
      <c r="D4019" t="s">
        <v>110</v>
      </c>
      <c r="E4019">
        <v>89.74</v>
      </c>
      <c r="F4019">
        <v>90.75</v>
      </c>
    </row>
    <row r="4020" spans="1:6">
      <c r="A4020" t="s">
        <v>14803</v>
      </c>
      <c r="B4020">
        <v>105068</v>
      </c>
      <c r="C4020" t="s">
        <v>8530</v>
      </c>
      <c r="D4020" t="s">
        <v>110</v>
      </c>
      <c r="E4020">
        <v>173.51</v>
      </c>
      <c r="F4020">
        <v>175.23</v>
      </c>
    </row>
    <row r="4021" spans="1:6">
      <c r="A4021" t="s">
        <v>14803</v>
      </c>
      <c r="B4021">
        <v>105071</v>
      </c>
      <c r="C4021" t="s">
        <v>8531</v>
      </c>
      <c r="D4021" t="s">
        <v>110</v>
      </c>
      <c r="E4021">
        <v>160.5</v>
      </c>
      <c r="F4021">
        <v>161.52000000000001</v>
      </c>
    </row>
    <row r="4022" spans="1:6">
      <c r="A4022" t="s">
        <v>14803</v>
      </c>
      <c r="B4022">
        <v>105074</v>
      </c>
      <c r="C4022" t="s">
        <v>8532</v>
      </c>
      <c r="D4022" t="s">
        <v>110</v>
      </c>
      <c r="E4022">
        <v>272.54000000000002</v>
      </c>
      <c r="F4022">
        <v>274.26</v>
      </c>
    </row>
    <row r="4023" spans="1:6">
      <c r="A4023" t="s">
        <v>14803</v>
      </c>
      <c r="B4023">
        <v>105077</v>
      </c>
      <c r="C4023" t="s">
        <v>8533</v>
      </c>
      <c r="D4023" t="s">
        <v>110</v>
      </c>
      <c r="E4023">
        <v>259.60000000000002</v>
      </c>
      <c r="F4023">
        <v>260.64</v>
      </c>
    </row>
    <row r="4024" spans="1:6">
      <c r="A4024" t="s">
        <v>14803</v>
      </c>
      <c r="B4024">
        <v>105090</v>
      </c>
      <c r="C4024" t="s">
        <v>8534</v>
      </c>
      <c r="D4024" t="s">
        <v>109</v>
      </c>
      <c r="E4024">
        <v>600.92999999999995</v>
      </c>
      <c r="F4024">
        <v>602.59</v>
      </c>
    </row>
    <row r="4025" spans="1:6">
      <c r="A4025" t="s">
        <v>14803</v>
      </c>
      <c r="B4025">
        <v>105099</v>
      </c>
      <c r="C4025" t="s">
        <v>8535</v>
      </c>
      <c r="D4025" t="s">
        <v>110</v>
      </c>
      <c r="E4025">
        <v>91.76</v>
      </c>
      <c r="F4025">
        <v>93.66</v>
      </c>
    </row>
    <row r="4026" spans="1:6">
      <c r="A4026" t="s">
        <v>14803</v>
      </c>
      <c r="B4026">
        <v>105100</v>
      </c>
      <c r="C4026" t="s">
        <v>8536</v>
      </c>
      <c r="D4026" t="s">
        <v>110</v>
      </c>
      <c r="E4026">
        <v>131.21</v>
      </c>
      <c r="F4026">
        <v>133.29</v>
      </c>
    </row>
    <row r="4027" spans="1:6">
      <c r="A4027" t="s">
        <v>14803</v>
      </c>
      <c r="B4027">
        <v>105101</v>
      </c>
      <c r="C4027" t="s">
        <v>8537</v>
      </c>
      <c r="D4027" t="s">
        <v>110</v>
      </c>
      <c r="E4027">
        <v>257.08999999999997</v>
      </c>
      <c r="F4027">
        <v>259.51</v>
      </c>
    </row>
    <row r="4028" spans="1:6">
      <c r="A4028" t="s">
        <v>14803</v>
      </c>
      <c r="B4028">
        <v>105102</v>
      </c>
      <c r="C4028" t="s">
        <v>8538</v>
      </c>
      <c r="D4028" t="s">
        <v>110</v>
      </c>
      <c r="E4028">
        <v>352.87</v>
      </c>
      <c r="F4028">
        <v>355.75</v>
      </c>
    </row>
    <row r="4029" spans="1:6">
      <c r="A4029" t="s">
        <v>14803</v>
      </c>
      <c r="B4029">
        <v>105080</v>
      </c>
      <c r="C4029" t="s">
        <v>8539</v>
      </c>
      <c r="D4029" t="s">
        <v>110</v>
      </c>
      <c r="E4029">
        <v>74.569999999999993</v>
      </c>
      <c r="F4029">
        <v>75.680000000000007</v>
      </c>
    </row>
    <row r="4030" spans="1:6">
      <c r="A4030" t="s">
        <v>14803</v>
      </c>
      <c r="B4030">
        <v>105081</v>
      </c>
      <c r="C4030" t="s">
        <v>8540</v>
      </c>
      <c r="D4030" t="s">
        <v>110</v>
      </c>
      <c r="E4030">
        <v>85.66</v>
      </c>
      <c r="F4030">
        <v>86.83</v>
      </c>
    </row>
    <row r="4031" spans="1:6">
      <c r="A4031" t="s">
        <v>14803</v>
      </c>
      <c r="B4031">
        <v>105091</v>
      </c>
      <c r="C4031" t="s">
        <v>8541</v>
      </c>
      <c r="D4031" t="s">
        <v>110</v>
      </c>
      <c r="E4031">
        <v>146.69</v>
      </c>
      <c r="F4031">
        <v>147.97999999999999</v>
      </c>
    </row>
    <row r="4032" spans="1:6">
      <c r="A4032" t="s">
        <v>14803</v>
      </c>
      <c r="B4032">
        <v>105089</v>
      </c>
      <c r="C4032" t="s">
        <v>8542</v>
      </c>
      <c r="D4032" t="s">
        <v>110</v>
      </c>
      <c r="E4032">
        <v>184.06</v>
      </c>
      <c r="F4032">
        <v>185.47</v>
      </c>
    </row>
    <row r="4033" spans="1:6">
      <c r="A4033" t="s">
        <v>14803</v>
      </c>
      <c r="B4033">
        <v>105082</v>
      </c>
      <c r="C4033" t="s">
        <v>8543</v>
      </c>
      <c r="D4033" t="s">
        <v>110</v>
      </c>
      <c r="E4033">
        <v>77.58</v>
      </c>
      <c r="F4033">
        <v>78.69</v>
      </c>
    </row>
    <row r="4034" spans="1:6">
      <c r="A4034" t="s">
        <v>14803</v>
      </c>
      <c r="B4034">
        <v>105083</v>
      </c>
      <c r="C4034" t="s">
        <v>8544</v>
      </c>
      <c r="D4034" t="s">
        <v>110</v>
      </c>
      <c r="E4034">
        <v>87.03</v>
      </c>
      <c r="F4034">
        <v>88.2</v>
      </c>
    </row>
    <row r="4035" spans="1:6">
      <c r="A4035" t="s">
        <v>14803</v>
      </c>
      <c r="B4035">
        <v>105084</v>
      </c>
      <c r="C4035" t="s">
        <v>8545</v>
      </c>
      <c r="D4035" t="s">
        <v>110</v>
      </c>
      <c r="E4035">
        <v>107.22</v>
      </c>
      <c r="F4035">
        <v>108.43</v>
      </c>
    </row>
    <row r="4036" spans="1:6">
      <c r="A4036" t="s">
        <v>14803</v>
      </c>
      <c r="B4036">
        <v>105086</v>
      </c>
      <c r="C4036" t="s">
        <v>8546</v>
      </c>
      <c r="D4036" t="s">
        <v>110</v>
      </c>
      <c r="E4036">
        <v>99.74</v>
      </c>
      <c r="F4036">
        <v>100.99</v>
      </c>
    </row>
    <row r="4037" spans="1:6">
      <c r="A4037" t="s">
        <v>14803</v>
      </c>
      <c r="B4037">
        <v>105087</v>
      </c>
      <c r="C4037" t="s">
        <v>8547</v>
      </c>
      <c r="D4037" t="s">
        <v>110</v>
      </c>
      <c r="E4037">
        <v>111.55</v>
      </c>
      <c r="F4037">
        <v>112.86</v>
      </c>
    </row>
    <row r="4038" spans="1:6">
      <c r="A4038" t="s">
        <v>14803</v>
      </c>
      <c r="B4038">
        <v>105088</v>
      </c>
      <c r="C4038" t="s">
        <v>8548</v>
      </c>
      <c r="D4038" t="s">
        <v>110</v>
      </c>
      <c r="E4038">
        <v>199.23</v>
      </c>
      <c r="F4038">
        <v>200.64</v>
      </c>
    </row>
    <row r="4039" spans="1:6">
      <c r="A4039" t="s">
        <v>14803</v>
      </c>
      <c r="B4039">
        <v>105092</v>
      </c>
      <c r="C4039" t="s">
        <v>8549</v>
      </c>
      <c r="D4039" t="s">
        <v>110</v>
      </c>
      <c r="E4039">
        <v>159.34</v>
      </c>
      <c r="F4039">
        <v>160.63</v>
      </c>
    </row>
    <row r="4040" spans="1:6">
      <c r="A4040" t="s">
        <v>14803</v>
      </c>
      <c r="B4040">
        <v>105085</v>
      </c>
      <c r="C4040" t="s">
        <v>8550</v>
      </c>
      <c r="D4040" t="s">
        <v>110</v>
      </c>
      <c r="E4040">
        <v>111.92</v>
      </c>
      <c r="F4040">
        <v>113.14</v>
      </c>
    </row>
    <row r="4041" spans="1:6">
      <c r="A4041" t="s">
        <v>14803</v>
      </c>
      <c r="B4041">
        <v>105093</v>
      </c>
      <c r="C4041" t="s">
        <v>8551</v>
      </c>
      <c r="D4041" t="s">
        <v>110</v>
      </c>
      <c r="E4041">
        <v>161.33000000000001</v>
      </c>
      <c r="F4041">
        <v>162.74</v>
      </c>
    </row>
    <row r="4042" spans="1:6">
      <c r="A4042" t="s">
        <v>14803</v>
      </c>
      <c r="B4042">
        <v>105041</v>
      </c>
      <c r="C4042" t="s">
        <v>8552</v>
      </c>
      <c r="D4042" t="s">
        <v>110</v>
      </c>
      <c r="E4042">
        <v>65.75</v>
      </c>
      <c r="F4042">
        <v>66.87</v>
      </c>
    </row>
    <row r="4043" spans="1:6">
      <c r="A4043" t="s">
        <v>14803</v>
      </c>
      <c r="B4043">
        <v>105045</v>
      </c>
      <c r="C4043" t="s">
        <v>8553</v>
      </c>
      <c r="D4043" t="s">
        <v>110</v>
      </c>
      <c r="E4043">
        <v>75.510000000000005</v>
      </c>
      <c r="F4043">
        <v>76.7</v>
      </c>
    </row>
    <row r="4044" spans="1:6">
      <c r="A4044" t="s">
        <v>14804</v>
      </c>
      <c r="B4044">
        <v>93961</v>
      </c>
      <c r="C4044" t="s">
        <v>8554</v>
      </c>
      <c r="D4044" t="s">
        <v>110</v>
      </c>
      <c r="E4044">
        <v>206.59</v>
      </c>
      <c r="F4044">
        <v>214.04</v>
      </c>
    </row>
    <row r="4045" spans="1:6">
      <c r="A4045" t="s">
        <v>14804</v>
      </c>
      <c r="B4045">
        <v>93971</v>
      </c>
      <c r="C4045" t="s">
        <v>8555</v>
      </c>
      <c r="D4045" t="s">
        <v>110</v>
      </c>
      <c r="E4045">
        <v>174.17</v>
      </c>
      <c r="F4045">
        <v>180.17</v>
      </c>
    </row>
    <row r="4046" spans="1:6">
      <c r="A4046" t="s">
        <v>14804</v>
      </c>
      <c r="B4046">
        <v>93959</v>
      </c>
      <c r="C4046" t="s">
        <v>8556</v>
      </c>
      <c r="D4046" t="s">
        <v>110</v>
      </c>
      <c r="E4046">
        <v>229.9</v>
      </c>
      <c r="F4046">
        <v>238.29</v>
      </c>
    </row>
    <row r="4047" spans="1:6">
      <c r="A4047" t="s">
        <v>14804</v>
      </c>
      <c r="B4047">
        <v>93969</v>
      </c>
      <c r="C4047" t="s">
        <v>8557</v>
      </c>
      <c r="D4047" t="s">
        <v>110</v>
      </c>
      <c r="E4047">
        <v>192.97</v>
      </c>
      <c r="F4047">
        <v>199.72</v>
      </c>
    </row>
    <row r="4048" spans="1:6">
      <c r="A4048" t="s">
        <v>14804</v>
      </c>
      <c r="B4048">
        <v>93957</v>
      </c>
      <c r="C4048" t="s">
        <v>8558</v>
      </c>
      <c r="D4048" t="s">
        <v>110</v>
      </c>
      <c r="E4048">
        <v>285.27999999999997</v>
      </c>
      <c r="F4048">
        <v>296</v>
      </c>
    </row>
    <row r="4049" spans="1:6">
      <c r="A4049" t="s">
        <v>14804</v>
      </c>
      <c r="B4049">
        <v>93967</v>
      </c>
      <c r="C4049" t="s">
        <v>8559</v>
      </c>
      <c r="D4049" t="s">
        <v>110</v>
      </c>
      <c r="E4049">
        <v>239.17</v>
      </c>
      <c r="F4049">
        <v>247.89</v>
      </c>
    </row>
    <row r="4050" spans="1:6">
      <c r="A4050" t="s">
        <v>14805</v>
      </c>
      <c r="B4050">
        <v>104878</v>
      </c>
      <c r="C4050" t="s">
        <v>8560</v>
      </c>
      <c r="D4050" t="s">
        <v>211</v>
      </c>
      <c r="E4050">
        <v>2308.81</v>
      </c>
      <c r="F4050">
        <v>2314.9699999999998</v>
      </c>
    </row>
    <row r="4051" spans="1:6">
      <c r="A4051" t="s">
        <v>14805</v>
      </c>
      <c r="B4051">
        <v>104877</v>
      </c>
      <c r="C4051" t="s">
        <v>8561</v>
      </c>
      <c r="D4051" t="s">
        <v>211</v>
      </c>
      <c r="E4051">
        <v>606.41</v>
      </c>
      <c r="F4051">
        <v>612.57000000000005</v>
      </c>
    </row>
    <row r="4052" spans="1:6">
      <c r="A4052" t="s">
        <v>14805</v>
      </c>
      <c r="B4052">
        <v>104841</v>
      </c>
      <c r="C4052" t="s">
        <v>8562</v>
      </c>
      <c r="D4052" t="s">
        <v>110</v>
      </c>
      <c r="E4052">
        <v>88.16</v>
      </c>
      <c r="F4052">
        <v>89.78</v>
      </c>
    </row>
    <row r="4053" spans="1:6">
      <c r="A4053" t="s">
        <v>14805</v>
      </c>
      <c r="B4053">
        <v>104849</v>
      </c>
      <c r="C4053" t="s">
        <v>8563</v>
      </c>
      <c r="D4053" t="s">
        <v>110</v>
      </c>
      <c r="E4053">
        <v>61.36</v>
      </c>
      <c r="F4053">
        <v>62.51</v>
      </c>
    </row>
    <row r="4054" spans="1:6">
      <c r="A4054" t="s">
        <v>14805</v>
      </c>
      <c r="B4054">
        <v>104887</v>
      </c>
      <c r="C4054" t="s">
        <v>8564</v>
      </c>
      <c r="D4054" t="s">
        <v>110</v>
      </c>
      <c r="E4054">
        <v>47.22</v>
      </c>
      <c r="F4054">
        <v>47.85</v>
      </c>
    </row>
    <row r="4055" spans="1:6">
      <c r="A4055" t="s">
        <v>14805</v>
      </c>
      <c r="B4055">
        <v>104844</v>
      </c>
      <c r="C4055" t="s">
        <v>8565</v>
      </c>
      <c r="D4055" t="s">
        <v>110</v>
      </c>
      <c r="E4055">
        <v>97.22</v>
      </c>
      <c r="F4055">
        <v>99.05</v>
      </c>
    </row>
    <row r="4056" spans="1:6">
      <c r="A4056" t="s">
        <v>14805</v>
      </c>
      <c r="B4056">
        <v>104852</v>
      </c>
      <c r="C4056" t="s">
        <v>8566</v>
      </c>
      <c r="D4056" t="s">
        <v>110</v>
      </c>
      <c r="E4056">
        <v>67.47</v>
      </c>
      <c r="F4056">
        <v>68.8</v>
      </c>
    </row>
    <row r="4057" spans="1:6">
      <c r="A4057" t="s">
        <v>14805</v>
      </c>
      <c r="B4057">
        <v>104846</v>
      </c>
      <c r="C4057" t="s">
        <v>8567</v>
      </c>
      <c r="D4057" t="s">
        <v>110</v>
      </c>
      <c r="E4057">
        <v>110.69</v>
      </c>
      <c r="F4057">
        <v>112.83</v>
      </c>
    </row>
    <row r="4058" spans="1:6">
      <c r="A4058" t="s">
        <v>14805</v>
      </c>
      <c r="B4058">
        <v>104854</v>
      </c>
      <c r="C4058" t="s">
        <v>8568</v>
      </c>
      <c r="D4058" t="s">
        <v>110</v>
      </c>
      <c r="E4058">
        <v>76.64</v>
      </c>
      <c r="F4058">
        <v>78.22</v>
      </c>
    </row>
    <row r="4059" spans="1:6">
      <c r="A4059" t="s">
        <v>14805</v>
      </c>
      <c r="B4059">
        <v>104890</v>
      </c>
      <c r="C4059" t="s">
        <v>8569</v>
      </c>
      <c r="D4059" t="s">
        <v>110</v>
      </c>
      <c r="E4059">
        <v>54.03</v>
      </c>
      <c r="F4059">
        <v>54.84</v>
      </c>
    </row>
    <row r="4060" spans="1:6">
      <c r="A4060" t="s">
        <v>14805</v>
      </c>
      <c r="B4060">
        <v>104842</v>
      </c>
      <c r="C4060" t="s">
        <v>8570</v>
      </c>
      <c r="D4060" t="s">
        <v>110</v>
      </c>
      <c r="E4060">
        <v>75.45</v>
      </c>
      <c r="F4060">
        <v>76.75</v>
      </c>
    </row>
    <row r="4061" spans="1:6">
      <c r="A4061" t="s">
        <v>14805</v>
      </c>
      <c r="B4061">
        <v>104850</v>
      </c>
      <c r="C4061" t="s">
        <v>8571</v>
      </c>
      <c r="D4061" t="s">
        <v>110</v>
      </c>
      <c r="E4061">
        <v>54.7</v>
      </c>
      <c r="F4061">
        <v>55.65</v>
      </c>
    </row>
    <row r="4062" spans="1:6">
      <c r="A4062" t="s">
        <v>14805</v>
      </c>
      <c r="B4062">
        <v>104888</v>
      </c>
      <c r="C4062" t="s">
        <v>8572</v>
      </c>
      <c r="D4062" t="s">
        <v>110</v>
      </c>
      <c r="E4062">
        <v>42.94</v>
      </c>
      <c r="F4062">
        <v>43.47</v>
      </c>
    </row>
    <row r="4063" spans="1:6">
      <c r="A4063" t="s">
        <v>14805</v>
      </c>
      <c r="B4063">
        <v>104879</v>
      </c>
      <c r="C4063" t="s">
        <v>8573</v>
      </c>
      <c r="D4063" t="s">
        <v>110</v>
      </c>
      <c r="E4063">
        <v>83.01</v>
      </c>
      <c r="F4063">
        <v>84.51</v>
      </c>
    </row>
    <row r="4064" spans="1:6">
      <c r="A4064" t="s">
        <v>14805</v>
      </c>
      <c r="B4064">
        <v>104853</v>
      </c>
      <c r="C4064" t="s">
        <v>8574</v>
      </c>
      <c r="D4064" t="s">
        <v>110</v>
      </c>
      <c r="E4064">
        <v>59.85</v>
      </c>
      <c r="F4064">
        <v>60.96</v>
      </c>
    </row>
    <row r="4065" spans="1:6">
      <c r="A4065" t="s">
        <v>14805</v>
      </c>
      <c r="B4065">
        <v>104847</v>
      </c>
      <c r="C4065" t="s">
        <v>8575</v>
      </c>
      <c r="D4065" t="s">
        <v>110</v>
      </c>
      <c r="E4065">
        <v>94.23</v>
      </c>
      <c r="F4065">
        <v>95.99</v>
      </c>
    </row>
    <row r="4066" spans="1:6">
      <c r="A4066" t="s">
        <v>14805</v>
      </c>
      <c r="B4066">
        <v>104855</v>
      </c>
      <c r="C4066" t="s">
        <v>8576</v>
      </c>
      <c r="D4066" t="s">
        <v>110</v>
      </c>
      <c r="E4066">
        <v>67.44</v>
      </c>
      <c r="F4066">
        <v>68.760000000000005</v>
      </c>
    </row>
    <row r="4067" spans="1:6">
      <c r="A4067" t="s">
        <v>14805</v>
      </c>
      <c r="B4067">
        <v>104891</v>
      </c>
      <c r="C4067" t="s">
        <v>8577</v>
      </c>
      <c r="D4067" t="s">
        <v>110</v>
      </c>
      <c r="E4067">
        <v>48.67</v>
      </c>
      <c r="F4067">
        <v>49.36</v>
      </c>
    </row>
    <row r="4068" spans="1:6">
      <c r="A4068" t="s">
        <v>14805</v>
      </c>
      <c r="B4068">
        <v>104892</v>
      </c>
      <c r="C4068" t="s">
        <v>8578</v>
      </c>
      <c r="D4068" t="s">
        <v>110</v>
      </c>
      <c r="E4068">
        <v>109.38</v>
      </c>
      <c r="F4068">
        <v>111.51</v>
      </c>
    </row>
    <row r="4069" spans="1:6">
      <c r="A4069" t="s">
        <v>14805</v>
      </c>
      <c r="B4069">
        <v>104848</v>
      </c>
      <c r="C4069" t="s">
        <v>8579</v>
      </c>
      <c r="D4069" t="s">
        <v>110</v>
      </c>
      <c r="E4069">
        <v>71.290000000000006</v>
      </c>
      <c r="F4069">
        <v>72.73</v>
      </c>
    </row>
    <row r="4070" spans="1:6">
      <c r="A4070" t="s">
        <v>14805</v>
      </c>
      <c r="B4070">
        <v>104886</v>
      </c>
      <c r="C4070" t="s">
        <v>8580</v>
      </c>
      <c r="D4070" t="s">
        <v>110</v>
      </c>
      <c r="E4070">
        <v>53.56</v>
      </c>
      <c r="F4070">
        <v>54.34</v>
      </c>
    </row>
    <row r="4071" spans="1:6">
      <c r="A4071" t="s">
        <v>14805</v>
      </c>
      <c r="B4071">
        <v>104843</v>
      </c>
      <c r="C4071" t="s">
        <v>8581</v>
      </c>
      <c r="D4071" t="s">
        <v>110</v>
      </c>
      <c r="E4071">
        <v>120.69</v>
      </c>
      <c r="F4071">
        <v>123.08</v>
      </c>
    </row>
    <row r="4072" spans="1:6">
      <c r="A4072" t="s">
        <v>14805</v>
      </c>
      <c r="B4072">
        <v>104851</v>
      </c>
      <c r="C4072" t="s">
        <v>8582</v>
      </c>
      <c r="D4072" t="s">
        <v>110</v>
      </c>
      <c r="E4072">
        <v>78.95</v>
      </c>
      <c r="F4072">
        <v>80.599999999999994</v>
      </c>
    </row>
    <row r="4073" spans="1:6">
      <c r="A4073" t="s">
        <v>14805</v>
      </c>
      <c r="B4073">
        <v>104845</v>
      </c>
      <c r="C4073" t="s">
        <v>8583</v>
      </c>
      <c r="D4073" t="s">
        <v>110</v>
      </c>
      <c r="E4073">
        <v>137.46</v>
      </c>
      <c r="F4073">
        <v>140.26</v>
      </c>
    </row>
    <row r="4074" spans="1:6">
      <c r="A4074" t="s">
        <v>14805</v>
      </c>
      <c r="B4074">
        <v>104880</v>
      </c>
      <c r="C4074" t="s">
        <v>8584</v>
      </c>
      <c r="D4074" t="s">
        <v>110</v>
      </c>
      <c r="E4074">
        <v>90.33</v>
      </c>
      <c r="F4074">
        <v>92.3</v>
      </c>
    </row>
    <row r="4075" spans="1:6">
      <c r="A4075" t="s">
        <v>14805</v>
      </c>
      <c r="B4075">
        <v>104889</v>
      </c>
      <c r="C4075" t="s">
        <v>8585</v>
      </c>
      <c r="D4075" t="s">
        <v>110</v>
      </c>
      <c r="E4075">
        <v>62.02</v>
      </c>
      <c r="F4075">
        <v>63</v>
      </c>
    </row>
    <row r="4076" spans="1:6">
      <c r="A4076" t="s">
        <v>14805</v>
      </c>
      <c r="B4076">
        <v>95108</v>
      </c>
      <c r="C4076" t="s">
        <v>8586</v>
      </c>
      <c r="D4076" t="s">
        <v>211</v>
      </c>
      <c r="E4076">
        <v>38.85</v>
      </c>
      <c r="F4076">
        <v>40.520000000000003</v>
      </c>
    </row>
    <row r="4077" spans="1:6">
      <c r="A4077" t="s">
        <v>14805</v>
      </c>
      <c r="B4077">
        <v>104857</v>
      </c>
      <c r="C4077" t="s">
        <v>8587</v>
      </c>
      <c r="D4077" t="s">
        <v>110</v>
      </c>
      <c r="E4077">
        <v>0</v>
      </c>
      <c r="F4077">
        <v>0</v>
      </c>
    </row>
    <row r="4078" spans="1:6">
      <c r="A4078" t="s">
        <v>14805</v>
      </c>
      <c r="B4078">
        <v>104859</v>
      </c>
      <c r="C4078" t="s">
        <v>8588</v>
      </c>
      <c r="D4078" t="s">
        <v>110</v>
      </c>
      <c r="E4078">
        <v>0</v>
      </c>
      <c r="F4078">
        <v>0</v>
      </c>
    </row>
    <row r="4079" spans="1:6">
      <c r="A4079" t="s">
        <v>14805</v>
      </c>
      <c r="B4079">
        <v>104861</v>
      </c>
      <c r="C4079" t="s">
        <v>8589</v>
      </c>
      <c r="D4079" t="s">
        <v>110</v>
      </c>
      <c r="E4079">
        <v>0</v>
      </c>
      <c r="F4079">
        <v>0</v>
      </c>
    </row>
    <row r="4080" spans="1:6">
      <c r="A4080" t="s">
        <v>14805</v>
      </c>
      <c r="B4080">
        <v>104856</v>
      </c>
      <c r="C4080" t="s">
        <v>8590</v>
      </c>
      <c r="D4080" t="s">
        <v>110</v>
      </c>
      <c r="E4080">
        <v>0</v>
      </c>
      <c r="F4080">
        <v>0</v>
      </c>
    </row>
    <row r="4081" spans="1:6">
      <c r="A4081" t="s">
        <v>14805</v>
      </c>
      <c r="B4081">
        <v>104858</v>
      </c>
      <c r="C4081" t="s">
        <v>8591</v>
      </c>
      <c r="D4081" t="s">
        <v>110</v>
      </c>
      <c r="E4081">
        <v>0</v>
      </c>
      <c r="F4081">
        <v>0</v>
      </c>
    </row>
    <row r="4082" spans="1:6">
      <c r="A4082" t="s">
        <v>14805</v>
      </c>
      <c r="B4082">
        <v>104860</v>
      </c>
      <c r="C4082" t="s">
        <v>8592</v>
      </c>
      <c r="D4082" t="s">
        <v>110</v>
      </c>
      <c r="E4082">
        <v>0</v>
      </c>
      <c r="F4082">
        <v>0</v>
      </c>
    </row>
    <row r="4083" spans="1:6">
      <c r="A4083" t="s">
        <v>14805</v>
      </c>
      <c r="B4083">
        <v>104871</v>
      </c>
      <c r="C4083" t="s">
        <v>8593</v>
      </c>
      <c r="D4083" t="s">
        <v>110</v>
      </c>
      <c r="E4083">
        <v>0</v>
      </c>
      <c r="F4083">
        <v>0</v>
      </c>
    </row>
    <row r="4084" spans="1:6">
      <c r="A4084" t="s">
        <v>14805</v>
      </c>
      <c r="B4084">
        <v>104883</v>
      </c>
      <c r="C4084" t="s">
        <v>8594</v>
      </c>
      <c r="D4084" t="s">
        <v>110</v>
      </c>
      <c r="E4084">
        <v>0</v>
      </c>
      <c r="F4084">
        <v>0</v>
      </c>
    </row>
    <row r="4085" spans="1:6">
      <c r="A4085" t="s">
        <v>14805</v>
      </c>
      <c r="B4085">
        <v>104865</v>
      </c>
      <c r="C4085" t="s">
        <v>8595</v>
      </c>
      <c r="D4085" t="s">
        <v>110</v>
      </c>
      <c r="E4085">
        <v>0</v>
      </c>
      <c r="F4085">
        <v>0</v>
      </c>
    </row>
    <row r="4086" spans="1:6">
      <c r="A4086" t="s">
        <v>14805</v>
      </c>
      <c r="B4086">
        <v>104872</v>
      </c>
      <c r="C4086" t="s">
        <v>8596</v>
      </c>
      <c r="D4086" t="s">
        <v>110</v>
      </c>
      <c r="E4086">
        <v>0</v>
      </c>
      <c r="F4086">
        <v>0</v>
      </c>
    </row>
    <row r="4087" spans="1:6">
      <c r="A4087" t="s">
        <v>14805</v>
      </c>
      <c r="B4087">
        <v>104884</v>
      </c>
      <c r="C4087" t="s">
        <v>8597</v>
      </c>
      <c r="D4087" t="s">
        <v>110</v>
      </c>
      <c r="E4087">
        <v>0</v>
      </c>
      <c r="F4087">
        <v>0</v>
      </c>
    </row>
    <row r="4088" spans="1:6">
      <c r="A4088" t="s">
        <v>14805</v>
      </c>
      <c r="B4088">
        <v>104866</v>
      </c>
      <c r="C4088" t="s">
        <v>8598</v>
      </c>
      <c r="D4088" t="s">
        <v>110</v>
      </c>
      <c r="E4088">
        <v>0</v>
      </c>
      <c r="F4088">
        <v>0</v>
      </c>
    </row>
    <row r="4089" spans="1:6">
      <c r="A4089" t="s">
        <v>14805</v>
      </c>
      <c r="B4089">
        <v>104873</v>
      </c>
      <c r="C4089" t="s">
        <v>8599</v>
      </c>
      <c r="D4089" t="s">
        <v>110</v>
      </c>
      <c r="E4089">
        <v>0</v>
      </c>
      <c r="F4089">
        <v>0</v>
      </c>
    </row>
    <row r="4090" spans="1:6">
      <c r="A4090" t="s">
        <v>14805</v>
      </c>
      <c r="B4090">
        <v>104885</v>
      </c>
      <c r="C4090" t="s">
        <v>8600</v>
      </c>
      <c r="D4090" t="s">
        <v>110</v>
      </c>
      <c r="E4090">
        <v>0</v>
      </c>
      <c r="F4090">
        <v>0</v>
      </c>
    </row>
    <row r="4091" spans="1:6">
      <c r="A4091" t="s">
        <v>14805</v>
      </c>
      <c r="B4091">
        <v>104867</v>
      </c>
      <c r="C4091" t="s">
        <v>8601</v>
      </c>
      <c r="D4091" t="s">
        <v>110</v>
      </c>
      <c r="E4091">
        <v>0</v>
      </c>
      <c r="F4091">
        <v>0</v>
      </c>
    </row>
    <row r="4092" spans="1:6">
      <c r="A4092" t="s">
        <v>14805</v>
      </c>
      <c r="B4092">
        <v>104868</v>
      </c>
      <c r="C4092" t="s">
        <v>8602</v>
      </c>
      <c r="D4092" t="s">
        <v>110</v>
      </c>
      <c r="E4092">
        <v>0</v>
      </c>
      <c r="F4092">
        <v>0</v>
      </c>
    </row>
    <row r="4093" spans="1:6">
      <c r="A4093" t="s">
        <v>14805</v>
      </c>
      <c r="B4093">
        <v>104874</v>
      </c>
      <c r="C4093" t="s">
        <v>8603</v>
      </c>
      <c r="D4093" t="s">
        <v>110</v>
      </c>
      <c r="E4093">
        <v>0</v>
      </c>
      <c r="F4093">
        <v>0</v>
      </c>
    </row>
    <row r="4094" spans="1:6">
      <c r="A4094" t="s">
        <v>14805</v>
      </c>
      <c r="B4094">
        <v>104862</v>
      </c>
      <c r="C4094" t="s">
        <v>8604</v>
      </c>
      <c r="D4094" t="s">
        <v>110</v>
      </c>
      <c r="E4094">
        <v>0</v>
      </c>
      <c r="F4094">
        <v>0</v>
      </c>
    </row>
    <row r="4095" spans="1:6">
      <c r="A4095" t="s">
        <v>14805</v>
      </c>
      <c r="B4095">
        <v>104869</v>
      </c>
      <c r="C4095" t="s">
        <v>8605</v>
      </c>
      <c r="D4095" t="s">
        <v>110</v>
      </c>
      <c r="E4095">
        <v>0</v>
      </c>
      <c r="F4095">
        <v>0</v>
      </c>
    </row>
    <row r="4096" spans="1:6">
      <c r="A4096" t="s">
        <v>14805</v>
      </c>
      <c r="B4096">
        <v>104881</v>
      </c>
      <c r="C4096" t="s">
        <v>8606</v>
      </c>
      <c r="D4096" t="s">
        <v>110</v>
      </c>
      <c r="E4096">
        <v>0</v>
      </c>
      <c r="F4096">
        <v>0</v>
      </c>
    </row>
    <row r="4097" spans="1:6">
      <c r="A4097" t="s">
        <v>14805</v>
      </c>
      <c r="B4097">
        <v>104863</v>
      </c>
      <c r="C4097" t="s">
        <v>8607</v>
      </c>
      <c r="D4097" t="s">
        <v>110</v>
      </c>
      <c r="E4097">
        <v>0</v>
      </c>
      <c r="F4097">
        <v>0</v>
      </c>
    </row>
    <row r="4098" spans="1:6">
      <c r="A4098" t="s">
        <v>14805</v>
      </c>
      <c r="B4098">
        <v>104870</v>
      </c>
      <c r="C4098" t="s">
        <v>8608</v>
      </c>
      <c r="D4098" t="s">
        <v>110</v>
      </c>
      <c r="E4098">
        <v>0</v>
      </c>
      <c r="F4098">
        <v>0</v>
      </c>
    </row>
    <row r="4099" spans="1:6">
      <c r="A4099" t="s">
        <v>14805</v>
      </c>
      <c r="B4099">
        <v>104882</v>
      </c>
      <c r="C4099" t="s">
        <v>8609</v>
      </c>
      <c r="D4099" t="s">
        <v>110</v>
      </c>
      <c r="E4099">
        <v>0</v>
      </c>
      <c r="F4099">
        <v>0</v>
      </c>
    </row>
    <row r="4100" spans="1:6">
      <c r="A4100" t="s">
        <v>14805</v>
      </c>
      <c r="B4100">
        <v>104864</v>
      </c>
      <c r="C4100" t="s">
        <v>8610</v>
      </c>
      <c r="D4100" t="s">
        <v>110</v>
      </c>
      <c r="E4100">
        <v>0</v>
      </c>
      <c r="F4100">
        <v>0</v>
      </c>
    </row>
    <row r="4101" spans="1:6">
      <c r="A4101" t="s">
        <v>14805</v>
      </c>
      <c r="B4101">
        <v>104876</v>
      </c>
      <c r="C4101" t="s">
        <v>8611</v>
      </c>
      <c r="D4101" t="s">
        <v>211</v>
      </c>
      <c r="E4101">
        <v>22.07</v>
      </c>
      <c r="F4101">
        <v>23.35</v>
      </c>
    </row>
    <row r="4102" spans="1:6">
      <c r="A4102" t="s">
        <v>14805</v>
      </c>
      <c r="B4102">
        <v>104875</v>
      </c>
      <c r="C4102" t="s">
        <v>8612</v>
      </c>
      <c r="D4102" t="s">
        <v>110</v>
      </c>
      <c r="E4102">
        <v>118.48</v>
      </c>
      <c r="F4102">
        <v>125.12</v>
      </c>
    </row>
    <row r="4103" spans="1:6">
      <c r="A4103" t="s">
        <v>14806</v>
      </c>
      <c r="B4103">
        <v>105942</v>
      </c>
      <c r="C4103" t="s">
        <v>8613</v>
      </c>
      <c r="D4103" t="s">
        <v>110</v>
      </c>
      <c r="E4103">
        <v>0</v>
      </c>
      <c r="F4103">
        <v>0</v>
      </c>
    </row>
    <row r="4104" spans="1:6">
      <c r="A4104" t="s">
        <v>14806</v>
      </c>
      <c r="B4104">
        <v>105943</v>
      </c>
      <c r="C4104" t="s">
        <v>8614</v>
      </c>
      <c r="D4104" t="s">
        <v>110</v>
      </c>
      <c r="E4104">
        <v>0</v>
      </c>
      <c r="F4104">
        <v>0</v>
      </c>
    </row>
    <row r="4105" spans="1:6">
      <c r="A4105" t="s">
        <v>14806</v>
      </c>
      <c r="B4105">
        <v>105941</v>
      </c>
      <c r="C4105" t="s">
        <v>8615</v>
      </c>
      <c r="D4105" t="s">
        <v>109</v>
      </c>
      <c r="E4105">
        <v>0</v>
      </c>
      <c r="F4105">
        <v>0</v>
      </c>
    </row>
    <row r="4106" spans="1:6">
      <c r="A4106" t="s">
        <v>14806</v>
      </c>
      <c r="B4106">
        <v>105940</v>
      </c>
      <c r="C4106" t="s">
        <v>8616</v>
      </c>
      <c r="D4106" t="s">
        <v>109</v>
      </c>
      <c r="E4106">
        <v>0</v>
      </c>
      <c r="F4106">
        <v>0</v>
      </c>
    </row>
    <row r="4107" spans="1:6">
      <c r="A4107" t="s">
        <v>14806</v>
      </c>
      <c r="B4107">
        <v>105938</v>
      </c>
      <c r="C4107" t="s">
        <v>8617</v>
      </c>
      <c r="D4107" t="s">
        <v>109</v>
      </c>
      <c r="E4107">
        <v>0</v>
      </c>
      <c r="F4107">
        <v>0</v>
      </c>
    </row>
    <row r="4108" spans="1:6">
      <c r="A4108" t="s">
        <v>14806</v>
      </c>
      <c r="B4108">
        <v>105939</v>
      </c>
      <c r="C4108" t="s">
        <v>8618</v>
      </c>
      <c r="D4108" t="s">
        <v>109</v>
      </c>
      <c r="E4108">
        <v>0</v>
      </c>
      <c r="F4108">
        <v>0</v>
      </c>
    </row>
    <row r="4109" spans="1:6">
      <c r="A4109" t="s">
        <v>14807</v>
      </c>
      <c r="B4109">
        <v>96120</v>
      </c>
      <c r="C4109" t="s">
        <v>8619</v>
      </c>
      <c r="D4109" t="s">
        <v>110</v>
      </c>
      <c r="E4109">
        <v>2.98</v>
      </c>
      <c r="F4109">
        <v>3.1</v>
      </c>
    </row>
    <row r="4110" spans="1:6">
      <c r="A4110" t="s">
        <v>14807</v>
      </c>
      <c r="B4110">
        <v>96123</v>
      </c>
      <c r="C4110" t="s">
        <v>8620</v>
      </c>
      <c r="D4110" t="s">
        <v>110</v>
      </c>
      <c r="E4110">
        <v>30.28</v>
      </c>
      <c r="F4110">
        <v>30.83</v>
      </c>
    </row>
    <row r="4111" spans="1:6">
      <c r="A4111" t="s">
        <v>14807</v>
      </c>
      <c r="B4111">
        <v>96122</v>
      </c>
      <c r="C4111" t="s">
        <v>8621</v>
      </c>
      <c r="D4111" t="s">
        <v>110</v>
      </c>
      <c r="E4111">
        <v>47.94</v>
      </c>
      <c r="F4111">
        <v>48.71</v>
      </c>
    </row>
    <row r="4112" spans="1:6">
      <c r="A4112" t="s">
        <v>14807</v>
      </c>
      <c r="B4112">
        <v>96121</v>
      </c>
      <c r="C4112" t="s">
        <v>8622</v>
      </c>
      <c r="D4112" t="s">
        <v>110</v>
      </c>
      <c r="E4112">
        <v>11.99</v>
      </c>
      <c r="F4112">
        <v>12.25</v>
      </c>
    </row>
    <row r="4113" spans="1:6">
      <c r="A4113" t="s">
        <v>14807</v>
      </c>
      <c r="B4113">
        <v>99054</v>
      </c>
      <c r="C4113" t="s">
        <v>8623</v>
      </c>
      <c r="D4113" t="s">
        <v>109</v>
      </c>
      <c r="E4113">
        <v>59.69</v>
      </c>
      <c r="F4113">
        <v>62.32</v>
      </c>
    </row>
    <row r="4114" spans="1:6">
      <c r="A4114" t="s">
        <v>14807</v>
      </c>
      <c r="B4114">
        <v>96110</v>
      </c>
      <c r="C4114" t="s">
        <v>8624</v>
      </c>
      <c r="D4114" t="s">
        <v>109</v>
      </c>
      <c r="E4114">
        <v>73.510000000000005</v>
      </c>
      <c r="F4114">
        <v>74.88</v>
      </c>
    </row>
    <row r="4115" spans="1:6">
      <c r="A4115" t="s">
        <v>14807</v>
      </c>
      <c r="B4115">
        <v>96114</v>
      </c>
      <c r="C4115" t="s">
        <v>8625</v>
      </c>
      <c r="D4115" t="s">
        <v>109</v>
      </c>
      <c r="E4115">
        <v>75.47</v>
      </c>
      <c r="F4115">
        <v>76.67</v>
      </c>
    </row>
    <row r="4116" spans="1:6">
      <c r="A4116" t="s">
        <v>14807</v>
      </c>
      <c r="B4116">
        <v>104757</v>
      </c>
      <c r="C4116" t="s">
        <v>14808</v>
      </c>
      <c r="D4116" t="s">
        <v>109</v>
      </c>
      <c r="E4116">
        <v>98.5</v>
      </c>
      <c r="F4116">
        <v>99.39</v>
      </c>
    </row>
    <row r="4117" spans="1:6">
      <c r="A4117" t="s">
        <v>14807</v>
      </c>
      <c r="B4117">
        <v>104756</v>
      </c>
      <c r="C4117" t="s">
        <v>8626</v>
      </c>
      <c r="D4117" t="s">
        <v>109</v>
      </c>
      <c r="E4117">
        <v>202.36</v>
      </c>
      <c r="F4117">
        <v>205.63</v>
      </c>
    </row>
    <row r="4118" spans="1:6">
      <c r="A4118" t="s">
        <v>14807</v>
      </c>
      <c r="B4118">
        <v>96112</v>
      </c>
      <c r="C4118" t="s">
        <v>8627</v>
      </c>
      <c r="D4118" t="s">
        <v>109</v>
      </c>
      <c r="E4118">
        <v>147.83000000000001</v>
      </c>
      <c r="F4118">
        <v>151.37</v>
      </c>
    </row>
    <row r="4119" spans="1:6">
      <c r="A4119" t="s">
        <v>14807</v>
      </c>
      <c r="B4119">
        <v>96113</v>
      </c>
      <c r="C4119" t="s">
        <v>8628</v>
      </c>
      <c r="D4119" t="s">
        <v>109</v>
      </c>
      <c r="E4119">
        <v>46.88</v>
      </c>
      <c r="F4119">
        <v>48.77</v>
      </c>
    </row>
    <row r="4120" spans="1:6">
      <c r="A4120" t="s">
        <v>14807</v>
      </c>
      <c r="B4120">
        <v>96109</v>
      </c>
      <c r="C4120" t="s">
        <v>8629</v>
      </c>
      <c r="D4120" t="s">
        <v>109</v>
      </c>
      <c r="E4120">
        <v>52.07</v>
      </c>
      <c r="F4120">
        <v>54.26</v>
      </c>
    </row>
    <row r="4121" spans="1:6">
      <c r="A4121" t="s">
        <v>14807</v>
      </c>
      <c r="B4121">
        <v>96116</v>
      </c>
      <c r="C4121" t="s">
        <v>8630</v>
      </c>
      <c r="D4121" t="s">
        <v>109</v>
      </c>
      <c r="E4121">
        <v>67.650000000000006</v>
      </c>
      <c r="F4121">
        <v>68.39</v>
      </c>
    </row>
    <row r="4122" spans="1:6">
      <c r="A4122" t="s">
        <v>14807</v>
      </c>
      <c r="B4122">
        <v>96111</v>
      </c>
      <c r="C4122" t="s">
        <v>8631</v>
      </c>
      <c r="D4122" t="s">
        <v>109</v>
      </c>
      <c r="E4122">
        <v>63.63</v>
      </c>
      <c r="F4122">
        <v>64.5</v>
      </c>
    </row>
    <row r="4123" spans="1:6">
      <c r="A4123" t="s">
        <v>14807</v>
      </c>
      <c r="B4123">
        <v>96486</v>
      </c>
      <c r="C4123" t="s">
        <v>8632</v>
      </c>
      <c r="D4123" t="s">
        <v>109</v>
      </c>
      <c r="E4123">
        <v>77.98</v>
      </c>
      <c r="F4123">
        <v>78.72</v>
      </c>
    </row>
    <row r="4124" spans="1:6">
      <c r="A4124" t="s">
        <v>14807</v>
      </c>
      <c r="B4124">
        <v>96485</v>
      </c>
      <c r="C4124" t="s">
        <v>8633</v>
      </c>
      <c r="D4124" t="s">
        <v>109</v>
      </c>
      <c r="E4124">
        <v>73.959999999999994</v>
      </c>
      <c r="F4124">
        <v>74.83</v>
      </c>
    </row>
    <row r="4125" spans="1:6">
      <c r="A4125" t="s">
        <v>14807</v>
      </c>
      <c r="B4125">
        <v>97557</v>
      </c>
      <c r="C4125" t="s">
        <v>8634</v>
      </c>
      <c r="D4125" t="s">
        <v>109</v>
      </c>
      <c r="E4125">
        <v>0</v>
      </c>
      <c r="F4125">
        <v>0</v>
      </c>
    </row>
    <row r="4126" spans="1:6">
      <c r="A4126" t="s">
        <v>14809</v>
      </c>
      <c r="B4126">
        <v>101807</v>
      </c>
      <c r="C4126" t="s">
        <v>8635</v>
      </c>
      <c r="D4126" t="s">
        <v>211</v>
      </c>
      <c r="E4126">
        <v>526.87</v>
      </c>
      <c r="F4126">
        <v>544.46</v>
      </c>
    </row>
    <row r="4127" spans="1:6">
      <c r="A4127" t="s">
        <v>14809</v>
      </c>
      <c r="B4127">
        <v>101806</v>
      </c>
      <c r="C4127" t="s">
        <v>8636</v>
      </c>
      <c r="D4127" t="s">
        <v>211</v>
      </c>
      <c r="E4127">
        <v>550.41</v>
      </c>
      <c r="F4127">
        <v>569.79999999999995</v>
      </c>
    </row>
    <row r="4128" spans="1:6">
      <c r="A4128" t="s">
        <v>14809</v>
      </c>
      <c r="B4128">
        <v>101808</v>
      </c>
      <c r="C4128" t="s">
        <v>8637</v>
      </c>
      <c r="D4128" t="s">
        <v>211</v>
      </c>
      <c r="E4128">
        <v>467.15</v>
      </c>
      <c r="F4128">
        <v>471.43</v>
      </c>
    </row>
    <row r="4129" spans="1:6">
      <c r="A4129" t="s">
        <v>14809</v>
      </c>
      <c r="B4129">
        <v>98058</v>
      </c>
      <c r="C4129" t="s">
        <v>8638</v>
      </c>
      <c r="D4129" t="s">
        <v>211</v>
      </c>
      <c r="E4129">
        <v>1559.07</v>
      </c>
      <c r="F4129">
        <v>1578.71</v>
      </c>
    </row>
    <row r="4130" spans="1:6">
      <c r="A4130" t="s">
        <v>14809</v>
      </c>
      <c r="B4130">
        <v>98059</v>
      </c>
      <c r="C4130" t="s">
        <v>8639</v>
      </c>
      <c r="D4130" t="s">
        <v>211</v>
      </c>
      <c r="E4130">
        <v>3342.9</v>
      </c>
      <c r="F4130">
        <v>3371.5</v>
      </c>
    </row>
    <row r="4131" spans="1:6">
      <c r="A4131" t="s">
        <v>14809</v>
      </c>
      <c r="B4131">
        <v>98060</v>
      </c>
      <c r="C4131" t="s">
        <v>8640</v>
      </c>
      <c r="D4131" t="s">
        <v>211</v>
      </c>
      <c r="E4131">
        <v>4702.8599999999997</v>
      </c>
      <c r="F4131">
        <v>4744.47</v>
      </c>
    </row>
    <row r="4132" spans="1:6">
      <c r="A4132" t="s">
        <v>14809</v>
      </c>
      <c r="B4132">
        <v>98061</v>
      </c>
      <c r="C4132" t="s">
        <v>8641</v>
      </c>
      <c r="D4132" t="s">
        <v>211</v>
      </c>
      <c r="E4132">
        <v>6569.22</v>
      </c>
      <c r="F4132">
        <v>6626.52</v>
      </c>
    </row>
    <row r="4133" spans="1:6">
      <c r="A4133" t="s">
        <v>14809</v>
      </c>
      <c r="B4133">
        <v>98088</v>
      </c>
      <c r="C4133" t="s">
        <v>8642</v>
      </c>
      <c r="D4133" t="s">
        <v>211</v>
      </c>
      <c r="E4133">
        <v>3308.4</v>
      </c>
      <c r="F4133">
        <v>3395.09</v>
      </c>
    </row>
    <row r="4134" spans="1:6">
      <c r="A4134" t="s">
        <v>14809</v>
      </c>
      <c r="B4134">
        <v>98089</v>
      </c>
      <c r="C4134" t="s">
        <v>8643</v>
      </c>
      <c r="D4134" t="s">
        <v>211</v>
      </c>
      <c r="E4134">
        <v>5232.84</v>
      </c>
      <c r="F4134">
        <v>5371.08</v>
      </c>
    </row>
    <row r="4135" spans="1:6">
      <c r="A4135" t="s">
        <v>14809</v>
      </c>
      <c r="B4135">
        <v>98090</v>
      </c>
      <c r="C4135" t="s">
        <v>8644</v>
      </c>
      <c r="D4135" t="s">
        <v>211</v>
      </c>
      <c r="E4135">
        <v>8224.64</v>
      </c>
      <c r="F4135">
        <v>8442.5</v>
      </c>
    </row>
    <row r="4136" spans="1:6">
      <c r="A4136" t="s">
        <v>14809</v>
      </c>
      <c r="B4136">
        <v>98091</v>
      </c>
      <c r="C4136" t="s">
        <v>8645</v>
      </c>
      <c r="D4136" t="s">
        <v>211</v>
      </c>
      <c r="E4136">
        <v>10746.09</v>
      </c>
      <c r="F4136">
        <v>11030.9</v>
      </c>
    </row>
    <row r="4137" spans="1:6">
      <c r="A4137" t="s">
        <v>14809</v>
      </c>
      <c r="B4137">
        <v>98092</v>
      </c>
      <c r="C4137" t="s">
        <v>8646</v>
      </c>
      <c r="D4137" t="s">
        <v>211</v>
      </c>
      <c r="E4137">
        <v>12484.47</v>
      </c>
      <c r="F4137">
        <v>12815.63</v>
      </c>
    </row>
    <row r="4138" spans="1:6">
      <c r="A4138" t="s">
        <v>14809</v>
      </c>
      <c r="B4138">
        <v>98093</v>
      </c>
      <c r="C4138" t="s">
        <v>8647</v>
      </c>
      <c r="D4138" t="s">
        <v>211</v>
      </c>
      <c r="E4138">
        <v>14738.68</v>
      </c>
      <c r="F4138">
        <v>15129.65</v>
      </c>
    </row>
    <row r="4139" spans="1:6">
      <c r="A4139" t="s">
        <v>14809</v>
      </c>
      <c r="B4139">
        <v>98072</v>
      </c>
      <c r="C4139" t="s">
        <v>8648</v>
      </c>
      <c r="D4139" t="s">
        <v>211</v>
      </c>
      <c r="E4139">
        <v>3835.15</v>
      </c>
      <c r="F4139">
        <v>3943.29</v>
      </c>
    </row>
    <row r="4140" spans="1:6">
      <c r="A4140" t="s">
        <v>14809</v>
      </c>
      <c r="B4140">
        <v>98073</v>
      </c>
      <c r="C4140" t="s">
        <v>8649</v>
      </c>
      <c r="D4140" t="s">
        <v>211</v>
      </c>
      <c r="E4140">
        <v>6056.25</v>
      </c>
      <c r="F4140">
        <v>6226.65</v>
      </c>
    </row>
    <row r="4141" spans="1:6">
      <c r="A4141" t="s">
        <v>14809</v>
      </c>
      <c r="B4141">
        <v>98074</v>
      </c>
      <c r="C4141" t="s">
        <v>8650</v>
      </c>
      <c r="D4141" t="s">
        <v>211</v>
      </c>
      <c r="E4141">
        <v>9479.5300000000007</v>
      </c>
      <c r="F4141">
        <v>9745.01</v>
      </c>
    </row>
    <row r="4142" spans="1:6">
      <c r="A4142" t="s">
        <v>14809</v>
      </c>
      <c r="B4142">
        <v>98075</v>
      </c>
      <c r="C4142" t="s">
        <v>8651</v>
      </c>
      <c r="D4142" t="s">
        <v>211</v>
      </c>
      <c r="E4142">
        <v>12365.28</v>
      </c>
      <c r="F4142">
        <v>12710.76</v>
      </c>
    </row>
    <row r="4143" spans="1:6">
      <c r="A4143" t="s">
        <v>14809</v>
      </c>
      <c r="B4143">
        <v>98076</v>
      </c>
      <c r="C4143" t="s">
        <v>8652</v>
      </c>
      <c r="D4143" t="s">
        <v>211</v>
      </c>
      <c r="E4143">
        <v>14298.51</v>
      </c>
      <c r="F4143">
        <v>14697.23</v>
      </c>
    </row>
    <row r="4144" spans="1:6">
      <c r="A4144" t="s">
        <v>14809</v>
      </c>
      <c r="B4144">
        <v>98077</v>
      </c>
      <c r="C4144" t="s">
        <v>8653</v>
      </c>
      <c r="D4144" t="s">
        <v>211</v>
      </c>
      <c r="E4144">
        <v>16860.59</v>
      </c>
      <c r="F4144">
        <v>17330.16</v>
      </c>
    </row>
    <row r="4145" spans="1:6">
      <c r="A4145" t="s">
        <v>14809</v>
      </c>
      <c r="B4145">
        <v>98062</v>
      </c>
      <c r="C4145" t="s">
        <v>8654</v>
      </c>
      <c r="D4145" t="s">
        <v>211</v>
      </c>
      <c r="E4145">
        <v>2603.0500000000002</v>
      </c>
      <c r="F4145">
        <v>2621.97</v>
      </c>
    </row>
    <row r="4146" spans="1:6">
      <c r="A4146" t="s">
        <v>14809</v>
      </c>
      <c r="B4146">
        <v>98063</v>
      </c>
      <c r="C4146" t="s">
        <v>8655</v>
      </c>
      <c r="D4146" t="s">
        <v>211</v>
      </c>
      <c r="E4146">
        <v>3975.24</v>
      </c>
      <c r="F4146">
        <v>4003.25</v>
      </c>
    </row>
    <row r="4147" spans="1:6">
      <c r="A4147" t="s">
        <v>14809</v>
      </c>
      <c r="B4147">
        <v>98064</v>
      </c>
      <c r="C4147" t="s">
        <v>8656</v>
      </c>
      <c r="D4147" t="s">
        <v>211</v>
      </c>
      <c r="E4147">
        <v>4573.1899999999996</v>
      </c>
      <c r="F4147">
        <v>4602.49</v>
      </c>
    </row>
    <row r="4148" spans="1:6">
      <c r="A4148" t="s">
        <v>14809</v>
      </c>
      <c r="B4148">
        <v>98065</v>
      </c>
      <c r="C4148" t="s">
        <v>8657</v>
      </c>
      <c r="D4148" t="s">
        <v>211</v>
      </c>
      <c r="E4148">
        <v>6350.82</v>
      </c>
      <c r="F4148">
        <v>6389.83</v>
      </c>
    </row>
    <row r="4149" spans="1:6">
      <c r="A4149" t="s">
        <v>14809</v>
      </c>
      <c r="B4149">
        <v>98094</v>
      </c>
      <c r="C4149" t="s">
        <v>8658</v>
      </c>
      <c r="D4149" t="s">
        <v>211</v>
      </c>
      <c r="E4149">
        <v>2752.19</v>
      </c>
      <c r="F4149">
        <v>2821.6</v>
      </c>
    </row>
    <row r="4150" spans="1:6">
      <c r="A4150" t="s">
        <v>14809</v>
      </c>
      <c r="B4150">
        <v>98099</v>
      </c>
      <c r="C4150" t="s">
        <v>8659</v>
      </c>
      <c r="D4150" t="s">
        <v>211</v>
      </c>
      <c r="E4150">
        <v>4701.21</v>
      </c>
      <c r="F4150">
        <v>4820.2700000000004</v>
      </c>
    </row>
    <row r="4151" spans="1:6">
      <c r="A4151" t="s">
        <v>14809</v>
      </c>
      <c r="B4151">
        <v>98100</v>
      </c>
      <c r="C4151" t="s">
        <v>8660</v>
      </c>
      <c r="D4151" t="s">
        <v>211</v>
      </c>
      <c r="E4151">
        <v>6162.7</v>
      </c>
      <c r="F4151">
        <v>6319.79</v>
      </c>
    </row>
    <row r="4152" spans="1:6">
      <c r="A4152" t="s">
        <v>14809</v>
      </c>
      <c r="B4152">
        <v>98101</v>
      </c>
      <c r="C4152" t="s">
        <v>8661</v>
      </c>
      <c r="D4152" t="s">
        <v>211</v>
      </c>
      <c r="E4152">
        <v>9110.31</v>
      </c>
      <c r="F4152">
        <v>9343.82</v>
      </c>
    </row>
    <row r="4153" spans="1:6">
      <c r="A4153" t="s">
        <v>14809</v>
      </c>
      <c r="B4153">
        <v>98078</v>
      </c>
      <c r="C4153" t="s">
        <v>8662</v>
      </c>
      <c r="D4153" t="s">
        <v>211</v>
      </c>
      <c r="E4153">
        <v>3962.47</v>
      </c>
      <c r="F4153">
        <v>4072.19</v>
      </c>
    </row>
    <row r="4154" spans="1:6">
      <c r="A4154" t="s">
        <v>14809</v>
      </c>
      <c r="B4154">
        <v>98079</v>
      </c>
      <c r="C4154" t="s">
        <v>8663</v>
      </c>
      <c r="D4154" t="s">
        <v>211</v>
      </c>
      <c r="E4154">
        <v>6979.06</v>
      </c>
      <c r="F4154">
        <v>7171.42</v>
      </c>
    </row>
    <row r="4155" spans="1:6">
      <c r="A4155" t="s">
        <v>14809</v>
      </c>
      <c r="B4155">
        <v>98080</v>
      </c>
      <c r="C4155" t="s">
        <v>8664</v>
      </c>
      <c r="D4155" t="s">
        <v>211</v>
      </c>
      <c r="E4155">
        <v>9033.74</v>
      </c>
      <c r="F4155">
        <v>9282.48</v>
      </c>
    </row>
    <row r="4156" spans="1:6">
      <c r="A4156" t="s">
        <v>14809</v>
      </c>
      <c r="B4156">
        <v>98081</v>
      </c>
      <c r="C4156" t="s">
        <v>8665</v>
      </c>
      <c r="D4156" t="s">
        <v>211</v>
      </c>
      <c r="E4156">
        <v>13429.27</v>
      </c>
      <c r="F4156">
        <v>13798.79</v>
      </c>
    </row>
    <row r="4157" spans="1:6">
      <c r="A4157" t="s">
        <v>14809</v>
      </c>
      <c r="B4157">
        <v>98052</v>
      </c>
      <c r="C4157" t="s">
        <v>8666</v>
      </c>
      <c r="D4157" t="s">
        <v>211</v>
      </c>
      <c r="E4157">
        <v>1757.92</v>
      </c>
      <c r="F4157">
        <v>1774.74</v>
      </c>
    </row>
    <row r="4158" spans="1:6">
      <c r="A4158" t="s">
        <v>14809</v>
      </c>
      <c r="B4158">
        <v>98053</v>
      </c>
      <c r="C4158" t="s">
        <v>8667</v>
      </c>
      <c r="D4158" t="s">
        <v>211</v>
      </c>
      <c r="E4158">
        <v>2417.4699999999998</v>
      </c>
      <c r="F4158">
        <v>2440.15</v>
      </c>
    </row>
    <row r="4159" spans="1:6">
      <c r="A4159" t="s">
        <v>14809</v>
      </c>
      <c r="B4159">
        <v>98054</v>
      </c>
      <c r="C4159" t="s">
        <v>8668</v>
      </c>
      <c r="D4159" t="s">
        <v>211</v>
      </c>
      <c r="E4159">
        <v>3885.8</v>
      </c>
      <c r="F4159">
        <v>3909.47</v>
      </c>
    </row>
    <row r="4160" spans="1:6">
      <c r="A4160" t="s">
        <v>14809</v>
      </c>
      <c r="B4160">
        <v>98055</v>
      </c>
      <c r="C4160" t="s">
        <v>8669</v>
      </c>
      <c r="D4160" t="s">
        <v>211</v>
      </c>
      <c r="E4160">
        <v>5295.39</v>
      </c>
      <c r="F4160">
        <v>5328.07</v>
      </c>
    </row>
    <row r="4161" spans="1:6">
      <c r="A4161" t="s">
        <v>14809</v>
      </c>
      <c r="B4161">
        <v>98056</v>
      </c>
      <c r="C4161" t="s">
        <v>8670</v>
      </c>
      <c r="D4161" t="s">
        <v>211</v>
      </c>
      <c r="E4161">
        <v>6156.52</v>
      </c>
      <c r="F4161">
        <v>6191.39</v>
      </c>
    </row>
    <row r="4162" spans="1:6">
      <c r="A4162" t="s">
        <v>14809</v>
      </c>
      <c r="B4162">
        <v>98057</v>
      </c>
      <c r="C4162" t="s">
        <v>8671</v>
      </c>
      <c r="D4162" t="s">
        <v>211</v>
      </c>
      <c r="E4162">
        <v>7352.14</v>
      </c>
      <c r="F4162">
        <v>7395.42</v>
      </c>
    </row>
    <row r="4163" spans="1:6">
      <c r="A4163" t="s">
        <v>14809</v>
      </c>
      <c r="B4163">
        <v>98082</v>
      </c>
      <c r="C4163" t="s">
        <v>8672</v>
      </c>
      <c r="D4163" t="s">
        <v>211</v>
      </c>
      <c r="E4163">
        <v>3830.15</v>
      </c>
      <c r="F4163">
        <v>3931.51</v>
      </c>
    </row>
    <row r="4164" spans="1:6">
      <c r="A4164" t="s">
        <v>14809</v>
      </c>
      <c r="B4164">
        <v>98083</v>
      </c>
      <c r="C4164" t="s">
        <v>8673</v>
      </c>
      <c r="D4164" t="s">
        <v>211</v>
      </c>
      <c r="E4164">
        <v>5048.8500000000004</v>
      </c>
      <c r="F4164">
        <v>5183.66</v>
      </c>
    </row>
    <row r="4165" spans="1:6">
      <c r="A4165" t="s">
        <v>14809</v>
      </c>
      <c r="B4165">
        <v>98084</v>
      </c>
      <c r="C4165" t="s">
        <v>8674</v>
      </c>
      <c r="D4165" t="s">
        <v>211</v>
      </c>
      <c r="E4165">
        <v>7076.51</v>
      </c>
      <c r="F4165">
        <v>7267.16</v>
      </c>
    </row>
    <row r="4166" spans="1:6">
      <c r="A4166" t="s">
        <v>14809</v>
      </c>
      <c r="B4166">
        <v>98085</v>
      </c>
      <c r="C4166" t="s">
        <v>8675</v>
      </c>
      <c r="D4166" t="s">
        <v>211</v>
      </c>
      <c r="E4166">
        <v>9596.25</v>
      </c>
      <c r="F4166">
        <v>9856.82</v>
      </c>
    </row>
    <row r="4167" spans="1:6">
      <c r="A4167" t="s">
        <v>14809</v>
      </c>
      <c r="B4167">
        <v>98087</v>
      </c>
      <c r="C4167" t="s">
        <v>8676</v>
      </c>
      <c r="D4167" t="s">
        <v>211</v>
      </c>
      <c r="E4167">
        <v>11548.12</v>
      </c>
      <c r="F4167">
        <v>11861.97</v>
      </c>
    </row>
    <row r="4168" spans="1:6">
      <c r="A4168" t="s">
        <v>14809</v>
      </c>
      <c r="B4168">
        <v>98086</v>
      </c>
      <c r="C4168" t="s">
        <v>8677</v>
      </c>
      <c r="D4168" t="s">
        <v>211</v>
      </c>
      <c r="E4168">
        <v>10827.81</v>
      </c>
      <c r="F4168">
        <v>11122.21</v>
      </c>
    </row>
    <row r="4169" spans="1:6">
      <c r="A4169" t="s">
        <v>14809</v>
      </c>
      <c r="B4169">
        <v>98066</v>
      </c>
      <c r="C4169" t="s">
        <v>8678</v>
      </c>
      <c r="D4169" t="s">
        <v>211</v>
      </c>
      <c r="E4169">
        <v>4534.7</v>
      </c>
      <c r="F4169">
        <v>4662.6099999999997</v>
      </c>
    </row>
    <row r="4170" spans="1:6">
      <c r="A4170" t="s">
        <v>14809</v>
      </c>
      <c r="B4170">
        <v>98067</v>
      </c>
      <c r="C4170" t="s">
        <v>8679</v>
      </c>
      <c r="D4170" t="s">
        <v>211</v>
      </c>
      <c r="E4170">
        <v>6035.29</v>
      </c>
      <c r="F4170">
        <v>6206.44</v>
      </c>
    </row>
    <row r="4171" spans="1:6">
      <c r="A4171" t="s">
        <v>14809</v>
      </c>
      <c r="B4171">
        <v>98068</v>
      </c>
      <c r="C4171" t="s">
        <v>8680</v>
      </c>
      <c r="D4171" t="s">
        <v>211</v>
      </c>
      <c r="E4171">
        <v>8522.4699999999993</v>
      </c>
      <c r="F4171">
        <v>8765.33</v>
      </c>
    </row>
    <row r="4172" spans="1:6">
      <c r="A4172" t="s">
        <v>14809</v>
      </c>
      <c r="B4172">
        <v>98069</v>
      </c>
      <c r="C4172" t="s">
        <v>8681</v>
      </c>
      <c r="D4172" t="s">
        <v>211</v>
      </c>
      <c r="E4172">
        <v>11503.09</v>
      </c>
      <c r="F4172">
        <v>11831.77</v>
      </c>
    </row>
    <row r="4173" spans="1:6">
      <c r="A4173" t="s">
        <v>14809</v>
      </c>
      <c r="B4173">
        <v>98071</v>
      </c>
      <c r="C4173" t="s">
        <v>8682</v>
      </c>
      <c r="D4173" t="s">
        <v>211</v>
      </c>
      <c r="E4173">
        <v>14208.03</v>
      </c>
      <c r="F4173">
        <v>14615.58</v>
      </c>
    </row>
    <row r="4174" spans="1:6">
      <c r="A4174" t="s">
        <v>14809</v>
      </c>
      <c r="B4174">
        <v>98070</v>
      </c>
      <c r="C4174" t="s">
        <v>8683</v>
      </c>
      <c r="D4174" t="s">
        <v>211</v>
      </c>
      <c r="E4174">
        <v>13102.99</v>
      </c>
      <c r="F4174">
        <v>13478.05</v>
      </c>
    </row>
    <row r="4175" spans="1:6">
      <c r="A4175" t="s">
        <v>14810</v>
      </c>
      <c r="B4175">
        <v>104915</v>
      </c>
      <c r="C4175" t="s">
        <v>8684</v>
      </c>
      <c r="D4175" t="s">
        <v>205</v>
      </c>
      <c r="E4175">
        <v>9.34</v>
      </c>
      <c r="F4175">
        <v>9.3699999999999992</v>
      </c>
    </row>
    <row r="4176" spans="1:6">
      <c r="A4176" t="s">
        <v>14810</v>
      </c>
      <c r="B4176">
        <v>96546</v>
      </c>
      <c r="C4176" t="s">
        <v>304</v>
      </c>
      <c r="D4176" t="s">
        <v>205</v>
      </c>
      <c r="E4176">
        <v>13.31</v>
      </c>
      <c r="F4176">
        <v>13.59</v>
      </c>
    </row>
    <row r="4177" spans="1:6">
      <c r="A4177" t="s">
        <v>14810</v>
      </c>
      <c r="B4177">
        <v>96544</v>
      </c>
      <c r="C4177" t="s">
        <v>302</v>
      </c>
      <c r="D4177" t="s">
        <v>205</v>
      </c>
      <c r="E4177">
        <v>17.239999999999998</v>
      </c>
      <c r="F4177">
        <v>17.72</v>
      </c>
    </row>
    <row r="4178" spans="1:6">
      <c r="A4178" t="s">
        <v>14810</v>
      </c>
      <c r="B4178">
        <v>96545</v>
      </c>
      <c r="C4178" t="s">
        <v>303</v>
      </c>
      <c r="D4178" t="s">
        <v>205</v>
      </c>
      <c r="E4178">
        <v>15.35</v>
      </c>
      <c r="F4178">
        <v>15.71</v>
      </c>
    </row>
    <row r="4179" spans="1:6">
      <c r="A4179" t="s">
        <v>14810</v>
      </c>
      <c r="B4179">
        <v>96543</v>
      </c>
      <c r="C4179" t="s">
        <v>301</v>
      </c>
      <c r="D4179" t="s">
        <v>205</v>
      </c>
      <c r="E4179">
        <v>19.41</v>
      </c>
      <c r="F4179">
        <v>20.059999999999999</v>
      </c>
    </row>
    <row r="4180" spans="1:6">
      <c r="A4180" t="s">
        <v>14810</v>
      </c>
      <c r="B4180">
        <v>104922</v>
      </c>
      <c r="C4180" t="s">
        <v>8685</v>
      </c>
      <c r="D4180" t="s">
        <v>205</v>
      </c>
      <c r="E4180">
        <v>10.37</v>
      </c>
      <c r="F4180">
        <v>10.46</v>
      </c>
    </row>
    <row r="4181" spans="1:6">
      <c r="A4181" t="s">
        <v>14810</v>
      </c>
      <c r="B4181">
        <v>104920</v>
      </c>
      <c r="C4181" t="s">
        <v>234</v>
      </c>
      <c r="D4181" t="s">
        <v>205</v>
      </c>
      <c r="E4181">
        <v>10.130000000000001</v>
      </c>
      <c r="F4181">
        <v>10.29</v>
      </c>
    </row>
    <row r="4182" spans="1:6">
      <c r="A4182" t="s">
        <v>14810</v>
      </c>
      <c r="B4182">
        <v>104921</v>
      </c>
      <c r="C4182" t="s">
        <v>235</v>
      </c>
      <c r="D4182" t="s">
        <v>205</v>
      </c>
      <c r="E4182">
        <v>9.49</v>
      </c>
      <c r="F4182">
        <v>9.59</v>
      </c>
    </row>
    <row r="4183" spans="1:6">
      <c r="A4183" t="s">
        <v>14810</v>
      </c>
      <c r="B4183">
        <v>104919</v>
      </c>
      <c r="C4183" t="s">
        <v>233</v>
      </c>
      <c r="D4183" t="s">
        <v>205</v>
      </c>
      <c r="E4183">
        <v>12</v>
      </c>
      <c r="F4183">
        <v>12.2</v>
      </c>
    </row>
    <row r="4184" spans="1:6">
      <c r="A4184" t="s">
        <v>14810</v>
      </c>
      <c r="B4184">
        <v>104917</v>
      </c>
      <c r="C4184" t="s">
        <v>231</v>
      </c>
      <c r="D4184" t="s">
        <v>205</v>
      </c>
      <c r="E4184">
        <v>14.78</v>
      </c>
      <c r="F4184">
        <v>15.11</v>
      </c>
    </row>
    <row r="4185" spans="1:6">
      <c r="A4185" t="s">
        <v>14810</v>
      </c>
      <c r="B4185">
        <v>104918</v>
      </c>
      <c r="C4185" t="s">
        <v>232</v>
      </c>
      <c r="D4185" t="s">
        <v>205</v>
      </c>
      <c r="E4185">
        <v>13.55</v>
      </c>
      <c r="F4185">
        <v>13.81</v>
      </c>
    </row>
    <row r="4186" spans="1:6">
      <c r="A4186" t="s">
        <v>14810</v>
      </c>
      <c r="B4186">
        <v>104916</v>
      </c>
      <c r="C4186" t="s">
        <v>236</v>
      </c>
      <c r="D4186" t="s">
        <v>205</v>
      </c>
      <c r="E4186">
        <v>16.14</v>
      </c>
      <c r="F4186">
        <v>16.61</v>
      </c>
    </row>
    <row r="4187" spans="1:6">
      <c r="A4187" t="s">
        <v>14810</v>
      </c>
      <c r="B4187">
        <v>96557</v>
      </c>
      <c r="C4187" t="s">
        <v>305</v>
      </c>
      <c r="D4187" t="s">
        <v>217</v>
      </c>
      <c r="E4187">
        <v>755.46</v>
      </c>
      <c r="F4187">
        <v>756.66</v>
      </c>
    </row>
    <row r="4188" spans="1:6">
      <c r="A4188" t="s">
        <v>14810</v>
      </c>
      <c r="B4188">
        <v>96555</v>
      </c>
      <c r="C4188" t="s">
        <v>8686</v>
      </c>
      <c r="D4188" t="s">
        <v>217</v>
      </c>
      <c r="E4188">
        <v>813.1</v>
      </c>
      <c r="F4188">
        <v>825.56</v>
      </c>
    </row>
    <row r="4189" spans="1:6">
      <c r="A4189" t="s">
        <v>14810</v>
      </c>
      <c r="B4189">
        <v>104924</v>
      </c>
      <c r="C4189" t="s">
        <v>8687</v>
      </c>
      <c r="D4189" t="s">
        <v>217</v>
      </c>
      <c r="E4189">
        <v>780.07</v>
      </c>
      <c r="F4189">
        <v>781.66</v>
      </c>
    </row>
    <row r="4190" spans="1:6">
      <c r="A4190" t="s">
        <v>14810</v>
      </c>
      <c r="B4190">
        <v>104923</v>
      </c>
      <c r="C4190" t="s">
        <v>8688</v>
      </c>
      <c r="D4190" t="s">
        <v>217</v>
      </c>
      <c r="E4190">
        <v>871.92</v>
      </c>
      <c r="F4190">
        <v>886.84</v>
      </c>
    </row>
    <row r="4191" spans="1:6">
      <c r="A4191" t="s">
        <v>14810</v>
      </c>
      <c r="B4191">
        <v>96558</v>
      </c>
      <c r="C4191" t="s">
        <v>8689</v>
      </c>
      <c r="D4191" t="s">
        <v>217</v>
      </c>
      <c r="E4191">
        <v>789.39</v>
      </c>
      <c r="F4191">
        <v>791.5</v>
      </c>
    </row>
    <row r="4192" spans="1:6">
      <c r="A4192" t="s">
        <v>14810</v>
      </c>
      <c r="B4192">
        <v>96556</v>
      </c>
      <c r="C4192" t="s">
        <v>8690</v>
      </c>
      <c r="D4192" t="s">
        <v>217</v>
      </c>
      <c r="E4192">
        <v>971.54</v>
      </c>
      <c r="F4192">
        <v>992.25</v>
      </c>
    </row>
    <row r="4193" spans="1:6">
      <c r="A4193" t="s">
        <v>14810</v>
      </c>
      <c r="B4193">
        <v>96523</v>
      </c>
      <c r="C4193" t="s">
        <v>8691</v>
      </c>
      <c r="D4193" t="s">
        <v>217</v>
      </c>
      <c r="E4193">
        <v>99.15</v>
      </c>
      <c r="F4193">
        <v>104.76</v>
      </c>
    </row>
    <row r="4194" spans="1:6">
      <c r="A4194" t="s">
        <v>14810</v>
      </c>
      <c r="B4194">
        <v>96522</v>
      </c>
      <c r="C4194" t="s">
        <v>8692</v>
      </c>
      <c r="D4194" t="s">
        <v>217</v>
      </c>
      <c r="E4194">
        <v>149.66</v>
      </c>
      <c r="F4194">
        <v>158.13999999999999</v>
      </c>
    </row>
    <row r="4195" spans="1:6">
      <c r="A4195" t="s">
        <v>14810</v>
      </c>
      <c r="B4195">
        <v>96527</v>
      </c>
      <c r="C4195" t="s">
        <v>8693</v>
      </c>
      <c r="D4195" t="s">
        <v>217</v>
      </c>
      <c r="E4195">
        <v>109.17</v>
      </c>
      <c r="F4195">
        <v>115.32</v>
      </c>
    </row>
    <row r="4196" spans="1:6">
      <c r="A4196" t="s">
        <v>14810</v>
      </c>
      <c r="B4196">
        <v>96526</v>
      </c>
      <c r="C4196" t="s">
        <v>8694</v>
      </c>
      <c r="D4196" t="s">
        <v>217</v>
      </c>
      <c r="E4196">
        <v>213.75</v>
      </c>
      <c r="F4196">
        <v>225.91</v>
      </c>
    </row>
    <row r="4197" spans="1:6">
      <c r="A4197" t="s">
        <v>14810</v>
      </c>
      <c r="B4197">
        <v>96521</v>
      </c>
      <c r="C4197" t="s">
        <v>8695</v>
      </c>
      <c r="D4197" t="s">
        <v>217</v>
      </c>
      <c r="E4197">
        <v>40.32</v>
      </c>
      <c r="F4197">
        <v>41.18</v>
      </c>
    </row>
    <row r="4198" spans="1:6">
      <c r="A4198" t="s">
        <v>14810</v>
      </c>
      <c r="B4198">
        <v>96520</v>
      </c>
      <c r="C4198" t="s">
        <v>8696</v>
      </c>
      <c r="D4198" t="s">
        <v>217</v>
      </c>
      <c r="E4198">
        <v>91.47</v>
      </c>
      <c r="F4198">
        <v>94.82</v>
      </c>
    </row>
    <row r="4199" spans="1:6">
      <c r="A4199" t="s">
        <v>14810</v>
      </c>
      <c r="B4199">
        <v>96525</v>
      </c>
      <c r="C4199" t="s">
        <v>8697</v>
      </c>
      <c r="D4199" t="s">
        <v>217</v>
      </c>
      <c r="E4199">
        <v>56.21</v>
      </c>
      <c r="F4199">
        <v>57.34</v>
      </c>
    </row>
    <row r="4200" spans="1:6">
      <c r="A4200" t="s">
        <v>14810</v>
      </c>
      <c r="B4200">
        <v>96524</v>
      </c>
      <c r="C4200" t="s">
        <v>8698</v>
      </c>
      <c r="D4200" t="s">
        <v>217</v>
      </c>
      <c r="E4200">
        <v>156.86000000000001</v>
      </c>
      <c r="F4200">
        <v>163.09</v>
      </c>
    </row>
    <row r="4201" spans="1:6">
      <c r="A4201" t="s">
        <v>14810</v>
      </c>
      <c r="B4201">
        <v>96537</v>
      </c>
      <c r="C4201" t="s">
        <v>8699</v>
      </c>
      <c r="D4201" t="s">
        <v>109</v>
      </c>
      <c r="E4201">
        <v>191.22</v>
      </c>
      <c r="F4201">
        <v>196.99</v>
      </c>
    </row>
    <row r="4202" spans="1:6">
      <c r="A4202" t="s">
        <v>14810</v>
      </c>
      <c r="B4202">
        <v>96540</v>
      </c>
      <c r="C4202" t="s">
        <v>8700</v>
      </c>
      <c r="D4202" t="s">
        <v>109</v>
      </c>
      <c r="E4202">
        <v>133.38</v>
      </c>
      <c r="F4202">
        <v>138.32</v>
      </c>
    </row>
    <row r="4203" spans="1:6">
      <c r="A4203" t="s">
        <v>14810</v>
      </c>
      <c r="B4203">
        <v>96528</v>
      </c>
      <c r="C4203" t="s">
        <v>8701</v>
      </c>
      <c r="D4203" t="s">
        <v>109</v>
      </c>
      <c r="E4203">
        <v>184.53</v>
      </c>
      <c r="F4203">
        <v>188.38</v>
      </c>
    </row>
    <row r="4204" spans="1:6">
      <c r="A4204" t="s">
        <v>14810</v>
      </c>
      <c r="B4204">
        <v>96531</v>
      </c>
      <c r="C4204" t="s">
        <v>8702</v>
      </c>
      <c r="D4204" t="s">
        <v>109</v>
      </c>
      <c r="E4204">
        <v>119.01</v>
      </c>
      <c r="F4204">
        <v>122.37</v>
      </c>
    </row>
    <row r="4205" spans="1:6">
      <c r="A4205" t="s">
        <v>14810</v>
      </c>
      <c r="B4205">
        <v>96534</v>
      </c>
      <c r="C4205" t="s">
        <v>8703</v>
      </c>
      <c r="D4205" t="s">
        <v>109</v>
      </c>
      <c r="E4205">
        <v>84.92</v>
      </c>
      <c r="F4205">
        <v>88.03</v>
      </c>
    </row>
    <row r="4206" spans="1:6">
      <c r="A4206" t="s">
        <v>14810</v>
      </c>
      <c r="B4206">
        <v>104928</v>
      </c>
      <c r="C4206" t="s">
        <v>8704</v>
      </c>
      <c r="D4206" t="s">
        <v>109</v>
      </c>
      <c r="E4206">
        <v>149.51</v>
      </c>
      <c r="F4206">
        <v>154.66</v>
      </c>
    </row>
    <row r="4207" spans="1:6">
      <c r="A4207" t="s">
        <v>14810</v>
      </c>
      <c r="B4207">
        <v>104929</v>
      </c>
      <c r="C4207" t="s">
        <v>8705</v>
      </c>
      <c r="D4207" t="s">
        <v>109</v>
      </c>
      <c r="E4207">
        <v>90.98</v>
      </c>
      <c r="F4207">
        <v>94.38</v>
      </c>
    </row>
    <row r="4208" spans="1:6">
      <c r="A4208" t="s">
        <v>14810</v>
      </c>
      <c r="B4208">
        <v>104925</v>
      </c>
      <c r="C4208" t="s">
        <v>8706</v>
      </c>
      <c r="D4208" t="s">
        <v>109</v>
      </c>
      <c r="E4208">
        <v>189.23</v>
      </c>
      <c r="F4208">
        <v>192.81</v>
      </c>
    </row>
    <row r="4209" spans="1:6">
      <c r="A4209" t="s">
        <v>14810</v>
      </c>
      <c r="B4209">
        <v>104926</v>
      </c>
      <c r="C4209" t="s">
        <v>8707</v>
      </c>
      <c r="D4209" t="s">
        <v>109</v>
      </c>
      <c r="E4209">
        <v>117.4</v>
      </c>
      <c r="F4209">
        <v>120.34</v>
      </c>
    </row>
    <row r="4210" spans="1:6">
      <c r="A4210" t="s">
        <v>14810</v>
      </c>
      <c r="B4210">
        <v>104927</v>
      </c>
      <c r="C4210" t="s">
        <v>8708</v>
      </c>
      <c r="D4210" t="s">
        <v>109</v>
      </c>
      <c r="E4210">
        <v>80.05</v>
      </c>
      <c r="F4210">
        <v>82.65</v>
      </c>
    </row>
    <row r="4211" spans="1:6">
      <c r="A4211" t="s">
        <v>14810</v>
      </c>
      <c r="B4211">
        <v>96538</v>
      </c>
      <c r="C4211" t="s">
        <v>8709</v>
      </c>
      <c r="D4211" t="s">
        <v>109</v>
      </c>
      <c r="E4211">
        <v>247.24</v>
      </c>
      <c r="F4211">
        <v>256.83</v>
      </c>
    </row>
    <row r="4212" spans="1:6">
      <c r="A4212" t="s">
        <v>14810</v>
      </c>
      <c r="B4212">
        <v>96541</v>
      </c>
      <c r="C4212" t="s">
        <v>8710</v>
      </c>
      <c r="D4212" t="s">
        <v>109</v>
      </c>
      <c r="E4212">
        <v>180.67</v>
      </c>
      <c r="F4212">
        <v>188.64</v>
      </c>
    </row>
    <row r="4213" spans="1:6">
      <c r="A4213" t="s">
        <v>14810</v>
      </c>
      <c r="B4213">
        <v>96529</v>
      </c>
      <c r="C4213" t="s">
        <v>8711</v>
      </c>
      <c r="D4213" t="s">
        <v>109</v>
      </c>
      <c r="E4213">
        <v>284.52999999999997</v>
      </c>
      <c r="F4213">
        <v>293.24</v>
      </c>
    </row>
    <row r="4214" spans="1:6">
      <c r="A4214" t="s">
        <v>14810</v>
      </c>
      <c r="B4214">
        <v>96532</v>
      </c>
      <c r="C4214" t="s">
        <v>8712</v>
      </c>
      <c r="D4214" t="s">
        <v>109</v>
      </c>
      <c r="E4214">
        <v>188.3</v>
      </c>
      <c r="F4214">
        <v>195.2</v>
      </c>
    </row>
    <row r="4215" spans="1:6">
      <c r="A4215" t="s">
        <v>14810</v>
      </c>
      <c r="B4215">
        <v>96535</v>
      </c>
      <c r="C4215" t="s">
        <v>229</v>
      </c>
      <c r="D4215" t="s">
        <v>109</v>
      </c>
      <c r="E4215">
        <v>138.27000000000001</v>
      </c>
      <c r="F4215">
        <v>144.22</v>
      </c>
    </row>
    <row r="4216" spans="1:6">
      <c r="A4216" t="s">
        <v>14810</v>
      </c>
      <c r="B4216">
        <v>96539</v>
      </c>
      <c r="C4216" t="s">
        <v>8713</v>
      </c>
      <c r="D4216" t="s">
        <v>109</v>
      </c>
      <c r="E4216">
        <v>130.4</v>
      </c>
      <c r="F4216">
        <v>134.82</v>
      </c>
    </row>
    <row r="4217" spans="1:6">
      <c r="A4217" t="s">
        <v>14810</v>
      </c>
      <c r="B4217">
        <v>96542</v>
      </c>
      <c r="C4217" t="s">
        <v>300</v>
      </c>
      <c r="D4217" t="s">
        <v>109</v>
      </c>
      <c r="E4217">
        <v>96.45</v>
      </c>
      <c r="F4217">
        <v>100.4</v>
      </c>
    </row>
    <row r="4218" spans="1:6">
      <c r="A4218" t="s">
        <v>14810</v>
      </c>
      <c r="B4218">
        <v>96530</v>
      </c>
      <c r="C4218" t="s">
        <v>8714</v>
      </c>
      <c r="D4218" t="s">
        <v>109</v>
      </c>
      <c r="E4218">
        <v>168.16</v>
      </c>
      <c r="F4218">
        <v>171.53</v>
      </c>
    </row>
    <row r="4219" spans="1:6">
      <c r="A4219" t="s">
        <v>14810</v>
      </c>
      <c r="B4219">
        <v>96533</v>
      </c>
      <c r="C4219" t="s">
        <v>8715</v>
      </c>
      <c r="D4219" t="s">
        <v>109</v>
      </c>
      <c r="E4219">
        <v>106.18</v>
      </c>
      <c r="F4219">
        <v>109</v>
      </c>
    </row>
    <row r="4220" spans="1:6">
      <c r="A4220" t="s">
        <v>14810</v>
      </c>
      <c r="B4220">
        <v>96536</v>
      </c>
      <c r="C4220" t="s">
        <v>230</v>
      </c>
      <c r="D4220" t="s">
        <v>109</v>
      </c>
      <c r="E4220">
        <v>73.89</v>
      </c>
      <c r="F4220">
        <v>76.45</v>
      </c>
    </row>
    <row r="4221" spans="1:6">
      <c r="A4221" t="s">
        <v>14811</v>
      </c>
      <c r="B4221">
        <v>105518</v>
      </c>
      <c r="C4221" t="s">
        <v>8716</v>
      </c>
      <c r="D4221" t="s">
        <v>109</v>
      </c>
      <c r="E4221">
        <v>0</v>
      </c>
      <c r="F4221">
        <v>0</v>
      </c>
    </row>
    <row r="4222" spans="1:6">
      <c r="A4222" t="s">
        <v>14811</v>
      </c>
      <c r="B4222">
        <v>105517</v>
      </c>
      <c r="C4222" t="s">
        <v>8717</v>
      </c>
      <c r="D4222" t="s">
        <v>109</v>
      </c>
      <c r="E4222">
        <v>0</v>
      </c>
      <c r="F4222">
        <v>0</v>
      </c>
    </row>
    <row r="4223" spans="1:6">
      <c r="A4223" t="s">
        <v>14811</v>
      </c>
      <c r="B4223">
        <v>105520</v>
      </c>
      <c r="C4223" t="s">
        <v>8718</v>
      </c>
      <c r="D4223" t="s">
        <v>109</v>
      </c>
      <c r="E4223">
        <v>0</v>
      </c>
      <c r="F4223">
        <v>0</v>
      </c>
    </row>
    <row r="4224" spans="1:6">
      <c r="A4224" t="s">
        <v>14811</v>
      </c>
      <c r="B4224">
        <v>105519</v>
      </c>
      <c r="C4224" t="s">
        <v>8719</v>
      </c>
      <c r="D4224" t="s">
        <v>109</v>
      </c>
      <c r="E4224">
        <v>0</v>
      </c>
      <c r="F4224">
        <v>0</v>
      </c>
    </row>
    <row r="4225" spans="1:6">
      <c r="A4225" t="s">
        <v>14812</v>
      </c>
      <c r="B4225">
        <v>101793</v>
      </c>
      <c r="C4225" t="s">
        <v>8720</v>
      </c>
      <c r="D4225" t="s">
        <v>217</v>
      </c>
      <c r="E4225">
        <v>30.26</v>
      </c>
      <c r="F4225">
        <v>30.87</v>
      </c>
    </row>
    <row r="4226" spans="1:6">
      <c r="A4226" t="s">
        <v>14812</v>
      </c>
      <c r="B4226">
        <v>101792</v>
      </c>
      <c r="C4226" t="s">
        <v>8721</v>
      </c>
      <c r="D4226" t="s">
        <v>217</v>
      </c>
      <c r="E4226">
        <v>19.05</v>
      </c>
      <c r="F4226">
        <v>19.52</v>
      </c>
    </row>
    <row r="4227" spans="1:6">
      <c r="A4227" t="s">
        <v>14812</v>
      </c>
      <c r="B4227">
        <v>92272</v>
      </c>
      <c r="C4227" t="s">
        <v>8722</v>
      </c>
      <c r="D4227" t="s">
        <v>110</v>
      </c>
      <c r="E4227">
        <v>41.25</v>
      </c>
      <c r="F4227">
        <v>41.6</v>
      </c>
    </row>
    <row r="4228" spans="1:6">
      <c r="A4228" t="s">
        <v>14812</v>
      </c>
      <c r="B4228">
        <v>101791</v>
      </c>
      <c r="C4228" t="s">
        <v>8723</v>
      </c>
      <c r="D4228" t="s">
        <v>110</v>
      </c>
      <c r="E4228">
        <v>33.74</v>
      </c>
      <c r="F4228">
        <v>33.85</v>
      </c>
    </row>
    <row r="4229" spans="1:6">
      <c r="A4229" t="s">
        <v>14812</v>
      </c>
      <c r="B4229">
        <v>92273</v>
      </c>
      <c r="C4229" t="s">
        <v>8724</v>
      </c>
      <c r="D4229" t="s">
        <v>110</v>
      </c>
      <c r="E4229">
        <v>18.64</v>
      </c>
      <c r="F4229">
        <v>18.87</v>
      </c>
    </row>
    <row r="4230" spans="1:6">
      <c r="A4230" t="s">
        <v>14812</v>
      </c>
      <c r="B4230">
        <v>92268</v>
      </c>
      <c r="C4230" t="s">
        <v>8725</v>
      </c>
      <c r="D4230" t="s">
        <v>109</v>
      </c>
      <c r="E4230">
        <v>75.39</v>
      </c>
      <c r="F4230">
        <v>75.459999999999994</v>
      </c>
    </row>
    <row r="4231" spans="1:6">
      <c r="A4231" t="s">
        <v>14812</v>
      </c>
      <c r="B4231">
        <v>92267</v>
      </c>
      <c r="C4231" t="s">
        <v>8726</v>
      </c>
      <c r="D4231" t="s">
        <v>109</v>
      </c>
      <c r="E4231">
        <v>44.88</v>
      </c>
      <c r="F4231">
        <v>44.95</v>
      </c>
    </row>
    <row r="4232" spans="1:6">
      <c r="A4232" t="s">
        <v>14812</v>
      </c>
      <c r="B4232">
        <v>92271</v>
      </c>
      <c r="C4232" t="s">
        <v>8727</v>
      </c>
      <c r="D4232" t="s">
        <v>109</v>
      </c>
      <c r="E4232">
        <v>120.9</v>
      </c>
      <c r="F4232">
        <v>120.92</v>
      </c>
    </row>
    <row r="4233" spans="1:6">
      <c r="A4233" t="s">
        <v>14812</v>
      </c>
      <c r="B4233">
        <v>92264</v>
      </c>
      <c r="C4233" t="s">
        <v>8728</v>
      </c>
      <c r="D4233" t="s">
        <v>109</v>
      </c>
      <c r="E4233">
        <v>205.25</v>
      </c>
      <c r="F4233">
        <v>208.03</v>
      </c>
    </row>
    <row r="4234" spans="1:6">
      <c r="A4234" t="s">
        <v>14812</v>
      </c>
      <c r="B4234">
        <v>92263</v>
      </c>
      <c r="C4234" t="s">
        <v>8729</v>
      </c>
      <c r="D4234" t="s">
        <v>109</v>
      </c>
      <c r="E4234">
        <v>166.42</v>
      </c>
      <c r="F4234">
        <v>169.2</v>
      </c>
    </row>
    <row r="4235" spans="1:6">
      <c r="A4235" t="s">
        <v>14812</v>
      </c>
      <c r="B4235">
        <v>92269</v>
      </c>
      <c r="C4235" t="s">
        <v>8730</v>
      </c>
      <c r="D4235" t="s">
        <v>109</v>
      </c>
      <c r="E4235">
        <v>163.38</v>
      </c>
      <c r="F4235">
        <v>164.96</v>
      </c>
    </row>
    <row r="4236" spans="1:6">
      <c r="A4236" t="s">
        <v>14812</v>
      </c>
      <c r="B4236">
        <v>92270</v>
      </c>
      <c r="C4236" t="s">
        <v>8731</v>
      </c>
      <c r="D4236" t="s">
        <v>109</v>
      </c>
      <c r="E4236">
        <v>190.28</v>
      </c>
      <c r="F4236">
        <v>192.24</v>
      </c>
    </row>
    <row r="4237" spans="1:6">
      <c r="A4237" t="s">
        <v>14812</v>
      </c>
      <c r="B4237">
        <v>92266</v>
      </c>
      <c r="C4237" t="s">
        <v>8732</v>
      </c>
      <c r="D4237" t="s">
        <v>109</v>
      </c>
      <c r="E4237">
        <v>149.38999999999999</v>
      </c>
      <c r="F4237">
        <v>151.6</v>
      </c>
    </row>
    <row r="4238" spans="1:6">
      <c r="A4238" t="s">
        <v>14812</v>
      </c>
      <c r="B4238">
        <v>92265</v>
      </c>
      <c r="C4238" t="s">
        <v>8733</v>
      </c>
      <c r="D4238" t="s">
        <v>109</v>
      </c>
      <c r="E4238">
        <v>116.08</v>
      </c>
      <c r="F4238">
        <v>118.29</v>
      </c>
    </row>
    <row r="4239" spans="1:6">
      <c r="A4239" t="s">
        <v>14812</v>
      </c>
      <c r="B4239">
        <v>92524</v>
      </c>
      <c r="C4239" t="s">
        <v>8734</v>
      </c>
      <c r="D4239" t="s">
        <v>109</v>
      </c>
      <c r="E4239">
        <v>78.11</v>
      </c>
      <c r="F4239">
        <v>79.78</v>
      </c>
    </row>
    <row r="4240" spans="1:6">
      <c r="A4240" t="s">
        <v>14812</v>
      </c>
      <c r="B4240">
        <v>92528</v>
      </c>
      <c r="C4240" t="s">
        <v>8735</v>
      </c>
      <c r="D4240" t="s">
        <v>109</v>
      </c>
      <c r="E4240">
        <v>74.94</v>
      </c>
      <c r="F4240">
        <v>76.489999999999995</v>
      </c>
    </row>
    <row r="4241" spans="1:6">
      <c r="A4241" t="s">
        <v>14812</v>
      </c>
      <c r="B4241">
        <v>92532</v>
      </c>
      <c r="C4241" t="s">
        <v>8736</v>
      </c>
      <c r="D4241" t="s">
        <v>109</v>
      </c>
      <c r="E4241">
        <v>72.19</v>
      </c>
      <c r="F4241">
        <v>73.61</v>
      </c>
    </row>
    <row r="4242" spans="1:6">
      <c r="A4242" t="s">
        <v>14812</v>
      </c>
      <c r="B4242">
        <v>92536</v>
      </c>
      <c r="C4242" t="s">
        <v>8737</v>
      </c>
      <c r="D4242" t="s">
        <v>109</v>
      </c>
      <c r="E4242">
        <v>66.91</v>
      </c>
      <c r="F4242">
        <v>68.14</v>
      </c>
    </row>
    <row r="4243" spans="1:6">
      <c r="A4243" t="s">
        <v>14812</v>
      </c>
      <c r="B4243">
        <v>92508</v>
      </c>
      <c r="C4243" t="s">
        <v>8738</v>
      </c>
      <c r="D4243" t="s">
        <v>109</v>
      </c>
      <c r="E4243">
        <v>104.04</v>
      </c>
      <c r="F4243">
        <v>106.36</v>
      </c>
    </row>
    <row r="4244" spans="1:6">
      <c r="A4244" t="s">
        <v>14812</v>
      </c>
      <c r="B4244">
        <v>92512</v>
      </c>
      <c r="C4244" t="s">
        <v>8739</v>
      </c>
      <c r="D4244" t="s">
        <v>109</v>
      </c>
      <c r="E4244">
        <v>90.59</v>
      </c>
      <c r="F4244">
        <v>92.71</v>
      </c>
    </row>
    <row r="4245" spans="1:6">
      <c r="A4245" t="s">
        <v>14812</v>
      </c>
      <c r="B4245">
        <v>92515</v>
      </c>
      <c r="C4245" t="s">
        <v>8740</v>
      </c>
      <c r="D4245" t="s">
        <v>109</v>
      </c>
      <c r="E4245">
        <v>83.63</v>
      </c>
      <c r="F4245">
        <v>85.6</v>
      </c>
    </row>
    <row r="4246" spans="1:6">
      <c r="A4246" t="s">
        <v>14812</v>
      </c>
      <c r="B4246">
        <v>92520</v>
      </c>
      <c r="C4246" t="s">
        <v>8741</v>
      </c>
      <c r="D4246" t="s">
        <v>109</v>
      </c>
      <c r="E4246">
        <v>78.92</v>
      </c>
      <c r="F4246">
        <v>80.73</v>
      </c>
    </row>
    <row r="4247" spans="1:6">
      <c r="A4247" t="s">
        <v>14812</v>
      </c>
      <c r="B4247">
        <v>92526</v>
      </c>
      <c r="C4247" t="s">
        <v>8742</v>
      </c>
      <c r="D4247" t="s">
        <v>109</v>
      </c>
      <c r="E4247">
        <v>41.26</v>
      </c>
      <c r="F4247">
        <v>42.22</v>
      </c>
    </row>
    <row r="4248" spans="1:6">
      <c r="A4248" t="s">
        <v>14812</v>
      </c>
      <c r="B4248">
        <v>92530</v>
      </c>
      <c r="C4248" t="s">
        <v>8743</v>
      </c>
      <c r="D4248" t="s">
        <v>109</v>
      </c>
      <c r="E4248">
        <v>38.97</v>
      </c>
      <c r="F4248">
        <v>39.880000000000003</v>
      </c>
    </row>
    <row r="4249" spans="1:6">
      <c r="A4249" t="s">
        <v>14812</v>
      </c>
      <c r="B4249">
        <v>92534</v>
      </c>
      <c r="C4249" t="s">
        <v>8744</v>
      </c>
      <c r="D4249" t="s">
        <v>109</v>
      </c>
      <c r="E4249">
        <v>37.03</v>
      </c>
      <c r="F4249">
        <v>37.869999999999997</v>
      </c>
    </row>
    <row r="4250" spans="1:6">
      <c r="A4250" t="s">
        <v>14812</v>
      </c>
      <c r="B4250">
        <v>92538</v>
      </c>
      <c r="C4250" t="s">
        <v>8745</v>
      </c>
      <c r="D4250" t="s">
        <v>109</v>
      </c>
      <c r="E4250">
        <v>33.200000000000003</v>
      </c>
      <c r="F4250">
        <v>33.909999999999997</v>
      </c>
    </row>
    <row r="4251" spans="1:6">
      <c r="A4251" t="s">
        <v>14812</v>
      </c>
      <c r="B4251">
        <v>103760</v>
      </c>
      <c r="C4251" t="s">
        <v>8746</v>
      </c>
      <c r="D4251" t="s">
        <v>109</v>
      </c>
      <c r="E4251">
        <v>119.92</v>
      </c>
      <c r="F4251">
        <v>122.11</v>
      </c>
    </row>
    <row r="4252" spans="1:6">
      <c r="A4252" t="s">
        <v>14812</v>
      </c>
      <c r="B4252">
        <v>103761</v>
      </c>
      <c r="C4252" t="s">
        <v>8747</v>
      </c>
      <c r="D4252" t="s">
        <v>109</v>
      </c>
      <c r="E4252">
        <v>81.67</v>
      </c>
      <c r="F4252">
        <v>83.69</v>
      </c>
    </row>
    <row r="4253" spans="1:6">
      <c r="A4253" t="s">
        <v>14812</v>
      </c>
      <c r="B4253">
        <v>103762</v>
      </c>
      <c r="C4253" t="s">
        <v>8748</v>
      </c>
      <c r="D4253" t="s">
        <v>109</v>
      </c>
      <c r="E4253">
        <v>70.209999999999994</v>
      </c>
      <c r="F4253">
        <v>72.06</v>
      </c>
    </row>
    <row r="4254" spans="1:6">
      <c r="A4254" t="s">
        <v>14812</v>
      </c>
      <c r="B4254">
        <v>103763</v>
      </c>
      <c r="C4254" t="s">
        <v>8749</v>
      </c>
      <c r="D4254" t="s">
        <v>109</v>
      </c>
      <c r="E4254">
        <v>62.1</v>
      </c>
      <c r="F4254">
        <v>63.8</v>
      </c>
    </row>
    <row r="4255" spans="1:6">
      <c r="A4255" t="s">
        <v>14812</v>
      </c>
      <c r="B4255">
        <v>92510</v>
      </c>
      <c r="C4255" t="s">
        <v>297</v>
      </c>
      <c r="D4255" t="s">
        <v>109</v>
      </c>
      <c r="E4255">
        <v>62.86</v>
      </c>
      <c r="F4255">
        <v>64.209999999999994</v>
      </c>
    </row>
    <row r="4256" spans="1:6">
      <c r="A4256" t="s">
        <v>14812</v>
      </c>
      <c r="B4256">
        <v>92514</v>
      </c>
      <c r="C4256" t="s">
        <v>8750</v>
      </c>
      <c r="D4256" t="s">
        <v>109</v>
      </c>
      <c r="E4256">
        <v>50.59</v>
      </c>
      <c r="F4256">
        <v>51.83</v>
      </c>
    </row>
    <row r="4257" spans="1:6">
      <c r="A4257" t="s">
        <v>14812</v>
      </c>
      <c r="B4257">
        <v>92518</v>
      </c>
      <c r="C4257" t="s">
        <v>8751</v>
      </c>
      <c r="D4257" t="s">
        <v>109</v>
      </c>
      <c r="E4257">
        <v>44.76</v>
      </c>
      <c r="F4257">
        <v>45.91</v>
      </c>
    </row>
    <row r="4258" spans="1:6">
      <c r="A4258" t="s">
        <v>14812</v>
      </c>
      <c r="B4258">
        <v>92522</v>
      </c>
      <c r="C4258" t="s">
        <v>8752</v>
      </c>
      <c r="D4258" t="s">
        <v>109</v>
      </c>
      <c r="E4258">
        <v>41.09</v>
      </c>
      <c r="F4258">
        <v>42.14</v>
      </c>
    </row>
    <row r="4259" spans="1:6">
      <c r="A4259" t="s">
        <v>14812</v>
      </c>
      <c r="B4259">
        <v>92482</v>
      </c>
      <c r="C4259" t="s">
        <v>8753</v>
      </c>
      <c r="D4259" t="s">
        <v>109</v>
      </c>
      <c r="E4259">
        <v>359.48</v>
      </c>
      <c r="F4259">
        <v>367.44</v>
      </c>
    </row>
    <row r="4260" spans="1:6">
      <c r="A4260" t="s">
        <v>14812</v>
      </c>
      <c r="B4260">
        <v>92484</v>
      </c>
      <c r="C4260" t="s">
        <v>8754</v>
      </c>
      <c r="D4260" t="s">
        <v>109</v>
      </c>
      <c r="E4260">
        <v>246.84</v>
      </c>
      <c r="F4260">
        <v>253.4</v>
      </c>
    </row>
    <row r="4261" spans="1:6">
      <c r="A4261" t="s">
        <v>14812</v>
      </c>
      <c r="B4261">
        <v>92486</v>
      </c>
      <c r="C4261" t="s">
        <v>8755</v>
      </c>
      <c r="D4261" t="s">
        <v>109</v>
      </c>
      <c r="E4261">
        <v>175.26</v>
      </c>
      <c r="F4261">
        <v>180.7</v>
      </c>
    </row>
    <row r="4262" spans="1:6">
      <c r="A4262" t="s">
        <v>14812</v>
      </c>
      <c r="B4262">
        <v>92492</v>
      </c>
      <c r="C4262" t="s">
        <v>8756</v>
      </c>
      <c r="D4262" t="s">
        <v>109</v>
      </c>
      <c r="E4262">
        <v>106.15</v>
      </c>
      <c r="F4262">
        <v>108.89</v>
      </c>
    </row>
    <row r="4263" spans="1:6">
      <c r="A4263" t="s">
        <v>14812</v>
      </c>
      <c r="B4263">
        <v>92496</v>
      </c>
      <c r="C4263" t="s">
        <v>8757</v>
      </c>
      <c r="D4263" t="s">
        <v>109</v>
      </c>
      <c r="E4263">
        <v>101.62</v>
      </c>
      <c r="F4263">
        <v>104.16</v>
      </c>
    </row>
    <row r="4264" spans="1:6">
      <c r="A4264" t="s">
        <v>14812</v>
      </c>
      <c r="B4264">
        <v>92500</v>
      </c>
      <c r="C4264" t="s">
        <v>8758</v>
      </c>
      <c r="D4264" t="s">
        <v>109</v>
      </c>
      <c r="E4264">
        <v>97.92</v>
      </c>
      <c r="F4264">
        <v>100.24</v>
      </c>
    </row>
    <row r="4265" spans="1:6">
      <c r="A4265" t="s">
        <v>14812</v>
      </c>
      <c r="B4265">
        <v>92504</v>
      </c>
      <c r="C4265" t="s">
        <v>8759</v>
      </c>
      <c r="D4265" t="s">
        <v>109</v>
      </c>
      <c r="E4265">
        <v>91.17</v>
      </c>
      <c r="F4265">
        <v>93.18</v>
      </c>
    </row>
    <row r="4266" spans="1:6">
      <c r="A4266" t="s">
        <v>14812</v>
      </c>
      <c r="B4266">
        <v>92488</v>
      </c>
      <c r="C4266" t="s">
        <v>8760</v>
      </c>
      <c r="D4266" t="s">
        <v>109</v>
      </c>
      <c r="E4266">
        <v>111.53</v>
      </c>
      <c r="F4266">
        <v>114.49</v>
      </c>
    </row>
    <row r="4267" spans="1:6">
      <c r="A4267" t="s">
        <v>14812</v>
      </c>
      <c r="B4267">
        <v>92494</v>
      </c>
      <c r="C4267" t="s">
        <v>8761</v>
      </c>
      <c r="D4267" t="s">
        <v>109</v>
      </c>
      <c r="E4267">
        <v>67.989999999999995</v>
      </c>
      <c r="F4267">
        <v>69.95</v>
      </c>
    </row>
    <row r="4268" spans="1:6">
      <c r="A4268" t="s">
        <v>14812</v>
      </c>
      <c r="B4268">
        <v>92498</v>
      </c>
      <c r="C4268" t="s">
        <v>8762</v>
      </c>
      <c r="D4268" t="s">
        <v>109</v>
      </c>
      <c r="E4268">
        <v>64.41</v>
      </c>
      <c r="F4268">
        <v>66.22</v>
      </c>
    </row>
    <row r="4269" spans="1:6">
      <c r="A4269" t="s">
        <v>14812</v>
      </c>
      <c r="B4269">
        <v>92502</v>
      </c>
      <c r="C4269" t="s">
        <v>8763</v>
      </c>
      <c r="D4269" t="s">
        <v>109</v>
      </c>
      <c r="E4269">
        <v>61.62</v>
      </c>
      <c r="F4269">
        <v>63.29</v>
      </c>
    </row>
    <row r="4270" spans="1:6">
      <c r="A4270" t="s">
        <v>14812</v>
      </c>
      <c r="B4270">
        <v>92506</v>
      </c>
      <c r="C4270" t="s">
        <v>8764</v>
      </c>
      <c r="D4270" t="s">
        <v>109</v>
      </c>
      <c r="E4270">
        <v>56.48</v>
      </c>
      <c r="F4270">
        <v>57.91</v>
      </c>
    </row>
    <row r="4271" spans="1:6">
      <c r="A4271" t="s">
        <v>14812</v>
      </c>
      <c r="B4271">
        <v>92490</v>
      </c>
      <c r="C4271" t="s">
        <v>8765</v>
      </c>
      <c r="D4271" t="s">
        <v>109</v>
      </c>
      <c r="E4271">
        <v>72.260000000000005</v>
      </c>
      <c r="F4271">
        <v>74.38</v>
      </c>
    </row>
    <row r="4272" spans="1:6">
      <c r="A4272" t="s">
        <v>14812</v>
      </c>
      <c r="B4272">
        <v>92433</v>
      </c>
      <c r="C4272" t="s">
        <v>8766</v>
      </c>
      <c r="D4272" t="s">
        <v>109</v>
      </c>
      <c r="E4272">
        <v>76.239999999999995</v>
      </c>
      <c r="F4272">
        <v>78.62</v>
      </c>
    </row>
    <row r="4273" spans="1:6">
      <c r="A4273" t="s">
        <v>14812</v>
      </c>
      <c r="B4273">
        <v>92437</v>
      </c>
      <c r="C4273" t="s">
        <v>8767</v>
      </c>
      <c r="D4273" t="s">
        <v>109</v>
      </c>
      <c r="E4273">
        <v>72.790000000000006</v>
      </c>
      <c r="F4273">
        <v>75.06</v>
      </c>
    </row>
    <row r="4274" spans="1:6">
      <c r="A4274" t="s">
        <v>14812</v>
      </c>
      <c r="B4274">
        <v>92441</v>
      </c>
      <c r="C4274" t="s">
        <v>8768</v>
      </c>
      <c r="D4274" t="s">
        <v>109</v>
      </c>
      <c r="E4274">
        <v>70.31</v>
      </c>
      <c r="F4274">
        <v>72.510000000000005</v>
      </c>
    </row>
    <row r="4275" spans="1:6">
      <c r="A4275" t="s">
        <v>14812</v>
      </c>
      <c r="B4275">
        <v>92445</v>
      </c>
      <c r="C4275" t="s">
        <v>8769</v>
      </c>
      <c r="D4275" t="s">
        <v>109</v>
      </c>
      <c r="E4275">
        <v>65.25</v>
      </c>
      <c r="F4275">
        <v>67.319999999999993</v>
      </c>
    </row>
    <row r="4276" spans="1:6">
      <c r="A4276" t="s">
        <v>14812</v>
      </c>
      <c r="B4276">
        <v>92417</v>
      </c>
      <c r="C4276" t="s">
        <v>8770</v>
      </c>
      <c r="D4276" t="s">
        <v>109</v>
      </c>
      <c r="E4276">
        <v>166.59</v>
      </c>
      <c r="F4276">
        <v>171.6</v>
      </c>
    </row>
    <row r="4277" spans="1:6">
      <c r="A4277" t="s">
        <v>14812</v>
      </c>
      <c r="B4277">
        <v>92421</v>
      </c>
      <c r="C4277" t="s">
        <v>8771</v>
      </c>
      <c r="D4277" t="s">
        <v>109</v>
      </c>
      <c r="E4277">
        <v>109.26</v>
      </c>
      <c r="F4277">
        <v>112.72</v>
      </c>
    </row>
    <row r="4278" spans="1:6">
      <c r="A4278" t="s">
        <v>14812</v>
      </c>
      <c r="B4278">
        <v>92425</v>
      </c>
      <c r="C4278" t="s">
        <v>8772</v>
      </c>
      <c r="D4278" t="s">
        <v>109</v>
      </c>
      <c r="E4278">
        <v>90.8</v>
      </c>
      <c r="F4278">
        <v>93.69</v>
      </c>
    </row>
    <row r="4279" spans="1:6">
      <c r="A4279" t="s">
        <v>14812</v>
      </c>
      <c r="B4279">
        <v>92429</v>
      </c>
      <c r="C4279" t="s">
        <v>8773</v>
      </c>
      <c r="D4279" t="s">
        <v>109</v>
      </c>
      <c r="E4279">
        <v>81.510000000000005</v>
      </c>
      <c r="F4279">
        <v>84.12</v>
      </c>
    </row>
    <row r="4280" spans="1:6">
      <c r="A4280" t="s">
        <v>14812</v>
      </c>
      <c r="B4280">
        <v>92431</v>
      </c>
      <c r="C4280" t="s">
        <v>8774</v>
      </c>
      <c r="D4280" t="s">
        <v>109</v>
      </c>
      <c r="E4280">
        <v>62.58</v>
      </c>
      <c r="F4280">
        <v>64.14</v>
      </c>
    </row>
    <row r="4281" spans="1:6">
      <c r="A4281" t="s">
        <v>14812</v>
      </c>
      <c r="B4281">
        <v>92435</v>
      </c>
      <c r="C4281" t="s">
        <v>8775</v>
      </c>
      <c r="D4281" t="s">
        <v>109</v>
      </c>
      <c r="E4281">
        <v>59.58</v>
      </c>
      <c r="F4281">
        <v>61.07</v>
      </c>
    </row>
    <row r="4282" spans="1:6">
      <c r="A4282" t="s">
        <v>14812</v>
      </c>
      <c r="B4282">
        <v>92439</v>
      </c>
      <c r="C4282" t="s">
        <v>8776</v>
      </c>
      <c r="D4282" t="s">
        <v>109</v>
      </c>
      <c r="E4282">
        <v>57.43</v>
      </c>
      <c r="F4282">
        <v>58.87</v>
      </c>
    </row>
    <row r="4283" spans="1:6">
      <c r="A4283" t="s">
        <v>14812</v>
      </c>
      <c r="B4283">
        <v>92443</v>
      </c>
      <c r="C4283" t="s">
        <v>8777</v>
      </c>
      <c r="D4283" t="s">
        <v>109</v>
      </c>
      <c r="E4283">
        <v>52.83</v>
      </c>
      <c r="F4283">
        <v>54.16</v>
      </c>
    </row>
    <row r="4284" spans="1:6">
      <c r="A4284" t="s">
        <v>14812</v>
      </c>
      <c r="B4284">
        <v>92415</v>
      </c>
      <c r="C4284" t="s">
        <v>295</v>
      </c>
      <c r="D4284" t="s">
        <v>109</v>
      </c>
      <c r="E4284">
        <v>143.30000000000001</v>
      </c>
      <c r="F4284">
        <v>146.91</v>
      </c>
    </row>
    <row r="4285" spans="1:6">
      <c r="A4285" t="s">
        <v>14812</v>
      </c>
      <c r="B4285">
        <v>92419</v>
      </c>
      <c r="C4285" t="s">
        <v>8778</v>
      </c>
      <c r="D4285" t="s">
        <v>109</v>
      </c>
      <c r="E4285">
        <v>91.4</v>
      </c>
      <c r="F4285">
        <v>93.79</v>
      </c>
    </row>
    <row r="4286" spans="1:6">
      <c r="A4286" t="s">
        <v>14812</v>
      </c>
      <c r="B4286">
        <v>92423</v>
      </c>
      <c r="C4286" t="s">
        <v>244</v>
      </c>
      <c r="D4286" t="s">
        <v>109</v>
      </c>
      <c r="E4286">
        <v>75.27</v>
      </c>
      <c r="F4286">
        <v>77.23</v>
      </c>
    </row>
    <row r="4287" spans="1:6">
      <c r="A4287" t="s">
        <v>14812</v>
      </c>
      <c r="B4287">
        <v>92427</v>
      </c>
      <c r="C4287" t="s">
        <v>8779</v>
      </c>
      <c r="D4287" t="s">
        <v>109</v>
      </c>
      <c r="E4287">
        <v>67.11</v>
      </c>
      <c r="F4287">
        <v>68.86</v>
      </c>
    </row>
    <row r="4288" spans="1:6">
      <c r="A4288" t="s">
        <v>14812</v>
      </c>
      <c r="B4288">
        <v>92409</v>
      </c>
      <c r="C4288" t="s">
        <v>8780</v>
      </c>
      <c r="D4288" t="s">
        <v>109</v>
      </c>
      <c r="E4288">
        <v>264.07</v>
      </c>
      <c r="F4288">
        <v>271.48</v>
      </c>
    </row>
    <row r="4289" spans="1:6">
      <c r="A4289" t="s">
        <v>14812</v>
      </c>
      <c r="B4289">
        <v>92411</v>
      </c>
      <c r="C4289" t="s">
        <v>8781</v>
      </c>
      <c r="D4289" t="s">
        <v>109</v>
      </c>
      <c r="E4289">
        <v>172.67</v>
      </c>
      <c r="F4289">
        <v>178.6</v>
      </c>
    </row>
    <row r="4290" spans="1:6">
      <c r="A4290" t="s">
        <v>14812</v>
      </c>
      <c r="B4290">
        <v>92413</v>
      </c>
      <c r="C4290" t="s">
        <v>8782</v>
      </c>
      <c r="D4290" t="s">
        <v>109</v>
      </c>
      <c r="E4290">
        <v>111.27</v>
      </c>
      <c r="F4290">
        <v>115.63</v>
      </c>
    </row>
    <row r="4291" spans="1:6">
      <c r="A4291" t="s">
        <v>14812</v>
      </c>
      <c r="B4291">
        <v>92465</v>
      </c>
      <c r="C4291" t="s">
        <v>8783</v>
      </c>
      <c r="D4291" t="s">
        <v>109</v>
      </c>
      <c r="E4291">
        <v>160.33000000000001</v>
      </c>
      <c r="F4291">
        <v>163.75</v>
      </c>
    </row>
    <row r="4292" spans="1:6">
      <c r="A4292" t="s">
        <v>14812</v>
      </c>
      <c r="B4292">
        <v>92469</v>
      </c>
      <c r="C4292" t="s">
        <v>8784</v>
      </c>
      <c r="D4292" t="s">
        <v>109</v>
      </c>
      <c r="E4292">
        <v>146.01</v>
      </c>
      <c r="F4292">
        <v>149.13</v>
      </c>
    </row>
    <row r="4293" spans="1:6">
      <c r="A4293" t="s">
        <v>14812</v>
      </c>
      <c r="B4293">
        <v>92473</v>
      </c>
      <c r="C4293" t="s">
        <v>8785</v>
      </c>
      <c r="D4293" t="s">
        <v>109</v>
      </c>
      <c r="E4293">
        <v>134.44999999999999</v>
      </c>
      <c r="F4293">
        <v>137.33000000000001</v>
      </c>
    </row>
    <row r="4294" spans="1:6">
      <c r="A4294" t="s">
        <v>14812</v>
      </c>
      <c r="B4294">
        <v>92477</v>
      </c>
      <c r="C4294" t="s">
        <v>8786</v>
      </c>
      <c r="D4294" t="s">
        <v>109</v>
      </c>
      <c r="E4294">
        <v>109.67</v>
      </c>
      <c r="F4294">
        <v>112.05</v>
      </c>
    </row>
    <row r="4295" spans="1:6">
      <c r="A4295" t="s">
        <v>14812</v>
      </c>
      <c r="B4295">
        <v>92449</v>
      </c>
      <c r="C4295" t="s">
        <v>8787</v>
      </c>
      <c r="D4295" t="s">
        <v>109</v>
      </c>
      <c r="E4295">
        <v>291.5</v>
      </c>
      <c r="F4295">
        <v>297.33</v>
      </c>
    </row>
    <row r="4296" spans="1:6">
      <c r="A4296" t="s">
        <v>14812</v>
      </c>
      <c r="B4296">
        <v>92453</v>
      </c>
      <c r="C4296" t="s">
        <v>8788</v>
      </c>
      <c r="D4296" t="s">
        <v>109</v>
      </c>
      <c r="E4296">
        <v>251.14</v>
      </c>
      <c r="F4296">
        <v>256.20999999999998</v>
      </c>
    </row>
    <row r="4297" spans="1:6">
      <c r="A4297" t="s">
        <v>14812</v>
      </c>
      <c r="B4297">
        <v>92457</v>
      </c>
      <c r="C4297" t="s">
        <v>8789</v>
      </c>
      <c r="D4297" t="s">
        <v>109</v>
      </c>
      <c r="E4297">
        <v>219.13</v>
      </c>
      <c r="F4297">
        <v>223.6</v>
      </c>
    </row>
    <row r="4298" spans="1:6">
      <c r="A4298" t="s">
        <v>14812</v>
      </c>
      <c r="B4298">
        <v>92461</v>
      </c>
      <c r="C4298" t="s">
        <v>8790</v>
      </c>
      <c r="D4298" t="s">
        <v>109</v>
      </c>
      <c r="E4298">
        <v>202.96</v>
      </c>
      <c r="F4298">
        <v>207.02</v>
      </c>
    </row>
    <row r="4299" spans="1:6">
      <c r="A4299" t="s">
        <v>14812</v>
      </c>
      <c r="B4299">
        <v>92467</v>
      </c>
      <c r="C4299" t="s">
        <v>8791</v>
      </c>
      <c r="D4299" t="s">
        <v>109</v>
      </c>
      <c r="E4299">
        <v>101.63</v>
      </c>
      <c r="F4299">
        <v>103.94</v>
      </c>
    </row>
    <row r="4300" spans="1:6">
      <c r="A4300" t="s">
        <v>14812</v>
      </c>
      <c r="B4300">
        <v>92471</v>
      </c>
      <c r="C4300" t="s">
        <v>8792</v>
      </c>
      <c r="D4300" t="s">
        <v>109</v>
      </c>
      <c r="E4300">
        <v>92.71</v>
      </c>
      <c r="F4300">
        <v>94.81</v>
      </c>
    </row>
    <row r="4301" spans="1:6">
      <c r="A4301" t="s">
        <v>14812</v>
      </c>
      <c r="B4301">
        <v>92475</v>
      </c>
      <c r="C4301" t="s">
        <v>8793</v>
      </c>
      <c r="D4301" t="s">
        <v>109</v>
      </c>
      <c r="E4301">
        <v>85.46</v>
      </c>
      <c r="F4301">
        <v>87.39</v>
      </c>
    </row>
    <row r="4302" spans="1:6">
      <c r="A4302" t="s">
        <v>14812</v>
      </c>
      <c r="B4302">
        <v>92479</v>
      </c>
      <c r="C4302" t="s">
        <v>8794</v>
      </c>
      <c r="D4302" t="s">
        <v>109</v>
      </c>
      <c r="E4302">
        <v>69.959999999999994</v>
      </c>
      <c r="F4302">
        <v>71.56</v>
      </c>
    </row>
    <row r="4303" spans="1:6">
      <c r="A4303" t="s">
        <v>14812</v>
      </c>
      <c r="B4303">
        <v>92451</v>
      </c>
      <c r="C4303" t="s">
        <v>296</v>
      </c>
      <c r="D4303" t="s">
        <v>109</v>
      </c>
      <c r="E4303">
        <v>194.6</v>
      </c>
      <c r="F4303">
        <v>198.76</v>
      </c>
    </row>
    <row r="4304" spans="1:6">
      <c r="A4304" t="s">
        <v>14812</v>
      </c>
      <c r="B4304">
        <v>92455</v>
      </c>
      <c r="C4304" t="s">
        <v>8795</v>
      </c>
      <c r="D4304" t="s">
        <v>109</v>
      </c>
      <c r="E4304">
        <v>160.57</v>
      </c>
      <c r="F4304">
        <v>164.07</v>
      </c>
    </row>
    <row r="4305" spans="1:6">
      <c r="A4305" t="s">
        <v>14812</v>
      </c>
      <c r="B4305">
        <v>92459</v>
      </c>
      <c r="C4305" t="s">
        <v>8796</v>
      </c>
      <c r="D4305" t="s">
        <v>109</v>
      </c>
      <c r="E4305">
        <v>137.13</v>
      </c>
      <c r="F4305">
        <v>140.16999999999999</v>
      </c>
    </row>
    <row r="4306" spans="1:6">
      <c r="A4306" t="s">
        <v>14812</v>
      </c>
      <c r="B4306">
        <v>92463</v>
      </c>
      <c r="C4306" t="s">
        <v>8797</v>
      </c>
      <c r="D4306" t="s">
        <v>109</v>
      </c>
      <c r="E4306">
        <v>124.88</v>
      </c>
      <c r="F4306">
        <v>127.62</v>
      </c>
    </row>
    <row r="4307" spans="1:6">
      <c r="A4307" t="s">
        <v>14812</v>
      </c>
      <c r="B4307">
        <v>92446</v>
      </c>
      <c r="C4307" t="s">
        <v>8798</v>
      </c>
      <c r="D4307" t="s">
        <v>109</v>
      </c>
      <c r="E4307">
        <v>325.83</v>
      </c>
      <c r="F4307">
        <v>332.98</v>
      </c>
    </row>
    <row r="4308" spans="1:6">
      <c r="A4308" t="s">
        <v>14812</v>
      </c>
      <c r="B4308">
        <v>92447</v>
      </c>
      <c r="C4308" t="s">
        <v>8799</v>
      </c>
      <c r="D4308" t="s">
        <v>109</v>
      </c>
      <c r="E4308">
        <v>225.81</v>
      </c>
      <c r="F4308">
        <v>231.32</v>
      </c>
    </row>
    <row r="4309" spans="1:6">
      <c r="A4309" t="s">
        <v>14812</v>
      </c>
      <c r="B4309">
        <v>92448</v>
      </c>
      <c r="C4309" t="s">
        <v>8800</v>
      </c>
      <c r="D4309" t="s">
        <v>109</v>
      </c>
      <c r="E4309">
        <v>177.17</v>
      </c>
      <c r="F4309">
        <v>181.65</v>
      </c>
    </row>
    <row r="4310" spans="1:6">
      <c r="A4310" t="s">
        <v>14812</v>
      </c>
      <c r="B4310">
        <v>92466</v>
      </c>
      <c r="C4310" t="s">
        <v>8801</v>
      </c>
      <c r="D4310" t="s">
        <v>109</v>
      </c>
      <c r="E4310">
        <v>261.87</v>
      </c>
      <c r="F4310">
        <v>265.52999999999997</v>
      </c>
    </row>
    <row r="4311" spans="1:6">
      <c r="A4311" t="s">
        <v>14812</v>
      </c>
      <c r="B4311">
        <v>92470</v>
      </c>
      <c r="C4311" t="s">
        <v>8802</v>
      </c>
      <c r="D4311" t="s">
        <v>109</v>
      </c>
      <c r="E4311">
        <v>255.16</v>
      </c>
      <c r="F4311">
        <v>258.54000000000002</v>
      </c>
    </row>
    <row r="4312" spans="1:6">
      <c r="A4312" t="s">
        <v>14812</v>
      </c>
      <c r="B4312">
        <v>92474</v>
      </c>
      <c r="C4312" t="s">
        <v>8803</v>
      </c>
      <c r="D4312" t="s">
        <v>109</v>
      </c>
      <c r="E4312">
        <v>249.38</v>
      </c>
      <c r="F4312">
        <v>252.49</v>
      </c>
    </row>
    <row r="4313" spans="1:6">
      <c r="A4313" t="s">
        <v>14812</v>
      </c>
      <c r="B4313">
        <v>92478</v>
      </c>
      <c r="C4313" t="s">
        <v>8804</v>
      </c>
      <c r="D4313" t="s">
        <v>109</v>
      </c>
      <c r="E4313">
        <v>238</v>
      </c>
      <c r="F4313">
        <v>240.64</v>
      </c>
    </row>
    <row r="4314" spans="1:6">
      <c r="A4314" t="s">
        <v>14812</v>
      </c>
      <c r="B4314">
        <v>92450</v>
      </c>
      <c r="C4314" t="s">
        <v>8805</v>
      </c>
      <c r="D4314" t="s">
        <v>109</v>
      </c>
      <c r="E4314">
        <v>330.31</v>
      </c>
      <c r="F4314">
        <v>336.2</v>
      </c>
    </row>
    <row r="4315" spans="1:6">
      <c r="A4315" t="s">
        <v>14812</v>
      </c>
      <c r="B4315">
        <v>92454</v>
      </c>
      <c r="C4315" t="s">
        <v>8806</v>
      </c>
      <c r="D4315" t="s">
        <v>109</v>
      </c>
      <c r="E4315">
        <v>300.02</v>
      </c>
      <c r="F4315">
        <v>305.10000000000002</v>
      </c>
    </row>
    <row r="4316" spans="1:6">
      <c r="A4316" t="s">
        <v>14812</v>
      </c>
      <c r="B4316">
        <v>92458</v>
      </c>
      <c r="C4316" t="s">
        <v>8807</v>
      </c>
      <c r="D4316" t="s">
        <v>109</v>
      </c>
      <c r="E4316">
        <v>281.13</v>
      </c>
      <c r="F4316">
        <v>285.64999999999998</v>
      </c>
    </row>
    <row r="4317" spans="1:6">
      <c r="A4317" t="s">
        <v>14812</v>
      </c>
      <c r="B4317">
        <v>92462</v>
      </c>
      <c r="C4317" t="s">
        <v>8808</v>
      </c>
      <c r="D4317" t="s">
        <v>109</v>
      </c>
      <c r="E4317">
        <v>269.14999999999998</v>
      </c>
      <c r="F4317">
        <v>273.24</v>
      </c>
    </row>
    <row r="4318" spans="1:6">
      <c r="A4318" t="s">
        <v>14812</v>
      </c>
      <c r="B4318">
        <v>92468</v>
      </c>
      <c r="C4318" t="s">
        <v>8809</v>
      </c>
      <c r="D4318" t="s">
        <v>109</v>
      </c>
      <c r="E4318">
        <v>119.18</v>
      </c>
      <c r="F4318">
        <v>122.02</v>
      </c>
    </row>
    <row r="4319" spans="1:6">
      <c r="A4319" t="s">
        <v>14812</v>
      </c>
      <c r="B4319">
        <v>92472</v>
      </c>
      <c r="C4319" t="s">
        <v>8810</v>
      </c>
      <c r="D4319" t="s">
        <v>109</v>
      </c>
      <c r="E4319">
        <v>113.26</v>
      </c>
      <c r="F4319">
        <v>115.88</v>
      </c>
    </row>
    <row r="4320" spans="1:6">
      <c r="A4320" t="s">
        <v>14812</v>
      </c>
      <c r="B4320">
        <v>92476</v>
      </c>
      <c r="C4320" t="s">
        <v>8811</v>
      </c>
      <c r="D4320" t="s">
        <v>109</v>
      </c>
      <c r="E4320">
        <v>108.25</v>
      </c>
      <c r="F4320">
        <v>110.66</v>
      </c>
    </row>
    <row r="4321" spans="1:6">
      <c r="A4321" t="s">
        <v>14812</v>
      </c>
      <c r="B4321">
        <v>92480</v>
      </c>
      <c r="C4321" t="s">
        <v>8812</v>
      </c>
      <c r="D4321" t="s">
        <v>109</v>
      </c>
      <c r="E4321">
        <v>98.22</v>
      </c>
      <c r="F4321">
        <v>100.25</v>
      </c>
    </row>
    <row r="4322" spans="1:6">
      <c r="A4322" t="s">
        <v>14812</v>
      </c>
      <c r="B4322">
        <v>92452</v>
      </c>
      <c r="C4322" t="s">
        <v>8813</v>
      </c>
      <c r="D4322" t="s">
        <v>109</v>
      </c>
      <c r="E4322">
        <v>188.21</v>
      </c>
      <c r="F4322">
        <v>192.98</v>
      </c>
    </row>
    <row r="4323" spans="1:6">
      <c r="A4323" t="s">
        <v>14812</v>
      </c>
      <c r="B4323">
        <v>92456</v>
      </c>
      <c r="C4323" t="s">
        <v>8814</v>
      </c>
      <c r="D4323" t="s">
        <v>109</v>
      </c>
      <c r="E4323">
        <v>157.06</v>
      </c>
      <c r="F4323">
        <v>161.11000000000001</v>
      </c>
    </row>
    <row r="4324" spans="1:6">
      <c r="A4324" t="s">
        <v>14812</v>
      </c>
      <c r="B4324">
        <v>92460</v>
      </c>
      <c r="C4324" t="s">
        <v>247</v>
      </c>
      <c r="D4324" t="s">
        <v>109</v>
      </c>
      <c r="E4324">
        <v>131.93</v>
      </c>
      <c r="F4324">
        <v>135.5</v>
      </c>
    </row>
    <row r="4325" spans="1:6">
      <c r="A4325" t="s">
        <v>14812</v>
      </c>
      <c r="B4325">
        <v>92464</v>
      </c>
      <c r="C4325" t="s">
        <v>8815</v>
      </c>
      <c r="D4325" t="s">
        <v>109</v>
      </c>
      <c r="E4325">
        <v>126.33</v>
      </c>
      <c r="F4325">
        <v>129.52000000000001</v>
      </c>
    </row>
    <row r="4326" spans="1:6">
      <c r="A4326" t="s">
        <v>14813</v>
      </c>
      <c r="B4326">
        <v>105403</v>
      </c>
      <c r="C4326" t="s">
        <v>8816</v>
      </c>
      <c r="D4326" t="s">
        <v>109</v>
      </c>
      <c r="E4326">
        <v>190.97</v>
      </c>
      <c r="F4326">
        <v>192.52</v>
      </c>
    </row>
    <row r="4327" spans="1:6">
      <c r="A4327" t="s">
        <v>14813</v>
      </c>
      <c r="B4327">
        <v>96252</v>
      </c>
      <c r="C4327" t="s">
        <v>8817</v>
      </c>
      <c r="D4327" t="s">
        <v>109</v>
      </c>
      <c r="E4327">
        <v>160.30000000000001</v>
      </c>
      <c r="F4327">
        <v>161.71</v>
      </c>
    </row>
    <row r="4328" spans="1:6">
      <c r="A4328" t="s">
        <v>14813</v>
      </c>
      <c r="B4328">
        <v>96254</v>
      </c>
      <c r="C4328" t="s">
        <v>8818</v>
      </c>
      <c r="D4328" t="s">
        <v>110</v>
      </c>
      <c r="E4328">
        <v>0</v>
      </c>
      <c r="F4328">
        <v>0</v>
      </c>
    </row>
    <row r="4329" spans="1:6">
      <c r="A4329" t="s">
        <v>14813</v>
      </c>
      <c r="B4329">
        <v>96253</v>
      </c>
      <c r="C4329" t="s">
        <v>8819</v>
      </c>
      <c r="D4329" t="s">
        <v>110</v>
      </c>
      <c r="E4329">
        <v>0</v>
      </c>
      <c r="F4329">
        <v>0</v>
      </c>
    </row>
    <row r="4330" spans="1:6">
      <c r="A4330" t="s">
        <v>14813</v>
      </c>
      <c r="B4330">
        <v>105406</v>
      </c>
      <c r="C4330" t="s">
        <v>8820</v>
      </c>
      <c r="D4330" t="s">
        <v>109</v>
      </c>
      <c r="E4330">
        <v>200.36</v>
      </c>
      <c r="F4330">
        <v>205.87</v>
      </c>
    </row>
    <row r="4331" spans="1:6">
      <c r="A4331" t="s">
        <v>14813</v>
      </c>
      <c r="B4331">
        <v>96264</v>
      </c>
      <c r="C4331" t="s">
        <v>8821</v>
      </c>
      <c r="D4331" t="s">
        <v>109</v>
      </c>
      <c r="E4331">
        <v>0</v>
      </c>
      <c r="F4331">
        <v>0</v>
      </c>
    </row>
    <row r="4332" spans="1:6">
      <c r="A4332" t="s">
        <v>14813</v>
      </c>
      <c r="B4332">
        <v>105405</v>
      </c>
      <c r="C4332" t="s">
        <v>8822</v>
      </c>
      <c r="D4332" t="s">
        <v>109</v>
      </c>
      <c r="E4332">
        <v>0</v>
      </c>
      <c r="F4332">
        <v>0</v>
      </c>
    </row>
    <row r="4333" spans="1:6">
      <c r="A4333" t="s">
        <v>14813</v>
      </c>
      <c r="B4333">
        <v>96258</v>
      </c>
      <c r="C4333" t="s">
        <v>8823</v>
      </c>
      <c r="D4333" t="s">
        <v>109</v>
      </c>
      <c r="E4333">
        <v>145.87</v>
      </c>
      <c r="F4333">
        <v>149.94999999999999</v>
      </c>
    </row>
    <row r="4334" spans="1:6">
      <c r="A4334" t="s">
        <v>14813</v>
      </c>
      <c r="B4334">
        <v>96262</v>
      </c>
      <c r="C4334" t="s">
        <v>8824</v>
      </c>
      <c r="D4334" t="s">
        <v>109</v>
      </c>
      <c r="E4334">
        <v>0</v>
      </c>
      <c r="F4334">
        <v>0</v>
      </c>
    </row>
    <row r="4335" spans="1:6">
      <c r="A4335" t="s">
        <v>14813</v>
      </c>
      <c r="B4335">
        <v>105404</v>
      </c>
      <c r="C4335" t="s">
        <v>8825</v>
      </c>
      <c r="D4335" t="s">
        <v>109</v>
      </c>
      <c r="E4335">
        <v>0</v>
      </c>
      <c r="F4335">
        <v>0</v>
      </c>
    </row>
    <row r="4336" spans="1:6">
      <c r="A4336" t="s">
        <v>14814</v>
      </c>
      <c r="B4336">
        <v>92751</v>
      </c>
      <c r="C4336" t="s">
        <v>8826</v>
      </c>
      <c r="D4336" t="s">
        <v>217</v>
      </c>
      <c r="E4336">
        <v>1677.34</v>
      </c>
      <c r="F4336">
        <v>1696.31</v>
      </c>
    </row>
    <row r="4337" spans="1:6">
      <c r="A4337" t="s">
        <v>14814</v>
      </c>
      <c r="B4337">
        <v>92752</v>
      </c>
      <c r="C4337" t="s">
        <v>8827</v>
      </c>
      <c r="D4337" t="s">
        <v>217</v>
      </c>
      <c r="E4337">
        <v>1980.49</v>
      </c>
      <c r="F4337">
        <v>2002.09</v>
      </c>
    </row>
    <row r="4338" spans="1:6">
      <c r="A4338" t="s">
        <v>14814</v>
      </c>
      <c r="B4338">
        <v>92750</v>
      </c>
      <c r="C4338" t="s">
        <v>8828</v>
      </c>
      <c r="D4338" t="s">
        <v>217</v>
      </c>
      <c r="E4338">
        <v>1371.71</v>
      </c>
      <c r="F4338">
        <v>1387.97</v>
      </c>
    </row>
    <row r="4339" spans="1:6">
      <c r="A4339" t="s">
        <v>14814</v>
      </c>
      <c r="B4339">
        <v>92749</v>
      </c>
      <c r="C4339" t="s">
        <v>8829</v>
      </c>
      <c r="D4339" t="s">
        <v>217</v>
      </c>
      <c r="E4339">
        <v>848.67</v>
      </c>
      <c r="F4339">
        <v>860.34</v>
      </c>
    </row>
    <row r="4340" spans="1:6">
      <c r="A4340" t="s">
        <v>14814</v>
      </c>
      <c r="B4340">
        <v>92745</v>
      </c>
      <c r="C4340" t="s">
        <v>8830</v>
      </c>
      <c r="D4340" t="s">
        <v>217</v>
      </c>
      <c r="E4340">
        <v>733.66</v>
      </c>
      <c r="F4340">
        <v>745.45</v>
      </c>
    </row>
    <row r="4341" spans="1:6">
      <c r="A4341" t="s">
        <v>14814</v>
      </c>
      <c r="B4341">
        <v>92747</v>
      </c>
      <c r="C4341" t="s">
        <v>8831</v>
      </c>
      <c r="D4341" t="s">
        <v>217</v>
      </c>
      <c r="E4341">
        <v>809.3</v>
      </c>
      <c r="F4341">
        <v>822.38</v>
      </c>
    </row>
    <row r="4342" spans="1:6">
      <c r="A4342" t="s">
        <v>14814</v>
      </c>
      <c r="B4342">
        <v>92743</v>
      </c>
      <c r="C4342" t="s">
        <v>8832</v>
      </c>
      <c r="D4342" t="s">
        <v>217</v>
      </c>
      <c r="E4342">
        <v>613.78</v>
      </c>
      <c r="F4342">
        <v>623.91</v>
      </c>
    </row>
    <row r="4343" spans="1:6">
      <c r="A4343" t="s">
        <v>14814</v>
      </c>
      <c r="B4343">
        <v>92746</v>
      </c>
      <c r="C4343" t="s">
        <v>8833</v>
      </c>
      <c r="D4343" t="s">
        <v>217</v>
      </c>
      <c r="E4343">
        <v>655.79</v>
      </c>
      <c r="F4343">
        <v>663.41</v>
      </c>
    </row>
    <row r="4344" spans="1:6">
      <c r="A4344" t="s">
        <v>14814</v>
      </c>
      <c r="B4344">
        <v>92748</v>
      </c>
      <c r="C4344" t="s">
        <v>8834</v>
      </c>
      <c r="D4344" t="s">
        <v>217</v>
      </c>
      <c r="E4344">
        <v>716.6</v>
      </c>
      <c r="F4344">
        <v>725.51</v>
      </c>
    </row>
    <row r="4345" spans="1:6">
      <c r="A4345" t="s">
        <v>14814</v>
      </c>
      <c r="B4345">
        <v>92744</v>
      </c>
      <c r="C4345" t="s">
        <v>8835</v>
      </c>
      <c r="D4345" t="s">
        <v>217</v>
      </c>
      <c r="E4345">
        <v>555.75</v>
      </c>
      <c r="F4345">
        <v>561.38</v>
      </c>
    </row>
    <row r="4346" spans="1:6">
      <c r="A4346" t="s">
        <v>14814</v>
      </c>
      <c r="B4346">
        <v>92754</v>
      </c>
      <c r="C4346" t="s">
        <v>8836</v>
      </c>
      <c r="D4346" t="s">
        <v>217</v>
      </c>
      <c r="E4346">
        <v>564.66999999999996</v>
      </c>
      <c r="F4346">
        <v>573.71</v>
      </c>
    </row>
    <row r="4347" spans="1:6">
      <c r="A4347" t="s">
        <v>14814</v>
      </c>
      <c r="B4347">
        <v>92753</v>
      </c>
      <c r="C4347" t="s">
        <v>8837</v>
      </c>
      <c r="D4347" t="s">
        <v>217</v>
      </c>
      <c r="E4347">
        <v>573.94000000000005</v>
      </c>
      <c r="F4347">
        <v>582.17999999999995</v>
      </c>
    </row>
    <row r="4348" spans="1:6">
      <c r="A4348" t="s">
        <v>14814</v>
      </c>
      <c r="B4348">
        <v>92755</v>
      </c>
      <c r="C4348" t="s">
        <v>8838</v>
      </c>
      <c r="D4348" t="s">
        <v>109</v>
      </c>
      <c r="E4348">
        <v>218.05</v>
      </c>
      <c r="F4348">
        <v>221.67</v>
      </c>
    </row>
    <row r="4349" spans="1:6">
      <c r="A4349" t="s">
        <v>14814</v>
      </c>
      <c r="B4349">
        <v>92756</v>
      </c>
      <c r="C4349" t="s">
        <v>8839</v>
      </c>
      <c r="D4349" t="s">
        <v>109</v>
      </c>
      <c r="E4349">
        <v>252.24</v>
      </c>
      <c r="F4349">
        <v>256.54000000000002</v>
      </c>
    </row>
    <row r="4350" spans="1:6">
      <c r="A4350" t="s">
        <v>14814</v>
      </c>
      <c r="B4350">
        <v>92757</v>
      </c>
      <c r="C4350" t="s">
        <v>8840</v>
      </c>
      <c r="D4350" t="s">
        <v>109</v>
      </c>
      <c r="E4350">
        <v>293</v>
      </c>
      <c r="F4350">
        <v>298.13</v>
      </c>
    </row>
    <row r="4351" spans="1:6">
      <c r="A4351" t="s">
        <v>14814</v>
      </c>
      <c r="B4351">
        <v>92758</v>
      </c>
      <c r="C4351" t="s">
        <v>8841</v>
      </c>
      <c r="D4351" t="s">
        <v>217</v>
      </c>
      <c r="E4351">
        <v>597.79</v>
      </c>
      <c r="F4351">
        <v>602.75</v>
      </c>
    </row>
    <row r="4352" spans="1:6">
      <c r="A4352" t="s">
        <v>14815</v>
      </c>
      <c r="B4352">
        <v>104500</v>
      </c>
      <c r="C4352" t="s">
        <v>8842</v>
      </c>
      <c r="D4352" t="s">
        <v>110</v>
      </c>
      <c r="E4352">
        <v>0</v>
      </c>
      <c r="F4352">
        <v>0</v>
      </c>
    </row>
    <row r="4353" spans="1:6">
      <c r="A4353" t="s">
        <v>14815</v>
      </c>
      <c r="B4353">
        <v>104503</v>
      </c>
      <c r="C4353" t="s">
        <v>8843</v>
      </c>
      <c r="D4353" t="s">
        <v>110</v>
      </c>
      <c r="E4353">
        <v>0</v>
      </c>
      <c r="F4353">
        <v>0</v>
      </c>
    </row>
    <row r="4354" spans="1:6">
      <c r="A4354" t="s">
        <v>14815</v>
      </c>
      <c r="B4354">
        <v>104504</v>
      </c>
      <c r="C4354" t="s">
        <v>8844</v>
      </c>
      <c r="D4354" t="s">
        <v>110</v>
      </c>
      <c r="E4354">
        <v>0</v>
      </c>
      <c r="F4354">
        <v>0</v>
      </c>
    </row>
    <row r="4355" spans="1:6">
      <c r="A4355" t="s">
        <v>14815</v>
      </c>
      <c r="B4355">
        <v>104507</v>
      </c>
      <c r="C4355" t="s">
        <v>8845</v>
      </c>
      <c r="D4355" t="s">
        <v>110</v>
      </c>
      <c r="E4355">
        <v>0</v>
      </c>
      <c r="F4355">
        <v>0</v>
      </c>
    </row>
    <row r="4356" spans="1:6">
      <c r="A4356" t="s">
        <v>14815</v>
      </c>
      <c r="B4356">
        <v>104508</v>
      </c>
      <c r="C4356" t="s">
        <v>8846</v>
      </c>
      <c r="D4356" t="s">
        <v>110</v>
      </c>
      <c r="E4356">
        <v>0</v>
      </c>
      <c r="F4356">
        <v>0</v>
      </c>
    </row>
    <row r="4357" spans="1:6">
      <c r="A4357" t="s">
        <v>14815</v>
      </c>
      <c r="B4357">
        <v>104509</v>
      </c>
      <c r="C4357" t="s">
        <v>8847</v>
      </c>
      <c r="D4357" t="s">
        <v>110</v>
      </c>
      <c r="E4357">
        <v>0</v>
      </c>
      <c r="F4357">
        <v>0</v>
      </c>
    </row>
    <row r="4358" spans="1:6">
      <c r="A4358" t="s">
        <v>14815</v>
      </c>
      <c r="B4358">
        <v>104512</v>
      </c>
      <c r="C4358" t="s">
        <v>8848</v>
      </c>
      <c r="D4358" t="s">
        <v>110</v>
      </c>
      <c r="E4358">
        <v>0</v>
      </c>
      <c r="F4358">
        <v>0</v>
      </c>
    </row>
    <row r="4359" spans="1:6">
      <c r="A4359" t="s">
        <v>14815</v>
      </c>
      <c r="B4359">
        <v>104513</v>
      </c>
      <c r="C4359" t="s">
        <v>8849</v>
      </c>
      <c r="D4359" t="s">
        <v>110</v>
      </c>
      <c r="E4359">
        <v>0</v>
      </c>
      <c r="F4359">
        <v>0</v>
      </c>
    </row>
    <row r="4360" spans="1:6">
      <c r="A4360" t="s">
        <v>14815</v>
      </c>
      <c r="B4360">
        <v>104514</v>
      </c>
      <c r="C4360" t="s">
        <v>8850</v>
      </c>
      <c r="D4360" t="s">
        <v>110</v>
      </c>
      <c r="E4360">
        <v>0</v>
      </c>
      <c r="F4360">
        <v>0</v>
      </c>
    </row>
    <row r="4361" spans="1:6">
      <c r="A4361" t="s">
        <v>14815</v>
      </c>
      <c r="B4361">
        <v>104501</v>
      </c>
      <c r="C4361" t="s">
        <v>8851</v>
      </c>
      <c r="D4361" t="s">
        <v>110</v>
      </c>
      <c r="E4361">
        <v>0</v>
      </c>
      <c r="F4361">
        <v>0</v>
      </c>
    </row>
    <row r="4362" spans="1:6">
      <c r="A4362" t="s">
        <v>14815</v>
      </c>
      <c r="B4362">
        <v>104502</v>
      </c>
      <c r="C4362" t="s">
        <v>8852</v>
      </c>
      <c r="D4362" t="s">
        <v>110</v>
      </c>
      <c r="E4362">
        <v>0</v>
      </c>
      <c r="F4362">
        <v>0</v>
      </c>
    </row>
    <row r="4363" spans="1:6">
      <c r="A4363" t="s">
        <v>14815</v>
      </c>
      <c r="B4363">
        <v>104505</v>
      </c>
      <c r="C4363" t="s">
        <v>8853</v>
      </c>
      <c r="D4363" t="s">
        <v>110</v>
      </c>
      <c r="E4363">
        <v>0</v>
      </c>
      <c r="F4363">
        <v>0</v>
      </c>
    </row>
    <row r="4364" spans="1:6">
      <c r="A4364" t="s">
        <v>14815</v>
      </c>
      <c r="B4364">
        <v>104506</v>
      </c>
      <c r="C4364" t="s">
        <v>8854</v>
      </c>
      <c r="D4364" t="s">
        <v>110</v>
      </c>
      <c r="E4364">
        <v>0</v>
      </c>
      <c r="F4364">
        <v>0</v>
      </c>
    </row>
    <row r="4365" spans="1:6">
      <c r="A4365" t="s">
        <v>14815</v>
      </c>
      <c r="B4365">
        <v>104510</v>
      </c>
      <c r="C4365" t="s">
        <v>8855</v>
      </c>
      <c r="D4365" t="s">
        <v>110</v>
      </c>
      <c r="E4365">
        <v>0</v>
      </c>
      <c r="F4365">
        <v>0</v>
      </c>
    </row>
    <row r="4366" spans="1:6">
      <c r="A4366" t="s">
        <v>14815</v>
      </c>
      <c r="B4366">
        <v>104511</v>
      </c>
      <c r="C4366" t="s">
        <v>8856</v>
      </c>
      <c r="D4366" t="s">
        <v>110</v>
      </c>
      <c r="E4366">
        <v>0</v>
      </c>
      <c r="F4366">
        <v>0</v>
      </c>
    </row>
    <row r="4367" spans="1:6">
      <c r="A4367" t="s">
        <v>14815</v>
      </c>
      <c r="B4367">
        <v>104491</v>
      </c>
      <c r="C4367" t="s">
        <v>8857</v>
      </c>
      <c r="D4367" t="s">
        <v>110</v>
      </c>
      <c r="E4367">
        <v>3253.27</v>
      </c>
      <c r="F4367">
        <v>3257.4</v>
      </c>
    </row>
    <row r="4368" spans="1:6">
      <c r="A4368" t="s">
        <v>14815</v>
      </c>
      <c r="B4368">
        <v>104492</v>
      </c>
      <c r="C4368" t="s">
        <v>8858</v>
      </c>
      <c r="D4368" t="s">
        <v>110</v>
      </c>
      <c r="E4368">
        <v>4066.64</v>
      </c>
      <c r="F4368">
        <v>4071.7</v>
      </c>
    </row>
    <row r="4369" spans="1:6">
      <c r="A4369" t="s">
        <v>14815</v>
      </c>
      <c r="B4369">
        <v>104493</v>
      </c>
      <c r="C4369" t="s">
        <v>8859</v>
      </c>
      <c r="D4369" t="s">
        <v>110</v>
      </c>
      <c r="E4369">
        <v>0</v>
      </c>
      <c r="F4369">
        <v>0</v>
      </c>
    </row>
    <row r="4370" spans="1:6">
      <c r="A4370" t="s">
        <v>14815</v>
      </c>
      <c r="B4370">
        <v>104494</v>
      </c>
      <c r="C4370" t="s">
        <v>8860</v>
      </c>
      <c r="D4370" t="s">
        <v>110</v>
      </c>
      <c r="E4370">
        <v>5489.69</v>
      </c>
      <c r="F4370">
        <v>5495.68</v>
      </c>
    </row>
    <row r="4371" spans="1:6">
      <c r="A4371" t="s">
        <v>14815</v>
      </c>
      <c r="B4371">
        <v>104495</v>
      </c>
      <c r="C4371" t="s">
        <v>8861</v>
      </c>
      <c r="D4371" t="s">
        <v>110</v>
      </c>
      <c r="E4371">
        <v>0</v>
      </c>
      <c r="F4371">
        <v>0</v>
      </c>
    </row>
    <row r="4372" spans="1:6">
      <c r="A4372" t="s">
        <v>14815</v>
      </c>
      <c r="B4372">
        <v>104496</v>
      </c>
      <c r="C4372" t="s">
        <v>8862</v>
      </c>
      <c r="D4372" t="s">
        <v>110</v>
      </c>
      <c r="E4372">
        <v>0</v>
      </c>
      <c r="F4372">
        <v>0</v>
      </c>
    </row>
    <row r="4373" spans="1:6">
      <c r="A4373" t="s">
        <v>14815</v>
      </c>
      <c r="B4373">
        <v>104497</v>
      </c>
      <c r="C4373" t="s">
        <v>8863</v>
      </c>
      <c r="D4373" t="s">
        <v>110</v>
      </c>
      <c r="E4373">
        <v>6599.51</v>
      </c>
      <c r="F4373">
        <v>6607.41</v>
      </c>
    </row>
    <row r="4374" spans="1:6">
      <c r="A4374" t="s">
        <v>14815</v>
      </c>
      <c r="B4374">
        <v>104498</v>
      </c>
      <c r="C4374" t="s">
        <v>8864</v>
      </c>
      <c r="D4374" t="s">
        <v>110</v>
      </c>
      <c r="E4374">
        <v>0</v>
      </c>
      <c r="F4374">
        <v>0</v>
      </c>
    </row>
    <row r="4375" spans="1:6">
      <c r="A4375" t="s">
        <v>14815</v>
      </c>
      <c r="B4375">
        <v>104499</v>
      </c>
      <c r="C4375" t="s">
        <v>8865</v>
      </c>
      <c r="D4375" t="s">
        <v>110</v>
      </c>
      <c r="E4375">
        <v>0</v>
      </c>
      <c r="F4375">
        <v>0</v>
      </c>
    </row>
    <row r="4376" spans="1:6">
      <c r="A4376" t="s">
        <v>14815</v>
      </c>
      <c r="B4376">
        <v>104515</v>
      </c>
      <c r="C4376" t="s">
        <v>8866</v>
      </c>
      <c r="D4376" t="s">
        <v>109</v>
      </c>
      <c r="E4376">
        <v>24.69</v>
      </c>
      <c r="F4376">
        <v>24.71</v>
      </c>
    </row>
    <row r="4377" spans="1:6">
      <c r="A4377" t="s">
        <v>14816</v>
      </c>
      <c r="B4377">
        <v>106549</v>
      </c>
      <c r="C4377" t="s">
        <v>14817</v>
      </c>
      <c r="D4377" t="s">
        <v>110</v>
      </c>
      <c r="E4377">
        <v>0</v>
      </c>
      <c r="F4377">
        <v>0</v>
      </c>
    </row>
    <row r="4378" spans="1:6">
      <c r="A4378" t="s">
        <v>14816</v>
      </c>
      <c r="B4378">
        <v>106548</v>
      </c>
      <c r="C4378" t="s">
        <v>14818</v>
      </c>
      <c r="D4378" t="s">
        <v>110</v>
      </c>
      <c r="E4378">
        <v>0</v>
      </c>
      <c r="F4378">
        <v>0</v>
      </c>
    </row>
    <row r="4379" spans="1:6">
      <c r="A4379" t="s">
        <v>14816</v>
      </c>
      <c r="B4379">
        <v>106550</v>
      </c>
      <c r="C4379" t="s">
        <v>14819</v>
      </c>
      <c r="D4379" t="s">
        <v>110</v>
      </c>
      <c r="E4379">
        <v>4.4000000000000004</v>
      </c>
      <c r="F4379">
        <v>4.47</v>
      </c>
    </row>
    <row r="4380" spans="1:6">
      <c r="A4380" t="s">
        <v>14820</v>
      </c>
      <c r="B4380">
        <v>87430</v>
      </c>
      <c r="C4380" t="s">
        <v>8867</v>
      </c>
      <c r="D4380" t="s">
        <v>109</v>
      </c>
      <c r="E4380">
        <v>18.850000000000001</v>
      </c>
      <c r="F4380">
        <v>19.559999999999999</v>
      </c>
    </row>
    <row r="4381" spans="1:6">
      <c r="A4381" t="s">
        <v>14820</v>
      </c>
      <c r="B4381">
        <v>87433</v>
      </c>
      <c r="C4381" t="s">
        <v>8868</v>
      </c>
      <c r="D4381" t="s">
        <v>109</v>
      </c>
      <c r="E4381">
        <v>27.09</v>
      </c>
      <c r="F4381">
        <v>27.98</v>
      </c>
    </row>
    <row r="4382" spans="1:6">
      <c r="A4382" t="s">
        <v>14820</v>
      </c>
      <c r="B4382">
        <v>87436</v>
      </c>
      <c r="C4382" t="s">
        <v>8869</v>
      </c>
      <c r="D4382" t="s">
        <v>109</v>
      </c>
      <c r="E4382">
        <v>30.93</v>
      </c>
      <c r="F4382">
        <v>32.04</v>
      </c>
    </row>
    <row r="4383" spans="1:6">
      <c r="A4383" t="s">
        <v>14820</v>
      </c>
      <c r="B4383">
        <v>87439</v>
      </c>
      <c r="C4383" t="s">
        <v>8870</v>
      </c>
      <c r="D4383" t="s">
        <v>109</v>
      </c>
      <c r="E4383">
        <v>37.82</v>
      </c>
      <c r="F4383">
        <v>39.130000000000003</v>
      </c>
    </row>
    <row r="4384" spans="1:6">
      <c r="A4384" t="s">
        <v>14820</v>
      </c>
      <c r="B4384">
        <v>104633</v>
      </c>
      <c r="C4384" t="s">
        <v>8871</v>
      </c>
      <c r="D4384" t="s">
        <v>109</v>
      </c>
      <c r="E4384">
        <v>26.36</v>
      </c>
      <c r="F4384">
        <v>27.48</v>
      </c>
    </row>
    <row r="4385" spans="1:6">
      <c r="A4385" t="s">
        <v>14820</v>
      </c>
      <c r="B4385">
        <v>104634</v>
      </c>
      <c r="C4385" t="s">
        <v>8872</v>
      </c>
      <c r="D4385" t="s">
        <v>109</v>
      </c>
      <c r="E4385">
        <v>38.729999999999997</v>
      </c>
      <c r="F4385">
        <v>40.229999999999997</v>
      </c>
    </row>
    <row r="4386" spans="1:6">
      <c r="A4386" t="s">
        <v>14820</v>
      </c>
      <c r="B4386">
        <v>87418</v>
      </c>
      <c r="C4386" t="s">
        <v>8873</v>
      </c>
      <c r="D4386" t="s">
        <v>109</v>
      </c>
      <c r="E4386">
        <v>18.989999999999998</v>
      </c>
      <c r="F4386">
        <v>19.68</v>
      </c>
    </row>
    <row r="4387" spans="1:6">
      <c r="A4387" t="s">
        <v>14820</v>
      </c>
      <c r="B4387">
        <v>87421</v>
      </c>
      <c r="C4387" t="s">
        <v>8874</v>
      </c>
      <c r="D4387" t="s">
        <v>109</v>
      </c>
      <c r="E4387">
        <v>28.91</v>
      </c>
      <c r="F4387">
        <v>29.85</v>
      </c>
    </row>
    <row r="4388" spans="1:6">
      <c r="A4388" t="s">
        <v>14820</v>
      </c>
      <c r="B4388">
        <v>104628</v>
      </c>
      <c r="C4388" t="s">
        <v>8875</v>
      </c>
      <c r="D4388" t="s">
        <v>109</v>
      </c>
      <c r="E4388">
        <v>29.97</v>
      </c>
      <c r="F4388">
        <v>31.3</v>
      </c>
    </row>
    <row r="4389" spans="1:6">
      <c r="A4389" t="s">
        <v>14820</v>
      </c>
      <c r="B4389">
        <v>104631</v>
      </c>
      <c r="C4389" t="s">
        <v>8876</v>
      </c>
      <c r="D4389" t="s">
        <v>109</v>
      </c>
      <c r="E4389">
        <v>40.67</v>
      </c>
      <c r="F4389">
        <v>42.29</v>
      </c>
    </row>
    <row r="4390" spans="1:6">
      <c r="A4390" t="s">
        <v>14820</v>
      </c>
      <c r="B4390">
        <v>104627</v>
      </c>
      <c r="C4390" t="s">
        <v>8877</v>
      </c>
      <c r="D4390" t="s">
        <v>109</v>
      </c>
      <c r="E4390">
        <v>18.98</v>
      </c>
      <c r="F4390">
        <v>19.66</v>
      </c>
    </row>
    <row r="4391" spans="1:6">
      <c r="A4391" t="s">
        <v>14820</v>
      </c>
      <c r="B4391">
        <v>104630</v>
      </c>
      <c r="C4391" t="s">
        <v>8878</v>
      </c>
      <c r="D4391" t="s">
        <v>109</v>
      </c>
      <c r="E4391">
        <v>29.66</v>
      </c>
      <c r="F4391">
        <v>30.64</v>
      </c>
    </row>
    <row r="4392" spans="1:6">
      <c r="A4392" t="s">
        <v>14820</v>
      </c>
      <c r="B4392">
        <v>104629</v>
      </c>
      <c r="C4392" t="s">
        <v>8879</v>
      </c>
      <c r="D4392" t="s">
        <v>109</v>
      </c>
      <c r="E4392">
        <v>36.29</v>
      </c>
      <c r="F4392">
        <v>37.99</v>
      </c>
    </row>
    <row r="4393" spans="1:6">
      <c r="A4393" t="s">
        <v>14820</v>
      </c>
      <c r="B4393">
        <v>104632</v>
      </c>
      <c r="C4393" t="s">
        <v>8880</v>
      </c>
      <c r="D4393" t="s">
        <v>109</v>
      </c>
      <c r="E4393">
        <v>46.99</v>
      </c>
      <c r="F4393">
        <v>48.97</v>
      </c>
    </row>
    <row r="4394" spans="1:6">
      <c r="A4394" t="s">
        <v>14820</v>
      </c>
      <c r="B4394">
        <v>87412</v>
      </c>
      <c r="C4394" t="s">
        <v>8881</v>
      </c>
      <c r="D4394" t="s">
        <v>109</v>
      </c>
      <c r="E4394">
        <v>24.79</v>
      </c>
      <c r="F4394">
        <v>25.8</v>
      </c>
    </row>
    <row r="4395" spans="1:6">
      <c r="A4395" t="s">
        <v>14820</v>
      </c>
      <c r="B4395">
        <v>87415</v>
      </c>
      <c r="C4395" t="s">
        <v>8882</v>
      </c>
      <c r="D4395" t="s">
        <v>109</v>
      </c>
      <c r="E4395">
        <v>34.31</v>
      </c>
      <c r="F4395">
        <v>35.56</v>
      </c>
    </row>
    <row r="4396" spans="1:6">
      <c r="A4396" t="s">
        <v>14820</v>
      </c>
      <c r="B4396">
        <v>87411</v>
      </c>
      <c r="C4396" t="s">
        <v>8883</v>
      </c>
      <c r="D4396" t="s">
        <v>109</v>
      </c>
      <c r="E4396">
        <v>16.309999999999999</v>
      </c>
      <c r="F4396">
        <v>16.829999999999998</v>
      </c>
    </row>
    <row r="4397" spans="1:6">
      <c r="A4397" t="s">
        <v>14820</v>
      </c>
      <c r="B4397">
        <v>87414</v>
      </c>
      <c r="C4397" t="s">
        <v>8884</v>
      </c>
      <c r="D4397" t="s">
        <v>109</v>
      </c>
      <c r="E4397">
        <v>25.83</v>
      </c>
      <c r="F4397">
        <v>26.59</v>
      </c>
    </row>
    <row r="4398" spans="1:6">
      <c r="A4398" t="s">
        <v>14820</v>
      </c>
      <c r="B4398">
        <v>87413</v>
      </c>
      <c r="C4398" t="s">
        <v>8885</v>
      </c>
      <c r="D4398" t="s">
        <v>109</v>
      </c>
      <c r="E4398">
        <v>29.65</v>
      </c>
      <c r="F4398">
        <v>30.96</v>
      </c>
    </row>
    <row r="4399" spans="1:6">
      <c r="A4399" t="s">
        <v>14820</v>
      </c>
      <c r="B4399">
        <v>87416</v>
      </c>
      <c r="C4399" t="s">
        <v>8886</v>
      </c>
      <c r="D4399" t="s">
        <v>109</v>
      </c>
      <c r="E4399">
        <v>39.18</v>
      </c>
      <c r="F4399">
        <v>40.72</v>
      </c>
    </row>
    <row r="4400" spans="1:6">
      <c r="A4400" t="s">
        <v>14820</v>
      </c>
      <c r="B4400">
        <v>104635</v>
      </c>
      <c r="C4400" t="s">
        <v>8887</v>
      </c>
      <c r="D4400" t="s">
        <v>109</v>
      </c>
      <c r="E4400">
        <v>54.04</v>
      </c>
      <c r="F4400">
        <v>56.44</v>
      </c>
    </row>
    <row r="4401" spans="1:6">
      <c r="A4401" t="s">
        <v>14820</v>
      </c>
      <c r="B4401">
        <v>104636</v>
      </c>
      <c r="C4401" t="s">
        <v>8888</v>
      </c>
      <c r="D4401" t="s">
        <v>109</v>
      </c>
      <c r="E4401">
        <v>62.64</v>
      </c>
      <c r="F4401">
        <v>65.319999999999993</v>
      </c>
    </row>
    <row r="4402" spans="1:6">
      <c r="A4402" t="s">
        <v>14820</v>
      </c>
      <c r="B4402">
        <v>87424</v>
      </c>
      <c r="C4402" t="s">
        <v>8889</v>
      </c>
      <c r="D4402" t="s">
        <v>109</v>
      </c>
      <c r="E4402">
        <v>38.369999999999997</v>
      </c>
      <c r="F4402">
        <v>39.86</v>
      </c>
    </row>
    <row r="4403" spans="1:6">
      <c r="A4403" t="s">
        <v>14820</v>
      </c>
      <c r="B4403">
        <v>87427</v>
      </c>
      <c r="C4403" t="s">
        <v>8890</v>
      </c>
      <c r="D4403" t="s">
        <v>109</v>
      </c>
      <c r="E4403">
        <v>45.28</v>
      </c>
      <c r="F4403">
        <v>46.94</v>
      </c>
    </row>
    <row r="4404" spans="1:6">
      <c r="A4404" t="s">
        <v>14821</v>
      </c>
      <c r="B4404">
        <v>89998</v>
      </c>
      <c r="C4404" t="s">
        <v>8891</v>
      </c>
      <c r="D4404" t="s">
        <v>205</v>
      </c>
      <c r="E4404">
        <v>9.5500000000000007</v>
      </c>
      <c r="F4404">
        <v>9.67</v>
      </c>
    </row>
    <row r="4405" spans="1:6">
      <c r="A4405" t="s">
        <v>14821</v>
      </c>
      <c r="B4405">
        <v>102920</v>
      </c>
      <c r="C4405" t="s">
        <v>8892</v>
      </c>
      <c r="D4405" t="s">
        <v>205</v>
      </c>
      <c r="E4405">
        <v>7.78</v>
      </c>
      <c r="F4405">
        <v>7.87</v>
      </c>
    </row>
    <row r="4406" spans="1:6">
      <c r="A4406" t="s">
        <v>14821</v>
      </c>
      <c r="B4406">
        <v>102923</v>
      </c>
      <c r="C4406" t="s">
        <v>8893</v>
      </c>
      <c r="D4406" t="s">
        <v>205</v>
      </c>
      <c r="E4406">
        <v>7.25</v>
      </c>
      <c r="F4406">
        <v>7.29</v>
      </c>
    </row>
    <row r="4407" spans="1:6">
      <c r="A4407" t="s">
        <v>14821</v>
      </c>
      <c r="B4407">
        <v>90000</v>
      </c>
      <c r="C4407" t="s">
        <v>8894</v>
      </c>
      <c r="D4407" t="s">
        <v>205</v>
      </c>
      <c r="E4407">
        <v>12.45</v>
      </c>
      <c r="F4407">
        <v>12.74</v>
      </c>
    </row>
    <row r="4408" spans="1:6">
      <c r="A4408" t="s">
        <v>14821</v>
      </c>
      <c r="B4408">
        <v>103088</v>
      </c>
      <c r="C4408" t="s">
        <v>8895</v>
      </c>
      <c r="D4408" t="s">
        <v>205</v>
      </c>
      <c r="E4408">
        <v>9.64</v>
      </c>
      <c r="F4408">
        <v>9.83</v>
      </c>
    </row>
    <row r="4409" spans="1:6">
      <c r="A4409" t="s">
        <v>14821</v>
      </c>
      <c r="B4409">
        <v>102922</v>
      </c>
      <c r="C4409" t="s">
        <v>8896</v>
      </c>
      <c r="D4409" t="s">
        <v>205</v>
      </c>
      <c r="E4409">
        <v>8.39</v>
      </c>
      <c r="F4409">
        <v>8.5</v>
      </c>
    </row>
    <row r="4410" spans="1:6">
      <c r="A4410" t="s">
        <v>14821</v>
      </c>
      <c r="B4410">
        <v>89999</v>
      </c>
      <c r="C4410" t="s">
        <v>8897</v>
      </c>
      <c r="D4410" t="s">
        <v>205</v>
      </c>
      <c r="E4410">
        <v>15.73</v>
      </c>
      <c r="F4410">
        <v>16.190000000000001</v>
      </c>
    </row>
    <row r="4411" spans="1:6">
      <c r="A4411" t="s">
        <v>14821</v>
      </c>
      <c r="B4411">
        <v>89996</v>
      </c>
      <c r="C4411" t="s">
        <v>8898</v>
      </c>
      <c r="D4411" t="s">
        <v>205</v>
      </c>
      <c r="E4411">
        <v>10.1</v>
      </c>
      <c r="F4411">
        <v>10.27</v>
      </c>
    </row>
    <row r="4412" spans="1:6">
      <c r="A4412" t="s">
        <v>14821</v>
      </c>
      <c r="B4412">
        <v>89997</v>
      </c>
      <c r="C4412" t="s">
        <v>8899</v>
      </c>
      <c r="D4412" t="s">
        <v>205</v>
      </c>
      <c r="E4412">
        <v>8.14</v>
      </c>
      <c r="F4412">
        <v>8.25</v>
      </c>
    </row>
    <row r="4413" spans="1:6">
      <c r="A4413" t="s">
        <v>14821</v>
      </c>
      <c r="B4413">
        <v>102921</v>
      </c>
      <c r="C4413" t="s">
        <v>8900</v>
      </c>
      <c r="D4413" t="s">
        <v>205</v>
      </c>
      <c r="E4413">
        <v>7.47</v>
      </c>
      <c r="F4413">
        <v>7.53</v>
      </c>
    </row>
    <row r="4414" spans="1:6">
      <c r="A4414" t="s">
        <v>14821</v>
      </c>
      <c r="B4414">
        <v>90278</v>
      </c>
      <c r="C4414" t="s">
        <v>8901</v>
      </c>
      <c r="D4414" t="s">
        <v>217</v>
      </c>
      <c r="E4414">
        <v>592.16999999999996</v>
      </c>
      <c r="F4414">
        <v>596.96</v>
      </c>
    </row>
    <row r="4415" spans="1:6">
      <c r="A4415" t="s">
        <v>14821</v>
      </c>
      <c r="B4415">
        <v>90282</v>
      </c>
      <c r="C4415" t="s">
        <v>8902</v>
      </c>
      <c r="D4415" t="s">
        <v>217</v>
      </c>
      <c r="E4415">
        <v>573.91</v>
      </c>
      <c r="F4415">
        <v>578.54</v>
      </c>
    </row>
    <row r="4416" spans="1:6">
      <c r="A4416" t="s">
        <v>14821</v>
      </c>
      <c r="B4416">
        <v>90279</v>
      </c>
      <c r="C4416" t="s">
        <v>8903</v>
      </c>
      <c r="D4416" t="s">
        <v>217</v>
      </c>
      <c r="E4416">
        <v>651.94000000000005</v>
      </c>
      <c r="F4416">
        <v>657.18</v>
      </c>
    </row>
    <row r="4417" spans="1:6">
      <c r="A4417" t="s">
        <v>14821</v>
      </c>
      <c r="B4417">
        <v>90283</v>
      </c>
      <c r="C4417" t="s">
        <v>8904</v>
      </c>
      <c r="D4417" t="s">
        <v>217</v>
      </c>
      <c r="E4417">
        <v>632.62</v>
      </c>
      <c r="F4417">
        <v>637.67999999999995</v>
      </c>
    </row>
    <row r="4418" spans="1:6">
      <c r="A4418" t="s">
        <v>14821</v>
      </c>
      <c r="B4418">
        <v>90280</v>
      </c>
      <c r="C4418" t="s">
        <v>8905</v>
      </c>
      <c r="D4418" t="s">
        <v>217</v>
      </c>
      <c r="E4418">
        <v>718.88</v>
      </c>
      <c r="F4418">
        <v>724.12</v>
      </c>
    </row>
    <row r="4419" spans="1:6">
      <c r="A4419" t="s">
        <v>14821</v>
      </c>
      <c r="B4419">
        <v>90284</v>
      </c>
      <c r="C4419" t="s">
        <v>8906</v>
      </c>
      <c r="D4419" t="s">
        <v>217</v>
      </c>
      <c r="E4419">
        <v>705.57</v>
      </c>
      <c r="F4419">
        <v>710.63</v>
      </c>
    </row>
    <row r="4420" spans="1:6">
      <c r="A4420" t="s">
        <v>14821</v>
      </c>
      <c r="B4420">
        <v>90281</v>
      </c>
      <c r="C4420" t="s">
        <v>8907</v>
      </c>
      <c r="D4420" t="s">
        <v>217</v>
      </c>
      <c r="E4420">
        <v>834.43</v>
      </c>
      <c r="F4420">
        <v>839.55</v>
      </c>
    </row>
    <row r="4421" spans="1:6">
      <c r="A4421" t="s">
        <v>14821</v>
      </c>
      <c r="B4421">
        <v>90285</v>
      </c>
      <c r="C4421" t="s">
        <v>8908</v>
      </c>
      <c r="D4421" t="s">
        <v>217</v>
      </c>
      <c r="E4421">
        <v>825.72</v>
      </c>
      <c r="F4421">
        <v>830.71</v>
      </c>
    </row>
    <row r="4422" spans="1:6">
      <c r="A4422" t="s">
        <v>14821</v>
      </c>
      <c r="B4422">
        <v>89994</v>
      </c>
      <c r="C4422" t="s">
        <v>8909</v>
      </c>
      <c r="D4422" t="s">
        <v>217</v>
      </c>
      <c r="E4422">
        <v>995.64</v>
      </c>
      <c r="F4422">
        <v>1014.24</v>
      </c>
    </row>
    <row r="4423" spans="1:6">
      <c r="A4423" t="s">
        <v>14821</v>
      </c>
      <c r="B4423">
        <v>89995</v>
      </c>
      <c r="C4423" t="s">
        <v>8910</v>
      </c>
      <c r="D4423" t="s">
        <v>217</v>
      </c>
      <c r="E4423">
        <v>1107.6300000000001</v>
      </c>
      <c r="F4423">
        <v>1132.74</v>
      </c>
    </row>
    <row r="4424" spans="1:6">
      <c r="A4424" t="s">
        <v>14821</v>
      </c>
      <c r="B4424">
        <v>89993</v>
      </c>
      <c r="C4424" t="s">
        <v>8911</v>
      </c>
      <c r="D4424" t="s">
        <v>217</v>
      </c>
      <c r="E4424">
        <v>1146.1199999999999</v>
      </c>
      <c r="F4424">
        <v>1173.46</v>
      </c>
    </row>
    <row r="4425" spans="1:6">
      <c r="A4425" t="s">
        <v>14822</v>
      </c>
      <c r="B4425">
        <v>106212</v>
      </c>
      <c r="C4425" t="s">
        <v>14823</v>
      </c>
      <c r="D4425" t="s">
        <v>110</v>
      </c>
      <c r="E4425">
        <v>0</v>
      </c>
      <c r="F4425">
        <v>0</v>
      </c>
    </row>
    <row r="4426" spans="1:6">
      <c r="A4426" t="s">
        <v>14822</v>
      </c>
      <c r="B4426">
        <v>106216</v>
      </c>
      <c r="C4426" t="s">
        <v>14824</v>
      </c>
      <c r="D4426" t="s">
        <v>110</v>
      </c>
      <c r="E4426">
        <v>0</v>
      </c>
      <c r="F4426">
        <v>0</v>
      </c>
    </row>
    <row r="4427" spans="1:6">
      <c r="A4427" t="s">
        <v>14822</v>
      </c>
      <c r="B4427">
        <v>99860</v>
      </c>
      <c r="C4427" t="s">
        <v>14825</v>
      </c>
      <c r="D4427" t="s">
        <v>110</v>
      </c>
      <c r="E4427">
        <v>0</v>
      </c>
      <c r="F4427">
        <v>0</v>
      </c>
    </row>
    <row r="4428" spans="1:6">
      <c r="A4428" t="s">
        <v>14822</v>
      </c>
      <c r="B4428">
        <v>99858</v>
      </c>
      <c r="C4428" t="s">
        <v>14826</v>
      </c>
      <c r="D4428" t="s">
        <v>110</v>
      </c>
      <c r="E4428">
        <v>0</v>
      </c>
      <c r="F4428">
        <v>0</v>
      </c>
    </row>
    <row r="4429" spans="1:6">
      <c r="A4429" t="s">
        <v>14822</v>
      </c>
      <c r="B4429">
        <v>99859</v>
      </c>
      <c r="C4429" t="s">
        <v>14827</v>
      </c>
      <c r="D4429" t="s">
        <v>110</v>
      </c>
      <c r="E4429">
        <v>0</v>
      </c>
      <c r="F4429">
        <v>0</v>
      </c>
    </row>
    <row r="4430" spans="1:6">
      <c r="A4430" t="s">
        <v>14822</v>
      </c>
      <c r="B4430">
        <v>106211</v>
      </c>
      <c r="C4430" t="s">
        <v>14828</v>
      </c>
      <c r="D4430" t="s">
        <v>110</v>
      </c>
      <c r="E4430">
        <v>0</v>
      </c>
      <c r="F4430">
        <v>0</v>
      </c>
    </row>
    <row r="4431" spans="1:6">
      <c r="A4431" t="s">
        <v>14822</v>
      </c>
      <c r="B4431">
        <v>106215</v>
      </c>
      <c r="C4431" t="s">
        <v>14829</v>
      </c>
      <c r="D4431" t="s">
        <v>110</v>
      </c>
      <c r="E4431">
        <v>0</v>
      </c>
      <c r="F4431">
        <v>0</v>
      </c>
    </row>
    <row r="4432" spans="1:6">
      <c r="A4432" t="s">
        <v>14822</v>
      </c>
      <c r="B4432">
        <v>99857</v>
      </c>
      <c r="C4432" t="s">
        <v>14830</v>
      </c>
      <c r="D4432" t="s">
        <v>110</v>
      </c>
      <c r="E4432">
        <v>58.63</v>
      </c>
      <c r="F4432">
        <v>60.31</v>
      </c>
    </row>
    <row r="4433" spans="1:6">
      <c r="A4433" t="s">
        <v>14822</v>
      </c>
      <c r="B4433">
        <v>99855</v>
      </c>
      <c r="C4433" t="s">
        <v>14831</v>
      </c>
      <c r="D4433" t="s">
        <v>110</v>
      </c>
      <c r="E4433">
        <v>80.61</v>
      </c>
      <c r="F4433">
        <v>82.02</v>
      </c>
    </row>
    <row r="4434" spans="1:6">
      <c r="A4434" t="s">
        <v>14822</v>
      </c>
      <c r="B4434">
        <v>99856</v>
      </c>
      <c r="C4434" t="s">
        <v>14832</v>
      </c>
      <c r="D4434" t="s">
        <v>110</v>
      </c>
      <c r="E4434">
        <v>0</v>
      </c>
      <c r="F4434">
        <v>0</v>
      </c>
    </row>
    <row r="4435" spans="1:6">
      <c r="A4435" t="s">
        <v>14822</v>
      </c>
      <c r="B4435">
        <v>106210</v>
      </c>
      <c r="C4435" t="s">
        <v>14833</v>
      </c>
      <c r="D4435" t="s">
        <v>110</v>
      </c>
      <c r="E4435">
        <v>0</v>
      </c>
      <c r="F4435">
        <v>0</v>
      </c>
    </row>
    <row r="4436" spans="1:6">
      <c r="A4436" t="s">
        <v>14822</v>
      </c>
      <c r="B4436">
        <v>106214</v>
      </c>
      <c r="C4436" t="s">
        <v>14834</v>
      </c>
      <c r="D4436" t="s">
        <v>110</v>
      </c>
      <c r="E4436">
        <v>0</v>
      </c>
      <c r="F4436">
        <v>0</v>
      </c>
    </row>
    <row r="4437" spans="1:6">
      <c r="A4437" t="s">
        <v>14822</v>
      </c>
      <c r="B4437">
        <v>99862</v>
      </c>
      <c r="C4437" t="s">
        <v>14835</v>
      </c>
      <c r="D4437" t="s">
        <v>109</v>
      </c>
      <c r="E4437">
        <v>440.73</v>
      </c>
      <c r="F4437">
        <v>454.76</v>
      </c>
    </row>
    <row r="4438" spans="1:6">
      <c r="A4438" t="s">
        <v>14822</v>
      </c>
      <c r="B4438">
        <v>99861</v>
      </c>
      <c r="C4438" t="s">
        <v>14836</v>
      </c>
      <c r="D4438" t="s">
        <v>109</v>
      </c>
      <c r="E4438">
        <v>492.17</v>
      </c>
      <c r="F4438">
        <v>511.96</v>
      </c>
    </row>
    <row r="4439" spans="1:6">
      <c r="A4439" t="s">
        <v>14822</v>
      </c>
      <c r="B4439">
        <v>106213</v>
      </c>
      <c r="C4439" t="s">
        <v>14837</v>
      </c>
      <c r="D4439" t="s">
        <v>110</v>
      </c>
      <c r="E4439">
        <v>0</v>
      </c>
      <c r="F4439">
        <v>0</v>
      </c>
    </row>
    <row r="4440" spans="1:6">
      <c r="A4440" t="s">
        <v>14822</v>
      </c>
      <c r="B4440">
        <v>106220</v>
      </c>
      <c r="C4440" t="s">
        <v>14838</v>
      </c>
      <c r="D4440" t="s">
        <v>110</v>
      </c>
      <c r="E4440">
        <v>0</v>
      </c>
      <c r="F4440">
        <v>0</v>
      </c>
    </row>
    <row r="4441" spans="1:6">
      <c r="A4441" t="s">
        <v>14822</v>
      </c>
      <c r="B4441">
        <v>106221</v>
      </c>
      <c r="C4441" t="s">
        <v>14839</v>
      </c>
      <c r="D4441" t="s">
        <v>110</v>
      </c>
      <c r="E4441">
        <v>0</v>
      </c>
      <c r="F4441">
        <v>0</v>
      </c>
    </row>
    <row r="4442" spans="1:6">
      <c r="A4442" t="s">
        <v>14822</v>
      </c>
      <c r="B4442">
        <v>99853</v>
      </c>
      <c r="C4442" t="s">
        <v>14840</v>
      </c>
      <c r="D4442" t="s">
        <v>110</v>
      </c>
      <c r="E4442">
        <v>0</v>
      </c>
      <c r="F4442">
        <v>0</v>
      </c>
    </row>
    <row r="4443" spans="1:6">
      <c r="A4443" t="s">
        <v>14822</v>
      </c>
      <c r="B4443">
        <v>99851</v>
      </c>
      <c r="C4443" t="s">
        <v>14841</v>
      </c>
      <c r="D4443" t="s">
        <v>110</v>
      </c>
      <c r="E4443">
        <v>0</v>
      </c>
      <c r="F4443">
        <v>0</v>
      </c>
    </row>
    <row r="4444" spans="1:6">
      <c r="A4444" t="s">
        <v>14822</v>
      </c>
      <c r="B4444">
        <v>99854</v>
      </c>
      <c r="C4444" t="s">
        <v>14842</v>
      </c>
      <c r="D4444" t="s">
        <v>110</v>
      </c>
      <c r="E4444">
        <v>0</v>
      </c>
      <c r="F4444">
        <v>0</v>
      </c>
    </row>
    <row r="4445" spans="1:6">
      <c r="A4445" t="s">
        <v>14822</v>
      </c>
      <c r="B4445">
        <v>99852</v>
      </c>
      <c r="C4445" t="s">
        <v>14843</v>
      </c>
      <c r="D4445" t="s">
        <v>110</v>
      </c>
      <c r="E4445">
        <v>0</v>
      </c>
      <c r="F4445">
        <v>0</v>
      </c>
    </row>
    <row r="4446" spans="1:6">
      <c r="A4446" t="s">
        <v>14822</v>
      </c>
      <c r="B4446">
        <v>99844</v>
      </c>
      <c r="C4446" t="s">
        <v>14844</v>
      </c>
      <c r="D4446" t="s">
        <v>110</v>
      </c>
      <c r="E4446">
        <v>0</v>
      </c>
      <c r="F4446">
        <v>0</v>
      </c>
    </row>
    <row r="4447" spans="1:6">
      <c r="A4447" t="s">
        <v>14822</v>
      </c>
      <c r="B4447">
        <v>99842</v>
      </c>
      <c r="C4447" t="s">
        <v>14845</v>
      </c>
      <c r="D4447" t="s">
        <v>110</v>
      </c>
      <c r="E4447">
        <v>463.12</v>
      </c>
      <c r="F4447">
        <v>473.5</v>
      </c>
    </row>
    <row r="4448" spans="1:6">
      <c r="A4448" t="s">
        <v>14822</v>
      </c>
      <c r="B4448">
        <v>99845</v>
      </c>
      <c r="C4448" t="s">
        <v>14846</v>
      </c>
      <c r="D4448" t="s">
        <v>110</v>
      </c>
      <c r="E4448">
        <v>0</v>
      </c>
      <c r="F4448">
        <v>0</v>
      </c>
    </row>
    <row r="4449" spans="1:6">
      <c r="A4449" t="s">
        <v>14822</v>
      </c>
      <c r="B4449">
        <v>99843</v>
      </c>
      <c r="C4449" t="s">
        <v>14847</v>
      </c>
      <c r="D4449" t="s">
        <v>110</v>
      </c>
      <c r="E4449">
        <v>0</v>
      </c>
      <c r="F4449">
        <v>0</v>
      </c>
    </row>
    <row r="4450" spans="1:6">
      <c r="A4450" t="s">
        <v>14822</v>
      </c>
      <c r="B4450">
        <v>106217</v>
      </c>
      <c r="C4450" t="s">
        <v>14848</v>
      </c>
      <c r="D4450" t="s">
        <v>110</v>
      </c>
      <c r="E4450">
        <v>0</v>
      </c>
      <c r="F4450">
        <v>0</v>
      </c>
    </row>
    <row r="4451" spans="1:6">
      <c r="A4451" t="s">
        <v>14822</v>
      </c>
      <c r="B4451">
        <v>106218</v>
      </c>
      <c r="C4451" t="s">
        <v>14849</v>
      </c>
      <c r="D4451" t="s">
        <v>110</v>
      </c>
      <c r="E4451">
        <v>0</v>
      </c>
      <c r="F4451">
        <v>0</v>
      </c>
    </row>
    <row r="4452" spans="1:6">
      <c r="A4452" t="s">
        <v>14822</v>
      </c>
      <c r="B4452">
        <v>106219</v>
      </c>
      <c r="C4452" t="s">
        <v>14850</v>
      </c>
      <c r="D4452" t="s">
        <v>110</v>
      </c>
      <c r="E4452">
        <v>0</v>
      </c>
      <c r="F4452">
        <v>0</v>
      </c>
    </row>
    <row r="4453" spans="1:6">
      <c r="A4453" t="s">
        <v>14822</v>
      </c>
      <c r="B4453">
        <v>99846</v>
      </c>
      <c r="C4453" t="s">
        <v>14851</v>
      </c>
      <c r="D4453" t="s">
        <v>110</v>
      </c>
      <c r="E4453">
        <v>0</v>
      </c>
      <c r="F4453">
        <v>0</v>
      </c>
    </row>
    <row r="4454" spans="1:6">
      <c r="A4454" t="s">
        <v>14852</v>
      </c>
      <c r="B4454">
        <v>94276</v>
      </c>
      <c r="C4454" t="s">
        <v>8912</v>
      </c>
      <c r="D4454" t="s">
        <v>110</v>
      </c>
      <c r="E4454">
        <v>46.04</v>
      </c>
      <c r="F4454">
        <v>46.86</v>
      </c>
    </row>
    <row r="4455" spans="1:6">
      <c r="A4455" t="s">
        <v>14852</v>
      </c>
      <c r="B4455">
        <v>94274</v>
      </c>
      <c r="C4455" t="s">
        <v>8913</v>
      </c>
      <c r="D4455" t="s">
        <v>110</v>
      </c>
      <c r="E4455">
        <v>50.41</v>
      </c>
      <c r="F4455">
        <v>51.27</v>
      </c>
    </row>
    <row r="4456" spans="1:6">
      <c r="A4456" t="s">
        <v>14852</v>
      </c>
      <c r="B4456">
        <v>94280</v>
      </c>
      <c r="C4456" t="s">
        <v>8914</v>
      </c>
      <c r="D4456" t="s">
        <v>110</v>
      </c>
      <c r="E4456">
        <v>48.64</v>
      </c>
      <c r="F4456">
        <v>49.38</v>
      </c>
    </row>
    <row r="4457" spans="1:6">
      <c r="A4457" t="s">
        <v>14852</v>
      </c>
      <c r="B4457">
        <v>94278</v>
      </c>
      <c r="C4457" t="s">
        <v>8915</v>
      </c>
      <c r="D4457" t="s">
        <v>110</v>
      </c>
      <c r="E4457">
        <v>40.96</v>
      </c>
      <c r="F4457">
        <v>41.74</v>
      </c>
    </row>
    <row r="4458" spans="1:6">
      <c r="A4458" t="s">
        <v>14852</v>
      </c>
      <c r="B4458">
        <v>94275</v>
      </c>
      <c r="C4458" t="s">
        <v>8916</v>
      </c>
      <c r="D4458" t="s">
        <v>110</v>
      </c>
      <c r="E4458">
        <v>43.15</v>
      </c>
      <c r="F4458">
        <v>43.8</v>
      </c>
    </row>
    <row r="4459" spans="1:6">
      <c r="A4459" t="s">
        <v>14852</v>
      </c>
      <c r="B4459">
        <v>94273</v>
      </c>
      <c r="C4459" t="s">
        <v>256</v>
      </c>
      <c r="D4459" t="s">
        <v>110</v>
      </c>
      <c r="E4459">
        <v>47.51</v>
      </c>
      <c r="F4459">
        <v>48.21</v>
      </c>
    </row>
    <row r="4460" spans="1:6">
      <c r="A4460" t="s">
        <v>14852</v>
      </c>
      <c r="B4460">
        <v>94279</v>
      </c>
      <c r="C4460" t="s">
        <v>8917</v>
      </c>
      <c r="D4460" t="s">
        <v>110</v>
      </c>
      <c r="E4460">
        <v>45.75</v>
      </c>
      <c r="F4460">
        <v>46.33</v>
      </c>
    </row>
    <row r="4461" spans="1:6">
      <c r="A4461" t="s">
        <v>14852</v>
      </c>
      <c r="B4461">
        <v>94277</v>
      </c>
      <c r="C4461" t="s">
        <v>8918</v>
      </c>
      <c r="D4461" t="s">
        <v>110</v>
      </c>
      <c r="E4461">
        <v>38.07</v>
      </c>
      <c r="F4461">
        <v>38.68</v>
      </c>
    </row>
    <row r="4462" spans="1:6">
      <c r="A4462" t="s">
        <v>14852</v>
      </c>
      <c r="B4462">
        <v>104930</v>
      </c>
      <c r="C4462" t="s">
        <v>8919</v>
      </c>
      <c r="D4462" t="s">
        <v>110</v>
      </c>
      <c r="E4462">
        <v>0</v>
      </c>
      <c r="F4462">
        <v>0</v>
      </c>
    </row>
    <row r="4463" spans="1:6">
      <c r="A4463" t="s">
        <v>14852</v>
      </c>
      <c r="B4463">
        <v>104931</v>
      </c>
      <c r="C4463" t="s">
        <v>8920</v>
      </c>
      <c r="D4463" t="s">
        <v>110</v>
      </c>
      <c r="E4463">
        <v>0</v>
      </c>
      <c r="F4463">
        <v>0</v>
      </c>
    </row>
    <row r="4464" spans="1:6">
      <c r="A4464" t="s">
        <v>14852</v>
      </c>
      <c r="B4464">
        <v>94294</v>
      </c>
      <c r="C4464" t="s">
        <v>8921</v>
      </c>
      <c r="D4464" t="s">
        <v>110</v>
      </c>
      <c r="E4464">
        <v>9.08</v>
      </c>
      <c r="F4464">
        <v>9.2200000000000006</v>
      </c>
    </row>
    <row r="4465" spans="1:6">
      <c r="A4465" t="s">
        <v>14852</v>
      </c>
      <c r="B4465">
        <v>94288</v>
      </c>
      <c r="C4465" t="s">
        <v>8922</v>
      </c>
      <c r="D4465" t="s">
        <v>110</v>
      </c>
      <c r="E4465">
        <v>42</v>
      </c>
      <c r="F4465">
        <v>43.09</v>
      </c>
    </row>
    <row r="4466" spans="1:6">
      <c r="A4466" t="s">
        <v>14852</v>
      </c>
      <c r="B4466">
        <v>94282</v>
      </c>
      <c r="C4466" t="s">
        <v>8923</v>
      </c>
      <c r="D4466" t="s">
        <v>110</v>
      </c>
      <c r="E4466">
        <v>54.24</v>
      </c>
      <c r="F4466">
        <v>55.41</v>
      </c>
    </row>
    <row r="4467" spans="1:6">
      <c r="A4467" t="s">
        <v>14852</v>
      </c>
      <c r="B4467">
        <v>94290</v>
      </c>
      <c r="C4467" t="s">
        <v>8924</v>
      </c>
      <c r="D4467" t="s">
        <v>110</v>
      </c>
      <c r="E4467">
        <v>52.76</v>
      </c>
      <c r="F4467">
        <v>53.85</v>
      </c>
    </row>
    <row r="4468" spans="1:6">
      <c r="A4468" t="s">
        <v>14852</v>
      </c>
      <c r="B4468">
        <v>94284</v>
      </c>
      <c r="C4468" t="s">
        <v>8925</v>
      </c>
      <c r="D4468" t="s">
        <v>110</v>
      </c>
      <c r="E4468">
        <v>71.06</v>
      </c>
      <c r="F4468">
        <v>72.319999999999993</v>
      </c>
    </row>
    <row r="4469" spans="1:6">
      <c r="A4469" t="s">
        <v>14852</v>
      </c>
      <c r="B4469">
        <v>94292</v>
      </c>
      <c r="C4469" t="s">
        <v>8926</v>
      </c>
      <c r="D4469" t="s">
        <v>110</v>
      </c>
      <c r="E4469">
        <v>64.02</v>
      </c>
      <c r="F4469">
        <v>65.16</v>
      </c>
    </row>
    <row r="4470" spans="1:6">
      <c r="A4470" t="s">
        <v>14852</v>
      </c>
      <c r="B4470">
        <v>94286</v>
      </c>
      <c r="C4470" t="s">
        <v>8927</v>
      </c>
      <c r="D4470" t="s">
        <v>110</v>
      </c>
      <c r="E4470">
        <v>90.25</v>
      </c>
      <c r="F4470">
        <v>91.73</v>
      </c>
    </row>
    <row r="4471" spans="1:6">
      <c r="A4471" t="s">
        <v>14852</v>
      </c>
      <c r="B4471">
        <v>94287</v>
      </c>
      <c r="C4471" t="s">
        <v>8928</v>
      </c>
      <c r="D4471" t="s">
        <v>110</v>
      </c>
      <c r="E4471">
        <v>35.22</v>
      </c>
      <c r="F4471">
        <v>35.909999999999997</v>
      </c>
    </row>
    <row r="4472" spans="1:6">
      <c r="A4472" t="s">
        <v>14852</v>
      </c>
      <c r="B4472">
        <v>94281</v>
      </c>
      <c r="C4472" t="s">
        <v>8929</v>
      </c>
      <c r="D4472" t="s">
        <v>110</v>
      </c>
      <c r="E4472">
        <v>46.59</v>
      </c>
      <c r="F4472">
        <v>47.34</v>
      </c>
    </row>
    <row r="4473" spans="1:6">
      <c r="A4473" t="s">
        <v>14852</v>
      </c>
      <c r="B4473">
        <v>94289</v>
      </c>
      <c r="C4473" t="s">
        <v>8930</v>
      </c>
      <c r="D4473" t="s">
        <v>110</v>
      </c>
      <c r="E4473">
        <v>45.96</v>
      </c>
      <c r="F4473">
        <v>46.67</v>
      </c>
    </row>
    <row r="4474" spans="1:6">
      <c r="A4474" t="s">
        <v>14852</v>
      </c>
      <c r="B4474">
        <v>94283</v>
      </c>
      <c r="C4474" t="s">
        <v>8931</v>
      </c>
      <c r="D4474" t="s">
        <v>110</v>
      </c>
      <c r="E4474">
        <v>63.42</v>
      </c>
      <c r="F4474">
        <v>64.25</v>
      </c>
    </row>
    <row r="4475" spans="1:6">
      <c r="A4475" t="s">
        <v>14852</v>
      </c>
      <c r="B4475">
        <v>94291</v>
      </c>
      <c r="C4475" t="s">
        <v>8932</v>
      </c>
      <c r="D4475" t="s">
        <v>110</v>
      </c>
      <c r="E4475">
        <v>57.23</v>
      </c>
      <c r="F4475">
        <v>57.98</v>
      </c>
    </row>
    <row r="4476" spans="1:6">
      <c r="A4476" t="s">
        <v>14852</v>
      </c>
      <c r="B4476">
        <v>94285</v>
      </c>
      <c r="C4476" t="s">
        <v>8933</v>
      </c>
      <c r="D4476" t="s">
        <v>110</v>
      </c>
      <c r="E4476">
        <v>82.61</v>
      </c>
      <c r="F4476">
        <v>83.65</v>
      </c>
    </row>
    <row r="4477" spans="1:6">
      <c r="A4477" t="s">
        <v>14852</v>
      </c>
      <c r="B4477">
        <v>94293</v>
      </c>
      <c r="C4477" t="s">
        <v>8934</v>
      </c>
      <c r="D4477" t="s">
        <v>110</v>
      </c>
      <c r="E4477">
        <v>185.43</v>
      </c>
      <c r="F4477">
        <v>187.72</v>
      </c>
    </row>
    <row r="4478" spans="1:6">
      <c r="A4478" t="s">
        <v>14852</v>
      </c>
      <c r="B4478">
        <v>94264</v>
      </c>
      <c r="C4478" t="s">
        <v>8935</v>
      </c>
      <c r="D4478" t="s">
        <v>110</v>
      </c>
      <c r="E4478">
        <v>41.03</v>
      </c>
      <c r="F4478">
        <v>42.27</v>
      </c>
    </row>
    <row r="4479" spans="1:6">
      <c r="A4479" t="s">
        <v>14852</v>
      </c>
      <c r="B4479">
        <v>94266</v>
      </c>
      <c r="C4479" t="s">
        <v>8936</v>
      </c>
      <c r="D4479" t="s">
        <v>110</v>
      </c>
      <c r="E4479">
        <v>54.84</v>
      </c>
      <c r="F4479">
        <v>56.2</v>
      </c>
    </row>
    <row r="4480" spans="1:6">
      <c r="A4480" t="s">
        <v>14852</v>
      </c>
      <c r="B4480">
        <v>94263</v>
      </c>
      <c r="C4480" t="s">
        <v>8937</v>
      </c>
      <c r="D4480" t="s">
        <v>110</v>
      </c>
      <c r="E4480">
        <v>36.26</v>
      </c>
      <c r="F4480">
        <v>37.26</v>
      </c>
    </row>
    <row r="4481" spans="1:6">
      <c r="A4481" t="s">
        <v>14852</v>
      </c>
      <c r="B4481">
        <v>94265</v>
      </c>
      <c r="C4481" t="s">
        <v>8938</v>
      </c>
      <c r="D4481" t="s">
        <v>110</v>
      </c>
      <c r="E4481">
        <v>49.4</v>
      </c>
      <c r="F4481">
        <v>50.46</v>
      </c>
    </row>
    <row r="4482" spans="1:6">
      <c r="A4482" t="s">
        <v>14852</v>
      </c>
      <c r="B4482">
        <v>94268</v>
      </c>
      <c r="C4482" t="s">
        <v>8939</v>
      </c>
      <c r="D4482" t="s">
        <v>110</v>
      </c>
      <c r="E4482">
        <v>65.760000000000005</v>
      </c>
      <c r="F4482">
        <v>67.209999999999994</v>
      </c>
    </row>
    <row r="4483" spans="1:6">
      <c r="A4483" t="s">
        <v>14852</v>
      </c>
      <c r="B4483">
        <v>94270</v>
      </c>
      <c r="C4483" t="s">
        <v>8940</v>
      </c>
      <c r="D4483" t="s">
        <v>110</v>
      </c>
      <c r="E4483">
        <v>94.22</v>
      </c>
      <c r="F4483">
        <v>96.02</v>
      </c>
    </row>
    <row r="4484" spans="1:6">
      <c r="A4484" t="s">
        <v>14852</v>
      </c>
      <c r="B4484">
        <v>94272</v>
      </c>
      <c r="C4484" t="s">
        <v>8941</v>
      </c>
      <c r="D4484" t="s">
        <v>110</v>
      </c>
      <c r="E4484">
        <v>115.9</v>
      </c>
      <c r="F4484">
        <v>118.15</v>
      </c>
    </row>
    <row r="4485" spans="1:6">
      <c r="A4485" t="s">
        <v>14852</v>
      </c>
      <c r="B4485">
        <v>94267</v>
      </c>
      <c r="C4485" t="s">
        <v>8942</v>
      </c>
      <c r="D4485" t="s">
        <v>110</v>
      </c>
      <c r="E4485">
        <v>59.75</v>
      </c>
      <c r="F4485">
        <v>60.9</v>
      </c>
    </row>
    <row r="4486" spans="1:6">
      <c r="A4486" t="s">
        <v>14852</v>
      </c>
      <c r="B4486">
        <v>94269</v>
      </c>
      <c r="C4486" t="s">
        <v>8943</v>
      </c>
      <c r="D4486" t="s">
        <v>110</v>
      </c>
      <c r="E4486">
        <v>85.86</v>
      </c>
      <c r="F4486">
        <v>87.25</v>
      </c>
    </row>
    <row r="4487" spans="1:6">
      <c r="A4487" t="s">
        <v>14852</v>
      </c>
      <c r="B4487">
        <v>94271</v>
      </c>
      <c r="C4487" t="s">
        <v>8944</v>
      </c>
      <c r="D4487" t="s">
        <v>110</v>
      </c>
      <c r="E4487">
        <v>104.74</v>
      </c>
      <c r="F4487">
        <v>106.42</v>
      </c>
    </row>
    <row r="4488" spans="1:6">
      <c r="A4488" t="s">
        <v>14853</v>
      </c>
      <c r="B4488">
        <v>105555</v>
      </c>
      <c r="C4488" t="s">
        <v>8945</v>
      </c>
      <c r="D4488" t="s">
        <v>211</v>
      </c>
      <c r="E4488">
        <v>0</v>
      </c>
      <c r="F4488">
        <v>0</v>
      </c>
    </row>
    <row r="4489" spans="1:6">
      <c r="A4489" t="s">
        <v>14853</v>
      </c>
      <c r="B4489">
        <v>97603</v>
      </c>
      <c r="C4489" t="s">
        <v>8946</v>
      </c>
      <c r="D4489" t="s">
        <v>211</v>
      </c>
      <c r="E4489">
        <v>0</v>
      </c>
      <c r="F4489">
        <v>0</v>
      </c>
    </row>
    <row r="4490" spans="1:6">
      <c r="A4490" t="s">
        <v>14853</v>
      </c>
      <c r="B4490">
        <v>97602</v>
      </c>
      <c r="C4490" t="s">
        <v>8947</v>
      </c>
      <c r="D4490" t="s">
        <v>211</v>
      </c>
      <c r="E4490">
        <v>0</v>
      </c>
      <c r="F4490">
        <v>0</v>
      </c>
    </row>
    <row r="4491" spans="1:6">
      <c r="A4491" t="s">
        <v>14853</v>
      </c>
      <c r="B4491">
        <v>97604</v>
      </c>
      <c r="C4491" t="s">
        <v>8948</v>
      </c>
      <c r="D4491" t="s">
        <v>211</v>
      </c>
      <c r="E4491">
        <v>0</v>
      </c>
      <c r="F4491">
        <v>0</v>
      </c>
    </row>
    <row r="4492" spans="1:6">
      <c r="A4492" t="s">
        <v>14853</v>
      </c>
      <c r="B4492">
        <v>105553</v>
      </c>
      <c r="C4492" t="s">
        <v>8949</v>
      </c>
      <c r="D4492" t="s">
        <v>211</v>
      </c>
      <c r="E4492">
        <v>0</v>
      </c>
      <c r="F4492">
        <v>0</v>
      </c>
    </row>
    <row r="4493" spans="1:6">
      <c r="A4493" t="s">
        <v>14853</v>
      </c>
      <c r="B4493">
        <v>105552</v>
      </c>
      <c r="C4493" t="s">
        <v>8950</v>
      </c>
      <c r="D4493" t="s">
        <v>211</v>
      </c>
      <c r="E4493">
        <v>0</v>
      </c>
      <c r="F4493">
        <v>0</v>
      </c>
    </row>
    <row r="4494" spans="1:6">
      <c r="A4494" t="s">
        <v>14853</v>
      </c>
      <c r="B4494">
        <v>105550</v>
      </c>
      <c r="C4494" t="s">
        <v>8951</v>
      </c>
      <c r="D4494" t="s">
        <v>211</v>
      </c>
      <c r="E4494">
        <v>0</v>
      </c>
      <c r="F4494">
        <v>0</v>
      </c>
    </row>
    <row r="4495" spans="1:6">
      <c r="A4495" t="s">
        <v>14853</v>
      </c>
      <c r="B4495">
        <v>105551</v>
      </c>
      <c r="C4495" t="s">
        <v>8952</v>
      </c>
      <c r="D4495" t="s">
        <v>211</v>
      </c>
      <c r="E4495">
        <v>0</v>
      </c>
      <c r="F4495">
        <v>0</v>
      </c>
    </row>
    <row r="4496" spans="1:6">
      <c r="A4496" t="s">
        <v>14853</v>
      </c>
      <c r="B4496">
        <v>105549</v>
      </c>
      <c r="C4496" t="s">
        <v>8953</v>
      </c>
      <c r="D4496" t="s">
        <v>211</v>
      </c>
      <c r="E4496">
        <v>0</v>
      </c>
      <c r="F4496">
        <v>0</v>
      </c>
    </row>
    <row r="4497" spans="1:6">
      <c r="A4497" t="s">
        <v>14853</v>
      </c>
      <c r="B4497">
        <v>105547</v>
      </c>
      <c r="C4497" t="s">
        <v>8954</v>
      </c>
      <c r="D4497" t="s">
        <v>110</v>
      </c>
      <c r="E4497">
        <v>0</v>
      </c>
      <c r="F4497">
        <v>0</v>
      </c>
    </row>
    <row r="4498" spans="1:6">
      <c r="A4498" t="s">
        <v>14853</v>
      </c>
      <c r="B4498">
        <v>97605</v>
      </c>
      <c r="C4498" t="s">
        <v>8955</v>
      </c>
      <c r="D4498" t="s">
        <v>211</v>
      </c>
      <c r="E4498">
        <v>75.489999999999995</v>
      </c>
      <c r="F4498">
        <v>76.319999999999993</v>
      </c>
    </row>
    <row r="4499" spans="1:6">
      <c r="A4499" t="s">
        <v>14853</v>
      </c>
      <c r="B4499">
        <v>97607</v>
      </c>
      <c r="C4499" t="s">
        <v>8956</v>
      </c>
      <c r="D4499" t="s">
        <v>211</v>
      </c>
      <c r="E4499">
        <v>95.73</v>
      </c>
      <c r="F4499">
        <v>96.98</v>
      </c>
    </row>
    <row r="4500" spans="1:6">
      <c r="A4500" t="s">
        <v>14853</v>
      </c>
      <c r="B4500">
        <v>97599</v>
      </c>
      <c r="C4500" t="s">
        <v>8957</v>
      </c>
      <c r="D4500" t="s">
        <v>211</v>
      </c>
      <c r="E4500">
        <v>23.73</v>
      </c>
      <c r="F4500">
        <v>24.1</v>
      </c>
    </row>
    <row r="4501" spans="1:6">
      <c r="A4501" t="s">
        <v>14853</v>
      </c>
      <c r="B4501">
        <v>105542</v>
      </c>
      <c r="C4501" t="s">
        <v>8958</v>
      </c>
      <c r="D4501" t="s">
        <v>211</v>
      </c>
      <c r="E4501">
        <v>0</v>
      </c>
      <c r="F4501">
        <v>0</v>
      </c>
    </row>
    <row r="4502" spans="1:6">
      <c r="A4502" t="s">
        <v>14853</v>
      </c>
      <c r="B4502">
        <v>105543</v>
      </c>
      <c r="C4502" t="s">
        <v>8959</v>
      </c>
      <c r="D4502" t="s">
        <v>211</v>
      </c>
      <c r="E4502">
        <v>0</v>
      </c>
      <c r="F4502">
        <v>0</v>
      </c>
    </row>
    <row r="4503" spans="1:6">
      <c r="A4503" t="s">
        <v>14853</v>
      </c>
      <c r="B4503">
        <v>105544</v>
      </c>
      <c r="C4503" t="s">
        <v>8960</v>
      </c>
      <c r="D4503" t="s">
        <v>211</v>
      </c>
      <c r="E4503">
        <v>0</v>
      </c>
      <c r="F4503">
        <v>0</v>
      </c>
    </row>
    <row r="4504" spans="1:6">
      <c r="A4504" t="s">
        <v>14853</v>
      </c>
      <c r="B4504">
        <v>100913</v>
      </c>
      <c r="C4504" t="s">
        <v>8961</v>
      </c>
      <c r="D4504" t="s">
        <v>211</v>
      </c>
      <c r="E4504">
        <v>0</v>
      </c>
      <c r="F4504">
        <v>0</v>
      </c>
    </row>
    <row r="4505" spans="1:6">
      <c r="A4505" t="s">
        <v>14853</v>
      </c>
      <c r="B4505">
        <v>100916</v>
      </c>
      <c r="C4505" t="s">
        <v>8962</v>
      </c>
      <c r="D4505" t="s">
        <v>211</v>
      </c>
      <c r="E4505">
        <v>0</v>
      </c>
      <c r="F4505">
        <v>0</v>
      </c>
    </row>
    <row r="4506" spans="1:6">
      <c r="A4506" t="s">
        <v>14853</v>
      </c>
      <c r="B4506">
        <v>100918</v>
      </c>
      <c r="C4506" t="s">
        <v>8963</v>
      </c>
      <c r="D4506" t="s">
        <v>211</v>
      </c>
      <c r="E4506">
        <v>0</v>
      </c>
      <c r="F4506">
        <v>0</v>
      </c>
    </row>
    <row r="4507" spans="1:6">
      <c r="A4507" t="s">
        <v>14853</v>
      </c>
      <c r="B4507">
        <v>100914</v>
      </c>
      <c r="C4507" t="s">
        <v>8964</v>
      </c>
      <c r="D4507" t="s">
        <v>211</v>
      </c>
      <c r="E4507">
        <v>0</v>
      </c>
      <c r="F4507">
        <v>0</v>
      </c>
    </row>
    <row r="4508" spans="1:6">
      <c r="A4508" t="s">
        <v>14853</v>
      </c>
      <c r="B4508">
        <v>100917</v>
      </c>
      <c r="C4508" t="s">
        <v>8965</v>
      </c>
      <c r="D4508" t="s">
        <v>211</v>
      </c>
      <c r="E4508">
        <v>0</v>
      </c>
      <c r="F4508">
        <v>0</v>
      </c>
    </row>
    <row r="4509" spans="1:6">
      <c r="A4509" t="s">
        <v>14853</v>
      </c>
      <c r="B4509">
        <v>100907</v>
      </c>
      <c r="C4509" t="s">
        <v>8966</v>
      </c>
      <c r="D4509" t="s">
        <v>211</v>
      </c>
      <c r="E4509">
        <v>0</v>
      </c>
      <c r="F4509">
        <v>0</v>
      </c>
    </row>
    <row r="4510" spans="1:6">
      <c r="A4510" t="s">
        <v>14853</v>
      </c>
      <c r="B4510">
        <v>102467</v>
      </c>
      <c r="C4510" t="s">
        <v>8967</v>
      </c>
      <c r="D4510" t="s">
        <v>211</v>
      </c>
      <c r="E4510">
        <v>0</v>
      </c>
      <c r="F4510">
        <v>0</v>
      </c>
    </row>
    <row r="4511" spans="1:6">
      <c r="A4511" t="s">
        <v>14853</v>
      </c>
      <c r="B4511">
        <v>100910</v>
      </c>
      <c r="C4511" t="s">
        <v>8968</v>
      </c>
      <c r="D4511" t="s">
        <v>211</v>
      </c>
      <c r="E4511">
        <v>0</v>
      </c>
      <c r="F4511">
        <v>0</v>
      </c>
    </row>
    <row r="4512" spans="1:6">
      <c r="A4512" t="s">
        <v>14853</v>
      </c>
      <c r="B4512">
        <v>105541</v>
      </c>
      <c r="C4512" t="s">
        <v>8969</v>
      </c>
      <c r="D4512" t="s">
        <v>211</v>
      </c>
      <c r="E4512">
        <v>0</v>
      </c>
      <c r="F4512">
        <v>0</v>
      </c>
    </row>
    <row r="4513" spans="1:6">
      <c r="A4513" t="s">
        <v>14853</v>
      </c>
      <c r="B4513">
        <v>100908</v>
      </c>
      <c r="C4513" t="s">
        <v>8970</v>
      </c>
      <c r="D4513" t="s">
        <v>211</v>
      </c>
      <c r="E4513">
        <v>0</v>
      </c>
      <c r="F4513">
        <v>0</v>
      </c>
    </row>
    <row r="4514" spans="1:6">
      <c r="A4514" t="s">
        <v>14853</v>
      </c>
      <c r="B4514">
        <v>100911</v>
      </c>
      <c r="C4514" t="s">
        <v>8971</v>
      </c>
      <c r="D4514" t="s">
        <v>211</v>
      </c>
      <c r="E4514">
        <v>0</v>
      </c>
      <c r="F4514">
        <v>0</v>
      </c>
    </row>
    <row r="4515" spans="1:6">
      <c r="A4515" t="s">
        <v>14853</v>
      </c>
      <c r="B4515">
        <v>103782</v>
      </c>
      <c r="C4515" t="s">
        <v>8972</v>
      </c>
      <c r="D4515" t="s">
        <v>211</v>
      </c>
      <c r="E4515">
        <v>33.369999999999997</v>
      </c>
      <c r="F4515">
        <v>34.409999999999997</v>
      </c>
    </row>
    <row r="4516" spans="1:6">
      <c r="A4516" t="s">
        <v>14853</v>
      </c>
      <c r="B4516">
        <v>103786</v>
      </c>
      <c r="C4516" t="s">
        <v>8973</v>
      </c>
      <c r="D4516" t="s">
        <v>211</v>
      </c>
      <c r="E4516">
        <v>0</v>
      </c>
      <c r="F4516">
        <v>0</v>
      </c>
    </row>
    <row r="4517" spans="1:6">
      <c r="A4517" t="s">
        <v>14853</v>
      </c>
      <c r="B4517">
        <v>103787</v>
      </c>
      <c r="C4517" t="s">
        <v>8974</v>
      </c>
      <c r="D4517" t="s">
        <v>211</v>
      </c>
      <c r="E4517">
        <v>0</v>
      </c>
      <c r="F4517">
        <v>0</v>
      </c>
    </row>
    <row r="4518" spans="1:6">
      <c r="A4518" t="s">
        <v>14853</v>
      </c>
      <c r="B4518">
        <v>103788</v>
      </c>
      <c r="C4518" t="s">
        <v>8975</v>
      </c>
      <c r="D4518" t="s">
        <v>211</v>
      </c>
      <c r="E4518">
        <v>0</v>
      </c>
      <c r="F4518">
        <v>0</v>
      </c>
    </row>
    <row r="4519" spans="1:6">
      <c r="A4519" t="s">
        <v>14853</v>
      </c>
      <c r="B4519">
        <v>103783</v>
      </c>
      <c r="C4519" t="s">
        <v>8976</v>
      </c>
      <c r="D4519" t="s">
        <v>211</v>
      </c>
      <c r="E4519">
        <v>0</v>
      </c>
      <c r="F4519">
        <v>0</v>
      </c>
    </row>
    <row r="4520" spans="1:6">
      <c r="A4520" t="s">
        <v>14853</v>
      </c>
      <c r="B4520">
        <v>103784</v>
      </c>
      <c r="C4520" t="s">
        <v>8977</v>
      </c>
      <c r="D4520" t="s">
        <v>211</v>
      </c>
      <c r="E4520">
        <v>0</v>
      </c>
      <c r="F4520">
        <v>0</v>
      </c>
    </row>
    <row r="4521" spans="1:6">
      <c r="A4521" t="s">
        <v>14853</v>
      </c>
      <c r="B4521">
        <v>103785</v>
      </c>
      <c r="C4521" t="s">
        <v>8978</v>
      </c>
      <c r="D4521" t="s">
        <v>211</v>
      </c>
      <c r="E4521">
        <v>0</v>
      </c>
      <c r="F4521">
        <v>0</v>
      </c>
    </row>
    <row r="4522" spans="1:6">
      <c r="A4522" t="s">
        <v>14853</v>
      </c>
      <c r="B4522">
        <v>105546</v>
      </c>
      <c r="C4522" t="s">
        <v>8979</v>
      </c>
      <c r="D4522" t="s">
        <v>211</v>
      </c>
      <c r="E4522">
        <v>0</v>
      </c>
      <c r="F4522">
        <v>0</v>
      </c>
    </row>
    <row r="4523" spans="1:6">
      <c r="A4523" t="s">
        <v>14853</v>
      </c>
      <c r="B4523">
        <v>105545</v>
      </c>
      <c r="C4523" t="s">
        <v>8980</v>
      </c>
      <c r="D4523" t="s">
        <v>211</v>
      </c>
      <c r="E4523">
        <v>0</v>
      </c>
      <c r="F4523">
        <v>0</v>
      </c>
    </row>
    <row r="4524" spans="1:6">
      <c r="A4524" t="s">
        <v>14853</v>
      </c>
      <c r="B4524">
        <v>97610</v>
      </c>
      <c r="C4524" t="s">
        <v>8981</v>
      </c>
      <c r="D4524" t="s">
        <v>211</v>
      </c>
      <c r="E4524">
        <v>16.64</v>
      </c>
      <c r="F4524">
        <v>16.989999999999998</v>
      </c>
    </row>
    <row r="4525" spans="1:6">
      <c r="A4525" t="s">
        <v>14853</v>
      </c>
      <c r="B4525">
        <v>97609</v>
      </c>
      <c r="C4525" t="s">
        <v>8982</v>
      </c>
      <c r="D4525" t="s">
        <v>211</v>
      </c>
      <c r="E4525">
        <v>15.73</v>
      </c>
      <c r="F4525">
        <v>16.079999999999998</v>
      </c>
    </row>
    <row r="4526" spans="1:6">
      <c r="A4526" t="s">
        <v>14853</v>
      </c>
      <c r="B4526">
        <v>105554</v>
      </c>
      <c r="C4526" t="s">
        <v>8983</v>
      </c>
      <c r="D4526" t="s">
        <v>211</v>
      </c>
      <c r="E4526">
        <v>17.89</v>
      </c>
      <c r="F4526">
        <v>18.41</v>
      </c>
    </row>
    <row r="4527" spans="1:6">
      <c r="A4527" t="s">
        <v>14853</v>
      </c>
      <c r="B4527">
        <v>100903</v>
      </c>
      <c r="C4527" t="s">
        <v>8984</v>
      </c>
      <c r="D4527" t="s">
        <v>211</v>
      </c>
      <c r="E4527">
        <v>35.42</v>
      </c>
      <c r="F4527">
        <v>36.29</v>
      </c>
    </row>
    <row r="4528" spans="1:6">
      <c r="A4528" t="s">
        <v>14853</v>
      </c>
      <c r="B4528">
        <v>100902</v>
      </c>
      <c r="C4528" t="s">
        <v>8985</v>
      </c>
      <c r="D4528" t="s">
        <v>211</v>
      </c>
      <c r="E4528">
        <v>31.41</v>
      </c>
      <c r="F4528">
        <v>32.28</v>
      </c>
    </row>
    <row r="4529" spans="1:6">
      <c r="A4529" t="s">
        <v>14853</v>
      </c>
      <c r="B4529">
        <v>105548</v>
      </c>
      <c r="C4529" t="s">
        <v>8986</v>
      </c>
      <c r="D4529" t="s">
        <v>110</v>
      </c>
      <c r="E4529">
        <v>0</v>
      </c>
      <c r="F4529">
        <v>0</v>
      </c>
    </row>
    <row r="4530" spans="1:6">
      <c r="A4530" t="s">
        <v>14853</v>
      </c>
      <c r="B4530">
        <v>97595</v>
      </c>
      <c r="C4530" t="s">
        <v>8987</v>
      </c>
      <c r="D4530" t="s">
        <v>211</v>
      </c>
      <c r="E4530">
        <v>89.52</v>
      </c>
      <c r="F4530">
        <v>90.87</v>
      </c>
    </row>
    <row r="4531" spans="1:6">
      <c r="A4531" t="s">
        <v>14853</v>
      </c>
      <c r="B4531">
        <v>97597</v>
      </c>
      <c r="C4531" t="s">
        <v>8988</v>
      </c>
      <c r="D4531" t="s">
        <v>211</v>
      </c>
      <c r="E4531">
        <v>63.17</v>
      </c>
      <c r="F4531">
        <v>64.17</v>
      </c>
    </row>
    <row r="4532" spans="1:6">
      <c r="A4532" t="s">
        <v>14853</v>
      </c>
      <c r="B4532">
        <v>97596</v>
      </c>
      <c r="C4532" t="s">
        <v>8989</v>
      </c>
      <c r="D4532" t="s">
        <v>211</v>
      </c>
      <c r="E4532">
        <v>64.06</v>
      </c>
      <c r="F4532">
        <v>65.41</v>
      </c>
    </row>
    <row r="4533" spans="1:6">
      <c r="A4533" t="s">
        <v>14853</v>
      </c>
      <c r="B4533">
        <v>97598</v>
      </c>
      <c r="C4533" t="s">
        <v>8990</v>
      </c>
      <c r="D4533" t="s">
        <v>211</v>
      </c>
      <c r="E4533">
        <v>59.91</v>
      </c>
      <c r="F4533">
        <v>60.91</v>
      </c>
    </row>
    <row r="4534" spans="1:6">
      <c r="A4534" t="s">
        <v>14854</v>
      </c>
      <c r="B4534">
        <v>98549</v>
      </c>
      <c r="C4534" t="s">
        <v>8991</v>
      </c>
      <c r="D4534" t="s">
        <v>109</v>
      </c>
      <c r="E4534">
        <v>0</v>
      </c>
      <c r="F4534">
        <v>0</v>
      </c>
    </row>
    <row r="4535" spans="1:6">
      <c r="A4535" t="s">
        <v>14854</v>
      </c>
      <c r="B4535">
        <v>98562</v>
      </c>
      <c r="C4535" t="s">
        <v>249</v>
      </c>
      <c r="D4535" t="s">
        <v>109</v>
      </c>
      <c r="E4535">
        <v>52.22</v>
      </c>
      <c r="F4535">
        <v>54.3</v>
      </c>
    </row>
    <row r="4536" spans="1:6">
      <c r="A4536" t="s">
        <v>14854</v>
      </c>
      <c r="B4536">
        <v>98555</v>
      </c>
      <c r="C4536" t="s">
        <v>8992</v>
      </c>
      <c r="D4536" t="s">
        <v>109</v>
      </c>
      <c r="E4536">
        <v>32.869999999999997</v>
      </c>
      <c r="F4536">
        <v>34.07</v>
      </c>
    </row>
    <row r="4537" spans="1:6">
      <c r="A4537" t="s">
        <v>14854</v>
      </c>
      <c r="B4537">
        <v>98556</v>
      </c>
      <c r="C4537" t="s">
        <v>8993</v>
      </c>
      <c r="D4537" t="s">
        <v>109</v>
      </c>
      <c r="E4537">
        <v>59.65</v>
      </c>
      <c r="F4537">
        <v>61.62</v>
      </c>
    </row>
    <row r="4538" spans="1:6">
      <c r="A4538" t="s">
        <v>14854</v>
      </c>
      <c r="B4538">
        <v>98557</v>
      </c>
      <c r="C4538" t="s">
        <v>225</v>
      </c>
      <c r="D4538" t="s">
        <v>109</v>
      </c>
      <c r="E4538">
        <v>46.1</v>
      </c>
      <c r="F4538">
        <v>46.95</v>
      </c>
    </row>
    <row r="4539" spans="1:6">
      <c r="A4539" t="s">
        <v>14854</v>
      </c>
      <c r="B4539">
        <v>98548</v>
      </c>
      <c r="C4539" t="s">
        <v>8994</v>
      </c>
      <c r="D4539" t="s">
        <v>109</v>
      </c>
      <c r="E4539">
        <v>0</v>
      </c>
      <c r="F4539">
        <v>0</v>
      </c>
    </row>
    <row r="4540" spans="1:6">
      <c r="A4540" t="s">
        <v>14854</v>
      </c>
      <c r="B4540">
        <v>98547</v>
      </c>
      <c r="C4540" t="s">
        <v>8995</v>
      </c>
      <c r="D4540" t="s">
        <v>109</v>
      </c>
      <c r="E4540">
        <v>203.78</v>
      </c>
      <c r="F4540">
        <v>206.74</v>
      </c>
    </row>
    <row r="4541" spans="1:6">
      <c r="A4541" t="s">
        <v>14854</v>
      </c>
      <c r="B4541">
        <v>98546</v>
      </c>
      <c r="C4541" t="s">
        <v>8996</v>
      </c>
      <c r="D4541" t="s">
        <v>109</v>
      </c>
      <c r="E4541">
        <v>121.34</v>
      </c>
      <c r="F4541">
        <v>123.2</v>
      </c>
    </row>
    <row r="4542" spans="1:6">
      <c r="A4542" t="s">
        <v>14854</v>
      </c>
      <c r="B4542">
        <v>98552</v>
      </c>
      <c r="C4542" t="s">
        <v>8997</v>
      </c>
      <c r="D4542" t="s">
        <v>109</v>
      </c>
      <c r="E4542">
        <v>0</v>
      </c>
      <c r="F4542">
        <v>0</v>
      </c>
    </row>
    <row r="4543" spans="1:6">
      <c r="A4543" t="s">
        <v>14854</v>
      </c>
      <c r="B4543">
        <v>98553</v>
      </c>
      <c r="C4543" t="s">
        <v>8998</v>
      </c>
      <c r="D4543" t="s">
        <v>109</v>
      </c>
      <c r="E4543">
        <v>191.41</v>
      </c>
      <c r="F4543">
        <v>192.4</v>
      </c>
    </row>
    <row r="4544" spans="1:6">
      <c r="A4544" t="s">
        <v>14854</v>
      </c>
      <c r="B4544">
        <v>98554</v>
      </c>
      <c r="C4544" t="s">
        <v>8999</v>
      </c>
      <c r="D4544" t="s">
        <v>109</v>
      </c>
      <c r="E4544">
        <v>49.74</v>
      </c>
      <c r="F4544">
        <v>50.88</v>
      </c>
    </row>
    <row r="4545" spans="1:6">
      <c r="A4545" t="s">
        <v>14854</v>
      </c>
      <c r="B4545">
        <v>98565</v>
      </c>
      <c r="C4545" t="s">
        <v>9000</v>
      </c>
      <c r="D4545" t="s">
        <v>109</v>
      </c>
      <c r="E4545">
        <v>58.21</v>
      </c>
      <c r="F4545">
        <v>60.09</v>
      </c>
    </row>
    <row r="4546" spans="1:6">
      <c r="A4546" t="s">
        <v>14854</v>
      </c>
      <c r="B4546">
        <v>98567</v>
      </c>
      <c r="C4546" t="s">
        <v>9001</v>
      </c>
      <c r="D4546" t="s">
        <v>109</v>
      </c>
      <c r="E4546">
        <v>74.59</v>
      </c>
      <c r="F4546">
        <v>77.08</v>
      </c>
    </row>
    <row r="4547" spans="1:6">
      <c r="A4547" t="s">
        <v>14854</v>
      </c>
      <c r="B4547">
        <v>98569</v>
      </c>
      <c r="C4547" t="s">
        <v>9002</v>
      </c>
      <c r="D4547" t="s">
        <v>109</v>
      </c>
      <c r="E4547">
        <v>91.93</v>
      </c>
      <c r="F4547">
        <v>95.04</v>
      </c>
    </row>
    <row r="4548" spans="1:6">
      <c r="A4548" t="s">
        <v>14854</v>
      </c>
      <c r="B4548">
        <v>98571</v>
      </c>
      <c r="C4548" t="s">
        <v>9003</v>
      </c>
      <c r="D4548" t="s">
        <v>109</v>
      </c>
      <c r="E4548">
        <v>46.43</v>
      </c>
      <c r="F4548">
        <v>47.74</v>
      </c>
    </row>
    <row r="4549" spans="1:6">
      <c r="A4549" t="s">
        <v>14854</v>
      </c>
      <c r="B4549">
        <v>98572</v>
      </c>
      <c r="C4549" t="s">
        <v>9004</v>
      </c>
      <c r="D4549" t="s">
        <v>109</v>
      </c>
      <c r="E4549">
        <v>56.98</v>
      </c>
      <c r="F4549">
        <v>58.62</v>
      </c>
    </row>
    <row r="4550" spans="1:6">
      <c r="A4550" t="s">
        <v>14854</v>
      </c>
      <c r="B4550">
        <v>98563</v>
      </c>
      <c r="C4550" t="s">
        <v>9005</v>
      </c>
      <c r="D4550" t="s">
        <v>109</v>
      </c>
      <c r="E4550">
        <v>40.869999999999997</v>
      </c>
      <c r="F4550">
        <v>42.14</v>
      </c>
    </row>
    <row r="4551" spans="1:6">
      <c r="A4551" t="s">
        <v>14854</v>
      </c>
      <c r="B4551">
        <v>98564</v>
      </c>
      <c r="C4551" t="s">
        <v>9006</v>
      </c>
      <c r="D4551" t="s">
        <v>109</v>
      </c>
      <c r="E4551">
        <v>59.2</v>
      </c>
      <c r="F4551">
        <v>60.58</v>
      </c>
    </row>
    <row r="4552" spans="1:6">
      <c r="A4552" t="s">
        <v>14854</v>
      </c>
      <c r="B4552">
        <v>98566</v>
      </c>
      <c r="C4552" t="s">
        <v>9007</v>
      </c>
      <c r="D4552" t="s">
        <v>109</v>
      </c>
      <c r="E4552">
        <v>76.52</v>
      </c>
      <c r="F4552">
        <v>78.53</v>
      </c>
    </row>
    <row r="4553" spans="1:6">
      <c r="A4553" t="s">
        <v>14854</v>
      </c>
      <c r="B4553">
        <v>98568</v>
      </c>
      <c r="C4553" t="s">
        <v>9008</v>
      </c>
      <c r="D4553" t="s">
        <v>109</v>
      </c>
      <c r="E4553">
        <v>92.92</v>
      </c>
      <c r="F4553">
        <v>95.53</v>
      </c>
    </row>
    <row r="4554" spans="1:6">
      <c r="A4554" t="s">
        <v>14854</v>
      </c>
      <c r="B4554">
        <v>98570</v>
      </c>
      <c r="C4554" t="s">
        <v>9009</v>
      </c>
      <c r="D4554" t="s">
        <v>109</v>
      </c>
      <c r="E4554">
        <v>110.26</v>
      </c>
      <c r="F4554">
        <v>113.48</v>
      </c>
    </row>
    <row r="4555" spans="1:6">
      <c r="A4555" t="s">
        <v>14854</v>
      </c>
      <c r="B4555">
        <v>98573</v>
      </c>
      <c r="C4555" t="s">
        <v>9010</v>
      </c>
      <c r="D4555" t="s">
        <v>109</v>
      </c>
      <c r="E4555">
        <v>74.72</v>
      </c>
      <c r="F4555">
        <v>76.45</v>
      </c>
    </row>
    <row r="4556" spans="1:6">
      <c r="A4556" t="s">
        <v>14854</v>
      </c>
      <c r="B4556">
        <v>98576</v>
      </c>
      <c r="C4556" t="s">
        <v>9011</v>
      </c>
      <c r="D4556" t="s">
        <v>110</v>
      </c>
      <c r="E4556">
        <v>23.09</v>
      </c>
      <c r="F4556">
        <v>23.14</v>
      </c>
    </row>
    <row r="4557" spans="1:6">
      <c r="A4557" t="s">
        <v>14854</v>
      </c>
      <c r="B4557">
        <v>98575</v>
      </c>
      <c r="C4557" t="s">
        <v>9012</v>
      </c>
      <c r="D4557" t="s">
        <v>110</v>
      </c>
      <c r="E4557">
        <v>73.14</v>
      </c>
      <c r="F4557">
        <v>75.73</v>
      </c>
    </row>
    <row r="4558" spans="1:6">
      <c r="A4558" t="s">
        <v>14854</v>
      </c>
      <c r="B4558">
        <v>98577</v>
      </c>
      <c r="C4558" t="s">
        <v>9013</v>
      </c>
      <c r="D4558" t="s">
        <v>110</v>
      </c>
      <c r="E4558">
        <v>48.98</v>
      </c>
      <c r="F4558">
        <v>51.25</v>
      </c>
    </row>
    <row r="4559" spans="1:6">
      <c r="A4559" t="s">
        <v>14854</v>
      </c>
      <c r="B4559">
        <v>98558</v>
      </c>
      <c r="C4559" t="s">
        <v>9014</v>
      </c>
      <c r="D4559" t="s">
        <v>211</v>
      </c>
      <c r="E4559">
        <v>9.8000000000000007</v>
      </c>
      <c r="F4559">
        <v>10.07</v>
      </c>
    </row>
    <row r="4560" spans="1:6">
      <c r="A4560" t="s">
        <v>14854</v>
      </c>
      <c r="B4560">
        <v>106110</v>
      </c>
      <c r="C4560" t="s">
        <v>9015</v>
      </c>
      <c r="D4560" t="s">
        <v>211</v>
      </c>
      <c r="E4560">
        <v>0</v>
      </c>
      <c r="F4560">
        <v>0</v>
      </c>
    </row>
    <row r="4561" spans="1:6">
      <c r="A4561" t="s">
        <v>14854</v>
      </c>
      <c r="B4561">
        <v>98551</v>
      </c>
      <c r="C4561" t="s">
        <v>9016</v>
      </c>
      <c r="D4561" t="s">
        <v>110</v>
      </c>
      <c r="E4561">
        <v>0</v>
      </c>
      <c r="F4561">
        <v>0</v>
      </c>
    </row>
    <row r="4562" spans="1:6">
      <c r="A4562" t="s">
        <v>14854</v>
      </c>
      <c r="B4562">
        <v>98559</v>
      </c>
      <c r="C4562" t="s">
        <v>9017</v>
      </c>
      <c r="D4562" t="s">
        <v>110</v>
      </c>
      <c r="E4562">
        <v>4.92</v>
      </c>
      <c r="F4562">
        <v>5.05</v>
      </c>
    </row>
    <row r="4563" spans="1:6">
      <c r="A4563" t="s">
        <v>14855</v>
      </c>
      <c r="B4563">
        <v>91925</v>
      </c>
      <c r="C4563" t="s">
        <v>9018</v>
      </c>
      <c r="D4563" t="s">
        <v>110</v>
      </c>
      <c r="E4563">
        <v>4.05</v>
      </c>
      <c r="F4563">
        <v>4.13</v>
      </c>
    </row>
    <row r="4564" spans="1:6">
      <c r="A4564" t="s">
        <v>14855</v>
      </c>
      <c r="B4564">
        <v>91924</v>
      </c>
      <c r="C4564" t="s">
        <v>9019</v>
      </c>
      <c r="D4564" t="s">
        <v>110</v>
      </c>
      <c r="E4564">
        <v>3.33</v>
      </c>
      <c r="F4564">
        <v>3.41</v>
      </c>
    </row>
    <row r="4565" spans="1:6">
      <c r="A4565" t="s">
        <v>14855</v>
      </c>
      <c r="B4565">
        <v>91933</v>
      </c>
      <c r="C4565" t="s">
        <v>9020</v>
      </c>
      <c r="D4565" t="s">
        <v>110</v>
      </c>
      <c r="E4565">
        <v>18.32</v>
      </c>
      <c r="F4565">
        <v>18.559999999999999</v>
      </c>
    </row>
    <row r="4566" spans="1:6">
      <c r="A4566" t="s">
        <v>14855</v>
      </c>
      <c r="B4566">
        <v>91932</v>
      </c>
      <c r="C4566" t="s">
        <v>9021</v>
      </c>
      <c r="D4566" t="s">
        <v>110</v>
      </c>
      <c r="E4566">
        <v>19.02</v>
      </c>
      <c r="F4566">
        <v>19.260000000000002</v>
      </c>
    </row>
    <row r="4567" spans="1:6">
      <c r="A4567" t="s">
        <v>14855</v>
      </c>
      <c r="B4567">
        <v>91935</v>
      </c>
      <c r="C4567" t="s">
        <v>9022</v>
      </c>
      <c r="D4567" t="s">
        <v>110</v>
      </c>
      <c r="E4567">
        <v>28.77</v>
      </c>
      <c r="F4567">
        <v>29.11</v>
      </c>
    </row>
    <row r="4568" spans="1:6">
      <c r="A4568" t="s">
        <v>14855</v>
      </c>
      <c r="B4568">
        <v>91934</v>
      </c>
      <c r="C4568" t="s">
        <v>9023</v>
      </c>
      <c r="D4568" t="s">
        <v>110</v>
      </c>
      <c r="E4568">
        <v>27.43</v>
      </c>
      <c r="F4568">
        <v>27.77</v>
      </c>
    </row>
    <row r="4569" spans="1:6">
      <c r="A4569" t="s">
        <v>14855</v>
      </c>
      <c r="B4569">
        <v>91927</v>
      </c>
      <c r="C4569" t="s">
        <v>9024</v>
      </c>
      <c r="D4569" t="s">
        <v>110</v>
      </c>
      <c r="E4569">
        <v>5.49</v>
      </c>
      <c r="F4569">
        <v>5.58</v>
      </c>
    </row>
    <row r="4570" spans="1:6">
      <c r="A4570" t="s">
        <v>14855</v>
      </c>
      <c r="B4570">
        <v>91926</v>
      </c>
      <c r="C4570" t="s">
        <v>9025</v>
      </c>
      <c r="D4570" t="s">
        <v>110</v>
      </c>
      <c r="E4570">
        <v>4.87</v>
      </c>
      <c r="F4570">
        <v>4.96</v>
      </c>
    </row>
    <row r="4571" spans="1:6">
      <c r="A4571" t="s">
        <v>14855</v>
      </c>
      <c r="B4571">
        <v>91929</v>
      </c>
      <c r="C4571" t="s">
        <v>286</v>
      </c>
      <c r="D4571" t="s">
        <v>110</v>
      </c>
      <c r="E4571">
        <v>8.08</v>
      </c>
      <c r="F4571">
        <v>8.2100000000000009</v>
      </c>
    </row>
    <row r="4572" spans="1:6">
      <c r="A4572" t="s">
        <v>14855</v>
      </c>
      <c r="B4572">
        <v>91928</v>
      </c>
      <c r="C4572" t="s">
        <v>9026</v>
      </c>
      <c r="D4572" t="s">
        <v>110</v>
      </c>
      <c r="E4572">
        <v>7.55</v>
      </c>
      <c r="F4572">
        <v>7.68</v>
      </c>
    </row>
    <row r="4573" spans="1:6">
      <c r="A4573" t="s">
        <v>14855</v>
      </c>
      <c r="B4573">
        <v>91931</v>
      </c>
      <c r="C4573" t="s">
        <v>9027</v>
      </c>
      <c r="D4573" t="s">
        <v>110</v>
      </c>
      <c r="E4573">
        <v>11.44</v>
      </c>
      <c r="F4573">
        <v>11.6</v>
      </c>
    </row>
    <row r="4574" spans="1:6">
      <c r="A4574" t="s">
        <v>14855</v>
      </c>
      <c r="B4574">
        <v>91930</v>
      </c>
      <c r="C4574" t="s">
        <v>9028</v>
      </c>
      <c r="D4574" t="s">
        <v>110</v>
      </c>
      <c r="E4574">
        <v>10.57</v>
      </c>
      <c r="F4574">
        <v>10.73</v>
      </c>
    </row>
    <row r="4575" spans="1:6">
      <c r="A4575" t="s">
        <v>14855</v>
      </c>
      <c r="B4575">
        <v>104620</v>
      </c>
      <c r="C4575" t="s">
        <v>9029</v>
      </c>
      <c r="D4575" t="s">
        <v>211</v>
      </c>
      <c r="E4575">
        <v>0</v>
      </c>
      <c r="F4575">
        <v>0</v>
      </c>
    </row>
    <row r="4576" spans="1:6">
      <c r="A4576" t="s">
        <v>14855</v>
      </c>
      <c r="B4576">
        <v>104624</v>
      </c>
      <c r="C4576" t="s">
        <v>9030</v>
      </c>
      <c r="D4576" t="s">
        <v>211</v>
      </c>
      <c r="E4576">
        <v>0</v>
      </c>
      <c r="F4576">
        <v>0</v>
      </c>
    </row>
    <row r="4577" spans="1:6">
      <c r="A4577" t="s">
        <v>14855</v>
      </c>
      <c r="B4577">
        <v>104622</v>
      </c>
      <c r="C4577" t="s">
        <v>9031</v>
      </c>
      <c r="D4577" t="s">
        <v>211</v>
      </c>
      <c r="E4577">
        <v>0</v>
      </c>
      <c r="F4577">
        <v>0</v>
      </c>
    </row>
    <row r="4578" spans="1:6">
      <c r="A4578" t="s">
        <v>14855</v>
      </c>
      <c r="B4578">
        <v>104621</v>
      </c>
      <c r="C4578" t="s">
        <v>9032</v>
      </c>
      <c r="D4578" t="s">
        <v>211</v>
      </c>
      <c r="E4578">
        <v>0</v>
      </c>
      <c r="F4578">
        <v>0</v>
      </c>
    </row>
    <row r="4579" spans="1:6">
      <c r="A4579" t="s">
        <v>14855</v>
      </c>
      <c r="B4579">
        <v>104625</v>
      </c>
      <c r="C4579" t="s">
        <v>9033</v>
      </c>
      <c r="D4579" t="s">
        <v>211</v>
      </c>
      <c r="E4579">
        <v>0</v>
      </c>
      <c r="F4579">
        <v>0</v>
      </c>
    </row>
    <row r="4580" spans="1:6">
      <c r="A4580" t="s">
        <v>14855</v>
      </c>
      <c r="B4580">
        <v>104623</v>
      </c>
      <c r="C4580" t="s">
        <v>9034</v>
      </c>
      <c r="D4580" t="s">
        <v>211</v>
      </c>
      <c r="E4580">
        <v>0</v>
      </c>
      <c r="F4580">
        <v>0</v>
      </c>
    </row>
    <row r="4581" spans="1:6">
      <c r="A4581" t="s">
        <v>14855</v>
      </c>
      <c r="B4581">
        <v>91937</v>
      </c>
      <c r="C4581" t="s">
        <v>9035</v>
      </c>
      <c r="D4581" t="s">
        <v>211</v>
      </c>
      <c r="E4581">
        <v>17.440000000000001</v>
      </c>
      <c r="F4581">
        <v>18.13</v>
      </c>
    </row>
    <row r="4582" spans="1:6">
      <c r="A4582" t="s">
        <v>14855</v>
      </c>
      <c r="B4582">
        <v>92865</v>
      </c>
      <c r="C4582" t="s">
        <v>9036</v>
      </c>
      <c r="D4582" t="s">
        <v>211</v>
      </c>
      <c r="E4582">
        <v>14.53</v>
      </c>
      <c r="F4582">
        <v>15.22</v>
      </c>
    </row>
    <row r="4583" spans="1:6">
      <c r="A4583" t="s">
        <v>14855</v>
      </c>
      <c r="B4583">
        <v>91936</v>
      </c>
      <c r="C4583" t="s">
        <v>9037</v>
      </c>
      <c r="D4583" t="s">
        <v>211</v>
      </c>
      <c r="E4583">
        <v>19.96</v>
      </c>
      <c r="F4583">
        <v>20.65</v>
      </c>
    </row>
    <row r="4584" spans="1:6">
      <c r="A4584" t="s">
        <v>14855</v>
      </c>
      <c r="B4584">
        <v>92867</v>
      </c>
      <c r="C4584" t="s">
        <v>9038</v>
      </c>
      <c r="D4584" t="s">
        <v>211</v>
      </c>
      <c r="E4584">
        <v>31.15</v>
      </c>
      <c r="F4584">
        <v>32.869999999999997</v>
      </c>
    </row>
    <row r="4585" spans="1:6">
      <c r="A4585" t="s">
        <v>14855</v>
      </c>
      <c r="B4585">
        <v>91939</v>
      </c>
      <c r="C4585" t="s">
        <v>9039</v>
      </c>
      <c r="D4585" t="s">
        <v>211</v>
      </c>
      <c r="E4585">
        <v>33.01</v>
      </c>
      <c r="F4585">
        <v>34.729999999999997</v>
      </c>
    </row>
    <row r="4586" spans="1:6">
      <c r="A4586" t="s">
        <v>14855</v>
      </c>
      <c r="B4586">
        <v>92869</v>
      </c>
      <c r="C4586" t="s">
        <v>9040</v>
      </c>
      <c r="D4586" t="s">
        <v>211</v>
      </c>
      <c r="E4586">
        <v>10.69</v>
      </c>
      <c r="F4586">
        <v>11.2</v>
      </c>
    </row>
    <row r="4587" spans="1:6">
      <c r="A4587" t="s">
        <v>14855</v>
      </c>
      <c r="B4587">
        <v>91941</v>
      </c>
      <c r="C4587" t="s">
        <v>9041</v>
      </c>
      <c r="D4587" t="s">
        <v>211</v>
      </c>
      <c r="E4587">
        <v>12.55</v>
      </c>
      <c r="F4587">
        <v>13.06</v>
      </c>
    </row>
    <row r="4588" spans="1:6">
      <c r="A4588" t="s">
        <v>14855</v>
      </c>
      <c r="B4588">
        <v>92868</v>
      </c>
      <c r="C4588" t="s">
        <v>9042</v>
      </c>
      <c r="D4588" t="s">
        <v>211</v>
      </c>
      <c r="E4588">
        <v>17.420000000000002</v>
      </c>
      <c r="F4588">
        <v>18.329999999999998</v>
      </c>
    </row>
    <row r="4589" spans="1:6">
      <c r="A4589" t="s">
        <v>14855</v>
      </c>
      <c r="B4589">
        <v>91940</v>
      </c>
      <c r="C4589" t="s">
        <v>9043</v>
      </c>
      <c r="D4589" t="s">
        <v>211</v>
      </c>
      <c r="E4589">
        <v>19.28</v>
      </c>
      <c r="F4589">
        <v>20.190000000000001</v>
      </c>
    </row>
    <row r="4590" spans="1:6">
      <c r="A4590" t="s">
        <v>14855</v>
      </c>
      <c r="B4590">
        <v>92870</v>
      </c>
      <c r="C4590" t="s">
        <v>9044</v>
      </c>
      <c r="D4590" t="s">
        <v>211</v>
      </c>
      <c r="E4590">
        <v>33.85</v>
      </c>
      <c r="F4590">
        <v>35.630000000000003</v>
      </c>
    </row>
    <row r="4591" spans="1:6">
      <c r="A4591" t="s">
        <v>14855</v>
      </c>
      <c r="B4591">
        <v>91942</v>
      </c>
      <c r="C4591" t="s">
        <v>9045</v>
      </c>
      <c r="D4591" t="s">
        <v>211</v>
      </c>
      <c r="E4591">
        <v>37.39</v>
      </c>
      <c r="F4591">
        <v>39.17</v>
      </c>
    </row>
    <row r="4592" spans="1:6">
      <c r="A4592" t="s">
        <v>14855</v>
      </c>
      <c r="B4592">
        <v>92872</v>
      </c>
      <c r="C4592" t="s">
        <v>9046</v>
      </c>
      <c r="D4592" t="s">
        <v>211</v>
      </c>
      <c r="E4592">
        <v>12.64</v>
      </c>
      <c r="F4592">
        <v>13.19</v>
      </c>
    </row>
    <row r="4593" spans="1:6">
      <c r="A4593" t="s">
        <v>14855</v>
      </c>
      <c r="B4593">
        <v>91944</v>
      </c>
      <c r="C4593" t="s">
        <v>9047</v>
      </c>
      <c r="D4593" t="s">
        <v>211</v>
      </c>
      <c r="E4593">
        <v>16.18</v>
      </c>
      <c r="F4593">
        <v>16.73</v>
      </c>
    </row>
    <row r="4594" spans="1:6">
      <c r="A4594" t="s">
        <v>14855</v>
      </c>
      <c r="B4594">
        <v>92871</v>
      </c>
      <c r="C4594" t="s">
        <v>9048</v>
      </c>
      <c r="D4594" t="s">
        <v>211</v>
      </c>
      <c r="E4594">
        <v>19.64</v>
      </c>
      <c r="F4594">
        <v>20.59</v>
      </c>
    </row>
    <row r="4595" spans="1:6">
      <c r="A4595" t="s">
        <v>14855</v>
      </c>
      <c r="B4595">
        <v>91943</v>
      </c>
      <c r="C4595" t="s">
        <v>9049</v>
      </c>
      <c r="D4595" t="s">
        <v>211</v>
      </c>
      <c r="E4595">
        <v>23.18</v>
      </c>
      <c r="F4595">
        <v>24.13</v>
      </c>
    </row>
    <row r="4596" spans="1:6">
      <c r="A4596" t="s">
        <v>14855</v>
      </c>
      <c r="B4596">
        <v>92866</v>
      </c>
      <c r="C4596" t="s">
        <v>9050</v>
      </c>
      <c r="D4596" t="s">
        <v>211</v>
      </c>
      <c r="E4596">
        <v>13.03</v>
      </c>
      <c r="F4596">
        <v>13.72</v>
      </c>
    </row>
    <row r="4597" spans="1:6">
      <c r="A4597" t="s">
        <v>14855</v>
      </c>
      <c r="B4597">
        <v>91987</v>
      </c>
      <c r="C4597" t="s">
        <v>9051</v>
      </c>
      <c r="D4597" t="s">
        <v>211</v>
      </c>
      <c r="E4597">
        <v>46.03</v>
      </c>
      <c r="F4597">
        <v>47.54</v>
      </c>
    </row>
    <row r="4598" spans="1:6">
      <c r="A4598" t="s">
        <v>14855</v>
      </c>
      <c r="B4598">
        <v>91986</v>
      </c>
      <c r="C4598" t="s">
        <v>9052</v>
      </c>
      <c r="D4598" t="s">
        <v>211</v>
      </c>
      <c r="E4598">
        <v>35.36</v>
      </c>
      <c r="F4598">
        <v>36.479999999999997</v>
      </c>
    </row>
    <row r="4599" spans="1:6">
      <c r="A4599" t="s">
        <v>14855</v>
      </c>
      <c r="B4599">
        <v>97559</v>
      </c>
      <c r="C4599" t="s">
        <v>9053</v>
      </c>
      <c r="D4599" t="s">
        <v>211</v>
      </c>
      <c r="E4599">
        <v>14.3</v>
      </c>
      <c r="F4599">
        <v>14.93</v>
      </c>
    </row>
    <row r="4600" spans="1:6">
      <c r="A4600" t="s">
        <v>14855</v>
      </c>
      <c r="B4600">
        <v>97562</v>
      </c>
      <c r="C4600" t="s">
        <v>9054</v>
      </c>
      <c r="D4600" t="s">
        <v>211</v>
      </c>
      <c r="E4600">
        <v>11.96</v>
      </c>
      <c r="F4600">
        <v>12.46</v>
      </c>
    </row>
    <row r="4601" spans="1:6">
      <c r="A4601" t="s">
        <v>14855</v>
      </c>
      <c r="B4601">
        <v>97564</v>
      </c>
      <c r="C4601" t="s">
        <v>9055</v>
      </c>
      <c r="D4601" t="s">
        <v>211</v>
      </c>
      <c r="E4601">
        <v>19.010000000000002</v>
      </c>
      <c r="F4601">
        <v>19.93</v>
      </c>
    </row>
    <row r="4602" spans="1:6">
      <c r="A4602" t="s">
        <v>14855</v>
      </c>
      <c r="B4602">
        <v>91889</v>
      </c>
      <c r="C4602" t="s">
        <v>9056</v>
      </c>
      <c r="D4602" t="s">
        <v>211</v>
      </c>
      <c r="E4602">
        <v>12.88</v>
      </c>
      <c r="F4602">
        <v>13.44</v>
      </c>
    </row>
    <row r="4603" spans="1:6">
      <c r="A4603" t="s">
        <v>14855</v>
      </c>
      <c r="B4603">
        <v>91901</v>
      </c>
      <c r="C4603" t="s">
        <v>9057</v>
      </c>
      <c r="D4603" t="s">
        <v>211</v>
      </c>
      <c r="E4603">
        <v>10.54</v>
      </c>
      <c r="F4603">
        <v>10.97</v>
      </c>
    </row>
    <row r="4604" spans="1:6">
      <c r="A4604" t="s">
        <v>14855</v>
      </c>
      <c r="B4604">
        <v>91913</v>
      </c>
      <c r="C4604" t="s">
        <v>9058</v>
      </c>
      <c r="D4604" t="s">
        <v>211</v>
      </c>
      <c r="E4604">
        <v>17.649999999999999</v>
      </c>
      <c r="F4604">
        <v>18.5</v>
      </c>
    </row>
    <row r="4605" spans="1:6">
      <c r="A4605" t="s">
        <v>14855</v>
      </c>
      <c r="B4605">
        <v>91892</v>
      </c>
      <c r="C4605" t="s">
        <v>9059</v>
      </c>
      <c r="D4605" t="s">
        <v>211</v>
      </c>
      <c r="E4605">
        <v>17.23</v>
      </c>
      <c r="F4605">
        <v>17.86</v>
      </c>
    </row>
    <row r="4606" spans="1:6">
      <c r="A4606" t="s">
        <v>14855</v>
      </c>
      <c r="B4606">
        <v>91904</v>
      </c>
      <c r="C4606" t="s">
        <v>9060</v>
      </c>
      <c r="D4606" t="s">
        <v>211</v>
      </c>
      <c r="E4606">
        <v>14.89</v>
      </c>
      <c r="F4606">
        <v>15.39</v>
      </c>
    </row>
    <row r="4607" spans="1:6">
      <c r="A4607" t="s">
        <v>14855</v>
      </c>
      <c r="B4607">
        <v>91916</v>
      </c>
      <c r="C4607" t="s">
        <v>9061</v>
      </c>
      <c r="D4607" t="s">
        <v>211</v>
      </c>
      <c r="E4607">
        <v>21.94</v>
      </c>
      <c r="F4607">
        <v>22.86</v>
      </c>
    </row>
    <row r="4608" spans="1:6">
      <c r="A4608" t="s">
        <v>14855</v>
      </c>
      <c r="B4608">
        <v>91895</v>
      </c>
      <c r="C4608" t="s">
        <v>9062</v>
      </c>
      <c r="D4608" t="s">
        <v>211</v>
      </c>
      <c r="E4608">
        <v>20.95</v>
      </c>
      <c r="F4608">
        <v>21.7</v>
      </c>
    </row>
    <row r="4609" spans="1:6">
      <c r="A4609" t="s">
        <v>14855</v>
      </c>
      <c r="B4609">
        <v>91907</v>
      </c>
      <c r="C4609" t="s">
        <v>9063</v>
      </c>
      <c r="D4609" t="s">
        <v>211</v>
      </c>
      <c r="E4609">
        <v>18.62</v>
      </c>
      <c r="F4609">
        <v>19.23</v>
      </c>
    </row>
    <row r="4610" spans="1:6">
      <c r="A4610" t="s">
        <v>14855</v>
      </c>
      <c r="B4610">
        <v>91919</v>
      </c>
      <c r="C4610" t="s">
        <v>9064</v>
      </c>
      <c r="D4610" t="s">
        <v>211</v>
      </c>
      <c r="E4610">
        <v>25.63</v>
      </c>
      <c r="F4610">
        <v>26.63</v>
      </c>
    </row>
    <row r="4611" spans="1:6">
      <c r="A4611" t="s">
        <v>14855</v>
      </c>
      <c r="B4611">
        <v>91898</v>
      </c>
      <c r="C4611" t="s">
        <v>9065</v>
      </c>
      <c r="D4611" t="s">
        <v>211</v>
      </c>
      <c r="E4611">
        <v>23.88</v>
      </c>
      <c r="F4611">
        <v>24.74</v>
      </c>
    </row>
    <row r="4612" spans="1:6">
      <c r="A4612" t="s">
        <v>14855</v>
      </c>
      <c r="B4612">
        <v>91910</v>
      </c>
      <c r="C4612" t="s">
        <v>9066</v>
      </c>
      <c r="D4612" t="s">
        <v>211</v>
      </c>
      <c r="E4612">
        <v>21.6</v>
      </c>
      <c r="F4612">
        <v>22.32</v>
      </c>
    </row>
    <row r="4613" spans="1:6">
      <c r="A4613" t="s">
        <v>14855</v>
      </c>
      <c r="B4613">
        <v>91922</v>
      </c>
      <c r="C4613" t="s">
        <v>9067</v>
      </c>
      <c r="D4613" t="s">
        <v>211</v>
      </c>
      <c r="E4613">
        <v>28.5</v>
      </c>
      <c r="F4613">
        <v>29.63</v>
      </c>
    </row>
    <row r="4614" spans="1:6">
      <c r="A4614" t="s">
        <v>14855</v>
      </c>
      <c r="B4614">
        <v>91887</v>
      </c>
      <c r="C4614" t="s">
        <v>9068</v>
      </c>
      <c r="D4614" t="s">
        <v>211</v>
      </c>
      <c r="E4614">
        <v>13.27</v>
      </c>
      <c r="F4614">
        <v>13.83</v>
      </c>
    </row>
    <row r="4615" spans="1:6">
      <c r="A4615" t="s">
        <v>14855</v>
      </c>
      <c r="B4615">
        <v>91899</v>
      </c>
      <c r="C4615" t="s">
        <v>9069</v>
      </c>
      <c r="D4615" t="s">
        <v>211</v>
      </c>
      <c r="E4615">
        <v>10.93</v>
      </c>
      <c r="F4615">
        <v>11.36</v>
      </c>
    </row>
    <row r="4616" spans="1:6">
      <c r="A4616" t="s">
        <v>14855</v>
      </c>
      <c r="B4616">
        <v>91911</v>
      </c>
      <c r="C4616" t="s">
        <v>9070</v>
      </c>
      <c r="D4616" t="s">
        <v>211</v>
      </c>
      <c r="E4616">
        <v>18.04</v>
      </c>
      <c r="F4616">
        <v>18.89</v>
      </c>
    </row>
    <row r="4617" spans="1:6">
      <c r="A4617" t="s">
        <v>14855</v>
      </c>
      <c r="B4617">
        <v>91890</v>
      </c>
      <c r="C4617" t="s">
        <v>9071</v>
      </c>
      <c r="D4617" t="s">
        <v>211</v>
      </c>
      <c r="E4617">
        <v>14.6</v>
      </c>
      <c r="F4617">
        <v>15.23</v>
      </c>
    </row>
    <row r="4618" spans="1:6">
      <c r="A4618" t="s">
        <v>14855</v>
      </c>
      <c r="B4618">
        <v>91902</v>
      </c>
      <c r="C4618" t="s">
        <v>9072</v>
      </c>
      <c r="D4618" t="s">
        <v>211</v>
      </c>
      <c r="E4618">
        <v>12.26</v>
      </c>
      <c r="F4618">
        <v>12.76</v>
      </c>
    </row>
    <row r="4619" spans="1:6">
      <c r="A4619" t="s">
        <v>14855</v>
      </c>
      <c r="B4619">
        <v>91914</v>
      </c>
      <c r="C4619" t="s">
        <v>9073</v>
      </c>
      <c r="D4619" t="s">
        <v>211</v>
      </c>
      <c r="E4619">
        <v>19.309999999999999</v>
      </c>
      <c r="F4619">
        <v>20.23</v>
      </c>
    </row>
    <row r="4620" spans="1:6">
      <c r="A4620" t="s">
        <v>14855</v>
      </c>
      <c r="B4620">
        <v>91893</v>
      </c>
      <c r="C4620" t="s">
        <v>9074</v>
      </c>
      <c r="D4620" t="s">
        <v>211</v>
      </c>
      <c r="E4620">
        <v>18.28</v>
      </c>
      <c r="F4620">
        <v>19.03</v>
      </c>
    </row>
    <row r="4621" spans="1:6">
      <c r="A4621" t="s">
        <v>14855</v>
      </c>
      <c r="B4621">
        <v>91905</v>
      </c>
      <c r="C4621" t="s">
        <v>9075</v>
      </c>
      <c r="D4621" t="s">
        <v>211</v>
      </c>
      <c r="E4621">
        <v>15.95</v>
      </c>
      <c r="F4621">
        <v>16.559999999999999</v>
      </c>
    </row>
    <row r="4622" spans="1:6">
      <c r="A4622" t="s">
        <v>14855</v>
      </c>
      <c r="B4622">
        <v>91917</v>
      </c>
      <c r="C4622" t="s">
        <v>9076</v>
      </c>
      <c r="D4622" t="s">
        <v>211</v>
      </c>
      <c r="E4622">
        <v>22.96</v>
      </c>
      <c r="F4622">
        <v>23.96</v>
      </c>
    </row>
    <row r="4623" spans="1:6">
      <c r="A4623" t="s">
        <v>14855</v>
      </c>
      <c r="B4623">
        <v>91896</v>
      </c>
      <c r="C4623" t="s">
        <v>9077</v>
      </c>
      <c r="D4623" t="s">
        <v>211</v>
      </c>
      <c r="E4623">
        <v>21.02</v>
      </c>
      <c r="F4623">
        <v>21.88</v>
      </c>
    </row>
    <row r="4624" spans="1:6">
      <c r="A4624" t="s">
        <v>14855</v>
      </c>
      <c r="B4624">
        <v>91908</v>
      </c>
      <c r="C4624" t="s">
        <v>9078</v>
      </c>
      <c r="D4624" t="s">
        <v>211</v>
      </c>
      <c r="E4624">
        <v>18.739999999999998</v>
      </c>
      <c r="F4624">
        <v>19.46</v>
      </c>
    </row>
    <row r="4625" spans="1:6">
      <c r="A4625" t="s">
        <v>14855</v>
      </c>
      <c r="B4625">
        <v>91920</v>
      </c>
      <c r="C4625" t="s">
        <v>9079</v>
      </c>
      <c r="D4625" t="s">
        <v>211</v>
      </c>
      <c r="E4625">
        <v>25.64</v>
      </c>
      <c r="F4625">
        <v>26.77</v>
      </c>
    </row>
    <row r="4626" spans="1:6">
      <c r="A4626" t="s">
        <v>14855</v>
      </c>
      <c r="B4626">
        <v>91983</v>
      </c>
      <c r="C4626" t="s">
        <v>9080</v>
      </c>
      <c r="D4626" t="s">
        <v>211</v>
      </c>
      <c r="E4626">
        <v>90.38</v>
      </c>
      <c r="F4626">
        <v>91.49</v>
      </c>
    </row>
    <row r="4627" spans="1:6">
      <c r="A4627" t="s">
        <v>14855</v>
      </c>
      <c r="B4627">
        <v>91982</v>
      </c>
      <c r="C4627" t="s">
        <v>9081</v>
      </c>
      <c r="D4627" t="s">
        <v>211</v>
      </c>
      <c r="E4627">
        <v>79.709999999999994</v>
      </c>
      <c r="F4627">
        <v>80.430000000000007</v>
      </c>
    </row>
    <row r="4628" spans="1:6">
      <c r="A4628" t="s">
        <v>14855</v>
      </c>
      <c r="B4628">
        <v>91833</v>
      </c>
      <c r="C4628" t="s">
        <v>9082</v>
      </c>
      <c r="D4628" t="s">
        <v>110</v>
      </c>
      <c r="E4628">
        <v>18.05</v>
      </c>
      <c r="F4628">
        <v>18.72</v>
      </c>
    </row>
    <row r="4629" spans="1:6">
      <c r="A4629" t="s">
        <v>14855</v>
      </c>
      <c r="B4629">
        <v>91843</v>
      </c>
      <c r="C4629" t="s">
        <v>9083</v>
      </c>
      <c r="D4629" t="s">
        <v>110</v>
      </c>
      <c r="E4629">
        <v>6.73</v>
      </c>
      <c r="F4629">
        <v>6.91</v>
      </c>
    </row>
    <row r="4630" spans="1:6">
      <c r="A4630" t="s">
        <v>14855</v>
      </c>
      <c r="B4630">
        <v>91853</v>
      </c>
      <c r="C4630" t="s">
        <v>9084</v>
      </c>
      <c r="D4630" t="s">
        <v>110</v>
      </c>
      <c r="E4630">
        <v>9.7799999999999994</v>
      </c>
      <c r="F4630">
        <v>10.17</v>
      </c>
    </row>
    <row r="4631" spans="1:6">
      <c r="A4631" t="s">
        <v>14855</v>
      </c>
      <c r="B4631">
        <v>91835</v>
      </c>
      <c r="C4631" t="s">
        <v>9085</v>
      </c>
      <c r="D4631" t="s">
        <v>110</v>
      </c>
      <c r="E4631">
        <v>19.87</v>
      </c>
      <c r="F4631">
        <v>20.56</v>
      </c>
    </row>
    <row r="4632" spans="1:6">
      <c r="A4632" t="s">
        <v>14855</v>
      </c>
      <c r="B4632">
        <v>91845</v>
      </c>
      <c r="C4632" t="s">
        <v>9086</v>
      </c>
      <c r="D4632" t="s">
        <v>110</v>
      </c>
      <c r="E4632">
        <v>8.49</v>
      </c>
      <c r="F4632">
        <v>8.7100000000000009</v>
      </c>
    </row>
    <row r="4633" spans="1:6">
      <c r="A4633" t="s">
        <v>14855</v>
      </c>
      <c r="B4633">
        <v>91855</v>
      </c>
      <c r="C4633" t="s">
        <v>9087</v>
      </c>
      <c r="D4633" t="s">
        <v>110</v>
      </c>
      <c r="E4633">
        <v>11.46</v>
      </c>
      <c r="F4633">
        <v>11.87</v>
      </c>
    </row>
    <row r="4634" spans="1:6">
      <c r="A4634" t="s">
        <v>14855</v>
      </c>
      <c r="B4634">
        <v>91837</v>
      </c>
      <c r="C4634" t="s">
        <v>9088</v>
      </c>
      <c r="D4634" t="s">
        <v>110</v>
      </c>
      <c r="E4634">
        <v>24.98</v>
      </c>
      <c r="F4634">
        <v>25.72</v>
      </c>
    </row>
    <row r="4635" spans="1:6">
      <c r="A4635" t="s">
        <v>14855</v>
      </c>
      <c r="B4635">
        <v>91847</v>
      </c>
      <c r="C4635" t="s">
        <v>9089</v>
      </c>
      <c r="D4635" t="s">
        <v>110</v>
      </c>
      <c r="E4635">
        <v>13.66</v>
      </c>
      <c r="F4635">
        <v>13.93</v>
      </c>
    </row>
    <row r="4636" spans="1:6">
      <c r="A4636" t="s">
        <v>14855</v>
      </c>
      <c r="B4636">
        <v>91857</v>
      </c>
      <c r="C4636" t="s">
        <v>9090</v>
      </c>
      <c r="D4636" t="s">
        <v>110</v>
      </c>
      <c r="E4636">
        <v>16.29</v>
      </c>
      <c r="F4636">
        <v>16.75</v>
      </c>
    </row>
    <row r="4637" spans="1:6">
      <c r="A4637" t="s">
        <v>14855</v>
      </c>
      <c r="B4637">
        <v>91838</v>
      </c>
      <c r="C4637" t="s">
        <v>9091</v>
      </c>
      <c r="D4637" t="s">
        <v>110</v>
      </c>
      <c r="E4637">
        <v>0</v>
      </c>
      <c r="F4637">
        <v>0</v>
      </c>
    </row>
    <row r="4638" spans="1:6">
      <c r="A4638" t="s">
        <v>14855</v>
      </c>
      <c r="B4638">
        <v>91848</v>
      </c>
      <c r="C4638" t="s">
        <v>9092</v>
      </c>
      <c r="D4638" t="s">
        <v>110</v>
      </c>
      <c r="E4638">
        <v>0</v>
      </c>
      <c r="F4638">
        <v>0</v>
      </c>
    </row>
    <row r="4639" spans="1:6">
      <c r="A4639" t="s">
        <v>14855</v>
      </c>
      <c r="B4639">
        <v>91858</v>
      </c>
      <c r="C4639" t="s">
        <v>9093</v>
      </c>
      <c r="D4639" t="s">
        <v>110</v>
      </c>
      <c r="E4639">
        <v>0</v>
      </c>
      <c r="F4639">
        <v>0</v>
      </c>
    </row>
    <row r="4640" spans="1:6">
      <c r="A4640" t="s">
        <v>14855</v>
      </c>
      <c r="B4640">
        <v>91840</v>
      </c>
      <c r="C4640" t="s">
        <v>9094</v>
      </c>
      <c r="D4640" t="s">
        <v>110</v>
      </c>
      <c r="E4640">
        <v>21.54</v>
      </c>
      <c r="F4640">
        <v>22.35</v>
      </c>
    </row>
    <row r="4641" spans="1:6">
      <c r="A4641" t="s">
        <v>14855</v>
      </c>
      <c r="B4641">
        <v>91850</v>
      </c>
      <c r="C4641" t="s">
        <v>9095</v>
      </c>
      <c r="D4641" t="s">
        <v>110</v>
      </c>
      <c r="E4641">
        <v>10.18</v>
      </c>
      <c r="F4641">
        <v>10.5</v>
      </c>
    </row>
    <row r="4642" spans="1:6">
      <c r="A4642" t="s">
        <v>14855</v>
      </c>
      <c r="B4642">
        <v>91860</v>
      </c>
      <c r="C4642" t="s">
        <v>9096</v>
      </c>
      <c r="D4642" t="s">
        <v>110</v>
      </c>
      <c r="E4642">
        <v>13.13</v>
      </c>
      <c r="F4642">
        <v>13.64</v>
      </c>
    </row>
    <row r="4643" spans="1:6">
      <c r="A4643" t="s">
        <v>14855</v>
      </c>
      <c r="B4643">
        <v>91831</v>
      </c>
      <c r="C4643" t="s">
        <v>9097</v>
      </c>
      <c r="D4643" t="s">
        <v>110</v>
      </c>
      <c r="E4643">
        <v>17.43</v>
      </c>
      <c r="F4643">
        <v>18.100000000000001</v>
      </c>
    </row>
    <row r="4644" spans="1:6">
      <c r="A4644" t="s">
        <v>14855</v>
      </c>
      <c r="B4644">
        <v>91852</v>
      </c>
      <c r="C4644" t="s">
        <v>9098</v>
      </c>
      <c r="D4644" t="s">
        <v>110</v>
      </c>
      <c r="E4644">
        <v>9.1999999999999993</v>
      </c>
      <c r="F4644">
        <v>9.59</v>
      </c>
    </row>
    <row r="4645" spans="1:6">
      <c r="A4645" t="s">
        <v>14855</v>
      </c>
      <c r="B4645">
        <v>91834</v>
      </c>
      <c r="C4645" t="s">
        <v>9099</v>
      </c>
      <c r="D4645" t="s">
        <v>110</v>
      </c>
      <c r="E4645">
        <v>18.25</v>
      </c>
      <c r="F4645">
        <v>18.940000000000001</v>
      </c>
    </row>
    <row r="4646" spans="1:6">
      <c r="A4646" t="s">
        <v>14855</v>
      </c>
      <c r="B4646">
        <v>91854</v>
      </c>
      <c r="C4646" t="s">
        <v>9100</v>
      </c>
      <c r="D4646" t="s">
        <v>110</v>
      </c>
      <c r="E4646">
        <v>9.9499999999999993</v>
      </c>
      <c r="F4646">
        <v>10.36</v>
      </c>
    </row>
    <row r="4647" spans="1:6">
      <c r="A4647" t="s">
        <v>14855</v>
      </c>
      <c r="B4647">
        <v>91836</v>
      </c>
      <c r="C4647" t="s">
        <v>9101</v>
      </c>
      <c r="D4647" t="s">
        <v>110</v>
      </c>
      <c r="E4647">
        <v>21.2</v>
      </c>
      <c r="F4647">
        <v>21.94</v>
      </c>
    </row>
    <row r="4648" spans="1:6">
      <c r="A4648" t="s">
        <v>14855</v>
      </c>
      <c r="B4648">
        <v>91856</v>
      </c>
      <c r="C4648" t="s">
        <v>9102</v>
      </c>
      <c r="D4648" t="s">
        <v>110</v>
      </c>
      <c r="E4648">
        <v>12.79</v>
      </c>
      <c r="F4648">
        <v>13.25</v>
      </c>
    </row>
    <row r="4649" spans="1:6">
      <c r="A4649" t="s">
        <v>14855</v>
      </c>
      <c r="B4649">
        <v>91839</v>
      </c>
      <c r="C4649" t="s">
        <v>9103</v>
      </c>
      <c r="D4649" t="s">
        <v>110</v>
      </c>
      <c r="E4649">
        <v>19</v>
      </c>
      <c r="F4649">
        <v>19.739999999999998</v>
      </c>
    </row>
    <row r="4650" spans="1:6">
      <c r="A4650" t="s">
        <v>14855</v>
      </c>
      <c r="B4650">
        <v>91849</v>
      </c>
      <c r="C4650" t="s">
        <v>9104</v>
      </c>
      <c r="D4650" t="s">
        <v>110</v>
      </c>
      <c r="E4650">
        <v>7.68</v>
      </c>
      <c r="F4650">
        <v>7.95</v>
      </c>
    </row>
    <row r="4651" spans="1:6">
      <c r="A4651" t="s">
        <v>14855</v>
      </c>
      <c r="B4651">
        <v>91859</v>
      </c>
      <c r="C4651" t="s">
        <v>9105</v>
      </c>
      <c r="D4651" t="s">
        <v>110</v>
      </c>
      <c r="E4651">
        <v>10.75</v>
      </c>
      <c r="F4651">
        <v>11.21</v>
      </c>
    </row>
    <row r="4652" spans="1:6">
      <c r="A4652" t="s">
        <v>14855</v>
      </c>
      <c r="B4652">
        <v>91841</v>
      </c>
      <c r="C4652" t="s">
        <v>9106</v>
      </c>
      <c r="D4652" t="s">
        <v>110</v>
      </c>
      <c r="E4652">
        <v>20.83</v>
      </c>
      <c r="F4652">
        <v>21.64</v>
      </c>
    </row>
    <row r="4653" spans="1:6">
      <c r="A4653" t="s">
        <v>14855</v>
      </c>
      <c r="B4653">
        <v>91851</v>
      </c>
      <c r="C4653" t="s">
        <v>9107</v>
      </c>
      <c r="D4653" t="s">
        <v>110</v>
      </c>
      <c r="E4653">
        <v>9.4700000000000006</v>
      </c>
      <c r="F4653">
        <v>9.7899999999999991</v>
      </c>
    </row>
    <row r="4654" spans="1:6">
      <c r="A4654" t="s">
        <v>14855</v>
      </c>
      <c r="B4654">
        <v>91861</v>
      </c>
      <c r="C4654" t="s">
        <v>9108</v>
      </c>
      <c r="D4654" t="s">
        <v>110</v>
      </c>
      <c r="E4654">
        <v>12.47</v>
      </c>
      <c r="F4654">
        <v>12.98</v>
      </c>
    </row>
    <row r="4655" spans="1:6">
      <c r="A4655" t="s">
        <v>14855</v>
      </c>
      <c r="B4655">
        <v>91862</v>
      </c>
      <c r="C4655" t="s">
        <v>9109</v>
      </c>
      <c r="D4655" t="s">
        <v>110</v>
      </c>
      <c r="E4655">
        <v>9.93</v>
      </c>
      <c r="F4655">
        <v>10.25</v>
      </c>
    </row>
    <row r="4656" spans="1:6">
      <c r="A4656" t="s">
        <v>14855</v>
      </c>
      <c r="B4656">
        <v>91866</v>
      </c>
      <c r="C4656" t="s">
        <v>9110</v>
      </c>
      <c r="D4656" t="s">
        <v>110</v>
      </c>
      <c r="E4656">
        <v>8.6199999999999992</v>
      </c>
      <c r="F4656">
        <v>8.8699999999999992</v>
      </c>
    </row>
    <row r="4657" spans="1:6">
      <c r="A4657" t="s">
        <v>14855</v>
      </c>
      <c r="B4657">
        <v>91870</v>
      </c>
      <c r="C4657" t="s">
        <v>9111</v>
      </c>
      <c r="D4657" t="s">
        <v>110</v>
      </c>
      <c r="E4657">
        <v>13</v>
      </c>
      <c r="F4657">
        <v>13.5</v>
      </c>
    </row>
    <row r="4658" spans="1:6">
      <c r="A4658" t="s">
        <v>14855</v>
      </c>
      <c r="B4658">
        <v>91863</v>
      </c>
      <c r="C4658" t="s">
        <v>9112</v>
      </c>
      <c r="D4658" t="s">
        <v>110</v>
      </c>
      <c r="E4658">
        <v>11.74</v>
      </c>
      <c r="F4658">
        <v>12.1</v>
      </c>
    </row>
    <row r="4659" spans="1:6">
      <c r="A4659" t="s">
        <v>14855</v>
      </c>
      <c r="B4659">
        <v>91867</v>
      </c>
      <c r="C4659" t="s">
        <v>284</v>
      </c>
      <c r="D4659" t="s">
        <v>110</v>
      </c>
      <c r="E4659">
        <v>10.44</v>
      </c>
      <c r="F4659">
        <v>10.73</v>
      </c>
    </row>
    <row r="4660" spans="1:6">
      <c r="A4660" t="s">
        <v>14855</v>
      </c>
      <c r="B4660">
        <v>91871</v>
      </c>
      <c r="C4660" t="s">
        <v>9113</v>
      </c>
      <c r="D4660" t="s">
        <v>110</v>
      </c>
      <c r="E4660">
        <v>14.81</v>
      </c>
      <c r="F4660">
        <v>15.36</v>
      </c>
    </row>
    <row r="4661" spans="1:6">
      <c r="A4661" t="s">
        <v>14855</v>
      </c>
      <c r="B4661">
        <v>91864</v>
      </c>
      <c r="C4661" t="s">
        <v>9114</v>
      </c>
      <c r="D4661" t="s">
        <v>110</v>
      </c>
      <c r="E4661">
        <v>15.87</v>
      </c>
      <c r="F4661">
        <v>16.3</v>
      </c>
    </row>
    <row r="4662" spans="1:6">
      <c r="A4662" t="s">
        <v>14855</v>
      </c>
      <c r="B4662">
        <v>91868</v>
      </c>
      <c r="C4662" t="s">
        <v>9115</v>
      </c>
      <c r="D4662" t="s">
        <v>110</v>
      </c>
      <c r="E4662">
        <v>14.58</v>
      </c>
      <c r="F4662">
        <v>14.92</v>
      </c>
    </row>
    <row r="4663" spans="1:6">
      <c r="A4663" t="s">
        <v>14855</v>
      </c>
      <c r="B4663">
        <v>91872</v>
      </c>
      <c r="C4663" t="s">
        <v>9116</v>
      </c>
      <c r="D4663" t="s">
        <v>110</v>
      </c>
      <c r="E4663">
        <v>18.95</v>
      </c>
      <c r="F4663">
        <v>19.559999999999999</v>
      </c>
    </row>
    <row r="4664" spans="1:6">
      <c r="A4664" t="s">
        <v>14855</v>
      </c>
      <c r="B4664">
        <v>91865</v>
      </c>
      <c r="C4664" t="s">
        <v>9117</v>
      </c>
      <c r="D4664" t="s">
        <v>110</v>
      </c>
      <c r="E4664">
        <v>19.899999999999999</v>
      </c>
      <c r="F4664">
        <v>20.399999999999999</v>
      </c>
    </row>
    <row r="4665" spans="1:6">
      <c r="A4665" t="s">
        <v>14855</v>
      </c>
      <c r="B4665">
        <v>91869</v>
      </c>
      <c r="C4665" t="s">
        <v>9118</v>
      </c>
      <c r="D4665" t="s">
        <v>110</v>
      </c>
      <c r="E4665">
        <v>18.559999999999999</v>
      </c>
      <c r="F4665">
        <v>18.98</v>
      </c>
    </row>
    <row r="4666" spans="1:6">
      <c r="A4666" t="s">
        <v>14855</v>
      </c>
      <c r="B4666">
        <v>91873</v>
      </c>
      <c r="C4666" t="s">
        <v>9119</v>
      </c>
      <c r="D4666" t="s">
        <v>110</v>
      </c>
      <c r="E4666">
        <v>22.92</v>
      </c>
      <c r="F4666">
        <v>23.6</v>
      </c>
    </row>
    <row r="4667" spans="1:6">
      <c r="A4667" t="s">
        <v>14855</v>
      </c>
      <c r="B4667">
        <v>91981</v>
      </c>
      <c r="C4667" t="s">
        <v>9120</v>
      </c>
      <c r="D4667" t="s">
        <v>211</v>
      </c>
      <c r="E4667">
        <v>47.67</v>
      </c>
      <c r="F4667">
        <v>49.3</v>
      </c>
    </row>
    <row r="4668" spans="1:6">
      <c r="A4668" t="s">
        <v>14855</v>
      </c>
      <c r="B4668">
        <v>91980</v>
      </c>
      <c r="C4668" t="s">
        <v>9121</v>
      </c>
      <c r="D4668" t="s">
        <v>211</v>
      </c>
      <c r="E4668">
        <v>37</v>
      </c>
      <c r="F4668">
        <v>38.24</v>
      </c>
    </row>
    <row r="4669" spans="1:6">
      <c r="A4669" t="s">
        <v>14855</v>
      </c>
      <c r="B4669">
        <v>91979</v>
      </c>
      <c r="C4669" t="s">
        <v>9122</v>
      </c>
      <c r="D4669" t="s">
        <v>211</v>
      </c>
      <c r="E4669">
        <v>48.73</v>
      </c>
      <c r="F4669">
        <v>50.36</v>
      </c>
    </row>
    <row r="4670" spans="1:6">
      <c r="A4670" t="s">
        <v>14855</v>
      </c>
      <c r="B4670">
        <v>91978</v>
      </c>
      <c r="C4670" t="s">
        <v>9123</v>
      </c>
      <c r="D4670" t="s">
        <v>211</v>
      </c>
      <c r="E4670">
        <v>38.06</v>
      </c>
      <c r="F4670">
        <v>39.299999999999997</v>
      </c>
    </row>
    <row r="4671" spans="1:6">
      <c r="A4671" t="s">
        <v>14855</v>
      </c>
      <c r="B4671">
        <v>92029</v>
      </c>
      <c r="C4671" t="s">
        <v>9124</v>
      </c>
      <c r="D4671" t="s">
        <v>211</v>
      </c>
      <c r="E4671">
        <v>55.77</v>
      </c>
      <c r="F4671">
        <v>57.94</v>
      </c>
    </row>
    <row r="4672" spans="1:6">
      <c r="A4672" t="s">
        <v>14855</v>
      </c>
      <c r="B4672">
        <v>92028</v>
      </c>
      <c r="C4672" t="s">
        <v>9125</v>
      </c>
      <c r="D4672" t="s">
        <v>211</v>
      </c>
      <c r="E4672">
        <v>45.1</v>
      </c>
      <c r="F4672">
        <v>46.88</v>
      </c>
    </row>
    <row r="4673" spans="1:6">
      <c r="A4673" t="s">
        <v>14855</v>
      </c>
      <c r="B4673">
        <v>92031</v>
      </c>
      <c r="C4673" t="s">
        <v>9126</v>
      </c>
      <c r="D4673" t="s">
        <v>211</v>
      </c>
      <c r="E4673">
        <v>76.12</v>
      </c>
      <c r="F4673">
        <v>79.069999999999993</v>
      </c>
    </row>
    <row r="4674" spans="1:6">
      <c r="A4674" t="s">
        <v>14855</v>
      </c>
      <c r="B4674">
        <v>92030</v>
      </c>
      <c r="C4674" t="s">
        <v>9127</v>
      </c>
      <c r="D4674" t="s">
        <v>211</v>
      </c>
      <c r="E4674">
        <v>65.45</v>
      </c>
      <c r="F4674">
        <v>68.010000000000005</v>
      </c>
    </row>
    <row r="4675" spans="1:6">
      <c r="A4675" t="s">
        <v>14855</v>
      </c>
      <c r="B4675">
        <v>91955</v>
      </c>
      <c r="C4675" t="s">
        <v>9128</v>
      </c>
      <c r="D4675" t="s">
        <v>211</v>
      </c>
      <c r="E4675">
        <v>35.36</v>
      </c>
      <c r="F4675">
        <v>36.729999999999997</v>
      </c>
    </row>
    <row r="4676" spans="1:6">
      <c r="A4676" t="s">
        <v>14855</v>
      </c>
      <c r="B4676">
        <v>91954</v>
      </c>
      <c r="C4676" t="s">
        <v>9129</v>
      </c>
      <c r="D4676" t="s">
        <v>211</v>
      </c>
      <c r="E4676">
        <v>24.69</v>
      </c>
      <c r="F4676">
        <v>25.67</v>
      </c>
    </row>
    <row r="4677" spans="1:6">
      <c r="A4677" t="s">
        <v>14855</v>
      </c>
      <c r="B4677">
        <v>92033</v>
      </c>
      <c r="C4677" t="s">
        <v>9130</v>
      </c>
      <c r="D4677" t="s">
        <v>211</v>
      </c>
      <c r="E4677">
        <v>77.12</v>
      </c>
      <c r="F4677">
        <v>80.069999999999993</v>
      </c>
    </row>
    <row r="4678" spans="1:6">
      <c r="A4678" t="s">
        <v>14855</v>
      </c>
      <c r="B4678">
        <v>92032</v>
      </c>
      <c r="C4678" t="s">
        <v>9131</v>
      </c>
      <c r="D4678" t="s">
        <v>211</v>
      </c>
      <c r="E4678">
        <v>66.45</v>
      </c>
      <c r="F4678">
        <v>69.010000000000005</v>
      </c>
    </row>
    <row r="4679" spans="1:6">
      <c r="A4679" t="s">
        <v>14855</v>
      </c>
      <c r="B4679">
        <v>91961</v>
      </c>
      <c r="C4679" t="s">
        <v>9132</v>
      </c>
      <c r="D4679" t="s">
        <v>211</v>
      </c>
      <c r="E4679">
        <v>56.77</v>
      </c>
      <c r="F4679">
        <v>58.94</v>
      </c>
    </row>
    <row r="4680" spans="1:6">
      <c r="A4680" t="s">
        <v>14855</v>
      </c>
      <c r="B4680">
        <v>91960</v>
      </c>
      <c r="C4680" t="s">
        <v>9133</v>
      </c>
      <c r="D4680" t="s">
        <v>211</v>
      </c>
      <c r="E4680">
        <v>46.1</v>
      </c>
      <c r="F4680">
        <v>47.88</v>
      </c>
    </row>
    <row r="4681" spans="1:6">
      <c r="A4681" t="s">
        <v>14855</v>
      </c>
      <c r="B4681">
        <v>91969</v>
      </c>
      <c r="C4681" t="s">
        <v>9134</v>
      </c>
      <c r="D4681" t="s">
        <v>211</v>
      </c>
      <c r="E4681">
        <v>78.12</v>
      </c>
      <c r="F4681">
        <v>81.069999999999993</v>
      </c>
    </row>
    <row r="4682" spans="1:6">
      <c r="A4682" t="s">
        <v>14855</v>
      </c>
      <c r="B4682">
        <v>91968</v>
      </c>
      <c r="C4682" t="s">
        <v>9135</v>
      </c>
      <c r="D4682" t="s">
        <v>211</v>
      </c>
      <c r="E4682">
        <v>67.45</v>
      </c>
      <c r="F4682">
        <v>70.010000000000005</v>
      </c>
    </row>
    <row r="4683" spans="1:6">
      <c r="A4683" t="s">
        <v>14855</v>
      </c>
      <c r="B4683">
        <v>91985</v>
      </c>
      <c r="C4683" t="s">
        <v>9136</v>
      </c>
      <c r="D4683" t="s">
        <v>211</v>
      </c>
      <c r="E4683">
        <v>28.03</v>
      </c>
      <c r="F4683">
        <v>29.14</v>
      </c>
    </row>
    <row r="4684" spans="1:6">
      <c r="A4684" t="s">
        <v>14855</v>
      </c>
      <c r="B4684">
        <v>91984</v>
      </c>
      <c r="C4684" t="s">
        <v>9137</v>
      </c>
      <c r="D4684" t="s">
        <v>211</v>
      </c>
      <c r="E4684">
        <v>17.36</v>
      </c>
      <c r="F4684">
        <v>18.079999999999998</v>
      </c>
    </row>
    <row r="4685" spans="1:6">
      <c r="A4685" t="s">
        <v>14855</v>
      </c>
      <c r="B4685">
        <v>91989</v>
      </c>
      <c r="C4685" t="s">
        <v>9138</v>
      </c>
      <c r="D4685" t="s">
        <v>211</v>
      </c>
      <c r="E4685">
        <v>31.6</v>
      </c>
      <c r="F4685">
        <v>32.71</v>
      </c>
    </row>
    <row r="4686" spans="1:6">
      <c r="A4686" t="s">
        <v>14855</v>
      </c>
      <c r="B4686">
        <v>91988</v>
      </c>
      <c r="C4686" t="s">
        <v>9139</v>
      </c>
      <c r="D4686" t="s">
        <v>211</v>
      </c>
      <c r="E4686">
        <v>20.93</v>
      </c>
      <c r="F4686">
        <v>21.65</v>
      </c>
    </row>
    <row r="4687" spans="1:6">
      <c r="A4687" t="s">
        <v>14855</v>
      </c>
      <c r="B4687">
        <v>92023</v>
      </c>
      <c r="C4687" t="s">
        <v>9140</v>
      </c>
      <c r="D4687" t="s">
        <v>211</v>
      </c>
      <c r="E4687">
        <v>49.37</v>
      </c>
      <c r="F4687">
        <v>51.27</v>
      </c>
    </row>
    <row r="4688" spans="1:6">
      <c r="A4688" t="s">
        <v>14855</v>
      </c>
      <c r="B4688">
        <v>92022</v>
      </c>
      <c r="C4688" t="s">
        <v>9141</v>
      </c>
      <c r="D4688" t="s">
        <v>211</v>
      </c>
      <c r="E4688">
        <v>38.700000000000003</v>
      </c>
      <c r="F4688">
        <v>40.21</v>
      </c>
    </row>
    <row r="4689" spans="1:6">
      <c r="A4689" t="s">
        <v>14855</v>
      </c>
      <c r="B4689">
        <v>92025</v>
      </c>
      <c r="C4689" t="s">
        <v>9142</v>
      </c>
      <c r="D4689" t="s">
        <v>211</v>
      </c>
      <c r="E4689">
        <v>69.77</v>
      </c>
      <c r="F4689">
        <v>72.47</v>
      </c>
    </row>
    <row r="4690" spans="1:6">
      <c r="A4690" t="s">
        <v>14855</v>
      </c>
      <c r="B4690">
        <v>92024</v>
      </c>
      <c r="C4690" t="s">
        <v>9143</v>
      </c>
      <c r="D4690" t="s">
        <v>211</v>
      </c>
      <c r="E4690">
        <v>59.1</v>
      </c>
      <c r="F4690">
        <v>61.41</v>
      </c>
    </row>
    <row r="4691" spans="1:6">
      <c r="A4691" t="s">
        <v>14855</v>
      </c>
      <c r="B4691">
        <v>91957</v>
      </c>
      <c r="C4691" t="s">
        <v>9144</v>
      </c>
      <c r="D4691" t="s">
        <v>211</v>
      </c>
      <c r="E4691">
        <v>50.37</v>
      </c>
      <c r="F4691">
        <v>52.27</v>
      </c>
    </row>
    <row r="4692" spans="1:6">
      <c r="A4692" t="s">
        <v>14855</v>
      </c>
      <c r="B4692">
        <v>91956</v>
      </c>
      <c r="C4692" t="s">
        <v>9145</v>
      </c>
      <c r="D4692" t="s">
        <v>211</v>
      </c>
      <c r="E4692">
        <v>39.700000000000003</v>
      </c>
      <c r="F4692">
        <v>41.21</v>
      </c>
    </row>
    <row r="4693" spans="1:6">
      <c r="A4693" t="s">
        <v>14855</v>
      </c>
      <c r="B4693">
        <v>91963</v>
      </c>
      <c r="C4693" t="s">
        <v>9146</v>
      </c>
      <c r="D4693" t="s">
        <v>211</v>
      </c>
      <c r="E4693">
        <v>71.77</v>
      </c>
      <c r="F4693">
        <v>74.47</v>
      </c>
    </row>
    <row r="4694" spans="1:6">
      <c r="A4694" t="s">
        <v>14855</v>
      </c>
      <c r="B4694">
        <v>91962</v>
      </c>
      <c r="C4694" t="s">
        <v>9147</v>
      </c>
      <c r="D4694" t="s">
        <v>211</v>
      </c>
      <c r="E4694">
        <v>61.1</v>
      </c>
      <c r="F4694">
        <v>63.41</v>
      </c>
    </row>
    <row r="4695" spans="1:6">
      <c r="A4695" t="s">
        <v>14855</v>
      </c>
      <c r="B4695">
        <v>91953</v>
      </c>
      <c r="C4695" t="s">
        <v>9148</v>
      </c>
      <c r="D4695" t="s">
        <v>211</v>
      </c>
      <c r="E4695">
        <v>29.01</v>
      </c>
      <c r="F4695">
        <v>30.12</v>
      </c>
    </row>
    <row r="4696" spans="1:6">
      <c r="A4696" t="s">
        <v>14855</v>
      </c>
      <c r="B4696">
        <v>91952</v>
      </c>
      <c r="C4696" t="s">
        <v>9149</v>
      </c>
      <c r="D4696" t="s">
        <v>211</v>
      </c>
      <c r="E4696">
        <v>18.34</v>
      </c>
      <c r="F4696">
        <v>19.059999999999999</v>
      </c>
    </row>
    <row r="4697" spans="1:6">
      <c r="A4697" t="s">
        <v>14855</v>
      </c>
      <c r="B4697">
        <v>92035</v>
      </c>
      <c r="C4697" t="s">
        <v>9150</v>
      </c>
      <c r="D4697" t="s">
        <v>211</v>
      </c>
      <c r="E4697">
        <v>70.77</v>
      </c>
      <c r="F4697">
        <v>73.47</v>
      </c>
    </row>
    <row r="4698" spans="1:6">
      <c r="A4698" t="s">
        <v>14855</v>
      </c>
      <c r="B4698">
        <v>92034</v>
      </c>
      <c r="C4698" t="s">
        <v>9151</v>
      </c>
      <c r="D4698" t="s">
        <v>211</v>
      </c>
      <c r="E4698">
        <v>60.1</v>
      </c>
      <c r="F4698">
        <v>62.41</v>
      </c>
    </row>
    <row r="4699" spans="1:6">
      <c r="A4699" t="s">
        <v>14855</v>
      </c>
      <c r="B4699">
        <v>92027</v>
      </c>
      <c r="C4699" t="s">
        <v>9152</v>
      </c>
      <c r="D4699" t="s">
        <v>211</v>
      </c>
      <c r="E4699">
        <v>64.44</v>
      </c>
      <c r="F4699">
        <v>66.849999999999994</v>
      </c>
    </row>
    <row r="4700" spans="1:6">
      <c r="A4700" t="s">
        <v>14855</v>
      </c>
      <c r="B4700">
        <v>92026</v>
      </c>
      <c r="C4700" t="s">
        <v>9153</v>
      </c>
      <c r="D4700" t="s">
        <v>211</v>
      </c>
      <c r="E4700">
        <v>53.77</v>
      </c>
      <c r="F4700">
        <v>55.79</v>
      </c>
    </row>
    <row r="4701" spans="1:6">
      <c r="A4701" t="s">
        <v>14855</v>
      </c>
      <c r="B4701">
        <v>91965</v>
      </c>
      <c r="C4701" t="s">
        <v>9154</v>
      </c>
      <c r="D4701" t="s">
        <v>211</v>
      </c>
      <c r="E4701">
        <v>65.44</v>
      </c>
      <c r="F4701">
        <v>67.849999999999994</v>
      </c>
    </row>
    <row r="4702" spans="1:6">
      <c r="A4702" t="s">
        <v>14855</v>
      </c>
      <c r="B4702">
        <v>91964</v>
      </c>
      <c r="C4702" t="s">
        <v>9155</v>
      </c>
      <c r="D4702" t="s">
        <v>211</v>
      </c>
      <c r="E4702">
        <v>54.77</v>
      </c>
      <c r="F4702">
        <v>56.79</v>
      </c>
    </row>
    <row r="4703" spans="1:6">
      <c r="A4703" t="s">
        <v>14855</v>
      </c>
      <c r="B4703">
        <v>91973</v>
      </c>
      <c r="C4703" t="s">
        <v>9156</v>
      </c>
      <c r="D4703" t="s">
        <v>211</v>
      </c>
      <c r="E4703">
        <v>91.92</v>
      </c>
      <c r="F4703">
        <v>95.24</v>
      </c>
    </row>
    <row r="4704" spans="1:6">
      <c r="A4704" t="s">
        <v>14855</v>
      </c>
      <c r="B4704">
        <v>91972</v>
      </c>
      <c r="C4704" t="s">
        <v>9157</v>
      </c>
      <c r="D4704" t="s">
        <v>211</v>
      </c>
      <c r="E4704">
        <v>76.59</v>
      </c>
      <c r="F4704">
        <v>79.44</v>
      </c>
    </row>
    <row r="4705" spans="1:6">
      <c r="A4705" t="s">
        <v>14855</v>
      </c>
      <c r="B4705">
        <v>91959</v>
      </c>
      <c r="C4705" t="s">
        <v>9158</v>
      </c>
      <c r="D4705" t="s">
        <v>211</v>
      </c>
      <c r="E4705">
        <v>44.08</v>
      </c>
      <c r="F4705">
        <v>45.71</v>
      </c>
    </row>
    <row r="4706" spans="1:6">
      <c r="A4706" t="s">
        <v>14855</v>
      </c>
      <c r="B4706">
        <v>91958</v>
      </c>
      <c r="C4706" t="s">
        <v>9159</v>
      </c>
      <c r="D4706" t="s">
        <v>211</v>
      </c>
      <c r="E4706">
        <v>33.409999999999997</v>
      </c>
      <c r="F4706">
        <v>34.65</v>
      </c>
    </row>
    <row r="4707" spans="1:6">
      <c r="A4707" t="s">
        <v>14855</v>
      </c>
      <c r="B4707">
        <v>91971</v>
      </c>
      <c r="C4707" t="s">
        <v>9160</v>
      </c>
      <c r="D4707" t="s">
        <v>211</v>
      </c>
      <c r="E4707">
        <v>85.52</v>
      </c>
      <c r="F4707">
        <v>88.57</v>
      </c>
    </row>
    <row r="4708" spans="1:6">
      <c r="A4708" t="s">
        <v>14855</v>
      </c>
      <c r="B4708">
        <v>91970</v>
      </c>
      <c r="C4708" t="s">
        <v>9161</v>
      </c>
      <c r="D4708" t="s">
        <v>211</v>
      </c>
      <c r="E4708">
        <v>70.19</v>
      </c>
      <c r="F4708">
        <v>72.77</v>
      </c>
    </row>
    <row r="4709" spans="1:6">
      <c r="A4709" t="s">
        <v>14855</v>
      </c>
      <c r="B4709">
        <v>91967</v>
      </c>
      <c r="C4709" t="s">
        <v>9162</v>
      </c>
      <c r="D4709" t="s">
        <v>211</v>
      </c>
      <c r="E4709">
        <v>59.14</v>
      </c>
      <c r="F4709">
        <v>61.31</v>
      </c>
    </row>
    <row r="4710" spans="1:6">
      <c r="A4710" t="s">
        <v>14855</v>
      </c>
      <c r="B4710">
        <v>91966</v>
      </c>
      <c r="C4710" t="s">
        <v>9163</v>
      </c>
      <c r="D4710" t="s">
        <v>211</v>
      </c>
      <c r="E4710">
        <v>48.47</v>
      </c>
      <c r="F4710">
        <v>50.25</v>
      </c>
    </row>
    <row r="4711" spans="1:6">
      <c r="A4711" t="s">
        <v>14855</v>
      </c>
      <c r="B4711">
        <v>91975</v>
      </c>
      <c r="C4711" t="s">
        <v>9164</v>
      </c>
      <c r="D4711" t="s">
        <v>211</v>
      </c>
      <c r="E4711">
        <v>79.180000000000007</v>
      </c>
      <c r="F4711">
        <v>81.97</v>
      </c>
    </row>
    <row r="4712" spans="1:6">
      <c r="A4712" t="s">
        <v>14855</v>
      </c>
      <c r="B4712">
        <v>91974</v>
      </c>
      <c r="C4712" t="s">
        <v>9165</v>
      </c>
      <c r="D4712" t="s">
        <v>211</v>
      </c>
      <c r="E4712">
        <v>63.85</v>
      </c>
      <c r="F4712">
        <v>66.17</v>
      </c>
    </row>
    <row r="4713" spans="1:6">
      <c r="A4713" t="s">
        <v>14855</v>
      </c>
      <c r="B4713">
        <v>91977</v>
      </c>
      <c r="C4713" t="s">
        <v>9166</v>
      </c>
      <c r="D4713" t="s">
        <v>211</v>
      </c>
      <c r="E4713">
        <v>109.36</v>
      </c>
      <c r="F4713">
        <v>113.2</v>
      </c>
    </row>
    <row r="4714" spans="1:6">
      <c r="A4714" t="s">
        <v>14855</v>
      </c>
      <c r="B4714">
        <v>91976</v>
      </c>
      <c r="C4714" t="s">
        <v>9167</v>
      </c>
      <c r="D4714" t="s">
        <v>211</v>
      </c>
      <c r="E4714">
        <v>94.03</v>
      </c>
      <c r="F4714">
        <v>97.4</v>
      </c>
    </row>
    <row r="4715" spans="1:6">
      <c r="A4715" t="s">
        <v>14855</v>
      </c>
      <c r="B4715">
        <v>91874</v>
      </c>
      <c r="C4715" t="s">
        <v>9168</v>
      </c>
      <c r="D4715" t="s">
        <v>211</v>
      </c>
      <c r="E4715">
        <v>7.49</v>
      </c>
      <c r="F4715">
        <v>7.86</v>
      </c>
    </row>
    <row r="4716" spans="1:6">
      <c r="A4716" t="s">
        <v>14855</v>
      </c>
      <c r="B4716">
        <v>91878</v>
      </c>
      <c r="C4716" t="s">
        <v>9169</v>
      </c>
      <c r="D4716" t="s">
        <v>211</v>
      </c>
      <c r="E4716">
        <v>5.94</v>
      </c>
      <c r="F4716">
        <v>6.23</v>
      </c>
    </row>
    <row r="4717" spans="1:6">
      <c r="A4717" t="s">
        <v>14855</v>
      </c>
      <c r="B4717">
        <v>91882</v>
      </c>
      <c r="C4717" t="s">
        <v>9170</v>
      </c>
      <c r="D4717" t="s">
        <v>211</v>
      </c>
      <c r="E4717">
        <v>10.67</v>
      </c>
      <c r="F4717">
        <v>11.23</v>
      </c>
    </row>
    <row r="4718" spans="1:6">
      <c r="A4718" t="s">
        <v>14855</v>
      </c>
      <c r="B4718">
        <v>91875</v>
      </c>
      <c r="C4718" t="s">
        <v>9171</v>
      </c>
      <c r="D4718" t="s">
        <v>211</v>
      </c>
      <c r="E4718">
        <v>8.85</v>
      </c>
      <c r="F4718">
        <v>9.27</v>
      </c>
    </row>
    <row r="4719" spans="1:6">
      <c r="A4719" t="s">
        <v>14855</v>
      </c>
      <c r="B4719">
        <v>91879</v>
      </c>
      <c r="C4719" t="s">
        <v>9172</v>
      </c>
      <c r="D4719" t="s">
        <v>211</v>
      </c>
      <c r="E4719">
        <v>7.3</v>
      </c>
      <c r="F4719">
        <v>7.64</v>
      </c>
    </row>
    <row r="4720" spans="1:6">
      <c r="A4720" t="s">
        <v>14855</v>
      </c>
      <c r="B4720">
        <v>91884</v>
      </c>
      <c r="C4720" t="s">
        <v>9173</v>
      </c>
      <c r="D4720" t="s">
        <v>211</v>
      </c>
      <c r="E4720">
        <v>12.03</v>
      </c>
      <c r="F4720">
        <v>12.64</v>
      </c>
    </row>
    <row r="4721" spans="1:6">
      <c r="A4721" t="s">
        <v>14855</v>
      </c>
      <c r="B4721">
        <v>91876</v>
      </c>
      <c r="C4721" t="s">
        <v>9174</v>
      </c>
      <c r="D4721" t="s">
        <v>211</v>
      </c>
      <c r="E4721">
        <v>10.71</v>
      </c>
      <c r="F4721">
        <v>11.2</v>
      </c>
    </row>
    <row r="4722" spans="1:6">
      <c r="A4722" t="s">
        <v>14855</v>
      </c>
      <c r="B4722">
        <v>91880</v>
      </c>
      <c r="C4722" t="s">
        <v>9175</v>
      </c>
      <c r="D4722" t="s">
        <v>211</v>
      </c>
      <c r="E4722">
        <v>9.16</v>
      </c>
      <c r="F4722">
        <v>9.57</v>
      </c>
    </row>
    <row r="4723" spans="1:6">
      <c r="A4723" t="s">
        <v>14855</v>
      </c>
      <c r="B4723">
        <v>91885</v>
      </c>
      <c r="C4723" t="s">
        <v>9176</v>
      </c>
      <c r="D4723" t="s">
        <v>211</v>
      </c>
      <c r="E4723">
        <v>13.83</v>
      </c>
      <c r="F4723">
        <v>14.51</v>
      </c>
    </row>
    <row r="4724" spans="1:6">
      <c r="A4724" t="s">
        <v>14855</v>
      </c>
      <c r="B4724">
        <v>91877</v>
      </c>
      <c r="C4724" t="s">
        <v>9177</v>
      </c>
      <c r="D4724" t="s">
        <v>211</v>
      </c>
      <c r="E4724">
        <v>13.31</v>
      </c>
      <c r="F4724">
        <v>13.89</v>
      </c>
    </row>
    <row r="4725" spans="1:6">
      <c r="A4725" t="s">
        <v>14855</v>
      </c>
      <c r="B4725">
        <v>91881</v>
      </c>
      <c r="C4725" t="s">
        <v>9178</v>
      </c>
      <c r="D4725" t="s">
        <v>211</v>
      </c>
      <c r="E4725">
        <v>11.77</v>
      </c>
      <c r="F4725">
        <v>12.26</v>
      </c>
    </row>
    <row r="4726" spans="1:6">
      <c r="A4726" t="s">
        <v>14855</v>
      </c>
      <c r="B4726">
        <v>91886</v>
      </c>
      <c r="C4726" t="s">
        <v>9179</v>
      </c>
      <c r="D4726" t="s">
        <v>211</v>
      </c>
      <c r="E4726">
        <v>16.39</v>
      </c>
      <c r="F4726">
        <v>17.149999999999999</v>
      </c>
    </row>
    <row r="4727" spans="1:6">
      <c r="A4727" t="s">
        <v>14855</v>
      </c>
      <c r="B4727">
        <v>91945</v>
      </c>
      <c r="C4727" t="s">
        <v>9180</v>
      </c>
      <c r="D4727" t="s">
        <v>211</v>
      </c>
      <c r="E4727">
        <v>13.79</v>
      </c>
      <c r="F4727">
        <v>14.37</v>
      </c>
    </row>
    <row r="4728" spans="1:6">
      <c r="A4728" t="s">
        <v>14855</v>
      </c>
      <c r="B4728">
        <v>91947</v>
      </c>
      <c r="C4728" t="s">
        <v>9181</v>
      </c>
      <c r="D4728" t="s">
        <v>211</v>
      </c>
      <c r="E4728">
        <v>8.7100000000000009</v>
      </c>
      <c r="F4728">
        <v>8.98</v>
      </c>
    </row>
    <row r="4729" spans="1:6">
      <c r="A4729" t="s">
        <v>14855</v>
      </c>
      <c r="B4729">
        <v>91946</v>
      </c>
      <c r="C4729" t="s">
        <v>9182</v>
      </c>
      <c r="D4729" t="s">
        <v>211</v>
      </c>
      <c r="E4729">
        <v>10.67</v>
      </c>
      <c r="F4729">
        <v>11.06</v>
      </c>
    </row>
    <row r="4730" spans="1:6">
      <c r="A4730" t="s">
        <v>14855</v>
      </c>
      <c r="B4730">
        <v>91949</v>
      </c>
      <c r="C4730" t="s">
        <v>9183</v>
      </c>
      <c r="D4730" t="s">
        <v>211</v>
      </c>
      <c r="E4730">
        <v>19.149999999999999</v>
      </c>
      <c r="F4730">
        <v>19.84</v>
      </c>
    </row>
    <row r="4731" spans="1:6">
      <c r="A4731" t="s">
        <v>14855</v>
      </c>
      <c r="B4731">
        <v>91951</v>
      </c>
      <c r="C4731" t="s">
        <v>9184</v>
      </c>
      <c r="D4731" t="s">
        <v>211</v>
      </c>
      <c r="E4731">
        <v>13.05</v>
      </c>
      <c r="F4731">
        <v>13.38</v>
      </c>
    </row>
    <row r="4732" spans="1:6">
      <c r="A4732" t="s">
        <v>14855</v>
      </c>
      <c r="B4732">
        <v>91950</v>
      </c>
      <c r="C4732" t="s">
        <v>9185</v>
      </c>
      <c r="D4732" t="s">
        <v>211</v>
      </c>
      <c r="E4732">
        <v>15.33</v>
      </c>
      <c r="F4732">
        <v>15.8</v>
      </c>
    </row>
    <row r="4733" spans="1:6">
      <c r="A4733" t="s">
        <v>14855</v>
      </c>
      <c r="B4733">
        <v>91992</v>
      </c>
      <c r="C4733" t="s">
        <v>9186</v>
      </c>
      <c r="D4733" t="s">
        <v>211</v>
      </c>
      <c r="E4733">
        <v>44.65</v>
      </c>
      <c r="F4733">
        <v>46.62</v>
      </c>
    </row>
    <row r="4734" spans="1:6">
      <c r="A4734" t="s">
        <v>14855</v>
      </c>
      <c r="B4734">
        <v>91990</v>
      </c>
      <c r="C4734" t="s">
        <v>9187</v>
      </c>
      <c r="D4734" t="s">
        <v>211</v>
      </c>
      <c r="E4734">
        <v>33.979999999999997</v>
      </c>
      <c r="F4734">
        <v>35.56</v>
      </c>
    </row>
    <row r="4735" spans="1:6">
      <c r="A4735" t="s">
        <v>14855</v>
      </c>
      <c r="B4735">
        <v>91993</v>
      </c>
      <c r="C4735" t="s">
        <v>9188</v>
      </c>
      <c r="D4735" t="s">
        <v>211</v>
      </c>
      <c r="E4735">
        <v>46.58</v>
      </c>
      <c r="F4735">
        <v>48.55</v>
      </c>
    </row>
    <row r="4736" spans="1:6">
      <c r="A4736" t="s">
        <v>14855</v>
      </c>
      <c r="B4736">
        <v>91991</v>
      </c>
      <c r="C4736" t="s">
        <v>9189</v>
      </c>
      <c r="D4736" t="s">
        <v>211</v>
      </c>
      <c r="E4736">
        <v>35.909999999999997</v>
      </c>
      <c r="F4736">
        <v>37.49</v>
      </c>
    </row>
    <row r="4737" spans="1:6">
      <c r="A4737" t="s">
        <v>14855</v>
      </c>
      <c r="B4737">
        <v>92000</v>
      </c>
      <c r="C4737" t="s">
        <v>9190</v>
      </c>
      <c r="D4737" t="s">
        <v>211</v>
      </c>
      <c r="E4737">
        <v>30.38</v>
      </c>
      <c r="F4737">
        <v>31.52</v>
      </c>
    </row>
    <row r="4738" spans="1:6">
      <c r="A4738" t="s">
        <v>14855</v>
      </c>
      <c r="B4738">
        <v>91998</v>
      </c>
      <c r="C4738" t="s">
        <v>9191</v>
      </c>
      <c r="D4738" t="s">
        <v>211</v>
      </c>
      <c r="E4738">
        <v>19.71</v>
      </c>
      <c r="F4738">
        <v>20.46</v>
      </c>
    </row>
    <row r="4739" spans="1:6">
      <c r="A4739" t="s">
        <v>14855</v>
      </c>
      <c r="B4739">
        <v>92001</v>
      </c>
      <c r="C4739" t="s">
        <v>9192</v>
      </c>
      <c r="D4739" t="s">
        <v>211</v>
      </c>
      <c r="E4739">
        <v>32.31</v>
      </c>
      <c r="F4739">
        <v>33.450000000000003</v>
      </c>
    </row>
    <row r="4740" spans="1:6">
      <c r="A4740" t="s">
        <v>14855</v>
      </c>
      <c r="B4740">
        <v>91999</v>
      </c>
      <c r="C4740" t="s">
        <v>9193</v>
      </c>
      <c r="D4740" t="s">
        <v>211</v>
      </c>
      <c r="E4740">
        <v>21.64</v>
      </c>
      <c r="F4740">
        <v>22.39</v>
      </c>
    </row>
    <row r="4741" spans="1:6">
      <c r="A4741" t="s">
        <v>14855</v>
      </c>
      <c r="B4741">
        <v>92008</v>
      </c>
      <c r="C4741" t="s">
        <v>9194</v>
      </c>
      <c r="D4741" t="s">
        <v>211</v>
      </c>
      <c r="E4741">
        <v>46.76</v>
      </c>
      <c r="F4741">
        <v>48.45</v>
      </c>
    </row>
    <row r="4742" spans="1:6">
      <c r="A4742" t="s">
        <v>14855</v>
      </c>
      <c r="B4742">
        <v>92006</v>
      </c>
      <c r="C4742" t="s">
        <v>9195</v>
      </c>
      <c r="D4742" t="s">
        <v>211</v>
      </c>
      <c r="E4742">
        <v>36.090000000000003</v>
      </c>
      <c r="F4742">
        <v>37.39</v>
      </c>
    </row>
    <row r="4743" spans="1:6">
      <c r="A4743" t="s">
        <v>14855</v>
      </c>
      <c r="B4743">
        <v>92009</v>
      </c>
      <c r="C4743" t="s">
        <v>9196</v>
      </c>
      <c r="D4743" t="s">
        <v>211</v>
      </c>
      <c r="E4743">
        <v>50.62</v>
      </c>
      <c r="F4743">
        <v>52.31</v>
      </c>
    </row>
    <row r="4744" spans="1:6">
      <c r="A4744" t="s">
        <v>14855</v>
      </c>
      <c r="B4744">
        <v>92007</v>
      </c>
      <c r="C4744" t="s">
        <v>9197</v>
      </c>
      <c r="D4744" t="s">
        <v>211</v>
      </c>
      <c r="E4744">
        <v>39.950000000000003</v>
      </c>
      <c r="F4744">
        <v>41.25</v>
      </c>
    </row>
    <row r="4745" spans="1:6">
      <c r="A4745" t="s">
        <v>14855</v>
      </c>
      <c r="B4745">
        <v>92016</v>
      </c>
      <c r="C4745" t="s">
        <v>9198</v>
      </c>
      <c r="D4745" t="s">
        <v>211</v>
      </c>
      <c r="E4745">
        <v>63.14</v>
      </c>
      <c r="F4745">
        <v>65.400000000000006</v>
      </c>
    </row>
    <row r="4746" spans="1:6">
      <c r="A4746" t="s">
        <v>14855</v>
      </c>
      <c r="B4746">
        <v>92014</v>
      </c>
      <c r="C4746" t="s">
        <v>9199</v>
      </c>
      <c r="D4746" t="s">
        <v>211</v>
      </c>
      <c r="E4746">
        <v>52.47</v>
      </c>
      <c r="F4746">
        <v>54.34</v>
      </c>
    </row>
    <row r="4747" spans="1:6">
      <c r="A4747" t="s">
        <v>14855</v>
      </c>
      <c r="B4747">
        <v>92017</v>
      </c>
      <c r="C4747" t="s">
        <v>9200</v>
      </c>
      <c r="D4747" t="s">
        <v>211</v>
      </c>
      <c r="E4747">
        <v>68.930000000000007</v>
      </c>
      <c r="F4747">
        <v>71.19</v>
      </c>
    </row>
    <row r="4748" spans="1:6">
      <c r="A4748" t="s">
        <v>14855</v>
      </c>
      <c r="B4748">
        <v>92015</v>
      </c>
      <c r="C4748" t="s">
        <v>9201</v>
      </c>
      <c r="D4748" t="s">
        <v>211</v>
      </c>
      <c r="E4748">
        <v>58.26</v>
      </c>
      <c r="F4748">
        <v>60.13</v>
      </c>
    </row>
    <row r="4749" spans="1:6">
      <c r="A4749" t="s">
        <v>14855</v>
      </c>
      <c r="B4749">
        <v>92019</v>
      </c>
      <c r="C4749" t="s">
        <v>9202</v>
      </c>
      <c r="D4749" t="s">
        <v>211</v>
      </c>
      <c r="E4749">
        <v>84.77</v>
      </c>
      <c r="F4749">
        <v>87.69</v>
      </c>
    </row>
    <row r="4750" spans="1:6">
      <c r="A4750" t="s">
        <v>14855</v>
      </c>
      <c r="B4750">
        <v>92018</v>
      </c>
      <c r="C4750" t="s">
        <v>9203</v>
      </c>
      <c r="D4750" t="s">
        <v>211</v>
      </c>
      <c r="E4750">
        <v>69.44</v>
      </c>
      <c r="F4750">
        <v>71.89</v>
      </c>
    </row>
    <row r="4751" spans="1:6">
      <c r="A4751" t="s">
        <v>14855</v>
      </c>
      <c r="B4751">
        <v>92021</v>
      </c>
      <c r="C4751" t="s">
        <v>9204</v>
      </c>
      <c r="D4751" t="s">
        <v>211</v>
      </c>
      <c r="E4751">
        <v>117.79</v>
      </c>
      <c r="F4751">
        <v>121.84</v>
      </c>
    </row>
    <row r="4752" spans="1:6">
      <c r="A4752" t="s">
        <v>14855</v>
      </c>
      <c r="B4752">
        <v>92020</v>
      </c>
      <c r="C4752" t="s">
        <v>9205</v>
      </c>
      <c r="D4752" t="s">
        <v>211</v>
      </c>
      <c r="E4752">
        <v>102.46</v>
      </c>
      <c r="F4752">
        <v>106.04</v>
      </c>
    </row>
    <row r="4753" spans="1:6">
      <c r="A4753" t="s">
        <v>14855</v>
      </c>
      <c r="B4753">
        <v>91996</v>
      </c>
      <c r="C4753" t="s">
        <v>9206</v>
      </c>
      <c r="D4753" t="s">
        <v>211</v>
      </c>
      <c r="E4753">
        <v>34.36</v>
      </c>
      <c r="F4753">
        <v>35.729999999999997</v>
      </c>
    </row>
    <row r="4754" spans="1:6">
      <c r="A4754" t="s">
        <v>14855</v>
      </c>
      <c r="B4754">
        <v>91994</v>
      </c>
      <c r="C4754" t="s">
        <v>9207</v>
      </c>
      <c r="D4754" t="s">
        <v>211</v>
      </c>
      <c r="E4754">
        <v>23.69</v>
      </c>
      <c r="F4754">
        <v>24.67</v>
      </c>
    </row>
    <row r="4755" spans="1:6">
      <c r="A4755" t="s">
        <v>14855</v>
      </c>
      <c r="B4755">
        <v>91997</v>
      </c>
      <c r="C4755" t="s">
        <v>9208</v>
      </c>
      <c r="D4755" t="s">
        <v>211</v>
      </c>
      <c r="E4755">
        <v>36.29</v>
      </c>
      <c r="F4755">
        <v>37.659999999999997</v>
      </c>
    </row>
    <row r="4756" spans="1:6">
      <c r="A4756" t="s">
        <v>14855</v>
      </c>
      <c r="B4756">
        <v>91995</v>
      </c>
      <c r="C4756" t="s">
        <v>9209</v>
      </c>
      <c r="D4756" t="s">
        <v>211</v>
      </c>
      <c r="E4756">
        <v>25.62</v>
      </c>
      <c r="F4756">
        <v>26.6</v>
      </c>
    </row>
    <row r="4757" spans="1:6">
      <c r="A4757" t="s">
        <v>14855</v>
      </c>
      <c r="B4757">
        <v>92004</v>
      </c>
      <c r="C4757" t="s">
        <v>9210</v>
      </c>
      <c r="D4757" t="s">
        <v>211</v>
      </c>
      <c r="E4757">
        <v>54.77</v>
      </c>
      <c r="F4757">
        <v>56.94</v>
      </c>
    </row>
    <row r="4758" spans="1:6">
      <c r="A4758" t="s">
        <v>14855</v>
      </c>
      <c r="B4758">
        <v>92002</v>
      </c>
      <c r="C4758" t="s">
        <v>9211</v>
      </c>
      <c r="D4758" t="s">
        <v>211</v>
      </c>
      <c r="E4758">
        <v>44.1</v>
      </c>
      <c r="F4758">
        <v>45.88</v>
      </c>
    </row>
    <row r="4759" spans="1:6">
      <c r="A4759" t="s">
        <v>14855</v>
      </c>
      <c r="B4759">
        <v>92005</v>
      </c>
      <c r="C4759" t="s">
        <v>9212</v>
      </c>
      <c r="D4759" t="s">
        <v>211</v>
      </c>
      <c r="E4759">
        <v>58.63</v>
      </c>
      <c r="F4759">
        <v>60.8</v>
      </c>
    </row>
    <row r="4760" spans="1:6">
      <c r="A4760" t="s">
        <v>14855</v>
      </c>
      <c r="B4760">
        <v>92003</v>
      </c>
      <c r="C4760" t="s">
        <v>9213</v>
      </c>
      <c r="D4760" t="s">
        <v>211</v>
      </c>
      <c r="E4760">
        <v>47.96</v>
      </c>
      <c r="F4760">
        <v>49.74</v>
      </c>
    </row>
    <row r="4761" spans="1:6">
      <c r="A4761" t="s">
        <v>14855</v>
      </c>
      <c r="B4761">
        <v>92012</v>
      </c>
      <c r="C4761" t="s">
        <v>9214</v>
      </c>
      <c r="D4761" t="s">
        <v>211</v>
      </c>
      <c r="E4761">
        <v>75.12</v>
      </c>
      <c r="F4761">
        <v>78.069999999999993</v>
      </c>
    </row>
    <row r="4762" spans="1:6">
      <c r="A4762" t="s">
        <v>14855</v>
      </c>
      <c r="B4762">
        <v>92010</v>
      </c>
      <c r="C4762" t="s">
        <v>9215</v>
      </c>
      <c r="D4762" t="s">
        <v>211</v>
      </c>
      <c r="E4762">
        <v>64.45</v>
      </c>
      <c r="F4762">
        <v>67.010000000000005</v>
      </c>
    </row>
    <row r="4763" spans="1:6">
      <c r="A4763" t="s">
        <v>14855</v>
      </c>
      <c r="B4763">
        <v>92013</v>
      </c>
      <c r="C4763" t="s">
        <v>9216</v>
      </c>
      <c r="D4763" t="s">
        <v>211</v>
      </c>
      <c r="E4763">
        <v>80.91</v>
      </c>
      <c r="F4763">
        <v>83.86</v>
      </c>
    </row>
    <row r="4764" spans="1:6">
      <c r="A4764" t="s">
        <v>14855</v>
      </c>
      <c r="B4764">
        <v>92011</v>
      </c>
      <c r="C4764" t="s">
        <v>9217</v>
      </c>
      <c r="D4764" t="s">
        <v>211</v>
      </c>
      <c r="E4764">
        <v>70.239999999999995</v>
      </c>
      <c r="F4764">
        <v>72.8</v>
      </c>
    </row>
    <row r="4765" spans="1:6">
      <c r="A4765" t="s">
        <v>14856</v>
      </c>
      <c r="B4765">
        <v>95777</v>
      </c>
      <c r="C4765" t="s">
        <v>14857</v>
      </c>
      <c r="D4765" t="s">
        <v>211</v>
      </c>
      <c r="E4765">
        <v>25.3</v>
      </c>
      <c r="F4765">
        <v>25.93</v>
      </c>
    </row>
    <row r="4766" spans="1:6">
      <c r="A4766" t="s">
        <v>14856</v>
      </c>
      <c r="B4766">
        <v>95780</v>
      </c>
      <c r="C4766" t="s">
        <v>14858</v>
      </c>
      <c r="D4766" t="s">
        <v>211</v>
      </c>
      <c r="E4766">
        <v>29.43</v>
      </c>
      <c r="F4766">
        <v>30.07</v>
      </c>
    </row>
    <row r="4767" spans="1:6">
      <c r="A4767" t="s">
        <v>14856</v>
      </c>
      <c r="B4767">
        <v>95783</v>
      </c>
      <c r="C4767" t="s">
        <v>14859</v>
      </c>
      <c r="D4767" t="s">
        <v>211</v>
      </c>
      <c r="E4767">
        <v>0</v>
      </c>
      <c r="F4767">
        <v>0</v>
      </c>
    </row>
    <row r="4768" spans="1:6">
      <c r="A4768" t="s">
        <v>14856</v>
      </c>
      <c r="B4768">
        <v>95778</v>
      </c>
      <c r="C4768" t="s">
        <v>14860</v>
      </c>
      <c r="D4768" t="s">
        <v>211</v>
      </c>
      <c r="E4768">
        <v>29.14</v>
      </c>
      <c r="F4768">
        <v>29.94</v>
      </c>
    </row>
    <row r="4769" spans="1:6">
      <c r="A4769" t="s">
        <v>14856</v>
      </c>
      <c r="B4769">
        <v>95781</v>
      </c>
      <c r="C4769" t="s">
        <v>14861</v>
      </c>
      <c r="D4769" t="s">
        <v>211</v>
      </c>
      <c r="E4769">
        <v>33.200000000000003</v>
      </c>
      <c r="F4769">
        <v>34.020000000000003</v>
      </c>
    </row>
    <row r="4770" spans="1:6">
      <c r="A4770" t="s">
        <v>14856</v>
      </c>
      <c r="B4770">
        <v>95784</v>
      </c>
      <c r="C4770" t="s">
        <v>14862</v>
      </c>
      <c r="D4770" t="s">
        <v>211</v>
      </c>
      <c r="E4770">
        <v>0</v>
      </c>
      <c r="F4770">
        <v>0</v>
      </c>
    </row>
    <row r="4771" spans="1:6">
      <c r="A4771" t="s">
        <v>14856</v>
      </c>
      <c r="B4771">
        <v>95782</v>
      </c>
      <c r="C4771" t="s">
        <v>14863</v>
      </c>
      <c r="D4771" t="s">
        <v>211</v>
      </c>
      <c r="E4771">
        <v>31.72</v>
      </c>
      <c r="F4771">
        <v>32.36</v>
      </c>
    </row>
    <row r="4772" spans="1:6">
      <c r="A4772" t="s">
        <v>14856</v>
      </c>
      <c r="B4772">
        <v>95779</v>
      </c>
      <c r="C4772" t="s">
        <v>14864</v>
      </c>
      <c r="D4772" t="s">
        <v>211</v>
      </c>
      <c r="E4772">
        <v>23.3</v>
      </c>
      <c r="F4772">
        <v>23.93</v>
      </c>
    </row>
    <row r="4773" spans="1:6">
      <c r="A4773" t="s">
        <v>14856</v>
      </c>
      <c r="B4773">
        <v>95785</v>
      </c>
      <c r="C4773" t="s">
        <v>14865</v>
      </c>
      <c r="D4773" t="s">
        <v>211</v>
      </c>
      <c r="E4773">
        <v>36.54</v>
      </c>
      <c r="F4773">
        <v>37.19</v>
      </c>
    </row>
    <row r="4774" spans="1:6">
      <c r="A4774" t="s">
        <v>14856</v>
      </c>
      <c r="B4774">
        <v>95792</v>
      </c>
      <c r="C4774" t="s">
        <v>14866</v>
      </c>
      <c r="D4774" t="s">
        <v>211</v>
      </c>
      <c r="E4774">
        <v>0</v>
      </c>
      <c r="F4774">
        <v>0</v>
      </c>
    </row>
    <row r="4775" spans="1:6">
      <c r="A4775" t="s">
        <v>14856</v>
      </c>
      <c r="B4775">
        <v>95793</v>
      </c>
      <c r="C4775" t="s">
        <v>14867</v>
      </c>
      <c r="D4775" t="s">
        <v>211</v>
      </c>
      <c r="E4775">
        <v>0</v>
      </c>
      <c r="F4775">
        <v>0</v>
      </c>
    </row>
    <row r="4776" spans="1:6">
      <c r="A4776" t="s">
        <v>14856</v>
      </c>
      <c r="B4776">
        <v>95794</v>
      </c>
      <c r="C4776" t="s">
        <v>14868</v>
      </c>
      <c r="D4776" t="s">
        <v>211</v>
      </c>
      <c r="E4776">
        <v>0</v>
      </c>
      <c r="F4776">
        <v>0</v>
      </c>
    </row>
    <row r="4777" spans="1:6">
      <c r="A4777" t="s">
        <v>14856</v>
      </c>
      <c r="B4777">
        <v>95786</v>
      </c>
      <c r="C4777" t="s">
        <v>14869</v>
      </c>
      <c r="D4777" t="s">
        <v>211</v>
      </c>
      <c r="E4777">
        <v>0</v>
      </c>
      <c r="F4777">
        <v>0</v>
      </c>
    </row>
    <row r="4778" spans="1:6">
      <c r="A4778" t="s">
        <v>14856</v>
      </c>
      <c r="B4778">
        <v>95788</v>
      </c>
      <c r="C4778" t="s">
        <v>14870</v>
      </c>
      <c r="D4778" t="s">
        <v>211</v>
      </c>
      <c r="E4778">
        <v>0</v>
      </c>
      <c r="F4778">
        <v>0</v>
      </c>
    </row>
    <row r="4779" spans="1:6">
      <c r="A4779" t="s">
        <v>14856</v>
      </c>
      <c r="B4779">
        <v>95790</v>
      </c>
      <c r="C4779" t="s">
        <v>14871</v>
      </c>
      <c r="D4779" t="s">
        <v>211</v>
      </c>
      <c r="E4779">
        <v>0</v>
      </c>
      <c r="F4779">
        <v>0</v>
      </c>
    </row>
    <row r="4780" spans="1:6">
      <c r="A4780" t="s">
        <v>14856</v>
      </c>
      <c r="B4780">
        <v>95787</v>
      </c>
      <c r="C4780" t="s">
        <v>14872</v>
      </c>
      <c r="D4780" t="s">
        <v>211</v>
      </c>
      <c r="E4780">
        <v>29.67</v>
      </c>
      <c r="F4780">
        <v>30.65</v>
      </c>
    </row>
    <row r="4781" spans="1:6">
      <c r="A4781" t="s">
        <v>14856</v>
      </c>
      <c r="B4781">
        <v>95789</v>
      </c>
      <c r="C4781" t="s">
        <v>14873</v>
      </c>
      <c r="D4781" t="s">
        <v>211</v>
      </c>
      <c r="E4781">
        <v>37.31</v>
      </c>
      <c r="F4781">
        <v>38.32</v>
      </c>
    </row>
    <row r="4782" spans="1:6">
      <c r="A4782" t="s">
        <v>14856</v>
      </c>
      <c r="B4782">
        <v>95791</v>
      </c>
      <c r="C4782" t="s">
        <v>14874</v>
      </c>
      <c r="D4782" t="s">
        <v>211</v>
      </c>
      <c r="E4782">
        <v>48.75</v>
      </c>
      <c r="F4782">
        <v>49.8</v>
      </c>
    </row>
    <row r="4783" spans="1:6">
      <c r="A4783" t="s">
        <v>14856</v>
      </c>
      <c r="B4783">
        <v>95795</v>
      </c>
      <c r="C4783" t="s">
        <v>14875</v>
      </c>
      <c r="D4783" t="s">
        <v>211</v>
      </c>
      <c r="E4783">
        <v>34.57</v>
      </c>
      <c r="F4783">
        <v>35.729999999999997</v>
      </c>
    </row>
    <row r="4784" spans="1:6">
      <c r="A4784" t="s">
        <v>14856</v>
      </c>
      <c r="B4784">
        <v>95796</v>
      </c>
      <c r="C4784" t="s">
        <v>14876</v>
      </c>
      <c r="D4784" t="s">
        <v>211</v>
      </c>
      <c r="E4784">
        <v>44.01</v>
      </c>
      <c r="F4784">
        <v>45.21</v>
      </c>
    </row>
    <row r="4785" spans="1:6">
      <c r="A4785" t="s">
        <v>14856</v>
      </c>
      <c r="B4785">
        <v>95797</v>
      </c>
      <c r="C4785" t="s">
        <v>14877</v>
      </c>
      <c r="D4785" t="s">
        <v>211</v>
      </c>
      <c r="E4785">
        <v>56.19</v>
      </c>
      <c r="F4785">
        <v>57.43</v>
      </c>
    </row>
    <row r="4786" spans="1:6">
      <c r="A4786" t="s">
        <v>14856</v>
      </c>
      <c r="B4786">
        <v>95798</v>
      </c>
      <c r="C4786" t="s">
        <v>14878</v>
      </c>
      <c r="D4786" t="s">
        <v>211</v>
      </c>
      <c r="E4786">
        <v>0</v>
      </c>
      <c r="F4786">
        <v>0</v>
      </c>
    </row>
    <row r="4787" spans="1:6">
      <c r="A4787" t="s">
        <v>14856</v>
      </c>
      <c r="B4787">
        <v>95799</v>
      </c>
      <c r="C4787" t="s">
        <v>14879</v>
      </c>
      <c r="D4787" t="s">
        <v>211</v>
      </c>
      <c r="E4787">
        <v>0</v>
      </c>
      <c r="F4787">
        <v>0</v>
      </c>
    </row>
    <row r="4788" spans="1:6">
      <c r="A4788" t="s">
        <v>14856</v>
      </c>
      <c r="B4788">
        <v>95800</v>
      </c>
      <c r="C4788" t="s">
        <v>14880</v>
      </c>
      <c r="D4788" t="s">
        <v>211</v>
      </c>
      <c r="E4788">
        <v>0</v>
      </c>
      <c r="F4788">
        <v>0</v>
      </c>
    </row>
    <row r="4789" spans="1:6">
      <c r="A4789" t="s">
        <v>14856</v>
      </c>
      <c r="B4789">
        <v>95801</v>
      </c>
      <c r="C4789" t="s">
        <v>14881</v>
      </c>
      <c r="D4789" t="s">
        <v>211</v>
      </c>
      <c r="E4789">
        <v>42.18</v>
      </c>
      <c r="F4789">
        <v>43.52</v>
      </c>
    </row>
    <row r="4790" spans="1:6">
      <c r="A4790" t="s">
        <v>14856</v>
      </c>
      <c r="B4790">
        <v>95802</v>
      </c>
      <c r="C4790" t="s">
        <v>14882</v>
      </c>
      <c r="D4790" t="s">
        <v>211</v>
      </c>
      <c r="E4790">
        <v>46.15</v>
      </c>
      <c r="F4790">
        <v>47.53</v>
      </c>
    </row>
    <row r="4791" spans="1:6">
      <c r="A4791" t="s">
        <v>14856</v>
      </c>
      <c r="B4791">
        <v>95803</v>
      </c>
      <c r="C4791" t="s">
        <v>14883</v>
      </c>
      <c r="D4791" t="s">
        <v>211</v>
      </c>
      <c r="E4791">
        <v>61.51</v>
      </c>
      <c r="F4791">
        <v>62.95</v>
      </c>
    </row>
    <row r="4792" spans="1:6">
      <c r="A4792" t="s">
        <v>14856</v>
      </c>
      <c r="B4792">
        <v>95804</v>
      </c>
      <c r="C4792" t="s">
        <v>14884</v>
      </c>
      <c r="D4792" t="s">
        <v>211</v>
      </c>
      <c r="E4792">
        <v>22.91</v>
      </c>
      <c r="F4792">
        <v>23.44</v>
      </c>
    </row>
    <row r="4793" spans="1:6">
      <c r="A4793" t="s">
        <v>14856</v>
      </c>
      <c r="B4793">
        <v>95805</v>
      </c>
      <c r="C4793" t="s">
        <v>14885</v>
      </c>
      <c r="D4793" t="s">
        <v>211</v>
      </c>
      <c r="E4793">
        <v>23.05</v>
      </c>
      <c r="F4793">
        <v>23.6</v>
      </c>
    </row>
    <row r="4794" spans="1:6">
      <c r="A4794" t="s">
        <v>14856</v>
      </c>
      <c r="B4794">
        <v>95806</v>
      </c>
      <c r="C4794" t="s">
        <v>14886</v>
      </c>
      <c r="D4794" t="s">
        <v>211</v>
      </c>
      <c r="E4794">
        <v>23.88</v>
      </c>
      <c r="F4794">
        <v>24.43</v>
      </c>
    </row>
    <row r="4795" spans="1:6">
      <c r="A4795" t="s">
        <v>14856</v>
      </c>
      <c r="B4795">
        <v>104401</v>
      </c>
      <c r="C4795" t="s">
        <v>14887</v>
      </c>
      <c r="D4795" t="s">
        <v>211</v>
      </c>
      <c r="E4795">
        <v>25.62</v>
      </c>
      <c r="F4795">
        <v>26.24</v>
      </c>
    </row>
    <row r="4796" spans="1:6">
      <c r="A4796" t="s">
        <v>14856</v>
      </c>
      <c r="B4796">
        <v>104402</v>
      </c>
      <c r="C4796" t="s">
        <v>14888</v>
      </c>
      <c r="D4796" t="s">
        <v>211</v>
      </c>
      <c r="E4796">
        <v>24.3</v>
      </c>
      <c r="F4796">
        <v>24.94</v>
      </c>
    </row>
    <row r="4797" spans="1:6">
      <c r="A4797" t="s">
        <v>14856</v>
      </c>
      <c r="B4797">
        <v>104403</v>
      </c>
      <c r="C4797" t="s">
        <v>14889</v>
      </c>
      <c r="D4797" t="s">
        <v>211</v>
      </c>
      <c r="E4797">
        <v>28.08</v>
      </c>
      <c r="F4797">
        <v>28.73</v>
      </c>
    </row>
    <row r="4798" spans="1:6">
      <c r="A4798" t="s">
        <v>14856</v>
      </c>
      <c r="B4798">
        <v>104395</v>
      </c>
      <c r="C4798" t="s">
        <v>14890</v>
      </c>
      <c r="D4798" t="s">
        <v>211</v>
      </c>
      <c r="E4798">
        <v>22.3</v>
      </c>
      <c r="F4798">
        <v>22.83</v>
      </c>
    </row>
    <row r="4799" spans="1:6">
      <c r="A4799" t="s">
        <v>14856</v>
      </c>
      <c r="B4799">
        <v>104396</v>
      </c>
      <c r="C4799" t="s">
        <v>14891</v>
      </c>
      <c r="D4799" t="s">
        <v>211</v>
      </c>
      <c r="E4799">
        <v>21.42</v>
      </c>
      <c r="F4799">
        <v>21.97</v>
      </c>
    </row>
    <row r="4800" spans="1:6">
      <c r="A4800" t="s">
        <v>14856</v>
      </c>
      <c r="B4800">
        <v>104397</v>
      </c>
      <c r="C4800" t="s">
        <v>14892</v>
      </c>
      <c r="D4800" t="s">
        <v>211</v>
      </c>
      <c r="E4800">
        <v>24.66</v>
      </c>
      <c r="F4800">
        <v>25.21</v>
      </c>
    </row>
    <row r="4801" spans="1:6">
      <c r="A4801" t="s">
        <v>14856</v>
      </c>
      <c r="B4801">
        <v>95810</v>
      </c>
      <c r="C4801" t="s">
        <v>14893</v>
      </c>
      <c r="D4801" t="s">
        <v>211</v>
      </c>
      <c r="E4801">
        <v>18.84</v>
      </c>
      <c r="F4801">
        <v>19.079999999999998</v>
      </c>
    </row>
    <row r="4802" spans="1:6">
      <c r="A4802" t="s">
        <v>14856</v>
      </c>
      <c r="B4802">
        <v>95811</v>
      </c>
      <c r="C4802" t="s">
        <v>14894</v>
      </c>
      <c r="D4802" t="s">
        <v>211</v>
      </c>
      <c r="E4802">
        <v>19.29</v>
      </c>
      <c r="F4802">
        <v>19.57</v>
      </c>
    </row>
    <row r="4803" spans="1:6">
      <c r="A4803" t="s">
        <v>14856</v>
      </c>
      <c r="B4803">
        <v>95812</v>
      </c>
      <c r="C4803" t="s">
        <v>14895</v>
      </c>
      <c r="D4803" t="s">
        <v>211</v>
      </c>
      <c r="E4803">
        <v>22.34</v>
      </c>
      <c r="F4803">
        <v>22.65</v>
      </c>
    </row>
    <row r="4804" spans="1:6">
      <c r="A4804" t="s">
        <v>14856</v>
      </c>
      <c r="B4804">
        <v>95807</v>
      </c>
      <c r="C4804" t="s">
        <v>14896</v>
      </c>
      <c r="D4804" t="s">
        <v>211</v>
      </c>
      <c r="E4804">
        <v>27.03</v>
      </c>
      <c r="F4804">
        <v>27.72</v>
      </c>
    </row>
    <row r="4805" spans="1:6">
      <c r="A4805" t="s">
        <v>14856</v>
      </c>
      <c r="B4805">
        <v>95808</v>
      </c>
      <c r="C4805" t="s">
        <v>14897</v>
      </c>
      <c r="D4805" t="s">
        <v>211</v>
      </c>
      <c r="E4805">
        <v>27.48</v>
      </c>
      <c r="F4805">
        <v>28.21</v>
      </c>
    </row>
    <row r="4806" spans="1:6">
      <c r="A4806" t="s">
        <v>14856</v>
      </c>
      <c r="B4806">
        <v>95809</v>
      </c>
      <c r="C4806" t="s">
        <v>14898</v>
      </c>
      <c r="D4806" t="s">
        <v>211</v>
      </c>
      <c r="E4806">
        <v>30.53</v>
      </c>
      <c r="F4806">
        <v>31.28</v>
      </c>
    </row>
    <row r="4807" spans="1:6">
      <c r="A4807" t="s">
        <v>14856</v>
      </c>
      <c r="B4807">
        <v>104398</v>
      </c>
      <c r="C4807" t="s">
        <v>14899</v>
      </c>
      <c r="D4807" t="s">
        <v>211</v>
      </c>
      <c r="E4807">
        <v>27.01</v>
      </c>
      <c r="F4807">
        <v>27.7</v>
      </c>
    </row>
    <row r="4808" spans="1:6">
      <c r="A4808" t="s">
        <v>14856</v>
      </c>
      <c r="B4808">
        <v>104399</v>
      </c>
      <c r="C4808" t="s">
        <v>14900</v>
      </c>
      <c r="D4808" t="s">
        <v>211</v>
      </c>
      <c r="E4808">
        <v>25.84</v>
      </c>
      <c r="F4808">
        <v>26.57</v>
      </c>
    </row>
    <row r="4809" spans="1:6">
      <c r="A4809" t="s">
        <v>14856</v>
      </c>
      <c r="B4809">
        <v>104400</v>
      </c>
      <c r="C4809" t="s">
        <v>14901</v>
      </c>
      <c r="D4809" t="s">
        <v>211</v>
      </c>
      <c r="E4809">
        <v>29.83</v>
      </c>
      <c r="F4809">
        <v>30.58</v>
      </c>
    </row>
    <row r="4810" spans="1:6">
      <c r="A4810" t="s">
        <v>14856</v>
      </c>
      <c r="B4810">
        <v>104404</v>
      </c>
      <c r="C4810" t="s">
        <v>14902</v>
      </c>
      <c r="D4810" t="s">
        <v>211</v>
      </c>
      <c r="E4810">
        <v>30.02</v>
      </c>
      <c r="F4810">
        <v>30.84</v>
      </c>
    </row>
    <row r="4811" spans="1:6">
      <c r="A4811" t="s">
        <v>14856</v>
      </c>
      <c r="B4811">
        <v>104405</v>
      </c>
      <c r="C4811" t="s">
        <v>14903</v>
      </c>
      <c r="D4811" t="s">
        <v>211</v>
      </c>
      <c r="E4811">
        <v>36.56</v>
      </c>
      <c r="F4811">
        <v>37.42</v>
      </c>
    </row>
    <row r="4812" spans="1:6">
      <c r="A4812" t="s">
        <v>14856</v>
      </c>
      <c r="B4812">
        <v>95813</v>
      </c>
      <c r="C4812" t="s">
        <v>14904</v>
      </c>
      <c r="D4812" t="s">
        <v>211</v>
      </c>
      <c r="E4812">
        <v>21.75</v>
      </c>
      <c r="F4812">
        <v>22.08</v>
      </c>
    </row>
    <row r="4813" spans="1:6">
      <c r="A4813" t="s">
        <v>14856</v>
      </c>
      <c r="B4813">
        <v>95814</v>
      </c>
      <c r="C4813" t="s">
        <v>14905</v>
      </c>
      <c r="D4813" t="s">
        <v>211</v>
      </c>
      <c r="E4813">
        <v>22.35</v>
      </c>
      <c r="F4813">
        <v>22.72</v>
      </c>
    </row>
    <row r="4814" spans="1:6">
      <c r="A4814" t="s">
        <v>14856</v>
      </c>
      <c r="B4814">
        <v>95815</v>
      </c>
      <c r="C4814" t="s">
        <v>14906</v>
      </c>
      <c r="D4814" t="s">
        <v>211</v>
      </c>
      <c r="E4814">
        <v>28.37</v>
      </c>
      <c r="F4814">
        <v>28.78</v>
      </c>
    </row>
    <row r="4815" spans="1:6">
      <c r="A4815" t="s">
        <v>14856</v>
      </c>
      <c r="B4815">
        <v>95816</v>
      </c>
      <c r="C4815" t="s">
        <v>14907</v>
      </c>
      <c r="D4815" t="s">
        <v>211</v>
      </c>
      <c r="E4815">
        <v>33.159999999999997</v>
      </c>
      <c r="F4815">
        <v>34.03</v>
      </c>
    </row>
    <row r="4816" spans="1:6">
      <c r="A4816" t="s">
        <v>14856</v>
      </c>
      <c r="B4816">
        <v>95817</v>
      </c>
      <c r="C4816" t="s">
        <v>14908</v>
      </c>
      <c r="D4816" t="s">
        <v>211</v>
      </c>
      <c r="E4816">
        <v>33.32</v>
      </c>
      <c r="F4816">
        <v>34.22</v>
      </c>
    </row>
    <row r="4817" spans="1:6">
      <c r="A4817" t="s">
        <v>14856</v>
      </c>
      <c r="B4817">
        <v>95818</v>
      </c>
      <c r="C4817" t="s">
        <v>14909</v>
      </c>
      <c r="D4817" t="s">
        <v>211</v>
      </c>
      <c r="E4817">
        <v>41.35</v>
      </c>
      <c r="F4817">
        <v>42.33</v>
      </c>
    </row>
    <row r="4818" spans="1:6">
      <c r="A4818" t="s">
        <v>14856</v>
      </c>
      <c r="B4818">
        <v>106668</v>
      </c>
      <c r="C4818" t="s">
        <v>14910</v>
      </c>
      <c r="D4818" t="s">
        <v>211</v>
      </c>
      <c r="E4818">
        <v>0</v>
      </c>
      <c r="F4818">
        <v>0</v>
      </c>
    </row>
    <row r="4819" spans="1:6">
      <c r="A4819" t="s">
        <v>14856</v>
      </c>
      <c r="B4819">
        <v>106667</v>
      </c>
      <c r="C4819" t="s">
        <v>14911</v>
      </c>
      <c r="D4819" t="s">
        <v>211</v>
      </c>
      <c r="E4819">
        <v>0</v>
      </c>
      <c r="F4819">
        <v>0</v>
      </c>
    </row>
    <row r="4820" spans="1:6">
      <c r="A4820" t="s">
        <v>14856</v>
      </c>
      <c r="B4820">
        <v>106666</v>
      </c>
      <c r="C4820" t="s">
        <v>14912</v>
      </c>
      <c r="D4820" t="s">
        <v>211</v>
      </c>
      <c r="E4820">
        <v>0</v>
      </c>
      <c r="F4820">
        <v>0</v>
      </c>
    </row>
    <row r="4821" spans="1:6">
      <c r="A4821" t="s">
        <v>14856</v>
      </c>
      <c r="B4821">
        <v>104391</v>
      </c>
      <c r="C4821" t="s">
        <v>14913</v>
      </c>
      <c r="D4821" t="s">
        <v>211</v>
      </c>
      <c r="E4821">
        <v>17.66</v>
      </c>
      <c r="F4821">
        <v>18.190000000000001</v>
      </c>
    </row>
    <row r="4822" spans="1:6">
      <c r="A4822" t="s">
        <v>14856</v>
      </c>
      <c r="B4822">
        <v>104392</v>
      </c>
      <c r="C4822" t="s">
        <v>14914</v>
      </c>
      <c r="D4822" t="s">
        <v>211</v>
      </c>
      <c r="E4822">
        <v>21.86</v>
      </c>
      <c r="F4822">
        <v>22.42</v>
      </c>
    </row>
    <row r="4823" spans="1:6">
      <c r="A4823" t="s">
        <v>14856</v>
      </c>
      <c r="B4823">
        <v>104393</v>
      </c>
      <c r="C4823" t="s">
        <v>14915</v>
      </c>
      <c r="D4823" t="s">
        <v>211</v>
      </c>
      <c r="E4823">
        <v>35.090000000000003</v>
      </c>
      <c r="F4823">
        <v>35.69</v>
      </c>
    </row>
    <row r="4824" spans="1:6">
      <c r="A4824" t="s">
        <v>14856</v>
      </c>
      <c r="B4824">
        <v>104394</v>
      </c>
      <c r="C4824" t="s">
        <v>14916</v>
      </c>
      <c r="D4824" t="s">
        <v>211</v>
      </c>
      <c r="E4824">
        <v>47.38</v>
      </c>
      <c r="F4824">
        <v>48.03</v>
      </c>
    </row>
    <row r="4825" spans="1:6">
      <c r="A4825" t="s">
        <v>14856</v>
      </c>
      <c r="B4825">
        <v>95761</v>
      </c>
      <c r="C4825" t="s">
        <v>14917</v>
      </c>
      <c r="D4825" t="s">
        <v>211</v>
      </c>
      <c r="E4825">
        <v>16.46</v>
      </c>
      <c r="F4825">
        <v>16.989999999999998</v>
      </c>
    </row>
    <row r="4826" spans="1:6">
      <c r="A4826" t="s">
        <v>14856</v>
      </c>
      <c r="B4826">
        <v>95763</v>
      </c>
      <c r="C4826" t="s">
        <v>14918</v>
      </c>
      <c r="D4826" t="s">
        <v>211</v>
      </c>
      <c r="E4826">
        <v>18.77</v>
      </c>
      <c r="F4826">
        <v>19.329999999999998</v>
      </c>
    </row>
    <row r="4827" spans="1:6">
      <c r="A4827" t="s">
        <v>14856</v>
      </c>
      <c r="B4827">
        <v>95765</v>
      </c>
      <c r="C4827" t="s">
        <v>14919</v>
      </c>
      <c r="D4827" t="s">
        <v>211</v>
      </c>
      <c r="E4827">
        <v>0</v>
      </c>
      <c r="F4827">
        <v>0</v>
      </c>
    </row>
    <row r="4828" spans="1:6">
      <c r="A4828" t="s">
        <v>14856</v>
      </c>
      <c r="B4828">
        <v>95767</v>
      </c>
      <c r="C4828" t="s">
        <v>14920</v>
      </c>
      <c r="D4828" t="s">
        <v>211</v>
      </c>
      <c r="E4828">
        <v>36.28</v>
      </c>
      <c r="F4828">
        <v>36.93</v>
      </c>
    </row>
    <row r="4829" spans="1:6">
      <c r="A4829" t="s">
        <v>14856</v>
      </c>
      <c r="B4829">
        <v>95762</v>
      </c>
      <c r="C4829" t="s">
        <v>14921</v>
      </c>
      <c r="D4829" t="s">
        <v>211</v>
      </c>
      <c r="E4829">
        <v>16.52</v>
      </c>
      <c r="F4829">
        <v>17.05</v>
      </c>
    </row>
    <row r="4830" spans="1:6">
      <c r="A4830" t="s">
        <v>14856</v>
      </c>
      <c r="B4830">
        <v>95764</v>
      </c>
      <c r="C4830" t="s">
        <v>14922</v>
      </c>
      <c r="D4830" t="s">
        <v>211</v>
      </c>
      <c r="E4830">
        <v>19.04</v>
      </c>
      <c r="F4830">
        <v>19.600000000000001</v>
      </c>
    </row>
    <row r="4831" spans="1:6">
      <c r="A4831" t="s">
        <v>14856</v>
      </c>
      <c r="B4831">
        <v>95766</v>
      </c>
      <c r="C4831" t="s">
        <v>14923</v>
      </c>
      <c r="D4831" t="s">
        <v>211</v>
      </c>
      <c r="E4831">
        <v>30.12</v>
      </c>
      <c r="F4831">
        <v>30.72</v>
      </c>
    </row>
    <row r="4832" spans="1:6">
      <c r="A4832" t="s">
        <v>14856</v>
      </c>
      <c r="B4832">
        <v>95768</v>
      </c>
      <c r="C4832" t="s">
        <v>14924</v>
      </c>
      <c r="D4832" t="s">
        <v>211</v>
      </c>
      <c r="E4832">
        <v>36.81</v>
      </c>
      <c r="F4832">
        <v>37.46</v>
      </c>
    </row>
    <row r="4833" spans="1:6">
      <c r="A4833" t="s">
        <v>14856</v>
      </c>
      <c r="B4833">
        <v>95739</v>
      </c>
      <c r="C4833" t="s">
        <v>14925</v>
      </c>
      <c r="D4833" t="s">
        <v>211</v>
      </c>
      <c r="E4833">
        <v>0</v>
      </c>
      <c r="F4833">
        <v>0</v>
      </c>
    </row>
    <row r="4834" spans="1:6">
      <c r="A4834" t="s">
        <v>14856</v>
      </c>
      <c r="B4834">
        <v>95740</v>
      </c>
      <c r="C4834" t="s">
        <v>14926</v>
      </c>
      <c r="D4834" t="s">
        <v>211</v>
      </c>
      <c r="E4834">
        <v>0</v>
      </c>
      <c r="F4834">
        <v>0</v>
      </c>
    </row>
    <row r="4835" spans="1:6">
      <c r="A4835" t="s">
        <v>14856</v>
      </c>
      <c r="B4835">
        <v>95741</v>
      </c>
      <c r="C4835" t="s">
        <v>14927</v>
      </c>
      <c r="D4835" t="s">
        <v>211</v>
      </c>
      <c r="E4835">
        <v>0</v>
      </c>
      <c r="F4835">
        <v>0</v>
      </c>
    </row>
    <row r="4836" spans="1:6">
      <c r="A4836" t="s">
        <v>14856</v>
      </c>
      <c r="B4836">
        <v>106671</v>
      </c>
      <c r="C4836" t="s">
        <v>14928</v>
      </c>
      <c r="D4836" t="s">
        <v>110</v>
      </c>
      <c r="E4836">
        <v>21.59</v>
      </c>
      <c r="F4836">
        <v>21.71</v>
      </c>
    </row>
    <row r="4837" spans="1:6">
      <c r="A4837" t="s">
        <v>14856</v>
      </c>
      <c r="B4837">
        <v>106670</v>
      </c>
      <c r="C4837" t="s">
        <v>14929</v>
      </c>
      <c r="D4837" t="s">
        <v>110</v>
      </c>
      <c r="E4837">
        <v>14.71</v>
      </c>
      <c r="F4837">
        <v>14.8</v>
      </c>
    </row>
    <row r="4838" spans="1:6">
      <c r="A4838" t="s">
        <v>14856</v>
      </c>
      <c r="B4838">
        <v>106669</v>
      </c>
      <c r="C4838" t="s">
        <v>14930</v>
      </c>
      <c r="D4838" t="s">
        <v>110</v>
      </c>
      <c r="E4838">
        <v>11.43</v>
      </c>
      <c r="F4838">
        <v>11.53</v>
      </c>
    </row>
    <row r="4839" spans="1:6">
      <c r="A4839" t="s">
        <v>14856</v>
      </c>
      <c r="B4839">
        <v>95726</v>
      </c>
      <c r="C4839" t="s">
        <v>14931</v>
      </c>
      <c r="D4839" t="s">
        <v>110</v>
      </c>
      <c r="E4839">
        <v>16.66</v>
      </c>
      <c r="F4839">
        <v>17.3</v>
      </c>
    </row>
    <row r="4840" spans="1:6">
      <c r="A4840" t="s">
        <v>14856</v>
      </c>
      <c r="B4840">
        <v>95727</v>
      </c>
      <c r="C4840" t="s">
        <v>14932</v>
      </c>
      <c r="D4840" t="s">
        <v>110</v>
      </c>
      <c r="E4840">
        <v>17.73</v>
      </c>
      <c r="F4840">
        <v>18.39</v>
      </c>
    </row>
    <row r="4841" spans="1:6">
      <c r="A4841" t="s">
        <v>14856</v>
      </c>
      <c r="B4841">
        <v>95728</v>
      </c>
      <c r="C4841" t="s">
        <v>14933</v>
      </c>
      <c r="D4841" t="s">
        <v>110</v>
      </c>
      <c r="E4841">
        <v>20.079999999999998</v>
      </c>
      <c r="F4841">
        <v>20.78</v>
      </c>
    </row>
    <row r="4842" spans="1:6">
      <c r="A4842" t="s">
        <v>14856</v>
      </c>
      <c r="B4842">
        <v>104409</v>
      </c>
      <c r="C4842" t="s">
        <v>14934</v>
      </c>
      <c r="D4842" t="s">
        <v>110</v>
      </c>
      <c r="E4842">
        <v>0</v>
      </c>
      <c r="F4842">
        <v>0</v>
      </c>
    </row>
    <row r="4843" spans="1:6">
      <c r="A4843" t="s">
        <v>14856</v>
      </c>
      <c r="B4843">
        <v>104408</v>
      </c>
      <c r="C4843" t="s">
        <v>14935</v>
      </c>
      <c r="D4843" t="s">
        <v>110</v>
      </c>
      <c r="E4843">
        <v>0</v>
      </c>
      <c r="F4843">
        <v>0</v>
      </c>
    </row>
    <row r="4844" spans="1:6">
      <c r="A4844" t="s">
        <v>14856</v>
      </c>
      <c r="B4844">
        <v>104407</v>
      </c>
      <c r="C4844" t="s">
        <v>14936</v>
      </c>
      <c r="D4844" t="s">
        <v>110</v>
      </c>
      <c r="E4844">
        <v>0</v>
      </c>
      <c r="F4844">
        <v>0</v>
      </c>
    </row>
    <row r="4845" spans="1:6">
      <c r="A4845" t="s">
        <v>14856</v>
      </c>
      <c r="B4845">
        <v>104406</v>
      </c>
      <c r="C4845" t="s">
        <v>14937</v>
      </c>
      <c r="D4845" t="s">
        <v>110</v>
      </c>
      <c r="E4845">
        <v>0</v>
      </c>
      <c r="F4845">
        <v>0</v>
      </c>
    </row>
    <row r="4846" spans="1:6">
      <c r="A4846" t="s">
        <v>14856</v>
      </c>
      <c r="B4846">
        <v>104452</v>
      </c>
      <c r="C4846" t="s">
        <v>14938</v>
      </c>
      <c r="D4846" t="s">
        <v>211</v>
      </c>
      <c r="E4846">
        <v>7.58</v>
      </c>
      <c r="F4846">
        <v>7.93</v>
      </c>
    </row>
    <row r="4847" spans="1:6">
      <c r="A4847" t="s">
        <v>14856</v>
      </c>
      <c r="B4847">
        <v>104448</v>
      </c>
      <c r="C4847" t="s">
        <v>14939</v>
      </c>
      <c r="D4847" t="s">
        <v>211</v>
      </c>
      <c r="E4847">
        <v>8.14</v>
      </c>
      <c r="F4847">
        <v>8.51</v>
      </c>
    </row>
    <row r="4848" spans="1:6">
      <c r="A4848" t="s">
        <v>14856</v>
      </c>
      <c r="B4848">
        <v>104449</v>
      </c>
      <c r="C4848" t="s">
        <v>14940</v>
      </c>
      <c r="D4848" t="s">
        <v>211</v>
      </c>
      <c r="E4848">
        <v>10.029999999999999</v>
      </c>
      <c r="F4848">
        <v>10.43</v>
      </c>
    </row>
    <row r="4849" spans="1:6">
      <c r="A4849" t="s">
        <v>14856</v>
      </c>
      <c r="B4849">
        <v>104450</v>
      </c>
      <c r="C4849" t="s">
        <v>14941</v>
      </c>
      <c r="D4849" t="s">
        <v>211</v>
      </c>
      <c r="E4849">
        <v>12.03</v>
      </c>
      <c r="F4849">
        <v>12.45</v>
      </c>
    </row>
    <row r="4850" spans="1:6">
      <c r="A4850" t="s">
        <v>14856</v>
      </c>
      <c r="B4850">
        <v>104445</v>
      </c>
      <c r="C4850" t="s">
        <v>14942</v>
      </c>
      <c r="D4850" t="s">
        <v>211</v>
      </c>
      <c r="E4850">
        <v>0</v>
      </c>
      <c r="F4850">
        <v>0</v>
      </c>
    </row>
    <row r="4851" spans="1:6">
      <c r="A4851" t="s">
        <v>14856</v>
      </c>
      <c r="B4851">
        <v>104446</v>
      </c>
      <c r="C4851" t="s">
        <v>14943</v>
      </c>
      <c r="D4851" t="s">
        <v>211</v>
      </c>
      <c r="E4851">
        <v>0</v>
      </c>
      <c r="F4851">
        <v>0</v>
      </c>
    </row>
    <row r="4852" spans="1:6">
      <c r="A4852" t="s">
        <v>14856</v>
      </c>
      <c r="B4852">
        <v>104447</v>
      </c>
      <c r="C4852" t="s">
        <v>14944</v>
      </c>
      <c r="D4852" t="s">
        <v>211</v>
      </c>
      <c r="E4852">
        <v>0</v>
      </c>
      <c r="F4852">
        <v>0</v>
      </c>
    </row>
    <row r="4853" spans="1:6">
      <c r="A4853" t="s">
        <v>14945</v>
      </c>
      <c r="B4853">
        <v>101884</v>
      </c>
      <c r="C4853" t="s">
        <v>9219</v>
      </c>
      <c r="D4853" t="s">
        <v>110</v>
      </c>
      <c r="E4853">
        <v>12.59</v>
      </c>
      <c r="F4853">
        <v>12.61</v>
      </c>
    </row>
    <row r="4854" spans="1:6">
      <c r="A4854" t="s">
        <v>14945</v>
      </c>
      <c r="B4854">
        <v>101886</v>
      </c>
      <c r="C4854" t="s">
        <v>9220</v>
      </c>
      <c r="D4854" t="s">
        <v>110</v>
      </c>
      <c r="E4854">
        <v>18.04</v>
      </c>
      <c r="F4854">
        <v>18.059999999999999</v>
      </c>
    </row>
    <row r="4855" spans="1:6">
      <c r="A4855" t="s">
        <v>14945</v>
      </c>
      <c r="B4855">
        <v>101888</v>
      </c>
      <c r="C4855" t="s">
        <v>9221</v>
      </c>
      <c r="D4855" t="s">
        <v>110</v>
      </c>
      <c r="E4855">
        <v>28.71</v>
      </c>
      <c r="F4855">
        <v>28.78</v>
      </c>
    </row>
    <row r="4856" spans="1:6">
      <c r="A4856" t="s">
        <v>14945</v>
      </c>
      <c r="B4856">
        <v>101938</v>
      </c>
      <c r="C4856" t="s">
        <v>9222</v>
      </c>
      <c r="D4856" t="s">
        <v>211</v>
      </c>
      <c r="E4856">
        <v>180.89</v>
      </c>
      <c r="F4856">
        <v>184.47</v>
      </c>
    </row>
    <row r="4857" spans="1:6">
      <c r="A4857" t="s">
        <v>14945</v>
      </c>
      <c r="B4857">
        <v>101904</v>
      </c>
      <c r="C4857" t="s">
        <v>9223</v>
      </c>
      <c r="D4857" t="s">
        <v>211</v>
      </c>
      <c r="E4857">
        <v>1352.12</v>
      </c>
      <c r="F4857">
        <v>1354.36</v>
      </c>
    </row>
    <row r="4858" spans="1:6">
      <c r="A4858" t="s">
        <v>14945</v>
      </c>
      <c r="B4858">
        <v>101901</v>
      </c>
      <c r="C4858" t="s">
        <v>9224</v>
      </c>
      <c r="D4858" t="s">
        <v>211</v>
      </c>
      <c r="E4858">
        <v>141.77000000000001</v>
      </c>
      <c r="F4858">
        <v>142.11000000000001</v>
      </c>
    </row>
    <row r="4859" spans="1:6">
      <c r="A4859" t="s">
        <v>14945</v>
      </c>
      <c r="B4859">
        <v>101902</v>
      </c>
      <c r="C4859" t="s">
        <v>9225</v>
      </c>
      <c r="D4859" t="s">
        <v>211</v>
      </c>
      <c r="E4859">
        <v>174.64</v>
      </c>
      <c r="F4859">
        <v>175.08</v>
      </c>
    </row>
    <row r="4860" spans="1:6">
      <c r="A4860" t="s">
        <v>14945</v>
      </c>
      <c r="B4860">
        <v>101903</v>
      </c>
      <c r="C4860" t="s">
        <v>9226</v>
      </c>
      <c r="D4860" t="s">
        <v>211</v>
      </c>
      <c r="E4860">
        <v>362.53</v>
      </c>
      <c r="F4860">
        <v>363.35</v>
      </c>
    </row>
    <row r="4861" spans="1:6">
      <c r="A4861" t="s">
        <v>14945</v>
      </c>
      <c r="B4861">
        <v>97414</v>
      </c>
      <c r="C4861" t="s">
        <v>9227</v>
      </c>
      <c r="D4861" t="s">
        <v>211</v>
      </c>
      <c r="E4861">
        <v>0</v>
      </c>
      <c r="F4861">
        <v>0</v>
      </c>
    </row>
    <row r="4862" spans="1:6">
      <c r="A4862" t="s">
        <v>14945</v>
      </c>
      <c r="B4862">
        <v>97415</v>
      </c>
      <c r="C4862" t="s">
        <v>9228</v>
      </c>
      <c r="D4862" t="s">
        <v>211</v>
      </c>
      <c r="E4862">
        <v>0</v>
      </c>
      <c r="F4862">
        <v>0</v>
      </c>
    </row>
    <row r="4863" spans="1:6">
      <c r="A4863" t="s">
        <v>14945</v>
      </c>
      <c r="B4863">
        <v>97416</v>
      </c>
      <c r="C4863" t="s">
        <v>9229</v>
      </c>
      <c r="D4863" t="s">
        <v>211</v>
      </c>
      <c r="E4863">
        <v>0</v>
      </c>
      <c r="F4863">
        <v>0</v>
      </c>
    </row>
    <row r="4864" spans="1:6">
      <c r="A4864" t="s">
        <v>14945</v>
      </c>
      <c r="B4864">
        <v>97417</v>
      </c>
      <c r="C4864" t="s">
        <v>9230</v>
      </c>
      <c r="D4864" t="s">
        <v>211</v>
      </c>
      <c r="E4864">
        <v>0</v>
      </c>
      <c r="F4864">
        <v>0</v>
      </c>
    </row>
    <row r="4865" spans="1:6">
      <c r="A4865" t="s">
        <v>14945</v>
      </c>
      <c r="B4865">
        <v>97418</v>
      </c>
      <c r="C4865" t="s">
        <v>9231</v>
      </c>
      <c r="D4865" t="s">
        <v>211</v>
      </c>
      <c r="E4865">
        <v>0</v>
      </c>
      <c r="F4865">
        <v>0</v>
      </c>
    </row>
    <row r="4866" spans="1:6">
      <c r="A4866" t="s">
        <v>14945</v>
      </c>
      <c r="B4866">
        <v>97409</v>
      </c>
      <c r="C4866" t="s">
        <v>9232</v>
      </c>
      <c r="D4866" t="s">
        <v>211</v>
      </c>
      <c r="E4866">
        <v>0</v>
      </c>
      <c r="F4866">
        <v>0</v>
      </c>
    </row>
    <row r="4867" spans="1:6">
      <c r="A4867" t="s">
        <v>14945</v>
      </c>
      <c r="B4867">
        <v>97410</v>
      </c>
      <c r="C4867" t="s">
        <v>9233</v>
      </c>
      <c r="D4867" t="s">
        <v>211</v>
      </c>
      <c r="E4867">
        <v>0</v>
      </c>
      <c r="F4867">
        <v>0</v>
      </c>
    </row>
    <row r="4868" spans="1:6">
      <c r="A4868" t="s">
        <v>14945</v>
      </c>
      <c r="B4868">
        <v>97411</v>
      </c>
      <c r="C4868" t="s">
        <v>9234</v>
      </c>
      <c r="D4868" t="s">
        <v>211</v>
      </c>
      <c r="E4868">
        <v>0</v>
      </c>
      <c r="F4868">
        <v>0</v>
      </c>
    </row>
    <row r="4869" spans="1:6">
      <c r="A4869" t="s">
        <v>14945</v>
      </c>
      <c r="B4869">
        <v>97412</v>
      </c>
      <c r="C4869" t="s">
        <v>9235</v>
      </c>
      <c r="D4869" t="s">
        <v>211</v>
      </c>
      <c r="E4869">
        <v>0</v>
      </c>
      <c r="F4869">
        <v>0</v>
      </c>
    </row>
    <row r="4870" spans="1:6">
      <c r="A4870" t="s">
        <v>14945</v>
      </c>
      <c r="B4870">
        <v>97413</v>
      </c>
      <c r="C4870" t="s">
        <v>9236</v>
      </c>
      <c r="D4870" t="s">
        <v>211</v>
      </c>
      <c r="E4870">
        <v>0</v>
      </c>
      <c r="F4870">
        <v>0</v>
      </c>
    </row>
    <row r="4871" spans="1:6">
      <c r="A4871" t="s">
        <v>14945</v>
      </c>
      <c r="B4871">
        <v>101900</v>
      </c>
      <c r="C4871" t="s">
        <v>9237</v>
      </c>
      <c r="D4871" t="s">
        <v>211</v>
      </c>
      <c r="E4871">
        <v>5062.95</v>
      </c>
      <c r="F4871">
        <v>5066.7299999999996</v>
      </c>
    </row>
    <row r="4872" spans="1:6">
      <c r="A4872" t="s">
        <v>14945</v>
      </c>
      <c r="B4872">
        <v>106030</v>
      </c>
      <c r="C4872" t="s">
        <v>9238</v>
      </c>
      <c r="D4872" t="s">
        <v>211</v>
      </c>
      <c r="E4872">
        <v>191.48</v>
      </c>
      <c r="F4872">
        <v>192.57</v>
      </c>
    </row>
    <row r="4873" spans="1:6">
      <c r="A4873" t="s">
        <v>14945</v>
      </c>
      <c r="B4873">
        <v>93660</v>
      </c>
      <c r="C4873" t="s">
        <v>9239</v>
      </c>
      <c r="D4873" t="s">
        <v>211</v>
      </c>
      <c r="E4873">
        <v>63.56</v>
      </c>
      <c r="F4873">
        <v>63.78</v>
      </c>
    </row>
    <row r="4874" spans="1:6">
      <c r="A4874" t="s">
        <v>14945</v>
      </c>
      <c r="B4874">
        <v>93661</v>
      </c>
      <c r="C4874" t="s">
        <v>9240</v>
      </c>
      <c r="D4874" t="s">
        <v>211</v>
      </c>
      <c r="E4874">
        <v>63.56</v>
      </c>
      <c r="F4874">
        <v>63.78</v>
      </c>
    </row>
    <row r="4875" spans="1:6">
      <c r="A4875" t="s">
        <v>14945</v>
      </c>
      <c r="B4875">
        <v>93662</v>
      </c>
      <c r="C4875" t="s">
        <v>9241</v>
      </c>
      <c r="D4875" t="s">
        <v>211</v>
      </c>
      <c r="E4875">
        <v>65.44</v>
      </c>
      <c r="F4875">
        <v>65.73</v>
      </c>
    </row>
    <row r="4876" spans="1:6">
      <c r="A4876" t="s">
        <v>14945</v>
      </c>
      <c r="B4876">
        <v>93663</v>
      </c>
      <c r="C4876" t="s">
        <v>9242</v>
      </c>
      <c r="D4876" t="s">
        <v>211</v>
      </c>
      <c r="E4876">
        <v>67.27</v>
      </c>
      <c r="F4876">
        <v>67.66</v>
      </c>
    </row>
    <row r="4877" spans="1:6">
      <c r="A4877" t="s">
        <v>14945</v>
      </c>
      <c r="B4877">
        <v>93664</v>
      </c>
      <c r="C4877" t="s">
        <v>9243</v>
      </c>
      <c r="D4877" t="s">
        <v>211</v>
      </c>
      <c r="E4877">
        <v>70.27</v>
      </c>
      <c r="F4877">
        <v>70.81</v>
      </c>
    </row>
    <row r="4878" spans="1:6">
      <c r="A4878" t="s">
        <v>14945</v>
      </c>
      <c r="B4878">
        <v>93665</v>
      </c>
      <c r="C4878" t="s">
        <v>9244</v>
      </c>
      <c r="D4878" t="s">
        <v>211</v>
      </c>
      <c r="E4878">
        <v>73.94</v>
      </c>
      <c r="F4878">
        <v>74.73</v>
      </c>
    </row>
    <row r="4879" spans="1:6">
      <c r="A4879" t="s">
        <v>14945</v>
      </c>
      <c r="B4879">
        <v>93666</v>
      </c>
      <c r="C4879" t="s">
        <v>9245</v>
      </c>
      <c r="D4879" t="s">
        <v>211</v>
      </c>
      <c r="E4879">
        <v>79.91</v>
      </c>
      <c r="F4879">
        <v>81</v>
      </c>
    </row>
    <row r="4880" spans="1:6">
      <c r="A4880" t="s">
        <v>14945</v>
      </c>
      <c r="B4880">
        <v>93674</v>
      </c>
      <c r="C4880" t="s">
        <v>9246</v>
      </c>
      <c r="D4880" t="s">
        <v>211</v>
      </c>
      <c r="E4880">
        <v>164.29</v>
      </c>
      <c r="F4880">
        <v>164.68</v>
      </c>
    </row>
    <row r="4881" spans="1:6">
      <c r="A4881" t="s">
        <v>14945</v>
      </c>
      <c r="B4881">
        <v>93675</v>
      </c>
      <c r="C4881" t="s">
        <v>9247</v>
      </c>
      <c r="D4881" t="s">
        <v>211</v>
      </c>
      <c r="E4881">
        <v>174.59</v>
      </c>
      <c r="F4881">
        <v>175.38</v>
      </c>
    </row>
    <row r="4882" spans="1:6">
      <c r="A4882" t="s">
        <v>14945</v>
      </c>
      <c r="B4882">
        <v>101892</v>
      </c>
      <c r="C4882" t="s">
        <v>9248</v>
      </c>
      <c r="D4882" t="s">
        <v>211</v>
      </c>
      <c r="E4882">
        <v>79.7</v>
      </c>
      <c r="F4882">
        <v>80.09</v>
      </c>
    </row>
    <row r="4883" spans="1:6">
      <c r="A4883" t="s">
        <v>14945</v>
      </c>
      <c r="B4883">
        <v>93653</v>
      </c>
      <c r="C4883" t="s">
        <v>9249</v>
      </c>
      <c r="D4883" t="s">
        <v>211</v>
      </c>
      <c r="E4883">
        <v>13.04</v>
      </c>
      <c r="F4883">
        <v>13.15</v>
      </c>
    </row>
    <row r="4884" spans="1:6">
      <c r="A4884" t="s">
        <v>14945</v>
      </c>
      <c r="B4884">
        <v>93654</v>
      </c>
      <c r="C4884" t="s">
        <v>9250</v>
      </c>
      <c r="D4884" t="s">
        <v>211</v>
      </c>
      <c r="E4884">
        <v>13.04</v>
      </c>
      <c r="F4884">
        <v>13.15</v>
      </c>
    </row>
    <row r="4885" spans="1:6">
      <c r="A4885" t="s">
        <v>14945</v>
      </c>
      <c r="B4885">
        <v>93655</v>
      </c>
      <c r="C4885" t="s">
        <v>9251</v>
      </c>
      <c r="D4885" t="s">
        <v>211</v>
      </c>
      <c r="E4885">
        <v>13.98</v>
      </c>
      <c r="F4885">
        <v>14.13</v>
      </c>
    </row>
    <row r="4886" spans="1:6">
      <c r="A4886" t="s">
        <v>14945</v>
      </c>
      <c r="B4886">
        <v>93656</v>
      </c>
      <c r="C4886" t="s">
        <v>9252</v>
      </c>
      <c r="D4886" t="s">
        <v>211</v>
      </c>
      <c r="E4886">
        <v>14.89</v>
      </c>
      <c r="F4886">
        <v>15.09</v>
      </c>
    </row>
    <row r="4887" spans="1:6">
      <c r="A4887" t="s">
        <v>14945</v>
      </c>
      <c r="B4887">
        <v>93657</v>
      </c>
      <c r="C4887" t="s">
        <v>9253</v>
      </c>
      <c r="D4887" t="s">
        <v>211</v>
      </c>
      <c r="E4887">
        <v>16.440000000000001</v>
      </c>
      <c r="F4887">
        <v>16.72</v>
      </c>
    </row>
    <row r="4888" spans="1:6">
      <c r="A4888" t="s">
        <v>14945</v>
      </c>
      <c r="B4888">
        <v>93658</v>
      </c>
      <c r="C4888" t="s">
        <v>9254</v>
      </c>
      <c r="D4888" t="s">
        <v>211</v>
      </c>
      <c r="E4888">
        <v>23.52</v>
      </c>
      <c r="F4888">
        <v>23.91</v>
      </c>
    </row>
    <row r="4889" spans="1:6">
      <c r="A4889" t="s">
        <v>14945</v>
      </c>
      <c r="B4889">
        <v>93659</v>
      </c>
      <c r="C4889" t="s">
        <v>9255</v>
      </c>
      <c r="D4889" t="s">
        <v>211</v>
      </c>
      <c r="E4889">
        <v>26.5</v>
      </c>
      <c r="F4889">
        <v>27.05</v>
      </c>
    </row>
    <row r="4890" spans="1:6">
      <c r="A4890" t="s">
        <v>14945</v>
      </c>
      <c r="B4890">
        <v>101890</v>
      </c>
      <c r="C4890" t="s">
        <v>9256</v>
      </c>
      <c r="D4890" t="s">
        <v>211</v>
      </c>
      <c r="E4890">
        <v>16.95</v>
      </c>
      <c r="F4890">
        <v>17.100000000000001</v>
      </c>
    </row>
    <row r="4891" spans="1:6">
      <c r="A4891" t="s">
        <v>14945</v>
      </c>
      <c r="B4891">
        <v>101891</v>
      </c>
      <c r="C4891" t="s">
        <v>9257</v>
      </c>
      <c r="D4891" t="s">
        <v>211</v>
      </c>
      <c r="E4891">
        <v>30.45</v>
      </c>
      <c r="F4891">
        <v>30.84</v>
      </c>
    </row>
    <row r="4892" spans="1:6">
      <c r="A4892" t="s">
        <v>14945</v>
      </c>
      <c r="B4892">
        <v>101895</v>
      </c>
      <c r="C4892" t="s">
        <v>9258</v>
      </c>
      <c r="D4892" t="s">
        <v>211</v>
      </c>
      <c r="E4892">
        <v>467.77</v>
      </c>
      <c r="F4892">
        <v>471.55</v>
      </c>
    </row>
    <row r="4893" spans="1:6">
      <c r="A4893" t="s">
        <v>14945</v>
      </c>
      <c r="B4893">
        <v>101896</v>
      </c>
      <c r="C4893" t="s">
        <v>9259</v>
      </c>
      <c r="D4893" t="s">
        <v>211</v>
      </c>
      <c r="E4893">
        <v>705.31</v>
      </c>
      <c r="F4893">
        <v>709.09</v>
      </c>
    </row>
    <row r="4894" spans="1:6">
      <c r="A4894" t="s">
        <v>14945</v>
      </c>
      <c r="B4894">
        <v>101897</v>
      </c>
      <c r="C4894" t="s">
        <v>9260</v>
      </c>
      <c r="D4894" t="s">
        <v>211</v>
      </c>
      <c r="E4894">
        <v>1129.83</v>
      </c>
      <c r="F4894">
        <v>1133.6099999999999</v>
      </c>
    </row>
    <row r="4895" spans="1:6">
      <c r="A4895" t="s">
        <v>14945</v>
      </c>
      <c r="B4895">
        <v>101898</v>
      </c>
      <c r="C4895" t="s">
        <v>9261</v>
      </c>
      <c r="D4895" t="s">
        <v>211</v>
      </c>
      <c r="E4895">
        <v>1512.87</v>
      </c>
      <c r="F4895">
        <v>1516.65</v>
      </c>
    </row>
    <row r="4896" spans="1:6">
      <c r="A4896" t="s">
        <v>14945</v>
      </c>
      <c r="B4896">
        <v>101899</v>
      </c>
      <c r="C4896" t="s">
        <v>9262</v>
      </c>
      <c r="D4896" t="s">
        <v>211</v>
      </c>
      <c r="E4896">
        <v>2423.98</v>
      </c>
      <c r="F4896">
        <v>2427.7600000000002</v>
      </c>
    </row>
    <row r="4897" spans="1:6">
      <c r="A4897" t="s">
        <v>14945</v>
      </c>
      <c r="B4897">
        <v>93676</v>
      </c>
      <c r="C4897" t="s">
        <v>9263</v>
      </c>
      <c r="D4897" t="s">
        <v>211</v>
      </c>
      <c r="E4897">
        <v>195.57</v>
      </c>
      <c r="F4897">
        <v>196.36</v>
      </c>
    </row>
    <row r="4898" spans="1:6">
      <c r="A4898" t="s">
        <v>14945</v>
      </c>
      <c r="B4898">
        <v>97711</v>
      </c>
      <c r="C4898" t="s">
        <v>9264</v>
      </c>
      <c r="D4898" t="s">
        <v>211</v>
      </c>
      <c r="E4898">
        <v>210.82</v>
      </c>
      <c r="F4898">
        <v>212.39</v>
      </c>
    </row>
    <row r="4899" spans="1:6">
      <c r="A4899" t="s">
        <v>14945</v>
      </c>
      <c r="B4899">
        <v>106020</v>
      </c>
      <c r="C4899" t="s">
        <v>9265</v>
      </c>
      <c r="D4899" t="s">
        <v>211</v>
      </c>
      <c r="E4899">
        <v>119.07</v>
      </c>
      <c r="F4899">
        <v>120.72</v>
      </c>
    </row>
    <row r="4900" spans="1:6">
      <c r="A4900" t="s">
        <v>14945</v>
      </c>
      <c r="B4900">
        <v>106031</v>
      </c>
      <c r="C4900" t="s">
        <v>9266</v>
      </c>
      <c r="D4900" t="s">
        <v>211</v>
      </c>
      <c r="E4900">
        <v>0</v>
      </c>
      <c r="F4900">
        <v>0</v>
      </c>
    </row>
    <row r="4901" spans="1:6">
      <c r="A4901" t="s">
        <v>14945</v>
      </c>
      <c r="B4901">
        <v>93667</v>
      </c>
      <c r="C4901" t="s">
        <v>9267</v>
      </c>
      <c r="D4901" t="s">
        <v>211</v>
      </c>
      <c r="E4901">
        <v>79.53</v>
      </c>
      <c r="F4901">
        <v>79.87</v>
      </c>
    </row>
    <row r="4902" spans="1:6">
      <c r="A4902" t="s">
        <v>14945</v>
      </c>
      <c r="B4902">
        <v>93668</v>
      </c>
      <c r="C4902" t="s">
        <v>9268</v>
      </c>
      <c r="D4902" t="s">
        <v>211</v>
      </c>
      <c r="E4902">
        <v>79.53</v>
      </c>
      <c r="F4902">
        <v>79.87</v>
      </c>
    </row>
    <row r="4903" spans="1:6">
      <c r="A4903" t="s">
        <v>14945</v>
      </c>
      <c r="B4903">
        <v>93669</v>
      </c>
      <c r="C4903" t="s">
        <v>9269</v>
      </c>
      <c r="D4903" t="s">
        <v>211</v>
      </c>
      <c r="E4903">
        <v>82.37</v>
      </c>
      <c r="F4903">
        <v>82.81</v>
      </c>
    </row>
    <row r="4904" spans="1:6">
      <c r="A4904" t="s">
        <v>14945</v>
      </c>
      <c r="B4904">
        <v>93670</v>
      </c>
      <c r="C4904" t="s">
        <v>9270</v>
      </c>
      <c r="D4904" t="s">
        <v>211</v>
      </c>
      <c r="E4904">
        <v>85.09</v>
      </c>
      <c r="F4904">
        <v>85.69</v>
      </c>
    </row>
    <row r="4905" spans="1:6">
      <c r="A4905" t="s">
        <v>14945</v>
      </c>
      <c r="B4905">
        <v>93671</v>
      </c>
      <c r="C4905" t="s">
        <v>9271</v>
      </c>
      <c r="D4905" t="s">
        <v>211</v>
      </c>
      <c r="E4905">
        <v>89.6</v>
      </c>
      <c r="F4905">
        <v>90.41</v>
      </c>
    </row>
    <row r="4906" spans="1:6">
      <c r="A4906" t="s">
        <v>14945</v>
      </c>
      <c r="B4906">
        <v>93672</v>
      </c>
      <c r="C4906" t="s">
        <v>9272</v>
      </c>
      <c r="D4906" t="s">
        <v>211</v>
      </c>
      <c r="E4906">
        <v>96.43</v>
      </c>
      <c r="F4906">
        <v>97.62</v>
      </c>
    </row>
    <row r="4907" spans="1:6">
      <c r="A4907" t="s">
        <v>14945</v>
      </c>
      <c r="B4907">
        <v>93673</v>
      </c>
      <c r="C4907" t="s">
        <v>9273</v>
      </c>
      <c r="D4907" t="s">
        <v>211</v>
      </c>
      <c r="E4907">
        <v>105.37</v>
      </c>
      <c r="F4907">
        <v>107.02</v>
      </c>
    </row>
    <row r="4908" spans="1:6">
      <c r="A4908" t="s">
        <v>14945</v>
      </c>
      <c r="B4908">
        <v>101893</v>
      </c>
      <c r="C4908" t="s">
        <v>9274</v>
      </c>
      <c r="D4908" t="s">
        <v>211</v>
      </c>
      <c r="E4908">
        <v>101.86</v>
      </c>
      <c r="F4908">
        <v>102.46</v>
      </c>
    </row>
    <row r="4909" spans="1:6">
      <c r="A4909" t="s">
        <v>14945</v>
      </c>
      <c r="B4909">
        <v>101894</v>
      </c>
      <c r="C4909" t="s">
        <v>9275</v>
      </c>
      <c r="D4909" t="s">
        <v>211</v>
      </c>
      <c r="E4909">
        <v>170.92</v>
      </c>
      <c r="F4909">
        <v>173.16</v>
      </c>
    </row>
    <row r="4910" spans="1:6">
      <c r="A4910" t="s">
        <v>14945</v>
      </c>
      <c r="B4910">
        <v>106027</v>
      </c>
      <c r="C4910" t="s">
        <v>9276</v>
      </c>
      <c r="D4910" t="s">
        <v>211</v>
      </c>
      <c r="E4910">
        <v>83.89</v>
      </c>
      <c r="F4910">
        <v>84.3</v>
      </c>
    </row>
    <row r="4911" spans="1:6">
      <c r="A4911" t="s">
        <v>14945</v>
      </c>
      <c r="B4911">
        <v>106028</v>
      </c>
      <c r="C4911" t="s">
        <v>9277</v>
      </c>
      <c r="D4911" t="s">
        <v>211</v>
      </c>
      <c r="E4911">
        <v>0</v>
      </c>
      <c r="F4911">
        <v>0</v>
      </c>
    </row>
    <row r="4912" spans="1:6">
      <c r="A4912" t="s">
        <v>14945</v>
      </c>
      <c r="B4912">
        <v>106029</v>
      </c>
      <c r="C4912" t="s">
        <v>9278</v>
      </c>
      <c r="D4912" t="s">
        <v>211</v>
      </c>
      <c r="E4912">
        <v>0</v>
      </c>
      <c r="F4912">
        <v>0</v>
      </c>
    </row>
    <row r="4913" spans="1:6">
      <c r="A4913" t="s">
        <v>14945</v>
      </c>
      <c r="B4913">
        <v>97421</v>
      </c>
      <c r="C4913" t="s">
        <v>9279</v>
      </c>
      <c r="D4913" t="s">
        <v>211</v>
      </c>
      <c r="E4913">
        <v>0</v>
      </c>
      <c r="F4913">
        <v>0</v>
      </c>
    </row>
    <row r="4914" spans="1:6">
      <c r="A4914" t="s">
        <v>14945</v>
      </c>
      <c r="B4914">
        <v>97373</v>
      </c>
      <c r="C4914" t="s">
        <v>9280</v>
      </c>
      <c r="D4914" t="s">
        <v>110</v>
      </c>
      <c r="E4914">
        <v>0</v>
      </c>
      <c r="F4914">
        <v>0</v>
      </c>
    </row>
    <row r="4915" spans="1:6">
      <c r="A4915" t="s">
        <v>14945</v>
      </c>
      <c r="B4915">
        <v>97374</v>
      </c>
      <c r="C4915" t="s">
        <v>9281</v>
      </c>
      <c r="D4915" t="s">
        <v>110</v>
      </c>
      <c r="E4915">
        <v>0</v>
      </c>
      <c r="F4915">
        <v>0</v>
      </c>
    </row>
    <row r="4916" spans="1:6">
      <c r="A4916" t="s">
        <v>14945</v>
      </c>
      <c r="B4916">
        <v>97375</v>
      </c>
      <c r="C4916" t="s">
        <v>9282</v>
      </c>
      <c r="D4916" t="s">
        <v>110</v>
      </c>
      <c r="E4916">
        <v>0</v>
      </c>
      <c r="F4916">
        <v>0</v>
      </c>
    </row>
    <row r="4917" spans="1:6">
      <c r="A4917" t="s">
        <v>14945</v>
      </c>
      <c r="B4917">
        <v>97376</v>
      </c>
      <c r="C4917" t="s">
        <v>9283</v>
      </c>
      <c r="D4917" t="s">
        <v>110</v>
      </c>
      <c r="E4917">
        <v>0</v>
      </c>
      <c r="F4917">
        <v>0</v>
      </c>
    </row>
    <row r="4918" spans="1:6">
      <c r="A4918" t="s">
        <v>14945</v>
      </c>
      <c r="B4918">
        <v>97377</v>
      </c>
      <c r="C4918" t="s">
        <v>9284</v>
      </c>
      <c r="D4918" t="s">
        <v>110</v>
      </c>
      <c r="E4918">
        <v>0</v>
      </c>
      <c r="F4918">
        <v>0</v>
      </c>
    </row>
    <row r="4919" spans="1:6">
      <c r="A4919" t="s">
        <v>14945</v>
      </c>
      <c r="B4919">
        <v>97368</v>
      </c>
      <c r="C4919" t="s">
        <v>9285</v>
      </c>
      <c r="D4919" t="s">
        <v>110</v>
      </c>
      <c r="E4919">
        <v>0</v>
      </c>
      <c r="F4919">
        <v>0</v>
      </c>
    </row>
    <row r="4920" spans="1:6">
      <c r="A4920" t="s">
        <v>14945</v>
      </c>
      <c r="B4920">
        <v>97369</v>
      </c>
      <c r="C4920" t="s">
        <v>9286</v>
      </c>
      <c r="D4920" t="s">
        <v>110</v>
      </c>
      <c r="E4920">
        <v>0</v>
      </c>
      <c r="F4920">
        <v>0</v>
      </c>
    </row>
    <row r="4921" spans="1:6">
      <c r="A4921" t="s">
        <v>14945</v>
      </c>
      <c r="B4921">
        <v>97370</v>
      </c>
      <c r="C4921" t="s">
        <v>9287</v>
      </c>
      <c r="D4921" t="s">
        <v>110</v>
      </c>
      <c r="E4921">
        <v>0</v>
      </c>
      <c r="F4921">
        <v>0</v>
      </c>
    </row>
    <row r="4922" spans="1:6">
      <c r="A4922" t="s">
        <v>14945</v>
      </c>
      <c r="B4922">
        <v>97371</v>
      </c>
      <c r="C4922" t="s">
        <v>9288</v>
      </c>
      <c r="D4922" t="s">
        <v>110</v>
      </c>
      <c r="E4922">
        <v>0</v>
      </c>
      <c r="F4922">
        <v>0</v>
      </c>
    </row>
    <row r="4923" spans="1:6">
      <c r="A4923" t="s">
        <v>14945</v>
      </c>
      <c r="B4923">
        <v>97372</v>
      </c>
      <c r="C4923" t="s">
        <v>9289</v>
      </c>
      <c r="D4923" t="s">
        <v>110</v>
      </c>
      <c r="E4923">
        <v>0</v>
      </c>
      <c r="F4923">
        <v>0</v>
      </c>
    </row>
    <row r="4924" spans="1:6">
      <c r="A4924" t="s">
        <v>14945</v>
      </c>
      <c r="B4924">
        <v>101875</v>
      </c>
      <c r="C4924" t="s">
        <v>9290</v>
      </c>
      <c r="D4924" t="s">
        <v>211</v>
      </c>
      <c r="E4924">
        <v>384.16</v>
      </c>
      <c r="F4924">
        <v>388.83</v>
      </c>
    </row>
    <row r="4925" spans="1:6">
      <c r="A4925" t="s">
        <v>14945</v>
      </c>
      <c r="B4925">
        <v>101883</v>
      </c>
      <c r="C4925" t="s">
        <v>9291</v>
      </c>
      <c r="D4925" t="s">
        <v>211</v>
      </c>
      <c r="E4925">
        <v>515.58000000000004</v>
      </c>
      <c r="F4925">
        <v>520.91</v>
      </c>
    </row>
    <row r="4926" spans="1:6">
      <c r="A4926" t="s">
        <v>14945</v>
      </c>
      <c r="B4926">
        <v>101879</v>
      </c>
      <c r="C4926" t="s">
        <v>9292</v>
      </c>
      <c r="D4926" t="s">
        <v>211</v>
      </c>
      <c r="E4926">
        <v>537.85</v>
      </c>
      <c r="F4926">
        <v>543.19000000000005</v>
      </c>
    </row>
    <row r="4927" spans="1:6">
      <c r="A4927" t="s">
        <v>14945</v>
      </c>
      <c r="B4927">
        <v>106021</v>
      </c>
      <c r="C4927" t="s">
        <v>9293</v>
      </c>
      <c r="D4927" t="s">
        <v>211</v>
      </c>
      <c r="E4927">
        <v>0</v>
      </c>
      <c r="F4927">
        <v>0</v>
      </c>
    </row>
    <row r="4928" spans="1:6">
      <c r="A4928" t="s">
        <v>14945</v>
      </c>
      <c r="B4928">
        <v>101880</v>
      </c>
      <c r="C4928" t="s">
        <v>9294</v>
      </c>
      <c r="D4928" t="s">
        <v>211</v>
      </c>
      <c r="E4928">
        <v>626.4</v>
      </c>
      <c r="F4928">
        <v>632.99</v>
      </c>
    </row>
    <row r="4929" spans="1:6">
      <c r="A4929" t="s">
        <v>14945</v>
      </c>
      <c r="B4929">
        <v>101882</v>
      </c>
      <c r="C4929" t="s">
        <v>9295</v>
      </c>
      <c r="D4929" t="s">
        <v>211</v>
      </c>
      <c r="E4929">
        <v>1184.53</v>
      </c>
      <c r="F4929">
        <v>1191.1300000000001</v>
      </c>
    </row>
    <row r="4930" spans="1:6">
      <c r="A4930" t="s">
        <v>14945</v>
      </c>
      <c r="B4930">
        <v>106022</v>
      </c>
      <c r="C4930" t="s">
        <v>9296</v>
      </c>
      <c r="D4930" t="s">
        <v>211</v>
      </c>
      <c r="E4930">
        <v>0</v>
      </c>
      <c r="F4930">
        <v>0</v>
      </c>
    </row>
    <row r="4931" spans="1:6">
      <c r="A4931" t="s">
        <v>14945</v>
      </c>
      <c r="B4931">
        <v>101881</v>
      </c>
      <c r="C4931" t="s">
        <v>9297</v>
      </c>
      <c r="D4931" t="s">
        <v>211</v>
      </c>
      <c r="E4931">
        <v>861.71</v>
      </c>
      <c r="F4931">
        <v>868.35</v>
      </c>
    </row>
    <row r="4932" spans="1:6">
      <c r="A4932" t="s">
        <v>14945</v>
      </c>
      <c r="B4932">
        <v>106023</v>
      </c>
      <c r="C4932" t="s">
        <v>9298</v>
      </c>
      <c r="D4932" t="s">
        <v>211</v>
      </c>
      <c r="E4932">
        <v>0</v>
      </c>
      <c r="F4932">
        <v>0</v>
      </c>
    </row>
    <row r="4933" spans="1:6">
      <c r="A4933" t="s">
        <v>14945</v>
      </c>
      <c r="B4933">
        <v>101878</v>
      </c>
      <c r="C4933" t="s">
        <v>9299</v>
      </c>
      <c r="D4933" t="s">
        <v>211</v>
      </c>
      <c r="E4933">
        <v>402.29</v>
      </c>
      <c r="F4933">
        <v>403.28</v>
      </c>
    </row>
    <row r="4934" spans="1:6">
      <c r="A4934" t="s">
        <v>14945</v>
      </c>
      <c r="B4934">
        <v>106024</v>
      </c>
      <c r="C4934" t="s">
        <v>9300</v>
      </c>
      <c r="D4934" t="s">
        <v>211</v>
      </c>
      <c r="E4934">
        <v>0</v>
      </c>
      <c r="F4934">
        <v>0</v>
      </c>
    </row>
    <row r="4935" spans="1:6">
      <c r="A4935" t="s">
        <v>14945</v>
      </c>
      <c r="B4935">
        <v>106025</v>
      </c>
      <c r="C4935" t="s">
        <v>9301</v>
      </c>
      <c r="D4935" t="s">
        <v>211</v>
      </c>
      <c r="E4935">
        <v>0</v>
      </c>
      <c r="F4935">
        <v>0</v>
      </c>
    </row>
    <row r="4936" spans="1:6">
      <c r="A4936" t="s">
        <v>14945</v>
      </c>
      <c r="B4936">
        <v>106026</v>
      </c>
      <c r="C4936" t="s">
        <v>9302</v>
      </c>
      <c r="D4936" t="s">
        <v>211</v>
      </c>
      <c r="E4936">
        <v>0</v>
      </c>
      <c r="F4936">
        <v>0</v>
      </c>
    </row>
    <row r="4937" spans="1:6">
      <c r="A4937" t="s">
        <v>14945</v>
      </c>
      <c r="B4937">
        <v>101877</v>
      </c>
      <c r="C4937" t="s">
        <v>9303</v>
      </c>
      <c r="D4937" t="s">
        <v>211</v>
      </c>
      <c r="E4937">
        <v>94.86</v>
      </c>
      <c r="F4937">
        <v>97.15</v>
      </c>
    </row>
    <row r="4938" spans="1:6">
      <c r="A4938" t="s">
        <v>14945</v>
      </c>
      <c r="B4938">
        <v>101876</v>
      </c>
      <c r="C4938" t="s">
        <v>9304</v>
      </c>
      <c r="D4938" t="s">
        <v>211</v>
      </c>
      <c r="E4938">
        <v>133.83000000000001</v>
      </c>
      <c r="F4938">
        <v>136.54</v>
      </c>
    </row>
    <row r="4939" spans="1:6">
      <c r="A4939" t="s">
        <v>14945</v>
      </c>
      <c r="B4939">
        <v>101873</v>
      </c>
      <c r="C4939" t="s">
        <v>9305</v>
      </c>
      <c r="D4939" t="s">
        <v>211</v>
      </c>
      <c r="E4939">
        <v>0</v>
      </c>
      <c r="F4939">
        <v>0</v>
      </c>
    </row>
    <row r="4940" spans="1:6">
      <c r="A4940" t="s">
        <v>14945</v>
      </c>
      <c r="B4940">
        <v>101874</v>
      </c>
      <c r="C4940" t="s">
        <v>9306</v>
      </c>
      <c r="D4940" t="s">
        <v>211</v>
      </c>
      <c r="E4940">
        <v>0</v>
      </c>
      <c r="F4940">
        <v>0</v>
      </c>
    </row>
    <row r="4941" spans="1:6">
      <c r="A4941" t="s">
        <v>14945</v>
      </c>
      <c r="B4941">
        <v>101871</v>
      </c>
      <c r="C4941" t="s">
        <v>9307</v>
      </c>
      <c r="D4941" t="s">
        <v>211</v>
      </c>
      <c r="E4941">
        <v>0</v>
      </c>
      <c r="F4941">
        <v>0</v>
      </c>
    </row>
    <row r="4942" spans="1:6">
      <c r="A4942" t="s">
        <v>14945</v>
      </c>
      <c r="B4942">
        <v>101872</v>
      </c>
      <c r="C4942" t="s">
        <v>9308</v>
      </c>
      <c r="D4942" t="s">
        <v>211</v>
      </c>
      <c r="E4942">
        <v>0</v>
      </c>
      <c r="F4942">
        <v>0</v>
      </c>
    </row>
    <row r="4943" spans="1:6">
      <c r="A4943" t="s">
        <v>14945</v>
      </c>
      <c r="B4943">
        <v>97360</v>
      </c>
      <c r="C4943" t="s">
        <v>9309</v>
      </c>
      <c r="D4943" t="s">
        <v>211</v>
      </c>
      <c r="E4943">
        <v>9411.5300000000007</v>
      </c>
      <c r="F4943">
        <v>9427.7099999999991</v>
      </c>
    </row>
    <row r="4944" spans="1:6">
      <c r="A4944" t="s">
        <v>14945</v>
      </c>
      <c r="B4944">
        <v>97361</v>
      </c>
      <c r="C4944" t="s">
        <v>9310</v>
      </c>
      <c r="D4944" t="s">
        <v>211</v>
      </c>
      <c r="E4944">
        <v>12548.71</v>
      </c>
      <c r="F4944">
        <v>12570.29</v>
      </c>
    </row>
    <row r="4945" spans="1:6">
      <c r="A4945" t="s">
        <v>14945</v>
      </c>
      <c r="B4945">
        <v>97359</v>
      </c>
      <c r="C4945" t="s">
        <v>9311</v>
      </c>
      <c r="D4945" t="s">
        <v>211</v>
      </c>
      <c r="E4945">
        <v>4869.0200000000004</v>
      </c>
      <c r="F4945">
        <v>4879.8100000000004</v>
      </c>
    </row>
    <row r="4946" spans="1:6">
      <c r="A4946" t="s">
        <v>14945</v>
      </c>
      <c r="B4946">
        <v>101946</v>
      </c>
      <c r="C4946" t="s">
        <v>9312</v>
      </c>
      <c r="D4946" t="s">
        <v>211</v>
      </c>
      <c r="E4946">
        <v>142.94999999999999</v>
      </c>
      <c r="F4946">
        <v>144.57</v>
      </c>
    </row>
    <row r="4947" spans="1:6">
      <c r="A4947" t="s">
        <v>14945</v>
      </c>
      <c r="B4947">
        <v>97362</v>
      </c>
      <c r="C4947" t="s">
        <v>9313</v>
      </c>
      <c r="D4947" t="s">
        <v>211</v>
      </c>
      <c r="E4947">
        <v>1509.72</v>
      </c>
      <c r="F4947">
        <v>1512.23</v>
      </c>
    </row>
    <row r="4948" spans="1:6">
      <c r="A4948" t="s">
        <v>14946</v>
      </c>
      <c r="B4948">
        <v>101553</v>
      </c>
      <c r="C4948" t="s">
        <v>14947</v>
      </c>
      <c r="D4948" t="s">
        <v>211</v>
      </c>
      <c r="E4948">
        <v>14.31</v>
      </c>
      <c r="F4948">
        <v>14.59</v>
      </c>
    </row>
    <row r="4949" spans="1:6">
      <c r="A4949" t="s">
        <v>14946</v>
      </c>
      <c r="B4949">
        <v>101554</v>
      </c>
      <c r="C4949" t="s">
        <v>14948</v>
      </c>
      <c r="D4949" t="s">
        <v>211</v>
      </c>
      <c r="E4949">
        <v>10.51</v>
      </c>
      <c r="F4949">
        <v>10.79</v>
      </c>
    </row>
    <row r="4950" spans="1:6">
      <c r="A4950" t="s">
        <v>14946</v>
      </c>
      <c r="B4950">
        <v>101555</v>
      </c>
      <c r="C4950" t="s">
        <v>14949</v>
      </c>
      <c r="D4950" t="s">
        <v>211</v>
      </c>
      <c r="E4950">
        <v>7.05</v>
      </c>
      <c r="F4950">
        <v>7.33</v>
      </c>
    </row>
    <row r="4951" spans="1:6">
      <c r="A4951" t="s">
        <v>14946</v>
      </c>
      <c r="B4951">
        <v>101556</v>
      </c>
      <c r="C4951" t="s">
        <v>14950</v>
      </c>
      <c r="D4951" t="s">
        <v>211</v>
      </c>
      <c r="E4951">
        <v>6.5</v>
      </c>
      <c r="F4951">
        <v>6.78</v>
      </c>
    </row>
    <row r="4952" spans="1:6">
      <c r="A4952" t="s">
        <v>14946</v>
      </c>
      <c r="B4952">
        <v>101537</v>
      </c>
      <c r="C4952" t="s">
        <v>14951</v>
      </c>
      <c r="D4952" t="s">
        <v>211</v>
      </c>
      <c r="E4952">
        <v>116.5</v>
      </c>
      <c r="F4952">
        <v>118.9</v>
      </c>
    </row>
    <row r="4953" spans="1:6">
      <c r="A4953" t="s">
        <v>14946</v>
      </c>
      <c r="B4953">
        <v>101538</v>
      </c>
      <c r="C4953" t="s">
        <v>14952</v>
      </c>
      <c r="D4953" t="s">
        <v>211</v>
      </c>
      <c r="E4953">
        <v>41.64</v>
      </c>
      <c r="F4953">
        <v>42.32</v>
      </c>
    </row>
    <row r="4954" spans="1:6">
      <c r="A4954" t="s">
        <v>14946</v>
      </c>
      <c r="B4954">
        <v>101542</v>
      </c>
      <c r="C4954" t="s">
        <v>14953</v>
      </c>
      <c r="D4954" t="s">
        <v>211</v>
      </c>
      <c r="E4954">
        <v>31.94</v>
      </c>
      <c r="F4954">
        <v>32.5</v>
      </c>
    </row>
    <row r="4955" spans="1:6">
      <c r="A4955" t="s">
        <v>14946</v>
      </c>
      <c r="B4955">
        <v>101539</v>
      </c>
      <c r="C4955" t="s">
        <v>14954</v>
      </c>
      <c r="D4955" t="s">
        <v>211</v>
      </c>
      <c r="E4955">
        <v>69.92</v>
      </c>
      <c r="F4955">
        <v>71.260000000000005</v>
      </c>
    </row>
    <row r="4956" spans="1:6">
      <c r="A4956" t="s">
        <v>14946</v>
      </c>
      <c r="B4956">
        <v>101543</v>
      </c>
      <c r="C4956" t="s">
        <v>14955</v>
      </c>
      <c r="D4956" t="s">
        <v>211</v>
      </c>
      <c r="E4956">
        <v>57.4</v>
      </c>
      <c r="F4956">
        <v>58.53</v>
      </c>
    </row>
    <row r="4957" spans="1:6">
      <c r="A4957" t="s">
        <v>14946</v>
      </c>
      <c r="B4957">
        <v>101540</v>
      </c>
      <c r="C4957" t="s">
        <v>14956</v>
      </c>
      <c r="D4957" t="s">
        <v>211</v>
      </c>
      <c r="E4957">
        <v>116.79</v>
      </c>
      <c r="F4957">
        <v>118.81</v>
      </c>
    </row>
    <row r="4958" spans="1:6">
      <c r="A4958" t="s">
        <v>14946</v>
      </c>
      <c r="B4958">
        <v>101544</v>
      </c>
      <c r="C4958" t="s">
        <v>14957</v>
      </c>
      <c r="D4958" t="s">
        <v>211</v>
      </c>
      <c r="E4958">
        <v>91.28</v>
      </c>
      <c r="F4958">
        <v>92.97</v>
      </c>
    </row>
    <row r="4959" spans="1:6">
      <c r="A4959" t="s">
        <v>14946</v>
      </c>
      <c r="B4959">
        <v>101541</v>
      </c>
      <c r="C4959" t="s">
        <v>14958</v>
      </c>
      <c r="D4959" t="s">
        <v>211</v>
      </c>
      <c r="E4959">
        <v>152.58000000000001</v>
      </c>
      <c r="F4959">
        <v>155.27000000000001</v>
      </c>
    </row>
    <row r="4960" spans="1:6">
      <c r="A4960" t="s">
        <v>14946</v>
      </c>
      <c r="B4960">
        <v>101545</v>
      </c>
      <c r="C4960" t="s">
        <v>14959</v>
      </c>
      <c r="D4960" t="s">
        <v>211</v>
      </c>
      <c r="E4960">
        <v>131.46</v>
      </c>
      <c r="F4960">
        <v>133.71</v>
      </c>
    </row>
    <row r="4961" spans="1:6">
      <c r="A4961" t="s">
        <v>14946</v>
      </c>
      <c r="B4961">
        <v>106502</v>
      </c>
      <c r="C4961" t="s">
        <v>14960</v>
      </c>
      <c r="D4961" t="s">
        <v>110</v>
      </c>
      <c r="E4961">
        <v>13.13</v>
      </c>
      <c r="F4961">
        <v>13.15</v>
      </c>
    </row>
    <row r="4962" spans="1:6">
      <c r="A4962" t="s">
        <v>14946</v>
      </c>
      <c r="B4962">
        <v>106503</v>
      </c>
      <c r="C4962" t="s">
        <v>14961</v>
      </c>
      <c r="D4962" t="s">
        <v>110</v>
      </c>
      <c r="E4962">
        <v>8.27</v>
      </c>
      <c r="F4962">
        <v>8.2799999999999994</v>
      </c>
    </row>
    <row r="4963" spans="1:6">
      <c r="A4963" t="s">
        <v>14946</v>
      </c>
      <c r="B4963">
        <v>106504</v>
      </c>
      <c r="C4963" t="s">
        <v>14962</v>
      </c>
      <c r="D4963" t="s">
        <v>110</v>
      </c>
      <c r="E4963">
        <v>16.55</v>
      </c>
      <c r="F4963">
        <v>16.57</v>
      </c>
    </row>
    <row r="4964" spans="1:6">
      <c r="A4964" t="s">
        <v>14946</v>
      </c>
      <c r="B4964">
        <v>106505</v>
      </c>
      <c r="C4964" t="s">
        <v>14963</v>
      </c>
      <c r="D4964" t="s">
        <v>110</v>
      </c>
      <c r="E4964">
        <v>5.33</v>
      </c>
      <c r="F4964">
        <v>5.34</v>
      </c>
    </row>
    <row r="4965" spans="1:6">
      <c r="A4965" t="s">
        <v>14946</v>
      </c>
      <c r="B4965">
        <v>106526</v>
      </c>
      <c r="C4965" t="s">
        <v>14964</v>
      </c>
      <c r="D4965" t="s">
        <v>110</v>
      </c>
      <c r="E4965">
        <v>0</v>
      </c>
      <c r="F4965">
        <v>0</v>
      </c>
    </row>
    <row r="4966" spans="1:6">
      <c r="A4966" t="s">
        <v>14946</v>
      </c>
      <c r="B4966">
        <v>106506</v>
      </c>
      <c r="C4966" t="s">
        <v>14965</v>
      </c>
      <c r="D4966" t="s">
        <v>110</v>
      </c>
      <c r="E4966">
        <v>10.029999999999999</v>
      </c>
      <c r="F4966">
        <v>10.06</v>
      </c>
    </row>
    <row r="4967" spans="1:6">
      <c r="A4967" t="s">
        <v>14946</v>
      </c>
      <c r="B4967">
        <v>106507</v>
      </c>
      <c r="C4967" t="s">
        <v>14966</v>
      </c>
      <c r="D4967" t="s">
        <v>110</v>
      </c>
      <c r="E4967">
        <v>6.42</v>
      </c>
      <c r="F4967">
        <v>6.43</v>
      </c>
    </row>
    <row r="4968" spans="1:6">
      <c r="A4968" t="s">
        <v>14946</v>
      </c>
      <c r="B4968">
        <v>106508</v>
      </c>
      <c r="C4968" t="s">
        <v>14967</v>
      </c>
      <c r="D4968" t="s">
        <v>110</v>
      </c>
      <c r="E4968">
        <v>12.67</v>
      </c>
      <c r="F4968">
        <v>12.7</v>
      </c>
    </row>
    <row r="4969" spans="1:6">
      <c r="A4969" t="s">
        <v>14946</v>
      </c>
      <c r="B4969">
        <v>106509</v>
      </c>
      <c r="C4969" t="s">
        <v>14968</v>
      </c>
      <c r="D4969" t="s">
        <v>110</v>
      </c>
      <c r="E4969">
        <v>4.1399999999999997</v>
      </c>
      <c r="F4969">
        <v>4.1500000000000004</v>
      </c>
    </row>
    <row r="4970" spans="1:6">
      <c r="A4970" t="s">
        <v>14946</v>
      </c>
      <c r="B4970">
        <v>106527</v>
      </c>
      <c r="C4970" t="s">
        <v>14969</v>
      </c>
      <c r="D4970" t="s">
        <v>110</v>
      </c>
      <c r="E4970">
        <v>0</v>
      </c>
      <c r="F4970">
        <v>0</v>
      </c>
    </row>
    <row r="4971" spans="1:6">
      <c r="A4971" t="s">
        <v>14946</v>
      </c>
      <c r="B4971">
        <v>106499</v>
      </c>
      <c r="C4971" t="s">
        <v>14970</v>
      </c>
      <c r="D4971" t="s">
        <v>110</v>
      </c>
      <c r="E4971">
        <v>0</v>
      </c>
      <c r="F4971">
        <v>0</v>
      </c>
    </row>
    <row r="4972" spans="1:6">
      <c r="A4972" t="s">
        <v>14946</v>
      </c>
      <c r="B4972">
        <v>106500</v>
      </c>
      <c r="C4972" t="s">
        <v>14971</v>
      </c>
      <c r="D4972" t="s">
        <v>110</v>
      </c>
      <c r="E4972">
        <v>0</v>
      </c>
      <c r="F4972">
        <v>0</v>
      </c>
    </row>
    <row r="4973" spans="1:6">
      <c r="A4973" t="s">
        <v>14946</v>
      </c>
      <c r="B4973">
        <v>106501</v>
      </c>
      <c r="C4973" t="s">
        <v>14972</v>
      </c>
      <c r="D4973" t="s">
        <v>110</v>
      </c>
      <c r="E4973">
        <v>0</v>
      </c>
      <c r="F4973">
        <v>0</v>
      </c>
    </row>
    <row r="4974" spans="1:6">
      <c r="A4974" t="s">
        <v>14946</v>
      </c>
      <c r="B4974">
        <v>101560</v>
      </c>
      <c r="C4974" t="s">
        <v>14973</v>
      </c>
      <c r="D4974" t="s">
        <v>110</v>
      </c>
      <c r="E4974">
        <v>11.98</v>
      </c>
      <c r="F4974">
        <v>11.98</v>
      </c>
    </row>
    <row r="4975" spans="1:6">
      <c r="A4975" t="s">
        <v>14946</v>
      </c>
      <c r="B4975">
        <v>101568</v>
      </c>
      <c r="C4975" t="s">
        <v>14974</v>
      </c>
      <c r="D4975" t="s">
        <v>110</v>
      </c>
      <c r="E4975">
        <v>146</v>
      </c>
      <c r="F4975">
        <v>146.01</v>
      </c>
    </row>
    <row r="4976" spans="1:6">
      <c r="A4976" t="s">
        <v>14946</v>
      </c>
      <c r="B4976">
        <v>101561</v>
      </c>
      <c r="C4976" t="s">
        <v>14975</v>
      </c>
      <c r="D4976" t="s">
        <v>110</v>
      </c>
      <c r="E4976">
        <v>19.04</v>
      </c>
      <c r="F4976">
        <v>19.04</v>
      </c>
    </row>
    <row r="4977" spans="1:6">
      <c r="A4977" t="s">
        <v>14946</v>
      </c>
      <c r="B4977">
        <v>101562</v>
      </c>
      <c r="C4977" t="s">
        <v>14976</v>
      </c>
      <c r="D4977" t="s">
        <v>110</v>
      </c>
      <c r="E4977">
        <v>29.48</v>
      </c>
      <c r="F4977">
        <v>29.48</v>
      </c>
    </row>
    <row r="4978" spans="1:6">
      <c r="A4978" t="s">
        <v>14946</v>
      </c>
      <c r="B4978">
        <v>101563</v>
      </c>
      <c r="C4978" t="s">
        <v>14977</v>
      </c>
      <c r="D4978" t="s">
        <v>110</v>
      </c>
      <c r="E4978">
        <v>41.62</v>
      </c>
      <c r="F4978">
        <v>41.63</v>
      </c>
    </row>
    <row r="4979" spans="1:6">
      <c r="A4979" t="s">
        <v>14946</v>
      </c>
      <c r="B4979">
        <v>101564</v>
      </c>
      <c r="C4979" t="s">
        <v>14978</v>
      </c>
      <c r="D4979" t="s">
        <v>110</v>
      </c>
      <c r="E4979">
        <v>61.5</v>
      </c>
      <c r="F4979">
        <v>61.51</v>
      </c>
    </row>
    <row r="4980" spans="1:6">
      <c r="A4980" t="s">
        <v>14946</v>
      </c>
      <c r="B4980">
        <v>101565</v>
      </c>
      <c r="C4980" t="s">
        <v>14979</v>
      </c>
      <c r="D4980" t="s">
        <v>110</v>
      </c>
      <c r="E4980">
        <v>86.03</v>
      </c>
      <c r="F4980">
        <v>86.03</v>
      </c>
    </row>
    <row r="4981" spans="1:6">
      <c r="A4981" t="s">
        <v>14946</v>
      </c>
      <c r="B4981">
        <v>101567</v>
      </c>
      <c r="C4981" t="s">
        <v>14980</v>
      </c>
      <c r="D4981" t="s">
        <v>110</v>
      </c>
      <c r="E4981">
        <v>111.67</v>
      </c>
      <c r="F4981">
        <v>111.67</v>
      </c>
    </row>
    <row r="4982" spans="1:6">
      <c r="A4982" t="s">
        <v>14946</v>
      </c>
      <c r="B4982">
        <v>106524</v>
      </c>
      <c r="C4982" t="s">
        <v>14981</v>
      </c>
      <c r="D4982" t="s">
        <v>110</v>
      </c>
      <c r="E4982">
        <v>0</v>
      </c>
      <c r="F4982">
        <v>0</v>
      </c>
    </row>
    <row r="4983" spans="1:6">
      <c r="A4983" t="s">
        <v>14946</v>
      </c>
      <c r="B4983">
        <v>106525</v>
      </c>
      <c r="C4983" t="s">
        <v>14982</v>
      </c>
      <c r="D4983" t="s">
        <v>211</v>
      </c>
      <c r="E4983">
        <v>0</v>
      </c>
      <c r="F4983">
        <v>0</v>
      </c>
    </row>
    <row r="4984" spans="1:6">
      <c r="A4984" t="s">
        <v>14946</v>
      </c>
      <c r="B4984">
        <v>101551</v>
      </c>
      <c r="C4984" t="s">
        <v>14983</v>
      </c>
      <c r="D4984" t="s">
        <v>211</v>
      </c>
      <c r="E4984">
        <v>0</v>
      </c>
      <c r="F4984">
        <v>0</v>
      </c>
    </row>
    <row r="4985" spans="1:6">
      <c r="A4985" t="s">
        <v>14946</v>
      </c>
      <c r="B4985">
        <v>101552</v>
      </c>
      <c r="C4985" t="s">
        <v>14984</v>
      </c>
      <c r="D4985" t="s">
        <v>211</v>
      </c>
      <c r="E4985">
        <v>0</v>
      </c>
      <c r="F4985">
        <v>0</v>
      </c>
    </row>
    <row r="4986" spans="1:6">
      <c r="A4986" t="s">
        <v>14946</v>
      </c>
      <c r="B4986">
        <v>101550</v>
      </c>
      <c r="C4986" t="s">
        <v>14985</v>
      </c>
      <c r="D4986" t="s">
        <v>211</v>
      </c>
      <c r="E4986">
        <v>0</v>
      </c>
      <c r="F4986">
        <v>0</v>
      </c>
    </row>
    <row r="4987" spans="1:6">
      <c r="A4987" t="s">
        <v>14946</v>
      </c>
      <c r="B4987">
        <v>101501</v>
      </c>
      <c r="C4987" t="s">
        <v>14986</v>
      </c>
      <c r="D4987" t="s">
        <v>211</v>
      </c>
      <c r="E4987">
        <v>1996.16</v>
      </c>
      <c r="F4987">
        <v>2025.47</v>
      </c>
    </row>
    <row r="4988" spans="1:6">
      <c r="A4988" t="s">
        <v>14946</v>
      </c>
      <c r="B4988">
        <v>101502</v>
      </c>
      <c r="C4988" t="s">
        <v>14987</v>
      </c>
      <c r="D4988" t="s">
        <v>211</v>
      </c>
      <c r="E4988">
        <v>2170.16</v>
      </c>
      <c r="F4988">
        <v>2201.13</v>
      </c>
    </row>
    <row r="4989" spans="1:6">
      <c r="A4989" t="s">
        <v>14946</v>
      </c>
      <c r="B4989">
        <v>101503</v>
      </c>
      <c r="C4989" t="s">
        <v>14988</v>
      </c>
      <c r="D4989" t="s">
        <v>211</v>
      </c>
      <c r="E4989">
        <v>2223.44</v>
      </c>
      <c r="F4989">
        <v>2251.91</v>
      </c>
    </row>
    <row r="4990" spans="1:6">
      <c r="A4990" t="s">
        <v>14946</v>
      </c>
      <c r="B4990">
        <v>101504</v>
      </c>
      <c r="C4990" t="s">
        <v>14989</v>
      </c>
      <c r="D4990" t="s">
        <v>211</v>
      </c>
      <c r="E4990">
        <v>2460.5300000000002</v>
      </c>
      <c r="F4990">
        <v>2490.44</v>
      </c>
    </row>
    <row r="4991" spans="1:6">
      <c r="A4991" t="s">
        <v>14946</v>
      </c>
      <c r="B4991">
        <v>101497</v>
      </c>
      <c r="C4991" t="s">
        <v>14990</v>
      </c>
      <c r="D4991" t="s">
        <v>211</v>
      </c>
      <c r="E4991">
        <v>2001.14</v>
      </c>
      <c r="F4991">
        <v>2031.28</v>
      </c>
    </row>
    <row r="4992" spans="1:6">
      <c r="A4992" t="s">
        <v>14946</v>
      </c>
      <c r="B4992">
        <v>101498</v>
      </c>
      <c r="C4992" t="s">
        <v>14991</v>
      </c>
      <c r="D4992" t="s">
        <v>211</v>
      </c>
      <c r="E4992">
        <v>2175.14</v>
      </c>
      <c r="F4992">
        <v>2206.94</v>
      </c>
    </row>
    <row r="4993" spans="1:6">
      <c r="A4993" t="s">
        <v>14946</v>
      </c>
      <c r="B4993">
        <v>101499</v>
      </c>
      <c r="C4993" t="s">
        <v>14992</v>
      </c>
      <c r="D4993" t="s">
        <v>211</v>
      </c>
      <c r="E4993">
        <v>2228.42</v>
      </c>
      <c r="F4993">
        <v>2257.7199999999998</v>
      </c>
    </row>
    <row r="4994" spans="1:6">
      <c r="A4994" t="s">
        <v>14946</v>
      </c>
      <c r="B4994">
        <v>101500</v>
      </c>
      <c r="C4994" t="s">
        <v>14993</v>
      </c>
      <c r="D4994" t="s">
        <v>211</v>
      </c>
      <c r="E4994">
        <v>2465.5100000000002</v>
      </c>
      <c r="F4994">
        <v>2496.25</v>
      </c>
    </row>
    <row r="4995" spans="1:6">
      <c r="A4995" t="s">
        <v>14946</v>
      </c>
      <c r="B4995">
        <v>101493</v>
      </c>
      <c r="C4995" t="s">
        <v>14994</v>
      </c>
      <c r="D4995" t="s">
        <v>211</v>
      </c>
      <c r="E4995">
        <v>1673.34</v>
      </c>
      <c r="F4995">
        <v>1700.5</v>
      </c>
    </row>
    <row r="4996" spans="1:6">
      <c r="A4996" t="s">
        <v>14946</v>
      </c>
      <c r="B4996">
        <v>101494</v>
      </c>
      <c r="C4996" t="s">
        <v>14995</v>
      </c>
      <c r="D4996" t="s">
        <v>211</v>
      </c>
      <c r="E4996">
        <v>1788.29</v>
      </c>
      <c r="F4996">
        <v>1816.55</v>
      </c>
    </row>
    <row r="4997" spans="1:6">
      <c r="A4997" t="s">
        <v>14946</v>
      </c>
      <c r="B4997">
        <v>101495</v>
      </c>
      <c r="C4997" t="s">
        <v>14996</v>
      </c>
      <c r="D4997" t="s">
        <v>211</v>
      </c>
      <c r="E4997">
        <v>1823.49</v>
      </c>
      <c r="F4997">
        <v>1850.1</v>
      </c>
    </row>
    <row r="4998" spans="1:6">
      <c r="A4998" t="s">
        <v>14946</v>
      </c>
      <c r="B4998">
        <v>101496</v>
      </c>
      <c r="C4998" t="s">
        <v>14997</v>
      </c>
      <c r="D4998" t="s">
        <v>211</v>
      </c>
      <c r="E4998">
        <v>1991.03</v>
      </c>
      <c r="F4998">
        <v>2018.85</v>
      </c>
    </row>
    <row r="4999" spans="1:6">
      <c r="A4999" t="s">
        <v>14946</v>
      </c>
      <c r="B4999">
        <v>101489</v>
      </c>
      <c r="C4999" t="s">
        <v>14998</v>
      </c>
      <c r="D4999" t="s">
        <v>211</v>
      </c>
      <c r="E4999">
        <v>1687.6</v>
      </c>
      <c r="F4999">
        <v>1715.84</v>
      </c>
    </row>
    <row r="5000" spans="1:6">
      <c r="A5000" t="s">
        <v>14946</v>
      </c>
      <c r="B5000">
        <v>101490</v>
      </c>
      <c r="C5000" t="s">
        <v>14999</v>
      </c>
      <c r="D5000" t="s">
        <v>211</v>
      </c>
      <c r="E5000">
        <v>1802.55</v>
      </c>
      <c r="F5000">
        <v>1831.89</v>
      </c>
    </row>
    <row r="5001" spans="1:6">
      <c r="A5001" t="s">
        <v>14946</v>
      </c>
      <c r="B5001">
        <v>101491</v>
      </c>
      <c r="C5001" t="s">
        <v>15000</v>
      </c>
      <c r="D5001" t="s">
        <v>211</v>
      </c>
      <c r="E5001">
        <v>1837.75</v>
      </c>
      <c r="F5001">
        <v>1865.44</v>
      </c>
    </row>
    <row r="5002" spans="1:6">
      <c r="A5002" t="s">
        <v>14946</v>
      </c>
      <c r="B5002">
        <v>101492</v>
      </c>
      <c r="C5002" t="s">
        <v>15001</v>
      </c>
      <c r="D5002" t="s">
        <v>211</v>
      </c>
      <c r="E5002">
        <v>2005.29</v>
      </c>
      <c r="F5002">
        <v>2034.19</v>
      </c>
    </row>
    <row r="5003" spans="1:6">
      <c r="A5003" t="s">
        <v>14946</v>
      </c>
      <c r="B5003">
        <v>101509</v>
      </c>
      <c r="C5003" t="s">
        <v>15002</v>
      </c>
      <c r="D5003" t="s">
        <v>211</v>
      </c>
      <c r="E5003">
        <v>2077.29</v>
      </c>
      <c r="F5003">
        <v>2108.52</v>
      </c>
    </row>
    <row r="5004" spans="1:6">
      <c r="A5004" t="s">
        <v>14946</v>
      </c>
      <c r="B5004">
        <v>101510</v>
      </c>
      <c r="C5004" t="s">
        <v>15003</v>
      </c>
      <c r="D5004" t="s">
        <v>211</v>
      </c>
      <c r="E5004">
        <v>2309.2800000000002</v>
      </c>
      <c r="F5004">
        <v>2342.73</v>
      </c>
    </row>
    <row r="5005" spans="1:6">
      <c r="A5005" t="s">
        <v>14946</v>
      </c>
      <c r="B5005">
        <v>101511</v>
      </c>
      <c r="C5005" t="s">
        <v>15004</v>
      </c>
      <c r="D5005" t="s">
        <v>211</v>
      </c>
      <c r="E5005">
        <v>2380.3200000000002</v>
      </c>
      <c r="F5005">
        <v>2410.44</v>
      </c>
    </row>
    <row r="5006" spans="1:6">
      <c r="A5006" t="s">
        <v>14946</v>
      </c>
      <c r="B5006">
        <v>101512</v>
      </c>
      <c r="C5006" t="s">
        <v>15005</v>
      </c>
      <c r="D5006" t="s">
        <v>211</v>
      </c>
      <c r="E5006">
        <v>2685.73</v>
      </c>
      <c r="F5006">
        <v>2717.51</v>
      </c>
    </row>
    <row r="5007" spans="1:6">
      <c r="A5007" t="s">
        <v>14946</v>
      </c>
      <c r="B5007">
        <v>101505</v>
      </c>
      <c r="C5007" t="s">
        <v>15006</v>
      </c>
      <c r="D5007" t="s">
        <v>211</v>
      </c>
      <c r="E5007">
        <v>2128.2800000000002</v>
      </c>
      <c r="F5007">
        <v>2160.31</v>
      </c>
    </row>
    <row r="5008" spans="1:6">
      <c r="A5008" t="s">
        <v>14946</v>
      </c>
      <c r="B5008">
        <v>101506</v>
      </c>
      <c r="C5008" t="s">
        <v>15007</v>
      </c>
      <c r="D5008" t="s">
        <v>211</v>
      </c>
      <c r="E5008">
        <v>2360.27</v>
      </c>
      <c r="F5008">
        <v>2394.52</v>
      </c>
    </row>
    <row r="5009" spans="1:6">
      <c r="A5009" t="s">
        <v>14946</v>
      </c>
      <c r="B5009">
        <v>101507</v>
      </c>
      <c r="C5009" t="s">
        <v>15008</v>
      </c>
      <c r="D5009" t="s">
        <v>211</v>
      </c>
      <c r="E5009">
        <v>2431.31</v>
      </c>
      <c r="F5009">
        <v>2462.23</v>
      </c>
    </row>
    <row r="5010" spans="1:6">
      <c r="A5010" t="s">
        <v>14946</v>
      </c>
      <c r="B5010">
        <v>101508</v>
      </c>
      <c r="C5010" t="s">
        <v>15009</v>
      </c>
      <c r="D5010" t="s">
        <v>211</v>
      </c>
      <c r="E5010">
        <v>2736.72</v>
      </c>
      <c r="F5010">
        <v>2769.3</v>
      </c>
    </row>
    <row r="5011" spans="1:6">
      <c r="A5011" t="s">
        <v>14946</v>
      </c>
      <c r="B5011">
        <v>101525</v>
      </c>
      <c r="C5011" t="s">
        <v>15010</v>
      </c>
      <c r="D5011" t="s">
        <v>211</v>
      </c>
      <c r="E5011">
        <v>1231.42</v>
      </c>
      <c r="F5011">
        <v>1244.5</v>
      </c>
    </row>
    <row r="5012" spans="1:6">
      <c r="A5012" t="s">
        <v>14946</v>
      </c>
      <c r="B5012">
        <v>101526</v>
      </c>
      <c r="C5012" t="s">
        <v>15011</v>
      </c>
      <c r="D5012" t="s">
        <v>211</v>
      </c>
      <c r="E5012">
        <v>1438.33</v>
      </c>
      <c r="F5012">
        <v>1453.39</v>
      </c>
    </row>
    <row r="5013" spans="1:6">
      <c r="A5013" t="s">
        <v>14946</v>
      </c>
      <c r="B5013">
        <v>101527</v>
      </c>
      <c r="C5013" t="s">
        <v>15012</v>
      </c>
      <c r="D5013" t="s">
        <v>211</v>
      </c>
      <c r="E5013">
        <v>1501.69</v>
      </c>
      <c r="F5013">
        <v>1513.78</v>
      </c>
    </row>
    <row r="5014" spans="1:6">
      <c r="A5014" t="s">
        <v>14946</v>
      </c>
      <c r="B5014">
        <v>101528</v>
      </c>
      <c r="C5014" t="s">
        <v>15013</v>
      </c>
      <c r="D5014" t="s">
        <v>211</v>
      </c>
      <c r="E5014">
        <v>1745.43</v>
      </c>
      <c r="F5014">
        <v>1758.31</v>
      </c>
    </row>
    <row r="5015" spans="1:6">
      <c r="A5015" t="s">
        <v>14946</v>
      </c>
      <c r="B5015">
        <v>101521</v>
      </c>
      <c r="C5015" t="s">
        <v>15014</v>
      </c>
      <c r="D5015" t="s">
        <v>211</v>
      </c>
      <c r="E5015">
        <v>1236.4000000000001</v>
      </c>
      <c r="F5015">
        <v>1250.32</v>
      </c>
    </row>
    <row r="5016" spans="1:6">
      <c r="A5016" t="s">
        <v>14946</v>
      </c>
      <c r="B5016">
        <v>101522</v>
      </c>
      <c r="C5016" t="s">
        <v>15015</v>
      </c>
      <c r="D5016" t="s">
        <v>211</v>
      </c>
      <c r="E5016">
        <v>1443.31</v>
      </c>
      <c r="F5016">
        <v>1459.21</v>
      </c>
    </row>
    <row r="5017" spans="1:6">
      <c r="A5017" t="s">
        <v>14946</v>
      </c>
      <c r="B5017">
        <v>101523</v>
      </c>
      <c r="C5017" t="s">
        <v>15016</v>
      </c>
      <c r="D5017" t="s">
        <v>211</v>
      </c>
      <c r="E5017">
        <v>1506.67</v>
      </c>
      <c r="F5017">
        <v>1519.6</v>
      </c>
    </row>
    <row r="5018" spans="1:6">
      <c r="A5018" t="s">
        <v>14946</v>
      </c>
      <c r="B5018">
        <v>101524</v>
      </c>
      <c r="C5018" t="s">
        <v>15017</v>
      </c>
      <c r="D5018" t="s">
        <v>211</v>
      </c>
      <c r="E5018">
        <v>1750.41</v>
      </c>
      <c r="F5018">
        <v>1764.13</v>
      </c>
    </row>
    <row r="5019" spans="1:6">
      <c r="A5019" t="s">
        <v>14946</v>
      </c>
      <c r="B5019">
        <v>101517</v>
      </c>
      <c r="C5019" t="s">
        <v>15018</v>
      </c>
      <c r="D5019" t="s">
        <v>211</v>
      </c>
      <c r="E5019">
        <v>891.19</v>
      </c>
      <c r="F5019">
        <v>901.91</v>
      </c>
    </row>
    <row r="5020" spans="1:6">
      <c r="A5020" t="s">
        <v>14946</v>
      </c>
      <c r="B5020">
        <v>101518</v>
      </c>
      <c r="C5020" t="s">
        <v>15019</v>
      </c>
      <c r="D5020" t="s">
        <v>211</v>
      </c>
      <c r="E5020">
        <v>1029.1300000000001</v>
      </c>
      <c r="F5020">
        <v>1041.17</v>
      </c>
    </row>
    <row r="5021" spans="1:6">
      <c r="A5021" t="s">
        <v>14946</v>
      </c>
      <c r="B5021">
        <v>101519</v>
      </c>
      <c r="C5021" t="s">
        <v>15020</v>
      </c>
      <c r="D5021" t="s">
        <v>211</v>
      </c>
      <c r="E5021">
        <v>1071.3699999999999</v>
      </c>
      <c r="F5021">
        <v>1081.43</v>
      </c>
    </row>
    <row r="5022" spans="1:6">
      <c r="A5022" t="s">
        <v>14946</v>
      </c>
      <c r="B5022">
        <v>101520</v>
      </c>
      <c r="C5022" t="s">
        <v>15021</v>
      </c>
      <c r="D5022" t="s">
        <v>211</v>
      </c>
      <c r="E5022">
        <v>1233.8599999999999</v>
      </c>
      <c r="F5022">
        <v>1244.45</v>
      </c>
    </row>
    <row r="5023" spans="1:6">
      <c r="A5023" t="s">
        <v>14946</v>
      </c>
      <c r="B5023">
        <v>101513</v>
      </c>
      <c r="C5023" t="s">
        <v>15022</v>
      </c>
      <c r="D5023" t="s">
        <v>211</v>
      </c>
      <c r="E5023">
        <v>905.45</v>
      </c>
      <c r="F5023">
        <v>917.25</v>
      </c>
    </row>
    <row r="5024" spans="1:6">
      <c r="A5024" t="s">
        <v>14946</v>
      </c>
      <c r="B5024">
        <v>101514</v>
      </c>
      <c r="C5024" t="s">
        <v>15023</v>
      </c>
      <c r="D5024" t="s">
        <v>211</v>
      </c>
      <c r="E5024">
        <v>1043.3900000000001</v>
      </c>
      <c r="F5024">
        <v>1056.51</v>
      </c>
    </row>
    <row r="5025" spans="1:6">
      <c r="A5025" t="s">
        <v>14946</v>
      </c>
      <c r="B5025">
        <v>101515</v>
      </c>
      <c r="C5025" t="s">
        <v>15024</v>
      </c>
      <c r="D5025" t="s">
        <v>211</v>
      </c>
      <c r="E5025">
        <v>1085.6300000000001</v>
      </c>
      <c r="F5025">
        <v>1096.77</v>
      </c>
    </row>
    <row r="5026" spans="1:6">
      <c r="A5026" t="s">
        <v>14946</v>
      </c>
      <c r="B5026">
        <v>101516</v>
      </c>
      <c r="C5026" t="s">
        <v>15025</v>
      </c>
      <c r="D5026" t="s">
        <v>211</v>
      </c>
      <c r="E5026">
        <v>1248.1199999999999</v>
      </c>
      <c r="F5026">
        <v>1259.79</v>
      </c>
    </row>
    <row r="5027" spans="1:6">
      <c r="A5027" t="s">
        <v>14946</v>
      </c>
      <c r="B5027">
        <v>101533</v>
      </c>
      <c r="C5027" t="s">
        <v>15026</v>
      </c>
      <c r="D5027" t="s">
        <v>211</v>
      </c>
      <c r="E5027">
        <v>1331.78</v>
      </c>
      <c r="F5027">
        <v>1347.04</v>
      </c>
    </row>
    <row r="5028" spans="1:6">
      <c r="A5028" t="s">
        <v>14946</v>
      </c>
      <c r="B5028">
        <v>101534</v>
      </c>
      <c r="C5028" t="s">
        <v>15027</v>
      </c>
      <c r="D5028" t="s">
        <v>211</v>
      </c>
      <c r="E5028">
        <v>1607.66</v>
      </c>
      <c r="F5028">
        <v>1625.56</v>
      </c>
    </row>
    <row r="5029" spans="1:6">
      <c r="A5029" t="s">
        <v>14946</v>
      </c>
      <c r="B5029">
        <v>101535</v>
      </c>
      <c r="C5029" t="s">
        <v>15028</v>
      </c>
      <c r="D5029" t="s">
        <v>211</v>
      </c>
      <c r="E5029">
        <v>1692.14</v>
      </c>
      <c r="F5029">
        <v>1706.08</v>
      </c>
    </row>
    <row r="5030" spans="1:6">
      <c r="A5030" t="s">
        <v>14946</v>
      </c>
      <c r="B5030">
        <v>101536</v>
      </c>
      <c r="C5030" t="s">
        <v>15029</v>
      </c>
      <c r="D5030" t="s">
        <v>211</v>
      </c>
      <c r="E5030">
        <v>2017.13</v>
      </c>
      <c r="F5030">
        <v>2032.12</v>
      </c>
    </row>
    <row r="5031" spans="1:6">
      <c r="A5031" t="s">
        <v>14946</v>
      </c>
      <c r="B5031">
        <v>101529</v>
      </c>
      <c r="C5031" t="s">
        <v>15030</v>
      </c>
      <c r="D5031" t="s">
        <v>211</v>
      </c>
      <c r="E5031">
        <v>1382.77</v>
      </c>
      <c r="F5031">
        <v>1398.84</v>
      </c>
    </row>
    <row r="5032" spans="1:6">
      <c r="A5032" t="s">
        <v>14946</v>
      </c>
      <c r="B5032">
        <v>101530</v>
      </c>
      <c r="C5032" t="s">
        <v>15031</v>
      </c>
      <c r="D5032" t="s">
        <v>211</v>
      </c>
      <c r="E5032">
        <v>1658.65</v>
      </c>
      <c r="F5032">
        <v>1677.36</v>
      </c>
    </row>
    <row r="5033" spans="1:6">
      <c r="A5033" t="s">
        <v>14946</v>
      </c>
      <c r="B5033">
        <v>101531</v>
      </c>
      <c r="C5033" t="s">
        <v>15032</v>
      </c>
      <c r="D5033" t="s">
        <v>211</v>
      </c>
      <c r="E5033">
        <v>1743.13</v>
      </c>
      <c r="F5033">
        <v>1757.88</v>
      </c>
    </row>
    <row r="5034" spans="1:6">
      <c r="A5034" t="s">
        <v>14946</v>
      </c>
      <c r="B5034">
        <v>101532</v>
      </c>
      <c r="C5034" t="s">
        <v>15033</v>
      </c>
      <c r="D5034" t="s">
        <v>211</v>
      </c>
      <c r="E5034">
        <v>2068.12</v>
      </c>
      <c r="F5034">
        <v>2083.92</v>
      </c>
    </row>
    <row r="5035" spans="1:6">
      <c r="A5035" t="s">
        <v>14946</v>
      </c>
      <c r="B5035">
        <v>106510</v>
      </c>
      <c r="C5035" t="s">
        <v>15034</v>
      </c>
      <c r="D5035" t="s">
        <v>211</v>
      </c>
      <c r="E5035">
        <v>0</v>
      </c>
      <c r="F5035">
        <v>0</v>
      </c>
    </row>
    <row r="5036" spans="1:6">
      <c r="A5036" t="s">
        <v>14946</v>
      </c>
      <c r="B5036">
        <v>106514</v>
      </c>
      <c r="C5036" t="s">
        <v>15035</v>
      </c>
      <c r="D5036" t="s">
        <v>211</v>
      </c>
      <c r="E5036">
        <v>0</v>
      </c>
      <c r="F5036">
        <v>0</v>
      </c>
    </row>
    <row r="5037" spans="1:6">
      <c r="A5037" t="s">
        <v>14946</v>
      </c>
      <c r="B5037">
        <v>106511</v>
      </c>
      <c r="C5037" t="s">
        <v>15036</v>
      </c>
      <c r="D5037" t="s">
        <v>211</v>
      </c>
      <c r="E5037">
        <v>0</v>
      </c>
      <c r="F5037">
        <v>0</v>
      </c>
    </row>
    <row r="5038" spans="1:6">
      <c r="A5038" t="s">
        <v>14946</v>
      </c>
      <c r="B5038">
        <v>106515</v>
      </c>
      <c r="C5038" t="s">
        <v>15037</v>
      </c>
      <c r="D5038" t="s">
        <v>211</v>
      </c>
      <c r="E5038">
        <v>0</v>
      </c>
      <c r="F5038">
        <v>0</v>
      </c>
    </row>
    <row r="5039" spans="1:6">
      <c r="A5039" t="s">
        <v>14946</v>
      </c>
      <c r="B5039">
        <v>106512</v>
      </c>
      <c r="C5039" t="s">
        <v>15038</v>
      </c>
      <c r="D5039" t="s">
        <v>211</v>
      </c>
      <c r="E5039">
        <v>0</v>
      </c>
      <c r="F5039">
        <v>0</v>
      </c>
    </row>
    <row r="5040" spans="1:6">
      <c r="A5040" t="s">
        <v>14946</v>
      </c>
      <c r="B5040">
        <v>106516</v>
      </c>
      <c r="C5040" t="s">
        <v>15039</v>
      </c>
      <c r="D5040" t="s">
        <v>211</v>
      </c>
      <c r="E5040">
        <v>0</v>
      </c>
      <c r="F5040">
        <v>0</v>
      </c>
    </row>
    <row r="5041" spans="1:6">
      <c r="A5041" t="s">
        <v>14946</v>
      </c>
      <c r="B5041">
        <v>106513</v>
      </c>
      <c r="C5041" t="s">
        <v>15040</v>
      </c>
      <c r="D5041" t="s">
        <v>211</v>
      </c>
      <c r="E5041">
        <v>0</v>
      </c>
      <c r="F5041">
        <v>0</v>
      </c>
    </row>
    <row r="5042" spans="1:6">
      <c r="A5042" t="s">
        <v>14946</v>
      </c>
      <c r="B5042">
        <v>106517</v>
      </c>
      <c r="C5042" t="s">
        <v>15041</v>
      </c>
      <c r="D5042" t="s">
        <v>211</v>
      </c>
      <c r="E5042">
        <v>0</v>
      </c>
      <c r="F5042">
        <v>0</v>
      </c>
    </row>
    <row r="5043" spans="1:6">
      <c r="A5043" t="s">
        <v>14946</v>
      </c>
      <c r="B5043">
        <v>106518</v>
      </c>
      <c r="C5043" t="s">
        <v>15042</v>
      </c>
      <c r="D5043" t="s">
        <v>211</v>
      </c>
      <c r="E5043">
        <v>0</v>
      </c>
      <c r="F5043">
        <v>0</v>
      </c>
    </row>
    <row r="5044" spans="1:6">
      <c r="A5044" t="s">
        <v>14946</v>
      </c>
      <c r="B5044">
        <v>106519</v>
      </c>
      <c r="C5044" t="s">
        <v>15043</v>
      </c>
      <c r="D5044" t="s">
        <v>211</v>
      </c>
      <c r="E5044">
        <v>0</v>
      </c>
      <c r="F5044">
        <v>0</v>
      </c>
    </row>
    <row r="5045" spans="1:6">
      <c r="A5045" t="s">
        <v>14946</v>
      </c>
      <c r="B5045">
        <v>106520</v>
      </c>
      <c r="C5045" t="s">
        <v>15044</v>
      </c>
      <c r="D5045" t="s">
        <v>211</v>
      </c>
      <c r="E5045">
        <v>0</v>
      </c>
      <c r="F5045">
        <v>0</v>
      </c>
    </row>
    <row r="5046" spans="1:6">
      <c r="A5046" t="s">
        <v>14946</v>
      </c>
      <c r="B5046">
        <v>106521</v>
      </c>
      <c r="C5046" t="s">
        <v>15045</v>
      </c>
      <c r="D5046" t="s">
        <v>211</v>
      </c>
      <c r="E5046">
        <v>0</v>
      </c>
      <c r="F5046">
        <v>0</v>
      </c>
    </row>
    <row r="5047" spans="1:6">
      <c r="A5047" t="s">
        <v>14946</v>
      </c>
      <c r="B5047">
        <v>106522</v>
      </c>
      <c r="C5047" t="s">
        <v>15046</v>
      </c>
      <c r="D5047" t="s">
        <v>211</v>
      </c>
      <c r="E5047">
        <v>0</v>
      </c>
      <c r="F5047">
        <v>0</v>
      </c>
    </row>
    <row r="5048" spans="1:6">
      <c r="A5048" t="s">
        <v>14946</v>
      </c>
      <c r="B5048">
        <v>106523</v>
      </c>
      <c r="C5048" t="s">
        <v>15047</v>
      </c>
      <c r="D5048" t="s">
        <v>211</v>
      </c>
      <c r="E5048">
        <v>0</v>
      </c>
      <c r="F5048">
        <v>0</v>
      </c>
    </row>
    <row r="5049" spans="1:6">
      <c r="A5049" t="s">
        <v>14946</v>
      </c>
      <c r="B5049">
        <v>101549</v>
      </c>
      <c r="C5049" t="s">
        <v>15048</v>
      </c>
      <c r="D5049" t="s">
        <v>211</v>
      </c>
      <c r="E5049">
        <v>24.79</v>
      </c>
      <c r="F5049">
        <v>25.15</v>
      </c>
    </row>
    <row r="5050" spans="1:6">
      <c r="A5050" t="s">
        <v>14946</v>
      </c>
      <c r="B5050">
        <v>101547</v>
      </c>
      <c r="C5050" t="s">
        <v>15049</v>
      </c>
      <c r="D5050" t="s">
        <v>211</v>
      </c>
      <c r="E5050">
        <v>88.66</v>
      </c>
      <c r="F5050">
        <v>88.77</v>
      </c>
    </row>
    <row r="5051" spans="1:6">
      <c r="A5051" t="s">
        <v>14946</v>
      </c>
      <c r="B5051">
        <v>101546</v>
      </c>
      <c r="C5051" t="s">
        <v>15050</v>
      </c>
      <c r="D5051" t="s">
        <v>211</v>
      </c>
      <c r="E5051">
        <v>28.43</v>
      </c>
      <c r="F5051">
        <v>28.54</v>
      </c>
    </row>
    <row r="5052" spans="1:6">
      <c r="A5052" t="s">
        <v>14946</v>
      </c>
      <c r="B5052">
        <v>101548</v>
      </c>
      <c r="C5052" t="s">
        <v>15051</v>
      </c>
      <c r="D5052" t="s">
        <v>211</v>
      </c>
      <c r="E5052">
        <v>7.18</v>
      </c>
      <c r="F5052">
        <v>7.29</v>
      </c>
    </row>
    <row r="5053" spans="1:6">
      <c r="A5053" t="s">
        <v>14946</v>
      </c>
      <c r="B5053">
        <v>106528</v>
      </c>
      <c r="C5053" t="s">
        <v>15052</v>
      </c>
      <c r="D5053" t="s">
        <v>211</v>
      </c>
      <c r="E5053">
        <v>0</v>
      </c>
      <c r="F5053">
        <v>0</v>
      </c>
    </row>
    <row r="5054" spans="1:6">
      <c r="A5054" t="s">
        <v>15053</v>
      </c>
      <c r="B5054">
        <v>94764</v>
      </c>
      <c r="C5054" t="s">
        <v>9315</v>
      </c>
      <c r="D5054" t="s">
        <v>211</v>
      </c>
      <c r="E5054">
        <v>43.65</v>
      </c>
      <c r="F5054">
        <v>44.05</v>
      </c>
    </row>
    <row r="5055" spans="1:6">
      <c r="A5055" t="s">
        <v>15053</v>
      </c>
      <c r="B5055">
        <v>94765</v>
      </c>
      <c r="C5055" t="s">
        <v>9316</v>
      </c>
      <c r="D5055" t="s">
        <v>211</v>
      </c>
      <c r="E5055">
        <v>48.15</v>
      </c>
      <c r="F5055">
        <v>48.55</v>
      </c>
    </row>
    <row r="5056" spans="1:6">
      <c r="A5056" t="s">
        <v>15053</v>
      </c>
      <c r="B5056">
        <v>94766</v>
      </c>
      <c r="C5056" t="s">
        <v>9317</v>
      </c>
      <c r="D5056" t="s">
        <v>211</v>
      </c>
      <c r="E5056">
        <v>53.93</v>
      </c>
      <c r="F5056">
        <v>54.34</v>
      </c>
    </row>
    <row r="5057" spans="1:6">
      <c r="A5057" t="s">
        <v>15053</v>
      </c>
      <c r="B5057">
        <v>94767</v>
      </c>
      <c r="C5057" t="s">
        <v>9318</v>
      </c>
      <c r="D5057" t="s">
        <v>211</v>
      </c>
      <c r="E5057">
        <v>80.92</v>
      </c>
      <c r="F5057">
        <v>81.349999999999994</v>
      </c>
    </row>
    <row r="5058" spans="1:6">
      <c r="A5058" t="s">
        <v>15053</v>
      </c>
      <c r="B5058">
        <v>94768</v>
      </c>
      <c r="C5058" t="s">
        <v>9319</v>
      </c>
      <c r="D5058" t="s">
        <v>211</v>
      </c>
      <c r="E5058">
        <v>91.83</v>
      </c>
      <c r="F5058">
        <v>92.27</v>
      </c>
    </row>
    <row r="5059" spans="1:6">
      <c r="A5059" t="s">
        <v>15053</v>
      </c>
      <c r="B5059">
        <v>94769</v>
      </c>
      <c r="C5059" t="s">
        <v>9320</v>
      </c>
      <c r="D5059" t="s">
        <v>211</v>
      </c>
      <c r="E5059">
        <v>123.3</v>
      </c>
      <c r="F5059">
        <v>123.75</v>
      </c>
    </row>
    <row r="5060" spans="1:6">
      <c r="A5060" t="s">
        <v>15053</v>
      </c>
      <c r="B5060">
        <v>94783</v>
      </c>
      <c r="C5060" t="s">
        <v>9321</v>
      </c>
      <c r="D5060" t="s">
        <v>211</v>
      </c>
      <c r="E5060">
        <v>19.57</v>
      </c>
      <c r="F5060">
        <v>19.97</v>
      </c>
    </row>
    <row r="5061" spans="1:6">
      <c r="A5061" t="s">
        <v>15053</v>
      </c>
      <c r="B5061">
        <v>94703</v>
      </c>
      <c r="C5061" t="s">
        <v>9322</v>
      </c>
      <c r="D5061" t="s">
        <v>211</v>
      </c>
      <c r="E5061">
        <v>20.96</v>
      </c>
      <c r="F5061">
        <v>21.37</v>
      </c>
    </row>
    <row r="5062" spans="1:6">
      <c r="A5062" t="s">
        <v>15053</v>
      </c>
      <c r="B5062">
        <v>94704</v>
      </c>
      <c r="C5062" t="s">
        <v>9323</v>
      </c>
      <c r="D5062" t="s">
        <v>211</v>
      </c>
      <c r="E5062">
        <v>28.17</v>
      </c>
      <c r="F5062">
        <v>28.6</v>
      </c>
    </row>
    <row r="5063" spans="1:6">
      <c r="A5063" t="s">
        <v>15053</v>
      </c>
      <c r="B5063">
        <v>94705</v>
      </c>
      <c r="C5063" t="s">
        <v>9324</v>
      </c>
      <c r="D5063" t="s">
        <v>211</v>
      </c>
      <c r="E5063">
        <v>38.76</v>
      </c>
      <c r="F5063">
        <v>39.200000000000003</v>
      </c>
    </row>
    <row r="5064" spans="1:6">
      <c r="A5064" t="s">
        <v>15053</v>
      </c>
      <c r="B5064">
        <v>94706</v>
      </c>
      <c r="C5064" t="s">
        <v>9325</v>
      </c>
      <c r="D5064" t="s">
        <v>211</v>
      </c>
      <c r="E5064">
        <v>37.799999999999997</v>
      </c>
      <c r="F5064">
        <v>38.25</v>
      </c>
    </row>
    <row r="5065" spans="1:6">
      <c r="A5065" t="s">
        <v>15053</v>
      </c>
      <c r="B5065">
        <v>94707</v>
      </c>
      <c r="C5065" t="s">
        <v>9326</v>
      </c>
      <c r="D5065" t="s">
        <v>211</v>
      </c>
      <c r="E5065">
        <v>60.16</v>
      </c>
      <c r="F5065">
        <v>60.62</v>
      </c>
    </row>
    <row r="5066" spans="1:6">
      <c r="A5066" t="s">
        <v>15053</v>
      </c>
      <c r="B5066">
        <v>94715</v>
      </c>
      <c r="C5066" t="s">
        <v>9327</v>
      </c>
      <c r="D5066" t="s">
        <v>211</v>
      </c>
      <c r="E5066">
        <v>314.76</v>
      </c>
      <c r="F5066">
        <v>315.68</v>
      </c>
    </row>
    <row r="5067" spans="1:6">
      <c r="A5067" t="s">
        <v>15053</v>
      </c>
      <c r="B5067">
        <v>94713</v>
      </c>
      <c r="C5067" t="s">
        <v>9328</v>
      </c>
      <c r="D5067" t="s">
        <v>211</v>
      </c>
      <c r="E5067">
        <v>252.21</v>
      </c>
      <c r="F5067">
        <v>253.03</v>
      </c>
    </row>
    <row r="5068" spans="1:6">
      <c r="A5068" t="s">
        <v>15053</v>
      </c>
      <c r="B5068">
        <v>94714</v>
      </c>
      <c r="C5068" t="s">
        <v>9329</v>
      </c>
      <c r="D5068" t="s">
        <v>211</v>
      </c>
      <c r="E5068">
        <v>354.56</v>
      </c>
      <c r="F5068">
        <v>355.41</v>
      </c>
    </row>
    <row r="5069" spans="1:6">
      <c r="A5069" t="s">
        <v>15053</v>
      </c>
      <c r="B5069">
        <v>94670</v>
      </c>
      <c r="C5069" t="s">
        <v>9330</v>
      </c>
      <c r="D5069" t="s">
        <v>211</v>
      </c>
      <c r="E5069">
        <v>71.95</v>
      </c>
      <c r="F5069">
        <v>73.09</v>
      </c>
    </row>
    <row r="5070" spans="1:6">
      <c r="A5070" t="s">
        <v>15053</v>
      </c>
      <c r="B5070">
        <v>94656</v>
      </c>
      <c r="C5070" t="s">
        <v>9331</v>
      </c>
      <c r="D5070" t="s">
        <v>211</v>
      </c>
      <c r="E5070">
        <v>3.56</v>
      </c>
      <c r="F5070">
        <v>3.68</v>
      </c>
    </row>
    <row r="5071" spans="1:6">
      <c r="A5071" t="s">
        <v>15053</v>
      </c>
      <c r="B5071">
        <v>94658</v>
      </c>
      <c r="C5071" t="s">
        <v>9332</v>
      </c>
      <c r="D5071" t="s">
        <v>211</v>
      </c>
      <c r="E5071">
        <v>5.37</v>
      </c>
      <c r="F5071">
        <v>5.52</v>
      </c>
    </row>
    <row r="5072" spans="1:6">
      <c r="A5072" t="s">
        <v>15053</v>
      </c>
      <c r="B5072">
        <v>94660</v>
      </c>
      <c r="C5072" t="s">
        <v>9333</v>
      </c>
      <c r="D5072" t="s">
        <v>211</v>
      </c>
      <c r="E5072">
        <v>8.6</v>
      </c>
      <c r="F5072">
        <v>8.8000000000000007</v>
      </c>
    </row>
    <row r="5073" spans="1:6">
      <c r="A5073" t="s">
        <v>15053</v>
      </c>
      <c r="B5073">
        <v>94662</v>
      </c>
      <c r="C5073" t="s">
        <v>9334</v>
      </c>
      <c r="D5073" t="s">
        <v>211</v>
      </c>
      <c r="E5073">
        <v>11.24</v>
      </c>
      <c r="F5073">
        <v>11.52</v>
      </c>
    </row>
    <row r="5074" spans="1:6">
      <c r="A5074" t="s">
        <v>15053</v>
      </c>
      <c r="B5074">
        <v>94664</v>
      </c>
      <c r="C5074" t="s">
        <v>9335</v>
      </c>
      <c r="D5074" t="s">
        <v>211</v>
      </c>
      <c r="E5074">
        <v>20.8</v>
      </c>
      <c r="F5074">
        <v>21.19</v>
      </c>
    </row>
    <row r="5075" spans="1:6">
      <c r="A5075" t="s">
        <v>15053</v>
      </c>
      <c r="B5075">
        <v>94666</v>
      </c>
      <c r="C5075" t="s">
        <v>9336</v>
      </c>
      <c r="D5075" t="s">
        <v>211</v>
      </c>
      <c r="E5075">
        <v>33.950000000000003</v>
      </c>
      <c r="F5075">
        <v>34.520000000000003</v>
      </c>
    </row>
    <row r="5076" spans="1:6">
      <c r="A5076" t="s">
        <v>15053</v>
      </c>
      <c r="B5076">
        <v>94668</v>
      </c>
      <c r="C5076" t="s">
        <v>9337</v>
      </c>
      <c r="D5076" t="s">
        <v>211</v>
      </c>
      <c r="E5076">
        <v>45.21</v>
      </c>
      <c r="F5076">
        <v>45.92</v>
      </c>
    </row>
    <row r="5077" spans="1:6">
      <c r="A5077" t="s">
        <v>15053</v>
      </c>
      <c r="B5077">
        <v>105215</v>
      </c>
      <c r="C5077" t="s">
        <v>9338</v>
      </c>
      <c r="D5077" t="s">
        <v>211</v>
      </c>
      <c r="E5077">
        <v>10.28</v>
      </c>
      <c r="F5077">
        <v>10.39</v>
      </c>
    </row>
    <row r="5078" spans="1:6">
      <c r="A5078" t="s">
        <v>15053</v>
      </c>
      <c r="B5078">
        <v>105216</v>
      </c>
      <c r="C5078" t="s">
        <v>9339</v>
      </c>
      <c r="D5078" t="s">
        <v>211</v>
      </c>
      <c r="E5078">
        <v>41.79</v>
      </c>
      <c r="F5078">
        <v>41.93</v>
      </c>
    </row>
    <row r="5079" spans="1:6">
      <c r="A5079" t="s">
        <v>15053</v>
      </c>
      <c r="B5079">
        <v>105217</v>
      </c>
      <c r="C5079" t="s">
        <v>9340</v>
      </c>
      <c r="D5079" t="s">
        <v>211</v>
      </c>
      <c r="E5079">
        <v>47.26</v>
      </c>
      <c r="F5079">
        <v>47.42</v>
      </c>
    </row>
    <row r="5080" spans="1:6">
      <c r="A5080" t="s">
        <v>15053</v>
      </c>
      <c r="B5080">
        <v>105214</v>
      </c>
      <c r="C5080" t="s">
        <v>9341</v>
      </c>
      <c r="D5080" t="s">
        <v>211</v>
      </c>
      <c r="E5080">
        <v>48.92</v>
      </c>
      <c r="F5080">
        <v>49.14</v>
      </c>
    </row>
    <row r="5081" spans="1:6">
      <c r="A5081" t="s">
        <v>15053</v>
      </c>
      <c r="B5081">
        <v>105218</v>
      </c>
      <c r="C5081" t="s">
        <v>9342</v>
      </c>
      <c r="D5081" t="s">
        <v>211</v>
      </c>
      <c r="E5081">
        <v>82.48</v>
      </c>
      <c r="F5081">
        <v>82.73</v>
      </c>
    </row>
    <row r="5082" spans="1:6">
      <c r="A5082" t="s">
        <v>15053</v>
      </c>
      <c r="B5082">
        <v>105213</v>
      </c>
      <c r="C5082" t="s">
        <v>9343</v>
      </c>
      <c r="D5082" t="s">
        <v>211</v>
      </c>
      <c r="E5082">
        <v>197.17</v>
      </c>
      <c r="F5082">
        <v>198.43</v>
      </c>
    </row>
    <row r="5083" spans="1:6">
      <c r="A5083" t="s">
        <v>15053</v>
      </c>
      <c r="B5083">
        <v>105233</v>
      </c>
      <c r="C5083" t="s">
        <v>9344</v>
      </c>
      <c r="D5083" t="s">
        <v>211</v>
      </c>
      <c r="E5083">
        <v>8.15</v>
      </c>
      <c r="F5083">
        <v>8.31</v>
      </c>
    </row>
    <row r="5084" spans="1:6">
      <c r="A5084" t="s">
        <v>15053</v>
      </c>
      <c r="B5084">
        <v>105234</v>
      </c>
      <c r="C5084" t="s">
        <v>9345</v>
      </c>
      <c r="D5084" t="s">
        <v>211</v>
      </c>
      <c r="E5084">
        <v>9.9499999999999993</v>
      </c>
      <c r="F5084">
        <v>10.15</v>
      </c>
    </row>
    <row r="5085" spans="1:6">
      <c r="A5085" t="s">
        <v>15053</v>
      </c>
      <c r="B5085">
        <v>105228</v>
      </c>
      <c r="C5085" t="s">
        <v>9346</v>
      </c>
      <c r="D5085" t="s">
        <v>211</v>
      </c>
      <c r="E5085">
        <v>12.06</v>
      </c>
      <c r="F5085">
        <v>12.28</v>
      </c>
    </row>
    <row r="5086" spans="1:6">
      <c r="A5086" t="s">
        <v>15053</v>
      </c>
      <c r="B5086">
        <v>105138</v>
      </c>
      <c r="C5086" t="s">
        <v>9347</v>
      </c>
      <c r="D5086" t="s">
        <v>211</v>
      </c>
      <c r="E5086">
        <v>17.77</v>
      </c>
      <c r="F5086">
        <v>18.02</v>
      </c>
    </row>
    <row r="5087" spans="1:6">
      <c r="A5087" t="s">
        <v>15053</v>
      </c>
      <c r="B5087">
        <v>105139</v>
      </c>
      <c r="C5087" t="s">
        <v>9348</v>
      </c>
      <c r="D5087" t="s">
        <v>211</v>
      </c>
      <c r="E5087">
        <v>20.99</v>
      </c>
      <c r="F5087">
        <v>21.25</v>
      </c>
    </row>
    <row r="5088" spans="1:6">
      <c r="A5088" t="s">
        <v>15053</v>
      </c>
      <c r="B5088">
        <v>105140</v>
      </c>
      <c r="C5088" t="s">
        <v>9349</v>
      </c>
      <c r="D5088" t="s">
        <v>211</v>
      </c>
      <c r="E5088">
        <v>27.01</v>
      </c>
      <c r="F5088">
        <v>27.33</v>
      </c>
    </row>
    <row r="5089" spans="1:6">
      <c r="A5089" t="s">
        <v>15053</v>
      </c>
      <c r="B5089">
        <v>105141</v>
      </c>
      <c r="C5089" t="s">
        <v>9350</v>
      </c>
      <c r="D5089" t="s">
        <v>211</v>
      </c>
      <c r="E5089">
        <v>32.04</v>
      </c>
      <c r="F5089">
        <v>32.47</v>
      </c>
    </row>
    <row r="5090" spans="1:6">
      <c r="A5090" t="s">
        <v>15053</v>
      </c>
      <c r="B5090">
        <v>105172</v>
      </c>
      <c r="C5090" t="s">
        <v>9351</v>
      </c>
      <c r="D5090" t="s">
        <v>211</v>
      </c>
      <c r="E5090">
        <v>88.72</v>
      </c>
      <c r="F5090">
        <v>89.86</v>
      </c>
    </row>
    <row r="5091" spans="1:6">
      <c r="A5091" t="s">
        <v>15053</v>
      </c>
      <c r="B5091">
        <v>105169</v>
      </c>
      <c r="C5091" t="s">
        <v>9352</v>
      </c>
      <c r="D5091" t="s">
        <v>211</v>
      </c>
      <c r="E5091">
        <v>88.59</v>
      </c>
      <c r="F5091">
        <v>89.81</v>
      </c>
    </row>
    <row r="5092" spans="1:6">
      <c r="A5092" t="s">
        <v>15053</v>
      </c>
      <c r="B5092">
        <v>105230</v>
      </c>
      <c r="C5092" t="s">
        <v>9353</v>
      </c>
      <c r="D5092" t="s">
        <v>211</v>
      </c>
      <c r="E5092">
        <v>8.1999999999999993</v>
      </c>
      <c r="F5092">
        <v>8.42</v>
      </c>
    </row>
    <row r="5093" spans="1:6">
      <c r="A5093" t="s">
        <v>15053</v>
      </c>
      <c r="B5093">
        <v>105231</v>
      </c>
      <c r="C5093" t="s">
        <v>9354</v>
      </c>
      <c r="D5093" t="s">
        <v>211</v>
      </c>
      <c r="E5093">
        <v>9.68</v>
      </c>
      <c r="F5093">
        <v>9.91</v>
      </c>
    </row>
    <row r="5094" spans="1:6">
      <c r="A5094" t="s">
        <v>15053</v>
      </c>
      <c r="B5094">
        <v>105232</v>
      </c>
      <c r="C5094" t="s">
        <v>9355</v>
      </c>
      <c r="D5094" t="s">
        <v>211</v>
      </c>
      <c r="E5094">
        <v>18.989999999999998</v>
      </c>
      <c r="F5094">
        <v>19.260000000000002</v>
      </c>
    </row>
    <row r="5095" spans="1:6">
      <c r="A5095" t="s">
        <v>15053</v>
      </c>
      <c r="B5095">
        <v>105229</v>
      </c>
      <c r="C5095" t="s">
        <v>9356</v>
      </c>
      <c r="D5095" t="s">
        <v>211</v>
      </c>
      <c r="E5095">
        <v>30.44</v>
      </c>
      <c r="F5095">
        <v>30.75</v>
      </c>
    </row>
    <row r="5096" spans="1:6">
      <c r="A5096" t="s">
        <v>15053</v>
      </c>
      <c r="B5096">
        <v>105146</v>
      </c>
      <c r="C5096" t="s">
        <v>9357</v>
      </c>
      <c r="D5096" t="s">
        <v>211</v>
      </c>
      <c r="E5096">
        <v>24.37</v>
      </c>
      <c r="F5096">
        <v>24.7</v>
      </c>
    </row>
    <row r="5097" spans="1:6">
      <c r="A5097" t="s">
        <v>15053</v>
      </c>
      <c r="B5097">
        <v>94613</v>
      </c>
      <c r="C5097" t="s">
        <v>9358</v>
      </c>
      <c r="D5097" t="s">
        <v>211</v>
      </c>
      <c r="E5097">
        <v>0</v>
      </c>
      <c r="F5097">
        <v>0</v>
      </c>
    </row>
    <row r="5098" spans="1:6">
      <c r="A5098" t="s">
        <v>15053</v>
      </c>
      <c r="B5098">
        <v>94607</v>
      </c>
      <c r="C5098" t="s">
        <v>9359</v>
      </c>
      <c r="D5098" t="s">
        <v>211</v>
      </c>
      <c r="E5098">
        <v>0</v>
      </c>
      <c r="F5098">
        <v>0</v>
      </c>
    </row>
    <row r="5099" spans="1:6">
      <c r="A5099" t="s">
        <v>15053</v>
      </c>
      <c r="B5099">
        <v>94609</v>
      </c>
      <c r="C5099" t="s">
        <v>9360</v>
      </c>
      <c r="D5099" t="s">
        <v>211</v>
      </c>
      <c r="E5099">
        <v>0</v>
      </c>
      <c r="F5099">
        <v>0</v>
      </c>
    </row>
    <row r="5100" spans="1:6">
      <c r="A5100" t="s">
        <v>15053</v>
      </c>
      <c r="B5100">
        <v>94611</v>
      </c>
      <c r="C5100" t="s">
        <v>9361</v>
      </c>
      <c r="D5100" t="s">
        <v>211</v>
      </c>
      <c r="E5100">
        <v>0</v>
      </c>
      <c r="F5100">
        <v>0</v>
      </c>
    </row>
    <row r="5101" spans="1:6">
      <c r="A5101" t="s">
        <v>15053</v>
      </c>
      <c r="B5101">
        <v>96738</v>
      </c>
      <c r="C5101" t="s">
        <v>9362</v>
      </c>
      <c r="D5101" t="s">
        <v>211</v>
      </c>
      <c r="E5101">
        <v>25.58</v>
      </c>
      <c r="F5101">
        <v>25.81</v>
      </c>
    </row>
    <row r="5102" spans="1:6">
      <c r="A5102" t="s">
        <v>15053</v>
      </c>
      <c r="B5102">
        <v>96740</v>
      </c>
      <c r="C5102" t="s">
        <v>9363</v>
      </c>
      <c r="D5102" t="s">
        <v>211</v>
      </c>
      <c r="E5102">
        <v>35.56</v>
      </c>
      <c r="F5102">
        <v>35.82</v>
      </c>
    </row>
    <row r="5103" spans="1:6">
      <c r="A5103" t="s">
        <v>15053</v>
      </c>
      <c r="B5103">
        <v>94738</v>
      </c>
      <c r="C5103" t="s">
        <v>9364</v>
      </c>
      <c r="D5103" t="s">
        <v>211</v>
      </c>
      <c r="E5103">
        <v>2019.17</v>
      </c>
      <c r="F5103">
        <v>2020.39</v>
      </c>
    </row>
    <row r="5104" spans="1:6">
      <c r="A5104" t="s">
        <v>15053</v>
      </c>
      <c r="B5104">
        <v>94724</v>
      </c>
      <c r="C5104" t="s">
        <v>9365</v>
      </c>
      <c r="D5104" t="s">
        <v>211</v>
      </c>
      <c r="E5104">
        <v>31.29</v>
      </c>
      <c r="F5104">
        <v>31.39</v>
      </c>
    </row>
    <row r="5105" spans="1:6">
      <c r="A5105" t="s">
        <v>15053</v>
      </c>
      <c r="B5105">
        <v>94726</v>
      </c>
      <c r="C5105" t="s">
        <v>9366</v>
      </c>
      <c r="D5105" t="s">
        <v>211</v>
      </c>
      <c r="E5105">
        <v>40.33</v>
      </c>
      <c r="F5105">
        <v>40.46</v>
      </c>
    </row>
    <row r="5106" spans="1:6">
      <c r="A5106" t="s">
        <v>15053</v>
      </c>
      <c r="B5106">
        <v>94728</v>
      </c>
      <c r="C5106" t="s">
        <v>9367</v>
      </c>
      <c r="D5106" t="s">
        <v>211</v>
      </c>
      <c r="E5106">
        <v>63.23</v>
      </c>
      <c r="F5106">
        <v>63.4</v>
      </c>
    </row>
    <row r="5107" spans="1:6">
      <c r="A5107" t="s">
        <v>15053</v>
      </c>
      <c r="B5107">
        <v>94730</v>
      </c>
      <c r="C5107" t="s">
        <v>9368</v>
      </c>
      <c r="D5107" t="s">
        <v>211</v>
      </c>
      <c r="E5107">
        <v>77.510000000000005</v>
      </c>
      <c r="F5107">
        <v>77.73</v>
      </c>
    </row>
    <row r="5108" spans="1:6">
      <c r="A5108" t="s">
        <v>15053</v>
      </c>
      <c r="B5108">
        <v>94732</v>
      </c>
      <c r="C5108" t="s">
        <v>9369</v>
      </c>
      <c r="D5108" t="s">
        <v>211</v>
      </c>
      <c r="E5108">
        <v>124.67</v>
      </c>
      <c r="F5108">
        <v>125</v>
      </c>
    </row>
    <row r="5109" spans="1:6">
      <c r="A5109" t="s">
        <v>15053</v>
      </c>
      <c r="B5109">
        <v>94734</v>
      </c>
      <c r="C5109" t="s">
        <v>9370</v>
      </c>
      <c r="D5109" t="s">
        <v>211</v>
      </c>
      <c r="E5109">
        <v>459.61</v>
      </c>
      <c r="F5109">
        <v>460.15</v>
      </c>
    </row>
    <row r="5110" spans="1:6">
      <c r="A5110" t="s">
        <v>15053</v>
      </c>
      <c r="B5110">
        <v>94736</v>
      </c>
      <c r="C5110" t="s">
        <v>9371</v>
      </c>
      <c r="D5110" t="s">
        <v>211</v>
      </c>
      <c r="E5110">
        <v>668.05</v>
      </c>
      <c r="F5110">
        <v>668.82</v>
      </c>
    </row>
    <row r="5111" spans="1:6">
      <c r="A5111" t="s">
        <v>15053</v>
      </c>
      <c r="B5111">
        <v>94483</v>
      </c>
      <c r="C5111" t="s">
        <v>9372</v>
      </c>
      <c r="D5111" t="s">
        <v>211</v>
      </c>
      <c r="E5111">
        <v>1323.47</v>
      </c>
      <c r="F5111">
        <v>1350.13</v>
      </c>
    </row>
    <row r="5112" spans="1:6">
      <c r="A5112" t="s">
        <v>15053</v>
      </c>
      <c r="B5112">
        <v>94482</v>
      </c>
      <c r="C5112" t="s">
        <v>9373</v>
      </c>
      <c r="D5112" t="s">
        <v>211</v>
      </c>
      <c r="E5112">
        <v>1587.72</v>
      </c>
      <c r="F5112">
        <v>1615.62</v>
      </c>
    </row>
    <row r="5113" spans="1:6">
      <c r="A5113" t="s">
        <v>15053</v>
      </c>
      <c r="B5113">
        <v>94481</v>
      </c>
      <c r="C5113" t="s">
        <v>9374</v>
      </c>
      <c r="D5113" t="s">
        <v>211</v>
      </c>
      <c r="E5113">
        <v>2035.22</v>
      </c>
      <c r="F5113">
        <v>2064.63</v>
      </c>
    </row>
    <row r="5114" spans="1:6">
      <c r="A5114" t="s">
        <v>15053</v>
      </c>
      <c r="B5114">
        <v>94480</v>
      </c>
      <c r="C5114" t="s">
        <v>9375</v>
      </c>
      <c r="D5114" t="s">
        <v>211</v>
      </c>
      <c r="E5114">
        <v>2914.18</v>
      </c>
      <c r="F5114">
        <v>2945.69</v>
      </c>
    </row>
    <row r="5115" spans="1:6">
      <c r="A5115" t="s">
        <v>15053</v>
      </c>
      <c r="B5115">
        <v>94472</v>
      </c>
      <c r="C5115" t="s">
        <v>9376</v>
      </c>
      <c r="D5115" t="s">
        <v>211</v>
      </c>
      <c r="E5115">
        <v>79.23</v>
      </c>
      <c r="F5115">
        <v>80.66</v>
      </c>
    </row>
    <row r="5116" spans="1:6">
      <c r="A5116" t="s">
        <v>15053</v>
      </c>
      <c r="B5116">
        <v>94474</v>
      </c>
      <c r="C5116" t="s">
        <v>9377</v>
      </c>
      <c r="D5116" t="s">
        <v>211</v>
      </c>
      <c r="E5116">
        <v>134.24</v>
      </c>
      <c r="F5116">
        <v>135.91</v>
      </c>
    </row>
    <row r="5117" spans="1:6">
      <c r="A5117" t="s">
        <v>15053</v>
      </c>
      <c r="B5117">
        <v>94476</v>
      </c>
      <c r="C5117" t="s">
        <v>9378</v>
      </c>
      <c r="D5117" t="s">
        <v>211</v>
      </c>
      <c r="E5117">
        <v>188.05</v>
      </c>
      <c r="F5117">
        <v>190.02</v>
      </c>
    </row>
    <row r="5118" spans="1:6">
      <c r="A5118" t="s">
        <v>15053</v>
      </c>
      <c r="B5118">
        <v>94471</v>
      </c>
      <c r="C5118" t="s">
        <v>9379</v>
      </c>
      <c r="D5118" t="s">
        <v>211</v>
      </c>
      <c r="E5118">
        <v>76.849999999999994</v>
      </c>
      <c r="F5118">
        <v>78.28</v>
      </c>
    </row>
    <row r="5119" spans="1:6">
      <c r="A5119" t="s">
        <v>15053</v>
      </c>
      <c r="B5119">
        <v>94473</v>
      </c>
      <c r="C5119" t="s">
        <v>9380</v>
      </c>
      <c r="D5119" t="s">
        <v>211</v>
      </c>
      <c r="E5119">
        <v>123.75</v>
      </c>
      <c r="F5119">
        <v>125.42</v>
      </c>
    </row>
    <row r="5120" spans="1:6">
      <c r="A5120" t="s">
        <v>15053</v>
      </c>
      <c r="B5120">
        <v>94475</v>
      </c>
      <c r="C5120" t="s">
        <v>9381</v>
      </c>
      <c r="D5120" t="s">
        <v>211</v>
      </c>
      <c r="E5120">
        <v>167.85</v>
      </c>
      <c r="F5120">
        <v>169.82</v>
      </c>
    </row>
    <row r="5121" spans="1:6">
      <c r="A5121" t="s">
        <v>15053</v>
      </c>
      <c r="B5121">
        <v>105194</v>
      </c>
      <c r="C5121" t="s">
        <v>9382</v>
      </c>
      <c r="D5121" t="s">
        <v>211</v>
      </c>
      <c r="E5121">
        <v>85.77</v>
      </c>
      <c r="F5121">
        <v>87.2</v>
      </c>
    </row>
    <row r="5122" spans="1:6">
      <c r="A5122" t="s">
        <v>15053</v>
      </c>
      <c r="B5122">
        <v>105195</v>
      </c>
      <c r="C5122" t="s">
        <v>9383</v>
      </c>
      <c r="D5122" t="s">
        <v>211</v>
      </c>
      <c r="E5122">
        <v>222.09</v>
      </c>
      <c r="F5122">
        <v>224.06</v>
      </c>
    </row>
    <row r="5123" spans="1:6">
      <c r="A5123" t="s">
        <v>15053</v>
      </c>
      <c r="B5123">
        <v>105178</v>
      </c>
      <c r="C5123" t="s">
        <v>9384</v>
      </c>
      <c r="D5123" t="s">
        <v>211</v>
      </c>
      <c r="E5123">
        <v>139.31</v>
      </c>
      <c r="F5123">
        <v>140.85</v>
      </c>
    </row>
    <row r="5124" spans="1:6">
      <c r="A5124" t="s">
        <v>15053</v>
      </c>
      <c r="B5124">
        <v>94620</v>
      </c>
      <c r="C5124" t="s">
        <v>9385</v>
      </c>
      <c r="D5124" t="s">
        <v>211</v>
      </c>
      <c r="E5124">
        <v>914.66</v>
      </c>
      <c r="F5124">
        <v>916.85</v>
      </c>
    </row>
    <row r="5125" spans="1:6">
      <c r="A5125" t="s">
        <v>15053</v>
      </c>
      <c r="B5125">
        <v>94614</v>
      </c>
      <c r="C5125" t="s">
        <v>9386</v>
      </c>
      <c r="D5125" t="s">
        <v>211</v>
      </c>
      <c r="E5125">
        <v>144.02000000000001</v>
      </c>
      <c r="F5125">
        <v>145.87</v>
      </c>
    </row>
    <row r="5126" spans="1:6">
      <c r="A5126" t="s">
        <v>15053</v>
      </c>
      <c r="B5126">
        <v>94616</v>
      </c>
      <c r="C5126" t="s">
        <v>9387</v>
      </c>
      <c r="D5126" t="s">
        <v>211</v>
      </c>
      <c r="E5126">
        <v>406.85</v>
      </c>
      <c r="F5126">
        <v>408.79</v>
      </c>
    </row>
    <row r="5127" spans="1:6">
      <c r="A5127" t="s">
        <v>15053</v>
      </c>
      <c r="B5127">
        <v>94618</v>
      </c>
      <c r="C5127" t="s">
        <v>9388</v>
      </c>
      <c r="D5127" t="s">
        <v>211</v>
      </c>
      <c r="E5127">
        <v>395.33</v>
      </c>
      <c r="F5127">
        <v>397.35</v>
      </c>
    </row>
    <row r="5128" spans="1:6">
      <c r="A5128" t="s">
        <v>15053</v>
      </c>
      <c r="B5128">
        <v>105193</v>
      </c>
      <c r="C5128" t="s">
        <v>9389</v>
      </c>
      <c r="D5128" t="s">
        <v>211</v>
      </c>
      <c r="E5128">
        <v>152.54</v>
      </c>
      <c r="F5128">
        <v>154.21</v>
      </c>
    </row>
    <row r="5129" spans="1:6">
      <c r="A5129" t="s">
        <v>15053</v>
      </c>
      <c r="B5129">
        <v>105197</v>
      </c>
      <c r="C5129" t="s">
        <v>9390</v>
      </c>
      <c r="D5129" t="s">
        <v>211</v>
      </c>
      <c r="E5129">
        <v>163.33000000000001</v>
      </c>
      <c r="F5129">
        <v>164.76</v>
      </c>
    </row>
    <row r="5130" spans="1:6">
      <c r="A5130" t="s">
        <v>15053</v>
      </c>
      <c r="B5130">
        <v>105196</v>
      </c>
      <c r="C5130" t="s">
        <v>9391</v>
      </c>
      <c r="D5130" t="s">
        <v>211</v>
      </c>
      <c r="E5130">
        <v>237.74</v>
      </c>
      <c r="F5130">
        <v>239.41</v>
      </c>
    </row>
    <row r="5131" spans="1:6">
      <c r="A5131" t="s">
        <v>15053</v>
      </c>
      <c r="B5131">
        <v>105198</v>
      </c>
      <c r="C5131" t="s">
        <v>9392</v>
      </c>
      <c r="D5131" t="s">
        <v>211</v>
      </c>
      <c r="E5131">
        <v>337.77</v>
      </c>
      <c r="F5131">
        <v>339.74</v>
      </c>
    </row>
    <row r="5132" spans="1:6">
      <c r="A5132" t="s">
        <v>15053</v>
      </c>
      <c r="B5132">
        <v>105200</v>
      </c>
      <c r="C5132" t="s">
        <v>9393</v>
      </c>
      <c r="D5132" t="s">
        <v>211</v>
      </c>
      <c r="E5132">
        <v>128.43</v>
      </c>
      <c r="F5132">
        <v>129.86000000000001</v>
      </c>
    </row>
    <row r="5133" spans="1:6">
      <c r="A5133" t="s">
        <v>15053</v>
      </c>
      <c r="B5133">
        <v>105199</v>
      </c>
      <c r="C5133" t="s">
        <v>9394</v>
      </c>
      <c r="D5133" t="s">
        <v>211</v>
      </c>
      <c r="E5133">
        <v>215.86</v>
      </c>
      <c r="F5133">
        <v>217.53</v>
      </c>
    </row>
    <row r="5134" spans="1:6">
      <c r="A5134" t="s">
        <v>15053</v>
      </c>
      <c r="B5134">
        <v>105201</v>
      </c>
      <c r="C5134" t="s">
        <v>9395</v>
      </c>
      <c r="D5134" t="s">
        <v>211</v>
      </c>
      <c r="E5134">
        <v>295.83</v>
      </c>
      <c r="F5134">
        <v>297.8</v>
      </c>
    </row>
    <row r="5135" spans="1:6">
      <c r="A5135" t="s">
        <v>15053</v>
      </c>
      <c r="B5135">
        <v>94755</v>
      </c>
      <c r="C5135" t="s">
        <v>9396</v>
      </c>
      <c r="D5135" t="s">
        <v>211</v>
      </c>
      <c r="E5135">
        <v>0</v>
      </c>
      <c r="F5135">
        <v>0</v>
      </c>
    </row>
    <row r="5136" spans="1:6">
      <c r="A5136" t="s">
        <v>15053</v>
      </c>
      <c r="B5136">
        <v>94741</v>
      </c>
      <c r="C5136" t="s">
        <v>9397</v>
      </c>
      <c r="D5136" t="s">
        <v>211</v>
      </c>
      <c r="E5136">
        <v>14.42</v>
      </c>
      <c r="F5136">
        <v>14.58</v>
      </c>
    </row>
    <row r="5137" spans="1:6">
      <c r="A5137" t="s">
        <v>15053</v>
      </c>
      <c r="B5137">
        <v>94743</v>
      </c>
      <c r="C5137" t="s">
        <v>9398</v>
      </c>
      <c r="D5137" t="s">
        <v>211</v>
      </c>
      <c r="E5137">
        <v>24</v>
      </c>
      <c r="F5137">
        <v>24.2</v>
      </c>
    </row>
    <row r="5138" spans="1:6">
      <c r="A5138" t="s">
        <v>15053</v>
      </c>
      <c r="B5138">
        <v>94745</v>
      </c>
      <c r="C5138" t="s">
        <v>9399</v>
      </c>
      <c r="D5138" t="s">
        <v>211</v>
      </c>
      <c r="E5138">
        <v>0</v>
      </c>
      <c r="F5138">
        <v>0</v>
      </c>
    </row>
    <row r="5139" spans="1:6">
      <c r="A5139" t="s">
        <v>15053</v>
      </c>
      <c r="B5139">
        <v>94747</v>
      </c>
      <c r="C5139" t="s">
        <v>9400</v>
      </c>
      <c r="D5139" t="s">
        <v>211</v>
      </c>
      <c r="E5139">
        <v>0</v>
      </c>
      <c r="F5139">
        <v>0</v>
      </c>
    </row>
    <row r="5140" spans="1:6">
      <c r="A5140" t="s">
        <v>15053</v>
      </c>
      <c r="B5140">
        <v>94749</v>
      </c>
      <c r="C5140" t="s">
        <v>9401</v>
      </c>
      <c r="D5140" t="s">
        <v>211</v>
      </c>
      <c r="E5140">
        <v>0</v>
      </c>
      <c r="F5140">
        <v>0</v>
      </c>
    </row>
    <row r="5141" spans="1:6">
      <c r="A5141" t="s">
        <v>15053</v>
      </c>
      <c r="B5141">
        <v>94751</v>
      </c>
      <c r="C5141" t="s">
        <v>9402</v>
      </c>
      <c r="D5141" t="s">
        <v>211</v>
      </c>
      <c r="E5141">
        <v>0</v>
      </c>
      <c r="F5141">
        <v>0</v>
      </c>
    </row>
    <row r="5142" spans="1:6">
      <c r="A5142" t="s">
        <v>15053</v>
      </c>
      <c r="B5142">
        <v>94753</v>
      </c>
      <c r="C5142" t="s">
        <v>9403</v>
      </c>
      <c r="D5142" t="s">
        <v>211</v>
      </c>
      <c r="E5142">
        <v>0</v>
      </c>
      <c r="F5142">
        <v>0</v>
      </c>
    </row>
    <row r="5143" spans="1:6">
      <c r="A5143" t="s">
        <v>15053</v>
      </c>
      <c r="B5143">
        <v>105209</v>
      </c>
      <c r="C5143" t="s">
        <v>9404</v>
      </c>
      <c r="D5143" t="s">
        <v>211</v>
      </c>
      <c r="E5143">
        <v>158.11000000000001</v>
      </c>
      <c r="F5143">
        <v>159.54</v>
      </c>
    </row>
    <row r="5144" spans="1:6">
      <c r="A5144" t="s">
        <v>15053</v>
      </c>
      <c r="B5144">
        <v>105208</v>
      </c>
      <c r="C5144" t="s">
        <v>9405</v>
      </c>
      <c r="D5144" t="s">
        <v>211</v>
      </c>
      <c r="E5144">
        <v>326.93</v>
      </c>
      <c r="F5144">
        <v>328.6</v>
      </c>
    </row>
    <row r="5145" spans="1:6">
      <c r="A5145" t="s">
        <v>15053</v>
      </c>
      <c r="B5145">
        <v>105210</v>
      </c>
      <c r="C5145" t="s">
        <v>9406</v>
      </c>
      <c r="D5145" t="s">
        <v>211</v>
      </c>
      <c r="E5145">
        <v>422.24</v>
      </c>
      <c r="F5145">
        <v>424.21</v>
      </c>
    </row>
    <row r="5146" spans="1:6">
      <c r="A5146" t="s">
        <v>15053</v>
      </c>
      <c r="B5146">
        <v>105203</v>
      </c>
      <c r="C5146" t="s">
        <v>9407</v>
      </c>
      <c r="D5146" t="s">
        <v>211</v>
      </c>
      <c r="E5146">
        <v>162.61000000000001</v>
      </c>
      <c r="F5146">
        <v>164.04</v>
      </c>
    </row>
    <row r="5147" spans="1:6">
      <c r="A5147" t="s">
        <v>15053</v>
      </c>
      <c r="B5147">
        <v>105202</v>
      </c>
      <c r="C5147" t="s">
        <v>9408</v>
      </c>
      <c r="D5147" t="s">
        <v>211</v>
      </c>
      <c r="E5147">
        <v>268.18</v>
      </c>
      <c r="F5147">
        <v>269.85000000000002</v>
      </c>
    </row>
    <row r="5148" spans="1:6">
      <c r="A5148" t="s">
        <v>15053</v>
      </c>
      <c r="B5148">
        <v>105204</v>
      </c>
      <c r="C5148" t="s">
        <v>9409</v>
      </c>
      <c r="D5148" t="s">
        <v>211</v>
      </c>
      <c r="E5148">
        <v>357.06</v>
      </c>
      <c r="F5148">
        <v>359.03</v>
      </c>
    </row>
    <row r="5149" spans="1:6">
      <c r="A5149" t="s">
        <v>15053</v>
      </c>
      <c r="B5149">
        <v>105206</v>
      </c>
      <c r="C5149" t="s">
        <v>9410</v>
      </c>
      <c r="D5149" t="s">
        <v>211</v>
      </c>
      <c r="E5149">
        <v>154.86000000000001</v>
      </c>
      <c r="F5149">
        <v>156.29</v>
      </c>
    </row>
    <row r="5150" spans="1:6">
      <c r="A5150" t="s">
        <v>15053</v>
      </c>
      <c r="B5150">
        <v>105205</v>
      </c>
      <c r="C5150" t="s">
        <v>9411</v>
      </c>
      <c r="D5150" t="s">
        <v>211</v>
      </c>
      <c r="E5150">
        <v>247.54</v>
      </c>
      <c r="F5150">
        <v>249.21</v>
      </c>
    </row>
    <row r="5151" spans="1:6">
      <c r="A5151" t="s">
        <v>15053</v>
      </c>
      <c r="B5151">
        <v>105207</v>
      </c>
      <c r="C5151" t="s">
        <v>9412</v>
      </c>
      <c r="D5151" t="s">
        <v>211</v>
      </c>
      <c r="E5151">
        <v>346.74</v>
      </c>
      <c r="F5151">
        <v>348.71</v>
      </c>
    </row>
    <row r="5152" spans="1:6">
      <c r="A5152" t="s">
        <v>15053</v>
      </c>
      <c r="B5152">
        <v>94687</v>
      </c>
      <c r="C5152" t="s">
        <v>9413</v>
      </c>
      <c r="D5152" t="s">
        <v>211</v>
      </c>
      <c r="E5152">
        <v>240.45</v>
      </c>
      <c r="F5152">
        <v>242.16</v>
      </c>
    </row>
    <row r="5153" spans="1:6">
      <c r="A5153" t="s">
        <v>15053</v>
      </c>
      <c r="B5153">
        <v>94673</v>
      </c>
      <c r="C5153" t="s">
        <v>9414</v>
      </c>
      <c r="D5153" t="s">
        <v>211</v>
      </c>
      <c r="E5153">
        <v>7.29</v>
      </c>
      <c r="F5153">
        <v>7.47</v>
      </c>
    </row>
    <row r="5154" spans="1:6">
      <c r="A5154" t="s">
        <v>15053</v>
      </c>
      <c r="B5154">
        <v>94675</v>
      </c>
      <c r="C5154" t="s">
        <v>9415</v>
      </c>
      <c r="D5154" t="s">
        <v>211</v>
      </c>
      <c r="E5154">
        <v>12.39</v>
      </c>
      <c r="F5154">
        <v>12.62</v>
      </c>
    </row>
    <row r="5155" spans="1:6">
      <c r="A5155" t="s">
        <v>15053</v>
      </c>
      <c r="B5155">
        <v>94677</v>
      </c>
      <c r="C5155" t="s">
        <v>9416</v>
      </c>
      <c r="D5155" t="s">
        <v>211</v>
      </c>
      <c r="E5155">
        <v>20.23</v>
      </c>
      <c r="F5155">
        <v>20.54</v>
      </c>
    </row>
    <row r="5156" spans="1:6">
      <c r="A5156" t="s">
        <v>15053</v>
      </c>
      <c r="B5156">
        <v>94679</v>
      </c>
      <c r="C5156" t="s">
        <v>9417</v>
      </c>
      <c r="D5156" t="s">
        <v>211</v>
      </c>
      <c r="E5156">
        <v>24.29</v>
      </c>
      <c r="F5156">
        <v>24.71</v>
      </c>
    </row>
    <row r="5157" spans="1:6">
      <c r="A5157" t="s">
        <v>15053</v>
      </c>
      <c r="B5157">
        <v>94681</v>
      </c>
      <c r="C5157" t="s">
        <v>9418</v>
      </c>
      <c r="D5157" t="s">
        <v>211</v>
      </c>
      <c r="E5157">
        <v>50.91</v>
      </c>
      <c r="F5157">
        <v>51.49</v>
      </c>
    </row>
    <row r="5158" spans="1:6">
      <c r="A5158" t="s">
        <v>15053</v>
      </c>
      <c r="B5158">
        <v>94683</v>
      </c>
      <c r="C5158" t="s">
        <v>9419</v>
      </c>
      <c r="D5158" t="s">
        <v>211</v>
      </c>
      <c r="E5158">
        <v>77.42</v>
      </c>
      <c r="F5158">
        <v>78.27</v>
      </c>
    </row>
    <row r="5159" spans="1:6">
      <c r="A5159" t="s">
        <v>15053</v>
      </c>
      <c r="B5159">
        <v>94685</v>
      </c>
      <c r="C5159" t="s">
        <v>9420</v>
      </c>
      <c r="D5159" t="s">
        <v>211</v>
      </c>
      <c r="E5159">
        <v>98.65</v>
      </c>
      <c r="F5159">
        <v>99.71</v>
      </c>
    </row>
    <row r="5160" spans="1:6">
      <c r="A5160" t="s">
        <v>15053</v>
      </c>
      <c r="B5160">
        <v>94621</v>
      </c>
      <c r="C5160" t="s">
        <v>9421</v>
      </c>
      <c r="D5160" t="s">
        <v>211</v>
      </c>
      <c r="E5160">
        <v>0</v>
      </c>
      <c r="F5160">
        <v>0</v>
      </c>
    </row>
    <row r="5161" spans="1:6">
      <c r="A5161" t="s">
        <v>15053</v>
      </c>
      <c r="B5161">
        <v>94615</v>
      </c>
      <c r="C5161" t="s">
        <v>9422</v>
      </c>
      <c r="D5161" t="s">
        <v>211</v>
      </c>
      <c r="E5161">
        <v>163.76</v>
      </c>
      <c r="F5161">
        <v>165.61</v>
      </c>
    </row>
    <row r="5162" spans="1:6">
      <c r="A5162" t="s">
        <v>15053</v>
      </c>
      <c r="B5162">
        <v>94617</v>
      </c>
      <c r="C5162" t="s">
        <v>9423</v>
      </c>
      <c r="D5162" t="s">
        <v>211</v>
      </c>
      <c r="E5162">
        <v>338.2</v>
      </c>
      <c r="F5162">
        <v>340.14</v>
      </c>
    </row>
    <row r="5163" spans="1:6">
      <c r="A5163" t="s">
        <v>15053</v>
      </c>
      <c r="B5163">
        <v>94619</v>
      </c>
      <c r="C5163" t="s">
        <v>9424</v>
      </c>
      <c r="D5163" t="s">
        <v>211</v>
      </c>
      <c r="E5163">
        <v>0</v>
      </c>
      <c r="F5163">
        <v>0</v>
      </c>
    </row>
    <row r="5164" spans="1:6">
      <c r="A5164" t="s">
        <v>15053</v>
      </c>
      <c r="B5164">
        <v>105147</v>
      </c>
      <c r="C5164" t="s">
        <v>9425</v>
      </c>
      <c r="D5164" t="s">
        <v>211</v>
      </c>
      <c r="E5164">
        <v>16.75</v>
      </c>
      <c r="F5164">
        <v>17.059999999999999</v>
      </c>
    </row>
    <row r="5165" spans="1:6">
      <c r="A5165" t="s">
        <v>15053</v>
      </c>
      <c r="B5165">
        <v>105148</v>
      </c>
      <c r="C5165" t="s">
        <v>9426</v>
      </c>
      <c r="D5165" t="s">
        <v>211</v>
      </c>
      <c r="E5165">
        <v>24.27</v>
      </c>
      <c r="F5165">
        <v>24.61</v>
      </c>
    </row>
    <row r="5166" spans="1:6">
      <c r="A5166" t="s">
        <v>15053</v>
      </c>
      <c r="B5166">
        <v>105154</v>
      </c>
      <c r="C5166" t="s">
        <v>9427</v>
      </c>
      <c r="D5166" t="s">
        <v>211</v>
      </c>
      <c r="E5166">
        <v>6.7</v>
      </c>
      <c r="F5166">
        <v>6.88</v>
      </c>
    </row>
    <row r="5167" spans="1:6">
      <c r="A5167" t="s">
        <v>15053</v>
      </c>
      <c r="B5167">
        <v>105155</v>
      </c>
      <c r="C5167" t="s">
        <v>9428</v>
      </c>
      <c r="D5167" t="s">
        <v>211</v>
      </c>
      <c r="E5167">
        <v>10.199999999999999</v>
      </c>
      <c r="F5167">
        <v>10.43</v>
      </c>
    </row>
    <row r="5168" spans="1:6">
      <c r="A5168" t="s">
        <v>15053</v>
      </c>
      <c r="B5168">
        <v>105156</v>
      </c>
      <c r="C5168" t="s">
        <v>9429</v>
      </c>
      <c r="D5168" t="s">
        <v>211</v>
      </c>
      <c r="E5168">
        <v>12.95</v>
      </c>
      <c r="F5168">
        <v>13.26</v>
      </c>
    </row>
    <row r="5169" spans="1:6">
      <c r="A5169" t="s">
        <v>15053</v>
      </c>
      <c r="B5169">
        <v>105157</v>
      </c>
      <c r="C5169" t="s">
        <v>9430</v>
      </c>
      <c r="D5169" t="s">
        <v>211</v>
      </c>
      <c r="E5169">
        <v>20.14</v>
      </c>
      <c r="F5169">
        <v>20.56</v>
      </c>
    </row>
    <row r="5170" spans="1:6">
      <c r="A5170" t="s">
        <v>15053</v>
      </c>
      <c r="B5170">
        <v>105158</v>
      </c>
      <c r="C5170" t="s">
        <v>9431</v>
      </c>
      <c r="D5170" t="s">
        <v>211</v>
      </c>
      <c r="E5170">
        <v>29.82</v>
      </c>
      <c r="F5170">
        <v>30.4</v>
      </c>
    </row>
    <row r="5171" spans="1:6">
      <c r="A5171" t="s">
        <v>15053</v>
      </c>
      <c r="B5171">
        <v>105159</v>
      </c>
      <c r="C5171" t="s">
        <v>9432</v>
      </c>
      <c r="D5171" t="s">
        <v>211</v>
      </c>
      <c r="E5171">
        <v>53.83</v>
      </c>
      <c r="F5171">
        <v>54.68</v>
      </c>
    </row>
    <row r="5172" spans="1:6">
      <c r="A5172" t="s">
        <v>15053</v>
      </c>
      <c r="B5172">
        <v>105160</v>
      </c>
      <c r="C5172" t="s">
        <v>9433</v>
      </c>
      <c r="D5172" t="s">
        <v>211</v>
      </c>
      <c r="E5172">
        <v>66.36</v>
      </c>
      <c r="F5172">
        <v>67.42</v>
      </c>
    </row>
    <row r="5173" spans="1:6">
      <c r="A5173" t="s">
        <v>15053</v>
      </c>
      <c r="B5173">
        <v>94634</v>
      </c>
      <c r="C5173" t="s">
        <v>9434</v>
      </c>
      <c r="D5173" t="s">
        <v>211</v>
      </c>
      <c r="E5173">
        <v>0</v>
      </c>
      <c r="F5173">
        <v>0</v>
      </c>
    </row>
    <row r="5174" spans="1:6">
      <c r="A5174" t="s">
        <v>15053</v>
      </c>
      <c r="B5174">
        <v>94631</v>
      </c>
      <c r="C5174" t="s">
        <v>9435</v>
      </c>
      <c r="D5174" t="s">
        <v>211</v>
      </c>
      <c r="E5174">
        <v>0</v>
      </c>
      <c r="F5174">
        <v>0</v>
      </c>
    </row>
    <row r="5175" spans="1:6">
      <c r="A5175" t="s">
        <v>15053</v>
      </c>
      <c r="B5175">
        <v>94632</v>
      </c>
      <c r="C5175" t="s">
        <v>9436</v>
      </c>
      <c r="D5175" t="s">
        <v>211</v>
      </c>
      <c r="E5175">
        <v>0</v>
      </c>
      <c r="F5175">
        <v>0</v>
      </c>
    </row>
    <row r="5176" spans="1:6">
      <c r="A5176" t="s">
        <v>15053</v>
      </c>
      <c r="B5176">
        <v>94633</v>
      </c>
      <c r="C5176" t="s">
        <v>9437</v>
      </c>
      <c r="D5176" t="s">
        <v>211</v>
      </c>
      <c r="E5176">
        <v>0</v>
      </c>
      <c r="F5176">
        <v>0</v>
      </c>
    </row>
    <row r="5177" spans="1:6">
      <c r="A5177" t="s">
        <v>15053</v>
      </c>
      <c r="B5177">
        <v>94672</v>
      </c>
      <c r="C5177" t="s">
        <v>9438</v>
      </c>
      <c r="D5177" t="s">
        <v>211</v>
      </c>
      <c r="E5177">
        <v>6.24</v>
      </c>
      <c r="F5177">
        <v>6.42</v>
      </c>
    </row>
    <row r="5178" spans="1:6">
      <c r="A5178" t="s">
        <v>15053</v>
      </c>
      <c r="B5178">
        <v>94754</v>
      </c>
      <c r="C5178" t="s">
        <v>9439</v>
      </c>
      <c r="D5178" t="s">
        <v>211</v>
      </c>
      <c r="E5178">
        <v>339.35</v>
      </c>
      <c r="F5178">
        <v>341.18</v>
      </c>
    </row>
    <row r="5179" spans="1:6">
      <c r="A5179" t="s">
        <v>15053</v>
      </c>
      <c r="B5179">
        <v>94740</v>
      </c>
      <c r="C5179" t="s">
        <v>9440</v>
      </c>
      <c r="D5179" t="s">
        <v>211</v>
      </c>
      <c r="E5179">
        <v>10.78</v>
      </c>
      <c r="F5179">
        <v>10.94</v>
      </c>
    </row>
    <row r="5180" spans="1:6">
      <c r="A5180" t="s">
        <v>15053</v>
      </c>
      <c r="B5180">
        <v>94742</v>
      </c>
      <c r="C5180" t="s">
        <v>9441</v>
      </c>
      <c r="D5180" t="s">
        <v>211</v>
      </c>
      <c r="E5180">
        <v>18.54</v>
      </c>
      <c r="F5180">
        <v>18.739999999999998</v>
      </c>
    </row>
    <row r="5181" spans="1:6">
      <c r="A5181" t="s">
        <v>15053</v>
      </c>
      <c r="B5181">
        <v>94744</v>
      </c>
      <c r="C5181" t="s">
        <v>9442</v>
      </c>
      <c r="D5181" t="s">
        <v>211</v>
      </c>
      <c r="E5181">
        <v>29.84</v>
      </c>
      <c r="F5181">
        <v>30.09</v>
      </c>
    </row>
    <row r="5182" spans="1:6">
      <c r="A5182" t="s">
        <v>15053</v>
      </c>
      <c r="B5182">
        <v>94746</v>
      </c>
      <c r="C5182" t="s">
        <v>9443</v>
      </c>
      <c r="D5182" t="s">
        <v>211</v>
      </c>
      <c r="E5182">
        <v>43.31</v>
      </c>
      <c r="F5182">
        <v>43.64</v>
      </c>
    </row>
    <row r="5183" spans="1:6">
      <c r="A5183" t="s">
        <v>15053</v>
      </c>
      <c r="B5183">
        <v>94748</v>
      </c>
      <c r="C5183" t="s">
        <v>9444</v>
      </c>
      <c r="D5183" t="s">
        <v>211</v>
      </c>
      <c r="E5183">
        <v>97.66</v>
      </c>
      <c r="F5183">
        <v>98.15</v>
      </c>
    </row>
    <row r="5184" spans="1:6">
      <c r="A5184" t="s">
        <v>15053</v>
      </c>
      <c r="B5184">
        <v>94750</v>
      </c>
      <c r="C5184" t="s">
        <v>9445</v>
      </c>
      <c r="D5184" t="s">
        <v>211</v>
      </c>
      <c r="E5184">
        <v>199.62</v>
      </c>
      <c r="F5184">
        <v>200.42</v>
      </c>
    </row>
    <row r="5185" spans="1:6">
      <c r="A5185" t="s">
        <v>15053</v>
      </c>
      <c r="B5185">
        <v>94752</v>
      </c>
      <c r="C5185" t="s">
        <v>9446</v>
      </c>
      <c r="D5185" t="s">
        <v>211</v>
      </c>
      <c r="E5185">
        <v>238.07</v>
      </c>
      <c r="F5185">
        <v>239.23</v>
      </c>
    </row>
    <row r="5186" spans="1:6">
      <c r="A5186" t="s">
        <v>15053</v>
      </c>
      <c r="B5186">
        <v>96755</v>
      </c>
      <c r="C5186" t="s">
        <v>9447</v>
      </c>
      <c r="D5186" t="s">
        <v>211</v>
      </c>
      <c r="E5186">
        <v>372.02</v>
      </c>
      <c r="F5186">
        <v>373.89</v>
      </c>
    </row>
    <row r="5187" spans="1:6">
      <c r="A5187" t="s">
        <v>15053</v>
      </c>
      <c r="B5187">
        <v>96747</v>
      </c>
      <c r="C5187" t="s">
        <v>9448</v>
      </c>
      <c r="D5187" t="s">
        <v>211</v>
      </c>
      <c r="E5187">
        <v>7.33</v>
      </c>
      <c r="F5187">
        <v>7.64</v>
      </c>
    </row>
    <row r="5188" spans="1:6">
      <c r="A5188" t="s">
        <v>15053</v>
      </c>
      <c r="B5188">
        <v>96748</v>
      </c>
      <c r="C5188" t="s">
        <v>9449</v>
      </c>
      <c r="D5188" t="s">
        <v>211</v>
      </c>
      <c r="E5188">
        <v>8.57</v>
      </c>
      <c r="F5188">
        <v>8.91</v>
      </c>
    </row>
    <row r="5189" spans="1:6">
      <c r="A5189" t="s">
        <v>15053</v>
      </c>
      <c r="B5189">
        <v>96749</v>
      </c>
      <c r="C5189" t="s">
        <v>9450</v>
      </c>
      <c r="D5189" t="s">
        <v>211</v>
      </c>
      <c r="E5189">
        <v>10.98</v>
      </c>
      <c r="F5189">
        <v>11.36</v>
      </c>
    </row>
    <row r="5190" spans="1:6">
      <c r="A5190" t="s">
        <v>15053</v>
      </c>
      <c r="B5190">
        <v>96750</v>
      </c>
      <c r="C5190" t="s">
        <v>9451</v>
      </c>
      <c r="D5190" t="s">
        <v>211</v>
      </c>
      <c r="E5190">
        <v>17.71</v>
      </c>
      <c r="F5190">
        <v>18.18</v>
      </c>
    </row>
    <row r="5191" spans="1:6">
      <c r="A5191" t="s">
        <v>15053</v>
      </c>
      <c r="B5191">
        <v>96751</v>
      </c>
      <c r="C5191" t="s">
        <v>9452</v>
      </c>
      <c r="D5191" t="s">
        <v>211</v>
      </c>
      <c r="E5191">
        <v>26.19</v>
      </c>
      <c r="F5191">
        <v>26.78</v>
      </c>
    </row>
    <row r="5192" spans="1:6">
      <c r="A5192" t="s">
        <v>15053</v>
      </c>
      <c r="B5192">
        <v>96752</v>
      </c>
      <c r="C5192" t="s">
        <v>9453</v>
      </c>
      <c r="D5192" t="s">
        <v>211</v>
      </c>
      <c r="E5192">
        <v>39.64</v>
      </c>
      <c r="F5192">
        <v>40.42</v>
      </c>
    </row>
    <row r="5193" spans="1:6">
      <c r="A5193" t="s">
        <v>15053</v>
      </c>
      <c r="B5193">
        <v>96753</v>
      </c>
      <c r="C5193" t="s">
        <v>9454</v>
      </c>
      <c r="D5193" t="s">
        <v>211</v>
      </c>
      <c r="E5193">
        <v>93.45</v>
      </c>
      <c r="F5193">
        <v>94.46</v>
      </c>
    </row>
    <row r="5194" spans="1:6">
      <c r="A5194" t="s">
        <v>15053</v>
      </c>
      <c r="B5194">
        <v>96754</v>
      </c>
      <c r="C5194" t="s">
        <v>9455</v>
      </c>
      <c r="D5194" t="s">
        <v>211</v>
      </c>
      <c r="E5194">
        <v>119.78</v>
      </c>
      <c r="F5194">
        <v>121.11</v>
      </c>
    </row>
    <row r="5195" spans="1:6">
      <c r="A5195" t="s">
        <v>15053</v>
      </c>
      <c r="B5195">
        <v>94686</v>
      </c>
      <c r="C5195" t="s">
        <v>9456</v>
      </c>
      <c r="D5195" t="s">
        <v>211</v>
      </c>
      <c r="E5195">
        <v>266.07</v>
      </c>
      <c r="F5195">
        <v>267.77999999999997</v>
      </c>
    </row>
    <row r="5196" spans="1:6">
      <c r="A5196" t="s">
        <v>15053</v>
      </c>
      <c r="B5196">
        <v>94674</v>
      </c>
      <c r="C5196" t="s">
        <v>9457</v>
      </c>
      <c r="D5196" t="s">
        <v>211</v>
      </c>
      <c r="E5196">
        <v>7.94</v>
      </c>
      <c r="F5196">
        <v>8.17</v>
      </c>
    </row>
    <row r="5197" spans="1:6">
      <c r="A5197" t="s">
        <v>15053</v>
      </c>
      <c r="B5197">
        <v>94676</v>
      </c>
      <c r="C5197" t="s">
        <v>9458</v>
      </c>
      <c r="D5197" t="s">
        <v>211</v>
      </c>
      <c r="E5197">
        <v>13.48</v>
      </c>
      <c r="F5197">
        <v>13.79</v>
      </c>
    </row>
    <row r="5198" spans="1:6">
      <c r="A5198" t="s">
        <v>15053</v>
      </c>
      <c r="B5198">
        <v>94678</v>
      </c>
      <c r="C5198" t="s">
        <v>9459</v>
      </c>
      <c r="D5198" t="s">
        <v>211</v>
      </c>
      <c r="E5198">
        <v>15.42</v>
      </c>
      <c r="F5198">
        <v>15.84</v>
      </c>
    </row>
    <row r="5199" spans="1:6">
      <c r="A5199" t="s">
        <v>15053</v>
      </c>
      <c r="B5199">
        <v>94680</v>
      </c>
      <c r="C5199" t="s">
        <v>9460</v>
      </c>
      <c r="D5199" t="s">
        <v>211</v>
      </c>
      <c r="E5199">
        <v>45.23</v>
      </c>
      <c r="F5199">
        <v>45.81</v>
      </c>
    </row>
    <row r="5200" spans="1:6">
      <c r="A5200" t="s">
        <v>15053</v>
      </c>
      <c r="B5200">
        <v>94682</v>
      </c>
      <c r="C5200" t="s">
        <v>9461</v>
      </c>
      <c r="D5200" t="s">
        <v>211</v>
      </c>
      <c r="E5200">
        <v>113.84</v>
      </c>
      <c r="F5200">
        <v>114.69</v>
      </c>
    </row>
    <row r="5201" spans="1:6">
      <c r="A5201" t="s">
        <v>15053</v>
      </c>
      <c r="B5201">
        <v>94684</v>
      </c>
      <c r="C5201" t="s">
        <v>9462</v>
      </c>
      <c r="D5201" t="s">
        <v>211</v>
      </c>
      <c r="E5201">
        <v>137.25</v>
      </c>
      <c r="F5201">
        <v>138.31</v>
      </c>
    </row>
    <row r="5202" spans="1:6">
      <c r="A5202" t="s">
        <v>15053</v>
      </c>
      <c r="B5202">
        <v>105219</v>
      </c>
      <c r="C5202" t="s">
        <v>9463</v>
      </c>
      <c r="D5202" t="s">
        <v>211</v>
      </c>
      <c r="E5202">
        <v>12.81</v>
      </c>
      <c r="F5202">
        <v>12.97</v>
      </c>
    </row>
    <row r="5203" spans="1:6">
      <c r="A5203" t="s">
        <v>15053</v>
      </c>
      <c r="B5203">
        <v>105220</v>
      </c>
      <c r="C5203" t="s">
        <v>9464</v>
      </c>
      <c r="D5203" t="s">
        <v>211</v>
      </c>
      <c r="E5203">
        <v>17.7</v>
      </c>
      <c r="F5203">
        <v>17.899999999999999</v>
      </c>
    </row>
    <row r="5204" spans="1:6">
      <c r="A5204" t="s">
        <v>15053</v>
      </c>
      <c r="B5204">
        <v>105221</v>
      </c>
      <c r="C5204" t="s">
        <v>9465</v>
      </c>
      <c r="D5204" t="s">
        <v>211</v>
      </c>
      <c r="E5204">
        <v>27.78</v>
      </c>
      <c r="F5204">
        <v>28.03</v>
      </c>
    </row>
    <row r="5205" spans="1:6">
      <c r="A5205" t="s">
        <v>15053</v>
      </c>
      <c r="B5205">
        <v>105166</v>
      </c>
      <c r="C5205" t="s">
        <v>9466</v>
      </c>
      <c r="D5205" t="s">
        <v>211</v>
      </c>
      <c r="E5205">
        <v>42.8</v>
      </c>
      <c r="F5205">
        <v>43.13</v>
      </c>
    </row>
    <row r="5206" spans="1:6">
      <c r="A5206" t="s">
        <v>15053</v>
      </c>
      <c r="B5206">
        <v>105222</v>
      </c>
      <c r="C5206" t="s">
        <v>9467</v>
      </c>
      <c r="D5206" t="s">
        <v>211</v>
      </c>
      <c r="E5206">
        <v>82.58</v>
      </c>
      <c r="F5206">
        <v>83.07</v>
      </c>
    </row>
    <row r="5207" spans="1:6">
      <c r="A5207" t="s">
        <v>15053</v>
      </c>
      <c r="B5207">
        <v>105223</v>
      </c>
      <c r="C5207" t="s">
        <v>9468</v>
      </c>
      <c r="D5207" t="s">
        <v>211</v>
      </c>
      <c r="E5207">
        <v>192.8</v>
      </c>
      <c r="F5207">
        <v>193.6</v>
      </c>
    </row>
    <row r="5208" spans="1:6">
      <c r="A5208" t="s">
        <v>15053</v>
      </c>
      <c r="B5208">
        <v>105224</v>
      </c>
      <c r="C5208" t="s">
        <v>9469</v>
      </c>
      <c r="D5208" t="s">
        <v>211</v>
      </c>
      <c r="E5208">
        <v>280.51</v>
      </c>
      <c r="F5208">
        <v>281.67</v>
      </c>
    </row>
    <row r="5209" spans="1:6">
      <c r="A5209" t="s">
        <v>15053</v>
      </c>
      <c r="B5209">
        <v>105149</v>
      </c>
      <c r="C5209" t="s">
        <v>9470</v>
      </c>
      <c r="D5209" t="s">
        <v>211</v>
      </c>
      <c r="E5209">
        <v>7.6</v>
      </c>
      <c r="F5209">
        <v>7.91</v>
      </c>
    </row>
    <row r="5210" spans="1:6">
      <c r="A5210" t="s">
        <v>15053</v>
      </c>
      <c r="B5210">
        <v>105150</v>
      </c>
      <c r="C5210" t="s">
        <v>9471</v>
      </c>
      <c r="D5210" t="s">
        <v>211</v>
      </c>
      <c r="E5210">
        <v>9.01</v>
      </c>
      <c r="F5210">
        <v>9.35</v>
      </c>
    </row>
    <row r="5211" spans="1:6">
      <c r="A5211" t="s">
        <v>15053</v>
      </c>
      <c r="B5211">
        <v>105151</v>
      </c>
      <c r="C5211" t="s">
        <v>9472</v>
      </c>
      <c r="D5211" t="s">
        <v>211</v>
      </c>
      <c r="E5211">
        <v>23.76</v>
      </c>
      <c r="F5211">
        <v>24.23</v>
      </c>
    </row>
    <row r="5212" spans="1:6">
      <c r="A5212" t="s">
        <v>15053</v>
      </c>
      <c r="B5212">
        <v>105152</v>
      </c>
      <c r="C5212" t="s">
        <v>9473</v>
      </c>
      <c r="D5212" t="s">
        <v>211</v>
      </c>
      <c r="E5212">
        <v>35.770000000000003</v>
      </c>
      <c r="F5212">
        <v>36.36</v>
      </c>
    </row>
    <row r="5213" spans="1:6">
      <c r="A5213" t="s">
        <v>15053</v>
      </c>
      <c r="B5213">
        <v>105153</v>
      </c>
      <c r="C5213" t="s">
        <v>9474</v>
      </c>
      <c r="D5213" t="s">
        <v>211</v>
      </c>
      <c r="E5213">
        <v>56.73</v>
      </c>
      <c r="F5213">
        <v>57.51</v>
      </c>
    </row>
    <row r="5214" spans="1:6">
      <c r="A5214" t="s">
        <v>15053</v>
      </c>
      <c r="B5214">
        <v>105161</v>
      </c>
      <c r="C5214" t="s">
        <v>9475</v>
      </c>
      <c r="D5214" t="s">
        <v>211</v>
      </c>
      <c r="E5214">
        <v>103.88</v>
      </c>
      <c r="F5214">
        <v>104.89</v>
      </c>
    </row>
    <row r="5215" spans="1:6">
      <c r="A5215" t="s">
        <v>15053</v>
      </c>
      <c r="B5215">
        <v>105162</v>
      </c>
      <c r="C5215" t="s">
        <v>9476</v>
      </c>
      <c r="D5215" t="s">
        <v>211</v>
      </c>
      <c r="E5215">
        <v>178.87</v>
      </c>
      <c r="F5215">
        <v>180.2</v>
      </c>
    </row>
    <row r="5216" spans="1:6">
      <c r="A5216" t="s">
        <v>15053</v>
      </c>
      <c r="B5216">
        <v>105163</v>
      </c>
      <c r="C5216" t="s">
        <v>9477</v>
      </c>
      <c r="D5216" t="s">
        <v>211</v>
      </c>
      <c r="E5216">
        <v>14.7</v>
      </c>
      <c r="F5216">
        <v>15.08</v>
      </c>
    </row>
    <row r="5217" spans="1:6">
      <c r="A5217" t="s">
        <v>15053</v>
      </c>
      <c r="B5217">
        <v>105170</v>
      </c>
      <c r="C5217" t="s">
        <v>9478</v>
      </c>
      <c r="D5217" t="s">
        <v>211</v>
      </c>
      <c r="E5217">
        <v>5.65</v>
      </c>
      <c r="F5217">
        <v>5.83</v>
      </c>
    </row>
    <row r="5218" spans="1:6">
      <c r="A5218" t="s">
        <v>15053</v>
      </c>
      <c r="B5218">
        <v>105179</v>
      </c>
      <c r="C5218" t="s">
        <v>9479</v>
      </c>
      <c r="D5218" t="s">
        <v>211</v>
      </c>
      <c r="E5218">
        <v>9.84</v>
      </c>
      <c r="F5218">
        <v>10.07</v>
      </c>
    </row>
    <row r="5219" spans="1:6">
      <c r="A5219" t="s">
        <v>15053</v>
      </c>
      <c r="B5219">
        <v>105180</v>
      </c>
      <c r="C5219" t="s">
        <v>9480</v>
      </c>
      <c r="D5219" t="s">
        <v>211</v>
      </c>
      <c r="E5219">
        <v>13.54</v>
      </c>
      <c r="F5219">
        <v>13.85</v>
      </c>
    </row>
    <row r="5220" spans="1:6">
      <c r="A5220" t="s">
        <v>15053</v>
      </c>
      <c r="B5220">
        <v>105181</v>
      </c>
      <c r="C5220" t="s">
        <v>9481</v>
      </c>
      <c r="D5220" t="s">
        <v>211</v>
      </c>
      <c r="E5220">
        <v>18.16</v>
      </c>
      <c r="F5220">
        <v>18.579999999999998</v>
      </c>
    </row>
    <row r="5221" spans="1:6">
      <c r="A5221" t="s">
        <v>15053</v>
      </c>
      <c r="B5221">
        <v>105182</v>
      </c>
      <c r="C5221" t="s">
        <v>9482</v>
      </c>
      <c r="D5221" t="s">
        <v>211</v>
      </c>
      <c r="E5221">
        <v>43.31</v>
      </c>
      <c r="F5221">
        <v>43.89</v>
      </c>
    </row>
    <row r="5222" spans="1:6">
      <c r="A5222" t="s">
        <v>15053</v>
      </c>
      <c r="B5222">
        <v>105183</v>
      </c>
      <c r="C5222" t="s">
        <v>9483</v>
      </c>
      <c r="D5222" t="s">
        <v>211</v>
      </c>
      <c r="E5222">
        <v>91.61</v>
      </c>
      <c r="F5222">
        <v>92.46</v>
      </c>
    </row>
    <row r="5223" spans="1:6">
      <c r="A5223" t="s">
        <v>15053</v>
      </c>
      <c r="B5223">
        <v>105184</v>
      </c>
      <c r="C5223" t="s">
        <v>9484</v>
      </c>
      <c r="D5223" t="s">
        <v>211</v>
      </c>
      <c r="E5223">
        <v>113.45</v>
      </c>
      <c r="F5223">
        <v>114.51</v>
      </c>
    </row>
    <row r="5224" spans="1:6">
      <c r="A5224" t="s">
        <v>15053</v>
      </c>
      <c r="B5224">
        <v>94612</v>
      </c>
      <c r="C5224" t="s">
        <v>9485</v>
      </c>
      <c r="D5224" t="s">
        <v>211</v>
      </c>
      <c r="E5224">
        <v>443.79</v>
      </c>
      <c r="F5224">
        <v>445.25</v>
      </c>
    </row>
    <row r="5225" spans="1:6">
      <c r="A5225" t="s">
        <v>15053</v>
      </c>
      <c r="B5225">
        <v>105142</v>
      </c>
      <c r="C5225" t="s">
        <v>9486</v>
      </c>
      <c r="D5225" t="s">
        <v>211</v>
      </c>
      <c r="E5225">
        <v>6.94</v>
      </c>
      <c r="F5225">
        <v>7.06</v>
      </c>
    </row>
    <row r="5226" spans="1:6">
      <c r="A5226" t="s">
        <v>15053</v>
      </c>
      <c r="B5226">
        <v>105143</v>
      </c>
      <c r="C5226" t="s">
        <v>9487</v>
      </c>
      <c r="D5226" t="s">
        <v>211</v>
      </c>
      <c r="E5226">
        <v>10.47</v>
      </c>
      <c r="F5226">
        <v>10.65</v>
      </c>
    </row>
    <row r="5227" spans="1:6">
      <c r="A5227" t="s">
        <v>15053</v>
      </c>
      <c r="B5227">
        <v>105144</v>
      </c>
      <c r="C5227" t="s">
        <v>9488</v>
      </c>
      <c r="D5227" t="s">
        <v>211</v>
      </c>
      <c r="E5227">
        <v>22.29</v>
      </c>
      <c r="F5227">
        <v>22.61</v>
      </c>
    </row>
    <row r="5228" spans="1:6">
      <c r="A5228" t="s">
        <v>15053</v>
      </c>
      <c r="B5228">
        <v>105173</v>
      </c>
      <c r="C5228" t="s">
        <v>9489</v>
      </c>
      <c r="D5228" t="s">
        <v>211</v>
      </c>
      <c r="E5228">
        <v>89.59</v>
      </c>
      <c r="F5228">
        <v>90.62</v>
      </c>
    </row>
    <row r="5229" spans="1:6">
      <c r="A5229" t="s">
        <v>15053</v>
      </c>
      <c r="B5229">
        <v>105175</v>
      </c>
      <c r="C5229" t="s">
        <v>9490</v>
      </c>
      <c r="D5229" t="s">
        <v>211</v>
      </c>
      <c r="E5229">
        <v>128.69999999999999</v>
      </c>
      <c r="F5229">
        <v>129.84</v>
      </c>
    </row>
    <row r="5230" spans="1:6">
      <c r="A5230" t="s">
        <v>15053</v>
      </c>
      <c r="B5230">
        <v>105174</v>
      </c>
      <c r="C5230" t="s">
        <v>9491</v>
      </c>
      <c r="D5230" t="s">
        <v>211</v>
      </c>
      <c r="E5230">
        <v>130.15</v>
      </c>
      <c r="F5230">
        <v>131.37</v>
      </c>
    </row>
    <row r="5231" spans="1:6">
      <c r="A5231" t="s">
        <v>15053</v>
      </c>
      <c r="B5231">
        <v>105145</v>
      </c>
      <c r="C5231" t="s">
        <v>9492</v>
      </c>
      <c r="D5231" t="s">
        <v>211</v>
      </c>
      <c r="E5231">
        <v>12.13</v>
      </c>
      <c r="F5231">
        <v>12.33</v>
      </c>
    </row>
    <row r="5232" spans="1:6">
      <c r="A5232" t="s">
        <v>15053</v>
      </c>
      <c r="B5232">
        <v>94606</v>
      </c>
      <c r="C5232" t="s">
        <v>9493</v>
      </c>
      <c r="D5232" t="s">
        <v>211</v>
      </c>
      <c r="E5232">
        <v>84.24</v>
      </c>
      <c r="F5232">
        <v>85.48</v>
      </c>
    </row>
    <row r="5233" spans="1:6">
      <c r="A5233" t="s">
        <v>15053</v>
      </c>
      <c r="B5233">
        <v>94608</v>
      </c>
      <c r="C5233" t="s">
        <v>9494</v>
      </c>
      <c r="D5233" t="s">
        <v>211</v>
      </c>
      <c r="E5233">
        <v>212.9</v>
      </c>
      <c r="F5233">
        <v>214.19</v>
      </c>
    </row>
    <row r="5234" spans="1:6">
      <c r="A5234" t="s">
        <v>15053</v>
      </c>
      <c r="B5234">
        <v>94610</v>
      </c>
      <c r="C5234" t="s">
        <v>9495</v>
      </c>
      <c r="D5234" t="s">
        <v>211</v>
      </c>
      <c r="E5234">
        <v>311.95999999999998</v>
      </c>
      <c r="F5234">
        <v>313.31</v>
      </c>
    </row>
    <row r="5235" spans="1:6">
      <c r="A5235" t="s">
        <v>15053</v>
      </c>
      <c r="B5235">
        <v>94657</v>
      </c>
      <c r="C5235" t="s">
        <v>9496</v>
      </c>
      <c r="D5235" t="s">
        <v>211</v>
      </c>
      <c r="E5235">
        <v>3.92</v>
      </c>
      <c r="F5235">
        <v>4.04</v>
      </c>
    </row>
    <row r="5236" spans="1:6">
      <c r="A5236" t="s">
        <v>15053</v>
      </c>
      <c r="B5236">
        <v>94659</v>
      </c>
      <c r="C5236" t="s">
        <v>9497</v>
      </c>
      <c r="D5236" t="s">
        <v>211</v>
      </c>
      <c r="E5236">
        <v>6.19</v>
      </c>
      <c r="F5236">
        <v>6.34</v>
      </c>
    </row>
    <row r="5237" spans="1:6">
      <c r="A5237" t="s">
        <v>15053</v>
      </c>
      <c r="B5237">
        <v>94739</v>
      </c>
      <c r="C5237" t="s">
        <v>9498</v>
      </c>
      <c r="D5237" t="s">
        <v>211</v>
      </c>
      <c r="E5237">
        <v>277.13</v>
      </c>
      <c r="F5237">
        <v>278.35000000000002</v>
      </c>
    </row>
    <row r="5238" spans="1:6">
      <c r="A5238" t="s">
        <v>15053</v>
      </c>
      <c r="B5238">
        <v>94725</v>
      </c>
      <c r="C5238" t="s">
        <v>9499</v>
      </c>
      <c r="D5238" t="s">
        <v>211</v>
      </c>
      <c r="E5238">
        <v>7.47</v>
      </c>
      <c r="F5238">
        <v>7.57</v>
      </c>
    </row>
    <row r="5239" spans="1:6">
      <c r="A5239" t="s">
        <v>15053</v>
      </c>
      <c r="B5239">
        <v>94727</v>
      </c>
      <c r="C5239" t="s">
        <v>9500</v>
      </c>
      <c r="D5239" t="s">
        <v>211</v>
      </c>
      <c r="E5239">
        <v>12.54</v>
      </c>
      <c r="F5239">
        <v>12.67</v>
      </c>
    </row>
    <row r="5240" spans="1:6">
      <c r="A5240" t="s">
        <v>15053</v>
      </c>
      <c r="B5240">
        <v>94729</v>
      </c>
      <c r="C5240" t="s">
        <v>9501</v>
      </c>
      <c r="D5240" t="s">
        <v>211</v>
      </c>
      <c r="E5240">
        <v>22.4</v>
      </c>
      <c r="F5240">
        <v>22.57</v>
      </c>
    </row>
    <row r="5241" spans="1:6">
      <c r="A5241" t="s">
        <v>15053</v>
      </c>
      <c r="B5241">
        <v>94731</v>
      </c>
      <c r="C5241" t="s">
        <v>9502</v>
      </c>
      <c r="D5241" t="s">
        <v>211</v>
      </c>
      <c r="E5241">
        <v>29.89</v>
      </c>
      <c r="F5241">
        <v>30.11</v>
      </c>
    </row>
    <row r="5242" spans="1:6">
      <c r="A5242" t="s">
        <v>15053</v>
      </c>
      <c r="B5242">
        <v>94733</v>
      </c>
      <c r="C5242" t="s">
        <v>9503</v>
      </c>
      <c r="D5242" t="s">
        <v>211</v>
      </c>
      <c r="E5242">
        <v>53.43</v>
      </c>
      <c r="F5242">
        <v>53.76</v>
      </c>
    </row>
    <row r="5243" spans="1:6">
      <c r="A5243" t="s">
        <v>15053</v>
      </c>
      <c r="B5243">
        <v>94863</v>
      </c>
      <c r="C5243" t="s">
        <v>9504</v>
      </c>
      <c r="D5243" t="s">
        <v>211</v>
      </c>
      <c r="E5243">
        <v>192.37</v>
      </c>
      <c r="F5243">
        <v>192.91</v>
      </c>
    </row>
    <row r="5244" spans="1:6">
      <c r="A5244" t="s">
        <v>15053</v>
      </c>
      <c r="B5244">
        <v>94737</v>
      </c>
      <c r="C5244" t="s">
        <v>9505</v>
      </c>
      <c r="D5244" t="s">
        <v>211</v>
      </c>
      <c r="E5244">
        <v>227.72</v>
      </c>
      <c r="F5244">
        <v>228.49</v>
      </c>
    </row>
    <row r="5245" spans="1:6">
      <c r="A5245" t="s">
        <v>15053</v>
      </c>
      <c r="B5245">
        <v>94465</v>
      </c>
      <c r="C5245" t="s">
        <v>9506</v>
      </c>
      <c r="D5245" t="s">
        <v>211</v>
      </c>
      <c r="E5245">
        <v>53.42</v>
      </c>
      <c r="F5245">
        <v>54.37</v>
      </c>
    </row>
    <row r="5246" spans="1:6">
      <c r="A5246" t="s">
        <v>15053</v>
      </c>
      <c r="B5246">
        <v>94467</v>
      </c>
      <c r="C5246" t="s">
        <v>9507</v>
      </c>
      <c r="D5246" t="s">
        <v>211</v>
      </c>
      <c r="E5246">
        <v>86.52</v>
      </c>
      <c r="F5246">
        <v>87.62</v>
      </c>
    </row>
    <row r="5247" spans="1:6">
      <c r="A5247" t="s">
        <v>15053</v>
      </c>
      <c r="B5247">
        <v>94469</v>
      </c>
      <c r="C5247" t="s">
        <v>9508</v>
      </c>
      <c r="D5247" t="s">
        <v>211</v>
      </c>
      <c r="E5247">
        <v>124.04</v>
      </c>
      <c r="F5247">
        <v>125.35</v>
      </c>
    </row>
    <row r="5248" spans="1:6">
      <c r="A5248" t="s">
        <v>15053</v>
      </c>
      <c r="B5248">
        <v>96746</v>
      </c>
      <c r="C5248" t="s">
        <v>9509</v>
      </c>
      <c r="D5248" t="s">
        <v>211</v>
      </c>
      <c r="E5248">
        <v>120.86</v>
      </c>
      <c r="F5248">
        <v>122.12</v>
      </c>
    </row>
    <row r="5249" spans="1:6">
      <c r="A5249" t="s">
        <v>15053</v>
      </c>
      <c r="B5249">
        <v>96736</v>
      </c>
      <c r="C5249" t="s">
        <v>9510</v>
      </c>
      <c r="D5249" t="s">
        <v>211</v>
      </c>
      <c r="E5249">
        <v>6.13</v>
      </c>
      <c r="F5249">
        <v>6.33</v>
      </c>
    </row>
    <row r="5250" spans="1:6">
      <c r="A5250" t="s">
        <v>15053</v>
      </c>
      <c r="B5250">
        <v>96737</v>
      </c>
      <c r="C5250" t="s">
        <v>9511</v>
      </c>
      <c r="D5250" t="s">
        <v>211</v>
      </c>
      <c r="E5250">
        <v>6.24</v>
      </c>
      <c r="F5250">
        <v>6.47</v>
      </c>
    </row>
    <row r="5251" spans="1:6">
      <c r="A5251" t="s">
        <v>15053</v>
      </c>
      <c r="B5251">
        <v>96739</v>
      </c>
      <c r="C5251" t="s">
        <v>9512</v>
      </c>
      <c r="D5251" t="s">
        <v>211</v>
      </c>
      <c r="E5251">
        <v>8.7799999999999994</v>
      </c>
      <c r="F5251">
        <v>9.0399999999999991</v>
      </c>
    </row>
    <row r="5252" spans="1:6">
      <c r="A5252" t="s">
        <v>15053</v>
      </c>
      <c r="B5252">
        <v>96741</v>
      </c>
      <c r="C5252" t="s">
        <v>9513</v>
      </c>
      <c r="D5252" t="s">
        <v>211</v>
      </c>
      <c r="E5252">
        <v>17.73</v>
      </c>
      <c r="F5252">
        <v>18.04</v>
      </c>
    </row>
    <row r="5253" spans="1:6">
      <c r="A5253" t="s">
        <v>15053</v>
      </c>
      <c r="B5253">
        <v>96742</v>
      </c>
      <c r="C5253" t="s">
        <v>9514</v>
      </c>
      <c r="D5253" t="s">
        <v>211</v>
      </c>
      <c r="E5253">
        <v>21.74</v>
      </c>
      <c r="F5253">
        <v>22.13</v>
      </c>
    </row>
    <row r="5254" spans="1:6">
      <c r="A5254" t="s">
        <v>15053</v>
      </c>
      <c r="B5254">
        <v>96743</v>
      </c>
      <c r="C5254" t="s">
        <v>9515</v>
      </c>
      <c r="D5254" t="s">
        <v>211</v>
      </c>
      <c r="E5254">
        <v>34.22</v>
      </c>
      <c r="F5254">
        <v>34.74</v>
      </c>
    </row>
    <row r="5255" spans="1:6">
      <c r="A5255" t="s">
        <v>15053</v>
      </c>
      <c r="B5255">
        <v>96744</v>
      </c>
      <c r="C5255" t="s">
        <v>9516</v>
      </c>
      <c r="D5255" t="s">
        <v>211</v>
      </c>
      <c r="E5255">
        <v>58.44</v>
      </c>
      <c r="F5255">
        <v>59.11</v>
      </c>
    </row>
    <row r="5256" spans="1:6">
      <c r="A5256" t="s">
        <v>15053</v>
      </c>
      <c r="B5256">
        <v>96745</v>
      </c>
      <c r="C5256" t="s">
        <v>9517</v>
      </c>
      <c r="D5256" t="s">
        <v>211</v>
      </c>
      <c r="E5256">
        <v>92.12</v>
      </c>
      <c r="F5256">
        <v>93.01</v>
      </c>
    </row>
    <row r="5257" spans="1:6">
      <c r="A5257" t="s">
        <v>15053</v>
      </c>
      <c r="B5257">
        <v>94671</v>
      </c>
      <c r="C5257" t="s">
        <v>9518</v>
      </c>
      <c r="D5257" t="s">
        <v>211</v>
      </c>
      <c r="E5257">
        <v>110.5</v>
      </c>
      <c r="F5257">
        <v>111.64</v>
      </c>
    </row>
    <row r="5258" spans="1:6">
      <c r="A5258" t="s">
        <v>15053</v>
      </c>
      <c r="B5258">
        <v>94661</v>
      </c>
      <c r="C5258" t="s">
        <v>9519</v>
      </c>
      <c r="D5258" t="s">
        <v>211</v>
      </c>
      <c r="E5258">
        <v>9.9499999999999993</v>
      </c>
      <c r="F5258">
        <v>10.15</v>
      </c>
    </row>
    <row r="5259" spans="1:6">
      <c r="A5259" t="s">
        <v>15053</v>
      </c>
      <c r="B5259">
        <v>94663</v>
      </c>
      <c r="C5259" t="s">
        <v>9520</v>
      </c>
      <c r="D5259" t="s">
        <v>211</v>
      </c>
      <c r="E5259">
        <v>12.33</v>
      </c>
      <c r="F5259">
        <v>12.61</v>
      </c>
    </row>
    <row r="5260" spans="1:6">
      <c r="A5260" t="s">
        <v>15053</v>
      </c>
      <c r="B5260">
        <v>94665</v>
      </c>
      <c r="C5260" t="s">
        <v>9521</v>
      </c>
      <c r="D5260" t="s">
        <v>211</v>
      </c>
      <c r="E5260">
        <v>24.81</v>
      </c>
      <c r="F5260">
        <v>25.2</v>
      </c>
    </row>
    <row r="5261" spans="1:6">
      <c r="A5261" t="s">
        <v>15053</v>
      </c>
      <c r="B5261">
        <v>94667</v>
      </c>
      <c r="C5261" t="s">
        <v>9522</v>
      </c>
      <c r="D5261" t="s">
        <v>211</v>
      </c>
      <c r="E5261">
        <v>36.49</v>
      </c>
      <c r="F5261">
        <v>37.06</v>
      </c>
    </row>
    <row r="5262" spans="1:6">
      <c r="A5262" t="s">
        <v>15053</v>
      </c>
      <c r="B5262">
        <v>94669</v>
      </c>
      <c r="C5262" t="s">
        <v>9523</v>
      </c>
      <c r="D5262" t="s">
        <v>211</v>
      </c>
      <c r="E5262">
        <v>67.099999999999994</v>
      </c>
      <c r="F5262">
        <v>67.81</v>
      </c>
    </row>
    <row r="5263" spans="1:6">
      <c r="A5263" t="s">
        <v>15053</v>
      </c>
      <c r="B5263">
        <v>105177</v>
      </c>
      <c r="C5263" t="s">
        <v>9524</v>
      </c>
      <c r="D5263" t="s">
        <v>211</v>
      </c>
      <c r="E5263">
        <v>145.33000000000001</v>
      </c>
      <c r="F5263">
        <v>146.47</v>
      </c>
    </row>
    <row r="5264" spans="1:6">
      <c r="A5264" t="s">
        <v>15053</v>
      </c>
      <c r="B5264">
        <v>105176</v>
      </c>
      <c r="C5264" t="s">
        <v>9525</v>
      </c>
      <c r="D5264" t="s">
        <v>211</v>
      </c>
      <c r="E5264">
        <v>163.35</v>
      </c>
      <c r="F5264">
        <v>164.57</v>
      </c>
    </row>
    <row r="5265" spans="1:6">
      <c r="A5265" t="s">
        <v>15053</v>
      </c>
      <c r="B5265">
        <v>94466</v>
      </c>
      <c r="C5265" t="s">
        <v>9526</v>
      </c>
      <c r="D5265" t="s">
        <v>211</v>
      </c>
      <c r="E5265">
        <v>53.45</v>
      </c>
      <c r="F5265">
        <v>54.4</v>
      </c>
    </row>
    <row r="5266" spans="1:6">
      <c r="A5266" t="s">
        <v>15053</v>
      </c>
      <c r="B5266">
        <v>94468</v>
      </c>
      <c r="C5266" t="s">
        <v>9527</v>
      </c>
      <c r="D5266" t="s">
        <v>211</v>
      </c>
      <c r="E5266">
        <v>75.81</v>
      </c>
      <c r="F5266">
        <v>76.91</v>
      </c>
    </row>
    <row r="5267" spans="1:6">
      <c r="A5267" t="s">
        <v>15053</v>
      </c>
      <c r="B5267">
        <v>94470</v>
      </c>
      <c r="C5267" t="s">
        <v>9528</v>
      </c>
      <c r="D5267" t="s">
        <v>211</v>
      </c>
      <c r="E5267">
        <v>114.51</v>
      </c>
      <c r="F5267">
        <v>115.82</v>
      </c>
    </row>
    <row r="5268" spans="1:6">
      <c r="A5268" t="s">
        <v>15053</v>
      </c>
      <c r="B5268">
        <v>105225</v>
      </c>
      <c r="C5268" t="s">
        <v>9529</v>
      </c>
      <c r="D5268" t="s">
        <v>211</v>
      </c>
      <c r="E5268">
        <v>18.77</v>
      </c>
      <c r="F5268">
        <v>19.02</v>
      </c>
    </row>
    <row r="5269" spans="1:6">
      <c r="A5269" t="s">
        <v>15053</v>
      </c>
      <c r="B5269">
        <v>105226</v>
      </c>
      <c r="C5269" t="s">
        <v>9530</v>
      </c>
      <c r="D5269" t="s">
        <v>211</v>
      </c>
      <c r="E5269">
        <v>46.48</v>
      </c>
      <c r="F5269">
        <v>46.8</v>
      </c>
    </row>
    <row r="5270" spans="1:6">
      <c r="A5270" t="s">
        <v>15053</v>
      </c>
      <c r="B5270">
        <v>105227</v>
      </c>
      <c r="C5270" t="s">
        <v>9531</v>
      </c>
      <c r="D5270" t="s">
        <v>211</v>
      </c>
      <c r="E5270">
        <v>67.12</v>
      </c>
      <c r="F5270">
        <v>67.52</v>
      </c>
    </row>
    <row r="5271" spans="1:6">
      <c r="A5271" t="s">
        <v>15053</v>
      </c>
      <c r="B5271">
        <v>105212</v>
      </c>
      <c r="C5271" t="s">
        <v>9532</v>
      </c>
      <c r="D5271" t="s">
        <v>211</v>
      </c>
      <c r="E5271">
        <v>245.87</v>
      </c>
      <c r="F5271">
        <v>248.26</v>
      </c>
    </row>
    <row r="5272" spans="1:6">
      <c r="A5272" t="s">
        <v>15053</v>
      </c>
      <c r="B5272">
        <v>105211</v>
      </c>
      <c r="C5272" t="s">
        <v>9533</v>
      </c>
      <c r="D5272" t="s">
        <v>211</v>
      </c>
      <c r="E5272">
        <v>247.78</v>
      </c>
      <c r="F5272">
        <v>250.28</v>
      </c>
    </row>
    <row r="5273" spans="1:6">
      <c r="A5273" t="s">
        <v>15053</v>
      </c>
      <c r="B5273">
        <v>105189</v>
      </c>
      <c r="C5273" t="s">
        <v>9534</v>
      </c>
      <c r="D5273" t="s">
        <v>211</v>
      </c>
      <c r="E5273">
        <v>22.18</v>
      </c>
      <c r="F5273">
        <v>22.63</v>
      </c>
    </row>
    <row r="5274" spans="1:6">
      <c r="A5274" t="s">
        <v>15053</v>
      </c>
      <c r="B5274">
        <v>105190</v>
      </c>
      <c r="C5274" t="s">
        <v>9535</v>
      </c>
      <c r="D5274" t="s">
        <v>211</v>
      </c>
      <c r="E5274">
        <v>27.86</v>
      </c>
      <c r="F5274">
        <v>28.35</v>
      </c>
    </row>
    <row r="5275" spans="1:6">
      <c r="A5275" t="s">
        <v>15053</v>
      </c>
      <c r="B5275">
        <v>94625</v>
      </c>
      <c r="C5275" t="s">
        <v>9536</v>
      </c>
      <c r="D5275" t="s">
        <v>211</v>
      </c>
      <c r="E5275">
        <v>1594.07</v>
      </c>
      <c r="F5275">
        <v>1596.99</v>
      </c>
    </row>
    <row r="5276" spans="1:6">
      <c r="A5276" t="s">
        <v>15053</v>
      </c>
      <c r="B5276">
        <v>94622</v>
      </c>
      <c r="C5276" t="s">
        <v>9537</v>
      </c>
      <c r="D5276" t="s">
        <v>211</v>
      </c>
      <c r="E5276">
        <v>210.31</v>
      </c>
      <c r="F5276">
        <v>212.79</v>
      </c>
    </row>
    <row r="5277" spans="1:6">
      <c r="A5277" t="s">
        <v>15053</v>
      </c>
      <c r="B5277">
        <v>94623</v>
      </c>
      <c r="C5277" t="s">
        <v>9538</v>
      </c>
      <c r="D5277" t="s">
        <v>211</v>
      </c>
      <c r="E5277">
        <v>503.71</v>
      </c>
      <c r="F5277">
        <v>506.29</v>
      </c>
    </row>
    <row r="5278" spans="1:6">
      <c r="A5278" t="s">
        <v>15053</v>
      </c>
      <c r="B5278">
        <v>94624</v>
      </c>
      <c r="C5278" t="s">
        <v>9539</v>
      </c>
      <c r="D5278" t="s">
        <v>211</v>
      </c>
      <c r="E5278">
        <v>759.82</v>
      </c>
      <c r="F5278">
        <v>762.52</v>
      </c>
    </row>
    <row r="5279" spans="1:6">
      <c r="A5279" t="s">
        <v>15053</v>
      </c>
      <c r="B5279">
        <v>94763</v>
      </c>
      <c r="C5279" t="s">
        <v>9540</v>
      </c>
      <c r="D5279" t="s">
        <v>211</v>
      </c>
      <c r="E5279">
        <v>420.65</v>
      </c>
      <c r="F5279">
        <v>423.09</v>
      </c>
    </row>
    <row r="5280" spans="1:6">
      <c r="A5280" t="s">
        <v>15053</v>
      </c>
      <c r="B5280">
        <v>94756</v>
      </c>
      <c r="C5280" t="s">
        <v>9541</v>
      </c>
      <c r="D5280" t="s">
        <v>211</v>
      </c>
      <c r="E5280">
        <v>13.72</v>
      </c>
      <c r="F5280">
        <v>13.93</v>
      </c>
    </row>
    <row r="5281" spans="1:6">
      <c r="A5281" t="s">
        <v>15053</v>
      </c>
      <c r="B5281">
        <v>94757</v>
      </c>
      <c r="C5281" t="s">
        <v>9542</v>
      </c>
      <c r="D5281" t="s">
        <v>211</v>
      </c>
      <c r="E5281">
        <v>22.18</v>
      </c>
      <c r="F5281">
        <v>22.43</v>
      </c>
    </row>
    <row r="5282" spans="1:6">
      <c r="A5282" t="s">
        <v>15053</v>
      </c>
      <c r="B5282">
        <v>94758</v>
      </c>
      <c r="C5282" t="s">
        <v>9543</v>
      </c>
      <c r="D5282" t="s">
        <v>211</v>
      </c>
      <c r="E5282">
        <v>59.66</v>
      </c>
      <c r="F5282">
        <v>60</v>
      </c>
    </row>
    <row r="5283" spans="1:6">
      <c r="A5283" t="s">
        <v>15053</v>
      </c>
      <c r="B5283">
        <v>94759</v>
      </c>
      <c r="C5283" t="s">
        <v>9544</v>
      </c>
      <c r="D5283" t="s">
        <v>211</v>
      </c>
      <c r="E5283">
        <v>76.08</v>
      </c>
      <c r="F5283">
        <v>76.52</v>
      </c>
    </row>
    <row r="5284" spans="1:6">
      <c r="A5284" t="s">
        <v>15053</v>
      </c>
      <c r="B5284">
        <v>94760</v>
      </c>
      <c r="C5284" t="s">
        <v>9545</v>
      </c>
      <c r="D5284" t="s">
        <v>211</v>
      </c>
      <c r="E5284">
        <v>122.19</v>
      </c>
      <c r="F5284">
        <v>122.84</v>
      </c>
    </row>
    <row r="5285" spans="1:6">
      <c r="A5285" t="s">
        <v>15053</v>
      </c>
      <c r="B5285">
        <v>94761</v>
      </c>
      <c r="C5285" t="s">
        <v>9546</v>
      </c>
      <c r="D5285" t="s">
        <v>211</v>
      </c>
      <c r="E5285">
        <v>268.29000000000002</v>
      </c>
      <c r="F5285">
        <v>269.36</v>
      </c>
    </row>
    <row r="5286" spans="1:6">
      <c r="A5286" t="s">
        <v>15053</v>
      </c>
      <c r="B5286">
        <v>94762</v>
      </c>
      <c r="C5286" t="s">
        <v>9547</v>
      </c>
      <c r="D5286" t="s">
        <v>211</v>
      </c>
      <c r="E5286">
        <v>322.95</v>
      </c>
      <c r="F5286">
        <v>324.49</v>
      </c>
    </row>
    <row r="5287" spans="1:6">
      <c r="A5287" t="s">
        <v>15053</v>
      </c>
      <c r="B5287">
        <v>94462</v>
      </c>
      <c r="C5287" t="s">
        <v>9548</v>
      </c>
      <c r="D5287" t="s">
        <v>110</v>
      </c>
      <c r="E5287">
        <v>87.19</v>
      </c>
      <c r="F5287">
        <v>88.34</v>
      </c>
    </row>
    <row r="5288" spans="1:6">
      <c r="A5288" t="s">
        <v>15053</v>
      </c>
      <c r="B5288">
        <v>94463</v>
      </c>
      <c r="C5288" t="s">
        <v>9549</v>
      </c>
      <c r="D5288" t="s">
        <v>110</v>
      </c>
      <c r="E5288">
        <v>106.78</v>
      </c>
      <c r="F5288">
        <v>108.12</v>
      </c>
    </row>
    <row r="5289" spans="1:6">
      <c r="A5289" t="s">
        <v>15053</v>
      </c>
      <c r="B5289">
        <v>94464</v>
      </c>
      <c r="C5289" t="s">
        <v>9550</v>
      </c>
      <c r="D5289" t="s">
        <v>110</v>
      </c>
      <c r="E5289">
        <v>139.96</v>
      </c>
      <c r="F5289">
        <v>141.54</v>
      </c>
    </row>
    <row r="5290" spans="1:6">
      <c r="A5290" t="s">
        <v>15053</v>
      </c>
      <c r="B5290">
        <v>94605</v>
      </c>
      <c r="C5290" t="s">
        <v>9551</v>
      </c>
      <c r="D5290" t="s">
        <v>110</v>
      </c>
      <c r="E5290">
        <v>676.37</v>
      </c>
      <c r="F5290">
        <v>678.13</v>
      </c>
    </row>
    <row r="5291" spans="1:6">
      <c r="A5291" t="s">
        <v>15053</v>
      </c>
      <c r="B5291">
        <v>94602</v>
      </c>
      <c r="C5291" t="s">
        <v>9552</v>
      </c>
      <c r="D5291" t="s">
        <v>110</v>
      </c>
      <c r="E5291">
        <v>238.23</v>
      </c>
      <c r="F5291">
        <v>239.72</v>
      </c>
    </row>
    <row r="5292" spans="1:6">
      <c r="A5292" t="s">
        <v>15053</v>
      </c>
      <c r="B5292">
        <v>94603</v>
      </c>
      <c r="C5292" t="s">
        <v>9553</v>
      </c>
      <c r="D5292" t="s">
        <v>110</v>
      </c>
      <c r="E5292">
        <v>326.35000000000002</v>
      </c>
      <c r="F5292">
        <v>327.91</v>
      </c>
    </row>
    <row r="5293" spans="1:6">
      <c r="A5293" t="s">
        <v>15053</v>
      </c>
      <c r="B5293">
        <v>94604</v>
      </c>
      <c r="C5293" t="s">
        <v>9554</v>
      </c>
      <c r="D5293" t="s">
        <v>110</v>
      </c>
      <c r="E5293">
        <v>466.05</v>
      </c>
      <c r="F5293">
        <v>467.67</v>
      </c>
    </row>
    <row r="5294" spans="1:6">
      <c r="A5294" t="s">
        <v>15053</v>
      </c>
      <c r="B5294">
        <v>94723</v>
      </c>
      <c r="C5294" t="s">
        <v>9555</v>
      </c>
      <c r="D5294" t="s">
        <v>110</v>
      </c>
      <c r="E5294">
        <v>559.05999999999995</v>
      </c>
      <c r="F5294">
        <v>560.54</v>
      </c>
    </row>
    <row r="5295" spans="1:6">
      <c r="A5295" t="s">
        <v>15053</v>
      </c>
      <c r="B5295">
        <v>94716</v>
      </c>
      <c r="C5295" t="s">
        <v>9556</v>
      </c>
      <c r="D5295" t="s">
        <v>110</v>
      </c>
      <c r="E5295">
        <v>27.18</v>
      </c>
      <c r="F5295">
        <v>27.31</v>
      </c>
    </row>
    <row r="5296" spans="1:6">
      <c r="A5296" t="s">
        <v>15053</v>
      </c>
      <c r="B5296">
        <v>94717</v>
      </c>
      <c r="C5296" t="s">
        <v>9557</v>
      </c>
      <c r="D5296" t="s">
        <v>110</v>
      </c>
      <c r="E5296">
        <v>45.88</v>
      </c>
      <c r="F5296">
        <v>46.04</v>
      </c>
    </row>
    <row r="5297" spans="1:6">
      <c r="A5297" t="s">
        <v>15053</v>
      </c>
      <c r="B5297">
        <v>94718</v>
      </c>
      <c r="C5297" t="s">
        <v>9558</v>
      </c>
      <c r="D5297" t="s">
        <v>110</v>
      </c>
      <c r="E5297">
        <v>59.89</v>
      </c>
      <c r="F5297">
        <v>60.1</v>
      </c>
    </row>
    <row r="5298" spans="1:6">
      <c r="A5298" t="s">
        <v>15053</v>
      </c>
      <c r="B5298">
        <v>94719</v>
      </c>
      <c r="C5298" t="s">
        <v>9559</v>
      </c>
      <c r="D5298" t="s">
        <v>110</v>
      </c>
      <c r="E5298">
        <v>79.989999999999995</v>
      </c>
      <c r="F5298">
        <v>80.260000000000005</v>
      </c>
    </row>
    <row r="5299" spans="1:6">
      <c r="A5299" t="s">
        <v>15053</v>
      </c>
      <c r="B5299">
        <v>94720</v>
      </c>
      <c r="C5299" t="s">
        <v>9560</v>
      </c>
      <c r="D5299" t="s">
        <v>110</v>
      </c>
      <c r="E5299">
        <v>117.13</v>
      </c>
      <c r="F5299">
        <v>117.51</v>
      </c>
    </row>
    <row r="5300" spans="1:6">
      <c r="A5300" t="s">
        <v>15053</v>
      </c>
      <c r="B5300">
        <v>94721</v>
      </c>
      <c r="C5300" t="s">
        <v>9561</v>
      </c>
      <c r="D5300" t="s">
        <v>110</v>
      </c>
      <c r="E5300">
        <v>189.75</v>
      </c>
      <c r="F5300">
        <v>190.39</v>
      </c>
    </row>
    <row r="5301" spans="1:6">
      <c r="A5301" t="s">
        <v>15053</v>
      </c>
      <c r="B5301">
        <v>94722</v>
      </c>
      <c r="C5301" t="s">
        <v>9562</v>
      </c>
      <c r="D5301" t="s">
        <v>110</v>
      </c>
      <c r="E5301">
        <v>296.31</v>
      </c>
      <c r="F5301">
        <v>297.23</v>
      </c>
    </row>
    <row r="5302" spans="1:6">
      <c r="A5302" t="s">
        <v>15053</v>
      </c>
      <c r="B5302">
        <v>96726</v>
      </c>
      <c r="C5302" t="s">
        <v>9563</v>
      </c>
      <c r="D5302" t="s">
        <v>110</v>
      </c>
      <c r="E5302">
        <v>179.98</v>
      </c>
      <c r="F5302">
        <v>181.49</v>
      </c>
    </row>
    <row r="5303" spans="1:6">
      <c r="A5303" t="s">
        <v>15053</v>
      </c>
      <c r="B5303">
        <v>96735</v>
      </c>
      <c r="C5303" t="s">
        <v>9564</v>
      </c>
      <c r="D5303" t="s">
        <v>110</v>
      </c>
      <c r="E5303">
        <v>343.27</v>
      </c>
      <c r="F5303">
        <v>345.12</v>
      </c>
    </row>
    <row r="5304" spans="1:6">
      <c r="A5304" t="s">
        <v>15053</v>
      </c>
      <c r="B5304">
        <v>96718</v>
      </c>
      <c r="C5304" t="s">
        <v>9565</v>
      </c>
      <c r="D5304" t="s">
        <v>110</v>
      </c>
      <c r="E5304">
        <v>15.81</v>
      </c>
      <c r="F5304">
        <v>16.059999999999999</v>
      </c>
    </row>
    <row r="5305" spans="1:6">
      <c r="A5305" t="s">
        <v>15053</v>
      </c>
      <c r="B5305">
        <v>96727</v>
      </c>
      <c r="C5305" t="s">
        <v>9566</v>
      </c>
      <c r="D5305" t="s">
        <v>110</v>
      </c>
      <c r="E5305">
        <v>17.93</v>
      </c>
      <c r="F5305">
        <v>18.23</v>
      </c>
    </row>
    <row r="5306" spans="1:6">
      <c r="A5306" t="s">
        <v>15053</v>
      </c>
      <c r="B5306">
        <v>96719</v>
      </c>
      <c r="C5306" t="s">
        <v>9567</v>
      </c>
      <c r="D5306" t="s">
        <v>110</v>
      </c>
      <c r="E5306">
        <v>20.36</v>
      </c>
      <c r="F5306">
        <v>20.63</v>
      </c>
    </row>
    <row r="5307" spans="1:6">
      <c r="A5307" t="s">
        <v>15053</v>
      </c>
      <c r="B5307">
        <v>96728</v>
      </c>
      <c r="C5307" t="s">
        <v>9568</v>
      </c>
      <c r="D5307" t="s">
        <v>110</v>
      </c>
      <c r="E5307">
        <v>23.33</v>
      </c>
      <c r="F5307">
        <v>23.66</v>
      </c>
    </row>
    <row r="5308" spans="1:6">
      <c r="A5308" t="s">
        <v>15053</v>
      </c>
      <c r="B5308">
        <v>96720</v>
      </c>
      <c r="C5308" t="s">
        <v>9569</v>
      </c>
      <c r="D5308" t="s">
        <v>110</v>
      </c>
      <c r="E5308">
        <v>18.260000000000002</v>
      </c>
      <c r="F5308">
        <v>18.579999999999998</v>
      </c>
    </row>
    <row r="5309" spans="1:6">
      <c r="A5309" t="s">
        <v>15053</v>
      </c>
      <c r="B5309">
        <v>96729</v>
      </c>
      <c r="C5309" t="s">
        <v>9570</v>
      </c>
      <c r="D5309" t="s">
        <v>110</v>
      </c>
      <c r="E5309">
        <v>30.2</v>
      </c>
      <c r="F5309">
        <v>30.59</v>
      </c>
    </row>
    <row r="5310" spans="1:6">
      <c r="A5310" t="s">
        <v>15053</v>
      </c>
      <c r="B5310">
        <v>96721</v>
      </c>
      <c r="C5310" t="s">
        <v>9571</v>
      </c>
      <c r="D5310" t="s">
        <v>110</v>
      </c>
      <c r="E5310">
        <v>23.84</v>
      </c>
      <c r="F5310">
        <v>24.22</v>
      </c>
    </row>
    <row r="5311" spans="1:6">
      <c r="A5311" t="s">
        <v>15053</v>
      </c>
      <c r="B5311">
        <v>96730</v>
      </c>
      <c r="C5311" t="s">
        <v>9572</v>
      </c>
      <c r="D5311" t="s">
        <v>110</v>
      </c>
      <c r="E5311">
        <v>41.98</v>
      </c>
      <c r="F5311">
        <v>42.44</v>
      </c>
    </row>
    <row r="5312" spans="1:6">
      <c r="A5312" t="s">
        <v>15053</v>
      </c>
      <c r="B5312">
        <v>96722</v>
      </c>
      <c r="C5312" t="s">
        <v>9573</v>
      </c>
      <c r="D5312" t="s">
        <v>110</v>
      </c>
      <c r="E5312">
        <v>36.880000000000003</v>
      </c>
      <c r="F5312">
        <v>37.35</v>
      </c>
    </row>
    <row r="5313" spans="1:6">
      <c r="A5313" t="s">
        <v>15053</v>
      </c>
      <c r="B5313">
        <v>96731</v>
      </c>
      <c r="C5313" t="s">
        <v>9574</v>
      </c>
      <c r="D5313" t="s">
        <v>110</v>
      </c>
      <c r="E5313">
        <v>63.8</v>
      </c>
      <c r="F5313">
        <v>64.39</v>
      </c>
    </row>
    <row r="5314" spans="1:6">
      <c r="A5314" t="s">
        <v>15053</v>
      </c>
      <c r="B5314">
        <v>96723</v>
      </c>
      <c r="C5314" t="s">
        <v>9575</v>
      </c>
      <c r="D5314" t="s">
        <v>110</v>
      </c>
      <c r="E5314">
        <v>57.55</v>
      </c>
      <c r="F5314">
        <v>58.18</v>
      </c>
    </row>
    <row r="5315" spans="1:6">
      <c r="A5315" t="s">
        <v>15053</v>
      </c>
      <c r="B5315">
        <v>96732</v>
      </c>
      <c r="C5315" t="s">
        <v>9576</v>
      </c>
      <c r="D5315" t="s">
        <v>110</v>
      </c>
      <c r="E5315">
        <v>108.09</v>
      </c>
      <c r="F5315">
        <v>108.86</v>
      </c>
    </row>
    <row r="5316" spans="1:6">
      <c r="A5316" t="s">
        <v>15053</v>
      </c>
      <c r="B5316">
        <v>96724</v>
      </c>
      <c r="C5316" t="s">
        <v>9577</v>
      </c>
      <c r="D5316" t="s">
        <v>110</v>
      </c>
      <c r="E5316">
        <v>73.87</v>
      </c>
      <c r="F5316">
        <v>74.680000000000007</v>
      </c>
    </row>
    <row r="5317" spans="1:6">
      <c r="A5317" t="s">
        <v>15053</v>
      </c>
      <c r="B5317">
        <v>96733</v>
      </c>
      <c r="C5317" t="s">
        <v>9578</v>
      </c>
      <c r="D5317" t="s">
        <v>110</v>
      </c>
      <c r="E5317">
        <v>147.43</v>
      </c>
      <c r="F5317">
        <v>148.43</v>
      </c>
    </row>
    <row r="5318" spans="1:6">
      <c r="A5318" t="s">
        <v>15053</v>
      </c>
      <c r="B5318">
        <v>96725</v>
      </c>
      <c r="C5318" t="s">
        <v>9579</v>
      </c>
      <c r="D5318" t="s">
        <v>110</v>
      </c>
      <c r="E5318">
        <v>121.62</v>
      </c>
      <c r="F5318">
        <v>122.68</v>
      </c>
    </row>
    <row r="5319" spans="1:6">
      <c r="A5319" t="s">
        <v>15053</v>
      </c>
      <c r="B5319">
        <v>96734</v>
      </c>
      <c r="C5319" t="s">
        <v>9580</v>
      </c>
      <c r="D5319" t="s">
        <v>110</v>
      </c>
      <c r="E5319">
        <v>246.85</v>
      </c>
      <c r="F5319">
        <v>248.17</v>
      </c>
    </row>
    <row r="5320" spans="1:6">
      <c r="A5320" t="s">
        <v>15053</v>
      </c>
      <c r="B5320">
        <v>94655</v>
      </c>
      <c r="C5320" t="s">
        <v>9581</v>
      </c>
      <c r="D5320" t="s">
        <v>110</v>
      </c>
      <c r="E5320">
        <v>129.32</v>
      </c>
      <c r="F5320">
        <v>130.69</v>
      </c>
    </row>
    <row r="5321" spans="1:6">
      <c r="A5321" t="s">
        <v>15053</v>
      </c>
      <c r="B5321">
        <v>94648</v>
      </c>
      <c r="C5321" t="s">
        <v>9582</v>
      </c>
      <c r="D5321" t="s">
        <v>110</v>
      </c>
      <c r="E5321">
        <v>7.17</v>
      </c>
      <c r="F5321">
        <v>7.31</v>
      </c>
    </row>
    <row r="5322" spans="1:6">
      <c r="A5322" t="s">
        <v>15053</v>
      </c>
      <c r="B5322">
        <v>94649</v>
      </c>
      <c r="C5322" t="s">
        <v>9583</v>
      </c>
      <c r="D5322" t="s">
        <v>110</v>
      </c>
      <c r="E5322">
        <v>13.47</v>
      </c>
      <c r="F5322">
        <v>13.65</v>
      </c>
    </row>
    <row r="5323" spans="1:6">
      <c r="A5323" t="s">
        <v>15053</v>
      </c>
      <c r="B5323">
        <v>94650</v>
      </c>
      <c r="C5323" t="s">
        <v>9584</v>
      </c>
      <c r="D5323" t="s">
        <v>110</v>
      </c>
      <c r="E5323">
        <v>20.420000000000002</v>
      </c>
      <c r="F5323">
        <v>20.67</v>
      </c>
    </row>
    <row r="5324" spans="1:6">
      <c r="A5324" t="s">
        <v>15053</v>
      </c>
      <c r="B5324">
        <v>94651</v>
      </c>
      <c r="C5324" t="s">
        <v>9585</v>
      </c>
      <c r="D5324" t="s">
        <v>110</v>
      </c>
      <c r="E5324">
        <v>23.64</v>
      </c>
      <c r="F5324">
        <v>23.99</v>
      </c>
    </row>
    <row r="5325" spans="1:6">
      <c r="A5325" t="s">
        <v>15053</v>
      </c>
      <c r="B5325">
        <v>94652</v>
      </c>
      <c r="C5325" t="s">
        <v>9586</v>
      </c>
      <c r="D5325" t="s">
        <v>110</v>
      </c>
      <c r="E5325">
        <v>37.19</v>
      </c>
      <c r="F5325">
        <v>37.64</v>
      </c>
    </row>
    <row r="5326" spans="1:6">
      <c r="A5326" t="s">
        <v>15053</v>
      </c>
      <c r="B5326">
        <v>94653</v>
      </c>
      <c r="C5326" t="s">
        <v>9587</v>
      </c>
      <c r="D5326" t="s">
        <v>110</v>
      </c>
      <c r="E5326">
        <v>60.18</v>
      </c>
      <c r="F5326">
        <v>60.86</v>
      </c>
    </row>
    <row r="5327" spans="1:6">
      <c r="A5327" t="s">
        <v>15053</v>
      </c>
      <c r="B5327">
        <v>94654</v>
      </c>
      <c r="C5327" t="s">
        <v>9588</v>
      </c>
      <c r="D5327" t="s">
        <v>110</v>
      </c>
      <c r="E5327">
        <v>82.15</v>
      </c>
      <c r="F5327">
        <v>83.01</v>
      </c>
    </row>
    <row r="5328" spans="1:6">
      <c r="A5328" t="s">
        <v>15053</v>
      </c>
      <c r="B5328">
        <v>94689</v>
      </c>
      <c r="C5328" t="s">
        <v>9589</v>
      </c>
      <c r="D5328" t="s">
        <v>211</v>
      </c>
      <c r="E5328">
        <v>9.74</v>
      </c>
      <c r="F5328">
        <v>9.9700000000000006</v>
      </c>
    </row>
    <row r="5329" spans="1:6">
      <c r="A5329" t="s">
        <v>15053</v>
      </c>
      <c r="B5329">
        <v>94702</v>
      </c>
      <c r="C5329" t="s">
        <v>9590</v>
      </c>
      <c r="D5329" t="s">
        <v>211</v>
      </c>
      <c r="E5329">
        <v>197.96</v>
      </c>
      <c r="F5329">
        <v>199.73</v>
      </c>
    </row>
    <row r="5330" spans="1:6">
      <c r="A5330" t="s">
        <v>15053</v>
      </c>
      <c r="B5330">
        <v>94691</v>
      </c>
      <c r="C5330" t="s">
        <v>9591</v>
      </c>
      <c r="D5330" t="s">
        <v>211</v>
      </c>
      <c r="E5330">
        <v>13.98</v>
      </c>
      <c r="F5330">
        <v>14.27</v>
      </c>
    </row>
    <row r="5331" spans="1:6">
      <c r="A5331" t="s">
        <v>15053</v>
      </c>
      <c r="B5331">
        <v>94693</v>
      </c>
      <c r="C5331" t="s">
        <v>9592</v>
      </c>
      <c r="D5331" t="s">
        <v>211</v>
      </c>
      <c r="E5331">
        <v>18.309999999999999</v>
      </c>
      <c r="F5331">
        <v>18.68</v>
      </c>
    </row>
    <row r="5332" spans="1:6">
      <c r="A5332" t="s">
        <v>15053</v>
      </c>
      <c r="B5332">
        <v>94695</v>
      </c>
      <c r="C5332" t="s">
        <v>9593</v>
      </c>
      <c r="D5332" t="s">
        <v>211</v>
      </c>
      <c r="E5332">
        <v>32.270000000000003</v>
      </c>
      <c r="F5332">
        <v>32.78</v>
      </c>
    </row>
    <row r="5333" spans="1:6">
      <c r="A5333" t="s">
        <v>15053</v>
      </c>
      <c r="B5333">
        <v>94698</v>
      </c>
      <c r="C5333" t="s">
        <v>9594</v>
      </c>
      <c r="D5333" t="s">
        <v>211</v>
      </c>
      <c r="E5333">
        <v>69.650000000000006</v>
      </c>
      <c r="F5333">
        <v>70.59</v>
      </c>
    </row>
    <row r="5334" spans="1:6">
      <c r="A5334" t="s">
        <v>15053</v>
      </c>
      <c r="B5334">
        <v>94700</v>
      </c>
      <c r="C5334" t="s">
        <v>9595</v>
      </c>
      <c r="D5334" t="s">
        <v>211</v>
      </c>
      <c r="E5334">
        <v>137.36000000000001</v>
      </c>
      <c r="F5334">
        <v>138.57</v>
      </c>
    </row>
    <row r="5335" spans="1:6">
      <c r="A5335" t="s">
        <v>15053</v>
      </c>
      <c r="B5335">
        <v>94477</v>
      </c>
      <c r="C5335" t="s">
        <v>9596</v>
      </c>
      <c r="D5335" t="s">
        <v>211</v>
      </c>
      <c r="E5335">
        <v>102.4</v>
      </c>
      <c r="F5335">
        <v>104.31</v>
      </c>
    </row>
    <row r="5336" spans="1:6">
      <c r="A5336" t="s">
        <v>15053</v>
      </c>
      <c r="B5336">
        <v>94478</v>
      </c>
      <c r="C5336" t="s">
        <v>9597</v>
      </c>
      <c r="D5336" t="s">
        <v>211</v>
      </c>
      <c r="E5336">
        <v>170.27</v>
      </c>
      <c r="F5336">
        <v>172.5</v>
      </c>
    </row>
    <row r="5337" spans="1:6">
      <c r="A5337" t="s">
        <v>15053</v>
      </c>
      <c r="B5337">
        <v>94479</v>
      </c>
      <c r="C5337" t="s">
        <v>9598</v>
      </c>
      <c r="D5337" t="s">
        <v>211</v>
      </c>
      <c r="E5337">
        <v>221.83</v>
      </c>
      <c r="F5337">
        <v>224.46</v>
      </c>
    </row>
    <row r="5338" spans="1:6">
      <c r="A5338" t="s">
        <v>15053</v>
      </c>
      <c r="B5338">
        <v>96764</v>
      </c>
      <c r="C5338" t="s">
        <v>9599</v>
      </c>
      <c r="D5338" t="s">
        <v>211</v>
      </c>
      <c r="E5338">
        <v>336.59</v>
      </c>
      <c r="F5338">
        <v>339.09</v>
      </c>
    </row>
    <row r="5339" spans="1:6">
      <c r="A5339" t="s">
        <v>15053</v>
      </c>
      <c r="B5339">
        <v>105164</v>
      </c>
      <c r="C5339" t="s">
        <v>9600</v>
      </c>
      <c r="D5339" t="s">
        <v>211</v>
      </c>
      <c r="E5339">
        <v>11</v>
      </c>
      <c r="F5339">
        <v>11.41</v>
      </c>
    </row>
    <row r="5340" spans="1:6">
      <c r="A5340" t="s">
        <v>15053</v>
      </c>
      <c r="B5340">
        <v>105165</v>
      </c>
      <c r="C5340" t="s">
        <v>9601</v>
      </c>
      <c r="D5340" t="s">
        <v>211</v>
      </c>
      <c r="E5340">
        <v>11.12</v>
      </c>
      <c r="F5340">
        <v>11.57</v>
      </c>
    </row>
    <row r="5341" spans="1:6">
      <c r="A5341" t="s">
        <v>15053</v>
      </c>
      <c r="B5341">
        <v>96758</v>
      </c>
      <c r="C5341" t="s">
        <v>9602</v>
      </c>
      <c r="D5341" t="s">
        <v>211</v>
      </c>
      <c r="E5341">
        <v>17.53</v>
      </c>
      <c r="F5341">
        <v>18.05</v>
      </c>
    </row>
    <row r="5342" spans="1:6">
      <c r="A5342" t="s">
        <v>15053</v>
      </c>
      <c r="B5342">
        <v>96759</v>
      </c>
      <c r="C5342" t="s">
        <v>9603</v>
      </c>
      <c r="D5342" t="s">
        <v>211</v>
      </c>
      <c r="E5342">
        <v>26.44</v>
      </c>
      <c r="F5342">
        <v>27.05</v>
      </c>
    </row>
    <row r="5343" spans="1:6">
      <c r="A5343" t="s">
        <v>15053</v>
      </c>
      <c r="B5343">
        <v>96760</v>
      </c>
      <c r="C5343" t="s">
        <v>9604</v>
      </c>
      <c r="D5343" t="s">
        <v>211</v>
      </c>
      <c r="E5343">
        <v>43.84</v>
      </c>
      <c r="F5343">
        <v>44.62</v>
      </c>
    </row>
    <row r="5344" spans="1:6">
      <c r="A5344" t="s">
        <v>15053</v>
      </c>
      <c r="B5344">
        <v>96761</v>
      </c>
      <c r="C5344" t="s">
        <v>9605</v>
      </c>
      <c r="D5344" t="s">
        <v>211</v>
      </c>
      <c r="E5344">
        <v>65.75</v>
      </c>
      <c r="F5344">
        <v>66.790000000000006</v>
      </c>
    </row>
    <row r="5345" spans="1:6">
      <c r="A5345" t="s">
        <v>15053</v>
      </c>
      <c r="B5345">
        <v>96762</v>
      </c>
      <c r="C5345" t="s">
        <v>9606</v>
      </c>
      <c r="D5345" t="s">
        <v>211</v>
      </c>
      <c r="E5345">
        <v>125.79</v>
      </c>
      <c r="F5345">
        <v>127.14</v>
      </c>
    </row>
    <row r="5346" spans="1:6">
      <c r="A5346" t="s">
        <v>15053</v>
      </c>
      <c r="B5346">
        <v>96763</v>
      </c>
      <c r="C5346" t="s">
        <v>9607</v>
      </c>
      <c r="D5346" t="s">
        <v>211</v>
      </c>
      <c r="E5346">
        <v>168.52</v>
      </c>
      <c r="F5346">
        <v>170.3</v>
      </c>
    </row>
    <row r="5347" spans="1:6">
      <c r="A5347" t="s">
        <v>15053</v>
      </c>
      <c r="B5347">
        <v>94701</v>
      </c>
      <c r="C5347" t="s">
        <v>9608</v>
      </c>
      <c r="D5347" t="s">
        <v>211</v>
      </c>
      <c r="E5347">
        <v>237.11</v>
      </c>
      <c r="F5347">
        <v>239.39</v>
      </c>
    </row>
    <row r="5348" spans="1:6">
      <c r="A5348" t="s">
        <v>15053</v>
      </c>
      <c r="B5348">
        <v>94688</v>
      </c>
      <c r="C5348" t="s">
        <v>9609</v>
      </c>
      <c r="D5348" t="s">
        <v>211</v>
      </c>
      <c r="E5348">
        <v>6.84</v>
      </c>
      <c r="F5348">
        <v>7.07</v>
      </c>
    </row>
    <row r="5349" spans="1:6">
      <c r="A5349" t="s">
        <v>15053</v>
      </c>
      <c r="B5349">
        <v>94690</v>
      </c>
      <c r="C5349" t="s">
        <v>9610</v>
      </c>
      <c r="D5349" t="s">
        <v>211</v>
      </c>
      <c r="E5349">
        <v>11.45</v>
      </c>
      <c r="F5349">
        <v>11.75</v>
      </c>
    </row>
    <row r="5350" spans="1:6">
      <c r="A5350" t="s">
        <v>15053</v>
      </c>
      <c r="B5350">
        <v>94692</v>
      </c>
      <c r="C5350" t="s">
        <v>9611</v>
      </c>
      <c r="D5350" t="s">
        <v>211</v>
      </c>
      <c r="E5350">
        <v>19.760000000000002</v>
      </c>
      <c r="F5350">
        <v>20.170000000000002</v>
      </c>
    </row>
    <row r="5351" spans="1:6">
      <c r="A5351" t="s">
        <v>15053</v>
      </c>
      <c r="B5351">
        <v>94694</v>
      </c>
      <c r="C5351" t="s">
        <v>9612</v>
      </c>
      <c r="D5351" t="s">
        <v>211</v>
      </c>
      <c r="E5351">
        <v>24.3</v>
      </c>
      <c r="F5351">
        <v>24.87</v>
      </c>
    </row>
    <row r="5352" spans="1:6">
      <c r="A5352" t="s">
        <v>15053</v>
      </c>
      <c r="B5352">
        <v>94696</v>
      </c>
      <c r="C5352" t="s">
        <v>9613</v>
      </c>
      <c r="D5352" t="s">
        <v>211</v>
      </c>
      <c r="E5352">
        <v>52.51</v>
      </c>
      <c r="F5352">
        <v>53.27</v>
      </c>
    </row>
    <row r="5353" spans="1:6">
      <c r="A5353" t="s">
        <v>15053</v>
      </c>
      <c r="B5353">
        <v>94697</v>
      </c>
      <c r="C5353" t="s">
        <v>9614</v>
      </c>
      <c r="D5353" t="s">
        <v>211</v>
      </c>
      <c r="E5353">
        <v>90.5</v>
      </c>
      <c r="F5353">
        <v>91.63</v>
      </c>
    </row>
    <row r="5354" spans="1:6">
      <c r="A5354" t="s">
        <v>15053</v>
      </c>
      <c r="B5354">
        <v>94699</v>
      </c>
      <c r="C5354" t="s">
        <v>9615</v>
      </c>
      <c r="D5354" t="s">
        <v>211</v>
      </c>
      <c r="E5354">
        <v>120.16</v>
      </c>
      <c r="F5354">
        <v>121.57</v>
      </c>
    </row>
    <row r="5355" spans="1:6">
      <c r="A5355" t="s">
        <v>15053</v>
      </c>
      <c r="B5355">
        <v>105167</v>
      </c>
      <c r="C5355" t="s">
        <v>9616</v>
      </c>
      <c r="D5355" t="s">
        <v>211</v>
      </c>
      <c r="E5355">
        <v>230.62</v>
      </c>
      <c r="F5355">
        <v>234.73</v>
      </c>
    </row>
    <row r="5356" spans="1:6">
      <c r="A5356" t="s">
        <v>15053</v>
      </c>
      <c r="B5356">
        <v>105168</v>
      </c>
      <c r="C5356" t="s">
        <v>9617</v>
      </c>
      <c r="D5356" t="s">
        <v>211</v>
      </c>
      <c r="E5356">
        <v>0</v>
      </c>
      <c r="F5356">
        <v>0</v>
      </c>
    </row>
    <row r="5357" spans="1:6">
      <c r="A5357" t="s">
        <v>15053</v>
      </c>
      <c r="B5357">
        <v>105171</v>
      </c>
      <c r="C5357" t="s">
        <v>9618</v>
      </c>
      <c r="D5357" t="s">
        <v>211</v>
      </c>
      <c r="E5357">
        <v>0</v>
      </c>
      <c r="F5357">
        <v>0</v>
      </c>
    </row>
    <row r="5358" spans="1:6">
      <c r="A5358" t="s">
        <v>15053</v>
      </c>
      <c r="B5358">
        <v>105191</v>
      </c>
      <c r="C5358" t="s">
        <v>9619</v>
      </c>
      <c r="D5358" t="s">
        <v>211</v>
      </c>
      <c r="E5358">
        <v>0</v>
      </c>
      <c r="F5358">
        <v>0</v>
      </c>
    </row>
    <row r="5359" spans="1:6">
      <c r="A5359" t="s">
        <v>15053</v>
      </c>
      <c r="B5359">
        <v>105192</v>
      </c>
      <c r="C5359" t="s">
        <v>9620</v>
      </c>
      <c r="D5359" t="s">
        <v>211</v>
      </c>
      <c r="E5359">
        <v>0</v>
      </c>
      <c r="F5359">
        <v>0</v>
      </c>
    </row>
    <row r="5360" spans="1:6">
      <c r="A5360" t="s">
        <v>15054</v>
      </c>
      <c r="B5360">
        <v>96809</v>
      </c>
      <c r="C5360" t="s">
        <v>9621</v>
      </c>
      <c r="D5360" t="s">
        <v>211</v>
      </c>
      <c r="E5360">
        <v>18.78</v>
      </c>
      <c r="F5360">
        <v>19.309999999999999</v>
      </c>
    </row>
    <row r="5361" spans="1:6">
      <c r="A5361" t="s">
        <v>15054</v>
      </c>
      <c r="B5361">
        <v>96812</v>
      </c>
      <c r="C5361" t="s">
        <v>9622</v>
      </c>
      <c r="D5361" t="s">
        <v>211</v>
      </c>
      <c r="E5361">
        <v>19.57</v>
      </c>
      <c r="F5361">
        <v>20.12</v>
      </c>
    </row>
    <row r="5362" spans="1:6">
      <c r="A5362" t="s">
        <v>15054</v>
      </c>
      <c r="B5362">
        <v>96813</v>
      </c>
      <c r="C5362" t="s">
        <v>9623</v>
      </c>
      <c r="D5362" t="s">
        <v>211</v>
      </c>
      <c r="E5362">
        <v>22.33</v>
      </c>
      <c r="F5362">
        <v>22.95</v>
      </c>
    </row>
    <row r="5363" spans="1:6">
      <c r="A5363" t="s">
        <v>15054</v>
      </c>
      <c r="B5363">
        <v>96817</v>
      </c>
      <c r="C5363" t="s">
        <v>9624</v>
      </c>
      <c r="D5363" t="s">
        <v>211</v>
      </c>
      <c r="E5363">
        <v>33.89</v>
      </c>
      <c r="F5363">
        <v>34.64</v>
      </c>
    </row>
    <row r="5364" spans="1:6">
      <c r="A5364" t="s">
        <v>15054</v>
      </c>
      <c r="B5364">
        <v>96816</v>
      </c>
      <c r="C5364" t="s">
        <v>9625</v>
      </c>
      <c r="D5364" t="s">
        <v>211</v>
      </c>
      <c r="E5364">
        <v>25.26</v>
      </c>
      <c r="F5364">
        <v>25.93</v>
      </c>
    </row>
    <row r="5365" spans="1:6">
      <c r="A5365" t="s">
        <v>15054</v>
      </c>
      <c r="B5365">
        <v>96821</v>
      </c>
      <c r="C5365" t="s">
        <v>9626</v>
      </c>
      <c r="D5365" t="s">
        <v>211</v>
      </c>
      <c r="E5365">
        <v>37.75</v>
      </c>
      <c r="F5365">
        <v>38.56</v>
      </c>
    </row>
    <row r="5366" spans="1:6">
      <c r="A5366" t="s">
        <v>15054</v>
      </c>
      <c r="B5366">
        <v>96824</v>
      </c>
      <c r="C5366" t="s">
        <v>9627</v>
      </c>
      <c r="D5366" t="s">
        <v>211</v>
      </c>
      <c r="E5366">
        <v>17.64</v>
      </c>
      <c r="F5366">
        <v>18.11</v>
      </c>
    </row>
    <row r="5367" spans="1:6">
      <c r="A5367" t="s">
        <v>15054</v>
      </c>
      <c r="B5367">
        <v>96827</v>
      </c>
      <c r="C5367" t="s">
        <v>9628</v>
      </c>
      <c r="D5367" t="s">
        <v>211</v>
      </c>
      <c r="E5367">
        <v>19.25</v>
      </c>
      <c r="F5367">
        <v>19.739999999999998</v>
      </c>
    </row>
    <row r="5368" spans="1:6">
      <c r="A5368" t="s">
        <v>15054</v>
      </c>
      <c r="B5368">
        <v>96828</v>
      </c>
      <c r="C5368" t="s">
        <v>9629</v>
      </c>
      <c r="D5368" t="s">
        <v>211</v>
      </c>
      <c r="E5368">
        <v>23.8</v>
      </c>
      <c r="F5368">
        <v>24.35</v>
      </c>
    </row>
    <row r="5369" spans="1:6">
      <c r="A5369" t="s">
        <v>15054</v>
      </c>
      <c r="B5369">
        <v>96832</v>
      </c>
      <c r="C5369" t="s">
        <v>9630</v>
      </c>
      <c r="D5369" t="s">
        <v>211</v>
      </c>
      <c r="E5369">
        <v>30.06</v>
      </c>
      <c r="F5369">
        <v>30.65</v>
      </c>
    </row>
    <row r="5370" spans="1:6">
      <c r="A5370" t="s">
        <v>15054</v>
      </c>
      <c r="B5370">
        <v>104525</v>
      </c>
      <c r="C5370" t="s">
        <v>9631</v>
      </c>
      <c r="D5370" t="s">
        <v>211</v>
      </c>
      <c r="E5370">
        <v>0</v>
      </c>
      <c r="F5370">
        <v>0</v>
      </c>
    </row>
    <row r="5371" spans="1:6">
      <c r="A5371" t="s">
        <v>15054</v>
      </c>
      <c r="B5371">
        <v>104563</v>
      </c>
      <c r="C5371" t="s">
        <v>9632</v>
      </c>
      <c r="D5371" t="s">
        <v>211</v>
      </c>
      <c r="E5371">
        <v>0</v>
      </c>
      <c r="F5371">
        <v>0</v>
      </c>
    </row>
    <row r="5372" spans="1:6">
      <c r="A5372" t="s">
        <v>15054</v>
      </c>
      <c r="B5372">
        <v>104531</v>
      </c>
      <c r="C5372" t="s">
        <v>9633</v>
      </c>
      <c r="D5372" t="s">
        <v>211</v>
      </c>
      <c r="E5372">
        <v>0</v>
      </c>
      <c r="F5372">
        <v>0</v>
      </c>
    </row>
    <row r="5373" spans="1:6">
      <c r="A5373" t="s">
        <v>15054</v>
      </c>
      <c r="B5373">
        <v>104527</v>
      </c>
      <c r="C5373" t="s">
        <v>9634</v>
      </c>
      <c r="D5373" t="s">
        <v>211</v>
      </c>
      <c r="E5373">
        <v>0</v>
      </c>
      <c r="F5373">
        <v>0</v>
      </c>
    </row>
    <row r="5374" spans="1:6">
      <c r="A5374" t="s">
        <v>15054</v>
      </c>
      <c r="B5374">
        <v>104529</v>
      </c>
      <c r="C5374" t="s">
        <v>9635</v>
      </c>
      <c r="D5374" t="s">
        <v>211</v>
      </c>
      <c r="E5374">
        <v>0</v>
      </c>
      <c r="F5374">
        <v>0</v>
      </c>
    </row>
    <row r="5375" spans="1:6">
      <c r="A5375" t="s">
        <v>15054</v>
      </c>
      <c r="B5375">
        <v>104564</v>
      </c>
      <c r="C5375" t="s">
        <v>9636</v>
      </c>
      <c r="D5375" t="s">
        <v>211</v>
      </c>
      <c r="E5375">
        <v>0</v>
      </c>
      <c r="F5375">
        <v>0</v>
      </c>
    </row>
    <row r="5376" spans="1:6">
      <c r="A5376" t="s">
        <v>15054</v>
      </c>
      <c r="B5376">
        <v>104533</v>
      </c>
      <c r="C5376" t="s">
        <v>9637</v>
      </c>
      <c r="D5376" t="s">
        <v>211</v>
      </c>
      <c r="E5376">
        <v>0</v>
      </c>
      <c r="F5376">
        <v>0</v>
      </c>
    </row>
    <row r="5377" spans="1:6">
      <c r="A5377" t="s">
        <v>15054</v>
      </c>
      <c r="B5377">
        <v>104535</v>
      </c>
      <c r="C5377" t="s">
        <v>9638</v>
      </c>
      <c r="D5377" t="s">
        <v>211</v>
      </c>
      <c r="E5377">
        <v>0</v>
      </c>
      <c r="F5377">
        <v>0</v>
      </c>
    </row>
    <row r="5378" spans="1:6">
      <c r="A5378" t="s">
        <v>15054</v>
      </c>
      <c r="B5378">
        <v>96810</v>
      </c>
      <c r="C5378" t="s">
        <v>9639</v>
      </c>
      <c r="D5378" t="s">
        <v>211</v>
      </c>
      <c r="E5378">
        <v>20.37</v>
      </c>
      <c r="F5378">
        <v>20.96</v>
      </c>
    </row>
    <row r="5379" spans="1:6">
      <c r="A5379" t="s">
        <v>15054</v>
      </c>
      <c r="B5379">
        <v>104524</v>
      </c>
      <c r="C5379" t="s">
        <v>9640</v>
      </c>
      <c r="D5379" t="s">
        <v>211</v>
      </c>
      <c r="E5379">
        <v>0</v>
      </c>
      <c r="F5379">
        <v>0</v>
      </c>
    </row>
    <row r="5380" spans="1:6">
      <c r="A5380" t="s">
        <v>15054</v>
      </c>
      <c r="B5380">
        <v>104530</v>
      </c>
      <c r="C5380" t="s">
        <v>9641</v>
      </c>
      <c r="D5380" t="s">
        <v>211</v>
      </c>
      <c r="E5380">
        <v>0</v>
      </c>
      <c r="F5380">
        <v>0</v>
      </c>
    </row>
    <row r="5381" spans="1:6">
      <c r="A5381" t="s">
        <v>15054</v>
      </c>
      <c r="B5381">
        <v>104526</v>
      </c>
      <c r="C5381" t="s">
        <v>9642</v>
      </c>
      <c r="D5381" t="s">
        <v>211</v>
      </c>
      <c r="E5381">
        <v>0</v>
      </c>
      <c r="F5381">
        <v>0</v>
      </c>
    </row>
    <row r="5382" spans="1:6">
      <c r="A5382" t="s">
        <v>15054</v>
      </c>
      <c r="B5382">
        <v>104528</v>
      </c>
      <c r="C5382" t="s">
        <v>9643</v>
      </c>
      <c r="D5382" t="s">
        <v>211</v>
      </c>
      <c r="E5382">
        <v>0</v>
      </c>
      <c r="F5382">
        <v>0</v>
      </c>
    </row>
    <row r="5383" spans="1:6">
      <c r="A5383" t="s">
        <v>15054</v>
      </c>
      <c r="B5383">
        <v>104532</v>
      </c>
      <c r="C5383" t="s">
        <v>9644</v>
      </c>
      <c r="D5383" t="s">
        <v>211</v>
      </c>
      <c r="E5383">
        <v>0</v>
      </c>
      <c r="F5383">
        <v>0</v>
      </c>
    </row>
    <row r="5384" spans="1:6">
      <c r="A5384" t="s">
        <v>15054</v>
      </c>
      <c r="B5384">
        <v>104534</v>
      </c>
      <c r="C5384" t="s">
        <v>9645</v>
      </c>
      <c r="D5384" t="s">
        <v>211</v>
      </c>
      <c r="E5384">
        <v>0</v>
      </c>
      <c r="F5384">
        <v>0</v>
      </c>
    </row>
    <row r="5385" spans="1:6">
      <c r="A5385" t="s">
        <v>15054</v>
      </c>
      <c r="B5385">
        <v>96873</v>
      </c>
      <c r="C5385" t="s">
        <v>9646</v>
      </c>
      <c r="D5385" t="s">
        <v>211</v>
      </c>
      <c r="E5385">
        <v>64.17</v>
      </c>
      <c r="F5385">
        <v>65.41</v>
      </c>
    </row>
    <row r="5386" spans="1:6">
      <c r="A5386" t="s">
        <v>15054</v>
      </c>
      <c r="B5386">
        <v>96872</v>
      </c>
      <c r="C5386" t="s">
        <v>9647</v>
      </c>
      <c r="D5386" t="s">
        <v>211</v>
      </c>
      <c r="E5386">
        <v>47.97</v>
      </c>
      <c r="F5386">
        <v>49.06</v>
      </c>
    </row>
    <row r="5387" spans="1:6">
      <c r="A5387" t="s">
        <v>15054</v>
      </c>
      <c r="B5387">
        <v>96876</v>
      </c>
      <c r="C5387" t="s">
        <v>9648</v>
      </c>
      <c r="D5387" t="s">
        <v>211</v>
      </c>
      <c r="E5387">
        <v>180.69</v>
      </c>
      <c r="F5387">
        <v>182</v>
      </c>
    </row>
    <row r="5388" spans="1:6">
      <c r="A5388" t="s">
        <v>15054</v>
      </c>
      <c r="B5388">
        <v>96878</v>
      </c>
      <c r="C5388" t="s">
        <v>9649</v>
      </c>
      <c r="D5388" t="s">
        <v>211</v>
      </c>
      <c r="E5388">
        <v>202.95</v>
      </c>
      <c r="F5388">
        <v>204.37</v>
      </c>
    </row>
    <row r="5389" spans="1:6">
      <c r="A5389" t="s">
        <v>15054</v>
      </c>
      <c r="B5389">
        <v>96875</v>
      </c>
      <c r="C5389" t="s">
        <v>9650</v>
      </c>
      <c r="D5389" t="s">
        <v>211</v>
      </c>
      <c r="E5389">
        <v>76.930000000000007</v>
      </c>
      <c r="F5389">
        <v>78.36</v>
      </c>
    </row>
    <row r="5390" spans="1:6">
      <c r="A5390" t="s">
        <v>15054</v>
      </c>
      <c r="B5390">
        <v>96874</v>
      </c>
      <c r="C5390" t="s">
        <v>9651</v>
      </c>
      <c r="D5390" t="s">
        <v>211</v>
      </c>
      <c r="E5390">
        <v>58.37</v>
      </c>
      <c r="F5390">
        <v>59.66</v>
      </c>
    </row>
    <row r="5391" spans="1:6">
      <c r="A5391" t="s">
        <v>15054</v>
      </c>
      <c r="B5391">
        <v>96879</v>
      </c>
      <c r="C5391" t="s">
        <v>9652</v>
      </c>
      <c r="D5391" t="s">
        <v>211</v>
      </c>
      <c r="E5391">
        <v>196.57</v>
      </c>
      <c r="F5391">
        <v>198.01</v>
      </c>
    </row>
    <row r="5392" spans="1:6">
      <c r="A5392" t="s">
        <v>15054</v>
      </c>
      <c r="B5392">
        <v>96881</v>
      </c>
      <c r="C5392" t="s">
        <v>9653</v>
      </c>
      <c r="D5392" t="s">
        <v>211</v>
      </c>
      <c r="E5392">
        <v>233.31</v>
      </c>
      <c r="F5392">
        <v>234.93</v>
      </c>
    </row>
    <row r="5393" spans="1:6">
      <c r="A5393" t="s">
        <v>15054</v>
      </c>
      <c r="B5393">
        <v>96837</v>
      </c>
      <c r="C5393" t="s">
        <v>9654</v>
      </c>
      <c r="D5393" t="s">
        <v>211</v>
      </c>
      <c r="E5393">
        <v>20.91</v>
      </c>
      <c r="F5393">
        <v>21.5</v>
      </c>
    </row>
    <row r="5394" spans="1:6">
      <c r="A5394" t="s">
        <v>15054</v>
      </c>
      <c r="B5394">
        <v>96840</v>
      </c>
      <c r="C5394" t="s">
        <v>9655</v>
      </c>
      <c r="D5394" t="s">
        <v>211</v>
      </c>
      <c r="E5394">
        <v>25.26</v>
      </c>
      <c r="F5394">
        <v>25.96</v>
      </c>
    </row>
    <row r="5395" spans="1:6">
      <c r="A5395" t="s">
        <v>15054</v>
      </c>
      <c r="B5395">
        <v>96845</v>
      </c>
      <c r="C5395" t="s">
        <v>9656</v>
      </c>
      <c r="D5395" t="s">
        <v>211</v>
      </c>
      <c r="E5395">
        <v>40.1</v>
      </c>
      <c r="F5395">
        <v>40.93</v>
      </c>
    </row>
    <row r="5396" spans="1:6">
      <c r="A5396" t="s">
        <v>15054</v>
      </c>
      <c r="B5396">
        <v>96848</v>
      </c>
      <c r="C5396" t="s">
        <v>9657</v>
      </c>
      <c r="D5396" t="s">
        <v>211</v>
      </c>
      <c r="E5396">
        <v>53.31</v>
      </c>
      <c r="F5396">
        <v>54.34</v>
      </c>
    </row>
    <row r="5397" spans="1:6">
      <c r="A5397" t="s">
        <v>15054</v>
      </c>
      <c r="B5397">
        <v>96849</v>
      </c>
      <c r="C5397" t="s">
        <v>9658</v>
      </c>
      <c r="D5397" t="s">
        <v>211</v>
      </c>
      <c r="E5397">
        <v>16.739999999999998</v>
      </c>
      <c r="F5397">
        <v>17.149999999999999</v>
      </c>
    </row>
    <row r="5398" spans="1:6">
      <c r="A5398" t="s">
        <v>15054</v>
      </c>
      <c r="B5398">
        <v>96852</v>
      </c>
      <c r="C5398" t="s">
        <v>9659</v>
      </c>
      <c r="D5398" t="s">
        <v>211</v>
      </c>
      <c r="E5398">
        <v>21.35</v>
      </c>
      <c r="F5398">
        <v>21.84</v>
      </c>
    </row>
    <row r="5399" spans="1:6">
      <c r="A5399" t="s">
        <v>15054</v>
      </c>
      <c r="B5399">
        <v>96855</v>
      </c>
      <c r="C5399" t="s">
        <v>9660</v>
      </c>
      <c r="D5399" t="s">
        <v>211</v>
      </c>
      <c r="E5399">
        <v>33.729999999999997</v>
      </c>
      <c r="F5399">
        <v>34.31</v>
      </c>
    </row>
    <row r="5400" spans="1:6">
      <c r="A5400" t="s">
        <v>15054</v>
      </c>
      <c r="B5400">
        <v>96838</v>
      </c>
      <c r="C5400" t="s">
        <v>9661</v>
      </c>
      <c r="D5400" t="s">
        <v>211</v>
      </c>
      <c r="E5400">
        <v>25.08</v>
      </c>
      <c r="F5400">
        <v>25.88</v>
      </c>
    </row>
    <row r="5401" spans="1:6">
      <c r="A5401" t="s">
        <v>15054</v>
      </c>
      <c r="B5401">
        <v>96841</v>
      </c>
      <c r="C5401" t="s">
        <v>9662</v>
      </c>
      <c r="D5401" t="s">
        <v>211</v>
      </c>
      <c r="E5401">
        <v>27.89</v>
      </c>
      <c r="F5401">
        <v>28.74</v>
      </c>
    </row>
    <row r="5402" spans="1:6">
      <c r="A5402" t="s">
        <v>15054</v>
      </c>
      <c r="B5402">
        <v>96842</v>
      </c>
      <c r="C5402" t="s">
        <v>9663</v>
      </c>
      <c r="D5402" t="s">
        <v>211</v>
      </c>
      <c r="E5402">
        <v>32</v>
      </c>
      <c r="F5402">
        <v>32.93</v>
      </c>
    </row>
    <row r="5403" spans="1:6">
      <c r="A5403" t="s">
        <v>15054</v>
      </c>
      <c r="B5403">
        <v>96846</v>
      </c>
      <c r="C5403" t="s">
        <v>9664</v>
      </c>
      <c r="D5403" t="s">
        <v>211</v>
      </c>
      <c r="E5403">
        <v>37.4</v>
      </c>
      <c r="F5403">
        <v>38.409999999999997</v>
      </c>
    </row>
    <row r="5404" spans="1:6">
      <c r="A5404" t="s">
        <v>15054</v>
      </c>
      <c r="B5404">
        <v>96850</v>
      </c>
      <c r="C5404" t="s">
        <v>9665</v>
      </c>
      <c r="D5404" t="s">
        <v>211</v>
      </c>
      <c r="E5404">
        <v>23.44</v>
      </c>
      <c r="F5404">
        <v>24.13</v>
      </c>
    </row>
    <row r="5405" spans="1:6">
      <c r="A5405" t="s">
        <v>15054</v>
      </c>
      <c r="B5405">
        <v>96853</v>
      </c>
      <c r="C5405" t="s">
        <v>9666</v>
      </c>
      <c r="D5405" t="s">
        <v>211</v>
      </c>
      <c r="E5405">
        <v>25.21</v>
      </c>
      <c r="F5405">
        <v>25.95</v>
      </c>
    </row>
    <row r="5406" spans="1:6">
      <c r="A5406" t="s">
        <v>15054</v>
      </c>
      <c r="B5406">
        <v>96854</v>
      </c>
      <c r="C5406" t="s">
        <v>9667</v>
      </c>
      <c r="D5406" t="s">
        <v>211</v>
      </c>
      <c r="E5406">
        <v>31.15</v>
      </c>
      <c r="F5406">
        <v>31.98</v>
      </c>
    </row>
    <row r="5407" spans="1:6">
      <c r="A5407" t="s">
        <v>15054</v>
      </c>
      <c r="B5407">
        <v>104571</v>
      </c>
      <c r="C5407" t="s">
        <v>9668</v>
      </c>
      <c r="D5407" t="s">
        <v>211</v>
      </c>
      <c r="E5407">
        <v>0</v>
      </c>
      <c r="F5407">
        <v>0</v>
      </c>
    </row>
    <row r="5408" spans="1:6">
      <c r="A5408" t="s">
        <v>15054</v>
      </c>
      <c r="B5408">
        <v>96856</v>
      </c>
      <c r="C5408" t="s">
        <v>9669</v>
      </c>
      <c r="D5408" t="s">
        <v>211</v>
      </c>
      <c r="E5408">
        <v>35.92</v>
      </c>
      <c r="F5408">
        <v>36.700000000000003</v>
      </c>
    </row>
    <row r="5409" spans="1:6">
      <c r="A5409" t="s">
        <v>15054</v>
      </c>
      <c r="B5409">
        <v>104566</v>
      </c>
      <c r="C5409" t="s">
        <v>9670</v>
      </c>
      <c r="D5409" t="s">
        <v>211</v>
      </c>
      <c r="E5409">
        <v>0</v>
      </c>
      <c r="F5409">
        <v>0</v>
      </c>
    </row>
    <row r="5410" spans="1:6">
      <c r="A5410" t="s">
        <v>15054</v>
      </c>
      <c r="B5410">
        <v>104536</v>
      </c>
      <c r="C5410" t="s">
        <v>9671</v>
      </c>
      <c r="D5410" t="s">
        <v>211</v>
      </c>
      <c r="E5410">
        <v>0</v>
      </c>
      <c r="F5410">
        <v>0</v>
      </c>
    </row>
    <row r="5411" spans="1:6">
      <c r="A5411" t="s">
        <v>15054</v>
      </c>
      <c r="B5411">
        <v>104537</v>
      </c>
      <c r="C5411" t="s">
        <v>9672</v>
      </c>
      <c r="D5411" t="s">
        <v>211</v>
      </c>
      <c r="E5411">
        <v>0</v>
      </c>
      <c r="F5411">
        <v>0</v>
      </c>
    </row>
    <row r="5412" spans="1:6">
      <c r="A5412" t="s">
        <v>15054</v>
      </c>
      <c r="B5412">
        <v>104572</v>
      </c>
      <c r="C5412" t="s">
        <v>9673</v>
      </c>
      <c r="D5412" t="s">
        <v>211</v>
      </c>
      <c r="E5412">
        <v>0</v>
      </c>
      <c r="F5412">
        <v>0</v>
      </c>
    </row>
    <row r="5413" spans="1:6">
      <c r="A5413" t="s">
        <v>15054</v>
      </c>
      <c r="B5413">
        <v>104568</v>
      </c>
      <c r="C5413" t="s">
        <v>9674</v>
      </c>
      <c r="D5413" t="s">
        <v>211</v>
      </c>
      <c r="E5413">
        <v>0</v>
      </c>
      <c r="F5413">
        <v>0</v>
      </c>
    </row>
    <row r="5414" spans="1:6">
      <c r="A5414" t="s">
        <v>15054</v>
      </c>
      <c r="B5414">
        <v>104538</v>
      </c>
      <c r="C5414" t="s">
        <v>9675</v>
      </c>
      <c r="D5414" t="s">
        <v>211</v>
      </c>
      <c r="E5414">
        <v>0</v>
      </c>
      <c r="F5414">
        <v>0</v>
      </c>
    </row>
    <row r="5415" spans="1:6">
      <c r="A5415" t="s">
        <v>15054</v>
      </c>
      <c r="B5415">
        <v>104570</v>
      </c>
      <c r="C5415" t="s">
        <v>9676</v>
      </c>
      <c r="D5415" t="s">
        <v>211</v>
      </c>
      <c r="E5415">
        <v>0</v>
      </c>
      <c r="F5415">
        <v>0</v>
      </c>
    </row>
    <row r="5416" spans="1:6">
      <c r="A5416" t="s">
        <v>15054</v>
      </c>
      <c r="B5416">
        <v>104565</v>
      </c>
      <c r="C5416" t="s">
        <v>9677</v>
      </c>
      <c r="D5416" t="s">
        <v>211</v>
      </c>
      <c r="E5416">
        <v>0</v>
      </c>
      <c r="F5416">
        <v>0</v>
      </c>
    </row>
    <row r="5417" spans="1:6">
      <c r="A5417" t="s">
        <v>15054</v>
      </c>
      <c r="B5417">
        <v>104567</v>
      </c>
      <c r="C5417" t="s">
        <v>9678</v>
      </c>
      <c r="D5417" t="s">
        <v>211</v>
      </c>
      <c r="E5417">
        <v>0</v>
      </c>
      <c r="F5417">
        <v>0</v>
      </c>
    </row>
    <row r="5418" spans="1:6">
      <c r="A5418" t="s">
        <v>15054</v>
      </c>
      <c r="B5418">
        <v>104569</v>
      </c>
      <c r="C5418" t="s">
        <v>9679</v>
      </c>
      <c r="D5418" t="s">
        <v>211</v>
      </c>
      <c r="E5418">
        <v>0</v>
      </c>
      <c r="F5418">
        <v>0</v>
      </c>
    </row>
    <row r="5419" spans="1:6">
      <c r="A5419" t="s">
        <v>15054</v>
      </c>
      <c r="B5419">
        <v>96843</v>
      </c>
      <c r="C5419" t="s">
        <v>9680</v>
      </c>
      <c r="D5419" t="s">
        <v>211</v>
      </c>
      <c r="E5419">
        <v>29.09</v>
      </c>
      <c r="F5419">
        <v>29.94</v>
      </c>
    </row>
    <row r="5420" spans="1:6">
      <c r="A5420" t="s">
        <v>15054</v>
      </c>
      <c r="B5420">
        <v>96847</v>
      </c>
      <c r="C5420" t="s">
        <v>9681</v>
      </c>
      <c r="D5420" t="s">
        <v>211</v>
      </c>
      <c r="E5420">
        <v>36.869999999999997</v>
      </c>
      <c r="F5420">
        <v>37.880000000000003</v>
      </c>
    </row>
    <row r="5421" spans="1:6">
      <c r="A5421" t="s">
        <v>15054</v>
      </c>
      <c r="B5421">
        <v>96844</v>
      </c>
      <c r="C5421" t="s">
        <v>9682</v>
      </c>
      <c r="D5421" t="s">
        <v>211</v>
      </c>
      <c r="E5421">
        <v>33.549999999999997</v>
      </c>
      <c r="F5421">
        <v>34.479999999999997</v>
      </c>
    </row>
    <row r="5422" spans="1:6">
      <c r="A5422" t="s">
        <v>15054</v>
      </c>
      <c r="B5422">
        <v>96839</v>
      </c>
      <c r="C5422" t="s">
        <v>9683</v>
      </c>
      <c r="D5422" t="s">
        <v>211</v>
      </c>
      <c r="E5422">
        <v>25.97</v>
      </c>
      <c r="F5422">
        <v>26.77</v>
      </c>
    </row>
    <row r="5423" spans="1:6">
      <c r="A5423" t="s">
        <v>15054</v>
      </c>
      <c r="B5423">
        <v>104574</v>
      </c>
      <c r="C5423" t="s">
        <v>9684</v>
      </c>
      <c r="D5423" t="s">
        <v>211</v>
      </c>
      <c r="E5423">
        <v>0</v>
      </c>
      <c r="F5423">
        <v>0</v>
      </c>
    </row>
    <row r="5424" spans="1:6">
      <c r="A5424" t="s">
        <v>15054</v>
      </c>
      <c r="B5424">
        <v>104575</v>
      </c>
      <c r="C5424" t="s">
        <v>9685</v>
      </c>
      <c r="D5424" t="s">
        <v>211</v>
      </c>
      <c r="E5424">
        <v>0</v>
      </c>
      <c r="F5424">
        <v>0</v>
      </c>
    </row>
    <row r="5425" spans="1:6">
      <c r="A5425" t="s">
        <v>15054</v>
      </c>
      <c r="B5425">
        <v>104573</v>
      </c>
      <c r="C5425" t="s">
        <v>9686</v>
      </c>
      <c r="D5425" t="s">
        <v>211</v>
      </c>
      <c r="E5425">
        <v>0</v>
      </c>
      <c r="F5425">
        <v>0</v>
      </c>
    </row>
    <row r="5426" spans="1:6">
      <c r="A5426" t="s">
        <v>15054</v>
      </c>
      <c r="B5426">
        <v>96805</v>
      </c>
      <c r="C5426" t="s">
        <v>9687</v>
      </c>
      <c r="D5426" t="s">
        <v>211</v>
      </c>
      <c r="E5426">
        <v>221.46</v>
      </c>
      <c r="F5426">
        <v>223.05</v>
      </c>
    </row>
    <row r="5427" spans="1:6">
      <c r="A5427" t="s">
        <v>15054</v>
      </c>
      <c r="B5427">
        <v>96802</v>
      </c>
      <c r="C5427" t="s">
        <v>9688</v>
      </c>
      <c r="D5427" t="s">
        <v>211</v>
      </c>
      <c r="E5427">
        <v>430.89</v>
      </c>
      <c r="F5427">
        <v>432.09</v>
      </c>
    </row>
    <row r="5428" spans="1:6">
      <c r="A5428" t="s">
        <v>15054</v>
      </c>
      <c r="B5428">
        <v>96806</v>
      </c>
      <c r="C5428" t="s">
        <v>9689</v>
      </c>
      <c r="D5428" t="s">
        <v>211</v>
      </c>
      <c r="E5428">
        <v>84.24</v>
      </c>
      <c r="F5428">
        <v>85.63</v>
      </c>
    </row>
    <row r="5429" spans="1:6">
      <c r="A5429" t="s">
        <v>15054</v>
      </c>
      <c r="B5429">
        <v>96803</v>
      </c>
      <c r="C5429" t="s">
        <v>9690</v>
      </c>
      <c r="D5429" t="s">
        <v>211</v>
      </c>
      <c r="E5429">
        <v>77.5</v>
      </c>
      <c r="F5429">
        <v>78.48</v>
      </c>
    </row>
    <row r="5430" spans="1:6">
      <c r="A5430" t="s">
        <v>15054</v>
      </c>
      <c r="B5430">
        <v>96807</v>
      </c>
      <c r="C5430" t="s">
        <v>9691</v>
      </c>
      <c r="D5430" t="s">
        <v>211</v>
      </c>
      <c r="E5430">
        <v>134.63</v>
      </c>
      <c r="F5430">
        <v>137.36000000000001</v>
      </c>
    </row>
    <row r="5431" spans="1:6">
      <c r="A5431" t="s">
        <v>15054</v>
      </c>
      <c r="B5431">
        <v>96804</v>
      </c>
      <c r="C5431" t="s">
        <v>9692</v>
      </c>
      <c r="D5431" t="s">
        <v>211</v>
      </c>
      <c r="E5431">
        <v>123.84</v>
      </c>
      <c r="F5431">
        <v>126.16</v>
      </c>
    </row>
    <row r="5432" spans="1:6">
      <c r="A5432" t="s">
        <v>15054</v>
      </c>
      <c r="B5432">
        <v>96829</v>
      </c>
      <c r="C5432" t="s">
        <v>9693</v>
      </c>
      <c r="D5432" t="s">
        <v>211</v>
      </c>
      <c r="E5432">
        <v>18.62</v>
      </c>
      <c r="F5432">
        <v>18.93</v>
      </c>
    </row>
    <row r="5433" spans="1:6">
      <c r="A5433" t="s">
        <v>15054</v>
      </c>
      <c r="B5433">
        <v>96833</v>
      </c>
      <c r="C5433" t="s">
        <v>9694</v>
      </c>
      <c r="D5433" t="s">
        <v>211</v>
      </c>
      <c r="E5433">
        <v>23.81</v>
      </c>
      <c r="F5433">
        <v>24.15</v>
      </c>
    </row>
    <row r="5434" spans="1:6">
      <c r="A5434" t="s">
        <v>15054</v>
      </c>
      <c r="B5434">
        <v>96836</v>
      </c>
      <c r="C5434" t="s">
        <v>9695</v>
      </c>
      <c r="D5434" t="s">
        <v>211</v>
      </c>
      <c r="E5434">
        <v>34.119999999999997</v>
      </c>
      <c r="F5434">
        <v>34.56</v>
      </c>
    </row>
    <row r="5435" spans="1:6">
      <c r="A5435" t="s">
        <v>15054</v>
      </c>
      <c r="B5435">
        <v>104576</v>
      </c>
      <c r="C5435" t="s">
        <v>9696</v>
      </c>
      <c r="D5435" t="s">
        <v>211</v>
      </c>
      <c r="E5435">
        <v>16.07</v>
      </c>
      <c r="F5435">
        <v>16.5</v>
      </c>
    </row>
    <row r="5436" spans="1:6">
      <c r="A5436" t="s">
        <v>15054</v>
      </c>
      <c r="B5436">
        <v>104577</v>
      </c>
      <c r="C5436" t="s">
        <v>9697</v>
      </c>
      <c r="D5436" t="s">
        <v>211</v>
      </c>
      <c r="E5436">
        <v>21.74</v>
      </c>
      <c r="F5436">
        <v>22.22</v>
      </c>
    </row>
    <row r="5437" spans="1:6">
      <c r="A5437" t="s">
        <v>15054</v>
      </c>
      <c r="B5437">
        <v>104578</v>
      </c>
      <c r="C5437" t="s">
        <v>9698</v>
      </c>
      <c r="D5437" t="s">
        <v>211</v>
      </c>
      <c r="E5437">
        <v>23.3</v>
      </c>
      <c r="F5437">
        <v>23.82</v>
      </c>
    </row>
    <row r="5438" spans="1:6">
      <c r="A5438" t="s">
        <v>15054</v>
      </c>
      <c r="B5438">
        <v>104580</v>
      </c>
      <c r="C5438" t="s">
        <v>9699</v>
      </c>
      <c r="D5438" t="s">
        <v>211</v>
      </c>
      <c r="E5438">
        <v>20.329999999999998</v>
      </c>
      <c r="F5438">
        <v>20.74</v>
      </c>
    </row>
    <row r="5439" spans="1:6">
      <c r="A5439" t="s">
        <v>15054</v>
      </c>
      <c r="B5439">
        <v>104579</v>
      </c>
      <c r="C5439" t="s">
        <v>9700</v>
      </c>
      <c r="D5439" t="s">
        <v>211</v>
      </c>
      <c r="E5439">
        <v>30.67</v>
      </c>
      <c r="F5439">
        <v>31.28</v>
      </c>
    </row>
    <row r="5440" spans="1:6">
      <c r="A5440" t="s">
        <v>15054</v>
      </c>
      <c r="B5440">
        <v>96823</v>
      </c>
      <c r="C5440" t="s">
        <v>9701</v>
      </c>
      <c r="D5440" t="s">
        <v>211</v>
      </c>
      <c r="E5440">
        <v>11.34</v>
      </c>
      <c r="F5440">
        <v>11.61</v>
      </c>
    </row>
    <row r="5441" spans="1:6">
      <c r="A5441" t="s">
        <v>15054</v>
      </c>
      <c r="B5441">
        <v>96826</v>
      </c>
      <c r="C5441" t="s">
        <v>9702</v>
      </c>
      <c r="D5441" t="s">
        <v>211</v>
      </c>
      <c r="E5441">
        <v>13.13</v>
      </c>
      <c r="F5441">
        <v>13.46</v>
      </c>
    </row>
    <row r="5442" spans="1:6">
      <c r="A5442" t="s">
        <v>15054</v>
      </c>
      <c r="B5442">
        <v>96830</v>
      </c>
      <c r="C5442" t="s">
        <v>9703</v>
      </c>
      <c r="D5442" t="s">
        <v>211</v>
      </c>
      <c r="E5442">
        <v>20.86</v>
      </c>
      <c r="F5442">
        <v>21.26</v>
      </c>
    </row>
    <row r="5443" spans="1:6">
      <c r="A5443" t="s">
        <v>15054</v>
      </c>
      <c r="B5443">
        <v>96834</v>
      </c>
      <c r="C5443" t="s">
        <v>9704</v>
      </c>
      <c r="D5443" t="s">
        <v>211</v>
      </c>
      <c r="E5443">
        <v>28.33</v>
      </c>
      <c r="F5443">
        <v>28.82</v>
      </c>
    </row>
    <row r="5444" spans="1:6">
      <c r="A5444" t="s">
        <v>15054</v>
      </c>
      <c r="B5444">
        <v>104581</v>
      </c>
      <c r="C5444" t="s">
        <v>9705</v>
      </c>
      <c r="D5444" t="s">
        <v>211</v>
      </c>
      <c r="E5444">
        <v>14.68</v>
      </c>
      <c r="F5444">
        <v>15.08</v>
      </c>
    </row>
    <row r="5445" spans="1:6">
      <c r="A5445" t="s">
        <v>15054</v>
      </c>
      <c r="B5445">
        <v>104582</v>
      </c>
      <c r="C5445" t="s">
        <v>9706</v>
      </c>
      <c r="D5445" t="s">
        <v>211</v>
      </c>
      <c r="E5445">
        <v>18.77</v>
      </c>
      <c r="F5445">
        <v>19.239999999999998</v>
      </c>
    </row>
    <row r="5446" spans="1:6">
      <c r="A5446" t="s">
        <v>15054</v>
      </c>
      <c r="B5446">
        <v>104583</v>
      </c>
      <c r="C5446" t="s">
        <v>9707</v>
      </c>
      <c r="D5446" t="s">
        <v>211</v>
      </c>
      <c r="E5446">
        <v>30.38</v>
      </c>
      <c r="F5446">
        <v>30.94</v>
      </c>
    </row>
    <row r="5447" spans="1:6">
      <c r="A5447" t="s">
        <v>15054</v>
      </c>
      <c r="B5447">
        <v>104584</v>
      </c>
      <c r="C5447" t="s">
        <v>9708</v>
      </c>
      <c r="D5447" t="s">
        <v>211</v>
      </c>
      <c r="E5447">
        <v>36.409999999999997</v>
      </c>
      <c r="F5447">
        <v>37.1</v>
      </c>
    </row>
    <row r="5448" spans="1:6">
      <c r="A5448" t="s">
        <v>15054</v>
      </c>
      <c r="B5448">
        <v>104585</v>
      </c>
      <c r="C5448" t="s">
        <v>9709</v>
      </c>
      <c r="D5448" t="s">
        <v>211</v>
      </c>
      <c r="E5448">
        <v>0</v>
      </c>
      <c r="F5448">
        <v>0</v>
      </c>
    </row>
    <row r="5449" spans="1:6">
      <c r="A5449" t="s">
        <v>15054</v>
      </c>
      <c r="B5449">
        <v>104587</v>
      </c>
      <c r="C5449" t="s">
        <v>9710</v>
      </c>
      <c r="D5449" t="s">
        <v>211</v>
      </c>
      <c r="E5449">
        <v>0</v>
      </c>
      <c r="F5449">
        <v>0</v>
      </c>
    </row>
    <row r="5450" spans="1:6">
      <c r="A5450" t="s">
        <v>15054</v>
      </c>
      <c r="B5450">
        <v>104586</v>
      </c>
      <c r="C5450" t="s">
        <v>9711</v>
      </c>
      <c r="D5450" t="s">
        <v>211</v>
      </c>
      <c r="E5450">
        <v>0</v>
      </c>
      <c r="F5450">
        <v>0</v>
      </c>
    </row>
    <row r="5451" spans="1:6">
      <c r="A5451" t="s">
        <v>15054</v>
      </c>
      <c r="B5451">
        <v>96798</v>
      </c>
      <c r="C5451" t="s">
        <v>9712</v>
      </c>
      <c r="D5451" t="s">
        <v>110</v>
      </c>
      <c r="E5451">
        <v>8.43</v>
      </c>
      <c r="F5451">
        <v>8.6</v>
      </c>
    </row>
    <row r="5452" spans="1:6">
      <c r="A5452" t="s">
        <v>15054</v>
      </c>
      <c r="B5452">
        <v>96799</v>
      </c>
      <c r="C5452" t="s">
        <v>9713</v>
      </c>
      <c r="D5452" t="s">
        <v>110</v>
      </c>
      <c r="E5452">
        <v>10.81</v>
      </c>
      <c r="F5452">
        <v>11.04</v>
      </c>
    </row>
    <row r="5453" spans="1:6">
      <c r="A5453" t="s">
        <v>15054</v>
      </c>
      <c r="B5453">
        <v>96800</v>
      </c>
      <c r="C5453" t="s">
        <v>9714</v>
      </c>
      <c r="D5453" t="s">
        <v>110</v>
      </c>
      <c r="E5453">
        <v>14.76</v>
      </c>
      <c r="F5453">
        <v>15.04</v>
      </c>
    </row>
    <row r="5454" spans="1:6">
      <c r="A5454" t="s">
        <v>15054</v>
      </c>
      <c r="B5454">
        <v>96801</v>
      </c>
      <c r="C5454" t="s">
        <v>9715</v>
      </c>
      <c r="D5454" t="s">
        <v>110</v>
      </c>
      <c r="E5454">
        <v>22.47</v>
      </c>
      <c r="F5454">
        <v>22.83</v>
      </c>
    </row>
    <row r="5455" spans="1:6">
      <c r="A5455" t="s">
        <v>15054</v>
      </c>
      <c r="B5455">
        <v>104539</v>
      </c>
      <c r="C5455" t="s">
        <v>9716</v>
      </c>
      <c r="D5455" t="s">
        <v>211</v>
      </c>
      <c r="E5455">
        <v>0</v>
      </c>
      <c r="F5455">
        <v>0</v>
      </c>
    </row>
    <row r="5456" spans="1:6">
      <c r="A5456" t="s">
        <v>15054</v>
      </c>
      <c r="B5456">
        <v>104541</v>
      </c>
      <c r="C5456" t="s">
        <v>9717</v>
      </c>
      <c r="D5456" t="s">
        <v>211</v>
      </c>
      <c r="E5456">
        <v>0</v>
      </c>
      <c r="F5456">
        <v>0</v>
      </c>
    </row>
    <row r="5457" spans="1:6">
      <c r="A5457" t="s">
        <v>15054</v>
      </c>
      <c r="B5457">
        <v>104540</v>
      </c>
      <c r="C5457" t="s">
        <v>9718</v>
      </c>
      <c r="D5457" t="s">
        <v>211</v>
      </c>
      <c r="E5457">
        <v>0</v>
      </c>
      <c r="F5457">
        <v>0</v>
      </c>
    </row>
    <row r="5458" spans="1:6">
      <c r="A5458" t="s">
        <v>15054</v>
      </c>
      <c r="B5458">
        <v>104543</v>
      </c>
      <c r="C5458" t="s">
        <v>9719</v>
      </c>
      <c r="D5458" t="s">
        <v>211</v>
      </c>
      <c r="E5458">
        <v>0</v>
      </c>
      <c r="F5458">
        <v>0</v>
      </c>
    </row>
    <row r="5459" spans="1:6">
      <c r="A5459" t="s">
        <v>15054</v>
      </c>
      <c r="B5459">
        <v>104544</v>
      </c>
      <c r="C5459" t="s">
        <v>9720</v>
      </c>
      <c r="D5459" t="s">
        <v>211</v>
      </c>
      <c r="E5459">
        <v>0</v>
      </c>
      <c r="F5459">
        <v>0</v>
      </c>
    </row>
    <row r="5460" spans="1:6">
      <c r="A5460" t="s">
        <v>15054</v>
      </c>
      <c r="B5460">
        <v>104545</v>
      </c>
      <c r="C5460" t="s">
        <v>9721</v>
      </c>
      <c r="D5460" t="s">
        <v>211</v>
      </c>
      <c r="E5460">
        <v>0</v>
      </c>
      <c r="F5460">
        <v>0</v>
      </c>
    </row>
    <row r="5461" spans="1:6">
      <c r="A5461" t="s">
        <v>15054</v>
      </c>
      <c r="B5461">
        <v>104542</v>
      </c>
      <c r="C5461" t="s">
        <v>9722</v>
      </c>
      <c r="D5461" t="s">
        <v>211</v>
      </c>
      <c r="E5461">
        <v>0</v>
      </c>
      <c r="F5461">
        <v>0</v>
      </c>
    </row>
    <row r="5462" spans="1:6">
      <c r="A5462" t="s">
        <v>15054</v>
      </c>
      <c r="B5462">
        <v>104592</v>
      </c>
      <c r="C5462" t="s">
        <v>9723</v>
      </c>
      <c r="D5462" t="s">
        <v>211</v>
      </c>
      <c r="E5462">
        <v>0</v>
      </c>
      <c r="F5462">
        <v>0</v>
      </c>
    </row>
    <row r="5463" spans="1:6">
      <c r="A5463" t="s">
        <v>15054</v>
      </c>
      <c r="B5463">
        <v>104548</v>
      </c>
      <c r="C5463" t="s">
        <v>9724</v>
      </c>
      <c r="D5463" t="s">
        <v>211</v>
      </c>
      <c r="E5463">
        <v>0</v>
      </c>
      <c r="F5463">
        <v>0</v>
      </c>
    </row>
    <row r="5464" spans="1:6">
      <c r="A5464" t="s">
        <v>15054</v>
      </c>
      <c r="B5464">
        <v>104546</v>
      </c>
      <c r="C5464" t="s">
        <v>9725</v>
      </c>
      <c r="D5464" t="s">
        <v>211</v>
      </c>
      <c r="E5464">
        <v>0</v>
      </c>
      <c r="F5464">
        <v>0</v>
      </c>
    </row>
    <row r="5465" spans="1:6">
      <c r="A5465" t="s">
        <v>15054</v>
      </c>
      <c r="B5465">
        <v>104549</v>
      </c>
      <c r="C5465" t="s">
        <v>9726</v>
      </c>
      <c r="D5465" t="s">
        <v>211</v>
      </c>
      <c r="E5465">
        <v>0</v>
      </c>
      <c r="F5465">
        <v>0</v>
      </c>
    </row>
    <row r="5466" spans="1:6">
      <c r="A5466" t="s">
        <v>15054</v>
      </c>
      <c r="B5466">
        <v>104550</v>
      </c>
      <c r="C5466" t="s">
        <v>9727</v>
      </c>
      <c r="D5466" t="s">
        <v>211</v>
      </c>
      <c r="E5466">
        <v>0</v>
      </c>
      <c r="F5466">
        <v>0</v>
      </c>
    </row>
    <row r="5467" spans="1:6">
      <c r="A5467" t="s">
        <v>15054</v>
      </c>
      <c r="B5467">
        <v>104552</v>
      </c>
      <c r="C5467" t="s">
        <v>9728</v>
      </c>
      <c r="D5467" t="s">
        <v>211</v>
      </c>
      <c r="E5467">
        <v>0</v>
      </c>
      <c r="F5467">
        <v>0</v>
      </c>
    </row>
    <row r="5468" spans="1:6">
      <c r="A5468" t="s">
        <v>15054</v>
      </c>
      <c r="B5468">
        <v>104551</v>
      </c>
      <c r="C5468" t="s">
        <v>9729</v>
      </c>
      <c r="D5468" t="s">
        <v>211</v>
      </c>
      <c r="E5468">
        <v>0</v>
      </c>
      <c r="F5468">
        <v>0</v>
      </c>
    </row>
    <row r="5469" spans="1:6">
      <c r="A5469" t="s">
        <v>15054</v>
      </c>
      <c r="B5469">
        <v>104553</v>
      </c>
      <c r="C5469" t="s">
        <v>9730</v>
      </c>
      <c r="D5469" t="s">
        <v>211</v>
      </c>
      <c r="E5469">
        <v>0</v>
      </c>
      <c r="F5469">
        <v>0</v>
      </c>
    </row>
    <row r="5470" spans="1:6">
      <c r="A5470" t="s">
        <v>15054</v>
      </c>
      <c r="B5470">
        <v>104554</v>
      </c>
      <c r="C5470" t="s">
        <v>9731</v>
      </c>
      <c r="D5470" t="s">
        <v>211</v>
      </c>
      <c r="E5470">
        <v>0</v>
      </c>
      <c r="F5470">
        <v>0</v>
      </c>
    </row>
    <row r="5471" spans="1:6">
      <c r="A5471" t="s">
        <v>15054</v>
      </c>
      <c r="B5471">
        <v>104555</v>
      </c>
      <c r="C5471" t="s">
        <v>9732</v>
      </c>
      <c r="D5471" t="s">
        <v>211</v>
      </c>
      <c r="E5471">
        <v>0</v>
      </c>
      <c r="F5471">
        <v>0</v>
      </c>
    </row>
    <row r="5472" spans="1:6">
      <c r="A5472" t="s">
        <v>15054</v>
      </c>
      <c r="B5472">
        <v>104556</v>
      </c>
      <c r="C5472" t="s">
        <v>9733</v>
      </c>
      <c r="D5472" t="s">
        <v>211</v>
      </c>
      <c r="E5472">
        <v>0</v>
      </c>
      <c r="F5472">
        <v>0</v>
      </c>
    </row>
    <row r="5473" spans="1:6">
      <c r="A5473" t="s">
        <v>15054</v>
      </c>
      <c r="B5473">
        <v>104558</v>
      </c>
      <c r="C5473" t="s">
        <v>9734</v>
      </c>
      <c r="D5473" t="s">
        <v>211</v>
      </c>
      <c r="E5473">
        <v>0</v>
      </c>
      <c r="F5473">
        <v>0</v>
      </c>
    </row>
    <row r="5474" spans="1:6">
      <c r="A5474" t="s">
        <v>15054</v>
      </c>
      <c r="B5474">
        <v>104559</v>
      </c>
      <c r="C5474" t="s">
        <v>9735</v>
      </c>
      <c r="D5474" t="s">
        <v>211</v>
      </c>
      <c r="E5474">
        <v>0</v>
      </c>
      <c r="F5474">
        <v>0</v>
      </c>
    </row>
    <row r="5475" spans="1:6">
      <c r="A5475" t="s">
        <v>15054</v>
      </c>
      <c r="B5475">
        <v>104560</v>
      </c>
      <c r="C5475" t="s">
        <v>9736</v>
      </c>
      <c r="D5475" t="s">
        <v>211</v>
      </c>
      <c r="E5475">
        <v>0</v>
      </c>
      <c r="F5475">
        <v>0</v>
      </c>
    </row>
    <row r="5476" spans="1:6">
      <c r="A5476" t="s">
        <v>15054</v>
      </c>
      <c r="B5476">
        <v>104557</v>
      </c>
      <c r="C5476" t="s">
        <v>9737</v>
      </c>
      <c r="D5476" t="s">
        <v>211</v>
      </c>
      <c r="E5476">
        <v>0</v>
      </c>
      <c r="F5476">
        <v>0</v>
      </c>
    </row>
    <row r="5477" spans="1:6">
      <c r="A5477" t="s">
        <v>15054</v>
      </c>
      <c r="B5477">
        <v>104561</v>
      </c>
      <c r="C5477" t="s">
        <v>9738</v>
      </c>
      <c r="D5477" t="s">
        <v>211</v>
      </c>
      <c r="E5477">
        <v>0</v>
      </c>
      <c r="F5477">
        <v>0</v>
      </c>
    </row>
    <row r="5478" spans="1:6">
      <c r="A5478" t="s">
        <v>15054</v>
      </c>
      <c r="B5478">
        <v>104562</v>
      </c>
      <c r="C5478" t="s">
        <v>9739</v>
      </c>
      <c r="D5478" t="s">
        <v>211</v>
      </c>
      <c r="E5478">
        <v>0</v>
      </c>
      <c r="F5478">
        <v>0</v>
      </c>
    </row>
    <row r="5479" spans="1:6">
      <c r="A5479" t="s">
        <v>15054</v>
      </c>
      <c r="B5479">
        <v>96860</v>
      </c>
      <c r="C5479" t="s">
        <v>9740</v>
      </c>
      <c r="D5479" t="s">
        <v>211</v>
      </c>
      <c r="E5479">
        <v>29.98</v>
      </c>
      <c r="F5479">
        <v>30.76</v>
      </c>
    </row>
    <row r="5480" spans="1:6">
      <c r="A5480" t="s">
        <v>15054</v>
      </c>
      <c r="B5480">
        <v>96862</v>
      </c>
      <c r="C5480" t="s">
        <v>9741</v>
      </c>
      <c r="D5480" t="s">
        <v>211</v>
      </c>
      <c r="E5480">
        <v>36.89</v>
      </c>
      <c r="F5480">
        <v>37.83</v>
      </c>
    </row>
    <row r="5481" spans="1:6">
      <c r="A5481" t="s">
        <v>15054</v>
      </c>
      <c r="B5481">
        <v>96864</v>
      </c>
      <c r="C5481" t="s">
        <v>9742</v>
      </c>
      <c r="D5481" t="s">
        <v>211</v>
      </c>
      <c r="E5481">
        <v>52.38</v>
      </c>
      <c r="F5481">
        <v>53.49</v>
      </c>
    </row>
    <row r="5482" spans="1:6">
      <c r="A5482" t="s">
        <v>15054</v>
      </c>
      <c r="B5482">
        <v>96866</v>
      </c>
      <c r="C5482" t="s">
        <v>9743</v>
      </c>
      <c r="D5482" t="s">
        <v>211</v>
      </c>
      <c r="E5482">
        <v>68.23</v>
      </c>
      <c r="F5482">
        <v>69.61</v>
      </c>
    </row>
    <row r="5483" spans="1:6">
      <c r="A5483" t="s">
        <v>15054</v>
      </c>
      <c r="B5483">
        <v>96868</v>
      </c>
      <c r="C5483" t="s">
        <v>9744</v>
      </c>
      <c r="D5483" t="s">
        <v>211</v>
      </c>
      <c r="E5483">
        <v>19.54</v>
      </c>
      <c r="F5483">
        <v>20.09</v>
      </c>
    </row>
    <row r="5484" spans="1:6">
      <c r="A5484" t="s">
        <v>15054</v>
      </c>
      <c r="B5484">
        <v>96869</v>
      </c>
      <c r="C5484" t="s">
        <v>9745</v>
      </c>
      <c r="D5484" t="s">
        <v>211</v>
      </c>
      <c r="E5484">
        <v>30.17</v>
      </c>
      <c r="F5484">
        <v>30.82</v>
      </c>
    </row>
    <row r="5485" spans="1:6">
      <c r="A5485" t="s">
        <v>15054</v>
      </c>
      <c r="B5485">
        <v>96870</v>
      </c>
      <c r="C5485" t="s">
        <v>9746</v>
      </c>
      <c r="D5485" t="s">
        <v>211</v>
      </c>
      <c r="E5485">
        <v>45.55</v>
      </c>
      <c r="F5485">
        <v>46.33</v>
      </c>
    </row>
    <row r="5486" spans="1:6">
      <c r="A5486" t="s">
        <v>15054</v>
      </c>
      <c r="B5486">
        <v>96871</v>
      </c>
      <c r="C5486" t="s">
        <v>9747</v>
      </c>
      <c r="D5486" t="s">
        <v>211</v>
      </c>
      <c r="E5486">
        <v>51.99</v>
      </c>
      <c r="F5486">
        <v>52.95</v>
      </c>
    </row>
    <row r="5487" spans="1:6">
      <c r="A5487" t="s">
        <v>15054</v>
      </c>
      <c r="B5487">
        <v>96861</v>
      </c>
      <c r="C5487" t="s">
        <v>9748</v>
      </c>
      <c r="D5487" t="s">
        <v>211</v>
      </c>
      <c r="E5487">
        <v>37.93</v>
      </c>
      <c r="F5487">
        <v>38.9</v>
      </c>
    </row>
    <row r="5488" spans="1:6">
      <c r="A5488" t="s">
        <v>15054</v>
      </c>
      <c r="B5488">
        <v>96863</v>
      </c>
      <c r="C5488" t="s">
        <v>9749</v>
      </c>
      <c r="D5488" t="s">
        <v>211</v>
      </c>
      <c r="E5488">
        <v>38.78</v>
      </c>
      <c r="F5488">
        <v>39.840000000000003</v>
      </c>
    </row>
    <row r="5489" spans="1:6">
      <c r="A5489" t="s">
        <v>15054</v>
      </c>
      <c r="B5489">
        <v>96865</v>
      </c>
      <c r="C5489" t="s">
        <v>9750</v>
      </c>
      <c r="D5489" t="s">
        <v>211</v>
      </c>
      <c r="E5489">
        <v>45.75</v>
      </c>
      <c r="F5489">
        <v>47.02</v>
      </c>
    </row>
    <row r="5490" spans="1:6">
      <c r="A5490" t="s">
        <v>15054</v>
      </c>
      <c r="B5490">
        <v>96814</v>
      </c>
      <c r="C5490" t="s">
        <v>9751</v>
      </c>
      <c r="D5490" t="s">
        <v>211</v>
      </c>
      <c r="E5490">
        <v>16.07</v>
      </c>
      <c r="F5490">
        <v>16.5</v>
      </c>
    </row>
    <row r="5491" spans="1:6">
      <c r="A5491" t="s">
        <v>15054</v>
      </c>
      <c r="B5491">
        <v>96818</v>
      </c>
      <c r="C5491" t="s">
        <v>9752</v>
      </c>
      <c r="D5491" t="s">
        <v>211</v>
      </c>
      <c r="E5491">
        <v>21.74</v>
      </c>
      <c r="F5491">
        <v>22.22</v>
      </c>
    </row>
    <row r="5492" spans="1:6">
      <c r="A5492" t="s">
        <v>15054</v>
      </c>
      <c r="B5492">
        <v>96819</v>
      </c>
      <c r="C5492" t="s">
        <v>9753</v>
      </c>
      <c r="D5492" t="s">
        <v>211</v>
      </c>
      <c r="E5492">
        <v>23.3</v>
      </c>
      <c r="F5492">
        <v>23.82</v>
      </c>
    </row>
    <row r="5493" spans="1:6">
      <c r="A5493" t="s">
        <v>15054</v>
      </c>
      <c r="B5493">
        <v>96822</v>
      </c>
      <c r="C5493" t="s">
        <v>9754</v>
      </c>
      <c r="D5493" t="s">
        <v>211</v>
      </c>
      <c r="E5493">
        <v>30.67</v>
      </c>
      <c r="F5493">
        <v>31.28</v>
      </c>
    </row>
    <row r="5494" spans="1:6">
      <c r="A5494" t="s">
        <v>15054</v>
      </c>
      <c r="B5494">
        <v>96808</v>
      </c>
      <c r="C5494" t="s">
        <v>9755</v>
      </c>
      <c r="D5494" t="s">
        <v>211</v>
      </c>
      <c r="E5494">
        <v>16.96</v>
      </c>
      <c r="F5494">
        <v>17.489999999999998</v>
      </c>
    </row>
    <row r="5495" spans="1:6">
      <c r="A5495" t="s">
        <v>15054</v>
      </c>
      <c r="B5495">
        <v>96811</v>
      </c>
      <c r="C5495" t="s">
        <v>9756</v>
      </c>
      <c r="D5495" t="s">
        <v>211</v>
      </c>
      <c r="E5495">
        <v>21.48</v>
      </c>
      <c r="F5495">
        <v>22.1</v>
      </c>
    </row>
    <row r="5496" spans="1:6">
      <c r="A5496" t="s">
        <v>15054</v>
      </c>
      <c r="B5496">
        <v>96815</v>
      </c>
      <c r="C5496" t="s">
        <v>9757</v>
      </c>
      <c r="D5496" t="s">
        <v>211</v>
      </c>
      <c r="E5496">
        <v>33.61</v>
      </c>
      <c r="F5496">
        <v>34.36</v>
      </c>
    </row>
    <row r="5497" spans="1:6">
      <c r="A5497" t="s">
        <v>15054</v>
      </c>
      <c r="B5497">
        <v>96820</v>
      </c>
      <c r="C5497" t="s">
        <v>9758</v>
      </c>
      <c r="D5497" t="s">
        <v>211</v>
      </c>
      <c r="E5497">
        <v>40.4</v>
      </c>
      <c r="F5497">
        <v>41.32</v>
      </c>
    </row>
    <row r="5498" spans="1:6">
      <c r="A5498" t="s">
        <v>15055</v>
      </c>
      <c r="B5498">
        <v>96702</v>
      </c>
      <c r="C5498" t="s">
        <v>9759</v>
      </c>
      <c r="D5498" t="s">
        <v>211</v>
      </c>
      <c r="E5498">
        <v>12.19</v>
      </c>
      <c r="F5498">
        <v>12.57</v>
      </c>
    </row>
    <row r="5499" spans="1:6">
      <c r="A5499" t="s">
        <v>15055</v>
      </c>
      <c r="B5499">
        <v>96662</v>
      </c>
      <c r="C5499" t="s">
        <v>9760</v>
      </c>
      <c r="D5499" t="s">
        <v>211</v>
      </c>
      <c r="E5499">
        <v>9.94</v>
      </c>
      <c r="F5499">
        <v>10.199999999999999</v>
      </c>
    </row>
    <row r="5500" spans="1:6">
      <c r="A5500" t="s">
        <v>15055</v>
      </c>
      <c r="B5500">
        <v>96704</v>
      </c>
      <c r="C5500" t="s">
        <v>9761</v>
      </c>
      <c r="D5500" t="s">
        <v>211</v>
      </c>
      <c r="E5500">
        <v>21.82</v>
      </c>
      <c r="F5500">
        <v>22.26</v>
      </c>
    </row>
    <row r="5501" spans="1:6">
      <c r="A5501" t="s">
        <v>15055</v>
      </c>
      <c r="B5501">
        <v>96664</v>
      </c>
      <c r="C5501" t="s">
        <v>9762</v>
      </c>
      <c r="D5501" t="s">
        <v>211</v>
      </c>
      <c r="E5501">
        <v>18.95</v>
      </c>
      <c r="F5501">
        <v>19.22</v>
      </c>
    </row>
    <row r="5502" spans="1:6">
      <c r="A5502" t="s">
        <v>15055</v>
      </c>
      <c r="B5502">
        <v>104191</v>
      </c>
      <c r="C5502" t="s">
        <v>9763</v>
      </c>
      <c r="D5502" t="s">
        <v>211</v>
      </c>
      <c r="E5502">
        <v>10.94</v>
      </c>
      <c r="F5502">
        <v>11.3</v>
      </c>
    </row>
    <row r="5503" spans="1:6">
      <c r="A5503" t="s">
        <v>15055</v>
      </c>
      <c r="B5503">
        <v>96700</v>
      </c>
      <c r="C5503" t="s">
        <v>9764</v>
      </c>
      <c r="D5503" t="s">
        <v>211</v>
      </c>
      <c r="E5503">
        <v>18.11</v>
      </c>
      <c r="F5503">
        <v>18.46</v>
      </c>
    </row>
    <row r="5504" spans="1:6">
      <c r="A5504" t="s">
        <v>15055</v>
      </c>
      <c r="B5504">
        <v>96658</v>
      </c>
      <c r="C5504" t="s">
        <v>9765</v>
      </c>
      <c r="D5504" t="s">
        <v>211</v>
      </c>
      <c r="E5504">
        <v>16.420000000000002</v>
      </c>
      <c r="F5504">
        <v>16.670000000000002</v>
      </c>
    </row>
    <row r="5505" spans="1:6">
      <c r="A5505" t="s">
        <v>15055</v>
      </c>
      <c r="B5505">
        <v>96641</v>
      </c>
      <c r="C5505" t="s">
        <v>9766</v>
      </c>
      <c r="D5505" t="s">
        <v>211</v>
      </c>
      <c r="E5505">
        <v>18.52</v>
      </c>
      <c r="F5505">
        <v>18.88</v>
      </c>
    </row>
    <row r="5506" spans="1:6">
      <c r="A5506" t="s">
        <v>15055</v>
      </c>
      <c r="B5506">
        <v>96661</v>
      </c>
      <c r="C5506" t="s">
        <v>9767</v>
      </c>
      <c r="D5506" t="s">
        <v>211</v>
      </c>
      <c r="E5506">
        <v>35.11</v>
      </c>
      <c r="F5506">
        <v>35.369999999999997</v>
      </c>
    </row>
    <row r="5507" spans="1:6">
      <c r="A5507" t="s">
        <v>15055</v>
      </c>
      <c r="B5507">
        <v>96699</v>
      </c>
      <c r="C5507" t="s">
        <v>9768</v>
      </c>
      <c r="D5507" t="s">
        <v>211</v>
      </c>
      <c r="E5507">
        <v>27.68</v>
      </c>
      <c r="F5507">
        <v>28.03</v>
      </c>
    </row>
    <row r="5508" spans="1:6">
      <c r="A5508" t="s">
        <v>15055</v>
      </c>
      <c r="B5508">
        <v>96657</v>
      </c>
      <c r="C5508" t="s">
        <v>9769</v>
      </c>
      <c r="D5508" t="s">
        <v>211</v>
      </c>
      <c r="E5508">
        <v>25.99</v>
      </c>
      <c r="F5508">
        <v>26.24</v>
      </c>
    </row>
    <row r="5509" spans="1:6">
      <c r="A5509" t="s">
        <v>15055</v>
      </c>
      <c r="B5509">
        <v>96640</v>
      </c>
      <c r="C5509" t="s">
        <v>9770</v>
      </c>
      <c r="D5509" t="s">
        <v>211</v>
      </c>
      <c r="E5509">
        <v>28.09</v>
      </c>
      <c r="F5509">
        <v>28.45</v>
      </c>
    </row>
    <row r="5510" spans="1:6">
      <c r="A5510" t="s">
        <v>15055</v>
      </c>
      <c r="B5510">
        <v>96660</v>
      </c>
      <c r="C5510" t="s">
        <v>9771</v>
      </c>
      <c r="D5510" t="s">
        <v>211</v>
      </c>
      <c r="E5510">
        <v>35.450000000000003</v>
      </c>
      <c r="F5510">
        <v>35.71</v>
      </c>
    </row>
    <row r="5511" spans="1:6">
      <c r="A5511" t="s">
        <v>15055</v>
      </c>
      <c r="B5511">
        <v>104196</v>
      </c>
      <c r="C5511" t="s">
        <v>9772</v>
      </c>
      <c r="D5511" t="s">
        <v>211</v>
      </c>
      <c r="E5511">
        <v>17.18</v>
      </c>
      <c r="F5511">
        <v>17.510000000000002</v>
      </c>
    </row>
    <row r="5512" spans="1:6">
      <c r="A5512" t="s">
        <v>15055</v>
      </c>
      <c r="B5512">
        <v>104197</v>
      </c>
      <c r="C5512" t="s">
        <v>9773</v>
      </c>
      <c r="D5512" t="s">
        <v>211</v>
      </c>
      <c r="E5512">
        <v>32.01</v>
      </c>
      <c r="F5512">
        <v>32.799999999999997</v>
      </c>
    </row>
    <row r="5513" spans="1:6">
      <c r="A5513" t="s">
        <v>15055</v>
      </c>
      <c r="B5513">
        <v>104198</v>
      </c>
      <c r="C5513" t="s">
        <v>9774</v>
      </c>
      <c r="D5513" t="s">
        <v>211</v>
      </c>
      <c r="E5513">
        <v>8.0299999999999994</v>
      </c>
      <c r="F5513">
        <v>8.36</v>
      </c>
    </row>
    <row r="5514" spans="1:6">
      <c r="A5514" t="s">
        <v>15055</v>
      </c>
      <c r="B5514">
        <v>96685</v>
      </c>
      <c r="C5514" t="s">
        <v>9775</v>
      </c>
      <c r="D5514" t="s">
        <v>211</v>
      </c>
      <c r="E5514">
        <v>12.23</v>
      </c>
      <c r="F5514">
        <v>12.77</v>
      </c>
    </row>
    <row r="5515" spans="1:6">
      <c r="A5515" t="s">
        <v>15055</v>
      </c>
      <c r="B5515">
        <v>96651</v>
      </c>
      <c r="C5515" t="s">
        <v>9776</v>
      </c>
      <c r="D5515" t="s">
        <v>211</v>
      </c>
      <c r="E5515">
        <v>9.6999999999999993</v>
      </c>
      <c r="F5515">
        <v>10.08</v>
      </c>
    </row>
    <row r="5516" spans="1:6">
      <c r="A5516" t="s">
        <v>15055</v>
      </c>
      <c r="B5516">
        <v>96638</v>
      </c>
      <c r="C5516" t="s">
        <v>9777</v>
      </c>
      <c r="D5516" t="s">
        <v>211</v>
      </c>
      <c r="E5516">
        <v>16.75</v>
      </c>
      <c r="F5516">
        <v>17.54</v>
      </c>
    </row>
    <row r="5517" spans="1:6">
      <c r="A5517" t="s">
        <v>15055</v>
      </c>
      <c r="B5517">
        <v>96687</v>
      </c>
      <c r="C5517" t="s">
        <v>9778</v>
      </c>
      <c r="D5517" t="s">
        <v>211</v>
      </c>
      <c r="E5517">
        <v>18.98</v>
      </c>
      <c r="F5517">
        <v>19.63</v>
      </c>
    </row>
    <row r="5518" spans="1:6">
      <c r="A5518" t="s">
        <v>15055</v>
      </c>
      <c r="B5518">
        <v>96653</v>
      </c>
      <c r="C5518" t="s">
        <v>9779</v>
      </c>
      <c r="D5518" t="s">
        <v>211</v>
      </c>
      <c r="E5518">
        <v>14.81</v>
      </c>
      <c r="F5518">
        <v>15.21</v>
      </c>
    </row>
    <row r="5519" spans="1:6">
      <c r="A5519" t="s">
        <v>15055</v>
      </c>
      <c r="B5519">
        <v>96689</v>
      </c>
      <c r="C5519" t="s">
        <v>9780</v>
      </c>
      <c r="D5519" t="s">
        <v>211</v>
      </c>
      <c r="E5519">
        <v>29</v>
      </c>
      <c r="F5519">
        <v>29.78</v>
      </c>
    </row>
    <row r="5520" spans="1:6">
      <c r="A5520" t="s">
        <v>15055</v>
      </c>
      <c r="B5520">
        <v>96655</v>
      </c>
      <c r="C5520" t="s">
        <v>9781</v>
      </c>
      <c r="D5520" t="s">
        <v>211</v>
      </c>
      <c r="E5520">
        <v>22.95</v>
      </c>
      <c r="F5520">
        <v>23.38</v>
      </c>
    </row>
    <row r="5521" spans="1:6">
      <c r="A5521" t="s">
        <v>15055</v>
      </c>
      <c r="B5521">
        <v>96691</v>
      </c>
      <c r="C5521" t="s">
        <v>9782</v>
      </c>
      <c r="D5521" t="s">
        <v>211</v>
      </c>
      <c r="E5521">
        <v>41.76</v>
      </c>
      <c r="F5521">
        <v>42.7</v>
      </c>
    </row>
    <row r="5522" spans="1:6">
      <c r="A5522" t="s">
        <v>15055</v>
      </c>
      <c r="B5522">
        <v>96693</v>
      </c>
      <c r="C5522" t="s">
        <v>9783</v>
      </c>
      <c r="D5522" t="s">
        <v>211</v>
      </c>
      <c r="E5522">
        <v>63.01</v>
      </c>
      <c r="F5522">
        <v>64.17</v>
      </c>
    </row>
    <row r="5523" spans="1:6">
      <c r="A5523" t="s">
        <v>15055</v>
      </c>
      <c r="B5523">
        <v>96695</v>
      </c>
      <c r="C5523" t="s">
        <v>9784</v>
      </c>
      <c r="D5523" t="s">
        <v>211</v>
      </c>
      <c r="E5523">
        <v>109.79</v>
      </c>
      <c r="F5523">
        <v>111.14</v>
      </c>
    </row>
    <row r="5524" spans="1:6">
      <c r="A5524" t="s">
        <v>15055</v>
      </c>
      <c r="B5524">
        <v>104193</v>
      </c>
      <c r="C5524" t="s">
        <v>9785</v>
      </c>
      <c r="D5524" t="s">
        <v>211</v>
      </c>
      <c r="E5524">
        <v>183.34</v>
      </c>
      <c r="F5524">
        <v>184.94</v>
      </c>
    </row>
    <row r="5525" spans="1:6">
      <c r="A5525" t="s">
        <v>15055</v>
      </c>
      <c r="B5525">
        <v>96697</v>
      </c>
      <c r="C5525" t="s">
        <v>9786</v>
      </c>
      <c r="D5525" t="s">
        <v>211</v>
      </c>
      <c r="E5525">
        <v>373.02</v>
      </c>
      <c r="F5525">
        <v>374.95</v>
      </c>
    </row>
    <row r="5526" spans="1:6">
      <c r="A5526" t="s">
        <v>15055</v>
      </c>
      <c r="B5526">
        <v>104199</v>
      </c>
      <c r="C5526" t="s">
        <v>9787</v>
      </c>
      <c r="D5526" t="s">
        <v>211</v>
      </c>
      <c r="E5526">
        <v>7.76</v>
      </c>
      <c r="F5526">
        <v>8.09</v>
      </c>
    </row>
    <row r="5527" spans="1:6">
      <c r="A5527" t="s">
        <v>15055</v>
      </c>
      <c r="B5527">
        <v>96684</v>
      </c>
      <c r="C5527" t="s">
        <v>9788</v>
      </c>
      <c r="D5527" t="s">
        <v>211</v>
      </c>
      <c r="E5527">
        <v>11.79</v>
      </c>
      <c r="F5527">
        <v>12.33</v>
      </c>
    </row>
    <row r="5528" spans="1:6">
      <c r="A5528" t="s">
        <v>15055</v>
      </c>
      <c r="B5528">
        <v>96650</v>
      </c>
      <c r="C5528" t="s">
        <v>9789</v>
      </c>
      <c r="D5528" t="s">
        <v>211</v>
      </c>
      <c r="E5528">
        <v>9.26</v>
      </c>
      <c r="F5528">
        <v>9.64</v>
      </c>
    </row>
    <row r="5529" spans="1:6">
      <c r="A5529" t="s">
        <v>15055</v>
      </c>
      <c r="B5529">
        <v>96637</v>
      </c>
      <c r="C5529" t="s">
        <v>9790</v>
      </c>
      <c r="D5529" t="s">
        <v>211</v>
      </c>
      <c r="E5529">
        <v>16.309999999999999</v>
      </c>
      <c r="F5529">
        <v>17.100000000000001</v>
      </c>
    </row>
    <row r="5530" spans="1:6">
      <c r="A5530" t="s">
        <v>15055</v>
      </c>
      <c r="B5530">
        <v>96686</v>
      </c>
      <c r="C5530" t="s">
        <v>9791</v>
      </c>
      <c r="D5530" t="s">
        <v>211</v>
      </c>
      <c r="E5530">
        <v>15.26</v>
      </c>
      <c r="F5530">
        <v>15.91</v>
      </c>
    </row>
    <row r="5531" spans="1:6">
      <c r="A5531" t="s">
        <v>15055</v>
      </c>
      <c r="B5531">
        <v>96652</v>
      </c>
      <c r="C5531" t="s">
        <v>9792</v>
      </c>
      <c r="D5531" t="s">
        <v>211</v>
      </c>
      <c r="E5531">
        <v>11.09</v>
      </c>
      <c r="F5531">
        <v>11.49</v>
      </c>
    </row>
    <row r="5532" spans="1:6">
      <c r="A5532" t="s">
        <v>15055</v>
      </c>
      <c r="B5532">
        <v>96688</v>
      </c>
      <c r="C5532" t="s">
        <v>9793</v>
      </c>
      <c r="D5532" t="s">
        <v>211</v>
      </c>
      <c r="E5532">
        <v>22.95</v>
      </c>
      <c r="F5532">
        <v>23.73</v>
      </c>
    </row>
    <row r="5533" spans="1:6">
      <c r="A5533" t="s">
        <v>15055</v>
      </c>
      <c r="B5533">
        <v>96654</v>
      </c>
      <c r="C5533" t="s">
        <v>9794</v>
      </c>
      <c r="D5533" t="s">
        <v>211</v>
      </c>
      <c r="E5533">
        <v>16.899999999999999</v>
      </c>
      <c r="F5533">
        <v>17.329999999999998</v>
      </c>
    </row>
    <row r="5534" spans="1:6">
      <c r="A5534" t="s">
        <v>15055</v>
      </c>
      <c r="B5534">
        <v>96690</v>
      </c>
      <c r="C5534" t="s">
        <v>9795</v>
      </c>
      <c r="D5534" t="s">
        <v>211</v>
      </c>
      <c r="E5534">
        <v>32.18</v>
      </c>
      <c r="F5534">
        <v>33.119999999999997</v>
      </c>
    </row>
    <row r="5535" spans="1:6">
      <c r="A5535" t="s">
        <v>15055</v>
      </c>
      <c r="B5535">
        <v>96692</v>
      </c>
      <c r="C5535" t="s">
        <v>9796</v>
      </c>
      <c r="D5535" t="s">
        <v>211</v>
      </c>
      <c r="E5535">
        <v>45.92</v>
      </c>
      <c r="F5535">
        <v>47.08</v>
      </c>
    </row>
    <row r="5536" spans="1:6">
      <c r="A5536" t="s">
        <v>15055</v>
      </c>
      <c r="B5536">
        <v>96694</v>
      </c>
      <c r="C5536" t="s">
        <v>9797</v>
      </c>
      <c r="D5536" t="s">
        <v>211</v>
      </c>
      <c r="E5536">
        <v>99.36</v>
      </c>
      <c r="F5536">
        <v>100.71</v>
      </c>
    </row>
    <row r="5537" spans="1:6">
      <c r="A5537" t="s">
        <v>15055</v>
      </c>
      <c r="B5537">
        <v>96696</v>
      </c>
      <c r="C5537" t="s">
        <v>9798</v>
      </c>
      <c r="D5537" t="s">
        <v>211</v>
      </c>
      <c r="E5537">
        <v>124.25</v>
      </c>
      <c r="F5537">
        <v>125.85</v>
      </c>
    </row>
    <row r="5538" spans="1:6">
      <c r="A5538" t="s">
        <v>15055</v>
      </c>
      <c r="B5538">
        <v>96709</v>
      </c>
      <c r="C5538" t="s">
        <v>9799</v>
      </c>
      <c r="D5538" t="s">
        <v>211</v>
      </c>
      <c r="E5538">
        <v>121.52</v>
      </c>
      <c r="F5538">
        <v>122.81</v>
      </c>
    </row>
    <row r="5539" spans="1:6">
      <c r="A5539" t="s">
        <v>15055</v>
      </c>
      <c r="B5539">
        <v>104200</v>
      </c>
      <c r="C5539" t="s">
        <v>9800</v>
      </c>
      <c r="D5539" t="s">
        <v>211</v>
      </c>
      <c r="E5539">
        <v>6.43</v>
      </c>
      <c r="F5539">
        <v>6.65</v>
      </c>
    </row>
    <row r="5540" spans="1:6">
      <c r="A5540" t="s">
        <v>15055</v>
      </c>
      <c r="B5540">
        <v>96698</v>
      </c>
      <c r="C5540" t="s">
        <v>9801</v>
      </c>
      <c r="D5540" t="s">
        <v>211</v>
      </c>
      <c r="E5540">
        <v>8.4</v>
      </c>
      <c r="F5540">
        <v>8.75</v>
      </c>
    </row>
    <row r="5541" spans="1:6">
      <c r="A5541" t="s">
        <v>15055</v>
      </c>
      <c r="B5541">
        <v>96656</v>
      </c>
      <c r="C5541" t="s">
        <v>9802</v>
      </c>
      <c r="D5541" t="s">
        <v>211</v>
      </c>
      <c r="E5541">
        <v>6.71</v>
      </c>
      <c r="F5541">
        <v>6.96</v>
      </c>
    </row>
    <row r="5542" spans="1:6">
      <c r="A5542" t="s">
        <v>15055</v>
      </c>
      <c r="B5542">
        <v>96639</v>
      </c>
      <c r="C5542" t="s">
        <v>9803</v>
      </c>
      <c r="D5542" t="s">
        <v>211</v>
      </c>
      <c r="E5542">
        <v>11.4</v>
      </c>
      <c r="F5542">
        <v>11.93</v>
      </c>
    </row>
    <row r="5543" spans="1:6">
      <c r="A5543" t="s">
        <v>15055</v>
      </c>
      <c r="B5543">
        <v>96701</v>
      </c>
      <c r="C5543" t="s">
        <v>9804</v>
      </c>
      <c r="D5543" t="s">
        <v>211</v>
      </c>
      <c r="E5543">
        <v>11.65</v>
      </c>
      <c r="F5543">
        <v>12.07</v>
      </c>
    </row>
    <row r="5544" spans="1:6">
      <c r="A5544" t="s">
        <v>15055</v>
      </c>
      <c r="B5544">
        <v>96659</v>
      </c>
      <c r="C5544" t="s">
        <v>9805</v>
      </c>
      <c r="D5544" t="s">
        <v>211</v>
      </c>
      <c r="E5544">
        <v>8.86</v>
      </c>
      <c r="F5544">
        <v>9.1300000000000008</v>
      </c>
    </row>
    <row r="5545" spans="1:6">
      <c r="A5545" t="s">
        <v>15055</v>
      </c>
      <c r="B5545">
        <v>96703</v>
      </c>
      <c r="C5545" t="s">
        <v>9806</v>
      </c>
      <c r="D5545" t="s">
        <v>211</v>
      </c>
      <c r="E5545">
        <v>21.21</v>
      </c>
      <c r="F5545">
        <v>21.72</v>
      </c>
    </row>
    <row r="5546" spans="1:6">
      <c r="A5546" t="s">
        <v>15055</v>
      </c>
      <c r="B5546">
        <v>96663</v>
      </c>
      <c r="C5546" t="s">
        <v>9807</v>
      </c>
      <c r="D5546" t="s">
        <v>211</v>
      </c>
      <c r="E5546">
        <v>17.18</v>
      </c>
      <c r="F5546">
        <v>17.46</v>
      </c>
    </row>
    <row r="5547" spans="1:6">
      <c r="A5547" t="s">
        <v>15055</v>
      </c>
      <c r="B5547">
        <v>96705</v>
      </c>
      <c r="C5547" t="s">
        <v>9808</v>
      </c>
      <c r="D5547" t="s">
        <v>211</v>
      </c>
      <c r="E5547">
        <v>25.73</v>
      </c>
      <c r="F5547">
        <v>26.36</v>
      </c>
    </row>
    <row r="5548" spans="1:6">
      <c r="A5548" t="s">
        <v>15055</v>
      </c>
      <c r="B5548">
        <v>96706</v>
      </c>
      <c r="C5548" t="s">
        <v>9809</v>
      </c>
      <c r="D5548" t="s">
        <v>211</v>
      </c>
      <c r="E5548">
        <v>38.409999999999997</v>
      </c>
      <c r="F5548">
        <v>39.18</v>
      </c>
    </row>
    <row r="5549" spans="1:6">
      <c r="A5549" t="s">
        <v>15055</v>
      </c>
      <c r="B5549">
        <v>96707</v>
      </c>
      <c r="C5549" t="s">
        <v>9810</v>
      </c>
      <c r="D5549" t="s">
        <v>211</v>
      </c>
      <c r="E5549">
        <v>62.38</v>
      </c>
      <c r="F5549">
        <v>63.28</v>
      </c>
    </row>
    <row r="5550" spans="1:6">
      <c r="A5550" t="s">
        <v>15055</v>
      </c>
      <c r="B5550">
        <v>96708</v>
      </c>
      <c r="C5550" t="s">
        <v>9811</v>
      </c>
      <c r="D5550" t="s">
        <v>211</v>
      </c>
      <c r="E5550">
        <v>95.11</v>
      </c>
      <c r="F5550">
        <v>96.17</v>
      </c>
    </row>
    <row r="5551" spans="1:6">
      <c r="A5551" t="s">
        <v>15055</v>
      </c>
      <c r="B5551">
        <v>96675</v>
      </c>
      <c r="C5551" t="s">
        <v>9812</v>
      </c>
      <c r="D5551" t="s">
        <v>110</v>
      </c>
      <c r="E5551">
        <v>172.54</v>
      </c>
      <c r="F5551">
        <v>173.62</v>
      </c>
    </row>
    <row r="5552" spans="1:6">
      <c r="A5552" t="s">
        <v>15055</v>
      </c>
      <c r="B5552">
        <v>96683</v>
      </c>
      <c r="C5552" t="s">
        <v>9813</v>
      </c>
      <c r="D5552" t="s">
        <v>110</v>
      </c>
      <c r="E5552">
        <v>336.61</v>
      </c>
      <c r="F5552">
        <v>338.07</v>
      </c>
    </row>
    <row r="5553" spans="1:6">
      <c r="A5553" t="s">
        <v>15055</v>
      </c>
      <c r="B5553">
        <v>104194</v>
      </c>
      <c r="C5553" t="s">
        <v>9814</v>
      </c>
      <c r="D5553" t="s">
        <v>110</v>
      </c>
      <c r="E5553">
        <v>23.3</v>
      </c>
      <c r="F5553">
        <v>23.99</v>
      </c>
    </row>
    <row r="5554" spans="1:6">
      <c r="A5554" t="s">
        <v>15055</v>
      </c>
      <c r="B5554">
        <v>104195</v>
      </c>
      <c r="C5554" t="s">
        <v>9815</v>
      </c>
      <c r="D5554" t="s">
        <v>110</v>
      </c>
      <c r="E5554">
        <v>24.79</v>
      </c>
      <c r="F5554">
        <v>25.5</v>
      </c>
    </row>
    <row r="5555" spans="1:6">
      <c r="A5555" t="s">
        <v>15055</v>
      </c>
      <c r="B5555">
        <v>96668</v>
      </c>
      <c r="C5555" t="s">
        <v>9816</v>
      </c>
      <c r="D5555" t="s">
        <v>110</v>
      </c>
      <c r="E5555">
        <v>19.54</v>
      </c>
      <c r="F5555">
        <v>19.760000000000002</v>
      </c>
    </row>
    <row r="5556" spans="1:6">
      <c r="A5556" t="s">
        <v>15055</v>
      </c>
      <c r="B5556">
        <v>96644</v>
      </c>
      <c r="C5556" t="s">
        <v>9817</v>
      </c>
      <c r="D5556" t="s">
        <v>110</v>
      </c>
      <c r="E5556">
        <v>24.59</v>
      </c>
      <c r="F5556">
        <v>25.11</v>
      </c>
    </row>
    <row r="5557" spans="1:6">
      <c r="A5557" t="s">
        <v>15055</v>
      </c>
      <c r="B5557">
        <v>96635</v>
      </c>
      <c r="C5557" t="s">
        <v>9818</v>
      </c>
      <c r="D5557" t="s">
        <v>110</v>
      </c>
      <c r="E5557">
        <v>43.6</v>
      </c>
      <c r="F5557">
        <v>45.24</v>
      </c>
    </row>
    <row r="5558" spans="1:6">
      <c r="A5558" t="s">
        <v>15055</v>
      </c>
      <c r="B5558">
        <v>96636</v>
      </c>
      <c r="C5558" t="s">
        <v>9819</v>
      </c>
      <c r="D5558" t="s">
        <v>110</v>
      </c>
      <c r="E5558">
        <v>46.33</v>
      </c>
      <c r="F5558">
        <v>48.01</v>
      </c>
    </row>
    <row r="5559" spans="1:6">
      <c r="A5559" t="s">
        <v>15055</v>
      </c>
      <c r="B5559">
        <v>96676</v>
      </c>
      <c r="C5559" t="s">
        <v>9820</v>
      </c>
      <c r="D5559" t="s">
        <v>110</v>
      </c>
      <c r="E5559">
        <v>24.45</v>
      </c>
      <c r="F5559">
        <v>24.85</v>
      </c>
    </row>
    <row r="5560" spans="1:6">
      <c r="A5560" t="s">
        <v>15055</v>
      </c>
      <c r="B5560">
        <v>96647</v>
      </c>
      <c r="C5560" t="s">
        <v>9821</v>
      </c>
      <c r="D5560" t="s">
        <v>110</v>
      </c>
      <c r="E5560">
        <v>26.78</v>
      </c>
      <c r="F5560">
        <v>27.31</v>
      </c>
    </row>
    <row r="5561" spans="1:6">
      <c r="A5561" t="s">
        <v>15055</v>
      </c>
      <c r="B5561">
        <v>96669</v>
      </c>
      <c r="C5561" t="s">
        <v>9822</v>
      </c>
      <c r="D5561" t="s">
        <v>110</v>
      </c>
      <c r="E5561">
        <v>18.989999999999998</v>
      </c>
      <c r="F5561">
        <v>19.350000000000001</v>
      </c>
    </row>
    <row r="5562" spans="1:6">
      <c r="A5562" t="s">
        <v>15055</v>
      </c>
      <c r="B5562">
        <v>96645</v>
      </c>
      <c r="C5562" t="s">
        <v>9823</v>
      </c>
      <c r="D5562" t="s">
        <v>110</v>
      </c>
      <c r="E5562">
        <v>21.68</v>
      </c>
      <c r="F5562">
        <v>22.2</v>
      </c>
    </row>
    <row r="5563" spans="1:6">
      <c r="A5563" t="s">
        <v>15055</v>
      </c>
      <c r="B5563">
        <v>96677</v>
      </c>
      <c r="C5563" t="s">
        <v>9824</v>
      </c>
      <c r="D5563" t="s">
        <v>110</v>
      </c>
      <c r="E5563">
        <v>31.91</v>
      </c>
      <c r="F5563">
        <v>32.4</v>
      </c>
    </row>
    <row r="5564" spans="1:6">
      <c r="A5564" t="s">
        <v>15055</v>
      </c>
      <c r="B5564">
        <v>96648</v>
      </c>
      <c r="C5564" t="s">
        <v>9825</v>
      </c>
      <c r="D5564" t="s">
        <v>110</v>
      </c>
      <c r="E5564">
        <v>33.21</v>
      </c>
      <c r="F5564">
        <v>33.770000000000003</v>
      </c>
    </row>
    <row r="5565" spans="1:6">
      <c r="A5565" t="s">
        <v>15055</v>
      </c>
      <c r="B5565">
        <v>96670</v>
      </c>
      <c r="C5565" t="s">
        <v>9826</v>
      </c>
      <c r="D5565" t="s">
        <v>110</v>
      </c>
      <c r="E5565">
        <v>24.76</v>
      </c>
      <c r="F5565">
        <v>25.19</v>
      </c>
    </row>
    <row r="5566" spans="1:6">
      <c r="A5566" t="s">
        <v>15055</v>
      </c>
      <c r="B5566">
        <v>96646</v>
      </c>
      <c r="C5566" t="s">
        <v>9827</v>
      </c>
      <c r="D5566" t="s">
        <v>110</v>
      </c>
      <c r="E5566">
        <v>26.7</v>
      </c>
      <c r="F5566">
        <v>27.25</v>
      </c>
    </row>
    <row r="5567" spans="1:6">
      <c r="A5567" t="s">
        <v>15055</v>
      </c>
      <c r="B5567">
        <v>96678</v>
      </c>
      <c r="C5567" t="s">
        <v>9828</v>
      </c>
      <c r="D5567" t="s">
        <v>110</v>
      </c>
      <c r="E5567">
        <v>44.1</v>
      </c>
      <c r="F5567">
        <v>44.69</v>
      </c>
    </row>
    <row r="5568" spans="1:6">
      <c r="A5568" t="s">
        <v>15055</v>
      </c>
      <c r="B5568">
        <v>96649</v>
      </c>
      <c r="C5568" t="s">
        <v>9829</v>
      </c>
      <c r="D5568" t="s">
        <v>110</v>
      </c>
      <c r="E5568">
        <v>44.25</v>
      </c>
      <c r="F5568">
        <v>44.84</v>
      </c>
    </row>
    <row r="5569" spans="1:6">
      <c r="A5569" t="s">
        <v>15055</v>
      </c>
      <c r="B5569">
        <v>96671</v>
      </c>
      <c r="C5569" t="s">
        <v>9830</v>
      </c>
      <c r="D5569" t="s">
        <v>110</v>
      </c>
      <c r="E5569">
        <v>37.700000000000003</v>
      </c>
      <c r="F5569">
        <v>38.229999999999997</v>
      </c>
    </row>
    <row r="5570" spans="1:6">
      <c r="A5570" t="s">
        <v>15055</v>
      </c>
      <c r="B5570">
        <v>96679</v>
      </c>
      <c r="C5570" t="s">
        <v>9831</v>
      </c>
      <c r="D5570" t="s">
        <v>110</v>
      </c>
      <c r="E5570">
        <v>66.040000000000006</v>
      </c>
      <c r="F5570">
        <v>66.75</v>
      </c>
    </row>
    <row r="5571" spans="1:6">
      <c r="A5571" t="s">
        <v>15055</v>
      </c>
      <c r="B5571">
        <v>96672</v>
      </c>
      <c r="C5571" t="s">
        <v>9832</v>
      </c>
      <c r="D5571" t="s">
        <v>110</v>
      </c>
      <c r="E5571">
        <v>57.71</v>
      </c>
      <c r="F5571">
        <v>58.35</v>
      </c>
    </row>
    <row r="5572" spans="1:6">
      <c r="A5572" t="s">
        <v>15055</v>
      </c>
      <c r="B5572">
        <v>96680</v>
      </c>
      <c r="C5572" t="s">
        <v>9833</v>
      </c>
      <c r="D5572" t="s">
        <v>110</v>
      </c>
      <c r="E5572">
        <v>109.76</v>
      </c>
      <c r="F5572">
        <v>110.64</v>
      </c>
    </row>
    <row r="5573" spans="1:6">
      <c r="A5573" t="s">
        <v>15055</v>
      </c>
      <c r="B5573">
        <v>96673</v>
      </c>
      <c r="C5573" t="s">
        <v>9834</v>
      </c>
      <c r="D5573" t="s">
        <v>110</v>
      </c>
      <c r="E5573">
        <v>72.86</v>
      </c>
      <c r="F5573">
        <v>73.62</v>
      </c>
    </row>
    <row r="5574" spans="1:6">
      <c r="A5574" t="s">
        <v>15055</v>
      </c>
      <c r="B5574">
        <v>96681</v>
      </c>
      <c r="C5574" t="s">
        <v>9835</v>
      </c>
      <c r="D5574" t="s">
        <v>110</v>
      </c>
      <c r="E5574">
        <v>147.93</v>
      </c>
      <c r="F5574">
        <v>148.94999999999999</v>
      </c>
    </row>
    <row r="5575" spans="1:6">
      <c r="A5575" t="s">
        <v>15055</v>
      </c>
      <c r="B5575">
        <v>96674</v>
      </c>
      <c r="C5575" t="s">
        <v>9836</v>
      </c>
      <c r="D5575" t="s">
        <v>110</v>
      </c>
      <c r="E5575">
        <v>118.39</v>
      </c>
      <c r="F5575">
        <v>119.28</v>
      </c>
    </row>
    <row r="5576" spans="1:6">
      <c r="A5576" t="s">
        <v>15055</v>
      </c>
      <c r="B5576">
        <v>96682</v>
      </c>
      <c r="C5576" t="s">
        <v>9837</v>
      </c>
      <c r="D5576" t="s">
        <v>110</v>
      </c>
      <c r="E5576">
        <v>244.95</v>
      </c>
      <c r="F5576">
        <v>246.17</v>
      </c>
    </row>
    <row r="5577" spans="1:6">
      <c r="A5577" t="s">
        <v>15055</v>
      </c>
      <c r="B5577">
        <v>96643</v>
      </c>
      <c r="C5577" t="s">
        <v>9838</v>
      </c>
      <c r="D5577" t="s">
        <v>211</v>
      </c>
      <c r="E5577">
        <v>49.06</v>
      </c>
      <c r="F5577">
        <v>49.82</v>
      </c>
    </row>
    <row r="5578" spans="1:6">
      <c r="A5578" t="s">
        <v>15055</v>
      </c>
      <c r="B5578">
        <v>104201</v>
      </c>
      <c r="C5578" t="s">
        <v>9839</v>
      </c>
      <c r="D5578" t="s">
        <v>211</v>
      </c>
      <c r="E5578">
        <v>21.15</v>
      </c>
      <c r="F5578">
        <v>21.6</v>
      </c>
    </row>
    <row r="5579" spans="1:6">
      <c r="A5579" t="s">
        <v>15055</v>
      </c>
      <c r="B5579">
        <v>104192</v>
      </c>
      <c r="C5579" t="s">
        <v>9840</v>
      </c>
      <c r="D5579" t="s">
        <v>211</v>
      </c>
      <c r="E5579">
        <v>30.97</v>
      </c>
      <c r="F5579">
        <v>31.73</v>
      </c>
    </row>
    <row r="5580" spans="1:6">
      <c r="A5580" t="s">
        <v>15055</v>
      </c>
      <c r="B5580">
        <v>104202</v>
      </c>
      <c r="C5580" t="s">
        <v>9841</v>
      </c>
      <c r="D5580" t="s">
        <v>211</v>
      </c>
      <c r="E5580">
        <v>11.59</v>
      </c>
      <c r="F5580">
        <v>12.04</v>
      </c>
    </row>
    <row r="5581" spans="1:6">
      <c r="A5581" t="s">
        <v>15055</v>
      </c>
      <c r="B5581">
        <v>96717</v>
      </c>
      <c r="C5581" t="s">
        <v>9842</v>
      </c>
      <c r="D5581" t="s">
        <v>211</v>
      </c>
      <c r="E5581">
        <v>337.9</v>
      </c>
      <c r="F5581">
        <v>340.47</v>
      </c>
    </row>
    <row r="5582" spans="1:6">
      <c r="A5582" t="s">
        <v>15055</v>
      </c>
      <c r="B5582">
        <v>96710</v>
      </c>
      <c r="C5582" t="s">
        <v>9843</v>
      </c>
      <c r="D5582" t="s">
        <v>211</v>
      </c>
      <c r="E5582">
        <v>15.43</v>
      </c>
      <c r="F5582">
        <v>16.13</v>
      </c>
    </row>
    <row r="5583" spans="1:6">
      <c r="A5583" t="s">
        <v>15055</v>
      </c>
      <c r="B5583">
        <v>96665</v>
      </c>
      <c r="C5583" t="s">
        <v>9844</v>
      </c>
      <c r="D5583" t="s">
        <v>211</v>
      </c>
      <c r="E5583">
        <v>12.04</v>
      </c>
      <c r="F5583">
        <v>12.54</v>
      </c>
    </row>
    <row r="5584" spans="1:6">
      <c r="A5584" t="s">
        <v>15055</v>
      </c>
      <c r="B5584">
        <v>96642</v>
      </c>
      <c r="C5584" t="s">
        <v>9845</v>
      </c>
      <c r="D5584" t="s">
        <v>211</v>
      </c>
      <c r="E5584">
        <v>21.43</v>
      </c>
      <c r="F5584">
        <v>22.49</v>
      </c>
    </row>
    <row r="5585" spans="1:6">
      <c r="A5585" t="s">
        <v>15055</v>
      </c>
      <c r="B5585">
        <v>96711</v>
      </c>
      <c r="C5585" t="s">
        <v>9846</v>
      </c>
      <c r="D5585" t="s">
        <v>211</v>
      </c>
      <c r="E5585">
        <v>23.26</v>
      </c>
      <c r="F5585">
        <v>24.11</v>
      </c>
    </row>
    <row r="5586" spans="1:6">
      <c r="A5586" t="s">
        <v>15055</v>
      </c>
      <c r="B5586">
        <v>96666</v>
      </c>
      <c r="C5586" t="s">
        <v>9847</v>
      </c>
      <c r="D5586" t="s">
        <v>211</v>
      </c>
      <c r="E5586">
        <v>17.68</v>
      </c>
      <c r="F5586">
        <v>18.21</v>
      </c>
    </row>
    <row r="5587" spans="1:6">
      <c r="A5587" t="s">
        <v>15055</v>
      </c>
      <c r="B5587">
        <v>96712</v>
      </c>
      <c r="C5587" t="s">
        <v>9848</v>
      </c>
      <c r="D5587" t="s">
        <v>211</v>
      </c>
      <c r="E5587">
        <v>33.39</v>
      </c>
      <c r="F5587">
        <v>34.42</v>
      </c>
    </row>
    <row r="5588" spans="1:6">
      <c r="A5588" t="s">
        <v>15055</v>
      </c>
      <c r="B5588">
        <v>96667</v>
      </c>
      <c r="C5588" t="s">
        <v>9849</v>
      </c>
      <c r="D5588" t="s">
        <v>211</v>
      </c>
      <c r="E5588">
        <v>25.34</v>
      </c>
      <c r="F5588">
        <v>25.9</v>
      </c>
    </row>
    <row r="5589" spans="1:6">
      <c r="A5589" t="s">
        <v>15055</v>
      </c>
      <c r="B5589">
        <v>96713</v>
      </c>
      <c r="C5589" t="s">
        <v>9850</v>
      </c>
      <c r="D5589" t="s">
        <v>211</v>
      </c>
      <c r="E5589">
        <v>51.81</v>
      </c>
      <c r="F5589">
        <v>53.07</v>
      </c>
    </row>
    <row r="5590" spans="1:6">
      <c r="A5590" t="s">
        <v>15055</v>
      </c>
      <c r="B5590">
        <v>96714</v>
      </c>
      <c r="C5590" t="s">
        <v>9851</v>
      </c>
      <c r="D5590" t="s">
        <v>211</v>
      </c>
      <c r="E5590">
        <v>74.12</v>
      </c>
      <c r="F5590">
        <v>75.67</v>
      </c>
    </row>
    <row r="5591" spans="1:6">
      <c r="A5591" t="s">
        <v>15055</v>
      </c>
      <c r="B5591">
        <v>96715</v>
      </c>
      <c r="C5591" t="s">
        <v>9852</v>
      </c>
      <c r="D5591" t="s">
        <v>211</v>
      </c>
      <c r="E5591">
        <v>133.66999999999999</v>
      </c>
      <c r="F5591">
        <v>135.47999999999999</v>
      </c>
    </row>
    <row r="5592" spans="1:6">
      <c r="A5592" t="s">
        <v>15055</v>
      </c>
      <c r="B5592">
        <v>96716</v>
      </c>
      <c r="C5592" t="s">
        <v>9853</v>
      </c>
      <c r="D5592" t="s">
        <v>211</v>
      </c>
      <c r="E5592">
        <v>174.51</v>
      </c>
      <c r="F5592">
        <v>176.64</v>
      </c>
    </row>
    <row r="5593" spans="1:6">
      <c r="A5593" t="s">
        <v>15056</v>
      </c>
      <c r="B5593">
        <v>104328</v>
      </c>
      <c r="C5593" t="s">
        <v>9854</v>
      </c>
      <c r="D5593" t="s">
        <v>211</v>
      </c>
      <c r="E5593">
        <v>68.34</v>
      </c>
      <c r="F5593">
        <v>69.63</v>
      </c>
    </row>
    <row r="5594" spans="1:6">
      <c r="A5594" t="s">
        <v>15056</v>
      </c>
      <c r="B5594">
        <v>104329</v>
      </c>
      <c r="C5594" t="s">
        <v>9855</v>
      </c>
      <c r="D5594" t="s">
        <v>211</v>
      </c>
      <c r="E5594">
        <v>76.86</v>
      </c>
      <c r="F5594">
        <v>78.150000000000006</v>
      </c>
    </row>
    <row r="5595" spans="1:6">
      <c r="A5595" t="s">
        <v>15056</v>
      </c>
      <c r="B5595">
        <v>89707</v>
      </c>
      <c r="C5595" t="s">
        <v>9856</v>
      </c>
      <c r="D5595" t="s">
        <v>211</v>
      </c>
      <c r="E5595">
        <v>47.8</v>
      </c>
      <c r="F5595">
        <v>49</v>
      </c>
    </row>
    <row r="5596" spans="1:6">
      <c r="A5596" t="s">
        <v>15056</v>
      </c>
      <c r="B5596">
        <v>89708</v>
      </c>
      <c r="C5596" t="s">
        <v>9857</v>
      </c>
      <c r="D5596" t="s">
        <v>211</v>
      </c>
      <c r="E5596">
        <v>100.12</v>
      </c>
      <c r="F5596">
        <v>101.58</v>
      </c>
    </row>
    <row r="5597" spans="1:6">
      <c r="A5597" t="s">
        <v>15056</v>
      </c>
      <c r="B5597">
        <v>104330</v>
      </c>
      <c r="C5597" t="s">
        <v>9858</v>
      </c>
      <c r="D5597" t="s">
        <v>211</v>
      </c>
      <c r="E5597">
        <v>0</v>
      </c>
      <c r="F5597">
        <v>0</v>
      </c>
    </row>
    <row r="5598" spans="1:6">
      <c r="A5598" t="s">
        <v>15056</v>
      </c>
      <c r="B5598">
        <v>104326</v>
      </c>
      <c r="C5598" t="s">
        <v>9859</v>
      </c>
      <c r="D5598" t="s">
        <v>211</v>
      </c>
      <c r="E5598">
        <v>19.59</v>
      </c>
      <c r="F5598">
        <v>20.100000000000001</v>
      </c>
    </row>
    <row r="5599" spans="1:6">
      <c r="A5599" t="s">
        <v>15056</v>
      </c>
      <c r="B5599">
        <v>89710</v>
      </c>
      <c r="C5599" t="s">
        <v>9860</v>
      </c>
      <c r="D5599" t="s">
        <v>211</v>
      </c>
      <c r="E5599">
        <v>18.12</v>
      </c>
      <c r="F5599">
        <v>18.63</v>
      </c>
    </row>
    <row r="5600" spans="1:6">
      <c r="A5600" t="s">
        <v>15056</v>
      </c>
      <c r="B5600">
        <v>104327</v>
      </c>
      <c r="C5600" t="s">
        <v>9861</v>
      </c>
      <c r="D5600" t="s">
        <v>211</v>
      </c>
      <c r="E5600">
        <v>18.72</v>
      </c>
      <c r="F5600">
        <v>19.23</v>
      </c>
    </row>
    <row r="5601" spans="1:6">
      <c r="A5601" t="s">
        <v>15056</v>
      </c>
      <c r="B5601">
        <v>89709</v>
      </c>
      <c r="C5601" t="s">
        <v>9862</v>
      </c>
      <c r="D5601" t="s">
        <v>211</v>
      </c>
      <c r="E5601">
        <v>20.5</v>
      </c>
      <c r="F5601">
        <v>21.01</v>
      </c>
    </row>
    <row r="5602" spans="1:6">
      <c r="A5602" t="s">
        <v>15057</v>
      </c>
      <c r="B5602">
        <v>104341</v>
      </c>
      <c r="C5602" t="s">
        <v>9863</v>
      </c>
      <c r="D5602" t="s">
        <v>211</v>
      </c>
      <c r="E5602">
        <v>10.7</v>
      </c>
      <c r="F5602">
        <v>10.96</v>
      </c>
    </row>
    <row r="5603" spans="1:6">
      <c r="A5603" t="s">
        <v>15057</v>
      </c>
      <c r="B5603">
        <v>104357</v>
      </c>
      <c r="C5603" t="s">
        <v>9864</v>
      </c>
      <c r="D5603" t="s">
        <v>211</v>
      </c>
      <c r="E5603">
        <v>18.09</v>
      </c>
      <c r="F5603">
        <v>18.37</v>
      </c>
    </row>
    <row r="5604" spans="1:6">
      <c r="A5604" t="s">
        <v>15057</v>
      </c>
      <c r="B5604">
        <v>89811</v>
      </c>
      <c r="C5604" t="s">
        <v>9865</v>
      </c>
      <c r="D5604" t="s">
        <v>211</v>
      </c>
      <c r="E5604">
        <v>41.3</v>
      </c>
      <c r="F5604">
        <v>41.96</v>
      </c>
    </row>
    <row r="5605" spans="1:6">
      <c r="A5605" t="s">
        <v>15057</v>
      </c>
      <c r="B5605">
        <v>89748</v>
      </c>
      <c r="C5605" t="s">
        <v>9866</v>
      </c>
      <c r="D5605" t="s">
        <v>211</v>
      </c>
      <c r="E5605">
        <v>40.04</v>
      </c>
      <c r="F5605">
        <v>40.630000000000003</v>
      </c>
    </row>
    <row r="5606" spans="1:6">
      <c r="A5606" t="s">
        <v>15057</v>
      </c>
      <c r="B5606">
        <v>89852</v>
      </c>
      <c r="C5606" t="s">
        <v>9867</v>
      </c>
      <c r="D5606" t="s">
        <v>211</v>
      </c>
      <c r="E5606">
        <v>44.39</v>
      </c>
      <c r="F5606">
        <v>45.23</v>
      </c>
    </row>
    <row r="5607" spans="1:6">
      <c r="A5607" t="s">
        <v>15057</v>
      </c>
      <c r="B5607">
        <v>89728</v>
      </c>
      <c r="C5607" t="s">
        <v>9868</v>
      </c>
      <c r="D5607" t="s">
        <v>211</v>
      </c>
      <c r="E5607">
        <v>12.59</v>
      </c>
      <c r="F5607">
        <v>12.98</v>
      </c>
    </row>
    <row r="5608" spans="1:6">
      <c r="A5608" t="s">
        <v>15057</v>
      </c>
      <c r="B5608">
        <v>89803</v>
      </c>
      <c r="C5608" t="s">
        <v>9869</v>
      </c>
      <c r="D5608" t="s">
        <v>211</v>
      </c>
      <c r="E5608">
        <v>16.95</v>
      </c>
      <c r="F5608">
        <v>17.059999999999999</v>
      </c>
    </row>
    <row r="5609" spans="1:6">
      <c r="A5609" t="s">
        <v>15057</v>
      </c>
      <c r="B5609">
        <v>89733</v>
      </c>
      <c r="C5609" t="s">
        <v>9870</v>
      </c>
      <c r="D5609" t="s">
        <v>211</v>
      </c>
      <c r="E5609">
        <v>22.25</v>
      </c>
      <c r="F5609">
        <v>22.68</v>
      </c>
    </row>
    <row r="5610" spans="1:6">
      <c r="A5610" t="s">
        <v>15057</v>
      </c>
      <c r="B5610">
        <v>89807</v>
      </c>
      <c r="C5610" t="s">
        <v>9871</v>
      </c>
      <c r="D5610" t="s">
        <v>211</v>
      </c>
      <c r="E5610">
        <v>34.93</v>
      </c>
      <c r="F5610">
        <v>35.31</v>
      </c>
    </row>
    <row r="5611" spans="1:6">
      <c r="A5611" t="s">
        <v>15057</v>
      </c>
      <c r="B5611">
        <v>89742</v>
      </c>
      <c r="C5611" t="s">
        <v>9872</v>
      </c>
      <c r="D5611" t="s">
        <v>211</v>
      </c>
      <c r="E5611">
        <v>36.94</v>
      </c>
      <c r="F5611">
        <v>37.450000000000003</v>
      </c>
    </row>
    <row r="5612" spans="1:6">
      <c r="A5612" t="s">
        <v>15057</v>
      </c>
      <c r="B5612">
        <v>89812</v>
      </c>
      <c r="C5612" t="s">
        <v>9873</v>
      </c>
      <c r="D5612" t="s">
        <v>211</v>
      </c>
      <c r="E5612">
        <v>71.38</v>
      </c>
      <c r="F5612">
        <v>72.040000000000006</v>
      </c>
    </row>
    <row r="5613" spans="1:6">
      <c r="A5613" t="s">
        <v>15057</v>
      </c>
      <c r="B5613">
        <v>89750</v>
      </c>
      <c r="C5613" t="s">
        <v>9874</v>
      </c>
      <c r="D5613" t="s">
        <v>211</v>
      </c>
      <c r="E5613">
        <v>70.12</v>
      </c>
      <c r="F5613">
        <v>70.709999999999994</v>
      </c>
    </row>
    <row r="5614" spans="1:6">
      <c r="A5614" t="s">
        <v>15057</v>
      </c>
      <c r="B5614">
        <v>89853</v>
      </c>
      <c r="C5614" t="s">
        <v>9875</v>
      </c>
      <c r="D5614" t="s">
        <v>211</v>
      </c>
      <c r="E5614">
        <v>74.47</v>
      </c>
      <c r="F5614">
        <v>75.31</v>
      </c>
    </row>
    <row r="5615" spans="1:6">
      <c r="A5615" t="s">
        <v>15057</v>
      </c>
      <c r="B5615">
        <v>89730</v>
      </c>
      <c r="C5615" t="s">
        <v>9876</v>
      </c>
      <c r="D5615" t="s">
        <v>211</v>
      </c>
      <c r="E5615">
        <v>14.22</v>
      </c>
      <c r="F5615">
        <v>14.61</v>
      </c>
    </row>
    <row r="5616" spans="1:6">
      <c r="A5616" t="s">
        <v>15057</v>
      </c>
      <c r="B5616">
        <v>89804</v>
      </c>
      <c r="C5616" t="s">
        <v>9877</v>
      </c>
      <c r="D5616" t="s">
        <v>211</v>
      </c>
      <c r="E5616">
        <v>18.829999999999998</v>
      </c>
      <c r="F5616">
        <v>18.940000000000001</v>
      </c>
    </row>
    <row r="5617" spans="1:6">
      <c r="A5617" t="s">
        <v>15057</v>
      </c>
      <c r="B5617">
        <v>89735</v>
      </c>
      <c r="C5617" t="s">
        <v>9878</v>
      </c>
      <c r="D5617" t="s">
        <v>211</v>
      </c>
      <c r="E5617">
        <v>24.13</v>
      </c>
      <c r="F5617">
        <v>24.56</v>
      </c>
    </row>
    <row r="5618" spans="1:6">
      <c r="A5618" t="s">
        <v>15057</v>
      </c>
      <c r="B5618">
        <v>89808</v>
      </c>
      <c r="C5618" t="s">
        <v>9879</v>
      </c>
      <c r="D5618" t="s">
        <v>211</v>
      </c>
      <c r="E5618">
        <v>52.6</v>
      </c>
      <c r="F5618">
        <v>52.98</v>
      </c>
    </row>
    <row r="5619" spans="1:6">
      <c r="A5619" t="s">
        <v>15057</v>
      </c>
      <c r="B5619">
        <v>89743</v>
      </c>
      <c r="C5619" t="s">
        <v>9880</v>
      </c>
      <c r="D5619" t="s">
        <v>211</v>
      </c>
      <c r="E5619">
        <v>54.61</v>
      </c>
      <c r="F5619">
        <v>55.12</v>
      </c>
    </row>
    <row r="5620" spans="1:6">
      <c r="A5620" t="s">
        <v>15057</v>
      </c>
      <c r="B5620">
        <v>89810</v>
      </c>
      <c r="C5620" t="s">
        <v>9881</v>
      </c>
      <c r="D5620" t="s">
        <v>211</v>
      </c>
      <c r="E5620">
        <v>29.1</v>
      </c>
      <c r="F5620">
        <v>29.76</v>
      </c>
    </row>
    <row r="5621" spans="1:6">
      <c r="A5621" t="s">
        <v>15057</v>
      </c>
      <c r="B5621">
        <v>89746</v>
      </c>
      <c r="C5621" t="s">
        <v>9882</v>
      </c>
      <c r="D5621" t="s">
        <v>211</v>
      </c>
      <c r="E5621">
        <v>27.84</v>
      </c>
      <c r="F5621">
        <v>28.43</v>
      </c>
    </row>
    <row r="5622" spans="1:6">
      <c r="A5622" t="s">
        <v>15057</v>
      </c>
      <c r="B5622">
        <v>89851</v>
      </c>
      <c r="C5622" t="s">
        <v>9883</v>
      </c>
      <c r="D5622" t="s">
        <v>211</v>
      </c>
      <c r="E5622">
        <v>32.19</v>
      </c>
      <c r="F5622">
        <v>33.03</v>
      </c>
    </row>
    <row r="5623" spans="1:6">
      <c r="A5623" t="s">
        <v>15057</v>
      </c>
      <c r="B5623">
        <v>89855</v>
      </c>
      <c r="C5623" t="s">
        <v>9884</v>
      </c>
      <c r="D5623" t="s">
        <v>211</v>
      </c>
      <c r="E5623">
        <v>103.98</v>
      </c>
      <c r="F5623">
        <v>105.08</v>
      </c>
    </row>
    <row r="5624" spans="1:6">
      <c r="A5624" t="s">
        <v>15057</v>
      </c>
      <c r="B5624">
        <v>89726</v>
      </c>
      <c r="C5624" t="s">
        <v>9885</v>
      </c>
      <c r="D5624" t="s">
        <v>211</v>
      </c>
      <c r="E5624">
        <v>10.28</v>
      </c>
      <c r="F5624">
        <v>10.67</v>
      </c>
    </row>
    <row r="5625" spans="1:6">
      <c r="A5625" t="s">
        <v>15057</v>
      </c>
      <c r="B5625">
        <v>89802</v>
      </c>
      <c r="C5625" t="s">
        <v>9886</v>
      </c>
      <c r="D5625" t="s">
        <v>211</v>
      </c>
      <c r="E5625">
        <v>10.32</v>
      </c>
      <c r="F5625">
        <v>10.43</v>
      </c>
    </row>
    <row r="5626" spans="1:6">
      <c r="A5626" t="s">
        <v>15057</v>
      </c>
      <c r="B5626">
        <v>89732</v>
      </c>
      <c r="C5626" t="s">
        <v>9887</v>
      </c>
      <c r="D5626" t="s">
        <v>211</v>
      </c>
      <c r="E5626">
        <v>15.62</v>
      </c>
      <c r="F5626">
        <v>16.05</v>
      </c>
    </row>
    <row r="5627" spans="1:6">
      <c r="A5627" t="s">
        <v>15057</v>
      </c>
      <c r="B5627">
        <v>89806</v>
      </c>
      <c r="C5627" t="s">
        <v>9888</v>
      </c>
      <c r="D5627" t="s">
        <v>211</v>
      </c>
      <c r="E5627">
        <v>21.11</v>
      </c>
      <c r="F5627">
        <v>21.49</v>
      </c>
    </row>
    <row r="5628" spans="1:6">
      <c r="A5628" t="s">
        <v>15057</v>
      </c>
      <c r="B5628">
        <v>89739</v>
      </c>
      <c r="C5628" t="s">
        <v>9889</v>
      </c>
      <c r="D5628" t="s">
        <v>211</v>
      </c>
      <c r="E5628">
        <v>23.12</v>
      </c>
      <c r="F5628">
        <v>23.63</v>
      </c>
    </row>
    <row r="5629" spans="1:6">
      <c r="A5629" t="s">
        <v>15057</v>
      </c>
      <c r="B5629">
        <v>89809</v>
      </c>
      <c r="C5629" t="s">
        <v>9890</v>
      </c>
      <c r="D5629" t="s">
        <v>211</v>
      </c>
      <c r="E5629">
        <v>28.39</v>
      </c>
      <c r="F5629">
        <v>29.05</v>
      </c>
    </row>
    <row r="5630" spans="1:6">
      <c r="A5630" t="s">
        <v>15057</v>
      </c>
      <c r="B5630">
        <v>89744</v>
      </c>
      <c r="C5630" t="s">
        <v>9891</v>
      </c>
      <c r="D5630" t="s">
        <v>211</v>
      </c>
      <c r="E5630">
        <v>27.13</v>
      </c>
      <c r="F5630">
        <v>27.72</v>
      </c>
    </row>
    <row r="5631" spans="1:6">
      <c r="A5631" t="s">
        <v>15057</v>
      </c>
      <c r="B5631">
        <v>89850</v>
      </c>
      <c r="C5631" t="s">
        <v>9892</v>
      </c>
      <c r="D5631" t="s">
        <v>211</v>
      </c>
      <c r="E5631">
        <v>31.48</v>
      </c>
      <c r="F5631">
        <v>32.32</v>
      </c>
    </row>
    <row r="5632" spans="1:6">
      <c r="A5632" t="s">
        <v>15057</v>
      </c>
      <c r="B5632">
        <v>89854</v>
      </c>
      <c r="C5632" t="s">
        <v>9893</v>
      </c>
      <c r="D5632" t="s">
        <v>211</v>
      </c>
      <c r="E5632">
        <v>99.5</v>
      </c>
      <c r="F5632">
        <v>100.6</v>
      </c>
    </row>
    <row r="5633" spans="1:6">
      <c r="A5633" t="s">
        <v>15057</v>
      </c>
      <c r="B5633">
        <v>89724</v>
      </c>
      <c r="C5633" t="s">
        <v>9894</v>
      </c>
      <c r="D5633" t="s">
        <v>211</v>
      </c>
      <c r="E5633">
        <v>10.08</v>
      </c>
      <c r="F5633">
        <v>10.47</v>
      </c>
    </row>
    <row r="5634" spans="1:6">
      <c r="A5634" t="s">
        <v>15057</v>
      </c>
      <c r="B5634">
        <v>89801</v>
      </c>
      <c r="C5634" t="s">
        <v>9895</v>
      </c>
      <c r="D5634" t="s">
        <v>211</v>
      </c>
      <c r="E5634">
        <v>9.69</v>
      </c>
      <c r="F5634">
        <v>9.8000000000000007</v>
      </c>
    </row>
    <row r="5635" spans="1:6">
      <c r="A5635" t="s">
        <v>15057</v>
      </c>
      <c r="B5635">
        <v>89731</v>
      </c>
      <c r="C5635" t="s">
        <v>9896</v>
      </c>
      <c r="D5635" t="s">
        <v>211</v>
      </c>
      <c r="E5635">
        <v>14.99</v>
      </c>
      <c r="F5635">
        <v>15.42</v>
      </c>
    </row>
    <row r="5636" spans="1:6">
      <c r="A5636" t="s">
        <v>15057</v>
      </c>
      <c r="B5636">
        <v>89805</v>
      </c>
      <c r="C5636" t="s">
        <v>9897</v>
      </c>
      <c r="D5636" t="s">
        <v>211</v>
      </c>
      <c r="E5636">
        <v>20.27</v>
      </c>
      <c r="F5636">
        <v>20.65</v>
      </c>
    </row>
    <row r="5637" spans="1:6">
      <c r="A5637" t="s">
        <v>15057</v>
      </c>
      <c r="B5637">
        <v>89737</v>
      </c>
      <c r="C5637" t="s">
        <v>9898</v>
      </c>
      <c r="D5637" t="s">
        <v>211</v>
      </c>
      <c r="E5637">
        <v>22.28</v>
      </c>
      <c r="F5637">
        <v>22.79</v>
      </c>
    </row>
    <row r="5638" spans="1:6">
      <c r="A5638" t="s">
        <v>15057</v>
      </c>
      <c r="B5638">
        <v>104355</v>
      </c>
      <c r="C5638" t="s">
        <v>9899</v>
      </c>
      <c r="D5638" t="s">
        <v>211</v>
      </c>
      <c r="E5638">
        <v>45.89</v>
      </c>
      <c r="F5638">
        <v>46.65</v>
      </c>
    </row>
    <row r="5639" spans="1:6">
      <c r="A5639" t="s">
        <v>15057</v>
      </c>
      <c r="B5639">
        <v>104347</v>
      </c>
      <c r="C5639" t="s">
        <v>9900</v>
      </c>
      <c r="D5639" t="s">
        <v>211</v>
      </c>
      <c r="E5639">
        <v>45.67</v>
      </c>
      <c r="F5639">
        <v>46.41</v>
      </c>
    </row>
    <row r="5640" spans="1:6">
      <c r="A5640" t="s">
        <v>15057</v>
      </c>
      <c r="B5640">
        <v>104353</v>
      </c>
      <c r="C5640" t="s">
        <v>9901</v>
      </c>
      <c r="D5640" t="s">
        <v>211</v>
      </c>
      <c r="E5640">
        <v>39.86</v>
      </c>
      <c r="F5640">
        <v>40.49</v>
      </c>
    </row>
    <row r="5641" spans="1:6">
      <c r="A5641" t="s">
        <v>15057</v>
      </c>
      <c r="B5641">
        <v>104345</v>
      </c>
      <c r="C5641" t="s">
        <v>9902</v>
      </c>
      <c r="D5641" t="s">
        <v>211</v>
      </c>
      <c r="E5641">
        <v>41.09</v>
      </c>
      <c r="F5641">
        <v>41.8</v>
      </c>
    </row>
    <row r="5642" spans="1:6">
      <c r="A5642" t="s">
        <v>15057</v>
      </c>
      <c r="B5642">
        <v>104350</v>
      </c>
      <c r="C5642" t="s">
        <v>9903</v>
      </c>
      <c r="D5642" t="s">
        <v>211</v>
      </c>
      <c r="E5642">
        <v>28.74</v>
      </c>
      <c r="F5642">
        <v>29.13</v>
      </c>
    </row>
    <row r="5643" spans="1:6">
      <c r="A5643" t="s">
        <v>15057</v>
      </c>
      <c r="B5643">
        <v>104343</v>
      </c>
      <c r="C5643" t="s">
        <v>9904</v>
      </c>
      <c r="D5643" t="s">
        <v>211</v>
      </c>
      <c r="E5643">
        <v>32.9</v>
      </c>
      <c r="F5643">
        <v>33.53</v>
      </c>
    </row>
    <row r="5644" spans="1:6">
      <c r="A5644" t="s">
        <v>15057</v>
      </c>
      <c r="B5644">
        <v>89834</v>
      </c>
      <c r="C5644" t="s">
        <v>9905</v>
      </c>
      <c r="D5644" t="s">
        <v>211</v>
      </c>
      <c r="E5644">
        <v>50.67</v>
      </c>
      <c r="F5644">
        <v>51.56</v>
      </c>
    </row>
    <row r="5645" spans="1:6">
      <c r="A5645" t="s">
        <v>15057</v>
      </c>
      <c r="B5645">
        <v>89797</v>
      </c>
      <c r="C5645" t="s">
        <v>9906</v>
      </c>
      <c r="D5645" t="s">
        <v>211</v>
      </c>
      <c r="E5645">
        <v>48.99</v>
      </c>
      <c r="F5645">
        <v>49.77</v>
      </c>
    </row>
    <row r="5646" spans="1:6">
      <c r="A5646" t="s">
        <v>15057</v>
      </c>
      <c r="B5646">
        <v>89861</v>
      </c>
      <c r="C5646" t="s">
        <v>9907</v>
      </c>
      <c r="D5646" t="s">
        <v>211</v>
      </c>
      <c r="E5646">
        <v>54.78</v>
      </c>
      <c r="F5646">
        <v>55.91</v>
      </c>
    </row>
    <row r="5647" spans="1:6">
      <c r="A5647" t="s">
        <v>15057</v>
      </c>
      <c r="B5647">
        <v>89783</v>
      </c>
      <c r="C5647" t="s">
        <v>9908</v>
      </c>
      <c r="D5647" t="s">
        <v>211</v>
      </c>
      <c r="E5647">
        <v>14.58</v>
      </c>
      <c r="F5647">
        <v>15.09</v>
      </c>
    </row>
    <row r="5648" spans="1:6">
      <c r="A5648" t="s">
        <v>15057</v>
      </c>
      <c r="B5648">
        <v>89827</v>
      </c>
      <c r="C5648" t="s">
        <v>9909</v>
      </c>
      <c r="D5648" t="s">
        <v>211</v>
      </c>
      <c r="E5648">
        <v>18.78</v>
      </c>
      <c r="F5648">
        <v>18.920000000000002</v>
      </c>
    </row>
    <row r="5649" spans="1:6">
      <c r="A5649" t="s">
        <v>15057</v>
      </c>
      <c r="B5649">
        <v>89785</v>
      </c>
      <c r="C5649" t="s">
        <v>9910</v>
      </c>
      <c r="D5649" t="s">
        <v>211</v>
      </c>
      <c r="E5649">
        <v>25.86</v>
      </c>
      <c r="F5649">
        <v>26.42</v>
      </c>
    </row>
    <row r="5650" spans="1:6">
      <c r="A5650" t="s">
        <v>15057</v>
      </c>
      <c r="B5650">
        <v>89830</v>
      </c>
      <c r="C5650" t="s">
        <v>9911</v>
      </c>
      <c r="D5650" t="s">
        <v>211</v>
      </c>
      <c r="E5650">
        <v>36.42</v>
      </c>
      <c r="F5650">
        <v>36.93</v>
      </c>
    </row>
    <row r="5651" spans="1:6">
      <c r="A5651" t="s">
        <v>15057</v>
      </c>
      <c r="B5651">
        <v>89795</v>
      </c>
      <c r="C5651" t="s">
        <v>9912</v>
      </c>
      <c r="D5651" t="s">
        <v>211</v>
      </c>
      <c r="E5651">
        <v>39.119999999999997</v>
      </c>
      <c r="F5651">
        <v>39.799999999999997</v>
      </c>
    </row>
    <row r="5652" spans="1:6">
      <c r="A5652" t="s">
        <v>15057</v>
      </c>
      <c r="B5652">
        <v>89823</v>
      </c>
      <c r="C5652" t="s">
        <v>9913</v>
      </c>
      <c r="D5652" t="s">
        <v>211</v>
      </c>
      <c r="E5652">
        <v>33.4</v>
      </c>
      <c r="F5652">
        <v>33.840000000000003</v>
      </c>
    </row>
    <row r="5653" spans="1:6">
      <c r="A5653" t="s">
        <v>15057</v>
      </c>
      <c r="B5653">
        <v>89779</v>
      </c>
      <c r="C5653" t="s">
        <v>9914</v>
      </c>
      <c r="D5653" t="s">
        <v>211</v>
      </c>
      <c r="E5653">
        <v>32.56</v>
      </c>
      <c r="F5653">
        <v>32.950000000000003</v>
      </c>
    </row>
    <row r="5654" spans="1:6">
      <c r="A5654" t="s">
        <v>15057</v>
      </c>
      <c r="B5654">
        <v>89857</v>
      </c>
      <c r="C5654" t="s">
        <v>9915</v>
      </c>
      <c r="D5654" t="s">
        <v>211</v>
      </c>
      <c r="E5654">
        <v>35.46</v>
      </c>
      <c r="F5654">
        <v>36.020000000000003</v>
      </c>
    </row>
    <row r="5655" spans="1:6">
      <c r="A5655" t="s">
        <v>15057</v>
      </c>
      <c r="B5655">
        <v>89814</v>
      </c>
      <c r="C5655" t="s">
        <v>9916</v>
      </c>
      <c r="D5655" t="s">
        <v>211</v>
      </c>
      <c r="E5655">
        <v>16.149999999999999</v>
      </c>
      <c r="F5655">
        <v>16.22</v>
      </c>
    </row>
    <row r="5656" spans="1:6">
      <c r="A5656" t="s">
        <v>15057</v>
      </c>
      <c r="B5656">
        <v>89754</v>
      </c>
      <c r="C5656" t="s">
        <v>9917</v>
      </c>
      <c r="D5656" t="s">
        <v>211</v>
      </c>
      <c r="E5656">
        <v>19.690000000000001</v>
      </c>
      <c r="F5656">
        <v>19.97</v>
      </c>
    </row>
    <row r="5657" spans="1:6">
      <c r="A5657" t="s">
        <v>15057</v>
      </c>
      <c r="B5657">
        <v>89819</v>
      </c>
      <c r="C5657" t="s">
        <v>9918</v>
      </c>
      <c r="D5657" t="s">
        <v>211</v>
      </c>
      <c r="E5657">
        <v>22.88</v>
      </c>
      <c r="F5657">
        <v>23.14</v>
      </c>
    </row>
    <row r="5658" spans="1:6">
      <c r="A5658" t="s">
        <v>15057</v>
      </c>
      <c r="B5658">
        <v>89776</v>
      </c>
      <c r="C5658" t="s">
        <v>9919</v>
      </c>
      <c r="D5658" t="s">
        <v>211</v>
      </c>
      <c r="E5658">
        <v>24.24</v>
      </c>
      <c r="F5658">
        <v>24.57</v>
      </c>
    </row>
    <row r="5659" spans="1:6">
      <c r="A5659" t="s">
        <v>15057</v>
      </c>
      <c r="B5659">
        <v>89821</v>
      </c>
      <c r="C5659" t="s">
        <v>9920</v>
      </c>
      <c r="D5659" t="s">
        <v>211</v>
      </c>
      <c r="E5659">
        <v>17.649999999999999</v>
      </c>
      <c r="F5659">
        <v>18.09</v>
      </c>
    </row>
    <row r="5660" spans="1:6">
      <c r="A5660" t="s">
        <v>15057</v>
      </c>
      <c r="B5660">
        <v>89778</v>
      </c>
      <c r="C5660" t="s">
        <v>9921</v>
      </c>
      <c r="D5660" t="s">
        <v>211</v>
      </c>
      <c r="E5660">
        <v>16.809999999999999</v>
      </c>
      <c r="F5660">
        <v>17.2</v>
      </c>
    </row>
    <row r="5661" spans="1:6">
      <c r="A5661" t="s">
        <v>15057</v>
      </c>
      <c r="B5661">
        <v>89856</v>
      </c>
      <c r="C5661" t="s">
        <v>9922</v>
      </c>
      <c r="D5661" t="s">
        <v>211</v>
      </c>
      <c r="E5661">
        <v>19.71</v>
      </c>
      <c r="F5661">
        <v>20.27</v>
      </c>
    </row>
    <row r="5662" spans="1:6">
      <c r="A5662" t="s">
        <v>15057</v>
      </c>
      <c r="B5662">
        <v>89752</v>
      </c>
      <c r="C5662" t="s">
        <v>9923</v>
      </c>
      <c r="D5662" t="s">
        <v>211</v>
      </c>
      <c r="E5662">
        <v>7.46</v>
      </c>
      <c r="F5662">
        <v>7.73</v>
      </c>
    </row>
    <row r="5663" spans="1:6">
      <c r="A5663" t="s">
        <v>15057</v>
      </c>
      <c r="B5663">
        <v>89813</v>
      </c>
      <c r="C5663" t="s">
        <v>9924</v>
      </c>
      <c r="D5663" t="s">
        <v>211</v>
      </c>
      <c r="E5663">
        <v>5.3</v>
      </c>
      <c r="F5663">
        <v>5.37</v>
      </c>
    </row>
    <row r="5664" spans="1:6">
      <c r="A5664" t="s">
        <v>15057</v>
      </c>
      <c r="B5664">
        <v>89753</v>
      </c>
      <c r="C5664" t="s">
        <v>9925</v>
      </c>
      <c r="D5664" t="s">
        <v>211</v>
      </c>
      <c r="E5664">
        <v>8.91</v>
      </c>
      <c r="F5664">
        <v>9.19</v>
      </c>
    </row>
    <row r="5665" spans="1:6">
      <c r="A5665" t="s">
        <v>15057</v>
      </c>
      <c r="B5665">
        <v>89817</v>
      </c>
      <c r="C5665" t="s">
        <v>9926</v>
      </c>
      <c r="D5665" t="s">
        <v>211</v>
      </c>
      <c r="E5665">
        <v>13.13</v>
      </c>
      <c r="F5665">
        <v>13.39</v>
      </c>
    </row>
    <row r="5666" spans="1:6">
      <c r="A5666" t="s">
        <v>15057</v>
      </c>
      <c r="B5666">
        <v>89774</v>
      </c>
      <c r="C5666" t="s">
        <v>9927</v>
      </c>
      <c r="D5666" t="s">
        <v>211</v>
      </c>
      <c r="E5666">
        <v>14.52</v>
      </c>
      <c r="F5666">
        <v>14.85</v>
      </c>
    </row>
    <row r="5667" spans="1:6">
      <c r="A5667" t="s">
        <v>15057</v>
      </c>
      <c r="B5667">
        <v>95693</v>
      </c>
      <c r="C5667" t="s">
        <v>9928</v>
      </c>
      <c r="D5667" t="s">
        <v>211</v>
      </c>
      <c r="E5667">
        <v>46.27</v>
      </c>
      <c r="F5667">
        <v>46.99</v>
      </c>
    </row>
    <row r="5668" spans="1:6">
      <c r="A5668" t="s">
        <v>15057</v>
      </c>
      <c r="B5668">
        <v>89833</v>
      </c>
      <c r="C5668" t="s">
        <v>9929</v>
      </c>
      <c r="D5668" t="s">
        <v>211</v>
      </c>
      <c r="E5668">
        <v>43.77</v>
      </c>
      <c r="F5668">
        <v>44.66</v>
      </c>
    </row>
    <row r="5669" spans="1:6">
      <c r="A5669" t="s">
        <v>15057</v>
      </c>
      <c r="B5669">
        <v>89796</v>
      </c>
      <c r="C5669" t="s">
        <v>9930</v>
      </c>
      <c r="D5669" t="s">
        <v>211</v>
      </c>
      <c r="E5669">
        <v>42.09</v>
      </c>
      <c r="F5669">
        <v>42.87</v>
      </c>
    </row>
    <row r="5670" spans="1:6">
      <c r="A5670" t="s">
        <v>15057</v>
      </c>
      <c r="B5670">
        <v>89860</v>
      </c>
      <c r="C5670" t="s">
        <v>9931</v>
      </c>
      <c r="D5670" t="s">
        <v>211</v>
      </c>
      <c r="E5670">
        <v>47.88</v>
      </c>
      <c r="F5670">
        <v>49.01</v>
      </c>
    </row>
    <row r="5671" spans="1:6">
      <c r="A5671" t="s">
        <v>15057</v>
      </c>
      <c r="B5671">
        <v>89782</v>
      </c>
      <c r="C5671" t="s">
        <v>9932</v>
      </c>
      <c r="D5671" t="s">
        <v>211</v>
      </c>
      <c r="E5671">
        <v>14.49</v>
      </c>
      <c r="F5671">
        <v>15</v>
      </c>
    </row>
    <row r="5672" spans="1:6">
      <c r="A5672" t="s">
        <v>15057</v>
      </c>
      <c r="B5672">
        <v>89825</v>
      </c>
      <c r="C5672" t="s">
        <v>9933</v>
      </c>
      <c r="D5672" t="s">
        <v>211</v>
      </c>
      <c r="E5672">
        <v>16.760000000000002</v>
      </c>
      <c r="F5672">
        <v>16.899999999999999</v>
      </c>
    </row>
    <row r="5673" spans="1:6">
      <c r="A5673" t="s">
        <v>15057</v>
      </c>
      <c r="B5673">
        <v>89784</v>
      </c>
      <c r="C5673" t="s">
        <v>9934</v>
      </c>
      <c r="D5673" t="s">
        <v>211</v>
      </c>
      <c r="E5673">
        <v>23.84</v>
      </c>
      <c r="F5673">
        <v>24.4</v>
      </c>
    </row>
    <row r="5674" spans="1:6">
      <c r="A5674" t="s">
        <v>15057</v>
      </c>
      <c r="B5674">
        <v>89829</v>
      </c>
      <c r="C5674" t="s">
        <v>9935</v>
      </c>
      <c r="D5674" t="s">
        <v>211</v>
      </c>
      <c r="E5674">
        <v>34.64</v>
      </c>
      <c r="F5674">
        <v>35.15</v>
      </c>
    </row>
    <row r="5675" spans="1:6">
      <c r="A5675" t="s">
        <v>15057</v>
      </c>
      <c r="B5675">
        <v>89786</v>
      </c>
      <c r="C5675" t="s">
        <v>9936</v>
      </c>
      <c r="D5675" t="s">
        <v>211</v>
      </c>
      <c r="E5675">
        <v>37.340000000000003</v>
      </c>
      <c r="F5675">
        <v>38.020000000000003</v>
      </c>
    </row>
    <row r="5676" spans="1:6">
      <c r="A5676" t="s">
        <v>15057</v>
      </c>
      <c r="B5676">
        <v>104352</v>
      </c>
      <c r="C5676" t="s">
        <v>9937</v>
      </c>
      <c r="D5676" t="s">
        <v>211</v>
      </c>
      <c r="E5676">
        <v>38.08</v>
      </c>
      <c r="F5676">
        <v>38.71</v>
      </c>
    </row>
    <row r="5677" spans="1:6">
      <c r="A5677" t="s">
        <v>15057</v>
      </c>
      <c r="B5677">
        <v>104344</v>
      </c>
      <c r="C5677" t="s">
        <v>9938</v>
      </c>
      <c r="D5677" t="s">
        <v>211</v>
      </c>
      <c r="E5677">
        <v>39.31</v>
      </c>
      <c r="F5677">
        <v>40.020000000000003</v>
      </c>
    </row>
    <row r="5678" spans="1:6">
      <c r="A5678" t="s">
        <v>15057</v>
      </c>
      <c r="B5678">
        <v>104354</v>
      </c>
      <c r="C5678" t="s">
        <v>9939</v>
      </c>
      <c r="D5678" t="s">
        <v>211</v>
      </c>
      <c r="E5678">
        <v>43.59</v>
      </c>
      <c r="F5678">
        <v>44.35</v>
      </c>
    </row>
    <row r="5679" spans="1:6">
      <c r="A5679" t="s">
        <v>15057</v>
      </c>
      <c r="B5679">
        <v>104346</v>
      </c>
      <c r="C5679" t="s">
        <v>9940</v>
      </c>
      <c r="D5679" t="s">
        <v>211</v>
      </c>
      <c r="E5679">
        <v>43.37</v>
      </c>
      <c r="F5679">
        <v>44.11</v>
      </c>
    </row>
    <row r="5680" spans="1:6">
      <c r="A5680" t="s">
        <v>15057</v>
      </c>
      <c r="B5680">
        <v>104356</v>
      </c>
      <c r="C5680" t="s">
        <v>9941</v>
      </c>
      <c r="D5680" t="s">
        <v>211</v>
      </c>
      <c r="E5680">
        <v>27.16</v>
      </c>
      <c r="F5680">
        <v>27.38</v>
      </c>
    </row>
    <row r="5681" spans="1:6">
      <c r="A5681" t="s">
        <v>15057</v>
      </c>
      <c r="B5681">
        <v>104348</v>
      </c>
      <c r="C5681" t="s">
        <v>9942</v>
      </c>
      <c r="D5681" t="s">
        <v>211</v>
      </c>
      <c r="E5681">
        <v>9.7200000000000006</v>
      </c>
      <c r="F5681">
        <v>9.76</v>
      </c>
    </row>
    <row r="5682" spans="1:6">
      <c r="A5682" t="s">
        <v>15057</v>
      </c>
      <c r="B5682">
        <v>104351</v>
      </c>
      <c r="C5682" t="s">
        <v>9943</v>
      </c>
      <c r="D5682" t="s">
        <v>211</v>
      </c>
      <c r="E5682">
        <v>20.309999999999999</v>
      </c>
      <c r="F5682">
        <v>20.440000000000001</v>
      </c>
    </row>
    <row r="5683" spans="1:6">
      <c r="A5683" t="s">
        <v>15057</v>
      </c>
      <c r="B5683">
        <v>89800</v>
      </c>
      <c r="C5683" t="s">
        <v>9944</v>
      </c>
      <c r="D5683" t="s">
        <v>110</v>
      </c>
      <c r="E5683">
        <v>27.02</v>
      </c>
      <c r="F5683">
        <v>27.83</v>
      </c>
    </row>
    <row r="5684" spans="1:6">
      <c r="A5684" t="s">
        <v>15057</v>
      </c>
      <c r="B5684">
        <v>89714</v>
      </c>
      <c r="C5684" t="s">
        <v>278</v>
      </c>
      <c r="D5684" t="s">
        <v>110</v>
      </c>
      <c r="E5684">
        <v>36.340000000000003</v>
      </c>
      <c r="F5684">
        <v>37.69</v>
      </c>
    </row>
    <row r="5685" spans="1:6">
      <c r="A5685" t="s">
        <v>15057</v>
      </c>
      <c r="B5685">
        <v>89848</v>
      </c>
      <c r="C5685" t="s">
        <v>9945</v>
      </c>
      <c r="D5685" t="s">
        <v>110</v>
      </c>
      <c r="E5685">
        <v>25.81</v>
      </c>
      <c r="F5685">
        <v>26.53</v>
      </c>
    </row>
    <row r="5686" spans="1:6">
      <c r="A5686" t="s">
        <v>15057</v>
      </c>
      <c r="B5686">
        <v>89849</v>
      </c>
      <c r="C5686" t="s">
        <v>209</v>
      </c>
      <c r="D5686" t="s">
        <v>110</v>
      </c>
      <c r="E5686">
        <v>51.32</v>
      </c>
      <c r="F5686">
        <v>52.27</v>
      </c>
    </row>
    <row r="5687" spans="1:6">
      <c r="A5687" t="s">
        <v>15057</v>
      </c>
      <c r="B5687">
        <v>89711</v>
      </c>
      <c r="C5687" t="s">
        <v>9946</v>
      </c>
      <c r="D5687" t="s">
        <v>110</v>
      </c>
      <c r="E5687">
        <v>20.93</v>
      </c>
      <c r="F5687">
        <v>21.83</v>
      </c>
    </row>
    <row r="5688" spans="1:6">
      <c r="A5688" t="s">
        <v>15057</v>
      </c>
      <c r="B5688">
        <v>89798</v>
      </c>
      <c r="C5688" t="s">
        <v>9947</v>
      </c>
      <c r="D5688" t="s">
        <v>110</v>
      </c>
      <c r="E5688">
        <v>11.91</v>
      </c>
      <c r="F5688">
        <v>12.04</v>
      </c>
    </row>
    <row r="5689" spans="1:6">
      <c r="A5689" t="s">
        <v>15057</v>
      </c>
      <c r="B5689">
        <v>89712</v>
      </c>
      <c r="C5689" t="s">
        <v>9948</v>
      </c>
      <c r="D5689" t="s">
        <v>110</v>
      </c>
      <c r="E5689">
        <v>26.08</v>
      </c>
      <c r="F5689">
        <v>27.05</v>
      </c>
    </row>
    <row r="5690" spans="1:6">
      <c r="A5690" t="s">
        <v>15057</v>
      </c>
      <c r="B5690">
        <v>89799</v>
      </c>
      <c r="C5690" t="s">
        <v>9949</v>
      </c>
      <c r="D5690" t="s">
        <v>110</v>
      </c>
      <c r="E5690">
        <v>20.61</v>
      </c>
      <c r="F5690">
        <v>21.07</v>
      </c>
    </row>
    <row r="5691" spans="1:6">
      <c r="A5691" t="s">
        <v>15057</v>
      </c>
      <c r="B5691">
        <v>89713</v>
      </c>
      <c r="C5691" t="s">
        <v>9950</v>
      </c>
      <c r="D5691" t="s">
        <v>110</v>
      </c>
      <c r="E5691">
        <v>32.369999999999997</v>
      </c>
      <c r="F5691">
        <v>33.53</v>
      </c>
    </row>
    <row r="5692" spans="1:6">
      <c r="A5692" t="s">
        <v>15058</v>
      </c>
      <c r="B5692">
        <v>89376</v>
      </c>
      <c r="C5692" t="s">
        <v>9951</v>
      </c>
      <c r="D5692" t="s">
        <v>211</v>
      </c>
      <c r="E5692">
        <v>5.81</v>
      </c>
      <c r="F5692">
        <v>6.05</v>
      </c>
    </row>
    <row r="5693" spans="1:6">
      <c r="A5693" t="s">
        <v>15058</v>
      </c>
      <c r="B5693">
        <v>89429</v>
      </c>
      <c r="C5693" t="s">
        <v>9952</v>
      </c>
      <c r="D5693" t="s">
        <v>211</v>
      </c>
      <c r="E5693">
        <v>6.25</v>
      </c>
      <c r="F5693">
        <v>6.5</v>
      </c>
    </row>
    <row r="5694" spans="1:6">
      <c r="A5694" t="s">
        <v>15058</v>
      </c>
      <c r="B5694">
        <v>89383</v>
      </c>
      <c r="C5694" t="s">
        <v>9953</v>
      </c>
      <c r="D5694" t="s">
        <v>211</v>
      </c>
      <c r="E5694">
        <v>6.77</v>
      </c>
      <c r="F5694">
        <v>7.06</v>
      </c>
    </row>
    <row r="5695" spans="1:6">
      <c r="A5695" t="s">
        <v>15058</v>
      </c>
      <c r="B5695">
        <v>89553</v>
      </c>
      <c r="C5695" t="s">
        <v>9954</v>
      </c>
      <c r="D5695" t="s">
        <v>211</v>
      </c>
      <c r="E5695">
        <v>5.91</v>
      </c>
      <c r="F5695">
        <v>6.07</v>
      </c>
    </row>
    <row r="5696" spans="1:6">
      <c r="A5696" t="s">
        <v>15058</v>
      </c>
      <c r="B5696">
        <v>89436</v>
      </c>
      <c r="C5696" t="s">
        <v>9955</v>
      </c>
      <c r="D5696" t="s">
        <v>211</v>
      </c>
      <c r="E5696">
        <v>8.36</v>
      </c>
      <c r="F5696">
        <v>8.65</v>
      </c>
    </row>
    <row r="5697" spans="1:6">
      <c r="A5697" t="s">
        <v>15058</v>
      </c>
      <c r="B5697">
        <v>89391</v>
      </c>
      <c r="C5697" t="s">
        <v>9956</v>
      </c>
      <c r="D5697" t="s">
        <v>211</v>
      </c>
      <c r="E5697">
        <v>8.9600000000000009</v>
      </c>
      <c r="F5697">
        <v>9.3000000000000007</v>
      </c>
    </row>
    <row r="5698" spans="1:6">
      <c r="A5698" t="s">
        <v>15058</v>
      </c>
      <c r="B5698">
        <v>103994</v>
      </c>
      <c r="C5698" t="s">
        <v>9957</v>
      </c>
      <c r="D5698" t="s">
        <v>211</v>
      </c>
      <c r="E5698">
        <v>14.66</v>
      </c>
      <c r="F5698">
        <v>15.01</v>
      </c>
    </row>
    <row r="5699" spans="1:6">
      <c r="A5699" t="s">
        <v>15058</v>
      </c>
      <c r="B5699">
        <v>89570</v>
      </c>
      <c r="C5699" t="s">
        <v>9958</v>
      </c>
      <c r="D5699" t="s">
        <v>211</v>
      </c>
      <c r="E5699">
        <v>11.88</v>
      </c>
      <c r="F5699">
        <v>12.08</v>
      </c>
    </row>
    <row r="5700" spans="1:6">
      <c r="A5700" t="s">
        <v>15058</v>
      </c>
      <c r="B5700">
        <v>103992</v>
      </c>
      <c r="C5700" t="s">
        <v>9959</v>
      </c>
      <c r="D5700" t="s">
        <v>211</v>
      </c>
      <c r="E5700">
        <v>11.83</v>
      </c>
      <c r="F5700">
        <v>12.19</v>
      </c>
    </row>
    <row r="5701" spans="1:6">
      <c r="A5701" t="s">
        <v>15058</v>
      </c>
      <c r="B5701">
        <v>89572</v>
      </c>
      <c r="C5701" t="s">
        <v>9960</v>
      </c>
      <c r="D5701" t="s">
        <v>211</v>
      </c>
      <c r="E5701">
        <v>8.98</v>
      </c>
      <c r="F5701">
        <v>9.17</v>
      </c>
    </row>
    <row r="5702" spans="1:6">
      <c r="A5702" t="s">
        <v>15058</v>
      </c>
      <c r="B5702">
        <v>104001</v>
      </c>
      <c r="C5702" t="s">
        <v>9961</v>
      </c>
      <c r="D5702" t="s">
        <v>211</v>
      </c>
      <c r="E5702">
        <v>14.14</v>
      </c>
      <c r="F5702">
        <v>14.55</v>
      </c>
    </row>
    <row r="5703" spans="1:6">
      <c r="A5703" t="s">
        <v>15058</v>
      </c>
      <c r="B5703">
        <v>89596</v>
      </c>
      <c r="C5703" t="s">
        <v>9962</v>
      </c>
      <c r="D5703" t="s">
        <v>211</v>
      </c>
      <c r="E5703">
        <v>10.77</v>
      </c>
      <c r="F5703">
        <v>10.99</v>
      </c>
    </row>
    <row r="5704" spans="1:6">
      <c r="A5704" t="s">
        <v>15058</v>
      </c>
      <c r="B5704">
        <v>104002</v>
      </c>
      <c r="C5704" t="s">
        <v>9963</v>
      </c>
      <c r="D5704" t="s">
        <v>211</v>
      </c>
      <c r="E5704">
        <v>18.100000000000001</v>
      </c>
      <c r="F5704">
        <v>18.5</v>
      </c>
    </row>
    <row r="5705" spans="1:6">
      <c r="A5705" t="s">
        <v>15058</v>
      </c>
      <c r="B5705">
        <v>89595</v>
      </c>
      <c r="C5705" t="s">
        <v>9964</v>
      </c>
      <c r="D5705" t="s">
        <v>211</v>
      </c>
      <c r="E5705">
        <v>15.01</v>
      </c>
      <c r="F5705">
        <v>15.22</v>
      </c>
    </row>
    <row r="5706" spans="1:6">
      <c r="A5706" t="s">
        <v>15058</v>
      </c>
      <c r="B5706">
        <v>89610</v>
      </c>
      <c r="C5706" t="s">
        <v>9965</v>
      </c>
      <c r="D5706" t="s">
        <v>211</v>
      </c>
      <c r="E5706">
        <v>20.239999999999998</v>
      </c>
      <c r="F5706">
        <v>20.53</v>
      </c>
    </row>
    <row r="5707" spans="1:6">
      <c r="A5707" t="s">
        <v>15058</v>
      </c>
      <c r="B5707">
        <v>89613</v>
      </c>
      <c r="C5707" t="s">
        <v>9966</v>
      </c>
      <c r="D5707" t="s">
        <v>211</v>
      </c>
      <c r="E5707">
        <v>31.7</v>
      </c>
      <c r="F5707">
        <v>32.04</v>
      </c>
    </row>
    <row r="5708" spans="1:6">
      <c r="A5708" t="s">
        <v>15058</v>
      </c>
      <c r="B5708">
        <v>89616</v>
      </c>
      <c r="C5708" t="s">
        <v>9967</v>
      </c>
      <c r="D5708" t="s">
        <v>211</v>
      </c>
      <c r="E5708">
        <v>42.37</v>
      </c>
      <c r="F5708">
        <v>42.75</v>
      </c>
    </row>
    <row r="5709" spans="1:6">
      <c r="A5709" t="s">
        <v>15058</v>
      </c>
      <c r="B5709">
        <v>103952</v>
      </c>
      <c r="C5709" t="s">
        <v>9968</v>
      </c>
      <c r="D5709" t="s">
        <v>211</v>
      </c>
      <c r="E5709">
        <v>5.92</v>
      </c>
      <c r="F5709">
        <v>6.17</v>
      </c>
    </row>
    <row r="5710" spans="1:6">
      <c r="A5710" t="s">
        <v>15058</v>
      </c>
      <c r="B5710">
        <v>103947</v>
      </c>
      <c r="C5710" t="s">
        <v>9969</v>
      </c>
      <c r="D5710" t="s">
        <v>211</v>
      </c>
      <c r="E5710">
        <v>6.44</v>
      </c>
      <c r="F5710">
        <v>6.73</v>
      </c>
    </row>
    <row r="5711" spans="1:6">
      <c r="A5711" t="s">
        <v>15058</v>
      </c>
      <c r="B5711">
        <v>103957</v>
      </c>
      <c r="C5711" t="s">
        <v>9970</v>
      </c>
      <c r="D5711" t="s">
        <v>211</v>
      </c>
      <c r="E5711">
        <v>4.9800000000000004</v>
      </c>
      <c r="F5711">
        <v>5.14</v>
      </c>
    </row>
    <row r="5712" spans="1:6">
      <c r="A5712" t="s">
        <v>15058</v>
      </c>
      <c r="B5712">
        <v>103953</v>
      </c>
      <c r="C5712" t="s">
        <v>9971</v>
      </c>
      <c r="D5712" t="s">
        <v>211</v>
      </c>
      <c r="E5712">
        <v>7.43</v>
      </c>
      <c r="F5712">
        <v>7.72</v>
      </c>
    </row>
    <row r="5713" spans="1:6">
      <c r="A5713" t="s">
        <v>15058</v>
      </c>
      <c r="B5713">
        <v>103948</v>
      </c>
      <c r="C5713" t="s">
        <v>9972</v>
      </c>
      <c r="D5713" t="s">
        <v>211</v>
      </c>
      <c r="E5713">
        <v>8.0299999999999994</v>
      </c>
      <c r="F5713">
        <v>8.3699999999999992</v>
      </c>
    </row>
    <row r="5714" spans="1:6">
      <c r="A5714" t="s">
        <v>15058</v>
      </c>
      <c r="B5714">
        <v>103958</v>
      </c>
      <c r="C5714" t="s">
        <v>9973</v>
      </c>
      <c r="D5714" t="s">
        <v>211</v>
      </c>
      <c r="E5714">
        <v>10.27</v>
      </c>
      <c r="F5714">
        <v>10.5</v>
      </c>
    </row>
    <row r="5715" spans="1:6">
      <c r="A5715" t="s">
        <v>15058</v>
      </c>
      <c r="B5715">
        <v>104009</v>
      </c>
      <c r="C5715" t="s">
        <v>9974</v>
      </c>
      <c r="D5715" t="s">
        <v>211</v>
      </c>
      <c r="E5715">
        <v>13.57</v>
      </c>
      <c r="F5715">
        <v>13.99</v>
      </c>
    </row>
    <row r="5716" spans="1:6">
      <c r="A5716" t="s">
        <v>15058</v>
      </c>
      <c r="B5716">
        <v>103959</v>
      </c>
      <c r="C5716" t="s">
        <v>9975</v>
      </c>
      <c r="D5716" t="s">
        <v>211</v>
      </c>
      <c r="E5716">
        <v>15.44</v>
      </c>
      <c r="F5716">
        <v>15.73</v>
      </c>
    </row>
    <row r="5717" spans="1:6">
      <c r="A5717" t="s">
        <v>15058</v>
      </c>
      <c r="B5717">
        <v>103962</v>
      </c>
      <c r="C5717" t="s">
        <v>9976</v>
      </c>
      <c r="D5717" t="s">
        <v>211</v>
      </c>
      <c r="E5717">
        <v>6.63</v>
      </c>
      <c r="F5717">
        <v>6.77</v>
      </c>
    </row>
    <row r="5718" spans="1:6">
      <c r="A5718" t="s">
        <v>15058</v>
      </c>
      <c r="B5718">
        <v>103954</v>
      </c>
      <c r="C5718" t="s">
        <v>9977</v>
      </c>
      <c r="D5718" t="s">
        <v>211</v>
      </c>
      <c r="E5718">
        <v>9</v>
      </c>
      <c r="F5718">
        <v>9.2899999999999991</v>
      </c>
    </row>
    <row r="5719" spans="1:6">
      <c r="A5719" t="s">
        <v>15058</v>
      </c>
      <c r="B5719">
        <v>103949</v>
      </c>
      <c r="C5719" t="s">
        <v>9978</v>
      </c>
      <c r="D5719" t="s">
        <v>211</v>
      </c>
      <c r="E5719">
        <v>9.59</v>
      </c>
      <c r="F5719">
        <v>9.9</v>
      </c>
    </row>
    <row r="5720" spans="1:6">
      <c r="A5720" t="s">
        <v>15058</v>
      </c>
      <c r="B5720">
        <v>103964</v>
      </c>
      <c r="C5720" t="s">
        <v>9979</v>
      </c>
      <c r="D5720" t="s">
        <v>211</v>
      </c>
      <c r="E5720">
        <v>8.43</v>
      </c>
      <c r="F5720">
        <v>8.61</v>
      </c>
    </row>
    <row r="5721" spans="1:6">
      <c r="A5721" t="s">
        <v>15058</v>
      </c>
      <c r="B5721">
        <v>104014</v>
      </c>
      <c r="C5721" t="s">
        <v>9980</v>
      </c>
      <c r="D5721" t="s">
        <v>211</v>
      </c>
      <c r="E5721">
        <v>11.1</v>
      </c>
      <c r="F5721">
        <v>11.43</v>
      </c>
    </row>
    <row r="5722" spans="1:6">
      <c r="A5722" t="s">
        <v>15058</v>
      </c>
      <c r="B5722">
        <v>103966</v>
      </c>
      <c r="C5722" t="s">
        <v>9981</v>
      </c>
      <c r="D5722" t="s">
        <v>211</v>
      </c>
      <c r="E5722">
        <v>9.9600000000000009</v>
      </c>
      <c r="F5722">
        <v>10.16</v>
      </c>
    </row>
    <row r="5723" spans="1:6">
      <c r="A5723" t="s">
        <v>15058</v>
      </c>
      <c r="B5723">
        <v>103999</v>
      </c>
      <c r="C5723" t="s">
        <v>9982</v>
      </c>
      <c r="D5723" t="s">
        <v>211</v>
      </c>
      <c r="E5723">
        <v>12.87</v>
      </c>
      <c r="F5723">
        <v>13.24</v>
      </c>
    </row>
    <row r="5724" spans="1:6">
      <c r="A5724" t="s">
        <v>15058</v>
      </c>
      <c r="B5724">
        <v>103967</v>
      </c>
      <c r="C5724" t="s">
        <v>9983</v>
      </c>
      <c r="D5724" t="s">
        <v>211</v>
      </c>
      <c r="E5724">
        <v>12.03</v>
      </c>
      <c r="F5724">
        <v>12.24</v>
      </c>
    </row>
    <row r="5725" spans="1:6">
      <c r="A5725" t="s">
        <v>15058</v>
      </c>
      <c r="B5725">
        <v>104003</v>
      </c>
      <c r="C5725" t="s">
        <v>9984</v>
      </c>
      <c r="D5725" t="s">
        <v>211</v>
      </c>
      <c r="E5725">
        <v>15.12</v>
      </c>
      <c r="F5725">
        <v>15.52</v>
      </c>
    </row>
    <row r="5726" spans="1:6">
      <c r="A5726" t="s">
        <v>15058</v>
      </c>
      <c r="B5726">
        <v>103968</v>
      </c>
      <c r="C5726" t="s">
        <v>9985</v>
      </c>
      <c r="D5726" t="s">
        <v>211</v>
      </c>
      <c r="E5726">
        <v>17.34</v>
      </c>
      <c r="F5726">
        <v>17.559999999999999</v>
      </c>
    </row>
    <row r="5727" spans="1:6">
      <c r="A5727" t="s">
        <v>15058</v>
      </c>
      <c r="B5727">
        <v>103969</v>
      </c>
      <c r="C5727" t="s">
        <v>9986</v>
      </c>
      <c r="D5727" t="s">
        <v>211</v>
      </c>
      <c r="E5727">
        <v>20.52</v>
      </c>
      <c r="F5727">
        <v>20.76</v>
      </c>
    </row>
    <row r="5728" spans="1:6">
      <c r="A5728" t="s">
        <v>15058</v>
      </c>
      <c r="B5728">
        <v>103971</v>
      </c>
      <c r="C5728" t="s">
        <v>9987</v>
      </c>
      <c r="D5728" t="s">
        <v>211</v>
      </c>
      <c r="E5728">
        <v>26.12</v>
      </c>
      <c r="F5728">
        <v>26.41</v>
      </c>
    </row>
    <row r="5729" spans="1:6">
      <c r="A5729" t="s">
        <v>15058</v>
      </c>
      <c r="B5729">
        <v>103972</v>
      </c>
      <c r="C5729" t="s">
        <v>9988</v>
      </c>
      <c r="D5729" t="s">
        <v>211</v>
      </c>
      <c r="E5729">
        <v>30.22</v>
      </c>
      <c r="F5729">
        <v>30.52</v>
      </c>
    </row>
    <row r="5730" spans="1:6">
      <c r="A5730" t="s">
        <v>15058</v>
      </c>
      <c r="B5730">
        <v>103993</v>
      </c>
      <c r="C5730" t="s">
        <v>9989</v>
      </c>
      <c r="D5730" t="s">
        <v>211</v>
      </c>
      <c r="E5730">
        <v>10.06</v>
      </c>
      <c r="F5730">
        <v>10.42</v>
      </c>
    </row>
    <row r="5731" spans="1:6">
      <c r="A5731" t="s">
        <v>15058</v>
      </c>
      <c r="B5731">
        <v>89407</v>
      </c>
      <c r="C5731" t="s">
        <v>9990</v>
      </c>
      <c r="D5731" t="s">
        <v>211</v>
      </c>
      <c r="E5731">
        <v>9.1999999999999993</v>
      </c>
      <c r="F5731">
        <v>9.56</v>
      </c>
    </row>
    <row r="5732" spans="1:6">
      <c r="A5732" t="s">
        <v>15058</v>
      </c>
      <c r="B5732">
        <v>89361</v>
      </c>
      <c r="C5732" t="s">
        <v>9991</v>
      </c>
      <c r="D5732" t="s">
        <v>211</v>
      </c>
      <c r="E5732">
        <v>9.91</v>
      </c>
      <c r="F5732">
        <v>10.31</v>
      </c>
    </row>
    <row r="5733" spans="1:6">
      <c r="A5733" t="s">
        <v>15058</v>
      </c>
      <c r="B5733">
        <v>89490</v>
      </c>
      <c r="C5733" t="s">
        <v>9992</v>
      </c>
      <c r="D5733" t="s">
        <v>211</v>
      </c>
      <c r="E5733">
        <v>7.38</v>
      </c>
      <c r="F5733">
        <v>7.59</v>
      </c>
    </row>
    <row r="5734" spans="1:6">
      <c r="A5734" t="s">
        <v>15058</v>
      </c>
      <c r="B5734">
        <v>89411</v>
      </c>
      <c r="C5734" t="s">
        <v>9993</v>
      </c>
      <c r="D5734" t="s">
        <v>211</v>
      </c>
      <c r="E5734">
        <v>10.77</v>
      </c>
      <c r="F5734">
        <v>11.18</v>
      </c>
    </row>
    <row r="5735" spans="1:6">
      <c r="A5735" t="s">
        <v>15058</v>
      </c>
      <c r="B5735">
        <v>89365</v>
      </c>
      <c r="C5735" t="s">
        <v>9994</v>
      </c>
      <c r="D5735" t="s">
        <v>211</v>
      </c>
      <c r="E5735">
        <v>11.59</v>
      </c>
      <c r="F5735">
        <v>12.05</v>
      </c>
    </row>
    <row r="5736" spans="1:6">
      <c r="A5736" t="s">
        <v>15058</v>
      </c>
      <c r="B5736">
        <v>89496</v>
      </c>
      <c r="C5736" t="s">
        <v>9995</v>
      </c>
      <c r="D5736" t="s">
        <v>211</v>
      </c>
      <c r="E5736">
        <v>10.76</v>
      </c>
      <c r="F5736">
        <v>11.03</v>
      </c>
    </row>
    <row r="5737" spans="1:6">
      <c r="A5737" t="s">
        <v>15058</v>
      </c>
      <c r="B5737">
        <v>89416</v>
      </c>
      <c r="C5737" t="s">
        <v>9996</v>
      </c>
      <c r="D5737" t="s">
        <v>211</v>
      </c>
      <c r="E5737">
        <v>14.72</v>
      </c>
      <c r="F5737">
        <v>15.21</v>
      </c>
    </row>
    <row r="5738" spans="1:6">
      <c r="A5738" t="s">
        <v>15058</v>
      </c>
      <c r="B5738">
        <v>89370</v>
      </c>
      <c r="C5738" t="s">
        <v>9997</v>
      </c>
      <c r="D5738" t="s">
        <v>211</v>
      </c>
      <c r="E5738">
        <v>15.71</v>
      </c>
      <c r="F5738">
        <v>16.25</v>
      </c>
    </row>
    <row r="5739" spans="1:6">
      <c r="A5739" t="s">
        <v>15058</v>
      </c>
      <c r="B5739">
        <v>89500</v>
      </c>
      <c r="C5739" t="s">
        <v>9998</v>
      </c>
      <c r="D5739" t="s">
        <v>211</v>
      </c>
      <c r="E5739">
        <v>13.17</v>
      </c>
      <c r="F5739">
        <v>13.49</v>
      </c>
    </row>
    <row r="5740" spans="1:6">
      <c r="A5740" t="s">
        <v>15058</v>
      </c>
      <c r="B5740">
        <v>103983</v>
      </c>
      <c r="C5740" t="s">
        <v>9999</v>
      </c>
      <c r="D5740" t="s">
        <v>211</v>
      </c>
      <c r="E5740">
        <v>17.7</v>
      </c>
      <c r="F5740">
        <v>18.28</v>
      </c>
    </row>
    <row r="5741" spans="1:6">
      <c r="A5741" t="s">
        <v>15058</v>
      </c>
      <c r="B5741">
        <v>89504</v>
      </c>
      <c r="C5741" t="s">
        <v>10000</v>
      </c>
      <c r="D5741" t="s">
        <v>211</v>
      </c>
      <c r="E5741">
        <v>19.47</v>
      </c>
      <c r="F5741">
        <v>19.86</v>
      </c>
    </row>
    <row r="5742" spans="1:6">
      <c r="A5742" t="s">
        <v>15058</v>
      </c>
      <c r="B5742">
        <v>103987</v>
      </c>
      <c r="C5742" t="s">
        <v>10001</v>
      </c>
      <c r="D5742" t="s">
        <v>211</v>
      </c>
      <c r="E5742">
        <v>24.79</v>
      </c>
      <c r="F5742">
        <v>25.48</v>
      </c>
    </row>
    <row r="5743" spans="1:6">
      <c r="A5743" t="s">
        <v>15058</v>
      </c>
      <c r="B5743">
        <v>89510</v>
      </c>
      <c r="C5743" t="s">
        <v>10002</v>
      </c>
      <c r="D5743" t="s">
        <v>211</v>
      </c>
      <c r="E5743">
        <v>27.88</v>
      </c>
      <c r="F5743">
        <v>28.33</v>
      </c>
    </row>
    <row r="5744" spans="1:6">
      <c r="A5744" t="s">
        <v>15058</v>
      </c>
      <c r="B5744">
        <v>89519</v>
      </c>
      <c r="C5744" t="s">
        <v>10003</v>
      </c>
      <c r="D5744" t="s">
        <v>211</v>
      </c>
      <c r="E5744">
        <v>49.06</v>
      </c>
      <c r="F5744">
        <v>49.63</v>
      </c>
    </row>
    <row r="5745" spans="1:6">
      <c r="A5745" t="s">
        <v>15058</v>
      </c>
      <c r="B5745">
        <v>89527</v>
      </c>
      <c r="C5745" t="s">
        <v>10004</v>
      </c>
      <c r="D5745" t="s">
        <v>211</v>
      </c>
      <c r="E5745">
        <v>59.13</v>
      </c>
      <c r="F5745">
        <v>59.76</v>
      </c>
    </row>
    <row r="5746" spans="1:6">
      <c r="A5746" t="s">
        <v>15058</v>
      </c>
      <c r="B5746">
        <v>89406</v>
      </c>
      <c r="C5746" t="s">
        <v>10005</v>
      </c>
      <c r="D5746" t="s">
        <v>211</v>
      </c>
      <c r="E5746">
        <v>9.1199999999999992</v>
      </c>
      <c r="F5746">
        <v>9.48</v>
      </c>
    </row>
    <row r="5747" spans="1:6">
      <c r="A5747" t="s">
        <v>15058</v>
      </c>
      <c r="B5747">
        <v>89360</v>
      </c>
      <c r="C5747" t="s">
        <v>10006</v>
      </c>
      <c r="D5747" t="s">
        <v>211</v>
      </c>
      <c r="E5747">
        <v>9.83</v>
      </c>
      <c r="F5747">
        <v>10.23</v>
      </c>
    </row>
    <row r="5748" spans="1:6">
      <c r="A5748" t="s">
        <v>15058</v>
      </c>
      <c r="B5748">
        <v>89489</v>
      </c>
      <c r="C5748" t="s">
        <v>10007</v>
      </c>
      <c r="D5748" t="s">
        <v>211</v>
      </c>
      <c r="E5748">
        <v>7.97</v>
      </c>
      <c r="F5748">
        <v>8.18</v>
      </c>
    </row>
    <row r="5749" spans="1:6">
      <c r="A5749" t="s">
        <v>15058</v>
      </c>
      <c r="B5749">
        <v>89410</v>
      </c>
      <c r="C5749" t="s">
        <v>10008</v>
      </c>
      <c r="D5749" t="s">
        <v>211</v>
      </c>
      <c r="E5749">
        <v>11.36</v>
      </c>
      <c r="F5749">
        <v>11.77</v>
      </c>
    </row>
    <row r="5750" spans="1:6">
      <c r="A5750" t="s">
        <v>15058</v>
      </c>
      <c r="B5750">
        <v>89364</v>
      </c>
      <c r="C5750" t="s">
        <v>10009</v>
      </c>
      <c r="D5750" t="s">
        <v>211</v>
      </c>
      <c r="E5750">
        <v>12.18</v>
      </c>
      <c r="F5750">
        <v>12.64</v>
      </c>
    </row>
    <row r="5751" spans="1:6">
      <c r="A5751" t="s">
        <v>15058</v>
      </c>
      <c r="B5751">
        <v>89494</v>
      </c>
      <c r="C5751" t="s">
        <v>10010</v>
      </c>
      <c r="D5751" t="s">
        <v>211</v>
      </c>
      <c r="E5751">
        <v>12.95</v>
      </c>
      <c r="F5751">
        <v>13.22</v>
      </c>
    </row>
    <row r="5752" spans="1:6">
      <c r="A5752" t="s">
        <v>15058</v>
      </c>
      <c r="B5752">
        <v>89415</v>
      </c>
      <c r="C5752" t="s">
        <v>10011</v>
      </c>
      <c r="D5752" t="s">
        <v>211</v>
      </c>
      <c r="E5752">
        <v>16.91</v>
      </c>
      <c r="F5752">
        <v>17.399999999999999</v>
      </c>
    </row>
    <row r="5753" spans="1:6">
      <c r="A5753" t="s">
        <v>15058</v>
      </c>
      <c r="B5753">
        <v>89369</v>
      </c>
      <c r="C5753" t="s">
        <v>10012</v>
      </c>
      <c r="D5753" t="s">
        <v>211</v>
      </c>
      <c r="E5753">
        <v>17.899999999999999</v>
      </c>
      <c r="F5753">
        <v>18.440000000000001</v>
      </c>
    </row>
    <row r="5754" spans="1:6">
      <c r="A5754" t="s">
        <v>15058</v>
      </c>
      <c r="B5754">
        <v>89499</v>
      </c>
      <c r="C5754" t="s">
        <v>10013</v>
      </c>
      <c r="D5754" t="s">
        <v>211</v>
      </c>
      <c r="E5754">
        <v>20.45</v>
      </c>
      <c r="F5754">
        <v>20.77</v>
      </c>
    </row>
    <row r="5755" spans="1:6">
      <c r="A5755" t="s">
        <v>15058</v>
      </c>
      <c r="B5755">
        <v>103982</v>
      </c>
      <c r="C5755" t="s">
        <v>10014</v>
      </c>
      <c r="D5755" t="s">
        <v>211</v>
      </c>
      <c r="E5755">
        <v>24.98</v>
      </c>
      <c r="F5755">
        <v>25.56</v>
      </c>
    </row>
    <row r="5756" spans="1:6">
      <c r="A5756" t="s">
        <v>15058</v>
      </c>
      <c r="B5756">
        <v>89503</v>
      </c>
      <c r="C5756" t="s">
        <v>10015</v>
      </c>
      <c r="D5756" t="s">
        <v>211</v>
      </c>
      <c r="E5756">
        <v>23.62</v>
      </c>
      <c r="F5756">
        <v>24.01</v>
      </c>
    </row>
    <row r="5757" spans="1:6">
      <c r="A5757" t="s">
        <v>15058</v>
      </c>
      <c r="B5757">
        <v>103986</v>
      </c>
      <c r="C5757" t="s">
        <v>10016</v>
      </c>
      <c r="D5757" t="s">
        <v>211</v>
      </c>
      <c r="E5757">
        <v>28.94</v>
      </c>
      <c r="F5757">
        <v>29.63</v>
      </c>
    </row>
    <row r="5758" spans="1:6">
      <c r="A5758" t="s">
        <v>15058</v>
      </c>
      <c r="B5758">
        <v>89507</v>
      </c>
      <c r="C5758" t="s">
        <v>10017</v>
      </c>
      <c r="D5758" t="s">
        <v>211</v>
      </c>
      <c r="E5758">
        <v>48.97</v>
      </c>
      <c r="F5758">
        <v>49.42</v>
      </c>
    </row>
    <row r="5759" spans="1:6">
      <c r="A5759" t="s">
        <v>15058</v>
      </c>
      <c r="B5759">
        <v>89517</v>
      </c>
      <c r="C5759" t="s">
        <v>10018</v>
      </c>
      <c r="D5759" t="s">
        <v>211</v>
      </c>
      <c r="E5759">
        <v>72.650000000000006</v>
      </c>
      <c r="F5759">
        <v>73.22</v>
      </c>
    </row>
    <row r="5760" spans="1:6">
      <c r="A5760" t="s">
        <v>15058</v>
      </c>
      <c r="B5760">
        <v>89525</v>
      </c>
      <c r="C5760" t="s">
        <v>10019</v>
      </c>
      <c r="D5760" t="s">
        <v>211</v>
      </c>
      <c r="E5760">
        <v>91.42</v>
      </c>
      <c r="F5760">
        <v>92.05</v>
      </c>
    </row>
    <row r="5761" spans="1:6">
      <c r="A5761" t="s">
        <v>15058</v>
      </c>
      <c r="B5761">
        <v>89423</v>
      </c>
      <c r="C5761" t="s">
        <v>10020</v>
      </c>
      <c r="D5761" t="s">
        <v>211</v>
      </c>
      <c r="E5761">
        <v>10.210000000000001</v>
      </c>
      <c r="F5761">
        <v>10.45</v>
      </c>
    </row>
    <row r="5762" spans="1:6">
      <c r="A5762" t="s">
        <v>15058</v>
      </c>
      <c r="B5762">
        <v>89377</v>
      </c>
      <c r="C5762" t="s">
        <v>10021</v>
      </c>
      <c r="D5762" t="s">
        <v>211</v>
      </c>
      <c r="E5762">
        <v>10.69</v>
      </c>
      <c r="F5762">
        <v>10.96</v>
      </c>
    </row>
    <row r="5763" spans="1:6">
      <c r="A5763" t="s">
        <v>15058</v>
      </c>
      <c r="B5763">
        <v>89540</v>
      </c>
      <c r="C5763" t="s">
        <v>10022</v>
      </c>
      <c r="D5763" t="s">
        <v>211</v>
      </c>
      <c r="E5763">
        <v>10.84</v>
      </c>
      <c r="F5763">
        <v>10.98</v>
      </c>
    </row>
    <row r="5764" spans="1:6">
      <c r="A5764" t="s">
        <v>15058</v>
      </c>
      <c r="B5764">
        <v>89430</v>
      </c>
      <c r="C5764" t="s">
        <v>10023</v>
      </c>
      <c r="D5764" t="s">
        <v>211</v>
      </c>
      <c r="E5764">
        <v>13.11</v>
      </c>
      <c r="F5764">
        <v>13.38</v>
      </c>
    </row>
    <row r="5765" spans="1:6">
      <c r="A5765" t="s">
        <v>15058</v>
      </c>
      <c r="B5765">
        <v>89384</v>
      </c>
      <c r="C5765" t="s">
        <v>10024</v>
      </c>
      <c r="D5765" t="s">
        <v>211</v>
      </c>
      <c r="E5765">
        <v>13.66</v>
      </c>
      <c r="F5765">
        <v>13.97</v>
      </c>
    </row>
    <row r="5766" spans="1:6">
      <c r="A5766" t="s">
        <v>15058</v>
      </c>
      <c r="B5766">
        <v>89555</v>
      </c>
      <c r="C5766" t="s">
        <v>10025</v>
      </c>
      <c r="D5766" t="s">
        <v>211</v>
      </c>
      <c r="E5766">
        <v>22.58</v>
      </c>
      <c r="F5766">
        <v>22.75</v>
      </c>
    </row>
    <row r="5767" spans="1:6">
      <c r="A5767" t="s">
        <v>15058</v>
      </c>
      <c r="B5767">
        <v>89437</v>
      </c>
      <c r="C5767" t="s">
        <v>10026</v>
      </c>
      <c r="D5767" t="s">
        <v>211</v>
      </c>
      <c r="E5767">
        <v>25.21</v>
      </c>
      <c r="F5767">
        <v>25.54</v>
      </c>
    </row>
    <row r="5768" spans="1:6">
      <c r="A5768" t="s">
        <v>15058</v>
      </c>
      <c r="B5768">
        <v>89392</v>
      </c>
      <c r="C5768" t="s">
        <v>10027</v>
      </c>
      <c r="D5768" t="s">
        <v>211</v>
      </c>
      <c r="E5768">
        <v>25.87</v>
      </c>
      <c r="F5768">
        <v>26.23</v>
      </c>
    </row>
    <row r="5769" spans="1:6">
      <c r="A5769" t="s">
        <v>15058</v>
      </c>
      <c r="B5769">
        <v>89405</v>
      </c>
      <c r="C5769" t="s">
        <v>10028</v>
      </c>
      <c r="D5769" t="s">
        <v>211</v>
      </c>
      <c r="E5769">
        <v>8.0399999999999991</v>
      </c>
      <c r="F5769">
        <v>8.4</v>
      </c>
    </row>
    <row r="5770" spans="1:6">
      <c r="A5770" t="s">
        <v>15058</v>
      </c>
      <c r="B5770">
        <v>89359</v>
      </c>
      <c r="C5770" t="s">
        <v>10029</v>
      </c>
      <c r="D5770" t="s">
        <v>211</v>
      </c>
      <c r="E5770">
        <v>8.75</v>
      </c>
      <c r="F5770">
        <v>9.15</v>
      </c>
    </row>
    <row r="5771" spans="1:6">
      <c r="A5771" t="s">
        <v>15058</v>
      </c>
      <c r="B5771">
        <v>89485</v>
      </c>
      <c r="C5771" t="s">
        <v>10030</v>
      </c>
      <c r="D5771" t="s">
        <v>211</v>
      </c>
      <c r="E5771">
        <v>6.33</v>
      </c>
      <c r="F5771">
        <v>6.54</v>
      </c>
    </row>
    <row r="5772" spans="1:6">
      <c r="A5772" t="s">
        <v>15058</v>
      </c>
      <c r="B5772">
        <v>89409</v>
      </c>
      <c r="C5772" t="s">
        <v>10031</v>
      </c>
      <c r="D5772" t="s">
        <v>211</v>
      </c>
      <c r="E5772">
        <v>9.7200000000000006</v>
      </c>
      <c r="F5772">
        <v>10.130000000000001</v>
      </c>
    </row>
    <row r="5773" spans="1:6">
      <c r="A5773" t="s">
        <v>15058</v>
      </c>
      <c r="B5773">
        <v>89363</v>
      </c>
      <c r="C5773" t="s">
        <v>10032</v>
      </c>
      <c r="D5773" t="s">
        <v>211</v>
      </c>
      <c r="E5773">
        <v>10.54</v>
      </c>
      <c r="F5773">
        <v>11</v>
      </c>
    </row>
    <row r="5774" spans="1:6">
      <c r="A5774" t="s">
        <v>15058</v>
      </c>
      <c r="B5774">
        <v>89493</v>
      </c>
      <c r="C5774" t="s">
        <v>10033</v>
      </c>
      <c r="D5774" t="s">
        <v>211</v>
      </c>
      <c r="E5774">
        <v>10.4</v>
      </c>
      <c r="F5774">
        <v>10.67</v>
      </c>
    </row>
    <row r="5775" spans="1:6">
      <c r="A5775" t="s">
        <v>15058</v>
      </c>
      <c r="B5775">
        <v>89414</v>
      </c>
      <c r="C5775" t="s">
        <v>10034</v>
      </c>
      <c r="D5775" t="s">
        <v>211</v>
      </c>
      <c r="E5775">
        <v>14.36</v>
      </c>
      <c r="F5775">
        <v>14.85</v>
      </c>
    </row>
    <row r="5776" spans="1:6">
      <c r="A5776" t="s">
        <v>15058</v>
      </c>
      <c r="B5776">
        <v>89368</v>
      </c>
      <c r="C5776" t="s">
        <v>10035</v>
      </c>
      <c r="D5776" t="s">
        <v>211</v>
      </c>
      <c r="E5776">
        <v>15.35</v>
      </c>
      <c r="F5776">
        <v>15.89</v>
      </c>
    </row>
    <row r="5777" spans="1:6">
      <c r="A5777" t="s">
        <v>15058</v>
      </c>
      <c r="B5777">
        <v>89498</v>
      </c>
      <c r="C5777" t="s">
        <v>10036</v>
      </c>
      <c r="D5777" t="s">
        <v>211</v>
      </c>
      <c r="E5777">
        <v>13.76</v>
      </c>
      <c r="F5777">
        <v>14.08</v>
      </c>
    </row>
    <row r="5778" spans="1:6">
      <c r="A5778" t="s">
        <v>15058</v>
      </c>
      <c r="B5778">
        <v>103981</v>
      </c>
      <c r="C5778" t="s">
        <v>10037</v>
      </c>
      <c r="D5778" t="s">
        <v>211</v>
      </c>
      <c r="E5778">
        <v>18.29</v>
      </c>
      <c r="F5778">
        <v>18.87</v>
      </c>
    </row>
    <row r="5779" spans="1:6">
      <c r="A5779" t="s">
        <v>15058</v>
      </c>
      <c r="B5779">
        <v>89502</v>
      </c>
      <c r="C5779" t="s">
        <v>10038</v>
      </c>
      <c r="D5779" t="s">
        <v>211</v>
      </c>
      <c r="E5779">
        <v>17.489999999999998</v>
      </c>
      <c r="F5779">
        <v>17.88</v>
      </c>
    </row>
    <row r="5780" spans="1:6">
      <c r="A5780" t="s">
        <v>15058</v>
      </c>
      <c r="B5780">
        <v>103985</v>
      </c>
      <c r="C5780" t="s">
        <v>10039</v>
      </c>
      <c r="D5780" t="s">
        <v>211</v>
      </c>
      <c r="E5780">
        <v>22.81</v>
      </c>
      <c r="F5780">
        <v>23.5</v>
      </c>
    </row>
    <row r="5781" spans="1:6">
      <c r="A5781" t="s">
        <v>15058</v>
      </c>
      <c r="B5781">
        <v>89506</v>
      </c>
      <c r="C5781" t="s">
        <v>10040</v>
      </c>
      <c r="D5781" t="s">
        <v>211</v>
      </c>
      <c r="E5781">
        <v>41.37</v>
      </c>
      <c r="F5781">
        <v>41.82</v>
      </c>
    </row>
    <row r="5782" spans="1:6">
      <c r="A5782" t="s">
        <v>15058</v>
      </c>
      <c r="B5782">
        <v>89515</v>
      </c>
      <c r="C5782" t="s">
        <v>10041</v>
      </c>
      <c r="D5782" t="s">
        <v>211</v>
      </c>
      <c r="E5782">
        <v>86.84</v>
      </c>
      <c r="F5782">
        <v>87.41</v>
      </c>
    </row>
    <row r="5783" spans="1:6">
      <c r="A5783" t="s">
        <v>15058</v>
      </c>
      <c r="B5783">
        <v>89523</v>
      </c>
      <c r="C5783" t="s">
        <v>10042</v>
      </c>
      <c r="D5783" t="s">
        <v>211</v>
      </c>
      <c r="E5783">
        <v>106.22</v>
      </c>
      <c r="F5783">
        <v>106.85</v>
      </c>
    </row>
    <row r="5784" spans="1:6">
      <c r="A5784" t="s">
        <v>15058</v>
      </c>
      <c r="B5784">
        <v>90373</v>
      </c>
      <c r="C5784" t="s">
        <v>10043</v>
      </c>
      <c r="D5784" t="s">
        <v>211</v>
      </c>
      <c r="E5784">
        <v>13.59</v>
      </c>
      <c r="F5784">
        <v>13.98</v>
      </c>
    </row>
    <row r="5785" spans="1:6">
      <c r="A5785" t="s">
        <v>15058</v>
      </c>
      <c r="B5785">
        <v>89366</v>
      </c>
      <c r="C5785" t="s">
        <v>10044</v>
      </c>
      <c r="D5785" t="s">
        <v>211</v>
      </c>
      <c r="E5785">
        <v>17.100000000000001</v>
      </c>
      <c r="F5785">
        <v>17.53</v>
      </c>
    </row>
    <row r="5786" spans="1:6">
      <c r="A5786" t="s">
        <v>15058</v>
      </c>
      <c r="B5786">
        <v>89404</v>
      </c>
      <c r="C5786" t="s">
        <v>10045</v>
      </c>
      <c r="D5786" t="s">
        <v>211</v>
      </c>
      <c r="E5786">
        <v>7.44</v>
      </c>
      <c r="F5786">
        <v>7.8</v>
      </c>
    </row>
    <row r="5787" spans="1:6">
      <c r="A5787" t="s">
        <v>15058</v>
      </c>
      <c r="B5787">
        <v>89358</v>
      </c>
      <c r="C5787" t="s">
        <v>10046</v>
      </c>
      <c r="D5787" t="s">
        <v>211</v>
      </c>
      <c r="E5787">
        <v>8.15</v>
      </c>
      <c r="F5787">
        <v>8.5500000000000007</v>
      </c>
    </row>
    <row r="5788" spans="1:6">
      <c r="A5788" t="s">
        <v>15058</v>
      </c>
      <c r="B5788">
        <v>89481</v>
      </c>
      <c r="C5788" t="s">
        <v>10047</v>
      </c>
      <c r="D5788" t="s">
        <v>211</v>
      </c>
      <c r="E5788">
        <v>5.48</v>
      </c>
      <c r="F5788">
        <v>5.69</v>
      </c>
    </row>
    <row r="5789" spans="1:6">
      <c r="A5789" t="s">
        <v>15058</v>
      </c>
      <c r="B5789">
        <v>89408</v>
      </c>
      <c r="C5789" t="s">
        <v>10048</v>
      </c>
      <c r="D5789" t="s">
        <v>211</v>
      </c>
      <c r="E5789">
        <v>8.8699999999999992</v>
      </c>
      <c r="F5789">
        <v>9.2799999999999994</v>
      </c>
    </row>
    <row r="5790" spans="1:6">
      <c r="A5790" t="s">
        <v>15058</v>
      </c>
      <c r="B5790">
        <v>89362</v>
      </c>
      <c r="C5790" t="s">
        <v>10049</v>
      </c>
      <c r="D5790" t="s">
        <v>211</v>
      </c>
      <c r="E5790">
        <v>9.69</v>
      </c>
      <c r="F5790">
        <v>10.15</v>
      </c>
    </row>
    <row r="5791" spans="1:6">
      <c r="A5791" t="s">
        <v>15058</v>
      </c>
      <c r="B5791">
        <v>89412</v>
      </c>
      <c r="C5791" t="s">
        <v>10050</v>
      </c>
      <c r="D5791" t="s">
        <v>211</v>
      </c>
      <c r="E5791">
        <v>10.11</v>
      </c>
      <c r="F5791">
        <v>10.49</v>
      </c>
    </row>
    <row r="5792" spans="1:6">
      <c r="A5792" t="s">
        <v>15058</v>
      </c>
      <c r="B5792">
        <v>89492</v>
      </c>
      <c r="C5792" t="s">
        <v>10051</v>
      </c>
      <c r="D5792" t="s">
        <v>211</v>
      </c>
      <c r="E5792">
        <v>8.5</v>
      </c>
      <c r="F5792">
        <v>8.77</v>
      </c>
    </row>
    <row r="5793" spans="1:6">
      <c r="A5793" t="s">
        <v>15058</v>
      </c>
      <c r="B5793">
        <v>89413</v>
      </c>
      <c r="C5793" t="s">
        <v>10052</v>
      </c>
      <c r="D5793" t="s">
        <v>211</v>
      </c>
      <c r="E5793">
        <v>12.46</v>
      </c>
      <c r="F5793">
        <v>12.95</v>
      </c>
    </row>
    <row r="5794" spans="1:6">
      <c r="A5794" t="s">
        <v>15058</v>
      </c>
      <c r="B5794">
        <v>89367</v>
      </c>
      <c r="C5794" t="s">
        <v>10053</v>
      </c>
      <c r="D5794" t="s">
        <v>211</v>
      </c>
      <c r="E5794">
        <v>13.45</v>
      </c>
      <c r="F5794">
        <v>13.99</v>
      </c>
    </row>
    <row r="5795" spans="1:6">
      <c r="A5795" t="s">
        <v>15058</v>
      </c>
      <c r="B5795">
        <v>89497</v>
      </c>
      <c r="C5795" t="s">
        <v>10054</v>
      </c>
      <c r="D5795" t="s">
        <v>211</v>
      </c>
      <c r="E5795">
        <v>13.7</v>
      </c>
      <c r="F5795">
        <v>14.02</v>
      </c>
    </row>
    <row r="5796" spans="1:6">
      <c r="A5796" t="s">
        <v>15058</v>
      </c>
      <c r="B5796">
        <v>103980</v>
      </c>
      <c r="C5796" t="s">
        <v>10055</v>
      </c>
      <c r="D5796" t="s">
        <v>211</v>
      </c>
      <c r="E5796">
        <v>18.23</v>
      </c>
      <c r="F5796">
        <v>18.809999999999999</v>
      </c>
    </row>
    <row r="5797" spans="1:6">
      <c r="A5797" t="s">
        <v>15058</v>
      </c>
      <c r="B5797">
        <v>89501</v>
      </c>
      <c r="C5797" t="s">
        <v>10056</v>
      </c>
      <c r="D5797" t="s">
        <v>211</v>
      </c>
      <c r="E5797">
        <v>14.75</v>
      </c>
      <c r="F5797">
        <v>15.14</v>
      </c>
    </row>
    <row r="5798" spans="1:6">
      <c r="A5798" t="s">
        <v>15058</v>
      </c>
      <c r="B5798">
        <v>103984</v>
      </c>
      <c r="C5798" t="s">
        <v>10057</v>
      </c>
      <c r="D5798" t="s">
        <v>211</v>
      </c>
      <c r="E5798">
        <v>20.07</v>
      </c>
      <c r="F5798">
        <v>20.76</v>
      </c>
    </row>
    <row r="5799" spans="1:6">
      <c r="A5799" t="s">
        <v>15058</v>
      </c>
      <c r="B5799">
        <v>89505</v>
      </c>
      <c r="C5799" t="s">
        <v>10058</v>
      </c>
      <c r="D5799" t="s">
        <v>211</v>
      </c>
      <c r="E5799">
        <v>43.29</v>
      </c>
      <c r="F5799">
        <v>43.74</v>
      </c>
    </row>
    <row r="5800" spans="1:6">
      <c r="A5800" t="s">
        <v>15058</v>
      </c>
      <c r="B5800">
        <v>89513</v>
      </c>
      <c r="C5800" t="s">
        <v>10059</v>
      </c>
      <c r="D5800" t="s">
        <v>211</v>
      </c>
      <c r="E5800">
        <v>109.07</v>
      </c>
      <c r="F5800">
        <v>109.64</v>
      </c>
    </row>
    <row r="5801" spans="1:6">
      <c r="A5801" t="s">
        <v>15058</v>
      </c>
      <c r="B5801">
        <v>89521</v>
      </c>
      <c r="C5801" t="s">
        <v>10060</v>
      </c>
      <c r="D5801" t="s">
        <v>211</v>
      </c>
      <c r="E5801">
        <v>130.02000000000001</v>
      </c>
      <c r="F5801">
        <v>130.65</v>
      </c>
    </row>
    <row r="5802" spans="1:6">
      <c r="A5802" t="s">
        <v>15058</v>
      </c>
      <c r="B5802">
        <v>103955</v>
      </c>
      <c r="C5802" t="s">
        <v>10061</v>
      </c>
      <c r="D5802" t="s">
        <v>211</v>
      </c>
      <c r="E5802">
        <v>10.45</v>
      </c>
      <c r="F5802">
        <v>10.83</v>
      </c>
    </row>
    <row r="5803" spans="1:6">
      <c r="A5803" t="s">
        <v>15058</v>
      </c>
      <c r="B5803">
        <v>103950</v>
      </c>
      <c r="C5803" t="s">
        <v>10062</v>
      </c>
      <c r="D5803" t="s">
        <v>211</v>
      </c>
      <c r="E5803">
        <v>11.23</v>
      </c>
      <c r="F5803">
        <v>11.66</v>
      </c>
    </row>
    <row r="5804" spans="1:6">
      <c r="A5804" t="s">
        <v>15058</v>
      </c>
      <c r="B5804">
        <v>103974</v>
      </c>
      <c r="C5804" t="s">
        <v>10063</v>
      </c>
      <c r="D5804" t="s">
        <v>211</v>
      </c>
      <c r="E5804">
        <v>10.96</v>
      </c>
      <c r="F5804">
        <v>11.2</v>
      </c>
    </row>
    <row r="5805" spans="1:6">
      <c r="A5805" t="s">
        <v>15058</v>
      </c>
      <c r="B5805">
        <v>103956</v>
      </c>
      <c r="C5805" t="s">
        <v>10064</v>
      </c>
      <c r="D5805" t="s">
        <v>211</v>
      </c>
      <c r="E5805">
        <v>14.62</v>
      </c>
      <c r="F5805">
        <v>15.07</v>
      </c>
    </row>
    <row r="5806" spans="1:6">
      <c r="A5806" t="s">
        <v>15058</v>
      </c>
      <c r="B5806">
        <v>103951</v>
      </c>
      <c r="C5806" t="s">
        <v>10065</v>
      </c>
      <c r="D5806" t="s">
        <v>211</v>
      </c>
      <c r="E5806">
        <v>15.54</v>
      </c>
      <c r="F5806">
        <v>16.04</v>
      </c>
    </row>
    <row r="5807" spans="1:6">
      <c r="A5807" t="s">
        <v>15058</v>
      </c>
      <c r="B5807">
        <v>89374</v>
      </c>
      <c r="C5807" t="s">
        <v>10066</v>
      </c>
      <c r="D5807" t="s">
        <v>211</v>
      </c>
      <c r="E5807">
        <v>10.6</v>
      </c>
      <c r="F5807">
        <v>10.84</v>
      </c>
    </row>
    <row r="5808" spans="1:6">
      <c r="A5808" t="s">
        <v>15058</v>
      </c>
      <c r="B5808">
        <v>89427</v>
      </c>
      <c r="C5808" t="s">
        <v>10067</v>
      </c>
      <c r="D5808" t="s">
        <v>211</v>
      </c>
      <c r="E5808">
        <v>12.51</v>
      </c>
      <c r="F5808">
        <v>12.76</v>
      </c>
    </row>
    <row r="5809" spans="1:6">
      <c r="A5809" t="s">
        <v>15058</v>
      </c>
      <c r="B5809">
        <v>89381</v>
      </c>
      <c r="C5809" t="s">
        <v>10068</v>
      </c>
      <c r="D5809" t="s">
        <v>211</v>
      </c>
      <c r="E5809">
        <v>13.03</v>
      </c>
      <c r="F5809">
        <v>13.32</v>
      </c>
    </row>
    <row r="5810" spans="1:6">
      <c r="A5810" t="s">
        <v>15058</v>
      </c>
      <c r="B5810">
        <v>95237</v>
      </c>
      <c r="C5810" t="s">
        <v>10069</v>
      </c>
      <c r="D5810" t="s">
        <v>211</v>
      </c>
      <c r="E5810">
        <v>25.54</v>
      </c>
      <c r="F5810">
        <v>25.83</v>
      </c>
    </row>
    <row r="5811" spans="1:6">
      <c r="A5811" t="s">
        <v>15058</v>
      </c>
      <c r="B5811">
        <v>89979</v>
      </c>
      <c r="C5811" t="s">
        <v>10070</v>
      </c>
      <c r="D5811" t="s">
        <v>211</v>
      </c>
      <c r="E5811">
        <v>26.14</v>
      </c>
      <c r="F5811">
        <v>26.48</v>
      </c>
    </row>
    <row r="5812" spans="1:6">
      <c r="A5812" t="s">
        <v>15058</v>
      </c>
      <c r="B5812">
        <v>103991</v>
      </c>
      <c r="C5812" t="s">
        <v>10071</v>
      </c>
      <c r="D5812" t="s">
        <v>211</v>
      </c>
      <c r="E5812">
        <v>19.13</v>
      </c>
      <c r="F5812">
        <v>19.489999999999998</v>
      </c>
    </row>
    <row r="5813" spans="1:6">
      <c r="A5813" t="s">
        <v>15058</v>
      </c>
      <c r="B5813">
        <v>89564</v>
      </c>
      <c r="C5813" t="s">
        <v>10072</v>
      </c>
      <c r="D5813" t="s">
        <v>211</v>
      </c>
      <c r="E5813">
        <v>16.28</v>
      </c>
      <c r="F5813">
        <v>16.47</v>
      </c>
    </row>
    <row r="5814" spans="1:6">
      <c r="A5814" t="s">
        <v>15058</v>
      </c>
      <c r="B5814">
        <v>104000</v>
      </c>
      <c r="C5814" t="s">
        <v>10073</v>
      </c>
      <c r="D5814" t="s">
        <v>211</v>
      </c>
      <c r="E5814">
        <v>29.37</v>
      </c>
      <c r="F5814">
        <v>29.78</v>
      </c>
    </row>
    <row r="5815" spans="1:6">
      <c r="A5815" t="s">
        <v>15058</v>
      </c>
      <c r="B5815">
        <v>89593</v>
      </c>
      <c r="C5815" t="s">
        <v>10074</v>
      </c>
      <c r="D5815" t="s">
        <v>211</v>
      </c>
      <c r="E5815">
        <v>26</v>
      </c>
      <c r="F5815">
        <v>26.22</v>
      </c>
    </row>
    <row r="5816" spans="1:6">
      <c r="A5816" t="s">
        <v>15058</v>
      </c>
      <c r="B5816">
        <v>89418</v>
      </c>
      <c r="C5816" t="s">
        <v>10075</v>
      </c>
      <c r="D5816" t="s">
        <v>211</v>
      </c>
      <c r="E5816">
        <v>16.47</v>
      </c>
      <c r="F5816">
        <v>16.71</v>
      </c>
    </row>
    <row r="5817" spans="1:6">
      <c r="A5817" t="s">
        <v>15058</v>
      </c>
      <c r="B5817">
        <v>89372</v>
      </c>
      <c r="C5817" t="s">
        <v>10076</v>
      </c>
      <c r="D5817" t="s">
        <v>211</v>
      </c>
      <c r="E5817">
        <v>16.95</v>
      </c>
      <c r="F5817">
        <v>17.22</v>
      </c>
    </row>
    <row r="5818" spans="1:6">
      <c r="A5818" t="s">
        <v>15058</v>
      </c>
      <c r="B5818">
        <v>89530</v>
      </c>
      <c r="C5818" t="s">
        <v>10077</v>
      </c>
      <c r="D5818" t="s">
        <v>211</v>
      </c>
      <c r="E5818">
        <v>17.079999999999998</v>
      </c>
      <c r="F5818">
        <v>17.22</v>
      </c>
    </row>
    <row r="5819" spans="1:6">
      <c r="A5819" t="s">
        <v>15058</v>
      </c>
      <c r="B5819">
        <v>89425</v>
      </c>
      <c r="C5819" t="s">
        <v>10078</v>
      </c>
      <c r="D5819" t="s">
        <v>211</v>
      </c>
      <c r="E5819">
        <v>19.350000000000001</v>
      </c>
      <c r="F5819">
        <v>19.62</v>
      </c>
    </row>
    <row r="5820" spans="1:6">
      <c r="A5820" t="s">
        <v>15058</v>
      </c>
      <c r="B5820">
        <v>89379</v>
      </c>
      <c r="C5820" t="s">
        <v>10079</v>
      </c>
      <c r="D5820" t="s">
        <v>211</v>
      </c>
      <c r="E5820">
        <v>19.899999999999999</v>
      </c>
      <c r="F5820">
        <v>20.21</v>
      </c>
    </row>
    <row r="5821" spans="1:6">
      <c r="A5821" t="s">
        <v>15058</v>
      </c>
      <c r="B5821">
        <v>89542</v>
      </c>
      <c r="C5821" t="s">
        <v>10080</v>
      </c>
      <c r="D5821" t="s">
        <v>211</v>
      </c>
      <c r="E5821">
        <v>28.55</v>
      </c>
      <c r="F5821">
        <v>28.72</v>
      </c>
    </row>
    <row r="5822" spans="1:6">
      <c r="A5822" t="s">
        <v>15058</v>
      </c>
      <c r="B5822">
        <v>89432</v>
      </c>
      <c r="C5822" t="s">
        <v>10081</v>
      </c>
      <c r="D5822" t="s">
        <v>211</v>
      </c>
      <c r="E5822">
        <v>31.18</v>
      </c>
      <c r="F5822">
        <v>31.51</v>
      </c>
    </row>
    <row r="5823" spans="1:6">
      <c r="A5823" t="s">
        <v>15058</v>
      </c>
      <c r="B5823">
        <v>89387</v>
      </c>
      <c r="C5823" t="s">
        <v>10082</v>
      </c>
      <c r="D5823" t="s">
        <v>211</v>
      </c>
      <c r="E5823">
        <v>31.84</v>
      </c>
      <c r="F5823">
        <v>32.200000000000003</v>
      </c>
    </row>
    <row r="5824" spans="1:6">
      <c r="A5824" t="s">
        <v>15058</v>
      </c>
      <c r="B5824">
        <v>89560</v>
      </c>
      <c r="C5824" t="s">
        <v>10083</v>
      </c>
      <c r="D5824" t="s">
        <v>211</v>
      </c>
      <c r="E5824">
        <v>36.61</v>
      </c>
      <c r="F5824">
        <v>36.83</v>
      </c>
    </row>
    <row r="5825" spans="1:6">
      <c r="A5825" t="s">
        <v>15058</v>
      </c>
      <c r="B5825">
        <v>104159</v>
      </c>
      <c r="C5825" t="s">
        <v>10084</v>
      </c>
      <c r="D5825" t="s">
        <v>211</v>
      </c>
      <c r="E5825">
        <v>39.67</v>
      </c>
      <c r="F5825">
        <v>40.06</v>
      </c>
    </row>
    <row r="5826" spans="1:6">
      <c r="A5826" t="s">
        <v>15058</v>
      </c>
      <c r="B5826">
        <v>89577</v>
      </c>
      <c r="C5826" t="s">
        <v>10085</v>
      </c>
      <c r="D5826" t="s">
        <v>211</v>
      </c>
      <c r="E5826">
        <v>38.57</v>
      </c>
      <c r="F5826">
        <v>38.83</v>
      </c>
    </row>
    <row r="5827" spans="1:6">
      <c r="A5827" t="s">
        <v>15058</v>
      </c>
      <c r="B5827">
        <v>103996</v>
      </c>
      <c r="C5827" t="s">
        <v>10086</v>
      </c>
      <c r="D5827" t="s">
        <v>211</v>
      </c>
      <c r="E5827">
        <v>42.14</v>
      </c>
      <c r="F5827">
        <v>42.6</v>
      </c>
    </row>
    <row r="5828" spans="1:6">
      <c r="A5828" t="s">
        <v>15058</v>
      </c>
      <c r="B5828">
        <v>89598</v>
      </c>
      <c r="C5828" t="s">
        <v>10087</v>
      </c>
      <c r="D5828" t="s">
        <v>211</v>
      </c>
      <c r="E5828">
        <v>52.06</v>
      </c>
      <c r="F5828">
        <v>52.37</v>
      </c>
    </row>
    <row r="5829" spans="1:6">
      <c r="A5829" t="s">
        <v>15058</v>
      </c>
      <c r="B5829">
        <v>89419</v>
      </c>
      <c r="C5829" t="s">
        <v>10088</v>
      </c>
      <c r="D5829" t="s">
        <v>211</v>
      </c>
      <c r="E5829">
        <v>6.82</v>
      </c>
      <c r="F5829">
        <v>7.07</v>
      </c>
    </row>
    <row r="5830" spans="1:6">
      <c r="A5830" t="s">
        <v>15058</v>
      </c>
      <c r="B5830">
        <v>89373</v>
      </c>
      <c r="C5830" t="s">
        <v>10089</v>
      </c>
      <c r="D5830" t="s">
        <v>211</v>
      </c>
      <c r="E5830">
        <v>7.34</v>
      </c>
      <c r="F5830">
        <v>7.63</v>
      </c>
    </row>
    <row r="5831" spans="1:6">
      <c r="A5831" t="s">
        <v>15058</v>
      </c>
      <c r="B5831">
        <v>89532</v>
      </c>
      <c r="C5831" t="s">
        <v>10090</v>
      </c>
      <c r="D5831" t="s">
        <v>211</v>
      </c>
      <c r="E5831">
        <v>7.35</v>
      </c>
      <c r="F5831">
        <v>7.51</v>
      </c>
    </row>
    <row r="5832" spans="1:6">
      <c r="A5832" t="s">
        <v>15058</v>
      </c>
      <c r="B5832">
        <v>89426</v>
      </c>
      <c r="C5832" t="s">
        <v>10091</v>
      </c>
      <c r="D5832" t="s">
        <v>211</v>
      </c>
      <c r="E5832">
        <v>9.8000000000000007</v>
      </c>
      <c r="F5832">
        <v>10.09</v>
      </c>
    </row>
    <row r="5833" spans="1:6">
      <c r="A5833" t="s">
        <v>15058</v>
      </c>
      <c r="B5833">
        <v>89380</v>
      </c>
      <c r="C5833" t="s">
        <v>10092</v>
      </c>
      <c r="D5833" t="s">
        <v>211</v>
      </c>
      <c r="E5833">
        <v>10.4</v>
      </c>
      <c r="F5833">
        <v>10.74</v>
      </c>
    </row>
    <row r="5834" spans="1:6">
      <c r="A5834" t="s">
        <v>15058</v>
      </c>
      <c r="B5834">
        <v>89562</v>
      </c>
      <c r="C5834" t="s">
        <v>10093</v>
      </c>
      <c r="D5834" t="s">
        <v>211</v>
      </c>
      <c r="E5834">
        <v>10.73</v>
      </c>
      <c r="F5834">
        <v>10.92</v>
      </c>
    </row>
    <row r="5835" spans="1:6">
      <c r="A5835" t="s">
        <v>15058</v>
      </c>
      <c r="B5835">
        <v>89433</v>
      </c>
      <c r="C5835" t="s">
        <v>10094</v>
      </c>
      <c r="D5835" t="s">
        <v>211</v>
      </c>
      <c r="E5835">
        <v>13.58</v>
      </c>
      <c r="F5835">
        <v>13.94</v>
      </c>
    </row>
    <row r="5836" spans="1:6">
      <c r="A5836" t="s">
        <v>15058</v>
      </c>
      <c r="B5836">
        <v>89579</v>
      </c>
      <c r="C5836" t="s">
        <v>10095</v>
      </c>
      <c r="D5836" t="s">
        <v>211</v>
      </c>
      <c r="E5836">
        <v>12.14</v>
      </c>
      <c r="F5836">
        <v>12.34</v>
      </c>
    </row>
    <row r="5837" spans="1:6">
      <c r="A5837" t="s">
        <v>15058</v>
      </c>
      <c r="B5837">
        <v>103998</v>
      </c>
      <c r="C5837" t="s">
        <v>10096</v>
      </c>
      <c r="D5837" t="s">
        <v>211</v>
      </c>
      <c r="E5837">
        <v>15.05</v>
      </c>
      <c r="F5837">
        <v>15.42</v>
      </c>
    </row>
    <row r="5838" spans="1:6">
      <c r="A5838" t="s">
        <v>15058</v>
      </c>
      <c r="B5838">
        <v>89605</v>
      </c>
      <c r="C5838" t="s">
        <v>10097</v>
      </c>
      <c r="D5838" t="s">
        <v>211</v>
      </c>
      <c r="E5838">
        <v>21.4</v>
      </c>
      <c r="F5838">
        <v>21.69</v>
      </c>
    </row>
    <row r="5839" spans="1:6">
      <c r="A5839" t="s">
        <v>15058</v>
      </c>
      <c r="B5839">
        <v>89981</v>
      </c>
      <c r="C5839" t="s">
        <v>10098</v>
      </c>
      <c r="D5839" t="s">
        <v>211</v>
      </c>
      <c r="E5839">
        <v>23.09</v>
      </c>
      <c r="F5839">
        <v>23.25</v>
      </c>
    </row>
    <row r="5840" spans="1:6">
      <c r="A5840" t="s">
        <v>15058</v>
      </c>
      <c r="B5840">
        <v>89385</v>
      </c>
      <c r="C5840" t="s">
        <v>10099</v>
      </c>
      <c r="D5840" t="s">
        <v>211</v>
      </c>
      <c r="E5840">
        <v>7.46</v>
      </c>
      <c r="F5840">
        <v>7.75</v>
      </c>
    </row>
    <row r="5841" spans="1:6">
      <c r="A5841" t="s">
        <v>15058</v>
      </c>
      <c r="B5841">
        <v>89551</v>
      </c>
      <c r="C5841" t="s">
        <v>10100</v>
      </c>
      <c r="D5841" t="s">
        <v>211</v>
      </c>
      <c r="E5841">
        <v>8.9</v>
      </c>
      <c r="F5841">
        <v>9.06</v>
      </c>
    </row>
    <row r="5842" spans="1:6">
      <c r="A5842" t="s">
        <v>15058</v>
      </c>
      <c r="B5842">
        <v>89434</v>
      </c>
      <c r="C5842" t="s">
        <v>10101</v>
      </c>
      <c r="D5842" t="s">
        <v>211</v>
      </c>
      <c r="E5842">
        <v>11.35</v>
      </c>
      <c r="F5842">
        <v>11.64</v>
      </c>
    </row>
    <row r="5843" spans="1:6">
      <c r="A5843" t="s">
        <v>15058</v>
      </c>
      <c r="B5843">
        <v>89389</v>
      </c>
      <c r="C5843" t="s">
        <v>10102</v>
      </c>
      <c r="D5843" t="s">
        <v>211</v>
      </c>
      <c r="E5843">
        <v>11.95</v>
      </c>
      <c r="F5843">
        <v>12.29</v>
      </c>
    </row>
    <row r="5844" spans="1:6">
      <c r="A5844" t="s">
        <v>15058</v>
      </c>
      <c r="B5844">
        <v>89417</v>
      </c>
      <c r="C5844" t="s">
        <v>10103</v>
      </c>
      <c r="D5844" t="s">
        <v>211</v>
      </c>
      <c r="E5844">
        <v>5.63</v>
      </c>
      <c r="F5844">
        <v>5.87</v>
      </c>
    </row>
    <row r="5845" spans="1:6">
      <c r="A5845" t="s">
        <v>15058</v>
      </c>
      <c r="B5845">
        <v>89371</v>
      </c>
      <c r="C5845" t="s">
        <v>10104</v>
      </c>
      <c r="D5845" t="s">
        <v>211</v>
      </c>
      <c r="E5845">
        <v>6.11</v>
      </c>
      <c r="F5845">
        <v>6.38</v>
      </c>
    </row>
    <row r="5846" spans="1:6">
      <c r="A5846" t="s">
        <v>15058</v>
      </c>
      <c r="B5846">
        <v>89528</v>
      </c>
      <c r="C5846" t="s">
        <v>10105</v>
      </c>
      <c r="D5846" t="s">
        <v>211</v>
      </c>
      <c r="E5846">
        <v>4.37</v>
      </c>
      <c r="F5846">
        <v>4.51</v>
      </c>
    </row>
    <row r="5847" spans="1:6">
      <c r="A5847" t="s">
        <v>15058</v>
      </c>
      <c r="B5847">
        <v>89424</v>
      </c>
      <c r="C5847" t="s">
        <v>10106</v>
      </c>
      <c r="D5847" t="s">
        <v>211</v>
      </c>
      <c r="E5847">
        <v>6.64</v>
      </c>
      <c r="F5847">
        <v>6.91</v>
      </c>
    </row>
    <row r="5848" spans="1:6">
      <c r="A5848" t="s">
        <v>15058</v>
      </c>
      <c r="B5848">
        <v>89378</v>
      </c>
      <c r="C5848" t="s">
        <v>10107</v>
      </c>
      <c r="D5848" t="s">
        <v>211</v>
      </c>
      <c r="E5848">
        <v>7.19</v>
      </c>
      <c r="F5848">
        <v>7.5</v>
      </c>
    </row>
    <row r="5849" spans="1:6">
      <c r="A5849" t="s">
        <v>15058</v>
      </c>
      <c r="B5849">
        <v>89541</v>
      </c>
      <c r="C5849" t="s">
        <v>10108</v>
      </c>
      <c r="D5849" t="s">
        <v>211</v>
      </c>
      <c r="E5849">
        <v>6.59</v>
      </c>
      <c r="F5849">
        <v>6.76</v>
      </c>
    </row>
    <row r="5850" spans="1:6">
      <c r="A5850" t="s">
        <v>15058</v>
      </c>
      <c r="B5850">
        <v>89431</v>
      </c>
      <c r="C5850" t="s">
        <v>10109</v>
      </c>
      <c r="D5850" t="s">
        <v>211</v>
      </c>
      <c r="E5850">
        <v>9.2200000000000006</v>
      </c>
      <c r="F5850">
        <v>9.5500000000000007</v>
      </c>
    </row>
    <row r="5851" spans="1:6">
      <c r="A5851" t="s">
        <v>15058</v>
      </c>
      <c r="B5851">
        <v>89386</v>
      </c>
      <c r="C5851" t="s">
        <v>10110</v>
      </c>
      <c r="D5851" t="s">
        <v>211</v>
      </c>
      <c r="E5851">
        <v>9.8800000000000008</v>
      </c>
      <c r="F5851">
        <v>10.24</v>
      </c>
    </row>
    <row r="5852" spans="1:6">
      <c r="A5852" t="s">
        <v>15058</v>
      </c>
      <c r="B5852">
        <v>89558</v>
      </c>
      <c r="C5852" t="s">
        <v>10111</v>
      </c>
      <c r="D5852" t="s">
        <v>211</v>
      </c>
      <c r="E5852">
        <v>10.07</v>
      </c>
      <c r="F5852">
        <v>10.29</v>
      </c>
    </row>
    <row r="5853" spans="1:6">
      <c r="A5853" t="s">
        <v>15058</v>
      </c>
      <c r="B5853">
        <v>103988</v>
      </c>
      <c r="C5853" t="s">
        <v>10112</v>
      </c>
      <c r="D5853" t="s">
        <v>211</v>
      </c>
      <c r="E5853">
        <v>13.13</v>
      </c>
      <c r="F5853">
        <v>13.52</v>
      </c>
    </row>
    <row r="5854" spans="1:6">
      <c r="A5854" t="s">
        <v>15058</v>
      </c>
      <c r="B5854">
        <v>89575</v>
      </c>
      <c r="C5854" t="s">
        <v>10113</v>
      </c>
      <c r="D5854" t="s">
        <v>211</v>
      </c>
      <c r="E5854">
        <v>11.88</v>
      </c>
      <c r="F5854">
        <v>12.14</v>
      </c>
    </row>
    <row r="5855" spans="1:6">
      <c r="A5855" t="s">
        <v>15058</v>
      </c>
      <c r="B5855">
        <v>103995</v>
      </c>
      <c r="C5855" t="s">
        <v>10114</v>
      </c>
      <c r="D5855" t="s">
        <v>211</v>
      </c>
      <c r="E5855">
        <v>15.45</v>
      </c>
      <c r="F5855">
        <v>15.91</v>
      </c>
    </row>
    <row r="5856" spans="1:6">
      <c r="A5856" t="s">
        <v>15058</v>
      </c>
      <c r="B5856">
        <v>89597</v>
      </c>
      <c r="C5856" t="s">
        <v>10115</v>
      </c>
      <c r="D5856" t="s">
        <v>211</v>
      </c>
      <c r="E5856">
        <v>23.5</v>
      </c>
      <c r="F5856">
        <v>23.81</v>
      </c>
    </row>
    <row r="5857" spans="1:6">
      <c r="A5857" t="s">
        <v>15058</v>
      </c>
      <c r="B5857">
        <v>89611</v>
      </c>
      <c r="C5857" t="s">
        <v>10116</v>
      </c>
      <c r="D5857" t="s">
        <v>211</v>
      </c>
      <c r="E5857">
        <v>33.270000000000003</v>
      </c>
      <c r="F5857">
        <v>33.64</v>
      </c>
    </row>
    <row r="5858" spans="1:6">
      <c r="A5858" t="s">
        <v>15058</v>
      </c>
      <c r="B5858">
        <v>89614</v>
      </c>
      <c r="C5858" t="s">
        <v>10117</v>
      </c>
      <c r="D5858" t="s">
        <v>211</v>
      </c>
      <c r="E5858">
        <v>62.26</v>
      </c>
      <c r="F5858">
        <v>62.67</v>
      </c>
    </row>
    <row r="5859" spans="1:6">
      <c r="A5859" t="s">
        <v>15058</v>
      </c>
      <c r="B5859">
        <v>103975</v>
      </c>
      <c r="C5859" t="s">
        <v>10118</v>
      </c>
      <c r="D5859" t="s">
        <v>211</v>
      </c>
      <c r="E5859">
        <v>18.43</v>
      </c>
      <c r="F5859">
        <v>18.8</v>
      </c>
    </row>
    <row r="5860" spans="1:6">
      <c r="A5860" t="s">
        <v>15058</v>
      </c>
      <c r="B5860">
        <v>104007</v>
      </c>
      <c r="C5860" t="s">
        <v>10119</v>
      </c>
      <c r="D5860" t="s">
        <v>211</v>
      </c>
      <c r="E5860">
        <v>22.75</v>
      </c>
      <c r="F5860">
        <v>23.37</v>
      </c>
    </row>
    <row r="5861" spans="1:6">
      <c r="A5861" t="s">
        <v>15058</v>
      </c>
      <c r="B5861">
        <v>103976</v>
      </c>
      <c r="C5861" t="s">
        <v>10120</v>
      </c>
      <c r="D5861" t="s">
        <v>211</v>
      </c>
      <c r="E5861">
        <v>26.76</v>
      </c>
      <c r="F5861">
        <v>27.19</v>
      </c>
    </row>
    <row r="5862" spans="1:6">
      <c r="A5862" t="s">
        <v>15058</v>
      </c>
      <c r="B5862">
        <v>104008</v>
      </c>
      <c r="C5862" t="s">
        <v>10121</v>
      </c>
      <c r="D5862" t="s">
        <v>211</v>
      </c>
      <c r="E5862">
        <v>32.92</v>
      </c>
      <c r="F5862">
        <v>33.72</v>
      </c>
    </row>
    <row r="5863" spans="1:6">
      <c r="A5863" t="s">
        <v>15058</v>
      </c>
      <c r="B5863">
        <v>89630</v>
      </c>
      <c r="C5863" t="s">
        <v>10122</v>
      </c>
      <c r="D5863" t="s">
        <v>211</v>
      </c>
      <c r="E5863">
        <v>63.78</v>
      </c>
      <c r="F5863">
        <v>64.41</v>
      </c>
    </row>
    <row r="5864" spans="1:6">
      <c r="A5864" t="s">
        <v>15058</v>
      </c>
      <c r="B5864">
        <v>89632</v>
      </c>
      <c r="C5864" t="s">
        <v>10123</v>
      </c>
      <c r="D5864" t="s">
        <v>211</v>
      </c>
      <c r="E5864">
        <v>128.63</v>
      </c>
      <c r="F5864">
        <v>129.36000000000001</v>
      </c>
    </row>
    <row r="5865" spans="1:6">
      <c r="A5865" t="s">
        <v>15058</v>
      </c>
      <c r="B5865">
        <v>89438</v>
      </c>
      <c r="C5865" t="s">
        <v>10124</v>
      </c>
      <c r="D5865" t="s">
        <v>211</v>
      </c>
      <c r="E5865">
        <v>10.38</v>
      </c>
      <c r="F5865">
        <v>10.86</v>
      </c>
    </row>
    <row r="5866" spans="1:6">
      <c r="A5866" t="s">
        <v>15058</v>
      </c>
      <c r="B5866">
        <v>89393</v>
      </c>
      <c r="C5866" t="s">
        <v>10125</v>
      </c>
      <c r="D5866" t="s">
        <v>211</v>
      </c>
      <c r="E5866">
        <v>11.34</v>
      </c>
      <c r="F5866">
        <v>11.87</v>
      </c>
    </row>
    <row r="5867" spans="1:6">
      <c r="A5867" t="s">
        <v>15058</v>
      </c>
      <c r="B5867">
        <v>89617</v>
      </c>
      <c r="C5867" t="s">
        <v>10126</v>
      </c>
      <c r="D5867" t="s">
        <v>211</v>
      </c>
      <c r="E5867">
        <v>7.75</v>
      </c>
      <c r="F5867">
        <v>8.0399999999999991</v>
      </c>
    </row>
    <row r="5868" spans="1:6">
      <c r="A5868" t="s">
        <v>15058</v>
      </c>
      <c r="B5868">
        <v>89440</v>
      </c>
      <c r="C5868" t="s">
        <v>10127</v>
      </c>
      <c r="D5868" t="s">
        <v>211</v>
      </c>
      <c r="E5868">
        <v>12.28</v>
      </c>
      <c r="F5868">
        <v>12.82</v>
      </c>
    </row>
    <row r="5869" spans="1:6">
      <c r="A5869" t="s">
        <v>15058</v>
      </c>
      <c r="B5869">
        <v>89395</v>
      </c>
      <c r="C5869" t="s">
        <v>10128</v>
      </c>
      <c r="D5869" t="s">
        <v>211</v>
      </c>
      <c r="E5869">
        <v>13.38</v>
      </c>
      <c r="F5869">
        <v>14</v>
      </c>
    </row>
    <row r="5870" spans="1:6">
      <c r="A5870" t="s">
        <v>15058</v>
      </c>
      <c r="B5870">
        <v>89620</v>
      </c>
      <c r="C5870" t="s">
        <v>10129</v>
      </c>
      <c r="D5870" t="s">
        <v>211</v>
      </c>
      <c r="E5870">
        <v>12.24</v>
      </c>
      <c r="F5870">
        <v>12.59</v>
      </c>
    </row>
    <row r="5871" spans="1:6">
      <c r="A5871" t="s">
        <v>15058</v>
      </c>
      <c r="B5871">
        <v>89443</v>
      </c>
      <c r="C5871" t="s">
        <v>10130</v>
      </c>
      <c r="D5871" t="s">
        <v>211</v>
      </c>
      <c r="E5871">
        <v>17.48</v>
      </c>
      <c r="F5871">
        <v>18.13</v>
      </c>
    </row>
    <row r="5872" spans="1:6">
      <c r="A5872" t="s">
        <v>15058</v>
      </c>
      <c r="B5872">
        <v>89398</v>
      </c>
      <c r="C5872" t="s">
        <v>10131</v>
      </c>
      <c r="D5872" t="s">
        <v>211</v>
      </c>
      <c r="E5872">
        <v>18.79</v>
      </c>
      <c r="F5872">
        <v>19.52</v>
      </c>
    </row>
    <row r="5873" spans="1:6">
      <c r="A5873" t="s">
        <v>15058</v>
      </c>
      <c r="B5873">
        <v>89623</v>
      </c>
      <c r="C5873" t="s">
        <v>10132</v>
      </c>
      <c r="D5873" t="s">
        <v>211</v>
      </c>
      <c r="E5873">
        <v>20.079999999999998</v>
      </c>
      <c r="F5873">
        <v>20.51</v>
      </c>
    </row>
    <row r="5874" spans="1:6">
      <c r="A5874" t="s">
        <v>15058</v>
      </c>
      <c r="B5874">
        <v>104011</v>
      </c>
      <c r="C5874" t="s">
        <v>10133</v>
      </c>
      <c r="D5874" t="s">
        <v>211</v>
      </c>
      <c r="E5874">
        <v>26.12</v>
      </c>
      <c r="F5874">
        <v>26.9</v>
      </c>
    </row>
    <row r="5875" spans="1:6">
      <c r="A5875" t="s">
        <v>15058</v>
      </c>
      <c r="B5875">
        <v>89625</v>
      </c>
      <c r="C5875" t="s">
        <v>10134</v>
      </c>
      <c r="D5875" t="s">
        <v>211</v>
      </c>
      <c r="E5875">
        <v>23.42</v>
      </c>
      <c r="F5875">
        <v>23.94</v>
      </c>
    </row>
    <row r="5876" spans="1:6">
      <c r="A5876" t="s">
        <v>15058</v>
      </c>
      <c r="B5876">
        <v>104004</v>
      </c>
      <c r="C5876" t="s">
        <v>10135</v>
      </c>
      <c r="D5876" t="s">
        <v>211</v>
      </c>
      <c r="E5876">
        <v>30.52</v>
      </c>
      <c r="F5876">
        <v>31.45</v>
      </c>
    </row>
    <row r="5877" spans="1:6">
      <c r="A5877" t="s">
        <v>15058</v>
      </c>
      <c r="B5877">
        <v>89628</v>
      </c>
      <c r="C5877" t="s">
        <v>10136</v>
      </c>
      <c r="D5877" t="s">
        <v>211</v>
      </c>
      <c r="E5877">
        <v>49.88</v>
      </c>
      <c r="F5877">
        <v>50.49</v>
      </c>
    </row>
    <row r="5878" spans="1:6">
      <c r="A5878" t="s">
        <v>15058</v>
      </c>
      <c r="B5878">
        <v>89629</v>
      </c>
      <c r="C5878" t="s">
        <v>10137</v>
      </c>
      <c r="D5878" t="s">
        <v>211</v>
      </c>
      <c r="E5878">
        <v>84.13</v>
      </c>
      <c r="F5878">
        <v>84.88</v>
      </c>
    </row>
    <row r="5879" spans="1:6">
      <c r="A5879" t="s">
        <v>15058</v>
      </c>
      <c r="B5879">
        <v>89631</v>
      </c>
      <c r="C5879" t="s">
        <v>10138</v>
      </c>
      <c r="D5879" t="s">
        <v>211</v>
      </c>
      <c r="E5879">
        <v>110.53</v>
      </c>
      <c r="F5879">
        <v>111.37</v>
      </c>
    </row>
    <row r="5880" spans="1:6">
      <c r="A5880" t="s">
        <v>15058</v>
      </c>
      <c r="B5880">
        <v>89401</v>
      </c>
      <c r="C5880" t="s">
        <v>10139</v>
      </c>
      <c r="D5880" t="s">
        <v>110</v>
      </c>
      <c r="E5880">
        <v>11.31</v>
      </c>
      <c r="F5880">
        <v>11.73</v>
      </c>
    </row>
    <row r="5881" spans="1:6">
      <c r="A5881" t="s">
        <v>15058</v>
      </c>
      <c r="B5881">
        <v>89355</v>
      </c>
      <c r="C5881" t="s">
        <v>10140</v>
      </c>
      <c r="D5881" t="s">
        <v>110</v>
      </c>
      <c r="E5881">
        <v>21.2</v>
      </c>
      <c r="F5881">
        <v>22.2</v>
      </c>
    </row>
    <row r="5882" spans="1:6">
      <c r="A5882" t="s">
        <v>15058</v>
      </c>
      <c r="B5882">
        <v>89446</v>
      </c>
      <c r="C5882" t="s">
        <v>10141</v>
      </c>
      <c r="D5882" t="s">
        <v>110</v>
      </c>
      <c r="E5882">
        <v>5.79</v>
      </c>
      <c r="F5882">
        <v>5.85</v>
      </c>
    </row>
    <row r="5883" spans="1:6">
      <c r="A5883" t="s">
        <v>15058</v>
      </c>
      <c r="B5883">
        <v>89402</v>
      </c>
      <c r="C5883" t="s">
        <v>10142</v>
      </c>
      <c r="D5883" t="s">
        <v>110</v>
      </c>
      <c r="E5883">
        <v>12.99</v>
      </c>
      <c r="F5883">
        <v>13.47</v>
      </c>
    </row>
    <row r="5884" spans="1:6">
      <c r="A5884" t="s">
        <v>15058</v>
      </c>
      <c r="B5884">
        <v>89356</v>
      </c>
      <c r="C5884" t="s">
        <v>10143</v>
      </c>
      <c r="D5884" t="s">
        <v>110</v>
      </c>
      <c r="E5884">
        <v>24.45</v>
      </c>
      <c r="F5884">
        <v>25.6</v>
      </c>
    </row>
    <row r="5885" spans="1:6">
      <c r="A5885" t="s">
        <v>15058</v>
      </c>
      <c r="B5885">
        <v>89447</v>
      </c>
      <c r="C5885" t="s">
        <v>10144</v>
      </c>
      <c r="D5885" t="s">
        <v>110</v>
      </c>
      <c r="E5885">
        <v>11.57</v>
      </c>
      <c r="F5885">
        <v>11.64</v>
      </c>
    </row>
    <row r="5886" spans="1:6">
      <c r="A5886" t="s">
        <v>15058</v>
      </c>
      <c r="B5886">
        <v>89403</v>
      </c>
      <c r="C5886" t="s">
        <v>10145</v>
      </c>
      <c r="D5886" t="s">
        <v>110</v>
      </c>
      <c r="E5886">
        <v>20.14</v>
      </c>
      <c r="F5886">
        <v>20.71</v>
      </c>
    </row>
    <row r="5887" spans="1:6">
      <c r="A5887" t="s">
        <v>15058</v>
      </c>
      <c r="B5887">
        <v>89357</v>
      </c>
      <c r="C5887" t="s">
        <v>10146</v>
      </c>
      <c r="D5887" t="s">
        <v>110</v>
      </c>
      <c r="E5887">
        <v>33.770000000000003</v>
      </c>
      <c r="F5887">
        <v>35.15</v>
      </c>
    </row>
    <row r="5888" spans="1:6">
      <c r="A5888" t="s">
        <v>15058</v>
      </c>
      <c r="B5888">
        <v>89448</v>
      </c>
      <c r="C5888" t="s">
        <v>10147</v>
      </c>
      <c r="D5888" t="s">
        <v>110</v>
      </c>
      <c r="E5888">
        <v>17.73</v>
      </c>
      <c r="F5888">
        <v>17.82</v>
      </c>
    </row>
    <row r="5889" spans="1:6">
      <c r="A5889" t="s">
        <v>15058</v>
      </c>
      <c r="B5889">
        <v>103978</v>
      </c>
      <c r="C5889" t="s">
        <v>10148</v>
      </c>
      <c r="D5889" t="s">
        <v>110</v>
      </c>
      <c r="E5889">
        <v>27.8</v>
      </c>
      <c r="F5889">
        <v>28.48</v>
      </c>
    </row>
    <row r="5890" spans="1:6">
      <c r="A5890" t="s">
        <v>15058</v>
      </c>
      <c r="B5890">
        <v>89449</v>
      </c>
      <c r="C5890" t="s">
        <v>10149</v>
      </c>
      <c r="D5890" t="s">
        <v>110</v>
      </c>
      <c r="E5890">
        <v>19.600000000000001</v>
      </c>
      <c r="F5890">
        <v>19.7</v>
      </c>
    </row>
    <row r="5891" spans="1:6">
      <c r="A5891" t="s">
        <v>15058</v>
      </c>
      <c r="B5891">
        <v>103979</v>
      </c>
      <c r="C5891" t="s">
        <v>10150</v>
      </c>
      <c r="D5891" t="s">
        <v>110</v>
      </c>
      <c r="E5891">
        <v>31.62</v>
      </c>
      <c r="F5891">
        <v>32.43</v>
      </c>
    </row>
    <row r="5892" spans="1:6">
      <c r="A5892" t="s">
        <v>15058</v>
      </c>
      <c r="B5892">
        <v>89450</v>
      </c>
      <c r="C5892" t="s">
        <v>10151</v>
      </c>
      <c r="D5892" t="s">
        <v>110</v>
      </c>
      <c r="E5892">
        <v>31.44</v>
      </c>
      <c r="F5892">
        <v>31.56</v>
      </c>
    </row>
    <row r="5893" spans="1:6">
      <c r="A5893" t="s">
        <v>15058</v>
      </c>
      <c r="B5893">
        <v>89451</v>
      </c>
      <c r="C5893" t="s">
        <v>10152</v>
      </c>
      <c r="D5893" t="s">
        <v>110</v>
      </c>
      <c r="E5893">
        <v>51.23</v>
      </c>
      <c r="F5893">
        <v>51.38</v>
      </c>
    </row>
    <row r="5894" spans="1:6">
      <c r="A5894" t="s">
        <v>15058</v>
      </c>
      <c r="B5894">
        <v>89452</v>
      </c>
      <c r="C5894" t="s">
        <v>10153</v>
      </c>
      <c r="D5894" t="s">
        <v>110</v>
      </c>
      <c r="E5894">
        <v>70.59</v>
      </c>
      <c r="F5894">
        <v>70.760000000000005</v>
      </c>
    </row>
    <row r="5895" spans="1:6">
      <c r="A5895" t="s">
        <v>15058</v>
      </c>
      <c r="B5895">
        <v>89394</v>
      </c>
      <c r="C5895" t="s">
        <v>10154</v>
      </c>
      <c r="D5895" t="s">
        <v>211</v>
      </c>
      <c r="E5895">
        <v>19.55</v>
      </c>
      <c r="F5895">
        <v>20.05</v>
      </c>
    </row>
    <row r="5896" spans="1:6">
      <c r="A5896" t="s">
        <v>15058</v>
      </c>
      <c r="B5896">
        <v>89396</v>
      </c>
      <c r="C5896" t="s">
        <v>10155</v>
      </c>
      <c r="D5896" t="s">
        <v>211</v>
      </c>
      <c r="E5896">
        <v>21.42</v>
      </c>
      <c r="F5896">
        <v>21.95</v>
      </c>
    </row>
    <row r="5897" spans="1:6">
      <c r="A5897" t="s">
        <v>15058</v>
      </c>
      <c r="B5897">
        <v>90374</v>
      </c>
      <c r="C5897" t="s">
        <v>10156</v>
      </c>
      <c r="D5897" t="s">
        <v>211</v>
      </c>
      <c r="E5897">
        <v>23.26</v>
      </c>
      <c r="F5897">
        <v>23.82</v>
      </c>
    </row>
    <row r="5898" spans="1:6">
      <c r="A5898" t="s">
        <v>15058</v>
      </c>
      <c r="B5898">
        <v>89444</v>
      </c>
      <c r="C5898" t="s">
        <v>10157</v>
      </c>
      <c r="D5898" t="s">
        <v>211</v>
      </c>
      <c r="E5898">
        <v>25.41</v>
      </c>
      <c r="F5898">
        <v>25.97</v>
      </c>
    </row>
    <row r="5899" spans="1:6">
      <c r="A5899" t="s">
        <v>15058</v>
      </c>
      <c r="B5899">
        <v>89399</v>
      </c>
      <c r="C5899" t="s">
        <v>10158</v>
      </c>
      <c r="D5899" t="s">
        <v>211</v>
      </c>
      <c r="E5899">
        <v>26.05</v>
      </c>
      <c r="F5899">
        <v>26.64</v>
      </c>
    </row>
    <row r="5900" spans="1:6">
      <c r="A5900" t="s">
        <v>15058</v>
      </c>
      <c r="B5900">
        <v>89442</v>
      </c>
      <c r="C5900" t="s">
        <v>10159</v>
      </c>
      <c r="D5900" t="s">
        <v>211</v>
      </c>
      <c r="E5900">
        <v>14.3</v>
      </c>
      <c r="F5900">
        <v>14.82</v>
      </c>
    </row>
    <row r="5901" spans="1:6">
      <c r="A5901" t="s">
        <v>15058</v>
      </c>
      <c r="B5901">
        <v>89397</v>
      </c>
      <c r="C5901" t="s">
        <v>10160</v>
      </c>
      <c r="D5901" t="s">
        <v>211</v>
      </c>
      <c r="E5901">
        <v>15.34</v>
      </c>
      <c r="F5901">
        <v>15.9</v>
      </c>
    </row>
    <row r="5902" spans="1:6">
      <c r="A5902" t="s">
        <v>15058</v>
      </c>
      <c r="B5902">
        <v>89622</v>
      </c>
      <c r="C5902" t="s">
        <v>10161</v>
      </c>
      <c r="D5902" t="s">
        <v>211</v>
      </c>
      <c r="E5902">
        <v>14.62</v>
      </c>
      <c r="F5902">
        <v>14.94</v>
      </c>
    </row>
    <row r="5903" spans="1:6">
      <c r="A5903" t="s">
        <v>15058</v>
      </c>
      <c r="B5903">
        <v>89445</v>
      </c>
      <c r="C5903" t="s">
        <v>10162</v>
      </c>
      <c r="D5903" t="s">
        <v>211</v>
      </c>
      <c r="E5903">
        <v>19.510000000000002</v>
      </c>
      <c r="F5903">
        <v>20.12</v>
      </c>
    </row>
    <row r="5904" spans="1:6">
      <c r="A5904" t="s">
        <v>15058</v>
      </c>
      <c r="B5904">
        <v>89400</v>
      </c>
      <c r="C5904" t="s">
        <v>10163</v>
      </c>
      <c r="D5904" t="s">
        <v>211</v>
      </c>
      <c r="E5904">
        <v>20.72</v>
      </c>
      <c r="F5904">
        <v>21.4</v>
      </c>
    </row>
    <row r="5905" spans="1:6">
      <c r="A5905" t="s">
        <v>15058</v>
      </c>
      <c r="B5905">
        <v>89624</v>
      </c>
      <c r="C5905" t="s">
        <v>10164</v>
      </c>
      <c r="D5905" t="s">
        <v>211</v>
      </c>
      <c r="E5905">
        <v>18.57</v>
      </c>
      <c r="F5905">
        <v>18.97</v>
      </c>
    </row>
    <row r="5906" spans="1:6">
      <c r="A5906" t="s">
        <v>15058</v>
      </c>
      <c r="B5906">
        <v>104012</v>
      </c>
      <c r="C5906" t="s">
        <v>10165</v>
      </c>
      <c r="D5906" t="s">
        <v>211</v>
      </c>
      <c r="E5906">
        <v>24.21</v>
      </c>
      <c r="F5906">
        <v>24.93</v>
      </c>
    </row>
    <row r="5907" spans="1:6">
      <c r="A5907" t="s">
        <v>15058</v>
      </c>
      <c r="B5907">
        <v>89627</v>
      </c>
      <c r="C5907" t="s">
        <v>10166</v>
      </c>
      <c r="D5907" t="s">
        <v>211</v>
      </c>
      <c r="E5907">
        <v>20.85</v>
      </c>
      <c r="F5907">
        <v>21.25</v>
      </c>
    </row>
    <row r="5908" spans="1:6">
      <c r="A5908" t="s">
        <v>15058</v>
      </c>
      <c r="B5908">
        <v>104006</v>
      </c>
      <c r="C5908" t="s">
        <v>10167</v>
      </c>
      <c r="D5908" t="s">
        <v>211</v>
      </c>
      <c r="E5908">
        <v>26.01</v>
      </c>
      <c r="F5908">
        <v>26.71</v>
      </c>
    </row>
    <row r="5909" spans="1:6">
      <c r="A5909" t="s">
        <v>15058</v>
      </c>
      <c r="B5909">
        <v>89626</v>
      </c>
      <c r="C5909" t="s">
        <v>10168</v>
      </c>
      <c r="D5909" t="s">
        <v>211</v>
      </c>
      <c r="E5909">
        <v>31.32</v>
      </c>
      <c r="F5909">
        <v>31.79</v>
      </c>
    </row>
    <row r="5910" spans="1:6">
      <c r="A5910" t="s">
        <v>15058</v>
      </c>
      <c r="B5910">
        <v>104005</v>
      </c>
      <c r="C5910" t="s">
        <v>10169</v>
      </c>
      <c r="D5910" t="s">
        <v>211</v>
      </c>
      <c r="E5910">
        <v>37.880000000000003</v>
      </c>
      <c r="F5910">
        <v>38.729999999999997</v>
      </c>
    </row>
    <row r="5911" spans="1:6">
      <c r="A5911" t="s">
        <v>15058</v>
      </c>
      <c r="B5911">
        <v>89439</v>
      </c>
      <c r="C5911" t="s">
        <v>10170</v>
      </c>
      <c r="D5911" t="s">
        <v>211</v>
      </c>
      <c r="E5911">
        <v>12.01</v>
      </c>
      <c r="F5911">
        <v>12.49</v>
      </c>
    </row>
    <row r="5912" spans="1:6">
      <c r="A5912" t="s">
        <v>15058</v>
      </c>
      <c r="B5912">
        <v>89421</v>
      </c>
      <c r="C5912" t="s">
        <v>10171</v>
      </c>
      <c r="D5912" t="s">
        <v>211</v>
      </c>
      <c r="E5912">
        <v>12.09</v>
      </c>
      <c r="F5912">
        <v>12.33</v>
      </c>
    </row>
    <row r="5913" spans="1:6">
      <c r="A5913" t="s">
        <v>15058</v>
      </c>
      <c r="B5913">
        <v>89375</v>
      </c>
      <c r="C5913" t="s">
        <v>10172</v>
      </c>
      <c r="D5913" t="s">
        <v>211</v>
      </c>
      <c r="E5913">
        <v>12.57</v>
      </c>
      <c r="F5913">
        <v>12.84</v>
      </c>
    </row>
    <row r="5914" spans="1:6">
      <c r="A5914" t="s">
        <v>15058</v>
      </c>
      <c r="B5914">
        <v>89536</v>
      </c>
      <c r="C5914" t="s">
        <v>10173</v>
      </c>
      <c r="D5914" t="s">
        <v>211</v>
      </c>
      <c r="E5914">
        <v>12.28</v>
      </c>
      <c r="F5914">
        <v>12.42</v>
      </c>
    </row>
    <row r="5915" spans="1:6">
      <c r="A5915" t="s">
        <v>15058</v>
      </c>
      <c r="B5915">
        <v>89428</v>
      </c>
      <c r="C5915" t="s">
        <v>10174</v>
      </c>
      <c r="D5915" t="s">
        <v>211</v>
      </c>
      <c r="E5915">
        <v>14.55</v>
      </c>
      <c r="F5915">
        <v>14.82</v>
      </c>
    </row>
    <row r="5916" spans="1:6">
      <c r="A5916" t="s">
        <v>15058</v>
      </c>
      <c r="B5916">
        <v>89382</v>
      </c>
      <c r="C5916" t="s">
        <v>10175</v>
      </c>
      <c r="D5916" t="s">
        <v>211</v>
      </c>
      <c r="E5916">
        <v>15.1</v>
      </c>
      <c r="F5916">
        <v>15.41</v>
      </c>
    </row>
    <row r="5917" spans="1:6">
      <c r="A5917" t="s">
        <v>15058</v>
      </c>
      <c r="B5917">
        <v>89552</v>
      </c>
      <c r="C5917" t="s">
        <v>10176</v>
      </c>
      <c r="D5917" t="s">
        <v>211</v>
      </c>
      <c r="E5917">
        <v>19.23</v>
      </c>
      <c r="F5917">
        <v>19.399999999999999</v>
      </c>
    </row>
    <row r="5918" spans="1:6">
      <c r="A5918" t="s">
        <v>15058</v>
      </c>
      <c r="B5918">
        <v>89435</v>
      </c>
      <c r="C5918" t="s">
        <v>10177</v>
      </c>
      <c r="D5918" t="s">
        <v>211</v>
      </c>
      <c r="E5918">
        <v>21.86</v>
      </c>
      <c r="F5918">
        <v>22.19</v>
      </c>
    </row>
    <row r="5919" spans="1:6">
      <c r="A5919" t="s">
        <v>15058</v>
      </c>
      <c r="B5919">
        <v>89390</v>
      </c>
      <c r="C5919" t="s">
        <v>10178</v>
      </c>
      <c r="D5919" t="s">
        <v>211</v>
      </c>
      <c r="E5919">
        <v>22.52</v>
      </c>
      <c r="F5919">
        <v>22.88</v>
      </c>
    </row>
    <row r="5920" spans="1:6">
      <c r="A5920" t="s">
        <v>15058</v>
      </c>
      <c r="B5920">
        <v>89568</v>
      </c>
      <c r="C5920" t="s">
        <v>10179</v>
      </c>
      <c r="D5920" t="s">
        <v>211</v>
      </c>
      <c r="E5920">
        <v>33.92</v>
      </c>
      <c r="F5920">
        <v>34.14</v>
      </c>
    </row>
    <row r="5921" spans="1:6">
      <c r="A5921" t="s">
        <v>15058</v>
      </c>
      <c r="B5921">
        <v>103990</v>
      </c>
      <c r="C5921" t="s">
        <v>10180</v>
      </c>
      <c r="D5921" t="s">
        <v>211</v>
      </c>
      <c r="E5921">
        <v>36.979999999999997</v>
      </c>
      <c r="F5921">
        <v>37.369999999999997</v>
      </c>
    </row>
    <row r="5922" spans="1:6">
      <c r="A5922" t="s">
        <v>15058</v>
      </c>
      <c r="B5922">
        <v>89594</v>
      </c>
      <c r="C5922" t="s">
        <v>10181</v>
      </c>
      <c r="D5922" t="s">
        <v>211</v>
      </c>
      <c r="E5922">
        <v>37.54</v>
      </c>
      <c r="F5922">
        <v>37.799999999999997</v>
      </c>
    </row>
    <row r="5923" spans="1:6">
      <c r="A5923" t="s">
        <v>15058</v>
      </c>
      <c r="B5923">
        <v>103997</v>
      </c>
      <c r="C5923" t="s">
        <v>10182</v>
      </c>
      <c r="D5923" t="s">
        <v>211</v>
      </c>
      <c r="E5923">
        <v>41.11</v>
      </c>
      <c r="F5923">
        <v>41.57</v>
      </c>
    </row>
    <row r="5924" spans="1:6">
      <c r="A5924" t="s">
        <v>15058</v>
      </c>
      <c r="B5924">
        <v>89609</v>
      </c>
      <c r="C5924" t="s">
        <v>10183</v>
      </c>
      <c r="D5924" t="s">
        <v>211</v>
      </c>
      <c r="E5924">
        <v>88.06</v>
      </c>
      <c r="F5924">
        <v>88.37</v>
      </c>
    </row>
    <row r="5925" spans="1:6">
      <c r="A5925" t="s">
        <v>15058</v>
      </c>
      <c r="B5925">
        <v>89612</v>
      </c>
      <c r="C5925" t="s">
        <v>10184</v>
      </c>
      <c r="D5925" t="s">
        <v>211</v>
      </c>
      <c r="E5925">
        <v>173.21</v>
      </c>
      <c r="F5925">
        <v>173.58</v>
      </c>
    </row>
    <row r="5926" spans="1:6">
      <c r="A5926" t="s">
        <v>15058</v>
      </c>
      <c r="B5926">
        <v>89615</v>
      </c>
      <c r="C5926" t="s">
        <v>10185</v>
      </c>
      <c r="D5926" t="s">
        <v>211</v>
      </c>
      <c r="E5926">
        <v>204.56</v>
      </c>
      <c r="F5926">
        <v>204.97</v>
      </c>
    </row>
    <row r="5927" spans="1:6">
      <c r="A5927" t="s">
        <v>15059</v>
      </c>
      <c r="B5927">
        <v>89747</v>
      </c>
      <c r="C5927" t="s">
        <v>10186</v>
      </c>
      <c r="D5927" t="s">
        <v>211</v>
      </c>
      <c r="E5927">
        <v>35.79</v>
      </c>
      <c r="F5927">
        <v>36.04</v>
      </c>
    </row>
    <row r="5928" spans="1:6">
      <c r="A5928" t="s">
        <v>15059</v>
      </c>
      <c r="B5928">
        <v>89656</v>
      </c>
      <c r="C5928" t="s">
        <v>10187</v>
      </c>
      <c r="D5928" t="s">
        <v>211</v>
      </c>
      <c r="E5928">
        <v>27.11</v>
      </c>
      <c r="F5928">
        <v>27.33</v>
      </c>
    </row>
    <row r="5929" spans="1:6">
      <c r="A5929" t="s">
        <v>15059</v>
      </c>
      <c r="B5929">
        <v>89663</v>
      </c>
      <c r="C5929" t="s">
        <v>10188</v>
      </c>
      <c r="D5929" t="s">
        <v>211</v>
      </c>
      <c r="E5929">
        <v>36.299999999999997</v>
      </c>
      <c r="F5929">
        <v>36.57</v>
      </c>
    </row>
    <row r="5930" spans="1:6">
      <c r="A5930" t="s">
        <v>15059</v>
      </c>
      <c r="B5930">
        <v>89759</v>
      </c>
      <c r="C5930" t="s">
        <v>10189</v>
      </c>
      <c r="D5930" t="s">
        <v>211</v>
      </c>
      <c r="E5930">
        <v>12.93</v>
      </c>
      <c r="F5930">
        <v>13.2</v>
      </c>
    </row>
    <row r="5931" spans="1:6">
      <c r="A5931" t="s">
        <v>15059</v>
      </c>
      <c r="B5931">
        <v>89832</v>
      </c>
      <c r="C5931" t="s">
        <v>10190</v>
      </c>
      <c r="D5931" t="s">
        <v>211</v>
      </c>
      <c r="E5931">
        <v>50.08</v>
      </c>
      <c r="F5931">
        <v>50.41</v>
      </c>
    </row>
    <row r="5932" spans="1:6">
      <c r="A5932" t="s">
        <v>15059</v>
      </c>
      <c r="B5932">
        <v>89666</v>
      </c>
      <c r="C5932" t="s">
        <v>10191</v>
      </c>
      <c r="D5932" t="s">
        <v>211</v>
      </c>
      <c r="E5932">
        <v>7.98</v>
      </c>
      <c r="F5932">
        <v>8.23</v>
      </c>
    </row>
    <row r="5933" spans="1:6">
      <c r="A5933" t="s">
        <v>15059</v>
      </c>
      <c r="B5933">
        <v>89678</v>
      </c>
      <c r="C5933" t="s">
        <v>10192</v>
      </c>
      <c r="D5933" t="s">
        <v>211</v>
      </c>
      <c r="E5933">
        <v>13.49</v>
      </c>
      <c r="F5933">
        <v>13.79</v>
      </c>
    </row>
    <row r="5934" spans="1:6">
      <c r="A5934" t="s">
        <v>15059</v>
      </c>
      <c r="B5934">
        <v>89764</v>
      </c>
      <c r="C5934" t="s">
        <v>10193</v>
      </c>
      <c r="D5934" t="s">
        <v>211</v>
      </c>
      <c r="E5934">
        <v>44.72</v>
      </c>
      <c r="F5934">
        <v>45.05</v>
      </c>
    </row>
    <row r="5935" spans="1:6">
      <c r="A5935" t="s">
        <v>15059</v>
      </c>
      <c r="B5935">
        <v>89689</v>
      </c>
      <c r="C5935" t="s">
        <v>10194</v>
      </c>
      <c r="D5935" t="s">
        <v>211</v>
      </c>
      <c r="E5935">
        <v>45.37</v>
      </c>
      <c r="F5935">
        <v>45.73</v>
      </c>
    </row>
    <row r="5936" spans="1:6">
      <c r="A5936" t="s">
        <v>15059</v>
      </c>
      <c r="B5936">
        <v>89655</v>
      </c>
      <c r="C5936" t="s">
        <v>10195</v>
      </c>
      <c r="D5936" t="s">
        <v>211</v>
      </c>
      <c r="E5936">
        <v>29.17</v>
      </c>
      <c r="F5936">
        <v>29.39</v>
      </c>
    </row>
    <row r="5937" spans="1:6">
      <c r="A5937" t="s">
        <v>15059</v>
      </c>
      <c r="B5937">
        <v>89662</v>
      </c>
      <c r="C5937" t="s">
        <v>10196</v>
      </c>
      <c r="D5937" t="s">
        <v>211</v>
      </c>
      <c r="E5937">
        <v>37.89</v>
      </c>
      <c r="F5937">
        <v>38.14</v>
      </c>
    </row>
    <row r="5938" spans="1:6">
      <c r="A5938" t="s">
        <v>15059</v>
      </c>
      <c r="B5938">
        <v>89758</v>
      </c>
      <c r="C5938" t="s">
        <v>10197</v>
      </c>
      <c r="D5938" t="s">
        <v>211</v>
      </c>
      <c r="E5938">
        <v>44.64</v>
      </c>
      <c r="F5938">
        <v>44.93</v>
      </c>
    </row>
    <row r="5939" spans="1:6">
      <c r="A5939" t="s">
        <v>15059</v>
      </c>
      <c r="B5939">
        <v>89676</v>
      </c>
      <c r="C5939" t="s">
        <v>10198</v>
      </c>
      <c r="D5939" t="s">
        <v>211</v>
      </c>
      <c r="E5939">
        <v>44.75</v>
      </c>
      <c r="F5939">
        <v>45.07</v>
      </c>
    </row>
    <row r="5940" spans="1:6">
      <c r="A5940" t="s">
        <v>15059</v>
      </c>
      <c r="B5940">
        <v>89818</v>
      </c>
      <c r="C5940" t="s">
        <v>10199</v>
      </c>
      <c r="D5940" t="s">
        <v>211</v>
      </c>
      <c r="E5940">
        <v>65.510000000000005</v>
      </c>
      <c r="F5940">
        <v>65.69</v>
      </c>
    </row>
    <row r="5941" spans="1:6">
      <c r="A5941" t="s">
        <v>15059</v>
      </c>
      <c r="B5941">
        <v>89763</v>
      </c>
      <c r="C5941" t="s">
        <v>10200</v>
      </c>
      <c r="D5941" t="s">
        <v>211</v>
      </c>
      <c r="E5941">
        <v>68.17</v>
      </c>
      <c r="F5941">
        <v>68.510000000000005</v>
      </c>
    </row>
    <row r="5942" spans="1:6">
      <c r="A5942" t="s">
        <v>15059</v>
      </c>
      <c r="B5942">
        <v>89686</v>
      </c>
      <c r="C5942" t="s">
        <v>10201</v>
      </c>
      <c r="D5942" t="s">
        <v>211</v>
      </c>
      <c r="E5942">
        <v>68.849999999999994</v>
      </c>
      <c r="F5942">
        <v>69.23</v>
      </c>
    </row>
    <row r="5943" spans="1:6">
      <c r="A5943" t="s">
        <v>15059</v>
      </c>
      <c r="B5943">
        <v>104029</v>
      </c>
      <c r="C5943" t="s">
        <v>10202</v>
      </c>
      <c r="D5943" t="s">
        <v>211</v>
      </c>
      <c r="E5943">
        <v>82.26</v>
      </c>
      <c r="F5943">
        <v>82.64</v>
      </c>
    </row>
    <row r="5944" spans="1:6">
      <c r="A5944" t="s">
        <v>15059</v>
      </c>
      <c r="B5944">
        <v>89831</v>
      </c>
      <c r="C5944" t="s">
        <v>10203</v>
      </c>
      <c r="D5944" t="s">
        <v>211</v>
      </c>
      <c r="E5944">
        <v>79.36</v>
      </c>
      <c r="F5944">
        <v>79.569999999999993</v>
      </c>
    </row>
    <row r="5945" spans="1:6">
      <c r="A5945" t="s">
        <v>15059</v>
      </c>
      <c r="B5945">
        <v>89668</v>
      </c>
      <c r="C5945" t="s">
        <v>10204</v>
      </c>
      <c r="D5945" t="s">
        <v>211</v>
      </c>
      <c r="E5945">
        <v>35.409999999999997</v>
      </c>
      <c r="F5945">
        <v>35.68</v>
      </c>
    </row>
    <row r="5946" spans="1:6">
      <c r="A5946" t="s">
        <v>15059</v>
      </c>
      <c r="B5946">
        <v>89639</v>
      </c>
      <c r="C5946" t="s">
        <v>10205</v>
      </c>
      <c r="D5946" t="s">
        <v>211</v>
      </c>
      <c r="E5946">
        <v>13.85</v>
      </c>
      <c r="F5946">
        <v>14.18</v>
      </c>
    </row>
    <row r="5947" spans="1:6">
      <c r="A5947" t="s">
        <v>15059</v>
      </c>
      <c r="B5947">
        <v>89721</v>
      </c>
      <c r="C5947" t="s">
        <v>10206</v>
      </c>
      <c r="D5947" t="s">
        <v>211</v>
      </c>
      <c r="E5947">
        <v>18.18</v>
      </c>
      <c r="F5947">
        <v>18.559999999999999</v>
      </c>
    </row>
    <row r="5948" spans="1:6">
      <c r="A5948" t="s">
        <v>15059</v>
      </c>
      <c r="B5948">
        <v>89643</v>
      </c>
      <c r="C5948" t="s">
        <v>10207</v>
      </c>
      <c r="D5948" t="s">
        <v>211</v>
      </c>
      <c r="E5948">
        <v>18.940000000000001</v>
      </c>
      <c r="F5948">
        <v>19.36</v>
      </c>
    </row>
    <row r="5949" spans="1:6">
      <c r="A5949" t="s">
        <v>15059</v>
      </c>
      <c r="B5949">
        <v>89727</v>
      </c>
      <c r="C5949" t="s">
        <v>10208</v>
      </c>
      <c r="D5949" t="s">
        <v>211</v>
      </c>
      <c r="E5949">
        <v>28.23</v>
      </c>
      <c r="F5949">
        <v>28.68</v>
      </c>
    </row>
    <row r="5950" spans="1:6">
      <c r="A5950" t="s">
        <v>15059</v>
      </c>
      <c r="B5950">
        <v>89648</v>
      </c>
      <c r="C5950" t="s">
        <v>10209</v>
      </c>
      <c r="D5950" t="s">
        <v>211</v>
      </c>
      <c r="E5950">
        <v>29.12</v>
      </c>
      <c r="F5950">
        <v>29.62</v>
      </c>
    </row>
    <row r="5951" spans="1:6">
      <c r="A5951" t="s">
        <v>15059</v>
      </c>
      <c r="B5951">
        <v>89749</v>
      </c>
      <c r="C5951" t="s">
        <v>10210</v>
      </c>
      <c r="D5951" t="s">
        <v>211</v>
      </c>
      <c r="E5951">
        <v>19.579999999999998</v>
      </c>
      <c r="F5951">
        <v>19.829999999999998</v>
      </c>
    </row>
    <row r="5952" spans="1:6">
      <c r="A5952" t="s">
        <v>15059</v>
      </c>
      <c r="B5952">
        <v>89657</v>
      </c>
      <c r="C5952" t="s">
        <v>10211</v>
      </c>
      <c r="D5952" t="s">
        <v>211</v>
      </c>
      <c r="E5952">
        <v>16.37</v>
      </c>
      <c r="F5952">
        <v>16.59</v>
      </c>
    </row>
    <row r="5953" spans="1:6">
      <c r="A5953" t="s">
        <v>15059</v>
      </c>
      <c r="B5953">
        <v>89664</v>
      </c>
      <c r="C5953" t="s">
        <v>10212</v>
      </c>
      <c r="D5953" t="s">
        <v>211</v>
      </c>
      <c r="E5953">
        <v>20.09</v>
      </c>
      <c r="F5953">
        <v>20.36</v>
      </c>
    </row>
    <row r="5954" spans="1:6">
      <c r="A5954" t="s">
        <v>15059</v>
      </c>
      <c r="B5954">
        <v>89638</v>
      </c>
      <c r="C5954" t="s">
        <v>10213</v>
      </c>
      <c r="D5954" t="s">
        <v>211</v>
      </c>
      <c r="E5954">
        <v>13.04</v>
      </c>
      <c r="F5954">
        <v>13.37</v>
      </c>
    </row>
    <row r="5955" spans="1:6">
      <c r="A5955" t="s">
        <v>15059</v>
      </c>
      <c r="B5955">
        <v>89720</v>
      </c>
      <c r="C5955" t="s">
        <v>10214</v>
      </c>
      <c r="D5955" t="s">
        <v>211</v>
      </c>
      <c r="E5955">
        <v>16.57</v>
      </c>
      <c r="F5955">
        <v>16.95</v>
      </c>
    </row>
    <row r="5956" spans="1:6">
      <c r="A5956" t="s">
        <v>15059</v>
      </c>
      <c r="B5956">
        <v>89642</v>
      </c>
      <c r="C5956" t="s">
        <v>10215</v>
      </c>
      <c r="D5956" t="s">
        <v>211</v>
      </c>
      <c r="E5956">
        <v>17.329999999999998</v>
      </c>
      <c r="F5956">
        <v>17.75</v>
      </c>
    </row>
    <row r="5957" spans="1:6">
      <c r="A5957" t="s">
        <v>15059</v>
      </c>
      <c r="B5957">
        <v>89725</v>
      </c>
      <c r="C5957" t="s">
        <v>10216</v>
      </c>
      <c r="D5957" t="s">
        <v>211</v>
      </c>
      <c r="E5957">
        <v>21.93</v>
      </c>
      <c r="F5957">
        <v>22.38</v>
      </c>
    </row>
    <row r="5958" spans="1:6">
      <c r="A5958" t="s">
        <v>15059</v>
      </c>
      <c r="B5958">
        <v>89647</v>
      </c>
      <c r="C5958" t="s">
        <v>10217</v>
      </c>
      <c r="D5958" t="s">
        <v>211</v>
      </c>
      <c r="E5958">
        <v>22.82</v>
      </c>
      <c r="F5958">
        <v>23.32</v>
      </c>
    </row>
    <row r="5959" spans="1:6">
      <c r="A5959" t="s">
        <v>15059</v>
      </c>
      <c r="B5959">
        <v>89780</v>
      </c>
      <c r="C5959" t="s">
        <v>10218</v>
      </c>
      <c r="D5959" t="s">
        <v>211</v>
      </c>
      <c r="E5959">
        <v>28.23</v>
      </c>
      <c r="F5959">
        <v>28.51</v>
      </c>
    </row>
    <row r="5960" spans="1:6">
      <c r="A5960" t="s">
        <v>15059</v>
      </c>
      <c r="B5960">
        <v>89734</v>
      </c>
      <c r="C5960" t="s">
        <v>10219</v>
      </c>
      <c r="D5960" t="s">
        <v>211</v>
      </c>
      <c r="E5960">
        <v>32.35</v>
      </c>
      <c r="F5960">
        <v>32.880000000000003</v>
      </c>
    </row>
    <row r="5961" spans="1:6">
      <c r="A5961" t="s">
        <v>15059</v>
      </c>
      <c r="B5961">
        <v>89650</v>
      </c>
      <c r="C5961" t="s">
        <v>10220</v>
      </c>
      <c r="D5961" t="s">
        <v>211</v>
      </c>
      <c r="E5961">
        <v>33.39</v>
      </c>
      <c r="F5961">
        <v>33.979999999999997</v>
      </c>
    </row>
    <row r="5962" spans="1:6">
      <c r="A5962" t="s">
        <v>15059</v>
      </c>
      <c r="B5962">
        <v>89787</v>
      </c>
      <c r="C5962" t="s">
        <v>10221</v>
      </c>
      <c r="D5962" t="s">
        <v>211</v>
      </c>
      <c r="E5962">
        <v>42.88</v>
      </c>
      <c r="F5962">
        <v>43.22</v>
      </c>
    </row>
    <row r="5963" spans="1:6">
      <c r="A5963" t="s">
        <v>15059</v>
      </c>
      <c r="B5963">
        <v>104024</v>
      </c>
      <c r="C5963" t="s">
        <v>10222</v>
      </c>
      <c r="D5963" t="s">
        <v>211</v>
      </c>
      <c r="E5963">
        <v>47.51</v>
      </c>
      <c r="F5963">
        <v>48.11</v>
      </c>
    </row>
    <row r="5964" spans="1:6">
      <c r="A5964" t="s">
        <v>15059</v>
      </c>
      <c r="B5964">
        <v>89789</v>
      </c>
      <c r="C5964" t="s">
        <v>10223</v>
      </c>
      <c r="D5964" t="s">
        <v>211</v>
      </c>
      <c r="E5964">
        <v>81.47</v>
      </c>
      <c r="F5964">
        <v>81.88</v>
      </c>
    </row>
    <row r="5965" spans="1:6">
      <c r="A5965" t="s">
        <v>15059</v>
      </c>
      <c r="B5965">
        <v>89791</v>
      </c>
      <c r="C5965" t="s">
        <v>10224</v>
      </c>
      <c r="D5965" t="s">
        <v>211</v>
      </c>
      <c r="E5965">
        <v>188.46</v>
      </c>
      <c r="F5965">
        <v>189.01</v>
      </c>
    </row>
    <row r="5966" spans="1:6">
      <c r="A5966" t="s">
        <v>15059</v>
      </c>
      <c r="B5966">
        <v>89793</v>
      </c>
      <c r="C5966" t="s">
        <v>10225</v>
      </c>
      <c r="D5966" t="s">
        <v>211</v>
      </c>
      <c r="E5966">
        <v>272.20999999999998</v>
      </c>
      <c r="F5966">
        <v>272.86</v>
      </c>
    </row>
    <row r="5967" spans="1:6">
      <c r="A5967" t="s">
        <v>15059</v>
      </c>
      <c r="B5967">
        <v>89637</v>
      </c>
      <c r="C5967" t="s">
        <v>10226</v>
      </c>
      <c r="D5967" t="s">
        <v>211</v>
      </c>
      <c r="E5967">
        <v>11.89</v>
      </c>
      <c r="F5967">
        <v>12.22</v>
      </c>
    </row>
    <row r="5968" spans="1:6">
      <c r="A5968" t="s">
        <v>15059</v>
      </c>
      <c r="B5968">
        <v>89719</v>
      </c>
      <c r="C5968" t="s">
        <v>10227</v>
      </c>
      <c r="D5968" t="s">
        <v>211</v>
      </c>
      <c r="E5968">
        <v>14.54</v>
      </c>
      <c r="F5968">
        <v>14.92</v>
      </c>
    </row>
    <row r="5969" spans="1:6">
      <c r="A5969" t="s">
        <v>15059</v>
      </c>
      <c r="B5969">
        <v>89641</v>
      </c>
      <c r="C5969" t="s">
        <v>10228</v>
      </c>
      <c r="D5969" t="s">
        <v>211</v>
      </c>
      <c r="E5969">
        <v>15.3</v>
      </c>
      <c r="F5969">
        <v>15.72</v>
      </c>
    </row>
    <row r="5970" spans="1:6">
      <c r="A5970" t="s">
        <v>15059</v>
      </c>
      <c r="B5970">
        <v>89723</v>
      </c>
      <c r="C5970" t="s">
        <v>10229</v>
      </c>
      <c r="D5970" t="s">
        <v>211</v>
      </c>
      <c r="E5970">
        <v>22.77</v>
      </c>
      <c r="F5970">
        <v>23.22</v>
      </c>
    </row>
    <row r="5971" spans="1:6">
      <c r="A5971" t="s">
        <v>15059</v>
      </c>
      <c r="B5971">
        <v>89646</v>
      </c>
      <c r="C5971" t="s">
        <v>10230</v>
      </c>
      <c r="D5971" t="s">
        <v>211</v>
      </c>
      <c r="E5971">
        <v>23.66</v>
      </c>
      <c r="F5971">
        <v>24.16</v>
      </c>
    </row>
    <row r="5972" spans="1:6">
      <c r="A5972" t="s">
        <v>15059</v>
      </c>
      <c r="B5972">
        <v>89777</v>
      </c>
      <c r="C5972" t="s">
        <v>10231</v>
      </c>
      <c r="D5972" t="s">
        <v>211</v>
      </c>
      <c r="E5972">
        <v>30.29</v>
      </c>
      <c r="F5972">
        <v>30.57</v>
      </c>
    </row>
    <row r="5973" spans="1:6">
      <c r="A5973" t="s">
        <v>15059</v>
      </c>
      <c r="B5973">
        <v>89729</v>
      </c>
      <c r="C5973" t="s">
        <v>10232</v>
      </c>
      <c r="D5973" t="s">
        <v>211</v>
      </c>
      <c r="E5973">
        <v>34.409999999999997</v>
      </c>
      <c r="F5973">
        <v>34.94</v>
      </c>
    </row>
    <row r="5974" spans="1:6">
      <c r="A5974" t="s">
        <v>15059</v>
      </c>
      <c r="B5974">
        <v>89649</v>
      </c>
      <c r="C5974" t="s">
        <v>10233</v>
      </c>
      <c r="D5974" t="s">
        <v>211</v>
      </c>
      <c r="E5974">
        <v>35.450000000000003</v>
      </c>
      <c r="F5974">
        <v>36.04</v>
      </c>
    </row>
    <row r="5975" spans="1:6">
      <c r="A5975" t="s">
        <v>15059</v>
      </c>
      <c r="B5975">
        <v>89781</v>
      </c>
      <c r="C5975" t="s">
        <v>10234</v>
      </c>
      <c r="D5975" t="s">
        <v>211</v>
      </c>
      <c r="E5975">
        <v>43.39</v>
      </c>
      <c r="F5975">
        <v>43.73</v>
      </c>
    </row>
    <row r="5976" spans="1:6">
      <c r="A5976" t="s">
        <v>15059</v>
      </c>
      <c r="B5976">
        <v>104023</v>
      </c>
      <c r="C5976" t="s">
        <v>10235</v>
      </c>
      <c r="D5976" t="s">
        <v>211</v>
      </c>
      <c r="E5976">
        <v>48.02</v>
      </c>
      <c r="F5976">
        <v>48.62</v>
      </c>
    </row>
    <row r="5977" spans="1:6">
      <c r="A5977" t="s">
        <v>15059</v>
      </c>
      <c r="B5977">
        <v>89788</v>
      </c>
      <c r="C5977" t="s">
        <v>10236</v>
      </c>
      <c r="D5977" t="s">
        <v>211</v>
      </c>
      <c r="E5977">
        <v>96.55</v>
      </c>
      <c r="F5977">
        <v>96.96</v>
      </c>
    </row>
    <row r="5978" spans="1:6">
      <c r="A5978" t="s">
        <v>15059</v>
      </c>
      <c r="B5978">
        <v>89790</v>
      </c>
      <c r="C5978" t="s">
        <v>10237</v>
      </c>
      <c r="D5978" t="s">
        <v>211</v>
      </c>
      <c r="E5978">
        <v>195.28</v>
      </c>
      <c r="F5978">
        <v>195.83</v>
      </c>
    </row>
    <row r="5979" spans="1:6">
      <c r="A5979" t="s">
        <v>15059</v>
      </c>
      <c r="B5979">
        <v>89792</v>
      </c>
      <c r="C5979" t="s">
        <v>10238</v>
      </c>
      <c r="D5979" t="s">
        <v>211</v>
      </c>
      <c r="E5979">
        <v>229.77</v>
      </c>
      <c r="F5979">
        <v>230.42</v>
      </c>
    </row>
    <row r="5980" spans="1:6">
      <c r="A5980" t="s">
        <v>15059</v>
      </c>
      <c r="B5980">
        <v>89640</v>
      </c>
      <c r="C5980" t="s">
        <v>10239</v>
      </c>
      <c r="D5980" t="s">
        <v>211</v>
      </c>
      <c r="E5980">
        <v>22.58</v>
      </c>
      <c r="F5980">
        <v>22.91</v>
      </c>
    </row>
    <row r="5981" spans="1:6">
      <c r="A5981" t="s">
        <v>15059</v>
      </c>
      <c r="B5981">
        <v>89644</v>
      </c>
      <c r="C5981" t="s">
        <v>10240</v>
      </c>
      <c r="D5981" t="s">
        <v>211</v>
      </c>
      <c r="E5981">
        <v>27.64</v>
      </c>
      <c r="F5981">
        <v>28.02</v>
      </c>
    </row>
    <row r="5982" spans="1:6">
      <c r="A5982" t="s">
        <v>15059</v>
      </c>
      <c r="B5982">
        <v>89645</v>
      </c>
      <c r="C5982" t="s">
        <v>10241</v>
      </c>
      <c r="D5982" t="s">
        <v>211</v>
      </c>
      <c r="E5982">
        <v>39.08</v>
      </c>
      <c r="F5982">
        <v>39.49</v>
      </c>
    </row>
    <row r="5983" spans="1:6">
      <c r="A5983" t="s">
        <v>15059</v>
      </c>
      <c r="B5983">
        <v>89652</v>
      </c>
      <c r="C5983" t="s">
        <v>10242</v>
      </c>
      <c r="D5983" t="s">
        <v>211</v>
      </c>
      <c r="E5983">
        <v>14.32</v>
      </c>
      <c r="F5983">
        <v>14.54</v>
      </c>
    </row>
    <row r="5984" spans="1:6">
      <c r="A5984" t="s">
        <v>15059</v>
      </c>
      <c r="B5984">
        <v>89738</v>
      </c>
      <c r="C5984" t="s">
        <v>10243</v>
      </c>
      <c r="D5984" t="s">
        <v>211</v>
      </c>
      <c r="E5984">
        <v>19.670000000000002</v>
      </c>
      <c r="F5984">
        <v>19.920000000000002</v>
      </c>
    </row>
    <row r="5985" spans="1:6">
      <c r="A5985" t="s">
        <v>15059</v>
      </c>
      <c r="B5985">
        <v>89659</v>
      </c>
      <c r="C5985" t="s">
        <v>10244</v>
      </c>
      <c r="D5985" t="s">
        <v>211</v>
      </c>
      <c r="E5985">
        <v>20.18</v>
      </c>
      <c r="F5985">
        <v>20.45</v>
      </c>
    </row>
    <row r="5986" spans="1:6">
      <c r="A5986" t="s">
        <v>15059</v>
      </c>
      <c r="B5986">
        <v>89756</v>
      </c>
      <c r="C5986" t="s">
        <v>10245</v>
      </c>
      <c r="D5986" t="s">
        <v>211</v>
      </c>
      <c r="E5986">
        <v>27.42</v>
      </c>
      <c r="F5986">
        <v>27.72</v>
      </c>
    </row>
    <row r="5987" spans="1:6">
      <c r="A5987" t="s">
        <v>15059</v>
      </c>
      <c r="B5987">
        <v>89672</v>
      </c>
      <c r="C5987" t="s">
        <v>10246</v>
      </c>
      <c r="D5987" t="s">
        <v>211</v>
      </c>
      <c r="E5987">
        <v>28.01</v>
      </c>
      <c r="F5987">
        <v>28.35</v>
      </c>
    </row>
    <row r="5988" spans="1:6">
      <c r="A5988" t="s">
        <v>15059</v>
      </c>
      <c r="B5988">
        <v>89815</v>
      </c>
      <c r="C5988" t="s">
        <v>10247</v>
      </c>
      <c r="D5988" t="s">
        <v>211</v>
      </c>
      <c r="E5988">
        <v>34.1</v>
      </c>
      <c r="F5988">
        <v>34.28</v>
      </c>
    </row>
    <row r="5989" spans="1:6">
      <c r="A5989" t="s">
        <v>15059</v>
      </c>
      <c r="B5989">
        <v>89761</v>
      </c>
      <c r="C5989" t="s">
        <v>10248</v>
      </c>
      <c r="D5989" t="s">
        <v>211</v>
      </c>
      <c r="E5989">
        <v>36.82</v>
      </c>
      <c r="F5989">
        <v>37.17</v>
      </c>
    </row>
    <row r="5990" spans="1:6">
      <c r="A5990" t="s">
        <v>15059</v>
      </c>
      <c r="B5990">
        <v>89682</v>
      </c>
      <c r="C5990" t="s">
        <v>10249</v>
      </c>
      <c r="D5990" t="s">
        <v>211</v>
      </c>
      <c r="E5990">
        <v>37.520000000000003</v>
      </c>
      <c r="F5990">
        <v>37.909999999999997</v>
      </c>
    </row>
    <row r="5991" spans="1:6">
      <c r="A5991" t="s">
        <v>15059</v>
      </c>
      <c r="B5991">
        <v>89824</v>
      </c>
      <c r="C5991" t="s">
        <v>10250</v>
      </c>
      <c r="D5991" t="s">
        <v>211</v>
      </c>
      <c r="E5991">
        <v>46.66</v>
      </c>
      <c r="F5991">
        <v>46.88</v>
      </c>
    </row>
    <row r="5992" spans="1:6">
      <c r="A5992" t="s">
        <v>15059</v>
      </c>
      <c r="B5992">
        <v>104026</v>
      </c>
      <c r="C5992" t="s">
        <v>10251</v>
      </c>
      <c r="D5992" t="s">
        <v>211</v>
      </c>
      <c r="E5992">
        <v>49.74</v>
      </c>
      <c r="F5992">
        <v>50.14</v>
      </c>
    </row>
    <row r="5993" spans="1:6">
      <c r="A5993" t="s">
        <v>15059</v>
      </c>
      <c r="B5993">
        <v>89740</v>
      </c>
      <c r="C5993" t="s">
        <v>10252</v>
      </c>
      <c r="D5993" t="s">
        <v>211</v>
      </c>
      <c r="E5993">
        <v>10.130000000000001</v>
      </c>
      <c r="F5993">
        <v>10.39</v>
      </c>
    </row>
    <row r="5994" spans="1:6">
      <c r="A5994" t="s">
        <v>15059</v>
      </c>
      <c r="B5994">
        <v>89836</v>
      </c>
      <c r="C5994" t="s">
        <v>10253</v>
      </c>
      <c r="D5994" t="s">
        <v>211</v>
      </c>
      <c r="E5994">
        <v>248.51</v>
      </c>
      <c r="F5994">
        <v>248.78</v>
      </c>
    </row>
    <row r="5995" spans="1:6">
      <c r="A5995" t="s">
        <v>15059</v>
      </c>
      <c r="B5995">
        <v>89653</v>
      </c>
      <c r="C5995" t="s">
        <v>10254</v>
      </c>
      <c r="D5995" t="s">
        <v>211</v>
      </c>
      <c r="E5995">
        <v>20.82</v>
      </c>
      <c r="F5995">
        <v>21.04</v>
      </c>
    </row>
    <row r="5996" spans="1:6">
      <c r="A5996" t="s">
        <v>15059</v>
      </c>
      <c r="B5996">
        <v>89660</v>
      </c>
      <c r="C5996" t="s">
        <v>10255</v>
      </c>
      <c r="D5996" t="s">
        <v>211</v>
      </c>
      <c r="E5996">
        <v>10.65</v>
      </c>
      <c r="F5996">
        <v>10.95</v>
      </c>
    </row>
    <row r="5997" spans="1:6">
      <c r="A5997" t="s">
        <v>15059</v>
      </c>
      <c r="B5997">
        <v>104028</v>
      </c>
      <c r="C5997" t="s">
        <v>10256</v>
      </c>
      <c r="D5997" t="s">
        <v>211</v>
      </c>
      <c r="E5997">
        <v>160.63</v>
      </c>
      <c r="F5997">
        <v>161.01</v>
      </c>
    </row>
    <row r="5998" spans="1:6">
      <c r="A5998" t="s">
        <v>15059</v>
      </c>
      <c r="B5998">
        <v>89826</v>
      </c>
      <c r="C5998" t="s">
        <v>10257</v>
      </c>
      <c r="D5998" t="s">
        <v>211</v>
      </c>
      <c r="E5998">
        <v>157.72999999999999</v>
      </c>
      <c r="F5998">
        <v>157.94</v>
      </c>
    </row>
    <row r="5999" spans="1:6">
      <c r="A5999" t="s">
        <v>15059</v>
      </c>
      <c r="B5999">
        <v>89651</v>
      </c>
      <c r="C5999" t="s">
        <v>10258</v>
      </c>
      <c r="D5999" t="s">
        <v>211</v>
      </c>
      <c r="E5999">
        <v>7.9</v>
      </c>
      <c r="F5999">
        <v>8.1199999999999992</v>
      </c>
    </row>
    <row r="6000" spans="1:6">
      <c r="A6000" t="s">
        <v>15059</v>
      </c>
      <c r="B6000">
        <v>89736</v>
      </c>
      <c r="C6000" t="s">
        <v>10259</v>
      </c>
      <c r="D6000" t="s">
        <v>211</v>
      </c>
      <c r="E6000">
        <v>9.98</v>
      </c>
      <c r="F6000">
        <v>10.23</v>
      </c>
    </row>
    <row r="6001" spans="1:6">
      <c r="A6001" t="s">
        <v>15059</v>
      </c>
      <c r="B6001">
        <v>89658</v>
      </c>
      <c r="C6001" t="s">
        <v>10260</v>
      </c>
      <c r="D6001" t="s">
        <v>211</v>
      </c>
      <c r="E6001">
        <v>10.49</v>
      </c>
      <c r="F6001">
        <v>10.76</v>
      </c>
    </row>
    <row r="6002" spans="1:6">
      <c r="A6002" t="s">
        <v>15059</v>
      </c>
      <c r="B6002">
        <v>89755</v>
      </c>
      <c r="C6002" t="s">
        <v>10261</v>
      </c>
      <c r="D6002" t="s">
        <v>211</v>
      </c>
      <c r="E6002">
        <v>15.37</v>
      </c>
      <c r="F6002">
        <v>15.67</v>
      </c>
    </row>
    <row r="6003" spans="1:6">
      <c r="A6003" t="s">
        <v>15059</v>
      </c>
      <c r="B6003">
        <v>89670</v>
      </c>
      <c r="C6003" t="s">
        <v>10262</v>
      </c>
      <c r="D6003" t="s">
        <v>211</v>
      </c>
      <c r="E6003">
        <v>15.96</v>
      </c>
      <c r="F6003">
        <v>16.3</v>
      </c>
    </row>
    <row r="6004" spans="1:6">
      <c r="A6004" t="s">
        <v>15059</v>
      </c>
      <c r="B6004">
        <v>89794</v>
      </c>
      <c r="C6004" t="s">
        <v>10263</v>
      </c>
      <c r="D6004" t="s">
        <v>211</v>
      </c>
      <c r="E6004">
        <v>22.73</v>
      </c>
      <c r="F6004">
        <v>22.91</v>
      </c>
    </row>
    <row r="6005" spans="1:6">
      <c r="A6005" t="s">
        <v>15059</v>
      </c>
      <c r="B6005">
        <v>89760</v>
      </c>
      <c r="C6005" t="s">
        <v>10264</v>
      </c>
      <c r="D6005" t="s">
        <v>211</v>
      </c>
      <c r="E6005">
        <v>25.45</v>
      </c>
      <c r="F6005">
        <v>25.8</v>
      </c>
    </row>
    <row r="6006" spans="1:6">
      <c r="A6006" t="s">
        <v>15059</v>
      </c>
      <c r="B6006">
        <v>89680</v>
      </c>
      <c r="C6006" t="s">
        <v>10265</v>
      </c>
      <c r="D6006" t="s">
        <v>211</v>
      </c>
      <c r="E6006">
        <v>26.15</v>
      </c>
      <c r="F6006">
        <v>26.54</v>
      </c>
    </row>
    <row r="6007" spans="1:6">
      <c r="A6007" t="s">
        <v>15059</v>
      </c>
      <c r="B6007">
        <v>89822</v>
      </c>
      <c r="C6007" t="s">
        <v>10266</v>
      </c>
      <c r="D6007" t="s">
        <v>211</v>
      </c>
      <c r="E6007">
        <v>29.95</v>
      </c>
      <c r="F6007">
        <v>30.17</v>
      </c>
    </row>
    <row r="6008" spans="1:6">
      <c r="A6008" t="s">
        <v>15059</v>
      </c>
      <c r="B6008">
        <v>104025</v>
      </c>
      <c r="C6008" t="s">
        <v>10267</v>
      </c>
      <c r="D6008" t="s">
        <v>211</v>
      </c>
      <c r="E6008">
        <v>33.03</v>
      </c>
      <c r="F6008">
        <v>33.43</v>
      </c>
    </row>
    <row r="6009" spans="1:6">
      <c r="A6009" t="s">
        <v>15059</v>
      </c>
      <c r="B6009">
        <v>89835</v>
      </c>
      <c r="C6009" t="s">
        <v>10268</v>
      </c>
      <c r="D6009" t="s">
        <v>211</v>
      </c>
      <c r="E6009">
        <v>52.66</v>
      </c>
      <c r="F6009">
        <v>52.93</v>
      </c>
    </row>
    <row r="6010" spans="1:6">
      <c r="A6010" t="s">
        <v>15059</v>
      </c>
      <c r="B6010">
        <v>89838</v>
      </c>
      <c r="C6010" t="s">
        <v>10269</v>
      </c>
      <c r="D6010" t="s">
        <v>211</v>
      </c>
      <c r="E6010">
        <v>189.48</v>
      </c>
      <c r="F6010">
        <v>189.84</v>
      </c>
    </row>
    <row r="6011" spans="1:6">
      <c r="A6011" t="s">
        <v>15059</v>
      </c>
      <c r="B6011">
        <v>89840</v>
      </c>
      <c r="C6011" t="s">
        <v>10270</v>
      </c>
      <c r="D6011" t="s">
        <v>211</v>
      </c>
      <c r="E6011">
        <v>222.2</v>
      </c>
      <c r="F6011">
        <v>222.65</v>
      </c>
    </row>
    <row r="6012" spans="1:6">
      <c r="A6012" t="s">
        <v>15059</v>
      </c>
      <c r="B6012">
        <v>104015</v>
      </c>
      <c r="C6012" t="s">
        <v>10271</v>
      </c>
      <c r="D6012" t="s">
        <v>211</v>
      </c>
      <c r="E6012">
        <v>18.350000000000001</v>
      </c>
      <c r="F6012">
        <v>18.86</v>
      </c>
    </row>
    <row r="6013" spans="1:6">
      <c r="A6013" t="s">
        <v>15059</v>
      </c>
      <c r="B6013">
        <v>104018</v>
      </c>
      <c r="C6013" t="s">
        <v>10272</v>
      </c>
      <c r="D6013" t="s">
        <v>211</v>
      </c>
      <c r="E6013">
        <v>23.73</v>
      </c>
      <c r="F6013">
        <v>24.27</v>
      </c>
    </row>
    <row r="6014" spans="1:6">
      <c r="A6014" t="s">
        <v>15059</v>
      </c>
      <c r="B6014">
        <v>104016</v>
      </c>
      <c r="C6014" t="s">
        <v>10273</v>
      </c>
      <c r="D6014" t="s">
        <v>211</v>
      </c>
      <c r="E6014">
        <v>24.82</v>
      </c>
      <c r="F6014">
        <v>25.45</v>
      </c>
    </row>
    <row r="6015" spans="1:6">
      <c r="A6015" t="s">
        <v>15059</v>
      </c>
      <c r="B6015">
        <v>104019</v>
      </c>
      <c r="C6015" t="s">
        <v>10274</v>
      </c>
      <c r="D6015" t="s">
        <v>211</v>
      </c>
      <c r="E6015">
        <v>51.92</v>
      </c>
      <c r="F6015">
        <v>52.57</v>
      </c>
    </row>
    <row r="6016" spans="1:6">
      <c r="A6016" t="s">
        <v>15059</v>
      </c>
      <c r="B6016">
        <v>104017</v>
      </c>
      <c r="C6016" t="s">
        <v>10275</v>
      </c>
      <c r="D6016" t="s">
        <v>211</v>
      </c>
      <c r="E6016">
        <v>53.21</v>
      </c>
      <c r="F6016">
        <v>53.93</v>
      </c>
    </row>
    <row r="6017" spans="1:6">
      <c r="A6017" t="s">
        <v>15059</v>
      </c>
      <c r="B6017">
        <v>104020</v>
      </c>
      <c r="C6017" t="s">
        <v>10276</v>
      </c>
      <c r="D6017" t="s">
        <v>211</v>
      </c>
      <c r="E6017">
        <v>67.010000000000005</v>
      </c>
      <c r="F6017">
        <v>67.42</v>
      </c>
    </row>
    <row r="6018" spans="1:6">
      <c r="A6018" t="s">
        <v>15059</v>
      </c>
      <c r="B6018">
        <v>104030</v>
      </c>
      <c r="C6018" t="s">
        <v>10277</v>
      </c>
      <c r="D6018" t="s">
        <v>211</v>
      </c>
      <c r="E6018">
        <v>72.819999999999993</v>
      </c>
      <c r="F6018">
        <v>73.58</v>
      </c>
    </row>
    <row r="6019" spans="1:6">
      <c r="A6019" t="s">
        <v>15059</v>
      </c>
      <c r="B6019">
        <v>89694</v>
      </c>
      <c r="C6019" t="s">
        <v>10278</v>
      </c>
      <c r="D6019" t="s">
        <v>211</v>
      </c>
      <c r="E6019">
        <v>23.42</v>
      </c>
      <c r="F6019">
        <v>23.87</v>
      </c>
    </row>
    <row r="6020" spans="1:6">
      <c r="A6020" t="s">
        <v>15059</v>
      </c>
      <c r="B6020">
        <v>89700</v>
      </c>
      <c r="C6020" t="s">
        <v>10279</v>
      </c>
      <c r="D6020" t="s">
        <v>211</v>
      </c>
      <c r="E6020">
        <v>26.73</v>
      </c>
      <c r="F6020">
        <v>27.24</v>
      </c>
    </row>
    <row r="6021" spans="1:6">
      <c r="A6021" t="s">
        <v>15059</v>
      </c>
      <c r="B6021">
        <v>89703</v>
      </c>
      <c r="C6021" t="s">
        <v>10280</v>
      </c>
      <c r="D6021" t="s">
        <v>211</v>
      </c>
      <c r="E6021">
        <v>57.68</v>
      </c>
      <c r="F6021">
        <v>58.23</v>
      </c>
    </row>
    <row r="6022" spans="1:6">
      <c r="A6022" t="s">
        <v>15059</v>
      </c>
      <c r="B6022">
        <v>89691</v>
      </c>
      <c r="C6022" t="s">
        <v>10281</v>
      </c>
      <c r="D6022" t="s">
        <v>211</v>
      </c>
      <c r="E6022">
        <v>15.18</v>
      </c>
      <c r="F6022">
        <v>15.63</v>
      </c>
    </row>
    <row r="6023" spans="1:6">
      <c r="A6023" t="s">
        <v>15059</v>
      </c>
      <c r="B6023">
        <v>89765</v>
      </c>
      <c r="C6023" t="s">
        <v>10282</v>
      </c>
      <c r="D6023" t="s">
        <v>211</v>
      </c>
      <c r="E6023">
        <v>18.73</v>
      </c>
      <c r="F6023">
        <v>19.23</v>
      </c>
    </row>
    <row r="6024" spans="1:6">
      <c r="A6024" t="s">
        <v>15059</v>
      </c>
      <c r="B6024">
        <v>89697</v>
      </c>
      <c r="C6024" t="s">
        <v>10283</v>
      </c>
      <c r="D6024" t="s">
        <v>211</v>
      </c>
      <c r="E6024">
        <v>19.739999999999998</v>
      </c>
      <c r="F6024">
        <v>20.3</v>
      </c>
    </row>
    <row r="6025" spans="1:6">
      <c r="A6025" t="s">
        <v>15059</v>
      </c>
      <c r="B6025">
        <v>89844</v>
      </c>
      <c r="C6025" t="s">
        <v>10284</v>
      </c>
      <c r="D6025" t="s">
        <v>211</v>
      </c>
      <c r="E6025">
        <v>76.2</v>
      </c>
      <c r="F6025">
        <v>76.64</v>
      </c>
    </row>
    <row r="6026" spans="1:6">
      <c r="A6026" t="s">
        <v>15059</v>
      </c>
      <c r="B6026">
        <v>104022</v>
      </c>
      <c r="C6026" t="s">
        <v>10285</v>
      </c>
      <c r="D6026" t="s">
        <v>211</v>
      </c>
      <c r="E6026">
        <v>82.35</v>
      </c>
      <c r="F6026">
        <v>83.16</v>
      </c>
    </row>
    <row r="6027" spans="1:6">
      <c r="A6027" t="s">
        <v>15059</v>
      </c>
      <c r="B6027">
        <v>89633</v>
      </c>
      <c r="C6027" t="s">
        <v>10286</v>
      </c>
      <c r="D6027" t="s">
        <v>110</v>
      </c>
      <c r="E6027">
        <v>29.82</v>
      </c>
      <c r="F6027">
        <v>30.66</v>
      </c>
    </row>
    <row r="6028" spans="1:6">
      <c r="A6028" t="s">
        <v>15059</v>
      </c>
      <c r="B6028">
        <v>89716</v>
      </c>
      <c r="C6028" t="s">
        <v>10287</v>
      </c>
      <c r="D6028" t="s">
        <v>110</v>
      </c>
      <c r="E6028">
        <v>32.53</v>
      </c>
      <c r="F6028">
        <v>32.97</v>
      </c>
    </row>
    <row r="6029" spans="1:6">
      <c r="A6029" t="s">
        <v>15059</v>
      </c>
      <c r="B6029">
        <v>89634</v>
      </c>
      <c r="C6029" t="s">
        <v>10288</v>
      </c>
      <c r="D6029" t="s">
        <v>110</v>
      </c>
      <c r="E6029">
        <v>42.94</v>
      </c>
      <c r="F6029">
        <v>44</v>
      </c>
    </row>
    <row r="6030" spans="1:6">
      <c r="A6030" t="s">
        <v>15059</v>
      </c>
      <c r="B6030">
        <v>89717</v>
      </c>
      <c r="C6030" t="s">
        <v>10289</v>
      </c>
      <c r="D6030" t="s">
        <v>110</v>
      </c>
      <c r="E6030">
        <v>52</v>
      </c>
      <c r="F6030">
        <v>52.53</v>
      </c>
    </row>
    <row r="6031" spans="1:6">
      <c r="A6031" t="s">
        <v>15059</v>
      </c>
      <c r="B6031">
        <v>89635</v>
      </c>
      <c r="C6031" t="s">
        <v>10290</v>
      </c>
      <c r="D6031" t="s">
        <v>110</v>
      </c>
      <c r="E6031">
        <v>64.290000000000006</v>
      </c>
      <c r="F6031">
        <v>65.540000000000006</v>
      </c>
    </row>
    <row r="6032" spans="1:6">
      <c r="A6032" t="s">
        <v>15059</v>
      </c>
      <c r="B6032">
        <v>89770</v>
      </c>
      <c r="C6032" t="s">
        <v>10291</v>
      </c>
      <c r="D6032" t="s">
        <v>110</v>
      </c>
      <c r="E6032">
        <v>57.69</v>
      </c>
      <c r="F6032">
        <v>57.77</v>
      </c>
    </row>
    <row r="6033" spans="1:6">
      <c r="A6033" t="s">
        <v>15059</v>
      </c>
      <c r="B6033">
        <v>89718</v>
      </c>
      <c r="C6033" t="s">
        <v>10292</v>
      </c>
      <c r="D6033" t="s">
        <v>110</v>
      </c>
      <c r="E6033">
        <v>66.790000000000006</v>
      </c>
      <c r="F6033">
        <v>67.41</v>
      </c>
    </row>
    <row r="6034" spans="1:6">
      <c r="A6034" t="s">
        <v>15059</v>
      </c>
      <c r="B6034">
        <v>89636</v>
      </c>
      <c r="C6034" t="s">
        <v>10293</v>
      </c>
      <c r="D6034" t="s">
        <v>110</v>
      </c>
      <c r="E6034">
        <v>81.25</v>
      </c>
      <c r="F6034">
        <v>82.72</v>
      </c>
    </row>
    <row r="6035" spans="1:6">
      <c r="A6035" t="s">
        <v>15059</v>
      </c>
      <c r="B6035">
        <v>89771</v>
      </c>
      <c r="C6035" t="s">
        <v>10294</v>
      </c>
      <c r="D6035" t="s">
        <v>110</v>
      </c>
      <c r="E6035">
        <v>77.06</v>
      </c>
      <c r="F6035">
        <v>77.150000000000006</v>
      </c>
    </row>
    <row r="6036" spans="1:6">
      <c r="A6036" t="s">
        <v>15059</v>
      </c>
      <c r="B6036">
        <v>104021</v>
      </c>
      <c r="C6036" t="s">
        <v>10295</v>
      </c>
      <c r="D6036" t="s">
        <v>110</v>
      </c>
      <c r="E6036">
        <v>87.48</v>
      </c>
      <c r="F6036">
        <v>88.19</v>
      </c>
    </row>
    <row r="6037" spans="1:6">
      <c r="A6037" t="s">
        <v>15059</v>
      </c>
      <c r="B6037">
        <v>89772</v>
      </c>
      <c r="C6037" t="s">
        <v>10296</v>
      </c>
      <c r="D6037" t="s">
        <v>110</v>
      </c>
      <c r="E6037">
        <v>112.46</v>
      </c>
      <c r="F6037">
        <v>112.57</v>
      </c>
    </row>
    <row r="6038" spans="1:6">
      <c r="A6038" t="s">
        <v>15059</v>
      </c>
      <c r="B6038">
        <v>89773</v>
      </c>
      <c r="C6038" t="s">
        <v>10297</v>
      </c>
      <c r="D6038" t="s">
        <v>110</v>
      </c>
      <c r="E6038">
        <v>181.3</v>
      </c>
      <c r="F6038">
        <v>181.44</v>
      </c>
    </row>
    <row r="6039" spans="1:6">
      <c r="A6039" t="s">
        <v>15059</v>
      </c>
      <c r="B6039">
        <v>89775</v>
      </c>
      <c r="C6039" t="s">
        <v>10298</v>
      </c>
      <c r="D6039" t="s">
        <v>110</v>
      </c>
      <c r="E6039">
        <v>283.64999999999998</v>
      </c>
      <c r="F6039">
        <v>283.82</v>
      </c>
    </row>
    <row r="6040" spans="1:6">
      <c r="A6040" t="s">
        <v>15059</v>
      </c>
      <c r="B6040">
        <v>89767</v>
      </c>
      <c r="C6040" t="s">
        <v>10299</v>
      </c>
      <c r="D6040" t="s">
        <v>211</v>
      </c>
      <c r="E6040">
        <v>24.12</v>
      </c>
      <c r="F6040">
        <v>24.62</v>
      </c>
    </row>
    <row r="6041" spans="1:6">
      <c r="A6041" t="s">
        <v>15059</v>
      </c>
      <c r="B6041">
        <v>89695</v>
      </c>
      <c r="C6041" t="s">
        <v>10300</v>
      </c>
      <c r="D6041" t="s">
        <v>211</v>
      </c>
      <c r="E6041">
        <v>19.62</v>
      </c>
      <c r="F6041">
        <v>20.07</v>
      </c>
    </row>
    <row r="6042" spans="1:6">
      <c r="A6042" t="s">
        <v>15059</v>
      </c>
      <c r="B6042">
        <v>89702</v>
      </c>
      <c r="C6042" t="s">
        <v>10301</v>
      </c>
      <c r="D6042" t="s">
        <v>211</v>
      </c>
      <c r="E6042">
        <v>25.13</v>
      </c>
      <c r="F6042">
        <v>25.69</v>
      </c>
    </row>
    <row r="6043" spans="1:6">
      <c r="A6043" t="s">
        <v>15059</v>
      </c>
      <c r="B6043">
        <v>89768</v>
      </c>
      <c r="C6043" t="s">
        <v>10302</v>
      </c>
      <c r="D6043" t="s">
        <v>211</v>
      </c>
      <c r="E6043">
        <v>27.81</v>
      </c>
      <c r="F6043">
        <v>28.42</v>
      </c>
    </row>
    <row r="6044" spans="1:6">
      <c r="A6044" t="s">
        <v>15059</v>
      </c>
      <c r="B6044">
        <v>89842</v>
      </c>
      <c r="C6044" t="s">
        <v>10303</v>
      </c>
      <c r="D6044" t="s">
        <v>211</v>
      </c>
      <c r="E6044">
        <v>60.32</v>
      </c>
      <c r="F6044">
        <v>60.7</v>
      </c>
    </row>
    <row r="6045" spans="1:6">
      <c r="A6045" t="s">
        <v>15059</v>
      </c>
      <c r="B6045">
        <v>89845</v>
      </c>
      <c r="C6045" t="s">
        <v>10304</v>
      </c>
      <c r="D6045" t="s">
        <v>211</v>
      </c>
      <c r="E6045">
        <v>120.72</v>
      </c>
      <c r="F6045">
        <v>121.27</v>
      </c>
    </row>
    <row r="6046" spans="1:6">
      <c r="A6046" t="s">
        <v>15059</v>
      </c>
      <c r="B6046">
        <v>89846</v>
      </c>
      <c r="C6046" t="s">
        <v>10305</v>
      </c>
      <c r="D6046" t="s">
        <v>211</v>
      </c>
      <c r="E6046">
        <v>262.51</v>
      </c>
      <c r="F6046">
        <v>263.24</v>
      </c>
    </row>
    <row r="6047" spans="1:6">
      <c r="A6047" t="s">
        <v>15059</v>
      </c>
      <c r="B6047">
        <v>89847</v>
      </c>
      <c r="C6047" t="s">
        <v>10306</v>
      </c>
      <c r="D6047" t="s">
        <v>211</v>
      </c>
      <c r="E6047">
        <v>311.85000000000002</v>
      </c>
      <c r="F6047">
        <v>312.73</v>
      </c>
    </row>
    <row r="6048" spans="1:6">
      <c r="A6048" t="s">
        <v>15059</v>
      </c>
      <c r="B6048">
        <v>89705</v>
      </c>
      <c r="C6048" t="s">
        <v>10307</v>
      </c>
      <c r="D6048" t="s">
        <v>211</v>
      </c>
      <c r="E6048">
        <v>28.99</v>
      </c>
      <c r="F6048">
        <v>29.67</v>
      </c>
    </row>
    <row r="6049" spans="1:6">
      <c r="A6049" t="s">
        <v>15059</v>
      </c>
      <c r="B6049">
        <v>89769</v>
      </c>
      <c r="C6049" t="s">
        <v>10308</v>
      </c>
      <c r="D6049" t="s">
        <v>211</v>
      </c>
      <c r="E6049">
        <v>65.77</v>
      </c>
      <c r="F6049">
        <v>66.47</v>
      </c>
    </row>
    <row r="6050" spans="1:6">
      <c r="A6050" t="s">
        <v>15059</v>
      </c>
      <c r="B6050">
        <v>89706</v>
      </c>
      <c r="C6050" t="s">
        <v>10309</v>
      </c>
      <c r="D6050" t="s">
        <v>211</v>
      </c>
      <c r="E6050">
        <v>67.17</v>
      </c>
      <c r="F6050">
        <v>67.95</v>
      </c>
    </row>
    <row r="6051" spans="1:6">
      <c r="A6051" t="s">
        <v>15059</v>
      </c>
      <c r="B6051">
        <v>89741</v>
      </c>
      <c r="C6051" t="s">
        <v>10310</v>
      </c>
      <c r="D6051" t="s">
        <v>211</v>
      </c>
      <c r="E6051">
        <v>27.62</v>
      </c>
      <c r="F6051">
        <v>27.87</v>
      </c>
    </row>
    <row r="6052" spans="1:6">
      <c r="A6052" t="s">
        <v>15059</v>
      </c>
      <c r="B6052">
        <v>89757</v>
      </c>
      <c r="C6052" t="s">
        <v>10311</v>
      </c>
      <c r="D6052" t="s">
        <v>211</v>
      </c>
      <c r="E6052">
        <v>36.130000000000003</v>
      </c>
      <c r="F6052">
        <v>36.43</v>
      </c>
    </row>
    <row r="6053" spans="1:6">
      <c r="A6053" t="s">
        <v>15059</v>
      </c>
      <c r="B6053">
        <v>104027</v>
      </c>
      <c r="C6053" t="s">
        <v>10312</v>
      </c>
      <c r="D6053" t="s">
        <v>211</v>
      </c>
      <c r="E6053">
        <v>77</v>
      </c>
      <c r="F6053">
        <v>77.400000000000006</v>
      </c>
    </row>
    <row r="6054" spans="1:6">
      <c r="A6054" t="s">
        <v>15059</v>
      </c>
      <c r="B6054">
        <v>89837</v>
      </c>
      <c r="C6054" t="s">
        <v>10313</v>
      </c>
      <c r="D6054" t="s">
        <v>211</v>
      </c>
      <c r="E6054">
        <v>165.66</v>
      </c>
      <c r="F6054">
        <v>165.93</v>
      </c>
    </row>
    <row r="6055" spans="1:6">
      <c r="A6055" t="s">
        <v>15059</v>
      </c>
      <c r="B6055">
        <v>89839</v>
      </c>
      <c r="C6055" t="s">
        <v>10314</v>
      </c>
      <c r="D6055" t="s">
        <v>211</v>
      </c>
      <c r="E6055">
        <v>215.35</v>
      </c>
      <c r="F6055">
        <v>215.71</v>
      </c>
    </row>
    <row r="6056" spans="1:6">
      <c r="A6056" t="s">
        <v>15059</v>
      </c>
      <c r="B6056">
        <v>89841</v>
      </c>
      <c r="C6056" t="s">
        <v>10315</v>
      </c>
      <c r="D6056" t="s">
        <v>211</v>
      </c>
      <c r="E6056">
        <v>327.14</v>
      </c>
      <c r="F6056">
        <v>327.58999999999997</v>
      </c>
    </row>
    <row r="6057" spans="1:6">
      <c r="A6057" t="s">
        <v>15059</v>
      </c>
      <c r="B6057">
        <v>89654</v>
      </c>
      <c r="C6057" t="s">
        <v>10316</v>
      </c>
      <c r="D6057" t="s">
        <v>211</v>
      </c>
      <c r="E6057">
        <v>24.3</v>
      </c>
      <c r="F6057">
        <v>24.52</v>
      </c>
    </row>
    <row r="6058" spans="1:6">
      <c r="A6058" t="s">
        <v>15059</v>
      </c>
      <c r="B6058">
        <v>89661</v>
      </c>
      <c r="C6058" t="s">
        <v>10317</v>
      </c>
      <c r="D6058" t="s">
        <v>211</v>
      </c>
      <c r="E6058">
        <v>28.13</v>
      </c>
      <c r="F6058">
        <v>28.4</v>
      </c>
    </row>
    <row r="6059" spans="1:6">
      <c r="A6059" t="s">
        <v>15059</v>
      </c>
      <c r="B6059">
        <v>89674</v>
      </c>
      <c r="C6059" t="s">
        <v>10318</v>
      </c>
      <c r="D6059" t="s">
        <v>211</v>
      </c>
      <c r="E6059">
        <v>36.72</v>
      </c>
      <c r="F6059">
        <v>37.06</v>
      </c>
    </row>
    <row r="6060" spans="1:6">
      <c r="A6060" t="s">
        <v>15059</v>
      </c>
      <c r="B6060">
        <v>89816</v>
      </c>
      <c r="C6060" t="s">
        <v>10319</v>
      </c>
      <c r="D6060" t="s">
        <v>211</v>
      </c>
      <c r="E6060">
        <v>50.38</v>
      </c>
      <c r="F6060">
        <v>50.56</v>
      </c>
    </row>
    <row r="6061" spans="1:6">
      <c r="A6061" t="s">
        <v>15059</v>
      </c>
      <c r="B6061">
        <v>89762</v>
      </c>
      <c r="C6061" t="s">
        <v>10320</v>
      </c>
      <c r="D6061" t="s">
        <v>211</v>
      </c>
      <c r="E6061">
        <v>53.1</v>
      </c>
      <c r="F6061">
        <v>53.45</v>
      </c>
    </row>
    <row r="6062" spans="1:6">
      <c r="A6062" t="s">
        <v>15059</v>
      </c>
      <c r="B6062">
        <v>89684</v>
      </c>
      <c r="C6062" t="s">
        <v>10321</v>
      </c>
      <c r="D6062" t="s">
        <v>211</v>
      </c>
      <c r="E6062">
        <v>53.8</v>
      </c>
      <c r="F6062">
        <v>54.19</v>
      </c>
    </row>
    <row r="6063" spans="1:6">
      <c r="A6063" t="s">
        <v>15059</v>
      </c>
      <c r="B6063">
        <v>89828</v>
      </c>
      <c r="C6063" t="s">
        <v>10322</v>
      </c>
      <c r="D6063" t="s">
        <v>211</v>
      </c>
      <c r="E6063">
        <v>73.92</v>
      </c>
      <c r="F6063">
        <v>74.14</v>
      </c>
    </row>
    <row r="6064" spans="1:6">
      <c r="A6064" t="s">
        <v>15060</v>
      </c>
      <c r="B6064">
        <v>89546</v>
      </c>
      <c r="C6064" t="s">
        <v>10323</v>
      </c>
      <c r="D6064" t="s">
        <v>211</v>
      </c>
      <c r="E6064">
        <v>10.55</v>
      </c>
      <c r="F6064">
        <v>10.66</v>
      </c>
    </row>
    <row r="6065" spans="1:6">
      <c r="A6065" t="s">
        <v>15060</v>
      </c>
      <c r="B6065">
        <v>89482</v>
      </c>
      <c r="C6065" t="s">
        <v>10324</v>
      </c>
      <c r="D6065" t="s">
        <v>211</v>
      </c>
      <c r="E6065">
        <v>38.479999999999997</v>
      </c>
      <c r="F6065">
        <v>39.15</v>
      </c>
    </row>
    <row r="6066" spans="1:6">
      <c r="A6066" t="s">
        <v>15060</v>
      </c>
      <c r="B6066">
        <v>89491</v>
      </c>
      <c r="C6066" t="s">
        <v>10325</v>
      </c>
      <c r="D6066" t="s">
        <v>211</v>
      </c>
      <c r="E6066">
        <v>96.86</v>
      </c>
      <c r="F6066">
        <v>97.88</v>
      </c>
    </row>
    <row r="6067" spans="1:6">
      <c r="A6067" t="s">
        <v>15060</v>
      </c>
      <c r="B6067">
        <v>104178</v>
      </c>
      <c r="C6067" t="s">
        <v>10326</v>
      </c>
      <c r="D6067" t="s">
        <v>211</v>
      </c>
      <c r="E6067">
        <v>20.03</v>
      </c>
      <c r="F6067">
        <v>20.23</v>
      </c>
    </row>
    <row r="6068" spans="1:6">
      <c r="A6068" t="s">
        <v>15060</v>
      </c>
      <c r="B6068">
        <v>104179</v>
      </c>
      <c r="C6068" t="s">
        <v>10327</v>
      </c>
      <c r="D6068" t="s">
        <v>211</v>
      </c>
      <c r="E6068">
        <v>74.37</v>
      </c>
      <c r="F6068">
        <v>74.64</v>
      </c>
    </row>
    <row r="6069" spans="1:6">
      <c r="A6069" t="s">
        <v>15060</v>
      </c>
      <c r="B6069">
        <v>89587</v>
      </c>
      <c r="C6069" t="s">
        <v>10328</v>
      </c>
      <c r="D6069" t="s">
        <v>211</v>
      </c>
      <c r="E6069">
        <v>46.65</v>
      </c>
      <c r="F6069">
        <v>47.48</v>
      </c>
    </row>
    <row r="6070" spans="1:6">
      <c r="A6070" t="s">
        <v>15060</v>
      </c>
      <c r="B6070">
        <v>89535</v>
      </c>
      <c r="C6070" t="s">
        <v>10329</v>
      </c>
      <c r="D6070" t="s">
        <v>211</v>
      </c>
      <c r="E6070">
        <v>39.270000000000003</v>
      </c>
      <c r="F6070">
        <v>39.659999999999997</v>
      </c>
    </row>
    <row r="6071" spans="1:6">
      <c r="A6071" t="s">
        <v>15060</v>
      </c>
      <c r="B6071">
        <v>89592</v>
      </c>
      <c r="C6071" t="s">
        <v>10330</v>
      </c>
      <c r="D6071" t="s">
        <v>211</v>
      </c>
      <c r="E6071">
        <v>144.62</v>
      </c>
      <c r="F6071">
        <v>146.06</v>
      </c>
    </row>
    <row r="6072" spans="1:6">
      <c r="A6072" t="s">
        <v>15060</v>
      </c>
      <c r="B6072">
        <v>104169</v>
      </c>
      <c r="C6072" t="s">
        <v>10331</v>
      </c>
      <c r="D6072" t="s">
        <v>211</v>
      </c>
      <c r="E6072">
        <v>133.80000000000001</v>
      </c>
      <c r="F6072">
        <v>134.59</v>
      </c>
    </row>
    <row r="6073" spans="1:6">
      <c r="A6073" t="s">
        <v>15060</v>
      </c>
      <c r="B6073">
        <v>89583</v>
      </c>
      <c r="C6073" t="s">
        <v>10332</v>
      </c>
      <c r="D6073" t="s">
        <v>211</v>
      </c>
      <c r="E6073">
        <v>39.33</v>
      </c>
      <c r="F6073">
        <v>39.86</v>
      </c>
    </row>
    <row r="6074" spans="1:6">
      <c r="A6074" t="s">
        <v>15060</v>
      </c>
      <c r="B6074">
        <v>89526</v>
      </c>
      <c r="C6074" t="s">
        <v>10333</v>
      </c>
      <c r="D6074" t="s">
        <v>211</v>
      </c>
      <c r="E6074">
        <v>35.25</v>
      </c>
      <c r="F6074">
        <v>35.54</v>
      </c>
    </row>
    <row r="6075" spans="1:6">
      <c r="A6075" t="s">
        <v>15060</v>
      </c>
      <c r="B6075">
        <v>95695</v>
      </c>
      <c r="C6075" t="s">
        <v>10334</v>
      </c>
      <c r="D6075" t="s">
        <v>211</v>
      </c>
      <c r="E6075">
        <v>55.79</v>
      </c>
      <c r="F6075">
        <v>56.62</v>
      </c>
    </row>
    <row r="6076" spans="1:6">
      <c r="A6076" t="s">
        <v>15060</v>
      </c>
      <c r="B6076">
        <v>95694</v>
      </c>
      <c r="C6076" t="s">
        <v>10335</v>
      </c>
      <c r="D6076" t="s">
        <v>211</v>
      </c>
      <c r="E6076">
        <v>48.41</v>
      </c>
      <c r="F6076">
        <v>48.8</v>
      </c>
    </row>
    <row r="6077" spans="1:6">
      <c r="A6077" t="s">
        <v>15060</v>
      </c>
      <c r="B6077">
        <v>89585</v>
      </c>
      <c r="C6077" t="s">
        <v>10336</v>
      </c>
      <c r="D6077" t="s">
        <v>211</v>
      </c>
      <c r="E6077">
        <v>42.86</v>
      </c>
      <c r="F6077">
        <v>43.69</v>
      </c>
    </row>
    <row r="6078" spans="1:6">
      <c r="A6078" t="s">
        <v>15060</v>
      </c>
      <c r="B6078">
        <v>89531</v>
      </c>
      <c r="C6078" t="s">
        <v>10337</v>
      </c>
      <c r="D6078" t="s">
        <v>211</v>
      </c>
      <c r="E6078">
        <v>35.479999999999997</v>
      </c>
      <c r="F6078">
        <v>35.869999999999997</v>
      </c>
    </row>
    <row r="6079" spans="1:6">
      <c r="A6079" t="s">
        <v>15060</v>
      </c>
      <c r="B6079">
        <v>89591</v>
      </c>
      <c r="C6079" t="s">
        <v>10338</v>
      </c>
      <c r="D6079" t="s">
        <v>211</v>
      </c>
      <c r="E6079">
        <v>120.91</v>
      </c>
      <c r="F6079">
        <v>122.35</v>
      </c>
    </row>
    <row r="6080" spans="1:6">
      <c r="A6080" t="s">
        <v>15060</v>
      </c>
      <c r="B6080">
        <v>104168</v>
      </c>
      <c r="C6080" t="s">
        <v>10339</v>
      </c>
      <c r="D6080" t="s">
        <v>211</v>
      </c>
      <c r="E6080">
        <v>110.09</v>
      </c>
      <c r="F6080">
        <v>110.88</v>
      </c>
    </row>
    <row r="6081" spans="1:6">
      <c r="A6081" t="s">
        <v>15060</v>
      </c>
      <c r="B6081">
        <v>89516</v>
      </c>
      <c r="C6081" t="s">
        <v>10340</v>
      </c>
      <c r="D6081" t="s">
        <v>211</v>
      </c>
      <c r="E6081">
        <v>7.68</v>
      </c>
      <c r="F6081">
        <v>7.82</v>
      </c>
    </row>
    <row r="6082" spans="1:6">
      <c r="A6082" t="s">
        <v>15060</v>
      </c>
      <c r="B6082">
        <v>89520</v>
      </c>
      <c r="C6082" t="s">
        <v>10341</v>
      </c>
      <c r="D6082" t="s">
        <v>211</v>
      </c>
      <c r="E6082">
        <v>15.4</v>
      </c>
      <c r="F6082">
        <v>15.58</v>
      </c>
    </row>
    <row r="6083" spans="1:6">
      <c r="A6083" t="s">
        <v>15060</v>
      </c>
      <c r="B6083">
        <v>89582</v>
      </c>
      <c r="C6083" t="s">
        <v>10342</v>
      </c>
      <c r="D6083" t="s">
        <v>211</v>
      </c>
      <c r="E6083">
        <v>32.090000000000003</v>
      </c>
      <c r="F6083">
        <v>32.619999999999997</v>
      </c>
    </row>
    <row r="6084" spans="1:6">
      <c r="A6084" t="s">
        <v>15060</v>
      </c>
      <c r="B6084">
        <v>89524</v>
      </c>
      <c r="C6084" t="s">
        <v>10343</v>
      </c>
      <c r="D6084" t="s">
        <v>211</v>
      </c>
      <c r="E6084">
        <v>28.01</v>
      </c>
      <c r="F6084">
        <v>28.3</v>
      </c>
    </row>
    <row r="6085" spans="1:6">
      <c r="A6085" t="s">
        <v>15060</v>
      </c>
      <c r="B6085">
        <v>89584</v>
      </c>
      <c r="C6085" t="s">
        <v>10344</v>
      </c>
      <c r="D6085" t="s">
        <v>211</v>
      </c>
      <c r="E6085">
        <v>41.98</v>
      </c>
      <c r="F6085">
        <v>42.81</v>
      </c>
    </row>
    <row r="6086" spans="1:6">
      <c r="A6086" t="s">
        <v>15060</v>
      </c>
      <c r="B6086">
        <v>89529</v>
      </c>
      <c r="C6086" t="s">
        <v>10345</v>
      </c>
      <c r="D6086" t="s">
        <v>211</v>
      </c>
      <c r="E6086">
        <v>34.6</v>
      </c>
      <c r="F6086">
        <v>34.99</v>
      </c>
    </row>
    <row r="6087" spans="1:6">
      <c r="A6087" t="s">
        <v>15060</v>
      </c>
      <c r="B6087">
        <v>89590</v>
      </c>
      <c r="C6087" t="s">
        <v>10346</v>
      </c>
      <c r="D6087" t="s">
        <v>211</v>
      </c>
      <c r="E6087">
        <v>123.6</v>
      </c>
      <c r="F6087">
        <v>125.04</v>
      </c>
    </row>
    <row r="6088" spans="1:6">
      <c r="A6088" t="s">
        <v>15060</v>
      </c>
      <c r="B6088">
        <v>104167</v>
      </c>
      <c r="C6088" t="s">
        <v>10347</v>
      </c>
      <c r="D6088" t="s">
        <v>211</v>
      </c>
      <c r="E6088">
        <v>112.78</v>
      </c>
      <c r="F6088">
        <v>113.57</v>
      </c>
    </row>
    <row r="6089" spans="1:6">
      <c r="A6089" t="s">
        <v>15060</v>
      </c>
      <c r="B6089">
        <v>89514</v>
      </c>
      <c r="C6089" t="s">
        <v>10348</v>
      </c>
      <c r="D6089" t="s">
        <v>211</v>
      </c>
      <c r="E6089">
        <v>7.61</v>
      </c>
      <c r="F6089">
        <v>7.75</v>
      </c>
    </row>
    <row r="6090" spans="1:6">
      <c r="A6090" t="s">
        <v>15060</v>
      </c>
      <c r="B6090">
        <v>89518</v>
      </c>
      <c r="C6090" t="s">
        <v>10349</v>
      </c>
      <c r="D6090" t="s">
        <v>211</v>
      </c>
      <c r="E6090">
        <v>14.78</v>
      </c>
      <c r="F6090">
        <v>14.96</v>
      </c>
    </row>
    <row r="6091" spans="1:6">
      <c r="A6091" t="s">
        <v>15060</v>
      </c>
      <c r="B6091">
        <v>89581</v>
      </c>
      <c r="C6091" t="s">
        <v>10350</v>
      </c>
      <c r="D6091" t="s">
        <v>211</v>
      </c>
      <c r="E6091">
        <v>31.7</v>
      </c>
      <c r="F6091">
        <v>32.229999999999997</v>
      </c>
    </row>
    <row r="6092" spans="1:6">
      <c r="A6092" t="s">
        <v>15060</v>
      </c>
      <c r="B6092">
        <v>89522</v>
      </c>
      <c r="C6092" t="s">
        <v>10351</v>
      </c>
      <c r="D6092" t="s">
        <v>211</v>
      </c>
      <c r="E6092">
        <v>27.62</v>
      </c>
      <c r="F6092">
        <v>27.91</v>
      </c>
    </row>
    <row r="6093" spans="1:6">
      <c r="A6093" t="s">
        <v>15060</v>
      </c>
      <c r="B6093">
        <v>89574</v>
      </c>
      <c r="C6093" t="s">
        <v>10352</v>
      </c>
      <c r="D6093" t="s">
        <v>211</v>
      </c>
      <c r="E6093">
        <v>136.69</v>
      </c>
      <c r="F6093">
        <v>137.47</v>
      </c>
    </row>
    <row r="6094" spans="1:6">
      <c r="A6094" t="s">
        <v>15060</v>
      </c>
      <c r="B6094">
        <v>89690</v>
      </c>
      <c r="C6094" t="s">
        <v>10353</v>
      </c>
      <c r="D6094" t="s">
        <v>211</v>
      </c>
      <c r="E6094">
        <v>82.22</v>
      </c>
      <c r="F6094">
        <v>83.32</v>
      </c>
    </row>
    <row r="6095" spans="1:6">
      <c r="A6095" t="s">
        <v>15060</v>
      </c>
      <c r="B6095">
        <v>89567</v>
      </c>
      <c r="C6095" t="s">
        <v>10354</v>
      </c>
      <c r="D6095" t="s">
        <v>211</v>
      </c>
      <c r="E6095">
        <v>72.37</v>
      </c>
      <c r="F6095">
        <v>72.89</v>
      </c>
    </row>
    <row r="6096" spans="1:6">
      <c r="A6096" t="s">
        <v>15060</v>
      </c>
      <c r="B6096">
        <v>89692</v>
      </c>
      <c r="C6096" t="s">
        <v>10355</v>
      </c>
      <c r="D6096" t="s">
        <v>211</v>
      </c>
      <c r="E6096">
        <v>91.48</v>
      </c>
      <c r="F6096">
        <v>92.45</v>
      </c>
    </row>
    <row r="6097" spans="1:6">
      <c r="A6097" t="s">
        <v>15060</v>
      </c>
      <c r="B6097">
        <v>89569</v>
      </c>
      <c r="C6097" t="s">
        <v>10356</v>
      </c>
      <c r="D6097" t="s">
        <v>211</v>
      </c>
      <c r="E6097">
        <v>83.11</v>
      </c>
      <c r="F6097">
        <v>83.59</v>
      </c>
    </row>
    <row r="6098" spans="1:6">
      <c r="A6098" t="s">
        <v>15060</v>
      </c>
      <c r="B6098">
        <v>89699</v>
      </c>
      <c r="C6098" t="s">
        <v>10357</v>
      </c>
      <c r="D6098" t="s">
        <v>211</v>
      </c>
      <c r="E6098">
        <v>181.52</v>
      </c>
      <c r="F6098">
        <v>183.16</v>
      </c>
    </row>
    <row r="6099" spans="1:6">
      <c r="A6099" t="s">
        <v>15060</v>
      </c>
      <c r="B6099">
        <v>104174</v>
      </c>
      <c r="C6099" t="s">
        <v>10358</v>
      </c>
      <c r="D6099" t="s">
        <v>211</v>
      </c>
      <c r="E6099">
        <v>170.12</v>
      </c>
      <c r="F6099">
        <v>171.09</v>
      </c>
    </row>
    <row r="6100" spans="1:6">
      <c r="A6100" t="s">
        <v>15060</v>
      </c>
      <c r="B6100">
        <v>89698</v>
      </c>
      <c r="C6100" t="s">
        <v>10359</v>
      </c>
      <c r="D6100" t="s">
        <v>211</v>
      </c>
      <c r="E6100">
        <v>239.16</v>
      </c>
      <c r="F6100">
        <v>241.07</v>
      </c>
    </row>
    <row r="6101" spans="1:6">
      <c r="A6101" t="s">
        <v>15060</v>
      </c>
      <c r="B6101">
        <v>104176</v>
      </c>
      <c r="C6101" t="s">
        <v>10360</v>
      </c>
      <c r="D6101" t="s">
        <v>211</v>
      </c>
      <c r="E6101">
        <v>224.73</v>
      </c>
      <c r="F6101">
        <v>225.78</v>
      </c>
    </row>
    <row r="6102" spans="1:6">
      <c r="A6102" t="s">
        <v>15060</v>
      </c>
      <c r="B6102">
        <v>89561</v>
      </c>
      <c r="C6102" t="s">
        <v>10361</v>
      </c>
      <c r="D6102" t="s">
        <v>211</v>
      </c>
      <c r="E6102">
        <v>13.32</v>
      </c>
      <c r="F6102">
        <v>13.52</v>
      </c>
    </row>
    <row r="6103" spans="1:6">
      <c r="A6103" t="s">
        <v>15060</v>
      </c>
      <c r="B6103">
        <v>89563</v>
      </c>
      <c r="C6103" t="s">
        <v>10362</v>
      </c>
      <c r="D6103" t="s">
        <v>211</v>
      </c>
      <c r="E6103">
        <v>31.99</v>
      </c>
      <c r="F6103">
        <v>32.24</v>
      </c>
    </row>
    <row r="6104" spans="1:6">
      <c r="A6104" t="s">
        <v>15060</v>
      </c>
      <c r="B6104">
        <v>89685</v>
      </c>
      <c r="C6104" t="s">
        <v>10363</v>
      </c>
      <c r="D6104" t="s">
        <v>211</v>
      </c>
      <c r="E6104">
        <v>56.13</v>
      </c>
      <c r="F6104">
        <v>56.84</v>
      </c>
    </row>
    <row r="6105" spans="1:6">
      <c r="A6105" t="s">
        <v>15060</v>
      </c>
      <c r="B6105">
        <v>89565</v>
      </c>
      <c r="C6105" t="s">
        <v>10364</v>
      </c>
      <c r="D6105" t="s">
        <v>211</v>
      </c>
      <c r="E6105">
        <v>50.69</v>
      </c>
      <c r="F6105">
        <v>51.07</v>
      </c>
    </row>
    <row r="6106" spans="1:6">
      <c r="A6106" t="s">
        <v>15060</v>
      </c>
      <c r="B6106">
        <v>89671</v>
      </c>
      <c r="C6106" t="s">
        <v>10365</v>
      </c>
      <c r="D6106" t="s">
        <v>211</v>
      </c>
      <c r="E6106">
        <v>41.72</v>
      </c>
      <c r="F6106">
        <v>42.26</v>
      </c>
    </row>
    <row r="6107" spans="1:6">
      <c r="A6107" t="s">
        <v>15060</v>
      </c>
      <c r="B6107">
        <v>89556</v>
      </c>
      <c r="C6107" t="s">
        <v>10366</v>
      </c>
      <c r="D6107" t="s">
        <v>211</v>
      </c>
      <c r="E6107">
        <v>36.79</v>
      </c>
      <c r="F6107">
        <v>37.049999999999997</v>
      </c>
    </row>
    <row r="6108" spans="1:6">
      <c r="A6108" t="s">
        <v>15060</v>
      </c>
      <c r="B6108">
        <v>89679</v>
      </c>
      <c r="C6108" t="s">
        <v>10367</v>
      </c>
      <c r="D6108" t="s">
        <v>211</v>
      </c>
      <c r="E6108">
        <v>113.64</v>
      </c>
      <c r="F6108">
        <v>114.6</v>
      </c>
    </row>
    <row r="6109" spans="1:6">
      <c r="A6109" t="s">
        <v>15060</v>
      </c>
      <c r="B6109">
        <v>104171</v>
      </c>
      <c r="C6109" t="s">
        <v>10368</v>
      </c>
      <c r="D6109" t="s">
        <v>211</v>
      </c>
      <c r="E6109">
        <v>84.58</v>
      </c>
      <c r="F6109">
        <v>85.1</v>
      </c>
    </row>
    <row r="6110" spans="1:6">
      <c r="A6110" t="s">
        <v>15060</v>
      </c>
      <c r="B6110">
        <v>89600</v>
      </c>
      <c r="C6110" t="s">
        <v>10369</v>
      </c>
      <c r="D6110" t="s">
        <v>211</v>
      </c>
      <c r="E6110">
        <v>24.37</v>
      </c>
      <c r="F6110">
        <v>24.73</v>
      </c>
    </row>
    <row r="6111" spans="1:6">
      <c r="A6111" t="s">
        <v>15060</v>
      </c>
      <c r="B6111">
        <v>89548</v>
      </c>
      <c r="C6111" t="s">
        <v>10370</v>
      </c>
      <c r="D6111" t="s">
        <v>211</v>
      </c>
      <c r="E6111">
        <v>21.66</v>
      </c>
      <c r="F6111">
        <v>21.84</v>
      </c>
    </row>
    <row r="6112" spans="1:6">
      <c r="A6112" t="s">
        <v>15060</v>
      </c>
      <c r="B6112">
        <v>89669</v>
      </c>
      <c r="C6112" t="s">
        <v>10371</v>
      </c>
      <c r="D6112" t="s">
        <v>211</v>
      </c>
      <c r="E6112">
        <v>31.35</v>
      </c>
      <c r="F6112">
        <v>31.89</v>
      </c>
    </row>
    <row r="6113" spans="1:6">
      <c r="A6113" t="s">
        <v>15060</v>
      </c>
      <c r="B6113">
        <v>89554</v>
      </c>
      <c r="C6113" t="s">
        <v>10372</v>
      </c>
      <c r="D6113" t="s">
        <v>211</v>
      </c>
      <c r="E6113">
        <v>26.39</v>
      </c>
      <c r="F6113">
        <v>26.65</v>
      </c>
    </row>
    <row r="6114" spans="1:6">
      <c r="A6114" t="s">
        <v>15060</v>
      </c>
      <c r="B6114">
        <v>89677</v>
      </c>
      <c r="C6114" t="s">
        <v>10373</v>
      </c>
      <c r="D6114" t="s">
        <v>211</v>
      </c>
      <c r="E6114">
        <v>72.25</v>
      </c>
      <c r="F6114">
        <v>73.209999999999994</v>
      </c>
    </row>
    <row r="6115" spans="1:6">
      <c r="A6115" t="s">
        <v>15060</v>
      </c>
      <c r="B6115">
        <v>104170</v>
      </c>
      <c r="C6115" t="s">
        <v>10374</v>
      </c>
      <c r="D6115" t="s">
        <v>211</v>
      </c>
      <c r="E6115">
        <v>64.86</v>
      </c>
      <c r="F6115">
        <v>65.38</v>
      </c>
    </row>
    <row r="6116" spans="1:6">
      <c r="A6116" t="s">
        <v>15060</v>
      </c>
      <c r="B6116">
        <v>89544</v>
      </c>
      <c r="C6116" t="s">
        <v>10375</v>
      </c>
      <c r="D6116" t="s">
        <v>211</v>
      </c>
      <c r="E6116">
        <v>7.65</v>
      </c>
      <c r="F6116">
        <v>7.75</v>
      </c>
    </row>
    <row r="6117" spans="1:6">
      <c r="A6117" t="s">
        <v>15060</v>
      </c>
      <c r="B6117">
        <v>89545</v>
      </c>
      <c r="C6117" t="s">
        <v>10376</v>
      </c>
      <c r="D6117" t="s">
        <v>211</v>
      </c>
      <c r="E6117">
        <v>15.36</v>
      </c>
      <c r="F6117">
        <v>15.48</v>
      </c>
    </row>
    <row r="6118" spans="1:6">
      <c r="A6118" t="s">
        <v>15060</v>
      </c>
      <c r="B6118">
        <v>89599</v>
      </c>
      <c r="C6118" t="s">
        <v>10377</v>
      </c>
      <c r="D6118" t="s">
        <v>211</v>
      </c>
      <c r="E6118">
        <v>23.33</v>
      </c>
      <c r="F6118">
        <v>23.69</v>
      </c>
    </row>
    <row r="6119" spans="1:6">
      <c r="A6119" t="s">
        <v>15060</v>
      </c>
      <c r="B6119">
        <v>89547</v>
      </c>
      <c r="C6119" t="s">
        <v>10378</v>
      </c>
      <c r="D6119" t="s">
        <v>211</v>
      </c>
      <c r="E6119">
        <v>20.61</v>
      </c>
      <c r="F6119">
        <v>20.79</v>
      </c>
    </row>
    <row r="6120" spans="1:6">
      <c r="A6120" t="s">
        <v>15060</v>
      </c>
      <c r="B6120">
        <v>89495</v>
      </c>
      <c r="C6120" t="s">
        <v>10379</v>
      </c>
      <c r="D6120" t="s">
        <v>211</v>
      </c>
      <c r="E6120">
        <v>17.72</v>
      </c>
      <c r="F6120">
        <v>18.059999999999999</v>
      </c>
    </row>
    <row r="6121" spans="1:6">
      <c r="A6121" t="s">
        <v>15060</v>
      </c>
      <c r="B6121">
        <v>89673</v>
      </c>
      <c r="C6121" t="s">
        <v>10380</v>
      </c>
      <c r="D6121" t="s">
        <v>211</v>
      </c>
      <c r="E6121">
        <v>33.29</v>
      </c>
      <c r="F6121">
        <v>33.74</v>
      </c>
    </row>
    <row r="6122" spans="1:6">
      <c r="A6122" t="s">
        <v>15060</v>
      </c>
      <c r="B6122">
        <v>89557</v>
      </c>
      <c r="C6122" t="s">
        <v>10381</v>
      </c>
      <c r="D6122" t="s">
        <v>211</v>
      </c>
      <c r="E6122">
        <v>29.47</v>
      </c>
      <c r="F6122">
        <v>29.69</v>
      </c>
    </row>
    <row r="6123" spans="1:6">
      <c r="A6123" t="s">
        <v>15060</v>
      </c>
      <c r="B6123">
        <v>89681</v>
      </c>
      <c r="C6123" t="s">
        <v>10382</v>
      </c>
      <c r="D6123" t="s">
        <v>211</v>
      </c>
      <c r="E6123">
        <v>82.46</v>
      </c>
      <c r="F6123">
        <v>83.22</v>
      </c>
    </row>
    <row r="6124" spans="1:6">
      <c r="A6124" t="s">
        <v>15060</v>
      </c>
      <c r="B6124">
        <v>104173</v>
      </c>
      <c r="C6124" t="s">
        <v>10383</v>
      </c>
      <c r="D6124" t="s">
        <v>211</v>
      </c>
      <c r="E6124">
        <v>77.53</v>
      </c>
      <c r="F6124">
        <v>77.989999999999995</v>
      </c>
    </row>
    <row r="6125" spans="1:6">
      <c r="A6125" t="s">
        <v>15060</v>
      </c>
      <c r="B6125">
        <v>89549</v>
      </c>
      <c r="C6125" t="s">
        <v>10384</v>
      </c>
      <c r="D6125" t="s">
        <v>211</v>
      </c>
      <c r="E6125">
        <v>18.09</v>
      </c>
      <c r="F6125">
        <v>18.25</v>
      </c>
    </row>
    <row r="6126" spans="1:6">
      <c r="A6126" t="s">
        <v>15060</v>
      </c>
      <c r="B6126">
        <v>89578</v>
      </c>
      <c r="C6126" t="s">
        <v>10385</v>
      </c>
      <c r="D6126" t="s">
        <v>110</v>
      </c>
      <c r="E6126">
        <v>28.94</v>
      </c>
      <c r="F6126">
        <v>29.18</v>
      </c>
    </row>
    <row r="6127" spans="1:6">
      <c r="A6127" t="s">
        <v>15060</v>
      </c>
      <c r="B6127">
        <v>89512</v>
      </c>
      <c r="C6127" t="s">
        <v>10386</v>
      </c>
      <c r="D6127" t="s">
        <v>110</v>
      </c>
      <c r="E6127">
        <v>45.64</v>
      </c>
      <c r="F6127">
        <v>46.87</v>
      </c>
    </row>
    <row r="6128" spans="1:6">
      <c r="A6128" t="s">
        <v>15060</v>
      </c>
      <c r="B6128">
        <v>89580</v>
      </c>
      <c r="C6128" t="s">
        <v>10387</v>
      </c>
      <c r="D6128" t="s">
        <v>110</v>
      </c>
      <c r="E6128">
        <v>59.65</v>
      </c>
      <c r="F6128">
        <v>60.05</v>
      </c>
    </row>
    <row r="6129" spans="1:6">
      <c r="A6129" t="s">
        <v>15060</v>
      </c>
      <c r="B6129">
        <v>104166</v>
      </c>
      <c r="C6129" t="s">
        <v>10388</v>
      </c>
      <c r="D6129" t="s">
        <v>110</v>
      </c>
      <c r="E6129">
        <v>65.790000000000006</v>
      </c>
      <c r="F6129">
        <v>66.56</v>
      </c>
    </row>
    <row r="6130" spans="1:6">
      <c r="A6130" t="s">
        <v>15060</v>
      </c>
      <c r="B6130">
        <v>89508</v>
      </c>
      <c r="C6130" t="s">
        <v>10389</v>
      </c>
      <c r="D6130" t="s">
        <v>110</v>
      </c>
      <c r="E6130">
        <v>15.7</v>
      </c>
      <c r="F6130">
        <v>16.149999999999999</v>
      </c>
    </row>
    <row r="6131" spans="1:6">
      <c r="A6131" t="s">
        <v>15060</v>
      </c>
      <c r="B6131">
        <v>89509</v>
      </c>
      <c r="C6131" t="s">
        <v>10390</v>
      </c>
      <c r="D6131" t="s">
        <v>110</v>
      </c>
      <c r="E6131">
        <v>21.13</v>
      </c>
      <c r="F6131">
        <v>21.71</v>
      </c>
    </row>
    <row r="6132" spans="1:6">
      <c r="A6132" t="s">
        <v>15060</v>
      </c>
      <c r="B6132">
        <v>89576</v>
      </c>
      <c r="C6132" t="s">
        <v>10391</v>
      </c>
      <c r="D6132" t="s">
        <v>110</v>
      </c>
      <c r="E6132">
        <v>23.21</v>
      </c>
      <c r="F6132">
        <v>23.35</v>
      </c>
    </row>
    <row r="6133" spans="1:6">
      <c r="A6133" t="s">
        <v>15060</v>
      </c>
      <c r="B6133">
        <v>89511</v>
      </c>
      <c r="C6133" t="s">
        <v>10392</v>
      </c>
      <c r="D6133" t="s">
        <v>110</v>
      </c>
      <c r="E6133">
        <v>35.79</v>
      </c>
      <c r="F6133">
        <v>36.67</v>
      </c>
    </row>
    <row r="6134" spans="1:6">
      <c r="A6134" t="s">
        <v>15060</v>
      </c>
      <c r="B6134">
        <v>89675</v>
      </c>
      <c r="C6134" t="s">
        <v>10393</v>
      </c>
      <c r="D6134" t="s">
        <v>211</v>
      </c>
      <c r="E6134">
        <v>64.13</v>
      </c>
      <c r="F6134">
        <v>64.67</v>
      </c>
    </row>
    <row r="6135" spans="1:6">
      <c r="A6135" t="s">
        <v>15060</v>
      </c>
      <c r="B6135">
        <v>89559</v>
      </c>
      <c r="C6135" t="s">
        <v>10394</v>
      </c>
      <c r="D6135" t="s">
        <v>211</v>
      </c>
      <c r="E6135">
        <v>59.2</v>
      </c>
      <c r="F6135">
        <v>59.46</v>
      </c>
    </row>
    <row r="6136" spans="1:6">
      <c r="A6136" t="s">
        <v>15060</v>
      </c>
      <c r="B6136">
        <v>104172</v>
      </c>
      <c r="C6136" t="s">
        <v>10395</v>
      </c>
      <c r="D6136" t="s">
        <v>211</v>
      </c>
      <c r="E6136">
        <v>239.41</v>
      </c>
      <c r="F6136">
        <v>239.93</v>
      </c>
    </row>
    <row r="6137" spans="1:6">
      <c r="A6137" t="s">
        <v>15060</v>
      </c>
      <c r="B6137">
        <v>89683</v>
      </c>
      <c r="C6137" t="s">
        <v>10396</v>
      </c>
      <c r="D6137" t="s">
        <v>211</v>
      </c>
      <c r="E6137">
        <v>246.62</v>
      </c>
      <c r="F6137">
        <v>247.58</v>
      </c>
    </row>
    <row r="6138" spans="1:6">
      <c r="A6138" t="s">
        <v>15060</v>
      </c>
      <c r="B6138">
        <v>89667</v>
      </c>
      <c r="C6138" t="s">
        <v>10397</v>
      </c>
      <c r="D6138" t="s">
        <v>211</v>
      </c>
      <c r="E6138">
        <v>39.54</v>
      </c>
      <c r="F6138">
        <v>39.9</v>
      </c>
    </row>
    <row r="6139" spans="1:6">
      <c r="A6139" t="s">
        <v>15060</v>
      </c>
      <c r="B6139">
        <v>89550</v>
      </c>
      <c r="C6139" t="s">
        <v>10398</v>
      </c>
      <c r="D6139" t="s">
        <v>211</v>
      </c>
      <c r="E6139">
        <v>36.83</v>
      </c>
      <c r="F6139">
        <v>37.01</v>
      </c>
    </row>
    <row r="6140" spans="1:6">
      <c r="A6140" t="s">
        <v>15060</v>
      </c>
      <c r="B6140">
        <v>89693</v>
      </c>
      <c r="C6140" t="s">
        <v>10399</v>
      </c>
      <c r="D6140" t="s">
        <v>211</v>
      </c>
      <c r="E6140">
        <v>73.27</v>
      </c>
      <c r="F6140">
        <v>74.37</v>
      </c>
    </row>
    <row r="6141" spans="1:6">
      <c r="A6141" t="s">
        <v>15060</v>
      </c>
      <c r="B6141">
        <v>89571</v>
      </c>
      <c r="C6141" t="s">
        <v>10400</v>
      </c>
      <c r="D6141" t="s">
        <v>211</v>
      </c>
      <c r="E6141">
        <v>63.42</v>
      </c>
      <c r="F6141">
        <v>63.94</v>
      </c>
    </row>
    <row r="6142" spans="1:6">
      <c r="A6142" t="s">
        <v>15060</v>
      </c>
      <c r="B6142">
        <v>89696</v>
      </c>
      <c r="C6142" t="s">
        <v>10401</v>
      </c>
      <c r="D6142" t="s">
        <v>211</v>
      </c>
      <c r="E6142">
        <v>76.989999999999995</v>
      </c>
      <c r="F6142">
        <v>77.959999999999994</v>
      </c>
    </row>
    <row r="6143" spans="1:6">
      <c r="A6143" t="s">
        <v>15060</v>
      </c>
      <c r="B6143">
        <v>89573</v>
      </c>
      <c r="C6143" t="s">
        <v>10402</v>
      </c>
      <c r="D6143" t="s">
        <v>211</v>
      </c>
      <c r="E6143">
        <v>68.62</v>
      </c>
      <c r="F6143">
        <v>69.099999999999994</v>
      </c>
    </row>
    <row r="6144" spans="1:6">
      <c r="A6144" t="s">
        <v>15060</v>
      </c>
      <c r="B6144">
        <v>89704</v>
      </c>
      <c r="C6144" t="s">
        <v>10403</v>
      </c>
      <c r="D6144" t="s">
        <v>211</v>
      </c>
      <c r="E6144">
        <v>140.99</v>
      </c>
      <c r="F6144">
        <v>142.63</v>
      </c>
    </row>
    <row r="6145" spans="1:6">
      <c r="A6145" t="s">
        <v>15060</v>
      </c>
      <c r="B6145">
        <v>104175</v>
      </c>
      <c r="C6145" t="s">
        <v>10404</v>
      </c>
      <c r="D6145" t="s">
        <v>211</v>
      </c>
      <c r="E6145">
        <v>129.59</v>
      </c>
      <c r="F6145">
        <v>130.56</v>
      </c>
    </row>
    <row r="6146" spans="1:6">
      <c r="A6146" t="s">
        <v>15060</v>
      </c>
      <c r="B6146">
        <v>89701</v>
      </c>
      <c r="C6146" t="s">
        <v>10405</v>
      </c>
      <c r="D6146" t="s">
        <v>211</v>
      </c>
      <c r="E6146">
        <v>181.68</v>
      </c>
      <c r="F6146">
        <v>183.59</v>
      </c>
    </row>
    <row r="6147" spans="1:6">
      <c r="A6147" t="s">
        <v>15060</v>
      </c>
      <c r="B6147">
        <v>104177</v>
      </c>
      <c r="C6147" t="s">
        <v>10406</v>
      </c>
      <c r="D6147" t="s">
        <v>211</v>
      </c>
      <c r="E6147">
        <v>167.25</v>
      </c>
      <c r="F6147">
        <v>168.3</v>
      </c>
    </row>
    <row r="6148" spans="1:6">
      <c r="A6148" t="s">
        <v>15060</v>
      </c>
      <c r="B6148">
        <v>89566</v>
      </c>
      <c r="C6148" t="s">
        <v>10407</v>
      </c>
      <c r="D6148" t="s">
        <v>211</v>
      </c>
      <c r="E6148">
        <v>43.59</v>
      </c>
      <c r="F6148">
        <v>43.97</v>
      </c>
    </row>
    <row r="6149" spans="1:6">
      <c r="A6149" t="s">
        <v>15060</v>
      </c>
      <c r="B6149">
        <v>89687</v>
      </c>
      <c r="C6149" t="s">
        <v>10408</v>
      </c>
      <c r="D6149" t="s">
        <v>211</v>
      </c>
      <c r="E6149">
        <v>49.03</v>
      </c>
      <c r="F6149">
        <v>49.74</v>
      </c>
    </row>
    <row r="6150" spans="1:6">
      <c r="A6150" t="s">
        <v>15061</v>
      </c>
      <c r="B6150">
        <v>102450</v>
      </c>
      <c r="C6150" t="s">
        <v>15062</v>
      </c>
      <c r="D6150" t="s">
        <v>109</v>
      </c>
      <c r="E6150">
        <v>0</v>
      </c>
      <c r="F6150">
        <v>0</v>
      </c>
    </row>
    <row r="6151" spans="1:6">
      <c r="A6151" t="s">
        <v>15061</v>
      </c>
      <c r="B6151">
        <v>102250</v>
      </c>
      <c r="C6151" t="s">
        <v>15063</v>
      </c>
      <c r="D6151" t="s">
        <v>109</v>
      </c>
      <c r="E6151">
        <v>0</v>
      </c>
      <c r="F6151">
        <v>0</v>
      </c>
    </row>
    <row r="6152" spans="1:6">
      <c r="A6152" t="s">
        <v>15061</v>
      </c>
      <c r="B6152">
        <v>102240</v>
      </c>
      <c r="C6152" t="s">
        <v>15064</v>
      </c>
      <c r="D6152" t="s">
        <v>109</v>
      </c>
      <c r="E6152">
        <v>0</v>
      </c>
      <c r="F6152">
        <v>0</v>
      </c>
    </row>
    <row r="6153" spans="1:6">
      <c r="A6153" t="s">
        <v>15061</v>
      </c>
      <c r="B6153">
        <v>102449</v>
      </c>
      <c r="C6153" t="s">
        <v>15065</v>
      </c>
      <c r="D6153" t="s">
        <v>109</v>
      </c>
      <c r="E6153">
        <v>0</v>
      </c>
      <c r="F6153">
        <v>0</v>
      </c>
    </row>
    <row r="6154" spans="1:6">
      <c r="A6154" t="s">
        <v>15061</v>
      </c>
      <c r="B6154">
        <v>102249</v>
      </c>
      <c r="C6154" t="s">
        <v>15066</v>
      </c>
      <c r="D6154" t="s">
        <v>109</v>
      </c>
      <c r="E6154">
        <v>0</v>
      </c>
      <c r="F6154">
        <v>0</v>
      </c>
    </row>
    <row r="6155" spans="1:6">
      <c r="A6155" t="s">
        <v>15061</v>
      </c>
      <c r="B6155">
        <v>102238</v>
      </c>
      <c r="C6155" t="s">
        <v>15067</v>
      </c>
      <c r="D6155" t="s">
        <v>109</v>
      </c>
      <c r="E6155">
        <v>0</v>
      </c>
      <c r="F6155">
        <v>0</v>
      </c>
    </row>
    <row r="6156" spans="1:6">
      <c r="A6156" t="s">
        <v>15061</v>
      </c>
      <c r="B6156">
        <v>102448</v>
      </c>
      <c r="C6156" t="s">
        <v>15068</v>
      </c>
      <c r="D6156" t="s">
        <v>109</v>
      </c>
      <c r="E6156">
        <v>0</v>
      </c>
      <c r="F6156">
        <v>0</v>
      </c>
    </row>
    <row r="6157" spans="1:6">
      <c r="A6157" t="s">
        <v>15061</v>
      </c>
      <c r="B6157">
        <v>102248</v>
      </c>
      <c r="C6157" t="s">
        <v>15069</v>
      </c>
      <c r="D6157" t="s">
        <v>109</v>
      </c>
      <c r="E6157">
        <v>0</v>
      </c>
      <c r="F6157">
        <v>0</v>
      </c>
    </row>
    <row r="6158" spans="1:6">
      <c r="A6158" t="s">
        <v>15061</v>
      </c>
      <c r="B6158">
        <v>102253</v>
      </c>
      <c r="C6158" t="s">
        <v>15070</v>
      </c>
      <c r="D6158" t="s">
        <v>109</v>
      </c>
      <c r="E6158">
        <v>1069.73</v>
      </c>
      <c r="F6158">
        <v>1076.67</v>
      </c>
    </row>
    <row r="6159" spans="1:6">
      <c r="A6159" t="s">
        <v>15061</v>
      </c>
      <c r="B6159">
        <v>102254</v>
      </c>
      <c r="C6159" t="s">
        <v>15071</v>
      </c>
      <c r="D6159" t="s">
        <v>109</v>
      </c>
      <c r="E6159">
        <v>1043.8</v>
      </c>
      <c r="F6159">
        <v>1050.74</v>
      </c>
    </row>
    <row r="6160" spans="1:6">
      <c r="A6160" t="s">
        <v>15061</v>
      </c>
      <c r="B6160">
        <v>102257</v>
      </c>
      <c r="C6160" t="s">
        <v>15072</v>
      </c>
      <c r="D6160" t="s">
        <v>109</v>
      </c>
      <c r="E6160">
        <v>374.56</v>
      </c>
      <c r="F6160">
        <v>380.84</v>
      </c>
    </row>
    <row r="6161" spans="1:6">
      <c r="A6161" t="s">
        <v>15061</v>
      </c>
      <c r="B6161">
        <v>102239</v>
      </c>
      <c r="C6161" t="s">
        <v>15073</v>
      </c>
      <c r="D6161" t="s">
        <v>109</v>
      </c>
      <c r="E6161">
        <v>0</v>
      </c>
      <c r="F6161">
        <v>0</v>
      </c>
    </row>
    <row r="6162" spans="1:6">
      <c r="A6162" t="s">
        <v>15061</v>
      </c>
      <c r="B6162">
        <v>102236</v>
      </c>
      <c r="C6162" t="s">
        <v>15074</v>
      </c>
      <c r="D6162" t="s">
        <v>109</v>
      </c>
      <c r="E6162">
        <v>0</v>
      </c>
      <c r="F6162">
        <v>0</v>
      </c>
    </row>
    <row r="6163" spans="1:6">
      <c r="A6163" t="s">
        <v>15061</v>
      </c>
      <c r="B6163">
        <v>102235</v>
      </c>
      <c r="C6163" t="s">
        <v>15075</v>
      </c>
      <c r="D6163" t="s">
        <v>109</v>
      </c>
      <c r="E6163">
        <v>433.25</v>
      </c>
      <c r="F6163">
        <v>435.62</v>
      </c>
    </row>
    <row r="6164" spans="1:6">
      <c r="A6164" t="s">
        <v>15061</v>
      </c>
      <c r="B6164">
        <v>106164</v>
      </c>
      <c r="C6164" t="s">
        <v>15076</v>
      </c>
      <c r="D6164" t="s">
        <v>109</v>
      </c>
      <c r="E6164">
        <v>0</v>
      </c>
      <c r="F6164">
        <v>0</v>
      </c>
    </row>
    <row r="6165" spans="1:6">
      <c r="A6165" t="s">
        <v>15061</v>
      </c>
      <c r="B6165">
        <v>102260</v>
      </c>
      <c r="C6165" t="s">
        <v>15077</v>
      </c>
      <c r="D6165" t="s">
        <v>109</v>
      </c>
      <c r="E6165">
        <v>0</v>
      </c>
      <c r="F6165">
        <v>0</v>
      </c>
    </row>
    <row r="6166" spans="1:6">
      <c r="A6166" t="s">
        <v>15061</v>
      </c>
      <c r="B6166">
        <v>102259</v>
      </c>
      <c r="C6166" t="s">
        <v>15078</v>
      </c>
      <c r="D6166" t="s">
        <v>109</v>
      </c>
      <c r="E6166">
        <v>0</v>
      </c>
      <c r="F6166">
        <v>0</v>
      </c>
    </row>
    <row r="6167" spans="1:6">
      <c r="A6167" t="s">
        <v>15061</v>
      </c>
      <c r="B6167">
        <v>102262</v>
      </c>
      <c r="C6167" t="s">
        <v>15079</v>
      </c>
      <c r="D6167" t="s">
        <v>211</v>
      </c>
      <c r="E6167">
        <v>0</v>
      </c>
      <c r="F6167">
        <v>0</v>
      </c>
    </row>
    <row r="6168" spans="1:6">
      <c r="A6168" t="s">
        <v>15061</v>
      </c>
      <c r="B6168">
        <v>102242</v>
      </c>
      <c r="C6168" t="s">
        <v>15080</v>
      </c>
      <c r="D6168" t="s">
        <v>109</v>
      </c>
      <c r="E6168">
        <v>0</v>
      </c>
      <c r="F6168">
        <v>0</v>
      </c>
    </row>
    <row r="6169" spans="1:6">
      <c r="A6169" t="s">
        <v>15061</v>
      </c>
      <c r="B6169">
        <v>106165</v>
      </c>
      <c r="C6169" t="s">
        <v>15081</v>
      </c>
      <c r="D6169" t="s">
        <v>211</v>
      </c>
      <c r="E6169">
        <v>0</v>
      </c>
      <c r="F6169">
        <v>0</v>
      </c>
    </row>
    <row r="6170" spans="1:6">
      <c r="A6170" t="s">
        <v>15061</v>
      </c>
      <c r="B6170">
        <v>102246</v>
      </c>
      <c r="C6170" t="s">
        <v>15082</v>
      </c>
      <c r="D6170" t="s">
        <v>109</v>
      </c>
      <c r="E6170">
        <v>0</v>
      </c>
      <c r="F6170">
        <v>0</v>
      </c>
    </row>
    <row r="6171" spans="1:6">
      <c r="A6171" t="s">
        <v>15061</v>
      </c>
      <c r="B6171">
        <v>102252</v>
      </c>
      <c r="C6171" t="s">
        <v>15083</v>
      </c>
      <c r="D6171" t="s">
        <v>109</v>
      </c>
      <c r="E6171">
        <v>0</v>
      </c>
      <c r="F6171">
        <v>0</v>
      </c>
    </row>
    <row r="6172" spans="1:6">
      <c r="A6172" t="s">
        <v>15084</v>
      </c>
      <c r="B6172">
        <v>101912</v>
      </c>
      <c r="C6172" t="s">
        <v>15085</v>
      </c>
      <c r="D6172" t="s">
        <v>211</v>
      </c>
      <c r="E6172">
        <v>1761.05</v>
      </c>
      <c r="F6172">
        <v>1768.07</v>
      </c>
    </row>
    <row r="6173" spans="1:6">
      <c r="A6173" t="s">
        <v>15084</v>
      </c>
      <c r="B6173">
        <v>96765</v>
      </c>
      <c r="C6173" t="s">
        <v>15086</v>
      </c>
      <c r="D6173" t="s">
        <v>211</v>
      </c>
      <c r="E6173">
        <v>1908.48</v>
      </c>
      <c r="F6173">
        <v>1916.46</v>
      </c>
    </row>
    <row r="6174" spans="1:6">
      <c r="A6174" t="s">
        <v>15084</v>
      </c>
      <c r="B6174">
        <v>97430</v>
      </c>
      <c r="C6174" t="s">
        <v>15087</v>
      </c>
      <c r="D6174" t="s">
        <v>211</v>
      </c>
      <c r="E6174">
        <v>41.79</v>
      </c>
      <c r="F6174">
        <v>42.96</v>
      </c>
    </row>
    <row r="6175" spans="1:6">
      <c r="A6175" t="s">
        <v>15084</v>
      </c>
      <c r="B6175">
        <v>97431</v>
      </c>
      <c r="C6175" t="s">
        <v>15088</v>
      </c>
      <c r="D6175" t="s">
        <v>211</v>
      </c>
      <c r="E6175">
        <v>44.35</v>
      </c>
      <c r="F6175">
        <v>45.55</v>
      </c>
    </row>
    <row r="6176" spans="1:6">
      <c r="A6176" t="s">
        <v>15084</v>
      </c>
      <c r="B6176">
        <v>97432</v>
      </c>
      <c r="C6176" t="s">
        <v>15089</v>
      </c>
      <c r="D6176" t="s">
        <v>211</v>
      </c>
      <c r="E6176">
        <v>47.96</v>
      </c>
      <c r="F6176">
        <v>49.21</v>
      </c>
    </row>
    <row r="6177" spans="1:6">
      <c r="A6177" t="s">
        <v>15084</v>
      </c>
      <c r="B6177">
        <v>101913</v>
      </c>
      <c r="C6177" t="s">
        <v>15090</v>
      </c>
      <c r="D6177" t="s">
        <v>211</v>
      </c>
      <c r="E6177">
        <v>528.53</v>
      </c>
      <c r="F6177">
        <v>532.80999999999995</v>
      </c>
    </row>
    <row r="6178" spans="1:6">
      <c r="A6178" t="s">
        <v>15084</v>
      </c>
      <c r="B6178">
        <v>101914</v>
      </c>
      <c r="C6178" t="s">
        <v>15091</v>
      </c>
      <c r="D6178" t="s">
        <v>211</v>
      </c>
      <c r="E6178">
        <v>648.70000000000005</v>
      </c>
      <c r="F6178">
        <v>652.98</v>
      </c>
    </row>
    <row r="6179" spans="1:6">
      <c r="A6179" t="s">
        <v>15084</v>
      </c>
      <c r="B6179">
        <v>101915</v>
      </c>
      <c r="C6179" t="s">
        <v>15092</v>
      </c>
      <c r="D6179" t="s">
        <v>211</v>
      </c>
      <c r="E6179">
        <v>501.79</v>
      </c>
      <c r="F6179">
        <v>502.19</v>
      </c>
    </row>
    <row r="6180" spans="1:6">
      <c r="A6180" t="s">
        <v>15084</v>
      </c>
      <c r="B6180">
        <v>97433</v>
      </c>
      <c r="C6180" t="s">
        <v>15093</v>
      </c>
      <c r="D6180" t="s">
        <v>211</v>
      </c>
      <c r="E6180">
        <v>92.95</v>
      </c>
      <c r="F6180">
        <v>94.71</v>
      </c>
    </row>
    <row r="6181" spans="1:6">
      <c r="A6181" t="s">
        <v>15084</v>
      </c>
      <c r="B6181">
        <v>97435</v>
      </c>
      <c r="C6181" t="s">
        <v>15094</v>
      </c>
      <c r="D6181" t="s">
        <v>211</v>
      </c>
      <c r="E6181">
        <v>105.09</v>
      </c>
      <c r="F6181">
        <v>106.91</v>
      </c>
    </row>
    <row r="6182" spans="1:6">
      <c r="A6182" t="s">
        <v>15084</v>
      </c>
      <c r="B6182">
        <v>97437</v>
      </c>
      <c r="C6182" t="s">
        <v>15095</v>
      </c>
      <c r="D6182" t="s">
        <v>211</v>
      </c>
      <c r="E6182">
        <v>117.12</v>
      </c>
      <c r="F6182">
        <v>118.99</v>
      </c>
    </row>
    <row r="6183" spans="1:6">
      <c r="A6183" t="s">
        <v>15084</v>
      </c>
      <c r="B6183">
        <v>97546</v>
      </c>
      <c r="C6183" t="s">
        <v>15096</v>
      </c>
      <c r="D6183" t="s">
        <v>211</v>
      </c>
      <c r="E6183">
        <v>33.94</v>
      </c>
      <c r="F6183">
        <v>34.700000000000003</v>
      </c>
    </row>
    <row r="6184" spans="1:6">
      <c r="A6184" t="s">
        <v>15084</v>
      </c>
      <c r="B6184">
        <v>97548</v>
      </c>
      <c r="C6184" t="s">
        <v>15097</v>
      </c>
      <c r="D6184" t="s">
        <v>211</v>
      </c>
      <c r="E6184">
        <v>50.24</v>
      </c>
      <c r="F6184">
        <v>51.54</v>
      </c>
    </row>
    <row r="6185" spans="1:6">
      <c r="A6185" t="s">
        <v>15084</v>
      </c>
      <c r="B6185">
        <v>97550</v>
      </c>
      <c r="C6185" t="s">
        <v>15098</v>
      </c>
      <c r="D6185" t="s">
        <v>211</v>
      </c>
      <c r="E6185">
        <v>83.08</v>
      </c>
      <c r="F6185">
        <v>85.62</v>
      </c>
    </row>
    <row r="6186" spans="1:6">
      <c r="A6186" t="s">
        <v>15084</v>
      </c>
      <c r="B6186">
        <v>97479</v>
      </c>
      <c r="C6186" t="s">
        <v>15099</v>
      </c>
      <c r="D6186" t="s">
        <v>211</v>
      </c>
      <c r="E6186">
        <v>56.09</v>
      </c>
      <c r="F6186">
        <v>57.07</v>
      </c>
    </row>
    <row r="6187" spans="1:6">
      <c r="A6187" t="s">
        <v>15084</v>
      </c>
      <c r="B6187">
        <v>97517</v>
      </c>
      <c r="C6187" t="s">
        <v>15100</v>
      </c>
      <c r="D6187" t="s">
        <v>211</v>
      </c>
      <c r="E6187">
        <v>52.78</v>
      </c>
      <c r="F6187">
        <v>53.56</v>
      </c>
    </row>
    <row r="6188" spans="1:6">
      <c r="A6188" t="s">
        <v>15084</v>
      </c>
      <c r="B6188">
        <v>97481</v>
      </c>
      <c r="C6188" t="s">
        <v>15101</v>
      </c>
      <c r="D6188" t="s">
        <v>211</v>
      </c>
      <c r="E6188">
        <v>81.31</v>
      </c>
      <c r="F6188">
        <v>82.54</v>
      </c>
    </row>
    <row r="6189" spans="1:6">
      <c r="A6189" t="s">
        <v>15084</v>
      </c>
      <c r="B6189">
        <v>97519</v>
      </c>
      <c r="C6189" t="s">
        <v>15102</v>
      </c>
      <c r="D6189" t="s">
        <v>211</v>
      </c>
      <c r="E6189">
        <v>75.47</v>
      </c>
      <c r="F6189">
        <v>76.34</v>
      </c>
    </row>
    <row r="6190" spans="1:6">
      <c r="A6190" t="s">
        <v>15084</v>
      </c>
      <c r="B6190">
        <v>97483</v>
      </c>
      <c r="C6190" t="s">
        <v>15103</v>
      </c>
      <c r="D6190" t="s">
        <v>211</v>
      </c>
      <c r="E6190">
        <v>114</v>
      </c>
      <c r="F6190">
        <v>115.52</v>
      </c>
    </row>
    <row r="6191" spans="1:6">
      <c r="A6191" t="s">
        <v>15084</v>
      </c>
      <c r="B6191">
        <v>97521</v>
      </c>
      <c r="C6191" t="s">
        <v>15104</v>
      </c>
      <c r="D6191" t="s">
        <v>211</v>
      </c>
      <c r="E6191">
        <v>105.25</v>
      </c>
      <c r="F6191">
        <v>106.26</v>
      </c>
    </row>
    <row r="6192" spans="1:6">
      <c r="A6192" t="s">
        <v>15084</v>
      </c>
      <c r="B6192">
        <v>97452</v>
      </c>
      <c r="C6192" t="s">
        <v>15105</v>
      </c>
      <c r="D6192" t="s">
        <v>211</v>
      </c>
      <c r="E6192">
        <v>184</v>
      </c>
      <c r="F6192">
        <v>187.42</v>
      </c>
    </row>
    <row r="6193" spans="1:6">
      <c r="A6193" t="s">
        <v>15084</v>
      </c>
      <c r="B6193">
        <v>97485</v>
      </c>
      <c r="C6193" t="s">
        <v>15106</v>
      </c>
      <c r="D6193" t="s">
        <v>211</v>
      </c>
      <c r="E6193">
        <v>157.37</v>
      </c>
      <c r="F6193">
        <v>159.24</v>
      </c>
    </row>
    <row r="6194" spans="1:6">
      <c r="A6194" t="s">
        <v>15084</v>
      </c>
      <c r="B6194">
        <v>97523</v>
      </c>
      <c r="C6194" t="s">
        <v>15107</v>
      </c>
      <c r="D6194" t="s">
        <v>211</v>
      </c>
      <c r="E6194">
        <v>144.99</v>
      </c>
      <c r="F6194">
        <v>146.15</v>
      </c>
    </row>
    <row r="6195" spans="1:6">
      <c r="A6195" t="s">
        <v>15084</v>
      </c>
      <c r="B6195">
        <v>97454</v>
      </c>
      <c r="C6195" t="s">
        <v>15108</v>
      </c>
      <c r="D6195" t="s">
        <v>211</v>
      </c>
      <c r="E6195">
        <v>310.2</v>
      </c>
      <c r="F6195">
        <v>313.73</v>
      </c>
    </row>
    <row r="6196" spans="1:6">
      <c r="A6196" t="s">
        <v>15084</v>
      </c>
      <c r="B6196">
        <v>97487</v>
      </c>
      <c r="C6196" t="s">
        <v>15109</v>
      </c>
      <c r="D6196" t="s">
        <v>211</v>
      </c>
      <c r="E6196">
        <v>291.39</v>
      </c>
      <c r="F6196">
        <v>293.82</v>
      </c>
    </row>
    <row r="6197" spans="1:6">
      <c r="A6197" t="s">
        <v>15084</v>
      </c>
      <c r="B6197">
        <v>97525</v>
      </c>
      <c r="C6197" t="s">
        <v>15110</v>
      </c>
      <c r="D6197" t="s">
        <v>211</v>
      </c>
      <c r="E6197">
        <v>273.58</v>
      </c>
      <c r="F6197">
        <v>274.97000000000003</v>
      </c>
    </row>
    <row r="6198" spans="1:6">
      <c r="A6198" t="s">
        <v>15084</v>
      </c>
      <c r="B6198">
        <v>97456</v>
      </c>
      <c r="C6198" t="s">
        <v>15111</v>
      </c>
      <c r="D6198" t="s">
        <v>211</v>
      </c>
      <c r="E6198">
        <v>708.01</v>
      </c>
      <c r="F6198">
        <v>711.63</v>
      </c>
    </row>
    <row r="6199" spans="1:6">
      <c r="A6199" t="s">
        <v>15084</v>
      </c>
      <c r="B6199">
        <v>97489</v>
      </c>
      <c r="C6199" t="s">
        <v>15112</v>
      </c>
      <c r="D6199" t="s">
        <v>211</v>
      </c>
      <c r="E6199">
        <v>697.01</v>
      </c>
      <c r="F6199">
        <v>699.98</v>
      </c>
    </row>
    <row r="6200" spans="1:6">
      <c r="A6200" t="s">
        <v>15084</v>
      </c>
      <c r="B6200">
        <v>97527</v>
      </c>
      <c r="C6200" t="s">
        <v>15113</v>
      </c>
      <c r="D6200" t="s">
        <v>211</v>
      </c>
      <c r="E6200">
        <v>673.77</v>
      </c>
      <c r="F6200">
        <v>675.39</v>
      </c>
    </row>
    <row r="6201" spans="1:6">
      <c r="A6201" t="s">
        <v>15084</v>
      </c>
      <c r="B6201">
        <v>97434</v>
      </c>
      <c r="C6201" t="s">
        <v>15114</v>
      </c>
      <c r="D6201" t="s">
        <v>211</v>
      </c>
      <c r="E6201">
        <v>94.61</v>
      </c>
      <c r="F6201">
        <v>96.37</v>
      </c>
    </row>
    <row r="6202" spans="1:6">
      <c r="A6202" t="s">
        <v>15084</v>
      </c>
      <c r="B6202">
        <v>97436</v>
      </c>
      <c r="C6202" t="s">
        <v>15115</v>
      </c>
      <c r="D6202" t="s">
        <v>211</v>
      </c>
      <c r="E6202">
        <v>108.28</v>
      </c>
      <c r="F6202">
        <v>110.1</v>
      </c>
    </row>
    <row r="6203" spans="1:6">
      <c r="A6203" t="s">
        <v>15084</v>
      </c>
      <c r="B6203">
        <v>97438</v>
      </c>
      <c r="C6203" t="s">
        <v>15116</v>
      </c>
      <c r="D6203" t="s">
        <v>211</v>
      </c>
      <c r="E6203">
        <v>120.53</v>
      </c>
      <c r="F6203">
        <v>122.4</v>
      </c>
    </row>
    <row r="6204" spans="1:6">
      <c r="A6204" t="s">
        <v>15084</v>
      </c>
      <c r="B6204">
        <v>97547</v>
      </c>
      <c r="C6204" t="s">
        <v>15117</v>
      </c>
      <c r="D6204" t="s">
        <v>211</v>
      </c>
      <c r="E6204">
        <v>33.94</v>
      </c>
      <c r="F6204">
        <v>34.700000000000003</v>
      </c>
    </row>
    <row r="6205" spans="1:6">
      <c r="A6205" t="s">
        <v>15084</v>
      </c>
      <c r="B6205">
        <v>97549</v>
      </c>
      <c r="C6205" t="s">
        <v>15118</v>
      </c>
      <c r="D6205" t="s">
        <v>211</v>
      </c>
      <c r="E6205">
        <v>50.24</v>
      </c>
      <c r="F6205">
        <v>51.54</v>
      </c>
    </row>
    <row r="6206" spans="1:6">
      <c r="A6206" t="s">
        <v>15084</v>
      </c>
      <c r="B6206">
        <v>97551</v>
      </c>
      <c r="C6206" t="s">
        <v>15119</v>
      </c>
      <c r="D6206" t="s">
        <v>211</v>
      </c>
      <c r="E6206">
        <v>83.08</v>
      </c>
      <c r="F6206">
        <v>85.62</v>
      </c>
    </row>
    <row r="6207" spans="1:6">
      <c r="A6207" t="s">
        <v>15084</v>
      </c>
      <c r="B6207">
        <v>97480</v>
      </c>
      <c r="C6207" t="s">
        <v>15120</v>
      </c>
      <c r="D6207" t="s">
        <v>211</v>
      </c>
      <c r="E6207">
        <v>56.09</v>
      </c>
      <c r="F6207">
        <v>57.07</v>
      </c>
    </row>
    <row r="6208" spans="1:6">
      <c r="A6208" t="s">
        <v>15084</v>
      </c>
      <c r="B6208">
        <v>97518</v>
      </c>
      <c r="C6208" t="s">
        <v>15121</v>
      </c>
      <c r="D6208" t="s">
        <v>211</v>
      </c>
      <c r="E6208">
        <v>52.78</v>
      </c>
      <c r="F6208">
        <v>53.56</v>
      </c>
    </row>
    <row r="6209" spans="1:6">
      <c r="A6209" t="s">
        <v>15084</v>
      </c>
      <c r="B6209">
        <v>97482</v>
      </c>
      <c r="C6209" t="s">
        <v>15122</v>
      </c>
      <c r="D6209" t="s">
        <v>211</v>
      </c>
      <c r="E6209">
        <v>81.31</v>
      </c>
      <c r="F6209">
        <v>82.54</v>
      </c>
    </row>
    <row r="6210" spans="1:6">
      <c r="A6210" t="s">
        <v>15084</v>
      </c>
      <c r="B6210">
        <v>97520</v>
      </c>
      <c r="C6210" t="s">
        <v>15123</v>
      </c>
      <c r="D6210" t="s">
        <v>211</v>
      </c>
      <c r="E6210">
        <v>75.47</v>
      </c>
      <c r="F6210">
        <v>76.34</v>
      </c>
    </row>
    <row r="6211" spans="1:6">
      <c r="A6211" t="s">
        <v>15084</v>
      </c>
      <c r="B6211">
        <v>97484</v>
      </c>
      <c r="C6211" t="s">
        <v>15124</v>
      </c>
      <c r="D6211" t="s">
        <v>211</v>
      </c>
      <c r="E6211">
        <v>114</v>
      </c>
      <c r="F6211">
        <v>115.52</v>
      </c>
    </row>
    <row r="6212" spans="1:6">
      <c r="A6212" t="s">
        <v>15084</v>
      </c>
      <c r="B6212">
        <v>97522</v>
      </c>
      <c r="C6212" t="s">
        <v>15125</v>
      </c>
      <c r="D6212" t="s">
        <v>211</v>
      </c>
      <c r="E6212">
        <v>105.25</v>
      </c>
      <c r="F6212">
        <v>106.26</v>
      </c>
    </row>
    <row r="6213" spans="1:6">
      <c r="A6213" t="s">
        <v>15084</v>
      </c>
      <c r="B6213">
        <v>97453</v>
      </c>
      <c r="C6213" t="s">
        <v>15126</v>
      </c>
      <c r="D6213" t="s">
        <v>211</v>
      </c>
      <c r="E6213">
        <v>195.51</v>
      </c>
      <c r="F6213">
        <v>198.93</v>
      </c>
    </row>
    <row r="6214" spans="1:6">
      <c r="A6214" t="s">
        <v>15084</v>
      </c>
      <c r="B6214">
        <v>97486</v>
      </c>
      <c r="C6214" t="s">
        <v>15127</v>
      </c>
      <c r="D6214" t="s">
        <v>211</v>
      </c>
      <c r="E6214">
        <v>168.88</v>
      </c>
      <c r="F6214">
        <v>170.75</v>
      </c>
    </row>
    <row r="6215" spans="1:6">
      <c r="A6215" t="s">
        <v>15084</v>
      </c>
      <c r="B6215">
        <v>97524</v>
      </c>
      <c r="C6215" t="s">
        <v>15128</v>
      </c>
      <c r="D6215" t="s">
        <v>211</v>
      </c>
      <c r="E6215">
        <v>156.5</v>
      </c>
      <c r="F6215">
        <v>157.66</v>
      </c>
    </row>
    <row r="6216" spans="1:6">
      <c r="A6216" t="s">
        <v>15084</v>
      </c>
      <c r="B6216">
        <v>97455</v>
      </c>
      <c r="C6216" t="s">
        <v>15129</v>
      </c>
      <c r="D6216" t="s">
        <v>211</v>
      </c>
      <c r="E6216">
        <v>328.61</v>
      </c>
      <c r="F6216">
        <v>332.14</v>
      </c>
    </row>
    <row r="6217" spans="1:6">
      <c r="A6217" t="s">
        <v>15084</v>
      </c>
      <c r="B6217">
        <v>97488</v>
      </c>
      <c r="C6217" t="s">
        <v>15130</v>
      </c>
      <c r="D6217" t="s">
        <v>211</v>
      </c>
      <c r="E6217">
        <v>309.8</v>
      </c>
      <c r="F6217">
        <v>312.23</v>
      </c>
    </row>
    <row r="6218" spans="1:6">
      <c r="A6218" t="s">
        <v>15084</v>
      </c>
      <c r="B6218">
        <v>97526</v>
      </c>
      <c r="C6218" t="s">
        <v>15131</v>
      </c>
      <c r="D6218" t="s">
        <v>211</v>
      </c>
      <c r="E6218">
        <v>291.99</v>
      </c>
      <c r="F6218">
        <v>293.38</v>
      </c>
    </row>
    <row r="6219" spans="1:6">
      <c r="A6219" t="s">
        <v>15084</v>
      </c>
      <c r="B6219">
        <v>97457</v>
      </c>
      <c r="C6219" t="s">
        <v>15132</v>
      </c>
      <c r="D6219" t="s">
        <v>211</v>
      </c>
      <c r="E6219">
        <v>625.42999999999995</v>
      </c>
      <c r="F6219">
        <v>629.04999999999995</v>
      </c>
    </row>
    <row r="6220" spans="1:6">
      <c r="A6220" t="s">
        <v>15084</v>
      </c>
      <c r="B6220">
        <v>97490</v>
      </c>
      <c r="C6220" t="s">
        <v>15133</v>
      </c>
      <c r="D6220" t="s">
        <v>211</v>
      </c>
      <c r="E6220">
        <v>614.42999999999995</v>
      </c>
      <c r="F6220">
        <v>617.4</v>
      </c>
    </row>
    <row r="6221" spans="1:6">
      <c r="A6221" t="s">
        <v>15084</v>
      </c>
      <c r="B6221">
        <v>97528</v>
      </c>
      <c r="C6221" t="s">
        <v>15134</v>
      </c>
      <c r="D6221" t="s">
        <v>211</v>
      </c>
      <c r="E6221">
        <v>591.19000000000005</v>
      </c>
      <c r="F6221">
        <v>592.80999999999995</v>
      </c>
    </row>
    <row r="6222" spans="1:6">
      <c r="A6222" t="s">
        <v>15084</v>
      </c>
      <c r="B6222">
        <v>101906</v>
      </c>
      <c r="C6222" t="s">
        <v>15135</v>
      </c>
      <c r="D6222" t="s">
        <v>211</v>
      </c>
      <c r="E6222">
        <v>827.14</v>
      </c>
      <c r="F6222">
        <v>828.44</v>
      </c>
    </row>
    <row r="6223" spans="1:6">
      <c r="A6223" t="s">
        <v>15084</v>
      </c>
      <c r="B6223">
        <v>101907</v>
      </c>
      <c r="C6223" t="s">
        <v>15136</v>
      </c>
      <c r="D6223" t="s">
        <v>211</v>
      </c>
      <c r="E6223">
        <v>894.07</v>
      </c>
      <c r="F6223">
        <v>895.37</v>
      </c>
    </row>
    <row r="6224" spans="1:6">
      <c r="A6224" t="s">
        <v>15084</v>
      </c>
      <c r="B6224">
        <v>101911</v>
      </c>
      <c r="C6224" t="s">
        <v>15137</v>
      </c>
      <c r="D6224" t="s">
        <v>211</v>
      </c>
      <c r="E6224">
        <v>425.6</v>
      </c>
      <c r="F6224">
        <v>426.9</v>
      </c>
    </row>
    <row r="6225" spans="1:6">
      <c r="A6225" t="s">
        <v>15084</v>
      </c>
      <c r="B6225">
        <v>101908</v>
      </c>
      <c r="C6225" t="s">
        <v>15138</v>
      </c>
      <c r="D6225" t="s">
        <v>211</v>
      </c>
      <c r="E6225">
        <v>269.45</v>
      </c>
      <c r="F6225">
        <v>270.75</v>
      </c>
    </row>
    <row r="6226" spans="1:6">
      <c r="A6226" t="s">
        <v>15084</v>
      </c>
      <c r="B6226">
        <v>101909</v>
      </c>
      <c r="C6226" t="s">
        <v>15139</v>
      </c>
      <c r="D6226" t="s">
        <v>211</v>
      </c>
      <c r="E6226">
        <v>314.07</v>
      </c>
      <c r="F6226">
        <v>315.37</v>
      </c>
    </row>
    <row r="6227" spans="1:6">
      <c r="A6227" t="s">
        <v>15084</v>
      </c>
      <c r="B6227">
        <v>101910</v>
      </c>
      <c r="C6227" t="s">
        <v>15140</v>
      </c>
      <c r="D6227" t="s">
        <v>211</v>
      </c>
      <c r="E6227">
        <v>369.83</v>
      </c>
      <c r="F6227">
        <v>371.13</v>
      </c>
    </row>
    <row r="6228" spans="1:6">
      <c r="A6228" t="s">
        <v>15084</v>
      </c>
      <c r="B6228">
        <v>101905</v>
      </c>
      <c r="C6228" t="s">
        <v>15141</v>
      </c>
      <c r="D6228" t="s">
        <v>211</v>
      </c>
      <c r="E6228">
        <v>277.82</v>
      </c>
      <c r="F6228">
        <v>279.12</v>
      </c>
    </row>
    <row r="6229" spans="1:6">
      <c r="A6229" t="s">
        <v>15084</v>
      </c>
      <c r="B6229">
        <v>92698</v>
      </c>
      <c r="C6229" t="s">
        <v>15142</v>
      </c>
      <c r="D6229" t="s">
        <v>211</v>
      </c>
      <c r="E6229">
        <v>21.42</v>
      </c>
      <c r="F6229">
        <v>22.16</v>
      </c>
    </row>
    <row r="6230" spans="1:6">
      <c r="A6230" t="s">
        <v>15084</v>
      </c>
      <c r="B6230">
        <v>92700</v>
      </c>
      <c r="C6230" t="s">
        <v>15143</v>
      </c>
      <c r="D6230" t="s">
        <v>211</v>
      </c>
      <c r="E6230">
        <v>34.700000000000003</v>
      </c>
      <c r="F6230">
        <v>35.979999999999997</v>
      </c>
    </row>
    <row r="6231" spans="1:6">
      <c r="A6231" t="s">
        <v>15084</v>
      </c>
      <c r="B6231">
        <v>92702</v>
      </c>
      <c r="C6231" t="s">
        <v>15144</v>
      </c>
      <c r="D6231" t="s">
        <v>211</v>
      </c>
      <c r="E6231">
        <v>54.17</v>
      </c>
      <c r="F6231">
        <v>56.25</v>
      </c>
    </row>
    <row r="6232" spans="1:6">
      <c r="A6232" t="s">
        <v>15084</v>
      </c>
      <c r="B6232">
        <v>92669</v>
      </c>
      <c r="C6232" t="s">
        <v>15145</v>
      </c>
      <c r="D6232" t="s">
        <v>211</v>
      </c>
      <c r="E6232">
        <v>40.86</v>
      </c>
      <c r="F6232">
        <v>42.14</v>
      </c>
    </row>
    <row r="6233" spans="1:6">
      <c r="A6233" t="s">
        <v>15084</v>
      </c>
      <c r="B6233">
        <v>92671</v>
      </c>
      <c r="C6233" t="s">
        <v>15146</v>
      </c>
      <c r="D6233" t="s">
        <v>211</v>
      </c>
      <c r="E6233">
        <v>54.89</v>
      </c>
      <c r="F6233">
        <v>56.3</v>
      </c>
    </row>
    <row r="6234" spans="1:6">
      <c r="A6234" t="s">
        <v>15084</v>
      </c>
      <c r="B6234">
        <v>92673</v>
      </c>
      <c r="C6234" t="s">
        <v>15147</v>
      </c>
      <c r="D6234" t="s">
        <v>211</v>
      </c>
      <c r="E6234">
        <v>64.31</v>
      </c>
      <c r="F6234">
        <v>65.87</v>
      </c>
    </row>
    <row r="6235" spans="1:6">
      <c r="A6235" t="s">
        <v>15084</v>
      </c>
      <c r="B6235">
        <v>92675</v>
      </c>
      <c r="C6235" t="s">
        <v>15148</v>
      </c>
      <c r="D6235" t="s">
        <v>211</v>
      </c>
      <c r="E6235">
        <v>84.56</v>
      </c>
      <c r="F6235">
        <v>86.3</v>
      </c>
    </row>
    <row r="6236" spans="1:6">
      <c r="A6236" t="s">
        <v>15084</v>
      </c>
      <c r="B6236">
        <v>92677</v>
      </c>
      <c r="C6236" t="s">
        <v>15149</v>
      </c>
      <c r="D6236" t="s">
        <v>211</v>
      </c>
      <c r="E6236">
        <v>140.16</v>
      </c>
      <c r="F6236">
        <v>142.19</v>
      </c>
    </row>
    <row r="6237" spans="1:6">
      <c r="A6237" t="s">
        <v>15084</v>
      </c>
      <c r="B6237">
        <v>92635</v>
      </c>
      <c r="C6237" t="s">
        <v>15150</v>
      </c>
      <c r="D6237" t="s">
        <v>211</v>
      </c>
      <c r="E6237">
        <v>217.99</v>
      </c>
      <c r="F6237">
        <v>221.73</v>
      </c>
    </row>
    <row r="6238" spans="1:6">
      <c r="A6238" t="s">
        <v>15084</v>
      </c>
      <c r="B6238">
        <v>92679</v>
      </c>
      <c r="C6238" t="s">
        <v>15151</v>
      </c>
      <c r="D6238" t="s">
        <v>211</v>
      </c>
      <c r="E6238">
        <v>193.56</v>
      </c>
      <c r="F6238">
        <v>195.84</v>
      </c>
    </row>
    <row r="6239" spans="1:6">
      <c r="A6239" t="s">
        <v>15084</v>
      </c>
      <c r="B6239">
        <v>92381</v>
      </c>
      <c r="C6239" t="s">
        <v>15152</v>
      </c>
      <c r="D6239" t="s">
        <v>211</v>
      </c>
      <c r="E6239">
        <v>52.63</v>
      </c>
      <c r="F6239">
        <v>54.61</v>
      </c>
    </row>
    <row r="6240" spans="1:6">
      <c r="A6240" t="s">
        <v>15084</v>
      </c>
      <c r="B6240">
        <v>92383</v>
      </c>
      <c r="C6240" t="s">
        <v>15153</v>
      </c>
      <c r="D6240" t="s">
        <v>211</v>
      </c>
      <c r="E6240">
        <v>68.28</v>
      </c>
      <c r="F6240">
        <v>70.489999999999995</v>
      </c>
    </row>
    <row r="6241" spans="1:6">
      <c r="A6241" t="s">
        <v>15084</v>
      </c>
      <c r="B6241">
        <v>92385</v>
      </c>
      <c r="C6241" t="s">
        <v>15154</v>
      </c>
      <c r="D6241" t="s">
        <v>211</v>
      </c>
      <c r="E6241">
        <v>79.540000000000006</v>
      </c>
      <c r="F6241">
        <v>82</v>
      </c>
    </row>
    <row r="6242" spans="1:6">
      <c r="A6242" t="s">
        <v>15084</v>
      </c>
      <c r="B6242">
        <v>92350</v>
      </c>
      <c r="C6242" t="s">
        <v>15155</v>
      </c>
      <c r="D6242" t="s">
        <v>211</v>
      </c>
      <c r="E6242">
        <v>106.91</v>
      </c>
      <c r="F6242">
        <v>109.98</v>
      </c>
    </row>
    <row r="6243" spans="1:6">
      <c r="A6243" t="s">
        <v>15084</v>
      </c>
      <c r="B6243">
        <v>92387</v>
      </c>
      <c r="C6243" t="s">
        <v>15156</v>
      </c>
      <c r="D6243" t="s">
        <v>211</v>
      </c>
      <c r="E6243">
        <v>102.09</v>
      </c>
      <c r="F6243">
        <v>104.88</v>
      </c>
    </row>
    <row r="6244" spans="1:6">
      <c r="A6244" t="s">
        <v>15084</v>
      </c>
      <c r="B6244">
        <v>92352</v>
      </c>
      <c r="C6244" t="s">
        <v>15157</v>
      </c>
      <c r="D6244" t="s">
        <v>211</v>
      </c>
      <c r="E6244">
        <v>161.24</v>
      </c>
      <c r="F6244">
        <v>164.51</v>
      </c>
    </row>
    <row r="6245" spans="1:6">
      <c r="A6245" t="s">
        <v>15084</v>
      </c>
      <c r="B6245">
        <v>92389</v>
      </c>
      <c r="C6245" t="s">
        <v>15158</v>
      </c>
      <c r="D6245" t="s">
        <v>211</v>
      </c>
      <c r="E6245">
        <v>161.15</v>
      </c>
      <c r="F6245">
        <v>164.42</v>
      </c>
    </row>
    <row r="6246" spans="1:6">
      <c r="A6246" t="s">
        <v>15084</v>
      </c>
      <c r="B6246">
        <v>92354</v>
      </c>
      <c r="C6246" t="s">
        <v>15159</v>
      </c>
      <c r="D6246" t="s">
        <v>211</v>
      </c>
      <c r="E6246">
        <v>213.36</v>
      </c>
      <c r="F6246">
        <v>216.83</v>
      </c>
    </row>
    <row r="6247" spans="1:6">
      <c r="A6247" t="s">
        <v>15084</v>
      </c>
      <c r="B6247">
        <v>92699</v>
      </c>
      <c r="C6247" t="s">
        <v>15160</v>
      </c>
      <c r="D6247" t="s">
        <v>211</v>
      </c>
      <c r="E6247">
        <v>20.03</v>
      </c>
      <c r="F6247">
        <v>20.77</v>
      </c>
    </row>
    <row r="6248" spans="1:6">
      <c r="A6248" t="s">
        <v>15084</v>
      </c>
      <c r="B6248">
        <v>92701</v>
      </c>
      <c r="C6248" t="s">
        <v>15161</v>
      </c>
      <c r="D6248" t="s">
        <v>211</v>
      </c>
      <c r="E6248">
        <v>32.619999999999997</v>
      </c>
      <c r="F6248">
        <v>33.9</v>
      </c>
    </row>
    <row r="6249" spans="1:6">
      <c r="A6249" t="s">
        <v>15084</v>
      </c>
      <c r="B6249">
        <v>92703</v>
      </c>
      <c r="C6249" t="s">
        <v>15162</v>
      </c>
      <c r="D6249" t="s">
        <v>211</v>
      </c>
      <c r="E6249">
        <v>51.62</v>
      </c>
      <c r="F6249">
        <v>53.7</v>
      </c>
    </row>
    <row r="6250" spans="1:6">
      <c r="A6250" t="s">
        <v>15084</v>
      </c>
      <c r="B6250">
        <v>92670</v>
      </c>
      <c r="C6250" t="s">
        <v>15163</v>
      </c>
      <c r="D6250" t="s">
        <v>211</v>
      </c>
      <c r="E6250">
        <v>38.31</v>
      </c>
      <c r="F6250">
        <v>39.590000000000003</v>
      </c>
    </row>
    <row r="6251" spans="1:6">
      <c r="A6251" t="s">
        <v>15084</v>
      </c>
      <c r="B6251">
        <v>92672</v>
      </c>
      <c r="C6251" t="s">
        <v>15164</v>
      </c>
      <c r="D6251" t="s">
        <v>211</v>
      </c>
      <c r="E6251">
        <v>49.8</v>
      </c>
      <c r="F6251">
        <v>51.21</v>
      </c>
    </row>
    <row r="6252" spans="1:6">
      <c r="A6252" t="s">
        <v>15084</v>
      </c>
      <c r="B6252">
        <v>92674</v>
      </c>
      <c r="C6252" t="s">
        <v>15165</v>
      </c>
      <c r="D6252" t="s">
        <v>211</v>
      </c>
      <c r="E6252">
        <v>60.81</v>
      </c>
      <c r="F6252">
        <v>62.37</v>
      </c>
    </row>
    <row r="6253" spans="1:6">
      <c r="A6253" t="s">
        <v>15084</v>
      </c>
      <c r="B6253">
        <v>92676</v>
      </c>
      <c r="C6253" t="s">
        <v>15166</v>
      </c>
      <c r="D6253" t="s">
        <v>211</v>
      </c>
      <c r="E6253">
        <v>82.18</v>
      </c>
      <c r="F6253">
        <v>83.92</v>
      </c>
    </row>
    <row r="6254" spans="1:6">
      <c r="A6254" t="s">
        <v>15084</v>
      </c>
      <c r="B6254">
        <v>92678</v>
      </c>
      <c r="C6254" t="s">
        <v>15167</v>
      </c>
      <c r="D6254" t="s">
        <v>211</v>
      </c>
      <c r="E6254">
        <v>129.66999999999999</v>
      </c>
      <c r="F6254">
        <v>131.69999999999999</v>
      </c>
    </row>
    <row r="6255" spans="1:6">
      <c r="A6255" t="s">
        <v>15084</v>
      </c>
      <c r="B6255">
        <v>92636</v>
      </c>
      <c r="C6255" t="s">
        <v>15168</v>
      </c>
      <c r="D6255" t="s">
        <v>211</v>
      </c>
      <c r="E6255">
        <v>197.79</v>
      </c>
      <c r="F6255">
        <v>201.53</v>
      </c>
    </row>
    <row r="6256" spans="1:6">
      <c r="A6256" t="s">
        <v>15084</v>
      </c>
      <c r="B6256">
        <v>92680</v>
      </c>
      <c r="C6256" t="s">
        <v>15169</v>
      </c>
      <c r="D6256" t="s">
        <v>211</v>
      </c>
      <c r="E6256">
        <v>173.36</v>
      </c>
      <c r="F6256">
        <v>175.64</v>
      </c>
    </row>
    <row r="6257" spans="1:6">
      <c r="A6257" t="s">
        <v>15084</v>
      </c>
      <c r="B6257">
        <v>92382</v>
      </c>
      <c r="C6257" t="s">
        <v>15170</v>
      </c>
      <c r="D6257" t="s">
        <v>211</v>
      </c>
      <c r="E6257">
        <v>50.08</v>
      </c>
      <c r="F6257">
        <v>52.06</v>
      </c>
    </row>
    <row r="6258" spans="1:6">
      <c r="A6258" t="s">
        <v>15084</v>
      </c>
      <c r="B6258">
        <v>92384</v>
      </c>
      <c r="C6258" t="s">
        <v>15171</v>
      </c>
      <c r="D6258" t="s">
        <v>211</v>
      </c>
      <c r="E6258">
        <v>63.19</v>
      </c>
      <c r="F6258">
        <v>65.400000000000006</v>
      </c>
    </row>
    <row r="6259" spans="1:6">
      <c r="A6259" t="s">
        <v>15084</v>
      </c>
      <c r="B6259">
        <v>92386</v>
      </c>
      <c r="C6259" t="s">
        <v>15172</v>
      </c>
      <c r="D6259" t="s">
        <v>211</v>
      </c>
      <c r="E6259">
        <v>76.040000000000006</v>
      </c>
      <c r="F6259">
        <v>78.5</v>
      </c>
    </row>
    <row r="6260" spans="1:6">
      <c r="A6260" t="s">
        <v>15084</v>
      </c>
      <c r="B6260">
        <v>92351</v>
      </c>
      <c r="C6260" t="s">
        <v>15173</v>
      </c>
      <c r="D6260" t="s">
        <v>211</v>
      </c>
      <c r="E6260">
        <v>104.53</v>
      </c>
      <c r="F6260">
        <v>107.6</v>
      </c>
    </row>
    <row r="6261" spans="1:6">
      <c r="A6261" t="s">
        <v>15084</v>
      </c>
      <c r="B6261">
        <v>92388</v>
      </c>
      <c r="C6261" t="s">
        <v>15174</v>
      </c>
      <c r="D6261" t="s">
        <v>211</v>
      </c>
      <c r="E6261">
        <v>99.71</v>
      </c>
      <c r="F6261">
        <v>102.5</v>
      </c>
    </row>
    <row r="6262" spans="1:6">
      <c r="A6262" t="s">
        <v>15084</v>
      </c>
      <c r="B6262">
        <v>92353</v>
      </c>
      <c r="C6262" t="s">
        <v>15175</v>
      </c>
      <c r="D6262" t="s">
        <v>211</v>
      </c>
      <c r="E6262">
        <v>150.75</v>
      </c>
      <c r="F6262">
        <v>154.02000000000001</v>
      </c>
    </row>
    <row r="6263" spans="1:6">
      <c r="A6263" t="s">
        <v>15084</v>
      </c>
      <c r="B6263">
        <v>92390</v>
      </c>
      <c r="C6263" t="s">
        <v>15176</v>
      </c>
      <c r="D6263" t="s">
        <v>211</v>
      </c>
      <c r="E6263">
        <v>150.66</v>
      </c>
      <c r="F6263">
        <v>153.93</v>
      </c>
    </row>
    <row r="6264" spans="1:6">
      <c r="A6264" t="s">
        <v>15084</v>
      </c>
      <c r="B6264">
        <v>92355</v>
      </c>
      <c r="C6264" t="s">
        <v>15177</v>
      </c>
      <c r="D6264" t="s">
        <v>211</v>
      </c>
      <c r="E6264">
        <v>193.16</v>
      </c>
      <c r="F6264">
        <v>196.63</v>
      </c>
    </row>
    <row r="6265" spans="1:6">
      <c r="A6265" t="s">
        <v>15084</v>
      </c>
      <c r="B6265">
        <v>101925</v>
      </c>
      <c r="C6265" t="s">
        <v>15178</v>
      </c>
      <c r="D6265" t="s">
        <v>211</v>
      </c>
      <c r="E6265">
        <v>318.37</v>
      </c>
      <c r="F6265">
        <v>322.11</v>
      </c>
    </row>
    <row r="6266" spans="1:6">
      <c r="A6266" t="s">
        <v>15084</v>
      </c>
      <c r="B6266">
        <v>101934</v>
      </c>
      <c r="C6266" t="s">
        <v>15179</v>
      </c>
      <c r="D6266" t="s">
        <v>211</v>
      </c>
      <c r="E6266">
        <v>329.3</v>
      </c>
      <c r="F6266">
        <v>333.69</v>
      </c>
    </row>
    <row r="6267" spans="1:6">
      <c r="A6267" t="s">
        <v>15084</v>
      </c>
      <c r="B6267">
        <v>97541</v>
      </c>
      <c r="C6267" t="s">
        <v>15180</v>
      </c>
      <c r="D6267" t="s">
        <v>211</v>
      </c>
      <c r="E6267">
        <v>24.46</v>
      </c>
      <c r="F6267">
        <v>25.15</v>
      </c>
    </row>
    <row r="6268" spans="1:6">
      <c r="A6268" t="s">
        <v>15084</v>
      </c>
      <c r="B6268">
        <v>97462</v>
      </c>
      <c r="C6268" t="s">
        <v>15181</v>
      </c>
      <c r="D6268" t="s">
        <v>211</v>
      </c>
      <c r="E6268">
        <v>27.66</v>
      </c>
      <c r="F6268">
        <v>28.23</v>
      </c>
    </row>
    <row r="6269" spans="1:6">
      <c r="A6269" t="s">
        <v>15084</v>
      </c>
      <c r="B6269">
        <v>97544</v>
      </c>
      <c r="C6269" t="s">
        <v>15182</v>
      </c>
      <c r="D6269" t="s">
        <v>211</v>
      </c>
      <c r="E6269">
        <v>39.64</v>
      </c>
      <c r="F6269">
        <v>40.909999999999997</v>
      </c>
    </row>
    <row r="6270" spans="1:6">
      <c r="A6270" t="s">
        <v>15084</v>
      </c>
      <c r="B6270">
        <v>97500</v>
      </c>
      <c r="C6270" t="s">
        <v>15183</v>
      </c>
      <c r="D6270" t="s">
        <v>211</v>
      </c>
      <c r="E6270">
        <v>26.04</v>
      </c>
      <c r="F6270">
        <v>26.53</v>
      </c>
    </row>
    <row r="6271" spans="1:6">
      <c r="A6271" t="s">
        <v>15084</v>
      </c>
      <c r="B6271">
        <v>97465</v>
      </c>
      <c r="C6271" t="s">
        <v>15184</v>
      </c>
      <c r="D6271" t="s">
        <v>211</v>
      </c>
      <c r="E6271">
        <v>58.38</v>
      </c>
      <c r="F6271">
        <v>59.11</v>
      </c>
    </row>
    <row r="6272" spans="1:6">
      <c r="A6272" t="s">
        <v>15084</v>
      </c>
      <c r="B6272">
        <v>97503</v>
      </c>
      <c r="C6272" t="s">
        <v>15185</v>
      </c>
      <c r="D6272" t="s">
        <v>211</v>
      </c>
      <c r="E6272">
        <v>55.33</v>
      </c>
      <c r="F6272">
        <v>55.86</v>
      </c>
    </row>
    <row r="6273" spans="1:6">
      <c r="A6273" t="s">
        <v>15084</v>
      </c>
      <c r="B6273">
        <v>97468</v>
      </c>
      <c r="C6273" t="s">
        <v>15186</v>
      </c>
      <c r="D6273" t="s">
        <v>211</v>
      </c>
      <c r="E6273">
        <v>74.31</v>
      </c>
      <c r="F6273">
        <v>75.23</v>
      </c>
    </row>
    <row r="6274" spans="1:6">
      <c r="A6274" t="s">
        <v>15084</v>
      </c>
      <c r="B6274">
        <v>97506</v>
      </c>
      <c r="C6274" t="s">
        <v>15187</v>
      </c>
      <c r="D6274" t="s">
        <v>211</v>
      </c>
      <c r="E6274">
        <v>69.44</v>
      </c>
      <c r="F6274">
        <v>70.069999999999993</v>
      </c>
    </row>
    <row r="6275" spans="1:6">
      <c r="A6275" t="s">
        <v>15084</v>
      </c>
      <c r="B6275">
        <v>97444</v>
      </c>
      <c r="C6275" t="s">
        <v>15188</v>
      </c>
      <c r="D6275" t="s">
        <v>211</v>
      </c>
      <c r="E6275">
        <v>131.22</v>
      </c>
      <c r="F6275">
        <v>133.5</v>
      </c>
    </row>
    <row r="6276" spans="1:6">
      <c r="A6276" t="s">
        <v>15084</v>
      </c>
      <c r="B6276">
        <v>97471</v>
      </c>
      <c r="C6276" t="s">
        <v>15189</v>
      </c>
      <c r="D6276" t="s">
        <v>211</v>
      </c>
      <c r="E6276">
        <v>111.73</v>
      </c>
      <c r="F6276">
        <v>112.87</v>
      </c>
    </row>
    <row r="6277" spans="1:6">
      <c r="A6277" t="s">
        <v>15084</v>
      </c>
      <c r="B6277">
        <v>97509</v>
      </c>
      <c r="C6277" t="s">
        <v>15190</v>
      </c>
      <c r="D6277" t="s">
        <v>211</v>
      </c>
      <c r="E6277">
        <v>104.7</v>
      </c>
      <c r="F6277">
        <v>105.42</v>
      </c>
    </row>
    <row r="6278" spans="1:6">
      <c r="A6278" t="s">
        <v>15084</v>
      </c>
      <c r="B6278">
        <v>97447</v>
      </c>
      <c r="C6278" t="s">
        <v>15191</v>
      </c>
      <c r="D6278" t="s">
        <v>211</v>
      </c>
      <c r="E6278">
        <v>225.17</v>
      </c>
      <c r="F6278">
        <v>227.49</v>
      </c>
    </row>
    <row r="6279" spans="1:6">
      <c r="A6279" t="s">
        <v>15084</v>
      </c>
      <c r="B6279">
        <v>97475</v>
      </c>
      <c r="C6279" t="s">
        <v>15192</v>
      </c>
      <c r="D6279" t="s">
        <v>211</v>
      </c>
      <c r="E6279">
        <v>210.02</v>
      </c>
      <c r="F6279">
        <v>211.47</v>
      </c>
    </row>
    <row r="6280" spans="1:6">
      <c r="A6280" t="s">
        <v>15084</v>
      </c>
      <c r="B6280">
        <v>97512</v>
      </c>
      <c r="C6280" t="s">
        <v>15193</v>
      </c>
      <c r="D6280" t="s">
        <v>211</v>
      </c>
      <c r="E6280">
        <v>199.97</v>
      </c>
      <c r="F6280">
        <v>200.81</v>
      </c>
    </row>
    <row r="6281" spans="1:6">
      <c r="A6281" t="s">
        <v>15084</v>
      </c>
      <c r="B6281">
        <v>97450</v>
      </c>
      <c r="C6281" t="s">
        <v>15194</v>
      </c>
      <c r="D6281" t="s">
        <v>211</v>
      </c>
      <c r="E6281">
        <v>291.70999999999998</v>
      </c>
      <c r="F6281">
        <v>294.11</v>
      </c>
    </row>
    <row r="6282" spans="1:6">
      <c r="A6282" t="s">
        <v>15084</v>
      </c>
      <c r="B6282">
        <v>97478</v>
      </c>
      <c r="C6282" t="s">
        <v>15195</v>
      </c>
      <c r="D6282" t="s">
        <v>211</v>
      </c>
      <c r="E6282">
        <v>281.77999999999997</v>
      </c>
      <c r="F6282">
        <v>283.58999999999997</v>
      </c>
    </row>
    <row r="6283" spans="1:6">
      <c r="A6283" t="s">
        <v>15084</v>
      </c>
      <c r="B6283">
        <v>97515</v>
      </c>
      <c r="C6283" t="s">
        <v>15196</v>
      </c>
      <c r="D6283" t="s">
        <v>211</v>
      </c>
      <c r="E6283">
        <v>268.10000000000002</v>
      </c>
      <c r="F6283">
        <v>269.10000000000002</v>
      </c>
    </row>
    <row r="6284" spans="1:6">
      <c r="A6284" t="s">
        <v>15084</v>
      </c>
      <c r="B6284">
        <v>92928</v>
      </c>
      <c r="C6284" t="s">
        <v>15197</v>
      </c>
      <c r="D6284" t="s">
        <v>211</v>
      </c>
      <c r="E6284">
        <v>52.21</v>
      </c>
      <c r="F6284">
        <v>53.77</v>
      </c>
    </row>
    <row r="6285" spans="1:6">
      <c r="A6285" t="s">
        <v>15084</v>
      </c>
      <c r="B6285">
        <v>92943</v>
      </c>
      <c r="C6285" t="s">
        <v>15198</v>
      </c>
      <c r="D6285" t="s">
        <v>211</v>
      </c>
      <c r="E6285">
        <v>42.67</v>
      </c>
      <c r="F6285">
        <v>43.66</v>
      </c>
    </row>
    <row r="6286" spans="1:6">
      <c r="A6286" t="s">
        <v>15084</v>
      </c>
      <c r="B6286">
        <v>92929</v>
      </c>
      <c r="C6286" t="s">
        <v>15199</v>
      </c>
      <c r="D6286" t="s">
        <v>211</v>
      </c>
      <c r="E6286">
        <v>50.89</v>
      </c>
      <c r="F6286">
        <v>52.37</v>
      </c>
    </row>
    <row r="6287" spans="1:6">
      <c r="A6287" t="s">
        <v>15084</v>
      </c>
      <c r="B6287">
        <v>92944</v>
      </c>
      <c r="C6287" t="s">
        <v>15200</v>
      </c>
      <c r="D6287" t="s">
        <v>211</v>
      </c>
      <c r="E6287">
        <v>41.89</v>
      </c>
      <c r="F6287">
        <v>42.84</v>
      </c>
    </row>
    <row r="6288" spans="1:6">
      <c r="A6288" t="s">
        <v>15084</v>
      </c>
      <c r="B6288">
        <v>92930</v>
      </c>
      <c r="C6288" t="s">
        <v>15201</v>
      </c>
      <c r="D6288" t="s">
        <v>211</v>
      </c>
      <c r="E6288">
        <v>49.94</v>
      </c>
      <c r="F6288">
        <v>51.37</v>
      </c>
    </row>
    <row r="6289" spans="1:6">
      <c r="A6289" t="s">
        <v>15084</v>
      </c>
      <c r="B6289">
        <v>92945</v>
      </c>
      <c r="C6289" t="s">
        <v>15202</v>
      </c>
      <c r="D6289" t="s">
        <v>211</v>
      </c>
      <c r="E6289">
        <v>41.32</v>
      </c>
      <c r="F6289">
        <v>42.24</v>
      </c>
    </row>
    <row r="6290" spans="1:6">
      <c r="A6290" t="s">
        <v>15084</v>
      </c>
      <c r="B6290">
        <v>92925</v>
      </c>
      <c r="C6290" t="s">
        <v>15203</v>
      </c>
      <c r="D6290" t="s">
        <v>211</v>
      </c>
      <c r="E6290">
        <v>44.97</v>
      </c>
      <c r="F6290">
        <v>46.36</v>
      </c>
    </row>
    <row r="6291" spans="1:6">
      <c r="A6291" t="s">
        <v>15084</v>
      </c>
      <c r="B6291">
        <v>92940</v>
      </c>
      <c r="C6291" t="s">
        <v>15204</v>
      </c>
      <c r="D6291" t="s">
        <v>211</v>
      </c>
      <c r="E6291">
        <v>36.590000000000003</v>
      </c>
      <c r="F6291">
        <v>37.49</v>
      </c>
    </row>
    <row r="6292" spans="1:6">
      <c r="A6292" t="s">
        <v>15084</v>
      </c>
      <c r="B6292">
        <v>92926</v>
      </c>
      <c r="C6292" t="s">
        <v>15205</v>
      </c>
      <c r="D6292" t="s">
        <v>211</v>
      </c>
      <c r="E6292">
        <v>43.1</v>
      </c>
      <c r="F6292">
        <v>44.39</v>
      </c>
    </row>
    <row r="6293" spans="1:6">
      <c r="A6293" t="s">
        <v>15084</v>
      </c>
      <c r="B6293">
        <v>92941</v>
      </c>
      <c r="C6293" t="s">
        <v>15206</v>
      </c>
      <c r="D6293" t="s">
        <v>211</v>
      </c>
      <c r="E6293">
        <v>35.479999999999997</v>
      </c>
      <c r="F6293">
        <v>36.32</v>
      </c>
    </row>
    <row r="6294" spans="1:6">
      <c r="A6294" t="s">
        <v>15084</v>
      </c>
      <c r="B6294">
        <v>92927</v>
      </c>
      <c r="C6294" t="s">
        <v>15207</v>
      </c>
      <c r="D6294" t="s">
        <v>211</v>
      </c>
      <c r="E6294">
        <v>44.03</v>
      </c>
      <c r="F6294">
        <v>45.37</v>
      </c>
    </row>
    <row r="6295" spans="1:6">
      <c r="A6295" t="s">
        <v>15084</v>
      </c>
      <c r="B6295">
        <v>92942</v>
      </c>
      <c r="C6295" t="s">
        <v>15208</v>
      </c>
      <c r="D6295" t="s">
        <v>211</v>
      </c>
      <c r="E6295">
        <v>36.020000000000003</v>
      </c>
      <c r="F6295">
        <v>36.89</v>
      </c>
    </row>
    <row r="6296" spans="1:6">
      <c r="A6296" t="s">
        <v>15084</v>
      </c>
      <c r="B6296">
        <v>92918</v>
      </c>
      <c r="C6296" t="s">
        <v>15209</v>
      </c>
      <c r="D6296" t="s">
        <v>211</v>
      </c>
      <c r="E6296">
        <v>34.630000000000003</v>
      </c>
      <c r="F6296">
        <v>35.840000000000003</v>
      </c>
    </row>
    <row r="6297" spans="1:6">
      <c r="A6297" t="s">
        <v>15084</v>
      </c>
      <c r="B6297">
        <v>92938</v>
      </c>
      <c r="C6297" t="s">
        <v>15210</v>
      </c>
      <c r="D6297" t="s">
        <v>211</v>
      </c>
      <c r="E6297">
        <v>27.55</v>
      </c>
      <c r="F6297">
        <v>28.34</v>
      </c>
    </row>
    <row r="6298" spans="1:6">
      <c r="A6298" t="s">
        <v>15084</v>
      </c>
      <c r="B6298">
        <v>92920</v>
      </c>
      <c r="C6298" t="s">
        <v>15211</v>
      </c>
      <c r="D6298" t="s">
        <v>211</v>
      </c>
      <c r="E6298">
        <v>35.83</v>
      </c>
      <c r="F6298">
        <v>37.11</v>
      </c>
    </row>
    <row r="6299" spans="1:6">
      <c r="A6299" t="s">
        <v>15084</v>
      </c>
      <c r="B6299">
        <v>92939</v>
      </c>
      <c r="C6299" t="s">
        <v>15212</v>
      </c>
      <c r="D6299" t="s">
        <v>211</v>
      </c>
      <c r="E6299">
        <v>28.37</v>
      </c>
      <c r="F6299">
        <v>29.2</v>
      </c>
    </row>
    <row r="6300" spans="1:6">
      <c r="A6300" t="s">
        <v>15084</v>
      </c>
      <c r="B6300">
        <v>92910</v>
      </c>
      <c r="C6300" t="s">
        <v>15213</v>
      </c>
      <c r="D6300" t="s">
        <v>211</v>
      </c>
      <c r="E6300">
        <v>107</v>
      </c>
      <c r="F6300">
        <v>109.07</v>
      </c>
    </row>
    <row r="6301" spans="1:6">
      <c r="A6301" t="s">
        <v>15084</v>
      </c>
      <c r="B6301">
        <v>92934</v>
      </c>
      <c r="C6301" t="s">
        <v>15214</v>
      </c>
      <c r="D6301" t="s">
        <v>211</v>
      </c>
      <c r="E6301">
        <v>104.31</v>
      </c>
      <c r="F6301">
        <v>106.21</v>
      </c>
    </row>
    <row r="6302" spans="1:6">
      <c r="A6302" t="s">
        <v>15084</v>
      </c>
      <c r="B6302">
        <v>92949</v>
      </c>
      <c r="C6302" t="s">
        <v>15215</v>
      </c>
      <c r="D6302" t="s">
        <v>211</v>
      </c>
      <c r="E6302">
        <v>92.24</v>
      </c>
      <c r="F6302">
        <v>93.43</v>
      </c>
    </row>
    <row r="6303" spans="1:6">
      <c r="A6303" t="s">
        <v>15084</v>
      </c>
      <c r="B6303">
        <v>92911</v>
      </c>
      <c r="C6303" t="s">
        <v>15216</v>
      </c>
      <c r="D6303" t="s">
        <v>211</v>
      </c>
      <c r="E6303">
        <v>107.81</v>
      </c>
      <c r="F6303">
        <v>109.93</v>
      </c>
    </row>
    <row r="6304" spans="1:6">
      <c r="A6304" t="s">
        <v>15084</v>
      </c>
      <c r="B6304">
        <v>92935</v>
      </c>
      <c r="C6304" t="s">
        <v>15217</v>
      </c>
      <c r="D6304" t="s">
        <v>211</v>
      </c>
      <c r="E6304">
        <v>106.18</v>
      </c>
      <c r="F6304">
        <v>108.2</v>
      </c>
    </row>
    <row r="6305" spans="1:6">
      <c r="A6305" t="s">
        <v>15084</v>
      </c>
      <c r="B6305">
        <v>92950</v>
      </c>
      <c r="C6305" t="s">
        <v>15218</v>
      </c>
      <c r="D6305" t="s">
        <v>211</v>
      </c>
      <c r="E6305">
        <v>93.34</v>
      </c>
      <c r="F6305">
        <v>94.6</v>
      </c>
    </row>
    <row r="6306" spans="1:6">
      <c r="A6306" t="s">
        <v>15084</v>
      </c>
      <c r="B6306">
        <v>92907</v>
      </c>
      <c r="C6306" t="s">
        <v>15219</v>
      </c>
      <c r="D6306" t="s">
        <v>211</v>
      </c>
      <c r="E6306">
        <v>75.099999999999994</v>
      </c>
      <c r="F6306">
        <v>77.099999999999994</v>
      </c>
    </row>
    <row r="6307" spans="1:6">
      <c r="A6307" t="s">
        <v>15084</v>
      </c>
      <c r="B6307">
        <v>92931</v>
      </c>
      <c r="C6307" t="s">
        <v>15220</v>
      </c>
      <c r="D6307" t="s">
        <v>211</v>
      </c>
      <c r="E6307">
        <v>70.84</v>
      </c>
      <c r="F6307">
        <v>72.58</v>
      </c>
    </row>
    <row r="6308" spans="1:6">
      <c r="A6308" t="s">
        <v>15084</v>
      </c>
      <c r="B6308">
        <v>92946</v>
      </c>
      <c r="C6308" t="s">
        <v>15221</v>
      </c>
      <c r="D6308" t="s">
        <v>211</v>
      </c>
      <c r="E6308">
        <v>59.91</v>
      </c>
      <c r="F6308">
        <v>61.01</v>
      </c>
    </row>
    <row r="6309" spans="1:6">
      <c r="A6309" t="s">
        <v>15084</v>
      </c>
      <c r="B6309">
        <v>92908</v>
      </c>
      <c r="C6309" t="s">
        <v>15222</v>
      </c>
      <c r="D6309" t="s">
        <v>211</v>
      </c>
      <c r="E6309">
        <v>74.459999999999994</v>
      </c>
      <c r="F6309">
        <v>76.430000000000007</v>
      </c>
    </row>
    <row r="6310" spans="1:6">
      <c r="A6310" t="s">
        <v>15084</v>
      </c>
      <c r="B6310">
        <v>92932</v>
      </c>
      <c r="C6310" t="s">
        <v>15223</v>
      </c>
      <c r="D6310" t="s">
        <v>211</v>
      </c>
      <c r="E6310">
        <v>69.37</v>
      </c>
      <c r="F6310">
        <v>71.03</v>
      </c>
    </row>
    <row r="6311" spans="1:6">
      <c r="A6311" t="s">
        <v>15084</v>
      </c>
      <c r="B6311">
        <v>92947</v>
      </c>
      <c r="C6311" t="s">
        <v>15224</v>
      </c>
      <c r="D6311" t="s">
        <v>211</v>
      </c>
      <c r="E6311">
        <v>59.06</v>
      </c>
      <c r="F6311">
        <v>60.11</v>
      </c>
    </row>
    <row r="6312" spans="1:6">
      <c r="A6312" t="s">
        <v>15084</v>
      </c>
      <c r="B6312">
        <v>92909</v>
      </c>
      <c r="C6312" t="s">
        <v>15225</v>
      </c>
      <c r="D6312" t="s">
        <v>211</v>
      </c>
      <c r="E6312">
        <v>73.88</v>
      </c>
      <c r="F6312">
        <v>75.81</v>
      </c>
    </row>
    <row r="6313" spans="1:6">
      <c r="A6313" t="s">
        <v>15084</v>
      </c>
      <c r="B6313">
        <v>92933</v>
      </c>
      <c r="C6313" t="s">
        <v>15226</v>
      </c>
      <c r="D6313" t="s">
        <v>211</v>
      </c>
      <c r="E6313">
        <v>68.040000000000006</v>
      </c>
      <c r="F6313">
        <v>69.64</v>
      </c>
    </row>
    <row r="6314" spans="1:6">
      <c r="A6314" t="s">
        <v>15084</v>
      </c>
      <c r="B6314">
        <v>92948</v>
      </c>
      <c r="C6314" t="s">
        <v>15227</v>
      </c>
      <c r="D6314" t="s">
        <v>211</v>
      </c>
      <c r="E6314">
        <v>58.27</v>
      </c>
      <c r="F6314">
        <v>59.28</v>
      </c>
    </row>
    <row r="6315" spans="1:6">
      <c r="A6315" t="s">
        <v>15084</v>
      </c>
      <c r="B6315">
        <v>92912</v>
      </c>
      <c r="C6315" t="s">
        <v>15228</v>
      </c>
      <c r="D6315" t="s">
        <v>211</v>
      </c>
      <c r="E6315">
        <v>145.54</v>
      </c>
      <c r="F6315">
        <v>147.66999999999999</v>
      </c>
    </row>
    <row r="6316" spans="1:6">
      <c r="A6316" t="s">
        <v>15084</v>
      </c>
      <c r="B6316">
        <v>92913</v>
      </c>
      <c r="C6316" t="s">
        <v>15229</v>
      </c>
      <c r="D6316" t="s">
        <v>211</v>
      </c>
      <c r="E6316">
        <v>147.59</v>
      </c>
      <c r="F6316">
        <v>149.83000000000001</v>
      </c>
    </row>
    <row r="6317" spans="1:6">
      <c r="A6317" t="s">
        <v>15084</v>
      </c>
      <c r="B6317">
        <v>92936</v>
      </c>
      <c r="C6317" t="s">
        <v>15230</v>
      </c>
      <c r="D6317" t="s">
        <v>211</v>
      </c>
      <c r="E6317">
        <v>149.11000000000001</v>
      </c>
      <c r="F6317">
        <v>151.44999999999999</v>
      </c>
    </row>
    <row r="6318" spans="1:6">
      <c r="A6318" t="s">
        <v>15084</v>
      </c>
      <c r="B6318">
        <v>92951</v>
      </c>
      <c r="C6318" t="s">
        <v>15231</v>
      </c>
      <c r="D6318" t="s">
        <v>211</v>
      </c>
      <c r="E6318">
        <v>133.96</v>
      </c>
      <c r="F6318">
        <v>135.4</v>
      </c>
    </row>
    <row r="6319" spans="1:6">
      <c r="A6319" t="s">
        <v>15084</v>
      </c>
      <c r="B6319">
        <v>92914</v>
      </c>
      <c r="C6319" t="s">
        <v>15232</v>
      </c>
      <c r="D6319" t="s">
        <v>211</v>
      </c>
      <c r="E6319">
        <v>146.37</v>
      </c>
      <c r="F6319">
        <v>148.56</v>
      </c>
    </row>
    <row r="6320" spans="1:6">
      <c r="A6320" t="s">
        <v>15084</v>
      </c>
      <c r="B6320">
        <v>92937</v>
      </c>
      <c r="C6320" t="s">
        <v>15233</v>
      </c>
      <c r="D6320" t="s">
        <v>211</v>
      </c>
      <c r="E6320">
        <v>146.31</v>
      </c>
      <c r="F6320">
        <v>148.49</v>
      </c>
    </row>
    <row r="6321" spans="1:6">
      <c r="A6321" t="s">
        <v>15084</v>
      </c>
      <c r="B6321">
        <v>92952</v>
      </c>
      <c r="C6321" t="s">
        <v>15234</v>
      </c>
      <c r="D6321" t="s">
        <v>211</v>
      </c>
      <c r="E6321">
        <v>132.32</v>
      </c>
      <c r="F6321">
        <v>133.66999999999999</v>
      </c>
    </row>
    <row r="6322" spans="1:6">
      <c r="A6322" t="s">
        <v>15084</v>
      </c>
      <c r="B6322">
        <v>92953</v>
      </c>
      <c r="C6322" t="s">
        <v>15235</v>
      </c>
      <c r="D6322" t="s">
        <v>211</v>
      </c>
      <c r="E6322">
        <v>21.61</v>
      </c>
      <c r="F6322">
        <v>22.28</v>
      </c>
    </row>
    <row r="6323" spans="1:6">
      <c r="A6323" t="s">
        <v>15084</v>
      </c>
      <c r="B6323">
        <v>101921</v>
      </c>
      <c r="C6323" t="s">
        <v>15236</v>
      </c>
      <c r="D6323" t="s">
        <v>211</v>
      </c>
      <c r="E6323">
        <v>228.22</v>
      </c>
      <c r="F6323">
        <v>230.56</v>
      </c>
    </row>
    <row r="6324" spans="1:6">
      <c r="A6324" t="s">
        <v>15084</v>
      </c>
      <c r="B6324">
        <v>101930</v>
      </c>
      <c r="C6324" t="s">
        <v>15237</v>
      </c>
      <c r="D6324" t="s">
        <v>211</v>
      </c>
      <c r="E6324">
        <v>231.84</v>
      </c>
      <c r="F6324">
        <v>234.39</v>
      </c>
    </row>
    <row r="6325" spans="1:6">
      <c r="A6325" t="s">
        <v>15084</v>
      </c>
      <c r="B6325">
        <v>101922</v>
      </c>
      <c r="C6325" t="s">
        <v>15238</v>
      </c>
      <c r="D6325" t="s">
        <v>211</v>
      </c>
      <c r="E6325">
        <v>227</v>
      </c>
      <c r="F6325">
        <v>229.26</v>
      </c>
    </row>
    <row r="6326" spans="1:6">
      <c r="A6326" t="s">
        <v>15084</v>
      </c>
      <c r="B6326">
        <v>101931</v>
      </c>
      <c r="C6326" t="s">
        <v>15239</v>
      </c>
      <c r="D6326" t="s">
        <v>211</v>
      </c>
      <c r="E6326">
        <v>229.03</v>
      </c>
      <c r="F6326">
        <v>231.42</v>
      </c>
    </row>
    <row r="6327" spans="1:6">
      <c r="A6327" t="s">
        <v>15084</v>
      </c>
      <c r="B6327">
        <v>101923</v>
      </c>
      <c r="C6327" t="s">
        <v>15240</v>
      </c>
      <c r="D6327" t="s">
        <v>211</v>
      </c>
      <c r="E6327">
        <v>229.44</v>
      </c>
      <c r="F6327">
        <v>231.85</v>
      </c>
    </row>
    <row r="6328" spans="1:6">
      <c r="A6328" t="s">
        <v>15084</v>
      </c>
      <c r="B6328">
        <v>101932</v>
      </c>
      <c r="C6328" t="s">
        <v>15241</v>
      </c>
      <c r="D6328" t="s">
        <v>211</v>
      </c>
      <c r="E6328">
        <v>234.63</v>
      </c>
      <c r="F6328">
        <v>237.34</v>
      </c>
    </row>
    <row r="6329" spans="1:6">
      <c r="A6329" t="s">
        <v>15084</v>
      </c>
      <c r="B6329">
        <v>97537</v>
      </c>
      <c r="C6329" t="s">
        <v>15242</v>
      </c>
      <c r="D6329" t="s">
        <v>211</v>
      </c>
      <c r="E6329">
        <v>24.33</v>
      </c>
      <c r="F6329">
        <v>24.83</v>
      </c>
    </row>
    <row r="6330" spans="1:6">
      <c r="A6330" t="s">
        <v>15084</v>
      </c>
      <c r="B6330">
        <v>97540</v>
      </c>
      <c r="C6330" t="s">
        <v>15243</v>
      </c>
      <c r="D6330" t="s">
        <v>211</v>
      </c>
      <c r="E6330">
        <v>32.51</v>
      </c>
      <c r="F6330">
        <v>33.380000000000003</v>
      </c>
    </row>
    <row r="6331" spans="1:6">
      <c r="A6331" t="s">
        <v>15084</v>
      </c>
      <c r="B6331">
        <v>97543</v>
      </c>
      <c r="C6331" t="s">
        <v>15244</v>
      </c>
      <c r="D6331" t="s">
        <v>211</v>
      </c>
      <c r="E6331">
        <v>52.67</v>
      </c>
      <c r="F6331">
        <v>54.36</v>
      </c>
    </row>
    <row r="6332" spans="1:6">
      <c r="A6332" t="s">
        <v>15084</v>
      </c>
      <c r="B6332">
        <v>97461</v>
      </c>
      <c r="C6332" t="s">
        <v>15245</v>
      </c>
      <c r="D6332" t="s">
        <v>211</v>
      </c>
      <c r="E6332">
        <v>34.69</v>
      </c>
      <c r="F6332">
        <v>35.340000000000003</v>
      </c>
    </row>
    <row r="6333" spans="1:6">
      <c r="A6333" t="s">
        <v>15084</v>
      </c>
      <c r="B6333">
        <v>97499</v>
      </c>
      <c r="C6333" t="s">
        <v>15246</v>
      </c>
      <c r="D6333" t="s">
        <v>211</v>
      </c>
      <c r="E6333">
        <v>32.47</v>
      </c>
      <c r="F6333">
        <v>32.979999999999997</v>
      </c>
    </row>
    <row r="6334" spans="1:6">
      <c r="A6334" t="s">
        <v>15084</v>
      </c>
      <c r="B6334">
        <v>97464</v>
      </c>
      <c r="C6334" t="s">
        <v>15247</v>
      </c>
      <c r="D6334" t="s">
        <v>211</v>
      </c>
      <c r="E6334">
        <v>49.95</v>
      </c>
      <c r="F6334">
        <v>50.78</v>
      </c>
    </row>
    <row r="6335" spans="1:6">
      <c r="A6335" t="s">
        <v>15084</v>
      </c>
      <c r="B6335">
        <v>97502</v>
      </c>
      <c r="C6335" t="s">
        <v>15248</v>
      </c>
      <c r="D6335" t="s">
        <v>211</v>
      </c>
      <c r="E6335">
        <v>46.06</v>
      </c>
      <c r="F6335">
        <v>46.64</v>
      </c>
    </row>
    <row r="6336" spans="1:6">
      <c r="A6336" t="s">
        <v>15084</v>
      </c>
      <c r="B6336">
        <v>97467</v>
      </c>
      <c r="C6336" t="s">
        <v>15249</v>
      </c>
      <c r="D6336" t="s">
        <v>211</v>
      </c>
      <c r="E6336">
        <v>63.31</v>
      </c>
      <c r="F6336">
        <v>64.319999999999993</v>
      </c>
    </row>
    <row r="6337" spans="1:6">
      <c r="A6337" t="s">
        <v>15084</v>
      </c>
      <c r="B6337">
        <v>97505</v>
      </c>
      <c r="C6337" t="s">
        <v>15250</v>
      </c>
      <c r="D6337" t="s">
        <v>211</v>
      </c>
      <c r="E6337">
        <v>57.48</v>
      </c>
      <c r="F6337">
        <v>58.14</v>
      </c>
    </row>
    <row r="6338" spans="1:6">
      <c r="A6338" t="s">
        <v>15084</v>
      </c>
      <c r="B6338">
        <v>97443</v>
      </c>
      <c r="C6338" t="s">
        <v>15251</v>
      </c>
      <c r="D6338" t="s">
        <v>211</v>
      </c>
      <c r="E6338">
        <v>111.55</v>
      </c>
      <c r="F6338">
        <v>113.84</v>
      </c>
    </row>
    <row r="6339" spans="1:6">
      <c r="A6339" t="s">
        <v>15084</v>
      </c>
      <c r="B6339">
        <v>97470</v>
      </c>
      <c r="C6339" t="s">
        <v>15252</v>
      </c>
      <c r="D6339" t="s">
        <v>211</v>
      </c>
      <c r="E6339">
        <v>93.79</v>
      </c>
      <c r="F6339">
        <v>95.05</v>
      </c>
    </row>
    <row r="6340" spans="1:6">
      <c r="A6340" t="s">
        <v>15084</v>
      </c>
      <c r="B6340">
        <v>97508</v>
      </c>
      <c r="C6340" t="s">
        <v>15253</v>
      </c>
      <c r="D6340" t="s">
        <v>211</v>
      </c>
      <c r="E6340">
        <v>85.55</v>
      </c>
      <c r="F6340">
        <v>86.32</v>
      </c>
    </row>
    <row r="6341" spans="1:6">
      <c r="A6341" t="s">
        <v>15084</v>
      </c>
      <c r="B6341">
        <v>97446</v>
      </c>
      <c r="C6341" t="s">
        <v>15254</v>
      </c>
      <c r="D6341" t="s">
        <v>211</v>
      </c>
      <c r="E6341">
        <v>185.33</v>
      </c>
      <c r="F6341">
        <v>187.67</v>
      </c>
    </row>
    <row r="6342" spans="1:6">
      <c r="A6342" t="s">
        <v>15084</v>
      </c>
      <c r="B6342">
        <v>97474</v>
      </c>
      <c r="C6342" t="s">
        <v>15255</v>
      </c>
      <c r="D6342" t="s">
        <v>211</v>
      </c>
      <c r="E6342">
        <v>172.79</v>
      </c>
      <c r="F6342">
        <v>174.4</v>
      </c>
    </row>
    <row r="6343" spans="1:6">
      <c r="A6343" t="s">
        <v>15084</v>
      </c>
      <c r="B6343">
        <v>97511</v>
      </c>
      <c r="C6343" t="s">
        <v>15256</v>
      </c>
      <c r="D6343" t="s">
        <v>211</v>
      </c>
      <c r="E6343">
        <v>160.91</v>
      </c>
      <c r="F6343">
        <v>161.85</v>
      </c>
    </row>
    <row r="6344" spans="1:6">
      <c r="A6344" t="s">
        <v>15084</v>
      </c>
      <c r="B6344">
        <v>97449</v>
      </c>
      <c r="C6344" t="s">
        <v>15257</v>
      </c>
      <c r="D6344" t="s">
        <v>211</v>
      </c>
      <c r="E6344">
        <v>237.65</v>
      </c>
      <c r="F6344">
        <v>240.05</v>
      </c>
    </row>
    <row r="6345" spans="1:6">
      <c r="A6345" t="s">
        <v>15084</v>
      </c>
      <c r="B6345">
        <v>97477</v>
      </c>
      <c r="C6345" t="s">
        <v>15258</v>
      </c>
      <c r="D6345" t="s">
        <v>211</v>
      </c>
      <c r="E6345">
        <v>230.3</v>
      </c>
      <c r="F6345">
        <v>232.29</v>
      </c>
    </row>
    <row r="6346" spans="1:6">
      <c r="A6346" t="s">
        <v>15084</v>
      </c>
      <c r="B6346">
        <v>97514</v>
      </c>
      <c r="C6346" t="s">
        <v>15259</v>
      </c>
      <c r="D6346" t="s">
        <v>211</v>
      </c>
      <c r="E6346">
        <v>214.81</v>
      </c>
      <c r="F6346">
        <v>215.89</v>
      </c>
    </row>
    <row r="6347" spans="1:6">
      <c r="A6347" t="s">
        <v>15084</v>
      </c>
      <c r="B6347">
        <v>101920</v>
      </c>
      <c r="C6347" t="s">
        <v>15260</v>
      </c>
      <c r="D6347" t="s">
        <v>211</v>
      </c>
      <c r="E6347">
        <v>202.36</v>
      </c>
      <c r="F6347">
        <v>204.85</v>
      </c>
    </row>
    <row r="6348" spans="1:6">
      <c r="A6348" t="s">
        <v>15084</v>
      </c>
      <c r="B6348">
        <v>101929</v>
      </c>
      <c r="C6348" t="s">
        <v>15261</v>
      </c>
      <c r="D6348" t="s">
        <v>211</v>
      </c>
      <c r="E6348">
        <v>209.65</v>
      </c>
      <c r="F6348">
        <v>212.58</v>
      </c>
    </row>
    <row r="6349" spans="1:6">
      <c r="A6349" t="s">
        <v>15084</v>
      </c>
      <c r="B6349">
        <v>92693</v>
      </c>
      <c r="C6349" t="s">
        <v>15262</v>
      </c>
      <c r="D6349" t="s">
        <v>211</v>
      </c>
      <c r="E6349">
        <v>14.92</v>
      </c>
      <c r="F6349">
        <v>15.42</v>
      </c>
    </row>
    <row r="6350" spans="1:6">
      <c r="A6350" t="s">
        <v>15084</v>
      </c>
      <c r="B6350">
        <v>92695</v>
      </c>
      <c r="C6350" t="s">
        <v>15263</v>
      </c>
      <c r="D6350" t="s">
        <v>211</v>
      </c>
      <c r="E6350">
        <v>23.24</v>
      </c>
      <c r="F6350">
        <v>24.09</v>
      </c>
    </row>
    <row r="6351" spans="1:6">
      <c r="A6351" t="s">
        <v>15084</v>
      </c>
      <c r="B6351">
        <v>92697</v>
      </c>
      <c r="C6351" t="s">
        <v>15264</v>
      </c>
      <c r="D6351" t="s">
        <v>211</v>
      </c>
      <c r="E6351">
        <v>37.700000000000003</v>
      </c>
      <c r="F6351">
        <v>39.08</v>
      </c>
    </row>
    <row r="6352" spans="1:6">
      <c r="A6352" t="s">
        <v>15084</v>
      </c>
      <c r="B6352">
        <v>92658</v>
      </c>
      <c r="C6352" t="s">
        <v>15265</v>
      </c>
      <c r="D6352" t="s">
        <v>211</v>
      </c>
      <c r="E6352">
        <v>28.82</v>
      </c>
      <c r="F6352">
        <v>29.67</v>
      </c>
    </row>
    <row r="6353" spans="1:6">
      <c r="A6353" t="s">
        <v>15084</v>
      </c>
      <c r="B6353">
        <v>92660</v>
      </c>
      <c r="C6353" t="s">
        <v>15266</v>
      </c>
      <c r="D6353" t="s">
        <v>211</v>
      </c>
      <c r="E6353">
        <v>35.93</v>
      </c>
      <c r="F6353">
        <v>36.880000000000003</v>
      </c>
    </row>
    <row r="6354" spans="1:6">
      <c r="A6354" t="s">
        <v>15084</v>
      </c>
      <c r="B6354">
        <v>92662</v>
      </c>
      <c r="C6354" t="s">
        <v>15267</v>
      </c>
      <c r="D6354" t="s">
        <v>211</v>
      </c>
      <c r="E6354">
        <v>42.05</v>
      </c>
      <c r="F6354">
        <v>43.09</v>
      </c>
    </row>
    <row r="6355" spans="1:6">
      <c r="A6355" t="s">
        <v>15084</v>
      </c>
      <c r="B6355">
        <v>92664</v>
      </c>
      <c r="C6355" t="s">
        <v>15268</v>
      </c>
      <c r="D6355" t="s">
        <v>211</v>
      </c>
      <c r="E6355">
        <v>56.98</v>
      </c>
      <c r="F6355">
        <v>58.14</v>
      </c>
    </row>
    <row r="6356" spans="1:6">
      <c r="A6356" t="s">
        <v>15084</v>
      </c>
      <c r="B6356">
        <v>92666</v>
      </c>
      <c r="C6356" t="s">
        <v>15269</v>
      </c>
      <c r="D6356" t="s">
        <v>211</v>
      </c>
      <c r="E6356">
        <v>90.46</v>
      </c>
      <c r="F6356">
        <v>91.81</v>
      </c>
    </row>
    <row r="6357" spans="1:6">
      <c r="A6357" t="s">
        <v>15084</v>
      </c>
      <c r="B6357">
        <v>92668</v>
      </c>
      <c r="C6357" t="s">
        <v>15270</v>
      </c>
      <c r="D6357" t="s">
        <v>211</v>
      </c>
      <c r="E6357">
        <v>127.69</v>
      </c>
      <c r="F6357">
        <v>129.22</v>
      </c>
    </row>
    <row r="6358" spans="1:6">
      <c r="A6358" t="s">
        <v>15084</v>
      </c>
      <c r="B6358">
        <v>92370</v>
      </c>
      <c r="C6358" t="s">
        <v>15271</v>
      </c>
      <c r="D6358" t="s">
        <v>211</v>
      </c>
      <c r="E6358">
        <v>36.67</v>
      </c>
      <c r="F6358">
        <v>37.99</v>
      </c>
    </row>
    <row r="6359" spans="1:6">
      <c r="A6359" t="s">
        <v>15084</v>
      </c>
      <c r="B6359">
        <v>92372</v>
      </c>
      <c r="C6359" t="s">
        <v>15272</v>
      </c>
      <c r="D6359" t="s">
        <v>211</v>
      </c>
      <c r="E6359">
        <v>44.86</v>
      </c>
      <c r="F6359">
        <v>46.34</v>
      </c>
    </row>
    <row r="6360" spans="1:6">
      <c r="A6360" t="s">
        <v>15084</v>
      </c>
      <c r="B6360">
        <v>92374</v>
      </c>
      <c r="C6360" t="s">
        <v>15273</v>
      </c>
      <c r="D6360" t="s">
        <v>211</v>
      </c>
      <c r="E6360">
        <v>52.2</v>
      </c>
      <c r="F6360">
        <v>53.84</v>
      </c>
    </row>
    <row r="6361" spans="1:6">
      <c r="A6361" t="s">
        <v>15084</v>
      </c>
      <c r="B6361">
        <v>92345</v>
      </c>
      <c r="C6361" t="s">
        <v>15274</v>
      </c>
      <c r="D6361" t="s">
        <v>211</v>
      </c>
      <c r="E6361">
        <v>71.87</v>
      </c>
      <c r="F6361">
        <v>73.92</v>
      </c>
    </row>
    <row r="6362" spans="1:6">
      <c r="A6362" t="s">
        <v>15084</v>
      </c>
      <c r="B6362">
        <v>92376</v>
      </c>
      <c r="C6362" t="s">
        <v>15275</v>
      </c>
      <c r="D6362" t="s">
        <v>211</v>
      </c>
      <c r="E6362">
        <v>68.66</v>
      </c>
      <c r="F6362">
        <v>70.52</v>
      </c>
    </row>
    <row r="6363" spans="1:6">
      <c r="A6363" t="s">
        <v>15084</v>
      </c>
      <c r="B6363">
        <v>92347</v>
      </c>
      <c r="C6363" t="s">
        <v>15276</v>
      </c>
      <c r="D6363" t="s">
        <v>211</v>
      </c>
      <c r="E6363">
        <v>104.51</v>
      </c>
      <c r="F6363">
        <v>106.7</v>
      </c>
    </row>
    <row r="6364" spans="1:6">
      <c r="A6364" t="s">
        <v>15084</v>
      </c>
      <c r="B6364">
        <v>92378</v>
      </c>
      <c r="C6364" t="s">
        <v>15277</v>
      </c>
      <c r="D6364" t="s">
        <v>211</v>
      </c>
      <c r="E6364">
        <v>104.45</v>
      </c>
      <c r="F6364">
        <v>106.63</v>
      </c>
    </row>
    <row r="6365" spans="1:6">
      <c r="A6365" t="s">
        <v>15084</v>
      </c>
      <c r="B6365">
        <v>92349</v>
      </c>
      <c r="C6365" t="s">
        <v>15278</v>
      </c>
      <c r="D6365" t="s">
        <v>211</v>
      </c>
      <c r="E6365">
        <v>140.9</v>
      </c>
      <c r="F6365">
        <v>143.21</v>
      </c>
    </row>
    <row r="6366" spans="1:6">
      <c r="A6366" t="s">
        <v>15084</v>
      </c>
      <c r="B6366">
        <v>92380</v>
      </c>
      <c r="C6366" t="s">
        <v>15279</v>
      </c>
      <c r="D6366" t="s">
        <v>211</v>
      </c>
      <c r="E6366">
        <v>143.99</v>
      </c>
      <c r="F6366">
        <v>146.47999999999999</v>
      </c>
    </row>
    <row r="6367" spans="1:6">
      <c r="A6367" t="s">
        <v>15084</v>
      </c>
      <c r="B6367">
        <v>101917</v>
      </c>
      <c r="C6367" t="s">
        <v>15280</v>
      </c>
      <c r="D6367" t="s">
        <v>211</v>
      </c>
      <c r="E6367">
        <v>175.95</v>
      </c>
      <c r="F6367">
        <v>178.36</v>
      </c>
    </row>
    <row r="6368" spans="1:6">
      <c r="A6368" t="s">
        <v>15084</v>
      </c>
      <c r="B6368">
        <v>101924</v>
      </c>
      <c r="C6368" t="s">
        <v>15281</v>
      </c>
      <c r="D6368" t="s">
        <v>211</v>
      </c>
      <c r="E6368">
        <v>190.33</v>
      </c>
      <c r="F6368">
        <v>192.82</v>
      </c>
    </row>
    <row r="6369" spans="1:6">
      <c r="A6369" t="s">
        <v>15084</v>
      </c>
      <c r="B6369">
        <v>101933</v>
      </c>
      <c r="C6369" t="s">
        <v>15282</v>
      </c>
      <c r="D6369" t="s">
        <v>211</v>
      </c>
      <c r="E6369">
        <v>197.62</v>
      </c>
      <c r="F6369">
        <v>200.55</v>
      </c>
    </row>
    <row r="6370" spans="1:6">
      <c r="A6370" t="s">
        <v>15084</v>
      </c>
      <c r="B6370">
        <v>92692</v>
      </c>
      <c r="C6370" t="s">
        <v>15283</v>
      </c>
      <c r="D6370" t="s">
        <v>211</v>
      </c>
      <c r="E6370">
        <v>14.5</v>
      </c>
      <c r="F6370">
        <v>15</v>
      </c>
    </row>
    <row r="6371" spans="1:6">
      <c r="A6371" t="s">
        <v>15084</v>
      </c>
      <c r="B6371">
        <v>92694</v>
      </c>
      <c r="C6371" t="s">
        <v>15284</v>
      </c>
      <c r="D6371" t="s">
        <v>211</v>
      </c>
      <c r="E6371">
        <v>22.81</v>
      </c>
      <c r="F6371">
        <v>23.66</v>
      </c>
    </row>
    <row r="6372" spans="1:6">
      <c r="A6372" t="s">
        <v>15084</v>
      </c>
      <c r="B6372">
        <v>92696</v>
      </c>
      <c r="C6372" t="s">
        <v>15285</v>
      </c>
      <c r="D6372" t="s">
        <v>211</v>
      </c>
      <c r="E6372">
        <v>35.78</v>
      </c>
      <c r="F6372">
        <v>37.159999999999997</v>
      </c>
    </row>
    <row r="6373" spans="1:6">
      <c r="A6373" t="s">
        <v>15084</v>
      </c>
      <c r="B6373">
        <v>92657</v>
      </c>
      <c r="C6373" t="s">
        <v>15286</v>
      </c>
      <c r="D6373" t="s">
        <v>211</v>
      </c>
      <c r="E6373">
        <v>26.9</v>
      </c>
      <c r="F6373">
        <v>27.75</v>
      </c>
    </row>
    <row r="6374" spans="1:6">
      <c r="A6374" t="s">
        <v>15084</v>
      </c>
      <c r="B6374">
        <v>92659</v>
      </c>
      <c r="C6374" t="s">
        <v>15287</v>
      </c>
      <c r="D6374" t="s">
        <v>211</v>
      </c>
      <c r="E6374">
        <v>34.14</v>
      </c>
      <c r="F6374">
        <v>35.090000000000003</v>
      </c>
    </row>
    <row r="6375" spans="1:6">
      <c r="A6375" t="s">
        <v>15084</v>
      </c>
      <c r="B6375">
        <v>92661</v>
      </c>
      <c r="C6375" t="s">
        <v>15288</v>
      </c>
      <c r="D6375" t="s">
        <v>211</v>
      </c>
      <c r="E6375">
        <v>41.7</v>
      </c>
      <c r="F6375">
        <v>42.74</v>
      </c>
    </row>
    <row r="6376" spans="1:6">
      <c r="A6376" t="s">
        <v>15084</v>
      </c>
      <c r="B6376">
        <v>92663</v>
      </c>
      <c r="C6376" t="s">
        <v>15289</v>
      </c>
      <c r="D6376" t="s">
        <v>211</v>
      </c>
      <c r="E6376">
        <v>57.01</v>
      </c>
      <c r="F6376">
        <v>58.17</v>
      </c>
    </row>
    <row r="6377" spans="1:6">
      <c r="A6377" t="s">
        <v>15084</v>
      </c>
      <c r="B6377">
        <v>92665</v>
      </c>
      <c r="C6377" t="s">
        <v>15290</v>
      </c>
      <c r="D6377" t="s">
        <v>211</v>
      </c>
      <c r="E6377">
        <v>79.75</v>
      </c>
      <c r="F6377">
        <v>81.099999999999994</v>
      </c>
    </row>
    <row r="6378" spans="1:6">
      <c r="A6378" t="s">
        <v>15084</v>
      </c>
      <c r="B6378">
        <v>92667</v>
      </c>
      <c r="C6378" t="s">
        <v>15291</v>
      </c>
      <c r="D6378" t="s">
        <v>211</v>
      </c>
      <c r="E6378">
        <v>118.16</v>
      </c>
      <c r="F6378">
        <v>119.69</v>
      </c>
    </row>
    <row r="6379" spans="1:6">
      <c r="A6379" t="s">
        <v>15084</v>
      </c>
      <c r="B6379">
        <v>92369</v>
      </c>
      <c r="C6379" t="s">
        <v>15292</v>
      </c>
      <c r="D6379" t="s">
        <v>211</v>
      </c>
      <c r="E6379">
        <v>34.75</v>
      </c>
      <c r="F6379">
        <v>36.07</v>
      </c>
    </row>
    <row r="6380" spans="1:6">
      <c r="A6380" t="s">
        <v>15084</v>
      </c>
      <c r="B6380">
        <v>92371</v>
      </c>
      <c r="C6380" t="s">
        <v>15293</v>
      </c>
      <c r="D6380" t="s">
        <v>211</v>
      </c>
      <c r="E6380">
        <v>43.07</v>
      </c>
      <c r="F6380">
        <v>44.55</v>
      </c>
    </row>
    <row r="6381" spans="1:6">
      <c r="A6381" t="s">
        <v>15084</v>
      </c>
      <c r="B6381">
        <v>92373</v>
      </c>
      <c r="C6381" t="s">
        <v>15294</v>
      </c>
      <c r="D6381" t="s">
        <v>211</v>
      </c>
      <c r="E6381">
        <v>51.85</v>
      </c>
      <c r="F6381">
        <v>53.49</v>
      </c>
    </row>
    <row r="6382" spans="1:6">
      <c r="A6382" t="s">
        <v>15084</v>
      </c>
      <c r="B6382">
        <v>92344</v>
      </c>
      <c r="C6382" t="s">
        <v>15295</v>
      </c>
      <c r="D6382" t="s">
        <v>211</v>
      </c>
      <c r="E6382">
        <v>71.900000000000006</v>
      </c>
      <c r="F6382">
        <v>73.95</v>
      </c>
    </row>
    <row r="6383" spans="1:6">
      <c r="A6383" t="s">
        <v>15084</v>
      </c>
      <c r="B6383">
        <v>92375</v>
      </c>
      <c r="C6383" t="s">
        <v>15296</v>
      </c>
      <c r="D6383" t="s">
        <v>211</v>
      </c>
      <c r="E6383">
        <v>68.69</v>
      </c>
      <c r="F6383">
        <v>70.55</v>
      </c>
    </row>
    <row r="6384" spans="1:6">
      <c r="A6384" t="s">
        <v>15084</v>
      </c>
      <c r="B6384">
        <v>92346</v>
      </c>
      <c r="C6384" t="s">
        <v>15297</v>
      </c>
      <c r="D6384" t="s">
        <v>211</v>
      </c>
      <c r="E6384">
        <v>93.8</v>
      </c>
      <c r="F6384">
        <v>95.99</v>
      </c>
    </row>
    <row r="6385" spans="1:6">
      <c r="A6385" t="s">
        <v>15084</v>
      </c>
      <c r="B6385">
        <v>92377</v>
      </c>
      <c r="C6385" t="s">
        <v>15298</v>
      </c>
      <c r="D6385" t="s">
        <v>211</v>
      </c>
      <c r="E6385">
        <v>93.74</v>
      </c>
      <c r="F6385">
        <v>95.92</v>
      </c>
    </row>
    <row r="6386" spans="1:6">
      <c r="A6386" t="s">
        <v>15084</v>
      </c>
      <c r="B6386">
        <v>92348</v>
      </c>
      <c r="C6386" t="s">
        <v>15299</v>
      </c>
      <c r="D6386" t="s">
        <v>211</v>
      </c>
      <c r="E6386">
        <v>131.37</v>
      </c>
      <c r="F6386">
        <v>133.68</v>
      </c>
    </row>
    <row r="6387" spans="1:6">
      <c r="A6387" t="s">
        <v>15084</v>
      </c>
      <c r="B6387">
        <v>92379</v>
      </c>
      <c r="C6387" t="s">
        <v>15300</v>
      </c>
      <c r="D6387" t="s">
        <v>211</v>
      </c>
      <c r="E6387">
        <v>134.46</v>
      </c>
      <c r="F6387">
        <v>136.94999999999999</v>
      </c>
    </row>
    <row r="6388" spans="1:6">
      <c r="A6388" t="s">
        <v>15084</v>
      </c>
      <c r="B6388">
        <v>106677</v>
      </c>
      <c r="C6388" t="s">
        <v>15301</v>
      </c>
      <c r="D6388" t="s">
        <v>211</v>
      </c>
      <c r="E6388">
        <v>977.49</v>
      </c>
      <c r="F6388">
        <v>990.56</v>
      </c>
    </row>
    <row r="6389" spans="1:6">
      <c r="A6389" t="s">
        <v>15084</v>
      </c>
      <c r="B6389">
        <v>95696</v>
      </c>
      <c r="C6389" t="s">
        <v>15302</v>
      </c>
      <c r="D6389" t="s">
        <v>211</v>
      </c>
      <c r="E6389">
        <v>46.17</v>
      </c>
      <c r="F6389">
        <v>46.38</v>
      </c>
    </row>
    <row r="6390" spans="1:6">
      <c r="A6390" t="s">
        <v>15084</v>
      </c>
      <c r="B6390">
        <v>92335</v>
      </c>
      <c r="C6390" t="s">
        <v>15303</v>
      </c>
      <c r="D6390" t="s">
        <v>110</v>
      </c>
      <c r="E6390">
        <v>82.23</v>
      </c>
      <c r="F6390">
        <v>83.1</v>
      </c>
    </row>
    <row r="6391" spans="1:6">
      <c r="A6391" t="s">
        <v>15084</v>
      </c>
      <c r="B6391">
        <v>92336</v>
      </c>
      <c r="C6391" t="s">
        <v>15304</v>
      </c>
      <c r="D6391" t="s">
        <v>110</v>
      </c>
      <c r="E6391">
        <v>99.01</v>
      </c>
      <c r="F6391">
        <v>99.91</v>
      </c>
    </row>
    <row r="6392" spans="1:6">
      <c r="A6392" t="s">
        <v>15084</v>
      </c>
      <c r="B6392">
        <v>92337</v>
      </c>
      <c r="C6392" t="s">
        <v>15305</v>
      </c>
      <c r="D6392" t="s">
        <v>110</v>
      </c>
      <c r="E6392">
        <v>128.52000000000001</v>
      </c>
      <c r="F6392">
        <v>129.44</v>
      </c>
    </row>
    <row r="6393" spans="1:6">
      <c r="A6393" t="s">
        <v>15084</v>
      </c>
      <c r="B6393">
        <v>92687</v>
      </c>
      <c r="C6393" t="s">
        <v>15306</v>
      </c>
      <c r="D6393" t="s">
        <v>110</v>
      </c>
      <c r="E6393">
        <v>25.38</v>
      </c>
      <c r="F6393">
        <v>25.88</v>
      </c>
    </row>
    <row r="6394" spans="1:6">
      <c r="A6394" t="s">
        <v>15084</v>
      </c>
      <c r="B6394">
        <v>92688</v>
      </c>
      <c r="C6394" t="s">
        <v>15307</v>
      </c>
      <c r="D6394" t="s">
        <v>110</v>
      </c>
      <c r="E6394">
        <v>35.880000000000003</v>
      </c>
      <c r="F6394">
        <v>36.729999999999997</v>
      </c>
    </row>
    <row r="6395" spans="1:6">
      <c r="A6395" t="s">
        <v>15084</v>
      </c>
      <c r="B6395">
        <v>97536</v>
      </c>
      <c r="C6395" t="s">
        <v>15308</v>
      </c>
      <c r="D6395" t="s">
        <v>110</v>
      </c>
      <c r="E6395">
        <v>55.3</v>
      </c>
      <c r="F6395">
        <v>56.68</v>
      </c>
    </row>
    <row r="6396" spans="1:6">
      <c r="A6396" t="s">
        <v>15084</v>
      </c>
      <c r="B6396">
        <v>97535</v>
      </c>
      <c r="C6396" t="s">
        <v>15309</v>
      </c>
      <c r="D6396" t="s">
        <v>110</v>
      </c>
      <c r="E6396">
        <v>44.46</v>
      </c>
      <c r="F6396">
        <v>45.2</v>
      </c>
    </row>
    <row r="6397" spans="1:6">
      <c r="A6397" t="s">
        <v>15084</v>
      </c>
      <c r="B6397">
        <v>92652</v>
      </c>
      <c r="C6397" t="s">
        <v>15310</v>
      </c>
      <c r="D6397" t="s">
        <v>110</v>
      </c>
      <c r="E6397">
        <v>54.07</v>
      </c>
      <c r="F6397">
        <v>54.88</v>
      </c>
    </row>
    <row r="6398" spans="1:6">
      <c r="A6398" t="s">
        <v>15084</v>
      </c>
      <c r="B6398">
        <v>92653</v>
      </c>
      <c r="C6398" t="s">
        <v>15311</v>
      </c>
      <c r="D6398" t="s">
        <v>110</v>
      </c>
      <c r="E6398">
        <v>62.01</v>
      </c>
      <c r="F6398">
        <v>62.91</v>
      </c>
    </row>
    <row r="6399" spans="1:6">
      <c r="A6399" t="s">
        <v>15084</v>
      </c>
      <c r="B6399">
        <v>92654</v>
      </c>
      <c r="C6399" t="s">
        <v>15312</v>
      </c>
      <c r="D6399" t="s">
        <v>110</v>
      </c>
      <c r="E6399">
        <v>84.53</v>
      </c>
      <c r="F6399">
        <v>85.54</v>
      </c>
    </row>
    <row r="6400" spans="1:6">
      <c r="A6400" t="s">
        <v>15084</v>
      </c>
      <c r="B6400">
        <v>92655</v>
      </c>
      <c r="C6400" t="s">
        <v>15313</v>
      </c>
      <c r="D6400" t="s">
        <v>110</v>
      </c>
      <c r="E6400">
        <v>103.49</v>
      </c>
      <c r="F6400">
        <v>104.66</v>
      </c>
    </row>
    <row r="6401" spans="1:6">
      <c r="A6401" t="s">
        <v>15084</v>
      </c>
      <c r="B6401">
        <v>92656</v>
      </c>
      <c r="C6401" t="s">
        <v>15314</v>
      </c>
      <c r="D6401" t="s">
        <v>110</v>
      </c>
      <c r="E6401">
        <v>135.18</v>
      </c>
      <c r="F6401">
        <v>136.5</v>
      </c>
    </row>
    <row r="6402" spans="1:6">
      <c r="A6402" t="s">
        <v>15084</v>
      </c>
      <c r="B6402">
        <v>101918</v>
      </c>
      <c r="C6402" t="s">
        <v>15315</v>
      </c>
      <c r="D6402" t="s">
        <v>110</v>
      </c>
      <c r="E6402">
        <v>186.57</v>
      </c>
      <c r="F6402">
        <v>188.42</v>
      </c>
    </row>
    <row r="6403" spans="1:6">
      <c r="A6403" t="s">
        <v>15084</v>
      </c>
      <c r="B6403">
        <v>101927</v>
      </c>
      <c r="C6403" t="s">
        <v>15316</v>
      </c>
      <c r="D6403" t="s">
        <v>110</v>
      </c>
      <c r="E6403">
        <v>173.44</v>
      </c>
      <c r="F6403">
        <v>174.5</v>
      </c>
    </row>
    <row r="6404" spans="1:6">
      <c r="A6404" t="s">
        <v>15084</v>
      </c>
      <c r="B6404">
        <v>97498</v>
      </c>
      <c r="C6404" t="s">
        <v>15317</v>
      </c>
      <c r="D6404" t="s">
        <v>110</v>
      </c>
      <c r="E6404">
        <v>40.11</v>
      </c>
      <c r="F6404">
        <v>40.6</v>
      </c>
    </row>
    <row r="6405" spans="1:6">
      <c r="A6405" t="s">
        <v>15084</v>
      </c>
      <c r="B6405">
        <v>92364</v>
      </c>
      <c r="C6405" t="s">
        <v>15318</v>
      </c>
      <c r="D6405" t="s">
        <v>110</v>
      </c>
      <c r="E6405">
        <v>49.38</v>
      </c>
      <c r="F6405">
        <v>49.92</v>
      </c>
    </row>
    <row r="6406" spans="1:6">
      <c r="A6406" t="s">
        <v>15084</v>
      </c>
      <c r="B6406">
        <v>92365</v>
      </c>
      <c r="C6406" t="s">
        <v>15319</v>
      </c>
      <c r="D6406" t="s">
        <v>110</v>
      </c>
      <c r="E6406">
        <v>56.96</v>
      </c>
      <c r="F6406">
        <v>57.55</v>
      </c>
    </row>
    <row r="6407" spans="1:6">
      <c r="A6407" t="s">
        <v>15084</v>
      </c>
      <c r="B6407">
        <v>92341</v>
      </c>
      <c r="C6407" t="s">
        <v>15320</v>
      </c>
      <c r="D6407" t="s">
        <v>110</v>
      </c>
      <c r="E6407">
        <v>93.15</v>
      </c>
      <c r="F6407">
        <v>94.66</v>
      </c>
    </row>
    <row r="6408" spans="1:6">
      <c r="A6408" t="s">
        <v>15084</v>
      </c>
      <c r="B6408">
        <v>92366</v>
      </c>
      <c r="C6408" t="s">
        <v>15321</v>
      </c>
      <c r="D6408" t="s">
        <v>110</v>
      </c>
      <c r="E6408">
        <v>79</v>
      </c>
      <c r="F6408">
        <v>79.680000000000007</v>
      </c>
    </row>
    <row r="6409" spans="1:6">
      <c r="A6409" t="s">
        <v>15084</v>
      </c>
      <c r="B6409">
        <v>92342</v>
      </c>
      <c r="C6409" t="s">
        <v>15322</v>
      </c>
      <c r="D6409" t="s">
        <v>110</v>
      </c>
      <c r="E6409">
        <v>111.09</v>
      </c>
      <c r="F6409">
        <v>112.71</v>
      </c>
    </row>
    <row r="6410" spans="1:6">
      <c r="A6410" t="s">
        <v>15084</v>
      </c>
      <c r="B6410">
        <v>92367</v>
      </c>
      <c r="C6410" t="s">
        <v>15323</v>
      </c>
      <c r="D6410" t="s">
        <v>110</v>
      </c>
      <c r="E6410">
        <v>97.25</v>
      </c>
      <c r="F6410">
        <v>98.04</v>
      </c>
    </row>
    <row r="6411" spans="1:6">
      <c r="A6411" t="s">
        <v>15084</v>
      </c>
      <c r="B6411">
        <v>92343</v>
      </c>
      <c r="C6411" t="s">
        <v>15324</v>
      </c>
      <c r="D6411" t="s">
        <v>110</v>
      </c>
      <c r="E6411">
        <v>141.76</v>
      </c>
      <c r="F6411">
        <v>143.47999999999999</v>
      </c>
    </row>
    <row r="6412" spans="1:6">
      <c r="A6412" t="s">
        <v>15084</v>
      </c>
      <c r="B6412">
        <v>92368</v>
      </c>
      <c r="C6412" t="s">
        <v>15325</v>
      </c>
      <c r="D6412" t="s">
        <v>110</v>
      </c>
      <c r="E6412">
        <v>128.22999999999999</v>
      </c>
      <c r="F6412">
        <v>129.13999999999999</v>
      </c>
    </row>
    <row r="6413" spans="1:6">
      <c r="A6413" t="s">
        <v>15084</v>
      </c>
      <c r="B6413">
        <v>92689</v>
      </c>
      <c r="C6413" t="s">
        <v>15326</v>
      </c>
      <c r="D6413" t="s">
        <v>110</v>
      </c>
      <c r="E6413">
        <v>58.9</v>
      </c>
      <c r="F6413">
        <v>59.4</v>
      </c>
    </row>
    <row r="6414" spans="1:6">
      <c r="A6414" t="s">
        <v>15084</v>
      </c>
      <c r="B6414">
        <v>92690</v>
      </c>
      <c r="C6414" t="s">
        <v>15327</v>
      </c>
      <c r="D6414" t="s">
        <v>110</v>
      </c>
      <c r="E6414">
        <v>83.42</v>
      </c>
      <c r="F6414">
        <v>84.29</v>
      </c>
    </row>
    <row r="6415" spans="1:6">
      <c r="A6415" t="s">
        <v>15084</v>
      </c>
      <c r="B6415">
        <v>92691</v>
      </c>
      <c r="C6415" t="s">
        <v>15328</v>
      </c>
      <c r="D6415" t="s">
        <v>110</v>
      </c>
      <c r="E6415">
        <v>106.09</v>
      </c>
      <c r="F6415">
        <v>107.78</v>
      </c>
    </row>
    <row r="6416" spans="1:6">
      <c r="A6416" t="s">
        <v>15084</v>
      </c>
      <c r="B6416">
        <v>92359</v>
      </c>
      <c r="C6416" t="s">
        <v>15329</v>
      </c>
      <c r="D6416" t="s">
        <v>110</v>
      </c>
      <c r="E6416">
        <v>81.12</v>
      </c>
      <c r="F6416">
        <v>81.34</v>
      </c>
    </row>
    <row r="6417" spans="1:6">
      <c r="A6417" t="s">
        <v>15084</v>
      </c>
      <c r="B6417">
        <v>92645</v>
      </c>
      <c r="C6417" t="s">
        <v>15330</v>
      </c>
      <c r="D6417" t="s">
        <v>110</v>
      </c>
      <c r="E6417">
        <v>84.7</v>
      </c>
      <c r="F6417">
        <v>85.14</v>
      </c>
    </row>
    <row r="6418" spans="1:6">
      <c r="A6418" t="s">
        <v>15084</v>
      </c>
      <c r="B6418">
        <v>92360</v>
      </c>
      <c r="C6418" t="s">
        <v>15331</v>
      </c>
      <c r="D6418" t="s">
        <v>110</v>
      </c>
      <c r="E6418">
        <v>108.41</v>
      </c>
      <c r="F6418">
        <v>108.69</v>
      </c>
    </row>
    <row r="6419" spans="1:6">
      <c r="A6419" t="s">
        <v>15084</v>
      </c>
      <c r="B6419">
        <v>92646</v>
      </c>
      <c r="C6419" t="s">
        <v>15332</v>
      </c>
      <c r="D6419" t="s">
        <v>110</v>
      </c>
      <c r="E6419">
        <v>111.99</v>
      </c>
      <c r="F6419">
        <v>112.5</v>
      </c>
    </row>
    <row r="6420" spans="1:6">
      <c r="A6420" t="s">
        <v>15084</v>
      </c>
      <c r="B6420">
        <v>95697</v>
      </c>
      <c r="C6420" t="s">
        <v>15333</v>
      </c>
      <c r="D6420" t="s">
        <v>110</v>
      </c>
      <c r="E6420">
        <v>118.9</v>
      </c>
      <c r="F6420">
        <v>119.27</v>
      </c>
    </row>
    <row r="6421" spans="1:6">
      <c r="A6421" t="s">
        <v>15084</v>
      </c>
      <c r="B6421">
        <v>92648</v>
      </c>
      <c r="C6421" t="s">
        <v>15334</v>
      </c>
      <c r="D6421" t="s">
        <v>110</v>
      </c>
      <c r="E6421">
        <v>122.49</v>
      </c>
      <c r="F6421">
        <v>123.07</v>
      </c>
    </row>
    <row r="6422" spans="1:6">
      <c r="A6422" t="s">
        <v>15084</v>
      </c>
      <c r="B6422">
        <v>92338</v>
      </c>
      <c r="C6422" t="s">
        <v>15335</v>
      </c>
      <c r="D6422" t="s">
        <v>110</v>
      </c>
      <c r="E6422">
        <v>167.22</v>
      </c>
      <c r="F6422">
        <v>168.91</v>
      </c>
    </row>
    <row r="6423" spans="1:6">
      <c r="A6423" t="s">
        <v>15084</v>
      </c>
      <c r="B6423">
        <v>92361</v>
      </c>
      <c r="C6423" t="s">
        <v>15336</v>
      </c>
      <c r="D6423" t="s">
        <v>110</v>
      </c>
      <c r="E6423">
        <v>146.01</v>
      </c>
      <c r="F6423">
        <v>146.47</v>
      </c>
    </row>
    <row r="6424" spans="1:6">
      <c r="A6424" t="s">
        <v>15084</v>
      </c>
      <c r="B6424">
        <v>92649</v>
      </c>
      <c r="C6424" t="s">
        <v>15337</v>
      </c>
      <c r="D6424" t="s">
        <v>110</v>
      </c>
      <c r="E6424">
        <v>149.6</v>
      </c>
      <c r="F6424">
        <v>150.26</v>
      </c>
    </row>
    <row r="6425" spans="1:6">
      <c r="A6425" t="s">
        <v>15084</v>
      </c>
      <c r="B6425">
        <v>92339</v>
      </c>
      <c r="C6425" t="s">
        <v>15338</v>
      </c>
      <c r="D6425" t="s">
        <v>110</v>
      </c>
      <c r="E6425">
        <v>253.72</v>
      </c>
      <c r="F6425">
        <v>255.45</v>
      </c>
    </row>
    <row r="6426" spans="1:6">
      <c r="A6426" t="s">
        <v>15084</v>
      </c>
      <c r="B6426">
        <v>92362</v>
      </c>
      <c r="C6426" t="s">
        <v>15339</v>
      </c>
      <c r="D6426" t="s">
        <v>110</v>
      </c>
      <c r="E6426">
        <v>234</v>
      </c>
      <c r="F6426">
        <v>234.59</v>
      </c>
    </row>
    <row r="6427" spans="1:6">
      <c r="A6427" t="s">
        <v>15084</v>
      </c>
      <c r="B6427">
        <v>92650</v>
      </c>
      <c r="C6427" t="s">
        <v>15340</v>
      </c>
      <c r="D6427" t="s">
        <v>110</v>
      </c>
      <c r="E6427">
        <v>237.59</v>
      </c>
      <c r="F6427">
        <v>238.39</v>
      </c>
    </row>
    <row r="6428" spans="1:6">
      <c r="A6428" t="s">
        <v>15084</v>
      </c>
      <c r="B6428">
        <v>106674</v>
      </c>
      <c r="C6428" t="s">
        <v>15341</v>
      </c>
      <c r="D6428" t="s">
        <v>110</v>
      </c>
      <c r="E6428">
        <v>312.49</v>
      </c>
      <c r="F6428">
        <v>314.27999999999997</v>
      </c>
    </row>
    <row r="6429" spans="1:6">
      <c r="A6429" t="s">
        <v>15084</v>
      </c>
      <c r="B6429">
        <v>106675</v>
      </c>
      <c r="C6429" t="s">
        <v>15342</v>
      </c>
      <c r="D6429" t="s">
        <v>110</v>
      </c>
      <c r="E6429">
        <v>294.29000000000002</v>
      </c>
      <c r="F6429">
        <v>295</v>
      </c>
    </row>
    <row r="6430" spans="1:6">
      <c r="A6430" t="s">
        <v>15084</v>
      </c>
      <c r="B6430">
        <v>106676</v>
      </c>
      <c r="C6430" t="s">
        <v>15343</v>
      </c>
      <c r="D6430" t="s">
        <v>110</v>
      </c>
      <c r="E6430">
        <v>297.86</v>
      </c>
      <c r="F6430">
        <v>298.8</v>
      </c>
    </row>
    <row r="6431" spans="1:6">
      <c r="A6431" t="s">
        <v>15084</v>
      </c>
      <c r="B6431">
        <v>97439</v>
      </c>
      <c r="C6431" t="s">
        <v>15344</v>
      </c>
      <c r="D6431" t="s">
        <v>211</v>
      </c>
      <c r="E6431">
        <v>139.86000000000001</v>
      </c>
      <c r="F6431">
        <v>142.19999999999999</v>
      </c>
    </row>
    <row r="6432" spans="1:6">
      <c r="A6432" t="s">
        <v>15084</v>
      </c>
      <c r="B6432">
        <v>97440</v>
      </c>
      <c r="C6432" t="s">
        <v>15345</v>
      </c>
      <c r="D6432" t="s">
        <v>211</v>
      </c>
      <c r="E6432">
        <v>162.59</v>
      </c>
      <c r="F6432">
        <v>165.01</v>
      </c>
    </row>
    <row r="6433" spans="1:6">
      <c r="A6433" t="s">
        <v>15084</v>
      </c>
      <c r="B6433">
        <v>97442</v>
      </c>
      <c r="C6433" t="s">
        <v>15346</v>
      </c>
      <c r="D6433" t="s">
        <v>211</v>
      </c>
      <c r="E6433">
        <v>175.99</v>
      </c>
      <c r="F6433">
        <v>178.5</v>
      </c>
    </row>
    <row r="6434" spans="1:6">
      <c r="A6434" t="s">
        <v>15084</v>
      </c>
      <c r="B6434">
        <v>97552</v>
      </c>
      <c r="C6434" t="s">
        <v>15347</v>
      </c>
      <c r="D6434" t="s">
        <v>211</v>
      </c>
      <c r="E6434">
        <v>49.53</v>
      </c>
      <c r="F6434">
        <v>50.55</v>
      </c>
    </row>
    <row r="6435" spans="1:6">
      <c r="A6435" t="s">
        <v>15084</v>
      </c>
      <c r="B6435">
        <v>97553</v>
      </c>
      <c r="C6435" t="s">
        <v>15348</v>
      </c>
      <c r="D6435" t="s">
        <v>211</v>
      </c>
      <c r="E6435">
        <v>71.23</v>
      </c>
      <c r="F6435">
        <v>72.98</v>
      </c>
    </row>
    <row r="6436" spans="1:6">
      <c r="A6436" t="s">
        <v>15084</v>
      </c>
      <c r="B6436">
        <v>97554</v>
      </c>
      <c r="C6436" t="s">
        <v>15349</v>
      </c>
      <c r="D6436" t="s">
        <v>211</v>
      </c>
      <c r="E6436">
        <v>123.04</v>
      </c>
      <c r="F6436">
        <v>126.42</v>
      </c>
    </row>
    <row r="6437" spans="1:6">
      <c r="A6437" t="s">
        <v>15084</v>
      </c>
      <c r="B6437">
        <v>97491</v>
      </c>
      <c r="C6437" t="s">
        <v>15350</v>
      </c>
      <c r="D6437" t="s">
        <v>211</v>
      </c>
      <c r="E6437">
        <v>87.07</v>
      </c>
      <c r="F6437">
        <v>88.36</v>
      </c>
    </row>
    <row r="6438" spans="1:6">
      <c r="A6438" t="s">
        <v>15084</v>
      </c>
      <c r="B6438">
        <v>97529</v>
      </c>
      <c r="C6438" t="s">
        <v>15351</v>
      </c>
      <c r="D6438" t="s">
        <v>211</v>
      </c>
      <c r="E6438">
        <v>82.64</v>
      </c>
      <c r="F6438">
        <v>83.66</v>
      </c>
    </row>
    <row r="6439" spans="1:6">
      <c r="A6439" t="s">
        <v>15084</v>
      </c>
      <c r="B6439">
        <v>97492</v>
      </c>
      <c r="C6439" t="s">
        <v>15352</v>
      </c>
      <c r="D6439" t="s">
        <v>211</v>
      </c>
      <c r="E6439">
        <v>127.62</v>
      </c>
      <c r="F6439">
        <v>129.26</v>
      </c>
    </row>
    <row r="6440" spans="1:6">
      <c r="A6440" t="s">
        <v>15084</v>
      </c>
      <c r="B6440">
        <v>97530</v>
      </c>
      <c r="C6440" t="s">
        <v>15353</v>
      </c>
      <c r="D6440" t="s">
        <v>211</v>
      </c>
      <c r="E6440">
        <v>119.82</v>
      </c>
      <c r="F6440">
        <v>120.98</v>
      </c>
    </row>
    <row r="6441" spans="1:6">
      <c r="A6441" t="s">
        <v>15084</v>
      </c>
      <c r="B6441">
        <v>97493</v>
      </c>
      <c r="C6441" t="s">
        <v>15354</v>
      </c>
      <c r="D6441" t="s">
        <v>211</v>
      </c>
      <c r="E6441">
        <v>164.45</v>
      </c>
      <c r="F6441">
        <v>166.46</v>
      </c>
    </row>
    <row r="6442" spans="1:6">
      <c r="A6442" t="s">
        <v>15084</v>
      </c>
      <c r="B6442">
        <v>97531</v>
      </c>
      <c r="C6442" t="s">
        <v>15355</v>
      </c>
      <c r="D6442" t="s">
        <v>211</v>
      </c>
      <c r="E6442">
        <v>152.78</v>
      </c>
      <c r="F6442">
        <v>154.11000000000001</v>
      </c>
    </row>
    <row r="6443" spans="1:6">
      <c r="A6443" t="s">
        <v>15084</v>
      </c>
      <c r="B6443">
        <v>97458</v>
      </c>
      <c r="C6443" t="s">
        <v>15356</v>
      </c>
      <c r="D6443" t="s">
        <v>211</v>
      </c>
      <c r="E6443">
        <v>291.45</v>
      </c>
      <c r="F6443">
        <v>296.02999999999997</v>
      </c>
    </row>
    <row r="6444" spans="1:6">
      <c r="A6444" t="s">
        <v>15084</v>
      </c>
      <c r="B6444">
        <v>97494</v>
      </c>
      <c r="C6444" t="s">
        <v>15357</v>
      </c>
      <c r="D6444" t="s">
        <v>211</v>
      </c>
      <c r="E6444">
        <v>255.95</v>
      </c>
      <c r="F6444">
        <v>258.45999999999998</v>
      </c>
    </row>
    <row r="6445" spans="1:6">
      <c r="A6445" t="s">
        <v>15084</v>
      </c>
      <c r="B6445">
        <v>97532</v>
      </c>
      <c r="C6445" t="s">
        <v>15358</v>
      </c>
      <c r="D6445" t="s">
        <v>211</v>
      </c>
      <c r="E6445">
        <v>239.46</v>
      </c>
      <c r="F6445">
        <v>241</v>
      </c>
    </row>
    <row r="6446" spans="1:6">
      <c r="A6446" t="s">
        <v>15084</v>
      </c>
      <c r="B6446">
        <v>97459</v>
      </c>
      <c r="C6446" t="s">
        <v>15359</v>
      </c>
      <c r="D6446" t="s">
        <v>211</v>
      </c>
      <c r="E6446">
        <v>496.18</v>
      </c>
      <c r="F6446">
        <v>500.88</v>
      </c>
    </row>
    <row r="6447" spans="1:6">
      <c r="A6447" t="s">
        <v>15084</v>
      </c>
      <c r="B6447">
        <v>97495</v>
      </c>
      <c r="C6447" t="s">
        <v>15360</v>
      </c>
      <c r="D6447" t="s">
        <v>211</v>
      </c>
      <c r="E6447">
        <v>471.1</v>
      </c>
      <c r="F6447">
        <v>474.34</v>
      </c>
    </row>
    <row r="6448" spans="1:6">
      <c r="A6448" t="s">
        <v>15084</v>
      </c>
      <c r="B6448">
        <v>97533</v>
      </c>
      <c r="C6448" t="s">
        <v>15361</v>
      </c>
      <c r="D6448" t="s">
        <v>211</v>
      </c>
      <c r="E6448">
        <v>447.36</v>
      </c>
      <c r="F6448">
        <v>449.22</v>
      </c>
    </row>
    <row r="6449" spans="1:6">
      <c r="A6449" t="s">
        <v>15084</v>
      </c>
      <c r="B6449">
        <v>97460</v>
      </c>
      <c r="C6449" t="s">
        <v>15362</v>
      </c>
      <c r="D6449" t="s">
        <v>211</v>
      </c>
      <c r="E6449">
        <v>761.79</v>
      </c>
      <c r="F6449">
        <v>766.62</v>
      </c>
    </row>
    <row r="6450" spans="1:6">
      <c r="A6450" t="s">
        <v>15084</v>
      </c>
      <c r="B6450">
        <v>97496</v>
      </c>
      <c r="C6450" t="s">
        <v>15363</v>
      </c>
      <c r="D6450" t="s">
        <v>211</v>
      </c>
      <c r="E6450">
        <v>747.12</v>
      </c>
      <c r="F6450">
        <v>751.09</v>
      </c>
    </row>
    <row r="6451" spans="1:6">
      <c r="A6451" t="s">
        <v>15084</v>
      </c>
      <c r="B6451">
        <v>97534</v>
      </c>
      <c r="C6451" t="s">
        <v>15364</v>
      </c>
      <c r="D6451" t="s">
        <v>211</v>
      </c>
      <c r="E6451">
        <v>716.13</v>
      </c>
      <c r="F6451">
        <v>718.29</v>
      </c>
    </row>
    <row r="6452" spans="1:6">
      <c r="A6452" t="s">
        <v>15084</v>
      </c>
      <c r="B6452">
        <v>101926</v>
      </c>
      <c r="C6452" t="s">
        <v>15365</v>
      </c>
      <c r="D6452" t="s">
        <v>211</v>
      </c>
      <c r="E6452">
        <v>410.43</v>
      </c>
      <c r="F6452">
        <v>415.41</v>
      </c>
    </row>
    <row r="6453" spans="1:6">
      <c r="A6453" t="s">
        <v>15084</v>
      </c>
      <c r="B6453">
        <v>101935</v>
      </c>
      <c r="C6453" t="s">
        <v>15366</v>
      </c>
      <c r="D6453" t="s">
        <v>211</v>
      </c>
      <c r="E6453">
        <v>425.01</v>
      </c>
      <c r="F6453">
        <v>430.87</v>
      </c>
    </row>
    <row r="6454" spans="1:6">
      <c r="A6454" t="s">
        <v>15084</v>
      </c>
      <c r="B6454">
        <v>92704</v>
      </c>
      <c r="C6454" t="s">
        <v>15367</v>
      </c>
      <c r="D6454" t="s">
        <v>211</v>
      </c>
      <c r="E6454">
        <v>26.93</v>
      </c>
      <c r="F6454">
        <v>27.92</v>
      </c>
    </row>
    <row r="6455" spans="1:6">
      <c r="A6455" t="s">
        <v>15084</v>
      </c>
      <c r="B6455">
        <v>92705</v>
      </c>
      <c r="C6455" t="s">
        <v>15368</v>
      </c>
      <c r="D6455" t="s">
        <v>211</v>
      </c>
      <c r="E6455">
        <v>43.14</v>
      </c>
      <c r="F6455">
        <v>44.85</v>
      </c>
    </row>
    <row r="6456" spans="1:6">
      <c r="A6456" t="s">
        <v>15084</v>
      </c>
      <c r="B6456">
        <v>92706</v>
      </c>
      <c r="C6456" t="s">
        <v>15369</v>
      </c>
      <c r="D6456" t="s">
        <v>211</v>
      </c>
      <c r="E6456">
        <v>69.78</v>
      </c>
      <c r="F6456">
        <v>72.55</v>
      </c>
    </row>
    <row r="6457" spans="1:6">
      <c r="A6457" t="s">
        <v>15084</v>
      </c>
      <c r="B6457">
        <v>92637</v>
      </c>
      <c r="C6457" t="s">
        <v>15370</v>
      </c>
      <c r="D6457" t="s">
        <v>211</v>
      </c>
      <c r="E6457">
        <v>109.51</v>
      </c>
      <c r="F6457">
        <v>112.15</v>
      </c>
    </row>
    <row r="6458" spans="1:6">
      <c r="A6458" t="s">
        <v>15084</v>
      </c>
      <c r="B6458">
        <v>92681</v>
      </c>
      <c r="C6458" t="s">
        <v>15371</v>
      </c>
      <c r="D6458" t="s">
        <v>211</v>
      </c>
      <c r="E6458">
        <v>52.02</v>
      </c>
      <c r="F6458">
        <v>53.73</v>
      </c>
    </row>
    <row r="6459" spans="1:6">
      <c r="A6459" t="s">
        <v>15084</v>
      </c>
      <c r="B6459">
        <v>92638</v>
      </c>
      <c r="C6459" t="s">
        <v>15372</v>
      </c>
      <c r="D6459" t="s">
        <v>211</v>
      </c>
      <c r="E6459">
        <v>149.18</v>
      </c>
      <c r="F6459">
        <v>152.13</v>
      </c>
    </row>
    <row r="6460" spans="1:6">
      <c r="A6460" t="s">
        <v>15084</v>
      </c>
      <c r="B6460">
        <v>92682</v>
      </c>
      <c r="C6460" t="s">
        <v>15373</v>
      </c>
      <c r="D6460" t="s">
        <v>211</v>
      </c>
      <c r="E6460">
        <v>67.03</v>
      </c>
      <c r="F6460">
        <v>68.92</v>
      </c>
    </row>
    <row r="6461" spans="1:6">
      <c r="A6461" t="s">
        <v>15084</v>
      </c>
      <c r="B6461">
        <v>92639</v>
      </c>
      <c r="C6461" t="s">
        <v>15374</v>
      </c>
      <c r="D6461" t="s">
        <v>211</v>
      </c>
      <c r="E6461">
        <v>185</v>
      </c>
      <c r="F6461">
        <v>188.28</v>
      </c>
    </row>
    <row r="6462" spans="1:6">
      <c r="A6462" t="s">
        <v>15084</v>
      </c>
      <c r="B6462">
        <v>92683</v>
      </c>
      <c r="C6462" t="s">
        <v>15375</v>
      </c>
      <c r="D6462" t="s">
        <v>211</v>
      </c>
      <c r="E6462">
        <v>79.66</v>
      </c>
      <c r="F6462">
        <v>81.739999999999995</v>
      </c>
    </row>
    <row r="6463" spans="1:6">
      <c r="A6463" t="s">
        <v>15084</v>
      </c>
      <c r="B6463">
        <v>92640</v>
      </c>
      <c r="C6463" t="s">
        <v>15376</v>
      </c>
      <c r="D6463" t="s">
        <v>211</v>
      </c>
      <c r="E6463">
        <v>132.88999999999999</v>
      </c>
      <c r="F6463">
        <v>136.6</v>
      </c>
    </row>
    <row r="6464" spans="1:6">
      <c r="A6464" t="s">
        <v>15084</v>
      </c>
      <c r="B6464">
        <v>92684</v>
      </c>
      <c r="C6464" t="s">
        <v>15377</v>
      </c>
      <c r="D6464" t="s">
        <v>211</v>
      </c>
      <c r="E6464">
        <v>109.51</v>
      </c>
      <c r="F6464">
        <v>111.84</v>
      </c>
    </row>
    <row r="6465" spans="1:6">
      <c r="A6465" t="s">
        <v>15084</v>
      </c>
      <c r="B6465">
        <v>92642</v>
      </c>
      <c r="C6465" t="s">
        <v>15378</v>
      </c>
      <c r="D6465" t="s">
        <v>211</v>
      </c>
      <c r="E6465">
        <v>206.15</v>
      </c>
      <c r="F6465">
        <v>210.51</v>
      </c>
    </row>
    <row r="6466" spans="1:6">
      <c r="A6466" t="s">
        <v>15084</v>
      </c>
      <c r="B6466">
        <v>92685</v>
      </c>
      <c r="C6466" t="s">
        <v>15379</v>
      </c>
      <c r="D6466" t="s">
        <v>211</v>
      </c>
      <c r="E6466">
        <v>178.18</v>
      </c>
      <c r="F6466">
        <v>180.87</v>
      </c>
    </row>
    <row r="6467" spans="1:6">
      <c r="A6467" t="s">
        <v>15084</v>
      </c>
      <c r="B6467">
        <v>92644</v>
      </c>
      <c r="C6467" t="s">
        <v>15380</v>
      </c>
      <c r="D6467" t="s">
        <v>211</v>
      </c>
      <c r="E6467">
        <v>261.77</v>
      </c>
      <c r="F6467">
        <v>266.76</v>
      </c>
    </row>
    <row r="6468" spans="1:6">
      <c r="A6468" t="s">
        <v>15084</v>
      </c>
      <c r="B6468">
        <v>92686</v>
      </c>
      <c r="C6468" t="s">
        <v>15381</v>
      </c>
      <c r="D6468" t="s">
        <v>211</v>
      </c>
      <c r="E6468">
        <v>229.19</v>
      </c>
      <c r="F6468">
        <v>232.25</v>
      </c>
    </row>
    <row r="6469" spans="1:6">
      <c r="A6469" t="s">
        <v>15084</v>
      </c>
      <c r="B6469">
        <v>92356</v>
      </c>
      <c r="C6469" t="s">
        <v>15382</v>
      </c>
      <c r="D6469" t="s">
        <v>211</v>
      </c>
      <c r="E6469">
        <v>139.31</v>
      </c>
      <c r="F6469">
        <v>143.41</v>
      </c>
    </row>
    <row r="6470" spans="1:6">
      <c r="A6470" t="s">
        <v>15084</v>
      </c>
      <c r="B6470">
        <v>92357</v>
      </c>
      <c r="C6470" t="s">
        <v>15383</v>
      </c>
      <c r="D6470" t="s">
        <v>211</v>
      </c>
      <c r="E6470">
        <v>206.27</v>
      </c>
      <c r="F6470">
        <v>210.64</v>
      </c>
    </row>
    <row r="6471" spans="1:6">
      <c r="A6471" t="s">
        <v>15084</v>
      </c>
      <c r="B6471">
        <v>92358</v>
      </c>
      <c r="C6471" t="s">
        <v>15384</v>
      </c>
      <c r="D6471" t="s">
        <v>211</v>
      </c>
      <c r="E6471">
        <v>255.59</v>
      </c>
      <c r="F6471">
        <v>260.22000000000003</v>
      </c>
    </row>
    <row r="6472" spans="1:6">
      <c r="A6472" t="s">
        <v>15084</v>
      </c>
      <c r="B6472">
        <v>101919</v>
      </c>
      <c r="C6472" t="s">
        <v>15385</v>
      </c>
      <c r="D6472" t="s">
        <v>211</v>
      </c>
      <c r="E6472">
        <v>425.5</v>
      </c>
      <c r="F6472">
        <v>427.99</v>
      </c>
    </row>
    <row r="6473" spans="1:6">
      <c r="A6473" t="s">
        <v>15084</v>
      </c>
      <c r="B6473">
        <v>101928</v>
      </c>
      <c r="C6473" t="s">
        <v>15386</v>
      </c>
      <c r="D6473" t="s">
        <v>211</v>
      </c>
      <c r="E6473">
        <v>432.79</v>
      </c>
      <c r="F6473">
        <v>435.72</v>
      </c>
    </row>
    <row r="6474" spans="1:6">
      <c r="A6474" t="s">
        <v>15084</v>
      </c>
      <c r="B6474">
        <v>92904</v>
      </c>
      <c r="C6474" t="s">
        <v>15387</v>
      </c>
      <c r="D6474" t="s">
        <v>211</v>
      </c>
      <c r="E6474">
        <v>33.92</v>
      </c>
      <c r="F6474">
        <v>34.42</v>
      </c>
    </row>
    <row r="6475" spans="1:6">
      <c r="A6475" t="s">
        <v>15084</v>
      </c>
      <c r="B6475">
        <v>92905</v>
      </c>
      <c r="C6475" t="s">
        <v>15388</v>
      </c>
      <c r="D6475" t="s">
        <v>211</v>
      </c>
      <c r="E6475">
        <v>48.17</v>
      </c>
      <c r="F6475">
        <v>49.02</v>
      </c>
    </row>
    <row r="6476" spans="1:6">
      <c r="A6476" t="s">
        <v>15084</v>
      </c>
      <c r="B6476">
        <v>92906</v>
      </c>
      <c r="C6476" t="s">
        <v>15389</v>
      </c>
      <c r="D6476" t="s">
        <v>211</v>
      </c>
      <c r="E6476">
        <v>58.4</v>
      </c>
      <c r="F6476">
        <v>59.78</v>
      </c>
    </row>
    <row r="6477" spans="1:6">
      <c r="A6477" t="s">
        <v>15084</v>
      </c>
      <c r="B6477">
        <v>92898</v>
      </c>
      <c r="C6477" t="s">
        <v>15390</v>
      </c>
      <c r="D6477" t="s">
        <v>211</v>
      </c>
      <c r="E6477">
        <v>49.52</v>
      </c>
      <c r="F6477">
        <v>50.37</v>
      </c>
    </row>
    <row r="6478" spans="1:6">
      <c r="A6478" t="s">
        <v>15084</v>
      </c>
      <c r="B6478">
        <v>92899</v>
      </c>
      <c r="C6478" t="s">
        <v>15391</v>
      </c>
      <c r="D6478" t="s">
        <v>211</v>
      </c>
      <c r="E6478">
        <v>74.41</v>
      </c>
      <c r="F6478">
        <v>75.36</v>
      </c>
    </row>
    <row r="6479" spans="1:6">
      <c r="A6479" t="s">
        <v>15084</v>
      </c>
      <c r="B6479">
        <v>92900</v>
      </c>
      <c r="C6479" t="s">
        <v>15392</v>
      </c>
      <c r="D6479" t="s">
        <v>211</v>
      </c>
      <c r="E6479">
        <v>90.34</v>
      </c>
      <c r="F6479">
        <v>91.38</v>
      </c>
    </row>
    <row r="6480" spans="1:6">
      <c r="A6480" t="s">
        <v>15084</v>
      </c>
      <c r="B6480">
        <v>92901</v>
      </c>
      <c r="C6480" t="s">
        <v>15393</v>
      </c>
      <c r="D6480" t="s">
        <v>211</v>
      </c>
      <c r="E6480">
        <v>126.54</v>
      </c>
      <c r="F6480">
        <v>127.7</v>
      </c>
    </row>
    <row r="6481" spans="1:6">
      <c r="A6481" t="s">
        <v>15084</v>
      </c>
      <c r="B6481">
        <v>92902</v>
      </c>
      <c r="C6481" t="s">
        <v>15394</v>
      </c>
      <c r="D6481" t="s">
        <v>211</v>
      </c>
      <c r="E6481">
        <v>199.33</v>
      </c>
      <c r="F6481">
        <v>200.68</v>
      </c>
    </row>
    <row r="6482" spans="1:6">
      <c r="A6482" t="s">
        <v>15084</v>
      </c>
      <c r="B6482">
        <v>92903</v>
      </c>
      <c r="C6482" t="s">
        <v>15395</v>
      </c>
      <c r="D6482" t="s">
        <v>211</v>
      </c>
      <c r="E6482">
        <v>299.07</v>
      </c>
      <c r="F6482">
        <v>300.60000000000002</v>
      </c>
    </row>
    <row r="6483" spans="1:6">
      <c r="A6483" t="s">
        <v>15084</v>
      </c>
      <c r="B6483">
        <v>92892</v>
      </c>
      <c r="C6483" t="s">
        <v>15396</v>
      </c>
      <c r="D6483" t="s">
        <v>211</v>
      </c>
      <c r="E6483">
        <v>57.37</v>
      </c>
      <c r="F6483">
        <v>58.69</v>
      </c>
    </row>
    <row r="6484" spans="1:6">
      <c r="A6484" t="s">
        <v>15084</v>
      </c>
      <c r="B6484">
        <v>92893</v>
      </c>
      <c r="C6484" t="s">
        <v>15397</v>
      </c>
      <c r="D6484" t="s">
        <v>211</v>
      </c>
      <c r="E6484">
        <v>83.34</v>
      </c>
      <c r="F6484">
        <v>84.82</v>
      </c>
    </row>
    <row r="6485" spans="1:6">
      <c r="A6485" t="s">
        <v>15084</v>
      </c>
      <c r="B6485">
        <v>92894</v>
      </c>
      <c r="C6485" t="s">
        <v>15398</v>
      </c>
      <c r="D6485" t="s">
        <v>211</v>
      </c>
      <c r="E6485">
        <v>100.49</v>
      </c>
      <c r="F6485">
        <v>102.13</v>
      </c>
    </row>
    <row r="6486" spans="1:6">
      <c r="A6486" t="s">
        <v>15084</v>
      </c>
      <c r="B6486">
        <v>92889</v>
      </c>
      <c r="C6486" t="s">
        <v>15399</v>
      </c>
      <c r="D6486" t="s">
        <v>211</v>
      </c>
      <c r="E6486">
        <v>141.43</v>
      </c>
      <c r="F6486">
        <v>143.47999999999999</v>
      </c>
    </row>
    <row r="6487" spans="1:6">
      <c r="A6487" t="s">
        <v>15084</v>
      </c>
      <c r="B6487">
        <v>92895</v>
      </c>
      <c r="C6487" t="s">
        <v>15400</v>
      </c>
      <c r="D6487" t="s">
        <v>211</v>
      </c>
      <c r="E6487">
        <v>138.22</v>
      </c>
      <c r="F6487">
        <v>140.08000000000001</v>
      </c>
    </row>
    <row r="6488" spans="1:6">
      <c r="A6488" t="s">
        <v>15084</v>
      </c>
      <c r="B6488">
        <v>92890</v>
      </c>
      <c r="C6488" t="s">
        <v>15401</v>
      </c>
      <c r="D6488" t="s">
        <v>211</v>
      </c>
      <c r="E6488">
        <v>213.38</v>
      </c>
      <c r="F6488">
        <v>215.57</v>
      </c>
    </row>
    <row r="6489" spans="1:6">
      <c r="A6489" t="s">
        <v>15084</v>
      </c>
      <c r="B6489">
        <v>92896</v>
      </c>
      <c r="C6489" t="s">
        <v>15402</v>
      </c>
      <c r="D6489" t="s">
        <v>211</v>
      </c>
      <c r="E6489">
        <v>213.32</v>
      </c>
      <c r="F6489">
        <v>215.5</v>
      </c>
    </row>
    <row r="6490" spans="1:6">
      <c r="A6490" t="s">
        <v>15084</v>
      </c>
      <c r="B6490">
        <v>92891</v>
      </c>
      <c r="C6490" t="s">
        <v>15403</v>
      </c>
      <c r="D6490" t="s">
        <v>211</v>
      </c>
      <c r="E6490">
        <v>312.27999999999997</v>
      </c>
      <c r="F6490">
        <v>314.58999999999997</v>
      </c>
    </row>
    <row r="6491" spans="1:6">
      <c r="A6491" t="s">
        <v>15084</v>
      </c>
      <c r="B6491">
        <v>92897</v>
      </c>
      <c r="C6491" t="s">
        <v>15404</v>
      </c>
      <c r="D6491" t="s">
        <v>211</v>
      </c>
      <c r="E6491">
        <v>315.37</v>
      </c>
      <c r="F6491">
        <v>317.86</v>
      </c>
    </row>
    <row r="6492" spans="1:6">
      <c r="A6492" t="s">
        <v>15405</v>
      </c>
      <c r="B6492">
        <v>100822</v>
      </c>
      <c r="C6492" t="s">
        <v>10409</v>
      </c>
      <c r="D6492" t="s">
        <v>211</v>
      </c>
      <c r="E6492">
        <v>0</v>
      </c>
      <c r="F6492">
        <v>0</v>
      </c>
    </row>
    <row r="6493" spans="1:6">
      <c r="A6493" t="s">
        <v>15405</v>
      </c>
      <c r="B6493">
        <v>100823</v>
      </c>
      <c r="C6493" t="s">
        <v>10410</v>
      </c>
      <c r="D6493" t="s">
        <v>211</v>
      </c>
      <c r="E6493">
        <v>0</v>
      </c>
      <c r="F6493">
        <v>0</v>
      </c>
    </row>
    <row r="6494" spans="1:6">
      <c r="A6494" t="s">
        <v>15405</v>
      </c>
      <c r="B6494">
        <v>100824</v>
      </c>
      <c r="C6494" t="s">
        <v>10411</v>
      </c>
      <c r="D6494" t="s">
        <v>211</v>
      </c>
      <c r="E6494">
        <v>0</v>
      </c>
      <c r="F6494">
        <v>0</v>
      </c>
    </row>
    <row r="6495" spans="1:6">
      <c r="A6495" t="s">
        <v>15405</v>
      </c>
      <c r="B6495">
        <v>100825</v>
      </c>
      <c r="C6495" t="s">
        <v>10412</v>
      </c>
      <c r="D6495" t="s">
        <v>211</v>
      </c>
      <c r="E6495">
        <v>0</v>
      </c>
      <c r="F6495">
        <v>0</v>
      </c>
    </row>
    <row r="6496" spans="1:6">
      <c r="A6496" t="s">
        <v>15405</v>
      </c>
      <c r="B6496">
        <v>100818</v>
      </c>
      <c r="C6496" t="s">
        <v>10413</v>
      </c>
      <c r="D6496" t="s">
        <v>211</v>
      </c>
      <c r="E6496">
        <v>0</v>
      </c>
      <c r="F6496">
        <v>0</v>
      </c>
    </row>
    <row r="6497" spans="1:6">
      <c r="A6497" t="s">
        <v>15405</v>
      </c>
      <c r="B6497">
        <v>100819</v>
      </c>
      <c r="C6497" t="s">
        <v>10414</v>
      </c>
      <c r="D6497" t="s">
        <v>211</v>
      </c>
      <c r="E6497">
        <v>0</v>
      </c>
      <c r="F6497">
        <v>0</v>
      </c>
    </row>
    <row r="6498" spans="1:6">
      <c r="A6498" t="s">
        <v>15405</v>
      </c>
      <c r="B6498">
        <v>100820</v>
      </c>
      <c r="C6498" t="s">
        <v>10415</v>
      </c>
      <c r="D6498" t="s">
        <v>211</v>
      </c>
      <c r="E6498">
        <v>0</v>
      </c>
      <c r="F6498">
        <v>0</v>
      </c>
    </row>
    <row r="6499" spans="1:6">
      <c r="A6499" t="s">
        <v>15405</v>
      </c>
      <c r="B6499">
        <v>100821</v>
      </c>
      <c r="C6499" t="s">
        <v>10416</v>
      </c>
      <c r="D6499" t="s">
        <v>211</v>
      </c>
      <c r="E6499">
        <v>0</v>
      </c>
      <c r="F6499">
        <v>0</v>
      </c>
    </row>
    <row r="6500" spans="1:6">
      <c r="A6500" t="s">
        <v>15405</v>
      </c>
      <c r="B6500">
        <v>100846</v>
      </c>
      <c r="C6500" t="s">
        <v>10417</v>
      </c>
      <c r="D6500" t="s">
        <v>211</v>
      </c>
      <c r="E6500">
        <v>0</v>
      </c>
      <c r="F6500">
        <v>0</v>
      </c>
    </row>
    <row r="6501" spans="1:6">
      <c r="A6501" t="s">
        <v>15405</v>
      </c>
      <c r="B6501">
        <v>100834</v>
      </c>
      <c r="C6501" t="s">
        <v>10418</v>
      </c>
      <c r="D6501" t="s">
        <v>211</v>
      </c>
      <c r="E6501">
        <v>0</v>
      </c>
      <c r="F6501">
        <v>0</v>
      </c>
    </row>
    <row r="6502" spans="1:6">
      <c r="A6502" t="s">
        <v>15405</v>
      </c>
      <c r="B6502">
        <v>100835</v>
      </c>
      <c r="C6502" t="s">
        <v>10419</v>
      </c>
      <c r="D6502" t="s">
        <v>211</v>
      </c>
      <c r="E6502">
        <v>0</v>
      </c>
      <c r="F6502">
        <v>0</v>
      </c>
    </row>
    <row r="6503" spans="1:6">
      <c r="A6503" t="s">
        <v>15405</v>
      </c>
      <c r="B6503">
        <v>100836</v>
      </c>
      <c r="C6503" t="s">
        <v>10420</v>
      </c>
      <c r="D6503" t="s">
        <v>211</v>
      </c>
      <c r="E6503">
        <v>0</v>
      </c>
      <c r="F6503">
        <v>0</v>
      </c>
    </row>
    <row r="6504" spans="1:6">
      <c r="A6504" t="s">
        <v>15405</v>
      </c>
      <c r="B6504">
        <v>100837</v>
      </c>
      <c r="C6504" t="s">
        <v>10421</v>
      </c>
      <c r="D6504" t="s">
        <v>211</v>
      </c>
      <c r="E6504">
        <v>0</v>
      </c>
      <c r="F6504">
        <v>0</v>
      </c>
    </row>
    <row r="6505" spans="1:6">
      <c r="A6505" t="s">
        <v>15405</v>
      </c>
      <c r="B6505">
        <v>100826</v>
      </c>
      <c r="C6505" t="s">
        <v>10422</v>
      </c>
      <c r="D6505" t="s">
        <v>211</v>
      </c>
      <c r="E6505">
        <v>0</v>
      </c>
      <c r="F6505">
        <v>0</v>
      </c>
    </row>
    <row r="6506" spans="1:6">
      <c r="A6506" t="s">
        <v>15405</v>
      </c>
      <c r="B6506">
        <v>100827</v>
      </c>
      <c r="C6506" t="s">
        <v>10423</v>
      </c>
      <c r="D6506" t="s">
        <v>211</v>
      </c>
      <c r="E6506">
        <v>0</v>
      </c>
      <c r="F6506">
        <v>0</v>
      </c>
    </row>
    <row r="6507" spans="1:6">
      <c r="A6507" t="s">
        <v>15405</v>
      </c>
      <c r="B6507">
        <v>100828</v>
      </c>
      <c r="C6507" t="s">
        <v>10424</v>
      </c>
      <c r="D6507" t="s">
        <v>211</v>
      </c>
      <c r="E6507">
        <v>0</v>
      </c>
      <c r="F6507">
        <v>0</v>
      </c>
    </row>
    <row r="6508" spans="1:6">
      <c r="A6508" t="s">
        <v>15405</v>
      </c>
      <c r="B6508">
        <v>100829</v>
      </c>
      <c r="C6508" t="s">
        <v>10425</v>
      </c>
      <c r="D6508" t="s">
        <v>211</v>
      </c>
      <c r="E6508">
        <v>0</v>
      </c>
      <c r="F6508">
        <v>0</v>
      </c>
    </row>
    <row r="6509" spans="1:6">
      <c r="A6509" t="s">
        <v>15405</v>
      </c>
      <c r="B6509">
        <v>100830</v>
      </c>
      <c r="C6509" t="s">
        <v>10426</v>
      </c>
      <c r="D6509" t="s">
        <v>211</v>
      </c>
      <c r="E6509">
        <v>0</v>
      </c>
      <c r="F6509">
        <v>0</v>
      </c>
    </row>
    <row r="6510" spans="1:6">
      <c r="A6510" t="s">
        <v>15405</v>
      </c>
      <c r="B6510">
        <v>100831</v>
      </c>
      <c r="C6510" t="s">
        <v>10427</v>
      </c>
      <c r="D6510" t="s">
        <v>211</v>
      </c>
      <c r="E6510">
        <v>0</v>
      </c>
      <c r="F6510">
        <v>0</v>
      </c>
    </row>
    <row r="6511" spans="1:6">
      <c r="A6511" t="s">
        <v>15405</v>
      </c>
      <c r="B6511">
        <v>100832</v>
      </c>
      <c r="C6511" t="s">
        <v>10428</v>
      </c>
      <c r="D6511" t="s">
        <v>211</v>
      </c>
      <c r="E6511">
        <v>0</v>
      </c>
      <c r="F6511">
        <v>0</v>
      </c>
    </row>
    <row r="6512" spans="1:6">
      <c r="A6512" t="s">
        <v>15405</v>
      </c>
      <c r="B6512">
        <v>100833</v>
      </c>
      <c r="C6512" t="s">
        <v>10429</v>
      </c>
      <c r="D6512" t="s">
        <v>211</v>
      </c>
      <c r="E6512">
        <v>0</v>
      </c>
      <c r="F6512">
        <v>0</v>
      </c>
    </row>
    <row r="6513" spans="1:6">
      <c r="A6513" t="s">
        <v>15405</v>
      </c>
      <c r="B6513">
        <v>100790</v>
      </c>
      <c r="C6513" t="s">
        <v>10430</v>
      </c>
      <c r="D6513" t="s">
        <v>211</v>
      </c>
      <c r="E6513">
        <v>0</v>
      </c>
      <c r="F6513">
        <v>0</v>
      </c>
    </row>
    <row r="6514" spans="1:6">
      <c r="A6514" t="s">
        <v>15405</v>
      </c>
      <c r="B6514">
        <v>100789</v>
      </c>
      <c r="C6514" t="s">
        <v>10431</v>
      </c>
      <c r="D6514" t="s">
        <v>211</v>
      </c>
      <c r="E6514">
        <v>0</v>
      </c>
      <c r="F6514">
        <v>0</v>
      </c>
    </row>
    <row r="6515" spans="1:6">
      <c r="A6515" t="s">
        <v>15405</v>
      </c>
      <c r="B6515">
        <v>100788</v>
      </c>
      <c r="C6515" t="s">
        <v>10432</v>
      </c>
      <c r="D6515" t="s">
        <v>211</v>
      </c>
      <c r="E6515">
        <v>767.77</v>
      </c>
      <c r="F6515">
        <v>779.17</v>
      </c>
    </row>
    <row r="6516" spans="1:6">
      <c r="A6516" t="s">
        <v>15405</v>
      </c>
      <c r="B6516">
        <v>100811</v>
      </c>
      <c r="C6516" t="s">
        <v>10433</v>
      </c>
      <c r="D6516" t="s">
        <v>211</v>
      </c>
      <c r="E6516">
        <v>0</v>
      </c>
      <c r="F6516">
        <v>0</v>
      </c>
    </row>
    <row r="6517" spans="1:6">
      <c r="A6517" t="s">
        <v>15405</v>
      </c>
      <c r="B6517">
        <v>100812</v>
      </c>
      <c r="C6517" t="s">
        <v>10434</v>
      </c>
      <c r="D6517" t="s">
        <v>211</v>
      </c>
      <c r="E6517">
        <v>0</v>
      </c>
      <c r="F6517">
        <v>0</v>
      </c>
    </row>
    <row r="6518" spans="1:6">
      <c r="A6518" t="s">
        <v>15405</v>
      </c>
      <c r="B6518">
        <v>100813</v>
      </c>
      <c r="C6518" t="s">
        <v>10435</v>
      </c>
      <c r="D6518" t="s">
        <v>211</v>
      </c>
      <c r="E6518">
        <v>0</v>
      </c>
      <c r="F6518">
        <v>0</v>
      </c>
    </row>
    <row r="6519" spans="1:6">
      <c r="A6519" t="s">
        <v>15405</v>
      </c>
      <c r="B6519">
        <v>100814</v>
      </c>
      <c r="C6519" t="s">
        <v>10436</v>
      </c>
      <c r="D6519" t="s">
        <v>211</v>
      </c>
      <c r="E6519">
        <v>0</v>
      </c>
      <c r="F6519">
        <v>0</v>
      </c>
    </row>
    <row r="6520" spans="1:6">
      <c r="A6520" t="s">
        <v>15405</v>
      </c>
      <c r="B6520">
        <v>100815</v>
      </c>
      <c r="C6520" t="s">
        <v>10437</v>
      </c>
      <c r="D6520" t="s">
        <v>211</v>
      </c>
      <c r="E6520">
        <v>0</v>
      </c>
      <c r="F6520">
        <v>0</v>
      </c>
    </row>
    <row r="6521" spans="1:6">
      <c r="A6521" t="s">
        <v>15405</v>
      </c>
      <c r="B6521">
        <v>100816</v>
      </c>
      <c r="C6521" t="s">
        <v>10438</v>
      </c>
      <c r="D6521" t="s">
        <v>211</v>
      </c>
      <c r="E6521">
        <v>0</v>
      </c>
      <c r="F6521">
        <v>0</v>
      </c>
    </row>
    <row r="6522" spans="1:6">
      <c r="A6522" t="s">
        <v>15405</v>
      </c>
      <c r="B6522">
        <v>100817</v>
      </c>
      <c r="C6522" t="s">
        <v>10439</v>
      </c>
      <c r="D6522" t="s">
        <v>211</v>
      </c>
      <c r="E6522">
        <v>0</v>
      </c>
      <c r="F6522">
        <v>0</v>
      </c>
    </row>
    <row r="6523" spans="1:6">
      <c r="A6523" t="s">
        <v>15405</v>
      </c>
      <c r="B6523">
        <v>100795</v>
      </c>
      <c r="C6523" t="s">
        <v>10440</v>
      </c>
      <c r="D6523" t="s">
        <v>110</v>
      </c>
      <c r="E6523">
        <v>0</v>
      </c>
      <c r="F6523">
        <v>0</v>
      </c>
    </row>
    <row r="6524" spans="1:6">
      <c r="A6524" t="s">
        <v>15405</v>
      </c>
      <c r="B6524">
        <v>100842</v>
      </c>
      <c r="C6524" t="s">
        <v>10441</v>
      </c>
      <c r="D6524" t="s">
        <v>110</v>
      </c>
      <c r="E6524">
        <v>0</v>
      </c>
      <c r="F6524">
        <v>0</v>
      </c>
    </row>
    <row r="6525" spans="1:6">
      <c r="A6525" t="s">
        <v>15405</v>
      </c>
      <c r="B6525">
        <v>100796</v>
      </c>
      <c r="C6525" t="s">
        <v>10442</v>
      </c>
      <c r="D6525" t="s">
        <v>110</v>
      </c>
      <c r="E6525">
        <v>0</v>
      </c>
      <c r="F6525">
        <v>0</v>
      </c>
    </row>
    <row r="6526" spans="1:6">
      <c r="A6526" t="s">
        <v>15405</v>
      </c>
      <c r="B6526">
        <v>100843</v>
      </c>
      <c r="C6526" t="s">
        <v>10443</v>
      </c>
      <c r="D6526" t="s">
        <v>110</v>
      </c>
      <c r="E6526">
        <v>0</v>
      </c>
      <c r="F6526">
        <v>0</v>
      </c>
    </row>
    <row r="6527" spans="1:6">
      <c r="A6527" t="s">
        <v>15405</v>
      </c>
      <c r="B6527">
        <v>100844</v>
      </c>
      <c r="C6527" t="s">
        <v>10444</v>
      </c>
      <c r="D6527" t="s">
        <v>110</v>
      </c>
      <c r="E6527">
        <v>0</v>
      </c>
      <c r="F6527">
        <v>0</v>
      </c>
    </row>
    <row r="6528" spans="1:6">
      <c r="A6528" t="s">
        <v>15405</v>
      </c>
      <c r="B6528">
        <v>100797</v>
      </c>
      <c r="C6528" t="s">
        <v>10445</v>
      </c>
      <c r="D6528" t="s">
        <v>110</v>
      </c>
      <c r="E6528">
        <v>0</v>
      </c>
      <c r="F6528">
        <v>0</v>
      </c>
    </row>
    <row r="6529" spans="1:6">
      <c r="A6529" t="s">
        <v>15405</v>
      </c>
      <c r="B6529">
        <v>100798</v>
      </c>
      <c r="C6529" t="s">
        <v>10446</v>
      </c>
      <c r="D6529" t="s">
        <v>110</v>
      </c>
      <c r="E6529">
        <v>0</v>
      </c>
      <c r="F6529">
        <v>0</v>
      </c>
    </row>
    <row r="6530" spans="1:6">
      <c r="A6530" t="s">
        <v>15405</v>
      </c>
      <c r="B6530">
        <v>100845</v>
      </c>
      <c r="C6530" t="s">
        <v>10447</v>
      </c>
      <c r="D6530" t="s">
        <v>110</v>
      </c>
      <c r="E6530">
        <v>0</v>
      </c>
      <c r="F6530">
        <v>0</v>
      </c>
    </row>
    <row r="6531" spans="1:6">
      <c r="A6531" t="s">
        <v>15405</v>
      </c>
      <c r="B6531">
        <v>100799</v>
      </c>
      <c r="C6531" t="s">
        <v>10448</v>
      </c>
      <c r="D6531" t="s">
        <v>110</v>
      </c>
      <c r="E6531">
        <v>18.66</v>
      </c>
      <c r="F6531">
        <v>19.16</v>
      </c>
    </row>
    <row r="6532" spans="1:6">
      <c r="A6532" t="s">
        <v>15405</v>
      </c>
      <c r="B6532">
        <v>100807</v>
      </c>
      <c r="C6532" t="s">
        <v>10449</v>
      </c>
      <c r="D6532" t="s">
        <v>110</v>
      </c>
      <c r="E6532">
        <v>24.53</v>
      </c>
      <c r="F6532">
        <v>25.39</v>
      </c>
    </row>
    <row r="6533" spans="1:6">
      <c r="A6533" t="s">
        <v>15405</v>
      </c>
      <c r="B6533">
        <v>100800</v>
      </c>
      <c r="C6533" t="s">
        <v>10450</v>
      </c>
      <c r="D6533" t="s">
        <v>110</v>
      </c>
      <c r="E6533">
        <v>26.66</v>
      </c>
      <c r="F6533">
        <v>27.26</v>
      </c>
    </row>
    <row r="6534" spans="1:6">
      <c r="A6534" t="s">
        <v>15405</v>
      </c>
      <c r="B6534">
        <v>100808</v>
      </c>
      <c r="C6534" t="s">
        <v>10451</v>
      </c>
      <c r="D6534" t="s">
        <v>110</v>
      </c>
      <c r="E6534">
        <v>33.630000000000003</v>
      </c>
      <c r="F6534">
        <v>34.65</v>
      </c>
    </row>
    <row r="6535" spans="1:6">
      <c r="A6535" t="s">
        <v>15405</v>
      </c>
      <c r="B6535">
        <v>100801</v>
      </c>
      <c r="C6535" t="s">
        <v>10452</v>
      </c>
      <c r="D6535" t="s">
        <v>110</v>
      </c>
      <c r="E6535">
        <v>34.96</v>
      </c>
      <c r="F6535">
        <v>35.67</v>
      </c>
    </row>
    <row r="6536" spans="1:6">
      <c r="A6536" t="s">
        <v>15405</v>
      </c>
      <c r="B6536">
        <v>100809</v>
      </c>
      <c r="C6536" t="s">
        <v>10453</v>
      </c>
      <c r="D6536" t="s">
        <v>110</v>
      </c>
      <c r="E6536">
        <v>43.3</v>
      </c>
      <c r="F6536">
        <v>44.52</v>
      </c>
    </row>
    <row r="6537" spans="1:6">
      <c r="A6537" t="s">
        <v>15405</v>
      </c>
      <c r="B6537">
        <v>100802</v>
      </c>
      <c r="C6537" t="s">
        <v>10454</v>
      </c>
      <c r="D6537" t="s">
        <v>110</v>
      </c>
      <c r="E6537">
        <v>46.69</v>
      </c>
      <c r="F6537">
        <v>47.56</v>
      </c>
    </row>
    <row r="6538" spans="1:6">
      <c r="A6538" t="s">
        <v>15405</v>
      </c>
      <c r="B6538">
        <v>100810</v>
      </c>
      <c r="C6538" t="s">
        <v>10455</v>
      </c>
      <c r="D6538" t="s">
        <v>110</v>
      </c>
      <c r="E6538">
        <v>56.95</v>
      </c>
      <c r="F6538">
        <v>58.43</v>
      </c>
    </row>
    <row r="6539" spans="1:6">
      <c r="A6539" t="s">
        <v>15405</v>
      </c>
      <c r="B6539">
        <v>100791</v>
      </c>
      <c r="C6539" t="s">
        <v>10456</v>
      </c>
      <c r="D6539" t="s">
        <v>110</v>
      </c>
      <c r="E6539">
        <v>18.16</v>
      </c>
      <c r="F6539">
        <v>18.63</v>
      </c>
    </row>
    <row r="6540" spans="1:6">
      <c r="A6540" t="s">
        <v>15405</v>
      </c>
      <c r="B6540">
        <v>100803</v>
      </c>
      <c r="C6540" t="s">
        <v>10457</v>
      </c>
      <c r="D6540" t="s">
        <v>110</v>
      </c>
      <c r="E6540">
        <v>17.11</v>
      </c>
      <c r="F6540">
        <v>17.53</v>
      </c>
    </row>
    <row r="6541" spans="1:6">
      <c r="A6541" t="s">
        <v>15405</v>
      </c>
      <c r="B6541">
        <v>100792</v>
      </c>
      <c r="C6541" t="s">
        <v>10458</v>
      </c>
      <c r="D6541" t="s">
        <v>110</v>
      </c>
      <c r="E6541">
        <v>26.16</v>
      </c>
      <c r="F6541">
        <v>26.73</v>
      </c>
    </row>
    <row r="6542" spans="1:6">
      <c r="A6542" t="s">
        <v>15405</v>
      </c>
      <c r="B6542">
        <v>100804</v>
      </c>
      <c r="C6542" t="s">
        <v>10459</v>
      </c>
      <c r="D6542" t="s">
        <v>110</v>
      </c>
      <c r="E6542">
        <v>24.94</v>
      </c>
      <c r="F6542">
        <v>25.43</v>
      </c>
    </row>
    <row r="6543" spans="1:6">
      <c r="A6543" t="s">
        <v>15405</v>
      </c>
      <c r="B6543">
        <v>100793</v>
      </c>
      <c r="C6543" t="s">
        <v>10460</v>
      </c>
      <c r="D6543" t="s">
        <v>110</v>
      </c>
      <c r="E6543">
        <v>34.450000000000003</v>
      </c>
      <c r="F6543">
        <v>35.14</v>
      </c>
    </row>
    <row r="6544" spans="1:6">
      <c r="A6544" t="s">
        <v>15405</v>
      </c>
      <c r="B6544">
        <v>100805</v>
      </c>
      <c r="C6544" t="s">
        <v>10461</v>
      </c>
      <c r="D6544" t="s">
        <v>110</v>
      </c>
      <c r="E6544">
        <v>33</v>
      </c>
      <c r="F6544">
        <v>33.58</v>
      </c>
    </row>
    <row r="6545" spans="1:6">
      <c r="A6545" t="s">
        <v>15405</v>
      </c>
      <c r="B6545">
        <v>100794</v>
      </c>
      <c r="C6545" t="s">
        <v>10462</v>
      </c>
      <c r="D6545" t="s">
        <v>110</v>
      </c>
      <c r="E6545">
        <v>46.19</v>
      </c>
      <c r="F6545">
        <v>47.02</v>
      </c>
    </row>
    <row r="6546" spans="1:6">
      <c r="A6546" t="s">
        <v>15405</v>
      </c>
      <c r="B6546">
        <v>100806</v>
      </c>
      <c r="C6546" t="s">
        <v>10463</v>
      </c>
      <c r="D6546" t="s">
        <v>110</v>
      </c>
      <c r="E6546">
        <v>44.39</v>
      </c>
      <c r="F6546">
        <v>45.11</v>
      </c>
    </row>
    <row r="6547" spans="1:6">
      <c r="A6547" t="s">
        <v>15405</v>
      </c>
      <c r="B6547">
        <v>100838</v>
      </c>
      <c r="C6547" t="s">
        <v>10464</v>
      </c>
      <c r="D6547" t="s">
        <v>211</v>
      </c>
      <c r="E6547">
        <v>0</v>
      </c>
      <c r="F6547">
        <v>0</v>
      </c>
    </row>
    <row r="6548" spans="1:6">
      <c r="A6548" t="s">
        <v>15405</v>
      </c>
      <c r="B6548">
        <v>100839</v>
      </c>
      <c r="C6548" t="s">
        <v>10465</v>
      </c>
      <c r="D6548" t="s">
        <v>211</v>
      </c>
      <c r="E6548">
        <v>0</v>
      </c>
      <c r="F6548">
        <v>0</v>
      </c>
    </row>
    <row r="6549" spans="1:6">
      <c r="A6549" t="s">
        <v>15405</v>
      </c>
      <c r="B6549">
        <v>100840</v>
      </c>
      <c r="C6549" t="s">
        <v>10466</v>
      </c>
      <c r="D6549" t="s">
        <v>211</v>
      </c>
      <c r="E6549">
        <v>0</v>
      </c>
      <c r="F6549">
        <v>0</v>
      </c>
    </row>
    <row r="6550" spans="1:6">
      <c r="A6550" t="s">
        <v>15405</v>
      </c>
      <c r="B6550">
        <v>100841</v>
      </c>
      <c r="C6550" t="s">
        <v>10467</v>
      </c>
      <c r="D6550" t="s">
        <v>211</v>
      </c>
      <c r="E6550">
        <v>0</v>
      </c>
      <c r="F6550">
        <v>0</v>
      </c>
    </row>
    <row r="6551" spans="1:6">
      <c r="A6551" t="s">
        <v>15406</v>
      </c>
      <c r="B6551">
        <v>103283</v>
      </c>
      <c r="C6551" t="s">
        <v>10468</v>
      </c>
      <c r="D6551" t="s">
        <v>211</v>
      </c>
      <c r="E6551">
        <v>0</v>
      </c>
      <c r="F6551">
        <v>0</v>
      </c>
    </row>
    <row r="6552" spans="1:6">
      <c r="A6552" t="s">
        <v>15406</v>
      </c>
      <c r="B6552">
        <v>103284</v>
      </c>
      <c r="C6552" t="s">
        <v>10469</v>
      </c>
      <c r="D6552" t="s">
        <v>211</v>
      </c>
      <c r="E6552">
        <v>0</v>
      </c>
      <c r="F6552">
        <v>0</v>
      </c>
    </row>
    <row r="6553" spans="1:6">
      <c r="A6553" t="s">
        <v>15406</v>
      </c>
      <c r="B6553">
        <v>103282</v>
      </c>
      <c r="C6553" t="s">
        <v>10470</v>
      </c>
      <c r="D6553" t="s">
        <v>211</v>
      </c>
      <c r="E6553">
        <v>0</v>
      </c>
      <c r="F6553">
        <v>0</v>
      </c>
    </row>
    <row r="6554" spans="1:6">
      <c r="A6554" t="s">
        <v>15406</v>
      </c>
      <c r="B6554">
        <v>103279</v>
      </c>
      <c r="C6554" t="s">
        <v>10471</v>
      </c>
      <c r="D6554" t="s">
        <v>211</v>
      </c>
      <c r="E6554">
        <v>0</v>
      </c>
      <c r="F6554">
        <v>0</v>
      </c>
    </row>
    <row r="6555" spans="1:6">
      <c r="A6555" t="s">
        <v>15406</v>
      </c>
      <c r="B6555">
        <v>103280</v>
      </c>
      <c r="C6555" t="s">
        <v>10472</v>
      </c>
      <c r="D6555" t="s">
        <v>211</v>
      </c>
      <c r="E6555">
        <v>0</v>
      </c>
      <c r="F6555">
        <v>0</v>
      </c>
    </row>
    <row r="6556" spans="1:6">
      <c r="A6556" t="s">
        <v>15406</v>
      </c>
      <c r="B6556">
        <v>103281</v>
      </c>
      <c r="C6556" t="s">
        <v>10473</v>
      </c>
      <c r="D6556" t="s">
        <v>211</v>
      </c>
      <c r="E6556">
        <v>0</v>
      </c>
      <c r="F6556">
        <v>0</v>
      </c>
    </row>
    <row r="6557" spans="1:6">
      <c r="A6557" t="s">
        <v>15406</v>
      </c>
      <c r="B6557">
        <v>103247</v>
      </c>
      <c r="C6557" t="s">
        <v>10474</v>
      </c>
      <c r="D6557" t="s">
        <v>211</v>
      </c>
      <c r="E6557">
        <v>2486.65</v>
      </c>
      <c r="F6557">
        <v>2493.83</v>
      </c>
    </row>
    <row r="6558" spans="1:6">
      <c r="A6558" t="s">
        <v>15406</v>
      </c>
      <c r="B6558">
        <v>103250</v>
      </c>
      <c r="C6558" t="s">
        <v>10475</v>
      </c>
      <c r="D6558" t="s">
        <v>211</v>
      </c>
      <c r="E6558">
        <v>3606.06</v>
      </c>
      <c r="F6558">
        <v>3613.83</v>
      </c>
    </row>
    <row r="6559" spans="1:6">
      <c r="A6559" t="s">
        <v>15406</v>
      </c>
      <c r="B6559">
        <v>103253</v>
      </c>
      <c r="C6559" t="s">
        <v>10476</v>
      </c>
      <c r="D6559" t="s">
        <v>211</v>
      </c>
      <c r="E6559">
        <v>4910.63</v>
      </c>
      <c r="F6559">
        <v>4918.75</v>
      </c>
    </row>
    <row r="6560" spans="1:6">
      <c r="A6560" t="s">
        <v>15406</v>
      </c>
      <c r="B6560">
        <v>103244</v>
      </c>
      <c r="C6560" t="s">
        <v>10477</v>
      </c>
      <c r="D6560" t="s">
        <v>211</v>
      </c>
      <c r="E6560">
        <v>2241.86</v>
      </c>
      <c r="F6560">
        <v>2249.04</v>
      </c>
    </row>
    <row r="6561" spans="1:6">
      <c r="A6561" t="s">
        <v>15406</v>
      </c>
      <c r="B6561">
        <v>103256</v>
      </c>
      <c r="C6561" t="s">
        <v>10478</v>
      </c>
      <c r="D6561" t="s">
        <v>211</v>
      </c>
      <c r="E6561">
        <v>9114.23</v>
      </c>
      <c r="F6561">
        <v>9126.15</v>
      </c>
    </row>
    <row r="6562" spans="1:6">
      <c r="A6562" t="s">
        <v>15406</v>
      </c>
      <c r="B6562">
        <v>103258</v>
      </c>
      <c r="C6562" t="s">
        <v>10479</v>
      </c>
      <c r="D6562" t="s">
        <v>211</v>
      </c>
      <c r="E6562">
        <v>10187</v>
      </c>
      <c r="F6562">
        <v>10199.24</v>
      </c>
    </row>
    <row r="6563" spans="1:6">
      <c r="A6563" t="s">
        <v>15406</v>
      </c>
      <c r="B6563">
        <v>103260</v>
      </c>
      <c r="C6563" t="s">
        <v>10480</v>
      </c>
      <c r="D6563" t="s">
        <v>211</v>
      </c>
      <c r="E6563">
        <v>5649.62</v>
      </c>
      <c r="F6563">
        <v>5661.86</v>
      </c>
    </row>
    <row r="6564" spans="1:6">
      <c r="A6564" t="s">
        <v>15406</v>
      </c>
      <c r="B6564">
        <v>103261</v>
      </c>
      <c r="C6564" t="s">
        <v>10481</v>
      </c>
      <c r="D6564" t="s">
        <v>211</v>
      </c>
      <c r="E6564">
        <v>11490.15</v>
      </c>
      <c r="F6564">
        <v>11503.58</v>
      </c>
    </row>
    <row r="6565" spans="1:6">
      <c r="A6565" t="s">
        <v>15406</v>
      </c>
      <c r="B6565">
        <v>103263</v>
      </c>
      <c r="C6565" t="s">
        <v>10482</v>
      </c>
      <c r="D6565" t="s">
        <v>211</v>
      </c>
      <c r="E6565">
        <v>15972.96</v>
      </c>
      <c r="F6565">
        <v>15990.49</v>
      </c>
    </row>
    <row r="6566" spans="1:6">
      <c r="A6566" t="s">
        <v>15406</v>
      </c>
      <c r="B6566">
        <v>103265</v>
      </c>
      <c r="C6566" t="s">
        <v>10483</v>
      </c>
      <c r="D6566" t="s">
        <v>211</v>
      </c>
      <c r="E6566">
        <v>19245.45</v>
      </c>
      <c r="F6566">
        <v>19262.98</v>
      </c>
    </row>
    <row r="6567" spans="1:6">
      <c r="A6567" t="s">
        <v>15406</v>
      </c>
      <c r="B6567">
        <v>103268</v>
      </c>
      <c r="C6567" t="s">
        <v>10484</v>
      </c>
      <c r="D6567" t="s">
        <v>211</v>
      </c>
      <c r="E6567">
        <v>6764.56</v>
      </c>
      <c r="F6567">
        <v>6776.79</v>
      </c>
    </row>
    <row r="6568" spans="1:6">
      <c r="A6568" t="s">
        <v>15406</v>
      </c>
      <c r="B6568">
        <v>103270</v>
      </c>
      <c r="C6568" t="s">
        <v>10485</v>
      </c>
      <c r="D6568" t="s">
        <v>211</v>
      </c>
      <c r="E6568">
        <v>7269.32</v>
      </c>
      <c r="F6568">
        <v>7282.05</v>
      </c>
    </row>
    <row r="6569" spans="1:6">
      <c r="A6569" t="s">
        <v>15406</v>
      </c>
      <c r="B6569">
        <v>103272</v>
      </c>
      <c r="C6569" t="s">
        <v>10486</v>
      </c>
      <c r="D6569" t="s">
        <v>211</v>
      </c>
      <c r="E6569">
        <v>10628.79</v>
      </c>
      <c r="F6569">
        <v>10643.43</v>
      </c>
    </row>
    <row r="6570" spans="1:6">
      <c r="A6570" t="s">
        <v>15406</v>
      </c>
      <c r="B6570">
        <v>103274</v>
      </c>
      <c r="C6570" t="s">
        <v>10487</v>
      </c>
      <c r="D6570" t="s">
        <v>211</v>
      </c>
      <c r="E6570">
        <v>12547.74</v>
      </c>
      <c r="F6570">
        <v>12566.61</v>
      </c>
    </row>
    <row r="6571" spans="1:6">
      <c r="A6571" t="s">
        <v>15406</v>
      </c>
      <c r="B6571">
        <v>103276</v>
      </c>
      <c r="C6571" t="s">
        <v>10488</v>
      </c>
      <c r="D6571" t="s">
        <v>211</v>
      </c>
      <c r="E6571">
        <v>13096.79</v>
      </c>
      <c r="F6571">
        <v>13115.66</v>
      </c>
    </row>
    <row r="6572" spans="1:6">
      <c r="A6572" t="s">
        <v>15406</v>
      </c>
      <c r="B6572">
        <v>103267</v>
      </c>
      <c r="C6572" t="s">
        <v>10489</v>
      </c>
      <c r="D6572" t="s">
        <v>211</v>
      </c>
      <c r="E6572">
        <v>5702.32</v>
      </c>
      <c r="F6572">
        <v>5714.55</v>
      </c>
    </row>
    <row r="6573" spans="1:6">
      <c r="A6573" t="s">
        <v>15406</v>
      </c>
      <c r="B6573">
        <v>103269</v>
      </c>
      <c r="C6573" t="s">
        <v>10490</v>
      </c>
      <c r="D6573" t="s">
        <v>211</v>
      </c>
      <c r="E6573">
        <v>7003.95</v>
      </c>
      <c r="F6573">
        <v>7016.68</v>
      </c>
    </row>
    <row r="6574" spans="1:6">
      <c r="A6574" t="s">
        <v>15406</v>
      </c>
      <c r="B6574">
        <v>103271</v>
      </c>
      <c r="C6574" t="s">
        <v>10491</v>
      </c>
      <c r="D6574" t="s">
        <v>211</v>
      </c>
      <c r="E6574">
        <v>10291.33</v>
      </c>
      <c r="F6574">
        <v>10305.969999999999</v>
      </c>
    </row>
    <row r="6575" spans="1:6">
      <c r="A6575" t="s">
        <v>15406</v>
      </c>
      <c r="B6575">
        <v>103273</v>
      </c>
      <c r="C6575" t="s">
        <v>10492</v>
      </c>
      <c r="D6575" t="s">
        <v>211</v>
      </c>
      <c r="E6575">
        <v>10960.64</v>
      </c>
      <c r="F6575">
        <v>10979.51</v>
      </c>
    </row>
    <row r="6576" spans="1:6">
      <c r="A6576" t="s">
        <v>15406</v>
      </c>
      <c r="B6576">
        <v>103275</v>
      </c>
      <c r="C6576" t="s">
        <v>10493</v>
      </c>
      <c r="D6576" t="s">
        <v>211</v>
      </c>
      <c r="E6576">
        <v>12482.95</v>
      </c>
      <c r="F6576">
        <v>12501.82</v>
      </c>
    </row>
    <row r="6577" spans="1:6">
      <c r="A6577" t="s">
        <v>15406</v>
      </c>
      <c r="B6577">
        <v>103248</v>
      </c>
      <c r="C6577" t="s">
        <v>10494</v>
      </c>
      <c r="D6577" t="s">
        <v>211</v>
      </c>
      <c r="E6577">
        <v>2034.6</v>
      </c>
      <c r="F6577">
        <v>2041.78</v>
      </c>
    </row>
    <row r="6578" spans="1:6">
      <c r="A6578" t="s">
        <v>15406</v>
      </c>
      <c r="B6578">
        <v>103249</v>
      </c>
      <c r="C6578" t="s">
        <v>10495</v>
      </c>
      <c r="D6578" t="s">
        <v>211</v>
      </c>
      <c r="E6578">
        <v>2184.81</v>
      </c>
      <c r="F6578">
        <v>2191.9899999999998</v>
      </c>
    </row>
    <row r="6579" spans="1:6">
      <c r="A6579" t="s">
        <v>15406</v>
      </c>
      <c r="B6579">
        <v>103251</v>
      </c>
      <c r="C6579" t="s">
        <v>10496</v>
      </c>
      <c r="D6579" t="s">
        <v>211</v>
      </c>
      <c r="E6579">
        <v>2851.07</v>
      </c>
      <c r="F6579">
        <v>2858.84</v>
      </c>
    </row>
    <row r="6580" spans="1:6">
      <c r="A6580" t="s">
        <v>15406</v>
      </c>
      <c r="B6580">
        <v>103252</v>
      </c>
      <c r="C6580" t="s">
        <v>10497</v>
      </c>
      <c r="D6580" t="s">
        <v>211</v>
      </c>
      <c r="E6580">
        <v>3155.53</v>
      </c>
      <c r="F6580">
        <v>3163.3</v>
      </c>
    </row>
    <row r="6581" spans="1:6">
      <c r="A6581" t="s">
        <v>15406</v>
      </c>
      <c r="B6581">
        <v>103254</v>
      </c>
      <c r="C6581" t="s">
        <v>10498</v>
      </c>
      <c r="D6581" t="s">
        <v>211</v>
      </c>
      <c r="E6581">
        <v>3676.3</v>
      </c>
      <c r="F6581">
        <v>3684.42</v>
      </c>
    </row>
    <row r="6582" spans="1:6">
      <c r="A6582" t="s">
        <v>15406</v>
      </c>
      <c r="B6582">
        <v>103255</v>
      </c>
      <c r="C6582" t="s">
        <v>10499</v>
      </c>
      <c r="D6582" t="s">
        <v>211</v>
      </c>
      <c r="E6582">
        <v>4111.8</v>
      </c>
      <c r="F6582">
        <v>4119.92</v>
      </c>
    </row>
    <row r="6583" spans="1:6">
      <c r="A6583" t="s">
        <v>15406</v>
      </c>
      <c r="B6583">
        <v>103245</v>
      </c>
      <c r="C6583" t="s">
        <v>10500</v>
      </c>
      <c r="D6583" t="s">
        <v>211</v>
      </c>
      <c r="E6583">
        <v>1771.23</v>
      </c>
      <c r="F6583">
        <v>1778.41</v>
      </c>
    </row>
    <row r="6584" spans="1:6">
      <c r="A6584" t="s">
        <v>15406</v>
      </c>
      <c r="B6584">
        <v>103246</v>
      </c>
      <c r="C6584" t="s">
        <v>10501</v>
      </c>
      <c r="D6584" t="s">
        <v>211</v>
      </c>
      <c r="E6584">
        <v>1930.39</v>
      </c>
      <c r="F6584">
        <v>1937.57</v>
      </c>
    </row>
    <row r="6585" spans="1:6">
      <c r="A6585" t="s">
        <v>15406</v>
      </c>
      <c r="B6585">
        <v>103257</v>
      </c>
      <c r="C6585" t="s">
        <v>10502</v>
      </c>
      <c r="D6585" t="s">
        <v>211</v>
      </c>
      <c r="E6585">
        <v>5213.37</v>
      </c>
      <c r="F6585">
        <v>5225.29</v>
      </c>
    </row>
    <row r="6586" spans="1:6">
      <c r="A6586" t="s">
        <v>15406</v>
      </c>
      <c r="B6586">
        <v>103259</v>
      </c>
      <c r="C6586" t="s">
        <v>10503</v>
      </c>
      <c r="D6586" t="s">
        <v>211</v>
      </c>
      <c r="E6586">
        <v>5500.48</v>
      </c>
      <c r="F6586">
        <v>5512.72</v>
      </c>
    </row>
    <row r="6587" spans="1:6">
      <c r="A6587" t="s">
        <v>15406</v>
      </c>
      <c r="B6587">
        <v>103262</v>
      </c>
      <c r="C6587" t="s">
        <v>10504</v>
      </c>
      <c r="D6587" t="s">
        <v>211</v>
      </c>
      <c r="E6587">
        <v>7220.1</v>
      </c>
      <c r="F6587">
        <v>7233.53</v>
      </c>
    </row>
    <row r="6588" spans="1:6">
      <c r="A6588" t="s">
        <v>15406</v>
      </c>
      <c r="B6588">
        <v>103264</v>
      </c>
      <c r="C6588" t="s">
        <v>10505</v>
      </c>
      <c r="D6588" t="s">
        <v>211</v>
      </c>
      <c r="E6588">
        <v>8981.66</v>
      </c>
      <c r="F6588">
        <v>8999.19</v>
      </c>
    </row>
    <row r="6589" spans="1:6">
      <c r="A6589" t="s">
        <v>15406</v>
      </c>
      <c r="B6589">
        <v>103266</v>
      </c>
      <c r="C6589" t="s">
        <v>10506</v>
      </c>
      <c r="D6589" t="s">
        <v>211</v>
      </c>
      <c r="E6589">
        <v>10024.51</v>
      </c>
      <c r="F6589">
        <v>10042.040000000001</v>
      </c>
    </row>
    <row r="6590" spans="1:6">
      <c r="A6590" t="s">
        <v>15406</v>
      </c>
      <c r="B6590">
        <v>103277</v>
      </c>
      <c r="C6590" t="s">
        <v>10507</v>
      </c>
      <c r="D6590" t="s">
        <v>211</v>
      </c>
      <c r="E6590">
        <v>24163.94</v>
      </c>
      <c r="F6590">
        <v>24187.34</v>
      </c>
    </row>
    <row r="6591" spans="1:6">
      <c r="A6591" t="s">
        <v>15406</v>
      </c>
      <c r="B6591">
        <v>103278</v>
      </c>
      <c r="C6591" t="s">
        <v>10508</v>
      </c>
      <c r="D6591" t="s">
        <v>211</v>
      </c>
      <c r="E6591">
        <v>30908.43</v>
      </c>
      <c r="F6591">
        <v>30932.46</v>
      </c>
    </row>
    <row r="6592" spans="1:6">
      <c r="A6592" t="s">
        <v>15406</v>
      </c>
      <c r="B6592">
        <v>103285</v>
      </c>
      <c r="C6592" t="s">
        <v>10509</v>
      </c>
      <c r="D6592" t="s">
        <v>211</v>
      </c>
      <c r="E6592">
        <v>0</v>
      </c>
      <c r="F6592">
        <v>0</v>
      </c>
    </row>
    <row r="6593" spans="1:6">
      <c r="A6593" t="s">
        <v>15406</v>
      </c>
      <c r="B6593">
        <v>103286</v>
      </c>
      <c r="C6593" t="s">
        <v>10510</v>
      </c>
      <c r="D6593" t="s">
        <v>211</v>
      </c>
      <c r="E6593">
        <v>0</v>
      </c>
      <c r="F6593">
        <v>0</v>
      </c>
    </row>
    <row r="6594" spans="1:6">
      <c r="A6594" t="s">
        <v>15406</v>
      </c>
      <c r="B6594">
        <v>103287</v>
      </c>
      <c r="C6594" t="s">
        <v>10511</v>
      </c>
      <c r="D6594" t="s">
        <v>211</v>
      </c>
      <c r="E6594">
        <v>0</v>
      </c>
      <c r="F6594">
        <v>0</v>
      </c>
    </row>
    <row r="6595" spans="1:6">
      <c r="A6595" t="s">
        <v>15406</v>
      </c>
      <c r="B6595">
        <v>103288</v>
      </c>
      <c r="C6595" t="s">
        <v>10512</v>
      </c>
      <c r="D6595" t="s">
        <v>211</v>
      </c>
      <c r="E6595">
        <v>15.63</v>
      </c>
      <c r="F6595">
        <v>16.47</v>
      </c>
    </row>
    <row r="6596" spans="1:6">
      <c r="A6596" t="s">
        <v>15406</v>
      </c>
      <c r="B6596">
        <v>103291</v>
      </c>
      <c r="C6596" t="s">
        <v>10513</v>
      </c>
      <c r="D6596" t="s">
        <v>110</v>
      </c>
      <c r="E6596">
        <v>63.57</v>
      </c>
      <c r="F6596">
        <v>63.87</v>
      </c>
    </row>
    <row r="6597" spans="1:6">
      <c r="A6597" t="s">
        <v>15406</v>
      </c>
      <c r="B6597">
        <v>103289</v>
      </c>
      <c r="C6597" t="s">
        <v>10514</v>
      </c>
      <c r="D6597" t="s">
        <v>110</v>
      </c>
      <c r="E6597">
        <v>32.49</v>
      </c>
      <c r="F6597">
        <v>32.74</v>
      </c>
    </row>
    <row r="6598" spans="1:6">
      <c r="A6598" t="s">
        <v>15406</v>
      </c>
      <c r="B6598">
        <v>103290</v>
      </c>
      <c r="C6598" t="s">
        <v>10515</v>
      </c>
      <c r="D6598" t="s">
        <v>110</v>
      </c>
      <c r="E6598">
        <v>50.28</v>
      </c>
      <c r="F6598">
        <v>50.56</v>
      </c>
    </row>
    <row r="6599" spans="1:6">
      <c r="A6599" t="s">
        <v>15406</v>
      </c>
      <c r="B6599">
        <v>103292</v>
      </c>
      <c r="C6599" t="s">
        <v>10516</v>
      </c>
      <c r="D6599" t="s">
        <v>110</v>
      </c>
      <c r="E6599">
        <v>77.069999999999993</v>
      </c>
      <c r="F6599">
        <v>77.41</v>
      </c>
    </row>
    <row r="6600" spans="1:6">
      <c r="A6600" t="s">
        <v>15407</v>
      </c>
      <c r="B6600">
        <v>106044</v>
      </c>
      <c r="C6600" t="s">
        <v>10517</v>
      </c>
      <c r="D6600" t="s">
        <v>211</v>
      </c>
      <c r="E6600">
        <v>58.78</v>
      </c>
      <c r="F6600">
        <v>60.9</v>
      </c>
    </row>
    <row r="6601" spans="1:6">
      <c r="A6601" t="s">
        <v>15407</v>
      </c>
      <c r="B6601">
        <v>106045</v>
      </c>
      <c r="C6601" t="s">
        <v>10518</v>
      </c>
      <c r="D6601" t="s">
        <v>211</v>
      </c>
      <c r="E6601">
        <v>135.5</v>
      </c>
      <c r="F6601">
        <v>138.15</v>
      </c>
    </row>
    <row r="6602" spans="1:6">
      <c r="A6602" t="s">
        <v>15407</v>
      </c>
      <c r="B6602">
        <v>106042</v>
      </c>
      <c r="C6602" t="s">
        <v>10519</v>
      </c>
      <c r="D6602" t="s">
        <v>211</v>
      </c>
      <c r="E6602">
        <v>60.71</v>
      </c>
      <c r="F6602">
        <v>62.83</v>
      </c>
    </row>
    <row r="6603" spans="1:6">
      <c r="A6603" t="s">
        <v>15407</v>
      </c>
      <c r="B6603">
        <v>106043</v>
      </c>
      <c r="C6603" t="s">
        <v>10520</v>
      </c>
      <c r="D6603" t="s">
        <v>211</v>
      </c>
      <c r="E6603">
        <v>117.67</v>
      </c>
      <c r="F6603">
        <v>120.32</v>
      </c>
    </row>
    <row r="6604" spans="1:6">
      <c r="A6604" t="s">
        <v>15407</v>
      </c>
      <c r="B6604">
        <v>106046</v>
      </c>
      <c r="C6604" t="s">
        <v>10521</v>
      </c>
      <c r="D6604" t="s">
        <v>211</v>
      </c>
      <c r="E6604">
        <v>38.82</v>
      </c>
      <c r="F6604">
        <v>40.229999999999997</v>
      </c>
    </row>
    <row r="6605" spans="1:6">
      <c r="A6605" t="s">
        <v>15407</v>
      </c>
      <c r="B6605">
        <v>106047</v>
      </c>
      <c r="C6605" t="s">
        <v>10522</v>
      </c>
      <c r="D6605" t="s">
        <v>211</v>
      </c>
      <c r="E6605">
        <v>70.42</v>
      </c>
      <c r="F6605">
        <v>72.19</v>
      </c>
    </row>
    <row r="6606" spans="1:6">
      <c r="A6606" t="s">
        <v>15407</v>
      </c>
      <c r="B6606">
        <v>106038</v>
      </c>
      <c r="C6606" t="s">
        <v>10523</v>
      </c>
      <c r="D6606" t="s">
        <v>211</v>
      </c>
      <c r="E6606">
        <v>52.26</v>
      </c>
      <c r="F6606">
        <v>55.09</v>
      </c>
    </row>
    <row r="6607" spans="1:6">
      <c r="A6607" t="s">
        <v>15407</v>
      </c>
      <c r="B6607">
        <v>106039</v>
      </c>
      <c r="C6607" t="s">
        <v>10524</v>
      </c>
      <c r="D6607" t="s">
        <v>211</v>
      </c>
      <c r="E6607">
        <v>69.930000000000007</v>
      </c>
      <c r="F6607">
        <v>73.47</v>
      </c>
    </row>
    <row r="6608" spans="1:6">
      <c r="A6608" t="s">
        <v>15407</v>
      </c>
      <c r="B6608">
        <v>106040</v>
      </c>
      <c r="C6608" t="s">
        <v>10525</v>
      </c>
      <c r="D6608" t="s">
        <v>211</v>
      </c>
      <c r="E6608">
        <v>79.11</v>
      </c>
      <c r="F6608">
        <v>81.94</v>
      </c>
    </row>
    <row r="6609" spans="1:6">
      <c r="A6609" t="s">
        <v>15407</v>
      </c>
      <c r="B6609">
        <v>106041</v>
      </c>
      <c r="C6609" t="s">
        <v>10526</v>
      </c>
      <c r="D6609" t="s">
        <v>211</v>
      </c>
      <c r="E6609">
        <v>149.02000000000001</v>
      </c>
      <c r="F6609">
        <v>152.56</v>
      </c>
    </row>
    <row r="6610" spans="1:6">
      <c r="A6610" t="s">
        <v>15407</v>
      </c>
      <c r="B6610">
        <v>97329</v>
      </c>
      <c r="C6610" t="s">
        <v>10527</v>
      </c>
      <c r="D6610" t="s">
        <v>110</v>
      </c>
      <c r="E6610">
        <v>58.8</v>
      </c>
      <c r="F6610">
        <v>58.99</v>
      </c>
    </row>
    <row r="6611" spans="1:6">
      <c r="A6611" t="s">
        <v>15407</v>
      </c>
      <c r="B6611">
        <v>97327</v>
      </c>
      <c r="C6611" t="s">
        <v>10528</v>
      </c>
      <c r="D6611" t="s">
        <v>110</v>
      </c>
      <c r="E6611">
        <v>27.72</v>
      </c>
      <c r="F6611">
        <v>27.86</v>
      </c>
    </row>
    <row r="6612" spans="1:6">
      <c r="A6612" t="s">
        <v>15407</v>
      </c>
      <c r="B6612">
        <v>106034</v>
      </c>
      <c r="C6612" t="s">
        <v>10529</v>
      </c>
      <c r="D6612" t="s">
        <v>110</v>
      </c>
      <c r="E6612">
        <v>123.19</v>
      </c>
      <c r="F6612">
        <v>123.44</v>
      </c>
    </row>
    <row r="6613" spans="1:6">
      <c r="A6613" t="s">
        <v>15407</v>
      </c>
      <c r="B6613">
        <v>97328</v>
      </c>
      <c r="C6613" t="s">
        <v>10530</v>
      </c>
      <c r="D6613" t="s">
        <v>110</v>
      </c>
      <c r="E6613">
        <v>45.51</v>
      </c>
      <c r="F6613">
        <v>45.68</v>
      </c>
    </row>
    <row r="6614" spans="1:6">
      <c r="A6614" t="s">
        <v>15407</v>
      </c>
      <c r="B6614">
        <v>97330</v>
      </c>
      <c r="C6614" t="s">
        <v>10531</v>
      </c>
      <c r="D6614" t="s">
        <v>110</v>
      </c>
      <c r="E6614">
        <v>72.3</v>
      </c>
      <c r="F6614">
        <v>72.53</v>
      </c>
    </row>
    <row r="6615" spans="1:6">
      <c r="A6615" t="s">
        <v>15407</v>
      </c>
      <c r="B6615">
        <v>106035</v>
      </c>
      <c r="C6615" t="s">
        <v>10532</v>
      </c>
      <c r="D6615" t="s">
        <v>110</v>
      </c>
      <c r="E6615">
        <v>0</v>
      </c>
      <c r="F6615">
        <v>0</v>
      </c>
    </row>
    <row r="6616" spans="1:6">
      <c r="A6616" t="s">
        <v>15407</v>
      </c>
      <c r="B6616">
        <v>106036</v>
      </c>
      <c r="C6616" t="s">
        <v>10533</v>
      </c>
      <c r="D6616" t="s">
        <v>110</v>
      </c>
      <c r="E6616">
        <v>0</v>
      </c>
      <c r="F6616">
        <v>0</v>
      </c>
    </row>
    <row r="6617" spans="1:6">
      <c r="A6617" t="s">
        <v>15407</v>
      </c>
      <c r="B6617">
        <v>106037</v>
      </c>
      <c r="C6617" t="s">
        <v>10534</v>
      </c>
      <c r="D6617" t="s">
        <v>110</v>
      </c>
      <c r="E6617">
        <v>0</v>
      </c>
      <c r="F6617">
        <v>0</v>
      </c>
    </row>
    <row r="6618" spans="1:6">
      <c r="A6618" t="s">
        <v>15408</v>
      </c>
      <c r="B6618">
        <v>93085</v>
      </c>
      <c r="C6618" t="s">
        <v>10535</v>
      </c>
      <c r="D6618" t="s">
        <v>211</v>
      </c>
      <c r="E6618">
        <v>16.09</v>
      </c>
      <c r="F6618">
        <v>16.57</v>
      </c>
    </row>
    <row r="6619" spans="1:6">
      <c r="A6619" t="s">
        <v>15408</v>
      </c>
      <c r="B6619">
        <v>103892</v>
      </c>
      <c r="C6619" t="s">
        <v>10536</v>
      </c>
      <c r="D6619" t="s">
        <v>211</v>
      </c>
      <c r="E6619">
        <v>17.149999999999999</v>
      </c>
      <c r="F6619">
        <v>17.690000000000001</v>
      </c>
    </row>
    <row r="6620" spans="1:6">
      <c r="A6620" t="s">
        <v>15408</v>
      </c>
      <c r="B6620">
        <v>103823</v>
      </c>
      <c r="C6620" t="s">
        <v>10537</v>
      </c>
      <c r="D6620" t="s">
        <v>211</v>
      </c>
      <c r="E6620">
        <v>19.2</v>
      </c>
      <c r="F6620">
        <v>19.87</v>
      </c>
    </row>
    <row r="6621" spans="1:6">
      <c r="A6621" t="s">
        <v>15408</v>
      </c>
      <c r="B6621">
        <v>103856</v>
      </c>
      <c r="C6621" t="s">
        <v>10538</v>
      </c>
      <c r="D6621" t="s">
        <v>211</v>
      </c>
      <c r="E6621">
        <v>17.100000000000001</v>
      </c>
      <c r="F6621">
        <v>17.64</v>
      </c>
    </row>
    <row r="6622" spans="1:6">
      <c r="A6622" t="s">
        <v>15408</v>
      </c>
      <c r="B6622">
        <v>93108</v>
      </c>
      <c r="C6622" t="s">
        <v>10539</v>
      </c>
      <c r="D6622" t="s">
        <v>211</v>
      </c>
      <c r="E6622">
        <v>14.49</v>
      </c>
      <c r="F6622">
        <v>14.88</v>
      </c>
    </row>
    <row r="6623" spans="1:6">
      <c r="A6623" t="s">
        <v>15408</v>
      </c>
      <c r="B6623">
        <v>93091</v>
      </c>
      <c r="C6623" t="s">
        <v>10540</v>
      </c>
      <c r="D6623" t="s">
        <v>211</v>
      </c>
      <c r="E6623">
        <v>17.91</v>
      </c>
      <c r="F6623">
        <v>18.27</v>
      </c>
    </row>
    <row r="6624" spans="1:6">
      <c r="A6624" t="s">
        <v>15408</v>
      </c>
      <c r="B6624">
        <v>103900</v>
      </c>
      <c r="C6624" t="s">
        <v>10541</v>
      </c>
      <c r="D6624" t="s">
        <v>211</v>
      </c>
      <c r="E6624">
        <v>22.25</v>
      </c>
      <c r="F6624">
        <v>22.87</v>
      </c>
    </row>
    <row r="6625" spans="1:6">
      <c r="A6625" t="s">
        <v>15408</v>
      </c>
      <c r="B6625">
        <v>103831</v>
      </c>
      <c r="C6625" t="s">
        <v>10542</v>
      </c>
      <c r="D6625" t="s">
        <v>211</v>
      </c>
      <c r="E6625">
        <v>28.65</v>
      </c>
      <c r="F6625">
        <v>29.65</v>
      </c>
    </row>
    <row r="6626" spans="1:6">
      <c r="A6626" t="s">
        <v>15408</v>
      </c>
      <c r="B6626">
        <v>103864</v>
      </c>
      <c r="C6626" t="s">
        <v>10543</v>
      </c>
      <c r="D6626" t="s">
        <v>211</v>
      </c>
      <c r="E6626">
        <v>23.42</v>
      </c>
      <c r="F6626">
        <v>24.11</v>
      </c>
    </row>
    <row r="6627" spans="1:6">
      <c r="A6627" t="s">
        <v>15408</v>
      </c>
      <c r="B6627">
        <v>93133</v>
      </c>
      <c r="C6627" t="s">
        <v>10544</v>
      </c>
      <c r="D6627" t="s">
        <v>211</v>
      </c>
      <c r="E6627">
        <v>20.89</v>
      </c>
      <c r="F6627">
        <v>21.44</v>
      </c>
    </row>
    <row r="6628" spans="1:6">
      <c r="A6628" t="s">
        <v>15408</v>
      </c>
      <c r="B6628">
        <v>93057</v>
      </c>
      <c r="C6628" t="s">
        <v>10545</v>
      </c>
      <c r="D6628" t="s">
        <v>211</v>
      </c>
      <c r="E6628">
        <v>15.13</v>
      </c>
      <c r="F6628">
        <v>15.34</v>
      </c>
    </row>
    <row r="6629" spans="1:6">
      <c r="A6629" t="s">
        <v>15408</v>
      </c>
      <c r="B6629">
        <v>93062</v>
      </c>
      <c r="C6629" t="s">
        <v>10546</v>
      </c>
      <c r="D6629" t="s">
        <v>211</v>
      </c>
      <c r="E6629">
        <v>29.2</v>
      </c>
      <c r="F6629">
        <v>29.45</v>
      </c>
    </row>
    <row r="6630" spans="1:6">
      <c r="A6630" t="s">
        <v>15408</v>
      </c>
      <c r="B6630">
        <v>93065</v>
      </c>
      <c r="C6630" t="s">
        <v>10547</v>
      </c>
      <c r="D6630" t="s">
        <v>211</v>
      </c>
      <c r="E6630">
        <v>47.83</v>
      </c>
      <c r="F6630">
        <v>48.15</v>
      </c>
    </row>
    <row r="6631" spans="1:6">
      <c r="A6631" t="s">
        <v>15408</v>
      </c>
      <c r="B6631">
        <v>93068</v>
      </c>
      <c r="C6631" t="s">
        <v>10548</v>
      </c>
      <c r="D6631" t="s">
        <v>211</v>
      </c>
      <c r="E6631">
        <v>67.400000000000006</v>
      </c>
      <c r="F6631">
        <v>67.81</v>
      </c>
    </row>
    <row r="6632" spans="1:6">
      <c r="A6632" t="s">
        <v>15408</v>
      </c>
      <c r="B6632">
        <v>93071</v>
      </c>
      <c r="C6632" t="s">
        <v>10549</v>
      </c>
      <c r="D6632" t="s">
        <v>211</v>
      </c>
      <c r="E6632">
        <v>184.47</v>
      </c>
      <c r="F6632">
        <v>184.98</v>
      </c>
    </row>
    <row r="6633" spans="1:6">
      <c r="A6633" t="s">
        <v>15408</v>
      </c>
      <c r="B6633">
        <v>93081</v>
      </c>
      <c r="C6633" t="s">
        <v>10550</v>
      </c>
      <c r="D6633" t="s">
        <v>211</v>
      </c>
      <c r="E6633">
        <v>20.12</v>
      </c>
      <c r="F6633">
        <v>20.38</v>
      </c>
    </row>
    <row r="6634" spans="1:6">
      <c r="A6634" t="s">
        <v>15408</v>
      </c>
      <c r="B6634">
        <v>103887</v>
      </c>
      <c r="C6634" t="s">
        <v>10551</v>
      </c>
      <c r="D6634" t="s">
        <v>211</v>
      </c>
      <c r="E6634">
        <v>21.75</v>
      </c>
      <c r="F6634">
        <v>22.11</v>
      </c>
    </row>
    <row r="6635" spans="1:6">
      <c r="A6635" t="s">
        <v>15408</v>
      </c>
      <c r="B6635">
        <v>103818</v>
      </c>
      <c r="C6635" t="s">
        <v>10552</v>
      </c>
      <c r="D6635" t="s">
        <v>211</v>
      </c>
      <c r="E6635">
        <v>21.74</v>
      </c>
      <c r="F6635">
        <v>22.1</v>
      </c>
    </row>
    <row r="6636" spans="1:6">
      <c r="A6636" t="s">
        <v>15408</v>
      </c>
      <c r="B6636">
        <v>103851</v>
      </c>
      <c r="C6636" t="s">
        <v>10553</v>
      </c>
      <c r="D6636" t="s">
        <v>211</v>
      </c>
      <c r="E6636">
        <v>21.49</v>
      </c>
      <c r="F6636">
        <v>21.83</v>
      </c>
    </row>
    <row r="6637" spans="1:6">
      <c r="A6637" t="s">
        <v>15408</v>
      </c>
      <c r="B6637">
        <v>93104</v>
      </c>
      <c r="C6637" t="s">
        <v>10554</v>
      </c>
      <c r="D6637" t="s">
        <v>211</v>
      </c>
      <c r="E6637">
        <v>20.2</v>
      </c>
      <c r="F6637">
        <v>20.47</v>
      </c>
    </row>
    <row r="6638" spans="1:6">
      <c r="A6638" t="s">
        <v>15408</v>
      </c>
      <c r="B6638">
        <v>98602</v>
      </c>
      <c r="C6638" t="s">
        <v>10555</v>
      </c>
      <c r="D6638" t="s">
        <v>211</v>
      </c>
      <c r="E6638">
        <v>19.62</v>
      </c>
      <c r="F6638">
        <v>19.809999999999999</v>
      </c>
    </row>
    <row r="6639" spans="1:6">
      <c r="A6639" t="s">
        <v>15408</v>
      </c>
      <c r="B6639">
        <v>93087</v>
      </c>
      <c r="C6639" t="s">
        <v>10556</v>
      </c>
      <c r="D6639" t="s">
        <v>211</v>
      </c>
      <c r="E6639">
        <v>21.05</v>
      </c>
      <c r="F6639">
        <v>21.33</v>
      </c>
    </row>
    <row r="6640" spans="1:6">
      <c r="A6640" t="s">
        <v>15408</v>
      </c>
      <c r="B6640">
        <v>103893</v>
      </c>
      <c r="C6640" t="s">
        <v>10557</v>
      </c>
      <c r="D6640" t="s">
        <v>211</v>
      </c>
      <c r="E6640">
        <v>23.06</v>
      </c>
      <c r="F6640">
        <v>23.46</v>
      </c>
    </row>
    <row r="6641" spans="1:6">
      <c r="A6641" t="s">
        <v>15408</v>
      </c>
      <c r="B6641">
        <v>103824</v>
      </c>
      <c r="C6641" t="s">
        <v>10558</v>
      </c>
      <c r="D6641" t="s">
        <v>211</v>
      </c>
      <c r="E6641">
        <v>25.31</v>
      </c>
      <c r="F6641">
        <v>25.83</v>
      </c>
    </row>
    <row r="6642" spans="1:6">
      <c r="A6642" t="s">
        <v>15408</v>
      </c>
      <c r="B6642">
        <v>103857</v>
      </c>
      <c r="C6642" t="s">
        <v>10559</v>
      </c>
      <c r="D6642" t="s">
        <v>211</v>
      </c>
      <c r="E6642">
        <v>23.35</v>
      </c>
      <c r="F6642">
        <v>23.78</v>
      </c>
    </row>
    <row r="6643" spans="1:6">
      <c r="A6643" t="s">
        <v>15408</v>
      </c>
      <c r="B6643">
        <v>93110</v>
      </c>
      <c r="C6643" t="s">
        <v>10560</v>
      </c>
      <c r="D6643" t="s">
        <v>211</v>
      </c>
      <c r="E6643">
        <v>22.13</v>
      </c>
      <c r="F6643">
        <v>22.47</v>
      </c>
    </row>
    <row r="6644" spans="1:6">
      <c r="A6644" t="s">
        <v>15408</v>
      </c>
      <c r="B6644">
        <v>93054</v>
      </c>
      <c r="C6644" t="s">
        <v>10561</v>
      </c>
      <c r="D6644" t="s">
        <v>211</v>
      </c>
      <c r="E6644">
        <v>24.32</v>
      </c>
      <c r="F6644">
        <v>24.57</v>
      </c>
    </row>
    <row r="6645" spans="1:6">
      <c r="A6645" t="s">
        <v>15408</v>
      </c>
      <c r="B6645">
        <v>93088</v>
      </c>
      <c r="C6645" t="s">
        <v>10562</v>
      </c>
      <c r="D6645" t="s">
        <v>211</v>
      </c>
      <c r="E6645">
        <v>26.09</v>
      </c>
      <c r="F6645">
        <v>26.43</v>
      </c>
    </row>
    <row r="6646" spans="1:6">
      <c r="A6646" t="s">
        <v>15408</v>
      </c>
      <c r="B6646">
        <v>103894</v>
      </c>
      <c r="C6646" t="s">
        <v>10563</v>
      </c>
      <c r="D6646" t="s">
        <v>211</v>
      </c>
      <c r="E6646">
        <v>27.77</v>
      </c>
      <c r="F6646">
        <v>28.22</v>
      </c>
    </row>
    <row r="6647" spans="1:6">
      <c r="A6647" t="s">
        <v>15408</v>
      </c>
      <c r="B6647">
        <v>103825</v>
      </c>
      <c r="C6647" t="s">
        <v>10564</v>
      </c>
      <c r="D6647" t="s">
        <v>211</v>
      </c>
      <c r="E6647">
        <v>30.01</v>
      </c>
      <c r="F6647">
        <v>30.6</v>
      </c>
    </row>
    <row r="6648" spans="1:6">
      <c r="A6648" t="s">
        <v>15408</v>
      </c>
      <c r="B6648">
        <v>103858</v>
      </c>
      <c r="C6648" t="s">
        <v>10565</v>
      </c>
      <c r="D6648" t="s">
        <v>211</v>
      </c>
      <c r="E6648">
        <v>28.06</v>
      </c>
      <c r="F6648">
        <v>28.54</v>
      </c>
    </row>
    <row r="6649" spans="1:6">
      <c r="A6649" t="s">
        <v>15408</v>
      </c>
      <c r="B6649">
        <v>93111</v>
      </c>
      <c r="C6649" t="s">
        <v>10566</v>
      </c>
      <c r="D6649" t="s">
        <v>211</v>
      </c>
      <c r="E6649">
        <v>26.83</v>
      </c>
      <c r="F6649">
        <v>27.24</v>
      </c>
    </row>
    <row r="6650" spans="1:6">
      <c r="A6650" t="s">
        <v>15408</v>
      </c>
      <c r="B6650">
        <v>93059</v>
      </c>
      <c r="C6650" t="s">
        <v>10567</v>
      </c>
      <c r="D6650" t="s">
        <v>211</v>
      </c>
      <c r="E6650">
        <v>31.83</v>
      </c>
      <c r="F6650">
        <v>32.049999999999997</v>
      </c>
    </row>
    <row r="6651" spans="1:6">
      <c r="A6651" t="s">
        <v>15408</v>
      </c>
      <c r="B6651">
        <v>93093</v>
      </c>
      <c r="C6651" t="s">
        <v>10568</v>
      </c>
      <c r="D6651" t="s">
        <v>211</v>
      </c>
      <c r="E6651">
        <v>33.15</v>
      </c>
      <c r="F6651">
        <v>33.46</v>
      </c>
    </row>
    <row r="6652" spans="1:6">
      <c r="A6652" t="s">
        <v>15408</v>
      </c>
      <c r="B6652">
        <v>103899</v>
      </c>
      <c r="C6652" t="s">
        <v>10569</v>
      </c>
      <c r="D6652" t="s">
        <v>211</v>
      </c>
      <c r="E6652">
        <v>35.479999999999997</v>
      </c>
      <c r="F6652">
        <v>35.92</v>
      </c>
    </row>
    <row r="6653" spans="1:6">
      <c r="A6653" t="s">
        <v>15408</v>
      </c>
      <c r="B6653">
        <v>103830</v>
      </c>
      <c r="C6653" t="s">
        <v>10570</v>
      </c>
      <c r="D6653" t="s">
        <v>211</v>
      </c>
      <c r="E6653">
        <v>39.39</v>
      </c>
      <c r="F6653">
        <v>40.07</v>
      </c>
    </row>
    <row r="6654" spans="1:6">
      <c r="A6654" t="s">
        <v>15408</v>
      </c>
      <c r="B6654">
        <v>103863</v>
      </c>
      <c r="C6654" t="s">
        <v>10571</v>
      </c>
      <c r="D6654" t="s">
        <v>211</v>
      </c>
      <c r="E6654">
        <v>36.25</v>
      </c>
      <c r="F6654">
        <v>36.74</v>
      </c>
    </row>
    <row r="6655" spans="1:6">
      <c r="A6655" t="s">
        <v>15408</v>
      </c>
      <c r="B6655">
        <v>93114</v>
      </c>
      <c r="C6655" t="s">
        <v>10572</v>
      </c>
      <c r="D6655" t="s">
        <v>211</v>
      </c>
      <c r="E6655">
        <v>35.07</v>
      </c>
      <c r="F6655">
        <v>35.49</v>
      </c>
    </row>
    <row r="6656" spans="1:6">
      <c r="A6656" t="s">
        <v>15408</v>
      </c>
      <c r="B6656">
        <v>93075</v>
      </c>
      <c r="C6656" t="s">
        <v>10573</v>
      </c>
      <c r="D6656" t="s">
        <v>211</v>
      </c>
      <c r="E6656">
        <v>21.29</v>
      </c>
      <c r="F6656">
        <v>21.63</v>
      </c>
    </row>
    <row r="6657" spans="1:6">
      <c r="A6657" t="s">
        <v>15408</v>
      </c>
      <c r="B6657">
        <v>103876</v>
      </c>
      <c r="C6657" t="s">
        <v>10574</v>
      </c>
      <c r="D6657" t="s">
        <v>211</v>
      </c>
      <c r="E6657">
        <v>23.75</v>
      </c>
      <c r="F6657">
        <v>24.23</v>
      </c>
    </row>
    <row r="6658" spans="1:6">
      <c r="A6658" t="s">
        <v>15408</v>
      </c>
      <c r="B6658">
        <v>103807</v>
      </c>
      <c r="C6658" t="s">
        <v>10575</v>
      </c>
      <c r="D6658" t="s">
        <v>211</v>
      </c>
      <c r="E6658">
        <v>23.72</v>
      </c>
      <c r="F6658">
        <v>24.19</v>
      </c>
    </row>
    <row r="6659" spans="1:6">
      <c r="A6659" t="s">
        <v>15408</v>
      </c>
      <c r="B6659">
        <v>103840</v>
      </c>
      <c r="C6659" t="s">
        <v>10576</v>
      </c>
      <c r="D6659" t="s">
        <v>211</v>
      </c>
      <c r="E6659">
        <v>23.34</v>
      </c>
      <c r="F6659">
        <v>23.8</v>
      </c>
    </row>
    <row r="6660" spans="1:6">
      <c r="A6660" t="s">
        <v>15408</v>
      </c>
      <c r="B6660">
        <v>93098</v>
      </c>
      <c r="C6660" t="s">
        <v>10577</v>
      </c>
      <c r="D6660" t="s">
        <v>211</v>
      </c>
      <c r="E6660">
        <v>21.43</v>
      </c>
      <c r="F6660">
        <v>21.77</v>
      </c>
    </row>
    <row r="6661" spans="1:6">
      <c r="A6661" t="s">
        <v>15408</v>
      </c>
      <c r="B6661">
        <v>93120</v>
      </c>
      <c r="C6661" t="s">
        <v>10578</v>
      </c>
      <c r="D6661" t="s">
        <v>211</v>
      </c>
      <c r="E6661">
        <v>28.03</v>
      </c>
      <c r="F6661">
        <v>28.27</v>
      </c>
    </row>
    <row r="6662" spans="1:6">
      <c r="A6662" t="s">
        <v>15408</v>
      </c>
      <c r="B6662">
        <v>93077</v>
      </c>
      <c r="C6662" t="s">
        <v>10579</v>
      </c>
      <c r="D6662" t="s">
        <v>211</v>
      </c>
      <c r="E6662">
        <v>30.17</v>
      </c>
      <c r="F6662">
        <v>30.55</v>
      </c>
    </row>
    <row r="6663" spans="1:6">
      <c r="A6663" t="s">
        <v>15408</v>
      </c>
      <c r="B6663">
        <v>103879</v>
      </c>
      <c r="C6663" t="s">
        <v>10580</v>
      </c>
      <c r="D6663" t="s">
        <v>211</v>
      </c>
      <c r="E6663">
        <v>33.19</v>
      </c>
      <c r="F6663">
        <v>33.729999999999997</v>
      </c>
    </row>
    <row r="6664" spans="1:6">
      <c r="A6664" t="s">
        <v>15408</v>
      </c>
      <c r="B6664">
        <v>103810</v>
      </c>
      <c r="C6664" t="s">
        <v>10581</v>
      </c>
      <c r="D6664" t="s">
        <v>211</v>
      </c>
      <c r="E6664">
        <v>36.51</v>
      </c>
      <c r="F6664">
        <v>37.26</v>
      </c>
    </row>
    <row r="6665" spans="1:6">
      <c r="A6665" t="s">
        <v>15408</v>
      </c>
      <c r="B6665">
        <v>103843</v>
      </c>
      <c r="C6665" t="s">
        <v>10582</v>
      </c>
      <c r="D6665" t="s">
        <v>211</v>
      </c>
      <c r="E6665">
        <v>33.61</v>
      </c>
      <c r="F6665">
        <v>34.18</v>
      </c>
    </row>
    <row r="6666" spans="1:6">
      <c r="A6666" t="s">
        <v>15408</v>
      </c>
      <c r="B6666">
        <v>93100</v>
      </c>
      <c r="C6666" t="s">
        <v>10583</v>
      </c>
      <c r="D6666" t="s">
        <v>211</v>
      </c>
      <c r="E6666">
        <v>31.78</v>
      </c>
      <c r="F6666">
        <v>32.24</v>
      </c>
    </row>
    <row r="6667" spans="1:6">
      <c r="A6667" t="s">
        <v>15408</v>
      </c>
      <c r="B6667">
        <v>93121</v>
      </c>
      <c r="C6667" t="s">
        <v>10584</v>
      </c>
      <c r="D6667" t="s">
        <v>211</v>
      </c>
      <c r="E6667">
        <v>31.8</v>
      </c>
      <c r="F6667">
        <v>32.11</v>
      </c>
    </row>
    <row r="6668" spans="1:6">
      <c r="A6668" t="s">
        <v>15408</v>
      </c>
      <c r="B6668">
        <v>93078</v>
      </c>
      <c r="C6668" t="s">
        <v>10585</v>
      </c>
      <c r="D6668" t="s">
        <v>211</v>
      </c>
      <c r="E6668">
        <v>33.950000000000003</v>
      </c>
      <c r="F6668">
        <v>34.380000000000003</v>
      </c>
    </row>
    <row r="6669" spans="1:6">
      <c r="A6669" t="s">
        <v>15408</v>
      </c>
      <c r="B6669">
        <v>103880</v>
      </c>
      <c r="C6669" t="s">
        <v>10586</v>
      </c>
      <c r="D6669" t="s">
        <v>211</v>
      </c>
      <c r="E6669">
        <v>36.97</v>
      </c>
      <c r="F6669">
        <v>37.57</v>
      </c>
    </row>
    <row r="6670" spans="1:6">
      <c r="A6670" t="s">
        <v>15408</v>
      </c>
      <c r="B6670">
        <v>103811</v>
      </c>
      <c r="C6670" t="s">
        <v>10587</v>
      </c>
      <c r="D6670" t="s">
        <v>211</v>
      </c>
      <c r="E6670">
        <v>40.299999999999997</v>
      </c>
      <c r="F6670">
        <v>41.09</v>
      </c>
    </row>
    <row r="6671" spans="1:6">
      <c r="A6671" t="s">
        <v>15408</v>
      </c>
      <c r="B6671">
        <v>103844</v>
      </c>
      <c r="C6671" t="s">
        <v>10588</v>
      </c>
      <c r="D6671" t="s">
        <v>211</v>
      </c>
      <c r="E6671">
        <v>37.380000000000003</v>
      </c>
      <c r="F6671">
        <v>38.020000000000003</v>
      </c>
    </row>
    <row r="6672" spans="1:6">
      <c r="A6672" t="s">
        <v>15408</v>
      </c>
      <c r="B6672">
        <v>93101</v>
      </c>
      <c r="C6672" t="s">
        <v>10589</v>
      </c>
      <c r="D6672" t="s">
        <v>211</v>
      </c>
      <c r="E6672">
        <v>35.56</v>
      </c>
      <c r="F6672">
        <v>36.090000000000003</v>
      </c>
    </row>
    <row r="6673" spans="1:6">
      <c r="A6673" t="s">
        <v>15408</v>
      </c>
      <c r="B6673">
        <v>92311</v>
      </c>
      <c r="C6673" t="s">
        <v>10590</v>
      </c>
      <c r="D6673" t="s">
        <v>211</v>
      </c>
      <c r="E6673">
        <v>13.83</v>
      </c>
      <c r="F6673">
        <v>14.25</v>
      </c>
    </row>
    <row r="6674" spans="1:6">
      <c r="A6674" t="s">
        <v>15408</v>
      </c>
      <c r="B6674">
        <v>103874</v>
      </c>
      <c r="C6674" t="s">
        <v>10591</v>
      </c>
      <c r="D6674" t="s">
        <v>211</v>
      </c>
      <c r="E6674">
        <v>19.21</v>
      </c>
      <c r="F6674">
        <v>19.96</v>
      </c>
    </row>
    <row r="6675" spans="1:6">
      <c r="A6675" t="s">
        <v>15408</v>
      </c>
      <c r="B6675">
        <v>103805</v>
      </c>
      <c r="C6675" t="s">
        <v>10592</v>
      </c>
      <c r="D6675" t="s">
        <v>211</v>
      </c>
      <c r="E6675">
        <v>19.149999999999999</v>
      </c>
      <c r="F6675">
        <v>19.88</v>
      </c>
    </row>
    <row r="6676" spans="1:6">
      <c r="A6676" t="s">
        <v>15408</v>
      </c>
      <c r="B6676">
        <v>103838</v>
      </c>
      <c r="C6676" t="s">
        <v>10593</v>
      </c>
      <c r="D6676" t="s">
        <v>211</v>
      </c>
      <c r="E6676">
        <v>18.399999999999999</v>
      </c>
      <c r="F6676">
        <v>19.100000000000001</v>
      </c>
    </row>
    <row r="6677" spans="1:6">
      <c r="A6677" t="s">
        <v>15408</v>
      </c>
      <c r="B6677">
        <v>92326</v>
      </c>
      <c r="C6677" t="s">
        <v>10594</v>
      </c>
      <c r="D6677" t="s">
        <v>211</v>
      </c>
      <c r="E6677">
        <v>14.54</v>
      </c>
      <c r="F6677">
        <v>15.01</v>
      </c>
    </row>
    <row r="6678" spans="1:6">
      <c r="A6678" t="s">
        <v>15408</v>
      </c>
      <c r="B6678">
        <v>92287</v>
      </c>
      <c r="C6678" t="s">
        <v>10595</v>
      </c>
      <c r="D6678" t="s">
        <v>211</v>
      </c>
      <c r="E6678">
        <v>18.920000000000002</v>
      </c>
      <c r="F6678">
        <v>19.190000000000001</v>
      </c>
    </row>
    <row r="6679" spans="1:6">
      <c r="A6679" t="s">
        <v>15408</v>
      </c>
      <c r="B6679">
        <v>92312</v>
      </c>
      <c r="C6679" t="s">
        <v>10596</v>
      </c>
      <c r="D6679" t="s">
        <v>211</v>
      </c>
      <c r="E6679">
        <v>23.22</v>
      </c>
      <c r="F6679">
        <v>23.75</v>
      </c>
    </row>
    <row r="6680" spans="1:6">
      <c r="A6680" t="s">
        <v>15408</v>
      </c>
      <c r="B6680">
        <v>103877</v>
      </c>
      <c r="C6680" t="s">
        <v>10597</v>
      </c>
      <c r="D6680" t="s">
        <v>211</v>
      </c>
      <c r="E6680">
        <v>29.25</v>
      </c>
      <c r="F6680">
        <v>30.14</v>
      </c>
    </row>
    <row r="6681" spans="1:6">
      <c r="A6681" t="s">
        <v>15408</v>
      </c>
      <c r="B6681">
        <v>103808</v>
      </c>
      <c r="C6681" t="s">
        <v>10598</v>
      </c>
      <c r="D6681" t="s">
        <v>211</v>
      </c>
      <c r="E6681">
        <v>35.9</v>
      </c>
      <c r="F6681">
        <v>37.159999999999997</v>
      </c>
    </row>
    <row r="6682" spans="1:6">
      <c r="A6682" t="s">
        <v>15408</v>
      </c>
      <c r="B6682">
        <v>103841</v>
      </c>
      <c r="C6682" t="s">
        <v>10599</v>
      </c>
      <c r="D6682" t="s">
        <v>211</v>
      </c>
      <c r="E6682">
        <v>30.09</v>
      </c>
      <c r="F6682">
        <v>31.02</v>
      </c>
    </row>
    <row r="6683" spans="1:6">
      <c r="A6683" t="s">
        <v>15408</v>
      </c>
      <c r="B6683">
        <v>92327</v>
      </c>
      <c r="C6683" t="s">
        <v>10600</v>
      </c>
      <c r="D6683" t="s">
        <v>211</v>
      </c>
      <c r="E6683">
        <v>26.43</v>
      </c>
      <c r="F6683">
        <v>27.14</v>
      </c>
    </row>
    <row r="6684" spans="1:6">
      <c r="A6684" t="s">
        <v>15408</v>
      </c>
      <c r="B6684">
        <v>92288</v>
      </c>
      <c r="C6684" t="s">
        <v>10601</v>
      </c>
      <c r="D6684" t="s">
        <v>211</v>
      </c>
      <c r="E6684">
        <v>29.91</v>
      </c>
      <c r="F6684">
        <v>30.27</v>
      </c>
    </row>
    <row r="6685" spans="1:6">
      <c r="A6685" t="s">
        <v>15408</v>
      </c>
      <c r="B6685">
        <v>92313</v>
      </c>
      <c r="C6685" t="s">
        <v>10602</v>
      </c>
      <c r="D6685" t="s">
        <v>211</v>
      </c>
      <c r="E6685">
        <v>33.909999999999997</v>
      </c>
      <c r="F6685">
        <v>34.479999999999997</v>
      </c>
    </row>
    <row r="6686" spans="1:6">
      <c r="A6686" t="s">
        <v>15408</v>
      </c>
      <c r="B6686">
        <v>103881</v>
      </c>
      <c r="C6686" t="s">
        <v>10603</v>
      </c>
      <c r="D6686" t="s">
        <v>211</v>
      </c>
      <c r="E6686">
        <v>40.869999999999997</v>
      </c>
      <c r="F6686">
        <v>41.86</v>
      </c>
    </row>
    <row r="6687" spans="1:6">
      <c r="A6687" t="s">
        <v>15408</v>
      </c>
      <c r="B6687">
        <v>103812</v>
      </c>
      <c r="C6687" t="s">
        <v>10604</v>
      </c>
      <c r="D6687" t="s">
        <v>211</v>
      </c>
      <c r="E6687">
        <v>53.26</v>
      </c>
      <c r="F6687">
        <v>54.98</v>
      </c>
    </row>
    <row r="6688" spans="1:6">
      <c r="A6688" t="s">
        <v>15408</v>
      </c>
      <c r="B6688">
        <v>103845</v>
      </c>
      <c r="C6688" t="s">
        <v>10605</v>
      </c>
      <c r="D6688" t="s">
        <v>211</v>
      </c>
      <c r="E6688">
        <v>43.13</v>
      </c>
      <c r="F6688">
        <v>44.25</v>
      </c>
    </row>
    <row r="6689" spans="1:6">
      <c r="A6689" t="s">
        <v>15408</v>
      </c>
      <c r="B6689">
        <v>92328</v>
      </c>
      <c r="C6689" t="s">
        <v>10606</v>
      </c>
      <c r="D6689" t="s">
        <v>211</v>
      </c>
      <c r="E6689">
        <v>39.6</v>
      </c>
      <c r="F6689">
        <v>40.520000000000003</v>
      </c>
    </row>
    <row r="6690" spans="1:6">
      <c r="A6690" t="s">
        <v>15408</v>
      </c>
      <c r="B6690">
        <v>92289</v>
      </c>
      <c r="C6690" t="s">
        <v>10607</v>
      </c>
      <c r="D6690" t="s">
        <v>211</v>
      </c>
      <c r="E6690">
        <v>53.24</v>
      </c>
      <c r="F6690">
        <v>53.68</v>
      </c>
    </row>
    <row r="6691" spans="1:6">
      <c r="A6691" t="s">
        <v>15408</v>
      </c>
      <c r="B6691">
        <v>92290</v>
      </c>
      <c r="C6691" t="s">
        <v>10608</v>
      </c>
      <c r="D6691" t="s">
        <v>211</v>
      </c>
      <c r="E6691">
        <v>80.790000000000006</v>
      </c>
      <c r="F6691">
        <v>81.33</v>
      </c>
    </row>
    <row r="6692" spans="1:6">
      <c r="A6692" t="s">
        <v>15408</v>
      </c>
      <c r="B6692">
        <v>92291</v>
      </c>
      <c r="C6692" t="s">
        <v>10609</v>
      </c>
      <c r="D6692" t="s">
        <v>211</v>
      </c>
      <c r="E6692">
        <v>125.34</v>
      </c>
      <c r="F6692">
        <v>126.04</v>
      </c>
    </row>
    <row r="6693" spans="1:6">
      <c r="A6693" t="s">
        <v>15408</v>
      </c>
      <c r="B6693">
        <v>92292</v>
      </c>
      <c r="C6693" t="s">
        <v>10610</v>
      </c>
      <c r="D6693" t="s">
        <v>211</v>
      </c>
      <c r="E6693">
        <v>389.81</v>
      </c>
      <c r="F6693">
        <v>390.66</v>
      </c>
    </row>
    <row r="6694" spans="1:6">
      <c r="A6694" t="s">
        <v>15408</v>
      </c>
      <c r="B6694">
        <v>93082</v>
      </c>
      <c r="C6694" t="s">
        <v>10611</v>
      </c>
      <c r="D6694" t="s">
        <v>211</v>
      </c>
      <c r="E6694">
        <v>26.02</v>
      </c>
      <c r="F6694">
        <v>26.33</v>
      </c>
    </row>
    <row r="6695" spans="1:6">
      <c r="A6695" t="s">
        <v>15408</v>
      </c>
      <c r="B6695">
        <v>103885</v>
      </c>
      <c r="C6695" t="s">
        <v>10612</v>
      </c>
      <c r="D6695" t="s">
        <v>211</v>
      </c>
      <c r="E6695">
        <v>29.31</v>
      </c>
      <c r="F6695">
        <v>29.8</v>
      </c>
    </row>
    <row r="6696" spans="1:6">
      <c r="A6696" t="s">
        <v>15408</v>
      </c>
      <c r="B6696">
        <v>103816</v>
      </c>
      <c r="C6696" t="s">
        <v>10613</v>
      </c>
      <c r="D6696" t="s">
        <v>211</v>
      </c>
      <c r="E6696">
        <v>29.28</v>
      </c>
      <c r="F6696">
        <v>29.76</v>
      </c>
    </row>
    <row r="6697" spans="1:6">
      <c r="A6697" t="s">
        <v>15408</v>
      </c>
      <c r="B6697">
        <v>103849</v>
      </c>
      <c r="C6697" t="s">
        <v>10614</v>
      </c>
      <c r="D6697" t="s">
        <v>211</v>
      </c>
      <c r="E6697">
        <v>28.78</v>
      </c>
      <c r="F6697">
        <v>29.24</v>
      </c>
    </row>
    <row r="6698" spans="1:6">
      <c r="A6698" t="s">
        <v>15408</v>
      </c>
      <c r="B6698">
        <v>93105</v>
      </c>
      <c r="C6698" t="s">
        <v>10615</v>
      </c>
      <c r="D6698" t="s">
        <v>211</v>
      </c>
      <c r="E6698">
        <v>26.21</v>
      </c>
      <c r="F6698">
        <v>26.51</v>
      </c>
    </row>
    <row r="6699" spans="1:6">
      <c r="A6699" t="s">
        <v>15408</v>
      </c>
      <c r="B6699">
        <v>93055</v>
      </c>
      <c r="C6699" t="s">
        <v>10616</v>
      </c>
      <c r="D6699" t="s">
        <v>211</v>
      </c>
      <c r="E6699">
        <v>48.96</v>
      </c>
      <c r="F6699">
        <v>49.14</v>
      </c>
    </row>
    <row r="6700" spans="1:6">
      <c r="A6700" t="s">
        <v>15408</v>
      </c>
      <c r="B6700">
        <v>93089</v>
      </c>
      <c r="C6700" t="s">
        <v>10617</v>
      </c>
      <c r="D6700" t="s">
        <v>211</v>
      </c>
      <c r="E6700">
        <v>51.84</v>
      </c>
      <c r="F6700">
        <v>52.19</v>
      </c>
    </row>
    <row r="6701" spans="1:6">
      <c r="A6701" t="s">
        <v>15408</v>
      </c>
      <c r="B6701">
        <v>103891</v>
      </c>
      <c r="C6701" t="s">
        <v>10618</v>
      </c>
      <c r="D6701" t="s">
        <v>211</v>
      </c>
      <c r="E6701">
        <v>55.87</v>
      </c>
      <c r="F6701">
        <v>56.45</v>
      </c>
    </row>
    <row r="6702" spans="1:6">
      <c r="A6702" t="s">
        <v>15408</v>
      </c>
      <c r="B6702">
        <v>103822</v>
      </c>
      <c r="C6702" t="s">
        <v>10619</v>
      </c>
      <c r="D6702" t="s">
        <v>211</v>
      </c>
      <c r="E6702">
        <v>60.34</v>
      </c>
      <c r="F6702">
        <v>61.19</v>
      </c>
    </row>
    <row r="6703" spans="1:6">
      <c r="A6703" t="s">
        <v>15408</v>
      </c>
      <c r="B6703">
        <v>103855</v>
      </c>
      <c r="C6703" t="s">
        <v>10620</v>
      </c>
      <c r="D6703" t="s">
        <v>211</v>
      </c>
      <c r="E6703">
        <v>56.45</v>
      </c>
      <c r="F6703">
        <v>57.07</v>
      </c>
    </row>
    <row r="6704" spans="1:6">
      <c r="A6704" t="s">
        <v>15408</v>
      </c>
      <c r="B6704">
        <v>93112</v>
      </c>
      <c r="C6704" t="s">
        <v>10621</v>
      </c>
      <c r="D6704" t="s">
        <v>211</v>
      </c>
      <c r="E6704">
        <v>53.99</v>
      </c>
      <c r="F6704">
        <v>54.47</v>
      </c>
    </row>
    <row r="6705" spans="1:6">
      <c r="A6705" t="s">
        <v>15408</v>
      </c>
      <c r="B6705">
        <v>93060</v>
      </c>
      <c r="C6705" t="s">
        <v>10622</v>
      </c>
      <c r="D6705" t="s">
        <v>211</v>
      </c>
      <c r="E6705">
        <v>85.88</v>
      </c>
      <c r="F6705">
        <v>86.11</v>
      </c>
    </row>
    <row r="6706" spans="1:6">
      <c r="A6706" t="s">
        <v>15408</v>
      </c>
      <c r="B6706">
        <v>93094</v>
      </c>
      <c r="C6706" t="s">
        <v>10623</v>
      </c>
      <c r="D6706" t="s">
        <v>211</v>
      </c>
      <c r="E6706">
        <v>88.55</v>
      </c>
      <c r="F6706">
        <v>88.95</v>
      </c>
    </row>
    <row r="6707" spans="1:6">
      <c r="A6707" t="s">
        <v>15408</v>
      </c>
      <c r="B6707">
        <v>103897</v>
      </c>
      <c r="C6707" t="s">
        <v>10624</v>
      </c>
      <c r="D6707" t="s">
        <v>211</v>
      </c>
      <c r="E6707">
        <v>93.19</v>
      </c>
      <c r="F6707">
        <v>93.86</v>
      </c>
    </row>
    <row r="6708" spans="1:6">
      <c r="A6708" t="s">
        <v>15408</v>
      </c>
      <c r="B6708">
        <v>103828</v>
      </c>
      <c r="C6708" t="s">
        <v>10625</v>
      </c>
      <c r="D6708" t="s">
        <v>211</v>
      </c>
      <c r="E6708">
        <v>101.01</v>
      </c>
      <c r="F6708">
        <v>102.16</v>
      </c>
    </row>
    <row r="6709" spans="1:6">
      <c r="A6709" t="s">
        <v>15408</v>
      </c>
      <c r="B6709">
        <v>103861</v>
      </c>
      <c r="C6709" t="s">
        <v>10626</v>
      </c>
      <c r="D6709" t="s">
        <v>211</v>
      </c>
      <c r="E6709">
        <v>94.74</v>
      </c>
      <c r="F6709">
        <v>95.5</v>
      </c>
    </row>
    <row r="6710" spans="1:6">
      <c r="A6710" t="s">
        <v>15408</v>
      </c>
      <c r="B6710">
        <v>93115</v>
      </c>
      <c r="C6710" t="s">
        <v>10627</v>
      </c>
      <c r="D6710" t="s">
        <v>211</v>
      </c>
      <c r="E6710">
        <v>92.37</v>
      </c>
      <c r="F6710">
        <v>92.98</v>
      </c>
    </row>
    <row r="6711" spans="1:6">
      <c r="A6711" t="s">
        <v>15408</v>
      </c>
      <c r="B6711">
        <v>93074</v>
      </c>
      <c r="C6711" t="s">
        <v>10628</v>
      </c>
      <c r="D6711" t="s">
        <v>211</v>
      </c>
      <c r="E6711">
        <v>14.28</v>
      </c>
      <c r="F6711">
        <v>14.73</v>
      </c>
    </row>
    <row r="6712" spans="1:6">
      <c r="A6712" t="s">
        <v>15408</v>
      </c>
      <c r="B6712">
        <v>103875</v>
      </c>
      <c r="C6712" t="s">
        <v>10629</v>
      </c>
      <c r="D6712" t="s">
        <v>211</v>
      </c>
      <c r="E6712">
        <v>19.18</v>
      </c>
      <c r="F6712">
        <v>19.93</v>
      </c>
    </row>
    <row r="6713" spans="1:6">
      <c r="A6713" t="s">
        <v>15408</v>
      </c>
      <c r="B6713">
        <v>103806</v>
      </c>
      <c r="C6713" t="s">
        <v>10630</v>
      </c>
      <c r="D6713" t="s">
        <v>211</v>
      </c>
      <c r="E6713">
        <v>19.12</v>
      </c>
      <c r="F6713">
        <v>19.850000000000001</v>
      </c>
    </row>
    <row r="6714" spans="1:6">
      <c r="A6714" t="s">
        <v>15408</v>
      </c>
      <c r="B6714">
        <v>103839</v>
      </c>
      <c r="C6714" t="s">
        <v>10631</v>
      </c>
      <c r="D6714" t="s">
        <v>211</v>
      </c>
      <c r="E6714">
        <v>18.37</v>
      </c>
      <c r="F6714">
        <v>19.07</v>
      </c>
    </row>
    <row r="6715" spans="1:6">
      <c r="A6715" t="s">
        <v>15408</v>
      </c>
      <c r="B6715">
        <v>93097</v>
      </c>
      <c r="C6715" t="s">
        <v>10632</v>
      </c>
      <c r="D6715" t="s">
        <v>211</v>
      </c>
      <c r="E6715">
        <v>14.54</v>
      </c>
      <c r="F6715">
        <v>15.01</v>
      </c>
    </row>
    <row r="6716" spans="1:6">
      <c r="A6716" t="s">
        <v>15408</v>
      </c>
      <c r="B6716">
        <v>93119</v>
      </c>
      <c r="C6716" t="s">
        <v>10633</v>
      </c>
      <c r="D6716" t="s">
        <v>211</v>
      </c>
      <c r="E6716">
        <v>18.600000000000001</v>
      </c>
      <c r="F6716">
        <v>18.87</v>
      </c>
    </row>
    <row r="6717" spans="1:6">
      <c r="A6717" t="s">
        <v>15408</v>
      </c>
      <c r="B6717">
        <v>93076</v>
      </c>
      <c r="C6717" t="s">
        <v>10634</v>
      </c>
      <c r="D6717" t="s">
        <v>211</v>
      </c>
      <c r="E6717">
        <v>22.9</v>
      </c>
      <c r="F6717">
        <v>23.43</v>
      </c>
    </row>
    <row r="6718" spans="1:6">
      <c r="A6718" t="s">
        <v>15408</v>
      </c>
      <c r="B6718">
        <v>103878</v>
      </c>
      <c r="C6718" t="s">
        <v>10635</v>
      </c>
      <c r="D6718" t="s">
        <v>211</v>
      </c>
      <c r="E6718">
        <v>28.93</v>
      </c>
      <c r="F6718">
        <v>29.82</v>
      </c>
    </row>
    <row r="6719" spans="1:6">
      <c r="A6719" t="s">
        <v>15408</v>
      </c>
      <c r="B6719">
        <v>103809</v>
      </c>
      <c r="C6719" t="s">
        <v>10636</v>
      </c>
      <c r="D6719" t="s">
        <v>211</v>
      </c>
      <c r="E6719">
        <v>35.58</v>
      </c>
      <c r="F6719">
        <v>36.840000000000003</v>
      </c>
    </row>
    <row r="6720" spans="1:6">
      <c r="A6720" t="s">
        <v>15408</v>
      </c>
      <c r="B6720">
        <v>103842</v>
      </c>
      <c r="C6720" t="s">
        <v>10637</v>
      </c>
      <c r="D6720" t="s">
        <v>211</v>
      </c>
      <c r="E6720">
        <v>29.77</v>
      </c>
      <c r="F6720">
        <v>30.7</v>
      </c>
    </row>
    <row r="6721" spans="1:6">
      <c r="A6721" t="s">
        <v>15408</v>
      </c>
      <c r="B6721">
        <v>93099</v>
      </c>
      <c r="C6721" t="s">
        <v>10638</v>
      </c>
      <c r="D6721" t="s">
        <v>211</v>
      </c>
      <c r="E6721">
        <v>26.11</v>
      </c>
      <c r="F6721">
        <v>26.82</v>
      </c>
    </row>
    <row r="6722" spans="1:6">
      <c r="A6722" t="s">
        <v>15408</v>
      </c>
      <c r="B6722">
        <v>93122</v>
      </c>
      <c r="C6722" t="s">
        <v>10639</v>
      </c>
      <c r="D6722" t="s">
        <v>211</v>
      </c>
      <c r="E6722">
        <v>27.98</v>
      </c>
      <c r="F6722">
        <v>28.34</v>
      </c>
    </row>
    <row r="6723" spans="1:6">
      <c r="A6723" t="s">
        <v>15408</v>
      </c>
      <c r="B6723">
        <v>93079</v>
      </c>
      <c r="C6723" t="s">
        <v>10640</v>
      </c>
      <c r="D6723" t="s">
        <v>211</v>
      </c>
      <c r="E6723">
        <v>31.98</v>
      </c>
      <c r="F6723">
        <v>32.549999999999997</v>
      </c>
    </row>
    <row r="6724" spans="1:6">
      <c r="A6724" t="s">
        <v>15408</v>
      </c>
      <c r="B6724">
        <v>103882</v>
      </c>
      <c r="C6724" t="s">
        <v>10641</v>
      </c>
      <c r="D6724" t="s">
        <v>211</v>
      </c>
      <c r="E6724">
        <v>38.94</v>
      </c>
      <c r="F6724">
        <v>39.93</v>
      </c>
    </row>
    <row r="6725" spans="1:6">
      <c r="A6725" t="s">
        <v>15408</v>
      </c>
      <c r="B6725">
        <v>103813</v>
      </c>
      <c r="C6725" t="s">
        <v>10642</v>
      </c>
      <c r="D6725" t="s">
        <v>211</v>
      </c>
      <c r="E6725">
        <v>51.33</v>
      </c>
      <c r="F6725">
        <v>53.05</v>
      </c>
    </row>
    <row r="6726" spans="1:6">
      <c r="A6726" t="s">
        <v>15408</v>
      </c>
      <c r="B6726">
        <v>103846</v>
      </c>
      <c r="C6726" t="s">
        <v>10643</v>
      </c>
      <c r="D6726" t="s">
        <v>211</v>
      </c>
      <c r="E6726">
        <v>41.2</v>
      </c>
      <c r="F6726">
        <v>42.32</v>
      </c>
    </row>
    <row r="6727" spans="1:6">
      <c r="A6727" t="s">
        <v>15408</v>
      </c>
      <c r="B6727">
        <v>93102</v>
      </c>
      <c r="C6727" t="s">
        <v>10644</v>
      </c>
      <c r="D6727" t="s">
        <v>211</v>
      </c>
      <c r="E6727">
        <v>37.67</v>
      </c>
      <c r="F6727">
        <v>38.590000000000003</v>
      </c>
    </row>
    <row r="6728" spans="1:6">
      <c r="A6728" t="s">
        <v>15408</v>
      </c>
      <c r="B6728">
        <v>93123</v>
      </c>
      <c r="C6728" t="s">
        <v>10645</v>
      </c>
      <c r="D6728" t="s">
        <v>211</v>
      </c>
      <c r="E6728">
        <v>62.73</v>
      </c>
      <c r="F6728">
        <v>63.17</v>
      </c>
    </row>
    <row r="6729" spans="1:6">
      <c r="A6729" t="s">
        <v>15408</v>
      </c>
      <c r="B6729">
        <v>93124</v>
      </c>
      <c r="C6729" t="s">
        <v>10646</v>
      </c>
      <c r="D6729" t="s">
        <v>211</v>
      </c>
      <c r="E6729">
        <v>98.62</v>
      </c>
      <c r="F6729">
        <v>99.16</v>
      </c>
    </row>
    <row r="6730" spans="1:6">
      <c r="A6730" t="s">
        <v>15408</v>
      </c>
      <c r="B6730">
        <v>93125</v>
      </c>
      <c r="C6730" t="s">
        <v>10647</v>
      </c>
      <c r="D6730" t="s">
        <v>211</v>
      </c>
      <c r="E6730">
        <v>145.08000000000001</v>
      </c>
      <c r="F6730">
        <v>145.78</v>
      </c>
    </row>
    <row r="6731" spans="1:6">
      <c r="A6731" t="s">
        <v>15408</v>
      </c>
      <c r="B6731">
        <v>93126</v>
      </c>
      <c r="C6731" t="s">
        <v>10648</v>
      </c>
      <c r="D6731" t="s">
        <v>211</v>
      </c>
      <c r="E6731">
        <v>321.16000000000003</v>
      </c>
      <c r="F6731">
        <v>322.01</v>
      </c>
    </row>
    <row r="6732" spans="1:6">
      <c r="A6732" t="s">
        <v>15408</v>
      </c>
      <c r="B6732">
        <v>93063</v>
      </c>
      <c r="C6732" t="s">
        <v>10649</v>
      </c>
      <c r="D6732" t="s">
        <v>211</v>
      </c>
      <c r="E6732">
        <v>715.98</v>
      </c>
      <c r="F6732">
        <v>716.27</v>
      </c>
    </row>
    <row r="6733" spans="1:6">
      <c r="A6733" t="s">
        <v>15408</v>
      </c>
      <c r="B6733">
        <v>93066</v>
      </c>
      <c r="C6733" t="s">
        <v>10650</v>
      </c>
      <c r="D6733" t="s">
        <v>211</v>
      </c>
      <c r="E6733">
        <v>898.51</v>
      </c>
      <c r="F6733">
        <v>898.87</v>
      </c>
    </row>
    <row r="6734" spans="1:6">
      <c r="A6734" t="s">
        <v>15408</v>
      </c>
      <c r="B6734">
        <v>93069</v>
      </c>
      <c r="C6734" t="s">
        <v>10651</v>
      </c>
      <c r="D6734" t="s">
        <v>211</v>
      </c>
      <c r="E6734">
        <v>1245.51</v>
      </c>
      <c r="F6734">
        <v>1245.96</v>
      </c>
    </row>
    <row r="6735" spans="1:6">
      <c r="A6735" t="s">
        <v>15408</v>
      </c>
      <c r="B6735">
        <v>93072</v>
      </c>
      <c r="C6735" t="s">
        <v>10652</v>
      </c>
      <c r="D6735" t="s">
        <v>211</v>
      </c>
      <c r="E6735">
        <v>1643.79</v>
      </c>
      <c r="F6735">
        <v>1644.36</v>
      </c>
    </row>
    <row r="6736" spans="1:6">
      <c r="A6736" t="s">
        <v>15408</v>
      </c>
      <c r="B6736">
        <v>93083</v>
      </c>
      <c r="C6736" t="s">
        <v>10653</v>
      </c>
      <c r="D6736" t="s">
        <v>211</v>
      </c>
      <c r="E6736">
        <v>491.72</v>
      </c>
      <c r="F6736">
        <v>492.03</v>
      </c>
    </row>
    <row r="6737" spans="1:6">
      <c r="A6737" t="s">
        <v>15408</v>
      </c>
      <c r="B6737">
        <v>103886</v>
      </c>
      <c r="C6737" t="s">
        <v>10654</v>
      </c>
      <c r="D6737" t="s">
        <v>211</v>
      </c>
      <c r="E6737">
        <v>495.01</v>
      </c>
      <c r="F6737">
        <v>495.5</v>
      </c>
    </row>
    <row r="6738" spans="1:6">
      <c r="A6738" t="s">
        <v>15408</v>
      </c>
      <c r="B6738">
        <v>103817</v>
      </c>
      <c r="C6738" t="s">
        <v>10655</v>
      </c>
      <c r="D6738" t="s">
        <v>211</v>
      </c>
      <c r="E6738">
        <v>494.98</v>
      </c>
      <c r="F6738">
        <v>495.46</v>
      </c>
    </row>
    <row r="6739" spans="1:6">
      <c r="A6739" t="s">
        <v>15408</v>
      </c>
      <c r="B6739">
        <v>103850</v>
      </c>
      <c r="C6739" t="s">
        <v>10656</v>
      </c>
      <c r="D6739" t="s">
        <v>211</v>
      </c>
      <c r="E6739">
        <v>494.48</v>
      </c>
      <c r="F6739">
        <v>494.94</v>
      </c>
    </row>
    <row r="6740" spans="1:6">
      <c r="A6740" t="s">
        <v>15408</v>
      </c>
      <c r="B6740">
        <v>93106</v>
      </c>
      <c r="C6740" t="s">
        <v>10657</v>
      </c>
      <c r="D6740" t="s">
        <v>211</v>
      </c>
      <c r="E6740">
        <v>491.91</v>
      </c>
      <c r="F6740">
        <v>492.21</v>
      </c>
    </row>
    <row r="6741" spans="1:6">
      <c r="A6741" t="s">
        <v>15408</v>
      </c>
      <c r="B6741">
        <v>93052</v>
      </c>
      <c r="C6741" t="s">
        <v>10658</v>
      </c>
      <c r="D6741" t="s">
        <v>211</v>
      </c>
      <c r="E6741">
        <v>567.97</v>
      </c>
      <c r="F6741">
        <v>568.15</v>
      </c>
    </row>
    <row r="6742" spans="1:6">
      <c r="A6742" t="s">
        <v>15408</v>
      </c>
      <c r="B6742">
        <v>93086</v>
      </c>
      <c r="C6742" t="s">
        <v>10659</v>
      </c>
      <c r="D6742" t="s">
        <v>211</v>
      </c>
      <c r="E6742">
        <v>570.85</v>
      </c>
      <c r="F6742">
        <v>571.20000000000005</v>
      </c>
    </row>
    <row r="6743" spans="1:6">
      <c r="A6743" t="s">
        <v>15408</v>
      </c>
      <c r="B6743">
        <v>103890</v>
      </c>
      <c r="C6743" t="s">
        <v>10660</v>
      </c>
      <c r="D6743" t="s">
        <v>211</v>
      </c>
      <c r="E6743">
        <v>574.88</v>
      </c>
      <c r="F6743">
        <v>575.46</v>
      </c>
    </row>
    <row r="6744" spans="1:6">
      <c r="A6744" t="s">
        <v>15408</v>
      </c>
      <c r="B6744">
        <v>103821</v>
      </c>
      <c r="C6744" t="s">
        <v>10661</v>
      </c>
      <c r="D6744" t="s">
        <v>211</v>
      </c>
      <c r="E6744">
        <v>579.35</v>
      </c>
      <c r="F6744">
        <v>580.20000000000005</v>
      </c>
    </row>
    <row r="6745" spans="1:6">
      <c r="A6745" t="s">
        <v>15408</v>
      </c>
      <c r="B6745">
        <v>103854</v>
      </c>
      <c r="C6745" t="s">
        <v>10662</v>
      </c>
      <c r="D6745" t="s">
        <v>211</v>
      </c>
      <c r="E6745">
        <v>575.46</v>
      </c>
      <c r="F6745">
        <v>576.08000000000004</v>
      </c>
    </row>
    <row r="6746" spans="1:6">
      <c r="A6746" t="s">
        <v>15408</v>
      </c>
      <c r="B6746">
        <v>93109</v>
      </c>
      <c r="C6746" t="s">
        <v>10663</v>
      </c>
      <c r="D6746" t="s">
        <v>211</v>
      </c>
      <c r="E6746">
        <v>573</v>
      </c>
      <c r="F6746">
        <v>573.48</v>
      </c>
    </row>
    <row r="6747" spans="1:6">
      <c r="A6747" t="s">
        <v>15408</v>
      </c>
      <c r="B6747">
        <v>93058</v>
      </c>
      <c r="C6747" t="s">
        <v>10664</v>
      </c>
      <c r="D6747" t="s">
        <v>211</v>
      </c>
      <c r="E6747">
        <v>624.80999999999995</v>
      </c>
      <c r="F6747">
        <v>625.04</v>
      </c>
    </row>
    <row r="6748" spans="1:6">
      <c r="A6748" t="s">
        <v>15408</v>
      </c>
      <c r="B6748">
        <v>93092</v>
      </c>
      <c r="C6748" t="s">
        <v>10665</v>
      </c>
      <c r="D6748" t="s">
        <v>211</v>
      </c>
      <c r="E6748">
        <v>627.48</v>
      </c>
      <c r="F6748">
        <v>627.88</v>
      </c>
    </row>
    <row r="6749" spans="1:6">
      <c r="A6749" t="s">
        <v>15408</v>
      </c>
      <c r="B6749">
        <v>103898</v>
      </c>
      <c r="C6749" t="s">
        <v>10666</v>
      </c>
      <c r="D6749" t="s">
        <v>211</v>
      </c>
      <c r="E6749">
        <v>632.12</v>
      </c>
      <c r="F6749">
        <v>632.79</v>
      </c>
    </row>
    <row r="6750" spans="1:6">
      <c r="A6750" t="s">
        <v>15408</v>
      </c>
      <c r="B6750">
        <v>103829</v>
      </c>
      <c r="C6750" t="s">
        <v>10667</v>
      </c>
      <c r="D6750" t="s">
        <v>211</v>
      </c>
      <c r="E6750">
        <v>639.94000000000005</v>
      </c>
      <c r="F6750">
        <v>641.09</v>
      </c>
    </row>
    <row r="6751" spans="1:6">
      <c r="A6751" t="s">
        <v>15408</v>
      </c>
      <c r="B6751">
        <v>103862</v>
      </c>
      <c r="C6751" t="s">
        <v>10668</v>
      </c>
      <c r="D6751" t="s">
        <v>211</v>
      </c>
      <c r="E6751">
        <v>633.66999999999996</v>
      </c>
      <c r="F6751">
        <v>634.42999999999995</v>
      </c>
    </row>
    <row r="6752" spans="1:6">
      <c r="A6752" t="s">
        <v>15408</v>
      </c>
      <c r="B6752">
        <v>93116</v>
      </c>
      <c r="C6752" t="s">
        <v>10669</v>
      </c>
      <c r="D6752" t="s">
        <v>211</v>
      </c>
      <c r="E6752">
        <v>631.29999999999995</v>
      </c>
      <c r="F6752">
        <v>631.91</v>
      </c>
    </row>
    <row r="6753" spans="1:6">
      <c r="A6753" t="s">
        <v>15408</v>
      </c>
      <c r="B6753">
        <v>92314</v>
      </c>
      <c r="C6753" t="s">
        <v>10670</v>
      </c>
      <c r="D6753" t="s">
        <v>211</v>
      </c>
      <c r="E6753">
        <v>9.24</v>
      </c>
      <c r="F6753">
        <v>9.5500000000000007</v>
      </c>
    </row>
    <row r="6754" spans="1:6">
      <c r="A6754" t="s">
        <v>15408</v>
      </c>
      <c r="B6754">
        <v>103883</v>
      </c>
      <c r="C6754" t="s">
        <v>10671</v>
      </c>
      <c r="D6754" t="s">
        <v>211</v>
      </c>
      <c r="E6754">
        <v>12.53</v>
      </c>
      <c r="F6754">
        <v>13.02</v>
      </c>
    </row>
    <row r="6755" spans="1:6">
      <c r="A6755" t="s">
        <v>15408</v>
      </c>
      <c r="B6755">
        <v>103814</v>
      </c>
      <c r="C6755" t="s">
        <v>10672</v>
      </c>
      <c r="D6755" t="s">
        <v>211</v>
      </c>
      <c r="E6755">
        <v>12.5</v>
      </c>
      <c r="F6755">
        <v>12.98</v>
      </c>
    </row>
    <row r="6756" spans="1:6">
      <c r="A6756" t="s">
        <v>15408</v>
      </c>
      <c r="B6756">
        <v>103847</v>
      </c>
      <c r="C6756" t="s">
        <v>10673</v>
      </c>
      <c r="D6756" t="s">
        <v>211</v>
      </c>
      <c r="E6756">
        <v>12</v>
      </c>
      <c r="F6756">
        <v>12.46</v>
      </c>
    </row>
    <row r="6757" spans="1:6">
      <c r="A6757" t="s">
        <v>15408</v>
      </c>
      <c r="B6757">
        <v>92329</v>
      </c>
      <c r="C6757" t="s">
        <v>10674</v>
      </c>
      <c r="D6757" t="s">
        <v>211</v>
      </c>
      <c r="E6757">
        <v>9.43</v>
      </c>
      <c r="F6757">
        <v>9.73</v>
      </c>
    </row>
    <row r="6758" spans="1:6">
      <c r="A6758" t="s">
        <v>15408</v>
      </c>
      <c r="B6758">
        <v>92293</v>
      </c>
      <c r="C6758" t="s">
        <v>10675</v>
      </c>
      <c r="D6758" t="s">
        <v>211</v>
      </c>
      <c r="E6758">
        <v>10.71</v>
      </c>
      <c r="F6758">
        <v>10.89</v>
      </c>
    </row>
    <row r="6759" spans="1:6">
      <c r="A6759" t="s">
        <v>15408</v>
      </c>
      <c r="B6759">
        <v>92315</v>
      </c>
      <c r="C6759" t="s">
        <v>10676</v>
      </c>
      <c r="D6759" t="s">
        <v>211</v>
      </c>
      <c r="E6759">
        <v>13.59</v>
      </c>
      <c r="F6759">
        <v>13.94</v>
      </c>
    </row>
    <row r="6760" spans="1:6">
      <c r="A6760" t="s">
        <v>15408</v>
      </c>
      <c r="B6760">
        <v>103888</v>
      </c>
      <c r="C6760" t="s">
        <v>10677</v>
      </c>
      <c r="D6760" t="s">
        <v>211</v>
      </c>
      <c r="E6760">
        <v>17.62</v>
      </c>
      <c r="F6760">
        <v>18.2</v>
      </c>
    </row>
    <row r="6761" spans="1:6">
      <c r="A6761" t="s">
        <v>15408</v>
      </c>
      <c r="B6761">
        <v>103819</v>
      </c>
      <c r="C6761" t="s">
        <v>10678</v>
      </c>
      <c r="D6761" t="s">
        <v>211</v>
      </c>
      <c r="E6761">
        <v>22.09</v>
      </c>
      <c r="F6761">
        <v>22.94</v>
      </c>
    </row>
    <row r="6762" spans="1:6">
      <c r="A6762" t="s">
        <v>15408</v>
      </c>
      <c r="B6762">
        <v>103852</v>
      </c>
      <c r="C6762" t="s">
        <v>10679</v>
      </c>
      <c r="D6762" t="s">
        <v>211</v>
      </c>
      <c r="E6762">
        <v>18.2</v>
      </c>
      <c r="F6762">
        <v>18.82</v>
      </c>
    </row>
    <row r="6763" spans="1:6">
      <c r="A6763" t="s">
        <v>15408</v>
      </c>
      <c r="B6763">
        <v>92330</v>
      </c>
      <c r="C6763" t="s">
        <v>10680</v>
      </c>
      <c r="D6763" t="s">
        <v>211</v>
      </c>
      <c r="E6763">
        <v>15.74</v>
      </c>
      <c r="F6763">
        <v>16.22</v>
      </c>
    </row>
    <row r="6764" spans="1:6">
      <c r="A6764" t="s">
        <v>15408</v>
      </c>
      <c r="B6764">
        <v>92294</v>
      </c>
      <c r="C6764" t="s">
        <v>10681</v>
      </c>
      <c r="D6764" t="s">
        <v>211</v>
      </c>
      <c r="E6764">
        <v>18.2</v>
      </c>
      <c r="F6764">
        <v>18.43</v>
      </c>
    </row>
    <row r="6765" spans="1:6">
      <c r="A6765" t="s">
        <v>15408</v>
      </c>
      <c r="B6765">
        <v>92316</v>
      </c>
      <c r="C6765" t="s">
        <v>10682</v>
      </c>
      <c r="D6765" t="s">
        <v>211</v>
      </c>
      <c r="E6765">
        <v>20.87</v>
      </c>
      <c r="F6765">
        <v>21.27</v>
      </c>
    </row>
    <row r="6766" spans="1:6">
      <c r="A6766" t="s">
        <v>15408</v>
      </c>
      <c r="B6766">
        <v>103895</v>
      </c>
      <c r="C6766" t="s">
        <v>10683</v>
      </c>
      <c r="D6766" t="s">
        <v>211</v>
      </c>
      <c r="E6766">
        <v>25.51</v>
      </c>
      <c r="F6766">
        <v>26.18</v>
      </c>
    </row>
    <row r="6767" spans="1:6">
      <c r="A6767" t="s">
        <v>15408</v>
      </c>
      <c r="B6767">
        <v>103826</v>
      </c>
      <c r="C6767" t="s">
        <v>10684</v>
      </c>
      <c r="D6767" t="s">
        <v>211</v>
      </c>
      <c r="E6767">
        <v>33.33</v>
      </c>
      <c r="F6767">
        <v>34.479999999999997</v>
      </c>
    </row>
    <row r="6768" spans="1:6">
      <c r="A6768" t="s">
        <v>15408</v>
      </c>
      <c r="B6768">
        <v>103859</v>
      </c>
      <c r="C6768" t="s">
        <v>10685</v>
      </c>
      <c r="D6768" t="s">
        <v>211</v>
      </c>
      <c r="E6768">
        <v>27.06</v>
      </c>
      <c r="F6768">
        <v>27.82</v>
      </c>
    </row>
    <row r="6769" spans="1:6">
      <c r="A6769" t="s">
        <v>15408</v>
      </c>
      <c r="B6769">
        <v>92331</v>
      </c>
      <c r="C6769" t="s">
        <v>10686</v>
      </c>
      <c r="D6769" t="s">
        <v>211</v>
      </c>
      <c r="E6769">
        <v>24.69</v>
      </c>
      <c r="F6769">
        <v>25.3</v>
      </c>
    </row>
    <row r="6770" spans="1:6">
      <c r="A6770" t="s">
        <v>15408</v>
      </c>
      <c r="B6770">
        <v>92295</v>
      </c>
      <c r="C6770" t="s">
        <v>10687</v>
      </c>
      <c r="D6770" t="s">
        <v>211</v>
      </c>
      <c r="E6770">
        <v>34.51</v>
      </c>
      <c r="F6770">
        <v>34.799999999999997</v>
      </c>
    </row>
    <row r="6771" spans="1:6">
      <c r="A6771" t="s">
        <v>15408</v>
      </c>
      <c r="B6771">
        <v>92296</v>
      </c>
      <c r="C6771" t="s">
        <v>10688</v>
      </c>
      <c r="D6771" t="s">
        <v>211</v>
      </c>
      <c r="E6771">
        <v>45.75</v>
      </c>
      <c r="F6771">
        <v>46.11</v>
      </c>
    </row>
    <row r="6772" spans="1:6">
      <c r="A6772" t="s">
        <v>15408</v>
      </c>
      <c r="B6772">
        <v>92297</v>
      </c>
      <c r="C6772" t="s">
        <v>10689</v>
      </c>
      <c r="D6772" t="s">
        <v>211</v>
      </c>
      <c r="E6772">
        <v>71.099999999999994</v>
      </c>
      <c r="F6772">
        <v>71.55</v>
      </c>
    </row>
    <row r="6773" spans="1:6">
      <c r="A6773" t="s">
        <v>15408</v>
      </c>
      <c r="B6773">
        <v>92298</v>
      </c>
      <c r="C6773" t="s">
        <v>10690</v>
      </c>
      <c r="D6773" t="s">
        <v>211</v>
      </c>
      <c r="E6773">
        <v>200.65</v>
      </c>
      <c r="F6773">
        <v>201.22</v>
      </c>
    </row>
    <row r="6774" spans="1:6">
      <c r="A6774" t="s">
        <v>15408</v>
      </c>
      <c r="B6774">
        <v>93080</v>
      </c>
      <c r="C6774" t="s">
        <v>10691</v>
      </c>
      <c r="D6774" t="s">
        <v>211</v>
      </c>
      <c r="E6774">
        <v>9.2799999999999994</v>
      </c>
      <c r="F6774">
        <v>9.59</v>
      </c>
    </row>
    <row r="6775" spans="1:6">
      <c r="A6775" t="s">
        <v>15408</v>
      </c>
      <c r="B6775">
        <v>103884</v>
      </c>
      <c r="C6775" t="s">
        <v>10692</v>
      </c>
      <c r="D6775" t="s">
        <v>211</v>
      </c>
      <c r="E6775">
        <v>12.57</v>
      </c>
      <c r="F6775">
        <v>13.06</v>
      </c>
    </row>
    <row r="6776" spans="1:6">
      <c r="A6776" t="s">
        <v>15408</v>
      </c>
      <c r="B6776">
        <v>103815</v>
      </c>
      <c r="C6776" t="s">
        <v>10693</v>
      </c>
      <c r="D6776" t="s">
        <v>211</v>
      </c>
      <c r="E6776">
        <v>12.54</v>
      </c>
      <c r="F6776">
        <v>13.02</v>
      </c>
    </row>
    <row r="6777" spans="1:6">
      <c r="A6777" t="s">
        <v>15408</v>
      </c>
      <c r="B6777">
        <v>103848</v>
      </c>
      <c r="C6777" t="s">
        <v>10694</v>
      </c>
      <c r="D6777" t="s">
        <v>211</v>
      </c>
      <c r="E6777">
        <v>12.04</v>
      </c>
      <c r="F6777">
        <v>12.5</v>
      </c>
    </row>
    <row r="6778" spans="1:6">
      <c r="A6778" t="s">
        <v>15408</v>
      </c>
      <c r="B6778">
        <v>93103</v>
      </c>
      <c r="C6778" t="s">
        <v>10695</v>
      </c>
      <c r="D6778" t="s">
        <v>211</v>
      </c>
      <c r="E6778">
        <v>9.4700000000000006</v>
      </c>
      <c r="F6778">
        <v>9.77</v>
      </c>
    </row>
    <row r="6779" spans="1:6">
      <c r="A6779" t="s">
        <v>15408</v>
      </c>
      <c r="B6779">
        <v>93050</v>
      </c>
      <c r="C6779" t="s">
        <v>10696</v>
      </c>
      <c r="D6779" t="s">
        <v>211</v>
      </c>
      <c r="E6779">
        <v>12.15</v>
      </c>
      <c r="F6779">
        <v>12.33</v>
      </c>
    </row>
    <row r="6780" spans="1:6">
      <c r="A6780" t="s">
        <v>15408</v>
      </c>
      <c r="B6780">
        <v>93084</v>
      </c>
      <c r="C6780" t="s">
        <v>10697</v>
      </c>
      <c r="D6780" t="s">
        <v>211</v>
      </c>
      <c r="E6780">
        <v>15.03</v>
      </c>
      <c r="F6780">
        <v>15.38</v>
      </c>
    </row>
    <row r="6781" spans="1:6">
      <c r="A6781" t="s">
        <v>15408</v>
      </c>
      <c r="B6781">
        <v>103889</v>
      </c>
      <c r="C6781" t="s">
        <v>10698</v>
      </c>
      <c r="D6781" t="s">
        <v>211</v>
      </c>
      <c r="E6781">
        <v>19.059999999999999</v>
      </c>
      <c r="F6781">
        <v>19.64</v>
      </c>
    </row>
    <row r="6782" spans="1:6">
      <c r="A6782" t="s">
        <v>15408</v>
      </c>
      <c r="B6782">
        <v>103820</v>
      </c>
      <c r="C6782" t="s">
        <v>10699</v>
      </c>
      <c r="D6782" t="s">
        <v>211</v>
      </c>
      <c r="E6782">
        <v>23.53</v>
      </c>
      <c r="F6782">
        <v>24.38</v>
      </c>
    </row>
    <row r="6783" spans="1:6">
      <c r="A6783" t="s">
        <v>15408</v>
      </c>
      <c r="B6783">
        <v>103853</v>
      </c>
      <c r="C6783" t="s">
        <v>10700</v>
      </c>
      <c r="D6783" t="s">
        <v>211</v>
      </c>
      <c r="E6783">
        <v>19.64</v>
      </c>
      <c r="F6783">
        <v>20.260000000000002</v>
      </c>
    </row>
    <row r="6784" spans="1:6">
      <c r="A6784" t="s">
        <v>15408</v>
      </c>
      <c r="B6784">
        <v>93107</v>
      </c>
      <c r="C6784" t="s">
        <v>10701</v>
      </c>
      <c r="D6784" t="s">
        <v>211</v>
      </c>
      <c r="E6784">
        <v>17.18</v>
      </c>
      <c r="F6784">
        <v>17.66</v>
      </c>
    </row>
    <row r="6785" spans="1:6">
      <c r="A6785" t="s">
        <v>15408</v>
      </c>
      <c r="B6785">
        <v>93056</v>
      </c>
      <c r="C6785" t="s">
        <v>10702</v>
      </c>
      <c r="D6785" t="s">
        <v>211</v>
      </c>
      <c r="E6785">
        <v>18.2</v>
      </c>
      <c r="F6785">
        <v>18.43</v>
      </c>
    </row>
    <row r="6786" spans="1:6">
      <c r="A6786" t="s">
        <v>15408</v>
      </c>
      <c r="B6786">
        <v>93090</v>
      </c>
      <c r="C6786" t="s">
        <v>10703</v>
      </c>
      <c r="D6786" t="s">
        <v>211</v>
      </c>
      <c r="E6786">
        <v>20.87</v>
      </c>
      <c r="F6786">
        <v>21.27</v>
      </c>
    </row>
    <row r="6787" spans="1:6">
      <c r="A6787" t="s">
        <v>15408</v>
      </c>
      <c r="B6787">
        <v>103896</v>
      </c>
      <c r="C6787" t="s">
        <v>10704</v>
      </c>
      <c r="D6787" t="s">
        <v>211</v>
      </c>
      <c r="E6787">
        <v>25.51</v>
      </c>
      <c r="F6787">
        <v>26.18</v>
      </c>
    </row>
    <row r="6788" spans="1:6">
      <c r="A6788" t="s">
        <v>15408</v>
      </c>
      <c r="B6788">
        <v>103827</v>
      </c>
      <c r="C6788" t="s">
        <v>10705</v>
      </c>
      <c r="D6788" t="s">
        <v>211</v>
      </c>
      <c r="E6788">
        <v>33.33</v>
      </c>
      <c r="F6788">
        <v>34.479999999999997</v>
      </c>
    </row>
    <row r="6789" spans="1:6">
      <c r="A6789" t="s">
        <v>15408</v>
      </c>
      <c r="B6789">
        <v>103860</v>
      </c>
      <c r="C6789" t="s">
        <v>10706</v>
      </c>
      <c r="D6789" t="s">
        <v>211</v>
      </c>
      <c r="E6789">
        <v>27.06</v>
      </c>
      <c r="F6789">
        <v>27.82</v>
      </c>
    </row>
    <row r="6790" spans="1:6">
      <c r="A6790" t="s">
        <v>15408</v>
      </c>
      <c r="B6790">
        <v>93113</v>
      </c>
      <c r="C6790" t="s">
        <v>10707</v>
      </c>
      <c r="D6790" t="s">
        <v>211</v>
      </c>
      <c r="E6790">
        <v>24.69</v>
      </c>
      <c r="F6790">
        <v>25.3</v>
      </c>
    </row>
    <row r="6791" spans="1:6">
      <c r="A6791" t="s">
        <v>15408</v>
      </c>
      <c r="B6791">
        <v>93061</v>
      </c>
      <c r="C6791" t="s">
        <v>10708</v>
      </c>
      <c r="D6791" t="s">
        <v>211</v>
      </c>
      <c r="E6791">
        <v>34.65</v>
      </c>
      <c r="F6791">
        <v>34.94</v>
      </c>
    </row>
    <row r="6792" spans="1:6">
      <c r="A6792" t="s">
        <v>15408</v>
      </c>
      <c r="B6792">
        <v>93064</v>
      </c>
      <c r="C6792" t="s">
        <v>10709</v>
      </c>
      <c r="D6792" t="s">
        <v>211</v>
      </c>
      <c r="E6792">
        <v>53.25</v>
      </c>
      <c r="F6792">
        <v>53.61</v>
      </c>
    </row>
    <row r="6793" spans="1:6">
      <c r="A6793" t="s">
        <v>15408</v>
      </c>
      <c r="B6793">
        <v>93067</v>
      </c>
      <c r="C6793" t="s">
        <v>10710</v>
      </c>
      <c r="D6793" t="s">
        <v>211</v>
      </c>
      <c r="E6793">
        <v>79.27</v>
      </c>
      <c r="F6793">
        <v>79.72</v>
      </c>
    </row>
    <row r="6794" spans="1:6">
      <c r="A6794" t="s">
        <v>15408</v>
      </c>
      <c r="B6794">
        <v>93070</v>
      </c>
      <c r="C6794" t="s">
        <v>10711</v>
      </c>
      <c r="D6794" t="s">
        <v>211</v>
      </c>
      <c r="E6794">
        <v>200.65</v>
      </c>
      <c r="F6794">
        <v>201.22</v>
      </c>
    </row>
    <row r="6795" spans="1:6">
      <c r="A6795" t="s">
        <v>15408</v>
      </c>
      <c r="B6795">
        <v>93117</v>
      </c>
      <c r="C6795" t="s">
        <v>10712</v>
      </c>
      <c r="D6795" t="s">
        <v>211</v>
      </c>
      <c r="E6795">
        <v>63.18</v>
      </c>
      <c r="F6795">
        <v>63.61</v>
      </c>
    </row>
    <row r="6796" spans="1:6">
      <c r="A6796" t="s">
        <v>15408</v>
      </c>
      <c r="B6796">
        <v>93118</v>
      </c>
      <c r="C6796" t="s">
        <v>10713</v>
      </c>
      <c r="D6796" t="s">
        <v>211</v>
      </c>
      <c r="E6796">
        <v>93.09</v>
      </c>
      <c r="F6796">
        <v>93.74</v>
      </c>
    </row>
    <row r="6797" spans="1:6">
      <c r="A6797" t="s">
        <v>15408</v>
      </c>
      <c r="B6797">
        <v>92317</v>
      </c>
      <c r="C6797" t="s">
        <v>10714</v>
      </c>
      <c r="D6797" t="s">
        <v>211</v>
      </c>
      <c r="E6797">
        <v>19.399999999999999</v>
      </c>
      <c r="F6797">
        <v>20.010000000000002</v>
      </c>
    </row>
    <row r="6798" spans="1:6">
      <c r="A6798" t="s">
        <v>15408</v>
      </c>
      <c r="B6798">
        <v>92332</v>
      </c>
      <c r="C6798" t="s">
        <v>10715</v>
      </c>
      <c r="D6798" t="s">
        <v>211</v>
      </c>
      <c r="E6798">
        <v>19.760000000000002</v>
      </c>
      <c r="F6798">
        <v>20.38</v>
      </c>
    </row>
    <row r="6799" spans="1:6">
      <c r="A6799" t="s">
        <v>15408</v>
      </c>
      <c r="B6799">
        <v>92299</v>
      </c>
      <c r="C6799" t="s">
        <v>10716</v>
      </c>
      <c r="D6799" t="s">
        <v>211</v>
      </c>
      <c r="E6799">
        <v>24.89</v>
      </c>
      <c r="F6799">
        <v>25.25</v>
      </c>
    </row>
    <row r="6800" spans="1:6">
      <c r="A6800" t="s">
        <v>15408</v>
      </c>
      <c r="B6800">
        <v>92318</v>
      </c>
      <c r="C6800" t="s">
        <v>10717</v>
      </c>
      <c r="D6800" t="s">
        <v>211</v>
      </c>
      <c r="E6800">
        <v>30.64</v>
      </c>
      <c r="F6800">
        <v>31.34</v>
      </c>
    </row>
    <row r="6801" spans="1:6">
      <c r="A6801" t="s">
        <v>15408</v>
      </c>
      <c r="B6801">
        <v>103833</v>
      </c>
      <c r="C6801" t="s">
        <v>10718</v>
      </c>
      <c r="D6801" t="s">
        <v>211</v>
      </c>
      <c r="E6801">
        <v>47.56</v>
      </c>
      <c r="F6801">
        <v>49.25</v>
      </c>
    </row>
    <row r="6802" spans="1:6">
      <c r="A6802" t="s">
        <v>15408</v>
      </c>
      <c r="B6802">
        <v>92333</v>
      </c>
      <c r="C6802" t="s">
        <v>10719</v>
      </c>
      <c r="D6802" t="s">
        <v>211</v>
      </c>
      <c r="E6802">
        <v>34.909999999999997</v>
      </c>
      <c r="F6802">
        <v>35.86</v>
      </c>
    </row>
    <row r="6803" spans="1:6">
      <c r="A6803" t="s">
        <v>15408</v>
      </c>
      <c r="B6803">
        <v>92300</v>
      </c>
      <c r="C6803" t="s">
        <v>10720</v>
      </c>
      <c r="D6803" t="s">
        <v>211</v>
      </c>
      <c r="E6803">
        <v>38</v>
      </c>
      <c r="F6803">
        <v>38.46</v>
      </c>
    </row>
    <row r="6804" spans="1:6">
      <c r="A6804" t="s">
        <v>15408</v>
      </c>
      <c r="B6804">
        <v>92319</v>
      </c>
      <c r="C6804" t="s">
        <v>10721</v>
      </c>
      <c r="D6804" t="s">
        <v>211</v>
      </c>
      <c r="E6804">
        <v>43.33</v>
      </c>
      <c r="F6804">
        <v>44.1</v>
      </c>
    </row>
    <row r="6805" spans="1:6">
      <c r="A6805" t="s">
        <v>15408</v>
      </c>
      <c r="B6805">
        <v>92334</v>
      </c>
      <c r="C6805" t="s">
        <v>10722</v>
      </c>
      <c r="D6805" t="s">
        <v>211</v>
      </c>
      <c r="E6805">
        <v>50.94</v>
      </c>
      <c r="F6805">
        <v>52.16</v>
      </c>
    </row>
    <row r="6806" spans="1:6">
      <c r="A6806" t="s">
        <v>15408</v>
      </c>
      <c r="B6806">
        <v>92301</v>
      </c>
      <c r="C6806" t="s">
        <v>10723</v>
      </c>
      <c r="D6806" t="s">
        <v>211</v>
      </c>
      <c r="E6806">
        <v>75.64</v>
      </c>
      <c r="F6806">
        <v>76.22</v>
      </c>
    </row>
    <row r="6807" spans="1:6">
      <c r="A6807" t="s">
        <v>15408</v>
      </c>
      <c r="B6807">
        <v>92302</v>
      </c>
      <c r="C6807" t="s">
        <v>10724</v>
      </c>
      <c r="D6807" t="s">
        <v>211</v>
      </c>
      <c r="E6807">
        <v>100.01</v>
      </c>
      <c r="F6807">
        <v>100.73</v>
      </c>
    </row>
    <row r="6808" spans="1:6">
      <c r="A6808" t="s">
        <v>15408</v>
      </c>
      <c r="B6808">
        <v>92303</v>
      </c>
      <c r="C6808" t="s">
        <v>10725</v>
      </c>
      <c r="D6808" t="s">
        <v>211</v>
      </c>
      <c r="E6808">
        <v>184.03</v>
      </c>
      <c r="F6808">
        <v>184.94</v>
      </c>
    </row>
    <row r="6809" spans="1:6">
      <c r="A6809" t="s">
        <v>15408</v>
      </c>
      <c r="B6809">
        <v>92304</v>
      </c>
      <c r="C6809" t="s">
        <v>10726</v>
      </c>
      <c r="D6809" t="s">
        <v>211</v>
      </c>
      <c r="E6809">
        <v>479.2</v>
      </c>
      <c r="F6809">
        <v>480.33</v>
      </c>
    </row>
    <row r="6810" spans="1:6">
      <c r="A6810" t="s">
        <v>15408</v>
      </c>
      <c r="B6810">
        <v>103835</v>
      </c>
      <c r="C6810" t="s">
        <v>10727</v>
      </c>
      <c r="D6810" t="s">
        <v>110</v>
      </c>
      <c r="E6810">
        <v>67.97</v>
      </c>
      <c r="F6810">
        <v>68.849999999999994</v>
      </c>
    </row>
    <row r="6811" spans="1:6">
      <c r="A6811" t="s">
        <v>15408</v>
      </c>
      <c r="B6811">
        <v>92308</v>
      </c>
      <c r="C6811" t="s">
        <v>10728</v>
      </c>
      <c r="D6811" t="s">
        <v>110</v>
      </c>
      <c r="E6811">
        <v>55.48</v>
      </c>
      <c r="F6811">
        <v>56.13</v>
      </c>
    </row>
    <row r="6812" spans="1:6">
      <c r="A6812" t="s">
        <v>15408</v>
      </c>
      <c r="B6812">
        <v>103871</v>
      </c>
      <c r="C6812" t="s">
        <v>10729</v>
      </c>
      <c r="D6812" t="s">
        <v>110</v>
      </c>
      <c r="E6812">
        <v>65.040000000000006</v>
      </c>
      <c r="F6812">
        <v>66.260000000000005</v>
      </c>
    </row>
    <row r="6813" spans="1:6">
      <c r="A6813" t="s">
        <v>15408</v>
      </c>
      <c r="B6813">
        <v>92323</v>
      </c>
      <c r="C6813" t="s">
        <v>10730</v>
      </c>
      <c r="D6813" t="s">
        <v>110</v>
      </c>
      <c r="E6813">
        <v>64.510000000000005</v>
      </c>
      <c r="F6813">
        <v>65.69</v>
      </c>
    </row>
    <row r="6814" spans="1:6">
      <c r="A6814" t="s">
        <v>15408</v>
      </c>
      <c r="B6814">
        <v>92305</v>
      </c>
      <c r="C6814" t="s">
        <v>10731</v>
      </c>
      <c r="D6814" t="s">
        <v>110</v>
      </c>
      <c r="E6814">
        <v>41.24</v>
      </c>
      <c r="F6814">
        <v>41.65</v>
      </c>
    </row>
    <row r="6815" spans="1:6">
      <c r="A6815" t="s">
        <v>15408</v>
      </c>
      <c r="B6815">
        <v>103868</v>
      </c>
      <c r="C6815" t="s">
        <v>10732</v>
      </c>
      <c r="D6815" t="s">
        <v>110</v>
      </c>
      <c r="E6815">
        <v>53.75</v>
      </c>
      <c r="F6815">
        <v>54.92</v>
      </c>
    </row>
    <row r="6816" spans="1:6">
      <c r="A6816" t="s">
        <v>15408</v>
      </c>
      <c r="B6816">
        <v>103802</v>
      </c>
      <c r="C6816" t="s">
        <v>10733</v>
      </c>
      <c r="D6816" t="s">
        <v>110</v>
      </c>
      <c r="E6816">
        <v>43.51</v>
      </c>
      <c r="F6816">
        <v>44.06</v>
      </c>
    </row>
    <row r="6817" spans="1:6">
      <c r="A6817" t="s">
        <v>15408</v>
      </c>
      <c r="B6817">
        <v>92320</v>
      </c>
      <c r="C6817" t="s">
        <v>10734</v>
      </c>
      <c r="D6817" t="s">
        <v>110</v>
      </c>
      <c r="E6817">
        <v>53.11</v>
      </c>
      <c r="F6817">
        <v>54.22</v>
      </c>
    </row>
    <row r="6818" spans="1:6">
      <c r="A6818" t="s">
        <v>15408</v>
      </c>
      <c r="B6818">
        <v>97335</v>
      </c>
      <c r="C6818" t="s">
        <v>10735</v>
      </c>
      <c r="D6818" t="s">
        <v>110</v>
      </c>
      <c r="E6818">
        <v>88.13</v>
      </c>
      <c r="F6818">
        <v>88.27</v>
      </c>
    </row>
    <row r="6819" spans="1:6">
      <c r="A6819" t="s">
        <v>15408</v>
      </c>
      <c r="B6819">
        <v>103836</v>
      </c>
      <c r="C6819" t="s">
        <v>10736</v>
      </c>
      <c r="D6819" t="s">
        <v>110</v>
      </c>
      <c r="E6819">
        <v>105.75</v>
      </c>
      <c r="F6819">
        <v>106.92</v>
      </c>
    </row>
    <row r="6820" spans="1:6">
      <c r="A6820" t="s">
        <v>15408</v>
      </c>
      <c r="B6820">
        <v>92281</v>
      </c>
      <c r="C6820" t="s">
        <v>10737</v>
      </c>
      <c r="D6820" t="s">
        <v>110</v>
      </c>
      <c r="E6820">
        <v>113.23</v>
      </c>
      <c r="F6820">
        <v>113.43</v>
      </c>
    </row>
    <row r="6821" spans="1:6">
      <c r="A6821" t="s">
        <v>15408</v>
      </c>
      <c r="B6821">
        <v>92309</v>
      </c>
      <c r="C6821" t="s">
        <v>10738</v>
      </c>
      <c r="D6821" t="s">
        <v>110</v>
      </c>
      <c r="E6821">
        <v>121.89</v>
      </c>
      <c r="F6821">
        <v>122.61</v>
      </c>
    </row>
    <row r="6822" spans="1:6">
      <c r="A6822" t="s">
        <v>15408</v>
      </c>
      <c r="B6822">
        <v>103872</v>
      </c>
      <c r="C6822" t="s">
        <v>10739</v>
      </c>
      <c r="D6822" t="s">
        <v>110</v>
      </c>
      <c r="E6822">
        <v>133.9</v>
      </c>
      <c r="F6822">
        <v>135.33000000000001</v>
      </c>
    </row>
    <row r="6823" spans="1:6">
      <c r="A6823" t="s">
        <v>15408</v>
      </c>
      <c r="B6823">
        <v>92324</v>
      </c>
      <c r="C6823" t="s">
        <v>10740</v>
      </c>
      <c r="D6823" t="s">
        <v>110</v>
      </c>
      <c r="E6823">
        <v>139.5</v>
      </c>
      <c r="F6823">
        <v>141.26</v>
      </c>
    </row>
    <row r="6824" spans="1:6">
      <c r="A6824" t="s">
        <v>15408</v>
      </c>
      <c r="B6824">
        <v>92275</v>
      </c>
      <c r="C6824" t="s">
        <v>10741</v>
      </c>
      <c r="D6824" t="s">
        <v>110</v>
      </c>
      <c r="E6824">
        <v>61.21</v>
      </c>
      <c r="F6824">
        <v>61.35</v>
      </c>
    </row>
    <row r="6825" spans="1:6">
      <c r="A6825" t="s">
        <v>15408</v>
      </c>
      <c r="B6825">
        <v>92306</v>
      </c>
      <c r="C6825" t="s">
        <v>10742</v>
      </c>
      <c r="D6825" t="s">
        <v>110</v>
      </c>
      <c r="E6825">
        <v>66.989999999999995</v>
      </c>
      <c r="F6825">
        <v>67.47</v>
      </c>
    </row>
    <row r="6826" spans="1:6">
      <c r="A6826" t="s">
        <v>15408</v>
      </c>
      <c r="B6826">
        <v>103869</v>
      </c>
      <c r="C6826" t="s">
        <v>10743</v>
      </c>
      <c r="D6826" t="s">
        <v>110</v>
      </c>
      <c r="E6826">
        <v>81.97</v>
      </c>
      <c r="F6826">
        <v>83.33</v>
      </c>
    </row>
    <row r="6827" spans="1:6">
      <c r="A6827" t="s">
        <v>15408</v>
      </c>
      <c r="B6827">
        <v>103803</v>
      </c>
      <c r="C6827" t="s">
        <v>10744</v>
      </c>
      <c r="D6827" t="s">
        <v>110</v>
      </c>
      <c r="E6827">
        <v>74.8</v>
      </c>
      <c r="F6827">
        <v>75.739999999999995</v>
      </c>
    </row>
    <row r="6828" spans="1:6">
      <c r="A6828" t="s">
        <v>15408</v>
      </c>
      <c r="B6828">
        <v>92321</v>
      </c>
      <c r="C6828" t="s">
        <v>10745</v>
      </c>
      <c r="D6828" t="s">
        <v>110</v>
      </c>
      <c r="E6828">
        <v>87.45</v>
      </c>
      <c r="F6828">
        <v>89.14</v>
      </c>
    </row>
    <row r="6829" spans="1:6">
      <c r="A6829" t="s">
        <v>15408</v>
      </c>
      <c r="B6829">
        <v>97336</v>
      </c>
      <c r="C6829" t="s">
        <v>10746</v>
      </c>
      <c r="D6829" t="s">
        <v>110</v>
      </c>
      <c r="E6829">
        <v>112.15</v>
      </c>
      <c r="F6829">
        <v>112.32</v>
      </c>
    </row>
    <row r="6830" spans="1:6">
      <c r="A6830" t="s">
        <v>15408</v>
      </c>
      <c r="B6830">
        <v>103837</v>
      </c>
      <c r="C6830" t="s">
        <v>10747</v>
      </c>
      <c r="D6830" t="s">
        <v>110</v>
      </c>
      <c r="E6830">
        <v>133.35</v>
      </c>
      <c r="F6830">
        <v>134.79</v>
      </c>
    </row>
    <row r="6831" spans="1:6">
      <c r="A6831" t="s">
        <v>15408</v>
      </c>
      <c r="B6831">
        <v>92282</v>
      </c>
      <c r="C6831" t="s">
        <v>10748</v>
      </c>
      <c r="D6831" t="s">
        <v>110</v>
      </c>
      <c r="E6831">
        <v>131.85</v>
      </c>
      <c r="F6831">
        <v>132.1</v>
      </c>
    </row>
    <row r="6832" spans="1:6">
      <c r="A6832" t="s">
        <v>15408</v>
      </c>
      <c r="B6832">
        <v>92310</v>
      </c>
      <c r="C6832" t="s">
        <v>10749</v>
      </c>
      <c r="D6832" t="s">
        <v>110</v>
      </c>
      <c r="E6832">
        <v>140.78</v>
      </c>
      <c r="F6832">
        <v>141.55000000000001</v>
      </c>
    </row>
    <row r="6833" spans="1:6">
      <c r="A6833" t="s">
        <v>15408</v>
      </c>
      <c r="B6833">
        <v>103873</v>
      </c>
      <c r="C6833" t="s">
        <v>10750</v>
      </c>
      <c r="D6833" t="s">
        <v>110</v>
      </c>
      <c r="E6833">
        <v>154.9</v>
      </c>
      <c r="F6833">
        <v>156.5</v>
      </c>
    </row>
    <row r="6834" spans="1:6">
      <c r="A6834" t="s">
        <v>15408</v>
      </c>
      <c r="B6834">
        <v>92325</v>
      </c>
      <c r="C6834" t="s">
        <v>10751</v>
      </c>
      <c r="D6834" t="s">
        <v>110</v>
      </c>
      <c r="E6834">
        <v>165.75</v>
      </c>
      <c r="F6834">
        <v>167.98</v>
      </c>
    </row>
    <row r="6835" spans="1:6">
      <c r="A6835" t="s">
        <v>15408</v>
      </c>
      <c r="B6835">
        <v>92276</v>
      </c>
      <c r="C6835" t="s">
        <v>10752</v>
      </c>
      <c r="D6835" t="s">
        <v>110</v>
      </c>
      <c r="E6835">
        <v>77.739999999999995</v>
      </c>
      <c r="F6835">
        <v>77.91</v>
      </c>
    </row>
    <row r="6836" spans="1:6">
      <c r="A6836" t="s">
        <v>15408</v>
      </c>
      <c r="B6836">
        <v>92307</v>
      </c>
      <c r="C6836" t="s">
        <v>10753</v>
      </c>
      <c r="D6836" t="s">
        <v>110</v>
      </c>
      <c r="E6836">
        <v>83.77</v>
      </c>
      <c r="F6836">
        <v>84.31</v>
      </c>
    </row>
    <row r="6837" spans="1:6">
      <c r="A6837" t="s">
        <v>15408</v>
      </c>
      <c r="B6837">
        <v>103870</v>
      </c>
      <c r="C6837" t="s">
        <v>10754</v>
      </c>
      <c r="D6837" t="s">
        <v>110</v>
      </c>
      <c r="E6837">
        <v>100.86</v>
      </c>
      <c r="F6837">
        <v>102.41</v>
      </c>
    </row>
    <row r="6838" spans="1:6">
      <c r="A6838" t="s">
        <v>15408</v>
      </c>
      <c r="B6838">
        <v>103804</v>
      </c>
      <c r="C6838" t="s">
        <v>10755</v>
      </c>
      <c r="D6838" t="s">
        <v>110</v>
      </c>
      <c r="E6838">
        <v>90.67</v>
      </c>
      <c r="F6838">
        <v>91.61</v>
      </c>
    </row>
    <row r="6839" spans="1:6">
      <c r="A6839" t="s">
        <v>15408</v>
      </c>
      <c r="B6839">
        <v>92322</v>
      </c>
      <c r="C6839" t="s">
        <v>10756</v>
      </c>
      <c r="D6839" t="s">
        <v>110</v>
      </c>
      <c r="E6839">
        <v>111.59</v>
      </c>
      <c r="F6839">
        <v>113.78</v>
      </c>
    </row>
    <row r="6840" spans="1:6">
      <c r="A6840" t="s">
        <v>15408</v>
      </c>
      <c r="B6840">
        <v>97337</v>
      </c>
      <c r="C6840" t="s">
        <v>10757</v>
      </c>
      <c r="D6840" t="s">
        <v>110</v>
      </c>
      <c r="E6840">
        <v>168.67</v>
      </c>
      <c r="F6840">
        <v>168.89</v>
      </c>
    </row>
    <row r="6841" spans="1:6">
      <c r="A6841" t="s">
        <v>15408</v>
      </c>
      <c r="B6841">
        <v>92283</v>
      </c>
      <c r="C6841" t="s">
        <v>10758</v>
      </c>
      <c r="D6841" t="s">
        <v>110</v>
      </c>
      <c r="E6841">
        <v>180.65</v>
      </c>
      <c r="F6841">
        <v>180.92</v>
      </c>
    </row>
    <row r="6842" spans="1:6">
      <c r="A6842" t="s">
        <v>15408</v>
      </c>
      <c r="B6842">
        <v>92277</v>
      </c>
      <c r="C6842" t="s">
        <v>10759</v>
      </c>
      <c r="D6842" t="s">
        <v>110</v>
      </c>
      <c r="E6842">
        <v>112.35</v>
      </c>
      <c r="F6842">
        <v>112.57</v>
      </c>
    </row>
    <row r="6843" spans="1:6">
      <c r="A6843" t="s">
        <v>15408</v>
      </c>
      <c r="B6843">
        <v>97338</v>
      </c>
      <c r="C6843" t="s">
        <v>10760</v>
      </c>
      <c r="D6843" t="s">
        <v>110</v>
      </c>
      <c r="E6843">
        <v>202.94</v>
      </c>
      <c r="F6843">
        <v>203.21</v>
      </c>
    </row>
    <row r="6844" spans="1:6">
      <c r="A6844" t="s">
        <v>15408</v>
      </c>
      <c r="B6844">
        <v>92284</v>
      </c>
      <c r="C6844" t="s">
        <v>10761</v>
      </c>
      <c r="D6844" t="s">
        <v>110</v>
      </c>
      <c r="E6844">
        <v>228.98</v>
      </c>
      <c r="F6844">
        <v>229.3</v>
      </c>
    </row>
    <row r="6845" spans="1:6">
      <c r="A6845" t="s">
        <v>15408</v>
      </c>
      <c r="B6845">
        <v>92278</v>
      </c>
      <c r="C6845" t="s">
        <v>10762</v>
      </c>
      <c r="D6845" t="s">
        <v>110</v>
      </c>
      <c r="E6845">
        <v>151.18</v>
      </c>
      <c r="F6845">
        <v>151.44999999999999</v>
      </c>
    </row>
    <row r="6846" spans="1:6">
      <c r="A6846" t="s">
        <v>15408</v>
      </c>
      <c r="B6846">
        <v>97339</v>
      </c>
      <c r="C6846" t="s">
        <v>10763</v>
      </c>
      <c r="D6846" t="s">
        <v>110</v>
      </c>
      <c r="E6846">
        <v>218.58</v>
      </c>
      <c r="F6846">
        <v>218.92</v>
      </c>
    </row>
    <row r="6847" spans="1:6">
      <c r="A6847" t="s">
        <v>15408</v>
      </c>
      <c r="B6847">
        <v>92285</v>
      </c>
      <c r="C6847" t="s">
        <v>10764</v>
      </c>
      <c r="D6847" t="s">
        <v>110</v>
      </c>
      <c r="E6847">
        <v>311.49</v>
      </c>
      <c r="F6847">
        <v>311.89</v>
      </c>
    </row>
    <row r="6848" spans="1:6">
      <c r="A6848" t="s">
        <v>15408</v>
      </c>
      <c r="B6848">
        <v>92279</v>
      </c>
      <c r="C6848" t="s">
        <v>10765</v>
      </c>
      <c r="D6848" t="s">
        <v>110</v>
      </c>
      <c r="E6848">
        <v>218.58</v>
      </c>
      <c r="F6848">
        <v>218.92</v>
      </c>
    </row>
    <row r="6849" spans="1:6">
      <c r="A6849" t="s">
        <v>15408</v>
      </c>
      <c r="B6849">
        <v>97340</v>
      </c>
      <c r="C6849" t="s">
        <v>10766</v>
      </c>
      <c r="D6849" t="s">
        <v>110</v>
      </c>
      <c r="E6849">
        <v>219.89</v>
      </c>
      <c r="F6849">
        <v>220.3</v>
      </c>
    </row>
    <row r="6850" spans="1:6">
      <c r="A6850" t="s">
        <v>15408</v>
      </c>
      <c r="B6850">
        <v>92286</v>
      </c>
      <c r="C6850" t="s">
        <v>10767</v>
      </c>
      <c r="D6850" t="s">
        <v>110</v>
      </c>
      <c r="E6850">
        <v>401.09</v>
      </c>
      <c r="F6850">
        <v>401.58</v>
      </c>
    </row>
    <row r="6851" spans="1:6">
      <c r="A6851" t="s">
        <v>15408</v>
      </c>
      <c r="B6851">
        <v>92280</v>
      </c>
      <c r="C6851" t="s">
        <v>10768</v>
      </c>
      <c r="D6851" t="s">
        <v>110</v>
      </c>
      <c r="E6851">
        <v>306.91000000000003</v>
      </c>
      <c r="F6851">
        <v>307.32</v>
      </c>
    </row>
    <row r="6852" spans="1:6">
      <c r="A6852" t="s">
        <v>15408</v>
      </c>
      <c r="B6852">
        <v>103901</v>
      </c>
      <c r="C6852" t="s">
        <v>10769</v>
      </c>
      <c r="D6852" t="s">
        <v>211</v>
      </c>
      <c r="E6852">
        <v>25.95</v>
      </c>
      <c r="F6852">
        <v>26.95</v>
      </c>
    </row>
    <row r="6853" spans="1:6">
      <c r="A6853" t="s">
        <v>15408</v>
      </c>
      <c r="B6853">
        <v>103832</v>
      </c>
      <c r="C6853" t="s">
        <v>10770</v>
      </c>
      <c r="D6853" t="s">
        <v>211</v>
      </c>
      <c r="E6853">
        <v>25.89</v>
      </c>
      <c r="F6853">
        <v>26.86</v>
      </c>
    </row>
    <row r="6854" spans="1:6">
      <c r="A6854" t="s">
        <v>15408</v>
      </c>
      <c r="B6854">
        <v>103865</v>
      </c>
      <c r="C6854" t="s">
        <v>10771</v>
      </c>
      <c r="D6854" t="s">
        <v>211</v>
      </c>
      <c r="E6854">
        <v>24.89</v>
      </c>
      <c r="F6854">
        <v>25.81</v>
      </c>
    </row>
    <row r="6855" spans="1:6">
      <c r="A6855" t="s">
        <v>15408</v>
      </c>
      <c r="B6855">
        <v>103902</v>
      </c>
      <c r="C6855" t="s">
        <v>10772</v>
      </c>
      <c r="D6855" t="s">
        <v>211</v>
      </c>
      <c r="E6855">
        <v>38.67</v>
      </c>
      <c r="F6855">
        <v>39.840000000000003</v>
      </c>
    </row>
    <row r="6856" spans="1:6">
      <c r="A6856" t="s">
        <v>15408</v>
      </c>
      <c r="B6856">
        <v>103866</v>
      </c>
      <c r="C6856" t="s">
        <v>10773</v>
      </c>
      <c r="D6856" t="s">
        <v>211</v>
      </c>
      <c r="E6856">
        <v>39.81</v>
      </c>
      <c r="F6856">
        <v>41.05</v>
      </c>
    </row>
    <row r="6857" spans="1:6">
      <c r="A6857" t="s">
        <v>15408</v>
      </c>
      <c r="B6857">
        <v>103903</v>
      </c>
      <c r="C6857" t="s">
        <v>10774</v>
      </c>
      <c r="D6857" t="s">
        <v>211</v>
      </c>
      <c r="E6857">
        <v>52.62</v>
      </c>
      <c r="F6857">
        <v>53.95</v>
      </c>
    </row>
    <row r="6858" spans="1:6">
      <c r="A6858" t="s">
        <v>15408</v>
      </c>
      <c r="B6858">
        <v>103834</v>
      </c>
      <c r="C6858" t="s">
        <v>10775</v>
      </c>
      <c r="D6858" t="s">
        <v>211</v>
      </c>
      <c r="E6858">
        <v>69.19</v>
      </c>
      <c r="F6858">
        <v>71.48</v>
      </c>
    </row>
    <row r="6859" spans="1:6">
      <c r="A6859" t="s">
        <v>15408</v>
      </c>
      <c r="B6859">
        <v>103867</v>
      </c>
      <c r="C6859" t="s">
        <v>10776</v>
      </c>
      <c r="D6859" t="s">
        <v>211</v>
      </c>
      <c r="E6859">
        <v>55.66</v>
      </c>
      <c r="F6859">
        <v>57.16</v>
      </c>
    </row>
    <row r="6860" spans="1:6">
      <c r="A6860" t="s">
        <v>15409</v>
      </c>
      <c r="B6860">
        <v>105113</v>
      </c>
      <c r="C6860" t="s">
        <v>10777</v>
      </c>
      <c r="D6860" t="s">
        <v>211</v>
      </c>
      <c r="E6860">
        <v>8560.58</v>
      </c>
      <c r="F6860">
        <v>8685.67</v>
      </c>
    </row>
    <row r="6861" spans="1:6">
      <c r="A6861" t="s">
        <v>15409</v>
      </c>
      <c r="B6861">
        <v>98461</v>
      </c>
      <c r="C6861" t="s">
        <v>10778</v>
      </c>
      <c r="D6861" t="s">
        <v>211</v>
      </c>
      <c r="E6861">
        <v>6514.64</v>
      </c>
      <c r="F6861">
        <v>6608.74</v>
      </c>
    </row>
    <row r="6862" spans="1:6">
      <c r="A6862" t="s">
        <v>15409</v>
      </c>
      <c r="B6862">
        <v>98462</v>
      </c>
      <c r="C6862" t="s">
        <v>10779</v>
      </c>
      <c r="D6862" t="s">
        <v>211</v>
      </c>
      <c r="E6862">
        <v>10972.78</v>
      </c>
      <c r="F6862">
        <v>11136.26</v>
      </c>
    </row>
    <row r="6863" spans="1:6">
      <c r="A6863" t="s">
        <v>15409</v>
      </c>
      <c r="B6863">
        <v>105130</v>
      </c>
      <c r="C6863" t="s">
        <v>10780</v>
      </c>
      <c r="D6863" t="s">
        <v>110</v>
      </c>
      <c r="E6863">
        <v>31.25</v>
      </c>
      <c r="F6863">
        <v>32.299999999999997</v>
      </c>
    </row>
    <row r="6864" spans="1:6">
      <c r="A6864" t="s">
        <v>15409</v>
      </c>
      <c r="B6864">
        <v>105114</v>
      </c>
      <c r="C6864" t="s">
        <v>10781</v>
      </c>
      <c r="D6864" t="s">
        <v>217</v>
      </c>
      <c r="E6864">
        <v>1926.25</v>
      </c>
      <c r="F6864">
        <v>1986.7</v>
      </c>
    </row>
    <row r="6865" spans="1:6">
      <c r="A6865" t="s">
        <v>15409</v>
      </c>
      <c r="B6865">
        <v>105129</v>
      </c>
      <c r="C6865" t="s">
        <v>10782</v>
      </c>
      <c r="D6865" t="s">
        <v>211</v>
      </c>
      <c r="E6865">
        <v>0</v>
      </c>
      <c r="F6865">
        <v>0</v>
      </c>
    </row>
    <row r="6866" spans="1:6">
      <c r="A6866" t="s">
        <v>15409</v>
      </c>
      <c r="B6866">
        <v>105127</v>
      </c>
      <c r="C6866" t="s">
        <v>10783</v>
      </c>
      <c r="D6866" t="s">
        <v>110</v>
      </c>
      <c r="E6866">
        <v>24.07</v>
      </c>
      <c r="F6866">
        <v>24.32</v>
      </c>
    </row>
    <row r="6867" spans="1:6">
      <c r="A6867" t="s">
        <v>15409</v>
      </c>
      <c r="B6867">
        <v>105128</v>
      </c>
      <c r="C6867" t="s">
        <v>10784</v>
      </c>
      <c r="D6867" t="s">
        <v>110</v>
      </c>
      <c r="E6867">
        <v>79.11</v>
      </c>
      <c r="F6867">
        <v>80.52</v>
      </c>
    </row>
    <row r="6868" spans="1:6">
      <c r="A6868" t="s">
        <v>15409</v>
      </c>
      <c r="B6868">
        <v>105126</v>
      </c>
      <c r="C6868" t="s">
        <v>10785</v>
      </c>
      <c r="D6868" t="s">
        <v>110</v>
      </c>
      <c r="E6868">
        <v>26.1</v>
      </c>
      <c r="F6868">
        <v>26.41</v>
      </c>
    </row>
    <row r="6869" spans="1:6">
      <c r="A6869" t="s">
        <v>15409</v>
      </c>
      <c r="B6869">
        <v>105116</v>
      </c>
      <c r="C6869" t="s">
        <v>10786</v>
      </c>
      <c r="D6869" t="s">
        <v>211</v>
      </c>
      <c r="E6869">
        <v>11.68</v>
      </c>
      <c r="F6869">
        <v>12.37</v>
      </c>
    </row>
    <row r="6870" spans="1:6">
      <c r="A6870" t="s">
        <v>15409</v>
      </c>
      <c r="B6870">
        <v>105115</v>
      </c>
      <c r="C6870" t="s">
        <v>10787</v>
      </c>
      <c r="D6870" t="s">
        <v>211</v>
      </c>
      <c r="E6870">
        <v>126.92</v>
      </c>
      <c r="F6870">
        <v>130.91</v>
      </c>
    </row>
    <row r="6871" spans="1:6">
      <c r="A6871" t="s">
        <v>15409</v>
      </c>
      <c r="B6871">
        <v>98453</v>
      </c>
      <c r="C6871" t="s">
        <v>10788</v>
      </c>
      <c r="D6871" t="s">
        <v>109</v>
      </c>
      <c r="E6871">
        <v>149.65</v>
      </c>
      <c r="F6871">
        <v>153</v>
      </c>
    </row>
    <row r="6872" spans="1:6">
      <c r="A6872" t="s">
        <v>15409</v>
      </c>
      <c r="B6872">
        <v>98454</v>
      </c>
      <c r="C6872" t="s">
        <v>10789</v>
      </c>
      <c r="D6872" t="s">
        <v>109</v>
      </c>
      <c r="E6872">
        <v>189.57</v>
      </c>
      <c r="F6872">
        <v>194.59</v>
      </c>
    </row>
    <row r="6873" spans="1:6">
      <c r="A6873" t="s">
        <v>15409</v>
      </c>
      <c r="B6873">
        <v>98449</v>
      </c>
      <c r="C6873" t="s">
        <v>10790</v>
      </c>
      <c r="D6873" t="s">
        <v>109</v>
      </c>
      <c r="E6873">
        <v>127.85</v>
      </c>
      <c r="F6873">
        <v>130.37</v>
      </c>
    </row>
    <row r="6874" spans="1:6">
      <c r="A6874" t="s">
        <v>15409</v>
      </c>
      <c r="B6874">
        <v>98455</v>
      </c>
      <c r="C6874" t="s">
        <v>10791</v>
      </c>
      <c r="D6874" t="s">
        <v>109</v>
      </c>
      <c r="E6874">
        <v>121.73</v>
      </c>
      <c r="F6874">
        <v>123.61</v>
      </c>
    </row>
    <row r="6875" spans="1:6">
      <c r="A6875" t="s">
        <v>15409</v>
      </c>
      <c r="B6875">
        <v>98456</v>
      </c>
      <c r="C6875" t="s">
        <v>10792</v>
      </c>
      <c r="D6875" t="s">
        <v>109</v>
      </c>
      <c r="E6875">
        <v>156.19999999999999</v>
      </c>
      <c r="F6875">
        <v>159.41999999999999</v>
      </c>
    </row>
    <row r="6876" spans="1:6">
      <c r="A6876" t="s">
        <v>15409</v>
      </c>
      <c r="B6876">
        <v>98451</v>
      </c>
      <c r="C6876" t="s">
        <v>10793</v>
      </c>
      <c r="D6876" t="s">
        <v>109</v>
      </c>
      <c r="E6876">
        <v>104.09</v>
      </c>
      <c r="F6876">
        <v>105.4</v>
      </c>
    </row>
    <row r="6877" spans="1:6">
      <c r="A6877" t="s">
        <v>15409</v>
      </c>
      <c r="B6877">
        <v>98445</v>
      </c>
      <c r="C6877" t="s">
        <v>10794</v>
      </c>
      <c r="D6877" t="s">
        <v>109</v>
      </c>
      <c r="E6877">
        <v>112.54</v>
      </c>
      <c r="F6877">
        <v>115.39</v>
      </c>
    </row>
    <row r="6878" spans="1:6">
      <c r="A6878" t="s">
        <v>15409</v>
      </c>
      <c r="B6878">
        <v>98446</v>
      </c>
      <c r="C6878" t="s">
        <v>10795</v>
      </c>
      <c r="D6878" t="s">
        <v>109</v>
      </c>
      <c r="E6878">
        <v>144.85</v>
      </c>
      <c r="F6878">
        <v>148.94</v>
      </c>
    </row>
    <row r="6879" spans="1:6">
      <c r="A6879" t="s">
        <v>15409</v>
      </c>
      <c r="B6879">
        <v>98441</v>
      </c>
      <c r="C6879" t="s">
        <v>10796</v>
      </c>
      <c r="D6879" t="s">
        <v>109</v>
      </c>
      <c r="E6879">
        <v>94.69</v>
      </c>
      <c r="F6879">
        <v>96.95</v>
      </c>
    </row>
    <row r="6880" spans="1:6">
      <c r="A6880" t="s">
        <v>15409</v>
      </c>
      <c r="B6880">
        <v>98447</v>
      </c>
      <c r="C6880" t="s">
        <v>10797</v>
      </c>
      <c r="D6880" t="s">
        <v>109</v>
      </c>
      <c r="E6880">
        <v>88.17</v>
      </c>
      <c r="F6880">
        <v>89.78</v>
      </c>
    </row>
    <row r="6881" spans="1:6">
      <c r="A6881" t="s">
        <v>15409</v>
      </c>
      <c r="B6881">
        <v>98448</v>
      </c>
      <c r="C6881" t="s">
        <v>10798</v>
      </c>
      <c r="D6881" t="s">
        <v>109</v>
      </c>
      <c r="E6881">
        <v>114.65</v>
      </c>
      <c r="F6881">
        <v>117.14</v>
      </c>
    </row>
    <row r="6882" spans="1:6">
      <c r="A6882" t="s">
        <v>15409</v>
      </c>
      <c r="B6882">
        <v>98443</v>
      </c>
      <c r="C6882" t="s">
        <v>10799</v>
      </c>
      <c r="D6882" t="s">
        <v>109</v>
      </c>
      <c r="E6882">
        <v>73.69</v>
      </c>
      <c r="F6882">
        <v>74.900000000000006</v>
      </c>
    </row>
    <row r="6883" spans="1:6">
      <c r="A6883" t="s">
        <v>15409</v>
      </c>
      <c r="B6883">
        <v>105122</v>
      </c>
      <c r="C6883" t="s">
        <v>10800</v>
      </c>
      <c r="D6883" t="s">
        <v>109</v>
      </c>
      <c r="E6883">
        <v>0</v>
      </c>
      <c r="F6883">
        <v>0</v>
      </c>
    </row>
    <row r="6884" spans="1:6">
      <c r="A6884" t="s">
        <v>15409</v>
      </c>
      <c r="B6884">
        <v>105125</v>
      </c>
      <c r="C6884" t="s">
        <v>10801</v>
      </c>
      <c r="D6884" t="s">
        <v>109</v>
      </c>
      <c r="E6884">
        <v>0</v>
      </c>
      <c r="F6884">
        <v>0</v>
      </c>
    </row>
    <row r="6885" spans="1:6">
      <c r="A6885" t="s">
        <v>15409</v>
      </c>
      <c r="B6885">
        <v>105133</v>
      </c>
      <c r="C6885" t="s">
        <v>10802</v>
      </c>
      <c r="D6885" t="s">
        <v>109</v>
      </c>
      <c r="E6885">
        <v>0</v>
      </c>
      <c r="F6885">
        <v>0</v>
      </c>
    </row>
    <row r="6886" spans="1:6">
      <c r="A6886" t="s">
        <v>15409</v>
      </c>
      <c r="B6886">
        <v>105123</v>
      </c>
      <c r="C6886" t="s">
        <v>10803</v>
      </c>
      <c r="D6886" t="s">
        <v>109</v>
      </c>
      <c r="E6886">
        <v>0</v>
      </c>
      <c r="F6886">
        <v>0</v>
      </c>
    </row>
    <row r="6887" spans="1:6">
      <c r="A6887" t="s">
        <v>15409</v>
      </c>
      <c r="B6887">
        <v>105124</v>
      </c>
      <c r="C6887" t="s">
        <v>10804</v>
      </c>
      <c r="D6887" t="s">
        <v>109</v>
      </c>
      <c r="E6887">
        <v>0</v>
      </c>
      <c r="F6887">
        <v>0</v>
      </c>
    </row>
    <row r="6888" spans="1:6">
      <c r="A6888" t="s">
        <v>15409</v>
      </c>
      <c r="B6888">
        <v>105134</v>
      </c>
      <c r="C6888" t="s">
        <v>10805</v>
      </c>
      <c r="D6888" t="s">
        <v>109</v>
      </c>
      <c r="E6888">
        <v>0</v>
      </c>
      <c r="F6888">
        <v>0</v>
      </c>
    </row>
    <row r="6889" spans="1:6">
      <c r="A6889" t="s">
        <v>15409</v>
      </c>
      <c r="B6889">
        <v>105117</v>
      </c>
      <c r="C6889" t="s">
        <v>10806</v>
      </c>
      <c r="D6889" t="s">
        <v>109</v>
      </c>
      <c r="E6889">
        <v>0</v>
      </c>
      <c r="F6889">
        <v>0</v>
      </c>
    </row>
    <row r="6890" spans="1:6">
      <c r="A6890" t="s">
        <v>15409</v>
      </c>
      <c r="B6890">
        <v>105119</v>
      </c>
      <c r="C6890" t="s">
        <v>10807</v>
      </c>
      <c r="D6890" t="s">
        <v>109</v>
      </c>
      <c r="E6890">
        <v>0</v>
      </c>
      <c r="F6890">
        <v>0</v>
      </c>
    </row>
    <row r="6891" spans="1:6">
      <c r="A6891" t="s">
        <v>15409</v>
      </c>
      <c r="B6891">
        <v>105131</v>
      </c>
      <c r="C6891" t="s">
        <v>10808</v>
      </c>
      <c r="D6891" t="s">
        <v>109</v>
      </c>
      <c r="E6891">
        <v>0</v>
      </c>
      <c r="F6891">
        <v>0</v>
      </c>
    </row>
    <row r="6892" spans="1:6">
      <c r="A6892" t="s">
        <v>15409</v>
      </c>
      <c r="B6892">
        <v>105120</v>
      </c>
      <c r="C6892" t="s">
        <v>10809</v>
      </c>
      <c r="D6892" t="s">
        <v>109</v>
      </c>
      <c r="E6892">
        <v>0</v>
      </c>
      <c r="F6892">
        <v>0</v>
      </c>
    </row>
    <row r="6893" spans="1:6">
      <c r="A6893" t="s">
        <v>15409</v>
      </c>
      <c r="B6893">
        <v>105121</v>
      </c>
      <c r="C6893" t="s">
        <v>10810</v>
      </c>
      <c r="D6893" t="s">
        <v>109</v>
      </c>
      <c r="E6893">
        <v>0</v>
      </c>
      <c r="F6893">
        <v>0</v>
      </c>
    </row>
    <row r="6894" spans="1:6">
      <c r="A6894" t="s">
        <v>15409</v>
      </c>
      <c r="B6894">
        <v>105132</v>
      </c>
      <c r="C6894" t="s">
        <v>10811</v>
      </c>
      <c r="D6894" t="s">
        <v>109</v>
      </c>
      <c r="E6894">
        <v>0</v>
      </c>
      <c r="F6894">
        <v>0</v>
      </c>
    </row>
    <row r="6895" spans="1:6">
      <c r="A6895" t="s">
        <v>15409</v>
      </c>
      <c r="B6895">
        <v>98460</v>
      </c>
      <c r="C6895" t="s">
        <v>10812</v>
      </c>
      <c r="D6895" t="s">
        <v>109</v>
      </c>
      <c r="E6895">
        <v>79.069999999999993</v>
      </c>
      <c r="F6895">
        <v>80.36</v>
      </c>
    </row>
    <row r="6896" spans="1:6">
      <c r="A6896" t="s">
        <v>15409</v>
      </c>
      <c r="B6896">
        <v>98457</v>
      </c>
      <c r="C6896" t="s">
        <v>10813</v>
      </c>
      <c r="D6896" t="s">
        <v>109</v>
      </c>
      <c r="E6896">
        <v>0</v>
      </c>
      <c r="F6896">
        <v>0</v>
      </c>
    </row>
    <row r="6897" spans="1:6">
      <c r="A6897" t="s">
        <v>15409</v>
      </c>
      <c r="B6897">
        <v>98458</v>
      </c>
      <c r="C6897" t="s">
        <v>10814</v>
      </c>
      <c r="D6897" t="s">
        <v>109</v>
      </c>
      <c r="E6897">
        <v>96.22</v>
      </c>
      <c r="F6897">
        <v>98.35</v>
      </c>
    </row>
    <row r="6898" spans="1:6">
      <c r="A6898" t="s">
        <v>15409</v>
      </c>
      <c r="B6898">
        <v>98459</v>
      </c>
      <c r="C6898" t="s">
        <v>10815</v>
      </c>
      <c r="D6898" t="s">
        <v>109</v>
      </c>
      <c r="E6898">
        <v>93.84</v>
      </c>
      <c r="F6898">
        <v>95.83</v>
      </c>
    </row>
    <row r="6899" spans="1:6">
      <c r="A6899" t="s">
        <v>15409</v>
      </c>
      <c r="B6899">
        <v>105118</v>
      </c>
      <c r="C6899" t="s">
        <v>10816</v>
      </c>
      <c r="D6899" t="s">
        <v>109</v>
      </c>
      <c r="E6899">
        <v>0</v>
      </c>
      <c r="F6899">
        <v>0</v>
      </c>
    </row>
    <row r="6900" spans="1:6">
      <c r="A6900" t="s">
        <v>15410</v>
      </c>
      <c r="B6900">
        <v>106056</v>
      </c>
      <c r="C6900" t="s">
        <v>10817</v>
      </c>
      <c r="D6900" t="s">
        <v>109</v>
      </c>
      <c r="E6900">
        <v>179.86</v>
      </c>
      <c r="F6900">
        <v>181.32</v>
      </c>
    </row>
    <row r="6901" spans="1:6">
      <c r="A6901" t="s">
        <v>15410</v>
      </c>
      <c r="B6901">
        <v>106057</v>
      </c>
      <c r="C6901" t="s">
        <v>10818</v>
      </c>
      <c r="D6901" t="s">
        <v>109</v>
      </c>
      <c r="E6901">
        <v>187.78</v>
      </c>
      <c r="F6901">
        <v>189.13</v>
      </c>
    </row>
    <row r="6902" spans="1:6">
      <c r="A6902" t="s">
        <v>15410</v>
      </c>
      <c r="B6902">
        <v>104690</v>
      </c>
      <c r="C6902" t="s">
        <v>10819</v>
      </c>
      <c r="D6902" t="s">
        <v>109</v>
      </c>
      <c r="E6902">
        <v>191.59</v>
      </c>
      <c r="F6902">
        <v>192.85</v>
      </c>
    </row>
    <row r="6903" spans="1:6">
      <c r="A6903" t="s">
        <v>15410</v>
      </c>
      <c r="B6903">
        <v>101958</v>
      </c>
      <c r="C6903" t="s">
        <v>10820</v>
      </c>
      <c r="D6903" t="s">
        <v>109</v>
      </c>
      <c r="E6903">
        <v>228.65</v>
      </c>
      <c r="F6903">
        <v>230.07</v>
      </c>
    </row>
    <row r="6904" spans="1:6">
      <c r="A6904" t="s">
        <v>15410</v>
      </c>
      <c r="B6904">
        <v>106065</v>
      </c>
      <c r="C6904" t="s">
        <v>10821</v>
      </c>
      <c r="D6904" t="s">
        <v>109</v>
      </c>
      <c r="E6904">
        <v>245.91</v>
      </c>
      <c r="F6904">
        <v>247.38</v>
      </c>
    </row>
    <row r="6905" spans="1:6">
      <c r="A6905" t="s">
        <v>15410</v>
      </c>
      <c r="B6905">
        <v>101959</v>
      </c>
      <c r="C6905" t="s">
        <v>10822</v>
      </c>
      <c r="D6905" t="s">
        <v>109</v>
      </c>
      <c r="E6905">
        <v>164.93</v>
      </c>
      <c r="F6905">
        <v>166.24</v>
      </c>
    </row>
    <row r="6906" spans="1:6">
      <c r="A6906" t="s">
        <v>15410</v>
      </c>
      <c r="B6906">
        <v>101960</v>
      </c>
      <c r="C6906" t="s">
        <v>10823</v>
      </c>
      <c r="D6906" t="s">
        <v>109</v>
      </c>
      <c r="E6906">
        <v>179.13</v>
      </c>
      <c r="F6906">
        <v>180.33</v>
      </c>
    </row>
    <row r="6907" spans="1:6">
      <c r="A6907" t="s">
        <v>15410</v>
      </c>
      <c r="B6907">
        <v>106058</v>
      </c>
      <c r="C6907" t="s">
        <v>10824</v>
      </c>
      <c r="D6907" t="s">
        <v>109</v>
      </c>
      <c r="E6907">
        <v>188.05</v>
      </c>
      <c r="F6907">
        <v>189.15</v>
      </c>
    </row>
    <row r="6908" spans="1:6">
      <c r="A6908" t="s">
        <v>15410</v>
      </c>
      <c r="B6908">
        <v>101962</v>
      </c>
      <c r="C6908" t="s">
        <v>10825</v>
      </c>
      <c r="D6908" t="s">
        <v>109</v>
      </c>
      <c r="E6908">
        <v>215.35</v>
      </c>
      <c r="F6908">
        <v>216.62</v>
      </c>
    </row>
    <row r="6909" spans="1:6">
      <c r="A6909" t="s">
        <v>15410</v>
      </c>
      <c r="B6909">
        <v>106066</v>
      </c>
      <c r="C6909" t="s">
        <v>10826</v>
      </c>
      <c r="D6909" t="s">
        <v>109</v>
      </c>
      <c r="E6909">
        <v>233.96</v>
      </c>
      <c r="F6909">
        <v>235.25</v>
      </c>
    </row>
    <row r="6910" spans="1:6">
      <c r="A6910" t="s">
        <v>15410</v>
      </c>
      <c r="B6910">
        <v>106048</v>
      </c>
      <c r="C6910" t="s">
        <v>10827</v>
      </c>
      <c r="D6910" t="s">
        <v>109</v>
      </c>
      <c r="E6910">
        <v>147.32</v>
      </c>
      <c r="F6910">
        <v>148.69999999999999</v>
      </c>
    </row>
    <row r="6911" spans="1:6">
      <c r="A6911" t="s">
        <v>15410</v>
      </c>
      <c r="B6911">
        <v>106049</v>
      </c>
      <c r="C6911" t="s">
        <v>10828</v>
      </c>
      <c r="D6911" t="s">
        <v>109</v>
      </c>
      <c r="E6911">
        <v>155.24</v>
      </c>
      <c r="F6911">
        <v>156.51</v>
      </c>
    </row>
    <row r="6912" spans="1:6">
      <c r="A6912" t="s">
        <v>15410</v>
      </c>
      <c r="B6912">
        <v>106050</v>
      </c>
      <c r="C6912" t="s">
        <v>10829</v>
      </c>
      <c r="D6912" t="s">
        <v>109</v>
      </c>
      <c r="E6912">
        <v>166.46</v>
      </c>
      <c r="F6912">
        <v>167.77</v>
      </c>
    </row>
    <row r="6913" spans="1:6">
      <c r="A6913" t="s">
        <v>15410</v>
      </c>
      <c r="B6913">
        <v>106051</v>
      </c>
      <c r="C6913" t="s">
        <v>10830</v>
      </c>
      <c r="D6913" t="s">
        <v>109</v>
      </c>
      <c r="E6913">
        <v>203.52</v>
      </c>
      <c r="F6913">
        <v>204.99</v>
      </c>
    </row>
    <row r="6914" spans="1:6">
      <c r="A6914" t="s">
        <v>15410</v>
      </c>
      <c r="B6914">
        <v>106063</v>
      </c>
      <c r="C6914" t="s">
        <v>10831</v>
      </c>
      <c r="D6914" t="s">
        <v>109</v>
      </c>
      <c r="E6914">
        <v>220.78</v>
      </c>
      <c r="F6914">
        <v>222.3</v>
      </c>
    </row>
    <row r="6915" spans="1:6">
      <c r="A6915" t="s">
        <v>15410</v>
      </c>
      <c r="B6915">
        <v>106052</v>
      </c>
      <c r="C6915" t="s">
        <v>10832</v>
      </c>
      <c r="D6915" t="s">
        <v>109</v>
      </c>
      <c r="E6915">
        <v>130.56</v>
      </c>
      <c r="F6915">
        <v>131.66999999999999</v>
      </c>
    </row>
    <row r="6916" spans="1:6">
      <c r="A6916" t="s">
        <v>15410</v>
      </c>
      <c r="B6916">
        <v>106053</v>
      </c>
      <c r="C6916" t="s">
        <v>10833</v>
      </c>
      <c r="D6916" t="s">
        <v>109</v>
      </c>
      <c r="E6916">
        <v>144.76</v>
      </c>
      <c r="F6916">
        <v>145.76</v>
      </c>
    </row>
    <row r="6917" spans="1:6">
      <c r="A6917" t="s">
        <v>15410</v>
      </c>
      <c r="B6917">
        <v>106054</v>
      </c>
      <c r="C6917" t="s">
        <v>10834</v>
      </c>
      <c r="D6917" t="s">
        <v>109</v>
      </c>
      <c r="E6917">
        <v>160.69</v>
      </c>
      <c r="F6917">
        <v>161.71</v>
      </c>
    </row>
    <row r="6918" spans="1:6">
      <c r="A6918" t="s">
        <v>15410</v>
      </c>
      <c r="B6918">
        <v>106055</v>
      </c>
      <c r="C6918" t="s">
        <v>10835</v>
      </c>
      <c r="D6918" t="s">
        <v>109</v>
      </c>
      <c r="E6918">
        <v>187.99</v>
      </c>
      <c r="F6918">
        <v>189.18</v>
      </c>
    </row>
    <row r="6919" spans="1:6">
      <c r="A6919" t="s">
        <v>15410</v>
      </c>
      <c r="B6919">
        <v>106064</v>
      </c>
      <c r="C6919" t="s">
        <v>10836</v>
      </c>
      <c r="D6919" t="s">
        <v>109</v>
      </c>
      <c r="E6919">
        <v>206.6</v>
      </c>
      <c r="F6919">
        <v>207.81</v>
      </c>
    </row>
    <row r="6920" spans="1:6">
      <c r="A6920" t="s">
        <v>15410</v>
      </c>
      <c r="B6920">
        <v>106067</v>
      </c>
      <c r="C6920" t="s">
        <v>10837</v>
      </c>
      <c r="D6920" t="s">
        <v>109</v>
      </c>
      <c r="E6920">
        <v>277.17</v>
      </c>
      <c r="F6920">
        <v>279.83999999999997</v>
      </c>
    </row>
    <row r="6921" spans="1:6">
      <c r="A6921" t="s">
        <v>15410</v>
      </c>
      <c r="B6921">
        <v>106070</v>
      </c>
      <c r="C6921" t="s">
        <v>10838</v>
      </c>
      <c r="D6921" t="s">
        <v>109</v>
      </c>
      <c r="E6921">
        <v>309.98</v>
      </c>
      <c r="F6921">
        <v>312.60000000000002</v>
      </c>
    </row>
    <row r="6922" spans="1:6">
      <c r="A6922" t="s">
        <v>15410</v>
      </c>
      <c r="B6922">
        <v>106071</v>
      </c>
      <c r="C6922" t="s">
        <v>10839</v>
      </c>
      <c r="D6922" t="s">
        <v>109</v>
      </c>
      <c r="E6922">
        <v>360.03</v>
      </c>
      <c r="F6922">
        <v>362.8</v>
      </c>
    </row>
    <row r="6923" spans="1:6">
      <c r="A6923" t="s">
        <v>15410</v>
      </c>
      <c r="B6923">
        <v>106072</v>
      </c>
      <c r="C6923" t="s">
        <v>10840</v>
      </c>
      <c r="D6923" t="s">
        <v>109</v>
      </c>
      <c r="E6923">
        <v>390.44</v>
      </c>
      <c r="F6923">
        <v>393.48</v>
      </c>
    </row>
    <row r="6924" spans="1:6">
      <c r="A6924" t="s">
        <v>15410</v>
      </c>
      <c r="B6924">
        <v>106073</v>
      </c>
      <c r="C6924" t="s">
        <v>10841</v>
      </c>
      <c r="D6924" t="s">
        <v>109</v>
      </c>
      <c r="E6924">
        <v>472.95</v>
      </c>
      <c r="F6924">
        <v>476.18</v>
      </c>
    </row>
    <row r="6925" spans="1:6">
      <c r="A6925" t="s">
        <v>15410</v>
      </c>
      <c r="B6925">
        <v>106068</v>
      </c>
      <c r="C6925" t="s">
        <v>10842</v>
      </c>
      <c r="D6925" t="s">
        <v>109</v>
      </c>
      <c r="E6925">
        <v>277.11</v>
      </c>
      <c r="F6925">
        <v>280.11</v>
      </c>
    </row>
    <row r="6926" spans="1:6">
      <c r="A6926" t="s">
        <v>15410</v>
      </c>
      <c r="B6926">
        <v>106069</v>
      </c>
      <c r="C6926" t="s">
        <v>10843</v>
      </c>
      <c r="D6926" t="s">
        <v>109</v>
      </c>
      <c r="E6926">
        <v>305.39999999999998</v>
      </c>
      <c r="F6926">
        <v>308.32</v>
      </c>
    </row>
    <row r="6927" spans="1:6">
      <c r="A6927" t="s">
        <v>15410</v>
      </c>
      <c r="B6927">
        <v>106074</v>
      </c>
      <c r="C6927" t="s">
        <v>10844</v>
      </c>
      <c r="D6927" t="s">
        <v>109</v>
      </c>
      <c r="E6927">
        <v>329.33</v>
      </c>
      <c r="F6927">
        <v>332.24</v>
      </c>
    </row>
    <row r="6928" spans="1:6">
      <c r="A6928" t="s">
        <v>15410</v>
      </c>
      <c r="B6928">
        <v>106075</v>
      </c>
      <c r="C6928" t="s">
        <v>10845</v>
      </c>
      <c r="D6928" t="s">
        <v>109</v>
      </c>
      <c r="E6928">
        <v>362.78</v>
      </c>
      <c r="F6928">
        <v>365.84</v>
      </c>
    </row>
    <row r="6929" spans="1:6">
      <c r="A6929" t="s">
        <v>15410</v>
      </c>
      <c r="B6929">
        <v>106076</v>
      </c>
      <c r="C6929" t="s">
        <v>10846</v>
      </c>
      <c r="D6929" t="s">
        <v>109</v>
      </c>
      <c r="E6929">
        <v>422.53</v>
      </c>
      <c r="F6929">
        <v>425.67</v>
      </c>
    </row>
    <row r="6930" spans="1:6">
      <c r="A6930" t="s">
        <v>15410</v>
      </c>
      <c r="B6930">
        <v>101964</v>
      </c>
      <c r="C6930" t="s">
        <v>10847</v>
      </c>
      <c r="D6930" t="s">
        <v>109</v>
      </c>
      <c r="E6930">
        <v>180.42</v>
      </c>
      <c r="F6930">
        <v>182.61</v>
      </c>
    </row>
    <row r="6931" spans="1:6">
      <c r="A6931" t="s">
        <v>15410</v>
      </c>
      <c r="B6931">
        <v>106059</v>
      </c>
      <c r="C6931" t="s">
        <v>10848</v>
      </c>
      <c r="D6931" t="s">
        <v>109</v>
      </c>
      <c r="E6931">
        <v>193.33</v>
      </c>
      <c r="F6931">
        <v>195.47</v>
      </c>
    </row>
    <row r="6932" spans="1:6">
      <c r="A6932" t="s">
        <v>15410</v>
      </c>
      <c r="B6932">
        <v>106060</v>
      </c>
      <c r="C6932" t="s">
        <v>10849</v>
      </c>
      <c r="D6932" t="s">
        <v>109</v>
      </c>
      <c r="E6932">
        <v>186.52</v>
      </c>
      <c r="F6932">
        <v>188.37</v>
      </c>
    </row>
    <row r="6933" spans="1:6">
      <c r="A6933" t="s">
        <v>15410</v>
      </c>
      <c r="B6933">
        <v>101963</v>
      </c>
      <c r="C6933" t="s">
        <v>10850</v>
      </c>
      <c r="D6933" t="s">
        <v>109</v>
      </c>
      <c r="E6933">
        <v>198.87</v>
      </c>
      <c r="F6933">
        <v>201.14</v>
      </c>
    </row>
    <row r="6934" spans="1:6">
      <c r="A6934" t="s">
        <v>15410</v>
      </c>
      <c r="B6934">
        <v>101947</v>
      </c>
      <c r="C6934" t="s">
        <v>10851</v>
      </c>
      <c r="D6934" t="s">
        <v>109</v>
      </c>
      <c r="E6934">
        <v>203.63</v>
      </c>
      <c r="F6934">
        <v>205.85</v>
      </c>
    </row>
    <row r="6935" spans="1:6">
      <c r="A6935" t="s">
        <v>15410</v>
      </c>
      <c r="B6935">
        <v>101948</v>
      </c>
      <c r="C6935" t="s">
        <v>10852</v>
      </c>
      <c r="D6935" t="s">
        <v>109</v>
      </c>
      <c r="E6935">
        <v>216.26</v>
      </c>
      <c r="F6935">
        <v>218.26</v>
      </c>
    </row>
    <row r="6936" spans="1:6">
      <c r="A6936" t="s">
        <v>15410</v>
      </c>
      <c r="B6936">
        <v>101949</v>
      </c>
      <c r="C6936" t="s">
        <v>10853</v>
      </c>
      <c r="D6936" t="s">
        <v>109</v>
      </c>
      <c r="E6936">
        <v>225.89</v>
      </c>
      <c r="F6936">
        <v>227.83</v>
      </c>
    </row>
    <row r="6937" spans="1:6">
      <c r="A6937" t="s">
        <v>15410</v>
      </c>
      <c r="B6937">
        <v>101950</v>
      </c>
      <c r="C6937" t="s">
        <v>10854</v>
      </c>
      <c r="D6937" t="s">
        <v>109</v>
      </c>
      <c r="E6937">
        <v>258.81</v>
      </c>
      <c r="F6937">
        <v>260.82</v>
      </c>
    </row>
    <row r="6938" spans="1:6">
      <c r="A6938" t="s">
        <v>15410</v>
      </c>
      <c r="B6938">
        <v>106061</v>
      </c>
      <c r="C6938" t="s">
        <v>10855</v>
      </c>
      <c r="D6938" t="s">
        <v>109</v>
      </c>
      <c r="E6938">
        <v>292.33999999999997</v>
      </c>
      <c r="F6938">
        <v>294.3</v>
      </c>
    </row>
    <row r="6939" spans="1:6">
      <c r="A6939" t="s">
        <v>15410</v>
      </c>
      <c r="B6939">
        <v>101951</v>
      </c>
      <c r="C6939" t="s">
        <v>10856</v>
      </c>
      <c r="D6939" t="s">
        <v>109</v>
      </c>
      <c r="E6939">
        <v>203.58</v>
      </c>
      <c r="F6939">
        <v>205.58</v>
      </c>
    </row>
    <row r="6940" spans="1:6">
      <c r="A6940" t="s">
        <v>15410</v>
      </c>
      <c r="B6940">
        <v>101952</v>
      </c>
      <c r="C6940" t="s">
        <v>10857</v>
      </c>
      <c r="D6940" t="s">
        <v>109</v>
      </c>
      <c r="E6940">
        <v>220.3</v>
      </c>
      <c r="F6940">
        <v>222.03</v>
      </c>
    </row>
    <row r="6941" spans="1:6">
      <c r="A6941" t="s">
        <v>15410</v>
      </c>
      <c r="B6941">
        <v>101953</v>
      </c>
      <c r="C6941" t="s">
        <v>10858</v>
      </c>
      <c r="D6941" t="s">
        <v>109</v>
      </c>
      <c r="E6941">
        <v>235.02</v>
      </c>
      <c r="F6941">
        <v>236.7</v>
      </c>
    </row>
    <row r="6942" spans="1:6">
      <c r="A6942" t="s">
        <v>15410</v>
      </c>
      <c r="B6942">
        <v>101954</v>
      </c>
      <c r="C6942" t="s">
        <v>10859</v>
      </c>
      <c r="D6942" t="s">
        <v>109</v>
      </c>
      <c r="E6942">
        <v>266.68</v>
      </c>
      <c r="F6942">
        <v>268.44</v>
      </c>
    </row>
    <row r="6943" spans="1:6">
      <c r="A6943" t="s">
        <v>15410</v>
      </c>
      <c r="B6943">
        <v>106062</v>
      </c>
      <c r="C6943" t="s">
        <v>10860</v>
      </c>
      <c r="D6943" t="s">
        <v>109</v>
      </c>
      <c r="E6943">
        <v>288.72000000000003</v>
      </c>
      <c r="F6943">
        <v>290.41000000000003</v>
      </c>
    </row>
    <row r="6944" spans="1:6">
      <c r="A6944" t="s">
        <v>15411</v>
      </c>
      <c r="B6944">
        <v>100323</v>
      </c>
      <c r="C6944" t="s">
        <v>10861</v>
      </c>
      <c r="D6944" t="s">
        <v>217</v>
      </c>
      <c r="E6944">
        <v>238.08</v>
      </c>
      <c r="F6944">
        <v>241.56</v>
      </c>
    </row>
    <row r="6945" spans="1:6">
      <c r="A6945" t="s">
        <v>15411</v>
      </c>
      <c r="B6945">
        <v>100324</v>
      </c>
      <c r="C6945" t="s">
        <v>10862</v>
      </c>
      <c r="D6945" t="s">
        <v>217</v>
      </c>
      <c r="E6945">
        <v>188.84</v>
      </c>
      <c r="F6945">
        <v>192.32</v>
      </c>
    </row>
    <row r="6946" spans="1:6">
      <c r="A6946" t="s">
        <v>15411</v>
      </c>
      <c r="B6946">
        <v>96624</v>
      </c>
      <c r="C6946" t="s">
        <v>10863</v>
      </c>
      <c r="D6946" t="s">
        <v>217</v>
      </c>
      <c r="E6946">
        <v>189.19</v>
      </c>
      <c r="F6946">
        <v>192.67</v>
      </c>
    </row>
    <row r="6947" spans="1:6">
      <c r="A6947" t="s">
        <v>15411</v>
      </c>
      <c r="B6947">
        <v>100322</v>
      </c>
      <c r="C6947" t="s">
        <v>10864</v>
      </c>
      <c r="D6947" t="s">
        <v>217</v>
      </c>
      <c r="E6947">
        <v>181.36</v>
      </c>
      <c r="F6947">
        <v>184.84</v>
      </c>
    </row>
    <row r="6948" spans="1:6">
      <c r="A6948" t="s">
        <v>15411</v>
      </c>
      <c r="B6948">
        <v>96623</v>
      </c>
      <c r="C6948" t="s">
        <v>10865</v>
      </c>
      <c r="D6948" t="s">
        <v>217</v>
      </c>
      <c r="E6948">
        <v>204.2</v>
      </c>
      <c r="F6948">
        <v>208.52</v>
      </c>
    </row>
    <row r="6949" spans="1:6">
      <c r="A6949" t="s">
        <v>15411</v>
      </c>
      <c r="B6949">
        <v>96622</v>
      </c>
      <c r="C6949" t="s">
        <v>10866</v>
      </c>
      <c r="D6949" t="s">
        <v>217</v>
      </c>
      <c r="E6949">
        <v>223.16</v>
      </c>
      <c r="F6949">
        <v>227.43</v>
      </c>
    </row>
    <row r="6950" spans="1:6">
      <c r="A6950" t="s">
        <v>15411</v>
      </c>
      <c r="B6950">
        <v>96621</v>
      </c>
      <c r="C6950" t="s">
        <v>10867</v>
      </c>
      <c r="D6950" t="s">
        <v>217</v>
      </c>
      <c r="E6950">
        <v>238.17</v>
      </c>
      <c r="F6950">
        <v>243.26</v>
      </c>
    </row>
    <row r="6951" spans="1:6">
      <c r="A6951" t="s">
        <v>15411</v>
      </c>
      <c r="B6951">
        <v>96617</v>
      </c>
      <c r="C6951" t="s">
        <v>10868</v>
      </c>
      <c r="D6951" t="s">
        <v>109</v>
      </c>
      <c r="E6951">
        <v>21.8</v>
      </c>
      <c r="F6951">
        <v>22.33</v>
      </c>
    </row>
    <row r="6952" spans="1:6">
      <c r="A6952" t="s">
        <v>15411</v>
      </c>
      <c r="B6952">
        <v>96619</v>
      </c>
      <c r="C6952" t="s">
        <v>10869</v>
      </c>
      <c r="D6952" t="s">
        <v>109</v>
      </c>
      <c r="E6952">
        <v>43.69</v>
      </c>
      <c r="F6952">
        <v>44.71</v>
      </c>
    </row>
    <row r="6953" spans="1:6">
      <c r="A6953" t="s">
        <v>15411</v>
      </c>
      <c r="B6953">
        <v>96616</v>
      </c>
      <c r="C6953" t="s">
        <v>10870</v>
      </c>
      <c r="D6953" t="s">
        <v>217</v>
      </c>
      <c r="E6953">
        <v>874</v>
      </c>
      <c r="F6953">
        <v>894.56</v>
      </c>
    </row>
    <row r="6954" spans="1:6">
      <c r="A6954" t="s">
        <v>15411</v>
      </c>
      <c r="B6954">
        <v>95240</v>
      </c>
      <c r="C6954" t="s">
        <v>10871</v>
      </c>
      <c r="D6954" t="s">
        <v>109</v>
      </c>
      <c r="E6954">
        <v>21</v>
      </c>
      <c r="F6954">
        <v>21.47</v>
      </c>
    </row>
    <row r="6955" spans="1:6">
      <c r="A6955" t="s">
        <v>15411</v>
      </c>
      <c r="B6955">
        <v>95241</v>
      </c>
      <c r="C6955" t="s">
        <v>253</v>
      </c>
      <c r="D6955" t="s">
        <v>109</v>
      </c>
      <c r="E6955">
        <v>40.58</v>
      </c>
      <c r="F6955">
        <v>41.41</v>
      </c>
    </row>
    <row r="6956" spans="1:6">
      <c r="A6956" t="s">
        <v>15411</v>
      </c>
      <c r="B6956">
        <v>96620</v>
      </c>
      <c r="C6956" t="s">
        <v>220</v>
      </c>
      <c r="D6956" t="s">
        <v>217</v>
      </c>
      <c r="E6956">
        <v>811.83</v>
      </c>
      <c r="F6956">
        <v>828.74</v>
      </c>
    </row>
    <row r="6957" spans="1:6">
      <c r="A6957" t="s">
        <v>15412</v>
      </c>
      <c r="B6957">
        <v>104043</v>
      </c>
      <c r="C6957" t="s">
        <v>10872</v>
      </c>
      <c r="D6957" t="s">
        <v>211</v>
      </c>
      <c r="E6957">
        <v>8.18</v>
      </c>
      <c r="F6957">
        <v>8.35</v>
      </c>
    </row>
    <row r="6958" spans="1:6">
      <c r="A6958" t="s">
        <v>15412</v>
      </c>
      <c r="B6958">
        <v>104044</v>
      </c>
      <c r="C6958" t="s">
        <v>10873</v>
      </c>
      <c r="D6958" t="s">
        <v>211</v>
      </c>
      <c r="E6958">
        <v>8.5500000000000007</v>
      </c>
      <c r="F6958">
        <v>8.76</v>
      </c>
    </row>
    <row r="6959" spans="1:6">
      <c r="A6959" t="s">
        <v>15412</v>
      </c>
      <c r="B6959">
        <v>104045</v>
      </c>
      <c r="C6959" t="s">
        <v>10874</v>
      </c>
      <c r="D6959" t="s">
        <v>211</v>
      </c>
      <c r="E6959">
        <v>14.01</v>
      </c>
      <c r="F6959">
        <v>14.25</v>
      </c>
    </row>
    <row r="6960" spans="1:6">
      <c r="A6960" t="s">
        <v>15412</v>
      </c>
      <c r="B6960">
        <v>104049</v>
      </c>
      <c r="C6960" t="s">
        <v>10875</v>
      </c>
      <c r="D6960" t="s">
        <v>211</v>
      </c>
      <c r="E6960">
        <v>5</v>
      </c>
      <c r="F6960">
        <v>5.21</v>
      </c>
    </row>
    <row r="6961" spans="1:6">
      <c r="A6961" t="s">
        <v>15412</v>
      </c>
      <c r="B6961">
        <v>104050</v>
      </c>
      <c r="C6961" t="s">
        <v>10876</v>
      </c>
      <c r="D6961" t="s">
        <v>211</v>
      </c>
      <c r="E6961">
        <v>7.68</v>
      </c>
      <c r="F6961">
        <v>7.96</v>
      </c>
    </row>
    <row r="6962" spans="1:6">
      <c r="A6962" t="s">
        <v>15412</v>
      </c>
      <c r="B6962">
        <v>104084</v>
      </c>
      <c r="C6962" t="s">
        <v>10877</v>
      </c>
      <c r="D6962" t="s">
        <v>211</v>
      </c>
      <c r="E6962">
        <v>72.83</v>
      </c>
      <c r="F6962">
        <v>73.02</v>
      </c>
    </row>
    <row r="6963" spans="1:6">
      <c r="A6963" t="s">
        <v>15412</v>
      </c>
      <c r="B6963">
        <v>104037</v>
      </c>
      <c r="C6963" t="s">
        <v>10878</v>
      </c>
      <c r="D6963" t="s">
        <v>211</v>
      </c>
      <c r="E6963">
        <v>0</v>
      </c>
      <c r="F6963">
        <v>0</v>
      </c>
    </row>
    <row r="6964" spans="1:6">
      <c r="A6964" t="s">
        <v>15412</v>
      </c>
      <c r="B6964">
        <v>104035</v>
      </c>
      <c r="C6964" t="s">
        <v>10879</v>
      </c>
      <c r="D6964" t="s">
        <v>211</v>
      </c>
      <c r="E6964">
        <v>35.99</v>
      </c>
      <c r="F6964">
        <v>36.9</v>
      </c>
    </row>
    <row r="6965" spans="1:6">
      <c r="A6965" t="s">
        <v>15412</v>
      </c>
      <c r="B6965">
        <v>104036</v>
      </c>
      <c r="C6965" t="s">
        <v>10880</v>
      </c>
      <c r="D6965" t="s">
        <v>211</v>
      </c>
      <c r="E6965">
        <v>37.1</v>
      </c>
      <c r="F6965">
        <v>38.06</v>
      </c>
    </row>
    <row r="6966" spans="1:6">
      <c r="A6966" t="s">
        <v>15412</v>
      </c>
      <c r="B6966">
        <v>104034</v>
      </c>
      <c r="C6966" t="s">
        <v>10881</v>
      </c>
      <c r="D6966" t="s">
        <v>211</v>
      </c>
      <c r="E6966">
        <v>31.69</v>
      </c>
      <c r="F6966">
        <v>32.14</v>
      </c>
    </row>
    <row r="6967" spans="1:6">
      <c r="A6967" t="s">
        <v>15412</v>
      </c>
      <c r="B6967">
        <v>104031</v>
      </c>
      <c r="C6967" t="s">
        <v>10882</v>
      </c>
      <c r="D6967" t="s">
        <v>211</v>
      </c>
      <c r="E6967">
        <v>20.059999999999999</v>
      </c>
      <c r="F6967">
        <v>20.47</v>
      </c>
    </row>
    <row r="6968" spans="1:6">
      <c r="A6968" t="s">
        <v>15412</v>
      </c>
      <c r="B6968">
        <v>104032</v>
      </c>
      <c r="C6968" t="s">
        <v>10883</v>
      </c>
      <c r="D6968" t="s">
        <v>211</v>
      </c>
      <c r="E6968">
        <v>26.14</v>
      </c>
      <c r="F6968">
        <v>26.57</v>
      </c>
    </row>
    <row r="6969" spans="1:6">
      <c r="A6969" t="s">
        <v>15412</v>
      </c>
      <c r="B6969">
        <v>104033</v>
      </c>
      <c r="C6969" t="s">
        <v>10884</v>
      </c>
      <c r="D6969" t="s">
        <v>211</v>
      </c>
      <c r="E6969">
        <v>23.45</v>
      </c>
      <c r="F6969">
        <v>23.87</v>
      </c>
    </row>
    <row r="6970" spans="1:6">
      <c r="A6970" t="s">
        <v>15412</v>
      </c>
      <c r="B6970">
        <v>104038</v>
      </c>
      <c r="C6970" t="s">
        <v>10885</v>
      </c>
      <c r="D6970" t="s">
        <v>211</v>
      </c>
      <c r="E6970">
        <v>0</v>
      </c>
      <c r="F6970">
        <v>0</v>
      </c>
    </row>
    <row r="6971" spans="1:6">
      <c r="A6971" t="s">
        <v>15412</v>
      </c>
      <c r="B6971">
        <v>104051</v>
      </c>
      <c r="C6971" t="s">
        <v>10886</v>
      </c>
      <c r="D6971" t="s">
        <v>211</v>
      </c>
      <c r="E6971">
        <v>7.21</v>
      </c>
      <c r="F6971">
        <v>7.39</v>
      </c>
    </row>
    <row r="6972" spans="1:6">
      <c r="A6972" t="s">
        <v>15412</v>
      </c>
      <c r="B6972">
        <v>104052</v>
      </c>
      <c r="C6972" t="s">
        <v>10887</v>
      </c>
      <c r="D6972" t="s">
        <v>211</v>
      </c>
      <c r="E6972">
        <v>10.14</v>
      </c>
      <c r="F6972">
        <v>10.37</v>
      </c>
    </row>
    <row r="6973" spans="1:6">
      <c r="A6973" t="s">
        <v>15412</v>
      </c>
      <c r="B6973">
        <v>104046</v>
      </c>
      <c r="C6973" t="s">
        <v>10888</v>
      </c>
      <c r="D6973" t="s">
        <v>211</v>
      </c>
      <c r="E6973">
        <v>7.76</v>
      </c>
      <c r="F6973">
        <v>7.93</v>
      </c>
    </row>
    <row r="6974" spans="1:6">
      <c r="A6974" t="s">
        <v>15412</v>
      </c>
      <c r="B6974">
        <v>104047</v>
      </c>
      <c r="C6974" t="s">
        <v>10889</v>
      </c>
      <c r="D6974" t="s">
        <v>211</v>
      </c>
      <c r="E6974">
        <v>8.9700000000000006</v>
      </c>
      <c r="F6974">
        <v>9.18</v>
      </c>
    </row>
    <row r="6975" spans="1:6">
      <c r="A6975" t="s">
        <v>15412</v>
      </c>
      <c r="B6975">
        <v>104048</v>
      </c>
      <c r="C6975" t="s">
        <v>10890</v>
      </c>
      <c r="D6975" t="s">
        <v>211</v>
      </c>
      <c r="E6975">
        <v>13.63</v>
      </c>
      <c r="F6975">
        <v>13.87</v>
      </c>
    </row>
    <row r="6976" spans="1:6">
      <c r="A6976" t="s">
        <v>15412</v>
      </c>
      <c r="B6976">
        <v>104063</v>
      </c>
      <c r="C6976" t="s">
        <v>10891</v>
      </c>
      <c r="D6976" t="s">
        <v>211</v>
      </c>
      <c r="E6976">
        <v>59.2</v>
      </c>
      <c r="F6976">
        <v>59.54</v>
      </c>
    </row>
    <row r="6977" spans="1:6">
      <c r="A6977" t="s">
        <v>15412</v>
      </c>
      <c r="B6977">
        <v>104065</v>
      </c>
      <c r="C6977" t="s">
        <v>10892</v>
      </c>
      <c r="D6977" t="s">
        <v>211</v>
      </c>
      <c r="E6977">
        <v>129.46</v>
      </c>
      <c r="F6977">
        <v>129.82</v>
      </c>
    </row>
    <row r="6978" spans="1:6">
      <c r="A6978" t="s">
        <v>15412</v>
      </c>
      <c r="B6978">
        <v>104062</v>
      </c>
      <c r="C6978" t="s">
        <v>10893</v>
      </c>
      <c r="D6978" t="s">
        <v>211</v>
      </c>
      <c r="E6978">
        <v>62.23</v>
      </c>
      <c r="F6978">
        <v>62.57</v>
      </c>
    </row>
    <row r="6979" spans="1:6">
      <c r="A6979" t="s">
        <v>15412</v>
      </c>
      <c r="B6979">
        <v>104064</v>
      </c>
      <c r="C6979" t="s">
        <v>10894</v>
      </c>
      <c r="D6979" t="s">
        <v>211</v>
      </c>
      <c r="E6979">
        <v>152.27000000000001</v>
      </c>
      <c r="F6979">
        <v>152.63</v>
      </c>
    </row>
    <row r="6980" spans="1:6">
      <c r="A6980" t="s">
        <v>15412</v>
      </c>
      <c r="B6980">
        <v>104059</v>
      </c>
      <c r="C6980" t="s">
        <v>10895</v>
      </c>
      <c r="D6980" t="s">
        <v>211</v>
      </c>
      <c r="E6980">
        <v>10.039999999999999</v>
      </c>
      <c r="F6980">
        <v>10.3</v>
      </c>
    </row>
    <row r="6981" spans="1:6">
      <c r="A6981" t="s">
        <v>15412</v>
      </c>
      <c r="B6981">
        <v>104058</v>
      </c>
      <c r="C6981" t="s">
        <v>10896</v>
      </c>
      <c r="D6981" t="s">
        <v>211</v>
      </c>
      <c r="E6981">
        <v>6.71</v>
      </c>
      <c r="F6981">
        <v>7.01</v>
      </c>
    </row>
    <row r="6982" spans="1:6">
      <c r="A6982" t="s">
        <v>15412</v>
      </c>
      <c r="B6982">
        <v>104082</v>
      </c>
      <c r="C6982" t="s">
        <v>10897</v>
      </c>
      <c r="D6982" t="s">
        <v>211</v>
      </c>
      <c r="E6982">
        <v>26.22</v>
      </c>
      <c r="F6982">
        <v>26.39</v>
      </c>
    </row>
    <row r="6983" spans="1:6">
      <c r="A6983" t="s">
        <v>15412</v>
      </c>
      <c r="B6983">
        <v>104083</v>
      </c>
      <c r="C6983" t="s">
        <v>10898</v>
      </c>
      <c r="D6983" t="s">
        <v>211</v>
      </c>
      <c r="E6983">
        <v>64.23</v>
      </c>
      <c r="F6983">
        <v>64.42</v>
      </c>
    </row>
    <row r="6984" spans="1:6">
      <c r="A6984" t="s">
        <v>15412</v>
      </c>
      <c r="B6984">
        <v>104057</v>
      </c>
      <c r="C6984" t="s">
        <v>10899</v>
      </c>
      <c r="D6984" t="s">
        <v>211</v>
      </c>
      <c r="E6984">
        <v>0</v>
      </c>
      <c r="F6984">
        <v>0</v>
      </c>
    </row>
    <row r="6985" spans="1:6">
      <c r="A6985" t="s">
        <v>15412</v>
      </c>
      <c r="B6985">
        <v>104056</v>
      </c>
      <c r="C6985" t="s">
        <v>10900</v>
      </c>
      <c r="D6985" t="s">
        <v>211</v>
      </c>
      <c r="E6985">
        <v>24.14</v>
      </c>
      <c r="F6985">
        <v>24.34</v>
      </c>
    </row>
    <row r="6986" spans="1:6">
      <c r="A6986" t="s">
        <v>15412</v>
      </c>
      <c r="B6986">
        <v>104055</v>
      </c>
      <c r="C6986" t="s">
        <v>10901</v>
      </c>
      <c r="D6986" t="s">
        <v>211</v>
      </c>
      <c r="E6986">
        <v>15.8</v>
      </c>
      <c r="F6986">
        <v>15.98</v>
      </c>
    </row>
    <row r="6987" spans="1:6">
      <c r="A6987" t="s">
        <v>15412</v>
      </c>
      <c r="B6987">
        <v>104076</v>
      </c>
      <c r="C6987" t="s">
        <v>10902</v>
      </c>
      <c r="D6987" t="s">
        <v>211</v>
      </c>
      <c r="E6987">
        <v>38.58</v>
      </c>
      <c r="F6987">
        <v>39.119999999999997</v>
      </c>
    </row>
    <row r="6988" spans="1:6">
      <c r="A6988" t="s">
        <v>15412</v>
      </c>
      <c r="B6988">
        <v>104060</v>
      </c>
      <c r="C6988" t="s">
        <v>10903</v>
      </c>
      <c r="D6988" t="s">
        <v>110</v>
      </c>
      <c r="E6988">
        <v>8.48</v>
      </c>
      <c r="F6988">
        <v>8.64</v>
      </c>
    </row>
    <row r="6989" spans="1:6">
      <c r="A6989" t="s">
        <v>15412</v>
      </c>
      <c r="B6989">
        <v>104061</v>
      </c>
      <c r="C6989" t="s">
        <v>10904</v>
      </c>
      <c r="D6989" t="s">
        <v>110</v>
      </c>
      <c r="E6989">
        <v>15.43</v>
      </c>
      <c r="F6989">
        <v>15.66</v>
      </c>
    </row>
    <row r="6990" spans="1:6">
      <c r="A6990" t="s">
        <v>15412</v>
      </c>
      <c r="B6990">
        <v>104085</v>
      </c>
      <c r="C6990" t="s">
        <v>10905</v>
      </c>
      <c r="D6990" t="s">
        <v>110</v>
      </c>
      <c r="E6990">
        <v>45.65</v>
      </c>
      <c r="F6990">
        <v>46.12</v>
      </c>
    </row>
    <row r="6991" spans="1:6">
      <c r="A6991" t="s">
        <v>15412</v>
      </c>
      <c r="B6991">
        <v>104086</v>
      </c>
      <c r="C6991" t="s">
        <v>10906</v>
      </c>
      <c r="D6991" t="s">
        <v>110</v>
      </c>
      <c r="E6991">
        <v>81.849999999999994</v>
      </c>
      <c r="F6991">
        <v>82.36</v>
      </c>
    </row>
    <row r="6992" spans="1:6">
      <c r="A6992" t="s">
        <v>15412</v>
      </c>
      <c r="B6992">
        <v>104073</v>
      </c>
      <c r="C6992" t="s">
        <v>10907</v>
      </c>
      <c r="D6992" t="s">
        <v>211</v>
      </c>
      <c r="E6992">
        <v>0</v>
      </c>
      <c r="F6992">
        <v>0</v>
      </c>
    </row>
    <row r="6993" spans="1:6">
      <c r="A6993" t="s">
        <v>15412</v>
      </c>
      <c r="B6993">
        <v>104074</v>
      </c>
      <c r="C6993" t="s">
        <v>10908</v>
      </c>
      <c r="D6993" t="s">
        <v>211</v>
      </c>
      <c r="E6993">
        <v>0</v>
      </c>
      <c r="F6993">
        <v>0</v>
      </c>
    </row>
    <row r="6994" spans="1:6">
      <c r="A6994" t="s">
        <v>15412</v>
      </c>
      <c r="B6994">
        <v>104075</v>
      </c>
      <c r="C6994" t="s">
        <v>10909</v>
      </c>
      <c r="D6994" t="s">
        <v>211</v>
      </c>
      <c r="E6994">
        <v>0</v>
      </c>
      <c r="F6994">
        <v>0</v>
      </c>
    </row>
    <row r="6995" spans="1:6">
      <c r="A6995" t="s">
        <v>15412</v>
      </c>
      <c r="B6995">
        <v>104039</v>
      </c>
      <c r="C6995" t="s">
        <v>10910</v>
      </c>
      <c r="D6995" t="s">
        <v>211</v>
      </c>
      <c r="E6995">
        <v>75.33</v>
      </c>
      <c r="F6995">
        <v>76.239999999999995</v>
      </c>
    </row>
    <row r="6996" spans="1:6">
      <c r="A6996" t="s">
        <v>15412</v>
      </c>
      <c r="B6996">
        <v>104040</v>
      </c>
      <c r="C6996" t="s">
        <v>10911</v>
      </c>
      <c r="D6996" t="s">
        <v>211</v>
      </c>
      <c r="E6996">
        <v>0</v>
      </c>
      <c r="F6996">
        <v>0</v>
      </c>
    </row>
    <row r="6997" spans="1:6">
      <c r="A6997" t="s">
        <v>15412</v>
      </c>
      <c r="B6997">
        <v>104041</v>
      </c>
      <c r="C6997" t="s">
        <v>10912</v>
      </c>
      <c r="D6997" t="s">
        <v>211</v>
      </c>
      <c r="E6997">
        <v>0</v>
      </c>
      <c r="F6997">
        <v>0</v>
      </c>
    </row>
    <row r="6998" spans="1:6">
      <c r="A6998" t="s">
        <v>15412</v>
      </c>
      <c r="B6998">
        <v>104042</v>
      </c>
      <c r="C6998" t="s">
        <v>10913</v>
      </c>
      <c r="D6998" t="s">
        <v>211</v>
      </c>
      <c r="E6998">
        <v>0</v>
      </c>
      <c r="F6998">
        <v>0</v>
      </c>
    </row>
    <row r="6999" spans="1:6">
      <c r="A6999" t="s">
        <v>15412</v>
      </c>
      <c r="B6999">
        <v>104072</v>
      </c>
      <c r="C6999" t="s">
        <v>10914</v>
      </c>
      <c r="D6999" t="s">
        <v>211</v>
      </c>
      <c r="E6999">
        <v>246.84</v>
      </c>
      <c r="F6999">
        <v>247.4</v>
      </c>
    </row>
    <row r="7000" spans="1:6">
      <c r="A7000" t="s">
        <v>15412</v>
      </c>
      <c r="B7000">
        <v>104053</v>
      </c>
      <c r="C7000" t="s">
        <v>10915</v>
      </c>
      <c r="D7000" t="s">
        <v>211</v>
      </c>
      <c r="E7000">
        <v>8.58</v>
      </c>
      <c r="F7000">
        <v>8.76</v>
      </c>
    </row>
    <row r="7001" spans="1:6">
      <c r="A7001" t="s">
        <v>15412</v>
      </c>
      <c r="B7001">
        <v>104054</v>
      </c>
      <c r="C7001" t="s">
        <v>10916</v>
      </c>
      <c r="D7001" t="s">
        <v>211</v>
      </c>
      <c r="E7001">
        <v>17.73</v>
      </c>
      <c r="F7001">
        <v>17.96</v>
      </c>
    </row>
    <row r="7002" spans="1:6">
      <c r="A7002" t="s">
        <v>15413</v>
      </c>
      <c r="B7002">
        <v>99818</v>
      </c>
      <c r="C7002" t="s">
        <v>15414</v>
      </c>
      <c r="D7002" t="s">
        <v>211</v>
      </c>
      <c r="E7002">
        <v>6.72</v>
      </c>
      <c r="F7002">
        <v>6.92</v>
      </c>
    </row>
    <row r="7003" spans="1:6">
      <c r="A7003" t="s">
        <v>15413</v>
      </c>
      <c r="B7003">
        <v>99819</v>
      </c>
      <c r="C7003" t="s">
        <v>15415</v>
      </c>
      <c r="D7003" t="s">
        <v>109</v>
      </c>
      <c r="E7003">
        <v>17.690000000000001</v>
      </c>
      <c r="F7003">
        <v>18.66</v>
      </c>
    </row>
    <row r="7004" spans="1:6">
      <c r="A7004" t="s">
        <v>15413</v>
      </c>
      <c r="B7004">
        <v>99817</v>
      </c>
      <c r="C7004" t="s">
        <v>15416</v>
      </c>
      <c r="D7004" t="s">
        <v>211</v>
      </c>
      <c r="E7004">
        <v>7.52</v>
      </c>
      <c r="F7004">
        <v>7.76</v>
      </c>
    </row>
    <row r="7005" spans="1:6">
      <c r="A7005" t="s">
        <v>15413</v>
      </c>
      <c r="B7005">
        <v>99815</v>
      </c>
      <c r="C7005" t="s">
        <v>15417</v>
      </c>
      <c r="D7005" t="s">
        <v>211</v>
      </c>
      <c r="E7005">
        <v>10.119999999999999</v>
      </c>
      <c r="F7005">
        <v>10.51</v>
      </c>
    </row>
    <row r="7006" spans="1:6">
      <c r="A7006" t="s">
        <v>15413</v>
      </c>
      <c r="B7006">
        <v>99811</v>
      </c>
      <c r="C7006" t="s">
        <v>15418</v>
      </c>
      <c r="D7006" t="s">
        <v>109</v>
      </c>
      <c r="E7006">
        <v>0.65</v>
      </c>
      <c r="F7006">
        <v>0.69</v>
      </c>
    </row>
    <row r="7007" spans="1:6">
      <c r="A7007" t="s">
        <v>15413</v>
      </c>
      <c r="B7007">
        <v>99826</v>
      </c>
      <c r="C7007" t="s">
        <v>15419</v>
      </c>
      <c r="D7007" t="s">
        <v>109</v>
      </c>
      <c r="E7007">
        <v>1.63</v>
      </c>
      <c r="F7007">
        <v>1.71</v>
      </c>
    </row>
    <row r="7008" spans="1:6">
      <c r="A7008" t="s">
        <v>15413</v>
      </c>
      <c r="B7008">
        <v>106170</v>
      </c>
      <c r="C7008" t="s">
        <v>15420</v>
      </c>
      <c r="D7008" t="s">
        <v>109</v>
      </c>
      <c r="E7008">
        <v>6.65</v>
      </c>
      <c r="F7008">
        <v>7.01</v>
      </c>
    </row>
    <row r="7009" spans="1:6">
      <c r="A7009" t="s">
        <v>15413</v>
      </c>
      <c r="B7009">
        <v>99821</v>
      </c>
      <c r="C7009" t="s">
        <v>15421</v>
      </c>
      <c r="D7009" t="s">
        <v>109</v>
      </c>
      <c r="E7009">
        <v>5.17</v>
      </c>
      <c r="F7009">
        <v>5.4</v>
      </c>
    </row>
    <row r="7010" spans="1:6">
      <c r="A7010" t="s">
        <v>15413</v>
      </c>
      <c r="B7010">
        <v>99820</v>
      </c>
      <c r="C7010" t="s">
        <v>15422</v>
      </c>
      <c r="D7010" t="s">
        <v>109</v>
      </c>
      <c r="E7010">
        <v>3</v>
      </c>
      <c r="F7010">
        <v>3.11</v>
      </c>
    </row>
    <row r="7011" spans="1:6">
      <c r="A7011" t="s">
        <v>15413</v>
      </c>
      <c r="B7011">
        <v>99805</v>
      </c>
      <c r="C7011" t="s">
        <v>15423</v>
      </c>
      <c r="D7011" t="s">
        <v>109</v>
      </c>
      <c r="E7011">
        <v>11.73</v>
      </c>
      <c r="F7011">
        <v>12.28</v>
      </c>
    </row>
    <row r="7012" spans="1:6">
      <c r="A7012" t="s">
        <v>15413</v>
      </c>
      <c r="B7012">
        <v>99803</v>
      </c>
      <c r="C7012" t="s">
        <v>15424</v>
      </c>
      <c r="D7012" t="s">
        <v>109</v>
      </c>
      <c r="E7012">
        <v>4.32</v>
      </c>
      <c r="F7012">
        <v>4.51</v>
      </c>
    </row>
    <row r="7013" spans="1:6">
      <c r="A7013" t="s">
        <v>15413</v>
      </c>
      <c r="B7013">
        <v>99802</v>
      </c>
      <c r="C7013" t="s">
        <v>15425</v>
      </c>
      <c r="D7013" t="s">
        <v>109</v>
      </c>
      <c r="E7013">
        <v>0.53</v>
      </c>
      <c r="F7013">
        <v>0.56000000000000005</v>
      </c>
    </row>
    <row r="7014" spans="1:6">
      <c r="A7014" t="s">
        <v>15413</v>
      </c>
      <c r="B7014">
        <v>99810</v>
      </c>
      <c r="C7014" t="s">
        <v>15426</v>
      </c>
      <c r="D7014" t="s">
        <v>109</v>
      </c>
      <c r="E7014">
        <v>6.89</v>
      </c>
      <c r="F7014">
        <v>7.21</v>
      </c>
    </row>
    <row r="7015" spans="1:6">
      <c r="A7015" t="s">
        <v>15413</v>
      </c>
      <c r="B7015">
        <v>99809</v>
      </c>
      <c r="C7015" t="s">
        <v>15427</v>
      </c>
      <c r="D7015" t="s">
        <v>109</v>
      </c>
      <c r="E7015">
        <v>7.18</v>
      </c>
      <c r="F7015">
        <v>7.52</v>
      </c>
    </row>
    <row r="7016" spans="1:6">
      <c r="A7016" t="s">
        <v>15413</v>
      </c>
      <c r="B7016">
        <v>99801</v>
      </c>
      <c r="C7016" t="s">
        <v>15428</v>
      </c>
      <c r="D7016" t="s">
        <v>109</v>
      </c>
      <c r="E7016">
        <v>0</v>
      </c>
      <c r="F7016">
        <v>0</v>
      </c>
    </row>
    <row r="7017" spans="1:6">
      <c r="A7017" t="s">
        <v>15413</v>
      </c>
      <c r="B7017">
        <v>106166</v>
      </c>
      <c r="C7017" t="s">
        <v>15429</v>
      </c>
      <c r="D7017" t="s">
        <v>109</v>
      </c>
      <c r="E7017">
        <v>1.35</v>
      </c>
      <c r="F7017">
        <v>1.42</v>
      </c>
    </row>
    <row r="7018" spans="1:6">
      <c r="A7018" t="s">
        <v>15413</v>
      </c>
      <c r="B7018">
        <v>99822</v>
      </c>
      <c r="C7018" t="s">
        <v>15430</v>
      </c>
      <c r="D7018" t="s">
        <v>109</v>
      </c>
      <c r="E7018">
        <v>1.06</v>
      </c>
      <c r="F7018">
        <v>1.1200000000000001</v>
      </c>
    </row>
    <row r="7019" spans="1:6">
      <c r="A7019" t="s">
        <v>15413</v>
      </c>
      <c r="B7019">
        <v>99825</v>
      </c>
      <c r="C7019" t="s">
        <v>15431</v>
      </c>
      <c r="D7019" t="s">
        <v>109</v>
      </c>
      <c r="E7019">
        <v>4.9800000000000004</v>
      </c>
      <c r="F7019">
        <v>5.2</v>
      </c>
    </row>
    <row r="7020" spans="1:6">
      <c r="A7020" t="s">
        <v>15413</v>
      </c>
      <c r="B7020">
        <v>99824</v>
      </c>
      <c r="C7020" t="s">
        <v>15432</v>
      </c>
      <c r="D7020" t="s">
        <v>109</v>
      </c>
      <c r="E7020">
        <v>3.12</v>
      </c>
      <c r="F7020">
        <v>3.24</v>
      </c>
    </row>
    <row r="7021" spans="1:6">
      <c r="A7021" t="s">
        <v>15413</v>
      </c>
      <c r="B7021">
        <v>99823</v>
      </c>
      <c r="C7021" t="s">
        <v>15433</v>
      </c>
      <c r="D7021" t="s">
        <v>109</v>
      </c>
      <c r="E7021">
        <v>2.8</v>
      </c>
      <c r="F7021">
        <v>2.9</v>
      </c>
    </row>
    <row r="7022" spans="1:6">
      <c r="A7022" t="s">
        <v>15413</v>
      </c>
      <c r="B7022">
        <v>99806</v>
      </c>
      <c r="C7022" t="s">
        <v>15434</v>
      </c>
      <c r="D7022" t="s">
        <v>109</v>
      </c>
      <c r="E7022">
        <v>3.21</v>
      </c>
      <c r="F7022">
        <v>3.34</v>
      </c>
    </row>
    <row r="7023" spans="1:6">
      <c r="A7023" t="s">
        <v>15413</v>
      </c>
      <c r="B7023">
        <v>99813</v>
      </c>
      <c r="C7023" t="s">
        <v>15435</v>
      </c>
      <c r="D7023" t="s">
        <v>109</v>
      </c>
      <c r="E7023">
        <v>3.43</v>
      </c>
      <c r="F7023">
        <v>3.56</v>
      </c>
    </row>
    <row r="7024" spans="1:6">
      <c r="A7024" t="s">
        <v>15413</v>
      </c>
      <c r="B7024">
        <v>106169</v>
      </c>
      <c r="C7024" t="s">
        <v>15436</v>
      </c>
      <c r="D7024" t="s">
        <v>211</v>
      </c>
      <c r="E7024">
        <v>3.55</v>
      </c>
      <c r="F7024">
        <v>3.73</v>
      </c>
    </row>
    <row r="7025" spans="1:6">
      <c r="A7025" t="s">
        <v>15413</v>
      </c>
      <c r="B7025">
        <v>106167</v>
      </c>
      <c r="C7025" t="s">
        <v>15437</v>
      </c>
      <c r="D7025" t="s">
        <v>109</v>
      </c>
      <c r="E7025">
        <v>7.0000000000000007E-2</v>
      </c>
      <c r="F7025">
        <v>7.0000000000000007E-2</v>
      </c>
    </row>
    <row r="7026" spans="1:6">
      <c r="A7026" t="s">
        <v>15413</v>
      </c>
      <c r="B7026">
        <v>106168</v>
      </c>
      <c r="C7026" t="s">
        <v>15438</v>
      </c>
      <c r="D7026" t="s">
        <v>109</v>
      </c>
      <c r="E7026">
        <v>0.62</v>
      </c>
      <c r="F7026">
        <v>0.65</v>
      </c>
    </row>
    <row r="7027" spans="1:6">
      <c r="A7027" t="s">
        <v>15413</v>
      </c>
      <c r="B7027">
        <v>99814</v>
      </c>
      <c r="C7027" t="s">
        <v>15439</v>
      </c>
      <c r="D7027" t="s">
        <v>109</v>
      </c>
      <c r="E7027">
        <v>1.62</v>
      </c>
      <c r="F7027">
        <v>1.7</v>
      </c>
    </row>
    <row r="7028" spans="1:6">
      <c r="A7028" t="s">
        <v>15413</v>
      </c>
      <c r="B7028">
        <v>99816</v>
      </c>
      <c r="C7028" t="s">
        <v>15440</v>
      </c>
      <c r="D7028" t="s">
        <v>211</v>
      </c>
      <c r="E7028">
        <v>9.7899999999999991</v>
      </c>
      <c r="F7028">
        <v>10.16</v>
      </c>
    </row>
    <row r="7029" spans="1:6">
      <c r="A7029" t="s">
        <v>15413</v>
      </c>
      <c r="B7029">
        <v>106171</v>
      </c>
      <c r="C7029" t="s">
        <v>15441</v>
      </c>
      <c r="D7029" t="s">
        <v>109</v>
      </c>
      <c r="E7029">
        <v>1.63</v>
      </c>
      <c r="F7029">
        <v>1.72</v>
      </c>
    </row>
    <row r="7030" spans="1:6">
      <c r="A7030" t="s">
        <v>15442</v>
      </c>
      <c r="B7030">
        <v>88238</v>
      </c>
      <c r="C7030" t="s">
        <v>10917</v>
      </c>
      <c r="D7030" t="s">
        <v>88</v>
      </c>
      <c r="E7030">
        <v>23.83</v>
      </c>
      <c r="F7030">
        <v>25.16</v>
      </c>
    </row>
    <row r="7031" spans="1:6">
      <c r="A7031" t="s">
        <v>15442</v>
      </c>
      <c r="B7031">
        <v>101374</v>
      </c>
      <c r="C7031" t="s">
        <v>10917</v>
      </c>
      <c r="D7031" t="s">
        <v>291</v>
      </c>
      <c r="E7031">
        <v>4080.21</v>
      </c>
      <c r="F7031">
        <v>4312.0600000000004</v>
      </c>
    </row>
    <row r="7032" spans="1:6">
      <c r="A7032" t="s">
        <v>15442</v>
      </c>
      <c r="B7032">
        <v>88239</v>
      </c>
      <c r="C7032" t="s">
        <v>10918</v>
      </c>
      <c r="D7032" t="s">
        <v>88</v>
      </c>
      <c r="E7032">
        <v>23.5</v>
      </c>
      <c r="F7032">
        <v>24.84</v>
      </c>
    </row>
    <row r="7033" spans="1:6">
      <c r="A7033" t="s">
        <v>15442</v>
      </c>
      <c r="B7033">
        <v>101375</v>
      </c>
      <c r="C7033" t="s">
        <v>10919</v>
      </c>
      <c r="D7033" t="s">
        <v>291</v>
      </c>
      <c r="E7033">
        <v>4093.11</v>
      </c>
      <c r="F7033">
        <v>4324.96</v>
      </c>
    </row>
    <row r="7034" spans="1:6">
      <c r="A7034" t="s">
        <v>15442</v>
      </c>
      <c r="B7034">
        <v>88240</v>
      </c>
      <c r="C7034" t="s">
        <v>10920</v>
      </c>
      <c r="D7034" t="s">
        <v>88</v>
      </c>
      <c r="E7034">
        <v>22.7</v>
      </c>
      <c r="F7034">
        <v>24.03</v>
      </c>
    </row>
    <row r="7035" spans="1:6">
      <c r="A7035" t="s">
        <v>15442</v>
      </c>
      <c r="B7035">
        <v>101376</v>
      </c>
      <c r="C7035" t="s">
        <v>10921</v>
      </c>
      <c r="D7035" t="s">
        <v>291</v>
      </c>
      <c r="E7035">
        <v>3892.81</v>
      </c>
      <c r="F7035">
        <v>4124.66</v>
      </c>
    </row>
    <row r="7036" spans="1:6">
      <c r="A7036" t="s">
        <v>15442</v>
      </c>
      <c r="B7036">
        <v>88241</v>
      </c>
      <c r="C7036" t="s">
        <v>10922</v>
      </c>
      <c r="D7036" t="s">
        <v>88</v>
      </c>
      <c r="E7036">
        <v>23.97</v>
      </c>
      <c r="F7036">
        <v>25.31</v>
      </c>
    </row>
    <row r="7037" spans="1:6">
      <c r="A7037" t="s">
        <v>15442</v>
      </c>
      <c r="B7037">
        <v>101377</v>
      </c>
      <c r="C7037" t="s">
        <v>10922</v>
      </c>
      <c r="D7037" t="s">
        <v>291</v>
      </c>
      <c r="E7037">
        <v>4106.04</v>
      </c>
      <c r="F7037">
        <v>4339.95</v>
      </c>
    </row>
    <row r="7038" spans="1:6">
      <c r="A7038" t="s">
        <v>15442</v>
      </c>
      <c r="B7038">
        <v>88242</v>
      </c>
      <c r="C7038" t="s">
        <v>10923</v>
      </c>
      <c r="D7038" t="s">
        <v>88</v>
      </c>
      <c r="E7038">
        <v>23.88</v>
      </c>
      <c r="F7038">
        <v>25.22</v>
      </c>
    </row>
    <row r="7039" spans="1:6">
      <c r="A7039" t="s">
        <v>15442</v>
      </c>
      <c r="B7039">
        <v>100301</v>
      </c>
      <c r="C7039" t="s">
        <v>10924</v>
      </c>
      <c r="D7039" t="s">
        <v>88</v>
      </c>
      <c r="E7039">
        <v>25.54</v>
      </c>
      <c r="F7039">
        <v>26.88</v>
      </c>
    </row>
    <row r="7040" spans="1:6">
      <c r="A7040" t="s">
        <v>15442</v>
      </c>
      <c r="B7040">
        <v>101378</v>
      </c>
      <c r="C7040" t="s">
        <v>10924</v>
      </c>
      <c r="D7040" t="s">
        <v>291</v>
      </c>
      <c r="E7040">
        <v>4357.2299999999996</v>
      </c>
      <c r="F7040">
        <v>4589.08</v>
      </c>
    </row>
    <row r="7041" spans="1:6">
      <c r="A7041" t="s">
        <v>15442</v>
      </c>
      <c r="B7041">
        <v>101379</v>
      </c>
      <c r="C7041" t="s">
        <v>10925</v>
      </c>
      <c r="D7041" t="s">
        <v>291</v>
      </c>
      <c r="E7041">
        <v>4080.21</v>
      </c>
      <c r="F7041">
        <v>4312.0600000000004</v>
      </c>
    </row>
    <row r="7042" spans="1:6">
      <c r="A7042" t="s">
        <v>15442</v>
      </c>
      <c r="B7042">
        <v>88243</v>
      </c>
      <c r="C7042" t="s">
        <v>10926</v>
      </c>
      <c r="D7042" t="s">
        <v>88</v>
      </c>
      <c r="E7042">
        <v>23.94</v>
      </c>
      <c r="F7042">
        <v>25.28</v>
      </c>
    </row>
    <row r="7043" spans="1:6">
      <c r="A7043" t="s">
        <v>15442</v>
      </c>
      <c r="B7043">
        <v>101380</v>
      </c>
      <c r="C7043" t="s">
        <v>10926</v>
      </c>
      <c r="D7043" t="s">
        <v>291</v>
      </c>
      <c r="E7043">
        <v>4100.96</v>
      </c>
      <c r="F7043">
        <v>4334.87</v>
      </c>
    </row>
    <row r="7044" spans="1:6">
      <c r="A7044" t="s">
        <v>15442</v>
      </c>
      <c r="B7044">
        <v>90766</v>
      </c>
      <c r="C7044" t="s">
        <v>10927</v>
      </c>
      <c r="D7044" t="s">
        <v>88</v>
      </c>
      <c r="E7044">
        <v>26.67</v>
      </c>
      <c r="F7044">
        <v>28.34</v>
      </c>
    </row>
    <row r="7045" spans="1:6">
      <c r="A7045" t="s">
        <v>15442</v>
      </c>
      <c r="B7045">
        <v>93563</v>
      </c>
      <c r="C7045" t="s">
        <v>10927</v>
      </c>
      <c r="D7045" t="s">
        <v>291</v>
      </c>
      <c r="E7045">
        <v>4603.3100000000004</v>
      </c>
      <c r="F7045">
        <v>4893.67</v>
      </c>
    </row>
    <row r="7046" spans="1:6">
      <c r="A7046" t="s">
        <v>15442</v>
      </c>
      <c r="B7046">
        <v>90767</v>
      </c>
      <c r="C7046" t="s">
        <v>10928</v>
      </c>
      <c r="D7046" t="s">
        <v>88</v>
      </c>
      <c r="E7046">
        <v>27.01</v>
      </c>
      <c r="F7046">
        <v>28.7</v>
      </c>
    </row>
    <row r="7047" spans="1:6">
      <c r="A7047" t="s">
        <v>15442</v>
      </c>
      <c r="B7047">
        <v>93564</v>
      </c>
      <c r="C7047" t="s">
        <v>10928</v>
      </c>
      <c r="D7047" t="s">
        <v>291</v>
      </c>
      <c r="E7047">
        <v>4603.3100000000004</v>
      </c>
      <c r="F7047">
        <v>4893.67</v>
      </c>
    </row>
    <row r="7048" spans="1:6">
      <c r="A7048" t="s">
        <v>15442</v>
      </c>
      <c r="B7048">
        <v>88245</v>
      </c>
      <c r="C7048" t="s">
        <v>10929</v>
      </c>
      <c r="D7048" t="s">
        <v>88</v>
      </c>
      <c r="E7048">
        <v>28.09</v>
      </c>
      <c r="F7048">
        <v>29.76</v>
      </c>
    </row>
    <row r="7049" spans="1:6">
      <c r="A7049" t="s">
        <v>15442</v>
      </c>
      <c r="B7049">
        <v>101381</v>
      </c>
      <c r="C7049" t="s">
        <v>10929</v>
      </c>
      <c r="D7049" t="s">
        <v>291</v>
      </c>
      <c r="E7049">
        <v>4816.12</v>
      </c>
      <c r="F7049">
        <v>5106.4799999999996</v>
      </c>
    </row>
    <row r="7050" spans="1:6">
      <c r="A7050" t="s">
        <v>15442</v>
      </c>
      <c r="B7050">
        <v>90768</v>
      </c>
      <c r="C7050" t="s">
        <v>10930</v>
      </c>
      <c r="D7050" t="s">
        <v>88</v>
      </c>
      <c r="E7050">
        <v>128.57</v>
      </c>
      <c r="F7050">
        <v>138.36000000000001</v>
      </c>
    </row>
    <row r="7051" spans="1:6">
      <c r="A7051" t="s">
        <v>15442</v>
      </c>
      <c r="B7051">
        <v>90769</v>
      </c>
      <c r="C7051" t="s">
        <v>10931</v>
      </c>
      <c r="D7051" t="s">
        <v>88</v>
      </c>
      <c r="E7051">
        <v>135.88</v>
      </c>
      <c r="F7051">
        <v>146.26</v>
      </c>
    </row>
    <row r="7052" spans="1:6">
      <c r="A7052" t="s">
        <v>15442</v>
      </c>
      <c r="B7052">
        <v>90770</v>
      </c>
      <c r="C7052" t="s">
        <v>10932</v>
      </c>
      <c r="D7052" t="s">
        <v>88</v>
      </c>
      <c r="E7052">
        <v>142.16</v>
      </c>
      <c r="F7052">
        <v>153.03</v>
      </c>
    </row>
    <row r="7053" spans="1:6">
      <c r="A7053" t="s">
        <v>15442</v>
      </c>
      <c r="B7053">
        <v>93569</v>
      </c>
      <c r="C7053" t="s">
        <v>10933</v>
      </c>
      <c r="D7053" t="s">
        <v>291</v>
      </c>
      <c r="E7053">
        <v>22273.61</v>
      </c>
      <c r="F7053">
        <v>23973.57</v>
      </c>
    </row>
    <row r="7054" spans="1:6">
      <c r="A7054" t="s">
        <v>15442</v>
      </c>
      <c r="B7054">
        <v>93570</v>
      </c>
      <c r="C7054" t="s">
        <v>10934</v>
      </c>
      <c r="D7054" t="s">
        <v>291</v>
      </c>
      <c r="E7054">
        <v>23543.74</v>
      </c>
      <c r="F7054">
        <v>25344.68</v>
      </c>
    </row>
    <row r="7055" spans="1:6">
      <c r="A7055" t="s">
        <v>15442</v>
      </c>
      <c r="B7055">
        <v>93571</v>
      </c>
      <c r="C7055" t="s">
        <v>10935</v>
      </c>
      <c r="D7055" t="s">
        <v>291</v>
      </c>
      <c r="E7055">
        <v>24631.75</v>
      </c>
      <c r="F7055">
        <v>26519.200000000001</v>
      </c>
    </row>
    <row r="7056" spans="1:6">
      <c r="A7056" t="s">
        <v>15442</v>
      </c>
      <c r="B7056">
        <v>101382</v>
      </c>
      <c r="C7056" t="s">
        <v>10936</v>
      </c>
      <c r="D7056" t="s">
        <v>291</v>
      </c>
      <c r="E7056">
        <v>3061.64</v>
      </c>
      <c r="F7056">
        <v>3227.42</v>
      </c>
    </row>
    <row r="7057" spans="1:6">
      <c r="A7057" t="s">
        <v>15442</v>
      </c>
      <c r="B7057">
        <v>88246</v>
      </c>
      <c r="C7057" t="s">
        <v>10937</v>
      </c>
      <c r="D7057" t="s">
        <v>88</v>
      </c>
      <c r="E7057">
        <v>17.920000000000002</v>
      </c>
      <c r="F7057">
        <v>18.88</v>
      </c>
    </row>
    <row r="7058" spans="1:6">
      <c r="A7058" t="s">
        <v>15442</v>
      </c>
      <c r="B7058">
        <v>100303</v>
      </c>
      <c r="C7058" t="s">
        <v>10938</v>
      </c>
      <c r="D7058" t="s">
        <v>88</v>
      </c>
      <c r="E7058">
        <v>22.89</v>
      </c>
      <c r="F7058">
        <v>24.15</v>
      </c>
    </row>
    <row r="7059" spans="1:6">
      <c r="A7059" t="s">
        <v>15442</v>
      </c>
      <c r="B7059">
        <v>101383</v>
      </c>
      <c r="C7059" t="s">
        <v>10938</v>
      </c>
      <c r="D7059" t="s">
        <v>291</v>
      </c>
      <c r="E7059">
        <v>3909.47</v>
      </c>
      <c r="F7059">
        <v>4127.76</v>
      </c>
    </row>
    <row r="7060" spans="1:6">
      <c r="A7060" t="s">
        <v>15442</v>
      </c>
      <c r="B7060">
        <v>88247</v>
      </c>
      <c r="C7060" t="s">
        <v>10939</v>
      </c>
      <c r="D7060" t="s">
        <v>88</v>
      </c>
      <c r="E7060">
        <v>24.33</v>
      </c>
      <c r="F7060">
        <v>25.7</v>
      </c>
    </row>
    <row r="7061" spans="1:6">
      <c r="A7061" t="s">
        <v>15442</v>
      </c>
      <c r="B7061">
        <v>88248</v>
      </c>
      <c r="C7061" t="s">
        <v>10940</v>
      </c>
      <c r="D7061" t="s">
        <v>88</v>
      </c>
      <c r="E7061">
        <v>23.48</v>
      </c>
      <c r="F7061">
        <v>24.83</v>
      </c>
    </row>
    <row r="7062" spans="1:6">
      <c r="A7062" t="s">
        <v>15442</v>
      </c>
      <c r="B7062">
        <v>101384</v>
      </c>
      <c r="C7062" t="s">
        <v>10940</v>
      </c>
      <c r="D7062" t="s">
        <v>291</v>
      </c>
      <c r="E7062">
        <v>4006.61</v>
      </c>
      <c r="F7062">
        <v>4238.46</v>
      </c>
    </row>
    <row r="7063" spans="1:6">
      <c r="A7063" t="s">
        <v>15442</v>
      </c>
      <c r="B7063">
        <v>90772</v>
      </c>
      <c r="C7063" t="s">
        <v>10941</v>
      </c>
      <c r="D7063" t="s">
        <v>88</v>
      </c>
      <c r="E7063">
        <v>22.38</v>
      </c>
      <c r="F7063">
        <v>23.71</v>
      </c>
    </row>
    <row r="7064" spans="1:6">
      <c r="A7064" t="s">
        <v>15442</v>
      </c>
      <c r="B7064">
        <v>93566</v>
      </c>
      <c r="C7064" t="s">
        <v>10941</v>
      </c>
      <c r="D7064" t="s">
        <v>291</v>
      </c>
      <c r="E7064">
        <v>3856.39</v>
      </c>
      <c r="F7064">
        <v>4087.38</v>
      </c>
    </row>
    <row r="7065" spans="1:6">
      <c r="A7065" t="s">
        <v>15442</v>
      </c>
      <c r="B7065">
        <v>101385</v>
      </c>
      <c r="C7065" t="s">
        <v>10942</v>
      </c>
      <c r="D7065" t="s">
        <v>291</v>
      </c>
      <c r="E7065">
        <v>4248.01</v>
      </c>
      <c r="F7065">
        <v>4510.13</v>
      </c>
    </row>
    <row r="7066" spans="1:6">
      <c r="A7066" t="s">
        <v>15442</v>
      </c>
      <c r="B7066">
        <v>88249</v>
      </c>
      <c r="C7066" t="s">
        <v>10943</v>
      </c>
      <c r="D7066" t="s">
        <v>88</v>
      </c>
      <c r="E7066">
        <v>24.67</v>
      </c>
      <c r="F7066">
        <v>26.18</v>
      </c>
    </row>
    <row r="7067" spans="1:6">
      <c r="A7067" t="s">
        <v>15442</v>
      </c>
      <c r="B7067">
        <v>88250</v>
      </c>
      <c r="C7067" t="s">
        <v>10944</v>
      </c>
      <c r="D7067" t="s">
        <v>88</v>
      </c>
      <c r="E7067">
        <v>22.7</v>
      </c>
      <c r="F7067">
        <v>24.03</v>
      </c>
    </row>
    <row r="7068" spans="1:6">
      <c r="A7068" t="s">
        <v>15442</v>
      </c>
      <c r="B7068">
        <v>101386</v>
      </c>
      <c r="C7068" t="s">
        <v>10944</v>
      </c>
      <c r="D7068" t="s">
        <v>291</v>
      </c>
      <c r="E7068">
        <v>3892.81</v>
      </c>
      <c r="F7068">
        <v>4124.66</v>
      </c>
    </row>
    <row r="7069" spans="1:6">
      <c r="A7069" t="s">
        <v>15442</v>
      </c>
      <c r="B7069">
        <v>101387</v>
      </c>
      <c r="C7069" t="s">
        <v>10945</v>
      </c>
      <c r="D7069" t="s">
        <v>291</v>
      </c>
      <c r="E7069">
        <v>4080.21</v>
      </c>
      <c r="F7069">
        <v>4312.0600000000004</v>
      </c>
    </row>
    <row r="7070" spans="1:6">
      <c r="A7070" t="s">
        <v>15442</v>
      </c>
      <c r="B7070">
        <v>88251</v>
      </c>
      <c r="C7070" t="s">
        <v>10946</v>
      </c>
      <c r="D7070" t="s">
        <v>88</v>
      </c>
      <c r="E7070">
        <v>23.83</v>
      </c>
      <c r="F7070">
        <v>25.16</v>
      </c>
    </row>
    <row r="7071" spans="1:6">
      <c r="A7071" t="s">
        <v>15442</v>
      </c>
      <c r="B7071">
        <v>88252</v>
      </c>
      <c r="C7071" t="s">
        <v>10947</v>
      </c>
      <c r="D7071" t="s">
        <v>88</v>
      </c>
      <c r="E7071">
        <v>22.83</v>
      </c>
      <c r="F7071">
        <v>24.09</v>
      </c>
    </row>
    <row r="7072" spans="1:6">
      <c r="A7072" t="s">
        <v>15442</v>
      </c>
      <c r="B7072">
        <v>101388</v>
      </c>
      <c r="C7072" t="s">
        <v>10947</v>
      </c>
      <c r="D7072" t="s">
        <v>291</v>
      </c>
      <c r="E7072">
        <v>3906.7</v>
      </c>
      <c r="F7072">
        <v>4125.17</v>
      </c>
    </row>
    <row r="7073" spans="1:6">
      <c r="A7073" t="s">
        <v>15442</v>
      </c>
      <c r="B7073">
        <v>88253</v>
      </c>
      <c r="C7073" t="s">
        <v>10948</v>
      </c>
      <c r="D7073" t="s">
        <v>88</v>
      </c>
      <c r="E7073">
        <v>18.87</v>
      </c>
      <c r="F7073">
        <v>19.920000000000002</v>
      </c>
    </row>
    <row r="7074" spans="1:6">
      <c r="A7074" t="s">
        <v>15442</v>
      </c>
      <c r="B7074">
        <v>101389</v>
      </c>
      <c r="C7074" t="s">
        <v>10948</v>
      </c>
      <c r="D7074" t="s">
        <v>291</v>
      </c>
      <c r="E7074">
        <v>3242.74</v>
      </c>
      <c r="F7074">
        <v>3424.68</v>
      </c>
    </row>
    <row r="7075" spans="1:6">
      <c r="A7075" t="s">
        <v>15442</v>
      </c>
      <c r="B7075">
        <v>101390</v>
      </c>
      <c r="C7075" t="s">
        <v>10949</v>
      </c>
      <c r="D7075" t="s">
        <v>291</v>
      </c>
      <c r="E7075">
        <v>5989.86</v>
      </c>
      <c r="F7075">
        <v>6388.56</v>
      </c>
    </row>
    <row r="7076" spans="1:6">
      <c r="A7076" t="s">
        <v>15442</v>
      </c>
      <c r="B7076">
        <v>88255</v>
      </c>
      <c r="C7076" t="s">
        <v>10950</v>
      </c>
      <c r="D7076" t="s">
        <v>88</v>
      </c>
      <c r="E7076">
        <v>34.72</v>
      </c>
      <c r="F7076">
        <v>37.01</v>
      </c>
    </row>
    <row r="7077" spans="1:6">
      <c r="A7077" t="s">
        <v>15442</v>
      </c>
      <c r="B7077">
        <v>88256</v>
      </c>
      <c r="C7077" t="s">
        <v>10951</v>
      </c>
      <c r="D7077" t="s">
        <v>88</v>
      </c>
      <c r="E7077">
        <v>28.15</v>
      </c>
      <c r="F7077">
        <v>29.84</v>
      </c>
    </row>
    <row r="7078" spans="1:6">
      <c r="A7078" t="s">
        <v>15442</v>
      </c>
      <c r="B7078">
        <v>101391</v>
      </c>
      <c r="C7078" t="s">
        <v>10951</v>
      </c>
      <c r="D7078" t="s">
        <v>291</v>
      </c>
      <c r="E7078">
        <v>4816.12</v>
      </c>
      <c r="F7078">
        <v>5106.4799999999996</v>
      </c>
    </row>
    <row r="7079" spans="1:6">
      <c r="A7079" t="s">
        <v>15442</v>
      </c>
      <c r="B7079">
        <v>88257</v>
      </c>
      <c r="C7079" t="s">
        <v>10952</v>
      </c>
      <c r="D7079" t="s">
        <v>88</v>
      </c>
      <c r="E7079">
        <v>22.09</v>
      </c>
      <c r="F7079">
        <v>23.38</v>
      </c>
    </row>
    <row r="7080" spans="1:6">
      <c r="A7080" t="s">
        <v>15442</v>
      </c>
      <c r="B7080">
        <v>101392</v>
      </c>
      <c r="C7080" t="s">
        <v>10953</v>
      </c>
      <c r="D7080" t="s">
        <v>291</v>
      </c>
      <c r="E7080">
        <v>3772.15</v>
      </c>
      <c r="F7080">
        <v>3994.41</v>
      </c>
    </row>
    <row r="7081" spans="1:6">
      <c r="A7081" t="s">
        <v>15442</v>
      </c>
      <c r="B7081">
        <v>88260</v>
      </c>
      <c r="C7081" t="s">
        <v>10954</v>
      </c>
      <c r="D7081" t="s">
        <v>88</v>
      </c>
      <c r="E7081">
        <v>28.09</v>
      </c>
      <c r="F7081">
        <v>29.76</v>
      </c>
    </row>
    <row r="7082" spans="1:6">
      <c r="A7082" t="s">
        <v>15442</v>
      </c>
      <c r="B7082">
        <v>101394</v>
      </c>
      <c r="C7082" t="s">
        <v>10954</v>
      </c>
      <c r="D7082" t="s">
        <v>291</v>
      </c>
      <c r="E7082">
        <v>4818.49</v>
      </c>
      <c r="F7082">
        <v>5109.04</v>
      </c>
    </row>
    <row r="7083" spans="1:6">
      <c r="A7083" t="s">
        <v>15442</v>
      </c>
      <c r="B7083">
        <v>101395</v>
      </c>
      <c r="C7083" t="s">
        <v>10955</v>
      </c>
      <c r="D7083" t="s">
        <v>291</v>
      </c>
      <c r="E7083">
        <v>4018.76</v>
      </c>
      <c r="F7083">
        <v>4250.6099999999997</v>
      </c>
    </row>
    <row r="7084" spans="1:6">
      <c r="A7084" t="s">
        <v>15442</v>
      </c>
      <c r="B7084">
        <v>88261</v>
      </c>
      <c r="C7084" t="s">
        <v>10956</v>
      </c>
      <c r="D7084" t="s">
        <v>88</v>
      </c>
      <c r="E7084">
        <v>26.77</v>
      </c>
      <c r="F7084">
        <v>28.37</v>
      </c>
    </row>
    <row r="7085" spans="1:6">
      <c r="A7085" t="s">
        <v>15442</v>
      </c>
      <c r="B7085">
        <v>101396</v>
      </c>
      <c r="C7085" t="s">
        <v>10956</v>
      </c>
      <c r="D7085" t="s">
        <v>291</v>
      </c>
      <c r="E7085">
        <v>4582.07</v>
      </c>
      <c r="F7085">
        <v>4858.71</v>
      </c>
    </row>
    <row r="7086" spans="1:6">
      <c r="A7086" t="s">
        <v>15442</v>
      </c>
      <c r="B7086">
        <v>88262</v>
      </c>
      <c r="C7086" t="s">
        <v>10957</v>
      </c>
      <c r="D7086" t="s">
        <v>88</v>
      </c>
      <c r="E7086">
        <v>27.71</v>
      </c>
      <c r="F7086">
        <v>29.38</v>
      </c>
    </row>
    <row r="7087" spans="1:6">
      <c r="A7087" t="s">
        <v>15442</v>
      </c>
      <c r="B7087">
        <v>101397</v>
      </c>
      <c r="C7087" t="s">
        <v>10957</v>
      </c>
      <c r="D7087" t="s">
        <v>291</v>
      </c>
      <c r="E7087">
        <v>4754.67</v>
      </c>
      <c r="F7087">
        <v>5045.03</v>
      </c>
    </row>
    <row r="7088" spans="1:6">
      <c r="A7088" t="s">
        <v>15442</v>
      </c>
      <c r="B7088">
        <v>101398</v>
      </c>
      <c r="C7088" t="s">
        <v>10958</v>
      </c>
      <c r="D7088" t="s">
        <v>291</v>
      </c>
      <c r="E7088">
        <v>4017.31</v>
      </c>
      <c r="F7088">
        <v>4259.07</v>
      </c>
    </row>
    <row r="7089" spans="1:6">
      <c r="A7089" t="s">
        <v>15442</v>
      </c>
      <c r="B7089">
        <v>88263</v>
      </c>
      <c r="C7089" t="s">
        <v>10959</v>
      </c>
      <c r="D7089" t="s">
        <v>88</v>
      </c>
      <c r="E7089">
        <v>23.42</v>
      </c>
      <c r="F7089">
        <v>24.81</v>
      </c>
    </row>
    <row r="7090" spans="1:6">
      <c r="A7090" t="s">
        <v>15442</v>
      </c>
      <c r="B7090">
        <v>95308</v>
      </c>
      <c r="C7090" t="s">
        <v>10960</v>
      </c>
      <c r="D7090" t="s">
        <v>88</v>
      </c>
      <c r="E7090">
        <v>0.19</v>
      </c>
      <c r="F7090">
        <v>0.2</v>
      </c>
    </row>
    <row r="7091" spans="1:6">
      <c r="A7091" t="s">
        <v>15442</v>
      </c>
      <c r="B7091">
        <v>101286</v>
      </c>
      <c r="C7091" t="s">
        <v>10961</v>
      </c>
      <c r="D7091" t="s">
        <v>291</v>
      </c>
      <c r="E7091">
        <v>25.34</v>
      </c>
      <c r="F7091">
        <v>27.35</v>
      </c>
    </row>
    <row r="7092" spans="1:6">
      <c r="A7092" t="s">
        <v>15442</v>
      </c>
      <c r="B7092">
        <v>95309</v>
      </c>
      <c r="C7092" t="s">
        <v>10962</v>
      </c>
      <c r="D7092" t="s">
        <v>88</v>
      </c>
      <c r="E7092">
        <v>0.24</v>
      </c>
      <c r="F7092">
        <v>0.26</v>
      </c>
    </row>
    <row r="7093" spans="1:6">
      <c r="A7093" t="s">
        <v>15442</v>
      </c>
      <c r="B7093">
        <v>101287</v>
      </c>
      <c r="C7093" t="s">
        <v>10963</v>
      </c>
      <c r="D7093" t="s">
        <v>291</v>
      </c>
      <c r="E7093">
        <v>81.97</v>
      </c>
      <c r="F7093">
        <v>88.49</v>
      </c>
    </row>
    <row r="7094" spans="1:6">
      <c r="A7094" t="s">
        <v>15442</v>
      </c>
      <c r="B7094">
        <v>95310</v>
      </c>
      <c r="C7094" t="s">
        <v>10964</v>
      </c>
      <c r="D7094" t="s">
        <v>88</v>
      </c>
      <c r="E7094">
        <v>0.19</v>
      </c>
      <c r="F7094">
        <v>0.2</v>
      </c>
    </row>
    <row r="7095" spans="1:6">
      <c r="A7095" t="s">
        <v>15442</v>
      </c>
      <c r="B7095">
        <v>101288</v>
      </c>
      <c r="C7095" t="s">
        <v>10965</v>
      </c>
      <c r="D7095" t="s">
        <v>291</v>
      </c>
      <c r="E7095">
        <v>25.34</v>
      </c>
      <c r="F7095">
        <v>27.35</v>
      </c>
    </row>
    <row r="7096" spans="1:6">
      <c r="A7096" t="s">
        <v>15442</v>
      </c>
      <c r="B7096">
        <v>95311</v>
      </c>
      <c r="C7096" t="s">
        <v>10966</v>
      </c>
      <c r="D7096" t="s">
        <v>88</v>
      </c>
      <c r="E7096">
        <v>0.19</v>
      </c>
      <c r="F7096">
        <v>0.2</v>
      </c>
    </row>
    <row r="7097" spans="1:6">
      <c r="A7097" t="s">
        <v>15442</v>
      </c>
      <c r="B7097">
        <v>101289</v>
      </c>
      <c r="C7097" t="s">
        <v>10967</v>
      </c>
      <c r="D7097" t="s">
        <v>291</v>
      </c>
      <c r="E7097">
        <v>25.56</v>
      </c>
      <c r="F7097">
        <v>27.59</v>
      </c>
    </row>
    <row r="7098" spans="1:6">
      <c r="A7098" t="s">
        <v>15442</v>
      </c>
      <c r="B7098">
        <v>95312</v>
      </c>
      <c r="C7098" t="s">
        <v>10968</v>
      </c>
      <c r="D7098" t="s">
        <v>88</v>
      </c>
      <c r="E7098">
        <v>0.24</v>
      </c>
      <c r="F7098">
        <v>0.26</v>
      </c>
    </row>
    <row r="7099" spans="1:6">
      <c r="A7099" t="s">
        <v>15442</v>
      </c>
      <c r="B7099">
        <v>100291</v>
      </c>
      <c r="C7099" t="s">
        <v>10969</v>
      </c>
      <c r="D7099" t="s">
        <v>88</v>
      </c>
      <c r="E7099">
        <v>0.24</v>
      </c>
      <c r="F7099">
        <v>0.26</v>
      </c>
    </row>
    <row r="7100" spans="1:6">
      <c r="A7100" t="s">
        <v>15442</v>
      </c>
      <c r="B7100">
        <v>101290</v>
      </c>
      <c r="C7100" t="s">
        <v>10970</v>
      </c>
      <c r="D7100" t="s">
        <v>291</v>
      </c>
      <c r="E7100">
        <v>32.42</v>
      </c>
      <c r="F7100">
        <v>35</v>
      </c>
    </row>
    <row r="7101" spans="1:6">
      <c r="A7101" t="s">
        <v>15442</v>
      </c>
      <c r="B7101">
        <v>101291</v>
      </c>
      <c r="C7101" t="s">
        <v>10971</v>
      </c>
      <c r="D7101" t="s">
        <v>291</v>
      </c>
      <c r="E7101">
        <v>25.34</v>
      </c>
      <c r="F7101">
        <v>27.35</v>
      </c>
    </row>
    <row r="7102" spans="1:6">
      <c r="A7102" t="s">
        <v>15442</v>
      </c>
      <c r="B7102">
        <v>95313</v>
      </c>
      <c r="C7102" t="s">
        <v>10972</v>
      </c>
      <c r="D7102" t="s">
        <v>88</v>
      </c>
      <c r="E7102">
        <v>0.19</v>
      </c>
      <c r="F7102">
        <v>0.2</v>
      </c>
    </row>
    <row r="7103" spans="1:6">
      <c r="A7103" t="s">
        <v>15442</v>
      </c>
      <c r="B7103">
        <v>101292</v>
      </c>
      <c r="C7103" t="s">
        <v>10973</v>
      </c>
      <c r="D7103" t="s">
        <v>291</v>
      </c>
      <c r="E7103">
        <v>25.56</v>
      </c>
      <c r="F7103">
        <v>27.59</v>
      </c>
    </row>
    <row r="7104" spans="1:6">
      <c r="A7104" t="s">
        <v>15442</v>
      </c>
      <c r="B7104">
        <v>95392</v>
      </c>
      <c r="C7104" t="s">
        <v>10974</v>
      </c>
      <c r="D7104" t="s">
        <v>88</v>
      </c>
      <c r="E7104">
        <v>0.1</v>
      </c>
      <c r="F7104">
        <v>0.11</v>
      </c>
    </row>
    <row r="7105" spans="1:6">
      <c r="A7105" t="s">
        <v>15442</v>
      </c>
      <c r="B7105">
        <v>95413</v>
      </c>
      <c r="C7105" t="s">
        <v>10975</v>
      </c>
      <c r="D7105" t="s">
        <v>291</v>
      </c>
      <c r="E7105">
        <v>13.98</v>
      </c>
      <c r="F7105">
        <v>15.09</v>
      </c>
    </row>
    <row r="7106" spans="1:6">
      <c r="A7106" t="s">
        <v>15442</v>
      </c>
      <c r="B7106">
        <v>95393</v>
      </c>
      <c r="C7106" t="s">
        <v>10976</v>
      </c>
      <c r="D7106" t="s">
        <v>88</v>
      </c>
      <c r="E7106">
        <v>0.44</v>
      </c>
      <c r="F7106">
        <v>0.47</v>
      </c>
    </row>
    <row r="7107" spans="1:6">
      <c r="A7107" t="s">
        <v>15442</v>
      </c>
      <c r="B7107">
        <v>95414</v>
      </c>
      <c r="C7107" t="s">
        <v>10977</v>
      </c>
      <c r="D7107" t="s">
        <v>291</v>
      </c>
      <c r="E7107">
        <v>58.32</v>
      </c>
      <c r="F7107">
        <v>62.96</v>
      </c>
    </row>
    <row r="7108" spans="1:6">
      <c r="A7108" t="s">
        <v>15442</v>
      </c>
      <c r="B7108">
        <v>95314</v>
      </c>
      <c r="C7108" t="s">
        <v>10978</v>
      </c>
      <c r="D7108" t="s">
        <v>88</v>
      </c>
      <c r="E7108">
        <v>0.24</v>
      </c>
      <c r="F7108">
        <v>0.25</v>
      </c>
    </row>
    <row r="7109" spans="1:6">
      <c r="A7109" t="s">
        <v>15442</v>
      </c>
      <c r="B7109">
        <v>101293</v>
      </c>
      <c r="C7109" t="s">
        <v>10979</v>
      </c>
      <c r="D7109" t="s">
        <v>291</v>
      </c>
      <c r="E7109">
        <v>31.73</v>
      </c>
      <c r="F7109">
        <v>34.26</v>
      </c>
    </row>
    <row r="7110" spans="1:6">
      <c r="A7110" t="s">
        <v>15442</v>
      </c>
      <c r="B7110">
        <v>95394</v>
      </c>
      <c r="C7110" t="s">
        <v>10980</v>
      </c>
      <c r="D7110" t="s">
        <v>88</v>
      </c>
      <c r="E7110">
        <v>1.01</v>
      </c>
      <c r="F7110">
        <v>1.0900000000000001</v>
      </c>
    </row>
    <row r="7111" spans="1:6">
      <c r="A7111" t="s">
        <v>15442</v>
      </c>
      <c r="B7111">
        <v>95395</v>
      </c>
      <c r="C7111" t="s">
        <v>10981</v>
      </c>
      <c r="D7111" t="s">
        <v>88</v>
      </c>
      <c r="E7111">
        <v>1.07</v>
      </c>
      <c r="F7111">
        <v>1.1599999999999999</v>
      </c>
    </row>
    <row r="7112" spans="1:6">
      <c r="A7112" t="s">
        <v>15442</v>
      </c>
      <c r="B7112">
        <v>95396</v>
      </c>
      <c r="C7112" t="s">
        <v>10982</v>
      </c>
      <c r="D7112" t="s">
        <v>88</v>
      </c>
      <c r="E7112">
        <v>1.1200000000000001</v>
      </c>
      <c r="F7112">
        <v>1.21</v>
      </c>
    </row>
    <row r="7113" spans="1:6">
      <c r="A7113" t="s">
        <v>15442</v>
      </c>
      <c r="B7113">
        <v>95419</v>
      </c>
      <c r="C7113" t="s">
        <v>10983</v>
      </c>
      <c r="D7113" t="s">
        <v>291</v>
      </c>
      <c r="E7113">
        <v>133.84</v>
      </c>
      <c r="F7113">
        <v>144.47999999999999</v>
      </c>
    </row>
    <row r="7114" spans="1:6">
      <c r="A7114" t="s">
        <v>15442</v>
      </c>
      <c r="B7114">
        <v>95420</v>
      </c>
      <c r="C7114" t="s">
        <v>10984</v>
      </c>
      <c r="D7114" t="s">
        <v>291</v>
      </c>
      <c r="E7114">
        <v>141.79</v>
      </c>
      <c r="F7114">
        <v>153.07</v>
      </c>
    </row>
    <row r="7115" spans="1:6">
      <c r="A7115" t="s">
        <v>15442</v>
      </c>
      <c r="B7115">
        <v>95421</v>
      </c>
      <c r="C7115" t="s">
        <v>10985</v>
      </c>
      <c r="D7115" t="s">
        <v>291</v>
      </c>
      <c r="E7115">
        <v>148.6</v>
      </c>
      <c r="F7115">
        <v>160.41999999999999</v>
      </c>
    </row>
    <row r="7116" spans="1:6">
      <c r="A7116" t="s">
        <v>15442</v>
      </c>
      <c r="B7116">
        <v>101294</v>
      </c>
      <c r="C7116" t="s">
        <v>10986</v>
      </c>
      <c r="D7116" t="s">
        <v>291</v>
      </c>
      <c r="E7116">
        <v>23.18</v>
      </c>
      <c r="F7116">
        <v>25.02</v>
      </c>
    </row>
    <row r="7117" spans="1:6">
      <c r="A7117" t="s">
        <v>15442</v>
      </c>
      <c r="B7117">
        <v>95315</v>
      </c>
      <c r="C7117" t="s">
        <v>10987</v>
      </c>
      <c r="D7117" t="s">
        <v>88</v>
      </c>
      <c r="E7117">
        <v>0.17</v>
      </c>
      <c r="F7117">
        <v>0.18</v>
      </c>
    </row>
    <row r="7118" spans="1:6">
      <c r="A7118" t="s">
        <v>15442</v>
      </c>
      <c r="B7118">
        <v>100293</v>
      </c>
      <c r="C7118" t="s">
        <v>10988</v>
      </c>
      <c r="D7118" t="s">
        <v>88</v>
      </c>
      <c r="E7118">
        <v>0.23</v>
      </c>
      <c r="F7118">
        <v>0.24</v>
      </c>
    </row>
    <row r="7119" spans="1:6">
      <c r="A7119" t="s">
        <v>15442</v>
      </c>
      <c r="B7119">
        <v>101295</v>
      </c>
      <c r="C7119" t="s">
        <v>10989</v>
      </c>
      <c r="D7119" t="s">
        <v>291</v>
      </c>
      <c r="E7119">
        <v>30.52</v>
      </c>
      <c r="F7119">
        <v>32.950000000000003</v>
      </c>
    </row>
    <row r="7120" spans="1:6">
      <c r="A7120" t="s">
        <v>15442</v>
      </c>
      <c r="B7120">
        <v>95316</v>
      </c>
      <c r="C7120" t="s">
        <v>10990</v>
      </c>
      <c r="D7120" t="s">
        <v>88</v>
      </c>
      <c r="E7120">
        <v>0.62</v>
      </c>
      <c r="F7120">
        <v>0.67</v>
      </c>
    </row>
    <row r="7121" spans="1:6">
      <c r="A7121" t="s">
        <v>15442</v>
      </c>
      <c r="B7121">
        <v>95317</v>
      </c>
      <c r="C7121" t="s">
        <v>10991</v>
      </c>
      <c r="D7121" t="s">
        <v>88</v>
      </c>
      <c r="E7121">
        <v>0.28999999999999998</v>
      </c>
      <c r="F7121">
        <v>0.32</v>
      </c>
    </row>
    <row r="7122" spans="1:6">
      <c r="A7122" t="s">
        <v>15442</v>
      </c>
      <c r="B7122">
        <v>101296</v>
      </c>
      <c r="C7122" t="s">
        <v>10992</v>
      </c>
      <c r="D7122" t="s">
        <v>291</v>
      </c>
      <c r="E7122">
        <v>39.479999999999997</v>
      </c>
      <c r="F7122">
        <v>42.62</v>
      </c>
    </row>
    <row r="7123" spans="1:6">
      <c r="A7123" t="s">
        <v>15442</v>
      </c>
      <c r="B7123">
        <v>95398</v>
      </c>
      <c r="C7123" t="s">
        <v>10993</v>
      </c>
      <c r="D7123" t="s">
        <v>88</v>
      </c>
      <c r="E7123">
        <v>0.08</v>
      </c>
      <c r="F7123">
        <v>0.09</v>
      </c>
    </row>
    <row r="7124" spans="1:6">
      <c r="A7124" t="s">
        <v>15442</v>
      </c>
      <c r="B7124">
        <v>95416</v>
      </c>
      <c r="C7124" t="s">
        <v>10994</v>
      </c>
      <c r="D7124" t="s">
        <v>291</v>
      </c>
      <c r="E7124">
        <v>11.12</v>
      </c>
      <c r="F7124">
        <v>12.01</v>
      </c>
    </row>
    <row r="7125" spans="1:6">
      <c r="A7125" t="s">
        <v>15442</v>
      </c>
      <c r="B7125">
        <v>101297</v>
      </c>
      <c r="C7125" t="s">
        <v>10995</v>
      </c>
      <c r="D7125" t="s">
        <v>291</v>
      </c>
      <c r="E7125">
        <v>20.63</v>
      </c>
      <c r="F7125">
        <v>22.27</v>
      </c>
    </row>
    <row r="7126" spans="1:6">
      <c r="A7126" t="s">
        <v>15442</v>
      </c>
      <c r="B7126">
        <v>95318</v>
      </c>
      <c r="C7126" t="s">
        <v>10996</v>
      </c>
      <c r="D7126" t="s">
        <v>88</v>
      </c>
      <c r="E7126">
        <v>0.15</v>
      </c>
      <c r="F7126">
        <v>0.16</v>
      </c>
    </row>
    <row r="7127" spans="1:6">
      <c r="A7127" t="s">
        <v>15442</v>
      </c>
      <c r="B7127">
        <v>101298</v>
      </c>
      <c r="C7127" t="s">
        <v>10997</v>
      </c>
      <c r="D7127" t="s">
        <v>291</v>
      </c>
      <c r="E7127">
        <v>25.34</v>
      </c>
      <c r="F7127">
        <v>27.35</v>
      </c>
    </row>
    <row r="7128" spans="1:6">
      <c r="A7128" t="s">
        <v>15442</v>
      </c>
      <c r="B7128">
        <v>95319</v>
      </c>
      <c r="C7128" t="s">
        <v>10998</v>
      </c>
      <c r="D7128" t="s">
        <v>88</v>
      </c>
      <c r="E7128">
        <v>0.19</v>
      </c>
      <c r="F7128">
        <v>0.2</v>
      </c>
    </row>
    <row r="7129" spans="1:6">
      <c r="A7129" t="s">
        <v>15442</v>
      </c>
      <c r="B7129">
        <v>101299</v>
      </c>
      <c r="C7129" t="s">
        <v>10999</v>
      </c>
      <c r="D7129" t="s">
        <v>291</v>
      </c>
      <c r="E7129">
        <v>32.42</v>
      </c>
      <c r="F7129">
        <v>35</v>
      </c>
    </row>
    <row r="7130" spans="1:6">
      <c r="A7130" t="s">
        <v>15442</v>
      </c>
      <c r="B7130">
        <v>95320</v>
      </c>
      <c r="C7130" t="s">
        <v>11000</v>
      </c>
      <c r="D7130" t="s">
        <v>88</v>
      </c>
      <c r="E7130">
        <v>0.19</v>
      </c>
      <c r="F7130">
        <v>0.2</v>
      </c>
    </row>
    <row r="7131" spans="1:6">
      <c r="A7131" t="s">
        <v>15442</v>
      </c>
      <c r="B7131">
        <v>95321</v>
      </c>
      <c r="C7131" t="s">
        <v>11001</v>
      </c>
      <c r="D7131" t="s">
        <v>88</v>
      </c>
      <c r="E7131">
        <v>0.18</v>
      </c>
      <c r="F7131">
        <v>0.19</v>
      </c>
    </row>
    <row r="7132" spans="1:6">
      <c r="A7132" t="s">
        <v>15442</v>
      </c>
      <c r="B7132">
        <v>101300</v>
      </c>
      <c r="C7132" t="s">
        <v>11002</v>
      </c>
      <c r="D7132" t="s">
        <v>291</v>
      </c>
      <c r="E7132">
        <v>23.87</v>
      </c>
      <c r="F7132">
        <v>25.77</v>
      </c>
    </row>
    <row r="7133" spans="1:6">
      <c r="A7133" t="s">
        <v>15442</v>
      </c>
      <c r="B7133">
        <v>95322</v>
      </c>
      <c r="C7133" t="s">
        <v>11003</v>
      </c>
      <c r="D7133" t="s">
        <v>88</v>
      </c>
      <c r="E7133">
        <v>0.1</v>
      </c>
      <c r="F7133">
        <v>0.11</v>
      </c>
    </row>
    <row r="7134" spans="1:6">
      <c r="A7134" t="s">
        <v>15442</v>
      </c>
      <c r="B7134">
        <v>101301</v>
      </c>
      <c r="C7134" t="s">
        <v>11004</v>
      </c>
      <c r="D7134" t="s">
        <v>291</v>
      </c>
      <c r="E7134">
        <v>14.32</v>
      </c>
      <c r="F7134">
        <v>15.46</v>
      </c>
    </row>
    <row r="7135" spans="1:6">
      <c r="A7135" t="s">
        <v>15442</v>
      </c>
      <c r="B7135">
        <v>95323</v>
      </c>
      <c r="C7135" t="s">
        <v>11005</v>
      </c>
      <c r="D7135" t="s">
        <v>88</v>
      </c>
      <c r="E7135">
        <v>0.23</v>
      </c>
      <c r="F7135">
        <v>0.25</v>
      </c>
    </row>
    <row r="7136" spans="1:6">
      <c r="A7136" t="s">
        <v>15442</v>
      </c>
      <c r="B7136">
        <v>101302</v>
      </c>
      <c r="C7136" t="s">
        <v>11006</v>
      </c>
      <c r="D7136" t="s">
        <v>291</v>
      </c>
      <c r="E7136">
        <v>31.39</v>
      </c>
      <c r="F7136">
        <v>33.880000000000003</v>
      </c>
    </row>
    <row r="7137" spans="1:6">
      <c r="A7137" t="s">
        <v>15442</v>
      </c>
      <c r="B7137">
        <v>95324</v>
      </c>
      <c r="C7137" t="s">
        <v>11007</v>
      </c>
      <c r="D7137" t="s">
        <v>88</v>
      </c>
      <c r="E7137">
        <v>0.3</v>
      </c>
      <c r="F7137">
        <v>0.33</v>
      </c>
    </row>
    <row r="7138" spans="1:6">
      <c r="A7138" t="s">
        <v>15442</v>
      </c>
      <c r="B7138">
        <v>101304</v>
      </c>
      <c r="C7138" t="s">
        <v>11008</v>
      </c>
      <c r="D7138" t="s">
        <v>291</v>
      </c>
      <c r="E7138">
        <v>40.61</v>
      </c>
      <c r="F7138">
        <v>43.84</v>
      </c>
    </row>
    <row r="7139" spans="1:6">
      <c r="A7139" t="s">
        <v>15442</v>
      </c>
      <c r="B7139">
        <v>95325</v>
      </c>
      <c r="C7139" t="s">
        <v>11009</v>
      </c>
      <c r="D7139" t="s">
        <v>88</v>
      </c>
      <c r="E7139">
        <v>0.28000000000000003</v>
      </c>
      <c r="F7139">
        <v>0.3</v>
      </c>
    </row>
    <row r="7140" spans="1:6">
      <c r="A7140" t="s">
        <v>15442</v>
      </c>
      <c r="B7140">
        <v>101305</v>
      </c>
      <c r="C7140" t="s">
        <v>11010</v>
      </c>
      <c r="D7140" t="s">
        <v>291</v>
      </c>
      <c r="E7140">
        <v>37.85</v>
      </c>
      <c r="F7140">
        <v>40.86</v>
      </c>
    </row>
    <row r="7141" spans="1:6">
      <c r="A7141" t="s">
        <v>15442</v>
      </c>
      <c r="B7141">
        <v>95328</v>
      </c>
      <c r="C7141" t="s">
        <v>11011</v>
      </c>
      <c r="D7141" t="s">
        <v>88</v>
      </c>
      <c r="E7141">
        <v>0.24</v>
      </c>
      <c r="F7141">
        <v>0.25</v>
      </c>
    </row>
    <row r="7142" spans="1:6">
      <c r="A7142" t="s">
        <v>15442</v>
      </c>
      <c r="B7142">
        <v>101307</v>
      </c>
      <c r="C7142" t="s">
        <v>11012</v>
      </c>
      <c r="D7142" t="s">
        <v>291</v>
      </c>
      <c r="E7142">
        <v>31.75</v>
      </c>
      <c r="F7142">
        <v>34.28</v>
      </c>
    </row>
    <row r="7143" spans="1:6">
      <c r="A7143" t="s">
        <v>15442</v>
      </c>
      <c r="B7143">
        <v>101309</v>
      </c>
      <c r="C7143" t="s">
        <v>11013</v>
      </c>
      <c r="D7143" t="s">
        <v>291</v>
      </c>
      <c r="E7143">
        <v>32.42</v>
      </c>
      <c r="F7143">
        <v>35</v>
      </c>
    </row>
    <row r="7144" spans="1:6">
      <c r="A7144" t="s">
        <v>15442</v>
      </c>
      <c r="B7144">
        <v>95329</v>
      </c>
      <c r="C7144" t="s">
        <v>11014</v>
      </c>
      <c r="D7144" t="s">
        <v>88</v>
      </c>
      <c r="E7144">
        <v>0.28999999999999998</v>
      </c>
      <c r="F7144">
        <v>0.31</v>
      </c>
    </row>
    <row r="7145" spans="1:6">
      <c r="A7145" t="s">
        <v>15442</v>
      </c>
      <c r="B7145">
        <v>101310</v>
      </c>
      <c r="C7145" t="s">
        <v>11015</v>
      </c>
      <c r="D7145" t="s">
        <v>291</v>
      </c>
      <c r="E7145">
        <v>38.69</v>
      </c>
      <c r="F7145">
        <v>41.76</v>
      </c>
    </row>
    <row r="7146" spans="1:6">
      <c r="A7146" t="s">
        <v>15442</v>
      </c>
      <c r="B7146">
        <v>101311</v>
      </c>
      <c r="C7146" t="s">
        <v>11016</v>
      </c>
      <c r="D7146" t="s">
        <v>291</v>
      </c>
      <c r="E7146">
        <v>31.73</v>
      </c>
      <c r="F7146">
        <v>34.26</v>
      </c>
    </row>
    <row r="7147" spans="1:6">
      <c r="A7147" t="s">
        <v>15442</v>
      </c>
      <c r="B7147">
        <v>95330</v>
      </c>
      <c r="C7147" t="s">
        <v>11017</v>
      </c>
      <c r="D7147" t="s">
        <v>88</v>
      </c>
      <c r="E7147">
        <v>0.24</v>
      </c>
      <c r="F7147">
        <v>0.25</v>
      </c>
    </row>
    <row r="7148" spans="1:6">
      <c r="A7148" t="s">
        <v>15442</v>
      </c>
      <c r="B7148">
        <v>101312</v>
      </c>
      <c r="C7148" t="s">
        <v>11018</v>
      </c>
      <c r="D7148" t="s">
        <v>291</v>
      </c>
      <c r="E7148">
        <v>26.42</v>
      </c>
      <c r="F7148">
        <v>28.52</v>
      </c>
    </row>
    <row r="7149" spans="1:6">
      <c r="A7149" t="s">
        <v>15442</v>
      </c>
      <c r="B7149">
        <v>95331</v>
      </c>
      <c r="C7149" t="s">
        <v>11019</v>
      </c>
      <c r="D7149" t="s">
        <v>88</v>
      </c>
      <c r="E7149">
        <v>0.2</v>
      </c>
      <c r="F7149">
        <v>0.21</v>
      </c>
    </row>
    <row r="7150" spans="1:6">
      <c r="A7150" t="s">
        <v>15442</v>
      </c>
      <c r="B7150">
        <v>95400</v>
      </c>
      <c r="C7150" t="s">
        <v>11020</v>
      </c>
      <c r="D7150" t="s">
        <v>88</v>
      </c>
      <c r="E7150">
        <v>0.11</v>
      </c>
      <c r="F7150">
        <v>0.11</v>
      </c>
    </row>
    <row r="7151" spans="1:6">
      <c r="A7151" t="s">
        <v>15442</v>
      </c>
      <c r="B7151">
        <v>95411</v>
      </c>
      <c r="C7151" t="s">
        <v>11021</v>
      </c>
      <c r="D7151" t="s">
        <v>291</v>
      </c>
      <c r="E7151">
        <v>14.58</v>
      </c>
      <c r="F7151">
        <v>15.74</v>
      </c>
    </row>
    <row r="7152" spans="1:6">
      <c r="A7152" t="s">
        <v>15442</v>
      </c>
      <c r="B7152">
        <v>95332</v>
      </c>
      <c r="C7152" t="s">
        <v>11022</v>
      </c>
      <c r="D7152" t="s">
        <v>88</v>
      </c>
      <c r="E7152">
        <v>0.77</v>
      </c>
      <c r="F7152">
        <v>0.84</v>
      </c>
    </row>
    <row r="7153" spans="1:6">
      <c r="A7153" t="s">
        <v>15442</v>
      </c>
      <c r="B7153">
        <v>101313</v>
      </c>
      <c r="C7153" t="s">
        <v>11023</v>
      </c>
      <c r="D7153" t="s">
        <v>291</v>
      </c>
      <c r="E7153">
        <v>102.66</v>
      </c>
      <c r="F7153">
        <v>110.82</v>
      </c>
    </row>
    <row r="7154" spans="1:6">
      <c r="A7154" t="s">
        <v>15442</v>
      </c>
      <c r="B7154">
        <v>95334</v>
      </c>
      <c r="C7154" t="s">
        <v>11024</v>
      </c>
      <c r="D7154" t="s">
        <v>88</v>
      </c>
      <c r="E7154">
        <v>0.68</v>
      </c>
      <c r="F7154">
        <v>0.73</v>
      </c>
    </row>
    <row r="7155" spans="1:6">
      <c r="A7155" t="s">
        <v>15442</v>
      </c>
      <c r="B7155">
        <v>101315</v>
      </c>
      <c r="C7155" t="s">
        <v>11025</v>
      </c>
      <c r="D7155" t="s">
        <v>291</v>
      </c>
      <c r="E7155">
        <v>90.12</v>
      </c>
      <c r="F7155">
        <v>97.29</v>
      </c>
    </row>
    <row r="7156" spans="1:6">
      <c r="A7156" t="s">
        <v>15442</v>
      </c>
      <c r="B7156">
        <v>95335</v>
      </c>
      <c r="C7156" t="s">
        <v>11026</v>
      </c>
      <c r="D7156" t="s">
        <v>88</v>
      </c>
      <c r="E7156">
        <v>0.37</v>
      </c>
      <c r="F7156">
        <v>0.4</v>
      </c>
    </row>
    <row r="7157" spans="1:6">
      <c r="A7157" t="s">
        <v>15442</v>
      </c>
      <c r="B7157">
        <v>101316</v>
      </c>
      <c r="C7157" t="s">
        <v>11027</v>
      </c>
      <c r="D7157" t="s">
        <v>291</v>
      </c>
      <c r="E7157">
        <v>49.44</v>
      </c>
      <c r="F7157">
        <v>53.38</v>
      </c>
    </row>
    <row r="7158" spans="1:6">
      <c r="A7158" t="s">
        <v>15442</v>
      </c>
      <c r="B7158">
        <v>95401</v>
      </c>
      <c r="C7158" t="s">
        <v>11028</v>
      </c>
      <c r="D7158" t="s">
        <v>88</v>
      </c>
      <c r="E7158">
        <v>0.8</v>
      </c>
      <c r="F7158">
        <v>0.87</v>
      </c>
    </row>
    <row r="7159" spans="1:6">
      <c r="A7159" t="s">
        <v>15442</v>
      </c>
      <c r="B7159">
        <v>95422</v>
      </c>
      <c r="C7159" t="s">
        <v>11029</v>
      </c>
      <c r="D7159" t="s">
        <v>291</v>
      </c>
      <c r="E7159">
        <v>106.7</v>
      </c>
      <c r="F7159">
        <v>115.18</v>
      </c>
    </row>
    <row r="7160" spans="1:6">
      <c r="A7160" t="s">
        <v>15442</v>
      </c>
      <c r="B7160">
        <v>95402</v>
      </c>
      <c r="C7160" t="s">
        <v>11030</v>
      </c>
      <c r="D7160" t="s">
        <v>88</v>
      </c>
      <c r="E7160">
        <v>1.83</v>
      </c>
      <c r="F7160">
        <v>1.98</v>
      </c>
    </row>
    <row r="7161" spans="1:6">
      <c r="A7161" t="s">
        <v>15442</v>
      </c>
      <c r="B7161">
        <v>95415</v>
      </c>
      <c r="C7161" t="s">
        <v>11031</v>
      </c>
      <c r="D7161" t="s">
        <v>291</v>
      </c>
      <c r="E7161">
        <v>242.23</v>
      </c>
      <c r="F7161">
        <v>261.49</v>
      </c>
    </row>
    <row r="7162" spans="1:6">
      <c r="A7162" t="s">
        <v>15442</v>
      </c>
      <c r="B7162">
        <v>95403</v>
      </c>
      <c r="C7162" t="s">
        <v>11032</v>
      </c>
      <c r="D7162" t="s">
        <v>88</v>
      </c>
      <c r="E7162">
        <v>1.92</v>
      </c>
      <c r="F7162">
        <v>2.08</v>
      </c>
    </row>
    <row r="7163" spans="1:6">
      <c r="A7163" t="s">
        <v>15442</v>
      </c>
      <c r="B7163">
        <v>95417</v>
      </c>
      <c r="C7163" t="s">
        <v>11033</v>
      </c>
      <c r="D7163" t="s">
        <v>291</v>
      </c>
      <c r="E7163">
        <v>254.28</v>
      </c>
      <c r="F7163">
        <v>274.5</v>
      </c>
    </row>
    <row r="7164" spans="1:6">
      <c r="A7164" t="s">
        <v>15442</v>
      </c>
      <c r="B7164">
        <v>95404</v>
      </c>
      <c r="C7164" t="s">
        <v>11034</v>
      </c>
      <c r="D7164" t="s">
        <v>88</v>
      </c>
      <c r="E7164">
        <v>2.2999999999999998</v>
      </c>
      <c r="F7164">
        <v>2.48</v>
      </c>
    </row>
    <row r="7165" spans="1:6">
      <c r="A7165" t="s">
        <v>15442</v>
      </c>
      <c r="B7165">
        <v>95418</v>
      </c>
      <c r="C7165" t="s">
        <v>11035</v>
      </c>
      <c r="D7165" t="s">
        <v>291</v>
      </c>
      <c r="E7165">
        <v>303.58</v>
      </c>
      <c r="F7165">
        <v>327.71</v>
      </c>
    </row>
    <row r="7166" spans="1:6">
      <c r="A7166" t="s">
        <v>15442</v>
      </c>
      <c r="B7166">
        <v>95337</v>
      </c>
      <c r="C7166" t="s">
        <v>11036</v>
      </c>
      <c r="D7166" t="s">
        <v>88</v>
      </c>
      <c r="E7166">
        <v>0.24</v>
      </c>
      <c r="F7166">
        <v>0.25</v>
      </c>
    </row>
    <row r="7167" spans="1:6">
      <c r="A7167" t="s">
        <v>15442</v>
      </c>
      <c r="B7167">
        <v>101322</v>
      </c>
      <c r="C7167" t="s">
        <v>11037</v>
      </c>
      <c r="D7167" t="s">
        <v>291</v>
      </c>
      <c r="E7167">
        <v>31.73</v>
      </c>
      <c r="F7167">
        <v>34.26</v>
      </c>
    </row>
    <row r="7168" spans="1:6">
      <c r="A7168" t="s">
        <v>15442</v>
      </c>
      <c r="B7168">
        <v>95338</v>
      </c>
      <c r="C7168" t="s">
        <v>11038</v>
      </c>
      <c r="D7168" t="s">
        <v>88</v>
      </c>
      <c r="E7168">
        <v>0.44</v>
      </c>
      <c r="F7168">
        <v>0.47</v>
      </c>
    </row>
    <row r="7169" spans="1:6">
      <c r="A7169" t="s">
        <v>15442</v>
      </c>
      <c r="B7169">
        <v>101323</v>
      </c>
      <c r="C7169" t="s">
        <v>11039</v>
      </c>
      <c r="D7169" t="s">
        <v>291</v>
      </c>
      <c r="E7169">
        <v>58.32</v>
      </c>
      <c r="F7169">
        <v>62.96</v>
      </c>
    </row>
    <row r="7170" spans="1:6">
      <c r="A7170" t="s">
        <v>15442</v>
      </c>
      <c r="B7170">
        <v>102918</v>
      </c>
      <c r="C7170" t="s">
        <v>11040</v>
      </c>
      <c r="D7170" t="s">
        <v>88</v>
      </c>
      <c r="E7170">
        <v>0</v>
      </c>
      <c r="F7170">
        <v>0</v>
      </c>
    </row>
    <row r="7171" spans="1:6">
      <c r="A7171" t="s">
        <v>15442</v>
      </c>
      <c r="B7171">
        <v>101325</v>
      </c>
      <c r="C7171" t="s">
        <v>11041</v>
      </c>
      <c r="D7171" t="s">
        <v>291</v>
      </c>
      <c r="E7171">
        <v>34.86</v>
      </c>
      <c r="F7171">
        <v>37.630000000000003</v>
      </c>
    </row>
    <row r="7172" spans="1:6">
      <c r="A7172" t="s">
        <v>15442</v>
      </c>
      <c r="B7172">
        <v>95390</v>
      </c>
      <c r="C7172" t="s">
        <v>11042</v>
      </c>
      <c r="D7172" t="s">
        <v>88</v>
      </c>
      <c r="E7172">
        <v>0.08</v>
      </c>
      <c r="F7172">
        <v>0.09</v>
      </c>
    </row>
    <row r="7173" spans="1:6">
      <c r="A7173" t="s">
        <v>15442</v>
      </c>
      <c r="B7173">
        <v>101326</v>
      </c>
      <c r="C7173" t="s">
        <v>11043</v>
      </c>
      <c r="D7173" t="s">
        <v>291</v>
      </c>
      <c r="E7173">
        <v>11.28</v>
      </c>
      <c r="F7173">
        <v>12.17</v>
      </c>
    </row>
    <row r="7174" spans="1:6">
      <c r="A7174" t="s">
        <v>15442</v>
      </c>
      <c r="B7174">
        <v>95340</v>
      </c>
      <c r="C7174" t="s">
        <v>11044</v>
      </c>
      <c r="D7174" t="s">
        <v>88</v>
      </c>
      <c r="E7174">
        <v>0.3</v>
      </c>
      <c r="F7174">
        <v>0.33</v>
      </c>
    </row>
    <row r="7175" spans="1:6">
      <c r="A7175" t="s">
        <v>15442</v>
      </c>
      <c r="B7175">
        <v>101330</v>
      </c>
      <c r="C7175" t="s">
        <v>11045</v>
      </c>
      <c r="D7175" t="s">
        <v>291</v>
      </c>
      <c r="E7175">
        <v>40.61</v>
      </c>
      <c r="F7175">
        <v>43.84</v>
      </c>
    </row>
    <row r="7176" spans="1:6">
      <c r="A7176" t="s">
        <v>15442</v>
      </c>
      <c r="B7176">
        <v>101331</v>
      </c>
      <c r="C7176" t="s">
        <v>11046</v>
      </c>
      <c r="D7176" t="s">
        <v>291</v>
      </c>
      <c r="E7176">
        <v>40.61</v>
      </c>
      <c r="F7176">
        <v>43.84</v>
      </c>
    </row>
    <row r="7177" spans="1:6">
      <c r="A7177" t="s">
        <v>15442</v>
      </c>
      <c r="B7177">
        <v>95341</v>
      </c>
      <c r="C7177" t="s">
        <v>11047</v>
      </c>
      <c r="D7177" t="s">
        <v>88</v>
      </c>
      <c r="E7177">
        <v>0.3</v>
      </c>
      <c r="F7177">
        <v>0.33</v>
      </c>
    </row>
    <row r="7178" spans="1:6">
      <c r="A7178" t="s">
        <v>15442</v>
      </c>
      <c r="B7178">
        <v>95339</v>
      </c>
      <c r="C7178" t="s">
        <v>11048</v>
      </c>
      <c r="D7178" t="s">
        <v>88</v>
      </c>
      <c r="E7178">
        <v>0.36</v>
      </c>
      <c r="F7178">
        <v>0.39</v>
      </c>
    </row>
    <row r="7179" spans="1:6">
      <c r="A7179" t="s">
        <v>15442</v>
      </c>
      <c r="B7179">
        <v>101329</v>
      </c>
      <c r="C7179" t="s">
        <v>11049</v>
      </c>
      <c r="D7179" t="s">
        <v>291</v>
      </c>
      <c r="E7179">
        <v>48.2</v>
      </c>
      <c r="F7179">
        <v>52.03</v>
      </c>
    </row>
    <row r="7180" spans="1:6">
      <c r="A7180" t="s">
        <v>15442</v>
      </c>
      <c r="B7180">
        <v>95342</v>
      </c>
      <c r="C7180" t="s">
        <v>11050</v>
      </c>
      <c r="D7180" t="s">
        <v>88</v>
      </c>
      <c r="E7180">
        <v>0.2</v>
      </c>
      <c r="F7180">
        <v>0.22</v>
      </c>
    </row>
    <row r="7181" spans="1:6">
      <c r="A7181" t="s">
        <v>15442</v>
      </c>
      <c r="B7181">
        <v>101333</v>
      </c>
      <c r="C7181" t="s">
        <v>11051</v>
      </c>
      <c r="D7181" t="s">
        <v>291</v>
      </c>
      <c r="E7181">
        <v>27.36</v>
      </c>
      <c r="F7181">
        <v>29.54</v>
      </c>
    </row>
    <row r="7182" spans="1:6">
      <c r="A7182" t="s">
        <v>15442</v>
      </c>
      <c r="B7182">
        <v>100298</v>
      </c>
      <c r="C7182" t="s">
        <v>11052</v>
      </c>
      <c r="D7182" t="s">
        <v>88</v>
      </c>
      <c r="E7182">
        <v>0.57999999999999996</v>
      </c>
      <c r="F7182">
        <v>0.63</v>
      </c>
    </row>
    <row r="7183" spans="1:6">
      <c r="A7183" t="s">
        <v>15442</v>
      </c>
      <c r="B7183">
        <v>101334</v>
      </c>
      <c r="C7183" t="s">
        <v>11053</v>
      </c>
      <c r="D7183" t="s">
        <v>291</v>
      </c>
      <c r="E7183">
        <v>77.489999999999995</v>
      </c>
      <c r="F7183">
        <v>83.65</v>
      </c>
    </row>
    <row r="7184" spans="1:6">
      <c r="A7184" t="s">
        <v>15442</v>
      </c>
      <c r="B7184">
        <v>95405</v>
      </c>
      <c r="C7184" t="s">
        <v>11054</v>
      </c>
      <c r="D7184" t="s">
        <v>88</v>
      </c>
      <c r="E7184">
        <v>1.26</v>
      </c>
      <c r="F7184">
        <v>1.36</v>
      </c>
    </row>
    <row r="7185" spans="1:6">
      <c r="A7185" t="s">
        <v>15442</v>
      </c>
      <c r="B7185">
        <v>95423</v>
      </c>
      <c r="C7185" t="s">
        <v>11055</v>
      </c>
      <c r="D7185" t="s">
        <v>291</v>
      </c>
      <c r="E7185">
        <v>166.49</v>
      </c>
      <c r="F7185">
        <v>179.73</v>
      </c>
    </row>
    <row r="7186" spans="1:6">
      <c r="A7186" t="s">
        <v>15442</v>
      </c>
      <c r="B7186">
        <v>100295</v>
      </c>
      <c r="C7186" t="s">
        <v>11056</v>
      </c>
      <c r="D7186" t="s">
        <v>88</v>
      </c>
      <c r="E7186">
        <v>0.55000000000000004</v>
      </c>
      <c r="F7186">
        <v>0.59</v>
      </c>
    </row>
    <row r="7187" spans="1:6">
      <c r="A7187" t="s">
        <v>15442</v>
      </c>
      <c r="B7187">
        <v>101303</v>
      </c>
      <c r="C7187" t="s">
        <v>11057</v>
      </c>
      <c r="D7187" t="s">
        <v>291</v>
      </c>
      <c r="E7187">
        <v>73.09</v>
      </c>
      <c r="F7187">
        <v>78.900000000000006</v>
      </c>
    </row>
    <row r="7188" spans="1:6">
      <c r="A7188" t="s">
        <v>15442</v>
      </c>
      <c r="B7188">
        <v>95344</v>
      </c>
      <c r="C7188" t="s">
        <v>11058</v>
      </c>
      <c r="D7188" t="s">
        <v>88</v>
      </c>
      <c r="E7188">
        <v>0.17</v>
      </c>
      <c r="F7188">
        <v>0.19</v>
      </c>
    </row>
    <row r="7189" spans="1:6">
      <c r="A7189" t="s">
        <v>15442</v>
      </c>
      <c r="B7189">
        <v>101308</v>
      </c>
      <c r="C7189" t="s">
        <v>11059</v>
      </c>
      <c r="D7189" t="s">
        <v>291</v>
      </c>
      <c r="E7189">
        <v>23.32</v>
      </c>
      <c r="F7189">
        <v>25.17</v>
      </c>
    </row>
    <row r="7190" spans="1:6">
      <c r="A7190" t="s">
        <v>15442</v>
      </c>
      <c r="B7190">
        <v>105536</v>
      </c>
      <c r="C7190" t="s">
        <v>11060</v>
      </c>
      <c r="D7190" t="s">
        <v>88</v>
      </c>
      <c r="E7190">
        <v>0</v>
      </c>
      <c r="F7190">
        <v>0</v>
      </c>
    </row>
    <row r="7191" spans="1:6">
      <c r="A7191" t="s">
        <v>15442</v>
      </c>
      <c r="B7191">
        <v>101320</v>
      </c>
      <c r="C7191" t="s">
        <v>11061</v>
      </c>
      <c r="D7191" t="s">
        <v>291</v>
      </c>
      <c r="E7191">
        <v>17.27</v>
      </c>
      <c r="F7191">
        <v>18.64</v>
      </c>
    </row>
    <row r="7192" spans="1:6">
      <c r="A7192" t="s">
        <v>15442</v>
      </c>
      <c r="B7192">
        <v>95343</v>
      </c>
      <c r="C7192" t="s">
        <v>11062</v>
      </c>
      <c r="D7192" t="s">
        <v>88</v>
      </c>
      <c r="E7192">
        <v>0.26</v>
      </c>
      <c r="F7192">
        <v>0.28000000000000003</v>
      </c>
    </row>
    <row r="7193" spans="1:6">
      <c r="A7193" t="s">
        <v>15442</v>
      </c>
      <c r="B7193">
        <v>95345</v>
      </c>
      <c r="C7193" t="s">
        <v>11063</v>
      </c>
      <c r="D7193" t="s">
        <v>88</v>
      </c>
      <c r="E7193">
        <v>0.48</v>
      </c>
      <c r="F7193">
        <v>0.52</v>
      </c>
    </row>
    <row r="7194" spans="1:6">
      <c r="A7194" t="s">
        <v>15442</v>
      </c>
      <c r="B7194">
        <v>95346</v>
      </c>
      <c r="C7194" t="s">
        <v>11064</v>
      </c>
      <c r="D7194" t="s">
        <v>88</v>
      </c>
      <c r="E7194">
        <v>0.11</v>
      </c>
      <c r="F7194">
        <v>0.11</v>
      </c>
    </row>
    <row r="7195" spans="1:6">
      <c r="A7195" t="s">
        <v>15442</v>
      </c>
      <c r="B7195">
        <v>101324</v>
      </c>
      <c r="C7195" t="s">
        <v>11065</v>
      </c>
      <c r="D7195" t="s">
        <v>291</v>
      </c>
      <c r="E7195">
        <v>14.53</v>
      </c>
      <c r="F7195">
        <v>15.69</v>
      </c>
    </row>
    <row r="7196" spans="1:6">
      <c r="A7196" t="s">
        <v>15442</v>
      </c>
      <c r="B7196">
        <v>101328</v>
      </c>
      <c r="C7196" t="s">
        <v>11066</v>
      </c>
      <c r="D7196" t="s">
        <v>291</v>
      </c>
      <c r="E7196">
        <v>17.39</v>
      </c>
      <c r="F7196">
        <v>18.78</v>
      </c>
    </row>
    <row r="7197" spans="1:6">
      <c r="A7197" t="s">
        <v>15442</v>
      </c>
      <c r="B7197">
        <v>95347</v>
      </c>
      <c r="C7197" t="s">
        <v>11067</v>
      </c>
      <c r="D7197" t="s">
        <v>88</v>
      </c>
      <c r="E7197">
        <v>0.1</v>
      </c>
      <c r="F7197">
        <v>0.11</v>
      </c>
    </row>
    <row r="7198" spans="1:6">
      <c r="A7198" t="s">
        <v>15442</v>
      </c>
      <c r="B7198">
        <v>95408</v>
      </c>
      <c r="C7198" t="s">
        <v>11068</v>
      </c>
      <c r="D7198" t="s">
        <v>291</v>
      </c>
      <c r="E7198">
        <v>13.98</v>
      </c>
      <c r="F7198">
        <v>15.09</v>
      </c>
    </row>
    <row r="7199" spans="1:6">
      <c r="A7199" t="s">
        <v>15442</v>
      </c>
      <c r="B7199">
        <v>95348</v>
      </c>
      <c r="C7199" t="s">
        <v>11069</v>
      </c>
      <c r="D7199" t="s">
        <v>88</v>
      </c>
      <c r="E7199">
        <v>0.13</v>
      </c>
      <c r="F7199">
        <v>0.14000000000000001</v>
      </c>
    </row>
    <row r="7200" spans="1:6">
      <c r="A7200" t="s">
        <v>15442</v>
      </c>
      <c r="B7200">
        <v>101332</v>
      </c>
      <c r="C7200" t="s">
        <v>11070</v>
      </c>
      <c r="D7200" t="s">
        <v>291</v>
      </c>
      <c r="E7200">
        <v>11.71</v>
      </c>
      <c r="F7200">
        <v>12.64</v>
      </c>
    </row>
    <row r="7201" spans="1:6">
      <c r="A7201" t="s">
        <v>15442</v>
      </c>
      <c r="B7201">
        <v>95349</v>
      </c>
      <c r="C7201" t="s">
        <v>11071</v>
      </c>
      <c r="D7201" t="s">
        <v>88</v>
      </c>
      <c r="E7201">
        <v>0.08</v>
      </c>
      <c r="F7201">
        <v>0.09</v>
      </c>
    </row>
    <row r="7202" spans="1:6">
      <c r="A7202" t="s">
        <v>15442</v>
      </c>
      <c r="B7202">
        <v>101336</v>
      </c>
      <c r="C7202" t="s">
        <v>11072</v>
      </c>
      <c r="D7202" t="s">
        <v>291</v>
      </c>
      <c r="E7202">
        <v>50.49</v>
      </c>
      <c r="F7202">
        <v>54.51</v>
      </c>
    </row>
    <row r="7203" spans="1:6">
      <c r="A7203" t="s">
        <v>15442</v>
      </c>
      <c r="B7203">
        <v>95351</v>
      </c>
      <c r="C7203" t="s">
        <v>11073</v>
      </c>
      <c r="D7203" t="s">
        <v>88</v>
      </c>
      <c r="E7203">
        <v>0.38</v>
      </c>
      <c r="F7203">
        <v>0.41</v>
      </c>
    </row>
    <row r="7204" spans="1:6">
      <c r="A7204" t="s">
        <v>15442</v>
      </c>
      <c r="B7204">
        <v>95352</v>
      </c>
      <c r="C7204" t="s">
        <v>11074</v>
      </c>
      <c r="D7204" t="s">
        <v>88</v>
      </c>
      <c r="E7204">
        <v>0.13</v>
      </c>
      <c r="F7204">
        <v>0.14000000000000001</v>
      </c>
    </row>
    <row r="7205" spans="1:6">
      <c r="A7205" t="s">
        <v>15442</v>
      </c>
      <c r="B7205">
        <v>101337</v>
      </c>
      <c r="C7205" t="s">
        <v>11075</v>
      </c>
      <c r="D7205" t="s">
        <v>291</v>
      </c>
      <c r="E7205">
        <v>18.25</v>
      </c>
      <c r="F7205">
        <v>19.7</v>
      </c>
    </row>
    <row r="7206" spans="1:6">
      <c r="A7206" t="s">
        <v>15442</v>
      </c>
      <c r="B7206">
        <v>101338</v>
      </c>
      <c r="C7206" t="s">
        <v>11076</v>
      </c>
      <c r="D7206" t="s">
        <v>291</v>
      </c>
      <c r="E7206">
        <v>17.079999999999998</v>
      </c>
      <c r="F7206">
        <v>18.43</v>
      </c>
    </row>
    <row r="7207" spans="1:6">
      <c r="A7207" t="s">
        <v>15442</v>
      </c>
      <c r="B7207">
        <v>95354</v>
      </c>
      <c r="C7207" t="s">
        <v>11077</v>
      </c>
      <c r="D7207" t="s">
        <v>88</v>
      </c>
      <c r="E7207">
        <v>0.15</v>
      </c>
      <c r="F7207">
        <v>0.17</v>
      </c>
    </row>
    <row r="7208" spans="1:6">
      <c r="A7208" t="s">
        <v>15442</v>
      </c>
      <c r="B7208">
        <v>101339</v>
      </c>
      <c r="C7208" t="s">
        <v>11078</v>
      </c>
      <c r="D7208" t="s">
        <v>291</v>
      </c>
      <c r="E7208">
        <v>21.07</v>
      </c>
      <c r="F7208">
        <v>22.75</v>
      </c>
    </row>
    <row r="7209" spans="1:6">
      <c r="A7209" t="s">
        <v>15442</v>
      </c>
      <c r="B7209">
        <v>101340</v>
      </c>
      <c r="C7209" t="s">
        <v>11079</v>
      </c>
      <c r="D7209" t="s">
        <v>291</v>
      </c>
      <c r="E7209">
        <v>17.04</v>
      </c>
      <c r="F7209">
        <v>18.39</v>
      </c>
    </row>
    <row r="7210" spans="1:6">
      <c r="A7210" t="s">
        <v>15442</v>
      </c>
      <c r="B7210">
        <v>95389</v>
      </c>
      <c r="C7210" t="s">
        <v>11080</v>
      </c>
      <c r="D7210" t="s">
        <v>88</v>
      </c>
      <c r="E7210">
        <v>0.12</v>
      </c>
      <c r="F7210">
        <v>0.13</v>
      </c>
    </row>
    <row r="7211" spans="1:6">
      <c r="A7211" t="s">
        <v>15442</v>
      </c>
      <c r="B7211">
        <v>101341</v>
      </c>
      <c r="C7211" t="s">
        <v>11081</v>
      </c>
      <c r="D7211" t="s">
        <v>291</v>
      </c>
      <c r="E7211">
        <v>15.69</v>
      </c>
      <c r="F7211">
        <v>16.93</v>
      </c>
    </row>
    <row r="7212" spans="1:6">
      <c r="A7212" t="s">
        <v>15442</v>
      </c>
      <c r="B7212">
        <v>95355</v>
      </c>
      <c r="C7212" t="s">
        <v>11082</v>
      </c>
      <c r="D7212" t="s">
        <v>88</v>
      </c>
      <c r="E7212">
        <v>0.11</v>
      </c>
      <c r="F7212">
        <v>0.12</v>
      </c>
    </row>
    <row r="7213" spans="1:6">
      <c r="A7213" t="s">
        <v>15442</v>
      </c>
      <c r="B7213">
        <v>95356</v>
      </c>
      <c r="C7213" t="s">
        <v>11083</v>
      </c>
      <c r="D7213" t="s">
        <v>88</v>
      </c>
      <c r="E7213">
        <v>0.15</v>
      </c>
      <c r="F7213">
        <v>0.17</v>
      </c>
    </row>
    <row r="7214" spans="1:6">
      <c r="A7214" t="s">
        <v>15442</v>
      </c>
      <c r="B7214">
        <v>101342</v>
      </c>
      <c r="C7214" t="s">
        <v>11084</v>
      </c>
      <c r="D7214" t="s">
        <v>291</v>
      </c>
      <c r="E7214">
        <v>21.07</v>
      </c>
      <c r="F7214">
        <v>22.75</v>
      </c>
    </row>
    <row r="7215" spans="1:6">
      <c r="A7215" t="s">
        <v>15442</v>
      </c>
      <c r="B7215">
        <v>95357</v>
      </c>
      <c r="C7215" t="s">
        <v>11085</v>
      </c>
      <c r="D7215" t="s">
        <v>88</v>
      </c>
      <c r="E7215">
        <v>0.24</v>
      </c>
      <c r="F7215">
        <v>0.25</v>
      </c>
    </row>
    <row r="7216" spans="1:6">
      <c r="A7216" t="s">
        <v>15442</v>
      </c>
      <c r="B7216">
        <v>101343</v>
      </c>
      <c r="C7216" t="s">
        <v>11086</v>
      </c>
      <c r="D7216" t="s">
        <v>291</v>
      </c>
      <c r="E7216">
        <v>31.73</v>
      </c>
      <c r="F7216">
        <v>34.26</v>
      </c>
    </row>
    <row r="7217" spans="1:6">
      <c r="A7217" t="s">
        <v>15442</v>
      </c>
      <c r="B7217">
        <v>95358</v>
      </c>
      <c r="C7217" t="s">
        <v>11087</v>
      </c>
      <c r="D7217" t="s">
        <v>88</v>
      </c>
      <c r="E7217">
        <v>0.25</v>
      </c>
      <c r="F7217">
        <v>0.27</v>
      </c>
    </row>
    <row r="7218" spans="1:6">
      <c r="A7218" t="s">
        <v>15442</v>
      </c>
      <c r="B7218">
        <v>101344</v>
      </c>
      <c r="C7218" t="s">
        <v>11088</v>
      </c>
      <c r="D7218" t="s">
        <v>291</v>
      </c>
      <c r="E7218">
        <v>33.57</v>
      </c>
      <c r="F7218">
        <v>36.229999999999997</v>
      </c>
    </row>
    <row r="7219" spans="1:6">
      <c r="A7219" t="s">
        <v>15442</v>
      </c>
      <c r="B7219">
        <v>95359</v>
      </c>
      <c r="C7219" t="s">
        <v>11089</v>
      </c>
      <c r="D7219" t="s">
        <v>88</v>
      </c>
      <c r="E7219">
        <v>0.4</v>
      </c>
      <c r="F7219">
        <v>0.43</v>
      </c>
    </row>
    <row r="7220" spans="1:6">
      <c r="A7220" t="s">
        <v>15442</v>
      </c>
      <c r="B7220">
        <v>101345</v>
      </c>
      <c r="C7220" t="s">
        <v>11090</v>
      </c>
      <c r="D7220" t="s">
        <v>291</v>
      </c>
      <c r="E7220">
        <v>53.55</v>
      </c>
      <c r="F7220">
        <v>57.8</v>
      </c>
    </row>
    <row r="7221" spans="1:6">
      <c r="A7221" t="s">
        <v>15442</v>
      </c>
      <c r="B7221">
        <v>101346</v>
      </c>
      <c r="C7221" t="s">
        <v>11091</v>
      </c>
      <c r="D7221" t="s">
        <v>291</v>
      </c>
      <c r="E7221">
        <v>25.65</v>
      </c>
      <c r="F7221">
        <v>27.69</v>
      </c>
    </row>
    <row r="7222" spans="1:6">
      <c r="A7222" t="s">
        <v>15442</v>
      </c>
      <c r="B7222">
        <v>101347</v>
      </c>
      <c r="C7222" t="s">
        <v>11092</v>
      </c>
      <c r="D7222" t="s">
        <v>291</v>
      </c>
      <c r="E7222">
        <v>27.83</v>
      </c>
      <c r="F7222">
        <v>30.05</v>
      </c>
    </row>
    <row r="7223" spans="1:6">
      <c r="A7223" t="s">
        <v>15442</v>
      </c>
      <c r="B7223">
        <v>95361</v>
      </c>
      <c r="C7223" t="s">
        <v>11093</v>
      </c>
      <c r="D7223" t="s">
        <v>88</v>
      </c>
      <c r="E7223">
        <v>0.12</v>
      </c>
      <c r="F7223">
        <v>0.13</v>
      </c>
    </row>
    <row r="7224" spans="1:6">
      <c r="A7224" t="s">
        <v>15442</v>
      </c>
      <c r="B7224">
        <v>101348</v>
      </c>
      <c r="C7224" t="s">
        <v>11094</v>
      </c>
      <c r="D7224" t="s">
        <v>291</v>
      </c>
      <c r="E7224">
        <v>17.04</v>
      </c>
      <c r="F7224">
        <v>18.39</v>
      </c>
    </row>
    <row r="7225" spans="1:6">
      <c r="A7225" t="s">
        <v>15442</v>
      </c>
      <c r="B7225">
        <v>101349</v>
      </c>
      <c r="C7225" t="s">
        <v>11095</v>
      </c>
      <c r="D7225" t="s">
        <v>291</v>
      </c>
      <c r="E7225">
        <v>25.26</v>
      </c>
      <c r="F7225">
        <v>27.26</v>
      </c>
    </row>
    <row r="7226" spans="1:6">
      <c r="A7226" t="s">
        <v>15442</v>
      </c>
      <c r="B7226">
        <v>95362</v>
      </c>
      <c r="C7226" t="s">
        <v>11096</v>
      </c>
      <c r="D7226" t="s">
        <v>88</v>
      </c>
      <c r="E7226">
        <v>0.19</v>
      </c>
      <c r="F7226">
        <v>0.2</v>
      </c>
    </row>
    <row r="7227" spans="1:6">
      <c r="A7227" t="s">
        <v>15442</v>
      </c>
      <c r="B7227">
        <v>95363</v>
      </c>
      <c r="C7227" t="s">
        <v>11097</v>
      </c>
      <c r="D7227" t="s">
        <v>88</v>
      </c>
      <c r="E7227">
        <v>0.19</v>
      </c>
      <c r="F7227">
        <v>0.2</v>
      </c>
    </row>
    <row r="7228" spans="1:6">
      <c r="A7228" t="s">
        <v>15442</v>
      </c>
      <c r="B7228">
        <v>101350</v>
      </c>
      <c r="C7228" t="s">
        <v>11098</v>
      </c>
      <c r="D7228" t="s">
        <v>291</v>
      </c>
      <c r="E7228">
        <v>25.26</v>
      </c>
      <c r="F7228">
        <v>27.26</v>
      </c>
    </row>
    <row r="7229" spans="1:6">
      <c r="A7229" t="s">
        <v>15442</v>
      </c>
      <c r="B7229">
        <v>95360</v>
      </c>
      <c r="C7229" t="s">
        <v>11099</v>
      </c>
      <c r="D7229" t="s">
        <v>88</v>
      </c>
      <c r="E7229">
        <v>0.21</v>
      </c>
      <c r="F7229">
        <v>0.22</v>
      </c>
    </row>
    <row r="7230" spans="1:6">
      <c r="A7230" t="s">
        <v>15442</v>
      </c>
      <c r="B7230">
        <v>101351</v>
      </c>
      <c r="C7230" t="s">
        <v>11100</v>
      </c>
      <c r="D7230" t="s">
        <v>291</v>
      </c>
      <c r="E7230">
        <v>21.07</v>
      </c>
      <c r="F7230">
        <v>22.75</v>
      </c>
    </row>
    <row r="7231" spans="1:6">
      <c r="A7231" t="s">
        <v>15442</v>
      </c>
      <c r="B7231">
        <v>95365</v>
      </c>
      <c r="C7231" t="s">
        <v>11101</v>
      </c>
      <c r="D7231" t="s">
        <v>88</v>
      </c>
      <c r="E7231">
        <v>0.15</v>
      </c>
      <c r="F7231">
        <v>0.17</v>
      </c>
    </row>
    <row r="7232" spans="1:6">
      <c r="A7232" t="s">
        <v>15442</v>
      </c>
      <c r="B7232">
        <v>101352</v>
      </c>
      <c r="C7232" t="s">
        <v>11102</v>
      </c>
      <c r="D7232" t="s">
        <v>291</v>
      </c>
      <c r="E7232">
        <v>21.07</v>
      </c>
      <c r="F7232">
        <v>22.75</v>
      </c>
    </row>
    <row r="7233" spans="1:6">
      <c r="A7233" t="s">
        <v>15442</v>
      </c>
      <c r="B7233">
        <v>95364</v>
      </c>
      <c r="C7233" t="s">
        <v>11103</v>
      </c>
      <c r="D7233" t="s">
        <v>88</v>
      </c>
      <c r="E7233">
        <v>0.15</v>
      </c>
      <c r="F7233">
        <v>0.17</v>
      </c>
    </row>
    <row r="7234" spans="1:6">
      <c r="A7234" t="s">
        <v>15442</v>
      </c>
      <c r="B7234">
        <v>95366</v>
      </c>
      <c r="C7234" t="s">
        <v>11104</v>
      </c>
      <c r="D7234" t="s">
        <v>88</v>
      </c>
      <c r="E7234">
        <v>0.15</v>
      </c>
      <c r="F7234">
        <v>0.16</v>
      </c>
    </row>
    <row r="7235" spans="1:6">
      <c r="A7235" t="s">
        <v>15442</v>
      </c>
      <c r="B7235">
        <v>101353</v>
      </c>
      <c r="C7235" t="s">
        <v>11105</v>
      </c>
      <c r="D7235" t="s">
        <v>291</v>
      </c>
      <c r="E7235">
        <v>20.3</v>
      </c>
      <c r="F7235">
        <v>21.91</v>
      </c>
    </row>
    <row r="7236" spans="1:6">
      <c r="A7236" t="s">
        <v>15442</v>
      </c>
      <c r="B7236">
        <v>95367</v>
      </c>
      <c r="C7236" t="s">
        <v>11106</v>
      </c>
      <c r="D7236" t="s">
        <v>88</v>
      </c>
      <c r="E7236">
        <v>0.19</v>
      </c>
      <c r="F7236">
        <v>0.2</v>
      </c>
    </row>
    <row r="7237" spans="1:6">
      <c r="A7237" t="s">
        <v>15442</v>
      </c>
      <c r="B7237">
        <v>101355</v>
      </c>
      <c r="C7237" t="s">
        <v>11107</v>
      </c>
      <c r="D7237" t="s">
        <v>291</v>
      </c>
      <c r="E7237">
        <v>25.26</v>
      </c>
      <c r="F7237">
        <v>27.26</v>
      </c>
    </row>
    <row r="7238" spans="1:6">
      <c r="A7238" t="s">
        <v>15442</v>
      </c>
      <c r="B7238">
        <v>95368</v>
      </c>
      <c r="C7238" t="s">
        <v>11108</v>
      </c>
      <c r="D7238" t="s">
        <v>88</v>
      </c>
      <c r="E7238">
        <v>0.19</v>
      </c>
      <c r="F7238">
        <v>0.21</v>
      </c>
    </row>
    <row r="7239" spans="1:6">
      <c r="A7239" t="s">
        <v>15442</v>
      </c>
      <c r="B7239">
        <v>95369</v>
      </c>
      <c r="C7239" t="s">
        <v>11109</v>
      </c>
      <c r="D7239" t="s">
        <v>88</v>
      </c>
      <c r="E7239">
        <v>0.12</v>
      </c>
      <c r="F7239">
        <v>0.13</v>
      </c>
    </row>
    <row r="7240" spans="1:6">
      <c r="A7240" t="s">
        <v>15442</v>
      </c>
      <c r="B7240">
        <v>95370</v>
      </c>
      <c r="C7240" t="s">
        <v>11110</v>
      </c>
      <c r="D7240" t="s">
        <v>88</v>
      </c>
      <c r="E7240">
        <v>0.3</v>
      </c>
      <c r="F7240">
        <v>0.33</v>
      </c>
    </row>
    <row r="7241" spans="1:6">
      <c r="A7241" t="s">
        <v>15442</v>
      </c>
      <c r="B7241">
        <v>101356</v>
      </c>
      <c r="C7241" t="s">
        <v>11111</v>
      </c>
      <c r="D7241" t="s">
        <v>291</v>
      </c>
      <c r="E7241">
        <v>40.61</v>
      </c>
      <c r="F7241">
        <v>43.84</v>
      </c>
    </row>
    <row r="7242" spans="1:6">
      <c r="A7242" t="s">
        <v>15442</v>
      </c>
      <c r="B7242">
        <v>95371</v>
      </c>
      <c r="C7242" t="s">
        <v>11112</v>
      </c>
      <c r="D7242" t="s">
        <v>88</v>
      </c>
      <c r="E7242">
        <v>0.44</v>
      </c>
      <c r="F7242">
        <v>0.47</v>
      </c>
    </row>
    <row r="7243" spans="1:6">
      <c r="A7243" t="s">
        <v>15442</v>
      </c>
      <c r="B7243">
        <v>101357</v>
      </c>
      <c r="C7243" t="s">
        <v>11113</v>
      </c>
      <c r="D7243" t="s">
        <v>291</v>
      </c>
      <c r="E7243">
        <v>58.32</v>
      </c>
      <c r="F7243">
        <v>62.96</v>
      </c>
    </row>
    <row r="7244" spans="1:6">
      <c r="A7244" t="s">
        <v>15442</v>
      </c>
      <c r="B7244">
        <v>95372</v>
      </c>
      <c r="C7244" t="s">
        <v>11114</v>
      </c>
      <c r="D7244" t="s">
        <v>88</v>
      </c>
      <c r="E7244">
        <v>0.3</v>
      </c>
      <c r="F7244">
        <v>0.33</v>
      </c>
    </row>
    <row r="7245" spans="1:6">
      <c r="A7245" t="s">
        <v>15442</v>
      </c>
      <c r="B7245">
        <v>101358</v>
      </c>
      <c r="C7245" t="s">
        <v>11115</v>
      </c>
      <c r="D7245" t="s">
        <v>291</v>
      </c>
      <c r="E7245">
        <v>40.61</v>
      </c>
      <c r="F7245">
        <v>43.84</v>
      </c>
    </row>
    <row r="7246" spans="1:6">
      <c r="A7246" t="s">
        <v>15442</v>
      </c>
      <c r="B7246">
        <v>95373</v>
      </c>
      <c r="C7246" t="s">
        <v>11116</v>
      </c>
      <c r="D7246" t="s">
        <v>88</v>
      </c>
      <c r="E7246">
        <v>0.28999999999999998</v>
      </c>
      <c r="F7246">
        <v>0.32</v>
      </c>
    </row>
    <row r="7247" spans="1:6">
      <c r="A7247" t="s">
        <v>15442</v>
      </c>
      <c r="B7247">
        <v>101359</v>
      </c>
      <c r="C7247" t="s">
        <v>11117</v>
      </c>
      <c r="D7247" t="s">
        <v>291</v>
      </c>
      <c r="E7247">
        <v>39.43</v>
      </c>
      <c r="F7247">
        <v>42.57</v>
      </c>
    </row>
    <row r="7248" spans="1:6">
      <c r="A7248" t="s">
        <v>15442</v>
      </c>
      <c r="B7248">
        <v>101360</v>
      </c>
      <c r="C7248" t="s">
        <v>11118</v>
      </c>
      <c r="D7248" t="s">
        <v>291</v>
      </c>
      <c r="E7248">
        <v>40.61</v>
      </c>
      <c r="F7248">
        <v>43.84</v>
      </c>
    </row>
    <row r="7249" spans="1:6">
      <c r="A7249" t="s">
        <v>15442</v>
      </c>
      <c r="B7249">
        <v>95374</v>
      </c>
      <c r="C7249" t="s">
        <v>11119</v>
      </c>
      <c r="D7249" t="s">
        <v>88</v>
      </c>
      <c r="E7249">
        <v>0.3</v>
      </c>
      <c r="F7249">
        <v>0.33</v>
      </c>
    </row>
    <row r="7250" spans="1:6">
      <c r="A7250" t="s">
        <v>15442</v>
      </c>
      <c r="B7250">
        <v>95375</v>
      </c>
      <c r="C7250" t="s">
        <v>11120</v>
      </c>
      <c r="D7250" t="s">
        <v>88</v>
      </c>
      <c r="E7250">
        <v>0.24</v>
      </c>
      <c r="F7250">
        <v>0.26</v>
      </c>
    </row>
    <row r="7251" spans="1:6">
      <c r="A7251" t="s">
        <v>15442</v>
      </c>
      <c r="B7251">
        <v>101361</v>
      </c>
      <c r="C7251" t="s">
        <v>11121</v>
      </c>
      <c r="D7251" t="s">
        <v>291</v>
      </c>
      <c r="E7251">
        <v>32.880000000000003</v>
      </c>
      <c r="F7251">
        <v>35.49</v>
      </c>
    </row>
    <row r="7252" spans="1:6">
      <c r="A7252" t="s">
        <v>15442</v>
      </c>
      <c r="B7252">
        <v>95376</v>
      </c>
      <c r="C7252" t="s">
        <v>11122</v>
      </c>
      <c r="D7252" t="s">
        <v>88</v>
      </c>
      <c r="E7252">
        <v>0.1</v>
      </c>
      <c r="F7252">
        <v>0.11</v>
      </c>
    </row>
    <row r="7253" spans="1:6">
      <c r="A7253" t="s">
        <v>15442</v>
      </c>
      <c r="B7253">
        <v>95377</v>
      </c>
      <c r="C7253" t="s">
        <v>11123</v>
      </c>
      <c r="D7253" t="s">
        <v>88</v>
      </c>
      <c r="E7253">
        <v>0.24</v>
      </c>
      <c r="F7253">
        <v>0.25</v>
      </c>
    </row>
    <row r="7254" spans="1:6">
      <c r="A7254" t="s">
        <v>15442</v>
      </c>
      <c r="B7254">
        <v>101363</v>
      </c>
      <c r="C7254" t="s">
        <v>11124</v>
      </c>
      <c r="D7254" t="s">
        <v>291</v>
      </c>
      <c r="E7254">
        <v>31.73</v>
      </c>
      <c r="F7254">
        <v>34.26</v>
      </c>
    </row>
    <row r="7255" spans="1:6">
      <c r="A7255" t="s">
        <v>15442</v>
      </c>
      <c r="B7255">
        <v>95378</v>
      </c>
      <c r="C7255" t="s">
        <v>11125</v>
      </c>
      <c r="D7255" t="s">
        <v>88</v>
      </c>
      <c r="E7255">
        <v>0.33</v>
      </c>
      <c r="F7255">
        <v>0.35</v>
      </c>
    </row>
    <row r="7256" spans="1:6">
      <c r="A7256" t="s">
        <v>15442</v>
      </c>
      <c r="B7256">
        <v>101364</v>
      </c>
      <c r="C7256" t="s">
        <v>11126</v>
      </c>
      <c r="D7256" t="s">
        <v>291</v>
      </c>
      <c r="E7256">
        <v>43.88</v>
      </c>
      <c r="F7256">
        <v>47.37</v>
      </c>
    </row>
    <row r="7257" spans="1:6">
      <c r="A7257" t="s">
        <v>15442</v>
      </c>
      <c r="B7257">
        <v>95379</v>
      </c>
      <c r="C7257" t="s">
        <v>11127</v>
      </c>
      <c r="D7257" t="s">
        <v>88</v>
      </c>
      <c r="E7257">
        <v>0.24</v>
      </c>
      <c r="F7257">
        <v>0.25</v>
      </c>
    </row>
    <row r="7258" spans="1:6">
      <c r="A7258" t="s">
        <v>15442</v>
      </c>
      <c r="B7258">
        <v>101365</v>
      </c>
      <c r="C7258" t="s">
        <v>11128</v>
      </c>
      <c r="D7258" t="s">
        <v>291</v>
      </c>
      <c r="E7258">
        <v>31.73</v>
      </c>
      <c r="F7258">
        <v>34.26</v>
      </c>
    </row>
    <row r="7259" spans="1:6">
      <c r="A7259" t="s">
        <v>15442</v>
      </c>
      <c r="B7259">
        <v>95380</v>
      </c>
      <c r="C7259" t="s">
        <v>11129</v>
      </c>
      <c r="D7259" t="s">
        <v>88</v>
      </c>
      <c r="E7259">
        <v>0.28000000000000003</v>
      </c>
      <c r="F7259">
        <v>0.3</v>
      </c>
    </row>
    <row r="7260" spans="1:6">
      <c r="A7260" t="s">
        <v>15442</v>
      </c>
      <c r="B7260">
        <v>101366</v>
      </c>
      <c r="C7260" t="s">
        <v>11130</v>
      </c>
      <c r="D7260" t="s">
        <v>291</v>
      </c>
      <c r="E7260">
        <v>37.29</v>
      </c>
      <c r="F7260">
        <v>40.25</v>
      </c>
    </row>
    <row r="7261" spans="1:6">
      <c r="A7261" t="s">
        <v>15442</v>
      </c>
      <c r="B7261">
        <v>100535</v>
      </c>
      <c r="C7261" t="s">
        <v>11131</v>
      </c>
      <c r="D7261" t="s">
        <v>88</v>
      </c>
      <c r="E7261">
        <v>0.41</v>
      </c>
      <c r="F7261">
        <v>0.44</v>
      </c>
    </row>
    <row r="7262" spans="1:6">
      <c r="A7262" t="s">
        <v>15442</v>
      </c>
      <c r="B7262">
        <v>100536</v>
      </c>
      <c r="C7262" t="s">
        <v>11132</v>
      </c>
      <c r="D7262" t="s">
        <v>291</v>
      </c>
      <c r="E7262">
        <v>54.4</v>
      </c>
      <c r="F7262">
        <v>58.72</v>
      </c>
    </row>
    <row r="7263" spans="1:6">
      <c r="A7263" t="s">
        <v>15442</v>
      </c>
      <c r="B7263">
        <v>101368</v>
      </c>
      <c r="C7263" t="s">
        <v>11133</v>
      </c>
      <c r="D7263" t="s">
        <v>291</v>
      </c>
      <c r="E7263">
        <v>30.09</v>
      </c>
      <c r="F7263">
        <v>32.49</v>
      </c>
    </row>
    <row r="7264" spans="1:6">
      <c r="A7264" t="s">
        <v>15442</v>
      </c>
      <c r="B7264">
        <v>101369</v>
      </c>
      <c r="C7264" t="s">
        <v>11134</v>
      </c>
      <c r="D7264" t="s">
        <v>291</v>
      </c>
      <c r="E7264">
        <v>47.82</v>
      </c>
      <c r="F7264">
        <v>51.63</v>
      </c>
    </row>
    <row r="7265" spans="1:6">
      <c r="A7265" t="s">
        <v>15442</v>
      </c>
      <c r="B7265">
        <v>95385</v>
      </c>
      <c r="C7265" t="s">
        <v>11135</v>
      </c>
      <c r="D7265" t="s">
        <v>88</v>
      </c>
      <c r="E7265">
        <v>0.23</v>
      </c>
      <c r="F7265">
        <v>0.25</v>
      </c>
    </row>
    <row r="7266" spans="1:6">
      <c r="A7266" t="s">
        <v>15442</v>
      </c>
      <c r="B7266">
        <v>101370</v>
      </c>
      <c r="C7266" t="s">
        <v>11136</v>
      </c>
      <c r="D7266" t="s">
        <v>291</v>
      </c>
      <c r="E7266">
        <v>31.35</v>
      </c>
      <c r="F7266">
        <v>33.85</v>
      </c>
    </row>
    <row r="7267" spans="1:6">
      <c r="A7267" t="s">
        <v>15442</v>
      </c>
      <c r="B7267">
        <v>95406</v>
      </c>
      <c r="C7267" t="s">
        <v>11137</v>
      </c>
      <c r="D7267" t="s">
        <v>88</v>
      </c>
      <c r="E7267">
        <v>0.24</v>
      </c>
      <c r="F7267">
        <v>0.26</v>
      </c>
    </row>
    <row r="7268" spans="1:6">
      <c r="A7268" t="s">
        <v>15442</v>
      </c>
      <c r="B7268">
        <v>95424</v>
      </c>
      <c r="C7268" t="s">
        <v>11138</v>
      </c>
      <c r="D7268" t="s">
        <v>291</v>
      </c>
      <c r="E7268">
        <v>31.83</v>
      </c>
      <c r="F7268">
        <v>34.36</v>
      </c>
    </row>
    <row r="7269" spans="1:6">
      <c r="A7269" t="s">
        <v>15442</v>
      </c>
      <c r="B7269">
        <v>95386</v>
      </c>
      <c r="C7269" t="s">
        <v>11139</v>
      </c>
      <c r="D7269" t="s">
        <v>88</v>
      </c>
      <c r="E7269">
        <v>0.21</v>
      </c>
      <c r="F7269">
        <v>0.22</v>
      </c>
    </row>
    <row r="7270" spans="1:6">
      <c r="A7270" t="s">
        <v>15442</v>
      </c>
      <c r="B7270">
        <v>95383</v>
      </c>
      <c r="C7270" t="s">
        <v>11140</v>
      </c>
      <c r="D7270" t="s">
        <v>88</v>
      </c>
      <c r="E7270">
        <v>0.22</v>
      </c>
      <c r="F7270">
        <v>0.24</v>
      </c>
    </row>
    <row r="7271" spans="1:6">
      <c r="A7271" t="s">
        <v>15442</v>
      </c>
      <c r="B7271">
        <v>95384</v>
      </c>
      <c r="C7271" t="s">
        <v>11141</v>
      </c>
      <c r="D7271" t="s">
        <v>88</v>
      </c>
      <c r="E7271">
        <v>0.36</v>
      </c>
      <c r="F7271">
        <v>0.39</v>
      </c>
    </row>
    <row r="7272" spans="1:6">
      <c r="A7272" t="s">
        <v>15442</v>
      </c>
      <c r="B7272">
        <v>100299</v>
      </c>
      <c r="C7272" t="s">
        <v>11142</v>
      </c>
      <c r="D7272" t="s">
        <v>88</v>
      </c>
      <c r="E7272">
        <v>0.47</v>
      </c>
      <c r="F7272">
        <v>0.5</v>
      </c>
    </row>
    <row r="7273" spans="1:6">
      <c r="A7273" t="s">
        <v>15442</v>
      </c>
      <c r="B7273">
        <v>100315</v>
      </c>
      <c r="C7273" t="s">
        <v>11143</v>
      </c>
      <c r="D7273" t="s">
        <v>291</v>
      </c>
      <c r="E7273">
        <v>62.17</v>
      </c>
      <c r="F7273">
        <v>67.12</v>
      </c>
    </row>
    <row r="7274" spans="1:6">
      <c r="A7274" t="s">
        <v>15442</v>
      </c>
      <c r="B7274">
        <v>95387</v>
      </c>
      <c r="C7274" t="s">
        <v>11144</v>
      </c>
      <c r="D7274" t="s">
        <v>88</v>
      </c>
      <c r="E7274">
        <v>0.23</v>
      </c>
      <c r="F7274">
        <v>0.25</v>
      </c>
    </row>
    <row r="7275" spans="1:6">
      <c r="A7275" t="s">
        <v>15442</v>
      </c>
      <c r="B7275">
        <v>101371</v>
      </c>
      <c r="C7275" t="s">
        <v>11145</v>
      </c>
      <c r="D7275" t="s">
        <v>291</v>
      </c>
      <c r="E7275">
        <v>30.89</v>
      </c>
      <c r="F7275">
        <v>33.35</v>
      </c>
    </row>
    <row r="7276" spans="1:6">
      <c r="A7276" t="s">
        <v>15442</v>
      </c>
      <c r="B7276">
        <v>100288</v>
      </c>
      <c r="C7276" t="s">
        <v>11146</v>
      </c>
      <c r="D7276" t="s">
        <v>88</v>
      </c>
      <c r="E7276">
        <v>0.08</v>
      </c>
      <c r="F7276">
        <v>0.08</v>
      </c>
    </row>
    <row r="7277" spans="1:6">
      <c r="A7277" t="s">
        <v>15442</v>
      </c>
      <c r="B7277">
        <v>101372</v>
      </c>
      <c r="C7277" t="s">
        <v>11147</v>
      </c>
      <c r="D7277" t="s">
        <v>291</v>
      </c>
      <c r="E7277">
        <v>10.83</v>
      </c>
      <c r="F7277">
        <v>11.69</v>
      </c>
    </row>
    <row r="7278" spans="1:6">
      <c r="A7278" t="s">
        <v>15442</v>
      </c>
      <c r="B7278">
        <v>90775</v>
      </c>
      <c r="C7278" t="s">
        <v>11148</v>
      </c>
      <c r="D7278" t="s">
        <v>88</v>
      </c>
      <c r="E7278">
        <v>27.57</v>
      </c>
      <c r="F7278">
        <v>29.3</v>
      </c>
    </row>
    <row r="7279" spans="1:6">
      <c r="A7279" t="s">
        <v>15442</v>
      </c>
      <c r="B7279">
        <v>93561</v>
      </c>
      <c r="C7279" t="s">
        <v>11148</v>
      </c>
      <c r="D7279" t="s">
        <v>291</v>
      </c>
      <c r="E7279">
        <v>4761.49</v>
      </c>
      <c r="F7279">
        <v>5064.1899999999996</v>
      </c>
    </row>
    <row r="7280" spans="1:6">
      <c r="A7280" t="s">
        <v>15442</v>
      </c>
      <c r="B7280">
        <v>88264</v>
      </c>
      <c r="C7280" t="s">
        <v>11149</v>
      </c>
      <c r="D7280" t="s">
        <v>88</v>
      </c>
      <c r="E7280">
        <v>28.69</v>
      </c>
      <c r="F7280">
        <v>30.42</v>
      </c>
    </row>
    <row r="7281" spans="1:6">
      <c r="A7281" t="s">
        <v>15442</v>
      </c>
      <c r="B7281">
        <v>101399</v>
      </c>
      <c r="C7281" t="s">
        <v>11149</v>
      </c>
      <c r="D7281" t="s">
        <v>291</v>
      </c>
      <c r="E7281">
        <v>4829.0200000000004</v>
      </c>
      <c r="F7281">
        <v>5119.38</v>
      </c>
    </row>
    <row r="7282" spans="1:6">
      <c r="A7282" t="s">
        <v>15442</v>
      </c>
      <c r="B7282">
        <v>88266</v>
      </c>
      <c r="C7282" t="s">
        <v>11150</v>
      </c>
      <c r="D7282" t="s">
        <v>88</v>
      </c>
      <c r="E7282">
        <v>29.87</v>
      </c>
      <c r="F7282">
        <v>31.68</v>
      </c>
    </row>
    <row r="7283" spans="1:6">
      <c r="A7283" t="s">
        <v>15442</v>
      </c>
      <c r="B7283">
        <v>101401</v>
      </c>
      <c r="C7283" t="s">
        <v>11150</v>
      </c>
      <c r="D7283" t="s">
        <v>291</v>
      </c>
      <c r="E7283">
        <v>5053.45</v>
      </c>
      <c r="F7283">
        <v>5361.67</v>
      </c>
    </row>
    <row r="7284" spans="1:6">
      <c r="A7284" t="s">
        <v>15442</v>
      </c>
      <c r="B7284">
        <v>88267</v>
      </c>
      <c r="C7284" t="s">
        <v>11151</v>
      </c>
      <c r="D7284" t="s">
        <v>88</v>
      </c>
      <c r="E7284">
        <v>27.77</v>
      </c>
      <c r="F7284">
        <v>29.46</v>
      </c>
    </row>
    <row r="7285" spans="1:6">
      <c r="A7285" t="s">
        <v>15442</v>
      </c>
      <c r="B7285">
        <v>101402</v>
      </c>
      <c r="C7285" t="s">
        <v>11151</v>
      </c>
      <c r="D7285" t="s">
        <v>291</v>
      </c>
      <c r="E7285">
        <v>4742.5200000000004</v>
      </c>
      <c r="F7285">
        <v>5032.88</v>
      </c>
    </row>
    <row r="7286" spans="1:6">
      <c r="A7286" t="s">
        <v>15442</v>
      </c>
      <c r="B7286">
        <v>90776</v>
      </c>
      <c r="C7286" t="s">
        <v>11152</v>
      </c>
      <c r="D7286" t="s">
        <v>88</v>
      </c>
      <c r="E7286">
        <v>45.27</v>
      </c>
      <c r="F7286">
        <v>48.38</v>
      </c>
    </row>
    <row r="7287" spans="1:6">
      <c r="A7287" t="s">
        <v>15442</v>
      </c>
      <c r="B7287">
        <v>93572</v>
      </c>
      <c r="C7287" t="s">
        <v>290</v>
      </c>
      <c r="D7287" t="s">
        <v>291</v>
      </c>
      <c r="E7287">
        <v>7730.38</v>
      </c>
      <c r="F7287">
        <v>8261.61</v>
      </c>
    </row>
    <row r="7288" spans="1:6">
      <c r="A7288" t="s">
        <v>15442</v>
      </c>
      <c r="B7288">
        <v>90777</v>
      </c>
      <c r="C7288" t="s">
        <v>11153</v>
      </c>
      <c r="D7288" t="s">
        <v>88</v>
      </c>
      <c r="E7288">
        <v>131.69</v>
      </c>
      <c r="F7288">
        <v>141.74</v>
      </c>
    </row>
    <row r="7289" spans="1:6">
      <c r="A7289" t="s">
        <v>15442</v>
      </c>
      <c r="B7289">
        <v>93565</v>
      </c>
      <c r="C7289" t="s">
        <v>11153</v>
      </c>
      <c r="D7289" t="s">
        <v>291</v>
      </c>
      <c r="E7289">
        <v>22676.23</v>
      </c>
      <c r="F7289">
        <v>24408.2</v>
      </c>
    </row>
    <row r="7290" spans="1:6">
      <c r="A7290" t="s">
        <v>15442</v>
      </c>
      <c r="B7290">
        <v>90778</v>
      </c>
      <c r="C7290" t="s">
        <v>292</v>
      </c>
      <c r="D7290" t="s">
        <v>88</v>
      </c>
      <c r="E7290">
        <v>137.97</v>
      </c>
      <c r="F7290">
        <v>148.51</v>
      </c>
    </row>
    <row r="7291" spans="1:6">
      <c r="A7291" t="s">
        <v>15442</v>
      </c>
      <c r="B7291">
        <v>93567</v>
      </c>
      <c r="C7291" t="s">
        <v>292</v>
      </c>
      <c r="D7291" t="s">
        <v>291</v>
      </c>
      <c r="E7291">
        <v>23759.439999999999</v>
      </c>
      <c r="F7291">
        <v>25577.53</v>
      </c>
    </row>
    <row r="7292" spans="1:6">
      <c r="A7292" t="s">
        <v>15442</v>
      </c>
      <c r="B7292">
        <v>90779</v>
      </c>
      <c r="C7292" t="s">
        <v>11154</v>
      </c>
      <c r="D7292" t="s">
        <v>88</v>
      </c>
      <c r="E7292">
        <v>163.69999999999999</v>
      </c>
      <c r="F7292">
        <v>176.28</v>
      </c>
    </row>
    <row r="7293" spans="1:6">
      <c r="A7293" t="s">
        <v>15442</v>
      </c>
      <c r="B7293">
        <v>93568</v>
      </c>
      <c r="C7293" t="s">
        <v>11154</v>
      </c>
      <c r="D7293" t="s">
        <v>291</v>
      </c>
      <c r="E7293">
        <v>28192.91</v>
      </c>
      <c r="F7293">
        <v>30363.49</v>
      </c>
    </row>
    <row r="7294" spans="1:6">
      <c r="A7294" t="s">
        <v>15442</v>
      </c>
      <c r="B7294">
        <v>88269</v>
      </c>
      <c r="C7294" t="s">
        <v>11155</v>
      </c>
      <c r="D7294" t="s">
        <v>88</v>
      </c>
      <c r="E7294">
        <v>28.09</v>
      </c>
      <c r="F7294">
        <v>29.76</v>
      </c>
    </row>
    <row r="7295" spans="1:6">
      <c r="A7295" t="s">
        <v>15442</v>
      </c>
      <c r="B7295">
        <v>101407</v>
      </c>
      <c r="C7295" t="s">
        <v>11155</v>
      </c>
      <c r="D7295" t="s">
        <v>291</v>
      </c>
      <c r="E7295">
        <v>4816.12</v>
      </c>
      <c r="F7295">
        <v>5106.4799999999996</v>
      </c>
    </row>
    <row r="7296" spans="1:6">
      <c r="A7296" t="s">
        <v>15442</v>
      </c>
      <c r="B7296">
        <v>88270</v>
      </c>
      <c r="C7296" t="s">
        <v>11156</v>
      </c>
      <c r="D7296" t="s">
        <v>88</v>
      </c>
      <c r="E7296">
        <v>28.29</v>
      </c>
      <c r="F7296">
        <v>29.98</v>
      </c>
    </row>
    <row r="7297" spans="1:6">
      <c r="A7297" t="s">
        <v>15442</v>
      </c>
      <c r="B7297">
        <v>101408</v>
      </c>
      <c r="C7297" t="s">
        <v>11156</v>
      </c>
      <c r="D7297" t="s">
        <v>291</v>
      </c>
      <c r="E7297">
        <v>4816.12</v>
      </c>
      <c r="F7297">
        <v>5106.4799999999996</v>
      </c>
    </row>
    <row r="7298" spans="1:6">
      <c r="A7298" t="s">
        <v>15442</v>
      </c>
      <c r="B7298">
        <v>102919</v>
      </c>
      <c r="C7298" t="s">
        <v>11157</v>
      </c>
      <c r="D7298" t="s">
        <v>88</v>
      </c>
      <c r="E7298">
        <v>0</v>
      </c>
      <c r="F7298">
        <v>0</v>
      </c>
    </row>
    <row r="7299" spans="1:6">
      <c r="A7299" t="s">
        <v>15442</v>
      </c>
      <c r="B7299">
        <v>101409</v>
      </c>
      <c r="C7299" t="s">
        <v>11158</v>
      </c>
      <c r="D7299" t="s">
        <v>291</v>
      </c>
      <c r="E7299">
        <v>4112.0600000000004</v>
      </c>
      <c r="F7299">
        <v>4361.3500000000004</v>
      </c>
    </row>
    <row r="7300" spans="1:6">
      <c r="A7300" t="s">
        <v>15442</v>
      </c>
      <c r="B7300">
        <v>88441</v>
      </c>
      <c r="C7300" t="s">
        <v>11159</v>
      </c>
      <c r="D7300" t="s">
        <v>88</v>
      </c>
      <c r="E7300">
        <v>23.88</v>
      </c>
      <c r="F7300">
        <v>25.22</v>
      </c>
    </row>
    <row r="7301" spans="1:6">
      <c r="A7301" t="s">
        <v>15442</v>
      </c>
      <c r="B7301">
        <v>101410</v>
      </c>
      <c r="C7301" t="s">
        <v>11159</v>
      </c>
      <c r="D7301" t="s">
        <v>291</v>
      </c>
      <c r="E7301">
        <v>4109.7700000000004</v>
      </c>
      <c r="F7301">
        <v>4343.9799999999996</v>
      </c>
    </row>
    <row r="7302" spans="1:6">
      <c r="A7302" t="s">
        <v>15442</v>
      </c>
      <c r="B7302">
        <v>88272</v>
      </c>
      <c r="C7302" t="s">
        <v>11160</v>
      </c>
      <c r="D7302" t="s">
        <v>88</v>
      </c>
      <c r="E7302">
        <v>28.98</v>
      </c>
      <c r="F7302">
        <v>30.62</v>
      </c>
    </row>
    <row r="7303" spans="1:6">
      <c r="A7303" t="s">
        <v>15442</v>
      </c>
      <c r="B7303">
        <v>88273</v>
      </c>
      <c r="C7303" t="s">
        <v>11161</v>
      </c>
      <c r="D7303" t="s">
        <v>88</v>
      </c>
      <c r="E7303">
        <v>27.77</v>
      </c>
      <c r="F7303">
        <v>29.46</v>
      </c>
    </row>
    <row r="7304" spans="1:6">
      <c r="A7304" t="s">
        <v>15442</v>
      </c>
      <c r="B7304">
        <v>101413</v>
      </c>
      <c r="C7304" t="s">
        <v>11161</v>
      </c>
      <c r="D7304" t="s">
        <v>291</v>
      </c>
      <c r="E7304">
        <v>4754.67</v>
      </c>
      <c r="F7304">
        <v>5045.03</v>
      </c>
    </row>
    <row r="7305" spans="1:6">
      <c r="A7305" t="s">
        <v>15442</v>
      </c>
      <c r="B7305">
        <v>101414</v>
      </c>
      <c r="C7305" t="s">
        <v>11162</v>
      </c>
      <c r="D7305" t="s">
        <v>291</v>
      </c>
      <c r="E7305">
        <v>4816.12</v>
      </c>
      <c r="F7305">
        <v>5106.4799999999996</v>
      </c>
    </row>
    <row r="7306" spans="1:6">
      <c r="A7306" t="s">
        <v>15442</v>
      </c>
      <c r="B7306">
        <v>88274</v>
      </c>
      <c r="C7306" t="s">
        <v>11163</v>
      </c>
      <c r="D7306" t="s">
        <v>88</v>
      </c>
      <c r="E7306">
        <v>28.15</v>
      </c>
      <c r="F7306">
        <v>29.84</v>
      </c>
    </row>
    <row r="7307" spans="1:6">
      <c r="A7307" t="s">
        <v>15442</v>
      </c>
      <c r="B7307">
        <v>101412</v>
      </c>
      <c r="C7307" t="s">
        <v>11164</v>
      </c>
      <c r="D7307" t="s">
        <v>291</v>
      </c>
      <c r="E7307">
        <v>4941.6000000000004</v>
      </c>
      <c r="F7307">
        <v>5224.66</v>
      </c>
    </row>
    <row r="7308" spans="1:6">
      <c r="A7308" t="s">
        <v>15442</v>
      </c>
      <c r="B7308">
        <v>101415</v>
      </c>
      <c r="C7308" t="s">
        <v>11165</v>
      </c>
      <c r="D7308" t="s">
        <v>291</v>
      </c>
      <c r="E7308">
        <v>5348.58</v>
      </c>
      <c r="F7308">
        <v>5696.18</v>
      </c>
    </row>
    <row r="7309" spans="1:6">
      <c r="A7309" t="s">
        <v>15442</v>
      </c>
      <c r="B7309">
        <v>100308</v>
      </c>
      <c r="C7309" t="s">
        <v>11166</v>
      </c>
      <c r="D7309" t="s">
        <v>88</v>
      </c>
      <c r="E7309">
        <v>28.9</v>
      </c>
      <c r="F7309">
        <v>30.64</v>
      </c>
    </row>
    <row r="7310" spans="1:6">
      <c r="A7310" t="s">
        <v>15442</v>
      </c>
      <c r="B7310">
        <v>101416</v>
      </c>
      <c r="C7310" t="s">
        <v>11166</v>
      </c>
      <c r="D7310" t="s">
        <v>291</v>
      </c>
      <c r="E7310">
        <v>4898.83</v>
      </c>
      <c r="F7310">
        <v>5194.75</v>
      </c>
    </row>
    <row r="7311" spans="1:6">
      <c r="A7311" t="s">
        <v>15442</v>
      </c>
      <c r="B7311">
        <v>88275</v>
      </c>
      <c r="C7311" t="s">
        <v>11167</v>
      </c>
      <c r="D7311" t="s">
        <v>88</v>
      </c>
      <c r="E7311">
        <v>31.02</v>
      </c>
      <c r="F7311">
        <v>33.020000000000003</v>
      </c>
    </row>
    <row r="7312" spans="1:6">
      <c r="A7312" t="s">
        <v>15442</v>
      </c>
      <c r="B7312">
        <v>90780</v>
      </c>
      <c r="C7312" t="s">
        <v>11168</v>
      </c>
      <c r="D7312" t="s">
        <v>88</v>
      </c>
      <c r="E7312">
        <v>67.12</v>
      </c>
      <c r="F7312">
        <v>71.959999999999994</v>
      </c>
    </row>
    <row r="7313" spans="1:6">
      <c r="A7313" t="s">
        <v>15442</v>
      </c>
      <c r="B7313">
        <v>94295</v>
      </c>
      <c r="C7313" t="s">
        <v>11168</v>
      </c>
      <c r="D7313" t="s">
        <v>291</v>
      </c>
      <c r="E7313">
        <v>11474.12</v>
      </c>
      <c r="F7313">
        <v>12303.01</v>
      </c>
    </row>
    <row r="7314" spans="1:6">
      <c r="A7314" t="s">
        <v>15442</v>
      </c>
      <c r="B7314">
        <v>88277</v>
      </c>
      <c r="C7314" t="s">
        <v>11169</v>
      </c>
      <c r="D7314" t="s">
        <v>88</v>
      </c>
      <c r="E7314">
        <v>24.02</v>
      </c>
      <c r="F7314">
        <v>25.46</v>
      </c>
    </row>
    <row r="7315" spans="1:6">
      <c r="A7315" t="s">
        <v>15442</v>
      </c>
      <c r="B7315">
        <v>100307</v>
      </c>
      <c r="C7315" t="s">
        <v>11170</v>
      </c>
      <c r="D7315" t="s">
        <v>88</v>
      </c>
      <c r="E7315">
        <v>25.55</v>
      </c>
      <c r="F7315">
        <v>27.02</v>
      </c>
    </row>
    <row r="7316" spans="1:6">
      <c r="A7316" t="s">
        <v>15442</v>
      </c>
      <c r="B7316">
        <v>101417</v>
      </c>
      <c r="C7316" t="s">
        <v>11170</v>
      </c>
      <c r="D7316" t="s">
        <v>291</v>
      </c>
      <c r="E7316">
        <v>4320.87</v>
      </c>
      <c r="F7316">
        <v>4570.83</v>
      </c>
    </row>
    <row r="7317" spans="1:6">
      <c r="A7317" t="s">
        <v>15442</v>
      </c>
      <c r="B7317">
        <v>88278</v>
      </c>
      <c r="C7317" t="s">
        <v>11171</v>
      </c>
      <c r="D7317" t="s">
        <v>88</v>
      </c>
      <c r="E7317">
        <v>21.34</v>
      </c>
      <c r="F7317">
        <v>22.58</v>
      </c>
    </row>
    <row r="7318" spans="1:6">
      <c r="A7318" t="s">
        <v>15442</v>
      </c>
      <c r="B7318">
        <v>101418</v>
      </c>
      <c r="C7318" t="s">
        <v>11171</v>
      </c>
      <c r="D7318" t="s">
        <v>291</v>
      </c>
      <c r="E7318">
        <v>3660.73</v>
      </c>
      <c r="F7318">
        <v>3874.14</v>
      </c>
    </row>
    <row r="7319" spans="1:6">
      <c r="A7319" t="s">
        <v>15442</v>
      </c>
      <c r="B7319">
        <v>105535</v>
      </c>
      <c r="C7319" t="s">
        <v>11172</v>
      </c>
      <c r="D7319" t="s">
        <v>88</v>
      </c>
      <c r="E7319">
        <v>0</v>
      </c>
      <c r="F7319">
        <v>0</v>
      </c>
    </row>
    <row r="7320" spans="1:6">
      <c r="A7320" t="s">
        <v>15442</v>
      </c>
      <c r="B7320">
        <v>101419</v>
      </c>
      <c r="C7320" t="s">
        <v>11173</v>
      </c>
      <c r="D7320" t="s">
        <v>291</v>
      </c>
      <c r="E7320">
        <v>3935.88</v>
      </c>
      <c r="F7320">
        <v>4155.2299999999996</v>
      </c>
    </row>
    <row r="7321" spans="1:6">
      <c r="A7321" t="s">
        <v>15442</v>
      </c>
      <c r="B7321">
        <v>88279</v>
      </c>
      <c r="C7321" t="s">
        <v>11174</v>
      </c>
      <c r="D7321" t="s">
        <v>88</v>
      </c>
      <c r="E7321">
        <v>23.29</v>
      </c>
      <c r="F7321">
        <v>24.59</v>
      </c>
    </row>
    <row r="7322" spans="1:6">
      <c r="A7322" t="s">
        <v>15442</v>
      </c>
      <c r="B7322">
        <v>88281</v>
      </c>
      <c r="C7322" t="s">
        <v>11175</v>
      </c>
      <c r="D7322" t="s">
        <v>88</v>
      </c>
      <c r="E7322">
        <v>27.65</v>
      </c>
      <c r="F7322">
        <v>29.37</v>
      </c>
    </row>
    <row r="7323" spans="1:6">
      <c r="A7323" t="s">
        <v>15442</v>
      </c>
      <c r="B7323">
        <v>93558</v>
      </c>
      <c r="C7323" t="s">
        <v>11176</v>
      </c>
      <c r="D7323" t="s">
        <v>291</v>
      </c>
      <c r="E7323">
        <v>4628.72</v>
      </c>
      <c r="F7323">
        <v>4919.08</v>
      </c>
    </row>
    <row r="7324" spans="1:6">
      <c r="A7324" t="s">
        <v>15442</v>
      </c>
      <c r="B7324">
        <v>101420</v>
      </c>
      <c r="C7324" t="s">
        <v>11177</v>
      </c>
      <c r="D7324" t="s">
        <v>291</v>
      </c>
      <c r="E7324">
        <v>4771.8900000000003</v>
      </c>
      <c r="F7324">
        <v>5073.6400000000003</v>
      </c>
    </row>
    <row r="7325" spans="1:6">
      <c r="A7325" t="s">
        <v>15442</v>
      </c>
      <c r="B7325">
        <v>101421</v>
      </c>
      <c r="C7325" t="s">
        <v>11178</v>
      </c>
      <c r="D7325" t="s">
        <v>291</v>
      </c>
      <c r="E7325">
        <v>5519.18</v>
      </c>
      <c r="F7325">
        <v>5880.35</v>
      </c>
    </row>
    <row r="7326" spans="1:6">
      <c r="A7326" t="s">
        <v>15442</v>
      </c>
      <c r="B7326">
        <v>88282</v>
      </c>
      <c r="C7326" t="s">
        <v>11179</v>
      </c>
      <c r="D7326" t="s">
        <v>88</v>
      </c>
      <c r="E7326">
        <v>26.82</v>
      </c>
      <c r="F7326">
        <v>28.49</v>
      </c>
    </row>
    <row r="7327" spans="1:6">
      <c r="A7327" t="s">
        <v>15442</v>
      </c>
      <c r="B7327">
        <v>88283</v>
      </c>
      <c r="C7327" t="s">
        <v>11180</v>
      </c>
      <c r="D7327" t="s">
        <v>88</v>
      </c>
      <c r="E7327">
        <v>31.94</v>
      </c>
      <c r="F7327">
        <v>34.020000000000003</v>
      </c>
    </row>
    <row r="7328" spans="1:6">
      <c r="A7328" t="s">
        <v>15442</v>
      </c>
      <c r="B7328">
        <v>101422</v>
      </c>
      <c r="C7328" t="s">
        <v>11181</v>
      </c>
      <c r="D7328" t="s">
        <v>291</v>
      </c>
      <c r="E7328">
        <v>4036.11</v>
      </c>
      <c r="F7328">
        <v>4279.3599999999997</v>
      </c>
    </row>
    <row r="7329" spans="1:6">
      <c r="A7329" t="s">
        <v>15442</v>
      </c>
      <c r="B7329">
        <v>88284</v>
      </c>
      <c r="C7329" t="s">
        <v>11182</v>
      </c>
      <c r="D7329" t="s">
        <v>88</v>
      </c>
      <c r="E7329">
        <v>23.4</v>
      </c>
      <c r="F7329">
        <v>24.8</v>
      </c>
    </row>
    <row r="7330" spans="1:6">
      <c r="A7330" t="s">
        <v>15442</v>
      </c>
      <c r="B7330">
        <v>101424</v>
      </c>
      <c r="C7330" t="s">
        <v>11183</v>
      </c>
      <c r="D7330" t="s">
        <v>291</v>
      </c>
      <c r="E7330">
        <v>5071.9799999999996</v>
      </c>
      <c r="F7330">
        <v>5397.59</v>
      </c>
    </row>
    <row r="7331" spans="1:6">
      <c r="A7331" t="s">
        <v>15442</v>
      </c>
      <c r="B7331">
        <v>88286</v>
      </c>
      <c r="C7331" t="s">
        <v>11184</v>
      </c>
      <c r="D7331" t="s">
        <v>88</v>
      </c>
      <c r="E7331">
        <v>29.63</v>
      </c>
      <c r="F7331">
        <v>31.52</v>
      </c>
    </row>
    <row r="7332" spans="1:6">
      <c r="A7332" t="s">
        <v>15442</v>
      </c>
      <c r="B7332">
        <v>88288</v>
      </c>
      <c r="C7332" t="s">
        <v>11185</v>
      </c>
      <c r="D7332" t="s">
        <v>88</v>
      </c>
      <c r="E7332">
        <v>22.5</v>
      </c>
      <c r="F7332">
        <v>23.83</v>
      </c>
    </row>
    <row r="7333" spans="1:6">
      <c r="A7333" t="s">
        <v>15442</v>
      </c>
      <c r="B7333">
        <v>101425</v>
      </c>
      <c r="C7333" t="s">
        <v>11185</v>
      </c>
      <c r="D7333" t="s">
        <v>291</v>
      </c>
      <c r="E7333">
        <v>3870.49</v>
      </c>
      <c r="F7333">
        <v>4102.34</v>
      </c>
    </row>
    <row r="7334" spans="1:6">
      <c r="A7334" t="s">
        <v>15442</v>
      </c>
      <c r="B7334">
        <v>101426</v>
      </c>
      <c r="C7334" t="s">
        <v>11186</v>
      </c>
      <c r="D7334" t="s">
        <v>291</v>
      </c>
      <c r="E7334">
        <v>3705.25</v>
      </c>
      <c r="F7334">
        <v>3922.2</v>
      </c>
    </row>
    <row r="7335" spans="1:6">
      <c r="A7335" t="s">
        <v>15442</v>
      </c>
      <c r="B7335">
        <v>88291</v>
      </c>
      <c r="C7335" t="s">
        <v>11187</v>
      </c>
      <c r="D7335" t="s">
        <v>88</v>
      </c>
      <c r="E7335">
        <v>25.24</v>
      </c>
      <c r="F7335">
        <v>26.79</v>
      </c>
    </row>
    <row r="7336" spans="1:6">
      <c r="A7336" t="s">
        <v>15442</v>
      </c>
      <c r="B7336">
        <v>101427</v>
      </c>
      <c r="C7336" t="s">
        <v>11187</v>
      </c>
      <c r="D7336" t="s">
        <v>291</v>
      </c>
      <c r="E7336">
        <v>4343.71</v>
      </c>
      <c r="F7336">
        <v>4611.42</v>
      </c>
    </row>
    <row r="7337" spans="1:6">
      <c r="A7337" t="s">
        <v>15442</v>
      </c>
      <c r="B7337">
        <v>101428</v>
      </c>
      <c r="C7337" t="s">
        <v>11188</v>
      </c>
      <c r="D7337" t="s">
        <v>291</v>
      </c>
      <c r="E7337">
        <v>3699.31</v>
      </c>
      <c r="F7337">
        <v>3915.78</v>
      </c>
    </row>
    <row r="7338" spans="1:6">
      <c r="A7338" t="s">
        <v>15442</v>
      </c>
      <c r="B7338">
        <v>88377</v>
      </c>
      <c r="C7338" t="s">
        <v>11189</v>
      </c>
      <c r="D7338" t="s">
        <v>88</v>
      </c>
      <c r="E7338">
        <v>21.51</v>
      </c>
      <c r="F7338">
        <v>22.76</v>
      </c>
    </row>
    <row r="7339" spans="1:6">
      <c r="A7339" t="s">
        <v>15442</v>
      </c>
      <c r="B7339">
        <v>101429</v>
      </c>
      <c r="C7339" t="s">
        <v>11190</v>
      </c>
      <c r="D7339" t="s">
        <v>291</v>
      </c>
      <c r="E7339">
        <v>3483.28</v>
      </c>
      <c r="F7339">
        <v>3682.58</v>
      </c>
    </row>
    <row r="7340" spans="1:6">
      <c r="A7340" t="s">
        <v>15442</v>
      </c>
      <c r="B7340">
        <v>88292</v>
      </c>
      <c r="C7340" t="s">
        <v>11191</v>
      </c>
      <c r="D7340" t="s">
        <v>88</v>
      </c>
      <c r="E7340">
        <v>20.27</v>
      </c>
      <c r="F7340">
        <v>21.42</v>
      </c>
    </row>
    <row r="7341" spans="1:6">
      <c r="A7341" t="s">
        <v>15442</v>
      </c>
      <c r="B7341">
        <v>88293</v>
      </c>
      <c r="C7341" t="s">
        <v>11192</v>
      </c>
      <c r="D7341" t="s">
        <v>88</v>
      </c>
      <c r="E7341">
        <v>25.24</v>
      </c>
      <c r="F7341">
        <v>26.79</v>
      </c>
    </row>
    <row r="7342" spans="1:6">
      <c r="A7342" t="s">
        <v>15442</v>
      </c>
      <c r="B7342">
        <v>101430</v>
      </c>
      <c r="C7342" t="s">
        <v>11193</v>
      </c>
      <c r="D7342" t="s">
        <v>291</v>
      </c>
      <c r="E7342">
        <v>4343.71</v>
      </c>
      <c r="F7342">
        <v>4611.42</v>
      </c>
    </row>
    <row r="7343" spans="1:6">
      <c r="A7343" t="s">
        <v>15442</v>
      </c>
      <c r="B7343">
        <v>88294</v>
      </c>
      <c r="C7343" t="s">
        <v>11194</v>
      </c>
      <c r="D7343" t="s">
        <v>88</v>
      </c>
      <c r="E7343">
        <v>26.96</v>
      </c>
      <c r="F7343">
        <v>28.63</v>
      </c>
    </row>
    <row r="7344" spans="1:6">
      <c r="A7344" t="s">
        <v>15442</v>
      </c>
      <c r="B7344">
        <v>101431</v>
      </c>
      <c r="C7344" t="s">
        <v>11194</v>
      </c>
      <c r="D7344" t="s">
        <v>291</v>
      </c>
      <c r="E7344">
        <v>4628.72</v>
      </c>
      <c r="F7344">
        <v>4919.08</v>
      </c>
    </row>
    <row r="7345" spans="1:6">
      <c r="A7345" t="s">
        <v>15442</v>
      </c>
      <c r="B7345">
        <v>88295</v>
      </c>
      <c r="C7345" t="s">
        <v>11195</v>
      </c>
      <c r="D7345" t="s">
        <v>88</v>
      </c>
      <c r="E7345">
        <v>21.64</v>
      </c>
      <c r="F7345">
        <v>22.9</v>
      </c>
    </row>
    <row r="7346" spans="1:6">
      <c r="A7346" t="s">
        <v>15442</v>
      </c>
      <c r="B7346">
        <v>101432</v>
      </c>
      <c r="C7346" t="s">
        <v>11196</v>
      </c>
      <c r="D7346" t="s">
        <v>291</v>
      </c>
      <c r="E7346">
        <v>3699.31</v>
      </c>
      <c r="F7346">
        <v>3915.78</v>
      </c>
    </row>
    <row r="7347" spans="1:6">
      <c r="A7347" t="s">
        <v>15442</v>
      </c>
      <c r="B7347">
        <v>88296</v>
      </c>
      <c r="C7347" t="s">
        <v>11197</v>
      </c>
      <c r="D7347" t="s">
        <v>88</v>
      </c>
      <c r="E7347">
        <v>31.06</v>
      </c>
      <c r="F7347">
        <v>33.06</v>
      </c>
    </row>
    <row r="7348" spans="1:6">
      <c r="A7348" t="s">
        <v>15442</v>
      </c>
      <c r="B7348">
        <v>101433</v>
      </c>
      <c r="C7348" t="s">
        <v>11197</v>
      </c>
      <c r="D7348" t="s">
        <v>291</v>
      </c>
      <c r="E7348">
        <v>5319.79</v>
      </c>
      <c r="F7348">
        <v>5665.1</v>
      </c>
    </row>
    <row r="7349" spans="1:6">
      <c r="A7349" t="s">
        <v>15442</v>
      </c>
      <c r="B7349">
        <v>101434</v>
      </c>
      <c r="C7349" t="s">
        <v>11198</v>
      </c>
      <c r="D7349" t="s">
        <v>291</v>
      </c>
      <c r="E7349">
        <v>3929.34</v>
      </c>
      <c r="F7349">
        <v>4164.1099999999997</v>
      </c>
    </row>
    <row r="7350" spans="1:6">
      <c r="A7350" t="s">
        <v>15442</v>
      </c>
      <c r="B7350">
        <v>88298</v>
      </c>
      <c r="C7350" t="s">
        <v>11199</v>
      </c>
      <c r="D7350" t="s">
        <v>88</v>
      </c>
      <c r="E7350">
        <v>21.51</v>
      </c>
      <c r="F7350">
        <v>22.76</v>
      </c>
    </row>
    <row r="7351" spans="1:6">
      <c r="A7351" t="s">
        <v>15442</v>
      </c>
      <c r="B7351">
        <v>101436</v>
      </c>
      <c r="C7351" t="s">
        <v>11199</v>
      </c>
      <c r="D7351" t="s">
        <v>291</v>
      </c>
      <c r="E7351">
        <v>3699.31</v>
      </c>
      <c r="F7351">
        <v>3915.78</v>
      </c>
    </row>
    <row r="7352" spans="1:6">
      <c r="A7352" t="s">
        <v>15442</v>
      </c>
      <c r="B7352">
        <v>101437</v>
      </c>
      <c r="C7352" t="s">
        <v>11200</v>
      </c>
      <c r="D7352" t="s">
        <v>291</v>
      </c>
      <c r="E7352">
        <v>5012</v>
      </c>
      <c r="F7352">
        <v>5332.84</v>
      </c>
    </row>
    <row r="7353" spans="1:6">
      <c r="A7353" t="s">
        <v>15442</v>
      </c>
      <c r="B7353">
        <v>88299</v>
      </c>
      <c r="C7353" t="s">
        <v>11201</v>
      </c>
      <c r="D7353" t="s">
        <v>88</v>
      </c>
      <c r="E7353">
        <v>29.1</v>
      </c>
      <c r="F7353">
        <v>30.94</v>
      </c>
    </row>
    <row r="7354" spans="1:6">
      <c r="A7354" t="s">
        <v>15442</v>
      </c>
      <c r="B7354">
        <v>88300</v>
      </c>
      <c r="C7354" t="s">
        <v>11202</v>
      </c>
      <c r="D7354" t="s">
        <v>88</v>
      </c>
      <c r="E7354">
        <v>29.1</v>
      </c>
      <c r="F7354">
        <v>30.94</v>
      </c>
    </row>
    <row r="7355" spans="1:6">
      <c r="A7355" t="s">
        <v>15442</v>
      </c>
      <c r="B7355">
        <v>101438</v>
      </c>
      <c r="C7355" t="s">
        <v>11202</v>
      </c>
      <c r="D7355" t="s">
        <v>291</v>
      </c>
      <c r="E7355">
        <v>5012</v>
      </c>
      <c r="F7355">
        <v>5332.84</v>
      </c>
    </row>
    <row r="7356" spans="1:6">
      <c r="A7356" t="s">
        <v>15442</v>
      </c>
      <c r="B7356">
        <v>88297</v>
      </c>
      <c r="C7356" t="s">
        <v>11203</v>
      </c>
      <c r="D7356" t="s">
        <v>88</v>
      </c>
      <c r="E7356">
        <v>24.37</v>
      </c>
      <c r="F7356">
        <v>25.83</v>
      </c>
    </row>
    <row r="7357" spans="1:6">
      <c r="A7357" t="s">
        <v>15442</v>
      </c>
      <c r="B7357">
        <v>101435</v>
      </c>
      <c r="C7357" t="s">
        <v>11204</v>
      </c>
      <c r="D7357" t="s">
        <v>291</v>
      </c>
      <c r="E7357">
        <v>4180.2</v>
      </c>
      <c r="F7357">
        <v>4434.91</v>
      </c>
    </row>
    <row r="7358" spans="1:6">
      <c r="A7358" t="s">
        <v>15442</v>
      </c>
      <c r="B7358">
        <v>101440</v>
      </c>
      <c r="C7358" t="s">
        <v>11205</v>
      </c>
      <c r="D7358" t="s">
        <v>291</v>
      </c>
      <c r="E7358">
        <v>4343.71</v>
      </c>
      <c r="F7358">
        <v>4611.42</v>
      </c>
    </row>
    <row r="7359" spans="1:6">
      <c r="A7359" t="s">
        <v>15442</v>
      </c>
      <c r="B7359">
        <v>88302</v>
      </c>
      <c r="C7359" t="s">
        <v>11206</v>
      </c>
      <c r="D7359" t="s">
        <v>88</v>
      </c>
      <c r="E7359">
        <v>25.24</v>
      </c>
      <c r="F7359">
        <v>26.79</v>
      </c>
    </row>
    <row r="7360" spans="1:6">
      <c r="A7360" t="s">
        <v>15442</v>
      </c>
      <c r="B7360">
        <v>88301</v>
      </c>
      <c r="C7360" t="s">
        <v>11207</v>
      </c>
      <c r="D7360" t="s">
        <v>88</v>
      </c>
      <c r="E7360">
        <v>25.24</v>
      </c>
      <c r="F7360">
        <v>26.79</v>
      </c>
    </row>
    <row r="7361" spans="1:6">
      <c r="A7361" t="s">
        <v>15442</v>
      </c>
      <c r="B7361">
        <v>101439</v>
      </c>
      <c r="C7361" t="s">
        <v>11207</v>
      </c>
      <c r="D7361" t="s">
        <v>291</v>
      </c>
      <c r="E7361">
        <v>4343.71</v>
      </c>
      <c r="F7361">
        <v>4611.42</v>
      </c>
    </row>
    <row r="7362" spans="1:6">
      <c r="A7362" t="s">
        <v>15442</v>
      </c>
      <c r="B7362">
        <v>88303</v>
      </c>
      <c r="C7362" t="s">
        <v>11208</v>
      </c>
      <c r="D7362" t="s">
        <v>88</v>
      </c>
      <c r="E7362">
        <v>24.53</v>
      </c>
      <c r="F7362">
        <v>26.01</v>
      </c>
    </row>
    <row r="7363" spans="1:6">
      <c r="A7363" t="s">
        <v>15442</v>
      </c>
      <c r="B7363">
        <v>101441</v>
      </c>
      <c r="C7363" t="s">
        <v>11208</v>
      </c>
      <c r="D7363" t="s">
        <v>291</v>
      </c>
      <c r="E7363">
        <v>4219.57</v>
      </c>
      <c r="F7363">
        <v>4477.41</v>
      </c>
    </row>
    <row r="7364" spans="1:6">
      <c r="A7364" t="s">
        <v>15442</v>
      </c>
      <c r="B7364">
        <v>88304</v>
      </c>
      <c r="C7364" t="s">
        <v>11209</v>
      </c>
      <c r="D7364" t="s">
        <v>88</v>
      </c>
      <c r="E7364">
        <v>29.1</v>
      </c>
      <c r="F7364">
        <v>30.94</v>
      </c>
    </row>
    <row r="7365" spans="1:6">
      <c r="A7365" t="s">
        <v>15442</v>
      </c>
      <c r="B7365">
        <v>101443</v>
      </c>
      <c r="C7365" t="s">
        <v>11209</v>
      </c>
      <c r="D7365" t="s">
        <v>291</v>
      </c>
      <c r="E7365">
        <v>5012</v>
      </c>
      <c r="F7365">
        <v>5332.84</v>
      </c>
    </row>
    <row r="7366" spans="1:6">
      <c r="A7366" t="s">
        <v>15442</v>
      </c>
      <c r="B7366">
        <v>88306</v>
      </c>
      <c r="C7366" t="s">
        <v>11210</v>
      </c>
      <c r="D7366" t="s">
        <v>88</v>
      </c>
      <c r="E7366">
        <v>22.9</v>
      </c>
      <c r="F7366">
        <v>24.26</v>
      </c>
    </row>
    <row r="7367" spans="1:6">
      <c r="A7367" t="s">
        <v>15442</v>
      </c>
      <c r="B7367">
        <v>88307</v>
      </c>
      <c r="C7367" t="s">
        <v>11211</v>
      </c>
      <c r="D7367" t="s">
        <v>88</v>
      </c>
      <c r="E7367">
        <v>21.55</v>
      </c>
      <c r="F7367">
        <v>22.8</v>
      </c>
    </row>
    <row r="7368" spans="1:6">
      <c r="A7368" t="s">
        <v>15442</v>
      </c>
      <c r="B7368">
        <v>88308</v>
      </c>
      <c r="C7368" t="s">
        <v>11212</v>
      </c>
      <c r="D7368" t="s">
        <v>88</v>
      </c>
      <c r="E7368">
        <v>28.15</v>
      </c>
      <c r="F7368">
        <v>29.84</v>
      </c>
    </row>
    <row r="7369" spans="1:6">
      <c r="A7369" t="s">
        <v>15442</v>
      </c>
      <c r="B7369">
        <v>101444</v>
      </c>
      <c r="C7369" t="s">
        <v>11212</v>
      </c>
      <c r="D7369" t="s">
        <v>291</v>
      </c>
      <c r="E7369">
        <v>4816.12</v>
      </c>
      <c r="F7369">
        <v>5106.4799999999996</v>
      </c>
    </row>
    <row r="7370" spans="1:6">
      <c r="A7370" t="s">
        <v>15442</v>
      </c>
      <c r="B7370">
        <v>88309</v>
      </c>
      <c r="C7370" t="s">
        <v>117</v>
      </c>
      <c r="D7370" t="s">
        <v>88</v>
      </c>
      <c r="E7370">
        <v>28.29</v>
      </c>
      <c r="F7370">
        <v>29.98</v>
      </c>
    </row>
    <row r="7371" spans="1:6">
      <c r="A7371" t="s">
        <v>15442</v>
      </c>
      <c r="B7371">
        <v>101445</v>
      </c>
      <c r="C7371" t="s">
        <v>117</v>
      </c>
      <c r="D7371" t="s">
        <v>291</v>
      </c>
      <c r="E7371">
        <v>4816.12</v>
      </c>
      <c r="F7371">
        <v>5106.4799999999996</v>
      </c>
    </row>
    <row r="7372" spans="1:6">
      <c r="A7372" t="s">
        <v>15442</v>
      </c>
      <c r="B7372">
        <v>88310</v>
      </c>
      <c r="C7372" t="s">
        <v>11213</v>
      </c>
      <c r="D7372" t="s">
        <v>88</v>
      </c>
      <c r="E7372">
        <v>29.81</v>
      </c>
      <c r="F7372">
        <v>31.5</v>
      </c>
    </row>
    <row r="7373" spans="1:6">
      <c r="A7373" t="s">
        <v>15442</v>
      </c>
      <c r="B7373">
        <v>101446</v>
      </c>
      <c r="C7373" t="s">
        <v>11213</v>
      </c>
      <c r="D7373" t="s">
        <v>291</v>
      </c>
      <c r="E7373">
        <v>5093.1400000000003</v>
      </c>
      <c r="F7373">
        <v>5383.5</v>
      </c>
    </row>
    <row r="7374" spans="1:6">
      <c r="A7374" t="s">
        <v>15442</v>
      </c>
      <c r="B7374">
        <v>88311</v>
      </c>
      <c r="C7374" t="s">
        <v>11214</v>
      </c>
      <c r="D7374" t="s">
        <v>88</v>
      </c>
      <c r="E7374">
        <v>29.19</v>
      </c>
      <c r="F7374">
        <v>30.83</v>
      </c>
    </row>
    <row r="7375" spans="1:6">
      <c r="A7375" t="s">
        <v>15442</v>
      </c>
      <c r="B7375">
        <v>101447</v>
      </c>
      <c r="C7375" t="s">
        <v>11214</v>
      </c>
      <c r="D7375" t="s">
        <v>291</v>
      </c>
      <c r="E7375">
        <v>4987.46</v>
      </c>
      <c r="F7375">
        <v>5269.43</v>
      </c>
    </row>
    <row r="7376" spans="1:6">
      <c r="A7376" t="s">
        <v>15442</v>
      </c>
      <c r="B7376">
        <v>88312</v>
      </c>
      <c r="C7376" t="s">
        <v>11215</v>
      </c>
      <c r="D7376" t="s">
        <v>88</v>
      </c>
      <c r="E7376">
        <v>29.81</v>
      </c>
      <c r="F7376">
        <v>31.5</v>
      </c>
    </row>
    <row r="7377" spans="1:6">
      <c r="A7377" t="s">
        <v>15442</v>
      </c>
      <c r="B7377">
        <v>101448</v>
      </c>
      <c r="C7377" t="s">
        <v>11215</v>
      </c>
      <c r="D7377" t="s">
        <v>291</v>
      </c>
      <c r="E7377">
        <v>5093.1400000000003</v>
      </c>
      <c r="F7377">
        <v>5383.5</v>
      </c>
    </row>
    <row r="7378" spans="1:6">
      <c r="A7378" t="s">
        <v>15442</v>
      </c>
      <c r="B7378">
        <v>101449</v>
      </c>
      <c r="C7378" t="s">
        <v>11216</v>
      </c>
      <c r="D7378" t="s">
        <v>291</v>
      </c>
      <c r="E7378">
        <v>3035.67</v>
      </c>
      <c r="F7378">
        <v>3199.38</v>
      </c>
    </row>
    <row r="7379" spans="1:6">
      <c r="A7379" t="s">
        <v>15442</v>
      </c>
      <c r="B7379">
        <v>88313</v>
      </c>
      <c r="C7379" t="s">
        <v>11217</v>
      </c>
      <c r="D7379" t="s">
        <v>88</v>
      </c>
      <c r="E7379">
        <v>17.84</v>
      </c>
      <c r="F7379">
        <v>18.79</v>
      </c>
    </row>
    <row r="7380" spans="1:6">
      <c r="A7380" t="s">
        <v>15442</v>
      </c>
      <c r="B7380">
        <v>88314</v>
      </c>
      <c r="C7380" t="s">
        <v>11218</v>
      </c>
      <c r="D7380" t="s">
        <v>88</v>
      </c>
      <c r="E7380">
        <v>26.82</v>
      </c>
      <c r="F7380">
        <v>28.49</v>
      </c>
    </row>
    <row r="7381" spans="1:6">
      <c r="A7381" t="s">
        <v>15442</v>
      </c>
      <c r="B7381">
        <v>88315</v>
      </c>
      <c r="C7381" t="s">
        <v>11219</v>
      </c>
      <c r="D7381" t="s">
        <v>88</v>
      </c>
      <c r="E7381">
        <v>28.09</v>
      </c>
      <c r="F7381">
        <v>29.76</v>
      </c>
    </row>
    <row r="7382" spans="1:6">
      <c r="A7382" t="s">
        <v>15442</v>
      </c>
      <c r="B7382">
        <v>101451</v>
      </c>
      <c r="C7382" t="s">
        <v>11219</v>
      </c>
      <c r="D7382" t="s">
        <v>291</v>
      </c>
      <c r="E7382">
        <v>4816.12</v>
      </c>
      <c r="F7382">
        <v>5106.4799999999996</v>
      </c>
    </row>
    <row r="7383" spans="1:6">
      <c r="A7383" t="s">
        <v>15442</v>
      </c>
      <c r="B7383">
        <v>88316</v>
      </c>
      <c r="C7383" t="s">
        <v>118</v>
      </c>
      <c r="D7383" t="s">
        <v>88</v>
      </c>
      <c r="E7383">
        <v>22.98</v>
      </c>
      <c r="F7383">
        <v>24.25</v>
      </c>
    </row>
    <row r="7384" spans="1:6">
      <c r="A7384" t="s">
        <v>15442</v>
      </c>
      <c r="B7384">
        <v>101452</v>
      </c>
      <c r="C7384" t="s">
        <v>11220</v>
      </c>
      <c r="D7384" t="s">
        <v>291</v>
      </c>
      <c r="E7384">
        <v>3906.7</v>
      </c>
      <c r="F7384">
        <v>4125.17</v>
      </c>
    </row>
    <row r="7385" spans="1:6">
      <c r="A7385" t="s">
        <v>15442</v>
      </c>
      <c r="B7385">
        <v>88318</v>
      </c>
      <c r="C7385" t="s">
        <v>11221</v>
      </c>
      <c r="D7385" t="s">
        <v>88</v>
      </c>
      <c r="E7385">
        <v>33.07</v>
      </c>
      <c r="F7385">
        <v>35.04</v>
      </c>
    </row>
    <row r="7386" spans="1:6">
      <c r="A7386" t="s">
        <v>15442</v>
      </c>
      <c r="B7386">
        <v>88317</v>
      </c>
      <c r="C7386" t="s">
        <v>11222</v>
      </c>
      <c r="D7386" t="s">
        <v>88</v>
      </c>
      <c r="E7386">
        <v>29.39</v>
      </c>
      <c r="F7386">
        <v>31.06</v>
      </c>
    </row>
    <row r="7387" spans="1:6">
      <c r="A7387" t="s">
        <v>15442</v>
      </c>
      <c r="B7387">
        <v>101453</v>
      </c>
      <c r="C7387" t="s">
        <v>11222</v>
      </c>
      <c r="D7387" t="s">
        <v>291</v>
      </c>
      <c r="E7387">
        <v>5033.51</v>
      </c>
      <c r="F7387">
        <v>5323.87</v>
      </c>
    </row>
    <row r="7388" spans="1:6">
      <c r="A7388" t="s">
        <v>15442</v>
      </c>
      <c r="B7388">
        <v>101454</v>
      </c>
      <c r="C7388" t="s">
        <v>11223</v>
      </c>
      <c r="D7388" t="s">
        <v>291</v>
      </c>
      <c r="E7388">
        <v>5673.08</v>
      </c>
      <c r="F7388">
        <v>6014.3</v>
      </c>
    </row>
    <row r="7389" spans="1:6">
      <c r="A7389" t="s">
        <v>15442</v>
      </c>
      <c r="B7389">
        <v>100533</v>
      </c>
      <c r="C7389" t="s">
        <v>11224</v>
      </c>
      <c r="D7389" t="s">
        <v>88</v>
      </c>
      <c r="E7389">
        <v>29.08</v>
      </c>
      <c r="F7389">
        <v>30.93</v>
      </c>
    </row>
    <row r="7390" spans="1:6">
      <c r="A7390" t="s">
        <v>15442</v>
      </c>
      <c r="B7390">
        <v>100534</v>
      </c>
      <c r="C7390" t="s">
        <v>11224</v>
      </c>
      <c r="D7390" t="s">
        <v>291</v>
      </c>
      <c r="E7390">
        <v>4969.09</v>
      </c>
      <c r="F7390">
        <v>5288.53</v>
      </c>
    </row>
    <row r="7391" spans="1:6">
      <c r="A7391" t="s">
        <v>15442</v>
      </c>
      <c r="B7391">
        <v>88323</v>
      </c>
      <c r="C7391" t="s">
        <v>11225</v>
      </c>
      <c r="D7391" t="s">
        <v>88</v>
      </c>
      <c r="E7391">
        <v>27.44</v>
      </c>
      <c r="F7391">
        <v>29.1</v>
      </c>
    </row>
    <row r="7392" spans="1:6">
      <c r="A7392" t="s">
        <v>15442</v>
      </c>
      <c r="B7392">
        <v>101458</v>
      </c>
      <c r="C7392" t="s">
        <v>11226</v>
      </c>
      <c r="D7392" t="s">
        <v>291</v>
      </c>
      <c r="E7392">
        <v>4711.25</v>
      </c>
      <c r="F7392">
        <v>4998.17</v>
      </c>
    </row>
    <row r="7393" spans="1:6">
      <c r="A7393" t="s">
        <v>15442</v>
      </c>
      <c r="B7393">
        <v>90781</v>
      </c>
      <c r="C7393" t="s">
        <v>11227</v>
      </c>
      <c r="D7393" t="s">
        <v>88</v>
      </c>
      <c r="E7393">
        <v>35.01</v>
      </c>
      <c r="F7393">
        <v>37.340000000000003</v>
      </c>
    </row>
    <row r="7394" spans="1:6">
      <c r="A7394" t="s">
        <v>15442</v>
      </c>
      <c r="B7394">
        <v>94296</v>
      </c>
      <c r="C7394" t="s">
        <v>11227</v>
      </c>
      <c r="D7394" t="s">
        <v>291</v>
      </c>
      <c r="E7394">
        <v>6039.41</v>
      </c>
      <c r="F7394">
        <v>6443.71</v>
      </c>
    </row>
    <row r="7395" spans="1:6">
      <c r="A7395" t="s">
        <v>15442</v>
      </c>
      <c r="B7395">
        <v>88324</v>
      </c>
      <c r="C7395" t="s">
        <v>11228</v>
      </c>
      <c r="D7395" t="s">
        <v>88</v>
      </c>
      <c r="E7395">
        <v>24.37</v>
      </c>
      <c r="F7395">
        <v>25.83</v>
      </c>
    </row>
    <row r="7396" spans="1:6">
      <c r="A7396" t="s">
        <v>15442</v>
      </c>
      <c r="B7396">
        <v>88321</v>
      </c>
      <c r="C7396" t="s">
        <v>11229</v>
      </c>
      <c r="D7396" t="s">
        <v>88</v>
      </c>
      <c r="E7396">
        <v>33.39</v>
      </c>
      <c r="F7396">
        <v>35.6</v>
      </c>
    </row>
    <row r="7397" spans="1:6">
      <c r="A7397" t="s">
        <v>15442</v>
      </c>
      <c r="B7397">
        <v>101456</v>
      </c>
      <c r="C7397" t="s">
        <v>11230</v>
      </c>
      <c r="D7397" t="s">
        <v>291</v>
      </c>
      <c r="E7397">
        <v>5759.05</v>
      </c>
      <c r="F7397">
        <v>6141.3</v>
      </c>
    </row>
    <row r="7398" spans="1:6">
      <c r="A7398" t="s">
        <v>15442</v>
      </c>
      <c r="B7398">
        <v>100309</v>
      </c>
      <c r="C7398" t="s">
        <v>11231</v>
      </c>
      <c r="D7398" t="s">
        <v>88</v>
      </c>
      <c r="E7398">
        <v>32.409999999999997</v>
      </c>
      <c r="F7398">
        <v>34.53</v>
      </c>
    </row>
    <row r="7399" spans="1:6">
      <c r="A7399" t="s">
        <v>15442</v>
      </c>
      <c r="B7399">
        <v>100321</v>
      </c>
      <c r="C7399" t="s">
        <v>11231</v>
      </c>
      <c r="D7399" t="s">
        <v>291</v>
      </c>
      <c r="E7399">
        <v>5543.3</v>
      </c>
      <c r="F7399">
        <v>5908.41</v>
      </c>
    </row>
    <row r="7400" spans="1:6">
      <c r="A7400" t="s">
        <v>15442</v>
      </c>
      <c r="B7400">
        <v>88322</v>
      </c>
      <c r="C7400" t="s">
        <v>11232</v>
      </c>
      <c r="D7400" t="s">
        <v>88</v>
      </c>
      <c r="E7400">
        <v>37.659999999999997</v>
      </c>
      <c r="F7400">
        <v>40.19</v>
      </c>
    </row>
    <row r="7401" spans="1:6">
      <c r="A7401" t="s">
        <v>15442</v>
      </c>
      <c r="B7401">
        <v>101457</v>
      </c>
      <c r="C7401" t="s">
        <v>11232</v>
      </c>
      <c r="D7401" t="s">
        <v>291</v>
      </c>
      <c r="E7401">
        <v>6480.52</v>
      </c>
      <c r="F7401">
        <v>6918.12</v>
      </c>
    </row>
    <row r="7402" spans="1:6">
      <c r="A7402" t="s">
        <v>15442</v>
      </c>
      <c r="B7402">
        <v>88325</v>
      </c>
      <c r="C7402" t="s">
        <v>11233</v>
      </c>
      <c r="D7402" t="s">
        <v>88</v>
      </c>
      <c r="E7402">
        <v>23.07</v>
      </c>
      <c r="F7402">
        <v>24.35</v>
      </c>
    </row>
    <row r="7403" spans="1:6">
      <c r="A7403" t="s">
        <v>15442</v>
      </c>
      <c r="B7403">
        <v>101459</v>
      </c>
      <c r="C7403" t="s">
        <v>11233</v>
      </c>
      <c r="D7403" t="s">
        <v>291</v>
      </c>
      <c r="E7403">
        <v>3942.77</v>
      </c>
      <c r="F7403">
        <v>4163.7</v>
      </c>
    </row>
    <row r="7404" spans="1:6">
      <c r="A7404" t="s">
        <v>15442</v>
      </c>
      <c r="B7404">
        <v>100289</v>
      </c>
      <c r="C7404" t="s">
        <v>11234</v>
      </c>
      <c r="D7404" t="s">
        <v>88</v>
      </c>
      <c r="E7404">
        <v>23.19</v>
      </c>
      <c r="F7404">
        <v>24.47</v>
      </c>
    </row>
    <row r="7405" spans="1:6">
      <c r="A7405" t="s">
        <v>15442</v>
      </c>
      <c r="B7405">
        <v>101460</v>
      </c>
      <c r="C7405" t="s">
        <v>11234</v>
      </c>
      <c r="D7405" t="s">
        <v>291</v>
      </c>
      <c r="E7405">
        <v>3987.79</v>
      </c>
      <c r="F7405">
        <v>4212.71</v>
      </c>
    </row>
    <row r="7406" spans="1:6">
      <c r="A7406" t="s">
        <v>15443</v>
      </c>
      <c r="B7406">
        <v>105011</v>
      </c>
      <c r="C7406" t="s">
        <v>11235</v>
      </c>
      <c r="D7406" t="s">
        <v>110</v>
      </c>
      <c r="E7406">
        <v>0.54</v>
      </c>
      <c r="F7406">
        <v>0.56000000000000005</v>
      </c>
    </row>
    <row r="7407" spans="1:6">
      <c r="A7407" t="s">
        <v>15443</v>
      </c>
      <c r="B7407">
        <v>99061</v>
      </c>
      <c r="C7407" t="s">
        <v>11236</v>
      </c>
      <c r="D7407" t="s">
        <v>211</v>
      </c>
      <c r="E7407">
        <v>123.32</v>
      </c>
      <c r="F7407">
        <v>127.92</v>
      </c>
    </row>
    <row r="7408" spans="1:6">
      <c r="A7408" t="s">
        <v>15443</v>
      </c>
      <c r="B7408">
        <v>99060</v>
      </c>
      <c r="C7408" t="s">
        <v>11237</v>
      </c>
      <c r="D7408" t="s">
        <v>211</v>
      </c>
      <c r="E7408">
        <v>199.22</v>
      </c>
      <c r="F7408">
        <v>206.41</v>
      </c>
    </row>
    <row r="7409" spans="1:6">
      <c r="A7409" t="s">
        <v>15443</v>
      </c>
      <c r="B7409">
        <v>105008</v>
      </c>
      <c r="C7409" t="s">
        <v>11238</v>
      </c>
      <c r="D7409" t="s">
        <v>211</v>
      </c>
      <c r="E7409">
        <v>0</v>
      </c>
      <c r="F7409">
        <v>0</v>
      </c>
    </row>
    <row r="7410" spans="1:6">
      <c r="A7410" t="s">
        <v>15443</v>
      </c>
      <c r="B7410">
        <v>105009</v>
      </c>
      <c r="C7410" t="s">
        <v>11239</v>
      </c>
      <c r="D7410" t="s">
        <v>110</v>
      </c>
      <c r="E7410">
        <v>82.89</v>
      </c>
      <c r="F7410">
        <v>85.74</v>
      </c>
    </row>
    <row r="7411" spans="1:6">
      <c r="A7411" t="s">
        <v>15443</v>
      </c>
      <c r="B7411">
        <v>99059</v>
      </c>
      <c r="C7411" t="s">
        <v>11240</v>
      </c>
      <c r="D7411" t="s">
        <v>110</v>
      </c>
      <c r="E7411">
        <v>67.92</v>
      </c>
      <c r="F7411">
        <v>70.180000000000007</v>
      </c>
    </row>
    <row r="7412" spans="1:6">
      <c r="A7412" t="s">
        <v>15443</v>
      </c>
      <c r="B7412">
        <v>105137</v>
      </c>
      <c r="C7412" t="s">
        <v>11241</v>
      </c>
      <c r="D7412" t="s">
        <v>110</v>
      </c>
      <c r="E7412">
        <v>0</v>
      </c>
      <c r="F7412">
        <v>0</v>
      </c>
    </row>
    <row r="7413" spans="1:6">
      <c r="A7413" t="s">
        <v>15443</v>
      </c>
      <c r="B7413">
        <v>105136</v>
      </c>
      <c r="C7413" t="s">
        <v>11242</v>
      </c>
      <c r="D7413" t="s">
        <v>211</v>
      </c>
      <c r="E7413">
        <v>0</v>
      </c>
      <c r="F7413">
        <v>0</v>
      </c>
    </row>
    <row r="7414" spans="1:6">
      <c r="A7414" t="s">
        <v>15443</v>
      </c>
      <c r="B7414">
        <v>105007</v>
      </c>
      <c r="C7414" t="s">
        <v>11243</v>
      </c>
      <c r="D7414" t="s">
        <v>211</v>
      </c>
      <c r="E7414">
        <v>37.96</v>
      </c>
      <c r="F7414">
        <v>40.11</v>
      </c>
    </row>
    <row r="7415" spans="1:6">
      <c r="A7415" t="s">
        <v>15443</v>
      </c>
      <c r="B7415">
        <v>99063</v>
      </c>
      <c r="C7415" t="s">
        <v>11244</v>
      </c>
      <c r="D7415" t="s">
        <v>110</v>
      </c>
      <c r="E7415">
        <v>9.44</v>
      </c>
      <c r="F7415">
        <v>9.85</v>
      </c>
    </row>
    <row r="7416" spans="1:6">
      <c r="A7416" t="s">
        <v>15443</v>
      </c>
      <c r="B7416">
        <v>105010</v>
      </c>
      <c r="C7416" t="s">
        <v>11245</v>
      </c>
      <c r="D7416" t="s">
        <v>211</v>
      </c>
      <c r="E7416">
        <v>0</v>
      </c>
      <c r="F7416">
        <v>0</v>
      </c>
    </row>
    <row r="7417" spans="1:6">
      <c r="A7417" t="s">
        <v>15443</v>
      </c>
      <c r="B7417">
        <v>99062</v>
      </c>
      <c r="C7417" t="s">
        <v>11246</v>
      </c>
      <c r="D7417" t="s">
        <v>211</v>
      </c>
      <c r="E7417">
        <v>2.0499999999999998</v>
      </c>
      <c r="F7417">
        <v>2.17</v>
      </c>
    </row>
    <row r="7418" spans="1:6">
      <c r="A7418" t="s">
        <v>15444</v>
      </c>
      <c r="B7418">
        <v>100857</v>
      </c>
      <c r="C7418" t="s">
        <v>15445</v>
      </c>
      <c r="D7418" t="s">
        <v>211</v>
      </c>
      <c r="E7418">
        <v>604.79</v>
      </c>
      <c r="F7418">
        <v>605.59</v>
      </c>
    </row>
    <row r="7419" spans="1:6">
      <c r="A7419" t="s">
        <v>15444</v>
      </c>
      <c r="B7419">
        <v>86905</v>
      </c>
      <c r="C7419" t="s">
        <v>15446</v>
      </c>
      <c r="D7419" t="s">
        <v>211</v>
      </c>
      <c r="E7419">
        <v>465.75</v>
      </c>
      <c r="F7419">
        <v>466.81</v>
      </c>
    </row>
    <row r="7420" spans="1:6">
      <c r="A7420" t="s">
        <v>15444</v>
      </c>
      <c r="B7420">
        <v>86908</v>
      </c>
      <c r="C7420" t="s">
        <v>15447</v>
      </c>
      <c r="D7420" t="s">
        <v>211</v>
      </c>
      <c r="E7420">
        <v>557.53</v>
      </c>
      <c r="F7420">
        <v>558.05999999999995</v>
      </c>
    </row>
    <row r="7421" spans="1:6">
      <c r="A7421" t="s">
        <v>15444</v>
      </c>
      <c r="B7421">
        <v>100849</v>
      </c>
      <c r="C7421" t="s">
        <v>15448</v>
      </c>
      <c r="D7421" t="s">
        <v>211</v>
      </c>
      <c r="E7421">
        <v>32.71</v>
      </c>
      <c r="F7421">
        <v>32.950000000000003</v>
      </c>
    </row>
    <row r="7422" spans="1:6">
      <c r="A7422" t="s">
        <v>15444</v>
      </c>
      <c r="B7422">
        <v>100851</v>
      </c>
      <c r="C7422" t="s">
        <v>15449</v>
      </c>
      <c r="D7422" t="s">
        <v>211</v>
      </c>
      <c r="E7422">
        <v>64.91</v>
      </c>
      <c r="F7422">
        <v>65.150000000000006</v>
      </c>
    </row>
    <row r="7423" spans="1:6">
      <c r="A7423" t="s">
        <v>15444</v>
      </c>
      <c r="B7423">
        <v>100850</v>
      </c>
      <c r="C7423" t="s">
        <v>15450</v>
      </c>
      <c r="D7423" t="s">
        <v>211</v>
      </c>
      <c r="E7423">
        <v>0</v>
      </c>
      <c r="F7423">
        <v>0</v>
      </c>
    </row>
    <row r="7424" spans="1:6">
      <c r="A7424" t="s">
        <v>15444</v>
      </c>
      <c r="B7424">
        <v>86888</v>
      </c>
      <c r="C7424" t="s">
        <v>15451</v>
      </c>
      <c r="D7424" t="s">
        <v>211</v>
      </c>
      <c r="E7424">
        <v>515.64</v>
      </c>
      <c r="F7424">
        <v>517.83000000000004</v>
      </c>
    </row>
    <row r="7425" spans="1:6">
      <c r="A7425" t="s">
        <v>15444</v>
      </c>
      <c r="B7425">
        <v>86932</v>
      </c>
      <c r="C7425" t="s">
        <v>15452</v>
      </c>
      <c r="D7425" t="s">
        <v>211</v>
      </c>
      <c r="E7425">
        <v>589.76</v>
      </c>
      <c r="F7425">
        <v>592.27</v>
      </c>
    </row>
    <row r="7426" spans="1:6">
      <c r="A7426" t="s">
        <v>15444</v>
      </c>
      <c r="B7426">
        <v>86931</v>
      </c>
      <c r="C7426" t="s">
        <v>15453</v>
      </c>
      <c r="D7426" t="s">
        <v>211</v>
      </c>
      <c r="E7426">
        <v>527.26</v>
      </c>
      <c r="F7426">
        <v>529.77</v>
      </c>
    </row>
    <row r="7427" spans="1:6">
      <c r="A7427" t="s">
        <v>15444</v>
      </c>
      <c r="B7427">
        <v>106771</v>
      </c>
      <c r="C7427" t="s">
        <v>15454</v>
      </c>
      <c r="D7427" t="s">
        <v>211</v>
      </c>
      <c r="E7427">
        <v>0</v>
      </c>
      <c r="F7427">
        <v>0</v>
      </c>
    </row>
    <row r="7428" spans="1:6">
      <c r="A7428" t="s">
        <v>15444</v>
      </c>
      <c r="B7428">
        <v>100878</v>
      </c>
      <c r="C7428" t="s">
        <v>15455</v>
      </c>
      <c r="D7428" t="s">
        <v>211</v>
      </c>
      <c r="E7428">
        <v>686.7</v>
      </c>
      <c r="F7428">
        <v>690.04</v>
      </c>
    </row>
    <row r="7429" spans="1:6">
      <c r="A7429" t="s">
        <v>15444</v>
      </c>
      <c r="B7429">
        <v>95471</v>
      </c>
      <c r="C7429" t="s">
        <v>15456</v>
      </c>
      <c r="D7429" t="s">
        <v>211</v>
      </c>
      <c r="E7429">
        <v>822.09</v>
      </c>
      <c r="F7429">
        <v>825.63</v>
      </c>
    </row>
    <row r="7430" spans="1:6">
      <c r="A7430" t="s">
        <v>15444</v>
      </c>
      <c r="B7430">
        <v>95469</v>
      </c>
      <c r="C7430" t="s">
        <v>15457</v>
      </c>
      <c r="D7430" t="s">
        <v>211</v>
      </c>
      <c r="E7430">
        <v>342.92</v>
      </c>
      <c r="F7430">
        <v>344.92</v>
      </c>
    </row>
    <row r="7431" spans="1:6">
      <c r="A7431" t="s">
        <v>15444</v>
      </c>
      <c r="B7431">
        <v>100848</v>
      </c>
      <c r="C7431" t="s">
        <v>15458</v>
      </c>
      <c r="D7431" t="s">
        <v>211</v>
      </c>
      <c r="E7431">
        <v>599.69000000000005</v>
      </c>
      <c r="F7431">
        <v>601.69000000000005</v>
      </c>
    </row>
    <row r="7432" spans="1:6">
      <c r="A7432" t="s">
        <v>15444</v>
      </c>
      <c r="B7432">
        <v>86895</v>
      </c>
      <c r="C7432" t="s">
        <v>15459</v>
      </c>
      <c r="D7432" t="s">
        <v>211</v>
      </c>
      <c r="E7432">
        <v>405.05</v>
      </c>
      <c r="F7432">
        <v>407.82</v>
      </c>
    </row>
    <row r="7433" spans="1:6">
      <c r="A7433" t="s">
        <v>15444</v>
      </c>
      <c r="B7433">
        <v>86889</v>
      </c>
      <c r="C7433" t="s">
        <v>15460</v>
      </c>
      <c r="D7433" t="s">
        <v>211</v>
      </c>
      <c r="E7433">
        <v>941.66</v>
      </c>
      <c r="F7433">
        <v>945.87</v>
      </c>
    </row>
    <row r="7434" spans="1:6">
      <c r="A7434" t="s">
        <v>15444</v>
      </c>
      <c r="B7434">
        <v>106780</v>
      </c>
      <c r="C7434" t="s">
        <v>15461</v>
      </c>
      <c r="D7434" t="s">
        <v>211</v>
      </c>
      <c r="E7434">
        <v>1244.73</v>
      </c>
      <c r="F7434">
        <v>1249.8399999999999</v>
      </c>
    </row>
    <row r="7435" spans="1:6">
      <c r="A7435" t="s">
        <v>15444</v>
      </c>
      <c r="B7435">
        <v>106781</v>
      </c>
      <c r="C7435" t="s">
        <v>15462</v>
      </c>
      <c r="D7435" t="s">
        <v>211</v>
      </c>
      <c r="E7435">
        <v>1843.77</v>
      </c>
      <c r="F7435">
        <v>1850.67</v>
      </c>
    </row>
    <row r="7436" spans="1:6">
      <c r="A7436" t="s">
        <v>15444</v>
      </c>
      <c r="B7436">
        <v>86899</v>
      </c>
      <c r="C7436" t="s">
        <v>15463</v>
      </c>
      <c r="D7436" t="s">
        <v>211</v>
      </c>
      <c r="E7436">
        <v>360.24</v>
      </c>
      <c r="F7436">
        <v>363.01</v>
      </c>
    </row>
    <row r="7437" spans="1:6">
      <c r="A7437" t="s">
        <v>15444</v>
      </c>
      <c r="B7437">
        <v>86893</v>
      </c>
      <c r="C7437" t="s">
        <v>15464</v>
      </c>
      <c r="D7437" t="s">
        <v>211</v>
      </c>
      <c r="E7437">
        <v>822.2</v>
      </c>
      <c r="F7437">
        <v>826.41</v>
      </c>
    </row>
    <row r="7438" spans="1:6">
      <c r="A7438" t="s">
        <v>15444</v>
      </c>
      <c r="B7438">
        <v>86934</v>
      </c>
      <c r="C7438" t="s">
        <v>15465</v>
      </c>
      <c r="D7438" t="s">
        <v>211</v>
      </c>
      <c r="E7438">
        <v>460.93</v>
      </c>
      <c r="F7438">
        <v>463.94</v>
      </c>
    </row>
    <row r="7439" spans="1:6">
      <c r="A7439" t="s">
        <v>15444</v>
      </c>
      <c r="B7439">
        <v>86933</v>
      </c>
      <c r="C7439" t="s">
        <v>15466</v>
      </c>
      <c r="D7439" t="s">
        <v>211</v>
      </c>
      <c r="E7439">
        <v>470.41</v>
      </c>
      <c r="F7439">
        <v>473.53</v>
      </c>
    </row>
    <row r="7440" spans="1:6">
      <c r="A7440" t="s">
        <v>15444</v>
      </c>
      <c r="B7440">
        <v>86894</v>
      </c>
      <c r="C7440" t="s">
        <v>15467</v>
      </c>
      <c r="D7440" t="s">
        <v>211</v>
      </c>
      <c r="E7440">
        <v>326.08</v>
      </c>
      <c r="F7440">
        <v>328.39</v>
      </c>
    </row>
    <row r="7441" spans="1:6">
      <c r="A7441" t="s">
        <v>15444</v>
      </c>
      <c r="B7441">
        <v>93441</v>
      </c>
      <c r="C7441" t="s">
        <v>15468</v>
      </c>
      <c r="D7441" t="s">
        <v>211</v>
      </c>
      <c r="E7441">
        <v>1580.38</v>
      </c>
      <c r="F7441">
        <v>1586.59</v>
      </c>
    </row>
    <row r="7442" spans="1:6">
      <c r="A7442" t="s">
        <v>15444</v>
      </c>
      <c r="B7442">
        <v>93396</v>
      </c>
      <c r="C7442" t="s">
        <v>15469</v>
      </c>
      <c r="D7442" t="s">
        <v>211</v>
      </c>
      <c r="E7442">
        <v>979.4</v>
      </c>
      <c r="F7442">
        <v>985.25</v>
      </c>
    </row>
    <row r="7443" spans="1:6">
      <c r="A7443" t="s">
        <v>15444</v>
      </c>
      <c r="B7443">
        <v>93442</v>
      </c>
      <c r="C7443" t="s">
        <v>15470</v>
      </c>
      <c r="D7443" t="s">
        <v>211</v>
      </c>
      <c r="E7443">
        <v>1812.66</v>
      </c>
      <c r="F7443">
        <v>1819.46</v>
      </c>
    </row>
    <row r="7444" spans="1:6">
      <c r="A7444" t="s">
        <v>15444</v>
      </c>
      <c r="B7444">
        <v>86947</v>
      </c>
      <c r="C7444" t="s">
        <v>15471</v>
      </c>
      <c r="D7444" t="s">
        <v>211</v>
      </c>
      <c r="E7444">
        <v>1785.23</v>
      </c>
      <c r="F7444">
        <v>1792.72</v>
      </c>
    </row>
    <row r="7445" spans="1:6">
      <c r="A7445" t="s">
        <v>15444</v>
      </c>
      <c r="B7445">
        <v>100875</v>
      </c>
      <c r="C7445" t="s">
        <v>15472</v>
      </c>
      <c r="D7445" t="s">
        <v>211</v>
      </c>
      <c r="E7445">
        <v>1065.58</v>
      </c>
      <c r="F7445">
        <v>1068.8499999999999</v>
      </c>
    </row>
    <row r="7446" spans="1:6">
      <c r="A7446" t="s">
        <v>15444</v>
      </c>
      <c r="B7446">
        <v>100863</v>
      </c>
      <c r="C7446" t="s">
        <v>15473</v>
      </c>
      <c r="D7446" t="s">
        <v>211</v>
      </c>
      <c r="E7446">
        <v>651.6</v>
      </c>
      <c r="F7446">
        <v>655.29</v>
      </c>
    </row>
    <row r="7447" spans="1:6">
      <c r="A7447" t="s">
        <v>15444</v>
      </c>
      <c r="B7447">
        <v>100864</v>
      </c>
      <c r="C7447" t="s">
        <v>15474</v>
      </c>
      <c r="D7447" t="s">
        <v>211</v>
      </c>
      <c r="E7447">
        <v>704.07</v>
      </c>
      <c r="F7447">
        <v>707.76</v>
      </c>
    </row>
    <row r="7448" spans="1:6">
      <c r="A7448" t="s">
        <v>15444</v>
      </c>
      <c r="B7448">
        <v>100865</v>
      </c>
      <c r="C7448" t="s">
        <v>15475</v>
      </c>
      <c r="D7448" t="s">
        <v>211</v>
      </c>
      <c r="E7448">
        <v>572.89</v>
      </c>
      <c r="F7448">
        <v>574.53</v>
      </c>
    </row>
    <row r="7449" spans="1:6">
      <c r="A7449" t="s">
        <v>15444</v>
      </c>
      <c r="B7449">
        <v>100870</v>
      </c>
      <c r="C7449" t="s">
        <v>15476</v>
      </c>
      <c r="D7449" t="s">
        <v>211</v>
      </c>
      <c r="E7449">
        <v>330.54</v>
      </c>
      <c r="F7449">
        <v>333</v>
      </c>
    </row>
    <row r="7450" spans="1:6">
      <c r="A7450" t="s">
        <v>15444</v>
      </c>
      <c r="B7450">
        <v>100871</v>
      </c>
      <c r="C7450" t="s">
        <v>15477</v>
      </c>
      <c r="D7450" t="s">
        <v>211</v>
      </c>
      <c r="E7450">
        <v>350.05</v>
      </c>
      <c r="F7450">
        <v>352.51</v>
      </c>
    </row>
    <row r="7451" spans="1:6">
      <c r="A7451" t="s">
        <v>15444</v>
      </c>
      <c r="B7451">
        <v>100872</v>
      </c>
      <c r="C7451" t="s">
        <v>15478</v>
      </c>
      <c r="D7451" t="s">
        <v>211</v>
      </c>
      <c r="E7451">
        <v>362.51</v>
      </c>
      <c r="F7451">
        <v>364.97</v>
      </c>
    </row>
    <row r="7452" spans="1:6">
      <c r="A7452" t="s">
        <v>15444</v>
      </c>
      <c r="B7452">
        <v>100873</v>
      </c>
      <c r="C7452" t="s">
        <v>15479</v>
      </c>
      <c r="D7452" t="s">
        <v>211</v>
      </c>
      <c r="E7452">
        <v>370.29</v>
      </c>
      <c r="F7452">
        <v>372.75</v>
      </c>
    </row>
    <row r="7453" spans="1:6">
      <c r="A7453" t="s">
        <v>15444</v>
      </c>
      <c r="B7453">
        <v>106770</v>
      </c>
      <c r="C7453" t="s">
        <v>15480</v>
      </c>
      <c r="D7453" t="s">
        <v>211</v>
      </c>
      <c r="E7453">
        <v>0</v>
      </c>
      <c r="F7453">
        <v>0</v>
      </c>
    </row>
    <row r="7454" spans="1:6">
      <c r="A7454" t="s">
        <v>15444</v>
      </c>
      <c r="B7454">
        <v>100866</v>
      </c>
      <c r="C7454" t="s">
        <v>15481</v>
      </c>
      <c r="D7454" t="s">
        <v>211</v>
      </c>
      <c r="E7454">
        <v>353.96</v>
      </c>
      <c r="F7454">
        <v>356.42</v>
      </c>
    </row>
    <row r="7455" spans="1:6">
      <c r="A7455" t="s">
        <v>15444</v>
      </c>
      <c r="B7455">
        <v>100867</v>
      </c>
      <c r="C7455" t="s">
        <v>15482</v>
      </c>
      <c r="D7455" t="s">
        <v>211</v>
      </c>
      <c r="E7455">
        <v>371.26</v>
      </c>
      <c r="F7455">
        <v>373.72</v>
      </c>
    </row>
    <row r="7456" spans="1:6">
      <c r="A7456" t="s">
        <v>15444</v>
      </c>
      <c r="B7456">
        <v>100868</v>
      </c>
      <c r="C7456" t="s">
        <v>15483</v>
      </c>
      <c r="D7456" t="s">
        <v>211</v>
      </c>
      <c r="E7456">
        <v>382.77</v>
      </c>
      <c r="F7456">
        <v>385.23</v>
      </c>
    </row>
    <row r="7457" spans="1:6">
      <c r="A7457" t="s">
        <v>15444</v>
      </c>
      <c r="B7457">
        <v>100869</v>
      </c>
      <c r="C7457" t="s">
        <v>15484</v>
      </c>
      <c r="D7457" t="s">
        <v>211</v>
      </c>
      <c r="E7457">
        <v>391.6</v>
      </c>
      <c r="F7457">
        <v>394.06</v>
      </c>
    </row>
    <row r="7458" spans="1:6">
      <c r="A7458" t="s">
        <v>15444</v>
      </c>
      <c r="B7458">
        <v>106764</v>
      </c>
      <c r="C7458" t="s">
        <v>15485</v>
      </c>
      <c r="D7458" t="s">
        <v>211</v>
      </c>
      <c r="E7458">
        <v>57.16</v>
      </c>
      <c r="F7458">
        <v>57.99</v>
      </c>
    </row>
    <row r="7459" spans="1:6">
      <c r="A7459" t="s">
        <v>15444</v>
      </c>
      <c r="B7459">
        <v>100860</v>
      </c>
      <c r="C7459" t="s">
        <v>15486</v>
      </c>
      <c r="D7459" t="s">
        <v>211</v>
      </c>
      <c r="E7459">
        <v>152.79</v>
      </c>
      <c r="F7459">
        <v>155.35</v>
      </c>
    </row>
    <row r="7460" spans="1:6">
      <c r="A7460" t="s">
        <v>15444</v>
      </c>
      <c r="B7460">
        <v>86936</v>
      </c>
      <c r="C7460" t="s">
        <v>15487</v>
      </c>
      <c r="D7460" t="s">
        <v>211</v>
      </c>
      <c r="E7460">
        <v>601.52</v>
      </c>
      <c r="F7460">
        <v>603.4</v>
      </c>
    </row>
    <row r="7461" spans="1:6">
      <c r="A7461" t="s">
        <v>15444</v>
      </c>
      <c r="B7461">
        <v>86935</v>
      </c>
      <c r="C7461" t="s">
        <v>15488</v>
      </c>
      <c r="D7461" t="s">
        <v>211</v>
      </c>
      <c r="E7461">
        <v>328.36</v>
      </c>
      <c r="F7461">
        <v>329.77</v>
      </c>
    </row>
    <row r="7462" spans="1:6">
      <c r="A7462" t="s">
        <v>15444</v>
      </c>
      <c r="B7462">
        <v>86938</v>
      </c>
      <c r="C7462" t="s">
        <v>15489</v>
      </c>
      <c r="D7462" t="s">
        <v>211</v>
      </c>
      <c r="E7462">
        <v>522.42999999999995</v>
      </c>
      <c r="F7462">
        <v>525.45000000000005</v>
      </c>
    </row>
    <row r="7463" spans="1:6">
      <c r="A7463" t="s">
        <v>15444</v>
      </c>
      <c r="B7463">
        <v>86937</v>
      </c>
      <c r="C7463" t="s">
        <v>15490</v>
      </c>
      <c r="D7463" t="s">
        <v>211</v>
      </c>
      <c r="E7463">
        <v>249.27</v>
      </c>
      <c r="F7463">
        <v>251.82</v>
      </c>
    </row>
    <row r="7464" spans="1:6">
      <c r="A7464" t="s">
        <v>15444</v>
      </c>
      <c r="B7464">
        <v>86901</v>
      </c>
      <c r="C7464" t="s">
        <v>15491</v>
      </c>
      <c r="D7464" t="s">
        <v>211</v>
      </c>
      <c r="E7464">
        <v>145.9</v>
      </c>
      <c r="F7464">
        <v>147.86000000000001</v>
      </c>
    </row>
    <row r="7465" spans="1:6">
      <c r="A7465" t="s">
        <v>15444</v>
      </c>
      <c r="B7465">
        <v>106773</v>
      </c>
      <c r="C7465" t="s">
        <v>15492</v>
      </c>
      <c r="D7465" t="s">
        <v>211</v>
      </c>
      <c r="E7465">
        <v>0</v>
      </c>
      <c r="F7465">
        <v>0</v>
      </c>
    </row>
    <row r="7466" spans="1:6">
      <c r="A7466" t="s">
        <v>15444</v>
      </c>
      <c r="B7466">
        <v>86900</v>
      </c>
      <c r="C7466" t="s">
        <v>15493</v>
      </c>
      <c r="D7466" t="s">
        <v>211</v>
      </c>
      <c r="E7466">
        <v>217.64</v>
      </c>
      <c r="F7466">
        <v>218.46</v>
      </c>
    </row>
    <row r="7467" spans="1:6">
      <c r="A7467" t="s">
        <v>15444</v>
      </c>
      <c r="B7467">
        <v>100852</v>
      </c>
      <c r="C7467" t="s">
        <v>15494</v>
      </c>
      <c r="D7467" t="s">
        <v>211</v>
      </c>
      <c r="E7467">
        <v>238.34</v>
      </c>
      <c r="F7467">
        <v>239.16</v>
      </c>
    </row>
    <row r="7468" spans="1:6">
      <c r="A7468" t="s">
        <v>15444</v>
      </c>
      <c r="B7468">
        <v>106769</v>
      </c>
      <c r="C7468" t="s">
        <v>15495</v>
      </c>
      <c r="D7468" t="s">
        <v>211</v>
      </c>
      <c r="E7468">
        <v>0</v>
      </c>
      <c r="F7468">
        <v>0</v>
      </c>
    </row>
    <row r="7469" spans="1:6">
      <c r="A7469" t="s">
        <v>15444</v>
      </c>
      <c r="B7469">
        <v>106768</v>
      </c>
      <c r="C7469" t="s">
        <v>15496</v>
      </c>
      <c r="D7469" t="s">
        <v>211</v>
      </c>
      <c r="E7469">
        <v>0</v>
      </c>
      <c r="F7469">
        <v>0</v>
      </c>
    </row>
    <row r="7470" spans="1:6">
      <c r="A7470" t="s">
        <v>15444</v>
      </c>
      <c r="B7470">
        <v>106766</v>
      </c>
      <c r="C7470" t="s">
        <v>15497</v>
      </c>
      <c r="D7470" t="s">
        <v>211</v>
      </c>
      <c r="E7470">
        <v>59.04</v>
      </c>
      <c r="F7470">
        <v>60.28</v>
      </c>
    </row>
    <row r="7471" spans="1:6">
      <c r="A7471" t="s">
        <v>15444</v>
      </c>
      <c r="B7471">
        <v>106765</v>
      </c>
      <c r="C7471" t="s">
        <v>15498</v>
      </c>
      <c r="D7471" t="s">
        <v>211</v>
      </c>
      <c r="E7471">
        <v>59.04</v>
      </c>
      <c r="F7471">
        <v>60.28</v>
      </c>
    </row>
    <row r="7472" spans="1:6">
      <c r="A7472" t="s">
        <v>15444</v>
      </c>
      <c r="B7472">
        <v>106774</v>
      </c>
      <c r="C7472" t="s">
        <v>15499</v>
      </c>
      <c r="D7472" t="s">
        <v>211</v>
      </c>
      <c r="E7472">
        <v>0</v>
      </c>
      <c r="F7472">
        <v>0</v>
      </c>
    </row>
    <row r="7473" spans="1:6">
      <c r="A7473" t="s">
        <v>15444</v>
      </c>
      <c r="B7473">
        <v>86886</v>
      </c>
      <c r="C7473" t="s">
        <v>15500</v>
      </c>
      <c r="D7473" t="s">
        <v>211</v>
      </c>
      <c r="E7473">
        <v>68.2</v>
      </c>
      <c r="F7473">
        <v>68.52</v>
      </c>
    </row>
    <row r="7474" spans="1:6">
      <c r="A7474" t="s">
        <v>15444</v>
      </c>
      <c r="B7474">
        <v>86887</v>
      </c>
      <c r="C7474" t="s">
        <v>15501</v>
      </c>
      <c r="D7474" t="s">
        <v>211</v>
      </c>
      <c r="E7474">
        <v>74.12</v>
      </c>
      <c r="F7474">
        <v>74.44</v>
      </c>
    </row>
    <row r="7475" spans="1:6">
      <c r="A7475" t="s">
        <v>15444</v>
      </c>
      <c r="B7475">
        <v>86884</v>
      </c>
      <c r="C7475" t="s">
        <v>15502</v>
      </c>
      <c r="D7475" t="s">
        <v>211</v>
      </c>
      <c r="E7475">
        <v>10.38</v>
      </c>
      <c r="F7475">
        <v>10.7</v>
      </c>
    </row>
    <row r="7476" spans="1:6">
      <c r="A7476" t="s">
        <v>15444</v>
      </c>
      <c r="B7476">
        <v>86885</v>
      </c>
      <c r="C7476" t="s">
        <v>15503</v>
      </c>
      <c r="D7476" t="s">
        <v>211</v>
      </c>
      <c r="E7476">
        <v>11.62</v>
      </c>
      <c r="F7476">
        <v>11.94</v>
      </c>
    </row>
    <row r="7477" spans="1:6">
      <c r="A7477" t="s">
        <v>15444</v>
      </c>
      <c r="B7477">
        <v>95546</v>
      </c>
      <c r="C7477" t="s">
        <v>15504</v>
      </c>
      <c r="D7477" t="s">
        <v>211</v>
      </c>
      <c r="E7477">
        <v>251.03</v>
      </c>
      <c r="F7477">
        <v>255.94</v>
      </c>
    </row>
    <row r="7478" spans="1:6">
      <c r="A7478" t="s">
        <v>15444</v>
      </c>
      <c r="B7478">
        <v>106775</v>
      </c>
      <c r="C7478" t="s">
        <v>15505</v>
      </c>
      <c r="D7478" t="s">
        <v>211</v>
      </c>
      <c r="E7478">
        <v>0</v>
      </c>
      <c r="F7478">
        <v>0</v>
      </c>
    </row>
    <row r="7479" spans="1:6">
      <c r="A7479" t="s">
        <v>15444</v>
      </c>
      <c r="B7479">
        <v>86902</v>
      </c>
      <c r="C7479" t="s">
        <v>15506</v>
      </c>
      <c r="D7479" t="s">
        <v>211</v>
      </c>
      <c r="E7479">
        <v>357.53</v>
      </c>
      <c r="F7479">
        <v>359.33</v>
      </c>
    </row>
    <row r="7480" spans="1:6">
      <c r="A7480" t="s">
        <v>15444</v>
      </c>
      <c r="B7480">
        <v>86939</v>
      </c>
      <c r="C7480" t="s">
        <v>15507</v>
      </c>
      <c r="D7480" t="s">
        <v>211</v>
      </c>
      <c r="E7480">
        <v>473.27</v>
      </c>
      <c r="F7480">
        <v>476.03</v>
      </c>
    </row>
    <row r="7481" spans="1:6">
      <c r="A7481" t="s">
        <v>15444</v>
      </c>
      <c r="B7481">
        <v>86903</v>
      </c>
      <c r="C7481" t="s">
        <v>15508</v>
      </c>
      <c r="D7481" t="s">
        <v>211</v>
      </c>
      <c r="E7481">
        <v>410.97</v>
      </c>
      <c r="F7481">
        <v>414.72</v>
      </c>
    </row>
    <row r="7482" spans="1:6">
      <c r="A7482" t="s">
        <v>15444</v>
      </c>
      <c r="B7482">
        <v>86940</v>
      </c>
      <c r="C7482" t="s">
        <v>15509</v>
      </c>
      <c r="D7482" t="s">
        <v>211</v>
      </c>
      <c r="E7482">
        <v>1401.49</v>
      </c>
      <c r="F7482">
        <v>1408</v>
      </c>
    </row>
    <row r="7483" spans="1:6">
      <c r="A7483" t="s">
        <v>15444</v>
      </c>
      <c r="B7483">
        <v>86941</v>
      </c>
      <c r="C7483" t="s">
        <v>15510</v>
      </c>
      <c r="D7483" t="s">
        <v>211</v>
      </c>
      <c r="E7483">
        <v>1026.17</v>
      </c>
      <c r="F7483">
        <v>1031.51</v>
      </c>
    </row>
    <row r="7484" spans="1:6">
      <c r="A7484" t="s">
        <v>15444</v>
      </c>
      <c r="B7484">
        <v>86904</v>
      </c>
      <c r="C7484" t="s">
        <v>15511</v>
      </c>
      <c r="D7484" t="s">
        <v>211</v>
      </c>
      <c r="E7484">
        <v>166.38</v>
      </c>
      <c r="F7484">
        <v>167.42</v>
      </c>
    </row>
    <row r="7485" spans="1:6">
      <c r="A7485" t="s">
        <v>15444</v>
      </c>
      <c r="B7485">
        <v>86943</v>
      </c>
      <c r="C7485" t="s">
        <v>15512</v>
      </c>
      <c r="D7485" t="s">
        <v>211</v>
      </c>
      <c r="E7485">
        <v>282.12</v>
      </c>
      <c r="F7485">
        <v>284.12</v>
      </c>
    </row>
    <row r="7486" spans="1:6">
      <c r="A7486" t="s">
        <v>15444</v>
      </c>
      <c r="B7486">
        <v>86942</v>
      </c>
      <c r="C7486" t="s">
        <v>15513</v>
      </c>
      <c r="D7486" t="s">
        <v>211</v>
      </c>
      <c r="E7486">
        <v>291.60000000000002</v>
      </c>
      <c r="F7486">
        <v>293.70999999999998</v>
      </c>
    </row>
    <row r="7487" spans="1:6">
      <c r="A7487" t="s">
        <v>15444</v>
      </c>
      <c r="B7487">
        <v>100856</v>
      </c>
      <c r="C7487" t="s">
        <v>15514</v>
      </c>
      <c r="D7487" t="s">
        <v>211</v>
      </c>
      <c r="E7487">
        <v>44.06</v>
      </c>
      <c r="F7487">
        <v>44.29</v>
      </c>
    </row>
    <row r="7488" spans="1:6">
      <c r="A7488" t="s">
        <v>15444</v>
      </c>
      <c r="B7488">
        <v>106776</v>
      </c>
      <c r="C7488" t="s">
        <v>15515</v>
      </c>
      <c r="D7488" t="s">
        <v>211</v>
      </c>
      <c r="E7488">
        <v>766.21</v>
      </c>
      <c r="F7488">
        <v>767.04</v>
      </c>
    </row>
    <row r="7489" spans="1:6">
      <c r="A7489" t="s">
        <v>15444</v>
      </c>
      <c r="B7489">
        <v>100858</v>
      </c>
      <c r="C7489" t="s">
        <v>15516</v>
      </c>
      <c r="D7489" t="s">
        <v>211</v>
      </c>
      <c r="E7489">
        <v>858.4</v>
      </c>
      <c r="F7489">
        <v>860.73</v>
      </c>
    </row>
    <row r="7490" spans="1:6">
      <c r="A7490" t="s">
        <v>15444</v>
      </c>
      <c r="B7490">
        <v>100859</v>
      </c>
      <c r="C7490" t="s">
        <v>15517</v>
      </c>
      <c r="D7490" t="s">
        <v>211</v>
      </c>
      <c r="E7490">
        <v>1041.31</v>
      </c>
      <c r="F7490">
        <v>1046.2</v>
      </c>
    </row>
    <row r="7491" spans="1:6">
      <c r="A7491" t="s">
        <v>15444</v>
      </c>
      <c r="B7491">
        <v>95544</v>
      </c>
      <c r="C7491" t="s">
        <v>15518</v>
      </c>
      <c r="D7491" t="s">
        <v>211</v>
      </c>
      <c r="E7491">
        <v>79.3</v>
      </c>
      <c r="F7491">
        <v>80.13</v>
      </c>
    </row>
    <row r="7492" spans="1:6">
      <c r="A7492" t="s">
        <v>15444</v>
      </c>
      <c r="B7492">
        <v>106772</v>
      </c>
      <c r="C7492" t="s">
        <v>15519</v>
      </c>
      <c r="D7492" t="s">
        <v>211</v>
      </c>
      <c r="E7492">
        <v>338.48</v>
      </c>
      <c r="F7492">
        <v>342.14</v>
      </c>
    </row>
    <row r="7493" spans="1:6">
      <c r="A7493" t="s">
        <v>15444</v>
      </c>
      <c r="B7493">
        <v>95543</v>
      </c>
      <c r="C7493" t="s">
        <v>15520</v>
      </c>
      <c r="D7493" t="s">
        <v>211</v>
      </c>
      <c r="E7493">
        <v>105.5</v>
      </c>
      <c r="F7493">
        <v>107.14</v>
      </c>
    </row>
    <row r="7494" spans="1:6">
      <c r="A7494" t="s">
        <v>15444</v>
      </c>
      <c r="B7494">
        <v>95542</v>
      </c>
      <c r="C7494" t="s">
        <v>15521</v>
      </c>
      <c r="D7494" t="s">
        <v>211</v>
      </c>
      <c r="E7494">
        <v>63.82</v>
      </c>
      <c r="F7494">
        <v>64.650000000000006</v>
      </c>
    </row>
    <row r="7495" spans="1:6">
      <c r="A7495" t="s">
        <v>15444</v>
      </c>
      <c r="B7495">
        <v>106767</v>
      </c>
      <c r="C7495" t="s">
        <v>15522</v>
      </c>
      <c r="D7495" t="s">
        <v>211</v>
      </c>
      <c r="E7495">
        <v>0</v>
      </c>
      <c r="F7495">
        <v>0</v>
      </c>
    </row>
    <row r="7496" spans="1:6">
      <c r="A7496" t="s">
        <v>15444</v>
      </c>
      <c r="B7496">
        <v>100874</v>
      </c>
      <c r="C7496" t="s">
        <v>15523</v>
      </c>
      <c r="D7496" t="s">
        <v>211</v>
      </c>
      <c r="E7496">
        <v>353.96</v>
      </c>
      <c r="F7496">
        <v>356.42</v>
      </c>
    </row>
    <row r="7497" spans="1:6">
      <c r="A7497" t="s">
        <v>15444</v>
      </c>
      <c r="B7497">
        <v>95545</v>
      </c>
      <c r="C7497" t="s">
        <v>15524</v>
      </c>
      <c r="D7497" t="s">
        <v>211</v>
      </c>
      <c r="E7497">
        <v>77.650000000000006</v>
      </c>
      <c r="F7497">
        <v>78.48</v>
      </c>
    </row>
    <row r="7498" spans="1:6">
      <c r="A7498" t="s">
        <v>15444</v>
      </c>
      <c r="B7498">
        <v>95547</v>
      </c>
      <c r="C7498" t="s">
        <v>15525</v>
      </c>
      <c r="D7498" t="s">
        <v>211</v>
      </c>
      <c r="E7498">
        <v>50.65</v>
      </c>
      <c r="F7498">
        <v>51.48</v>
      </c>
    </row>
    <row r="7499" spans="1:6">
      <c r="A7499" t="s">
        <v>15444</v>
      </c>
      <c r="B7499">
        <v>86883</v>
      </c>
      <c r="C7499" t="s">
        <v>15526</v>
      </c>
      <c r="D7499" t="s">
        <v>211</v>
      </c>
      <c r="E7499">
        <v>10.95</v>
      </c>
      <c r="F7499">
        <v>11.15</v>
      </c>
    </row>
    <row r="7500" spans="1:6">
      <c r="A7500" t="s">
        <v>15444</v>
      </c>
      <c r="B7500">
        <v>86881</v>
      </c>
      <c r="C7500" t="s">
        <v>15527</v>
      </c>
      <c r="D7500" t="s">
        <v>211</v>
      </c>
      <c r="E7500">
        <v>284.11</v>
      </c>
      <c r="F7500">
        <v>284.77999999999997</v>
      </c>
    </row>
    <row r="7501" spans="1:6">
      <c r="A7501" t="s">
        <v>15444</v>
      </c>
      <c r="B7501">
        <v>86882</v>
      </c>
      <c r="C7501" t="s">
        <v>15528</v>
      </c>
      <c r="D7501" t="s">
        <v>211</v>
      </c>
      <c r="E7501">
        <v>20.43</v>
      </c>
      <c r="F7501">
        <v>20.74</v>
      </c>
    </row>
    <row r="7502" spans="1:6">
      <c r="A7502" t="s">
        <v>15444</v>
      </c>
      <c r="B7502">
        <v>100861</v>
      </c>
      <c r="C7502" t="s">
        <v>15529</v>
      </c>
      <c r="D7502" t="s">
        <v>211</v>
      </c>
      <c r="E7502">
        <v>40.07</v>
      </c>
      <c r="F7502">
        <v>41.31</v>
      </c>
    </row>
    <row r="7503" spans="1:6">
      <c r="A7503" t="s">
        <v>15444</v>
      </c>
      <c r="B7503">
        <v>100862</v>
      </c>
      <c r="C7503" t="s">
        <v>15530</v>
      </c>
      <c r="D7503" t="s">
        <v>211</v>
      </c>
      <c r="E7503">
        <v>43.48</v>
      </c>
      <c r="F7503">
        <v>44.72</v>
      </c>
    </row>
    <row r="7504" spans="1:6">
      <c r="A7504" t="s">
        <v>15444</v>
      </c>
      <c r="B7504">
        <v>86872</v>
      </c>
      <c r="C7504" t="s">
        <v>15531</v>
      </c>
      <c r="D7504" t="s">
        <v>211</v>
      </c>
      <c r="E7504">
        <v>782.49</v>
      </c>
      <c r="F7504">
        <v>786.82</v>
      </c>
    </row>
    <row r="7505" spans="1:6">
      <c r="A7505" t="s">
        <v>15444</v>
      </c>
      <c r="B7505">
        <v>86919</v>
      </c>
      <c r="C7505" t="s">
        <v>15532</v>
      </c>
      <c r="D7505" t="s">
        <v>211</v>
      </c>
      <c r="E7505">
        <v>999.26</v>
      </c>
      <c r="F7505">
        <v>1004.53</v>
      </c>
    </row>
    <row r="7506" spans="1:6">
      <c r="A7506" t="s">
        <v>15444</v>
      </c>
      <c r="B7506">
        <v>86920</v>
      </c>
      <c r="C7506" t="s">
        <v>15533</v>
      </c>
      <c r="D7506" t="s">
        <v>211</v>
      </c>
      <c r="E7506">
        <v>865.39</v>
      </c>
      <c r="F7506">
        <v>870.5</v>
      </c>
    </row>
    <row r="7507" spans="1:6">
      <c r="A7507" t="s">
        <v>15444</v>
      </c>
      <c r="B7507">
        <v>86921</v>
      </c>
      <c r="C7507" t="s">
        <v>15534</v>
      </c>
      <c r="D7507" t="s">
        <v>211</v>
      </c>
      <c r="E7507">
        <v>823.23</v>
      </c>
      <c r="F7507">
        <v>828.34</v>
      </c>
    </row>
    <row r="7508" spans="1:6">
      <c r="A7508" t="s">
        <v>15444</v>
      </c>
      <c r="B7508">
        <v>86874</v>
      </c>
      <c r="C7508" t="s">
        <v>15535</v>
      </c>
      <c r="D7508" t="s">
        <v>211</v>
      </c>
      <c r="E7508">
        <v>542.89</v>
      </c>
      <c r="F7508">
        <v>544.85</v>
      </c>
    </row>
    <row r="7509" spans="1:6">
      <c r="A7509" t="s">
        <v>15444</v>
      </c>
      <c r="B7509">
        <v>86922</v>
      </c>
      <c r="C7509" t="s">
        <v>15536</v>
      </c>
      <c r="D7509" t="s">
        <v>211</v>
      </c>
      <c r="E7509">
        <v>1032.82</v>
      </c>
      <c r="F7509">
        <v>1036.19</v>
      </c>
    </row>
    <row r="7510" spans="1:6">
      <c r="A7510" t="s">
        <v>15444</v>
      </c>
      <c r="B7510">
        <v>86923</v>
      </c>
      <c r="C7510" t="s">
        <v>15537</v>
      </c>
      <c r="D7510" t="s">
        <v>211</v>
      </c>
      <c r="E7510">
        <v>635.27</v>
      </c>
      <c r="F7510">
        <v>638.12</v>
      </c>
    </row>
    <row r="7511" spans="1:6">
      <c r="A7511" t="s">
        <v>15444</v>
      </c>
      <c r="B7511">
        <v>86924</v>
      </c>
      <c r="C7511" t="s">
        <v>15538</v>
      </c>
      <c r="D7511" t="s">
        <v>211</v>
      </c>
      <c r="E7511">
        <v>593.11</v>
      </c>
      <c r="F7511">
        <v>595.96</v>
      </c>
    </row>
    <row r="7512" spans="1:6">
      <c r="A7512" t="s">
        <v>15444</v>
      </c>
      <c r="B7512">
        <v>86875</v>
      </c>
      <c r="C7512" t="s">
        <v>15539</v>
      </c>
      <c r="D7512" t="s">
        <v>211</v>
      </c>
      <c r="E7512">
        <v>638.99</v>
      </c>
      <c r="F7512">
        <v>641.49</v>
      </c>
    </row>
    <row r="7513" spans="1:6">
      <c r="A7513" t="s">
        <v>15444</v>
      </c>
      <c r="B7513">
        <v>86925</v>
      </c>
      <c r="C7513" t="s">
        <v>15540</v>
      </c>
      <c r="D7513" t="s">
        <v>211</v>
      </c>
      <c r="E7513">
        <v>721.89</v>
      </c>
      <c r="F7513">
        <v>725.17</v>
      </c>
    </row>
    <row r="7514" spans="1:6">
      <c r="A7514" t="s">
        <v>15444</v>
      </c>
      <c r="B7514">
        <v>86926</v>
      </c>
      <c r="C7514" t="s">
        <v>15541</v>
      </c>
      <c r="D7514" t="s">
        <v>211</v>
      </c>
      <c r="E7514">
        <v>679.73</v>
      </c>
      <c r="F7514">
        <v>683.01</v>
      </c>
    </row>
    <row r="7515" spans="1:6">
      <c r="A7515" t="s">
        <v>15444</v>
      </c>
      <c r="B7515">
        <v>86876</v>
      </c>
      <c r="C7515" t="s">
        <v>15542</v>
      </c>
      <c r="D7515" t="s">
        <v>211</v>
      </c>
      <c r="E7515">
        <v>369.1</v>
      </c>
      <c r="F7515">
        <v>370.92</v>
      </c>
    </row>
    <row r="7516" spans="1:6">
      <c r="A7516" t="s">
        <v>15444</v>
      </c>
      <c r="B7516">
        <v>86929</v>
      </c>
      <c r="C7516" t="s">
        <v>15543</v>
      </c>
      <c r="D7516" t="s">
        <v>211</v>
      </c>
      <c r="E7516">
        <v>452</v>
      </c>
      <c r="F7516">
        <v>454.6</v>
      </c>
    </row>
    <row r="7517" spans="1:6">
      <c r="A7517" t="s">
        <v>15444</v>
      </c>
      <c r="B7517">
        <v>86930</v>
      </c>
      <c r="C7517" t="s">
        <v>15544</v>
      </c>
      <c r="D7517" t="s">
        <v>211</v>
      </c>
      <c r="E7517">
        <v>409.84</v>
      </c>
      <c r="F7517">
        <v>412.44</v>
      </c>
    </row>
    <row r="7518" spans="1:6">
      <c r="A7518" t="s">
        <v>15444</v>
      </c>
      <c r="B7518">
        <v>86927</v>
      </c>
      <c r="C7518" t="s">
        <v>15545</v>
      </c>
      <c r="D7518" t="s">
        <v>211</v>
      </c>
      <c r="E7518">
        <v>461.48</v>
      </c>
      <c r="F7518">
        <v>464.19</v>
      </c>
    </row>
    <row r="7519" spans="1:6">
      <c r="A7519" t="s">
        <v>15444</v>
      </c>
      <c r="B7519">
        <v>86928</v>
      </c>
      <c r="C7519" t="s">
        <v>15546</v>
      </c>
      <c r="D7519" t="s">
        <v>211</v>
      </c>
      <c r="E7519">
        <v>419.32</v>
      </c>
      <c r="F7519">
        <v>422.03</v>
      </c>
    </row>
    <row r="7520" spans="1:6">
      <c r="A7520" t="s">
        <v>15444</v>
      </c>
      <c r="B7520">
        <v>106777</v>
      </c>
      <c r="C7520" t="s">
        <v>15547</v>
      </c>
      <c r="D7520" t="s">
        <v>211</v>
      </c>
      <c r="E7520">
        <v>0</v>
      </c>
      <c r="F7520">
        <v>0</v>
      </c>
    </row>
    <row r="7521" spans="1:6">
      <c r="A7521" t="s">
        <v>15444</v>
      </c>
      <c r="B7521">
        <v>86914</v>
      </c>
      <c r="C7521" t="s">
        <v>15548</v>
      </c>
      <c r="D7521" t="s">
        <v>211</v>
      </c>
      <c r="E7521">
        <v>113.4</v>
      </c>
      <c r="F7521">
        <v>113.75</v>
      </c>
    </row>
    <row r="7522" spans="1:6">
      <c r="A7522" t="s">
        <v>15444</v>
      </c>
      <c r="B7522">
        <v>86913</v>
      </c>
      <c r="C7522" t="s">
        <v>15549</v>
      </c>
      <c r="D7522" t="s">
        <v>211</v>
      </c>
      <c r="E7522">
        <v>63.37</v>
      </c>
      <c r="F7522">
        <v>63.72</v>
      </c>
    </row>
    <row r="7523" spans="1:6">
      <c r="A7523" t="s">
        <v>15444</v>
      </c>
      <c r="B7523">
        <v>106778</v>
      </c>
      <c r="C7523" t="s">
        <v>15550</v>
      </c>
      <c r="D7523" t="s">
        <v>211</v>
      </c>
      <c r="E7523">
        <v>0</v>
      </c>
      <c r="F7523">
        <v>0</v>
      </c>
    </row>
    <row r="7524" spans="1:6">
      <c r="A7524" t="s">
        <v>15444</v>
      </c>
      <c r="B7524">
        <v>106779</v>
      </c>
      <c r="C7524" t="s">
        <v>15551</v>
      </c>
      <c r="D7524" t="s">
        <v>211</v>
      </c>
      <c r="E7524">
        <v>172.71</v>
      </c>
      <c r="F7524">
        <v>172.92</v>
      </c>
    </row>
    <row r="7525" spans="1:6">
      <c r="A7525" t="s">
        <v>15444</v>
      </c>
      <c r="B7525">
        <v>100854</v>
      </c>
      <c r="C7525" t="s">
        <v>15552</v>
      </c>
      <c r="D7525" t="s">
        <v>211</v>
      </c>
      <c r="E7525">
        <v>2055.5700000000002</v>
      </c>
      <c r="F7525">
        <v>2056.63</v>
      </c>
    </row>
    <row r="7526" spans="1:6">
      <c r="A7526" t="s">
        <v>15444</v>
      </c>
      <c r="B7526">
        <v>100853</v>
      </c>
      <c r="C7526" t="s">
        <v>15553</v>
      </c>
      <c r="D7526" t="s">
        <v>211</v>
      </c>
      <c r="E7526">
        <v>395.97</v>
      </c>
      <c r="F7526">
        <v>397.03</v>
      </c>
    </row>
    <row r="7527" spans="1:6">
      <c r="A7527" t="s">
        <v>15444</v>
      </c>
      <c r="B7527">
        <v>86915</v>
      </c>
      <c r="C7527" t="s">
        <v>15554</v>
      </c>
      <c r="D7527" t="s">
        <v>211</v>
      </c>
      <c r="E7527">
        <v>164.55</v>
      </c>
      <c r="F7527">
        <v>164.76</v>
      </c>
    </row>
    <row r="7528" spans="1:6">
      <c r="A7528" t="s">
        <v>15444</v>
      </c>
      <c r="B7528">
        <v>86906</v>
      </c>
      <c r="C7528" t="s">
        <v>15555</v>
      </c>
      <c r="D7528" t="s">
        <v>211</v>
      </c>
      <c r="E7528">
        <v>85.83</v>
      </c>
      <c r="F7528">
        <v>86.04</v>
      </c>
    </row>
    <row r="7529" spans="1:6">
      <c r="A7529" t="s">
        <v>15444</v>
      </c>
      <c r="B7529">
        <v>86911</v>
      </c>
      <c r="C7529" t="s">
        <v>15556</v>
      </c>
      <c r="D7529" t="s">
        <v>211</v>
      </c>
      <c r="E7529">
        <v>100.96</v>
      </c>
      <c r="F7529">
        <v>101.23</v>
      </c>
    </row>
    <row r="7530" spans="1:6">
      <c r="A7530" t="s">
        <v>15444</v>
      </c>
      <c r="B7530">
        <v>86909</v>
      </c>
      <c r="C7530" t="s">
        <v>15557</v>
      </c>
      <c r="D7530" t="s">
        <v>211</v>
      </c>
      <c r="E7530">
        <v>149.69</v>
      </c>
      <c r="F7530">
        <v>150.08000000000001</v>
      </c>
    </row>
    <row r="7531" spans="1:6">
      <c r="A7531" t="s">
        <v>15444</v>
      </c>
      <c r="B7531">
        <v>86910</v>
      </c>
      <c r="C7531" t="s">
        <v>15558</v>
      </c>
      <c r="D7531" t="s">
        <v>211</v>
      </c>
      <c r="E7531">
        <v>147.4</v>
      </c>
      <c r="F7531">
        <v>147.66999999999999</v>
      </c>
    </row>
    <row r="7532" spans="1:6">
      <c r="A7532" t="s">
        <v>15444</v>
      </c>
      <c r="B7532">
        <v>86916</v>
      </c>
      <c r="C7532" t="s">
        <v>15559</v>
      </c>
      <c r="D7532" t="s">
        <v>211</v>
      </c>
      <c r="E7532">
        <v>21.21</v>
      </c>
      <c r="F7532">
        <v>21.56</v>
      </c>
    </row>
    <row r="7533" spans="1:6">
      <c r="A7533" t="s">
        <v>15444</v>
      </c>
      <c r="B7533">
        <v>86877</v>
      </c>
      <c r="C7533" t="s">
        <v>15560</v>
      </c>
      <c r="D7533" t="s">
        <v>211</v>
      </c>
      <c r="E7533">
        <v>92.42</v>
      </c>
      <c r="F7533">
        <v>92.81</v>
      </c>
    </row>
    <row r="7534" spans="1:6">
      <c r="A7534" t="s">
        <v>15444</v>
      </c>
      <c r="B7534">
        <v>86878</v>
      </c>
      <c r="C7534" t="s">
        <v>15561</v>
      </c>
      <c r="D7534" t="s">
        <v>211</v>
      </c>
      <c r="E7534">
        <v>99.77</v>
      </c>
      <c r="F7534">
        <v>100.16</v>
      </c>
    </row>
    <row r="7535" spans="1:6">
      <c r="A7535" t="s">
        <v>15444</v>
      </c>
      <c r="B7535">
        <v>86879</v>
      </c>
      <c r="C7535" t="s">
        <v>15562</v>
      </c>
      <c r="D7535" t="s">
        <v>211</v>
      </c>
      <c r="E7535">
        <v>8.58</v>
      </c>
      <c r="F7535">
        <v>8.81</v>
      </c>
    </row>
    <row r="7536" spans="1:6">
      <c r="A7536" t="s">
        <v>15444</v>
      </c>
      <c r="B7536">
        <v>86880</v>
      </c>
      <c r="C7536" t="s">
        <v>15563</v>
      </c>
      <c r="D7536" t="s">
        <v>211</v>
      </c>
      <c r="E7536">
        <v>22.94</v>
      </c>
      <c r="F7536">
        <v>23.17</v>
      </c>
    </row>
    <row r="7537" spans="1:6">
      <c r="A7537" t="s">
        <v>15564</v>
      </c>
      <c r="B7537">
        <v>101663</v>
      </c>
      <c r="C7537" t="s">
        <v>11247</v>
      </c>
      <c r="D7537" t="s">
        <v>211</v>
      </c>
      <c r="E7537">
        <v>29.02</v>
      </c>
      <c r="F7537">
        <v>30.01</v>
      </c>
    </row>
    <row r="7538" spans="1:6">
      <c r="A7538" t="s">
        <v>15564</v>
      </c>
      <c r="B7538">
        <v>101664</v>
      </c>
      <c r="C7538" t="s">
        <v>11248</v>
      </c>
      <c r="D7538" t="s">
        <v>211</v>
      </c>
      <c r="E7538">
        <v>30.79</v>
      </c>
      <c r="F7538">
        <v>31.78</v>
      </c>
    </row>
    <row r="7539" spans="1:6">
      <c r="A7539" t="s">
        <v>15564</v>
      </c>
      <c r="B7539">
        <v>101665</v>
      </c>
      <c r="C7539" t="s">
        <v>11249</v>
      </c>
      <c r="D7539" t="s">
        <v>211</v>
      </c>
      <c r="E7539">
        <v>38.369999999999997</v>
      </c>
      <c r="F7539">
        <v>39.36</v>
      </c>
    </row>
    <row r="7540" spans="1:6">
      <c r="A7540" t="s">
        <v>15564</v>
      </c>
      <c r="B7540">
        <v>101634</v>
      </c>
      <c r="C7540" t="s">
        <v>11250</v>
      </c>
      <c r="D7540" t="s">
        <v>211</v>
      </c>
      <c r="E7540">
        <v>0</v>
      </c>
      <c r="F7540">
        <v>0</v>
      </c>
    </row>
    <row r="7541" spans="1:6">
      <c r="A7541" t="s">
        <v>15564</v>
      </c>
      <c r="B7541">
        <v>101635</v>
      </c>
      <c r="C7541" t="s">
        <v>11251</v>
      </c>
      <c r="D7541" t="s">
        <v>211</v>
      </c>
      <c r="E7541">
        <v>0</v>
      </c>
      <c r="F7541">
        <v>0</v>
      </c>
    </row>
    <row r="7542" spans="1:6">
      <c r="A7542" t="s">
        <v>15564</v>
      </c>
      <c r="B7542">
        <v>101636</v>
      </c>
      <c r="C7542" t="s">
        <v>11252</v>
      </c>
      <c r="D7542" t="s">
        <v>211</v>
      </c>
      <c r="E7542">
        <v>139.51</v>
      </c>
      <c r="F7542">
        <v>141.78</v>
      </c>
    </row>
    <row r="7543" spans="1:6">
      <c r="A7543" t="s">
        <v>15564</v>
      </c>
      <c r="B7543">
        <v>101637</v>
      </c>
      <c r="C7543" t="s">
        <v>11253</v>
      </c>
      <c r="D7543" t="s">
        <v>211</v>
      </c>
      <c r="E7543">
        <v>133.25</v>
      </c>
      <c r="F7543">
        <v>135.52000000000001</v>
      </c>
    </row>
    <row r="7544" spans="1:6">
      <c r="A7544" t="s">
        <v>15564</v>
      </c>
      <c r="B7544">
        <v>101638</v>
      </c>
      <c r="C7544" t="s">
        <v>11254</v>
      </c>
      <c r="D7544" t="s">
        <v>211</v>
      </c>
      <c r="E7544">
        <v>0</v>
      </c>
      <c r="F7544">
        <v>0</v>
      </c>
    </row>
    <row r="7545" spans="1:6">
      <c r="A7545" t="s">
        <v>15564</v>
      </c>
      <c r="B7545">
        <v>101639</v>
      </c>
      <c r="C7545" t="s">
        <v>11255</v>
      </c>
      <c r="D7545" t="s">
        <v>211</v>
      </c>
      <c r="E7545">
        <v>0</v>
      </c>
      <c r="F7545">
        <v>0</v>
      </c>
    </row>
    <row r="7546" spans="1:6">
      <c r="A7546" t="s">
        <v>15564</v>
      </c>
      <c r="B7546">
        <v>105919</v>
      </c>
      <c r="C7546" t="s">
        <v>11256</v>
      </c>
      <c r="D7546" t="s">
        <v>211</v>
      </c>
      <c r="E7546">
        <v>0</v>
      </c>
      <c r="F7546">
        <v>0</v>
      </c>
    </row>
    <row r="7547" spans="1:6">
      <c r="A7547" t="s">
        <v>15564</v>
      </c>
      <c r="B7547">
        <v>101658</v>
      </c>
      <c r="C7547" t="s">
        <v>11257</v>
      </c>
      <c r="D7547" t="s">
        <v>211</v>
      </c>
      <c r="E7547">
        <v>662.93</v>
      </c>
      <c r="F7547">
        <v>664.04</v>
      </c>
    </row>
    <row r="7548" spans="1:6">
      <c r="A7548" t="s">
        <v>15564</v>
      </c>
      <c r="B7548">
        <v>101659</v>
      </c>
      <c r="C7548" t="s">
        <v>11258</v>
      </c>
      <c r="D7548" t="s">
        <v>211</v>
      </c>
      <c r="E7548">
        <v>758.53</v>
      </c>
      <c r="F7548">
        <v>759.64</v>
      </c>
    </row>
    <row r="7549" spans="1:6">
      <c r="A7549" t="s">
        <v>15564</v>
      </c>
      <c r="B7549">
        <v>101660</v>
      </c>
      <c r="C7549" t="s">
        <v>11259</v>
      </c>
      <c r="D7549" t="s">
        <v>211</v>
      </c>
      <c r="E7549">
        <v>1209.82</v>
      </c>
      <c r="F7549">
        <v>1210.93</v>
      </c>
    </row>
    <row r="7550" spans="1:6">
      <c r="A7550" t="s">
        <v>15564</v>
      </c>
      <c r="B7550">
        <v>101654</v>
      </c>
      <c r="C7550" t="s">
        <v>11260</v>
      </c>
      <c r="D7550" t="s">
        <v>211</v>
      </c>
      <c r="E7550">
        <v>249.08</v>
      </c>
      <c r="F7550">
        <v>250.19</v>
      </c>
    </row>
    <row r="7551" spans="1:6">
      <c r="A7551" t="s">
        <v>15564</v>
      </c>
      <c r="B7551">
        <v>101655</v>
      </c>
      <c r="C7551" t="s">
        <v>11261</v>
      </c>
      <c r="D7551" t="s">
        <v>211</v>
      </c>
      <c r="E7551">
        <v>399.38</v>
      </c>
      <c r="F7551">
        <v>400.49</v>
      </c>
    </row>
    <row r="7552" spans="1:6">
      <c r="A7552" t="s">
        <v>15564</v>
      </c>
      <c r="B7552">
        <v>101656</v>
      </c>
      <c r="C7552" t="s">
        <v>11262</v>
      </c>
      <c r="D7552" t="s">
        <v>211</v>
      </c>
      <c r="E7552">
        <v>434.47</v>
      </c>
      <c r="F7552">
        <v>435.58</v>
      </c>
    </row>
    <row r="7553" spans="1:6">
      <c r="A7553" t="s">
        <v>15564</v>
      </c>
      <c r="B7553">
        <v>101657</v>
      </c>
      <c r="C7553" t="s">
        <v>11263</v>
      </c>
      <c r="D7553" t="s">
        <v>211</v>
      </c>
      <c r="E7553">
        <v>509.22</v>
      </c>
      <c r="F7553">
        <v>510.33</v>
      </c>
    </row>
    <row r="7554" spans="1:6">
      <c r="A7554" t="s">
        <v>15564</v>
      </c>
      <c r="B7554">
        <v>105923</v>
      </c>
      <c r="C7554" t="s">
        <v>11264</v>
      </c>
      <c r="D7554" t="s">
        <v>211</v>
      </c>
      <c r="E7554">
        <v>0</v>
      </c>
      <c r="F7554">
        <v>0</v>
      </c>
    </row>
    <row r="7555" spans="1:6">
      <c r="A7555" t="s">
        <v>15564</v>
      </c>
      <c r="B7555">
        <v>105921</v>
      </c>
      <c r="C7555" t="s">
        <v>11265</v>
      </c>
      <c r="D7555" t="s">
        <v>211</v>
      </c>
      <c r="E7555">
        <v>0</v>
      </c>
      <c r="F7555">
        <v>0</v>
      </c>
    </row>
    <row r="7556" spans="1:6">
      <c r="A7556" t="s">
        <v>15564</v>
      </c>
      <c r="B7556">
        <v>105920</v>
      </c>
      <c r="C7556" t="s">
        <v>11266</v>
      </c>
      <c r="D7556" t="s">
        <v>211</v>
      </c>
      <c r="E7556">
        <v>0</v>
      </c>
      <c r="F7556">
        <v>0</v>
      </c>
    </row>
    <row r="7557" spans="1:6">
      <c r="A7557" t="s">
        <v>15564</v>
      </c>
      <c r="B7557">
        <v>105922</v>
      </c>
      <c r="C7557" t="s">
        <v>11267</v>
      </c>
      <c r="D7557" t="s">
        <v>211</v>
      </c>
      <c r="E7557">
        <v>0</v>
      </c>
      <c r="F7557">
        <v>0</v>
      </c>
    </row>
    <row r="7558" spans="1:6">
      <c r="A7558" t="s">
        <v>15564</v>
      </c>
      <c r="B7558">
        <v>101632</v>
      </c>
      <c r="C7558" t="s">
        <v>11268</v>
      </c>
      <c r="D7558" t="s">
        <v>211</v>
      </c>
      <c r="E7558">
        <v>31.14</v>
      </c>
      <c r="F7558">
        <v>31.19</v>
      </c>
    </row>
    <row r="7559" spans="1:6">
      <c r="A7559" t="s">
        <v>15564</v>
      </c>
      <c r="B7559">
        <v>101661</v>
      </c>
      <c r="C7559" t="s">
        <v>11269</v>
      </c>
      <c r="D7559" t="s">
        <v>211</v>
      </c>
      <c r="E7559">
        <v>124.84</v>
      </c>
      <c r="F7559">
        <v>129.1</v>
      </c>
    </row>
    <row r="7560" spans="1:6">
      <c r="A7560" t="s">
        <v>15564</v>
      </c>
      <c r="B7560">
        <v>105924</v>
      </c>
      <c r="C7560" t="s">
        <v>11270</v>
      </c>
      <c r="D7560" t="s">
        <v>211</v>
      </c>
      <c r="E7560">
        <v>12.48</v>
      </c>
      <c r="F7560">
        <v>13.2</v>
      </c>
    </row>
    <row r="7561" spans="1:6">
      <c r="A7561" t="s">
        <v>15564</v>
      </c>
      <c r="B7561">
        <v>101651</v>
      </c>
      <c r="C7561" t="s">
        <v>11271</v>
      </c>
      <c r="D7561" t="s">
        <v>211</v>
      </c>
      <c r="E7561">
        <v>62.9</v>
      </c>
      <c r="F7561">
        <v>63.54</v>
      </c>
    </row>
    <row r="7562" spans="1:6">
      <c r="A7562" t="s">
        <v>15564</v>
      </c>
      <c r="B7562">
        <v>101630</v>
      </c>
      <c r="C7562" t="s">
        <v>11272</v>
      </c>
      <c r="D7562" t="s">
        <v>211</v>
      </c>
      <c r="E7562">
        <v>73</v>
      </c>
      <c r="F7562">
        <v>74.22</v>
      </c>
    </row>
    <row r="7563" spans="1:6">
      <c r="A7563" t="s">
        <v>15564</v>
      </c>
      <c r="B7563">
        <v>101633</v>
      </c>
      <c r="C7563" t="s">
        <v>11273</v>
      </c>
      <c r="D7563" t="s">
        <v>211</v>
      </c>
      <c r="E7563">
        <v>91.69</v>
      </c>
      <c r="F7563">
        <v>92.24</v>
      </c>
    </row>
    <row r="7564" spans="1:6">
      <c r="A7564" t="s">
        <v>15565</v>
      </c>
      <c r="B7564">
        <v>104219</v>
      </c>
      <c r="C7564" t="s">
        <v>11274</v>
      </c>
      <c r="D7564" t="s">
        <v>109</v>
      </c>
      <c r="E7564">
        <v>97.07</v>
      </c>
      <c r="F7564">
        <v>98.84</v>
      </c>
    </row>
    <row r="7565" spans="1:6">
      <c r="A7565" t="s">
        <v>15565</v>
      </c>
      <c r="B7565">
        <v>104223</v>
      </c>
      <c r="C7565" t="s">
        <v>11275</v>
      </c>
      <c r="D7565" t="s">
        <v>109</v>
      </c>
      <c r="E7565">
        <v>127.7</v>
      </c>
      <c r="F7565">
        <v>130</v>
      </c>
    </row>
    <row r="7566" spans="1:6">
      <c r="A7566" t="s">
        <v>15565</v>
      </c>
      <c r="B7566">
        <v>104227</v>
      </c>
      <c r="C7566" t="s">
        <v>11276</v>
      </c>
      <c r="D7566" t="s">
        <v>109</v>
      </c>
      <c r="E7566">
        <v>150.5</v>
      </c>
      <c r="F7566">
        <v>152.85</v>
      </c>
    </row>
    <row r="7567" spans="1:6">
      <c r="A7567" t="s">
        <v>15565</v>
      </c>
      <c r="B7567">
        <v>104231</v>
      </c>
      <c r="C7567" t="s">
        <v>11277</v>
      </c>
      <c r="D7567" t="s">
        <v>109</v>
      </c>
      <c r="E7567">
        <v>165.9</v>
      </c>
      <c r="F7567">
        <v>168.51</v>
      </c>
    </row>
    <row r="7568" spans="1:6">
      <c r="A7568" t="s">
        <v>15565</v>
      </c>
      <c r="B7568">
        <v>104235</v>
      </c>
      <c r="C7568" t="s">
        <v>11278</v>
      </c>
      <c r="D7568" t="s">
        <v>109</v>
      </c>
      <c r="E7568">
        <v>81.709999999999994</v>
      </c>
      <c r="F7568">
        <v>82.84</v>
      </c>
    </row>
    <row r="7569" spans="1:6">
      <c r="A7569" t="s">
        <v>15565</v>
      </c>
      <c r="B7569">
        <v>104239</v>
      </c>
      <c r="C7569" t="s">
        <v>11279</v>
      </c>
      <c r="D7569" t="s">
        <v>109</v>
      </c>
      <c r="E7569">
        <v>110.91</v>
      </c>
      <c r="F7569">
        <v>112.56</v>
      </c>
    </row>
    <row r="7570" spans="1:6">
      <c r="A7570" t="s">
        <v>15565</v>
      </c>
      <c r="B7570">
        <v>104243</v>
      </c>
      <c r="C7570" t="s">
        <v>11280</v>
      </c>
      <c r="D7570" t="s">
        <v>109</v>
      </c>
      <c r="E7570">
        <v>132.22</v>
      </c>
      <c r="F7570">
        <v>133.91999999999999</v>
      </c>
    </row>
    <row r="7571" spans="1:6">
      <c r="A7571" t="s">
        <v>15565</v>
      </c>
      <c r="B7571">
        <v>104247</v>
      </c>
      <c r="C7571" t="s">
        <v>11281</v>
      </c>
      <c r="D7571" t="s">
        <v>109</v>
      </c>
      <c r="E7571">
        <v>142.26</v>
      </c>
      <c r="F7571">
        <v>143.94999999999999</v>
      </c>
    </row>
    <row r="7572" spans="1:6">
      <c r="A7572" t="s">
        <v>15565</v>
      </c>
      <c r="B7572">
        <v>87795</v>
      </c>
      <c r="C7572" t="s">
        <v>11282</v>
      </c>
      <c r="D7572" t="s">
        <v>109</v>
      </c>
      <c r="E7572">
        <v>83.91</v>
      </c>
      <c r="F7572">
        <v>85.18</v>
      </c>
    </row>
    <row r="7573" spans="1:6">
      <c r="A7573" t="s">
        <v>15565</v>
      </c>
      <c r="B7573">
        <v>87800</v>
      </c>
      <c r="C7573" t="s">
        <v>11283</v>
      </c>
      <c r="D7573" t="s">
        <v>109</v>
      </c>
      <c r="E7573">
        <v>114.09</v>
      </c>
      <c r="F7573">
        <v>115.91</v>
      </c>
    </row>
    <row r="7574" spans="1:6">
      <c r="A7574" t="s">
        <v>15565</v>
      </c>
      <c r="B7574">
        <v>87804</v>
      </c>
      <c r="C7574" t="s">
        <v>11284</v>
      </c>
      <c r="D7574" t="s">
        <v>109</v>
      </c>
      <c r="E7574">
        <v>135.4</v>
      </c>
      <c r="F7574">
        <v>137.27000000000001</v>
      </c>
    </row>
    <row r="7575" spans="1:6">
      <c r="A7575" t="s">
        <v>15565</v>
      </c>
      <c r="B7575">
        <v>87808</v>
      </c>
      <c r="C7575" t="s">
        <v>11285</v>
      </c>
      <c r="D7575" t="s">
        <v>109</v>
      </c>
      <c r="E7575">
        <v>145.34</v>
      </c>
      <c r="F7575">
        <v>147.19</v>
      </c>
    </row>
    <row r="7576" spans="1:6">
      <c r="A7576" t="s">
        <v>15565</v>
      </c>
      <c r="B7576">
        <v>87778</v>
      </c>
      <c r="C7576" t="s">
        <v>11286</v>
      </c>
      <c r="D7576" t="s">
        <v>109</v>
      </c>
      <c r="E7576">
        <v>100.65</v>
      </c>
      <c r="F7576">
        <v>102.64</v>
      </c>
    </row>
    <row r="7577" spans="1:6">
      <c r="A7577" t="s">
        <v>15565</v>
      </c>
      <c r="B7577">
        <v>87783</v>
      </c>
      <c r="C7577" t="s">
        <v>11287</v>
      </c>
      <c r="D7577" t="s">
        <v>109</v>
      </c>
      <c r="E7577">
        <v>132.36000000000001</v>
      </c>
      <c r="F7577">
        <v>134.94</v>
      </c>
    </row>
    <row r="7578" spans="1:6">
      <c r="A7578" t="s">
        <v>15565</v>
      </c>
      <c r="B7578">
        <v>87787</v>
      </c>
      <c r="C7578" t="s">
        <v>11288</v>
      </c>
      <c r="D7578" t="s">
        <v>109</v>
      </c>
      <c r="E7578">
        <v>155.16</v>
      </c>
      <c r="F7578">
        <v>157.79</v>
      </c>
    </row>
    <row r="7579" spans="1:6">
      <c r="A7579" t="s">
        <v>15565</v>
      </c>
      <c r="B7579">
        <v>87791</v>
      </c>
      <c r="C7579" t="s">
        <v>11289</v>
      </c>
      <c r="D7579" t="s">
        <v>109</v>
      </c>
      <c r="E7579">
        <v>171.03</v>
      </c>
      <c r="F7579">
        <v>173.94</v>
      </c>
    </row>
    <row r="7580" spans="1:6">
      <c r="A7580" t="s">
        <v>15565</v>
      </c>
      <c r="B7580">
        <v>87832</v>
      </c>
      <c r="C7580" t="s">
        <v>11290</v>
      </c>
      <c r="D7580" t="s">
        <v>109</v>
      </c>
      <c r="E7580">
        <v>158.46</v>
      </c>
      <c r="F7580">
        <v>161.94</v>
      </c>
    </row>
    <row r="7581" spans="1:6">
      <c r="A7581" t="s">
        <v>15565</v>
      </c>
      <c r="B7581">
        <v>87812</v>
      </c>
      <c r="C7581" t="s">
        <v>11291</v>
      </c>
      <c r="D7581" t="s">
        <v>109</v>
      </c>
      <c r="E7581">
        <v>119.07</v>
      </c>
      <c r="F7581">
        <v>122.49</v>
      </c>
    </row>
    <row r="7582" spans="1:6">
      <c r="A7582" t="s">
        <v>15565</v>
      </c>
      <c r="B7582">
        <v>87816</v>
      </c>
      <c r="C7582" t="s">
        <v>11292</v>
      </c>
      <c r="D7582" t="s">
        <v>109</v>
      </c>
      <c r="E7582">
        <v>149.30000000000001</v>
      </c>
      <c r="F7582">
        <v>153.29</v>
      </c>
    </row>
    <row r="7583" spans="1:6">
      <c r="A7583" t="s">
        <v>15565</v>
      </c>
      <c r="B7583">
        <v>87820</v>
      </c>
      <c r="C7583" t="s">
        <v>11293</v>
      </c>
      <c r="D7583" t="s">
        <v>109</v>
      </c>
      <c r="E7583">
        <v>170.61</v>
      </c>
      <c r="F7583">
        <v>174.65</v>
      </c>
    </row>
    <row r="7584" spans="1:6">
      <c r="A7584" t="s">
        <v>15565</v>
      </c>
      <c r="B7584">
        <v>87824</v>
      </c>
      <c r="C7584" t="s">
        <v>11294</v>
      </c>
      <c r="D7584" t="s">
        <v>109</v>
      </c>
      <c r="E7584">
        <v>196.53</v>
      </c>
      <c r="F7584">
        <v>201.49</v>
      </c>
    </row>
    <row r="7585" spans="1:6">
      <c r="A7585" t="s">
        <v>15565</v>
      </c>
      <c r="B7585">
        <v>87828</v>
      </c>
      <c r="C7585" t="s">
        <v>11295</v>
      </c>
      <c r="D7585" t="s">
        <v>109</v>
      </c>
      <c r="E7585">
        <v>124.87</v>
      </c>
      <c r="F7585">
        <v>127.87</v>
      </c>
    </row>
    <row r="7586" spans="1:6">
      <c r="A7586" t="s">
        <v>15565</v>
      </c>
      <c r="B7586">
        <v>104251</v>
      </c>
      <c r="C7586" t="s">
        <v>11296</v>
      </c>
      <c r="D7586" t="s">
        <v>109</v>
      </c>
      <c r="E7586">
        <v>112.6</v>
      </c>
      <c r="F7586">
        <v>115.67</v>
      </c>
    </row>
    <row r="7587" spans="1:6">
      <c r="A7587" t="s">
        <v>15565</v>
      </c>
      <c r="B7587">
        <v>104255</v>
      </c>
      <c r="C7587" t="s">
        <v>11297</v>
      </c>
      <c r="D7587" t="s">
        <v>109</v>
      </c>
      <c r="E7587">
        <v>141.81</v>
      </c>
      <c r="F7587">
        <v>145.37</v>
      </c>
    </row>
    <row r="7588" spans="1:6">
      <c r="A7588" t="s">
        <v>15565</v>
      </c>
      <c r="B7588">
        <v>104259</v>
      </c>
      <c r="C7588" t="s">
        <v>11298</v>
      </c>
      <c r="D7588" t="s">
        <v>109</v>
      </c>
      <c r="E7588">
        <v>163.12</v>
      </c>
      <c r="F7588">
        <v>166.73</v>
      </c>
    </row>
    <row r="7589" spans="1:6">
      <c r="A7589" t="s">
        <v>15565</v>
      </c>
      <c r="B7589">
        <v>104263</v>
      </c>
      <c r="C7589" t="s">
        <v>11299</v>
      </c>
      <c r="D7589" t="s">
        <v>109</v>
      </c>
      <c r="E7589">
        <v>187.31</v>
      </c>
      <c r="F7589">
        <v>191.73</v>
      </c>
    </row>
    <row r="7590" spans="1:6">
      <c r="A7590" t="s">
        <v>15565</v>
      </c>
      <c r="B7590">
        <v>87794</v>
      </c>
      <c r="C7590" t="s">
        <v>11300</v>
      </c>
      <c r="D7590" t="s">
        <v>109</v>
      </c>
      <c r="E7590">
        <v>49.24</v>
      </c>
      <c r="F7590">
        <v>50.87</v>
      </c>
    </row>
    <row r="7591" spans="1:6">
      <c r="A7591" t="s">
        <v>15565</v>
      </c>
      <c r="B7591">
        <v>87799</v>
      </c>
      <c r="C7591" t="s">
        <v>11301</v>
      </c>
      <c r="D7591" t="s">
        <v>109</v>
      </c>
      <c r="E7591">
        <v>67.86</v>
      </c>
      <c r="F7591">
        <v>70.19</v>
      </c>
    </row>
    <row r="7592" spans="1:6">
      <c r="A7592" t="s">
        <v>15565</v>
      </c>
      <c r="B7592">
        <v>87803</v>
      </c>
      <c r="C7592" t="s">
        <v>11302</v>
      </c>
      <c r="D7592" t="s">
        <v>109</v>
      </c>
      <c r="E7592">
        <v>76.680000000000007</v>
      </c>
      <c r="F7592">
        <v>79.16</v>
      </c>
    </row>
    <row r="7593" spans="1:6">
      <c r="A7593" t="s">
        <v>15565</v>
      </c>
      <c r="B7593">
        <v>87807</v>
      </c>
      <c r="C7593" t="s">
        <v>11303</v>
      </c>
      <c r="D7593" t="s">
        <v>109</v>
      </c>
      <c r="E7593">
        <v>83.92</v>
      </c>
      <c r="F7593">
        <v>86.62</v>
      </c>
    </row>
    <row r="7594" spans="1:6">
      <c r="A7594" t="s">
        <v>15565</v>
      </c>
      <c r="B7594">
        <v>104218</v>
      </c>
      <c r="C7594" t="s">
        <v>11304</v>
      </c>
      <c r="D7594" t="s">
        <v>109</v>
      </c>
      <c r="E7594">
        <v>60.65</v>
      </c>
      <c r="F7594">
        <v>62.86</v>
      </c>
    </row>
    <row r="7595" spans="1:6">
      <c r="A7595" t="s">
        <v>15565</v>
      </c>
      <c r="B7595">
        <v>87777</v>
      </c>
      <c r="C7595" t="s">
        <v>11305</v>
      </c>
      <c r="D7595" t="s">
        <v>109</v>
      </c>
      <c r="E7595">
        <v>64.64</v>
      </c>
      <c r="F7595">
        <v>67.09</v>
      </c>
    </row>
    <row r="7596" spans="1:6">
      <c r="A7596" t="s">
        <v>15565</v>
      </c>
      <c r="B7596">
        <v>104222</v>
      </c>
      <c r="C7596" t="s">
        <v>11306</v>
      </c>
      <c r="D7596" t="s">
        <v>109</v>
      </c>
      <c r="E7596">
        <v>78.7</v>
      </c>
      <c r="F7596">
        <v>81.56</v>
      </c>
    </row>
    <row r="7597" spans="1:6">
      <c r="A7597" t="s">
        <v>15565</v>
      </c>
      <c r="B7597">
        <v>87781</v>
      </c>
      <c r="C7597" t="s">
        <v>11307</v>
      </c>
      <c r="D7597" t="s">
        <v>109</v>
      </c>
      <c r="E7597">
        <v>83.82</v>
      </c>
      <c r="F7597">
        <v>86.99</v>
      </c>
    </row>
    <row r="7598" spans="1:6">
      <c r="A7598" t="s">
        <v>15565</v>
      </c>
      <c r="B7598">
        <v>104226</v>
      </c>
      <c r="C7598" t="s">
        <v>11308</v>
      </c>
      <c r="D7598" t="s">
        <v>109</v>
      </c>
      <c r="E7598">
        <v>88.14</v>
      </c>
      <c r="F7598">
        <v>91.16</v>
      </c>
    </row>
    <row r="7599" spans="1:6">
      <c r="A7599" t="s">
        <v>15565</v>
      </c>
      <c r="B7599">
        <v>87786</v>
      </c>
      <c r="C7599" t="s">
        <v>11309</v>
      </c>
      <c r="D7599" t="s">
        <v>109</v>
      </c>
      <c r="E7599">
        <v>93.26</v>
      </c>
      <c r="F7599">
        <v>96.59</v>
      </c>
    </row>
    <row r="7600" spans="1:6">
      <c r="A7600" t="s">
        <v>15565</v>
      </c>
      <c r="B7600">
        <v>104230</v>
      </c>
      <c r="C7600" t="s">
        <v>11310</v>
      </c>
      <c r="D7600" t="s">
        <v>109</v>
      </c>
      <c r="E7600">
        <v>102.66</v>
      </c>
      <c r="F7600">
        <v>106.33</v>
      </c>
    </row>
    <row r="7601" spans="1:6">
      <c r="A7601" t="s">
        <v>15565</v>
      </c>
      <c r="B7601">
        <v>104234</v>
      </c>
      <c r="C7601" t="s">
        <v>11311</v>
      </c>
      <c r="D7601" t="s">
        <v>109</v>
      </c>
      <c r="E7601">
        <v>46.88</v>
      </c>
      <c r="F7601">
        <v>48.38</v>
      </c>
    </row>
    <row r="7602" spans="1:6">
      <c r="A7602" t="s">
        <v>15565</v>
      </c>
      <c r="B7602">
        <v>104238</v>
      </c>
      <c r="C7602" t="s">
        <v>11312</v>
      </c>
      <c r="D7602" t="s">
        <v>109</v>
      </c>
      <c r="E7602">
        <v>64.38</v>
      </c>
      <c r="F7602">
        <v>66.5</v>
      </c>
    </row>
    <row r="7603" spans="1:6">
      <c r="A7603" t="s">
        <v>15565</v>
      </c>
      <c r="B7603">
        <v>104242</v>
      </c>
      <c r="C7603" t="s">
        <v>11313</v>
      </c>
      <c r="D7603" t="s">
        <v>109</v>
      </c>
      <c r="E7603">
        <v>73.2</v>
      </c>
      <c r="F7603">
        <v>75.47</v>
      </c>
    </row>
    <row r="7604" spans="1:6">
      <c r="A7604" t="s">
        <v>15565</v>
      </c>
      <c r="B7604">
        <v>104246</v>
      </c>
      <c r="C7604" t="s">
        <v>11314</v>
      </c>
      <c r="D7604" t="s">
        <v>109</v>
      </c>
      <c r="E7604">
        <v>80.069999999999993</v>
      </c>
      <c r="F7604">
        <v>82.55</v>
      </c>
    </row>
    <row r="7605" spans="1:6">
      <c r="A7605" t="s">
        <v>15565</v>
      </c>
      <c r="B7605">
        <v>104250</v>
      </c>
      <c r="C7605" t="s">
        <v>11315</v>
      </c>
      <c r="D7605" t="s">
        <v>109</v>
      </c>
      <c r="E7605">
        <v>81.010000000000005</v>
      </c>
      <c r="F7605">
        <v>84.61</v>
      </c>
    </row>
    <row r="7606" spans="1:6">
      <c r="A7606" t="s">
        <v>15565</v>
      </c>
      <c r="B7606">
        <v>87811</v>
      </c>
      <c r="C7606" t="s">
        <v>11316</v>
      </c>
      <c r="D7606" t="s">
        <v>109</v>
      </c>
      <c r="E7606">
        <v>88.19</v>
      </c>
      <c r="F7606">
        <v>92.2</v>
      </c>
    </row>
    <row r="7607" spans="1:6">
      <c r="A7607" t="s">
        <v>15565</v>
      </c>
      <c r="B7607">
        <v>104254</v>
      </c>
      <c r="C7607" t="s">
        <v>11317</v>
      </c>
      <c r="D7607" t="s">
        <v>109</v>
      </c>
      <c r="E7607">
        <v>98.51</v>
      </c>
      <c r="F7607">
        <v>102.74</v>
      </c>
    </row>
    <row r="7608" spans="1:6">
      <c r="A7608" t="s">
        <v>15565</v>
      </c>
      <c r="B7608">
        <v>87815</v>
      </c>
      <c r="C7608" t="s">
        <v>11318</v>
      </c>
      <c r="D7608" t="s">
        <v>109</v>
      </c>
      <c r="E7608">
        <v>106.81</v>
      </c>
      <c r="F7608">
        <v>111.52</v>
      </c>
    </row>
    <row r="7609" spans="1:6">
      <c r="A7609" t="s">
        <v>15565</v>
      </c>
      <c r="B7609">
        <v>104258</v>
      </c>
      <c r="C7609" t="s">
        <v>11319</v>
      </c>
      <c r="D7609" t="s">
        <v>109</v>
      </c>
      <c r="E7609">
        <v>107.33</v>
      </c>
      <c r="F7609">
        <v>111.71</v>
      </c>
    </row>
    <row r="7610" spans="1:6">
      <c r="A7610" t="s">
        <v>15565</v>
      </c>
      <c r="B7610">
        <v>87819</v>
      </c>
      <c r="C7610" t="s">
        <v>11320</v>
      </c>
      <c r="D7610" t="s">
        <v>109</v>
      </c>
      <c r="E7610">
        <v>115.63</v>
      </c>
      <c r="F7610">
        <v>120.49</v>
      </c>
    </row>
    <row r="7611" spans="1:6">
      <c r="A7611" t="s">
        <v>15565</v>
      </c>
      <c r="B7611">
        <v>104262</v>
      </c>
      <c r="C7611" t="s">
        <v>11321</v>
      </c>
      <c r="D7611" t="s">
        <v>109</v>
      </c>
      <c r="E7611">
        <v>136.25</v>
      </c>
      <c r="F7611">
        <v>142.11000000000001</v>
      </c>
    </row>
    <row r="7612" spans="1:6">
      <c r="A7612" t="s">
        <v>15565</v>
      </c>
      <c r="B7612">
        <v>87823</v>
      </c>
      <c r="C7612" t="s">
        <v>11322</v>
      </c>
      <c r="D7612" t="s">
        <v>109</v>
      </c>
      <c r="E7612">
        <v>147.58000000000001</v>
      </c>
      <c r="F7612">
        <v>154.1</v>
      </c>
    </row>
    <row r="7613" spans="1:6">
      <c r="A7613" t="s">
        <v>15565</v>
      </c>
      <c r="B7613">
        <v>87827</v>
      </c>
      <c r="C7613" t="s">
        <v>11323</v>
      </c>
      <c r="D7613" t="s">
        <v>109</v>
      </c>
      <c r="E7613">
        <v>84.84</v>
      </c>
      <c r="F7613">
        <v>88.4</v>
      </c>
    </row>
    <row r="7614" spans="1:6">
      <c r="A7614" t="s">
        <v>15565</v>
      </c>
      <c r="B7614">
        <v>87831</v>
      </c>
      <c r="C7614" t="s">
        <v>11324</v>
      </c>
      <c r="D7614" t="s">
        <v>109</v>
      </c>
      <c r="E7614">
        <v>103.96</v>
      </c>
      <c r="F7614">
        <v>108.19</v>
      </c>
    </row>
    <row r="7615" spans="1:6">
      <c r="A7615" t="s">
        <v>15565</v>
      </c>
      <c r="B7615">
        <v>104220</v>
      </c>
      <c r="C7615" t="s">
        <v>11325</v>
      </c>
      <c r="D7615" t="s">
        <v>109</v>
      </c>
      <c r="E7615">
        <v>59.98</v>
      </c>
      <c r="F7615">
        <v>61.77</v>
      </c>
    </row>
    <row r="7616" spans="1:6">
      <c r="A7616" t="s">
        <v>15565</v>
      </c>
      <c r="B7616">
        <v>104203</v>
      </c>
      <c r="C7616" t="s">
        <v>11326</v>
      </c>
      <c r="D7616" t="s">
        <v>109</v>
      </c>
      <c r="E7616">
        <v>64.19</v>
      </c>
      <c r="F7616">
        <v>66.2</v>
      </c>
    </row>
    <row r="7617" spans="1:6">
      <c r="A7617" t="s">
        <v>15565</v>
      </c>
      <c r="B7617">
        <v>104224</v>
      </c>
      <c r="C7617" t="s">
        <v>11327</v>
      </c>
      <c r="D7617" t="s">
        <v>109</v>
      </c>
      <c r="E7617">
        <v>77.78</v>
      </c>
      <c r="F7617">
        <v>80.09</v>
      </c>
    </row>
    <row r="7618" spans="1:6">
      <c r="A7618" t="s">
        <v>15565</v>
      </c>
      <c r="B7618">
        <v>104204</v>
      </c>
      <c r="C7618" t="s">
        <v>11328</v>
      </c>
      <c r="D7618" t="s">
        <v>109</v>
      </c>
      <c r="E7618">
        <v>83.25</v>
      </c>
      <c r="F7618">
        <v>85.84</v>
      </c>
    </row>
    <row r="7619" spans="1:6">
      <c r="A7619" t="s">
        <v>15565</v>
      </c>
      <c r="B7619">
        <v>104228</v>
      </c>
      <c r="C7619" t="s">
        <v>11329</v>
      </c>
      <c r="D7619" t="s">
        <v>109</v>
      </c>
      <c r="E7619">
        <v>86.38</v>
      </c>
      <c r="F7619">
        <v>88.75</v>
      </c>
    </row>
    <row r="7620" spans="1:6">
      <c r="A7620" t="s">
        <v>15565</v>
      </c>
      <c r="B7620">
        <v>104205</v>
      </c>
      <c r="C7620" t="s">
        <v>11330</v>
      </c>
      <c r="D7620" t="s">
        <v>109</v>
      </c>
      <c r="E7620">
        <v>91.86</v>
      </c>
      <c r="F7620">
        <v>94.51</v>
      </c>
    </row>
    <row r="7621" spans="1:6">
      <c r="A7621" t="s">
        <v>15565</v>
      </c>
      <c r="B7621">
        <v>104232</v>
      </c>
      <c r="C7621" t="s">
        <v>11331</v>
      </c>
      <c r="D7621" t="s">
        <v>109</v>
      </c>
      <c r="E7621">
        <v>95.46</v>
      </c>
      <c r="F7621">
        <v>98.1</v>
      </c>
    </row>
    <row r="7622" spans="1:6">
      <c r="A7622" t="s">
        <v>15565</v>
      </c>
      <c r="B7622">
        <v>104206</v>
      </c>
      <c r="C7622" t="s">
        <v>11332</v>
      </c>
      <c r="D7622" t="s">
        <v>109</v>
      </c>
      <c r="E7622">
        <v>101.48</v>
      </c>
      <c r="F7622">
        <v>104.42</v>
      </c>
    </row>
    <row r="7623" spans="1:6">
      <c r="A7623" t="s">
        <v>15565</v>
      </c>
      <c r="B7623">
        <v>104236</v>
      </c>
      <c r="C7623" t="s">
        <v>11333</v>
      </c>
      <c r="D7623" t="s">
        <v>109</v>
      </c>
      <c r="E7623">
        <v>45.6</v>
      </c>
      <c r="F7623">
        <v>46.73</v>
      </c>
    </row>
    <row r="7624" spans="1:6">
      <c r="A7624" t="s">
        <v>15565</v>
      </c>
      <c r="B7624">
        <v>104207</v>
      </c>
      <c r="C7624" t="s">
        <v>11334</v>
      </c>
      <c r="D7624" t="s">
        <v>109</v>
      </c>
      <c r="E7624">
        <v>48.19</v>
      </c>
      <c r="F7624">
        <v>49.46</v>
      </c>
    </row>
    <row r="7625" spans="1:6">
      <c r="A7625" t="s">
        <v>15565</v>
      </c>
      <c r="B7625">
        <v>104240</v>
      </c>
      <c r="C7625" t="s">
        <v>11335</v>
      </c>
      <c r="D7625" t="s">
        <v>109</v>
      </c>
      <c r="E7625">
        <v>62.95</v>
      </c>
      <c r="F7625">
        <v>64.61</v>
      </c>
    </row>
    <row r="7626" spans="1:6">
      <c r="A7626" t="s">
        <v>15565</v>
      </c>
      <c r="B7626">
        <v>104208</v>
      </c>
      <c r="C7626" t="s">
        <v>11336</v>
      </c>
      <c r="D7626" t="s">
        <v>109</v>
      </c>
      <c r="E7626">
        <v>66.69</v>
      </c>
      <c r="F7626">
        <v>68.52</v>
      </c>
    </row>
    <row r="7627" spans="1:6">
      <c r="A7627" t="s">
        <v>15565</v>
      </c>
      <c r="B7627">
        <v>104244</v>
      </c>
      <c r="C7627" t="s">
        <v>11337</v>
      </c>
      <c r="D7627" t="s">
        <v>109</v>
      </c>
      <c r="E7627">
        <v>71.02</v>
      </c>
      <c r="F7627">
        <v>72.739999999999995</v>
      </c>
    </row>
    <row r="7628" spans="1:6">
      <c r="A7628" t="s">
        <v>15565</v>
      </c>
      <c r="B7628">
        <v>104209</v>
      </c>
      <c r="C7628" t="s">
        <v>11338</v>
      </c>
      <c r="D7628" t="s">
        <v>109</v>
      </c>
      <c r="E7628">
        <v>74.760000000000005</v>
      </c>
      <c r="F7628">
        <v>76.650000000000006</v>
      </c>
    </row>
    <row r="7629" spans="1:6">
      <c r="A7629" t="s">
        <v>15565</v>
      </c>
      <c r="B7629">
        <v>104248</v>
      </c>
      <c r="C7629" t="s">
        <v>11339</v>
      </c>
      <c r="D7629" t="s">
        <v>109</v>
      </c>
      <c r="E7629">
        <v>74.36</v>
      </c>
      <c r="F7629">
        <v>76.06</v>
      </c>
    </row>
    <row r="7630" spans="1:6">
      <c r="A7630" t="s">
        <v>15565</v>
      </c>
      <c r="B7630">
        <v>104210</v>
      </c>
      <c r="C7630" t="s">
        <v>11340</v>
      </c>
      <c r="D7630" t="s">
        <v>109</v>
      </c>
      <c r="E7630">
        <v>77.97</v>
      </c>
      <c r="F7630">
        <v>79.83</v>
      </c>
    </row>
    <row r="7631" spans="1:6">
      <c r="A7631" t="s">
        <v>15565</v>
      </c>
      <c r="B7631">
        <v>104252</v>
      </c>
      <c r="C7631" t="s">
        <v>11341</v>
      </c>
      <c r="D7631" t="s">
        <v>109</v>
      </c>
      <c r="E7631">
        <v>82.3</v>
      </c>
      <c r="F7631">
        <v>85.37</v>
      </c>
    </row>
    <row r="7632" spans="1:6">
      <c r="A7632" t="s">
        <v>15565</v>
      </c>
      <c r="B7632">
        <v>104211</v>
      </c>
      <c r="C7632" t="s">
        <v>11342</v>
      </c>
      <c r="D7632" t="s">
        <v>109</v>
      </c>
      <c r="E7632">
        <v>89.9</v>
      </c>
      <c r="F7632">
        <v>93.32</v>
      </c>
    </row>
    <row r="7633" spans="1:6">
      <c r="A7633" t="s">
        <v>15565</v>
      </c>
      <c r="B7633">
        <v>104212</v>
      </c>
      <c r="C7633" t="s">
        <v>11343</v>
      </c>
      <c r="D7633" t="s">
        <v>109</v>
      </c>
      <c r="E7633">
        <v>108.46</v>
      </c>
      <c r="F7633">
        <v>112.46</v>
      </c>
    </row>
    <row r="7634" spans="1:6">
      <c r="A7634" t="s">
        <v>15565</v>
      </c>
      <c r="B7634">
        <v>104213</v>
      </c>
      <c r="C7634" t="s">
        <v>11344</v>
      </c>
      <c r="D7634" t="s">
        <v>109</v>
      </c>
      <c r="E7634">
        <v>116.53</v>
      </c>
      <c r="F7634">
        <v>120.59</v>
      </c>
    </row>
    <row r="7635" spans="1:6">
      <c r="A7635" t="s">
        <v>15565</v>
      </c>
      <c r="B7635">
        <v>104214</v>
      </c>
      <c r="C7635" t="s">
        <v>11345</v>
      </c>
      <c r="D7635" t="s">
        <v>109</v>
      </c>
      <c r="E7635">
        <v>138.52000000000001</v>
      </c>
      <c r="F7635">
        <v>143.49</v>
      </c>
    </row>
    <row r="7636" spans="1:6">
      <c r="A7636" t="s">
        <v>15565</v>
      </c>
      <c r="B7636">
        <v>104215</v>
      </c>
      <c r="C7636" t="s">
        <v>11346</v>
      </c>
      <c r="D7636" t="s">
        <v>109</v>
      </c>
      <c r="E7636">
        <v>85.07</v>
      </c>
      <c r="F7636">
        <v>88.08</v>
      </c>
    </row>
    <row r="7637" spans="1:6">
      <c r="A7637" t="s">
        <v>15565</v>
      </c>
      <c r="B7637">
        <v>104216</v>
      </c>
      <c r="C7637" t="s">
        <v>11347</v>
      </c>
      <c r="D7637" t="s">
        <v>109</v>
      </c>
      <c r="E7637">
        <v>103.7</v>
      </c>
      <c r="F7637">
        <v>107.2</v>
      </c>
    </row>
    <row r="7638" spans="1:6">
      <c r="A7638" t="s">
        <v>15565</v>
      </c>
      <c r="B7638">
        <v>104217</v>
      </c>
      <c r="C7638" t="s">
        <v>11348</v>
      </c>
      <c r="D7638" t="s">
        <v>109</v>
      </c>
      <c r="E7638">
        <v>56.13</v>
      </c>
      <c r="F7638">
        <v>58.08</v>
      </c>
    </row>
    <row r="7639" spans="1:6">
      <c r="A7639" t="s">
        <v>15565</v>
      </c>
      <c r="B7639">
        <v>104221</v>
      </c>
      <c r="C7639" t="s">
        <v>11349</v>
      </c>
      <c r="D7639" t="s">
        <v>109</v>
      </c>
      <c r="E7639">
        <v>72.64</v>
      </c>
      <c r="F7639">
        <v>75.150000000000006</v>
      </c>
    </row>
    <row r="7640" spans="1:6">
      <c r="A7640" t="s">
        <v>15565</v>
      </c>
      <c r="B7640">
        <v>104225</v>
      </c>
      <c r="C7640" t="s">
        <v>11350</v>
      </c>
      <c r="D7640" t="s">
        <v>109</v>
      </c>
      <c r="E7640">
        <v>80.55</v>
      </c>
      <c r="F7640">
        <v>83.12</v>
      </c>
    </row>
    <row r="7641" spans="1:6">
      <c r="A7641" t="s">
        <v>15565</v>
      </c>
      <c r="B7641">
        <v>104229</v>
      </c>
      <c r="C7641" t="s">
        <v>11351</v>
      </c>
      <c r="D7641" t="s">
        <v>109</v>
      </c>
      <c r="E7641">
        <v>94.3</v>
      </c>
      <c r="F7641">
        <v>97.48</v>
      </c>
    </row>
    <row r="7642" spans="1:6">
      <c r="A7642" t="s">
        <v>15565</v>
      </c>
      <c r="B7642">
        <v>104233</v>
      </c>
      <c r="C7642" t="s">
        <v>11352</v>
      </c>
      <c r="D7642" t="s">
        <v>109</v>
      </c>
      <c r="E7642">
        <v>42.67</v>
      </c>
      <c r="F7642">
        <v>43.91</v>
      </c>
    </row>
    <row r="7643" spans="1:6">
      <c r="A7643" t="s">
        <v>15565</v>
      </c>
      <c r="B7643">
        <v>104237</v>
      </c>
      <c r="C7643" t="s">
        <v>11353</v>
      </c>
      <c r="D7643" t="s">
        <v>109</v>
      </c>
      <c r="E7643">
        <v>58.73</v>
      </c>
      <c r="F7643">
        <v>60.52</v>
      </c>
    </row>
    <row r="7644" spans="1:6">
      <c r="A7644" t="s">
        <v>15565</v>
      </c>
      <c r="B7644">
        <v>104241</v>
      </c>
      <c r="C7644" t="s">
        <v>11354</v>
      </c>
      <c r="D7644" t="s">
        <v>109</v>
      </c>
      <c r="E7644">
        <v>66.11</v>
      </c>
      <c r="F7644">
        <v>67.959999999999994</v>
      </c>
    </row>
    <row r="7645" spans="1:6">
      <c r="A7645" t="s">
        <v>15565</v>
      </c>
      <c r="B7645">
        <v>104245</v>
      </c>
      <c r="C7645" t="s">
        <v>11355</v>
      </c>
      <c r="D7645" t="s">
        <v>109</v>
      </c>
      <c r="E7645">
        <v>72.260000000000005</v>
      </c>
      <c r="F7645">
        <v>74.28</v>
      </c>
    </row>
    <row r="7646" spans="1:6">
      <c r="A7646" t="s">
        <v>15565</v>
      </c>
      <c r="B7646">
        <v>104249</v>
      </c>
      <c r="C7646" t="s">
        <v>11356</v>
      </c>
      <c r="D7646" t="s">
        <v>109</v>
      </c>
      <c r="E7646">
        <v>76.8</v>
      </c>
      <c r="F7646">
        <v>80.14</v>
      </c>
    </row>
    <row r="7647" spans="1:6">
      <c r="A7647" t="s">
        <v>15565</v>
      </c>
      <c r="B7647">
        <v>104253</v>
      </c>
      <c r="C7647" t="s">
        <v>11357</v>
      </c>
      <c r="D7647" t="s">
        <v>109</v>
      </c>
      <c r="E7647">
        <v>92.86</v>
      </c>
      <c r="F7647">
        <v>96.76</v>
      </c>
    </row>
    <row r="7648" spans="1:6">
      <c r="A7648" t="s">
        <v>15565</v>
      </c>
      <c r="B7648">
        <v>104256</v>
      </c>
      <c r="C7648" t="s">
        <v>11358</v>
      </c>
      <c r="D7648" t="s">
        <v>109</v>
      </c>
      <c r="E7648">
        <v>99.66</v>
      </c>
      <c r="F7648">
        <v>103.23</v>
      </c>
    </row>
    <row r="7649" spans="1:6">
      <c r="A7649" t="s">
        <v>15565</v>
      </c>
      <c r="B7649">
        <v>104260</v>
      </c>
      <c r="C7649" t="s">
        <v>11359</v>
      </c>
      <c r="D7649" t="s">
        <v>109</v>
      </c>
      <c r="E7649">
        <v>107.73</v>
      </c>
      <c r="F7649">
        <v>111.36</v>
      </c>
    </row>
    <row r="7650" spans="1:6">
      <c r="A7650" t="s">
        <v>15565</v>
      </c>
      <c r="B7650">
        <v>104264</v>
      </c>
      <c r="C7650" t="s">
        <v>11360</v>
      </c>
      <c r="D7650" t="s">
        <v>109</v>
      </c>
      <c r="E7650">
        <v>127.69</v>
      </c>
      <c r="F7650">
        <v>132.12</v>
      </c>
    </row>
    <row r="7651" spans="1:6">
      <c r="A7651" t="s">
        <v>15565</v>
      </c>
      <c r="B7651">
        <v>87792</v>
      </c>
      <c r="C7651" t="s">
        <v>11361</v>
      </c>
      <c r="D7651" t="s">
        <v>109</v>
      </c>
      <c r="E7651">
        <v>45.03</v>
      </c>
      <c r="F7651">
        <v>46.4</v>
      </c>
    </row>
    <row r="7652" spans="1:6">
      <c r="A7652" t="s">
        <v>15565</v>
      </c>
      <c r="B7652">
        <v>87797</v>
      </c>
      <c r="C7652" t="s">
        <v>11362</v>
      </c>
      <c r="D7652" t="s">
        <v>109</v>
      </c>
      <c r="E7652">
        <v>62.21</v>
      </c>
      <c r="F7652">
        <v>64.209999999999994</v>
      </c>
    </row>
    <row r="7653" spans="1:6">
      <c r="A7653" t="s">
        <v>15565</v>
      </c>
      <c r="B7653">
        <v>87801</v>
      </c>
      <c r="C7653" t="s">
        <v>11363</v>
      </c>
      <c r="D7653" t="s">
        <v>109</v>
      </c>
      <c r="E7653">
        <v>69.59</v>
      </c>
      <c r="F7653">
        <v>71.650000000000006</v>
      </c>
    </row>
    <row r="7654" spans="1:6">
      <c r="A7654" t="s">
        <v>15565</v>
      </c>
      <c r="B7654">
        <v>87805</v>
      </c>
      <c r="C7654" t="s">
        <v>11364</v>
      </c>
      <c r="D7654" t="s">
        <v>109</v>
      </c>
      <c r="E7654">
        <v>76.11</v>
      </c>
      <c r="F7654">
        <v>78.349999999999994</v>
      </c>
    </row>
    <row r="7655" spans="1:6">
      <c r="A7655" t="s">
        <v>15565</v>
      </c>
      <c r="B7655">
        <v>87775</v>
      </c>
      <c r="C7655" t="s">
        <v>11365</v>
      </c>
      <c r="D7655" t="s">
        <v>109</v>
      </c>
      <c r="E7655">
        <v>60.12</v>
      </c>
      <c r="F7655">
        <v>62.31</v>
      </c>
    </row>
    <row r="7656" spans="1:6">
      <c r="A7656" t="s">
        <v>15565</v>
      </c>
      <c r="B7656">
        <v>87779</v>
      </c>
      <c r="C7656" t="s">
        <v>11366</v>
      </c>
      <c r="D7656" t="s">
        <v>109</v>
      </c>
      <c r="E7656">
        <v>77.760000000000005</v>
      </c>
      <c r="F7656">
        <v>80.58</v>
      </c>
    </row>
    <row r="7657" spans="1:6">
      <c r="A7657" t="s">
        <v>15565</v>
      </c>
      <c r="B7657">
        <v>87784</v>
      </c>
      <c r="C7657" t="s">
        <v>11367</v>
      </c>
      <c r="D7657" t="s">
        <v>109</v>
      </c>
      <c r="E7657">
        <v>85.67</v>
      </c>
      <c r="F7657">
        <v>88.55</v>
      </c>
    </row>
    <row r="7658" spans="1:6">
      <c r="A7658" t="s">
        <v>15565</v>
      </c>
      <c r="B7658">
        <v>87788</v>
      </c>
      <c r="C7658" t="s">
        <v>11368</v>
      </c>
      <c r="D7658" t="s">
        <v>109</v>
      </c>
      <c r="E7658">
        <v>100.66</v>
      </c>
      <c r="F7658">
        <v>104.2</v>
      </c>
    </row>
    <row r="7659" spans="1:6">
      <c r="A7659" t="s">
        <v>15565</v>
      </c>
      <c r="B7659">
        <v>87809</v>
      </c>
      <c r="C7659" t="s">
        <v>11369</v>
      </c>
      <c r="D7659" t="s">
        <v>109</v>
      </c>
      <c r="E7659">
        <v>83.98</v>
      </c>
      <c r="F7659">
        <v>87.73</v>
      </c>
    </row>
    <row r="7660" spans="1:6">
      <c r="A7660" t="s">
        <v>15565</v>
      </c>
      <c r="B7660">
        <v>87813</v>
      </c>
      <c r="C7660" t="s">
        <v>11370</v>
      </c>
      <c r="D7660" t="s">
        <v>109</v>
      </c>
      <c r="E7660">
        <v>101.16</v>
      </c>
      <c r="F7660">
        <v>105.54</v>
      </c>
    </row>
    <row r="7661" spans="1:6">
      <c r="A7661" t="s">
        <v>15565</v>
      </c>
      <c r="B7661">
        <v>104257</v>
      </c>
      <c r="C7661" t="s">
        <v>11371</v>
      </c>
      <c r="D7661" t="s">
        <v>109</v>
      </c>
      <c r="E7661">
        <v>100.24</v>
      </c>
      <c r="F7661">
        <v>104.2</v>
      </c>
    </row>
    <row r="7662" spans="1:6">
      <c r="A7662" t="s">
        <v>15565</v>
      </c>
      <c r="B7662">
        <v>87817</v>
      </c>
      <c r="C7662" t="s">
        <v>11372</v>
      </c>
      <c r="D7662" t="s">
        <v>109</v>
      </c>
      <c r="E7662">
        <v>108.54</v>
      </c>
      <c r="F7662">
        <v>112.98</v>
      </c>
    </row>
    <row r="7663" spans="1:6">
      <c r="A7663" t="s">
        <v>15565</v>
      </c>
      <c r="B7663">
        <v>104261</v>
      </c>
      <c r="C7663" t="s">
        <v>11373</v>
      </c>
      <c r="D7663" t="s">
        <v>109</v>
      </c>
      <c r="E7663">
        <v>128.44</v>
      </c>
      <c r="F7663">
        <v>133.84</v>
      </c>
    </row>
    <row r="7664" spans="1:6">
      <c r="A7664" t="s">
        <v>15565</v>
      </c>
      <c r="B7664">
        <v>87821</v>
      </c>
      <c r="C7664" t="s">
        <v>11374</v>
      </c>
      <c r="D7664" t="s">
        <v>109</v>
      </c>
      <c r="E7664">
        <v>139.77000000000001</v>
      </c>
      <c r="F7664">
        <v>145.83000000000001</v>
      </c>
    </row>
    <row r="7665" spans="1:6">
      <c r="A7665" t="s">
        <v>15565</v>
      </c>
      <c r="B7665">
        <v>87825</v>
      </c>
      <c r="C7665" t="s">
        <v>11375</v>
      </c>
      <c r="D7665" t="s">
        <v>109</v>
      </c>
      <c r="E7665">
        <v>79.67</v>
      </c>
      <c r="F7665">
        <v>82.94</v>
      </c>
    </row>
    <row r="7666" spans="1:6">
      <c r="A7666" t="s">
        <v>15565</v>
      </c>
      <c r="B7666">
        <v>87829</v>
      </c>
      <c r="C7666" t="s">
        <v>11376</v>
      </c>
      <c r="D7666" t="s">
        <v>109</v>
      </c>
      <c r="E7666">
        <v>97.04</v>
      </c>
      <c r="F7666">
        <v>100.87</v>
      </c>
    </row>
    <row r="7667" spans="1:6">
      <c r="A7667" t="s">
        <v>15566</v>
      </c>
      <c r="B7667">
        <v>87557</v>
      </c>
      <c r="C7667" t="s">
        <v>11377</v>
      </c>
      <c r="D7667" t="s">
        <v>109</v>
      </c>
      <c r="E7667">
        <v>50.59</v>
      </c>
      <c r="F7667">
        <v>51.23</v>
      </c>
    </row>
    <row r="7668" spans="1:6">
      <c r="A7668" t="s">
        <v>15566</v>
      </c>
      <c r="B7668">
        <v>87539</v>
      </c>
      <c r="C7668" t="s">
        <v>11378</v>
      </c>
      <c r="D7668" t="s">
        <v>109</v>
      </c>
      <c r="E7668">
        <v>76.94</v>
      </c>
      <c r="F7668">
        <v>77.819999999999993</v>
      </c>
    </row>
    <row r="7669" spans="1:6">
      <c r="A7669" t="s">
        <v>15566</v>
      </c>
      <c r="B7669">
        <v>104972</v>
      </c>
      <c r="C7669" t="s">
        <v>11379</v>
      </c>
      <c r="D7669" t="s">
        <v>109</v>
      </c>
      <c r="E7669">
        <v>38.49</v>
      </c>
      <c r="F7669">
        <v>40</v>
      </c>
    </row>
    <row r="7670" spans="1:6">
      <c r="A7670" t="s">
        <v>15566</v>
      </c>
      <c r="B7670">
        <v>104954</v>
      </c>
      <c r="C7670" t="s">
        <v>11380</v>
      </c>
      <c r="D7670" t="s">
        <v>109</v>
      </c>
      <c r="E7670">
        <v>53.94</v>
      </c>
      <c r="F7670">
        <v>55.95</v>
      </c>
    </row>
    <row r="7671" spans="1:6">
      <c r="A7671" t="s">
        <v>15566</v>
      </c>
      <c r="B7671">
        <v>104976</v>
      </c>
      <c r="C7671" t="s">
        <v>11381</v>
      </c>
      <c r="D7671" t="s">
        <v>109</v>
      </c>
      <c r="E7671">
        <v>34.4</v>
      </c>
      <c r="F7671">
        <v>35.68</v>
      </c>
    </row>
    <row r="7672" spans="1:6">
      <c r="A7672" t="s">
        <v>15566</v>
      </c>
      <c r="B7672">
        <v>104966</v>
      </c>
      <c r="C7672" t="s">
        <v>11382</v>
      </c>
      <c r="D7672" t="s">
        <v>109</v>
      </c>
      <c r="E7672">
        <v>49.86</v>
      </c>
      <c r="F7672">
        <v>51.64</v>
      </c>
    </row>
    <row r="7673" spans="1:6">
      <c r="A7673" t="s">
        <v>15566</v>
      </c>
      <c r="B7673">
        <v>104968</v>
      </c>
      <c r="C7673" t="s">
        <v>11383</v>
      </c>
      <c r="D7673" t="s">
        <v>109</v>
      </c>
      <c r="E7673">
        <v>45.34</v>
      </c>
      <c r="F7673">
        <v>47.26</v>
      </c>
    </row>
    <row r="7674" spans="1:6">
      <c r="A7674" t="s">
        <v>15566</v>
      </c>
      <c r="B7674">
        <v>104962</v>
      </c>
      <c r="C7674" t="s">
        <v>11384</v>
      </c>
      <c r="D7674" t="s">
        <v>109</v>
      </c>
      <c r="E7674">
        <v>60.8</v>
      </c>
      <c r="F7674">
        <v>63.21</v>
      </c>
    </row>
    <row r="7675" spans="1:6">
      <c r="A7675" t="s">
        <v>15566</v>
      </c>
      <c r="B7675">
        <v>87550</v>
      </c>
      <c r="C7675" t="s">
        <v>11385</v>
      </c>
      <c r="D7675" t="s">
        <v>109</v>
      </c>
      <c r="E7675">
        <v>30.91</v>
      </c>
      <c r="F7675">
        <v>31.98</v>
      </c>
    </row>
    <row r="7676" spans="1:6">
      <c r="A7676" t="s">
        <v>15566</v>
      </c>
      <c r="B7676">
        <v>87532</v>
      </c>
      <c r="C7676" t="s">
        <v>11386</v>
      </c>
      <c r="D7676" t="s">
        <v>109</v>
      </c>
      <c r="E7676">
        <v>44.32</v>
      </c>
      <c r="F7676">
        <v>45.77</v>
      </c>
    </row>
    <row r="7677" spans="1:6">
      <c r="A7677" t="s">
        <v>15566</v>
      </c>
      <c r="B7677">
        <v>87554</v>
      </c>
      <c r="C7677" t="s">
        <v>11387</v>
      </c>
      <c r="D7677" t="s">
        <v>109</v>
      </c>
      <c r="E7677">
        <v>28.27</v>
      </c>
      <c r="F7677">
        <v>29.18</v>
      </c>
    </row>
    <row r="7678" spans="1:6">
      <c r="A7678" t="s">
        <v>15566</v>
      </c>
      <c r="B7678">
        <v>87536</v>
      </c>
      <c r="C7678" t="s">
        <v>11388</v>
      </c>
      <c r="D7678" t="s">
        <v>109</v>
      </c>
      <c r="E7678">
        <v>41.69</v>
      </c>
      <c r="F7678">
        <v>42.99</v>
      </c>
    </row>
    <row r="7679" spans="1:6">
      <c r="A7679" t="s">
        <v>15566</v>
      </c>
      <c r="B7679">
        <v>87528</v>
      </c>
      <c r="C7679" t="s">
        <v>11389</v>
      </c>
      <c r="D7679" t="s">
        <v>109</v>
      </c>
      <c r="E7679">
        <v>48.74</v>
      </c>
      <c r="F7679">
        <v>50.46</v>
      </c>
    </row>
    <row r="7680" spans="1:6">
      <c r="A7680" t="s">
        <v>15566</v>
      </c>
      <c r="B7680">
        <v>87546</v>
      </c>
      <c r="C7680" t="s">
        <v>11390</v>
      </c>
      <c r="D7680" t="s">
        <v>109</v>
      </c>
      <c r="E7680">
        <v>35.33</v>
      </c>
      <c r="F7680">
        <v>36.67</v>
      </c>
    </row>
    <row r="7681" spans="1:6">
      <c r="A7681" t="s">
        <v>15566</v>
      </c>
      <c r="B7681">
        <v>104971</v>
      </c>
      <c r="C7681" t="s">
        <v>11391</v>
      </c>
      <c r="D7681" t="s">
        <v>109</v>
      </c>
      <c r="E7681">
        <v>35.700000000000003</v>
      </c>
      <c r="F7681">
        <v>37.04</v>
      </c>
    </row>
    <row r="7682" spans="1:6">
      <c r="A7682" t="s">
        <v>15566</v>
      </c>
      <c r="B7682">
        <v>104965</v>
      </c>
      <c r="C7682" t="s">
        <v>11392</v>
      </c>
      <c r="D7682" t="s">
        <v>109</v>
      </c>
      <c r="E7682">
        <v>49.57</v>
      </c>
      <c r="F7682">
        <v>51.32</v>
      </c>
    </row>
    <row r="7683" spans="1:6">
      <c r="A7683" t="s">
        <v>15566</v>
      </c>
      <c r="B7683">
        <v>104975</v>
      </c>
      <c r="C7683" t="s">
        <v>11393</v>
      </c>
      <c r="D7683" t="s">
        <v>109</v>
      </c>
      <c r="E7683">
        <v>31.61</v>
      </c>
      <c r="F7683">
        <v>32.72</v>
      </c>
    </row>
    <row r="7684" spans="1:6">
      <c r="A7684" t="s">
        <v>15566</v>
      </c>
      <c r="B7684">
        <v>104957</v>
      </c>
      <c r="C7684" t="s">
        <v>11394</v>
      </c>
      <c r="D7684" t="s">
        <v>109</v>
      </c>
      <c r="E7684">
        <v>45.49</v>
      </c>
      <c r="F7684">
        <v>47.01</v>
      </c>
    </row>
    <row r="7685" spans="1:6">
      <c r="A7685" t="s">
        <v>15566</v>
      </c>
      <c r="B7685">
        <v>104967</v>
      </c>
      <c r="C7685" t="s">
        <v>11395</v>
      </c>
      <c r="D7685" t="s">
        <v>109</v>
      </c>
      <c r="E7685">
        <v>42.55</v>
      </c>
      <c r="F7685">
        <v>44.3</v>
      </c>
    </row>
    <row r="7686" spans="1:6">
      <c r="A7686" t="s">
        <v>15566</v>
      </c>
      <c r="B7686">
        <v>104961</v>
      </c>
      <c r="C7686" t="s">
        <v>11396</v>
      </c>
      <c r="D7686" t="s">
        <v>109</v>
      </c>
      <c r="E7686">
        <v>56.43</v>
      </c>
      <c r="F7686">
        <v>58.58</v>
      </c>
    </row>
    <row r="7687" spans="1:6">
      <c r="A7687" t="s">
        <v>15566</v>
      </c>
      <c r="B7687">
        <v>87549</v>
      </c>
      <c r="C7687" t="s">
        <v>11397</v>
      </c>
      <c r="D7687" t="s">
        <v>109</v>
      </c>
      <c r="E7687">
        <v>28.12</v>
      </c>
      <c r="F7687">
        <v>29.02</v>
      </c>
    </row>
    <row r="7688" spans="1:6">
      <c r="A7688" t="s">
        <v>15566</v>
      </c>
      <c r="B7688">
        <v>87531</v>
      </c>
      <c r="C7688" t="s">
        <v>11398</v>
      </c>
      <c r="D7688" t="s">
        <v>109</v>
      </c>
      <c r="E7688">
        <v>39.950000000000003</v>
      </c>
      <c r="F7688">
        <v>41.14</v>
      </c>
    </row>
    <row r="7689" spans="1:6">
      <c r="A7689" t="s">
        <v>15566</v>
      </c>
      <c r="B7689">
        <v>87553</v>
      </c>
      <c r="C7689" t="s">
        <v>11399</v>
      </c>
      <c r="D7689" t="s">
        <v>109</v>
      </c>
      <c r="E7689">
        <v>25.48</v>
      </c>
      <c r="F7689">
        <v>26.22</v>
      </c>
    </row>
    <row r="7690" spans="1:6">
      <c r="A7690" t="s">
        <v>15566</v>
      </c>
      <c r="B7690">
        <v>87535</v>
      </c>
      <c r="C7690" t="s">
        <v>250</v>
      </c>
      <c r="D7690" t="s">
        <v>109</v>
      </c>
      <c r="E7690">
        <v>37.32</v>
      </c>
      <c r="F7690">
        <v>38.36</v>
      </c>
    </row>
    <row r="7691" spans="1:6">
      <c r="A7691" t="s">
        <v>15566</v>
      </c>
      <c r="B7691">
        <v>87527</v>
      </c>
      <c r="C7691" t="s">
        <v>11400</v>
      </c>
      <c r="D7691" t="s">
        <v>109</v>
      </c>
      <c r="E7691">
        <v>44.37</v>
      </c>
      <c r="F7691">
        <v>45.83</v>
      </c>
    </row>
    <row r="7692" spans="1:6">
      <c r="A7692" t="s">
        <v>15566</v>
      </c>
      <c r="B7692">
        <v>87545</v>
      </c>
      <c r="C7692" t="s">
        <v>11401</v>
      </c>
      <c r="D7692" t="s">
        <v>109</v>
      </c>
      <c r="E7692">
        <v>32.54</v>
      </c>
      <c r="F7692">
        <v>33.71</v>
      </c>
    </row>
    <row r="7693" spans="1:6">
      <c r="A7693" t="s">
        <v>15566</v>
      </c>
      <c r="B7693">
        <v>104960</v>
      </c>
      <c r="C7693" t="s">
        <v>11402</v>
      </c>
      <c r="D7693" t="s">
        <v>109</v>
      </c>
      <c r="E7693">
        <v>49.05</v>
      </c>
      <c r="F7693">
        <v>49.59</v>
      </c>
    </row>
    <row r="7694" spans="1:6">
      <c r="A7694" t="s">
        <v>15566</v>
      </c>
      <c r="B7694">
        <v>87561</v>
      </c>
      <c r="C7694" t="s">
        <v>11403</v>
      </c>
      <c r="D7694" t="s">
        <v>109</v>
      </c>
      <c r="E7694">
        <v>50.02</v>
      </c>
      <c r="F7694">
        <v>50.64</v>
      </c>
    </row>
    <row r="7695" spans="1:6">
      <c r="A7695" t="s">
        <v>15566</v>
      </c>
      <c r="B7695">
        <v>104953</v>
      </c>
      <c r="C7695" t="s">
        <v>11404</v>
      </c>
      <c r="D7695" t="s">
        <v>109</v>
      </c>
      <c r="E7695">
        <v>75.39</v>
      </c>
      <c r="F7695">
        <v>76.180000000000007</v>
      </c>
    </row>
    <row r="7696" spans="1:6">
      <c r="A7696" t="s">
        <v>15566</v>
      </c>
      <c r="B7696">
        <v>87543</v>
      </c>
      <c r="C7696" t="s">
        <v>11405</v>
      </c>
      <c r="D7696" t="s">
        <v>109</v>
      </c>
      <c r="E7696">
        <v>28.92</v>
      </c>
      <c r="F7696">
        <v>29.38</v>
      </c>
    </row>
    <row r="7697" spans="1:6">
      <c r="A7697" t="s">
        <v>15566</v>
      </c>
      <c r="B7697">
        <v>104959</v>
      </c>
      <c r="C7697" t="s">
        <v>11406</v>
      </c>
      <c r="D7697" t="s">
        <v>109</v>
      </c>
      <c r="E7697">
        <v>28.93</v>
      </c>
      <c r="F7697">
        <v>29.89</v>
      </c>
    </row>
    <row r="7698" spans="1:6">
      <c r="A7698" t="s">
        <v>15566</v>
      </c>
      <c r="B7698">
        <v>104958</v>
      </c>
      <c r="C7698" t="s">
        <v>11407</v>
      </c>
      <c r="D7698" t="s">
        <v>109</v>
      </c>
      <c r="E7698">
        <v>26.14</v>
      </c>
      <c r="F7698">
        <v>26.93</v>
      </c>
    </row>
    <row r="7699" spans="1:6">
      <c r="A7699" t="s">
        <v>15566</v>
      </c>
      <c r="B7699">
        <v>104970</v>
      </c>
      <c r="C7699" t="s">
        <v>11408</v>
      </c>
      <c r="D7699" t="s">
        <v>109</v>
      </c>
      <c r="E7699">
        <v>40.46</v>
      </c>
      <c r="F7699">
        <v>42.1</v>
      </c>
    </row>
    <row r="7700" spans="1:6">
      <c r="A7700" t="s">
        <v>15566</v>
      </c>
      <c r="B7700">
        <v>104964</v>
      </c>
      <c r="C7700" t="s">
        <v>11409</v>
      </c>
      <c r="D7700" t="s">
        <v>109</v>
      </c>
      <c r="E7700">
        <v>55.92</v>
      </c>
      <c r="F7700">
        <v>58.06</v>
      </c>
    </row>
    <row r="7701" spans="1:6">
      <c r="A7701" t="s">
        <v>15566</v>
      </c>
      <c r="B7701">
        <v>104956</v>
      </c>
      <c r="C7701" t="s">
        <v>11410</v>
      </c>
      <c r="D7701" t="s">
        <v>109</v>
      </c>
      <c r="E7701">
        <v>50.88</v>
      </c>
      <c r="F7701">
        <v>52.72</v>
      </c>
    </row>
    <row r="7702" spans="1:6">
      <c r="A7702" t="s">
        <v>15566</v>
      </c>
      <c r="B7702">
        <v>104974</v>
      </c>
      <c r="C7702" t="s">
        <v>11411</v>
      </c>
      <c r="D7702" t="s">
        <v>109</v>
      </c>
      <c r="E7702">
        <v>35.42</v>
      </c>
      <c r="F7702">
        <v>36.75</v>
      </c>
    </row>
    <row r="7703" spans="1:6">
      <c r="A7703" t="s">
        <v>15566</v>
      </c>
      <c r="B7703">
        <v>87548</v>
      </c>
      <c r="C7703" t="s">
        <v>11412</v>
      </c>
      <c r="D7703" t="s">
        <v>109</v>
      </c>
      <c r="E7703">
        <v>32.18</v>
      </c>
      <c r="F7703">
        <v>33.33</v>
      </c>
    </row>
    <row r="7704" spans="1:6">
      <c r="A7704" t="s">
        <v>15566</v>
      </c>
      <c r="B7704">
        <v>87530</v>
      </c>
      <c r="C7704" t="s">
        <v>11413</v>
      </c>
      <c r="D7704" t="s">
        <v>109</v>
      </c>
      <c r="E7704">
        <v>45.6</v>
      </c>
      <c r="F7704">
        <v>47.13</v>
      </c>
    </row>
    <row r="7705" spans="1:6">
      <c r="A7705" t="s">
        <v>15566</v>
      </c>
      <c r="B7705">
        <v>104952</v>
      </c>
      <c r="C7705" t="s">
        <v>11414</v>
      </c>
      <c r="D7705" t="s">
        <v>109</v>
      </c>
      <c r="E7705">
        <v>42.35</v>
      </c>
      <c r="F7705">
        <v>43.69</v>
      </c>
    </row>
    <row r="7706" spans="1:6">
      <c r="A7706" t="s">
        <v>15566</v>
      </c>
      <c r="B7706">
        <v>104969</v>
      </c>
      <c r="C7706" t="s">
        <v>11415</v>
      </c>
      <c r="D7706" t="s">
        <v>109</v>
      </c>
      <c r="E7706">
        <v>37.67</v>
      </c>
      <c r="F7706">
        <v>39.14</v>
      </c>
    </row>
    <row r="7707" spans="1:6">
      <c r="A7707" t="s">
        <v>15566</v>
      </c>
      <c r="B7707">
        <v>104963</v>
      </c>
      <c r="C7707" t="s">
        <v>11416</v>
      </c>
      <c r="D7707" t="s">
        <v>109</v>
      </c>
      <c r="E7707">
        <v>51.55</v>
      </c>
      <c r="F7707">
        <v>53.43</v>
      </c>
    </row>
    <row r="7708" spans="1:6">
      <c r="A7708" t="s">
        <v>15566</v>
      </c>
      <c r="B7708">
        <v>104955</v>
      </c>
      <c r="C7708" t="s">
        <v>11417</v>
      </c>
      <c r="D7708" t="s">
        <v>109</v>
      </c>
      <c r="E7708">
        <v>46.51</v>
      </c>
      <c r="F7708">
        <v>48.09</v>
      </c>
    </row>
    <row r="7709" spans="1:6">
      <c r="A7709" t="s">
        <v>15566</v>
      </c>
      <c r="B7709">
        <v>104973</v>
      </c>
      <c r="C7709" t="s">
        <v>11418</v>
      </c>
      <c r="D7709" t="s">
        <v>109</v>
      </c>
      <c r="E7709">
        <v>32.630000000000003</v>
      </c>
      <c r="F7709">
        <v>33.79</v>
      </c>
    </row>
    <row r="7710" spans="1:6">
      <c r="A7710" t="s">
        <v>15566</v>
      </c>
      <c r="B7710">
        <v>87547</v>
      </c>
      <c r="C7710" t="s">
        <v>11419</v>
      </c>
      <c r="D7710" t="s">
        <v>109</v>
      </c>
      <c r="E7710">
        <v>29.39</v>
      </c>
      <c r="F7710">
        <v>30.37</v>
      </c>
    </row>
    <row r="7711" spans="1:6">
      <c r="A7711" t="s">
        <v>15566</v>
      </c>
      <c r="B7711">
        <v>87529</v>
      </c>
      <c r="C7711" t="s">
        <v>11420</v>
      </c>
      <c r="D7711" t="s">
        <v>109</v>
      </c>
      <c r="E7711">
        <v>41.23</v>
      </c>
      <c r="F7711">
        <v>42.5</v>
      </c>
    </row>
    <row r="7712" spans="1:6">
      <c r="A7712" t="s">
        <v>15566</v>
      </c>
      <c r="B7712">
        <v>104951</v>
      </c>
      <c r="C7712" t="s">
        <v>251</v>
      </c>
      <c r="D7712" t="s">
        <v>109</v>
      </c>
      <c r="E7712">
        <v>37.979999999999997</v>
      </c>
      <c r="F7712">
        <v>39.06</v>
      </c>
    </row>
    <row r="7713" spans="1:6">
      <c r="A7713" t="s">
        <v>15566</v>
      </c>
      <c r="B7713">
        <v>104978</v>
      </c>
      <c r="C7713" t="s">
        <v>11421</v>
      </c>
      <c r="D7713" t="s">
        <v>109</v>
      </c>
      <c r="E7713">
        <v>40.17</v>
      </c>
      <c r="F7713">
        <v>41.78</v>
      </c>
    </row>
    <row r="7714" spans="1:6">
      <c r="A7714" t="s">
        <v>15566</v>
      </c>
      <c r="B7714">
        <v>104977</v>
      </c>
      <c r="C7714" t="s">
        <v>11422</v>
      </c>
      <c r="D7714" t="s">
        <v>109</v>
      </c>
      <c r="E7714">
        <v>53.87</v>
      </c>
      <c r="F7714">
        <v>55.89</v>
      </c>
    </row>
    <row r="7715" spans="1:6">
      <c r="A7715" t="s">
        <v>15566</v>
      </c>
      <c r="B7715">
        <v>90408</v>
      </c>
      <c r="C7715" t="s">
        <v>11423</v>
      </c>
      <c r="D7715" t="s">
        <v>109</v>
      </c>
      <c r="E7715">
        <v>35.5</v>
      </c>
      <c r="F7715">
        <v>36.840000000000003</v>
      </c>
    </row>
    <row r="7716" spans="1:6">
      <c r="A7716" t="s">
        <v>15566</v>
      </c>
      <c r="B7716">
        <v>90406</v>
      </c>
      <c r="C7716" t="s">
        <v>11424</v>
      </c>
      <c r="D7716" t="s">
        <v>109</v>
      </c>
      <c r="E7716">
        <v>48.19</v>
      </c>
      <c r="F7716">
        <v>49.87</v>
      </c>
    </row>
    <row r="7717" spans="1:6">
      <c r="A7717" t="s">
        <v>15567</v>
      </c>
      <c r="B7717">
        <v>106626</v>
      </c>
      <c r="C7717" t="s">
        <v>15568</v>
      </c>
      <c r="D7717" t="s">
        <v>211</v>
      </c>
      <c r="E7717">
        <v>0</v>
      </c>
      <c r="F7717">
        <v>0</v>
      </c>
    </row>
    <row r="7718" spans="1:6">
      <c r="A7718" t="s">
        <v>15567</v>
      </c>
      <c r="B7718">
        <v>106627</v>
      </c>
      <c r="C7718" t="s">
        <v>15569</v>
      </c>
      <c r="D7718" t="s">
        <v>211</v>
      </c>
      <c r="E7718">
        <v>0</v>
      </c>
      <c r="F7718">
        <v>0</v>
      </c>
    </row>
    <row r="7719" spans="1:6">
      <c r="A7719" t="s">
        <v>15567</v>
      </c>
      <c r="B7719">
        <v>106628</v>
      </c>
      <c r="C7719" t="s">
        <v>15570</v>
      </c>
      <c r="D7719" t="s">
        <v>211</v>
      </c>
      <c r="E7719">
        <v>0</v>
      </c>
      <c r="F7719">
        <v>0</v>
      </c>
    </row>
    <row r="7720" spans="1:6">
      <c r="A7720" t="s">
        <v>15567</v>
      </c>
      <c r="B7720">
        <v>106629</v>
      </c>
      <c r="C7720" t="s">
        <v>15571</v>
      </c>
      <c r="D7720" t="s">
        <v>211</v>
      </c>
      <c r="E7720">
        <v>0</v>
      </c>
      <c r="F7720">
        <v>0</v>
      </c>
    </row>
    <row r="7721" spans="1:6">
      <c r="A7721" t="s">
        <v>15567</v>
      </c>
      <c r="B7721">
        <v>106631</v>
      </c>
      <c r="C7721" t="s">
        <v>15572</v>
      </c>
      <c r="D7721" t="s">
        <v>211</v>
      </c>
      <c r="E7721">
        <v>0</v>
      </c>
      <c r="F7721">
        <v>0</v>
      </c>
    </row>
    <row r="7722" spans="1:6">
      <c r="A7722" t="s">
        <v>15567</v>
      </c>
      <c r="B7722">
        <v>106630</v>
      </c>
      <c r="C7722" t="s">
        <v>15573</v>
      </c>
      <c r="D7722" t="s">
        <v>211</v>
      </c>
      <c r="E7722">
        <v>0</v>
      </c>
      <c r="F7722">
        <v>0</v>
      </c>
    </row>
    <row r="7723" spans="1:6">
      <c r="A7723" t="s">
        <v>15567</v>
      </c>
      <c r="B7723">
        <v>106633</v>
      </c>
      <c r="C7723" t="s">
        <v>15574</v>
      </c>
      <c r="D7723" t="s">
        <v>211</v>
      </c>
      <c r="E7723">
        <v>0</v>
      </c>
      <c r="F7723">
        <v>0</v>
      </c>
    </row>
    <row r="7724" spans="1:6">
      <c r="A7724" t="s">
        <v>15567</v>
      </c>
      <c r="B7724">
        <v>106632</v>
      </c>
      <c r="C7724" t="s">
        <v>15575</v>
      </c>
      <c r="D7724" t="s">
        <v>211</v>
      </c>
      <c r="E7724">
        <v>0</v>
      </c>
      <c r="F7724">
        <v>0</v>
      </c>
    </row>
    <row r="7725" spans="1:6">
      <c r="A7725" t="s">
        <v>15567</v>
      </c>
      <c r="B7725">
        <v>106634</v>
      </c>
      <c r="C7725" t="s">
        <v>15576</v>
      </c>
      <c r="D7725" t="s">
        <v>211</v>
      </c>
      <c r="E7725">
        <v>0</v>
      </c>
      <c r="F7725">
        <v>0</v>
      </c>
    </row>
    <row r="7726" spans="1:6">
      <c r="A7726" t="s">
        <v>15567</v>
      </c>
      <c r="B7726">
        <v>106636</v>
      </c>
      <c r="C7726" t="s">
        <v>15577</v>
      </c>
      <c r="D7726" t="s">
        <v>211</v>
      </c>
      <c r="E7726">
        <v>0</v>
      </c>
      <c r="F7726">
        <v>0</v>
      </c>
    </row>
    <row r="7727" spans="1:6">
      <c r="A7727" t="s">
        <v>15567</v>
      </c>
      <c r="B7727">
        <v>106635</v>
      </c>
      <c r="C7727" t="s">
        <v>15578</v>
      </c>
      <c r="D7727" t="s">
        <v>211</v>
      </c>
      <c r="E7727">
        <v>0</v>
      </c>
      <c r="F7727">
        <v>0</v>
      </c>
    </row>
    <row r="7728" spans="1:6">
      <c r="A7728" t="s">
        <v>15567</v>
      </c>
      <c r="B7728">
        <v>106637</v>
      </c>
      <c r="C7728" t="s">
        <v>15579</v>
      </c>
      <c r="D7728" t="s">
        <v>211</v>
      </c>
      <c r="E7728">
        <v>0</v>
      </c>
      <c r="F7728">
        <v>0</v>
      </c>
    </row>
    <row r="7729" spans="1:6">
      <c r="A7729" t="s">
        <v>15567</v>
      </c>
      <c r="B7729">
        <v>106639</v>
      </c>
      <c r="C7729" t="s">
        <v>15580</v>
      </c>
      <c r="D7729" t="s">
        <v>211</v>
      </c>
      <c r="E7729">
        <v>0</v>
      </c>
      <c r="F7729">
        <v>0</v>
      </c>
    </row>
    <row r="7730" spans="1:6">
      <c r="A7730" t="s">
        <v>15567</v>
      </c>
      <c r="B7730">
        <v>106638</v>
      </c>
      <c r="C7730" t="s">
        <v>15581</v>
      </c>
      <c r="D7730" t="s">
        <v>211</v>
      </c>
      <c r="E7730">
        <v>0</v>
      </c>
      <c r="F7730">
        <v>0</v>
      </c>
    </row>
    <row r="7731" spans="1:6">
      <c r="A7731" t="s">
        <v>15567</v>
      </c>
      <c r="B7731">
        <v>106641</v>
      </c>
      <c r="C7731" t="s">
        <v>15582</v>
      </c>
      <c r="D7731" t="s">
        <v>211</v>
      </c>
      <c r="E7731">
        <v>0</v>
      </c>
      <c r="F7731">
        <v>0</v>
      </c>
    </row>
    <row r="7732" spans="1:6">
      <c r="A7732" t="s">
        <v>15567</v>
      </c>
      <c r="B7732">
        <v>106640</v>
      </c>
      <c r="C7732" t="s">
        <v>15583</v>
      </c>
      <c r="D7732" t="s">
        <v>211</v>
      </c>
      <c r="E7732">
        <v>0</v>
      </c>
      <c r="F7732">
        <v>0</v>
      </c>
    </row>
    <row r="7733" spans="1:6">
      <c r="A7733" t="s">
        <v>15567</v>
      </c>
      <c r="B7733">
        <v>106644</v>
      </c>
      <c r="C7733" t="s">
        <v>15584</v>
      </c>
      <c r="D7733" t="s">
        <v>211</v>
      </c>
      <c r="E7733">
        <v>0</v>
      </c>
      <c r="F7733">
        <v>0</v>
      </c>
    </row>
    <row r="7734" spans="1:6">
      <c r="A7734" t="s">
        <v>15567</v>
      </c>
      <c r="B7734">
        <v>106646</v>
      </c>
      <c r="C7734" t="s">
        <v>15585</v>
      </c>
      <c r="D7734" t="s">
        <v>211</v>
      </c>
      <c r="E7734">
        <v>0</v>
      </c>
      <c r="F7734">
        <v>0</v>
      </c>
    </row>
    <row r="7735" spans="1:6">
      <c r="A7735" t="s">
        <v>15567</v>
      </c>
      <c r="B7735">
        <v>106645</v>
      </c>
      <c r="C7735" t="s">
        <v>15586</v>
      </c>
      <c r="D7735" t="s">
        <v>211</v>
      </c>
      <c r="E7735">
        <v>0</v>
      </c>
      <c r="F7735">
        <v>0</v>
      </c>
    </row>
    <row r="7736" spans="1:6">
      <c r="A7736" t="s">
        <v>15567</v>
      </c>
      <c r="B7736">
        <v>106643</v>
      </c>
      <c r="C7736" t="s">
        <v>15587</v>
      </c>
      <c r="D7736" t="s">
        <v>211</v>
      </c>
      <c r="E7736">
        <v>0</v>
      </c>
      <c r="F7736">
        <v>0</v>
      </c>
    </row>
    <row r="7737" spans="1:6">
      <c r="A7737" t="s">
        <v>15567</v>
      </c>
      <c r="B7737">
        <v>106642</v>
      </c>
      <c r="C7737" t="s">
        <v>15588</v>
      </c>
      <c r="D7737" t="s">
        <v>211</v>
      </c>
      <c r="E7737">
        <v>0</v>
      </c>
      <c r="F7737">
        <v>0</v>
      </c>
    </row>
    <row r="7738" spans="1:6">
      <c r="A7738" t="s">
        <v>15567</v>
      </c>
      <c r="B7738">
        <v>106649</v>
      </c>
      <c r="C7738" t="s">
        <v>15589</v>
      </c>
      <c r="D7738" t="s">
        <v>211</v>
      </c>
      <c r="E7738">
        <v>0</v>
      </c>
      <c r="F7738">
        <v>0</v>
      </c>
    </row>
    <row r="7739" spans="1:6">
      <c r="A7739" t="s">
        <v>15567</v>
      </c>
      <c r="B7739">
        <v>106648</v>
      </c>
      <c r="C7739" t="s">
        <v>15590</v>
      </c>
      <c r="D7739" t="s">
        <v>211</v>
      </c>
      <c r="E7739">
        <v>0</v>
      </c>
      <c r="F7739">
        <v>0</v>
      </c>
    </row>
    <row r="7740" spans="1:6">
      <c r="A7740" t="s">
        <v>15567</v>
      </c>
      <c r="B7740">
        <v>106647</v>
      </c>
      <c r="C7740" t="s">
        <v>15591</v>
      </c>
      <c r="D7740" t="s">
        <v>211</v>
      </c>
      <c r="E7740">
        <v>0</v>
      </c>
      <c r="F7740">
        <v>0</v>
      </c>
    </row>
    <row r="7741" spans="1:6">
      <c r="A7741" t="s">
        <v>15567</v>
      </c>
      <c r="B7741">
        <v>106652</v>
      </c>
      <c r="C7741" t="s">
        <v>15592</v>
      </c>
      <c r="D7741" t="s">
        <v>211</v>
      </c>
      <c r="E7741">
        <v>0</v>
      </c>
      <c r="F7741">
        <v>0</v>
      </c>
    </row>
    <row r="7742" spans="1:6">
      <c r="A7742" t="s">
        <v>15567</v>
      </c>
      <c r="B7742">
        <v>106653</v>
      </c>
      <c r="C7742" t="s">
        <v>15593</v>
      </c>
      <c r="D7742" t="s">
        <v>211</v>
      </c>
      <c r="E7742">
        <v>0</v>
      </c>
      <c r="F7742">
        <v>0</v>
      </c>
    </row>
    <row r="7743" spans="1:6">
      <c r="A7743" t="s">
        <v>15567</v>
      </c>
      <c r="B7743">
        <v>106654</v>
      </c>
      <c r="C7743" t="s">
        <v>15594</v>
      </c>
      <c r="D7743" t="s">
        <v>211</v>
      </c>
      <c r="E7743">
        <v>0</v>
      </c>
      <c r="F7743">
        <v>0</v>
      </c>
    </row>
    <row r="7744" spans="1:6">
      <c r="A7744" t="s">
        <v>15567</v>
      </c>
      <c r="B7744">
        <v>106651</v>
      </c>
      <c r="C7744" t="s">
        <v>15595</v>
      </c>
      <c r="D7744" t="s">
        <v>211</v>
      </c>
      <c r="E7744">
        <v>0</v>
      </c>
      <c r="F7744">
        <v>0</v>
      </c>
    </row>
    <row r="7745" spans="1:6">
      <c r="A7745" t="s">
        <v>15567</v>
      </c>
      <c r="B7745">
        <v>106650</v>
      </c>
      <c r="C7745" t="s">
        <v>15596</v>
      </c>
      <c r="D7745" t="s">
        <v>211</v>
      </c>
      <c r="E7745">
        <v>0</v>
      </c>
      <c r="F7745">
        <v>0</v>
      </c>
    </row>
    <row r="7746" spans="1:6">
      <c r="A7746" t="s">
        <v>15567</v>
      </c>
      <c r="B7746">
        <v>106655</v>
      </c>
      <c r="C7746" t="s">
        <v>15597</v>
      </c>
      <c r="D7746" t="s">
        <v>211</v>
      </c>
      <c r="E7746">
        <v>0</v>
      </c>
      <c r="F7746">
        <v>0</v>
      </c>
    </row>
    <row r="7747" spans="1:6">
      <c r="A7747" t="s">
        <v>15567</v>
      </c>
      <c r="B7747">
        <v>106657</v>
      </c>
      <c r="C7747" t="s">
        <v>15598</v>
      </c>
      <c r="D7747" t="s">
        <v>211</v>
      </c>
      <c r="E7747">
        <v>0</v>
      </c>
      <c r="F7747">
        <v>0</v>
      </c>
    </row>
    <row r="7748" spans="1:6">
      <c r="A7748" t="s">
        <v>15567</v>
      </c>
      <c r="B7748">
        <v>106656</v>
      </c>
      <c r="C7748" t="s">
        <v>15599</v>
      </c>
      <c r="D7748" t="s">
        <v>211</v>
      </c>
      <c r="E7748">
        <v>0</v>
      </c>
      <c r="F7748">
        <v>0</v>
      </c>
    </row>
    <row r="7749" spans="1:6">
      <c r="A7749" t="s">
        <v>15567</v>
      </c>
      <c r="B7749">
        <v>106661</v>
      </c>
      <c r="C7749" t="s">
        <v>15600</v>
      </c>
      <c r="D7749" t="s">
        <v>211</v>
      </c>
      <c r="E7749">
        <v>0</v>
      </c>
      <c r="F7749">
        <v>0</v>
      </c>
    </row>
    <row r="7750" spans="1:6">
      <c r="A7750" t="s">
        <v>15567</v>
      </c>
      <c r="B7750">
        <v>106660</v>
      </c>
      <c r="C7750" t="s">
        <v>15601</v>
      </c>
      <c r="D7750" t="s">
        <v>211</v>
      </c>
      <c r="E7750">
        <v>0</v>
      </c>
      <c r="F7750">
        <v>0</v>
      </c>
    </row>
    <row r="7751" spans="1:6">
      <c r="A7751" t="s">
        <v>15567</v>
      </c>
      <c r="B7751">
        <v>106659</v>
      </c>
      <c r="C7751" t="s">
        <v>15602</v>
      </c>
      <c r="D7751" t="s">
        <v>211</v>
      </c>
      <c r="E7751">
        <v>0</v>
      </c>
      <c r="F7751">
        <v>0</v>
      </c>
    </row>
    <row r="7752" spans="1:6">
      <c r="A7752" t="s">
        <v>15567</v>
      </c>
      <c r="B7752">
        <v>106658</v>
      </c>
      <c r="C7752" t="s">
        <v>15603</v>
      </c>
      <c r="D7752" t="s">
        <v>211</v>
      </c>
      <c r="E7752">
        <v>0</v>
      </c>
      <c r="F7752">
        <v>0</v>
      </c>
    </row>
    <row r="7753" spans="1:6">
      <c r="A7753" t="s">
        <v>15567</v>
      </c>
      <c r="B7753">
        <v>106663</v>
      </c>
      <c r="C7753" t="s">
        <v>15604</v>
      </c>
      <c r="D7753" t="s">
        <v>211</v>
      </c>
      <c r="E7753">
        <v>0</v>
      </c>
      <c r="F7753">
        <v>0</v>
      </c>
    </row>
    <row r="7754" spans="1:6">
      <c r="A7754" t="s">
        <v>15567</v>
      </c>
      <c r="B7754">
        <v>106662</v>
      </c>
      <c r="C7754" t="s">
        <v>15605</v>
      </c>
      <c r="D7754" t="s">
        <v>211</v>
      </c>
      <c r="E7754">
        <v>0</v>
      </c>
      <c r="F7754">
        <v>0</v>
      </c>
    </row>
    <row r="7755" spans="1:6">
      <c r="A7755" t="s">
        <v>15567</v>
      </c>
      <c r="B7755">
        <v>106664</v>
      </c>
      <c r="C7755" t="s">
        <v>15606</v>
      </c>
      <c r="D7755" t="s">
        <v>211</v>
      </c>
      <c r="E7755">
        <v>0</v>
      </c>
      <c r="F7755">
        <v>0</v>
      </c>
    </row>
    <row r="7756" spans="1:6">
      <c r="A7756" t="s">
        <v>15567</v>
      </c>
      <c r="B7756">
        <v>106602</v>
      </c>
      <c r="C7756" t="s">
        <v>15607</v>
      </c>
      <c r="D7756" t="s">
        <v>13093</v>
      </c>
      <c r="E7756">
        <v>0</v>
      </c>
      <c r="F7756">
        <v>0</v>
      </c>
    </row>
    <row r="7757" spans="1:6">
      <c r="A7757" t="s">
        <v>15567</v>
      </c>
      <c r="B7757">
        <v>106603</v>
      </c>
      <c r="C7757" t="s">
        <v>15608</v>
      </c>
      <c r="D7757" t="s">
        <v>13093</v>
      </c>
      <c r="E7757">
        <v>0</v>
      </c>
      <c r="F7757">
        <v>0</v>
      </c>
    </row>
    <row r="7758" spans="1:6">
      <c r="A7758" t="s">
        <v>15567</v>
      </c>
      <c r="B7758">
        <v>106604</v>
      </c>
      <c r="C7758" t="s">
        <v>15609</v>
      </c>
      <c r="D7758" t="s">
        <v>13093</v>
      </c>
      <c r="E7758">
        <v>0</v>
      </c>
      <c r="F7758">
        <v>0</v>
      </c>
    </row>
    <row r="7759" spans="1:6">
      <c r="A7759" t="s">
        <v>15567</v>
      </c>
      <c r="B7759">
        <v>106598</v>
      </c>
      <c r="C7759" t="s">
        <v>15610</v>
      </c>
      <c r="D7759" t="s">
        <v>13093</v>
      </c>
      <c r="E7759">
        <v>0</v>
      </c>
      <c r="F7759">
        <v>0</v>
      </c>
    </row>
    <row r="7760" spans="1:6">
      <c r="A7760" t="s">
        <v>15567</v>
      </c>
      <c r="B7760">
        <v>106599</v>
      </c>
      <c r="C7760" t="s">
        <v>15611</v>
      </c>
      <c r="D7760" t="s">
        <v>13093</v>
      </c>
      <c r="E7760">
        <v>0</v>
      </c>
      <c r="F7760">
        <v>0</v>
      </c>
    </row>
    <row r="7761" spans="1:6">
      <c r="A7761" t="s">
        <v>15567</v>
      </c>
      <c r="B7761">
        <v>106601</v>
      </c>
      <c r="C7761" t="s">
        <v>15612</v>
      </c>
      <c r="D7761" t="s">
        <v>13093</v>
      </c>
      <c r="E7761">
        <v>0</v>
      </c>
      <c r="F7761">
        <v>0</v>
      </c>
    </row>
    <row r="7762" spans="1:6">
      <c r="A7762" t="s">
        <v>15567</v>
      </c>
      <c r="B7762">
        <v>106600</v>
      </c>
      <c r="C7762" t="s">
        <v>15613</v>
      </c>
      <c r="D7762" t="s">
        <v>13093</v>
      </c>
      <c r="E7762">
        <v>0</v>
      </c>
      <c r="F7762">
        <v>0</v>
      </c>
    </row>
    <row r="7763" spans="1:6">
      <c r="A7763" t="s">
        <v>15567</v>
      </c>
      <c r="B7763">
        <v>106609</v>
      </c>
      <c r="C7763" t="s">
        <v>15614</v>
      </c>
      <c r="D7763" t="s">
        <v>13093</v>
      </c>
      <c r="E7763">
        <v>0</v>
      </c>
      <c r="F7763">
        <v>0</v>
      </c>
    </row>
    <row r="7764" spans="1:6">
      <c r="A7764" t="s">
        <v>15567</v>
      </c>
      <c r="B7764">
        <v>106610</v>
      </c>
      <c r="C7764" t="s">
        <v>15615</v>
      </c>
      <c r="D7764" t="s">
        <v>13093</v>
      </c>
      <c r="E7764">
        <v>0</v>
      </c>
      <c r="F7764">
        <v>0</v>
      </c>
    </row>
    <row r="7765" spans="1:6">
      <c r="A7765" t="s">
        <v>15567</v>
      </c>
      <c r="B7765">
        <v>106611</v>
      </c>
      <c r="C7765" t="s">
        <v>15616</v>
      </c>
      <c r="D7765" t="s">
        <v>13093</v>
      </c>
      <c r="E7765">
        <v>0</v>
      </c>
      <c r="F7765">
        <v>0</v>
      </c>
    </row>
    <row r="7766" spans="1:6">
      <c r="A7766" t="s">
        <v>15567</v>
      </c>
      <c r="B7766">
        <v>106605</v>
      </c>
      <c r="C7766" t="s">
        <v>15617</v>
      </c>
      <c r="D7766" t="s">
        <v>13093</v>
      </c>
      <c r="E7766">
        <v>0</v>
      </c>
      <c r="F7766">
        <v>0</v>
      </c>
    </row>
    <row r="7767" spans="1:6">
      <c r="A7767" t="s">
        <v>15567</v>
      </c>
      <c r="B7767">
        <v>106606</v>
      </c>
      <c r="C7767" t="s">
        <v>15618</v>
      </c>
      <c r="D7767" t="s">
        <v>13093</v>
      </c>
      <c r="E7767">
        <v>0</v>
      </c>
      <c r="F7767">
        <v>0</v>
      </c>
    </row>
    <row r="7768" spans="1:6">
      <c r="A7768" t="s">
        <v>15567</v>
      </c>
      <c r="B7768">
        <v>106608</v>
      </c>
      <c r="C7768" t="s">
        <v>15619</v>
      </c>
      <c r="D7768" t="s">
        <v>13093</v>
      </c>
      <c r="E7768">
        <v>0</v>
      </c>
      <c r="F7768">
        <v>0</v>
      </c>
    </row>
    <row r="7769" spans="1:6">
      <c r="A7769" t="s">
        <v>15567</v>
      </c>
      <c r="B7769">
        <v>106607</v>
      </c>
      <c r="C7769" t="s">
        <v>15620</v>
      </c>
      <c r="D7769" t="s">
        <v>13093</v>
      </c>
      <c r="E7769">
        <v>0</v>
      </c>
      <c r="F7769">
        <v>0</v>
      </c>
    </row>
    <row r="7770" spans="1:6">
      <c r="A7770" t="s">
        <v>15567</v>
      </c>
      <c r="B7770">
        <v>106581</v>
      </c>
      <c r="C7770" t="s">
        <v>15621</v>
      </c>
      <c r="D7770" t="s">
        <v>13093</v>
      </c>
      <c r="E7770">
        <v>0</v>
      </c>
      <c r="F7770">
        <v>0</v>
      </c>
    </row>
    <row r="7771" spans="1:6">
      <c r="A7771" t="s">
        <v>15567</v>
      </c>
      <c r="B7771">
        <v>106582</v>
      </c>
      <c r="C7771" t="s">
        <v>15622</v>
      </c>
      <c r="D7771" t="s">
        <v>13093</v>
      </c>
      <c r="E7771">
        <v>0</v>
      </c>
      <c r="F7771">
        <v>0</v>
      </c>
    </row>
    <row r="7772" spans="1:6">
      <c r="A7772" t="s">
        <v>15567</v>
      </c>
      <c r="B7772">
        <v>106583</v>
      </c>
      <c r="C7772" t="s">
        <v>15623</v>
      </c>
      <c r="D7772" t="s">
        <v>13093</v>
      </c>
      <c r="E7772">
        <v>0</v>
      </c>
      <c r="F7772">
        <v>0</v>
      </c>
    </row>
    <row r="7773" spans="1:6">
      <c r="A7773" t="s">
        <v>15567</v>
      </c>
      <c r="B7773">
        <v>106577</v>
      </c>
      <c r="C7773" t="s">
        <v>15624</v>
      </c>
      <c r="D7773" t="s">
        <v>13093</v>
      </c>
      <c r="E7773">
        <v>0</v>
      </c>
      <c r="F7773">
        <v>0</v>
      </c>
    </row>
    <row r="7774" spans="1:6">
      <c r="A7774" t="s">
        <v>15567</v>
      </c>
      <c r="B7774">
        <v>106578</v>
      </c>
      <c r="C7774" t="s">
        <v>15625</v>
      </c>
      <c r="D7774" t="s">
        <v>13093</v>
      </c>
      <c r="E7774">
        <v>0</v>
      </c>
      <c r="F7774">
        <v>0</v>
      </c>
    </row>
    <row r="7775" spans="1:6">
      <c r="A7775" t="s">
        <v>15567</v>
      </c>
      <c r="B7775">
        <v>106580</v>
      </c>
      <c r="C7775" t="s">
        <v>15626</v>
      </c>
      <c r="D7775" t="s">
        <v>13093</v>
      </c>
      <c r="E7775">
        <v>0</v>
      </c>
      <c r="F7775">
        <v>0</v>
      </c>
    </row>
    <row r="7776" spans="1:6">
      <c r="A7776" t="s">
        <v>15567</v>
      </c>
      <c r="B7776">
        <v>106579</v>
      </c>
      <c r="C7776" t="s">
        <v>15627</v>
      </c>
      <c r="D7776" t="s">
        <v>13093</v>
      </c>
      <c r="E7776">
        <v>0</v>
      </c>
      <c r="F7776">
        <v>0</v>
      </c>
    </row>
    <row r="7777" spans="1:6">
      <c r="A7777" t="s">
        <v>15567</v>
      </c>
      <c r="B7777">
        <v>106588</v>
      </c>
      <c r="C7777" t="s">
        <v>15628</v>
      </c>
      <c r="D7777" t="s">
        <v>13093</v>
      </c>
      <c r="E7777">
        <v>0</v>
      </c>
      <c r="F7777">
        <v>0</v>
      </c>
    </row>
    <row r="7778" spans="1:6">
      <c r="A7778" t="s">
        <v>15567</v>
      </c>
      <c r="B7778">
        <v>106589</v>
      </c>
      <c r="C7778" t="s">
        <v>15629</v>
      </c>
      <c r="D7778" t="s">
        <v>13093</v>
      </c>
      <c r="E7778">
        <v>0</v>
      </c>
      <c r="F7778">
        <v>0</v>
      </c>
    </row>
    <row r="7779" spans="1:6">
      <c r="A7779" t="s">
        <v>15567</v>
      </c>
      <c r="B7779">
        <v>106590</v>
      </c>
      <c r="C7779" t="s">
        <v>15630</v>
      </c>
      <c r="D7779" t="s">
        <v>13093</v>
      </c>
      <c r="E7779">
        <v>0</v>
      </c>
      <c r="F7779">
        <v>0</v>
      </c>
    </row>
    <row r="7780" spans="1:6">
      <c r="A7780" t="s">
        <v>15567</v>
      </c>
      <c r="B7780">
        <v>106584</v>
      </c>
      <c r="C7780" t="s">
        <v>15631</v>
      </c>
      <c r="D7780" t="s">
        <v>13093</v>
      </c>
      <c r="E7780">
        <v>0</v>
      </c>
      <c r="F7780">
        <v>0</v>
      </c>
    </row>
    <row r="7781" spans="1:6">
      <c r="A7781" t="s">
        <v>15567</v>
      </c>
      <c r="B7781">
        <v>106585</v>
      </c>
      <c r="C7781" t="s">
        <v>15632</v>
      </c>
      <c r="D7781" t="s">
        <v>13093</v>
      </c>
      <c r="E7781">
        <v>0</v>
      </c>
      <c r="F7781">
        <v>0</v>
      </c>
    </row>
    <row r="7782" spans="1:6">
      <c r="A7782" t="s">
        <v>15567</v>
      </c>
      <c r="B7782">
        <v>106587</v>
      </c>
      <c r="C7782" t="s">
        <v>15633</v>
      </c>
      <c r="D7782" t="s">
        <v>13093</v>
      </c>
      <c r="E7782">
        <v>0</v>
      </c>
      <c r="F7782">
        <v>0</v>
      </c>
    </row>
    <row r="7783" spans="1:6">
      <c r="A7783" t="s">
        <v>15567</v>
      </c>
      <c r="B7783">
        <v>106586</v>
      </c>
      <c r="C7783" t="s">
        <v>15634</v>
      </c>
      <c r="D7783" t="s">
        <v>13093</v>
      </c>
      <c r="E7783">
        <v>0</v>
      </c>
      <c r="F7783">
        <v>0</v>
      </c>
    </row>
    <row r="7784" spans="1:6">
      <c r="A7784" t="s">
        <v>15567</v>
      </c>
      <c r="B7784">
        <v>106595</v>
      </c>
      <c r="C7784" t="s">
        <v>15635</v>
      </c>
      <c r="D7784" t="s">
        <v>13093</v>
      </c>
      <c r="E7784">
        <v>0</v>
      </c>
      <c r="F7784">
        <v>0</v>
      </c>
    </row>
    <row r="7785" spans="1:6">
      <c r="A7785" t="s">
        <v>15567</v>
      </c>
      <c r="B7785">
        <v>106596</v>
      </c>
      <c r="C7785" t="s">
        <v>15636</v>
      </c>
      <c r="D7785" t="s">
        <v>13093</v>
      </c>
      <c r="E7785">
        <v>0</v>
      </c>
      <c r="F7785">
        <v>0</v>
      </c>
    </row>
    <row r="7786" spans="1:6">
      <c r="A7786" t="s">
        <v>15567</v>
      </c>
      <c r="B7786">
        <v>106597</v>
      </c>
      <c r="C7786" t="s">
        <v>15637</v>
      </c>
      <c r="D7786" t="s">
        <v>13093</v>
      </c>
      <c r="E7786">
        <v>0</v>
      </c>
      <c r="F7786">
        <v>0</v>
      </c>
    </row>
    <row r="7787" spans="1:6">
      <c r="A7787" t="s">
        <v>15567</v>
      </c>
      <c r="B7787">
        <v>106591</v>
      </c>
      <c r="C7787" t="s">
        <v>15638</v>
      </c>
      <c r="D7787" t="s">
        <v>13093</v>
      </c>
      <c r="E7787">
        <v>0</v>
      </c>
      <c r="F7787">
        <v>0</v>
      </c>
    </row>
    <row r="7788" spans="1:6">
      <c r="A7788" t="s">
        <v>15567</v>
      </c>
      <c r="B7788">
        <v>106592</v>
      </c>
      <c r="C7788" t="s">
        <v>15639</v>
      </c>
      <c r="D7788" t="s">
        <v>13093</v>
      </c>
      <c r="E7788">
        <v>0</v>
      </c>
      <c r="F7788">
        <v>0</v>
      </c>
    </row>
    <row r="7789" spans="1:6">
      <c r="A7789" t="s">
        <v>15567</v>
      </c>
      <c r="B7789">
        <v>106594</v>
      </c>
      <c r="C7789" t="s">
        <v>15640</v>
      </c>
      <c r="D7789" t="s">
        <v>13093</v>
      </c>
      <c r="E7789">
        <v>0</v>
      </c>
      <c r="F7789">
        <v>0</v>
      </c>
    </row>
    <row r="7790" spans="1:6">
      <c r="A7790" t="s">
        <v>15567</v>
      </c>
      <c r="B7790">
        <v>106593</v>
      </c>
      <c r="C7790" t="s">
        <v>15641</v>
      </c>
      <c r="D7790" t="s">
        <v>13093</v>
      </c>
      <c r="E7790">
        <v>0</v>
      </c>
      <c r="F7790">
        <v>0</v>
      </c>
    </row>
    <row r="7791" spans="1:6">
      <c r="A7791" t="s">
        <v>15567</v>
      </c>
      <c r="B7791">
        <v>106616</v>
      </c>
      <c r="C7791" t="s">
        <v>15642</v>
      </c>
      <c r="D7791" t="s">
        <v>13093</v>
      </c>
      <c r="E7791">
        <v>0</v>
      </c>
      <c r="F7791">
        <v>0</v>
      </c>
    </row>
    <row r="7792" spans="1:6">
      <c r="A7792" t="s">
        <v>15567</v>
      </c>
      <c r="B7792">
        <v>106617</v>
      </c>
      <c r="C7792" t="s">
        <v>15643</v>
      </c>
      <c r="D7792" t="s">
        <v>13093</v>
      </c>
      <c r="E7792">
        <v>0</v>
      </c>
      <c r="F7792">
        <v>0</v>
      </c>
    </row>
    <row r="7793" spans="1:6">
      <c r="A7793" t="s">
        <v>15567</v>
      </c>
      <c r="B7793">
        <v>106618</v>
      </c>
      <c r="C7793" t="s">
        <v>15644</v>
      </c>
      <c r="D7793" t="s">
        <v>13093</v>
      </c>
      <c r="E7793">
        <v>0</v>
      </c>
      <c r="F7793">
        <v>0</v>
      </c>
    </row>
    <row r="7794" spans="1:6">
      <c r="A7794" t="s">
        <v>15567</v>
      </c>
      <c r="B7794">
        <v>106612</v>
      </c>
      <c r="C7794" t="s">
        <v>15645</v>
      </c>
      <c r="D7794" t="s">
        <v>13093</v>
      </c>
      <c r="E7794">
        <v>0</v>
      </c>
      <c r="F7794">
        <v>0</v>
      </c>
    </row>
    <row r="7795" spans="1:6">
      <c r="A7795" t="s">
        <v>15567</v>
      </c>
      <c r="B7795">
        <v>106613</v>
      </c>
      <c r="C7795" t="s">
        <v>15646</v>
      </c>
      <c r="D7795" t="s">
        <v>13093</v>
      </c>
      <c r="E7795">
        <v>0</v>
      </c>
      <c r="F7795">
        <v>0</v>
      </c>
    </row>
    <row r="7796" spans="1:6">
      <c r="A7796" t="s">
        <v>15567</v>
      </c>
      <c r="B7796">
        <v>106615</v>
      </c>
      <c r="C7796" t="s">
        <v>15647</v>
      </c>
      <c r="D7796" t="s">
        <v>13093</v>
      </c>
      <c r="E7796">
        <v>0</v>
      </c>
      <c r="F7796">
        <v>0</v>
      </c>
    </row>
    <row r="7797" spans="1:6">
      <c r="A7797" t="s">
        <v>15567</v>
      </c>
      <c r="B7797">
        <v>106614</v>
      </c>
      <c r="C7797" t="s">
        <v>15648</v>
      </c>
      <c r="D7797" t="s">
        <v>13093</v>
      </c>
      <c r="E7797">
        <v>0</v>
      </c>
      <c r="F7797">
        <v>0</v>
      </c>
    </row>
    <row r="7798" spans="1:6">
      <c r="A7798" t="s">
        <v>15567</v>
      </c>
      <c r="B7798">
        <v>106623</v>
      </c>
      <c r="C7798" t="s">
        <v>15649</v>
      </c>
      <c r="D7798" t="s">
        <v>13093</v>
      </c>
      <c r="E7798">
        <v>0</v>
      </c>
      <c r="F7798">
        <v>0</v>
      </c>
    </row>
    <row r="7799" spans="1:6">
      <c r="A7799" t="s">
        <v>15567</v>
      </c>
      <c r="B7799">
        <v>106624</v>
      </c>
      <c r="C7799" t="s">
        <v>15650</v>
      </c>
      <c r="D7799" t="s">
        <v>13093</v>
      </c>
      <c r="E7799">
        <v>0</v>
      </c>
      <c r="F7799">
        <v>0</v>
      </c>
    </row>
    <row r="7800" spans="1:6">
      <c r="A7800" t="s">
        <v>15567</v>
      </c>
      <c r="B7800">
        <v>106625</v>
      </c>
      <c r="C7800" t="s">
        <v>15651</v>
      </c>
      <c r="D7800" t="s">
        <v>13093</v>
      </c>
      <c r="E7800">
        <v>0</v>
      </c>
      <c r="F7800">
        <v>0</v>
      </c>
    </row>
    <row r="7801" spans="1:6">
      <c r="A7801" t="s">
        <v>15567</v>
      </c>
      <c r="B7801">
        <v>106619</v>
      </c>
      <c r="C7801" t="s">
        <v>15652</v>
      </c>
      <c r="D7801" t="s">
        <v>13093</v>
      </c>
      <c r="E7801">
        <v>0</v>
      </c>
      <c r="F7801">
        <v>0</v>
      </c>
    </row>
    <row r="7802" spans="1:6">
      <c r="A7802" t="s">
        <v>15567</v>
      </c>
      <c r="B7802">
        <v>106620</v>
      </c>
      <c r="C7802" t="s">
        <v>15653</v>
      </c>
      <c r="D7802" t="s">
        <v>13093</v>
      </c>
      <c r="E7802">
        <v>0</v>
      </c>
      <c r="F7802">
        <v>0</v>
      </c>
    </row>
    <row r="7803" spans="1:6">
      <c r="A7803" t="s">
        <v>15567</v>
      </c>
      <c r="B7803">
        <v>106622</v>
      </c>
      <c r="C7803" t="s">
        <v>15654</v>
      </c>
      <c r="D7803" t="s">
        <v>13093</v>
      </c>
      <c r="E7803">
        <v>0</v>
      </c>
      <c r="F7803">
        <v>0</v>
      </c>
    </row>
    <row r="7804" spans="1:6">
      <c r="A7804" t="s">
        <v>15567</v>
      </c>
      <c r="B7804">
        <v>106621</v>
      </c>
      <c r="C7804" t="s">
        <v>15655</v>
      </c>
      <c r="D7804" t="s">
        <v>13093</v>
      </c>
      <c r="E7804">
        <v>0</v>
      </c>
      <c r="F7804">
        <v>0</v>
      </c>
    </row>
    <row r="7805" spans="1:6">
      <c r="A7805" t="s">
        <v>15656</v>
      </c>
      <c r="B7805">
        <v>103313</v>
      </c>
      <c r="C7805" t="s">
        <v>11425</v>
      </c>
      <c r="D7805" t="s">
        <v>211</v>
      </c>
      <c r="E7805">
        <v>0</v>
      </c>
      <c r="F7805">
        <v>0</v>
      </c>
    </row>
    <row r="7806" spans="1:6">
      <c r="A7806" t="s">
        <v>15656</v>
      </c>
      <c r="B7806">
        <v>103309</v>
      </c>
      <c r="C7806" t="s">
        <v>11426</v>
      </c>
      <c r="D7806" t="s">
        <v>211</v>
      </c>
      <c r="E7806">
        <v>0</v>
      </c>
      <c r="F7806">
        <v>0</v>
      </c>
    </row>
    <row r="7807" spans="1:6">
      <c r="A7807" t="s">
        <v>15656</v>
      </c>
      <c r="B7807">
        <v>103312</v>
      </c>
      <c r="C7807" t="s">
        <v>11427</v>
      </c>
      <c r="D7807" t="s">
        <v>211</v>
      </c>
      <c r="E7807">
        <v>0</v>
      </c>
      <c r="F7807">
        <v>0</v>
      </c>
    </row>
    <row r="7808" spans="1:6">
      <c r="A7808" t="s">
        <v>15656</v>
      </c>
      <c r="B7808">
        <v>103296</v>
      </c>
      <c r="C7808" t="s">
        <v>11428</v>
      </c>
      <c r="D7808" t="s">
        <v>211</v>
      </c>
      <c r="E7808">
        <v>0</v>
      </c>
      <c r="F7808">
        <v>0</v>
      </c>
    </row>
    <row r="7809" spans="1:6">
      <c r="A7809" t="s">
        <v>15656</v>
      </c>
      <c r="B7809">
        <v>103300</v>
      </c>
      <c r="C7809" t="s">
        <v>11429</v>
      </c>
      <c r="D7809" t="s">
        <v>211</v>
      </c>
      <c r="E7809">
        <v>0</v>
      </c>
      <c r="F7809">
        <v>0</v>
      </c>
    </row>
    <row r="7810" spans="1:6">
      <c r="A7810" t="s">
        <v>15656</v>
      </c>
      <c r="B7810">
        <v>103301</v>
      </c>
      <c r="C7810" t="s">
        <v>11430</v>
      </c>
      <c r="D7810" t="s">
        <v>211</v>
      </c>
      <c r="E7810">
        <v>0</v>
      </c>
      <c r="F7810">
        <v>0</v>
      </c>
    </row>
    <row r="7811" spans="1:6">
      <c r="A7811" t="s">
        <v>15656</v>
      </c>
      <c r="B7811">
        <v>103304</v>
      </c>
      <c r="C7811" t="s">
        <v>259</v>
      </c>
      <c r="D7811" t="s">
        <v>211</v>
      </c>
      <c r="E7811">
        <v>1250.1199999999999</v>
      </c>
      <c r="F7811">
        <v>1252.58</v>
      </c>
    </row>
    <row r="7812" spans="1:6">
      <c r="A7812" t="s">
        <v>15656</v>
      </c>
      <c r="B7812">
        <v>103305</v>
      </c>
      <c r="C7812" t="s">
        <v>11431</v>
      </c>
      <c r="D7812" t="s">
        <v>211</v>
      </c>
      <c r="E7812">
        <v>0</v>
      </c>
      <c r="F7812">
        <v>0</v>
      </c>
    </row>
    <row r="7813" spans="1:6">
      <c r="A7813" t="s">
        <v>15656</v>
      </c>
      <c r="B7813">
        <v>103294</v>
      </c>
      <c r="C7813" t="s">
        <v>11432</v>
      </c>
      <c r="D7813" t="s">
        <v>211</v>
      </c>
      <c r="E7813">
        <v>0</v>
      </c>
      <c r="F7813">
        <v>0</v>
      </c>
    </row>
    <row r="7814" spans="1:6">
      <c r="A7814" t="s">
        <v>15656</v>
      </c>
      <c r="B7814">
        <v>103298</v>
      </c>
      <c r="C7814" t="s">
        <v>11433</v>
      </c>
      <c r="D7814" t="s">
        <v>211</v>
      </c>
      <c r="E7814">
        <v>0</v>
      </c>
      <c r="F7814">
        <v>0</v>
      </c>
    </row>
    <row r="7815" spans="1:6">
      <c r="A7815" t="s">
        <v>15656</v>
      </c>
      <c r="B7815">
        <v>103293</v>
      </c>
      <c r="C7815" t="s">
        <v>11434</v>
      </c>
      <c r="D7815" t="s">
        <v>211</v>
      </c>
      <c r="E7815">
        <v>0</v>
      </c>
      <c r="F7815">
        <v>0</v>
      </c>
    </row>
    <row r="7816" spans="1:6">
      <c r="A7816" t="s">
        <v>15656</v>
      </c>
      <c r="B7816">
        <v>103297</v>
      </c>
      <c r="C7816" t="s">
        <v>11435</v>
      </c>
      <c r="D7816" t="s">
        <v>211</v>
      </c>
      <c r="E7816">
        <v>0</v>
      </c>
      <c r="F7816">
        <v>0</v>
      </c>
    </row>
    <row r="7817" spans="1:6">
      <c r="A7817" t="s">
        <v>15656</v>
      </c>
      <c r="B7817">
        <v>103311</v>
      </c>
      <c r="C7817" t="s">
        <v>11436</v>
      </c>
      <c r="D7817" t="s">
        <v>211</v>
      </c>
      <c r="E7817">
        <v>0</v>
      </c>
      <c r="F7817">
        <v>0</v>
      </c>
    </row>
    <row r="7818" spans="1:6">
      <c r="A7818" t="s">
        <v>15656</v>
      </c>
      <c r="B7818">
        <v>103306</v>
      </c>
      <c r="C7818" t="s">
        <v>11437</v>
      </c>
      <c r="D7818" t="s">
        <v>211</v>
      </c>
      <c r="E7818">
        <v>0</v>
      </c>
      <c r="F7818">
        <v>0</v>
      </c>
    </row>
    <row r="7819" spans="1:6">
      <c r="A7819" t="s">
        <v>15656</v>
      </c>
      <c r="B7819">
        <v>103308</v>
      </c>
      <c r="C7819" t="s">
        <v>11438</v>
      </c>
      <c r="D7819" t="s">
        <v>211</v>
      </c>
      <c r="E7819">
        <v>0</v>
      </c>
      <c r="F7819">
        <v>0</v>
      </c>
    </row>
    <row r="7820" spans="1:6">
      <c r="A7820" t="s">
        <v>15656</v>
      </c>
      <c r="B7820">
        <v>103295</v>
      </c>
      <c r="C7820" t="s">
        <v>11439</v>
      </c>
      <c r="D7820" t="s">
        <v>211</v>
      </c>
      <c r="E7820">
        <v>0</v>
      </c>
      <c r="F7820">
        <v>0</v>
      </c>
    </row>
    <row r="7821" spans="1:6">
      <c r="A7821" t="s">
        <v>15656</v>
      </c>
      <c r="B7821">
        <v>103299</v>
      </c>
      <c r="C7821" t="s">
        <v>11440</v>
      </c>
      <c r="D7821" t="s">
        <v>211</v>
      </c>
      <c r="E7821">
        <v>0</v>
      </c>
      <c r="F7821">
        <v>0</v>
      </c>
    </row>
    <row r="7822" spans="1:6">
      <c r="A7822" t="s">
        <v>15656</v>
      </c>
      <c r="B7822">
        <v>103302</v>
      </c>
      <c r="C7822" t="s">
        <v>11441</v>
      </c>
      <c r="D7822" t="s">
        <v>211</v>
      </c>
      <c r="E7822">
        <v>0</v>
      </c>
      <c r="F7822">
        <v>0</v>
      </c>
    </row>
    <row r="7823" spans="1:6">
      <c r="A7823" t="s">
        <v>15656</v>
      </c>
      <c r="B7823">
        <v>103307</v>
      </c>
      <c r="C7823" t="s">
        <v>11442</v>
      </c>
      <c r="D7823" t="s">
        <v>211</v>
      </c>
      <c r="E7823">
        <v>1341.26</v>
      </c>
      <c r="F7823">
        <v>1346.54</v>
      </c>
    </row>
    <row r="7824" spans="1:6">
      <c r="A7824" t="s">
        <v>15656</v>
      </c>
      <c r="B7824">
        <v>103310</v>
      </c>
      <c r="C7824" t="s">
        <v>11443</v>
      </c>
      <c r="D7824" t="s">
        <v>211</v>
      </c>
      <c r="E7824">
        <v>1289.95</v>
      </c>
      <c r="F7824">
        <v>1292.33</v>
      </c>
    </row>
    <row r="7825" spans="1:6">
      <c r="A7825" t="s">
        <v>15656</v>
      </c>
      <c r="B7825">
        <v>103303</v>
      </c>
      <c r="C7825" t="s">
        <v>11444</v>
      </c>
      <c r="D7825" t="s">
        <v>211</v>
      </c>
      <c r="E7825">
        <v>0</v>
      </c>
      <c r="F7825">
        <v>0</v>
      </c>
    </row>
    <row r="7826" spans="1:6">
      <c r="A7826" t="s">
        <v>15656</v>
      </c>
      <c r="B7826">
        <v>103314</v>
      </c>
      <c r="C7826" t="s">
        <v>11445</v>
      </c>
      <c r="D7826" t="s">
        <v>109</v>
      </c>
      <c r="E7826">
        <v>296.11</v>
      </c>
      <c r="F7826">
        <v>297.99</v>
      </c>
    </row>
    <row r="7827" spans="1:6">
      <c r="A7827" t="s">
        <v>15656</v>
      </c>
      <c r="B7827">
        <v>103315</v>
      </c>
      <c r="C7827" t="s">
        <v>11446</v>
      </c>
      <c r="D7827" t="s">
        <v>109</v>
      </c>
      <c r="E7827">
        <v>287.68</v>
      </c>
      <c r="F7827">
        <v>289.11</v>
      </c>
    </row>
    <row r="7828" spans="1:6">
      <c r="A7828" t="s">
        <v>15657</v>
      </c>
      <c r="B7828">
        <v>105188</v>
      </c>
      <c r="C7828" t="s">
        <v>11447</v>
      </c>
      <c r="D7828" t="s">
        <v>109</v>
      </c>
      <c r="E7828">
        <v>176.85</v>
      </c>
      <c r="F7828">
        <v>177.9</v>
      </c>
    </row>
    <row r="7829" spans="1:6">
      <c r="A7829" t="s">
        <v>15657</v>
      </c>
      <c r="B7829">
        <v>87841</v>
      </c>
      <c r="C7829" t="s">
        <v>11448</v>
      </c>
      <c r="D7829" t="s">
        <v>109</v>
      </c>
      <c r="E7829">
        <v>160.6</v>
      </c>
      <c r="F7829">
        <v>161.58000000000001</v>
      </c>
    </row>
    <row r="7830" spans="1:6">
      <c r="A7830" t="s">
        <v>15657</v>
      </c>
      <c r="B7830">
        <v>87853</v>
      </c>
      <c r="C7830" t="s">
        <v>11449</v>
      </c>
      <c r="D7830" t="s">
        <v>109</v>
      </c>
      <c r="E7830">
        <v>179.08</v>
      </c>
      <c r="F7830">
        <v>180.23</v>
      </c>
    </row>
    <row r="7831" spans="1:6">
      <c r="A7831" t="s">
        <v>15657</v>
      </c>
      <c r="B7831">
        <v>105187</v>
      </c>
      <c r="C7831" t="s">
        <v>11450</v>
      </c>
      <c r="D7831" t="s">
        <v>109</v>
      </c>
      <c r="E7831">
        <v>242.38</v>
      </c>
      <c r="F7831">
        <v>243.61</v>
      </c>
    </row>
    <row r="7832" spans="1:6">
      <c r="A7832" t="s">
        <v>15657</v>
      </c>
      <c r="B7832">
        <v>87840</v>
      </c>
      <c r="C7832" t="s">
        <v>11451</v>
      </c>
      <c r="D7832" t="s">
        <v>109</v>
      </c>
      <c r="E7832">
        <v>226.11</v>
      </c>
      <c r="F7832">
        <v>227.3</v>
      </c>
    </row>
    <row r="7833" spans="1:6">
      <c r="A7833" t="s">
        <v>15657</v>
      </c>
      <c r="B7833">
        <v>87852</v>
      </c>
      <c r="C7833" t="s">
        <v>11452</v>
      </c>
      <c r="D7833" t="s">
        <v>109</v>
      </c>
      <c r="E7833">
        <v>244.61</v>
      </c>
      <c r="F7833">
        <v>245.95</v>
      </c>
    </row>
    <row r="7834" spans="1:6">
      <c r="A7834" t="s">
        <v>15657</v>
      </c>
      <c r="B7834">
        <v>105186</v>
      </c>
      <c r="C7834" t="s">
        <v>11453</v>
      </c>
      <c r="D7834" t="s">
        <v>109</v>
      </c>
      <c r="E7834">
        <v>183.31</v>
      </c>
      <c r="F7834">
        <v>184.71</v>
      </c>
    </row>
    <row r="7835" spans="1:6">
      <c r="A7835" t="s">
        <v>15657</v>
      </c>
      <c r="B7835">
        <v>87839</v>
      </c>
      <c r="C7835" t="s">
        <v>11454</v>
      </c>
      <c r="D7835" t="s">
        <v>109</v>
      </c>
      <c r="E7835">
        <v>167.29</v>
      </c>
      <c r="F7835">
        <v>168.62</v>
      </c>
    </row>
    <row r="7836" spans="1:6">
      <c r="A7836" t="s">
        <v>15657</v>
      </c>
      <c r="B7836">
        <v>87851</v>
      </c>
      <c r="C7836" t="s">
        <v>11455</v>
      </c>
      <c r="D7836" t="s">
        <v>109</v>
      </c>
      <c r="E7836">
        <v>186.23</v>
      </c>
      <c r="F7836">
        <v>187.77</v>
      </c>
    </row>
    <row r="7837" spans="1:6">
      <c r="A7837" t="s">
        <v>15657</v>
      </c>
      <c r="B7837">
        <v>105185</v>
      </c>
      <c r="C7837" t="s">
        <v>11456</v>
      </c>
      <c r="D7837" t="s">
        <v>109</v>
      </c>
      <c r="E7837">
        <v>249.42</v>
      </c>
      <c r="F7837">
        <v>251.03</v>
      </c>
    </row>
    <row r="7838" spans="1:6">
      <c r="A7838" t="s">
        <v>15657</v>
      </c>
      <c r="B7838">
        <v>87838</v>
      </c>
      <c r="C7838" t="s">
        <v>11457</v>
      </c>
      <c r="D7838" t="s">
        <v>109</v>
      </c>
      <c r="E7838">
        <v>233.45</v>
      </c>
      <c r="F7838">
        <v>235</v>
      </c>
    </row>
    <row r="7839" spans="1:6">
      <c r="A7839" t="s">
        <v>15657</v>
      </c>
      <c r="B7839">
        <v>87850</v>
      </c>
      <c r="C7839" t="s">
        <v>11458</v>
      </c>
      <c r="D7839" t="s">
        <v>109</v>
      </c>
      <c r="E7839">
        <v>252.39</v>
      </c>
      <c r="F7839">
        <v>254.15</v>
      </c>
    </row>
    <row r="7840" spans="1:6">
      <c r="A7840" t="s">
        <v>15658</v>
      </c>
      <c r="B7840">
        <v>105110</v>
      </c>
      <c r="C7840" t="s">
        <v>11459</v>
      </c>
      <c r="D7840" t="s">
        <v>110</v>
      </c>
      <c r="E7840">
        <v>169.38</v>
      </c>
      <c r="F7840">
        <v>178.78</v>
      </c>
    </row>
    <row r="7841" spans="1:6">
      <c r="A7841" t="s">
        <v>15658</v>
      </c>
      <c r="B7841">
        <v>105105</v>
      </c>
      <c r="C7841" t="s">
        <v>11460</v>
      </c>
      <c r="D7841" t="s">
        <v>110</v>
      </c>
      <c r="E7841">
        <v>53.9</v>
      </c>
      <c r="F7841">
        <v>56.89</v>
      </c>
    </row>
    <row r="7842" spans="1:6">
      <c r="A7842" t="s">
        <v>15658</v>
      </c>
      <c r="B7842">
        <v>105103</v>
      </c>
      <c r="C7842" t="s">
        <v>11461</v>
      </c>
      <c r="D7842" t="s">
        <v>110</v>
      </c>
      <c r="E7842">
        <v>76.75</v>
      </c>
      <c r="F7842">
        <v>81.02</v>
      </c>
    </row>
    <row r="7843" spans="1:6">
      <c r="A7843" t="s">
        <v>15658</v>
      </c>
      <c r="B7843">
        <v>105112</v>
      </c>
      <c r="C7843" t="s">
        <v>11462</v>
      </c>
      <c r="D7843" t="s">
        <v>110</v>
      </c>
      <c r="E7843">
        <v>141.41</v>
      </c>
      <c r="F7843">
        <v>149.27000000000001</v>
      </c>
    </row>
    <row r="7844" spans="1:6">
      <c r="A7844" t="s">
        <v>15658</v>
      </c>
      <c r="B7844">
        <v>105109</v>
      </c>
      <c r="C7844" t="s">
        <v>11463</v>
      </c>
      <c r="D7844" t="s">
        <v>211</v>
      </c>
      <c r="E7844">
        <v>0</v>
      </c>
      <c r="F7844">
        <v>0</v>
      </c>
    </row>
    <row r="7845" spans="1:6">
      <c r="A7845" t="s">
        <v>15658</v>
      </c>
      <c r="B7845">
        <v>105108</v>
      </c>
      <c r="C7845" t="s">
        <v>11464</v>
      </c>
      <c r="D7845" t="s">
        <v>211</v>
      </c>
      <c r="E7845">
        <v>0</v>
      </c>
      <c r="F7845">
        <v>0</v>
      </c>
    </row>
    <row r="7846" spans="1:6">
      <c r="A7846" t="s">
        <v>15658</v>
      </c>
      <c r="B7846">
        <v>105104</v>
      </c>
      <c r="C7846" t="s">
        <v>11465</v>
      </c>
      <c r="D7846" t="s">
        <v>211</v>
      </c>
      <c r="E7846">
        <v>4198.83</v>
      </c>
      <c r="F7846">
        <v>4324.68</v>
      </c>
    </row>
    <row r="7847" spans="1:6">
      <c r="A7847" t="s">
        <v>15658</v>
      </c>
      <c r="B7847">
        <v>105107</v>
      </c>
      <c r="C7847" t="s">
        <v>11466</v>
      </c>
      <c r="D7847" t="s">
        <v>211</v>
      </c>
      <c r="E7847">
        <v>2579.96</v>
      </c>
      <c r="F7847">
        <v>2723.26</v>
      </c>
    </row>
    <row r="7848" spans="1:6">
      <c r="A7848" t="s">
        <v>15658</v>
      </c>
      <c r="B7848">
        <v>105106</v>
      </c>
      <c r="C7848" t="s">
        <v>11467</v>
      </c>
      <c r="D7848" t="s">
        <v>211</v>
      </c>
      <c r="E7848">
        <v>1747.24</v>
      </c>
      <c r="F7848">
        <v>1844.28</v>
      </c>
    </row>
    <row r="7849" spans="1:6">
      <c r="A7849" t="s">
        <v>15658</v>
      </c>
      <c r="B7849">
        <v>105111</v>
      </c>
      <c r="C7849" t="s">
        <v>11468</v>
      </c>
      <c r="D7849" t="s">
        <v>211</v>
      </c>
      <c r="E7849">
        <v>16929.62</v>
      </c>
      <c r="F7849">
        <v>17300.38</v>
      </c>
    </row>
    <row r="7850" spans="1:6">
      <c r="A7850" t="s">
        <v>15659</v>
      </c>
      <c r="B7850">
        <v>98520</v>
      </c>
      <c r="C7850" t="s">
        <v>11469</v>
      </c>
      <c r="D7850" t="s">
        <v>109</v>
      </c>
      <c r="E7850">
        <v>5.1100000000000003</v>
      </c>
      <c r="F7850">
        <v>5.2</v>
      </c>
    </row>
    <row r="7851" spans="1:6">
      <c r="A7851" t="s">
        <v>15659</v>
      </c>
      <c r="B7851">
        <v>98521</v>
      </c>
      <c r="C7851" t="s">
        <v>11470</v>
      </c>
      <c r="D7851" t="s">
        <v>109</v>
      </c>
      <c r="E7851">
        <v>0.35</v>
      </c>
      <c r="F7851">
        <v>0.37</v>
      </c>
    </row>
    <row r="7852" spans="1:6">
      <c r="A7852" t="s">
        <v>15659</v>
      </c>
      <c r="B7852">
        <v>105521</v>
      </c>
      <c r="C7852" t="s">
        <v>11471</v>
      </c>
      <c r="D7852" t="s">
        <v>109</v>
      </c>
      <c r="E7852">
        <v>3.47</v>
      </c>
      <c r="F7852">
        <v>3.55</v>
      </c>
    </row>
    <row r="7853" spans="1:6">
      <c r="A7853" t="s">
        <v>15659</v>
      </c>
      <c r="B7853">
        <v>98509</v>
      </c>
      <c r="C7853" t="s">
        <v>11472</v>
      </c>
      <c r="D7853" t="s">
        <v>211</v>
      </c>
      <c r="E7853">
        <v>90.57</v>
      </c>
      <c r="F7853">
        <v>90.66</v>
      </c>
    </row>
    <row r="7854" spans="1:6">
      <c r="A7854" t="s">
        <v>15659</v>
      </c>
      <c r="B7854">
        <v>98507</v>
      </c>
      <c r="C7854" t="s">
        <v>11473</v>
      </c>
      <c r="D7854" t="s">
        <v>211</v>
      </c>
      <c r="E7854">
        <v>0</v>
      </c>
      <c r="F7854">
        <v>0</v>
      </c>
    </row>
    <row r="7855" spans="1:6">
      <c r="A7855" t="s">
        <v>15659</v>
      </c>
      <c r="B7855">
        <v>98508</v>
      </c>
      <c r="C7855" t="s">
        <v>11474</v>
      </c>
      <c r="D7855" t="s">
        <v>211</v>
      </c>
      <c r="E7855">
        <v>0</v>
      </c>
      <c r="F7855">
        <v>0</v>
      </c>
    </row>
    <row r="7856" spans="1:6">
      <c r="A7856" t="s">
        <v>15659</v>
      </c>
      <c r="B7856">
        <v>98506</v>
      </c>
      <c r="C7856" t="s">
        <v>11475</v>
      </c>
      <c r="D7856" t="s">
        <v>211</v>
      </c>
      <c r="E7856">
        <v>0</v>
      </c>
      <c r="F7856">
        <v>0</v>
      </c>
    </row>
    <row r="7857" spans="1:6">
      <c r="A7857" t="s">
        <v>15659</v>
      </c>
      <c r="B7857">
        <v>98505</v>
      </c>
      <c r="C7857" t="s">
        <v>11476</v>
      </c>
      <c r="D7857" t="s">
        <v>109</v>
      </c>
      <c r="E7857">
        <v>132.03</v>
      </c>
      <c r="F7857">
        <v>132.41</v>
      </c>
    </row>
    <row r="7858" spans="1:6">
      <c r="A7858" t="s">
        <v>15659</v>
      </c>
      <c r="B7858">
        <v>98504</v>
      </c>
      <c r="C7858" t="s">
        <v>11477</v>
      </c>
      <c r="D7858" t="s">
        <v>109</v>
      </c>
      <c r="E7858">
        <v>20.260000000000002</v>
      </c>
      <c r="F7858">
        <v>20.47</v>
      </c>
    </row>
    <row r="7859" spans="1:6">
      <c r="A7859" t="s">
        <v>15659</v>
      </c>
      <c r="B7859">
        <v>98503</v>
      </c>
      <c r="C7859" t="s">
        <v>11478</v>
      </c>
      <c r="D7859" t="s">
        <v>109</v>
      </c>
      <c r="E7859">
        <v>26.15</v>
      </c>
      <c r="F7859">
        <v>26.42</v>
      </c>
    </row>
    <row r="7860" spans="1:6">
      <c r="A7860" t="s">
        <v>15659</v>
      </c>
      <c r="B7860">
        <v>103946</v>
      </c>
      <c r="C7860" t="s">
        <v>11479</v>
      </c>
      <c r="D7860" t="s">
        <v>109</v>
      </c>
      <c r="E7860">
        <v>26.84</v>
      </c>
      <c r="F7860">
        <v>27.05</v>
      </c>
    </row>
    <row r="7861" spans="1:6">
      <c r="A7861" t="s">
        <v>15659</v>
      </c>
      <c r="B7861">
        <v>98517</v>
      </c>
      <c r="C7861" t="s">
        <v>11480</v>
      </c>
      <c r="D7861" t="s">
        <v>211</v>
      </c>
      <c r="E7861">
        <v>0</v>
      </c>
      <c r="F7861">
        <v>0</v>
      </c>
    </row>
    <row r="7862" spans="1:6">
      <c r="A7862" t="s">
        <v>15659</v>
      </c>
      <c r="B7862">
        <v>98518</v>
      </c>
      <c r="C7862" t="s">
        <v>11481</v>
      </c>
      <c r="D7862" t="s">
        <v>211</v>
      </c>
      <c r="E7862">
        <v>0</v>
      </c>
      <c r="F7862">
        <v>0</v>
      </c>
    </row>
    <row r="7863" spans="1:6">
      <c r="A7863" t="s">
        <v>15659</v>
      </c>
      <c r="B7863">
        <v>98516</v>
      </c>
      <c r="C7863" t="s">
        <v>11482</v>
      </c>
      <c r="D7863" t="s">
        <v>211</v>
      </c>
      <c r="E7863">
        <v>414.56</v>
      </c>
      <c r="F7863">
        <v>421.39</v>
      </c>
    </row>
    <row r="7864" spans="1:6">
      <c r="A7864" t="s">
        <v>15659</v>
      </c>
      <c r="B7864">
        <v>98514</v>
      </c>
      <c r="C7864" t="s">
        <v>11483</v>
      </c>
      <c r="D7864" t="s">
        <v>211</v>
      </c>
      <c r="E7864">
        <v>0</v>
      </c>
      <c r="F7864">
        <v>0</v>
      </c>
    </row>
    <row r="7865" spans="1:6">
      <c r="A7865" t="s">
        <v>15659</v>
      </c>
      <c r="B7865">
        <v>98515</v>
      </c>
      <c r="C7865" t="s">
        <v>11484</v>
      </c>
      <c r="D7865" t="s">
        <v>211</v>
      </c>
      <c r="E7865">
        <v>0</v>
      </c>
      <c r="F7865">
        <v>0</v>
      </c>
    </row>
    <row r="7866" spans="1:6">
      <c r="A7866" t="s">
        <v>15659</v>
      </c>
      <c r="B7866">
        <v>98513</v>
      </c>
      <c r="C7866" t="s">
        <v>11485</v>
      </c>
      <c r="D7866" t="s">
        <v>211</v>
      </c>
      <c r="E7866">
        <v>0</v>
      </c>
      <c r="F7866">
        <v>0</v>
      </c>
    </row>
    <row r="7867" spans="1:6">
      <c r="A7867" t="s">
        <v>15659</v>
      </c>
      <c r="B7867">
        <v>98511</v>
      </c>
      <c r="C7867" t="s">
        <v>11486</v>
      </c>
      <c r="D7867" t="s">
        <v>211</v>
      </c>
      <c r="E7867">
        <v>251.98</v>
      </c>
      <c r="F7867">
        <v>253.83</v>
      </c>
    </row>
    <row r="7868" spans="1:6">
      <c r="A7868" t="s">
        <v>15659</v>
      </c>
      <c r="B7868">
        <v>98512</v>
      </c>
      <c r="C7868" t="s">
        <v>11487</v>
      </c>
      <c r="D7868" t="s">
        <v>211</v>
      </c>
      <c r="E7868">
        <v>0</v>
      </c>
      <c r="F7868">
        <v>0</v>
      </c>
    </row>
    <row r="7869" spans="1:6">
      <c r="A7869" t="s">
        <v>15659</v>
      </c>
      <c r="B7869">
        <v>98510</v>
      </c>
      <c r="C7869" t="s">
        <v>11488</v>
      </c>
      <c r="D7869" t="s">
        <v>211</v>
      </c>
      <c r="E7869">
        <v>135.69</v>
      </c>
      <c r="F7869">
        <v>137.31</v>
      </c>
    </row>
    <row r="7870" spans="1:6">
      <c r="A7870" t="s">
        <v>15659</v>
      </c>
      <c r="B7870">
        <v>98519</v>
      </c>
      <c r="C7870" t="s">
        <v>11489</v>
      </c>
      <c r="D7870" t="s">
        <v>109</v>
      </c>
      <c r="E7870">
        <v>3.87</v>
      </c>
      <c r="F7870">
        <v>4.09</v>
      </c>
    </row>
    <row r="7871" spans="1:6">
      <c r="A7871" t="s">
        <v>15660</v>
      </c>
      <c r="B7871">
        <v>91599</v>
      </c>
      <c r="C7871" t="s">
        <v>11490</v>
      </c>
      <c r="D7871" t="s">
        <v>205</v>
      </c>
      <c r="E7871">
        <v>7.49</v>
      </c>
      <c r="F7871">
        <v>7.51</v>
      </c>
    </row>
    <row r="7872" spans="1:6">
      <c r="A7872" t="s">
        <v>15660</v>
      </c>
      <c r="B7872">
        <v>100065</v>
      </c>
      <c r="C7872" t="s">
        <v>11491</v>
      </c>
      <c r="D7872" t="s">
        <v>205</v>
      </c>
      <c r="E7872">
        <v>0</v>
      </c>
      <c r="F7872">
        <v>0</v>
      </c>
    </row>
    <row r="7873" spans="1:6">
      <c r="A7873" t="s">
        <v>15660</v>
      </c>
      <c r="B7873">
        <v>100069</v>
      </c>
      <c r="C7873" t="s">
        <v>11492</v>
      </c>
      <c r="D7873" t="s">
        <v>205</v>
      </c>
      <c r="E7873">
        <v>0</v>
      </c>
      <c r="F7873">
        <v>0</v>
      </c>
    </row>
    <row r="7874" spans="1:6">
      <c r="A7874" t="s">
        <v>15660</v>
      </c>
      <c r="B7874">
        <v>100063</v>
      </c>
      <c r="C7874" t="s">
        <v>11493</v>
      </c>
      <c r="D7874" t="s">
        <v>205</v>
      </c>
      <c r="E7874">
        <v>0</v>
      </c>
      <c r="F7874">
        <v>0</v>
      </c>
    </row>
    <row r="7875" spans="1:6">
      <c r="A7875" t="s">
        <v>15660</v>
      </c>
      <c r="B7875">
        <v>91597</v>
      </c>
      <c r="C7875" t="s">
        <v>11494</v>
      </c>
      <c r="D7875" t="s">
        <v>205</v>
      </c>
      <c r="E7875">
        <v>7.14</v>
      </c>
      <c r="F7875">
        <v>7.16</v>
      </c>
    </row>
    <row r="7876" spans="1:6">
      <c r="A7876" t="s">
        <v>15660</v>
      </c>
      <c r="B7876">
        <v>91598</v>
      </c>
      <c r="C7876" t="s">
        <v>11495</v>
      </c>
      <c r="D7876" t="s">
        <v>205</v>
      </c>
      <c r="E7876">
        <v>9.2100000000000009</v>
      </c>
      <c r="F7876">
        <v>9.23</v>
      </c>
    </row>
    <row r="7877" spans="1:6">
      <c r="A7877" t="s">
        <v>15660</v>
      </c>
      <c r="B7877">
        <v>91596</v>
      </c>
      <c r="C7877" t="s">
        <v>11496</v>
      </c>
      <c r="D7877" t="s">
        <v>205</v>
      </c>
      <c r="E7877">
        <v>9.4600000000000009</v>
      </c>
      <c r="F7877">
        <v>9.48</v>
      </c>
    </row>
    <row r="7878" spans="1:6">
      <c r="A7878" t="s">
        <v>15660</v>
      </c>
      <c r="B7878">
        <v>100064</v>
      </c>
      <c r="C7878" t="s">
        <v>11497</v>
      </c>
      <c r="D7878" t="s">
        <v>205</v>
      </c>
      <c r="E7878">
        <v>9.3800000000000008</v>
      </c>
      <c r="F7878">
        <v>9.41</v>
      </c>
    </row>
    <row r="7879" spans="1:6">
      <c r="A7879" t="s">
        <v>15660</v>
      </c>
      <c r="B7879">
        <v>100066</v>
      </c>
      <c r="C7879" t="s">
        <v>11498</v>
      </c>
      <c r="D7879" t="s">
        <v>205</v>
      </c>
      <c r="E7879">
        <v>9.39</v>
      </c>
      <c r="F7879">
        <v>9.41</v>
      </c>
    </row>
    <row r="7880" spans="1:6">
      <c r="A7880" t="s">
        <v>15660</v>
      </c>
      <c r="B7880">
        <v>91603</v>
      </c>
      <c r="C7880" t="s">
        <v>11499</v>
      </c>
      <c r="D7880" t="s">
        <v>205</v>
      </c>
      <c r="E7880">
        <v>9.39</v>
      </c>
      <c r="F7880">
        <v>9.44</v>
      </c>
    </row>
    <row r="7881" spans="1:6">
      <c r="A7881" t="s">
        <v>15660</v>
      </c>
      <c r="B7881">
        <v>100068</v>
      </c>
      <c r="C7881" t="s">
        <v>11500</v>
      </c>
      <c r="D7881" t="s">
        <v>205</v>
      </c>
      <c r="E7881">
        <v>8.06</v>
      </c>
      <c r="F7881">
        <v>8.11</v>
      </c>
    </row>
    <row r="7882" spans="1:6">
      <c r="A7882" t="s">
        <v>15660</v>
      </c>
      <c r="B7882">
        <v>100067</v>
      </c>
      <c r="C7882" t="s">
        <v>11501</v>
      </c>
      <c r="D7882" t="s">
        <v>205</v>
      </c>
      <c r="E7882">
        <v>11.22</v>
      </c>
      <c r="F7882">
        <v>11.42</v>
      </c>
    </row>
    <row r="7883" spans="1:6">
      <c r="A7883" t="s">
        <v>15660</v>
      </c>
      <c r="B7883">
        <v>91601</v>
      </c>
      <c r="C7883" t="s">
        <v>11502</v>
      </c>
      <c r="D7883" t="s">
        <v>205</v>
      </c>
      <c r="E7883">
        <v>11.48</v>
      </c>
      <c r="F7883">
        <v>11.64</v>
      </c>
    </row>
    <row r="7884" spans="1:6">
      <c r="A7884" t="s">
        <v>15660</v>
      </c>
      <c r="B7884">
        <v>91602</v>
      </c>
      <c r="C7884" t="s">
        <v>11503</v>
      </c>
      <c r="D7884" t="s">
        <v>205</v>
      </c>
      <c r="E7884">
        <v>10.58</v>
      </c>
      <c r="F7884">
        <v>10.68</v>
      </c>
    </row>
    <row r="7885" spans="1:6">
      <c r="A7885" t="s">
        <v>15660</v>
      </c>
      <c r="B7885">
        <v>91593</v>
      </c>
      <c r="C7885" t="s">
        <v>11504</v>
      </c>
      <c r="D7885" t="s">
        <v>205</v>
      </c>
      <c r="E7885">
        <v>9.5</v>
      </c>
      <c r="F7885">
        <v>9.52</v>
      </c>
    </row>
    <row r="7886" spans="1:6">
      <c r="A7886" t="s">
        <v>15660</v>
      </c>
      <c r="B7886">
        <v>105814</v>
      </c>
      <c r="C7886" t="s">
        <v>11505</v>
      </c>
      <c r="D7886" t="s">
        <v>205</v>
      </c>
      <c r="E7886">
        <v>9.2100000000000009</v>
      </c>
      <c r="F7886">
        <v>9.2200000000000006</v>
      </c>
    </row>
    <row r="7887" spans="1:6">
      <c r="A7887" t="s">
        <v>15660</v>
      </c>
      <c r="B7887">
        <v>91594</v>
      </c>
      <c r="C7887" t="s">
        <v>11506</v>
      </c>
      <c r="D7887" t="s">
        <v>205</v>
      </c>
      <c r="E7887">
        <v>9.52</v>
      </c>
      <c r="F7887">
        <v>9.5399999999999991</v>
      </c>
    </row>
    <row r="7888" spans="1:6">
      <c r="A7888" t="s">
        <v>15660</v>
      </c>
      <c r="B7888">
        <v>91595</v>
      </c>
      <c r="C7888" t="s">
        <v>11507</v>
      </c>
      <c r="D7888" t="s">
        <v>205</v>
      </c>
      <c r="E7888">
        <v>9.8000000000000007</v>
      </c>
      <c r="F7888">
        <v>9.83</v>
      </c>
    </row>
    <row r="7889" spans="1:6">
      <c r="A7889" t="s">
        <v>15660</v>
      </c>
      <c r="B7889">
        <v>105815</v>
      </c>
      <c r="C7889" t="s">
        <v>11508</v>
      </c>
      <c r="D7889" t="s">
        <v>205</v>
      </c>
      <c r="E7889">
        <v>0</v>
      </c>
      <c r="F7889">
        <v>0</v>
      </c>
    </row>
    <row r="7890" spans="1:6">
      <c r="A7890" t="s">
        <v>15660</v>
      </c>
      <c r="B7890">
        <v>91600</v>
      </c>
      <c r="C7890" t="s">
        <v>11509</v>
      </c>
      <c r="D7890" t="s">
        <v>205</v>
      </c>
      <c r="E7890">
        <v>10.7</v>
      </c>
      <c r="F7890">
        <v>10.78</v>
      </c>
    </row>
    <row r="7891" spans="1:6">
      <c r="A7891" t="s">
        <v>15661</v>
      </c>
      <c r="B7891">
        <v>99235</v>
      </c>
      <c r="C7891" t="s">
        <v>11510</v>
      </c>
      <c r="D7891" t="s">
        <v>217</v>
      </c>
      <c r="E7891">
        <v>688.69</v>
      </c>
      <c r="F7891">
        <v>689.81</v>
      </c>
    </row>
    <row r="7892" spans="1:6">
      <c r="A7892" t="s">
        <v>15661</v>
      </c>
      <c r="B7892">
        <v>105539</v>
      </c>
      <c r="C7892" t="s">
        <v>11511</v>
      </c>
      <c r="D7892" t="s">
        <v>217</v>
      </c>
      <c r="E7892">
        <v>0</v>
      </c>
      <c r="F7892">
        <v>0</v>
      </c>
    </row>
    <row r="7893" spans="1:6">
      <c r="A7893" t="s">
        <v>15661</v>
      </c>
      <c r="B7893">
        <v>99439</v>
      </c>
      <c r="C7893" t="s">
        <v>11512</v>
      </c>
      <c r="D7893" t="s">
        <v>217</v>
      </c>
      <c r="E7893">
        <v>758.37</v>
      </c>
      <c r="F7893">
        <v>760.16</v>
      </c>
    </row>
    <row r="7894" spans="1:6">
      <c r="A7894" t="s">
        <v>15661</v>
      </c>
      <c r="B7894">
        <v>105540</v>
      </c>
      <c r="C7894" t="s">
        <v>11513</v>
      </c>
      <c r="D7894" t="s">
        <v>217</v>
      </c>
      <c r="E7894">
        <v>0</v>
      </c>
      <c r="F7894">
        <v>0</v>
      </c>
    </row>
    <row r="7895" spans="1:6">
      <c r="A7895" t="s">
        <v>15661</v>
      </c>
      <c r="B7895">
        <v>103184</v>
      </c>
      <c r="C7895" t="s">
        <v>11514</v>
      </c>
      <c r="D7895" t="s">
        <v>217</v>
      </c>
      <c r="E7895">
        <v>709.88</v>
      </c>
      <c r="F7895">
        <v>712.26</v>
      </c>
    </row>
    <row r="7896" spans="1:6">
      <c r="A7896" t="s">
        <v>15661</v>
      </c>
      <c r="B7896">
        <v>103183</v>
      </c>
      <c r="C7896" t="s">
        <v>11515</v>
      </c>
      <c r="D7896" t="s">
        <v>217</v>
      </c>
      <c r="E7896">
        <v>832.41</v>
      </c>
      <c r="F7896">
        <v>838.48</v>
      </c>
    </row>
    <row r="7897" spans="1:6">
      <c r="A7897" t="s">
        <v>15661</v>
      </c>
      <c r="B7897">
        <v>99434</v>
      </c>
      <c r="C7897" t="s">
        <v>11516</v>
      </c>
      <c r="D7897" t="s">
        <v>217</v>
      </c>
      <c r="E7897">
        <v>771.61</v>
      </c>
      <c r="F7897">
        <v>773.55</v>
      </c>
    </row>
    <row r="7898" spans="1:6">
      <c r="A7898" t="s">
        <v>15661</v>
      </c>
      <c r="B7898">
        <v>99431</v>
      </c>
      <c r="C7898" t="s">
        <v>11517</v>
      </c>
      <c r="D7898" t="s">
        <v>217</v>
      </c>
      <c r="E7898">
        <v>767.88</v>
      </c>
      <c r="F7898">
        <v>769.61</v>
      </c>
    </row>
    <row r="7899" spans="1:6">
      <c r="A7899" t="s">
        <v>15661</v>
      </c>
      <c r="B7899">
        <v>99435</v>
      </c>
      <c r="C7899" t="s">
        <v>11518</v>
      </c>
      <c r="D7899" t="s">
        <v>217</v>
      </c>
      <c r="E7899">
        <v>753.28</v>
      </c>
      <c r="F7899">
        <v>755.04</v>
      </c>
    </row>
    <row r="7900" spans="1:6">
      <c r="A7900" t="s">
        <v>15661</v>
      </c>
      <c r="B7900">
        <v>99432</v>
      </c>
      <c r="C7900" t="s">
        <v>11519</v>
      </c>
      <c r="D7900" t="s">
        <v>217</v>
      </c>
      <c r="E7900">
        <v>750.61</v>
      </c>
      <c r="F7900">
        <v>752.22</v>
      </c>
    </row>
    <row r="7901" spans="1:6">
      <c r="A7901" t="s">
        <v>15661</v>
      </c>
      <c r="B7901">
        <v>99438</v>
      </c>
      <c r="C7901" t="s">
        <v>11520</v>
      </c>
      <c r="D7901" t="s">
        <v>217</v>
      </c>
      <c r="E7901">
        <v>739.27</v>
      </c>
      <c r="F7901">
        <v>741.12</v>
      </c>
    </row>
    <row r="7902" spans="1:6">
      <c r="A7902" t="s">
        <v>15661</v>
      </c>
      <c r="B7902">
        <v>105538</v>
      </c>
      <c r="C7902" t="s">
        <v>11521</v>
      </c>
      <c r="D7902" t="s">
        <v>217</v>
      </c>
      <c r="E7902">
        <v>0</v>
      </c>
      <c r="F7902">
        <v>0</v>
      </c>
    </row>
    <row r="7903" spans="1:6">
      <c r="A7903" t="s">
        <v>15661</v>
      </c>
      <c r="B7903">
        <v>99436</v>
      </c>
      <c r="C7903" t="s">
        <v>11522</v>
      </c>
      <c r="D7903" t="s">
        <v>217</v>
      </c>
      <c r="E7903">
        <v>834.94</v>
      </c>
      <c r="F7903">
        <v>838.77</v>
      </c>
    </row>
    <row r="7904" spans="1:6">
      <c r="A7904" t="s">
        <v>15661</v>
      </c>
      <c r="B7904">
        <v>99437</v>
      </c>
      <c r="C7904" t="s">
        <v>11523</v>
      </c>
      <c r="D7904" t="s">
        <v>217</v>
      </c>
      <c r="E7904">
        <v>732.28</v>
      </c>
      <c r="F7904">
        <v>733.73</v>
      </c>
    </row>
    <row r="7905" spans="1:6">
      <c r="A7905" t="s">
        <v>15661</v>
      </c>
      <c r="B7905">
        <v>105537</v>
      </c>
      <c r="C7905" t="s">
        <v>11524</v>
      </c>
      <c r="D7905" t="s">
        <v>217</v>
      </c>
      <c r="E7905">
        <v>0</v>
      </c>
      <c r="F7905">
        <v>0</v>
      </c>
    </row>
    <row r="7906" spans="1:6">
      <c r="A7906" t="s">
        <v>15661</v>
      </c>
      <c r="B7906">
        <v>99433</v>
      </c>
      <c r="C7906" t="s">
        <v>11525</v>
      </c>
      <c r="D7906" t="s">
        <v>217</v>
      </c>
      <c r="E7906">
        <v>813.68</v>
      </c>
      <c r="F7906">
        <v>816.28</v>
      </c>
    </row>
    <row r="7907" spans="1:6">
      <c r="A7907" t="s">
        <v>15662</v>
      </c>
      <c r="B7907">
        <v>104422</v>
      </c>
      <c r="C7907" t="s">
        <v>11526</v>
      </c>
      <c r="D7907" t="s">
        <v>109</v>
      </c>
      <c r="E7907">
        <v>11.23</v>
      </c>
      <c r="F7907">
        <v>11.58</v>
      </c>
    </row>
    <row r="7908" spans="1:6">
      <c r="A7908" t="s">
        <v>15662</v>
      </c>
      <c r="B7908">
        <v>105824</v>
      </c>
      <c r="C7908" t="s">
        <v>11527</v>
      </c>
      <c r="D7908" t="s">
        <v>109</v>
      </c>
      <c r="E7908">
        <v>13.76</v>
      </c>
      <c r="F7908">
        <v>14.11</v>
      </c>
    </row>
    <row r="7909" spans="1:6">
      <c r="A7909" t="s">
        <v>15662</v>
      </c>
      <c r="B7909">
        <v>105825</v>
      </c>
      <c r="C7909" t="s">
        <v>11528</v>
      </c>
      <c r="D7909" t="s">
        <v>109</v>
      </c>
      <c r="E7909">
        <v>6.69</v>
      </c>
      <c r="F7909">
        <v>7.05</v>
      </c>
    </row>
    <row r="7910" spans="1:6">
      <c r="A7910" t="s">
        <v>15662</v>
      </c>
      <c r="B7910">
        <v>104421</v>
      </c>
      <c r="C7910" t="s">
        <v>11529</v>
      </c>
      <c r="D7910" t="s">
        <v>109</v>
      </c>
      <c r="E7910">
        <v>16.489999999999998</v>
      </c>
      <c r="F7910">
        <v>17.149999999999999</v>
      </c>
    </row>
    <row r="7911" spans="1:6">
      <c r="A7911" t="s">
        <v>15662</v>
      </c>
      <c r="B7911">
        <v>105822</v>
      </c>
      <c r="C7911" t="s">
        <v>11530</v>
      </c>
      <c r="D7911" t="s">
        <v>109</v>
      </c>
      <c r="E7911">
        <v>19.02</v>
      </c>
      <c r="F7911">
        <v>19.68</v>
      </c>
    </row>
    <row r="7912" spans="1:6">
      <c r="A7912" t="s">
        <v>15662</v>
      </c>
      <c r="B7912">
        <v>105823</v>
      </c>
      <c r="C7912" t="s">
        <v>11531</v>
      </c>
      <c r="D7912" t="s">
        <v>109</v>
      </c>
      <c r="E7912">
        <v>11.95</v>
      </c>
      <c r="F7912">
        <v>12.62</v>
      </c>
    </row>
    <row r="7913" spans="1:6">
      <c r="A7913" t="s">
        <v>15662</v>
      </c>
      <c r="B7913">
        <v>104423</v>
      </c>
      <c r="C7913" t="s">
        <v>11532</v>
      </c>
      <c r="D7913" t="s">
        <v>109</v>
      </c>
      <c r="E7913">
        <v>14.92</v>
      </c>
      <c r="F7913">
        <v>15.49</v>
      </c>
    </row>
    <row r="7914" spans="1:6">
      <c r="A7914" t="s">
        <v>15662</v>
      </c>
      <c r="B7914">
        <v>105826</v>
      </c>
      <c r="C7914" t="s">
        <v>11533</v>
      </c>
      <c r="D7914" t="s">
        <v>109</v>
      </c>
      <c r="E7914">
        <v>17.45</v>
      </c>
      <c r="F7914">
        <v>18.02</v>
      </c>
    </row>
    <row r="7915" spans="1:6">
      <c r="A7915" t="s">
        <v>15662</v>
      </c>
      <c r="B7915">
        <v>105827</v>
      </c>
      <c r="C7915" t="s">
        <v>11534</v>
      </c>
      <c r="D7915" t="s">
        <v>109</v>
      </c>
      <c r="E7915">
        <v>10.38</v>
      </c>
      <c r="F7915">
        <v>10.96</v>
      </c>
    </row>
    <row r="7916" spans="1:6">
      <c r="A7916" t="s">
        <v>15662</v>
      </c>
      <c r="B7916">
        <v>104425</v>
      </c>
      <c r="C7916" t="s">
        <v>11535</v>
      </c>
      <c r="D7916" t="s">
        <v>109</v>
      </c>
      <c r="E7916">
        <v>9.6300000000000008</v>
      </c>
      <c r="F7916">
        <v>9.8800000000000008</v>
      </c>
    </row>
    <row r="7917" spans="1:6">
      <c r="A7917" t="s">
        <v>15662</v>
      </c>
      <c r="B7917">
        <v>105828</v>
      </c>
      <c r="C7917" t="s">
        <v>11536</v>
      </c>
      <c r="D7917" t="s">
        <v>109</v>
      </c>
      <c r="E7917">
        <v>12.16</v>
      </c>
      <c r="F7917">
        <v>12.41</v>
      </c>
    </row>
    <row r="7918" spans="1:6">
      <c r="A7918" t="s">
        <v>15662</v>
      </c>
      <c r="B7918">
        <v>105829</v>
      </c>
      <c r="C7918" t="s">
        <v>11537</v>
      </c>
      <c r="D7918" t="s">
        <v>109</v>
      </c>
      <c r="E7918">
        <v>5.09</v>
      </c>
      <c r="F7918">
        <v>5.35</v>
      </c>
    </row>
    <row r="7919" spans="1:6">
      <c r="A7919" t="s">
        <v>15662</v>
      </c>
      <c r="B7919">
        <v>91525</v>
      </c>
      <c r="C7919" t="s">
        <v>11538</v>
      </c>
      <c r="D7919" t="s">
        <v>109</v>
      </c>
      <c r="E7919">
        <v>7.8</v>
      </c>
      <c r="F7919">
        <v>8.07</v>
      </c>
    </row>
    <row r="7920" spans="1:6">
      <c r="A7920" t="s">
        <v>15662</v>
      </c>
      <c r="B7920">
        <v>105818</v>
      </c>
      <c r="C7920" t="s">
        <v>11539</v>
      </c>
      <c r="D7920" t="s">
        <v>109</v>
      </c>
      <c r="E7920">
        <v>12.41</v>
      </c>
      <c r="F7920">
        <v>12.68</v>
      </c>
    </row>
    <row r="7921" spans="1:6">
      <c r="A7921" t="s">
        <v>15662</v>
      </c>
      <c r="B7921">
        <v>105819</v>
      </c>
      <c r="C7921" t="s">
        <v>11540</v>
      </c>
      <c r="D7921" t="s">
        <v>109</v>
      </c>
      <c r="E7921">
        <v>5.39</v>
      </c>
      <c r="F7921">
        <v>5.67</v>
      </c>
    </row>
    <row r="7922" spans="1:6">
      <c r="A7922" t="s">
        <v>15662</v>
      </c>
      <c r="B7922">
        <v>104414</v>
      </c>
      <c r="C7922" t="s">
        <v>11541</v>
      </c>
      <c r="D7922" t="s">
        <v>109</v>
      </c>
      <c r="E7922">
        <v>6.98</v>
      </c>
      <c r="F7922">
        <v>7.2</v>
      </c>
    </row>
    <row r="7923" spans="1:6">
      <c r="A7923" t="s">
        <v>15662</v>
      </c>
      <c r="B7923">
        <v>105816</v>
      </c>
      <c r="C7923" t="s">
        <v>11542</v>
      </c>
      <c r="D7923" t="s">
        <v>109</v>
      </c>
      <c r="E7923">
        <v>11.59</v>
      </c>
      <c r="F7923">
        <v>11.81</v>
      </c>
    </row>
    <row r="7924" spans="1:6">
      <c r="A7924" t="s">
        <v>15662</v>
      </c>
      <c r="B7924">
        <v>105817</v>
      </c>
      <c r="C7924" t="s">
        <v>11543</v>
      </c>
      <c r="D7924" t="s">
        <v>109</v>
      </c>
      <c r="E7924">
        <v>4.57</v>
      </c>
      <c r="F7924">
        <v>4.8</v>
      </c>
    </row>
    <row r="7925" spans="1:6">
      <c r="A7925" t="s">
        <v>15662</v>
      </c>
      <c r="B7925">
        <v>104415</v>
      </c>
      <c r="C7925" t="s">
        <v>11544</v>
      </c>
      <c r="D7925" t="s">
        <v>109</v>
      </c>
      <c r="E7925">
        <v>12.15</v>
      </c>
      <c r="F7925">
        <v>12.68</v>
      </c>
    </row>
    <row r="7926" spans="1:6">
      <c r="A7926" t="s">
        <v>15662</v>
      </c>
      <c r="B7926">
        <v>105820</v>
      </c>
      <c r="C7926" t="s">
        <v>11545</v>
      </c>
      <c r="D7926" t="s">
        <v>109</v>
      </c>
      <c r="E7926">
        <v>16.760000000000002</v>
      </c>
      <c r="F7926">
        <v>17.29</v>
      </c>
    </row>
    <row r="7927" spans="1:6">
      <c r="A7927" t="s">
        <v>15662</v>
      </c>
      <c r="B7927">
        <v>105821</v>
      </c>
      <c r="C7927" t="s">
        <v>11546</v>
      </c>
      <c r="D7927" t="s">
        <v>109</v>
      </c>
      <c r="E7927">
        <v>9.74</v>
      </c>
      <c r="F7927">
        <v>10.28</v>
      </c>
    </row>
    <row r="7928" spans="1:6">
      <c r="A7928" t="s">
        <v>15662</v>
      </c>
      <c r="B7928">
        <v>104418</v>
      </c>
      <c r="C7928" t="s">
        <v>11547</v>
      </c>
      <c r="D7928" t="s">
        <v>109</v>
      </c>
      <c r="E7928">
        <v>2.7</v>
      </c>
      <c r="F7928">
        <v>2.85</v>
      </c>
    </row>
    <row r="7929" spans="1:6">
      <c r="A7929" t="s">
        <v>15662</v>
      </c>
      <c r="B7929">
        <v>91515</v>
      </c>
      <c r="C7929" t="s">
        <v>11548</v>
      </c>
      <c r="D7929" t="s">
        <v>109</v>
      </c>
      <c r="E7929">
        <v>4.91</v>
      </c>
      <c r="F7929">
        <v>5.18</v>
      </c>
    </row>
    <row r="7930" spans="1:6">
      <c r="A7930" t="s">
        <v>15662</v>
      </c>
      <c r="B7930">
        <v>104419</v>
      </c>
      <c r="C7930" t="s">
        <v>11549</v>
      </c>
      <c r="D7930" t="s">
        <v>109</v>
      </c>
      <c r="E7930">
        <v>4.26</v>
      </c>
      <c r="F7930">
        <v>4.49</v>
      </c>
    </row>
    <row r="7931" spans="1:6">
      <c r="A7931" t="s">
        <v>15662</v>
      </c>
      <c r="B7931">
        <v>91519</v>
      </c>
      <c r="C7931" t="s">
        <v>11550</v>
      </c>
      <c r="D7931" t="s">
        <v>109</v>
      </c>
      <c r="E7931">
        <v>2.08</v>
      </c>
      <c r="F7931">
        <v>2.19</v>
      </c>
    </row>
    <row r="7932" spans="1:6">
      <c r="A7932" t="s">
        <v>15662</v>
      </c>
      <c r="B7932">
        <v>91520</v>
      </c>
      <c r="C7932" t="s">
        <v>11551</v>
      </c>
      <c r="D7932" t="s">
        <v>109</v>
      </c>
      <c r="E7932">
        <v>2.08</v>
      </c>
      <c r="F7932">
        <v>2.19</v>
      </c>
    </row>
    <row r="7933" spans="1:6">
      <c r="A7933" t="s">
        <v>15662</v>
      </c>
      <c r="B7933">
        <v>104416</v>
      </c>
      <c r="C7933" t="s">
        <v>11552</v>
      </c>
      <c r="D7933" t="s">
        <v>109</v>
      </c>
      <c r="E7933">
        <v>1.72</v>
      </c>
      <c r="F7933">
        <v>1.82</v>
      </c>
    </row>
    <row r="7934" spans="1:6">
      <c r="A7934" t="s">
        <v>15662</v>
      </c>
      <c r="B7934">
        <v>104417</v>
      </c>
      <c r="C7934" t="s">
        <v>11553</v>
      </c>
      <c r="D7934" t="s">
        <v>109</v>
      </c>
      <c r="E7934">
        <v>3.86</v>
      </c>
      <c r="F7934">
        <v>4.08</v>
      </c>
    </row>
    <row r="7935" spans="1:6">
      <c r="A7935" t="s">
        <v>15662</v>
      </c>
      <c r="B7935">
        <v>91522</v>
      </c>
      <c r="C7935" t="s">
        <v>11554</v>
      </c>
      <c r="D7935" t="s">
        <v>109</v>
      </c>
      <c r="E7935">
        <v>3.47</v>
      </c>
      <c r="F7935">
        <v>3.67</v>
      </c>
    </row>
    <row r="7936" spans="1:6">
      <c r="A7936" t="s">
        <v>15662</v>
      </c>
      <c r="B7936">
        <v>104412</v>
      </c>
      <c r="C7936" t="s">
        <v>11555</v>
      </c>
      <c r="D7936" t="s">
        <v>109</v>
      </c>
      <c r="E7936">
        <v>3.12</v>
      </c>
      <c r="F7936">
        <v>3.3</v>
      </c>
    </row>
    <row r="7937" spans="1:6">
      <c r="A7937" t="s">
        <v>15662</v>
      </c>
      <c r="B7937">
        <v>104413</v>
      </c>
      <c r="C7937" t="s">
        <v>11556</v>
      </c>
      <c r="D7937" t="s">
        <v>109</v>
      </c>
      <c r="E7937">
        <v>5.28</v>
      </c>
      <c r="F7937">
        <v>5.59</v>
      </c>
    </row>
    <row r="7938" spans="1:6">
      <c r="A7938" t="s">
        <v>15663</v>
      </c>
      <c r="B7938">
        <v>102569</v>
      </c>
      <c r="C7938" t="s">
        <v>11557</v>
      </c>
      <c r="D7938" t="s">
        <v>109</v>
      </c>
      <c r="E7938">
        <v>0</v>
      </c>
      <c r="F7938">
        <v>0</v>
      </c>
    </row>
    <row r="7939" spans="1:6">
      <c r="A7939" t="s">
        <v>15663</v>
      </c>
      <c r="B7939">
        <v>102574</v>
      </c>
      <c r="C7939" t="s">
        <v>11558</v>
      </c>
      <c r="D7939" t="s">
        <v>109</v>
      </c>
      <c r="E7939">
        <v>0</v>
      </c>
      <c r="F7939">
        <v>0</v>
      </c>
    </row>
    <row r="7940" spans="1:6">
      <c r="A7940" t="s">
        <v>15663</v>
      </c>
      <c r="B7940">
        <v>102573</v>
      </c>
      <c r="C7940" t="s">
        <v>11559</v>
      </c>
      <c r="D7940" t="s">
        <v>109</v>
      </c>
      <c r="E7940">
        <v>0</v>
      </c>
      <c r="F7940">
        <v>0</v>
      </c>
    </row>
    <row r="7941" spans="1:6">
      <c r="A7941" t="s">
        <v>15663</v>
      </c>
      <c r="B7941">
        <v>102577</v>
      </c>
      <c r="C7941" t="s">
        <v>11560</v>
      </c>
      <c r="D7941" t="s">
        <v>109</v>
      </c>
      <c r="E7941">
        <v>0</v>
      </c>
      <c r="F7941">
        <v>0</v>
      </c>
    </row>
    <row r="7942" spans="1:6">
      <c r="A7942" t="s">
        <v>15663</v>
      </c>
      <c r="B7942">
        <v>102576</v>
      </c>
      <c r="C7942" t="s">
        <v>11561</v>
      </c>
      <c r="D7942" t="s">
        <v>109</v>
      </c>
      <c r="E7942">
        <v>0</v>
      </c>
      <c r="F7942">
        <v>0</v>
      </c>
    </row>
    <row r="7943" spans="1:6">
      <c r="A7943" t="s">
        <v>15663</v>
      </c>
      <c r="B7943">
        <v>103083</v>
      </c>
      <c r="C7943" t="s">
        <v>11562</v>
      </c>
      <c r="D7943" t="s">
        <v>109</v>
      </c>
      <c r="E7943">
        <v>0</v>
      </c>
      <c r="F7943">
        <v>0</v>
      </c>
    </row>
    <row r="7944" spans="1:6">
      <c r="A7944" t="s">
        <v>15663</v>
      </c>
      <c r="B7944">
        <v>103081</v>
      </c>
      <c r="C7944" t="s">
        <v>11563</v>
      </c>
      <c r="D7944" t="s">
        <v>109</v>
      </c>
      <c r="E7944">
        <v>0</v>
      </c>
      <c r="F7944">
        <v>0</v>
      </c>
    </row>
    <row r="7945" spans="1:6">
      <c r="A7945" t="s">
        <v>15663</v>
      </c>
      <c r="B7945">
        <v>103082</v>
      </c>
      <c r="C7945" t="s">
        <v>11564</v>
      </c>
      <c r="D7945" t="s">
        <v>109</v>
      </c>
      <c r="E7945">
        <v>0</v>
      </c>
      <c r="F7945">
        <v>0</v>
      </c>
    </row>
    <row r="7946" spans="1:6">
      <c r="A7946" t="s">
        <v>15663</v>
      </c>
      <c r="B7946">
        <v>103086</v>
      </c>
      <c r="C7946" t="s">
        <v>11565</v>
      </c>
      <c r="D7946" t="s">
        <v>109</v>
      </c>
      <c r="E7946">
        <v>0</v>
      </c>
      <c r="F7946">
        <v>0</v>
      </c>
    </row>
    <row r="7947" spans="1:6">
      <c r="A7947" t="s">
        <v>15663</v>
      </c>
      <c r="B7947">
        <v>103085</v>
      </c>
      <c r="C7947" t="s">
        <v>11566</v>
      </c>
      <c r="D7947" t="s">
        <v>109</v>
      </c>
      <c r="E7947">
        <v>0</v>
      </c>
      <c r="F7947">
        <v>0</v>
      </c>
    </row>
    <row r="7948" spans="1:6">
      <c r="A7948" t="s">
        <v>15664</v>
      </c>
      <c r="B7948">
        <v>104726</v>
      </c>
      <c r="C7948" t="s">
        <v>11567</v>
      </c>
      <c r="D7948" t="s">
        <v>109</v>
      </c>
      <c r="E7948">
        <v>0</v>
      </c>
      <c r="F7948">
        <v>0</v>
      </c>
    </row>
    <row r="7949" spans="1:6">
      <c r="A7949" t="s">
        <v>15664</v>
      </c>
      <c r="B7949">
        <v>104725</v>
      </c>
      <c r="C7949" t="s">
        <v>11568</v>
      </c>
      <c r="D7949" t="s">
        <v>109</v>
      </c>
      <c r="E7949">
        <v>0</v>
      </c>
      <c r="F7949">
        <v>0</v>
      </c>
    </row>
    <row r="7950" spans="1:6">
      <c r="A7950" t="s">
        <v>15664</v>
      </c>
      <c r="B7950">
        <v>96374</v>
      </c>
      <c r="C7950" t="s">
        <v>11569</v>
      </c>
      <c r="D7950" t="s">
        <v>110</v>
      </c>
      <c r="E7950">
        <v>33.9</v>
      </c>
      <c r="F7950">
        <v>34.04</v>
      </c>
    </row>
    <row r="7951" spans="1:6">
      <c r="A7951" t="s">
        <v>15664</v>
      </c>
      <c r="B7951">
        <v>96373</v>
      </c>
      <c r="C7951" t="s">
        <v>11570</v>
      </c>
      <c r="D7951" t="s">
        <v>110</v>
      </c>
      <c r="E7951">
        <v>13.16</v>
      </c>
      <c r="F7951">
        <v>13.28</v>
      </c>
    </row>
    <row r="7952" spans="1:6">
      <c r="A7952" t="s">
        <v>15664</v>
      </c>
      <c r="B7952">
        <v>96368</v>
      </c>
      <c r="C7952" t="s">
        <v>11571</v>
      </c>
      <c r="D7952" t="s">
        <v>109</v>
      </c>
      <c r="E7952">
        <v>175.11</v>
      </c>
      <c r="F7952">
        <v>176.43</v>
      </c>
    </row>
    <row r="7953" spans="1:6">
      <c r="A7953" t="s">
        <v>15664</v>
      </c>
      <c r="B7953">
        <v>96364</v>
      </c>
      <c r="C7953" t="s">
        <v>11572</v>
      </c>
      <c r="D7953" t="s">
        <v>109</v>
      </c>
      <c r="E7953">
        <v>148.44</v>
      </c>
      <c r="F7953">
        <v>149.62</v>
      </c>
    </row>
    <row r="7954" spans="1:6">
      <c r="A7954" t="s">
        <v>15664</v>
      </c>
      <c r="B7954">
        <v>96369</v>
      </c>
      <c r="C7954" t="s">
        <v>11573</v>
      </c>
      <c r="D7954" t="s">
        <v>109</v>
      </c>
      <c r="E7954">
        <v>199.39</v>
      </c>
      <c r="F7954">
        <v>200.95</v>
      </c>
    </row>
    <row r="7955" spans="1:6">
      <c r="A7955" t="s">
        <v>15664</v>
      </c>
      <c r="B7955">
        <v>104723</v>
      </c>
      <c r="C7955" t="s">
        <v>11574</v>
      </c>
      <c r="D7955" t="s">
        <v>109</v>
      </c>
      <c r="E7955">
        <v>242</v>
      </c>
      <c r="F7955">
        <v>244.08</v>
      </c>
    </row>
    <row r="7956" spans="1:6">
      <c r="A7956" t="s">
        <v>15664</v>
      </c>
      <c r="B7956">
        <v>96367</v>
      </c>
      <c r="C7956" t="s">
        <v>11575</v>
      </c>
      <c r="D7956" t="s">
        <v>109</v>
      </c>
      <c r="E7956">
        <v>157.76</v>
      </c>
      <c r="F7956">
        <v>159.11000000000001</v>
      </c>
    </row>
    <row r="7957" spans="1:6">
      <c r="A7957" t="s">
        <v>15664</v>
      </c>
      <c r="B7957">
        <v>104722</v>
      </c>
      <c r="C7957" t="s">
        <v>11576</v>
      </c>
      <c r="D7957" t="s">
        <v>109</v>
      </c>
      <c r="E7957">
        <v>181.51</v>
      </c>
      <c r="F7957">
        <v>183.24</v>
      </c>
    </row>
    <row r="7958" spans="1:6">
      <c r="A7958" t="s">
        <v>15664</v>
      </c>
      <c r="B7958">
        <v>96366</v>
      </c>
      <c r="C7958" t="s">
        <v>11577</v>
      </c>
      <c r="D7958" t="s">
        <v>109</v>
      </c>
      <c r="E7958">
        <v>144.56</v>
      </c>
      <c r="F7958">
        <v>145.74</v>
      </c>
    </row>
    <row r="7959" spans="1:6">
      <c r="A7959" t="s">
        <v>15664</v>
      </c>
      <c r="B7959">
        <v>96361</v>
      </c>
      <c r="C7959" t="s">
        <v>11578</v>
      </c>
      <c r="D7959" t="s">
        <v>109</v>
      </c>
      <c r="E7959">
        <v>145.06</v>
      </c>
      <c r="F7959">
        <v>146.26</v>
      </c>
    </row>
    <row r="7960" spans="1:6">
      <c r="A7960" t="s">
        <v>15664</v>
      </c>
      <c r="B7960">
        <v>104719</v>
      </c>
      <c r="C7960" t="s">
        <v>11579</v>
      </c>
      <c r="D7960" t="s">
        <v>109</v>
      </c>
      <c r="E7960">
        <v>185.62</v>
      </c>
      <c r="F7960">
        <v>187.21</v>
      </c>
    </row>
    <row r="7961" spans="1:6">
      <c r="A7961" t="s">
        <v>15664</v>
      </c>
      <c r="B7961">
        <v>96360</v>
      </c>
      <c r="C7961" t="s">
        <v>11580</v>
      </c>
      <c r="D7961" t="s">
        <v>109</v>
      </c>
      <c r="E7961">
        <v>121.82</v>
      </c>
      <c r="F7961">
        <v>122.84</v>
      </c>
    </row>
    <row r="7962" spans="1:6">
      <c r="A7962" t="s">
        <v>15664</v>
      </c>
      <c r="B7962">
        <v>96359</v>
      </c>
      <c r="C7962" t="s">
        <v>11581</v>
      </c>
      <c r="D7962" t="s">
        <v>109</v>
      </c>
      <c r="E7962">
        <v>103.46</v>
      </c>
      <c r="F7962">
        <v>104.44</v>
      </c>
    </row>
    <row r="7963" spans="1:6">
      <c r="A7963" t="s">
        <v>15664</v>
      </c>
      <c r="B7963">
        <v>104718</v>
      </c>
      <c r="C7963" t="s">
        <v>11582</v>
      </c>
      <c r="D7963" t="s">
        <v>109</v>
      </c>
      <c r="E7963">
        <v>125.12</v>
      </c>
      <c r="F7963">
        <v>126.36</v>
      </c>
    </row>
    <row r="7964" spans="1:6">
      <c r="A7964" t="s">
        <v>15664</v>
      </c>
      <c r="B7964">
        <v>96358</v>
      </c>
      <c r="C7964" t="s">
        <v>11583</v>
      </c>
      <c r="D7964" t="s">
        <v>109</v>
      </c>
      <c r="E7964">
        <v>91.3</v>
      </c>
      <c r="F7964">
        <v>92.17</v>
      </c>
    </row>
    <row r="7965" spans="1:6">
      <c r="A7965" t="s">
        <v>15664</v>
      </c>
      <c r="B7965">
        <v>96371</v>
      </c>
      <c r="C7965" t="s">
        <v>11584</v>
      </c>
      <c r="D7965" t="s">
        <v>109</v>
      </c>
      <c r="E7965">
        <v>73.62</v>
      </c>
      <c r="F7965">
        <v>74.28</v>
      </c>
    </row>
    <row r="7966" spans="1:6">
      <c r="A7966" t="s">
        <v>15664</v>
      </c>
      <c r="B7966">
        <v>104724</v>
      </c>
      <c r="C7966" t="s">
        <v>11585</v>
      </c>
      <c r="D7966" t="s">
        <v>109</v>
      </c>
      <c r="E7966">
        <v>94.23</v>
      </c>
      <c r="F7966">
        <v>95.1</v>
      </c>
    </row>
    <row r="7967" spans="1:6">
      <c r="A7967" t="s">
        <v>15664</v>
      </c>
      <c r="B7967">
        <v>96370</v>
      </c>
      <c r="C7967" t="s">
        <v>11586</v>
      </c>
      <c r="D7967" t="s">
        <v>109</v>
      </c>
      <c r="E7967">
        <v>62.02</v>
      </c>
      <c r="F7967">
        <v>62.58</v>
      </c>
    </row>
    <row r="7968" spans="1:6">
      <c r="A7968" t="s">
        <v>15664</v>
      </c>
      <c r="B7968">
        <v>96365</v>
      </c>
      <c r="C7968" t="s">
        <v>11587</v>
      </c>
      <c r="D7968" t="s">
        <v>109</v>
      </c>
      <c r="E7968">
        <v>172.23</v>
      </c>
      <c r="F7968">
        <v>173.61</v>
      </c>
    </row>
    <row r="7969" spans="1:6">
      <c r="A7969" t="s">
        <v>15664</v>
      </c>
      <c r="B7969">
        <v>104721</v>
      </c>
      <c r="C7969" t="s">
        <v>11588</v>
      </c>
      <c r="D7969" t="s">
        <v>109</v>
      </c>
      <c r="E7969">
        <v>213.81</v>
      </c>
      <c r="F7969">
        <v>215.64</v>
      </c>
    </row>
    <row r="7970" spans="1:6">
      <c r="A7970" t="s">
        <v>15664</v>
      </c>
      <c r="B7970">
        <v>96363</v>
      </c>
      <c r="C7970" t="s">
        <v>11589</v>
      </c>
      <c r="D7970" t="s">
        <v>109</v>
      </c>
      <c r="E7970">
        <v>130.6</v>
      </c>
      <c r="F7970">
        <v>131.78</v>
      </c>
    </row>
    <row r="7971" spans="1:6">
      <c r="A7971" t="s">
        <v>15664</v>
      </c>
      <c r="B7971">
        <v>104720</v>
      </c>
      <c r="C7971" t="s">
        <v>11590</v>
      </c>
      <c r="D7971" t="s">
        <v>109</v>
      </c>
      <c r="E7971">
        <v>153.30000000000001</v>
      </c>
      <c r="F7971">
        <v>154.80000000000001</v>
      </c>
    </row>
    <row r="7972" spans="1:6">
      <c r="A7972" t="s">
        <v>15664</v>
      </c>
      <c r="B7972">
        <v>96362</v>
      </c>
      <c r="C7972" t="s">
        <v>11591</v>
      </c>
      <c r="D7972" t="s">
        <v>109</v>
      </c>
      <c r="E7972">
        <v>117.93</v>
      </c>
      <c r="F7972">
        <v>118.95</v>
      </c>
    </row>
    <row r="7973" spans="1:6">
      <c r="A7973" t="s">
        <v>15665</v>
      </c>
      <c r="B7973">
        <v>103191</v>
      </c>
      <c r="C7973" t="s">
        <v>11592</v>
      </c>
      <c r="D7973" t="s">
        <v>211</v>
      </c>
      <c r="E7973">
        <v>2389.84</v>
      </c>
      <c r="F7973">
        <v>2394.29</v>
      </c>
    </row>
    <row r="7974" spans="1:6">
      <c r="A7974" t="s">
        <v>15665</v>
      </c>
      <c r="B7974">
        <v>103206</v>
      </c>
      <c r="C7974" t="s">
        <v>11593</v>
      </c>
      <c r="D7974" t="s">
        <v>211</v>
      </c>
      <c r="E7974">
        <v>2399.37</v>
      </c>
      <c r="F7974">
        <v>2405.1</v>
      </c>
    </row>
    <row r="7975" spans="1:6">
      <c r="A7975" t="s">
        <v>15665</v>
      </c>
      <c r="B7975">
        <v>103211</v>
      </c>
      <c r="C7975" t="s">
        <v>11594</v>
      </c>
      <c r="D7975" t="s">
        <v>211</v>
      </c>
      <c r="E7975">
        <v>0</v>
      </c>
      <c r="F7975">
        <v>0</v>
      </c>
    </row>
    <row r="7976" spans="1:6">
      <c r="A7976" t="s">
        <v>15665</v>
      </c>
      <c r="B7976">
        <v>103196</v>
      </c>
      <c r="C7976" t="s">
        <v>11595</v>
      </c>
      <c r="D7976" t="s">
        <v>211</v>
      </c>
      <c r="E7976">
        <v>0</v>
      </c>
      <c r="F7976">
        <v>0</v>
      </c>
    </row>
    <row r="7977" spans="1:6">
      <c r="A7977" t="s">
        <v>15665</v>
      </c>
      <c r="B7977">
        <v>103212</v>
      </c>
      <c r="C7977" t="s">
        <v>11596</v>
      </c>
      <c r="D7977" t="s">
        <v>211</v>
      </c>
      <c r="E7977">
        <v>0</v>
      </c>
      <c r="F7977">
        <v>0</v>
      </c>
    </row>
    <row r="7978" spans="1:6">
      <c r="A7978" t="s">
        <v>15665</v>
      </c>
      <c r="B7978">
        <v>103197</v>
      </c>
      <c r="C7978" t="s">
        <v>11597</v>
      </c>
      <c r="D7978" t="s">
        <v>211</v>
      </c>
      <c r="E7978">
        <v>0</v>
      </c>
      <c r="F7978">
        <v>0</v>
      </c>
    </row>
    <row r="7979" spans="1:6">
      <c r="A7979" t="s">
        <v>15665</v>
      </c>
      <c r="B7979">
        <v>103217</v>
      </c>
      <c r="C7979" t="s">
        <v>11598</v>
      </c>
      <c r="D7979" t="s">
        <v>211</v>
      </c>
      <c r="E7979">
        <v>0</v>
      </c>
      <c r="F7979">
        <v>0</v>
      </c>
    </row>
    <row r="7980" spans="1:6">
      <c r="A7980" t="s">
        <v>15665</v>
      </c>
      <c r="B7980">
        <v>103202</v>
      </c>
      <c r="C7980" t="s">
        <v>11599</v>
      </c>
      <c r="D7980" t="s">
        <v>211</v>
      </c>
      <c r="E7980">
        <v>0</v>
      </c>
      <c r="F7980">
        <v>0</v>
      </c>
    </row>
    <row r="7981" spans="1:6">
      <c r="A7981" t="s">
        <v>15665</v>
      </c>
      <c r="B7981">
        <v>103215</v>
      </c>
      <c r="C7981" t="s">
        <v>11600</v>
      </c>
      <c r="D7981" t="s">
        <v>211</v>
      </c>
      <c r="E7981">
        <v>0</v>
      </c>
      <c r="F7981">
        <v>0</v>
      </c>
    </row>
    <row r="7982" spans="1:6">
      <c r="A7982" t="s">
        <v>15665</v>
      </c>
      <c r="B7982">
        <v>103200</v>
      </c>
      <c r="C7982" t="s">
        <v>11601</v>
      </c>
      <c r="D7982" t="s">
        <v>211</v>
      </c>
      <c r="E7982">
        <v>0</v>
      </c>
      <c r="F7982">
        <v>0</v>
      </c>
    </row>
    <row r="7983" spans="1:6">
      <c r="A7983" t="s">
        <v>15665</v>
      </c>
      <c r="B7983">
        <v>103216</v>
      </c>
      <c r="C7983" t="s">
        <v>11602</v>
      </c>
      <c r="D7983" t="s">
        <v>211</v>
      </c>
      <c r="E7983">
        <v>0</v>
      </c>
      <c r="F7983">
        <v>0</v>
      </c>
    </row>
    <row r="7984" spans="1:6">
      <c r="A7984" t="s">
        <v>15665</v>
      </c>
      <c r="B7984">
        <v>103201</v>
      </c>
      <c r="C7984" t="s">
        <v>11603</v>
      </c>
      <c r="D7984" t="s">
        <v>211</v>
      </c>
      <c r="E7984">
        <v>0</v>
      </c>
      <c r="F7984">
        <v>0</v>
      </c>
    </row>
    <row r="7985" spans="1:6">
      <c r="A7985" t="s">
        <v>15665</v>
      </c>
      <c r="B7985">
        <v>103185</v>
      </c>
      <c r="C7985" t="s">
        <v>11604</v>
      </c>
      <c r="D7985" t="s">
        <v>211</v>
      </c>
      <c r="E7985">
        <v>6158.47</v>
      </c>
      <c r="F7985">
        <v>6166.26</v>
      </c>
    </row>
    <row r="7986" spans="1:6">
      <c r="A7986" t="s">
        <v>15665</v>
      </c>
      <c r="B7986">
        <v>103218</v>
      </c>
      <c r="C7986" t="s">
        <v>11605</v>
      </c>
      <c r="D7986" t="s">
        <v>211</v>
      </c>
      <c r="E7986">
        <v>0</v>
      </c>
      <c r="F7986">
        <v>0</v>
      </c>
    </row>
    <row r="7987" spans="1:6">
      <c r="A7987" t="s">
        <v>15665</v>
      </c>
      <c r="B7987">
        <v>103203</v>
      </c>
      <c r="C7987" t="s">
        <v>11606</v>
      </c>
      <c r="D7987" t="s">
        <v>211</v>
      </c>
      <c r="E7987">
        <v>0</v>
      </c>
      <c r="F7987">
        <v>0</v>
      </c>
    </row>
    <row r="7988" spans="1:6">
      <c r="A7988" t="s">
        <v>15665</v>
      </c>
      <c r="B7988">
        <v>103213</v>
      </c>
      <c r="C7988" t="s">
        <v>11607</v>
      </c>
      <c r="D7988" t="s">
        <v>211</v>
      </c>
      <c r="E7988">
        <v>0</v>
      </c>
      <c r="F7988">
        <v>0</v>
      </c>
    </row>
    <row r="7989" spans="1:6">
      <c r="A7989" t="s">
        <v>15665</v>
      </c>
      <c r="B7989">
        <v>103198</v>
      </c>
      <c r="C7989" t="s">
        <v>11608</v>
      </c>
      <c r="D7989" t="s">
        <v>211</v>
      </c>
      <c r="E7989">
        <v>0</v>
      </c>
      <c r="F7989">
        <v>0</v>
      </c>
    </row>
    <row r="7990" spans="1:6">
      <c r="A7990" t="s">
        <v>15665</v>
      </c>
      <c r="B7990">
        <v>103214</v>
      </c>
      <c r="C7990" t="s">
        <v>11609</v>
      </c>
      <c r="D7990" t="s">
        <v>211</v>
      </c>
      <c r="E7990">
        <v>0</v>
      </c>
      <c r="F7990">
        <v>0</v>
      </c>
    </row>
    <row r="7991" spans="1:6">
      <c r="A7991" t="s">
        <v>15665</v>
      </c>
      <c r="B7991">
        <v>103199</v>
      </c>
      <c r="C7991" t="s">
        <v>11610</v>
      </c>
      <c r="D7991" t="s">
        <v>211</v>
      </c>
      <c r="E7991">
        <v>0</v>
      </c>
      <c r="F7991">
        <v>0</v>
      </c>
    </row>
    <row r="7992" spans="1:6">
      <c r="A7992" t="s">
        <v>15665</v>
      </c>
      <c r="B7992">
        <v>103219</v>
      </c>
      <c r="C7992" t="s">
        <v>11611</v>
      </c>
      <c r="D7992" t="s">
        <v>211</v>
      </c>
      <c r="E7992">
        <v>0</v>
      </c>
      <c r="F7992">
        <v>0</v>
      </c>
    </row>
    <row r="7993" spans="1:6">
      <c r="A7993" t="s">
        <v>15665</v>
      </c>
      <c r="B7993">
        <v>103204</v>
      </c>
      <c r="C7993" t="s">
        <v>11612</v>
      </c>
      <c r="D7993" t="s">
        <v>211</v>
      </c>
      <c r="E7993">
        <v>0</v>
      </c>
      <c r="F7993">
        <v>0</v>
      </c>
    </row>
    <row r="7994" spans="1:6">
      <c r="A7994" t="s">
        <v>15665</v>
      </c>
      <c r="B7994">
        <v>103186</v>
      </c>
      <c r="C7994" t="s">
        <v>11613</v>
      </c>
      <c r="D7994" t="s">
        <v>211</v>
      </c>
      <c r="E7994">
        <v>6488.85</v>
      </c>
      <c r="F7994">
        <v>6492.05</v>
      </c>
    </row>
    <row r="7995" spans="1:6">
      <c r="A7995" t="s">
        <v>15665</v>
      </c>
      <c r="B7995">
        <v>103210</v>
      </c>
      <c r="C7995" t="s">
        <v>11614</v>
      </c>
      <c r="D7995" t="s">
        <v>211</v>
      </c>
      <c r="E7995">
        <v>2304.44</v>
      </c>
      <c r="F7995">
        <v>2314.7800000000002</v>
      </c>
    </row>
    <row r="7996" spans="1:6">
      <c r="A7996" t="s">
        <v>15665</v>
      </c>
      <c r="B7996">
        <v>103195</v>
      </c>
      <c r="C7996" t="s">
        <v>11615</v>
      </c>
      <c r="D7996" t="s">
        <v>211</v>
      </c>
      <c r="E7996">
        <v>2202.6999999999998</v>
      </c>
      <c r="F7996">
        <v>2207.27</v>
      </c>
    </row>
    <row r="7997" spans="1:6">
      <c r="A7997" t="s">
        <v>15665</v>
      </c>
      <c r="B7997">
        <v>103205</v>
      </c>
      <c r="C7997" t="s">
        <v>11616</v>
      </c>
      <c r="D7997" t="s">
        <v>211</v>
      </c>
      <c r="E7997">
        <v>4102.87</v>
      </c>
      <c r="F7997">
        <v>4109.58</v>
      </c>
    </row>
    <row r="7998" spans="1:6">
      <c r="A7998" t="s">
        <v>15665</v>
      </c>
      <c r="B7998">
        <v>103190</v>
      </c>
      <c r="C7998" t="s">
        <v>11617</v>
      </c>
      <c r="D7998" t="s">
        <v>211</v>
      </c>
      <c r="E7998">
        <v>4093.34</v>
      </c>
      <c r="F7998">
        <v>4098.76</v>
      </c>
    </row>
    <row r="7999" spans="1:6">
      <c r="A7999" t="s">
        <v>15665</v>
      </c>
      <c r="B7999">
        <v>103207</v>
      </c>
      <c r="C7999" t="s">
        <v>11618</v>
      </c>
      <c r="D7999" t="s">
        <v>211</v>
      </c>
      <c r="E7999">
        <v>2553.0100000000002</v>
      </c>
      <c r="F7999">
        <v>2558.7399999999998</v>
      </c>
    </row>
    <row r="8000" spans="1:6">
      <c r="A8000" t="s">
        <v>15665</v>
      </c>
      <c r="B8000">
        <v>103192</v>
      </c>
      <c r="C8000" t="s">
        <v>11619</v>
      </c>
      <c r="D8000" t="s">
        <v>211</v>
      </c>
      <c r="E8000">
        <v>2543.48</v>
      </c>
      <c r="F8000">
        <v>2547.9299999999998</v>
      </c>
    </row>
    <row r="8001" spans="1:6">
      <c r="A8001" t="s">
        <v>15665</v>
      </c>
      <c r="B8001">
        <v>103208</v>
      </c>
      <c r="C8001" t="s">
        <v>11620</v>
      </c>
      <c r="D8001" t="s">
        <v>211</v>
      </c>
      <c r="E8001">
        <v>1971.74</v>
      </c>
      <c r="F8001">
        <v>1977.47</v>
      </c>
    </row>
    <row r="8002" spans="1:6">
      <c r="A8002" t="s">
        <v>15665</v>
      </c>
      <c r="B8002">
        <v>103193</v>
      </c>
      <c r="C8002" t="s">
        <v>11621</v>
      </c>
      <c r="D8002" t="s">
        <v>211</v>
      </c>
      <c r="E8002">
        <v>1962.21</v>
      </c>
      <c r="F8002">
        <v>1966.66</v>
      </c>
    </row>
    <row r="8003" spans="1:6">
      <c r="A8003" t="s">
        <v>15665</v>
      </c>
      <c r="B8003">
        <v>103187</v>
      </c>
      <c r="C8003" t="s">
        <v>11622</v>
      </c>
      <c r="D8003" t="s">
        <v>211</v>
      </c>
      <c r="E8003">
        <v>4880.41</v>
      </c>
      <c r="F8003">
        <v>4885.7299999999996</v>
      </c>
    </row>
    <row r="8004" spans="1:6">
      <c r="A8004" t="s">
        <v>15665</v>
      </c>
      <c r="B8004">
        <v>103188</v>
      </c>
      <c r="C8004" t="s">
        <v>11623</v>
      </c>
      <c r="D8004" t="s">
        <v>211</v>
      </c>
      <c r="E8004">
        <v>5245.55</v>
      </c>
      <c r="F8004">
        <v>5249.65</v>
      </c>
    </row>
    <row r="8005" spans="1:6">
      <c r="A8005" t="s">
        <v>15665</v>
      </c>
      <c r="B8005">
        <v>103189</v>
      </c>
      <c r="C8005" t="s">
        <v>11624</v>
      </c>
      <c r="D8005" t="s">
        <v>211</v>
      </c>
      <c r="E8005">
        <v>2629.86</v>
      </c>
      <c r="F8005">
        <v>2632.73</v>
      </c>
    </row>
    <row r="8006" spans="1:6">
      <c r="A8006" t="s">
        <v>15665</v>
      </c>
      <c r="B8006">
        <v>103209</v>
      </c>
      <c r="C8006" t="s">
        <v>11625</v>
      </c>
      <c r="D8006" t="s">
        <v>211</v>
      </c>
      <c r="E8006">
        <v>2829.71</v>
      </c>
      <c r="F8006">
        <v>2835.44</v>
      </c>
    </row>
    <row r="8007" spans="1:6">
      <c r="A8007" t="s">
        <v>15665</v>
      </c>
      <c r="B8007">
        <v>103194</v>
      </c>
      <c r="C8007" t="s">
        <v>11626</v>
      </c>
      <c r="D8007" t="s">
        <v>211</v>
      </c>
      <c r="E8007">
        <v>2820.18</v>
      </c>
      <c r="F8007">
        <v>2824.63</v>
      </c>
    </row>
    <row r="8008" spans="1:6">
      <c r="A8008" t="s">
        <v>15666</v>
      </c>
      <c r="B8008">
        <v>95001</v>
      </c>
      <c r="C8008" t="s">
        <v>11627</v>
      </c>
      <c r="D8008" t="s">
        <v>109</v>
      </c>
      <c r="E8008">
        <v>0</v>
      </c>
      <c r="F8008">
        <v>0</v>
      </c>
    </row>
    <row r="8009" spans="1:6">
      <c r="A8009" t="s">
        <v>15666</v>
      </c>
      <c r="B8009">
        <v>95000</v>
      </c>
      <c r="C8009" t="s">
        <v>11628</v>
      </c>
      <c r="D8009" t="s">
        <v>109</v>
      </c>
      <c r="E8009">
        <v>0</v>
      </c>
      <c r="F8009">
        <v>0</v>
      </c>
    </row>
    <row r="8010" spans="1:6">
      <c r="A8010" t="s">
        <v>15666</v>
      </c>
      <c r="B8010">
        <v>95005</v>
      </c>
      <c r="C8010" t="s">
        <v>11629</v>
      </c>
      <c r="D8010" t="s">
        <v>109</v>
      </c>
      <c r="E8010">
        <v>0</v>
      </c>
      <c r="F8010">
        <v>0</v>
      </c>
    </row>
    <row r="8011" spans="1:6">
      <c r="A8011" t="s">
        <v>15666</v>
      </c>
      <c r="B8011">
        <v>95004</v>
      </c>
      <c r="C8011" t="s">
        <v>11630</v>
      </c>
      <c r="D8011" t="s">
        <v>109</v>
      </c>
      <c r="E8011">
        <v>0</v>
      </c>
      <c r="F8011">
        <v>0</v>
      </c>
    </row>
    <row r="8012" spans="1:6">
      <c r="A8012" t="s">
        <v>15666</v>
      </c>
      <c r="B8012">
        <v>95003</v>
      </c>
      <c r="C8012" t="s">
        <v>11631</v>
      </c>
      <c r="D8012" t="s">
        <v>109</v>
      </c>
      <c r="E8012">
        <v>0</v>
      </c>
      <c r="F8012">
        <v>0</v>
      </c>
    </row>
    <row r="8013" spans="1:6">
      <c r="A8013" t="s">
        <v>15666</v>
      </c>
      <c r="B8013">
        <v>95002</v>
      </c>
      <c r="C8013" t="s">
        <v>11632</v>
      </c>
      <c r="D8013" t="s">
        <v>109</v>
      </c>
      <c r="E8013">
        <v>0</v>
      </c>
      <c r="F8013">
        <v>0</v>
      </c>
    </row>
    <row r="8014" spans="1:6">
      <c r="A8014" t="s">
        <v>15666</v>
      </c>
      <c r="B8014">
        <v>95007</v>
      </c>
      <c r="C8014" t="s">
        <v>11633</v>
      </c>
      <c r="D8014" t="s">
        <v>109</v>
      </c>
      <c r="E8014">
        <v>0</v>
      </c>
      <c r="F8014">
        <v>0</v>
      </c>
    </row>
    <row r="8015" spans="1:6">
      <c r="A8015" t="s">
        <v>15666</v>
      </c>
      <c r="B8015">
        <v>95006</v>
      </c>
      <c r="C8015" t="s">
        <v>11634</v>
      </c>
      <c r="D8015" t="s">
        <v>109</v>
      </c>
      <c r="E8015">
        <v>0</v>
      </c>
      <c r="F8015">
        <v>0</v>
      </c>
    </row>
    <row r="8016" spans="1:6">
      <c r="A8016" t="s">
        <v>15666</v>
      </c>
      <c r="B8016">
        <v>104313</v>
      </c>
      <c r="C8016" t="s">
        <v>11635</v>
      </c>
      <c r="D8016" t="s">
        <v>109</v>
      </c>
      <c r="E8016">
        <v>0</v>
      </c>
      <c r="F8016">
        <v>0</v>
      </c>
    </row>
    <row r="8017" spans="1:6">
      <c r="A8017" t="s">
        <v>15666</v>
      </c>
      <c r="B8017">
        <v>104312</v>
      </c>
      <c r="C8017" t="s">
        <v>11636</v>
      </c>
      <c r="D8017" t="s">
        <v>109</v>
      </c>
      <c r="E8017">
        <v>0</v>
      </c>
      <c r="F8017">
        <v>0</v>
      </c>
    </row>
    <row r="8018" spans="1:6">
      <c r="A8018" t="s">
        <v>15666</v>
      </c>
      <c r="B8018">
        <v>94992</v>
      </c>
      <c r="C8018" t="s">
        <v>11637</v>
      </c>
      <c r="D8018" t="s">
        <v>109</v>
      </c>
      <c r="E8018">
        <v>80.92</v>
      </c>
      <c r="F8018">
        <v>82.03</v>
      </c>
    </row>
    <row r="8019" spans="1:6">
      <c r="A8019" t="s">
        <v>15666</v>
      </c>
      <c r="B8019">
        <v>94994</v>
      </c>
      <c r="C8019" t="s">
        <v>255</v>
      </c>
      <c r="D8019" t="s">
        <v>109</v>
      </c>
      <c r="E8019">
        <v>98.56</v>
      </c>
      <c r="F8019">
        <v>100.02</v>
      </c>
    </row>
    <row r="8020" spans="1:6">
      <c r="A8020" t="s">
        <v>15666</v>
      </c>
      <c r="B8020">
        <v>94990</v>
      </c>
      <c r="C8020" t="s">
        <v>11638</v>
      </c>
      <c r="D8020" t="s">
        <v>217</v>
      </c>
      <c r="E8020">
        <v>863.56</v>
      </c>
      <c r="F8020">
        <v>878.98</v>
      </c>
    </row>
    <row r="8021" spans="1:6">
      <c r="A8021" t="s">
        <v>15666</v>
      </c>
      <c r="B8021">
        <v>94991</v>
      </c>
      <c r="C8021" t="s">
        <v>11639</v>
      </c>
      <c r="D8021" t="s">
        <v>217</v>
      </c>
      <c r="E8021">
        <v>762.77</v>
      </c>
      <c r="F8021">
        <v>768.02</v>
      </c>
    </row>
    <row r="8022" spans="1:6">
      <c r="A8022" t="s">
        <v>15666</v>
      </c>
      <c r="B8022">
        <v>104626</v>
      </c>
      <c r="C8022" t="s">
        <v>11640</v>
      </c>
      <c r="D8022" t="s">
        <v>217</v>
      </c>
      <c r="E8022">
        <v>780.81</v>
      </c>
      <c r="F8022">
        <v>786.06</v>
      </c>
    </row>
    <row r="8023" spans="1:6">
      <c r="A8023" t="s">
        <v>15666</v>
      </c>
      <c r="B8023">
        <v>94993</v>
      </c>
      <c r="C8023" t="s">
        <v>11641</v>
      </c>
      <c r="D8023" t="s">
        <v>109</v>
      </c>
      <c r="E8023">
        <v>74.86</v>
      </c>
      <c r="F8023">
        <v>75.36</v>
      </c>
    </row>
    <row r="8024" spans="1:6">
      <c r="A8024" t="s">
        <v>15666</v>
      </c>
      <c r="B8024">
        <v>94995</v>
      </c>
      <c r="C8024" t="s">
        <v>11642</v>
      </c>
      <c r="D8024" t="s">
        <v>109</v>
      </c>
      <c r="E8024">
        <v>90.51</v>
      </c>
      <c r="F8024">
        <v>91.15</v>
      </c>
    </row>
    <row r="8025" spans="1:6">
      <c r="A8025" t="s">
        <v>15667</v>
      </c>
      <c r="B8025">
        <v>101169</v>
      </c>
      <c r="C8025" t="s">
        <v>11643</v>
      </c>
      <c r="D8025" t="s">
        <v>109</v>
      </c>
      <c r="E8025">
        <v>92.87</v>
      </c>
      <c r="F8025">
        <v>94.35</v>
      </c>
    </row>
    <row r="8026" spans="1:6">
      <c r="A8026" t="s">
        <v>15667</v>
      </c>
      <c r="B8026">
        <v>104383</v>
      </c>
      <c r="C8026" t="s">
        <v>11644</v>
      </c>
      <c r="D8026" t="s">
        <v>109</v>
      </c>
      <c r="E8026">
        <v>0</v>
      </c>
      <c r="F8026">
        <v>0</v>
      </c>
    </row>
    <row r="8027" spans="1:6">
      <c r="A8027" t="s">
        <v>15667</v>
      </c>
      <c r="B8027">
        <v>101167</v>
      </c>
      <c r="C8027" t="s">
        <v>11645</v>
      </c>
      <c r="D8027" t="s">
        <v>109</v>
      </c>
      <c r="E8027">
        <v>76.540000000000006</v>
      </c>
      <c r="F8027">
        <v>77.680000000000007</v>
      </c>
    </row>
    <row r="8028" spans="1:6">
      <c r="A8028" t="s">
        <v>15667</v>
      </c>
      <c r="B8028">
        <v>101172</v>
      </c>
      <c r="C8028" t="s">
        <v>11646</v>
      </c>
      <c r="D8028" t="s">
        <v>109</v>
      </c>
      <c r="E8028">
        <v>83.94</v>
      </c>
      <c r="F8028">
        <v>85.28</v>
      </c>
    </row>
    <row r="8029" spans="1:6">
      <c r="A8029" t="s">
        <v>15667</v>
      </c>
      <c r="B8029">
        <v>104384</v>
      </c>
      <c r="C8029" t="s">
        <v>11647</v>
      </c>
      <c r="D8029" t="s">
        <v>109</v>
      </c>
      <c r="E8029">
        <v>0</v>
      </c>
      <c r="F8029">
        <v>0</v>
      </c>
    </row>
    <row r="8030" spans="1:6">
      <c r="A8030" t="s">
        <v>15667</v>
      </c>
      <c r="B8030">
        <v>101170</v>
      </c>
      <c r="C8030" t="s">
        <v>11648</v>
      </c>
      <c r="D8030" t="s">
        <v>109</v>
      </c>
      <c r="E8030">
        <v>54.64</v>
      </c>
      <c r="F8030">
        <v>55.54</v>
      </c>
    </row>
    <row r="8031" spans="1:6">
      <c r="A8031" t="s">
        <v>15668</v>
      </c>
      <c r="B8031">
        <v>104438</v>
      </c>
      <c r="C8031" t="s">
        <v>11649</v>
      </c>
      <c r="D8031" t="s">
        <v>109</v>
      </c>
      <c r="E8031">
        <v>0</v>
      </c>
      <c r="F8031">
        <v>0</v>
      </c>
    </row>
    <row r="8032" spans="1:6">
      <c r="A8032" t="s">
        <v>15668</v>
      </c>
      <c r="B8032">
        <v>92402</v>
      </c>
      <c r="C8032" t="s">
        <v>11650</v>
      </c>
      <c r="D8032" t="s">
        <v>109</v>
      </c>
      <c r="E8032">
        <v>85.04</v>
      </c>
      <c r="F8032">
        <v>85.98</v>
      </c>
    </row>
    <row r="8033" spans="1:6">
      <c r="A8033" t="s">
        <v>15668</v>
      </c>
      <c r="B8033">
        <v>104429</v>
      </c>
      <c r="C8033" t="s">
        <v>11651</v>
      </c>
      <c r="D8033" t="s">
        <v>109</v>
      </c>
      <c r="E8033">
        <v>0</v>
      </c>
      <c r="F8033">
        <v>0</v>
      </c>
    </row>
    <row r="8034" spans="1:6">
      <c r="A8034" t="s">
        <v>15668</v>
      </c>
      <c r="B8034">
        <v>104426</v>
      </c>
      <c r="C8034" t="s">
        <v>11652</v>
      </c>
      <c r="D8034" t="s">
        <v>109</v>
      </c>
      <c r="E8034">
        <v>0</v>
      </c>
      <c r="F8034">
        <v>0</v>
      </c>
    </row>
    <row r="8035" spans="1:6">
      <c r="A8035" t="s">
        <v>15668</v>
      </c>
      <c r="B8035">
        <v>104436</v>
      </c>
      <c r="C8035" t="s">
        <v>11653</v>
      </c>
      <c r="D8035" t="s">
        <v>109</v>
      </c>
      <c r="E8035">
        <v>0</v>
      </c>
      <c r="F8035">
        <v>0</v>
      </c>
    </row>
    <row r="8036" spans="1:6">
      <c r="A8036" t="s">
        <v>15668</v>
      </c>
      <c r="B8036">
        <v>104434</v>
      </c>
      <c r="C8036" t="s">
        <v>11654</v>
      </c>
      <c r="D8036" t="s">
        <v>109</v>
      </c>
      <c r="E8036">
        <v>0</v>
      </c>
      <c r="F8036">
        <v>0</v>
      </c>
    </row>
    <row r="8037" spans="1:6">
      <c r="A8037" t="s">
        <v>15668</v>
      </c>
      <c r="B8037">
        <v>104432</v>
      </c>
      <c r="C8037" t="s">
        <v>11655</v>
      </c>
      <c r="D8037" t="s">
        <v>109</v>
      </c>
      <c r="E8037">
        <v>106.25</v>
      </c>
      <c r="F8037">
        <v>107.53</v>
      </c>
    </row>
    <row r="8038" spans="1:6">
      <c r="A8038" t="s">
        <v>15668</v>
      </c>
      <c r="B8038">
        <v>93679</v>
      </c>
      <c r="C8038" t="s">
        <v>11656</v>
      </c>
      <c r="D8038" t="s">
        <v>109</v>
      </c>
      <c r="E8038">
        <v>102.57</v>
      </c>
      <c r="F8038">
        <v>103.66</v>
      </c>
    </row>
    <row r="8039" spans="1:6">
      <c r="A8039" t="s">
        <v>15668</v>
      </c>
      <c r="B8039">
        <v>92396</v>
      </c>
      <c r="C8039" t="s">
        <v>11657</v>
      </c>
      <c r="D8039" t="s">
        <v>109</v>
      </c>
      <c r="E8039">
        <v>87.31</v>
      </c>
      <c r="F8039">
        <v>88.4</v>
      </c>
    </row>
    <row r="8040" spans="1:6">
      <c r="A8040" t="s">
        <v>15668</v>
      </c>
      <c r="B8040">
        <v>104439</v>
      </c>
      <c r="C8040" t="s">
        <v>11658</v>
      </c>
      <c r="D8040" t="s">
        <v>109</v>
      </c>
      <c r="E8040">
        <v>0</v>
      </c>
      <c r="F8040">
        <v>0</v>
      </c>
    </row>
    <row r="8041" spans="1:6">
      <c r="A8041" t="s">
        <v>15668</v>
      </c>
      <c r="B8041">
        <v>104440</v>
      </c>
      <c r="C8041" t="s">
        <v>11659</v>
      </c>
      <c r="D8041" t="s">
        <v>109</v>
      </c>
      <c r="E8041">
        <v>0</v>
      </c>
      <c r="F8041">
        <v>0</v>
      </c>
    </row>
    <row r="8042" spans="1:6">
      <c r="A8042" t="s">
        <v>15668</v>
      </c>
      <c r="B8042">
        <v>92406</v>
      </c>
      <c r="C8042" t="s">
        <v>11660</v>
      </c>
      <c r="D8042" t="s">
        <v>109</v>
      </c>
      <c r="E8042">
        <v>143.36000000000001</v>
      </c>
      <c r="F8042">
        <v>144.16</v>
      </c>
    </row>
    <row r="8043" spans="1:6">
      <c r="A8043" t="s">
        <v>15668</v>
      </c>
      <c r="B8043">
        <v>92403</v>
      </c>
      <c r="C8043" t="s">
        <v>11661</v>
      </c>
      <c r="D8043" t="s">
        <v>109</v>
      </c>
      <c r="E8043">
        <v>73.94</v>
      </c>
      <c r="F8043">
        <v>74.38</v>
      </c>
    </row>
    <row r="8044" spans="1:6">
      <c r="A8044" t="s">
        <v>15668</v>
      </c>
      <c r="B8044">
        <v>92404</v>
      </c>
      <c r="C8044" t="s">
        <v>11662</v>
      </c>
      <c r="D8044" t="s">
        <v>109</v>
      </c>
      <c r="E8044">
        <v>85.08</v>
      </c>
      <c r="F8044">
        <v>85.7</v>
      </c>
    </row>
    <row r="8045" spans="1:6">
      <c r="A8045" t="s">
        <v>15668</v>
      </c>
      <c r="B8045">
        <v>104430</v>
      </c>
      <c r="C8045" t="s">
        <v>11663</v>
      </c>
      <c r="D8045" t="s">
        <v>109</v>
      </c>
      <c r="E8045">
        <v>0</v>
      </c>
      <c r="F8045">
        <v>0</v>
      </c>
    </row>
    <row r="8046" spans="1:6">
      <c r="A8046" t="s">
        <v>15668</v>
      </c>
      <c r="B8046">
        <v>104431</v>
      </c>
      <c r="C8046" t="s">
        <v>11664</v>
      </c>
      <c r="D8046" t="s">
        <v>109</v>
      </c>
      <c r="E8046">
        <v>0</v>
      </c>
      <c r="F8046">
        <v>0</v>
      </c>
    </row>
    <row r="8047" spans="1:6">
      <c r="A8047" t="s">
        <v>15668</v>
      </c>
      <c r="B8047">
        <v>104427</v>
      </c>
      <c r="C8047" t="s">
        <v>11665</v>
      </c>
      <c r="D8047" t="s">
        <v>109</v>
      </c>
      <c r="E8047">
        <v>0</v>
      </c>
      <c r="F8047">
        <v>0</v>
      </c>
    </row>
    <row r="8048" spans="1:6">
      <c r="A8048" t="s">
        <v>15668</v>
      </c>
      <c r="B8048">
        <v>104428</v>
      </c>
      <c r="C8048" t="s">
        <v>11666</v>
      </c>
      <c r="D8048" t="s">
        <v>109</v>
      </c>
      <c r="E8048">
        <v>0</v>
      </c>
      <c r="F8048">
        <v>0</v>
      </c>
    </row>
    <row r="8049" spans="1:6">
      <c r="A8049" t="s">
        <v>15668</v>
      </c>
      <c r="B8049">
        <v>92391</v>
      </c>
      <c r="C8049" t="s">
        <v>11667</v>
      </c>
      <c r="D8049" t="s">
        <v>109</v>
      </c>
      <c r="E8049">
        <v>79.680000000000007</v>
      </c>
      <c r="F8049">
        <v>79.959999999999994</v>
      </c>
    </row>
    <row r="8050" spans="1:6">
      <c r="A8050" t="s">
        <v>15668</v>
      </c>
      <c r="B8050">
        <v>92392</v>
      </c>
      <c r="C8050" t="s">
        <v>11668</v>
      </c>
      <c r="D8050" t="s">
        <v>109</v>
      </c>
      <c r="E8050">
        <v>86.89</v>
      </c>
      <c r="F8050">
        <v>87.21</v>
      </c>
    </row>
    <row r="8051" spans="1:6">
      <c r="A8051" t="s">
        <v>15668</v>
      </c>
      <c r="B8051">
        <v>104437</v>
      </c>
      <c r="C8051" t="s">
        <v>11669</v>
      </c>
      <c r="D8051" t="s">
        <v>109</v>
      </c>
      <c r="E8051">
        <v>0</v>
      </c>
      <c r="F8051">
        <v>0</v>
      </c>
    </row>
    <row r="8052" spans="1:6">
      <c r="A8052" t="s">
        <v>15668</v>
      </c>
      <c r="B8052">
        <v>104435</v>
      </c>
      <c r="C8052" t="s">
        <v>11670</v>
      </c>
      <c r="D8052" t="s">
        <v>109</v>
      </c>
      <c r="E8052">
        <v>0</v>
      </c>
      <c r="F8052">
        <v>0</v>
      </c>
    </row>
    <row r="8053" spans="1:6">
      <c r="A8053" t="s">
        <v>15668</v>
      </c>
      <c r="B8053">
        <v>104433</v>
      </c>
      <c r="C8053" t="s">
        <v>11671</v>
      </c>
      <c r="D8053" t="s">
        <v>109</v>
      </c>
      <c r="E8053">
        <v>93.82</v>
      </c>
      <c r="F8053">
        <v>94.54</v>
      </c>
    </row>
    <row r="8054" spans="1:6">
      <c r="A8054" t="s">
        <v>15668</v>
      </c>
      <c r="B8054">
        <v>93680</v>
      </c>
      <c r="C8054" t="s">
        <v>11672</v>
      </c>
      <c r="D8054" t="s">
        <v>109</v>
      </c>
      <c r="E8054">
        <v>91.43</v>
      </c>
      <c r="F8054">
        <v>92.01</v>
      </c>
    </row>
    <row r="8055" spans="1:6">
      <c r="A8055" t="s">
        <v>15668</v>
      </c>
      <c r="B8055">
        <v>93681</v>
      </c>
      <c r="C8055" t="s">
        <v>11673</v>
      </c>
      <c r="D8055" t="s">
        <v>109</v>
      </c>
      <c r="E8055">
        <v>108.52</v>
      </c>
      <c r="F8055">
        <v>109.3</v>
      </c>
    </row>
    <row r="8056" spans="1:6">
      <c r="A8056" t="s">
        <v>15668</v>
      </c>
      <c r="B8056">
        <v>92397</v>
      </c>
      <c r="C8056" t="s">
        <v>11674</v>
      </c>
      <c r="D8056" t="s">
        <v>109</v>
      </c>
      <c r="E8056">
        <v>76.55</v>
      </c>
      <c r="F8056">
        <v>77.13</v>
      </c>
    </row>
    <row r="8057" spans="1:6">
      <c r="A8057" t="s">
        <v>15668</v>
      </c>
      <c r="B8057">
        <v>92398</v>
      </c>
      <c r="C8057" t="s">
        <v>11675</v>
      </c>
      <c r="D8057" t="s">
        <v>109</v>
      </c>
      <c r="E8057">
        <v>87.69</v>
      </c>
      <c r="F8057">
        <v>88.47</v>
      </c>
    </row>
    <row r="8058" spans="1:6">
      <c r="A8058" t="s">
        <v>15668</v>
      </c>
      <c r="B8058">
        <v>92400</v>
      </c>
      <c r="C8058" t="s">
        <v>11676</v>
      </c>
      <c r="D8058" t="s">
        <v>109</v>
      </c>
      <c r="E8058">
        <v>101.8</v>
      </c>
      <c r="F8058">
        <v>102.75</v>
      </c>
    </row>
    <row r="8059" spans="1:6">
      <c r="A8059" t="s">
        <v>15668</v>
      </c>
      <c r="B8059">
        <v>92395</v>
      </c>
      <c r="C8059" t="s">
        <v>11677</v>
      </c>
      <c r="D8059" t="s">
        <v>109</v>
      </c>
      <c r="E8059">
        <v>123.44</v>
      </c>
      <c r="F8059">
        <v>124.11</v>
      </c>
    </row>
    <row r="8060" spans="1:6">
      <c r="A8060" t="s">
        <v>15668</v>
      </c>
      <c r="B8060">
        <v>92393</v>
      </c>
      <c r="C8060" t="s">
        <v>11678</v>
      </c>
      <c r="D8060" t="s">
        <v>109</v>
      </c>
      <c r="E8060">
        <v>80.13</v>
      </c>
      <c r="F8060">
        <v>80.489999999999995</v>
      </c>
    </row>
    <row r="8061" spans="1:6">
      <c r="A8061" t="s">
        <v>15668</v>
      </c>
      <c r="B8061">
        <v>92394</v>
      </c>
      <c r="C8061" t="s">
        <v>11679</v>
      </c>
      <c r="D8061" t="s">
        <v>109</v>
      </c>
      <c r="E8061">
        <v>95.32</v>
      </c>
      <c r="F8061">
        <v>95.82</v>
      </c>
    </row>
    <row r="8062" spans="1:6">
      <c r="A8062" t="s">
        <v>15669</v>
      </c>
      <c r="B8062">
        <v>97115</v>
      </c>
      <c r="C8062" t="s">
        <v>11680</v>
      </c>
      <c r="D8062" t="s">
        <v>205</v>
      </c>
      <c r="E8062">
        <v>60.35</v>
      </c>
      <c r="F8062">
        <v>61.17</v>
      </c>
    </row>
    <row r="8063" spans="1:6">
      <c r="A8063" t="s">
        <v>15669</v>
      </c>
      <c r="B8063">
        <v>97113</v>
      </c>
      <c r="C8063" t="s">
        <v>11681</v>
      </c>
      <c r="D8063" t="s">
        <v>109</v>
      </c>
      <c r="E8063">
        <v>2.48</v>
      </c>
      <c r="F8063">
        <v>2.5</v>
      </c>
    </row>
    <row r="8064" spans="1:6">
      <c r="A8064" t="s">
        <v>15669</v>
      </c>
      <c r="B8064">
        <v>97120</v>
      </c>
      <c r="C8064" t="s">
        <v>11682</v>
      </c>
      <c r="D8064" t="s">
        <v>205</v>
      </c>
      <c r="E8064">
        <v>9.02</v>
      </c>
      <c r="F8064">
        <v>9.1199999999999992</v>
      </c>
    </row>
    <row r="8065" spans="1:6">
      <c r="A8065" t="s">
        <v>15669</v>
      </c>
      <c r="B8065">
        <v>97116</v>
      </c>
      <c r="C8065" t="s">
        <v>11683</v>
      </c>
      <c r="D8065" t="s">
        <v>205</v>
      </c>
      <c r="E8065">
        <v>21.58</v>
      </c>
      <c r="F8065">
        <v>22.17</v>
      </c>
    </row>
    <row r="8066" spans="1:6">
      <c r="A8066" t="s">
        <v>15669</v>
      </c>
      <c r="B8066">
        <v>97117</v>
      </c>
      <c r="C8066" t="s">
        <v>11684</v>
      </c>
      <c r="D8066" t="s">
        <v>205</v>
      </c>
      <c r="E8066">
        <v>18.690000000000001</v>
      </c>
      <c r="F8066">
        <v>19.059999999999999</v>
      </c>
    </row>
    <row r="8067" spans="1:6">
      <c r="A8067" t="s">
        <v>15669</v>
      </c>
      <c r="B8067">
        <v>97118</v>
      </c>
      <c r="C8067" t="s">
        <v>11685</v>
      </c>
      <c r="D8067" t="s">
        <v>205</v>
      </c>
      <c r="E8067">
        <v>15.42</v>
      </c>
      <c r="F8067">
        <v>15.65</v>
      </c>
    </row>
    <row r="8068" spans="1:6">
      <c r="A8068" t="s">
        <v>15669</v>
      </c>
      <c r="B8068">
        <v>97119</v>
      </c>
      <c r="C8068" t="s">
        <v>11686</v>
      </c>
      <c r="D8068" t="s">
        <v>205</v>
      </c>
      <c r="E8068">
        <v>13.83</v>
      </c>
      <c r="F8068">
        <v>13.97</v>
      </c>
    </row>
    <row r="8069" spans="1:6">
      <c r="A8069" t="s">
        <v>15669</v>
      </c>
      <c r="B8069">
        <v>97114</v>
      </c>
      <c r="C8069" t="s">
        <v>258</v>
      </c>
      <c r="D8069" t="s">
        <v>110</v>
      </c>
      <c r="E8069">
        <v>0.4</v>
      </c>
      <c r="F8069">
        <v>0.42</v>
      </c>
    </row>
    <row r="8070" spans="1:6">
      <c r="A8070" t="s">
        <v>15669</v>
      </c>
      <c r="B8070">
        <v>97111</v>
      </c>
      <c r="C8070" t="s">
        <v>11687</v>
      </c>
      <c r="D8070" t="s">
        <v>109</v>
      </c>
      <c r="E8070">
        <v>205.54</v>
      </c>
      <c r="F8070">
        <v>206.75</v>
      </c>
    </row>
    <row r="8071" spans="1:6">
      <c r="A8071" t="s">
        <v>15669</v>
      </c>
      <c r="B8071">
        <v>97112</v>
      </c>
      <c r="C8071" t="s">
        <v>11688</v>
      </c>
      <c r="D8071" t="s">
        <v>109</v>
      </c>
      <c r="E8071">
        <v>214.81</v>
      </c>
      <c r="F8071">
        <v>216.1</v>
      </c>
    </row>
    <row r="8072" spans="1:6">
      <c r="A8072" t="s">
        <v>15669</v>
      </c>
      <c r="B8072">
        <v>103904</v>
      </c>
      <c r="C8072" t="s">
        <v>11689</v>
      </c>
      <c r="D8072" t="s">
        <v>109</v>
      </c>
      <c r="E8072">
        <v>133.28</v>
      </c>
      <c r="F8072">
        <v>134.28</v>
      </c>
    </row>
    <row r="8073" spans="1:6">
      <c r="A8073" t="s">
        <v>15669</v>
      </c>
      <c r="B8073">
        <v>103905</v>
      </c>
      <c r="C8073" t="s">
        <v>11690</v>
      </c>
      <c r="D8073" t="s">
        <v>109</v>
      </c>
      <c r="E8073">
        <v>140.82</v>
      </c>
      <c r="F8073">
        <v>141.85</v>
      </c>
    </row>
    <row r="8074" spans="1:6">
      <c r="A8074" t="s">
        <v>15669</v>
      </c>
      <c r="B8074">
        <v>103907</v>
      </c>
      <c r="C8074" t="s">
        <v>11691</v>
      </c>
      <c r="D8074" t="s">
        <v>109</v>
      </c>
      <c r="E8074">
        <v>148.5</v>
      </c>
      <c r="F8074">
        <v>149.55000000000001</v>
      </c>
    </row>
    <row r="8075" spans="1:6">
      <c r="A8075" t="s">
        <v>15669</v>
      </c>
      <c r="B8075">
        <v>103911</v>
      </c>
      <c r="C8075" t="s">
        <v>11692</v>
      </c>
      <c r="D8075" t="s">
        <v>109</v>
      </c>
      <c r="E8075">
        <v>216.51</v>
      </c>
      <c r="F8075">
        <v>217.77</v>
      </c>
    </row>
    <row r="8076" spans="1:6">
      <c r="A8076" t="s">
        <v>15669</v>
      </c>
      <c r="B8076">
        <v>97104</v>
      </c>
      <c r="C8076" t="s">
        <v>11693</v>
      </c>
      <c r="D8076" t="s">
        <v>109</v>
      </c>
      <c r="E8076">
        <v>137.21</v>
      </c>
      <c r="F8076">
        <v>138.19999999999999</v>
      </c>
    </row>
    <row r="8077" spans="1:6">
      <c r="A8077" t="s">
        <v>15669</v>
      </c>
      <c r="B8077">
        <v>103906</v>
      </c>
      <c r="C8077" t="s">
        <v>11694</v>
      </c>
      <c r="D8077" t="s">
        <v>109</v>
      </c>
      <c r="E8077">
        <v>170.85</v>
      </c>
      <c r="F8077">
        <v>172.23</v>
      </c>
    </row>
    <row r="8078" spans="1:6">
      <c r="A8078" t="s">
        <v>15669</v>
      </c>
      <c r="B8078">
        <v>97105</v>
      </c>
      <c r="C8078" t="s">
        <v>11695</v>
      </c>
      <c r="D8078" t="s">
        <v>109</v>
      </c>
      <c r="E8078">
        <v>155.44</v>
      </c>
      <c r="F8078">
        <v>156.51</v>
      </c>
    </row>
    <row r="8079" spans="1:6">
      <c r="A8079" t="s">
        <v>15669</v>
      </c>
      <c r="B8079">
        <v>97106</v>
      </c>
      <c r="C8079" t="s">
        <v>11696</v>
      </c>
      <c r="D8079" t="s">
        <v>109</v>
      </c>
      <c r="E8079">
        <v>172.74</v>
      </c>
      <c r="F8079">
        <v>173.88</v>
      </c>
    </row>
    <row r="8080" spans="1:6">
      <c r="A8080" t="s">
        <v>15669</v>
      </c>
      <c r="B8080">
        <v>97107</v>
      </c>
      <c r="C8080" t="s">
        <v>11697</v>
      </c>
      <c r="D8080" t="s">
        <v>109</v>
      </c>
      <c r="E8080">
        <v>196.52</v>
      </c>
      <c r="F8080">
        <v>197.7</v>
      </c>
    </row>
    <row r="8081" spans="1:6">
      <c r="A8081" t="s">
        <v>15669</v>
      </c>
      <c r="B8081">
        <v>97108</v>
      </c>
      <c r="C8081" t="s">
        <v>11698</v>
      </c>
      <c r="D8081" t="s">
        <v>109</v>
      </c>
      <c r="E8081">
        <v>223.04</v>
      </c>
      <c r="F8081">
        <v>224.3</v>
      </c>
    </row>
    <row r="8082" spans="1:6">
      <c r="A8082" t="s">
        <v>15669</v>
      </c>
      <c r="B8082">
        <v>97109</v>
      </c>
      <c r="C8082" t="s">
        <v>11699</v>
      </c>
      <c r="D8082" t="s">
        <v>109</v>
      </c>
      <c r="E8082">
        <v>246.1</v>
      </c>
      <c r="F8082">
        <v>247.48</v>
      </c>
    </row>
    <row r="8083" spans="1:6">
      <c r="A8083" t="s">
        <v>15669</v>
      </c>
      <c r="B8083">
        <v>103913</v>
      </c>
      <c r="C8083" t="s">
        <v>11700</v>
      </c>
      <c r="D8083" t="s">
        <v>109</v>
      </c>
      <c r="E8083">
        <v>121.28</v>
      </c>
      <c r="F8083">
        <v>122.04</v>
      </c>
    </row>
    <row r="8084" spans="1:6">
      <c r="A8084" t="s">
        <v>15669</v>
      </c>
      <c r="B8084">
        <v>103914</v>
      </c>
      <c r="C8084" t="s">
        <v>11701</v>
      </c>
      <c r="D8084" t="s">
        <v>109</v>
      </c>
      <c r="E8084">
        <v>141.18</v>
      </c>
      <c r="F8084">
        <v>142.07</v>
      </c>
    </row>
    <row r="8085" spans="1:6">
      <c r="A8085" t="s">
        <v>15669</v>
      </c>
      <c r="B8085">
        <v>103915</v>
      </c>
      <c r="C8085" t="s">
        <v>11702</v>
      </c>
      <c r="D8085" t="s">
        <v>109</v>
      </c>
      <c r="E8085">
        <v>153.4</v>
      </c>
      <c r="F8085">
        <v>154.30000000000001</v>
      </c>
    </row>
    <row r="8086" spans="1:6">
      <c r="A8086" t="s">
        <v>15669</v>
      </c>
      <c r="B8086">
        <v>103916</v>
      </c>
      <c r="C8086" t="s">
        <v>11703</v>
      </c>
      <c r="D8086" t="s">
        <v>109</v>
      </c>
      <c r="E8086">
        <v>176.8</v>
      </c>
      <c r="F8086">
        <v>177.79</v>
      </c>
    </row>
    <row r="8087" spans="1:6">
      <c r="A8087" t="s">
        <v>15669</v>
      </c>
      <c r="B8087">
        <v>103917</v>
      </c>
      <c r="C8087" t="s">
        <v>11704</v>
      </c>
      <c r="D8087" t="s">
        <v>109</v>
      </c>
      <c r="E8087">
        <v>201.75</v>
      </c>
      <c r="F8087">
        <v>202.84</v>
      </c>
    </row>
    <row r="8088" spans="1:6">
      <c r="A8088" t="s">
        <v>15669</v>
      </c>
      <c r="B8088">
        <v>103918</v>
      </c>
      <c r="C8088" t="s">
        <v>11705</v>
      </c>
      <c r="D8088" t="s">
        <v>109</v>
      </c>
      <c r="E8088">
        <v>214.33</v>
      </c>
      <c r="F8088">
        <v>215.46</v>
      </c>
    </row>
    <row r="8089" spans="1:6">
      <c r="A8089" t="s">
        <v>15669</v>
      </c>
      <c r="B8089">
        <v>103919</v>
      </c>
      <c r="C8089" t="s">
        <v>11706</v>
      </c>
      <c r="D8089" t="s">
        <v>109</v>
      </c>
      <c r="E8089">
        <v>0</v>
      </c>
      <c r="F8089">
        <v>0</v>
      </c>
    </row>
    <row r="8090" spans="1:6">
      <c r="A8090" t="s">
        <v>15669</v>
      </c>
      <c r="B8090">
        <v>103920</v>
      </c>
      <c r="C8090" t="s">
        <v>11707</v>
      </c>
      <c r="D8090" t="s">
        <v>109</v>
      </c>
      <c r="E8090">
        <v>0</v>
      </c>
      <c r="F8090">
        <v>0</v>
      </c>
    </row>
    <row r="8091" spans="1:6">
      <c r="A8091" t="s">
        <v>15669</v>
      </c>
      <c r="B8091">
        <v>103921</v>
      </c>
      <c r="C8091" t="s">
        <v>11708</v>
      </c>
      <c r="D8091" t="s">
        <v>109</v>
      </c>
      <c r="E8091">
        <v>0</v>
      </c>
      <c r="F8091">
        <v>0</v>
      </c>
    </row>
    <row r="8092" spans="1:6">
      <c r="A8092" t="s">
        <v>15669</v>
      </c>
      <c r="B8092">
        <v>103922</v>
      </c>
      <c r="C8092" t="s">
        <v>11709</v>
      </c>
      <c r="D8092" t="s">
        <v>109</v>
      </c>
      <c r="E8092">
        <v>0</v>
      </c>
      <c r="F8092">
        <v>0</v>
      </c>
    </row>
    <row r="8093" spans="1:6">
      <c r="A8093" t="s">
        <v>15669</v>
      </c>
      <c r="B8093">
        <v>103923</v>
      </c>
      <c r="C8093" t="s">
        <v>11710</v>
      </c>
      <c r="D8093" t="s">
        <v>109</v>
      </c>
      <c r="E8093">
        <v>0</v>
      </c>
      <c r="F8093">
        <v>0</v>
      </c>
    </row>
    <row r="8094" spans="1:6">
      <c r="A8094" t="s">
        <v>15669</v>
      </c>
      <c r="B8094">
        <v>103908</v>
      </c>
      <c r="C8094" t="s">
        <v>11711</v>
      </c>
      <c r="D8094" t="s">
        <v>109</v>
      </c>
      <c r="E8094">
        <v>167.52</v>
      </c>
      <c r="F8094">
        <v>168.66</v>
      </c>
    </row>
    <row r="8095" spans="1:6">
      <c r="A8095" t="s">
        <v>15669</v>
      </c>
      <c r="B8095">
        <v>103909</v>
      </c>
      <c r="C8095" t="s">
        <v>11712</v>
      </c>
      <c r="D8095" t="s">
        <v>109</v>
      </c>
      <c r="E8095">
        <v>190.65</v>
      </c>
      <c r="F8095">
        <v>191.83</v>
      </c>
    </row>
    <row r="8096" spans="1:6">
      <c r="A8096" t="s">
        <v>15669</v>
      </c>
      <c r="B8096">
        <v>103912</v>
      </c>
      <c r="C8096" t="s">
        <v>11713</v>
      </c>
      <c r="D8096" t="s">
        <v>109</v>
      </c>
      <c r="E8096">
        <v>238.93</v>
      </c>
      <c r="F8096">
        <v>240.31</v>
      </c>
    </row>
    <row r="8097" spans="1:6">
      <c r="A8097" t="s">
        <v>15670</v>
      </c>
      <c r="B8097">
        <v>101979</v>
      </c>
      <c r="C8097" t="s">
        <v>11714</v>
      </c>
      <c r="D8097" t="s">
        <v>110</v>
      </c>
      <c r="E8097">
        <v>38.47</v>
      </c>
      <c r="F8097">
        <v>38.89</v>
      </c>
    </row>
    <row r="8098" spans="1:6">
      <c r="A8098" t="s">
        <v>15670</v>
      </c>
      <c r="B8098">
        <v>101970</v>
      </c>
      <c r="C8098" t="s">
        <v>11715</v>
      </c>
      <c r="D8098" t="s">
        <v>110</v>
      </c>
      <c r="E8098">
        <v>0</v>
      </c>
      <c r="F8098">
        <v>0</v>
      </c>
    </row>
    <row r="8099" spans="1:6">
      <c r="A8099" t="s">
        <v>15670</v>
      </c>
      <c r="B8099">
        <v>101972</v>
      </c>
      <c r="C8099" t="s">
        <v>11716</v>
      </c>
      <c r="D8099" t="s">
        <v>110</v>
      </c>
      <c r="E8099">
        <v>0</v>
      </c>
      <c r="F8099">
        <v>0</v>
      </c>
    </row>
    <row r="8100" spans="1:6">
      <c r="A8100" t="s">
        <v>15670</v>
      </c>
      <c r="B8100">
        <v>101966</v>
      </c>
      <c r="C8100" t="s">
        <v>11717</v>
      </c>
      <c r="D8100" t="s">
        <v>110</v>
      </c>
      <c r="E8100">
        <v>219.99</v>
      </c>
      <c r="F8100">
        <v>220.71</v>
      </c>
    </row>
    <row r="8101" spans="1:6">
      <c r="A8101" t="s">
        <v>15670</v>
      </c>
      <c r="B8101">
        <v>101976</v>
      </c>
      <c r="C8101" t="s">
        <v>11718</v>
      </c>
      <c r="D8101" t="s">
        <v>110</v>
      </c>
      <c r="E8101">
        <v>0</v>
      </c>
      <c r="F8101">
        <v>0</v>
      </c>
    </row>
    <row r="8102" spans="1:6">
      <c r="A8102" t="s">
        <v>15670</v>
      </c>
      <c r="B8102">
        <v>101978</v>
      </c>
      <c r="C8102" t="s">
        <v>11719</v>
      </c>
      <c r="D8102" t="s">
        <v>110</v>
      </c>
      <c r="E8102">
        <v>0</v>
      </c>
      <c r="F8102">
        <v>0</v>
      </c>
    </row>
    <row r="8103" spans="1:6">
      <c r="A8103" t="s">
        <v>15670</v>
      </c>
      <c r="B8103">
        <v>101967</v>
      </c>
      <c r="C8103" t="s">
        <v>11720</v>
      </c>
      <c r="D8103" t="s">
        <v>110</v>
      </c>
      <c r="E8103">
        <v>0</v>
      </c>
      <c r="F8103">
        <v>0</v>
      </c>
    </row>
    <row r="8104" spans="1:6">
      <c r="A8104" t="s">
        <v>15670</v>
      </c>
      <c r="B8104">
        <v>101968</v>
      </c>
      <c r="C8104" t="s">
        <v>11721</v>
      </c>
      <c r="D8104" t="s">
        <v>110</v>
      </c>
      <c r="E8104">
        <v>0</v>
      </c>
      <c r="F8104">
        <v>0</v>
      </c>
    </row>
    <row r="8105" spans="1:6">
      <c r="A8105" t="s">
        <v>15670</v>
      </c>
      <c r="B8105">
        <v>101965</v>
      </c>
      <c r="C8105" t="s">
        <v>11722</v>
      </c>
      <c r="D8105" t="s">
        <v>110</v>
      </c>
      <c r="E8105">
        <v>167.6</v>
      </c>
      <c r="F8105">
        <v>169.22</v>
      </c>
    </row>
    <row r="8106" spans="1:6">
      <c r="A8106" t="s">
        <v>15671</v>
      </c>
      <c r="B8106">
        <v>104100</v>
      </c>
      <c r="C8106" t="s">
        <v>11723</v>
      </c>
      <c r="D8106" t="s">
        <v>109</v>
      </c>
      <c r="E8106">
        <v>0</v>
      </c>
      <c r="F8106">
        <v>0</v>
      </c>
    </row>
    <row r="8107" spans="1:6">
      <c r="A8107" t="s">
        <v>15671</v>
      </c>
      <c r="B8107">
        <v>104099</v>
      </c>
      <c r="C8107" t="s">
        <v>11724</v>
      </c>
      <c r="D8107" t="s">
        <v>109</v>
      </c>
      <c r="E8107">
        <v>0</v>
      </c>
      <c r="F8107">
        <v>0</v>
      </c>
    </row>
    <row r="8108" spans="1:6">
      <c r="A8108" t="s">
        <v>15671</v>
      </c>
      <c r="B8108">
        <v>104102</v>
      </c>
      <c r="C8108" t="s">
        <v>11725</v>
      </c>
      <c r="D8108" t="s">
        <v>109</v>
      </c>
      <c r="E8108">
        <v>0</v>
      </c>
      <c r="F8108">
        <v>0</v>
      </c>
    </row>
    <row r="8109" spans="1:6">
      <c r="A8109" t="s">
        <v>15671</v>
      </c>
      <c r="B8109">
        <v>104101</v>
      </c>
      <c r="C8109" t="s">
        <v>11726</v>
      </c>
      <c r="D8109" t="s">
        <v>109</v>
      </c>
      <c r="E8109">
        <v>0</v>
      </c>
      <c r="F8109">
        <v>0</v>
      </c>
    </row>
    <row r="8110" spans="1:6">
      <c r="A8110" t="s">
        <v>15671</v>
      </c>
      <c r="B8110">
        <v>104103</v>
      </c>
      <c r="C8110" t="s">
        <v>11727</v>
      </c>
      <c r="D8110" t="s">
        <v>109</v>
      </c>
      <c r="E8110">
        <v>0</v>
      </c>
      <c r="F8110">
        <v>0</v>
      </c>
    </row>
    <row r="8111" spans="1:6">
      <c r="A8111" t="s">
        <v>15672</v>
      </c>
      <c r="B8111">
        <v>92123</v>
      </c>
      <c r="C8111" t="s">
        <v>15673</v>
      </c>
      <c r="D8111" t="s">
        <v>217</v>
      </c>
      <c r="E8111">
        <v>63.97</v>
      </c>
      <c r="F8111">
        <v>65.790000000000006</v>
      </c>
    </row>
    <row r="8112" spans="1:6">
      <c r="A8112" t="s">
        <v>15672</v>
      </c>
      <c r="B8112">
        <v>106665</v>
      </c>
      <c r="C8112" t="s">
        <v>15674</v>
      </c>
      <c r="D8112" t="s">
        <v>217</v>
      </c>
      <c r="E8112">
        <v>0</v>
      </c>
      <c r="F8112">
        <v>0</v>
      </c>
    </row>
    <row r="8113" spans="1:6">
      <c r="A8113" t="s">
        <v>15672</v>
      </c>
      <c r="B8113">
        <v>92122</v>
      </c>
      <c r="C8113" t="s">
        <v>15675</v>
      </c>
      <c r="D8113" t="s">
        <v>217</v>
      </c>
      <c r="E8113">
        <v>81.11</v>
      </c>
      <c r="F8113">
        <v>85.01</v>
      </c>
    </row>
    <row r="8114" spans="1:6">
      <c r="A8114" t="s">
        <v>15676</v>
      </c>
      <c r="B8114">
        <v>103615</v>
      </c>
      <c r="C8114" t="s">
        <v>11728</v>
      </c>
      <c r="D8114" t="s">
        <v>110</v>
      </c>
      <c r="E8114">
        <v>0</v>
      </c>
      <c r="F8114">
        <v>0</v>
      </c>
    </row>
    <row r="8115" spans="1:6">
      <c r="A8115" t="s">
        <v>15676</v>
      </c>
      <c r="B8115">
        <v>103637</v>
      </c>
      <c r="C8115" t="s">
        <v>11729</v>
      </c>
      <c r="D8115" t="s">
        <v>110</v>
      </c>
      <c r="E8115">
        <v>0</v>
      </c>
      <c r="F8115">
        <v>0</v>
      </c>
    </row>
    <row r="8116" spans="1:6">
      <c r="A8116" t="s">
        <v>15676</v>
      </c>
      <c r="B8116">
        <v>103593</v>
      </c>
      <c r="C8116" t="s">
        <v>11730</v>
      </c>
      <c r="D8116" t="s">
        <v>110</v>
      </c>
      <c r="E8116">
        <v>0</v>
      </c>
      <c r="F8116">
        <v>0</v>
      </c>
    </row>
    <row r="8117" spans="1:6">
      <c r="A8117" t="s">
        <v>15676</v>
      </c>
      <c r="B8117">
        <v>103616</v>
      </c>
      <c r="C8117" t="s">
        <v>11731</v>
      </c>
      <c r="D8117" t="s">
        <v>110</v>
      </c>
      <c r="E8117">
        <v>0</v>
      </c>
      <c r="F8117">
        <v>0</v>
      </c>
    </row>
    <row r="8118" spans="1:6">
      <c r="A8118" t="s">
        <v>15676</v>
      </c>
      <c r="B8118">
        <v>103638</v>
      </c>
      <c r="C8118" t="s">
        <v>11732</v>
      </c>
      <c r="D8118" t="s">
        <v>110</v>
      </c>
      <c r="E8118">
        <v>0</v>
      </c>
      <c r="F8118">
        <v>0</v>
      </c>
    </row>
    <row r="8119" spans="1:6">
      <c r="A8119" t="s">
        <v>15676</v>
      </c>
      <c r="B8119">
        <v>103594</v>
      </c>
      <c r="C8119" t="s">
        <v>11733</v>
      </c>
      <c r="D8119" t="s">
        <v>110</v>
      </c>
      <c r="E8119">
        <v>0</v>
      </c>
      <c r="F8119">
        <v>0</v>
      </c>
    </row>
    <row r="8120" spans="1:6">
      <c r="A8120" t="s">
        <v>15676</v>
      </c>
      <c r="B8120">
        <v>103617</v>
      </c>
      <c r="C8120" t="s">
        <v>11734</v>
      </c>
      <c r="D8120" t="s">
        <v>110</v>
      </c>
      <c r="E8120">
        <v>0</v>
      </c>
      <c r="F8120">
        <v>0</v>
      </c>
    </row>
    <row r="8121" spans="1:6">
      <c r="A8121" t="s">
        <v>15676</v>
      </c>
      <c r="B8121">
        <v>103639</v>
      </c>
      <c r="C8121" t="s">
        <v>11735</v>
      </c>
      <c r="D8121" t="s">
        <v>110</v>
      </c>
      <c r="E8121">
        <v>0</v>
      </c>
      <c r="F8121">
        <v>0</v>
      </c>
    </row>
    <row r="8122" spans="1:6">
      <c r="A8122" t="s">
        <v>15676</v>
      </c>
      <c r="B8122">
        <v>103595</v>
      </c>
      <c r="C8122" t="s">
        <v>11736</v>
      </c>
      <c r="D8122" t="s">
        <v>110</v>
      </c>
      <c r="E8122">
        <v>0</v>
      </c>
      <c r="F8122">
        <v>0</v>
      </c>
    </row>
    <row r="8123" spans="1:6">
      <c r="A8123" t="s">
        <v>15676</v>
      </c>
      <c r="B8123">
        <v>103609</v>
      </c>
      <c r="C8123" t="s">
        <v>11737</v>
      </c>
      <c r="D8123" t="s">
        <v>110</v>
      </c>
      <c r="E8123">
        <v>0</v>
      </c>
      <c r="F8123">
        <v>0</v>
      </c>
    </row>
    <row r="8124" spans="1:6">
      <c r="A8124" t="s">
        <v>15676</v>
      </c>
      <c r="B8124">
        <v>103631</v>
      </c>
      <c r="C8124" t="s">
        <v>11738</v>
      </c>
      <c r="D8124" t="s">
        <v>110</v>
      </c>
      <c r="E8124">
        <v>0</v>
      </c>
      <c r="F8124">
        <v>0</v>
      </c>
    </row>
    <row r="8125" spans="1:6">
      <c r="A8125" t="s">
        <v>15676</v>
      </c>
      <c r="B8125">
        <v>103587</v>
      </c>
      <c r="C8125" t="s">
        <v>11739</v>
      </c>
      <c r="D8125" t="s">
        <v>110</v>
      </c>
      <c r="E8125">
        <v>0</v>
      </c>
      <c r="F8125">
        <v>0</v>
      </c>
    </row>
    <row r="8126" spans="1:6">
      <c r="A8126" t="s">
        <v>15676</v>
      </c>
      <c r="B8126">
        <v>103618</v>
      </c>
      <c r="C8126" t="s">
        <v>11740</v>
      </c>
      <c r="D8126" t="s">
        <v>110</v>
      </c>
      <c r="E8126">
        <v>0</v>
      </c>
      <c r="F8126">
        <v>0</v>
      </c>
    </row>
    <row r="8127" spans="1:6">
      <c r="A8127" t="s">
        <v>15676</v>
      </c>
      <c r="B8127">
        <v>103640</v>
      </c>
      <c r="C8127" t="s">
        <v>11741</v>
      </c>
      <c r="D8127" t="s">
        <v>110</v>
      </c>
      <c r="E8127">
        <v>0</v>
      </c>
      <c r="F8127">
        <v>0</v>
      </c>
    </row>
    <row r="8128" spans="1:6">
      <c r="A8128" t="s">
        <v>15676</v>
      </c>
      <c r="B8128">
        <v>103596</v>
      </c>
      <c r="C8128" t="s">
        <v>11742</v>
      </c>
      <c r="D8128" t="s">
        <v>110</v>
      </c>
      <c r="E8128">
        <v>0</v>
      </c>
      <c r="F8128">
        <v>0</v>
      </c>
    </row>
    <row r="8129" spans="1:6">
      <c r="A8129" t="s">
        <v>15676</v>
      </c>
      <c r="B8129">
        <v>103619</v>
      </c>
      <c r="C8129" t="s">
        <v>11743</v>
      </c>
      <c r="D8129" t="s">
        <v>110</v>
      </c>
      <c r="E8129">
        <v>0</v>
      </c>
      <c r="F8129">
        <v>0</v>
      </c>
    </row>
    <row r="8130" spans="1:6">
      <c r="A8130" t="s">
        <v>15676</v>
      </c>
      <c r="B8130">
        <v>103641</v>
      </c>
      <c r="C8130" t="s">
        <v>11744</v>
      </c>
      <c r="D8130" t="s">
        <v>110</v>
      </c>
      <c r="E8130">
        <v>0</v>
      </c>
      <c r="F8130">
        <v>0</v>
      </c>
    </row>
    <row r="8131" spans="1:6">
      <c r="A8131" t="s">
        <v>15676</v>
      </c>
      <c r="B8131">
        <v>103597</v>
      </c>
      <c r="C8131" t="s">
        <v>11745</v>
      </c>
      <c r="D8131" t="s">
        <v>110</v>
      </c>
      <c r="E8131">
        <v>0</v>
      </c>
      <c r="F8131">
        <v>0</v>
      </c>
    </row>
    <row r="8132" spans="1:6">
      <c r="A8132" t="s">
        <v>15676</v>
      </c>
      <c r="B8132">
        <v>103620</v>
      </c>
      <c r="C8132" t="s">
        <v>11746</v>
      </c>
      <c r="D8132" t="s">
        <v>110</v>
      </c>
      <c r="E8132">
        <v>0</v>
      </c>
      <c r="F8132">
        <v>0</v>
      </c>
    </row>
    <row r="8133" spans="1:6">
      <c r="A8133" t="s">
        <v>15676</v>
      </c>
      <c r="B8133">
        <v>103642</v>
      </c>
      <c r="C8133" t="s">
        <v>11747</v>
      </c>
      <c r="D8133" t="s">
        <v>110</v>
      </c>
      <c r="E8133">
        <v>0</v>
      </c>
      <c r="F8133">
        <v>0</v>
      </c>
    </row>
    <row r="8134" spans="1:6">
      <c r="A8134" t="s">
        <v>15676</v>
      </c>
      <c r="B8134">
        <v>103598</v>
      </c>
      <c r="C8134" t="s">
        <v>11748</v>
      </c>
      <c r="D8134" t="s">
        <v>110</v>
      </c>
      <c r="E8134">
        <v>0</v>
      </c>
      <c r="F8134">
        <v>0</v>
      </c>
    </row>
    <row r="8135" spans="1:6">
      <c r="A8135" t="s">
        <v>15676</v>
      </c>
      <c r="B8135">
        <v>103621</v>
      </c>
      <c r="C8135" t="s">
        <v>11749</v>
      </c>
      <c r="D8135" t="s">
        <v>110</v>
      </c>
      <c r="E8135">
        <v>0</v>
      </c>
      <c r="F8135">
        <v>0</v>
      </c>
    </row>
    <row r="8136" spans="1:6">
      <c r="A8136" t="s">
        <v>15676</v>
      </c>
      <c r="B8136">
        <v>103643</v>
      </c>
      <c r="C8136" t="s">
        <v>11750</v>
      </c>
      <c r="D8136" t="s">
        <v>110</v>
      </c>
      <c r="E8136">
        <v>0</v>
      </c>
      <c r="F8136">
        <v>0</v>
      </c>
    </row>
    <row r="8137" spans="1:6">
      <c r="A8137" t="s">
        <v>15676</v>
      </c>
      <c r="B8137">
        <v>103599</v>
      </c>
      <c r="C8137" t="s">
        <v>11751</v>
      </c>
      <c r="D8137" t="s">
        <v>110</v>
      </c>
      <c r="E8137">
        <v>0</v>
      </c>
      <c r="F8137">
        <v>0</v>
      </c>
    </row>
    <row r="8138" spans="1:6">
      <c r="A8138" t="s">
        <v>15676</v>
      </c>
      <c r="B8138">
        <v>103622</v>
      </c>
      <c r="C8138" t="s">
        <v>11752</v>
      </c>
      <c r="D8138" t="s">
        <v>110</v>
      </c>
      <c r="E8138">
        <v>0</v>
      </c>
      <c r="F8138">
        <v>0</v>
      </c>
    </row>
    <row r="8139" spans="1:6">
      <c r="A8139" t="s">
        <v>15676</v>
      </c>
      <c r="B8139">
        <v>103644</v>
      </c>
      <c r="C8139" t="s">
        <v>11753</v>
      </c>
      <c r="D8139" t="s">
        <v>110</v>
      </c>
      <c r="E8139">
        <v>0</v>
      </c>
      <c r="F8139">
        <v>0</v>
      </c>
    </row>
    <row r="8140" spans="1:6">
      <c r="A8140" t="s">
        <v>15676</v>
      </c>
      <c r="B8140">
        <v>103600</v>
      </c>
      <c r="C8140" t="s">
        <v>11754</v>
      </c>
      <c r="D8140" t="s">
        <v>110</v>
      </c>
      <c r="E8140">
        <v>0</v>
      </c>
      <c r="F8140">
        <v>0</v>
      </c>
    </row>
    <row r="8141" spans="1:6">
      <c r="A8141" t="s">
        <v>15676</v>
      </c>
      <c r="B8141">
        <v>103610</v>
      </c>
      <c r="C8141" t="s">
        <v>11755</v>
      </c>
      <c r="D8141" t="s">
        <v>110</v>
      </c>
      <c r="E8141">
        <v>0</v>
      </c>
      <c r="F8141">
        <v>0</v>
      </c>
    </row>
    <row r="8142" spans="1:6">
      <c r="A8142" t="s">
        <v>15676</v>
      </c>
      <c r="B8142">
        <v>103632</v>
      </c>
      <c r="C8142" t="s">
        <v>11756</v>
      </c>
      <c r="D8142" t="s">
        <v>110</v>
      </c>
      <c r="E8142">
        <v>0</v>
      </c>
      <c r="F8142">
        <v>0</v>
      </c>
    </row>
    <row r="8143" spans="1:6">
      <c r="A8143" t="s">
        <v>15676</v>
      </c>
      <c r="B8143">
        <v>103588</v>
      </c>
      <c r="C8143" t="s">
        <v>11757</v>
      </c>
      <c r="D8143" t="s">
        <v>110</v>
      </c>
      <c r="E8143">
        <v>0</v>
      </c>
      <c r="F8143">
        <v>0</v>
      </c>
    </row>
    <row r="8144" spans="1:6">
      <c r="A8144" t="s">
        <v>15676</v>
      </c>
      <c r="B8144">
        <v>103623</v>
      </c>
      <c r="C8144" t="s">
        <v>11758</v>
      </c>
      <c r="D8144" t="s">
        <v>110</v>
      </c>
      <c r="E8144">
        <v>0</v>
      </c>
      <c r="F8144">
        <v>0</v>
      </c>
    </row>
    <row r="8145" spans="1:6">
      <c r="A8145" t="s">
        <v>15676</v>
      </c>
      <c r="B8145">
        <v>103645</v>
      </c>
      <c r="C8145" t="s">
        <v>11759</v>
      </c>
      <c r="D8145" t="s">
        <v>110</v>
      </c>
      <c r="E8145">
        <v>0</v>
      </c>
      <c r="F8145">
        <v>0</v>
      </c>
    </row>
    <row r="8146" spans="1:6">
      <c r="A8146" t="s">
        <v>15676</v>
      </c>
      <c r="B8146">
        <v>103601</v>
      </c>
      <c r="C8146" t="s">
        <v>11760</v>
      </c>
      <c r="D8146" t="s">
        <v>110</v>
      </c>
      <c r="E8146">
        <v>0</v>
      </c>
      <c r="F8146">
        <v>0</v>
      </c>
    </row>
    <row r="8147" spans="1:6">
      <c r="A8147" t="s">
        <v>15676</v>
      </c>
      <c r="B8147">
        <v>103624</v>
      </c>
      <c r="C8147" t="s">
        <v>11761</v>
      </c>
      <c r="D8147" t="s">
        <v>110</v>
      </c>
      <c r="E8147">
        <v>0</v>
      </c>
      <c r="F8147">
        <v>0</v>
      </c>
    </row>
    <row r="8148" spans="1:6">
      <c r="A8148" t="s">
        <v>15676</v>
      </c>
      <c r="B8148">
        <v>103646</v>
      </c>
      <c r="C8148" t="s">
        <v>11762</v>
      </c>
      <c r="D8148" t="s">
        <v>110</v>
      </c>
      <c r="E8148">
        <v>0</v>
      </c>
      <c r="F8148">
        <v>0</v>
      </c>
    </row>
    <row r="8149" spans="1:6">
      <c r="A8149" t="s">
        <v>15676</v>
      </c>
      <c r="B8149">
        <v>103602</v>
      </c>
      <c r="C8149" t="s">
        <v>11763</v>
      </c>
      <c r="D8149" t="s">
        <v>110</v>
      </c>
      <c r="E8149">
        <v>0</v>
      </c>
      <c r="F8149">
        <v>0</v>
      </c>
    </row>
    <row r="8150" spans="1:6">
      <c r="A8150" t="s">
        <v>15676</v>
      </c>
      <c r="B8150">
        <v>103625</v>
      </c>
      <c r="C8150" t="s">
        <v>11764</v>
      </c>
      <c r="D8150" t="s">
        <v>110</v>
      </c>
      <c r="E8150">
        <v>0</v>
      </c>
      <c r="F8150">
        <v>0</v>
      </c>
    </row>
    <row r="8151" spans="1:6">
      <c r="A8151" t="s">
        <v>15676</v>
      </c>
      <c r="B8151">
        <v>103647</v>
      </c>
      <c r="C8151" t="s">
        <v>11765</v>
      </c>
      <c r="D8151" t="s">
        <v>110</v>
      </c>
      <c r="E8151">
        <v>0</v>
      </c>
      <c r="F8151">
        <v>0</v>
      </c>
    </row>
    <row r="8152" spans="1:6">
      <c r="A8152" t="s">
        <v>15676</v>
      </c>
      <c r="B8152">
        <v>103603</v>
      </c>
      <c r="C8152" t="s">
        <v>11766</v>
      </c>
      <c r="D8152" t="s">
        <v>110</v>
      </c>
      <c r="E8152">
        <v>0</v>
      </c>
      <c r="F8152">
        <v>0</v>
      </c>
    </row>
    <row r="8153" spans="1:6">
      <c r="A8153" t="s">
        <v>15676</v>
      </c>
      <c r="B8153">
        <v>103611</v>
      </c>
      <c r="C8153" t="s">
        <v>11767</v>
      </c>
      <c r="D8153" t="s">
        <v>110</v>
      </c>
      <c r="E8153">
        <v>0</v>
      </c>
      <c r="F8153">
        <v>0</v>
      </c>
    </row>
    <row r="8154" spans="1:6">
      <c r="A8154" t="s">
        <v>15676</v>
      </c>
      <c r="B8154">
        <v>103633</v>
      </c>
      <c r="C8154" t="s">
        <v>11768</v>
      </c>
      <c r="D8154" t="s">
        <v>110</v>
      </c>
      <c r="E8154">
        <v>0</v>
      </c>
      <c r="F8154">
        <v>0</v>
      </c>
    </row>
    <row r="8155" spans="1:6">
      <c r="A8155" t="s">
        <v>15676</v>
      </c>
      <c r="B8155">
        <v>103589</v>
      </c>
      <c r="C8155" t="s">
        <v>11769</v>
      </c>
      <c r="D8155" t="s">
        <v>110</v>
      </c>
      <c r="E8155">
        <v>0</v>
      </c>
      <c r="F8155">
        <v>0</v>
      </c>
    </row>
    <row r="8156" spans="1:6">
      <c r="A8156" t="s">
        <v>15676</v>
      </c>
      <c r="B8156">
        <v>103626</v>
      </c>
      <c r="C8156" t="s">
        <v>11770</v>
      </c>
      <c r="D8156" t="s">
        <v>110</v>
      </c>
      <c r="E8156">
        <v>0</v>
      </c>
      <c r="F8156">
        <v>0</v>
      </c>
    </row>
    <row r="8157" spans="1:6">
      <c r="A8157" t="s">
        <v>15676</v>
      </c>
      <c r="B8157">
        <v>103648</v>
      </c>
      <c r="C8157" t="s">
        <v>11771</v>
      </c>
      <c r="D8157" t="s">
        <v>110</v>
      </c>
      <c r="E8157">
        <v>0</v>
      </c>
      <c r="F8157">
        <v>0</v>
      </c>
    </row>
    <row r="8158" spans="1:6">
      <c r="A8158" t="s">
        <v>15676</v>
      </c>
      <c r="B8158">
        <v>103604</v>
      </c>
      <c r="C8158" t="s">
        <v>11772</v>
      </c>
      <c r="D8158" t="s">
        <v>110</v>
      </c>
      <c r="E8158">
        <v>0</v>
      </c>
      <c r="F8158">
        <v>0</v>
      </c>
    </row>
    <row r="8159" spans="1:6">
      <c r="A8159" t="s">
        <v>15676</v>
      </c>
      <c r="B8159">
        <v>103627</v>
      </c>
      <c r="C8159" t="s">
        <v>11773</v>
      </c>
      <c r="D8159" t="s">
        <v>110</v>
      </c>
      <c r="E8159">
        <v>0</v>
      </c>
      <c r="F8159">
        <v>0</v>
      </c>
    </row>
    <row r="8160" spans="1:6">
      <c r="A8160" t="s">
        <v>15676</v>
      </c>
      <c r="B8160">
        <v>103649</v>
      </c>
      <c r="C8160" t="s">
        <v>11774</v>
      </c>
      <c r="D8160" t="s">
        <v>110</v>
      </c>
      <c r="E8160">
        <v>0</v>
      </c>
      <c r="F8160">
        <v>0</v>
      </c>
    </row>
    <row r="8161" spans="1:6">
      <c r="A8161" t="s">
        <v>15676</v>
      </c>
      <c r="B8161">
        <v>103605</v>
      </c>
      <c r="C8161" t="s">
        <v>11775</v>
      </c>
      <c r="D8161" t="s">
        <v>110</v>
      </c>
      <c r="E8161">
        <v>0</v>
      </c>
      <c r="F8161">
        <v>0</v>
      </c>
    </row>
    <row r="8162" spans="1:6">
      <c r="A8162" t="s">
        <v>15676</v>
      </c>
      <c r="B8162">
        <v>103612</v>
      </c>
      <c r="C8162" t="s">
        <v>11776</v>
      </c>
      <c r="D8162" t="s">
        <v>110</v>
      </c>
      <c r="E8162">
        <v>0</v>
      </c>
      <c r="F8162">
        <v>0</v>
      </c>
    </row>
    <row r="8163" spans="1:6">
      <c r="A8163" t="s">
        <v>15676</v>
      </c>
      <c r="B8163">
        <v>103634</v>
      </c>
      <c r="C8163" t="s">
        <v>11777</v>
      </c>
      <c r="D8163" t="s">
        <v>110</v>
      </c>
      <c r="E8163">
        <v>0</v>
      </c>
      <c r="F8163">
        <v>0</v>
      </c>
    </row>
    <row r="8164" spans="1:6">
      <c r="A8164" t="s">
        <v>15676</v>
      </c>
      <c r="B8164">
        <v>103590</v>
      </c>
      <c r="C8164" t="s">
        <v>11778</v>
      </c>
      <c r="D8164" t="s">
        <v>110</v>
      </c>
      <c r="E8164">
        <v>0</v>
      </c>
      <c r="F8164">
        <v>0</v>
      </c>
    </row>
    <row r="8165" spans="1:6">
      <c r="A8165" t="s">
        <v>15676</v>
      </c>
      <c r="B8165">
        <v>103628</v>
      </c>
      <c r="C8165" t="s">
        <v>11779</v>
      </c>
      <c r="D8165" t="s">
        <v>110</v>
      </c>
      <c r="E8165">
        <v>0</v>
      </c>
      <c r="F8165">
        <v>0</v>
      </c>
    </row>
    <row r="8166" spans="1:6">
      <c r="A8166" t="s">
        <v>15676</v>
      </c>
      <c r="B8166">
        <v>103650</v>
      </c>
      <c r="C8166" t="s">
        <v>11780</v>
      </c>
      <c r="D8166" t="s">
        <v>110</v>
      </c>
      <c r="E8166">
        <v>0</v>
      </c>
      <c r="F8166">
        <v>0</v>
      </c>
    </row>
    <row r="8167" spans="1:6">
      <c r="A8167" t="s">
        <v>15676</v>
      </c>
      <c r="B8167">
        <v>103606</v>
      </c>
      <c r="C8167" t="s">
        <v>11781</v>
      </c>
      <c r="D8167" t="s">
        <v>110</v>
      </c>
      <c r="E8167">
        <v>0</v>
      </c>
      <c r="F8167">
        <v>0</v>
      </c>
    </row>
    <row r="8168" spans="1:6">
      <c r="A8168" t="s">
        <v>15676</v>
      </c>
      <c r="B8168">
        <v>103629</v>
      </c>
      <c r="C8168" t="s">
        <v>11782</v>
      </c>
      <c r="D8168" t="s">
        <v>110</v>
      </c>
      <c r="E8168">
        <v>0</v>
      </c>
      <c r="F8168">
        <v>0</v>
      </c>
    </row>
    <row r="8169" spans="1:6">
      <c r="A8169" t="s">
        <v>15676</v>
      </c>
      <c r="B8169">
        <v>103651</v>
      </c>
      <c r="C8169" t="s">
        <v>11783</v>
      </c>
      <c r="D8169" t="s">
        <v>110</v>
      </c>
      <c r="E8169">
        <v>0</v>
      </c>
      <c r="F8169">
        <v>0</v>
      </c>
    </row>
    <row r="8170" spans="1:6">
      <c r="A8170" t="s">
        <v>15676</v>
      </c>
      <c r="B8170">
        <v>103607</v>
      </c>
      <c r="C8170" t="s">
        <v>11784</v>
      </c>
      <c r="D8170" t="s">
        <v>110</v>
      </c>
      <c r="E8170">
        <v>0</v>
      </c>
      <c r="F8170">
        <v>0</v>
      </c>
    </row>
    <row r="8171" spans="1:6">
      <c r="A8171" t="s">
        <v>15676</v>
      </c>
      <c r="B8171">
        <v>103613</v>
      </c>
      <c r="C8171" t="s">
        <v>11785</v>
      </c>
      <c r="D8171" t="s">
        <v>110</v>
      </c>
      <c r="E8171">
        <v>0</v>
      </c>
      <c r="F8171">
        <v>0</v>
      </c>
    </row>
    <row r="8172" spans="1:6">
      <c r="A8172" t="s">
        <v>15676</v>
      </c>
      <c r="B8172">
        <v>103635</v>
      </c>
      <c r="C8172" t="s">
        <v>11786</v>
      </c>
      <c r="D8172" t="s">
        <v>110</v>
      </c>
      <c r="E8172">
        <v>0</v>
      </c>
      <c r="F8172">
        <v>0</v>
      </c>
    </row>
    <row r="8173" spans="1:6">
      <c r="A8173" t="s">
        <v>15676</v>
      </c>
      <c r="B8173">
        <v>103591</v>
      </c>
      <c r="C8173" t="s">
        <v>11787</v>
      </c>
      <c r="D8173" t="s">
        <v>110</v>
      </c>
      <c r="E8173">
        <v>0</v>
      </c>
      <c r="F8173">
        <v>0</v>
      </c>
    </row>
    <row r="8174" spans="1:6">
      <c r="A8174" t="s">
        <v>15676</v>
      </c>
      <c r="B8174">
        <v>103630</v>
      </c>
      <c r="C8174" t="s">
        <v>11788</v>
      </c>
      <c r="D8174" t="s">
        <v>110</v>
      </c>
      <c r="E8174">
        <v>0</v>
      </c>
      <c r="F8174">
        <v>0</v>
      </c>
    </row>
    <row r="8175" spans="1:6">
      <c r="A8175" t="s">
        <v>15676</v>
      </c>
      <c r="B8175">
        <v>103652</v>
      </c>
      <c r="C8175" t="s">
        <v>11789</v>
      </c>
      <c r="D8175" t="s">
        <v>110</v>
      </c>
      <c r="E8175">
        <v>0</v>
      </c>
      <c r="F8175">
        <v>0</v>
      </c>
    </row>
    <row r="8176" spans="1:6">
      <c r="A8176" t="s">
        <v>15676</v>
      </c>
      <c r="B8176">
        <v>103608</v>
      </c>
      <c r="C8176" t="s">
        <v>11790</v>
      </c>
      <c r="D8176" t="s">
        <v>110</v>
      </c>
      <c r="E8176">
        <v>0</v>
      </c>
      <c r="F8176">
        <v>0</v>
      </c>
    </row>
    <row r="8177" spans="1:6">
      <c r="A8177" t="s">
        <v>15676</v>
      </c>
      <c r="B8177">
        <v>103614</v>
      </c>
      <c r="C8177" t="s">
        <v>11791</v>
      </c>
      <c r="D8177" t="s">
        <v>110</v>
      </c>
      <c r="E8177">
        <v>0</v>
      </c>
      <c r="F8177">
        <v>0</v>
      </c>
    </row>
    <row r="8178" spans="1:6">
      <c r="A8178" t="s">
        <v>15676</v>
      </c>
      <c r="B8178">
        <v>103636</v>
      </c>
      <c r="C8178" t="s">
        <v>11792</v>
      </c>
      <c r="D8178" t="s">
        <v>110</v>
      </c>
      <c r="E8178">
        <v>0</v>
      </c>
      <c r="F8178">
        <v>0</v>
      </c>
    </row>
    <row r="8179" spans="1:6">
      <c r="A8179" t="s">
        <v>15676</v>
      </c>
      <c r="B8179">
        <v>103592</v>
      </c>
      <c r="C8179" t="s">
        <v>11793</v>
      </c>
      <c r="D8179" t="s">
        <v>110</v>
      </c>
      <c r="E8179">
        <v>0</v>
      </c>
      <c r="F8179">
        <v>0</v>
      </c>
    </row>
    <row r="8180" spans="1:6">
      <c r="A8180" t="s">
        <v>15677</v>
      </c>
      <c r="B8180">
        <v>88412</v>
      </c>
      <c r="C8180" t="s">
        <v>11794</v>
      </c>
      <c r="D8180" t="s">
        <v>109</v>
      </c>
      <c r="E8180">
        <v>4.51</v>
      </c>
      <c r="F8180">
        <v>4.58</v>
      </c>
    </row>
    <row r="8181" spans="1:6">
      <c r="A8181" t="s">
        <v>15677</v>
      </c>
      <c r="B8181">
        <v>88411</v>
      </c>
      <c r="C8181" t="s">
        <v>11795</v>
      </c>
      <c r="D8181" t="s">
        <v>109</v>
      </c>
      <c r="E8181">
        <v>5.43</v>
      </c>
      <c r="F8181">
        <v>5.53</v>
      </c>
    </row>
    <row r="8182" spans="1:6">
      <c r="A8182" t="s">
        <v>15677</v>
      </c>
      <c r="B8182">
        <v>88415</v>
      </c>
      <c r="C8182" t="s">
        <v>11796</v>
      </c>
      <c r="D8182" t="s">
        <v>109</v>
      </c>
      <c r="E8182">
        <v>5.49</v>
      </c>
      <c r="F8182">
        <v>5.6</v>
      </c>
    </row>
    <row r="8183" spans="1:6">
      <c r="A8183" t="s">
        <v>15677</v>
      </c>
      <c r="B8183">
        <v>88413</v>
      </c>
      <c r="C8183" t="s">
        <v>11797</v>
      </c>
      <c r="D8183" t="s">
        <v>109</v>
      </c>
      <c r="E8183">
        <v>6.51</v>
      </c>
      <c r="F8183">
        <v>6.67</v>
      </c>
    </row>
    <row r="8184" spans="1:6">
      <c r="A8184" t="s">
        <v>15677</v>
      </c>
      <c r="B8184">
        <v>88414</v>
      </c>
      <c r="C8184" t="s">
        <v>11798</v>
      </c>
      <c r="D8184" t="s">
        <v>109</v>
      </c>
      <c r="E8184">
        <v>7.77</v>
      </c>
      <c r="F8184">
        <v>7.97</v>
      </c>
    </row>
    <row r="8185" spans="1:6">
      <c r="A8185" t="s">
        <v>15677</v>
      </c>
      <c r="B8185">
        <v>96131</v>
      </c>
      <c r="C8185" t="s">
        <v>11799</v>
      </c>
      <c r="D8185" t="s">
        <v>109</v>
      </c>
      <c r="E8185">
        <v>25.13</v>
      </c>
      <c r="F8185">
        <v>26.21</v>
      </c>
    </row>
    <row r="8186" spans="1:6">
      <c r="A8186" t="s">
        <v>15677</v>
      </c>
      <c r="B8186">
        <v>96126</v>
      </c>
      <c r="C8186" t="s">
        <v>11800</v>
      </c>
      <c r="D8186" t="s">
        <v>109</v>
      </c>
      <c r="E8186">
        <v>16.25</v>
      </c>
      <c r="F8186">
        <v>16.98</v>
      </c>
    </row>
    <row r="8187" spans="1:6">
      <c r="A8187" t="s">
        <v>15677</v>
      </c>
      <c r="B8187">
        <v>96132</v>
      </c>
      <c r="C8187" t="s">
        <v>11801</v>
      </c>
      <c r="D8187" t="s">
        <v>109</v>
      </c>
      <c r="E8187">
        <v>15.83</v>
      </c>
      <c r="F8187">
        <v>16.41</v>
      </c>
    </row>
    <row r="8188" spans="1:6">
      <c r="A8188" t="s">
        <v>15677</v>
      </c>
      <c r="B8188">
        <v>96127</v>
      </c>
      <c r="C8188" t="s">
        <v>11802</v>
      </c>
      <c r="D8188" t="s">
        <v>109</v>
      </c>
      <c r="E8188">
        <v>9.99</v>
      </c>
      <c r="F8188">
        <v>10.37</v>
      </c>
    </row>
    <row r="8189" spans="1:6">
      <c r="A8189" t="s">
        <v>15677</v>
      </c>
      <c r="B8189">
        <v>96135</v>
      </c>
      <c r="C8189" t="s">
        <v>262</v>
      </c>
      <c r="D8189" t="s">
        <v>109</v>
      </c>
      <c r="E8189">
        <v>27.32</v>
      </c>
      <c r="F8189">
        <v>28.52</v>
      </c>
    </row>
    <row r="8190" spans="1:6">
      <c r="A8190" t="s">
        <v>15677</v>
      </c>
      <c r="B8190">
        <v>96130</v>
      </c>
      <c r="C8190" t="s">
        <v>11803</v>
      </c>
      <c r="D8190" t="s">
        <v>109</v>
      </c>
      <c r="E8190">
        <v>17.78</v>
      </c>
      <c r="F8190">
        <v>18.600000000000001</v>
      </c>
    </row>
    <row r="8191" spans="1:6">
      <c r="A8191" t="s">
        <v>15677</v>
      </c>
      <c r="B8191">
        <v>96133</v>
      </c>
      <c r="C8191" t="s">
        <v>11804</v>
      </c>
      <c r="D8191" t="s">
        <v>109</v>
      </c>
      <c r="E8191">
        <v>42.42</v>
      </c>
      <c r="F8191">
        <v>44.48</v>
      </c>
    </row>
    <row r="8192" spans="1:6">
      <c r="A8192" t="s">
        <v>15677</v>
      </c>
      <c r="B8192">
        <v>96128</v>
      </c>
      <c r="C8192" t="s">
        <v>11805</v>
      </c>
      <c r="D8192" t="s">
        <v>109</v>
      </c>
      <c r="E8192">
        <v>28.09</v>
      </c>
      <c r="F8192">
        <v>29.5</v>
      </c>
    </row>
    <row r="8193" spans="1:6">
      <c r="A8193" t="s">
        <v>15677</v>
      </c>
      <c r="B8193">
        <v>96134</v>
      </c>
      <c r="C8193" t="s">
        <v>11806</v>
      </c>
      <c r="D8193" t="s">
        <v>109</v>
      </c>
      <c r="E8193">
        <v>49.79</v>
      </c>
      <c r="F8193">
        <v>52.19</v>
      </c>
    </row>
    <row r="8194" spans="1:6">
      <c r="A8194" t="s">
        <v>15677</v>
      </c>
      <c r="B8194">
        <v>96129</v>
      </c>
      <c r="C8194" t="s">
        <v>11807</v>
      </c>
      <c r="D8194" t="s">
        <v>109</v>
      </c>
      <c r="E8194">
        <v>32.92</v>
      </c>
      <c r="F8194">
        <v>34.56</v>
      </c>
    </row>
    <row r="8195" spans="1:6">
      <c r="A8195" t="s">
        <v>15677</v>
      </c>
      <c r="B8195">
        <v>88432</v>
      </c>
      <c r="C8195" t="s">
        <v>11808</v>
      </c>
      <c r="D8195" t="s">
        <v>109</v>
      </c>
      <c r="E8195">
        <v>34.83</v>
      </c>
      <c r="F8195">
        <v>35.74</v>
      </c>
    </row>
    <row r="8196" spans="1:6">
      <c r="A8196" t="s">
        <v>15677</v>
      </c>
      <c r="B8196">
        <v>88426</v>
      </c>
      <c r="C8196" t="s">
        <v>11809</v>
      </c>
      <c r="D8196" t="s">
        <v>109</v>
      </c>
      <c r="E8196">
        <v>23.06</v>
      </c>
      <c r="F8196">
        <v>23.31</v>
      </c>
    </row>
    <row r="8197" spans="1:6">
      <c r="A8197" t="s">
        <v>15677</v>
      </c>
      <c r="B8197">
        <v>88417</v>
      </c>
      <c r="C8197" t="s">
        <v>11810</v>
      </c>
      <c r="D8197" t="s">
        <v>109</v>
      </c>
      <c r="E8197">
        <v>21.14</v>
      </c>
      <c r="F8197">
        <v>21.28</v>
      </c>
    </row>
    <row r="8198" spans="1:6">
      <c r="A8198" t="s">
        <v>15677</v>
      </c>
      <c r="B8198">
        <v>88424</v>
      </c>
      <c r="C8198" t="s">
        <v>11811</v>
      </c>
      <c r="D8198" t="s">
        <v>109</v>
      </c>
      <c r="E8198">
        <v>28.14</v>
      </c>
      <c r="F8198">
        <v>28.6</v>
      </c>
    </row>
    <row r="8199" spans="1:6">
      <c r="A8199" t="s">
        <v>15677</v>
      </c>
      <c r="B8199">
        <v>88416</v>
      </c>
      <c r="C8199" t="s">
        <v>11812</v>
      </c>
      <c r="D8199" t="s">
        <v>109</v>
      </c>
      <c r="E8199">
        <v>24.59</v>
      </c>
      <c r="F8199">
        <v>24.84</v>
      </c>
    </row>
    <row r="8200" spans="1:6">
      <c r="A8200" t="s">
        <v>15677</v>
      </c>
      <c r="B8200">
        <v>88431</v>
      </c>
      <c r="C8200" t="s">
        <v>11813</v>
      </c>
      <c r="D8200" t="s">
        <v>109</v>
      </c>
      <c r="E8200">
        <v>28.48</v>
      </c>
      <c r="F8200">
        <v>28.99</v>
      </c>
    </row>
    <row r="8201" spans="1:6">
      <c r="A8201" t="s">
        <v>15677</v>
      </c>
      <c r="B8201">
        <v>88423</v>
      </c>
      <c r="C8201" t="s">
        <v>11814</v>
      </c>
      <c r="D8201" t="s">
        <v>109</v>
      </c>
      <c r="E8201">
        <v>24.48</v>
      </c>
      <c r="F8201">
        <v>24.77</v>
      </c>
    </row>
    <row r="8202" spans="1:6">
      <c r="A8202" t="s">
        <v>15677</v>
      </c>
      <c r="B8202">
        <v>88428</v>
      </c>
      <c r="C8202" t="s">
        <v>11815</v>
      </c>
      <c r="D8202" t="s">
        <v>109</v>
      </c>
      <c r="E8202">
        <v>34.25</v>
      </c>
      <c r="F8202">
        <v>35.130000000000003</v>
      </c>
    </row>
    <row r="8203" spans="1:6">
      <c r="A8203" t="s">
        <v>15677</v>
      </c>
      <c r="B8203">
        <v>88420</v>
      </c>
      <c r="C8203" t="s">
        <v>11816</v>
      </c>
      <c r="D8203" t="s">
        <v>109</v>
      </c>
      <c r="E8203">
        <v>27.42</v>
      </c>
      <c r="F8203">
        <v>27.92</v>
      </c>
    </row>
    <row r="8204" spans="1:6">
      <c r="A8204" t="s">
        <v>15677</v>
      </c>
      <c r="B8204">
        <v>88429</v>
      </c>
      <c r="C8204" t="s">
        <v>11817</v>
      </c>
      <c r="D8204" t="s">
        <v>109</v>
      </c>
      <c r="E8204">
        <v>41.11</v>
      </c>
      <c r="F8204">
        <v>42.14</v>
      </c>
    </row>
    <row r="8205" spans="1:6">
      <c r="A8205" t="s">
        <v>15677</v>
      </c>
      <c r="B8205">
        <v>88421</v>
      </c>
      <c r="C8205" t="s">
        <v>11818</v>
      </c>
      <c r="D8205" t="s">
        <v>109</v>
      </c>
      <c r="E8205">
        <v>33.17</v>
      </c>
      <c r="F8205">
        <v>33.74</v>
      </c>
    </row>
    <row r="8206" spans="1:6">
      <c r="A8206" t="s">
        <v>15677</v>
      </c>
      <c r="B8206">
        <v>95622</v>
      </c>
      <c r="C8206" t="s">
        <v>11819</v>
      </c>
      <c r="D8206" t="s">
        <v>109</v>
      </c>
      <c r="E8206">
        <v>16.18</v>
      </c>
      <c r="F8206">
        <v>16.66</v>
      </c>
    </row>
    <row r="8207" spans="1:6">
      <c r="A8207" t="s">
        <v>15677</v>
      </c>
      <c r="B8207">
        <v>95623</v>
      </c>
      <c r="C8207" t="s">
        <v>11820</v>
      </c>
      <c r="D8207" t="s">
        <v>109</v>
      </c>
      <c r="E8207">
        <v>11.66</v>
      </c>
      <c r="F8207">
        <v>11.91</v>
      </c>
    </row>
    <row r="8208" spans="1:6">
      <c r="A8208" t="s">
        <v>15677</v>
      </c>
      <c r="B8208">
        <v>95626</v>
      </c>
      <c r="C8208" t="s">
        <v>11821</v>
      </c>
      <c r="D8208" t="s">
        <v>109</v>
      </c>
      <c r="E8208">
        <v>17.010000000000002</v>
      </c>
      <c r="F8208">
        <v>17.55</v>
      </c>
    </row>
    <row r="8209" spans="1:6">
      <c r="A8209" t="s">
        <v>15677</v>
      </c>
      <c r="B8209">
        <v>95624</v>
      </c>
      <c r="C8209" t="s">
        <v>11822</v>
      </c>
      <c r="D8209" t="s">
        <v>109</v>
      </c>
      <c r="E8209">
        <v>23.66</v>
      </c>
      <c r="F8209">
        <v>24.6</v>
      </c>
    </row>
    <row r="8210" spans="1:6">
      <c r="A8210" t="s">
        <v>15677</v>
      </c>
      <c r="B8210">
        <v>95625</v>
      </c>
      <c r="C8210" t="s">
        <v>11823</v>
      </c>
      <c r="D8210" t="s">
        <v>109</v>
      </c>
      <c r="E8210">
        <v>28.04</v>
      </c>
      <c r="F8210">
        <v>29.13</v>
      </c>
    </row>
    <row r="8211" spans="1:6">
      <c r="A8211" t="s">
        <v>15678</v>
      </c>
      <c r="B8211">
        <v>88497</v>
      </c>
      <c r="C8211" t="s">
        <v>11824</v>
      </c>
      <c r="D8211" t="s">
        <v>109</v>
      </c>
      <c r="E8211">
        <v>16.79</v>
      </c>
      <c r="F8211">
        <v>17.55</v>
      </c>
    </row>
    <row r="8212" spans="1:6">
      <c r="A8212" t="s">
        <v>15678</v>
      </c>
      <c r="B8212">
        <v>104648</v>
      </c>
      <c r="C8212" t="s">
        <v>11825</v>
      </c>
      <c r="D8212" t="s">
        <v>109</v>
      </c>
      <c r="E8212">
        <v>0</v>
      </c>
      <c r="F8212">
        <v>0</v>
      </c>
    </row>
    <row r="8213" spans="1:6">
      <c r="A8213" t="s">
        <v>15678</v>
      </c>
      <c r="B8213">
        <v>88495</v>
      </c>
      <c r="C8213" t="s">
        <v>11826</v>
      </c>
      <c r="D8213" t="s">
        <v>109</v>
      </c>
      <c r="E8213">
        <v>10.98</v>
      </c>
      <c r="F8213">
        <v>11.49</v>
      </c>
    </row>
    <row r="8214" spans="1:6">
      <c r="A8214" t="s">
        <v>15678</v>
      </c>
      <c r="B8214">
        <v>104646</v>
      </c>
      <c r="C8214" t="s">
        <v>11827</v>
      </c>
      <c r="D8214" t="s">
        <v>109</v>
      </c>
      <c r="E8214">
        <v>0</v>
      </c>
      <c r="F8214">
        <v>0</v>
      </c>
    </row>
    <row r="8215" spans="1:6">
      <c r="A8215" t="s">
        <v>15678</v>
      </c>
      <c r="B8215">
        <v>88496</v>
      </c>
      <c r="C8215" t="s">
        <v>263</v>
      </c>
      <c r="D8215" t="s">
        <v>109</v>
      </c>
      <c r="E8215">
        <v>31.06</v>
      </c>
      <c r="F8215">
        <v>32.619999999999997</v>
      </c>
    </row>
    <row r="8216" spans="1:6">
      <c r="A8216" t="s">
        <v>15678</v>
      </c>
      <c r="B8216">
        <v>104647</v>
      </c>
      <c r="C8216" t="s">
        <v>11828</v>
      </c>
      <c r="D8216" t="s">
        <v>109</v>
      </c>
      <c r="E8216">
        <v>0</v>
      </c>
      <c r="F8216">
        <v>0</v>
      </c>
    </row>
    <row r="8217" spans="1:6">
      <c r="A8217" t="s">
        <v>15678</v>
      </c>
      <c r="B8217">
        <v>88494</v>
      </c>
      <c r="C8217" t="s">
        <v>11829</v>
      </c>
      <c r="D8217" t="s">
        <v>109</v>
      </c>
      <c r="E8217">
        <v>20.7</v>
      </c>
      <c r="F8217">
        <v>21.77</v>
      </c>
    </row>
    <row r="8218" spans="1:6">
      <c r="A8218" t="s">
        <v>15678</v>
      </c>
      <c r="B8218">
        <v>104645</v>
      </c>
      <c r="C8218" t="s">
        <v>11830</v>
      </c>
      <c r="D8218" t="s">
        <v>109</v>
      </c>
      <c r="E8218">
        <v>0</v>
      </c>
      <c r="F8218">
        <v>0</v>
      </c>
    </row>
    <row r="8219" spans="1:6">
      <c r="A8219" t="s">
        <v>15678</v>
      </c>
      <c r="B8219">
        <v>88485</v>
      </c>
      <c r="C8219" t="s">
        <v>260</v>
      </c>
      <c r="D8219" t="s">
        <v>109</v>
      </c>
      <c r="E8219">
        <v>4.5199999999999996</v>
      </c>
      <c r="F8219">
        <v>4.6500000000000004</v>
      </c>
    </row>
    <row r="8220" spans="1:6">
      <c r="A8220" t="s">
        <v>15678</v>
      </c>
      <c r="B8220">
        <v>88484</v>
      </c>
      <c r="C8220" t="s">
        <v>261</v>
      </c>
      <c r="D8220" t="s">
        <v>109</v>
      </c>
      <c r="E8220">
        <v>5.5</v>
      </c>
      <c r="F8220">
        <v>5.69</v>
      </c>
    </row>
    <row r="8221" spans="1:6">
      <c r="A8221" t="s">
        <v>15678</v>
      </c>
      <c r="B8221">
        <v>104638</v>
      </c>
      <c r="C8221" t="s">
        <v>11831</v>
      </c>
      <c r="D8221" t="s">
        <v>109</v>
      </c>
      <c r="E8221">
        <v>0</v>
      </c>
      <c r="F8221">
        <v>0</v>
      </c>
    </row>
    <row r="8222" spans="1:6">
      <c r="A8222" t="s">
        <v>15678</v>
      </c>
      <c r="B8222">
        <v>104637</v>
      </c>
      <c r="C8222" t="s">
        <v>11832</v>
      </c>
      <c r="D8222" t="s">
        <v>109</v>
      </c>
      <c r="E8222">
        <v>0</v>
      </c>
      <c r="F8222">
        <v>0</v>
      </c>
    </row>
    <row r="8223" spans="1:6">
      <c r="A8223" t="s">
        <v>15678</v>
      </c>
      <c r="B8223">
        <v>104641</v>
      </c>
      <c r="C8223" t="s">
        <v>11833</v>
      </c>
      <c r="D8223" t="s">
        <v>109</v>
      </c>
      <c r="E8223">
        <v>10.119999999999999</v>
      </c>
      <c r="F8223">
        <v>10.45</v>
      </c>
    </row>
    <row r="8224" spans="1:6">
      <c r="A8224" t="s">
        <v>15678</v>
      </c>
      <c r="B8224">
        <v>104639</v>
      </c>
      <c r="C8224" t="s">
        <v>11834</v>
      </c>
      <c r="D8224" t="s">
        <v>109</v>
      </c>
      <c r="E8224">
        <v>12.5</v>
      </c>
      <c r="F8224">
        <v>12.99</v>
      </c>
    </row>
    <row r="8225" spans="1:6">
      <c r="A8225" t="s">
        <v>15678</v>
      </c>
      <c r="B8225">
        <v>104644</v>
      </c>
      <c r="C8225" t="s">
        <v>11835</v>
      </c>
      <c r="D8225" t="s">
        <v>109</v>
      </c>
      <c r="E8225">
        <v>0</v>
      </c>
      <c r="F8225">
        <v>0</v>
      </c>
    </row>
    <row r="8226" spans="1:6">
      <c r="A8226" t="s">
        <v>15678</v>
      </c>
      <c r="B8226">
        <v>104643</v>
      </c>
      <c r="C8226" t="s">
        <v>11836</v>
      </c>
      <c r="D8226" t="s">
        <v>109</v>
      </c>
      <c r="E8226">
        <v>0</v>
      </c>
      <c r="F8226">
        <v>0</v>
      </c>
    </row>
    <row r="8227" spans="1:6">
      <c r="A8227" t="s">
        <v>15678</v>
      </c>
      <c r="B8227">
        <v>88489</v>
      </c>
      <c r="C8227" t="s">
        <v>264</v>
      </c>
      <c r="D8227" t="s">
        <v>109</v>
      </c>
      <c r="E8227">
        <v>14.31</v>
      </c>
      <c r="F8227">
        <v>14.64</v>
      </c>
    </row>
    <row r="8228" spans="1:6">
      <c r="A8228" t="s">
        <v>15678</v>
      </c>
      <c r="B8228">
        <v>88488</v>
      </c>
      <c r="C8228" t="s">
        <v>265</v>
      </c>
      <c r="D8228" t="s">
        <v>109</v>
      </c>
      <c r="E8228">
        <v>16.690000000000001</v>
      </c>
      <c r="F8228">
        <v>17.18</v>
      </c>
    </row>
    <row r="8229" spans="1:6">
      <c r="A8229" t="s">
        <v>15678</v>
      </c>
      <c r="B8229">
        <v>104642</v>
      </c>
      <c r="C8229" t="s">
        <v>11837</v>
      </c>
      <c r="D8229" t="s">
        <v>109</v>
      </c>
      <c r="E8229">
        <v>11.67</v>
      </c>
      <c r="F8229">
        <v>12</v>
      </c>
    </row>
    <row r="8230" spans="1:6">
      <c r="A8230" t="s">
        <v>15678</v>
      </c>
      <c r="B8230">
        <v>104640</v>
      </c>
      <c r="C8230" t="s">
        <v>11838</v>
      </c>
      <c r="D8230" t="s">
        <v>109</v>
      </c>
      <c r="E8230">
        <v>14.05</v>
      </c>
      <c r="F8230">
        <v>14.54</v>
      </c>
    </row>
    <row r="8231" spans="1:6">
      <c r="A8231" t="s">
        <v>15678</v>
      </c>
      <c r="B8231">
        <v>95305</v>
      </c>
      <c r="C8231" t="s">
        <v>11839</v>
      </c>
      <c r="D8231" t="s">
        <v>109</v>
      </c>
      <c r="E8231">
        <v>15.26</v>
      </c>
      <c r="F8231">
        <v>15.58</v>
      </c>
    </row>
    <row r="8232" spans="1:6">
      <c r="A8232" t="s">
        <v>15678</v>
      </c>
      <c r="B8232">
        <v>95306</v>
      </c>
      <c r="C8232" t="s">
        <v>11840</v>
      </c>
      <c r="D8232" t="s">
        <v>109</v>
      </c>
      <c r="E8232">
        <v>17.52</v>
      </c>
      <c r="F8232">
        <v>17.97</v>
      </c>
    </row>
    <row r="8233" spans="1:6">
      <c r="A8233" t="s">
        <v>15679</v>
      </c>
      <c r="B8233">
        <v>102201</v>
      </c>
      <c r="C8233" t="s">
        <v>11841</v>
      </c>
      <c r="D8233" t="s">
        <v>109</v>
      </c>
      <c r="E8233">
        <v>17.5</v>
      </c>
      <c r="F8233">
        <v>18.260000000000002</v>
      </c>
    </row>
    <row r="8234" spans="1:6">
      <c r="A8234" t="s">
        <v>15679</v>
      </c>
      <c r="B8234">
        <v>102200</v>
      </c>
      <c r="C8234" t="s">
        <v>11842</v>
      </c>
      <c r="D8234" t="s">
        <v>109</v>
      </c>
      <c r="E8234">
        <v>17.77</v>
      </c>
      <c r="F8234">
        <v>18.39</v>
      </c>
    </row>
    <row r="8235" spans="1:6">
      <c r="A8235" t="s">
        <v>15679</v>
      </c>
      <c r="B8235">
        <v>102202</v>
      </c>
      <c r="C8235" t="s">
        <v>11843</v>
      </c>
      <c r="D8235" t="s">
        <v>109</v>
      </c>
      <c r="E8235">
        <v>37.9</v>
      </c>
      <c r="F8235">
        <v>38.520000000000003</v>
      </c>
    </row>
    <row r="8236" spans="1:6">
      <c r="A8236" t="s">
        <v>15679</v>
      </c>
      <c r="B8236">
        <v>102193</v>
      </c>
      <c r="C8236" t="s">
        <v>11844</v>
      </c>
      <c r="D8236" t="s">
        <v>109</v>
      </c>
      <c r="E8236">
        <v>1.93</v>
      </c>
      <c r="F8236">
        <v>2.02</v>
      </c>
    </row>
    <row r="8237" spans="1:6">
      <c r="A8237" t="s">
        <v>15679</v>
      </c>
      <c r="B8237">
        <v>102194</v>
      </c>
      <c r="C8237" t="s">
        <v>11845</v>
      </c>
      <c r="D8237" t="s">
        <v>109</v>
      </c>
      <c r="E8237">
        <v>8.16</v>
      </c>
      <c r="F8237">
        <v>8.6</v>
      </c>
    </row>
    <row r="8238" spans="1:6">
      <c r="A8238" t="s">
        <v>15679</v>
      </c>
      <c r="B8238">
        <v>102198</v>
      </c>
      <c r="C8238" t="s">
        <v>11846</v>
      </c>
      <c r="D8238" t="s">
        <v>109</v>
      </c>
      <c r="E8238">
        <v>0</v>
      </c>
      <c r="F8238">
        <v>0</v>
      </c>
    </row>
    <row r="8239" spans="1:6">
      <c r="A8239" t="s">
        <v>15679</v>
      </c>
      <c r="B8239">
        <v>102197</v>
      </c>
      <c r="C8239" t="s">
        <v>11847</v>
      </c>
      <c r="D8239" t="s">
        <v>109</v>
      </c>
      <c r="E8239">
        <v>21.41</v>
      </c>
      <c r="F8239">
        <v>21.88</v>
      </c>
    </row>
    <row r="8240" spans="1:6">
      <c r="A8240" t="s">
        <v>15679</v>
      </c>
      <c r="B8240">
        <v>102195</v>
      </c>
      <c r="C8240" t="s">
        <v>11848</v>
      </c>
      <c r="D8240" t="s">
        <v>109</v>
      </c>
      <c r="E8240">
        <v>0</v>
      </c>
      <c r="F8240">
        <v>0</v>
      </c>
    </row>
    <row r="8241" spans="1:6">
      <c r="A8241" t="s">
        <v>15679</v>
      </c>
      <c r="B8241">
        <v>102199</v>
      </c>
      <c r="C8241" t="s">
        <v>11849</v>
      </c>
      <c r="D8241" t="s">
        <v>109</v>
      </c>
      <c r="E8241">
        <v>0</v>
      </c>
      <c r="F8241">
        <v>0</v>
      </c>
    </row>
    <row r="8242" spans="1:6">
      <c r="A8242" t="s">
        <v>15679</v>
      </c>
      <c r="B8242">
        <v>102196</v>
      </c>
      <c r="C8242" t="s">
        <v>11850</v>
      </c>
      <c r="D8242" t="s">
        <v>109</v>
      </c>
      <c r="E8242">
        <v>0</v>
      </c>
      <c r="F8242">
        <v>0</v>
      </c>
    </row>
    <row r="8243" spans="1:6">
      <c r="A8243" t="s">
        <v>15679</v>
      </c>
      <c r="B8243">
        <v>102233</v>
      </c>
      <c r="C8243" t="s">
        <v>11851</v>
      </c>
      <c r="D8243" t="s">
        <v>109</v>
      </c>
      <c r="E8243">
        <v>11.94</v>
      </c>
      <c r="F8243">
        <v>12.32</v>
      </c>
    </row>
    <row r="8244" spans="1:6">
      <c r="A8244" t="s">
        <v>15679</v>
      </c>
      <c r="B8244">
        <v>102234</v>
      </c>
      <c r="C8244" t="s">
        <v>11852</v>
      </c>
      <c r="D8244" t="s">
        <v>109</v>
      </c>
      <c r="E8244">
        <v>23.88</v>
      </c>
      <c r="F8244">
        <v>24.64</v>
      </c>
    </row>
    <row r="8245" spans="1:6">
      <c r="A8245" t="s">
        <v>15679</v>
      </c>
      <c r="B8245">
        <v>102207</v>
      </c>
      <c r="C8245" t="s">
        <v>11853</v>
      </c>
      <c r="D8245" t="s">
        <v>109</v>
      </c>
      <c r="E8245">
        <v>9.49</v>
      </c>
      <c r="F8245">
        <v>9.81</v>
      </c>
    </row>
    <row r="8246" spans="1:6">
      <c r="A8246" t="s">
        <v>15679</v>
      </c>
      <c r="B8246">
        <v>102217</v>
      </c>
      <c r="C8246" t="s">
        <v>11854</v>
      </c>
      <c r="D8246" t="s">
        <v>109</v>
      </c>
      <c r="E8246">
        <v>18.989999999999998</v>
      </c>
      <c r="F8246">
        <v>19.63</v>
      </c>
    </row>
    <row r="8247" spans="1:6">
      <c r="A8247" t="s">
        <v>15679</v>
      </c>
      <c r="B8247">
        <v>102227</v>
      </c>
      <c r="C8247" t="s">
        <v>11855</v>
      </c>
      <c r="D8247" t="s">
        <v>109</v>
      </c>
      <c r="E8247">
        <v>28.5</v>
      </c>
      <c r="F8247">
        <v>29.47</v>
      </c>
    </row>
    <row r="8248" spans="1:6">
      <c r="A8248" t="s">
        <v>15679</v>
      </c>
      <c r="B8248">
        <v>102211</v>
      </c>
      <c r="C8248" t="s">
        <v>11856</v>
      </c>
      <c r="D8248" t="s">
        <v>109</v>
      </c>
      <c r="E8248">
        <v>0</v>
      </c>
      <c r="F8248">
        <v>0</v>
      </c>
    </row>
    <row r="8249" spans="1:6">
      <c r="A8249" t="s">
        <v>15679</v>
      </c>
      <c r="B8249">
        <v>102221</v>
      </c>
      <c r="C8249" t="s">
        <v>11857</v>
      </c>
      <c r="D8249" t="s">
        <v>109</v>
      </c>
      <c r="E8249">
        <v>0</v>
      </c>
      <c r="F8249">
        <v>0</v>
      </c>
    </row>
    <row r="8250" spans="1:6">
      <c r="A8250" t="s">
        <v>15679</v>
      </c>
      <c r="B8250">
        <v>102231</v>
      </c>
      <c r="C8250" t="s">
        <v>11858</v>
      </c>
      <c r="D8250" t="s">
        <v>109</v>
      </c>
      <c r="E8250">
        <v>0</v>
      </c>
      <c r="F8250">
        <v>0</v>
      </c>
    </row>
    <row r="8251" spans="1:6">
      <c r="A8251" t="s">
        <v>15679</v>
      </c>
      <c r="B8251">
        <v>102209</v>
      </c>
      <c r="C8251" t="s">
        <v>11859</v>
      </c>
      <c r="D8251" t="s">
        <v>109</v>
      </c>
      <c r="E8251">
        <v>9.2799999999999994</v>
      </c>
      <c r="F8251">
        <v>9.6</v>
      </c>
    </row>
    <row r="8252" spans="1:6">
      <c r="A8252" t="s">
        <v>15679</v>
      </c>
      <c r="B8252">
        <v>102219</v>
      </c>
      <c r="C8252" t="s">
        <v>11860</v>
      </c>
      <c r="D8252" t="s">
        <v>109</v>
      </c>
      <c r="E8252">
        <v>18.559999999999999</v>
      </c>
      <c r="F8252">
        <v>19.2</v>
      </c>
    </row>
    <row r="8253" spans="1:6">
      <c r="A8253" t="s">
        <v>15679</v>
      </c>
      <c r="B8253">
        <v>102229</v>
      </c>
      <c r="C8253" t="s">
        <v>11861</v>
      </c>
      <c r="D8253" t="s">
        <v>109</v>
      </c>
      <c r="E8253">
        <v>27.86</v>
      </c>
      <c r="F8253">
        <v>28.83</v>
      </c>
    </row>
    <row r="8254" spans="1:6">
      <c r="A8254" t="s">
        <v>15679</v>
      </c>
      <c r="B8254">
        <v>102210</v>
      </c>
      <c r="C8254" t="s">
        <v>11862</v>
      </c>
      <c r="D8254" t="s">
        <v>109</v>
      </c>
      <c r="E8254">
        <v>8.8000000000000007</v>
      </c>
      <c r="F8254">
        <v>9.1199999999999992</v>
      </c>
    </row>
    <row r="8255" spans="1:6">
      <c r="A8255" t="s">
        <v>15679</v>
      </c>
      <c r="B8255">
        <v>102220</v>
      </c>
      <c r="C8255" t="s">
        <v>11863</v>
      </c>
      <c r="D8255" t="s">
        <v>109</v>
      </c>
      <c r="E8255">
        <v>17.61</v>
      </c>
      <c r="F8255">
        <v>18.25</v>
      </c>
    </row>
    <row r="8256" spans="1:6">
      <c r="A8256" t="s">
        <v>15679</v>
      </c>
      <c r="B8256">
        <v>102230</v>
      </c>
      <c r="C8256" t="s">
        <v>11864</v>
      </c>
      <c r="D8256" t="s">
        <v>109</v>
      </c>
      <c r="E8256">
        <v>26.41</v>
      </c>
      <c r="F8256">
        <v>27.38</v>
      </c>
    </row>
    <row r="8257" spans="1:6">
      <c r="A8257" t="s">
        <v>15679</v>
      </c>
      <c r="B8257">
        <v>102208</v>
      </c>
      <c r="C8257" t="s">
        <v>11865</v>
      </c>
      <c r="D8257" t="s">
        <v>109</v>
      </c>
      <c r="E8257">
        <v>8.9700000000000006</v>
      </c>
      <c r="F8257">
        <v>9.2899999999999991</v>
      </c>
    </row>
    <row r="8258" spans="1:6">
      <c r="A8258" t="s">
        <v>15679</v>
      </c>
      <c r="B8258">
        <v>102218</v>
      </c>
      <c r="C8258" t="s">
        <v>11866</v>
      </c>
      <c r="D8258" t="s">
        <v>109</v>
      </c>
      <c r="E8258">
        <v>17.93</v>
      </c>
      <c r="F8258">
        <v>18.57</v>
      </c>
    </row>
    <row r="8259" spans="1:6">
      <c r="A8259" t="s">
        <v>15679</v>
      </c>
      <c r="B8259">
        <v>102228</v>
      </c>
      <c r="C8259" t="s">
        <v>11867</v>
      </c>
      <c r="D8259" t="s">
        <v>109</v>
      </c>
      <c r="E8259">
        <v>26.91</v>
      </c>
      <c r="F8259">
        <v>27.88</v>
      </c>
    </row>
    <row r="8260" spans="1:6">
      <c r="A8260" t="s">
        <v>15679</v>
      </c>
      <c r="B8260">
        <v>102212</v>
      </c>
      <c r="C8260" t="s">
        <v>11868</v>
      </c>
      <c r="D8260" t="s">
        <v>109</v>
      </c>
      <c r="E8260">
        <v>0</v>
      </c>
      <c r="F8260">
        <v>0</v>
      </c>
    </row>
    <row r="8261" spans="1:6">
      <c r="A8261" t="s">
        <v>15679</v>
      </c>
      <c r="B8261">
        <v>102222</v>
      </c>
      <c r="C8261" t="s">
        <v>11869</v>
      </c>
      <c r="D8261" t="s">
        <v>109</v>
      </c>
      <c r="E8261">
        <v>0</v>
      </c>
      <c r="F8261">
        <v>0</v>
      </c>
    </row>
    <row r="8262" spans="1:6">
      <c r="A8262" t="s">
        <v>15679</v>
      </c>
      <c r="B8262">
        <v>102232</v>
      </c>
      <c r="C8262" t="s">
        <v>11870</v>
      </c>
      <c r="D8262" t="s">
        <v>109</v>
      </c>
      <c r="E8262">
        <v>0</v>
      </c>
      <c r="F8262">
        <v>0</v>
      </c>
    </row>
    <row r="8263" spans="1:6">
      <c r="A8263" t="s">
        <v>15679</v>
      </c>
      <c r="B8263">
        <v>102203</v>
      </c>
      <c r="C8263" t="s">
        <v>11871</v>
      </c>
      <c r="D8263" t="s">
        <v>109</v>
      </c>
      <c r="E8263">
        <v>10.96</v>
      </c>
      <c r="F8263">
        <v>11.36</v>
      </c>
    </row>
    <row r="8264" spans="1:6">
      <c r="A8264" t="s">
        <v>15679</v>
      </c>
      <c r="B8264">
        <v>102213</v>
      </c>
      <c r="C8264" t="s">
        <v>11872</v>
      </c>
      <c r="D8264" t="s">
        <v>109</v>
      </c>
      <c r="E8264">
        <v>21.95</v>
      </c>
      <c r="F8264">
        <v>22.75</v>
      </c>
    </row>
    <row r="8265" spans="1:6">
      <c r="A8265" t="s">
        <v>15679</v>
      </c>
      <c r="B8265">
        <v>102223</v>
      </c>
      <c r="C8265" t="s">
        <v>266</v>
      </c>
      <c r="D8265" t="s">
        <v>109</v>
      </c>
      <c r="E8265">
        <v>32.92</v>
      </c>
      <c r="F8265">
        <v>34.11</v>
      </c>
    </row>
    <row r="8266" spans="1:6">
      <c r="A8266" t="s">
        <v>15679</v>
      </c>
      <c r="B8266">
        <v>102204</v>
      </c>
      <c r="C8266" t="s">
        <v>11873</v>
      </c>
      <c r="D8266" t="s">
        <v>109</v>
      </c>
      <c r="E8266">
        <v>11.34</v>
      </c>
      <c r="F8266">
        <v>11.74</v>
      </c>
    </row>
    <row r="8267" spans="1:6">
      <c r="A8267" t="s">
        <v>15679</v>
      </c>
      <c r="B8267">
        <v>102214</v>
      </c>
      <c r="C8267" t="s">
        <v>11874</v>
      </c>
      <c r="D8267" t="s">
        <v>109</v>
      </c>
      <c r="E8267">
        <v>22.68</v>
      </c>
      <c r="F8267">
        <v>23.48</v>
      </c>
    </row>
    <row r="8268" spans="1:6">
      <c r="A8268" t="s">
        <v>15679</v>
      </c>
      <c r="B8268">
        <v>102224</v>
      </c>
      <c r="C8268" t="s">
        <v>11875</v>
      </c>
      <c r="D8268" t="s">
        <v>109</v>
      </c>
      <c r="E8268">
        <v>34.03</v>
      </c>
      <c r="F8268">
        <v>35.22</v>
      </c>
    </row>
    <row r="8269" spans="1:6">
      <c r="A8269" t="s">
        <v>15679</v>
      </c>
      <c r="B8269">
        <v>102205</v>
      </c>
      <c r="C8269" t="s">
        <v>11876</v>
      </c>
      <c r="D8269" t="s">
        <v>109</v>
      </c>
      <c r="E8269">
        <v>10.119999999999999</v>
      </c>
      <c r="F8269">
        <v>10.52</v>
      </c>
    </row>
    <row r="8270" spans="1:6">
      <c r="A8270" t="s">
        <v>15679</v>
      </c>
      <c r="B8270">
        <v>102215</v>
      </c>
      <c r="C8270" t="s">
        <v>11877</v>
      </c>
      <c r="D8270" t="s">
        <v>109</v>
      </c>
      <c r="E8270">
        <v>20.25</v>
      </c>
      <c r="F8270">
        <v>21.05</v>
      </c>
    </row>
    <row r="8271" spans="1:6">
      <c r="A8271" t="s">
        <v>15679</v>
      </c>
      <c r="B8271">
        <v>102225</v>
      </c>
      <c r="C8271" t="s">
        <v>11878</v>
      </c>
      <c r="D8271" t="s">
        <v>109</v>
      </c>
      <c r="E8271">
        <v>30.37</v>
      </c>
      <c r="F8271">
        <v>31.56</v>
      </c>
    </row>
    <row r="8272" spans="1:6">
      <c r="A8272" t="s">
        <v>15679</v>
      </c>
      <c r="B8272">
        <v>102206</v>
      </c>
      <c r="C8272" t="s">
        <v>11879</v>
      </c>
      <c r="D8272" t="s">
        <v>109</v>
      </c>
      <c r="E8272">
        <v>0</v>
      </c>
      <c r="F8272">
        <v>0</v>
      </c>
    </row>
    <row r="8273" spans="1:6">
      <c r="A8273" t="s">
        <v>15679</v>
      </c>
      <c r="B8273">
        <v>102216</v>
      </c>
      <c r="C8273" t="s">
        <v>11880</v>
      </c>
      <c r="D8273" t="s">
        <v>109</v>
      </c>
      <c r="E8273">
        <v>0</v>
      </c>
      <c r="F8273">
        <v>0</v>
      </c>
    </row>
    <row r="8274" spans="1:6">
      <c r="A8274" t="s">
        <v>15679</v>
      </c>
      <c r="B8274">
        <v>102226</v>
      </c>
      <c r="C8274" t="s">
        <v>11881</v>
      </c>
      <c r="D8274" t="s">
        <v>109</v>
      </c>
      <c r="E8274">
        <v>0</v>
      </c>
      <c r="F8274">
        <v>0</v>
      </c>
    </row>
    <row r="8275" spans="1:6">
      <c r="A8275" t="s">
        <v>15680</v>
      </c>
      <c r="B8275">
        <v>100718</v>
      </c>
      <c r="C8275" t="s">
        <v>11882</v>
      </c>
      <c r="D8275" t="s">
        <v>110</v>
      </c>
      <c r="E8275">
        <v>1.46</v>
      </c>
      <c r="F8275">
        <v>1.53</v>
      </c>
    </row>
    <row r="8276" spans="1:6">
      <c r="A8276" t="s">
        <v>15680</v>
      </c>
      <c r="B8276">
        <v>100716</v>
      </c>
      <c r="C8276" t="s">
        <v>11883</v>
      </c>
      <c r="D8276" t="s">
        <v>109</v>
      </c>
      <c r="E8276">
        <v>24.27</v>
      </c>
      <c r="F8276">
        <v>24.48</v>
      </c>
    </row>
    <row r="8277" spans="1:6">
      <c r="A8277" t="s">
        <v>15680</v>
      </c>
      <c r="B8277">
        <v>100717</v>
      </c>
      <c r="C8277" t="s">
        <v>11884</v>
      </c>
      <c r="D8277" t="s">
        <v>109</v>
      </c>
      <c r="E8277">
        <v>9.6199999999999992</v>
      </c>
      <c r="F8277">
        <v>10.119999999999999</v>
      </c>
    </row>
    <row r="8278" spans="1:6">
      <c r="A8278" t="s">
        <v>15680</v>
      </c>
      <c r="B8278">
        <v>100754</v>
      </c>
      <c r="C8278" t="s">
        <v>11885</v>
      </c>
      <c r="D8278" t="s">
        <v>109</v>
      </c>
      <c r="E8278">
        <v>31.02</v>
      </c>
      <c r="F8278">
        <v>32.56</v>
      </c>
    </row>
    <row r="8279" spans="1:6">
      <c r="A8279" t="s">
        <v>15680</v>
      </c>
      <c r="B8279">
        <v>100736</v>
      </c>
      <c r="C8279" t="s">
        <v>11886</v>
      </c>
      <c r="D8279" t="s">
        <v>109</v>
      </c>
      <c r="E8279">
        <v>15.5</v>
      </c>
      <c r="F8279">
        <v>16.27</v>
      </c>
    </row>
    <row r="8280" spans="1:6">
      <c r="A8280" t="s">
        <v>15680</v>
      </c>
      <c r="B8280">
        <v>100753</v>
      </c>
      <c r="C8280" t="s">
        <v>11887</v>
      </c>
      <c r="D8280" t="s">
        <v>109</v>
      </c>
      <c r="E8280">
        <v>23.78</v>
      </c>
      <c r="F8280">
        <v>24.8</v>
      </c>
    </row>
    <row r="8281" spans="1:6">
      <c r="A8281" t="s">
        <v>15680</v>
      </c>
      <c r="B8281">
        <v>100735</v>
      </c>
      <c r="C8281" t="s">
        <v>11888</v>
      </c>
      <c r="D8281" t="s">
        <v>109</v>
      </c>
      <c r="E8281">
        <v>11.88</v>
      </c>
      <c r="F8281">
        <v>12.39</v>
      </c>
    </row>
    <row r="8282" spans="1:6">
      <c r="A8282" t="s">
        <v>15680</v>
      </c>
      <c r="B8282">
        <v>100734</v>
      </c>
      <c r="C8282" t="s">
        <v>11889</v>
      </c>
      <c r="D8282" t="s">
        <v>109</v>
      </c>
      <c r="E8282">
        <v>16.93</v>
      </c>
      <c r="F8282">
        <v>17.7</v>
      </c>
    </row>
    <row r="8283" spans="1:6">
      <c r="A8283" t="s">
        <v>15680</v>
      </c>
      <c r="B8283">
        <v>100733</v>
      </c>
      <c r="C8283" t="s">
        <v>11890</v>
      </c>
      <c r="D8283" t="s">
        <v>109</v>
      </c>
      <c r="E8283">
        <v>13.57</v>
      </c>
      <c r="F8283">
        <v>14.08</v>
      </c>
    </row>
    <row r="8284" spans="1:6">
      <c r="A8284" t="s">
        <v>15680</v>
      </c>
      <c r="B8284">
        <v>100740</v>
      </c>
      <c r="C8284" t="s">
        <v>11891</v>
      </c>
      <c r="D8284" t="s">
        <v>109</v>
      </c>
      <c r="E8284">
        <v>12.79</v>
      </c>
      <c r="F8284">
        <v>13.15</v>
      </c>
    </row>
    <row r="8285" spans="1:6">
      <c r="A8285" t="s">
        <v>15680</v>
      </c>
      <c r="B8285">
        <v>100758</v>
      </c>
      <c r="C8285" t="s">
        <v>212</v>
      </c>
      <c r="D8285" t="s">
        <v>109</v>
      </c>
      <c r="E8285">
        <v>53.55</v>
      </c>
      <c r="F8285">
        <v>55.85</v>
      </c>
    </row>
    <row r="8286" spans="1:6">
      <c r="A8286" t="s">
        <v>15680</v>
      </c>
      <c r="B8286">
        <v>100742</v>
      </c>
      <c r="C8286" t="s">
        <v>11892</v>
      </c>
      <c r="D8286" t="s">
        <v>109</v>
      </c>
      <c r="E8286">
        <v>26.76</v>
      </c>
      <c r="F8286">
        <v>27.91</v>
      </c>
    </row>
    <row r="8287" spans="1:6">
      <c r="A8287" t="s">
        <v>15680</v>
      </c>
      <c r="B8287">
        <v>100739</v>
      </c>
      <c r="C8287" t="s">
        <v>11893</v>
      </c>
      <c r="D8287" t="s">
        <v>109</v>
      </c>
      <c r="E8287">
        <v>13.36</v>
      </c>
      <c r="F8287">
        <v>13.47</v>
      </c>
    </row>
    <row r="8288" spans="1:6">
      <c r="A8288" t="s">
        <v>15680</v>
      </c>
      <c r="B8288">
        <v>100757</v>
      </c>
      <c r="C8288" t="s">
        <v>11894</v>
      </c>
      <c r="D8288" t="s">
        <v>109</v>
      </c>
      <c r="E8288">
        <v>55.76</v>
      </c>
      <c r="F8288">
        <v>57.54</v>
      </c>
    </row>
    <row r="8289" spans="1:6">
      <c r="A8289" t="s">
        <v>15680</v>
      </c>
      <c r="B8289">
        <v>100741</v>
      </c>
      <c r="C8289" t="s">
        <v>11895</v>
      </c>
      <c r="D8289" t="s">
        <v>109</v>
      </c>
      <c r="E8289">
        <v>27.87</v>
      </c>
      <c r="F8289">
        <v>28.76</v>
      </c>
    </row>
    <row r="8290" spans="1:6">
      <c r="A8290" t="s">
        <v>15680</v>
      </c>
      <c r="B8290">
        <v>100744</v>
      </c>
      <c r="C8290" t="s">
        <v>11896</v>
      </c>
      <c r="D8290" t="s">
        <v>109</v>
      </c>
      <c r="E8290">
        <v>12.6</v>
      </c>
      <c r="F8290">
        <v>12.96</v>
      </c>
    </row>
    <row r="8291" spans="1:6">
      <c r="A8291" t="s">
        <v>15680</v>
      </c>
      <c r="B8291">
        <v>100760</v>
      </c>
      <c r="C8291" t="s">
        <v>11897</v>
      </c>
      <c r="D8291" t="s">
        <v>109</v>
      </c>
      <c r="E8291">
        <v>53.16</v>
      </c>
      <c r="F8291">
        <v>55.46</v>
      </c>
    </row>
    <row r="8292" spans="1:6">
      <c r="A8292" t="s">
        <v>15680</v>
      </c>
      <c r="B8292">
        <v>100746</v>
      </c>
      <c r="C8292" t="s">
        <v>11898</v>
      </c>
      <c r="D8292" t="s">
        <v>109</v>
      </c>
      <c r="E8292">
        <v>26.56</v>
      </c>
      <c r="F8292">
        <v>27.71</v>
      </c>
    </row>
    <row r="8293" spans="1:6">
      <c r="A8293" t="s">
        <v>15680</v>
      </c>
      <c r="B8293">
        <v>100743</v>
      </c>
      <c r="C8293" t="s">
        <v>11899</v>
      </c>
      <c r="D8293" t="s">
        <v>109</v>
      </c>
      <c r="E8293">
        <v>13.06</v>
      </c>
      <c r="F8293">
        <v>13.17</v>
      </c>
    </row>
    <row r="8294" spans="1:6">
      <c r="A8294" t="s">
        <v>15680</v>
      </c>
      <c r="B8294">
        <v>100759</v>
      </c>
      <c r="C8294" t="s">
        <v>11900</v>
      </c>
      <c r="D8294" t="s">
        <v>109</v>
      </c>
      <c r="E8294">
        <v>55.13</v>
      </c>
      <c r="F8294">
        <v>56.91</v>
      </c>
    </row>
    <row r="8295" spans="1:6">
      <c r="A8295" t="s">
        <v>15680</v>
      </c>
      <c r="B8295">
        <v>100745</v>
      </c>
      <c r="C8295" t="s">
        <v>11901</v>
      </c>
      <c r="D8295" t="s">
        <v>109</v>
      </c>
      <c r="E8295">
        <v>27.56</v>
      </c>
      <c r="F8295">
        <v>28.45</v>
      </c>
    </row>
    <row r="8296" spans="1:6">
      <c r="A8296" t="s">
        <v>15680</v>
      </c>
      <c r="B8296">
        <v>100748</v>
      </c>
      <c r="C8296" t="s">
        <v>11902</v>
      </c>
      <c r="D8296" t="s">
        <v>109</v>
      </c>
      <c r="E8296">
        <v>12.68</v>
      </c>
      <c r="F8296">
        <v>13.04</v>
      </c>
    </row>
    <row r="8297" spans="1:6">
      <c r="A8297" t="s">
        <v>15680</v>
      </c>
      <c r="B8297">
        <v>100762</v>
      </c>
      <c r="C8297" t="s">
        <v>11903</v>
      </c>
      <c r="D8297" t="s">
        <v>109</v>
      </c>
      <c r="E8297">
        <v>53.33</v>
      </c>
      <c r="F8297">
        <v>55.63</v>
      </c>
    </row>
    <row r="8298" spans="1:6">
      <c r="A8298" t="s">
        <v>15680</v>
      </c>
      <c r="B8298">
        <v>100750</v>
      </c>
      <c r="C8298" t="s">
        <v>11904</v>
      </c>
      <c r="D8298" t="s">
        <v>109</v>
      </c>
      <c r="E8298">
        <v>26.64</v>
      </c>
      <c r="F8298">
        <v>27.79</v>
      </c>
    </row>
    <row r="8299" spans="1:6">
      <c r="A8299" t="s">
        <v>15680</v>
      </c>
      <c r="B8299">
        <v>100747</v>
      </c>
      <c r="C8299" t="s">
        <v>11905</v>
      </c>
      <c r="D8299" t="s">
        <v>109</v>
      </c>
      <c r="E8299">
        <v>13.19</v>
      </c>
      <c r="F8299">
        <v>13.3</v>
      </c>
    </row>
    <row r="8300" spans="1:6">
      <c r="A8300" t="s">
        <v>15680</v>
      </c>
      <c r="B8300">
        <v>100761</v>
      </c>
      <c r="C8300" t="s">
        <v>11906</v>
      </c>
      <c r="D8300" t="s">
        <v>109</v>
      </c>
      <c r="E8300">
        <v>55.4</v>
      </c>
      <c r="F8300">
        <v>57.18</v>
      </c>
    </row>
    <row r="8301" spans="1:6">
      <c r="A8301" t="s">
        <v>15680</v>
      </c>
      <c r="B8301">
        <v>100749</v>
      </c>
      <c r="C8301" t="s">
        <v>11907</v>
      </c>
      <c r="D8301" t="s">
        <v>109</v>
      </c>
      <c r="E8301">
        <v>27.69</v>
      </c>
      <c r="F8301">
        <v>28.58</v>
      </c>
    </row>
    <row r="8302" spans="1:6">
      <c r="A8302" t="s">
        <v>15680</v>
      </c>
      <c r="B8302">
        <v>100720</v>
      </c>
      <c r="C8302" t="s">
        <v>269</v>
      </c>
      <c r="D8302" t="s">
        <v>109</v>
      </c>
      <c r="E8302">
        <v>12.1</v>
      </c>
      <c r="F8302">
        <v>12.46</v>
      </c>
    </row>
    <row r="8303" spans="1:6">
      <c r="A8303" t="s">
        <v>15680</v>
      </c>
      <c r="B8303">
        <v>100722</v>
      </c>
      <c r="C8303" t="s">
        <v>11908</v>
      </c>
      <c r="D8303" t="s">
        <v>109</v>
      </c>
      <c r="E8303">
        <v>26.09</v>
      </c>
      <c r="F8303">
        <v>27.24</v>
      </c>
    </row>
    <row r="8304" spans="1:6">
      <c r="A8304" t="s">
        <v>15680</v>
      </c>
      <c r="B8304">
        <v>100719</v>
      </c>
      <c r="C8304" t="s">
        <v>11909</v>
      </c>
      <c r="D8304" t="s">
        <v>109</v>
      </c>
      <c r="E8304">
        <v>13.55</v>
      </c>
      <c r="F8304">
        <v>13.66</v>
      </c>
    </row>
    <row r="8305" spans="1:6">
      <c r="A8305" t="s">
        <v>15680</v>
      </c>
      <c r="B8305">
        <v>100721</v>
      </c>
      <c r="C8305" t="s">
        <v>11910</v>
      </c>
      <c r="D8305" t="s">
        <v>109</v>
      </c>
      <c r="E8305">
        <v>28.33</v>
      </c>
      <c r="F8305">
        <v>29.22</v>
      </c>
    </row>
    <row r="8306" spans="1:6">
      <c r="A8306" t="s">
        <v>15680</v>
      </c>
      <c r="B8306">
        <v>100724</v>
      </c>
      <c r="C8306" t="s">
        <v>11911</v>
      </c>
      <c r="D8306" t="s">
        <v>109</v>
      </c>
      <c r="E8306">
        <v>16.09</v>
      </c>
      <c r="F8306">
        <v>16.45</v>
      </c>
    </row>
    <row r="8307" spans="1:6">
      <c r="A8307" t="s">
        <v>15680</v>
      </c>
      <c r="B8307">
        <v>100726</v>
      </c>
      <c r="C8307" t="s">
        <v>11912</v>
      </c>
      <c r="D8307" t="s">
        <v>109</v>
      </c>
      <c r="E8307">
        <v>29.96</v>
      </c>
      <c r="F8307">
        <v>31.11</v>
      </c>
    </row>
    <row r="8308" spans="1:6">
      <c r="A8308" t="s">
        <v>15680</v>
      </c>
      <c r="B8308">
        <v>100723</v>
      </c>
      <c r="C8308" t="s">
        <v>11913</v>
      </c>
      <c r="D8308" t="s">
        <v>109</v>
      </c>
      <c r="E8308">
        <v>14.56</v>
      </c>
      <c r="F8308">
        <v>14.67</v>
      </c>
    </row>
    <row r="8309" spans="1:6">
      <c r="A8309" t="s">
        <v>15680</v>
      </c>
      <c r="B8309">
        <v>100725</v>
      </c>
      <c r="C8309" t="s">
        <v>11914</v>
      </c>
      <c r="D8309" t="s">
        <v>109</v>
      </c>
      <c r="E8309">
        <v>28.65</v>
      </c>
      <c r="F8309">
        <v>29.54</v>
      </c>
    </row>
    <row r="8310" spans="1:6">
      <c r="A8310" t="s">
        <v>15680</v>
      </c>
      <c r="B8310">
        <v>100752</v>
      </c>
      <c r="C8310" t="s">
        <v>11915</v>
      </c>
      <c r="D8310" t="s">
        <v>109</v>
      </c>
      <c r="E8310">
        <v>56.56</v>
      </c>
      <c r="F8310">
        <v>57.28</v>
      </c>
    </row>
    <row r="8311" spans="1:6">
      <c r="A8311" t="s">
        <v>15680</v>
      </c>
      <c r="B8311">
        <v>100730</v>
      </c>
      <c r="C8311" t="s">
        <v>11916</v>
      </c>
      <c r="D8311" t="s">
        <v>109</v>
      </c>
      <c r="E8311">
        <v>28.27</v>
      </c>
      <c r="F8311">
        <v>28.63</v>
      </c>
    </row>
    <row r="8312" spans="1:6">
      <c r="A8312" t="s">
        <v>15680</v>
      </c>
      <c r="B8312">
        <v>100751</v>
      </c>
      <c r="C8312" t="s">
        <v>11917</v>
      </c>
      <c r="D8312" t="s">
        <v>109</v>
      </c>
      <c r="E8312">
        <v>50.47</v>
      </c>
      <c r="F8312">
        <v>50.69</v>
      </c>
    </row>
    <row r="8313" spans="1:6">
      <c r="A8313" t="s">
        <v>15680</v>
      </c>
      <c r="B8313">
        <v>100729</v>
      </c>
      <c r="C8313" t="s">
        <v>11918</v>
      </c>
      <c r="D8313" t="s">
        <v>109</v>
      </c>
      <c r="E8313">
        <v>25.24</v>
      </c>
      <c r="F8313">
        <v>25.35</v>
      </c>
    </row>
    <row r="8314" spans="1:6">
      <c r="A8314" t="s">
        <v>15680</v>
      </c>
      <c r="B8314">
        <v>100728</v>
      </c>
      <c r="C8314" t="s">
        <v>11919</v>
      </c>
      <c r="D8314" t="s">
        <v>109</v>
      </c>
      <c r="E8314">
        <v>28.5</v>
      </c>
      <c r="F8314">
        <v>28.86</v>
      </c>
    </row>
    <row r="8315" spans="1:6">
      <c r="A8315" t="s">
        <v>15680</v>
      </c>
      <c r="B8315">
        <v>100732</v>
      </c>
      <c r="C8315" t="s">
        <v>11920</v>
      </c>
      <c r="D8315" t="s">
        <v>109</v>
      </c>
      <c r="E8315">
        <v>0</v>
      </c>
      <c r="F8315">
        <v>0</v>
      </c>
    </row>
    <row r="8316" spans="1:6">
      <c r="A8316" t="s">
        <v>15680</v>
      </c>
      <c r="B8316">
        <v>100731</v>
      </c>
      <c r="C8316" t="s">
        <v>11921</v>
      </c>
      <c r="D8316" t="s">
        <v>109</v>
      </c>
      <c r="E8316">
        <v>0</v>
      </c>
      <c r="F8316">
        <v>0</v>
      </c>
    </row>
    <row r="8317" spans="1:6">
      <c r="A8317" t="s">
        <v>15680</v>
      </c>
      <c r="B8317">
        <v>100727</v>
      </c>
      <c r="C8317" t="s">
        <v>11922</v>
      </c>
      <c r="D8317" t="s">
        <v>109</v>
      </c>
      <c r="E8317">
        <v>32.79</v>
      </c>
      <c r="F8317">
        <v>32.9</v>
      </c>
    </row>
    <row r="8318" spans="1:6">
      <c r="A8318" t="s">
        <v>15680</v>
      </c>
      <c r="B8318">
        <v>100756</v>
      </c>
      <c r="C8318" t="s">
        <v>11923</v>
      </c>
      <c r="D8318" t="s">
        <v>109</v>
      </c>
      <c r="E8318">
        <v>0</v>
      </c>
      <c r="F8318">
        <v>0</v>
      </c>
    </row>
    <row r="8319" spans="1:6">
      <c r="A8319" t="s">
        <v>15680</v>
      </c>
      <c r="B8319">
        <v>100738</v>
      </c>
      <c r="C8319" t="s">
        <v>11924</v>
      </c>
      <c r="D8319" t="s">
        <v>109</v>
      </c>
      <c r="E8319">
        <v>0</v>
      </c>
      <c r="F8319">
        <v>0</v>
      </c>
    </row>
    <row r="8320" spans="1:6">
      <c r="A8320" t="s">
        <v>15680</v>
      </c>
      <c r="B8320">
        <v>100755</v>
      </c>
      <c r="C8320" t="s">
        <v>11925</v>
      </c>
      <c r="D8320" t="s">
        <v>109</v>
      </c>
      <c r="E8320">
        <v>0</v>
      </c>
      <c r="F8320">
        <v>0</v>
      </c>
    </row>
    <row r="8321" spans="1:6">
      <c r="A8321" t="s">
        <v>15680</v>
      </c>
      <c r="B8321">
        <v>100737</v>
      </c>
      <c r="C8321" t="s">
        <v>11926</v>
      </c>
      <c r="D8321" t="s">
        <v>109</v>
      </c>
      <c r="E8321">
        <v>0</v>
      </c>
      <c r="F8321">
        <v>0</v>
      </c>
    </row>
    <row r="8322" spans="1:6">
      <c r="A8322" t="s">
        <v>15681</v>
      </c>
      <c r="B8322">
        <v>102499</v>
      </c>
      <c r="C8322" t="s">
        <v>11927</v>
      </c>
      <c r="D8322" t="s">
        <v>109</v>
      </c>
      <c r="E8322">
        <v>4.68</v>
      </c>
      <c r="F8322">
        <v>4.7699999999999996</v>
      </c>
    </row>
    <row r="8323" spans="1:6">
      <c r="A8323" t="s">
        <v>15681</v>
      </c>
      <c r="B8323">
        <v>102505</v>
      </c>
      <c r="C8323" t="s">
        <v>11928</v>
      </c>
      <c r="D8323" t="s">
        <v>110</v>
      </c>
      <c r="E8323">
        <v>10.97</v>
      </c>
      <c r="F8323">
        <v>11.5</v>
      </c>
    </row>
    <row r="8324" spans="1:6">
      <c r="A8324" t="s">
        <v>15681</v>
      </c>
      <c r="B8324">
        <v>102504</v>
      </c>
      <c r="C8324" t="s">
        <v>11929</v>
      </c>
      <c r="D8324" t="s">
        <v>110</v>
      </c>
      <c r="E8324">
        <v>10.4</v>
      </c>
      <c r="F8324">
        <v>10.93</v>
      </c>
    </row>
    <row r="8325" spans="1:6">
      <c r="A8325" t="s">
        <v>15681</v>
      </c>
      <c r="B8325">
        <v>102506</v>
      </c>
      <c r="C8325" t="s">
        <v>267</v>
      </c>
      <c r="D8325" t="s">
        <v>110</v>
      </c>
      <c r="E8325">
        <v>11.68</v>
      </c>
      <c r="F8325">
        <v>12.21</v>
      </c>
    </row>
    <row r="8326" spans="1:6">
      <c r="A8326" t="s">
        <v>15681</v>
      </c>
      <c r="B8326">
        <v>102500</v>
      </c>
      <c r="C8326" t="s">
        <v>11930</v>
      </c>
      <c r="D8326" t="s">
        <v>110</v>
      </c>
      <c r="E8326">
        <v>4.79</v>
      </c>
      <c r="F8326">
        <v>4.97</v>
      </c>
    </row>
    <row r="8327" spans="1:6">
      <c r="A8327" t="s">
        <v>15681</v>
      </c>
      <c r="B8327">
        <v>102502</v>
      </c>
      <c r="C8327" t="s">
        <v>11931</v>
      </c>
      <c r="D8327" t="s">
        <v>110</v>
      </c>
      <c r="E8327">
        <v>0</v>
      </c>
      <c r="F8327">
        <v>0</v>
      </c>
    </row>
    <row r="8328" spans="1:6">
      <c r="A8328" t="s">
        <v>15681</v>
      </c>
      <c r="B8328">
        <v>102507</v>
      </c>
      <c r="C8328" t="s">
        <v>11932</v>
      </c>
      <c r="D8328" t="s">
        <v>110</v>
      </c>
      <c r="E8328">
        <v>7.32</v>
      </c>
      <c r="F8328">
        <v>7.5</v>
      </c>
    </row>
    <row r="8329" spans="1:6">
      <c r="A8329" t="s">
        <v>15681</v>
      </c>
      <c r="B8329">
        <v>102510</v>
      </c>
      <c r="C8329" t="s">
        <v>11933</v>
      </c>
      <c r="D8329" t="s">
        <v>110</v>
      </c>
      <c r="E8329">
        <v>0</v>
      </c>
      <c r="F8329">
        <v>0</v>
      </c>
    </row>
    <row r="8330" spans="1:6">
      <c r="A8330" t="s">
        <v>15681</v>
      </c>
      <c r="B8330">
        <v>102512</v>
      </c>
      <c r="C8330" t="s">
        <v>11934</v>
      </c>
      <c r="D8330" t="s">
        <v>110</v>
      </c>
      <c r="E8330">
        <v>6.79</v>
      </c>
      <c r="F8330">
        <v>6.92</v>
      </c>
    </row>
    <row r="8331" spans="1:6">
      <c r="A8331" t="s">
        <v>15681</v>
      </c>
      <c r="B8331">
        <v>102501</v>
      </c>
      <c r="C8331" t="s">
        <v>11935</v>
      </c>
      <c r="D8331" t="s">
        <v>109</v>
      </c>
      <c r="E8331">
        <v>27.42</v>
      </c>
      <c r="F8331">
        <v>28.38</v>
      </c>
    </row>
    <row r="8332" spans="1:6">
      <c r="A8332" t="s">
        <v>15681</v>
      </c>
      <c r="B8332">
        <v>102503</v>
      </c>
      <c r="C8332" t="s">
        <v>11936</v>
      </c>
      <c r="D8332" t="s">
        <v>109</v>
      </c>
      <c r="E8332">
        <v>0</v>
      </c>
      <c r="F8332">
        <v>0</v>
      </c>
    </row>
    <row r="8333" spans="1:6">
      <c r="A8333" t="s">
        <v>15681</v>
      </c>
      <c r="B8333">
        <v>102508</v>
      </c>
      <c r="C8333" t="s">
        <v>11937</v>
      </c>
      <c r="D8333" t="s">
        <v>109</v>
      </c>
      <c r="E8333">
        <v>53.33</v>
      </c>
      <c r="F8333">
        <v>54.29</v>
      </c>
    </row>
    <row r="8334" spans="1:6">
      <c r="A8334" t="s">
        <v>15681</v>
      </c>
      <c r="B8334">
        <v>102511</v>
      </c>
      <c r="C8334" t="s">
        <v>11938</v>
      </c>
      <c r="D8334" t="s">
        <v>109</v>
      </c>
      <c r="E8334">
        <v>0</v>
      </c>
      <c r="F8334">
        <v>0</v>
      </c>
    </row>
    <row r="8335" spans="1:6">
      <c r="A8335" t="s">
        <v>15681</v>
      </c>
      <c r="B8335">
        <v>102509</v>
      </c>
      <c r="C8335" t="s">
        <v>11939</v>
      </c>
      <c r="D8335" t="s">
        <v>109</v>
      </c>
      <c r="E8335">
        <v>35.58</v>
      </c>
      <c r="F8335">
        <v>36.39</v>
      </c>
    </row>
    <row r="8336" spans="1:6">
      <c r="A8336" t="s">
        <v>15681</v>
      </c>
      <c r="B8336">
        <v>102498</v>
      </c>
      <c r="C8336" t="s">
        <v>11940</v>
      </c>
      <c r="D8336" t="s">
        <v>110</v>
      </c>
      <c r="E8336">
        <v>1.76</v>
      </c>
      <c r="F8336">
        <v>1.84</v>
      </c>
    </row>
    <row r="8337" spans="1:6">
      <c r="A8337" t="s">
        <v>15681</v>
      </c>
      <c r="B8337">
        <v>102519</v>
      </c>
      <c r="C8337" t="s">
        <v>11941</v>
      </c>
      <c r="D8337" t="s">
        <v>211</v>
      </c>
      <c r="E8337">
        <v>0</v>
      </c>
      <c r="F8337">
        <v>0</v>
      </c>
    </row>
    <row r="8338" spans="1:6">
      <c r="A8338" t="s">
        <v>15681</v>
      </c>
      <c r="B8338">
        <v>102491</v>
      </c>
      <c r="C8338" t="s">
        <v>11942</v>
      </c>
      <c r="D8338" t="s">
        <v>109</v>
      </c>
      <c r="E8338">
        <v>23.18</v>
      </c>
      <c r="F8338">
        <v>23.79</v>
      </c>
    </row>
    <row r="8339" spans="1:6">
      <c r="A8339" t="s">
        <v>15681</v>
      </c>
      <c r="B8339">
        <v>102492</v>
      </c>
      <c r="C8339" t="s">
        <v>11943</v>
      </c>
      <c r="D8339" t="s">
        <v>109</v>
      </c>
      <c r="E8339">
        <v>29.29</v>
      </c>
      <c r="F8339">
        <v>30.09</v>
      </c>
    </row>
    <row r="8340" spans="1:6">
      <c r="A8340" t="s">
        <v>15681</v>
      </c>
      <c r="B8340">
        <v>102804</v>
      </c>
      <c r="C8340" t="s">
        <v>11944</v>
      </c>
      <c r="D8340" t="s">
        <v>109</v>
      </c>
      <c r="E8340">
        <v>0</v>
      </c>
      <c r="F8340">
        <v>0</v>
      </c>
    </row>
    <row r="8341" spans="1:6">
      <c r="A8341" t="s">
        <v>15681</v>
      </c>
      <c r="B8341">
        <v>102494</v>
      </c>
      <c r="C8341" t="s">
        <v>268</v>
      </c>
      <c r="D8341" t="s">
        <v>109</v>
      </c>
      <c r="E8341">
        <v>76.17</v>
      </c>
      <c r="F8341">
        <v>76.78</v>
      </c>
    </row>
    <row r="8342" spans="1:6">
      <c r="A8342" t="s">
        <v>15681</v>
      </c>
      <c r="B8342">
        <v>102805</v>
      </c>
      <c r="C8342" t="s">
        <v>11945</v>
      </c>
      <c r="D8342" t="s">
        <v>109</v>
      </c>
      <c r="E8342">
        <v>0</v>
      </c>
      <c r="F8342">
        <v>0</v>
      </c>
    </row>
    <row r="8343" spans="1:6">
      <c r="A8343" t="s">
        <v>15681</v>
      </c>
      <c r="B8343">
        <v>102490</v>
      </c>
      <c r="C8343" t="s">
        <v>11946</v>
      </c>
      <c r="D8343" t="s">
        <v>109</v>
      </c>
      <c r="E8343">
        <v>0</v>
      </c>
      <c r="F8343">
        <v>0</v>
      </c>
    </row>
    <row r="8344" spans="1:6">
      <c r="A8344" t="s">
        <v>15681</v>
      </c>
      <c r="B8344">
        <v>102496</v>
      </c>
      <c r="C8344" t="s">
        <v>11947</v>
      </c>
      <c r="D8344" t="s">
        <v>110</v>
      </c>
      <c r="E8344">
        <v>15.48</v>
      </c>
      <c r="F8344">
        <v>15.76</v>
      </c>
    </row>
    <row r="8345" spans="1:6">
      <c r="A8345" t="s">
        <v>15681</v>
      </c>
      <c r="B8345">
        <v>102497</v>
      </c>
      <c r="C8345" t="s">
        <v>11948</v>
      </c>
      <c r="D8345" t="s">
        <v>110</v>
      </c>
      <c r="E8345">
        <v>5.25</v>
      </c>
      <c r="F8345">
        <v>5.44</v>
      </c>
    </row>
    <row r="8346" spans="1:6">
      <c r="A8346" t="s">
        <v>15681</v>
      </c>
      <c r="B8346">
        <v>102520</v>
      </c>
      <c r="C8346" t="s">
        <v>11949</v>
      </c>
      <c r="D8346" t="s">
        <v>109</v>
      </c>
      <c r="E8346">
        <v>87.55</v>
      </c>
      <c r="F8346">
        <v>91.38</v>
      </c>
    </row>
    <row r="8347" spans="1:6">
      <c r="A8347" t="s">
        <v>15681</v>
      </c>
      <c r="B8347">
        <v>102518</v>
      </c>
      <c r="C8347" t="s">
        <v>11950</v>
      </c>
      <c r="D8347" t="s">
        <v>211</v>
      </c>
      <c r="E8347">
        <v>0</v>
      </c>
      <c r="F8347">
        <v>0</v>
      </c>
    </row>
    <row r="8348" spans="1:6">
      <c r="A8348" t="s">
        <v>15681</v>
      </c>
      <c r="B8348">
        <v>102514</v>
      </c>
      <c r="C8348" t="s">
        <v>11951</v>
      </c>
      <c r="D8348" t="s">
        <v>211</v>
      </c>
      <c r="E8348">
        <v>0</v>
      </c>
      <c r="F8348">
        <v>0</v>
      </c>
    </row>
    <row r="8349" spans="1:6">
      <c r="A8349" t="s">
        <v>15681</v>
      </c>
      <c r="B8349">
        <v>102516</v>
      </c>
      <c r="C8349" t="s">
        <v>11952</v>
      </c>
      <c r="D8349" t="s">
        <v>211</v>
      </c>
      <c r="E8349">
        <v>0</v>
      </c>
      <c r="F8349">
        <v>0</v>
      </c>
    </row>
    <row r="8350" spans="1:6">
      <c r="A8350" t="s">
        <v>15681</v>
      </c>
      <c r="B8350">
        <v>102515</v>
      </c>
      <c r="C8350" t="s">
        <v>11953</v>
      </c>
      <c r="D8350" t="s">
        <v>211</v>
      </c>
      <c r="E8350">
        <v>0</v>
      </c>
      <c r="F8350">
        <v>0</v>
      </c>
    </row>
    <row r="8351" spans="1:6">
      <c r="A8351" t="s">
        <v>15681</v>
      </c>
      <c r="B8351">
        <v>102517</v>
      </c>
      <c r="C8351" t="s">
        <v>11954</v>
      </c>
      <c r="D8351" t="s">
        <v>211</v>
      </c>
      <c r="E8351">
        <v>0</v>
      </c>
      <c r="F8351">
        <v>0</v>
      </c>
    </row>
    <row r="8352" spans="1:6">
      <c r="A8352" t="s">
        <v>15681</v>
      </c>
      <c r="B8352">
        <v>102513</v>
      </c>
      <c r="C8352" t="s">
        <v>11955</v>
      </c>
      <c r="D8352" t="s">
        <v>109</v>
      </c>
      <c r="E8352">
        <v>50.93</v>
      </c>
      <c r="F8352">
        <v>53.07</v>
      </c>
    </row>
    <row r="8353" spans="1:6">
      <c r="A8353" t="s">
        <v>15681</v>
      </c>
      <c r="B8353">
        <v>102489</v>
      </c>
      <c r="C8353" t="s">
        <v>11956</v>
      </c>
      <c r="D8353" t="s">
        <v>109</v>
      </c>
      <c r="E8353">
        <v>29.66</v>
      </c>
      <c r="F8353">
        <v>30.46</v>
      </c>
    </row>
    <row r="8354" spans="1:6">
      <c r="A8354" t="s">
        <v>15681</v>
      </c>
      <c r="B8354">
        <v>102488</v>
      </c>
      <c r="C8354" t="s">
        <v>11957</v>
      </c>
      <c r="D8354" t="s">
        <v>109</v>
      </c>
      <c r="E8354">
        <v>3.72</v>
      </c>
      <c r="F8354">
        <v>3.94</v>
      </c>
    </row>
    <row r="8355" spans="1:6">
      <c r="A8355" t="s">
        <v>15682</v>
      </c>
      <c r="B8355">
        <v>101730</v>
      </c>
      <c r="C8355" t="s">
        <v>15683</v>
      </c>
      <c r="D8355" t="s">
        <v>109</v>
      </c>
      <c r="E8355">
        <v>0</v>
      </c>
      <c r="F8355">
        <v>0</v>
      </c>
    </row>
    <row r="8356" spans="1:6">
      <c r="A8356" t="s">
        <v>15682</v>
      </c>
      <c r="B8356">
        <v>101746</v>
      </c>
      <c r="C8356" t="s">
        <v>15684</v>
      </c>
      <c r="D8356" t="s">
        <v>109</v>
      </c>
      <c r="E8356">
        <v>603.94000000000005</v>
      </c>
      <c r="F8356">
        <v>605.03</v>
      </c>
    </row>
    <row r="8357" spans="1:6">
      <c r="A8357" t="s">
        <v>15682</v>
      </c>
      <c r="B8357">
        <v>106788</v>
      </c>
      <c r="C8357" t="s">
        <v>15685</v>
      </c>
      <c r="D8357" t="s">
        <v>109</v>
      </c>
      <c r="E8357">
        <v>32.33</v>
      </c>
      <c r="F8357">
        <v>33.29</v>
      </c>
    </row>
    <row r="8358" spans="1:6">
      <c r="A8358" t="s">
        <v>15682</v>
      </c>
      <c r="B8358">
        <v>106789</v>
      </c>
      <c r="C8358" t="s">
        <v>15686</v>
      </c>
      <c r="D8358" t="s">
        <v>109</v>
      </c>
      <c r="E8358">
        <v>30.54</v>
      </c>
      <c r="F8358">
        <v>31.39</v>
      </c>
    </row>
    <row r="8359" spans="1:6">
      <c r="A8359" t="s">
        <v>15682</v>
      </c>
      <c r="B8359">
        <v>98679</v>
      </c>
      <c r="C8359" t="s">
        <v>15687</v>
      </c>
      <c r="D8359" t="s">
        <v>109</v>
      </c>
      <c r="E8359">
        <v>36.9</v>
      </c>
      <c r="F8359">
        <v>37.950000000000003</v>
      </c>
    </row>
    <row r="8360" spans="1:6">
      <c r="A8360" t="s">
        <v>15682</v>
      </c>
      <c r="B8360">
        <v>98680</v>
      </c>
      <c r="C8360" t="s">
        <v>15688</v>
      </c>
      <c r="D8360" t="s">
        <v>109</v>
      </c>
      <c r="E8360">
        <v>45.97</v>
      </c>
      <c r="F8360">
        <v>47.16</v>
      </c>
    </row>
    <row r="8361" spans="1:6">
      <c r="A8361" t="s">
        <v>15682</v>
      </c>
      <c r="B8361">
        <v>101749</v>
      </c>
      <c r="C8361" t="s">
        <v>15689</v>
      </c>
      <c r="D8361" t="s">
        <v>109</v>
      </c>
      <c r="E8361">
        <v>53.39</v>
      </c>
      <c r="F8361">
        <v>54.69</v>
      </c>
    </row>
    <row r="8362" spans="1:6">
      <c r="A8362" t="s">
        <v>15682</v>
      </c>
      <c r="B8362">
        <v>98681</v>
      </c>
      <c r="C8362" t="s">
        <v>15690</v>
      </c>
      <c r="D8362" t="s">
        <v>109</v>
      </c>
      <c r="E8362">
        <v>32.880000000000003</v>
      </c>
      <c r="F8362">
        <v>33.72</v>
      </c>
    </row>
    <row r="8363" spans="1:6">
      <c r="A8363" t="s">
        <v>15682</v>
      </c>
      <c r="B8363">
        <v>98682</v>
      </c>
      <c r="C8363" t="s">
        <v>15691</v>
      </c>
      <c r="D8363" t="s">
        <v>109</v>
      </c>
      <c r="E8363">
        <v>41.95</v>
      </c>
      <c r="F8363">
        <v>42.94</v>
      </c>
    </row>
    <row r="8364" spans="1:6">
      <c r="A8364" t="s">
        <v>15682</v>
      </c>
      <c r="B8364">
        <v>101750</v>
      </c>
      <c r="C8364" t="s">
        <v>15692</v>
      </c>
      <c r="D8364" t="s">
        <v>109</v>
      </c>
      <c r="E8364">
        <v>49.37</v>
      </c>
      <c r="F8364">
        <v>50.47</v>
      </c>
    </row>
    <row r="8365" spans="1:6">
      <c r="A8365" t="s">
        <v>15682</v>
      </c>
      <c r="B8365">
        <v>106787</v>
      </c>
      <c r="C8365" t="s">
        <v>15693</v>
      </c>
      <c r="D8365" t="s">
        <v>109</v>
      </c>
      <c r="E8365">
        <v>0</v>
      </c>
      <c r="F8365">
        <v>0</v>
      </c>
    </row>
    <row r="8366" spans="1:6">
      <c r="A8366" t="s">
        <v>15682</v>
      </c>
      <c r="B8366">
        <v>101737</v>
      </c>
      <c r="C8366" t="s">
        <v>15694</v>
      </c>
      <c r="D8366" t="s">
        <v>109</v>
      </c>
      <c r="E8366">
        <v>169.07</v>
      </c>
      <c r="F8366">
        <v>170.22</v>
      </c>
    </row>
    <row r="8367" spans="1:6">
      <c r="A8367" t="s">
        <v>15682</v>
      </c>
      <c r="B8367">
        <v>101735</v>
      </c>
      <c r="C8367" t="s">
        <v>15695</v>
      </c>
      <c r="D8367" t="s">
        <v>109</v>
      </c>
      <c r="E8367">
        <v>581.83000000000004</v>
      </c>
      <c r="F8367">
        <v>583.48</v>
      </c>
    </row>
    <row r="8368" spans="1:6">
      <c r="A8368" t="s">
        <v>15682</v>
      </c>
      <c r="B8368">
        <v>101734</v>
      </c>
      <c r="C8368" t="s">
        <v>15696</v>
      </c>
      <c r="D8368" t="s">
        <v>109</v>
      </c>
      <c r="E8368">
        <v>567.87</v>
      </c>
      <c r="F8368">
        <v>569.52</v>
      </c>
    </row>
    <row r="8369" spans="1:6">
      <c r="A8369" t="s">
        <v>15682</v>
      </c>
      <c r="B8369">
        <v>101736</v>
      </c>
      <c r="C8369" t="s">
        <v>15697</v>
      </c>
      <c r="D8369" t="s">
        <v>109</v>
      </c>
      <c r="E8369">
        <v>141.44999999999999</v>
      </c>
      <c r="F8369">
        <v>142.6</v>
      </c>
    </row>
    <row r="8370" spans="1:6">
      <c r="A8370" t="s">
        <v>15682</v>
      </c>
      <c r="B8370">
        <v>101733</v>
      </c>
      <c r="C8370" t="s">
        <v>15698</v>
      </c>
      <c r="D8370" t="s">
        <v>109</v>
      </c>
      <c r="E8370">
        <v>375.4</v>
      </c>
      <c r="F8370">
        <v>377.05</v>
      </c>
    </row>
    <row r="8371" spans="1:6">
      <c r="A8371" t="s">
        <v>15682</v>
      </c>
      <c r="B8371">
        <v>98677</v>
      </c>
      <c r="C8371" t="s">
        <v>15699</v>
      </c>
      <c r="D8371" t="s">
        <v>109</v>
      </c>
      <c r="E8371">
        <v>0</v>
      </c>
      <c r="F8371">
        <v>0</v>
      </c>
    </row>
    <row r="8372" spans="1:6">
      <c r="A8372" t="s">
        <v>15682</v>
      </c>
      <c r="B8372">
        <v>98678</v>
      </c>
      <c r="C8372" t="s">
        <v>15700</v>
      </c>
      <c r="D8372" t="s">
        <v>109</v>
      </c>
      <c r="E8372">
        <v>0</v>
      </c>
      <c r="F8372">
        <v>0</v>
      </c>
    </row>
    <row r="8373" spans="1:6">
      <c r="A8373" t="s">
        <v>15682</v>
      </c>
      <c r="B8373">
        <v>98676</v>
      </c>
      <c r="C8373" t="s">
        <v>15701</v>
      </c>
      <c r="D8373" t="s">
        <v>109</v>
      </c>
      <c r="E8373">
        <v>0</v>
      </c>
      <c r="F8373">
        <v>0</v>
      </c>
    </row>
    <row r="8374" spans="1:6">
      <c r="A8374" t="s">
        <v>15682</v>
      </c>
      <c r="B8374">
        <v>98675</v>
      </c>
      <c r="C8374" t="s">
        <v>15702</v>
      </c>
      <c r="D8374" t="s">
        <v>109</v>
      </c>
      <c r="E8374">
        <v>0</v>
      </c>
      <c r="F8374">
        <v>0</v>
      </c>
    </row>
    <row r="8375" spans="1:6">
      <c r="A8375" t="s">
        <v>15682</v>
      </c>
      <c r="B8375">
        <v>104162</v>
      </c>
      <c r="C8375" t="s">
        <v>15703</v>
      </c>
      <c r="D8375" t="s">
        <v>109</v>
      </c>
      <c r="E8375">
        <v>111.43</v>
      </c>
      <c r="F8375">
        <v>114.11</v>
      </c>
    </row>
    <row r="8376" spans="1:6">
      <c r="A8376" t="s">
        <v>15682</v>
      </c>
      <c r="B8376">
        <v>98671</v>
      </c>
      <c r="C8376" t="s">
        <v>15704</v>
      </c>
      <c r="D8376" t="s">
        <v>109</v>
      </c>
      <c r="E8376">
        <v>528.6</v>
      </c>
      <c r="F8376">
        <v>530.97</v>
      </c>
    </row>
    <row r="8377" spans="1:6">
      <c r="A8377" t="s">
        <v>15682</v>
      </c>
      <c r="B8377">
        <v>101726</v>
      </c>
      <c r="C8377" t="s">
        <v>15705</v>
      </c>
      <c r="D8377" t="s">
        <v>109</v>
      </c>
      <c r="E8377">
        <v>206.21</v>
      </c>
      <c r="F8377">
        <v>211.04</v>
      </c>
    </row>
    <row r="8378" spans="1:6">
      <c r="A8378" t="s">
        <v>15682</v>
      </c>
      <c r="B8378">
        <v>101725</v>
      </c>
      <c r="C8378" t="s">
        <v>15706</v>
      </c>
      <c r="D8378" t="s">
        <v>109</v>
      </c>
      <c r="E8378">
        <v>278.82</v>
      </c>
      <c r="F8378">
        <v>287.89999999999998</v>
      </c>
    </row>
    <row r="8379" spans="1:6">
      <c r="A8379" t="s">
        <v>15682</v>
      </c>
      <c r="B8379">
        <v>98672</v>
      </c>
      <c r="C8379" t="s">
        <v>15707</v>
      </c>
      <c r="D8379" t="s">
        <v>109</v>
      </c>
      <c r="E8379">
        <v>718.59</v>
      </c>
      <c r="F8379">
        <v>720.96</v>
      </c>
    </row>
    <row r="8380" spans="1:6">
      <c r="A8380" t="s">
        <v>15682</v>
      </c>
      <c r="B8380">
        <v>101732</v>
      </c>
      <c r="C8380" t="s">
        <v>15708</v>
      </c>
      <c r="D8380" t="s">
        <v>109</v>
      </c>
      <c r="E8380">
        <v>127.71</v>
      </c>
      <c r="F8380">
        <v>129.83000000000001</v>
      </c>
    </row>
    <row r="8381" spans="1:6">
      <c r="A8381" t="s">
        <v>15682</v>
      </c>
      <c r="B8381">
        <v>106793</v>
      </c>
      <c r="C8381" t="s">
        <v>15709</v>
      </c>
      <c r="D8381" t="s">
        <v>109</v>
      </c>
      <c r="E8381">
        <v>0</v>
      </c>
      <c r="F8381">
        <v>0</v>
      </c>
    </row>
    <row r="8382" spans="1:6">
      <c r="A8382" t="s">
        <v>15682</v>
      </c>
      <c r="B8382">
        <v>101731</v>
      </c>
      <c r="C8382" t="s">
        <v>15710</v>
      </c>
      <c r="D8382" t="s">
        <v>109</v>
      </c>
      <c r="E8382">
        <v>383.91</v>
      </c>
      <c r="F8382">
        <v>387.78</v>
      </c>
    </row>
    <row r="8383" spans="1:6">
      <c r="A8383" t="s">
        <v>15682</v>
      </c>
      <c r="B8383">
        <v>101751</v>
      </c>
      <c r="C8383" t="s">
        <v>15711</v>
      </c>
      <c r="D8383" t="s">
        <v>109</v>
      </c>
      <c r="E8383">
        <v>415.71</v>
      </c>
      <c r="F8383">
        <v>417.26</v>
      </c>
    </row>
    <row r="8384" spans="1:6">
      <c r="A8384" t="s">
        <v>15682</v>
      </c>
      <c r="B8384">
        <v>101729</v>
      </c>
      <c r="C8384" t="s">
        <v>15712</v>
      </c>
      <c r="D8384" t="s">
        <v>109</v>
      </c>
      <c r="E8384">
        <v>413.12</v>
      </c>
      <c r="F8384">
        <v>414.5</v>
      </c>
    </row>
    <row r="8385" spans="1:6">
      <c r="A8385" t="s">
        <v>15682</v>
      </c>
      <c r="B8385">
        <v>98683</v>
      </c>
      <c r="C8385" t="s">
        <v>15713</v>
      </c>
      <c r="D8385" t="s">
        <v>109</v>
      </c>
      <c r="E8385">
        <v>0</v>
      </c>
      <c r="F8385">
        <v>0</v>
      </c>
    </row>
    <row r="8386" spans="1:6">
      <c r="A8386" t="s">
        <v>15682</v>
      </c>
      <c r="B8386">
        <v>106785</v>
      </c>
      <c r="C8386" t="s">
        <v>15714</v>
      </c>
      <c r="D8386" t="s">
        <v>110</v>
      </c>
      <c r="E8386">
        <v>0</v>
      </c>
      <c r="F8386">
        <v>0</v>
      </c>
    </row>
    <row r="8387" spans="1:6">
      <c r="A8387" t="s">
        <v>15682</v>
      </c>
      <c r="B8387">
        <v>101094</v>
      </c>
      <c r="C8387" t="s">
        <v>15715</v>
      </c>
      <c r="D8387" t="s">
        <v>110</v>
      </c>
      <c r="E8387">
        <v>254.12</v>
      </c>
      <c r="F8387">
        <v>256.77</v>
      </c>
    </row>
    <row r="8388" spans="1:6">
      <c r="A8388" t="s">
        <v>15682</v>
      </c>
      <c r="B8388">
        <v>101095</v>
      </c>
      <c r="C8388" t="s">
        <v>15716</v>
      </c>
      <c r="D8388" t="s">
        <v>110</v>
      </c>
      <c r="E8388">
        <v>0</v>
      </c>
      <c r="F8388">
        <v>0</v>
      </c>
    </row>
    <row r="8389" spans="1:6">
      <c r="A8389" t="s">
        <v>15682</v>
      </c>
      <c r="B8389">
        <v>106786</v>
      </c>
      <c r="C8389" t="s">
        <v>15717</v>
      </c>
      <c r="D8389" t="s">
        <v>110</v>
      </c>
      <c r="E8389">
        <v>0</v>
      </c>
      <c r="F8389">
        <v>0</v>
      </c>
    </row>
    <row r="8390" spans="1:6">
      <c r="A8390" t="s">
        <v>15682</v>
      </c>
      <c r="B8390">
        <v>106783</v>
      </c>
      <c r="C8390" t="s">
        <v>15718</v>
      </c>
      <c r="D8390" t="s">
        <v>109</v>
      </c>
      <c r="E8390">
        <v>0</v>
      </c>
      <c r="F8390">
        <v>0</v>
      </c>
    </row>
    <row r="8391" spans="1:6">
      <c r="A8391" t="s">
        <v>15682</v>
      </c>
      <c r="B8391">
        <v>106784</v>
      </c>
      <c r="C8391" t="s">
        <v>15719</v>
      </c>
      <c r="D8391" t="s">
        <v>109</v>
      </c>
      <c r="E8391">
        <v>0</v>
      </c>
      <c r="F8391">
        <v>0</v>
      </c>
    </row>
    <row r="8392" spans="1:6">
      <c r="A8392" t="s">
        <v>15682</v>
      </c>
      <c r="B8392">
        <v>106782</v>
      </c>
      <c r="C8392" t="s">
        <v>15720</v>
      </c>
      <c r="D8392" t="s">
        <v>109</v>
      </c>
      <c r="E8392">
        <v>0</v>
      </c>
      <c r="F8392">
        <v>0</v>
      </c>
    </row>
    <row r="8393" spans="1:6">
      <c r="A8393" t="s">
        <v>15682</v>
      </c>
      <c r="B8393">
        <v>101728</v>
      </c>
      <c r="C8393" t="s">
        <v>15721</v>
      </c>
      <c r="D8393" t="s">
        <v>109</v>
      </c>
      <c r="E8393">
        <v>0</v>
      </c>
      <c r="F8393">
        <v>0</v>
      </c>
    </row>
    <row r="8394" spans="1:6">
      <c r="A8394" t="s">
        <v>15682</v>
      </c>
      <c r="B8394">
        <v>101727</v>
      </c>
      <c r="C8394" t="s">
        <v>15722</v>
      </c>
      <c r="D8394" t="s">
        <v>109</v>
      </c>
      <c r="E8394">
        <v>268.49</v>
      </c>
      <c r="F8394">
        <v>268.77999999999997</v>
      </c>
    </row>
    <row r="8395" spans="1:6">
      <c r="A8395" t="s">
        <v>15682</v>
      </c>
      <c r="B8395">
        <v>106790</v>
      </c>
      <c r="C8395" t="s">
        <v>15723</v>
      </c>
      <c r="D8395" t="s">
        <v>109</v>
      </c>
      <c r="E8395">
        <v>285.39999999999998</v>
      </c>
      <c r="F8395">
        <v>286.06</v>
      </c>
    </row>
    <row r="8396" spans="1:6">
      <c r="A8396" t="s">
        <v>15682</v>
      </c>
      <c r="B8396">
        <v>106792</v>
      </c>
      <c r="C8396" t="s">
        <v>15724</v>
      </c>
      <c r="D8396" t="s">
        <v>109</v>
      </c>
      <c r="E8396">
        <v>4.28</v>
      </c>
      <c r="F8396">
        <v>4.41</v>
      </c>
    </row>
    <row r="8397" spans="1:6">
      <c r="A8397" t="s">
        <v>15682</v>
      </c>
      <c r="B8397">
        <v>101748</v>
      </c>
      <c r="C8397" t="s">
        <v>15725</v>
      </c>
      <c r="D8397" t="s">
        <v>109</v>
      </c>
      <c r="E8397">
        <v>3.61</v>
      </c>
      <c r="F8397">
        <v>3.82</v>
      </c>
    </row>
    <row r="8398" spans="1:6">
      <c r="A8398" t="s">
        <v>15682</v>
      </c>
      <c r="B8398">
        <v>106791</v>
      </c>
      <c r="C8398" t="s">
        <v>15726</v>
      </c>
      <c r="D8398" t="s">
        <v>109</v>
      </c>
      <c r="E8398">
        <v>495.58</v>
      </c>
      <c r="F8398">
        <v>498.44</v>
      </c>
    </row>
    <row r="8399" spans="1:6">
      <c r="A8399" t="s">
        <v>15682</v>
      </c>
      <c r="B8399">
        <v>101742</v>
      </c>
      <c r="C8399" t="s">
        <v>15727</v>
      </c>
      <c r="D8399" t="s">
        <v>110</v>
      </c>
      <c r="E8399">
        <v>69.209999999999994</v>
      </c>
      <c r="F8399">
        <v>70.3</v>
      </c>
    </row>
    <row r="8400" spans="1:6">
      <c r="A8400" t="s">
        <v>15682</v>
      </c>
      <c r="B8400">
        <v>101740</v>
      </c>
      <c r="C8400" t="s">
        <v>15728</v>
      </c>
      <c r="D8400" t="s">
        <v>110</v>
      </c>
      <c r="E8400">
        <v>54.91</v>
      </c>
      <c r="F8400">
        <v>56.78</v>
      </c>
    </row>
    <row r="8401" spans="1:6">
      <c r="A8401" t="s">
        <v>15682</v>
      </c>
      <c r="B8401">
        <v>98685</v>
      </c>
      <c r="C8401" t="s">
        <v>15729</v>
      </c>
      <c r="D8401" t="s">
        <v>110</v>
      </c>
      <c r="E8401">
        <v>100.57</v>
      </c>
      <c r="F8401">
        <v>101.49</v>
      </c>
    </row>
    <row r="8402" spans="1:6">
      <c r="A8402" t="s">
        <v>15682</v>
      </c>
      <c r="B8402">
        <v>98686</v>
      </c>
      <c r="C8402" t="s">
        <v>15730</v>
      </c>
      <c r="D8402" t="s">
        <v>110</v>
      </c>
      <c r="E8402">
        <v>55.19</v>
      </c>
      <c r="F8402">
        <v>57.64</v>
      </c>
    </row>
    <row r="8403" spans="1:6">
      <c r="A8403" t="s">
        <v>15682</v>
      </c>
      <c r="B8403">
        <v>101738</v>
      </c>
      <c r="C8403" t="s">
        <v>15731</v>
      </c>
      <c r="D8403" t="s">
        <v>110</v>
      </c>
      <c r="E8403">
        <v>45.72</v>
      </c>
      <c r="F8403">
        <v>45.87</v>
      </c>
    </row>
    <row r="8404" spans="1:6">
      <c r="A8404" t="s">
        <v>15682</v>
      </c>
      <c r="B8404">
        <v>101739</v>
      </c>
      <c r="C8404" t="s">
        <v>15732</v>
      </c>
      <c r="D8404" t="s">
        <v>110</v>
      </c>
      <c r="E8404">
        <v>57.1</v>
      </c>
      <c r="F8404">
        <v>58.13</v>
      </c>
    </row>
    <row r="8405" spans="1:6">
      <c r="A8405" t="s">
        <v>15682</v>
      </c>
      <c r="B8405">
        <v>101741</v>
      </c>
      <c r="C8405" t="s">
        <v>15733</v>
      </c>
      <c r="D8405" t="s">
        <v>110</v>
      </c>
      <c r="E8405">
        <v>47.02</v>
      </c>
      <c r="F8405">
        <v>49.41</v>
      </c>
    </row>
    <row r="8406" spans="1:6">
      <c r="A8406" t="s">
        <v>15682</v>
      </c>
      <c r="B8406">
        <v>98697</v>
      </c>
      <c r="C8406" t="s">
        <v>15734</v>
      </c>
      <c r="D8406" t="s">
        <v>110</v>
      </c>
      <c r="E8406">
        <v>87.59</v>
      </c>
      <c r="F8406">
        <v>88.51</v>
      </c>
    </row>
    <row r="8407" spans="1:6">
      <c r="A8407" t="s">
        <v>15682</v>
      </c>
      <c r="B8407">
        <v>98688</v>
      </c>
      <c r="C8407" t="s">
        <v>15735</v>
      </c>
      <c r="D8407" t="s">
        <v>110</v>
      </c>
      <c r="E8407">
        <v>67.47</v>
      </c>
      <c r="F8407">
        <v>67.62</v>
      </c>
    </row>
    <row r="8408" spans="1:6">
      <c r="A8408" t="s">
        <v>15682</v>
      </c>
      <c r="B8408">
        <v>98687</v>
      </c>
      <c r="C8408" t="s">
        <v>15736</v>
      </c>
      <c r="D8408" t="s">
        <v>110</v>
      </c>
      <c r="E8408">
        <v>0</v>
      </c>
      <c r="F8408">
        <v>0</v>
      </c>
    </row>
    <row r="8409" spans="1:6">
      <c r="A8409" t="s">
        <v>15682</v>
      </c>
      <c r="B8409">
        <v>98689</v>
      </c>
      <c r="C8409" t="s">
        <v>15737</v>
      </c>
      <c r="D8409" t="s">
        <v>110</v>
      </c>
      <c r="E8409">
        <v>149.06</v>
      </c>
      <c r="F8409">
        <v>151.07</v>
      </c>
    </row>
    <row r="8410" spans="1:6">
      <c r="A8410" t="s">
        <v>15682</v>
      </c>
      <c r="B8410">
        <v>98695</v>
      </c>
      <c r="C8410" t="s">
        <v>15738</v>
      </c>
      <c r="D8410" t="s">
        <v>110</v>
      </c>
      <c r="E8410">
        <v>137.96</v>
      </c>
      <c r="F8410">
        <v>139.97</v>
      </c>
    </row>
    <row r="8411" spans="1:6">
      <c r="A8411" t="s">
        <v>15739</v>
      </c>
      <c r="B8411">
        <v>100606</v>
      </c>
      <c r="C8411" t="s">
        <v>11958</v>
      </c>
      <c r="D8411" t="s">
        <v>211</v>
      </c>
      <c r="E8411">
        <v>1719.57</v>
      </c>
      <c r="F8411">
        <v>1756.55</v>
      </c>
    </row>
    <row r="8412" spans="1:6">
      <c r="A8412" t="s">
        <v>15739</v>
      </c>
      <c r="B8412">
        <v>100604</v>
      </c>
      <c r="C8412" t="s">
        <v>11959</v>
      </c>
      <c r="D8412" t="s">
        <v>211</v>
      </c>
      <c r="E8412">
        <v>798.8</v>
      </c>
      <c r="F8412">
        <v>811.27</v>
      </c>
    </row>
    <row r="8413" spans="1:6">
      <c r="A8413" t="s">
        <v>15739</v>
      </c>
      <c r="B8413">
        <v>100605</v>
      </c>
      <c r="C8413" t="s">
        <v>11960</v>
      </c>
      <c r="D8413" t="s">
        <v>211</v>
      </c>
      <c r="E8413">
        <v>1179.0899999999999</v>
      </c>
      <c r="F8413">
        <v>1201.58</v>
      </c>
    </row>
    <row r="8414" spans="1:6">
      <c r="A8414" t="s">
        <v>15739</v>
      </c>
      <c r="B8414">
        <v>100580</v>
      </c>
      <c r="C8414" t="s">
        <v>11961</v>
      </c>
      <c r="D8414" t="s">
        <v>211</v>
      </c>
      <c r="E8414">
        <v>722.33</v>
      </c>
      <c r="F8414">
        <v>735.68</v>
      </c>
    </row>
    <row r="8415" spans="1:6">
      <c r="A8415" t="s">
        <v>15739</v>
      </c>
      <c r="B8415">
        <v>100579</v>
      </c>
      <c r="C8415" t="s">
        <v>11962</v>
      </c>
      <c r="D8415" t="s">
        <v>211</v>
      </c>
      <c r="E8415">
        <v>677.26</v>
      </c>
      <c r="F8415">
        <v>688.19</v>
      </c>
    </row>
    <row r="8416" spans="1:6">
      <c r="A8416" t="s">
        <v>15739</v>
      </c>
      <c r="B8416">
        <v>100609</v>
      </c>
      <c r="C8416" t="s">
        <v>11963</v>
      </c>
      <c r="D8416" t="s">
        <v>211</v>
      </c>
      <c r="E8416">
        <v>1751.11</v>
      </c>
      <c r="F8416">
        <v>1788.83</v>
      </c>
    </row>
    <row r="8417" spans="1:6">
      <c r="A8417" t="s">
        <v>15739</v>
      </c>
      <c r="B8417">
        <v>100607</v>
      </c>
      <c r="C8417" t="s">
        <v>11964</v>
      </c>
      <c r="D8417" t="s">
        <v>211</v>
      </c>
      <c r="E8417">
        <v>820.04</v>
      </c>
      <c r="F8417">
        <v>832.67</v>
      </c>
    </row>
    <row r="8418" spans="1:6">
      <c r="A8418" t="s">
        <v>15739</v>
      </c>
      <c r="B8418">
        <v>100608</v>
      </c>
      <c r="C8418" t="s">
        <v>11965</v>
      </c>
      <c r="D8418" t="s">
        <v>211</v>
      </c>
      <c r="E8418">
        <v>1204.1400000000001</v>
      </c>
      <c r="F8418">
        <v>1227.01</v>
      </c>
    </row>
    <row r="8419" spans="1:6">
      <c r="A8419" t="s">
        <v>15739</v>
      </c>
      <c r="B8419">
        <v>100582</v>
      </c>
      <c r="C8419" t="s">
        <v>11966</v>
      </c>
      <c r="D8419" t="s">
        <v>211</v>
      </c>
      <c r="E8419">
        <v>783.61</v>
      </c>
      <c r="F8419">
        <v>799.16</v>
      </c>
    </row>
    <row r="8420" spans="1:6">
      <c r="A8420" t="s">
        <v>15739</v>
      </c>
      <c r="B8420">
        <v>100581</v>
      </c>
      <c r="C8420" t="s">
        <v>11967</v>
      </c>
      <c r="D8420" t="s">
        <v>211</v>
      </c>
      <c r="E8420">
        <v>703.8</v>
      </c>
      <c r="F8420">
        <v>715.01</v>
      </c>
    </row>
    <row r="8421" spans="1:6">
      <c r="A8421" t="s">
        <v>15739</v>
      </c>
      <c r="B8421">
        <v>100613</v>
      </c>
      <c r="C8421" t="s">
        <v>11968</v>
      </c>
      <c r="D8421" t="s">
        <v>211</v>
      </c>
      <c r="E8421">
        <v>1782.46</v>
      </c>
      <c r="F8421">
        <v>1820.95</v>
      </c>
    </row>
    <row r="8422" spans="1:6">
      <c r="A8422" t="s">
        <v>15739</v>
      </c>
      <c r="B8422">
        <v>100610</v>
      </c>
      <c r="C8422" t="s">
        <v>11969</v>
      </c>
      <c r="D8422" t="s">
        <v>211</v>
      </c>
      <c r="E8422">
        <v>840.91</v>
      </c>
      <c r="F8422">
        <v>853.65</v>
      </c>
    </row>
    <row r="8423" spans="1:6">
      <c r="A8423" t="s">
        <v>15739</v>
      </c>
      <c r="B8423">
        <v>100611</v>
      </c>
      <c r="C8423" t="s">
        <v>11970</v>
      </c>
      <c r="D8423" t="s">
        <v>211</v>
      </c>
      <c r="E8423">
        <v>1013.32</v>
      </c>
      <c r="F8423">
        <v>1030.72</v>
      </c>
    </row>
    <row r="8424" spans="1:6">
      <c r="A8424" t="s">
        <v>15739</v>
      </c>
      <c r="B8424">
        <v>100612</v>
      </c>
      <c r="C8424" t="s">
        <v>11971</v>
      </c>
      <c r="D8424" t="s">
        <v>211</v>
      </c>
      <c r="E8424">
        <v>1228.83</v>
      </c>
      <c r="F8424">
        <v>1252.04</v>
      </c>
    </row>
    <row r="8425" spans="1:6">
      <c r="A8425" t="s">
        <v>15739</v>
      </c>
      <c r="B8425">
        <v>100584</v>
      </c>
      <c r="C8425" t="s">
        <v>11972</v>
      </c>
      <c r="D8425" t="s">
        <v>211</v>
      </c>
      <c r="E8425">
        <v>780.61</v>
      </c>
      <c r="F8425">
        <v>794.79</v>
      </c>
    </row>
    <row r="8426" spans="1:6">
      <c r="A8426" t="s">
        <v>15739</v>
      </c>
      <c r="B8426">
        <v>100583</v>
      </c>
      <c r="C8426" t="s">
        <v>11973</v>
      </c>
      <c r="D8426" t="s">
        <v>211</v>
      </c>
      <c r="E8426">
        <v>731.75</v>
      </c>
      <c r="F8426">
        <v>743.3</v>
      </c>
    </row>
    <row r="8427" spans="1:6">
      <c r="A8427" t="s">
        <v>15739</v>
      </c>
      <c r="B8427">
        <v>100616</v>
      </c>
      <c r="C8427" t="s">
        <v>11974</v>
      </c>
      <c r="D8427" t="s">
        <v>211</v>
      </c>
      <c r="E8427">
        <v>1847.75</v>
      </c>
      <c r="F8427">
        <v>1887.85</v>
      </c>
    </row>
    <row r="8428" spans="1:6">
      <c r="A8428" t="s">
        <v>15739</v>
      </c>
      <c r="B8428">
        <v>100614</v>
      </c>
      <c r="C8428" t="s">
        <v>11975</v>
      </c>
      <c r="D8428" t="s">
        <v>211</v>
      </c>
      <c r="E8428">
        <v>1058.28</v>
      </c>
      <c r="F8428">
        <v>1076.1500000000001</v>
      </c>
    </row>
    <row r="8429" spans="1:6">
      <c r="A8429" t="s">
        <v>15739</v>
      </c>
      <c r="B8429">
        <v>100615</v>
      </c>
      <c r="C8429" t="s">
        <v>11976</v>
      </c>
      <c r="D8429" t="s">
        <v>211</v>
      </c>
      <c r="E8429">
        <v>1278.04</v>
      </c>
      <c r="F8429">
        <v>1301.98</v>
      </c>
    </row>
    <row r="8430" spans="1:6">
      <c r="A8430" t="s">
        <v>15739</v>
      </c>
      <c r="B8430">
        <v>100586</v>
      </c>
      <c r="C8430" t="s">
        <v>11977</v>
      </c>
      <c r="D8430" t="s">
        <v>211</v>
      </c>
      <c r="E8430">
        <v>864.59</v>
      </c>
      <c r="F8430">
        <v>880.92</v>
      </c>
    </row>
    <row r="8431" spans="1:6">
      <c r="A8431" t="s">
        <v>15739</v>
      </c>
      <c r="B8431">
        <v>100585</v>
      </c>
      <c r="C8431" t="s">
        <v>11978</v>
      </c>
      <c r="D8431" t="s">
        <v>211</v>
      </c>
      <c r="E8431">
        <v>786.41</v>
      </c>
      <c r="F8431">
        <v>798.59</v>
      </c>
    </row>
    <row r="8432" spans="1:6">
      <c r="A8432" t="s">
        <v>15739</v>
      </c>
      <c r="B8432">
        <v>100618</v>
      </c>
      <c r="C8432" t="s">
        <v>11979</v>
      </c>
      <c r="D8432" t="s">
        <v>211</v>
      </c>
      <c r="E8432">
        <v>1919.22</v>
      </c>
      <c r="F8432">
        <v>1960.8</v>
      </c>
    </row>
    <row r="8433" spans="1:6">
      <c r="A8433" t="s">
        <v>15739</v>
      </c>
      <c r="B8433">
        <v>100617</v>
      </c>
      <c r="C8433" t="s">
        <v>11980</v>
      </c>
      <c r="D8433" t="s">
        <v>211</v>
      </c>
      <c r="E8433">
        <v>1327.12</v>
      </c>
      <c r="F8433">
        <v>1351.79</v>
      </c>
    </row>
    <row r="8434" spans="1:6">
      <c r="A8434" t="s">
        <v>15739</v>
      </c>
      <c r="B8434">
        <v>100588</v>
      </c>
      <c r="C8434" t="s">
        <v>11981</v>
      </c>
      <c r="D8434" t="s">
        <v>211</v>
      </c>
      <c r="E8434">
        <v>903.34</v>
      </c>
      <c r="F8434">
        <v>919.48</v>
      </c>
    </row>
    <row r="8435" spans="1:6">
      <c r="A8435" t="s">
        <v>15739</v>
      </c>
      <c r="B8435">
        <v>100587</v>
      </c>
      <c r="C8435" t="s">
        <v>11982</v>
      </c>
      <c r="D8435" t="s">
        <v>211</v>
      </c>
      <c r="E8435">
        <v>842.72</v>
      </c>
      <c r="F8435">
        <v>855.62</v>
      </c>
    </row>
    <row r="8436" spans="1:6">
      <c r="A8436" t="s">
        <v>15739</v>
      </c>
      <c r="B8436">
        <v>100590</v>
      </c>
      <c r="C8436" t="s">
        <v>11983</v>
      </c>
      <c r="D8436" t="s">
        <v>211</v>
      </c>
      <c r="E8436">
        <v>971.13</v>
      </c>
      <c r="F8436">
        <v>989.94</v>
      </c>
    </row>
    <row r="8437" spans="1:6">
      <c r="A8437" t="s">
        <v>15739</v>
      </c>
      <c r="B8437">
        <v>100589</v>
      </c>
      <c r="C8437" t="s">
        <v>11984</v>
      </c>
      <c r="D8437" t="s">
        <v>211</v>
      </c>
      <c r="E8437">
        <v>911.06</v>
      </c>
      <c r="F8437">
        <v>926.6</v>
      </c>
    </row>
    <row r="8438" spans="1:6">
      <c r="A8438" t="s">
        <v>15739</v>
      </c>
      <c r="B8438">
        <v>100592</v>
      </c>
      <c r="C8438" t="s">
        <v>11985</v>
      </c>
      <c r="D8438" t="s">
        <v>211</v>
      </c>
      <c r="E8438">
        <v>964.7</v>
      </c>
      <c r="F8438">
        <v>981.82</v>
      </c>
    </row>
    <row r="8439" spans="1:6">
      <c r="A8439" t="s">
        <v>15739</v>
      </c>
      <c r="B8439">
        <v>100591</v>
      </c>
      <c r="C8439" t="s">
        <v>11986</v>
      </c>
      <c r="D8439" t="s">
        <v>211</v>
      </c>
      <c r="E8439">
        <v>900.06</v>
      </c>
      <c r="F8439">
        <v>913.74</v>
      </c>
    </row>
    <row r="8440" spans="1:6">
      <c r="A8440" t="s">
        <v>15739</v>
      </c>
      <c r="B8440">
        <v>100594</v>
      </c>
      <c r="C8440" t="s">
        <v>11987</v>
      </c>
      <c r="D8440" t="s">
        <v>211</v>
      </c>
      <c r="E8440">
        <v>1058.44</v>
      </c>
      <c r="F8440">
        <v>1078.26</v>
      </c>
    </row>
    <row r="8441" spans="1:6">
      <c r="A8441" t="s">
        <v>15739</v>
      </c>
      <c r="B8441">
        <v>100593</v>
      </c>
      <c r="C8441" t="s">
        <v>11988</v>
      </c>
      <c r="D8441" t="s">
        <v>211</v>
      </c>
      <c r="E8441">
        <v>973.7</v>
      </c>
      <c r="F8441">
        <v>989</v>
      </c>
    </row>
    <row r="8442" spans="1:6">
      <c r="A8442" t="s">
        <v>15739</v>
      </c>
      <c r="B8442">
        <v>100596</v>
      </c>
      <c r="C8442" t="s">
        <v>11989</v>
      </c>
      <c r="D8442" t="s">
        <v>211</v>
      </c>
      <c r="E8442">
        <v>1265.32</v>
      </c>
      <c r="F8442">
        <v>1289.31</v>
      </c>
    </row>
    <row r="8443" spans="1:6">
      <c r="A8443" t="s">
        <v>15739</v>
      </c>
      <c r="B8443">
        <v>100595</v>
      </c>
      <c r="C8443" t="s">
        <v>11990</v>
      </c>
      <c r="D8443" t="s">
        <v>211</v>
      </c>
      <c r="E8443">
        <v>1150.6099999999999</v>
      </c>
      <c r="F8443">
        <v>1168.56</v>
      </c>
    </row>
    <row r="8444" spans="1:6">
      <c r="A8444" t="s">
        <v>15739</v>
      </c>
      <c r="B8444">
        <v>100598</v>
      </c>
      <c r="C8444" t="s">
        <v>11991</v>
      </c>
      <c r="D8444" t="s">
        <v>211</v>
      </c>
      <c r="E8444">
        <v>1402.38</v>
      </c>
      <c r="F8444">
        <v>1429.17</v>
      </c>
    </row>
    <row r="8445" spans="1:6">
      <c r="A8445" t="s">
        <v>15739</v>
      </c>
      <c r="B8445">
        <v>100597</v>
      </c>
      <c r="C8445" t="s">
        <v>11992</v>
      </c>
      <c r="D8445" t="s">
        <v>211</v>
      </c>
      <c r="E8445">
        <v>1307.5999999999999</v>
      </c>
      <c r="F8445">
        <v>1329.39</v>
      </c>
    </row>
    <row r="8446" spans="1:6">
      <c r="A8446" t="s">
        <v>15739</v>
      </c>
      <c r="B8446">
        <v>100603</v>
      </c>
      <c r="C8446" t="s">
        <v>11993</v>
      </c>
      <c r="D8446" t="s">
        <v>211</v>
      </c>
      <c r="E8446">
        <v>1659.59</v>
      </c>
      <c r="F8446">
        <v>1695.22</v>
      </c>
    </row>
    <row r="8447" spans="1:6">
      <c r="A8447" t="s">
        <v>15739</v>
      </c>
      <c r="B8447">
        <v>100599</v>
      </c>
      <c r="C8447" t="s">
        <v>11994</v>
      </c>
      <c r="D8447" t="s">
        <v>211</v>
      </c>
      <c r="E8447">
        <v>658.78</v>
      </c>
      <c r="F8447">
        <v>668.06</v>
      </c>
    </row>
    <row r="8448" spans="1:6">
      <c r="A8448" t="s">
        <v>15739</v>
      </c>
      <c r="B8448">
        <v>100600</v>
      </c>
      <c r="C8448" t="s">
        <v>11995</v>
      </c>
      <c r="D8448" t="s">
        <v>211</v>
      </c>
      <c r="E8448">
        <v>755.56</v>
      </c>
      <c r="F8448">
        <v>767.75</v>
      </c>
    </row>
    <row r="8449" spans="1:6">
      <c r="A8449" t="s">
        <v>15739</v>
      </c>
      <c r="B8449">
        <v>100601</v>
      </c>
      <c r="C8449" t="s">
        <v>11996</v>
      </c>
      <c r="D8449" t="s">
        <v>211</v>
      </c>
      <c r="E8449">
        <v>921.18</v>
      </c>
      <c r="F8449">
        <v>937.62</v>
      </c>
    </row>
    <row r="8450" spans="1:6">
      <c r="A8450" t="s">
        <v>15739</v>
      </c>
      <c r="B8450">
        <v>100602</v>
      </c>
      <c r="C8450" t="s">
        <v>11997</v>
      </c>
      <c r="D8450" t="s">
        <v>211</v>
      </c>
      <c r="E8450">
        <v>1128.21</v>
      </c>
      <c r="F8450">
        <v>1149.97</v>
      </c>
    </row>
    <row r="8451" spans="1:6">
      <c r="A8451" t="s">
        <v>15739</v>
      </c>
      <c r="B8451">
        <v>100578</v>
      </c>
      <c r="C8451" t="s">
        <v>11998</v>
      </c>
      <c r="D8451" t="s">
        <v>211</v>
      </c>
      <c r="E8451">
        <v>623.96</v>
      </c>
      <c r="F8451">
        <v>634.34</v>
      </c>
    </row>
    <row r="8452" spans="1:6">
      <c r="A8452" t="s">
        <v>15739</v>
      </c>
      <c r="B8452">
        <v>105975</v>
      </c>
      <c r="C8452" t="s">
        <v>11999</v>
      </c>
      <c r="D8452" t="s">
        <v>110</v>
      </c>
      <c r="E8452">
        <v>0</v>
      </c>
      <c r="F8452">
        <v>0</v>
      </c>
    </row>
    <row r="8453" spans="1:6">
      <c r="A8453" t="s">
        <v>15739</v>
      </c>
      <c r="B8453">
        <v>105976</v>
      </c>
      <c r="C8453" t="s">
        <v>12000</v>
      </c>
      <c r="D8453" t="s">
        <v>110</v>
      </c>
      <c r="E8453">
        <v>0</v>
      </c>
      <c r="F8453">
        <v>0</v>
      </c>
    </row>
    <row r="8454" spans="1:6">
      <c r="A8454" t="s">
        <v>15739</v>
      </c>
      <c r="B8454">
        <v>105977</v>
      </c>
      <c r="C8454" t="s">
        <v>12001</v>
      </c>
      <c r="D8454" t="s">
        <v>110</v>
      </c>
      <c r="E8454">
        <v>0</v>
      </c>
      <c r="F8454">
        <v>0</v>
      </c>
    </row>
    <row r="8455" spans="1:6">
      <c r="A8455" t="s">
        <v>15739</v>
      </c>
      <c r="B8455">
        <v>105978</v>
      </c>
      <c r="C8455" t="s">
        <v>12002</v>
      </c>
      <c r="D8455" t="s">
        <v>110</v>
      </c>
      <c r="E8455">
        <v>0</v>
      </c>
      <c r="F8455">
        <v>0</v>
      </c>
    </row>
    <row r="8456" spans="1:6">
      <c r="A8456" t="s">
        <v>15739</v>
      </c>
      <c r="B8456">
        <v>105970</v>
      </c>
      <c r="C8456" t="s">
        <v>12003</v>
      </c>
      <c r="D8456" t="s">
        <v>211</v>
      </c>
      <c r="E8456">
        <v>0</v>
      </c>
      <c r="F8456">
        <v>0</v>
      </c>
    </row>
    <row r="8457" spans="1:6">
      <c r="A8457" t="s">
        <v>15739</v>
      </c>
      <c r="B8457">
        <v>105972</v>
      </c>
      <c r="C8457" t="s">
        <v>12004</v>
      </c>
      <c r="D8457" t="s">
        <v>211</v>
      </c>
      <c r="E8457">
        <v>0</v>
      </c>
      <c r="F8457">
        <v>0</v>
      </c>
    </row>
    <row r="8458" spans="1:6">
      <c r="A8458" t="s">
        <v>15739</v>
      </c>
      <c r="B8458">
        <v>105973</v>
      </c>
      <c r="C8458" t="s">
        <v>12005</v>
      </c>
      <c r="D8458" t="s">
        <v>211</v>
      </c>
      <c r="E8458">
        <v>0</v>
      </c>
      <c r="F8458">
        <v>0</v>
      </c>
    </row>
    <row r="8459" spans="1:6">
      <c r="A8459" t="s">
        <v>15739</v>
      </c>
      <c r="B8459">
        <v>105974</v>
      </c>
      <c r="C8459" t="s">
        <v>12006</v>
      </c>
      <c r="D8459" t="s">
        <v>211</v>
      </c>
      <c r="E8459">
        <v>0</v>
      </c>
      <c r="F8459">
        <v>0</v>
      </c>
    </row>
    <row r="8460" spans="1:6">
      <c r="A8460" t="s">
        <v>15739</v>
      </c>
      <c r="B8460">
        <v>105971</v>
      </c>
      <c r="C8460" t="s">
        <v>12007</v>
      </c>
      <c r="D8460" t="s">
        <v>211</v>
      </c>
      <c r="E8460">
        <v>0</v>
      </c>
      <c r="F8460">
        <v>0</v>
      </c>
    </row>
    <row r="8461" spans="1:6">
      <c r="A8461" t="s">
        <v>15739</v>
      </c>
      <c r="B8461">
        <v>105967</v>
      </c>
      <c r="C8461" t="s">
        <v>12008</v>
      </c>
      <c r="D8461" t="s">
        <v>211</v>
      </c>
      <c r="E8461">
        <v>0</v>
      </c>
      <c r="F8461">
        <v>0</v>
      </c>
    </row>
    <row r="8462" spans="1:6">
      <c r="A8462" t="s">
        <v>15739</v>
      </c>
      <c r="B8462">
        <v>105968</v>
      </c>
      <c r="C8462" t="s">
        <v>12009</v>
      </c>
      <c r="D8462" t="s">
        <v>211</v>
      </c>
      <c r="E8462">
        <v>0</v>
      </c>
      <c r="F8462">
        <v>0</v>
      </c>
    </row>
    <row r="8463" spans="1:6">
      <c r="A8463" t="s">
        <v>15739</v>
      </c>
      <c r="B8463">
        <v>105969</v>
      </c>
      <c r="C8463" t="s">
        <v>12010</v>
      </c>
      <c r="D8463" t="s">
        <v>211</v>
      </c>
      <c r="E8463">
        <v>0</v>
      </c>
      <c r="F8463">
        <v>0</v>
      </c>
    </row>
    <row r="8464" spans="1:6">
      <c r="A8464" t="s">
        <v>15739</v>
      </c>
      <c r="B8464">
        <v>100623</v>
      </c>
      <c r="C8464" t="s">
        <v>12011</v>
      </c>
      <c r="D8464" t="s">
        <v>211</v>
      </c>
      <c r="E8464">
        <v>2519.5700000000002</v>
      </c>
      <c r="F8464">
        <v>2527.34</v>
      </c>
    </row>
    <row r="8465" spans="1:6">
      <c r="A8465" t="s">
        <v>15739</v>
      </c>
      <c r="B8465">
        <v>105964</v>
      </c>
      <c r="C8465" t="s">
        <v>12012</v>
      </c>
      <c r="D8465" t="s">
        <v>211</v>
      </c>
      <c r="E8465">
        <v>0</v>
      </c>
      <c r="F8465">
        <v>0</v>
      </c>
    </row>
    <row r="8466" spans="1:6">
      <c r="A8466" t="s">
        <v>15739</v>
      </c>
      <c r="B8466">
        <v>105965</v>
      </c>
      <c r="C8466" t="s">
        <v>12013</v>
      </c>
      <c r="D8466" t="s">
        <v>211</v>
      </c>
      <c r="E8466">
        <v>0</v>
      </c>
      <c r="F8466">
        <v>0</v>
      </c>
    </row>
    <row r="8467" spans="1:6">
      <c r="A8467" t="s">
        <v>15739</v>
      </c>
      <c r="B8467">
        <v>105966</v>
      </c>
      <c r="C8467" t="s">
        <v>12014</v>
      </c>
      <c r="D8467" t="s">
        <v>211</v>
      </c>
      <c r="E8467">
        <v>0</v>
      </c>
      <c r="F8467">
        <v>0</v>
      </c>
    </row>
    <row r="8468" spans="1:6">
      <c r="A8468" t="s">
        <v>15739</v>
      </c>
      <c r="B8468">
        <v>100621</v>
      </c>
      <c r="C8468" t="s">
        <v>12015</v>
      </c>
      <c r="D8468" t="s">
        <v>211</v>
      </c>
      <c r="E8468">
        <v>3243.59</v>
      </c>
      <c r="F8468">
        <v>3248.5</v>
      </c>
    </row>
    <row r="8469" spans="1:6">
      <c r="A8469" t="s">
        <v>15739</v>
      </c>
      <c r="B8469">
        <v>105960</v>
      </c>
      <c r="C8469" t="s">
        <v>12016</v>
      </c>
      <c r="D8469" t="s">
        <v>211</v>
      </c>
      <c r="E8469">
        <v>0</v>
      </c>
      <c r="F8469">
        <v>0</v>
      </c>
    </row>
    <row r="8470" spans="1:6">
      <c r="A8470" t="s">
        <v>15739</v>
      </c>
      <c r="B8470">
        <v>105961</v>
      </c>
      <c r="C8470" t="s">
        <v>12017</v>
      </c>
      <c r="D8470" t="s">
        <v>211</v>
      </c>
      <c r="E8470">
        <v>0</v>
      </c>
      <c r="F8470">
        <v>0</v>
      </c>
    </row>
    <row r="8471" spans="1:6">
      <c r="A8471" t="s">
        <v>15739</v>
      </c>
      <c r="B8471">
        <v>105962</v>
      </c>
      <c r="C8471" t="s">
        <v>12018</v>
      </c>
      <c r="D8471" t="s">
        <v>211</v>
      </c>
      <c r="E8471">
        <v>0</v>
      </c>
      <c r="F8471">
        <v>0</v>
      </c>
    </row>
    <row r="8472" spans="1:6">
      <c r="A8472" t="s">
        <v>15739</v>
      </c>
      <c r="B8472">
        <v>105963</v>
      </c>
      <c r="C8472" t="s">
        <v>12019</v>
      </c>
      <c r="D8472" t="s">
        <v>211</v>
      </c>
      <c r="E8472">
        <v>0</v>
      </c>
      <c r="F8472">
        <v>0</v>
      </c>
    </row>
    <row r="8473" spans="1:6">
      <c r="A8473" t="s">
        <v>15739</v>
      </c>
      <c r="B8473">
        <v>100622</v>
      </c>
      <c r="C8473" t="s">
        <v>12020</v>
      </c>
      <c r="D8473" t="s">
        <v>211</v>
      </c>
      <c r="E8473">
        <v>2451.42</v>
      </c>
      <c r="F8473">
        <v>2458.9299999999998</v>
      </c>
    </row>
    <row r="8474" spans="1:6">
      <c r="A8474" t="s">
        <v>15739</v>
      </c>
      <c r="B8474">
        <v>105956</v>
      </c>
      <c r="C8474" t="s">
        <v>12021</v>
      </c>
      <c r="D8474" t="s">
        <v>211</v>
      </c>
      <c r="E8474">
        <v>0</v>
      </c>
      <c r="F8474">
        <v>0</v>
      </c>
    </row>
    <row r="8475" spans="1:6">
      <c r="A8475" t="s">
        <v>15739</v>
      </c>
      <c r="B8475">
        <v>105957</v>
      </c>
      <c r="C8475" t="s">
        <v>12022</v>
      </c>
      <c r="D8475" t="s">
        <v>211</v>
      </c>
      <c r="E8475">
        <v>0</v>
      </c>
      <c r="F8475">
        <v>0</v>
      </c>
    </row>
    <row r="8476" spans="1:6">
      <c r="A8476" t="s">
        <v>15739</v>
      </c>
      <c r="B8476">
        <v>105958</v>
      </c>
      <c r="C8476" t="s">
        <v>12023</v>
      </c>
      <c r="D8476" t="s">
        <v>211</v>
      </c>
      <c r="E8476">
        <v>2289.38</v>
      </c>
      <c r="F8476">
        <v>2295.11</v>
      </c>
    </row>
    <row r="8477" spans="1:6">
      <c r="A8477" t="s">
        <v>15739</v>
      </c>
      <c r="B8477">
        <v>105959</v>
      </c>
      <c r="C8477" t="s">
        <v>12024</v>
      </c>
      <c r="D8477" t="s">
        <v>211</v>
      </c>
      <c r="E8477">
        <v>0</v>
      </c>
      <c r="F8477">
        <v>0</v>
      </c>
    </row>
    <row r="8478" spans="1:6">
      <c r="A8478" t="s">
        <v>15739</v>
      </c>
      <c r="B8478">
        <v>100620</v>
      </c>
      <c r="C8478" t="s">
        <v>12025</v>
      </c>
      <c r="D8478" t="s">
        <v>211</v>
      </c>
      <c r="E8478">
        <v>2911.56</v>
      </c>
      <c r="F8478">
        <v>2916.21</v>
      </c>
    </row>
    <row r="8479" spans="1:6">
      <c r="A8479" t="s">
        <v>15739</v>
      </c>
      <c r="B8479">
        <v>105951</v>
      </c>
      <c r="C8479" t="s">
        <v>12026</v>
      </c>
      <c r="D8479" t="s">
        <v>211</v>
      </c>
      <c r="E8479">
        <v>0</v>
      </c>
      <c r="F8479">
        <v>0</v>
      </c>
    </row>
    <row r="8480" spans="1:6">
      <c r="A8480" t="s">
        <v>15739</v>
      </c>
      <c r="B8480">
        <v>105952</v>
      </c>
      <c r="C8480" t="s">
        <v>12027</v>
      </c>
      <c r="D8480" t="s">
        <v>211</v>
      </c>
      <c r="E8480">
        <v>0</v>
      </c>
      <c r="F8480">
        <v>0</v>
      </c>
    </row>
    <row r="8481" spans="1:6">
      <c r="A8481" t="s">
        <v>15739</v>
      </c>
      <c r="B8481">
        <v>105953</v>
      </c>
      <c r="C8481" t="s">
        <v>12028</v>
      </c>
      <c r="D8481" t="s">
        <v>211</v>
      </c>
      <c r="E8481">
        <v>1905.18</v>
      </c>
      <c r="F8481">
        <v>1912.38</v>
      </c>
    </row>
    <row r="8482" spans="1:6">
      <c r="A8482" t="s">
        <v>15739</v>
      </c>
      <c r="B8482">
        <v>105954</v>
      </c>
      <c r="C8482" t="s">
        <v>12029</v>
      </c>
      <c r="D8482" t="s">
        <v>211</v>
      </c>
      <c r="E8482">
        <v>0</v>
      </c>
      <c r="F8482">
        <v>0</v>
      </c>
    </row>
    <row r="8483" spans="1:6">
      <c r="A8483" t="s">
        <v>15739</v>
      </c>
      <c r="B8483">
        <v>105955</v>
      </c>
      <c r="C8483" t="s">
        <v>12030</v>
      </c>
      <c r="D8483" t="s">
        <v>211</v>
      </c>
      <c r="E8483">
        <v>2541</v>
      </c>
      <c r="F8483">
        <v>2548.87</v>
      </c>
    </row>
    <row r="8484" spans="1:6">
      <c r="A8484" t="s">
        <v>15739</v>
      </c>
      <c r="B8484">
        <v>105946</v>
      </c>
      <c r="C8484" t="s">
        <v>12031</v>
      </c>
      <c r="D8484" t="s">
        <v>211</v>
      </c>
      <c r="E8484">
        <v>0</v>
      </c>
      <c r="F8484">
        <v>0</v>
      </c>
    </row>
    <row r="8485" spans="1:6">
      <c r="A8485" t="s">
        <v>15739</v>
      </c>
      <c r="B8485">
        <v>105947</v>
      </c>
      <c r="C8485" t="s">
        <v>12032</v>
      </c>
      <c r="D8485" t="s">
        <v>211</v>
      </c>
      <c r="E8485">
        <v>0</v>
      </c>
      <c r="F8485">
        <v>0</v>
      </c>
    </row>
    <row r="8486" spans="1:6">
      <c r="A8486" t="s">
        <v>15739</v>
      </c>
      <c r="B8486">
        <v>105948</v>
      </c>
      <c r="C8486" t="s">
        <v>12033</v>
      </c>
      <c r="D8486" t="s">
        <v>211</v>
      </c>
      <c r="E8486">
        <v>0</v>
      </c>
      <c r="F8486">
        <v>0</v>
      </c>
    </row>
    <row r="8487" spans="1:6">
      <c r="A8487" t="s">
        <v>15739</v>
      </c>
      <c r="B8487">
        <v>105949</v>
      </c>
      <c r="C8487" t="s">
        <v>12034</v>
      </c>
      <c r="D8487" t="s">
        <v>211</v>
      </c>
      <c r="E8487">
        <v>0</v>
      </c>
      <c r="F8487">
        <v>0</v>
      </c>
    </row>
    <row r="8488" spans="1:6">
      <c r="A8488" t="s">
        <v>15739</v>
      </c>
      <c r="B8488">
        <v>105950</v>
      </c>
      <c r="C8488" t="s">
        <v>12035</v>
      </c>
      <c r="D8488" t="s">
        <v>211</v>
      </c>
      <c r="E8488">
        <v>0</v>
      </c>
      <c r="F8488">
        <v>0</v>
      </c>
    </row>
    <row r="8489" spans="1:6">
      <c r="A8489" t="s">
        <v>15739</v>
      </c>
      <c r="B8489">
        <v>100619</v>
      </c>
      <c r="C8489" t="s">
        <v>12036</v>
      </c>
      <c r="D8489" t="s">
        <v>211</v>
      </c>
      <c r="E8489">
        <v>650.16999999999996</v>
      </c>
      <c r="F8489">
        <v>658.2</v>
      </c>
    </row>
    <row r="8490" spans="1:6">
      <c r="A8490" t="s">
        <v>15740</v>
      </c>
      <c r="B8490">
        <v>99283</v>
      </c>
      <c r="C8490" t="s">
        <v>12037</v>
      </c>
      <c r="D8490" t="s">
        <v>110</v>
      </c>
      <c r="E8490">
        <v>1116.8699999999999</v>
      </c>
      <c r="F8490">
        <v>1153.3800000000001</v>
      </c>
    </row>
    <row r="8491" spans="1:6">
      <c r="A8491" t="s">
        <v>15740</v>
      </c>
      <c r="B8491">
        <v>99293</v>
      </c>
      <c r="C8491" t="s">
        <v>12038</v>
      </c>
      <c r="D8491" t="s">
        <v>110</v>
      </c>
      <c r="E8491">
        <v>1344.96</v>
      </c>
      <c r="F8491">
        <v>1389.64</v>
      </c>
    </row>
    <row r="8492" spans="1:6">
      <c r="A8492" t="s">
        <v>15740</v>
      </c>
      <c r="B8492">
        <v>99243</v>
      </c>
      <c r="C8492" t="s">
        <v>12039</v>
      </c>
      <c r="D8492" t="s">
        <v>110</v>
      </c>
      <c r="E8492">
        <v>1573.02</v>
      </c>
      <c r="F8492">
        <v>1625.84</v>
      </c>
    </row>
    <row r="8493" spans="1:6">
      <c r="A8493" t="s">
        <v>15740</v>
      </c>
      <c r="B8493">
        <v>99249</v>
      </c>
      <c r="C8493" t="s">
        <v>12040</v>
      </c>
      <c r="D8493" t="s">
        <v>110</v>
      </c>
      <c r="E8493">
        <v>1915.21</v>
      </c>
      <c r="F8493">
        <v>1980.25</v>
      </c>
    </row>
    <row r="8494" spans="1:6">
      <c r="A8494" t="s">
        <v>15740</v>
      </c>
      <c r="B8494">
        <v>99278</v>
      </c>
      <c r="C8494" t="s">
        <v>12041</v>
      </c>
      <c r="D8494" t="s">
        <v>110</v>
      </c>
      <c r="E8494">
        <v>333.94</v>
      </c>
      <c r="F8494">
        <v>335.9</v>
      </c>
    </row>
    <row r="8495" spans="1:6">
      <c r="A8495" t="s">
        <v>15740</v>
      </c>
      <c r="B8495">
        <v>99288</v>
      </c>
      <c r="C8495" t="s">
        <v>12042</v>
      </c>
      <c r="D8495" t="s">
        <v>110</v>
      </c>
      <c r="E8495">
        <v>439.43</v>
      </c>
      <c r="F8495">
        <v>441.76</v>
      </c>
    </row>
    <row r="8496" spans="1:6">
      <c r="A8496" t="s">
        <v>15740</v>
      </c>
      <c r="B8496">
        <v>99240</v>
      </c>
      <c r="C8496" t="s">
        <v>12043</v>
      </c>
      <c r="D8496" t="s">
        <v>110</v>
      </c>
      <c r="E8496">
        <v>582.72</v>
      </c>
      <c r="F8496">
        <v>585.47</v>
      </c>
    </row>
    <row r="8497" spans="1:6">
      <c r="A8497" t="s">
        <v>15740</v>
      </c>
      <c r="B8497">
        <v>99246</v>
      </c>
      <c r="C8497" t="s">
        <v>12044</v>
      </c>
      <c r="D8497" t="s">
        <v>110</v>
      </c>
      <c r="E8497">
        <v>797.36</v>
      </c>
      <c r="F8497">
        <v>800.88</v>
      </c>
    </row>
    <row r="8498" spans="1:6">
      <c r="A8498" t="s">
        <v>15740</v>
      </c>
      <c r="B8498">
        <v>97981</v>
      </c>
      <c r="C8498" t="s">
        <v>12045</v>
      </c>
      <c r="D8498" t="s">
        <v>110</v>
      </c>
      <c r="E8498">
        <v>1196.82</v>
      </c>
      <c r="F8498">
        <v>1233.54</v>
      </c>
    </row>
    <row r="8499" spans="1:6">
      <c r="A8499" t="s">
        <v>15740</v>
      </c>
      <c r="B8499">
        <v>97985</v>
      </c>
      <c r="C8499" t="s">
        <v>12046</v>
      </c>
      <c r="D8499" t="s">
        <v>110</v>
      </c>
      <c r="E8499">
        <v>1435.36</v>
      </c>
      <c r="F8499">
        <v>1480.27</v>
      </c>
    </row>
    <row r="8500" spans="1:6">
      <c r="A8500" t="s">
        <v>15740</v>
      </c>
      <c r="B8500">
        <v>97989</v>
      </c>
      <c r="C8500" t="s">
        <v>12047</v>
      </c>
      <c r="D8500" t="s">
        <v>110</v>
      </c>
      <c r="E8500">
        <v>1673.88</v>
      </c>
      <c r="F8500">
        <v>1726.96</v>
      </c>
    </row>
    <row r="8501" spans="1:6">
      <c r="A8501" t="s">
        <v>15740</v>
      </c>
      <c r="B8501">
        <v>97993</v>
      </c>
      <c r="C8501" t="s">
        <v>12048</v>
      </c>
      <c r="D8501" t="s">
        <v>110</v>
      </c>
      <c r="E8501">
        <v>2031.77</v>
      </c>
      <c r="F8501">
        <v>2097.11</v>
      </c>
    </row>
    <row r="8502" spans="1:6">
      <c r="A8502" t="s">
        <v>15740</v>
      </c>
      <c r="B8502">
        <v>98409</v>
      </c>
      <c r="C8502" t="s">
        <v>12049</v>
      </c>
      <c r="D8502" t="s">
        <v>110</v>
      </c>
      <c r="E8502">
        <v>336.21</v>
      </c>
      <c r="F8502">
        <v>338.18</v>
      </c>
    </row>
    <row r="8503" spans="1:6">
      <c r="A8503" t="s">
        <v>15740</v>
      </c>
      <c r="B8503">
        <v>97983</v>
      </c>
      <c r="C8503" t="s">
        <v>12050</v>
      </c>
      <c r="D8503" t="s">
        <v>110</v>
      </c>
      <c r="E8503">
        <v>442.4</v>
      </c>
      <c r="F8503">
        <v>444.74</v>
      </c>
    </row>
    <row r="8504" spans="1:6">
      <c r="A8504" t="s">
        <v>15740</v>
      </c>
      <c r="B8504">
        <v>97987</v>
      </c>
      <c r="C8504" t="s">
        <v>12051</v>
      </c>
      <c r="D8504" t="s">
        <v>110</v>
      </c>
      <c r="E8504">
        <v>586.45000000000005</v>
      </c>
      <c r="F8504">
        <v>589.21</v>
      </c>
    </row>
    <row r="8505" spans="1:6">
      <c r="A8505" t="s">
        <v>15740</v>
      </c>
      <c r="B8505">
        <v>97991</v>
      </c>
      <c r="C8505" t="s">
        <v>12052</v>
      </c>
      <c r="D8505" t="s">
        <v>110</v>
      </c>
      <c r="E8505">
        <v>802.45</v>
      </c>
      <c r="F8505">
        <v>805.99</v>
      </c>
    </row>
    <row r="8506" spans="1:6">
      <c r="A8506" t="s">
        <v>15740</v>
      </c>
      <c r="B8506">
        <v>99241</v>
      </c>
      <c r="C8506" t="s">
        <v>12053</v>
      </c>
      <c r="D8506" t="s">
        <v>110</v>
      </c>
      <c r="E8506">
        <v>1883.73</v>
      </c>
      <c r="F8506">
        <v>1939.85</v>
      </c>
    </row>
    <row r="8507" spans="1:6">
      <c r="A8507" t="s">
        <v>15740</v>
      </c>
      <c r="B8507">
        <v>99247</v>
      </c>
      <c r="C8507" t="s">
        <v>12054</v>
      </c>
      <c r="D8507" t="s">
        <v>110</v>
      </c>
      <c r="E8507">
        <v>2147.6999999999998</v>
      </c>
      <c r="F8507">
        <v>2211.79</v>
      </c>
    </row>
    <row r="8508" spans="1:6">
      <c r="A8508" t="s">
        <v>15740</v>
      </c>
      <c r="B8508">
        <v>99263</v>
      </c>
      <c r="C8508" t="s">
        <v>12055</v>
      </c>
      <c r="D8508" t="s">
        <v>110</v>
      </c>
      <c r="E8508">
        <v>2411.77</v>
      </c>
      <c r="F8508">
        <v>2483.81</v>
      </c>
    </row>
    <row r="8509" spans="1:6">
      <c r="A8509" t="s">
        <v>15740</v>
      </c>
      <c r="B8509">
        <v>99276</v>
      </c>
      <c r="C8509" t="s">
        <v>12056</v>
      </c>
      <c r="D8509" t="s">
        <v>110</v>
      </c>
      <c r="E8509">
        <v>2675.82</v>
      </c>
      <c r="F8509">
        <v>2755.81</v>
      </c>
    </row>
    <row r="8510" spans="1:6">
      <c r="A8510" t="s">
        <v>15740</v>
      </c>
      <c r="B8510">
        <v>99291</v>
      </c>
      <c r="C8510" t="s">
        <v>12057</v>
      </c>
      <c r="D8510" t="s">
        <v>110</v>
      </c>
      <c r="E8510">
        <v>2939.81</v>
      </c>
      <c r="F8510">
        <v>3027.77</v>
      </c>
    </row>
    <row r="8511" spans="1:6">
      <c r="A8511" t="s">
        <v>15740</v>
      </c>
      <c r="B8511">
        <v>99297</v>
      </c>
      <c r="C8511" t="s">
        <v>12058</v>
      </c>
      <c r="D8511" t="s">
        <v>110</v>
      </c>
      <c r="E8511">
        <v>3226.64</v>
      </c>
      <c r="F8511">
        <v>3323.17</v>
      </c>
    </row>
    <row r="8512" spans="1:6">
      <c r="A8512" t="s">
        <v>15740</v>
      </c>
      <c r="B8512">
        <v>99254</v>
      </c>
      <c r="C8512" t="s">
        <v>12059</v>
      </c>
      <c r="D8512" t="s">
        <v>110</v>
      </c>
      <c r="E8512">
        <v>1355.69</v>
      </c>
      <c r="F8512">
        <v>1395.87</v>
      </c>
    </row>
    <row r="8513" spans="1:6">
      <c r="A8513" t="s">
        <v>15740</v>
      </c>
      <c r="B8513">
        <v>99261</v>
      </c>
      <c r="C8513" t="s">
        <v>12060</v>
      </c>
      <c r="D8513" t="s">
        <v>110</v>
      </c>
      <c r="E8513">
        <v>1619.68</v>
      </c>
      <c r="F8513">
        <v>1667.83</v>
      </c>
    </row>
    <row r="8514" spans="1:6">
      <c r="A8514" t="s">
        <v>15740</v>
      </c>
      <c r="B8514">
        <v>99266</v>
      </c>
      <c r="C8514" t="s">
        <v>12061</v>
      </c>
      <c r="D8514" t="s">
        <v>110</v>
      </c>
      <c r="E8514">
        <v>1883.73</v>
      </c>
      <c r="F8514">
        <v>1939.85</v>
      </c>
    </row>
    <row r="8515" spans="1:6">
      <c r="A8515" t="s">
        <v>15740</v>
      </c>
      <c r="B8515">
        <v>99269</v>
      </c>
      <c r="C8515" t="s">
        <v>12062</v>
      </c>
      <c r="D8515" t="s">
        <v>110</v>
      </c>
      <c r="E8515">
        <v>2147.6999999999998</v>
      </c>
      <c r="F8515">
        <v>2211.79</v>
      </c>
    </row>
    <row r="8516" spans="1:6">
      <c r="A8516" t="s">
        <v>15740</v>
      </c>
      <c r="B8516">
        <v>99277</v>
      </c>
      <c r="C8516" t="s">
        <v>12063</v>
      </c>
      <c r="D8516" t="s">
        <v>110</v>
      </c>
      <c r="E8516">
        <v>2411.77</v>
      </c>
      <c r="F8516">
        <v>2483.81</v>
      </c>
    </row>
    <row r="8517" spans="1:6">
      <c r="A8517" t="s">
        <v>15740</v>
      </c>
      <c r="B8517">
        <v>99281</v>
      </c>
      <c r="C8517" t="s">
        <v>12064</v>
      </c>
      <c r="D8517" t="s">
        <v>110</v>
      </c>
      <c r="E8517">
        <v>2675.82</v>
      </c>
      <c r="F8517">
        <v>2755.81</v>
      </c>
    </row>
    <row r="8518" spans="1:6">
      <c r="A8518" t="s">
        <v>15740</v>
      </c>
      <c r="B8518">
        <v>99289</v>
      </c>
      <c r="C8518" t="s">
        <v>12065</v>
      </c>
      <c r="D8518" t="s">
        <v>110</v>
      </c>
      <c r="E8518">
        <v>2939.81</v>
      </c>
      <c r="F8518">
        <v>3027.77</v>
      </c>
    </row>
    <row r="8519" spans="1:6">
      <c r="A8519" t="s">
        <v>15740</v>
      </c>
      <c r="B8519">
        <v>99282</v>
      </c>
      <c r="C8519" t="s">
        <v>12066</v>
      </c>
      <c r="D8519" t="s">
        <v>110</v>
      </c>
      <c r="E8519">
        <v>2967.41</v>
      </c>
      <c r="F8519">
        <v>3056.11</v>
      </c>
    </row>
    <row r="8520" spans="1:6">
      <c r="A8520" t="s">
        <v>15740</v>
      </c>
      <c r="B8520">
        <v>99296</v>
      </c>
      <c r="C8520" t="s">
        <v>12067</v>
      </c>
      <c r="D8520" t="s">
        <v>110</v>
      </c>
      <c r="E8520">
        <v>3231.39</v>
      </c>
      <c r="F8520">
        <v>3328.07</v>
      </c>
    </row>
    <row r="8521" spans="1:6">
      <c r="A8521" t="s">
        <v>15740</v>
      </c>
      <c r="B8521">
        <v>99299</v>
      </c>
      <c r="C8521" t="s">
        <v>12068</v>
      </c>
      <c r="D8521" t="s">
        <v>110</v>
      </c>
      <c r="E8521">
        <v>3495.35</v>
      </c>
      <c r="F8521">
        <v>3599.97</v>
      </c>
    </row>
    <row r="8522" spans="1:6">
      <c r="A8522" t="s">
        <v>15740</v>
      </c>
      <c r="B8522">
        <v>99302</v>
      </c>
      <c r="C8522" t="s">
        <v>12069</v>
      </c>
      <c r="D8522" t="s">
        <v>110</v>
      </c>
      <c r="E8522">
        <v>3764.07</v>
      </c>
      <c r="F8522">
        <v>3876.79</v>
      </c>
    </row>
    <row r="8523" spans="1:6">
      <c r="A8523" t="s">
        <v>15740</v>
      </c>
      <c r="B8523">
        <v>99307</v>
      </c>
      <c r="C8523" t="s">
        <v>12070</v>
      </c>
      <c r="D8523" t="s">
        <v>110</v>
      </c>
      <c r="E8523">
        <v>2434.61</v>
      </c>
      <c r="F8523">
        <v>2507.2600000000002</v>
      </c>
    </row>
    <row r="8524" spans="1:6">
      <c r="A8524" t="s">
        <v>15740</v>
      </c>
      <c r="B8524">
        <v>99317</v>
      </c>
      <c r="C8524" t="s">
        <v>12071</v>
      </c>
      <c r="D8524" t="s">
        <v>110</v>
      </c>
      <c r="E8524">
        <v>2698.6</v>
      </c>
      <c r="F8524">
        <v>2779.21</v>
      </c>
    </row>
    <row r="8525" spans="1:6">
      <c r="A8525" t="s">
        <v>15740</v>
      </c>
      <c r="B8525">
        <v>99321</v>
      </c>
      <c r="C8525" t="s">
        <v>12072</v>
      </c>
      <c r="D8525" t="s">
        <v>110</v>
      </c>
      <c r="E8525">
        <v>2962.64</v>
      </c>
      <c r="F8525">
        <v>3051.23</v>
      </c>
    </row>
    <row r="8526" spans="1:6">
      <c r="A8526" t="s">
        <v>15740</v>
      </c>
      <c r="B8526">
        <v>99323</v>
      </c>
      <c r="C8526" t="s">
        <v>12073</v>
      </c>
      <c r="D8526" t="s">
        <v>110</v>
      </c>
      <c r="E8526">
        <v>3226.64</v>
      </c>
      <c r="F8526">
        <v>3323.17</v>
      </c>
    </row>
    <row r="8527" spans="1:6">
      <c r="A8527" t="s">
        <v>15740</v>
      </c>
      <c r="B8527">
        <v>99325</v>
      </c>
      <c r="C8527" t="s">
        <v>12074</v>
      </c>
      <c r="D8527" t="s">
        <v>110</v>
      </c>
      <c r="E8527">
        <v>3495.35</v>
      </c>
      <c r="F8527">
        <v>3599.97</v>
      </c>
    </row>
    <row r="8528" spans="1:6">
      <c r="A8528" t="s">
        <v>15740</v>
      </c>
      <c r="B8528">
        <v>99311</v>
      </c>
      <c r="C8528" t="s">
        <v>12075</v>
      </c>
      <c r="D8528" t="s">
        <v>110</v>
      </c>
      <c r="E8528">
        <v>4032.89</v>
      </c>
      <c r="F8528">
        <v>4153.7</v>
      </c>
    </row>
    <row r="8529" spans="1:6">
      <c r="A8529" t="s">
        <v>15740</v>
      </c>
      <c r="B8529">
        <v>99314</v>
      </c>
      <c r="C8529" t="s">
        <v>12076</v>
      </c>
      <c r="D8529" t="s">
        <v>110</v>
      </c>
      <c r="E8529">
        <v>4301.6499999999996</v>
      </c>
      <c r="F8529">
        <v>4430.55</v>
      </c>
    </row>
    <row r="8530" spans="1:6">
      <c r="A8530" t="s">
        <v>15740</v>
      </c>
      <c r="B8530">
        <v>99304</v>
      </c>
      <c r="C8530" t="s">
        <v>12077</v>
      </c>
      <c r="D8530" t="s">
        <v>110</v>
      </c>
      <c r="E8530">
        <v>3500.12</v>
      </c>
      <c r="F8530">
        <v>3604.86</v>
      </c>
    </row>
    <row r="8531" spans="1:6">
      <c r="A8531" t="s">
        <v>15740</v>
      </c>
      <c r="B8531">
        <v>99306</v>
      </c>
      <c r="C8531" t="s">
        <v>12078</v>
      </c>
      <c r="D8531" t="s">
        <v>110</v>
      </c>
      <c r="E8531">
        <v>3764.07</v>
      </c>
      <c r="F8531">
        <v>3876.79</v>
      </c>
    </row>
    <row r="8532" spans="1:6">
      <c r="A8532" t="s">
        <v>15740</v>
      </c>
      <c r="B8532">
        <v>99309</v>
      </c>
      <c r="C8532" t="s">
        <v>12079</v>
      </c>
      <c r="D8532" t="s">
        <v>110</v>
      </c>
      <c r="E8532">
        <v>4032.89</v>
      </c>
      <c r="F8532">
        <v>4153.7</v>
      </c>
    </row>
    <row r="8533" spans="1:6">
      <c r="A8533" t="s">
        <v>15740</v>
      </c>
      <c r="B8533">
        <v>99327</v>
      </c>
      <c r="C8533" t="s">
        <v>12080</v>
      </c>
      <c r="D8533" t="s">
        <v>110</v>
      </c>
      <c r="E8533">
        <v>4523.87</v>
      </c>
      <c r="F8533">
        <v>4659.62</v>
      </c>
    </row>
    <row r="8534" spans="1:6">
      <c r="A8534" t="s">
        <v>15740</v>
      </c>
      <c r="B8534">
        <v>98009</v>
      </c>
      <c r="C8534" t="s">
        <v>12081</v>
      </c>
      <c r="D8534" t="s">
        <v>110</v>
      </c>
      <c r="E8534">
        <v>1962.05</v>
      </c>
      <c r="F8534">
        <v>2018.37</v>
      </c>
    </row>
    <row r="8535" spans="1:6">
      <c r="A8535" t="s">
        <v>15740</v>
      </c>
      <c r="B8535">
        <v>98011</v>
      </c>
      <c r="C8535" t="s">
        <v>12082</v>
      </c>
      <c r="D8535" t="s">
        <v>110</v>
      </c>
      <c r="E8535">
        <v>2237.5300000000002</v>
      </c>
      <c r="F8535">
        <v>2301.85</v>
      </c>
    </row>
    <row r="8536" spans="1:6">
      <c r="A8536" t="s">
        <v>15740</v>
      </c>
      <c r="B8536">
        <v>98013</v>
      </c>
      <c r="C8536" t="s">
        <v>12083</v>
      </c>
      <c r="D8536" t="s">
        <v>110</v>
      </c>
      <c r="E8536">
        <v>2513.12</v>
      </c>
      <c r="F8536">
        <v>2585.42</v>
      </c>
    </row>
    <row r="8537" spans="1:6">
      <c r="A8537" t="s">
        <v>15740</v>
      </c>
      <c r="B8537">
        <v>98015</v>
      </c>
      <c r="C8537" t="s">
        <v>12084</v>
      </c>
      <c r="D8537" t="s">
        <v>110</v>
      </c>
      <c r="E8537">
        <v>2788.7</v>
      </c>
      <c r="F8537">
        <v>2868.98</v>
      </c>
    </row>
    <row r="8538" spans="1:6">
      <c r="A8538" t="s">
        <v>15740</v>
      </c>
      <c r="B8538">
        <v>98017</v>
      </c>
      <c r="C8538" t="s">
        <v>12085</v>
      </c>
      <c r="D8538" t="s">
        <v>110</v>
      </c>
      <c r="E8538">
        <v>3064.2</v>
      </c>
      <c r="F8538">
        <v>3152.47</v>
      </c>
    </row>
    <row r="8539" spans="1:6">
      <c r="A8539" t="s">
        <v>15740</v>
      </c>
      <c r="B8539">
        <v>98019</v>
      </c>
      <c r="C8539" t="s">
        <v>12086</v>
      </c>
      <c r="D8539" t="s">
        <v>110</v>
      </c>
      <c r="E8539">
        <v>3366</v>
      </c>
      <c r="F8539">
        <v>3462.89</v>
      </c>
    </row>
    <row r="8540" spans="1:6">
      <c r="A8540" t="s">
        <v>15740</v>
      </c>
      <c r="B8540">
        <v>97995</v>
      </c>
      <c r="C8540" t="s">
        <v>12087</v>
      </c>
      <c r="D8540" t="s">
        <v>110</v>
      </c>
      <c r="E8540">
        <v>1410.98</v>
      </c>
      <c r="F8540">
        <v>1451.3</v>
      </c>
    </row>
    <row r="8541" spans="1:6">
      <c r="A8541" t="s">
        <v>15740</v>
      </c>
      <c r="B8541">
        <v>97997</v>
      </c>
      <c r="C8541" t="s">
        <v>12088</v>
      </c>
      <c r="D8541" t="s">
        <v>110</v>
      </c>
      <c r="E8541">
        <v>1686.48</v>
      </c>
      <c r="F8541">
        <v>1734.79</v>
      </c>
    </row>
    <row r="8542" spans="1:6">
      <c r="A8542" t="s">
        <v>15740</v>
      </c>
      <c r="B8542">
        <v>97999</v>
      </c>
      <c r="C8542" t="s">
        <v>12089</v>
      </c>
      <c r="D8542" t="s">
        <v>110</v>
      </c>
      <c r="E8542">
        <v>1962.05</v>
      </c>
      <c r="F8542">
        <v>2018.37</v>
      </c>
    </row>
    <row r="8543" spans="1:6">
      <c r="A8543" t="s">
        <v>15740</v>
      </c>
      <c r="B8543">
        <v>98001</v>
      </c>
      <c r="C8543" t="s">
        <v>12090</v>
      </c>
      <c r="D8543" t="s">
        <v>110</v>
      </c>
      <c r="E8543">
        <v>2237.5300000000002</v>
      </c>
      <c r="F8543">
        <v>2301.85</v>
      </c>
    </row>
    <row r="8544" spans="1:6">
      <c r="A8544" t="s">
        <v>15740</v>
      </c>
      <c r="B8544">
        <v>98003</v>
      </c>
      <c r="C8544" t="s">
        <v>12091</v>
      </c>
      <c r="D8544" t="s">
        <v>110</v>
      </c>
      <c r="E8544">
        <v>2513.12</v>
      </c>
      <c r="F8544">
        <v>2585.42</v>
      </c>
    </row>
    <row r="8545" spans="1:6">
      <c r="A8545" t="s">
        <v>15740</v>
      </c>
      <c r="B8545">
        <v>98005</v>
      </c>
      <c r="C8545" t="s">
        <v>12092</v>
      </c>
      <c r="D8545" t="s">
        <v>110</v>
      </c>
      <c r="E8545">
        <v>2788.7</v>
      </c>
      <c r="F8545">
        <v>2868.98</v>
      </c>
    </row>
    <row r="8546" spans="1:6">
      <c r="A8546" t="s">
        <v>15740</v>
      </c>
      <c r="B8546">
        <v>98007</v>
      </c>
      <c r="C8546" t="s">
        <v>12093</v>
      </c>
      <c r="D8546" t="s">
        <v>110</v>
      </c>
      <c r="E8546">
        <v>3064.2</v>
      </c>
      <c r="F8546">
        <v>3152.47</v>
      </c>
    </row>
    <row r="8547" spans="1:6">
      <c r="A8547" t="s">
        <v>15740</v>
      </c>
      <c r="B8547">
        <v>98031</v>
      </c>
      <c r="C8547" t="s">
        <v>12094</v>
      </c>
      <c r="D8547" t="s">
        <v>110</v>
      </c>
      <c r="E8547">
        <v>3095.99</v>
      </c>
      <c r="F8547">
        <v>3185.02</v>
      </c>
    </row>
    <row r="8548" spans="1:6">
      <c r="A8548" t="s">
        <v>15740</v>
      </c>
      <c r="B8548">
        <v>98033</v>
      </c>
      <c r="C8548" t="s">
        <v>12095</v>
      </c>
      <c r="D8548" t="s">
        <v>110</v>
      </c>
      <c r="E8548">
        <v>3371.48</v>
      </c>
      <c r="F8548">
        <v>3468.51</v>
      </c>
    </row>
    <row r="8549" spans="1:6">
      <c r="A8549" t="s">
        <v>15740</v>
      </c>
      <c r="B8549">
        <v>98035</v>
      </c>
      <c r="C8549" t="s">
        <v>12096</v>
      </c>
      <c r="D8549" t="s">
        <v>110</v>
      </c>
      <c r="E8549">
        <v>3646.96</v>
      </c>
      <c r="F8549">
        <v>3751.97</v>
      </c>
    </row>
    <row r="8550" spans="1:6">
      <c r="A8550" t="s">
        <v>15740</v>
      </c>
      <c r="B8550">
        <v>98037</v>
      </c>
      <c r="C8550" t="s">
        <v>12097</v>
      </c>
      <c r="D8550" t="s">
        <v>110</v>
      </c>
      <c r="E8550">
        <v>3927.91</v>
      </c>
      <c r="F8550">
        <v>4041.05</v>
      </c>
    </row>
    <row r="8551" spans="1:6">
      <c r="A8551" t="s">
        <v>15740</v>
      </c>
      <c r="B8551">
        <v>98021</v>
      </c>
      <c r="C8551" t="s">
        <v>12098</v>
      </c>
      <c r="D8551" t="s">
        <v>110</v>
      </c>
      <c r="E8551">
        <v>2539.4299999999998</v>
      </c>
      <c r="F8551">
        <v>2612.35</v>
      </c>
    </row>
    <row r="8552" spans="1:6">
      <c r="A8552" t="s">
        <v>15740</v>
      </c>
      <c r="B8552">
        <v>98023</v>
      </c>
      <c r="C8552" t="s">
        <v>12099</v>
      </c>
      <c r="D8552" t="s">
        <v>110</v>
      </c>
      <c r="E8552">
        <v>2814.93</v>
      </c>
      <c r="F8552">
        <v>2895.84</v>
      </c>
    </row>
    <row r="8553" spans="1:6">
      <c r="A8553" t="s">
        <v>15740</v>
      </c>
      <c r="B8553">
        <v>98025</v>
      </c>
      <c r="C8553" t="s">
        <v>12100</v>
      </c>
      <c r="D8553" t="s">
        <v>110</v>
      </c>
      <c r="E8553">
        <v>3090.5</v>
      </c>
      <c r="F8553">
        <v>3179.41</v>
      </c>
    </row>
    <row r="8554" spans="1:6">
      <c r="A8554" t="s">
        <v>15740</v>
      </c>
      <c r="B8554">
        <v>98027</v>
      </c>
      <c r="C8554" t="s">
        <v>12101</v>
      </c>
      <c r="D8554" t="s">
        <v>110</v>
      </c>
      <c r="E8554">
        <v>3366</v>
      </c>
      <c r="F8554">
        <v>3462.89</v>
      </c>
    </row>
    <row r="8555" spans="1:6">
      <c r="A8555" t="s">
        <v>15740</v>
      </c>
      <c r="B8555">
        <v>98029</v>
      </c>
      <c r="C8555" t="s">
        <v>12102</v>
      </c>
      <c r="D8555" t="s">
        <v>110</v>
      </c>
      <c r="E8555">
        <v>3646.96</v>
      </c>
      <c r="F8555">
        <v>3751.97</v>
      </c>
    </row>
    <row r="8556" spans="1:6">
      <c r="A8556" t="s">
        <v>15740</v>
      </c>
      <c r="B8556">
        <v>98045</v>
      </c>
      <c r="C8556" t="s">
        <v>12103</v>
      </c>
      <c r="D8556" t="s">
        <v>110</v>
      </c>
      <c r="E8556">
        <v>4208.9799999999996</v>
      </c>
      <c r="F8556">
        <v>4330.24</v>
      </c>
    </row>
    <row r="8557" spans="1:6">
      <c r="A8557" t="s">
        <v>15740</v>
      </c>
      <c r="B8557">
        <v>98047</v>
      </c>
      <c r="C8557" t="s">
        <v>12104</v>
      </c>
      <c r="D8557" t="s">
        <v>110</v>
      </c>
      <c r="E8557">
        <v>4489.97</v>
      </c>
      <c r="F8557">
        <v>4619.3500000000004</v>
      </c>
    </row>
    <row r="8558" spans="1:6">
      <c r="A8558" t="s">
        <v>15740</v>
      </c>
      <c r="B8558">
        <v>98039</v>
      </c>
      <c r="C8558" t="s">
        <v>12105</v>
      </c>
      <c r="D8558" t="s">
        <v>110</v>
      </c>
      <c r="E8558">
        <v>3652.45</v>
      </c>
      <c r="F8558">
        <v>3757.59</v>
      </c>
    </row>
    <row r="8559" spans="1:6">
      <c r="A8559" t="s">
        <v>15740</v>
      </c>
      <c r="B8559">
        <v>98041</v>
      </c>
      <c r="C8559" t="s">
        <v>12106</v>
      </c>
      <c r="D8559" t="s">
        <v>110</v>
      </c>
      <c r="E8559">
        <v>3927.91</v>
      </c>
      <c r="F8559">
        <v>4041.05</v>
      </c>
    </row>
    <row r="8560" spans="1:6">
      <c r="A8560" t="s">
        <v>15740</v>
      </c>
      <c r="B8560">
        <v>98043</v>
      </c>
      <c r="C8560" t="s">
        <v>12107</v>
      </c>
      <c r="D8560" t="s">
        <v>110</v>
      </c>
      <c r="E8560">
        <v>4208.9799999999996</v>
      </c>
      <c r="F8560">
        <v>4330.24</v>
      </c>
    </row>
    <row r="8561" spans="1:6">
      <c r="A8561" t="s">
        <v>15740</v>
      </c>
      <c r="B8561">
        <v>98049</v>
      </c>
      <c r="C8561" t="s">
        <v>12108</v>
      </c>
      <c r="D8561" t="s">
        <v>110</v>
      </c>
      <c r="E8561">
        <v>4717.37</v>
      </c>
      <c r="F8561">
        <v>4853.6099999999997</v>
      </c>
    </row>
    <row r="8562" spans="1:6">
      <c r="A8562" t="s">
        <v>15740</v>
      </c>
      <c r="B8562">
        <v>101809</v>
      </c>
      <c r="C8562" t="s">
        <v>12109</v>
      </c>
      <c r="D8562" t="s">
        <v>211</v>
      </c>
      <c r="E8562">
        <v>3066.82</v>
      </c>
      <c r="F8562">
        <v>3136.16</v>
      </c>
    </row>
    <row r="8563" spans="1:6">
      <c r="A8563" t="s">
        <v>15740</v>
      </c>
      <c r="B8563">
        <v>99280</v>
      </c>
      <c r="C8563" t="s">
        <v>12110</v>
      </c>
      <c r="D8563" t="s">
        <v>211</v>
      </c>
      <c r="E8563">
        <v>2017.14</v>
      </c>
      <c r="F8563">
        <v>2073.46</v>
      </c>
    </row>
    <row r="8564" spans="1:6">
      <c r="A8564" t="s">
        <v>15740</v>
      </c>
      <c r="B8564">
        <v>99292</v>
      </c>
      <c r="C8564" t="s">
        <v>12111</v>
      </c>
      <c r="D8564" t="s">
        <v>211</v>
      </c>
      <c r="E8564">
        <v>2485.2800000000002</v>
      </c>
      <c r="F8564">
        <v>2553.38</v>
      </c>
    </row>
    <row r="8565" spans="1:6">
      <c r="A8565" t="s">
        <v>15740</v>
      </c>
      <c r="B8565">
        <v>99242</v>
      </c>
      <c r="C8565" t="s">
        <v>12112</v>
      </c>
      <c r="D8565" t="s">
        <v>211</v>
      </c>
      <c r="E8565">
        <v>2955.06</v>
      </c>
      <c r="F8565">
        <v>3034.26</v>
      </c>
    </row>
    <row r="8566" spans="1:6">
      <c r="A8566" t="s">
        <v>15740</v>
      </c>
      <c r="B8566">
        <v>99248</v>
      </c>
      <c r="C8566" t="s">
        <v>12113</v>
      </c>
      <c r="D8566" t="s">
        <v>211</v>
      </c>
      <c r="E8566">
        <v>3779.5</v>
      </c>
      <c r="F8566">
        <v>3877.5</v>
      </c>
    </row>
    <row r="8567" spans="1:6">
      <c r="A8567" t="s">
        <v>15740</v>
      </c>
      <c r="B8567">
        <v>99275</v>
      </c>
      <c r="C8567" t="s">
        <v>12114</v>
      </c>
      <c r="D8567" t="s">
        <v>211</v>
      </c>
      <c r="E8567">
        <v>890.31</v>
      </c>
      <c r="F8567">
        <v>906.66</v>
      </c>
    </row>
    <row r="8568" spans="1:6">
      <c r="A8568" t="s">
        <v>15740</v>
      </c>
      <c r="B8568">
        <v>99285</v>
      </c>
      <c r="C8568" t="s">
        <v>12115</v>
      </c>
      <c r="D8568" t="s">
        <v>211</v>
      </c>
      <c r="E8568">
        <v>1233.99</v>
      </c>
      <c r="F8568">
        <v>1253.3699999999999</v>
      </c>
    </row>
    <row r="8569" spans="1:6">
      <c r="A8569" t="s">
        <v>15740</v>
      </c>
      <c r="B8569">
        <v>102457</v>
      </c>
      <c r="C8569" t="s">
        <v>12116</v>
      </c>
      <c r="D8569" t="s">
        <v>211</v>
      </c>
      <c r="E8569">
        <v>1527.2</v>
      </c>
      <c r="F8569">
        <v>1547.82</v>
      </c>
    </row>
    <row r="8570" spans="1:6">
      <c r="A8570" t="s">
        <v>15740</v>
      </c>
      <c r="B8570">
        <v>102142</v>
      </c>
      <c r="C8570" t="s">
        <v>12117</v>
      </c>
      <c r="D8570" t="s">
        <v>211</v>
      </c>
      <c r="E8570">
        <v>2376.2800000000002</v>
      </c>
      <c r="F8570">
        <v>2407.62</v>
      </c>
    </row>
    <row r="8571" spans="1:6">
      <c r="A8571" t="s">
        <v>15740</v>
      </c>
      <c r="B8571">
        <v>97980</v>
      </c>
      <c r="C8571" t="s">
        <v>12118</v>
      </c>
      <c r="D8571" t="s">
        <v>211</v>
      </c>
      <c r="E8571">
        <v>2101.14</v>
      </c>
      <c r="F8571">
        <v>2157.66</v>
      </c>
    </row>
    <row r="8572" spans="1:6">
      <c r="A8572" t="s">
        <v>15740</v>
      </c>
      <c r="B8572">
        <v>98405</v>
      </c>
      <c r="C8572" t="s">
        <v>12119</v>
      </c>
      <c r="D8572" t="s">
        <v>211</v>
      </c>
      <c r="E8572">
        <v>2581.04</v>
      </c>
      <c r="F8572">
        <v>2649.39</v>
      </c>
    </row>
    <row r="8573" spans="1:6">
      <c r="A8573" t="s">
        <v>15740</v>
      </c>
      <c r="B8573">
        <v>97988</v>
      </c>
      <c r="C8573" t="s">
        <v>12120</v>
      </c>
      <c r="D8573" t="s">
        <v>211</v>
      </c>
      <c r="E8573">
        <v>3061.56</v>
      </c>
      <c r="F8573">
        <v>3141.03</v>
      </c>
    </row>
    <row r="8574" spans="1:6">
      <c r="A8574" t="s">
        <v>15740</v>
      </c>
      <c r="B8574">
        <v>97992</v>
      </c>
      <c r="C8574" t="s">
        <v>12121</v>
      </c>
      <c r="D8574" t="s">
        <v>211</v>
      </c>
      <c r="E8574">
        <v>3908.03</v>
      </c>
      <c r="F8574">
        <v>4006.35</v>
      </c>
    </row>
    <row r="8575" spans="1:6">
      <c r="A8575" t="s">
        <v>15740</v>
      </c>
      <c r="B8575">
        <v>97978</v>
      </c>
      <c r="C8575" t="s">
        <v>12122</v>
      </c>
      <c r="D8575" t="s">
        <v>211</v>
      </c>
      <c r="E8575">
        <v>899.67</v>
      </c>
      <c r="F8575">
        <v>916.03</v>
      </c>
    </row>
    <row r="8576" spans="1:6">
      <c r="A8576" t="s">
        <v>15740</v>
      </c>
      <c r="B8576">
        <v>98410</v>
      </c>
      <c r="C8576" t="s">
        <v>12123</v>
      </c>
      <c r="D8576" t="s">
        <v>211</v>
      </c>
      <c r="E8576">
        <v>1146.05</v>
      </c>
      <c r="F8576">
        <v>1162.8499999999999</v>
      </c>
    </row>
    <row r="8577" spans="1:6">
      <c r="A8577" t="s">
        <v>15740</v>
      </c>
      <c r="B8577">
        <v>102139</v>
      </c>
      <c r="C8577" t="s">
        <v>12124</v>
      </c>
      <c r="D8577" t="s">
        <v>211</v>
      </c>
      <c r="E8577">
        <v>1573.56</v>
      </c>
      <c r="F8577">
        <v>1595.49</v>
      </c>
    </row>
    <row r="8578" spans="1:6">
      <c r="A8578" t="s">
        <v>15740</v>
      </c>
      <c r="B8578">
        <v>102141</v>
      </c>
      <c r="C8578" t="s">
        <v>12125</v>
      </c>
      <c r="D8578" t="s">
        <v>211</v>
      </c>
      <c r="E8578">
        <v>2418.5300000000002</v>
      </c>
      <c r="F8578">
        <v>2449.98</v>
      </c>
    </row>
    <row r="8579" spans="1:6">
      <c r="A8579" t="s">
        <v>15740</v>
      </c>
      <c r="B8579">
        <v>99290</v>
      </c>
      <c r="C8579" t="s">
        <v>12126</v>
      </c>
      <c r="D8579" t="s">
        <v>211</v>
      </c>
      <c r="E8579">
        <v>4218.91</v>
      </c>
      <c r="F8579">
        <v>4319.66</v>
      </c>
    </row>
    <row r="8580" spans="1:6">
      <c r="A8580" t="s">
        <v>15740</v>
      </c>
      <c r="B8580">
        <v>99244</v>
      </c>
      <c r="C8580" t="s">
        <v>12127</v>
      </c>
      <c r="D8580" t="s">
        <v>211</v>
      </c>
      <c r="E8580">
        <v>5152.6400000000003</v>
      </c>
      <c r="F8580">
        <v>5273.44</v>
      </c>
    </row>
    <row r="8581" spans="1:6">
      <c r="A8581" t="s">
        <v>15740</v>
      </c>
      <c r="B8581">
        <v>99256</v>
      </c>
      <c r="C8581" t="s">
        <v>12128</v>
      </c>
      <c r="D8581" t="s">
        <v>211</v>
      </c>
      <c r="E8581">
        <v>6057.56</v>
      </c>
      <c r="F8581">
        <v>6198.39</v>
      </c>
    </row>
    <row r="8582" spans="1:6">
      <c r="A8582" t="s">
        <v>15740</v>
      </c>
      <c r="B8582">
        <v>99271</v>
      </c>
      <c r="C8582" t="s">
        <v>12129</v>
      </c>
      <c r="D8582" t="s">
        <v>211</v>
      </c>
      <c r="E8582">
        <v>6962.34</v>
      </c>
      <c r="F8582">
        <v>7123.25</v>
      </c>
    </row>
    <row r="8583" spans="1:6">
      <c r="A8583" t="s">
        <v>15740</v>
      </c>
      <c r="B8583">
        <v>99284</v>
      </c>
      <c r="C8583" t="s">
        <v>12130</v>
      </c>
      <c r="D8583" t="s">
        <v>211</v>
      </c>
      <c r="E8583">
        <v>7867.31</v>
      </c>
      <c r="F8583">
        <v>8048.25</v>
      </c>
    </row>
    <row r="8584" spans="1:6">
      <c r="A8584" t="s">
        <v>15740</v>
      </c>
      <c r="B8584">
        <v>99294</v>
      </c>
      <c r="C8584" t="s">
        <v>12131</v>
      </c>
      <c r="D8584" t="s">
        <v>211</v>
      </c>
      <c r="E8584">
        <v>8772.15</v>
      </c>
      <c r="F8584">
        <v>8973.14</v>
      </c>
    </row>
    <row r="8585" spans="1:6">
      <c r="A8585" t="s">
        <v>15740</v>
      </c>
      <c r="B8585">
        <v>99252</v>
      </c>
      <c r="C8585" t="s">
        <v>12132</v>
      </c>
      <c r="D8585" t="s">
        <v>211</v>
      </c>
      <c r="E8585">
        <v>2688.12</v>
      </c>
      <c r="F8585">
        <v>2755.39</v>
      </c>
    </row>
    <row r="8586" spans="1:6">
      <c r="A8586" t="s">
        <v>15740</v>
      </c>
      <c r="B8586">
        <v>99259</v>
      </c>
      <c r="C8586" t="s">
        <v>12133</v>
      </c>
      <c r="D8586" t="s">
        <v>211</v>
      </c>
      <c r="E8586">
        <v>3403.97</v>
      </c>
      <c r="F8586">
        <v>3488.26</v>
      </c>
    </row>
    <row r="8587" spans="1:6">
      <c r="A8587" t="s">
        <v>15740</v>
      </c>
      <c r="B8587">
        <v>99265</v>
      </c>
      <c r="C8587" t="s">
        <v>12134</v>
      </c>
      <c r="D8587" t="s">
        <v>211</v>
      </c>
      <c r="E8587">
        <v>4119.7700000000004</v>
      </c>
      <c r="F8587">
        <v>4221.05</v>
      </c>
    </row>
    <row r="8588" spans="1:6">
      <c r="A8588" t="s">
        <v>15740</v>
      </c>
      <c r="B8588">
        <v>99267</v>
      </c>
      <c r="C8588" t="s">
        <v>12135</v>
      </c>
      <c r="D8588" t="s">
        <v>211</v>
      </c>
      <c r="E8588">
        <v>4835.62</v>
      </c>
      <c r="F8588">
        <v>4953.8999999999996</v>
      </c>
    </row>
    <row r="8589" spans="1:6">
      <c r="A8589" t="s">
        <v>15740</v>
      </c>
      <c r="B8589">
        <v>99274</v>
      </c>
      <c r="C8589" t="s">
        <v>12136</v>
      </c>
      <c r="D8589" t="s">
        <v>211</v>
      </c>
      <c r="E8589">
        <v>5587.87</v>
      </c>
      <c r="F8589">
        <v>5723.15</v>
      </c>
    </row>
    <row r="8590" spans="1:6">
      <c r="A8590" t="s">
        <v>15740</v>
      </c>
      <c r="B8590">
        <v>99279</v>
      </c>
      <c r="C8590" t="s">
        <v>12137</v>
      </c>
      <c r="D8590" t="s">
        <v>211</v>
      </c>
      <c r="E8590">
        <v>6308.25</v>
      </c>
      <c r="F8590">
        <v>6460.52</v>
      </c>
    </row>
    <row r="8591" spans="1:6">
      <c r="A8591" t="s">
        <v>15740</v>
      </c>
      <c r="B8591">
        <v>99286</v>
      </c>
      <c r="C8591" t="s">
        <v>12138</v>
      </c>
      <c r="D8591" t="s">
        <v>211</v>
      </c>
      <c r="E8591">
        <v>7028.72</v>
      </c>
      <c r="F8591">
        <v>7198.01</v>
      </c>
    </row>
    <row r="8592" spans="1:6">
      <c r="A8592" t="s">
        <v>15740</v>
      </c>
      <c r="B8592">
        <v>99326</v>
      </c>
      <c r="C8592" t="s">
        <v>12139</v>
      </c>
      <c r="D8592" t="s">
        <v>211</v>
      </c>
      <c r="E8592">
        <v>8647.23</v>
      </c>
      <c r="F8592">
        <v>8835.75</v>
      </c>
    </row>
    <row r="8593" spans="1:6">
      <c r="A8593" t="s">
        <v>15740</v>
      </c>
      <c r="B8593">
        <v>99287</v>
      </c>
      <c r="C8593" t="s">
        <v>12140</v>
      </c>
      <c r="D8593" t="s">
        <v>211</v>
      </c>
      <c r="E8593">
        <v>9954.83</v>
      </c>
      <c r="F8593">
        <v>10169.530000000001</v>
      </c>
    </row>
    <row r="8594" spans="1:6">
      <c r="A8594" t="s">
        <v>15740</v>
      </c>
      <c r="B8594">
        <v>99298</v>
      </c>
      <c r="C8594" t="s">
        <v>12141</v>
      </c>
      <c r="D8594" t="s">
        <v>211</v>
      </c>
      <c r="E8594">
        <v>11262.42</v>
      </c>
      <c r="F8594">
        <v>11503.27</v>
      </c>
    </row>
    <row r="8595" spans="1:6">
      <c r="A8595" t="s">
        <v>15740</v>
      </c>
      <c r="B8595">
        <v>99300</v>
      </c>
      <c r="C8595" t="s">
        <v>12142</v>
      </c>
      <c r="D8595" t="s">
        <v>211</v>
      </c>
      <c r="E8595">
        <v>12570.01</v>
      </c>
      <c r="F8595">
        <v>12837.04</v>
      </c>
    </row>
    <row r="8596" spans="1:6">
      <c r="A8596" t="s">
        <v>15740</v>
      </c>
      <c r="B8596">
        <v>99301</v>
      </c>
      <c r="C8596" t="s">
        <v>12143</v>
      </c>
      <c r="D8596" t="s">
        <v>211</v>
      </c>
      <c r="E8596">
        <v>6228.03</v>
      </c>
      <c r="F8596">
        <v>6372.19</v>
      </c>
    </row>
    <row r="8597" spans="1:6">
      <c r="A8597" t="s">
        <v>15740</v>
      </c>
      <c r="B8597">
        <v>99312</v>
      </c>
      <c r="C8597" t="s">
        <v>12144</v>
      </c>
      <c r="D8597" t="s">
        <v>211</v>
      </c>
      <c r="E8597">
        <v>7303.88</v>
      </c>
      <c r="F8597">
        <v>7471.12</v>
      </c>
    </row>
    <row r="8598" spans="1:6">
      <c r="A8598" t="s">
        <v>15740</v>
      </c>
      <c r="B8598">
        <v>99320</v>
      </c>
      <c r="C8598" t="s">
        <v>12145</v>
      </c>
      <c r="D8598" t="s">
        <v>211</v>
      </c>
      <c r="E8598">
        <v>8443.6299999999992</v>
      </c>
      <c r="F8598">
        <v>8633.9699999999993</v>
      </c>
    </row>
    <row r="8599" spans="1:6">
      <c r="A8599" t="s">
        <v>15740</v>
      </c>
      <c r="B8599">
        <v>99322</v>
      </c>
      <c r="C8599" t="s">
        <v>12146</v>
      </c>
      <c r="D8599" t="s">
        <v>211</v>
      </c>
      <c r="E8599">
        <v>9527.6</v>
      </c>
      <c r="F8599">
        <v>9741</v>
      </c>
    </row>
    <row r="8600" spans="1:6">
      <c r="A8600" t="s">
        <v>15740</v>
      </c>
      <c r="B8600">
        <v>99324</v>
      </c>
      <c r="C8600" t="s">
        <v>12147</v>
      </c>
      <c r="D8600" t="s">
        <v>211</v>
      </c>
      <c r="E8600">
        <v>10611.62</v>
      </c>
      <c r="F8600">
        <v>10848.07</v>
      </c>
    </row>
    <row r="8601" spans="1:6">
      <c r="A8601" t="s">
        <v>15740</v>
      </c>
      <c r="B8601">
        <v>99310</v>
      </c>
      <c r="C8601" t="s">
        <v>12148</v>
      </c>
      <c r="D8601" t="s">
        <v>211</v>
      </c>
      <c r="E8601">
        <v>14752.09</v>
      </c>
      <c r="F8601">
        <v>15057.61</v>
      </c>
    </row>
    <row r="8602" spans="1:6">
      <c r="A8602" t="s">
        <v>15740</v>
      </c>
      <c r="B8602">
        <v>99313</v>
      </c>
      <c r="C8602" t="s">
        <v>12149</v>
      </c>
      <c r="D8602" t="s">
        <v>211</v>
      </c>
      <c r="E8602">
        <v>16451.45</v>
      </c>
      <c r="F8602">
        <v>16789.240000000002</v>
      </c>
    </row>
    <row r="8603" spans="1:6">
      <c r="A8603" t="s">
        <v>15740</v>
      </c>
      <c r="B8603">
        <v>99303</v>
      </c>
      <c r="C8603" t="s">
        <v>12150</v>
      </c>
      <c r="D8603" t="s">
        <v>211</v>
      </c>
      <c r="E8603">
        <v>11503.64</v>
      </c>
      <c r="F8603">
        <v>11747.6</v>
      </c>
    </row>
    <row r="8604" spans="1:6">
      <c r="A8604" t="s">
        <v>15740</v>
      </c>
      <c r="B8604">
        <v>99305</v>
      </c>
      <c r="C8604" t="s">
        <v>12151</v>
      </c>
      <c r="D8604" t="s">
        <v>211</v>
      </c>
      <c r="E8604">
        <v>13007.19</v>
      </c>
      <c r="F8604">
        <v>13280.4</v>
      </c>
    </row>
    <row r="8605" spans="1:6">
      <c r="A8605" t="s">
        <v>15740</v>
      </c>
      <c r="B8605">
        <v>99308</v>
      </c>
      <c r="C8605" t="s">
        <v>12152</v>
      </c>
      <c r="D8605" t="s">
        <v>211</v>
      </c>
      <c r="E8605">
        <v>14510.79</v>
      </c>
      <c r="F8605">
        <v>14813.22</v>
      </c>
    </row>
    <row r="8606" spans="1:6">
      <c r="A8606" t="s">
        <v>15740</v>
      </c>
      <c r="B8606">
        <v>99315</v>
      </c>
      <c r="C8606" t="s">
        <v>12153</v>
      </c>
      <c r="D8606" t="s">
        <v>211</v>
      </c>
      <c r="E8606">
        <v>18392.259999999998</v>
      </c>
      <c r="F8606">
        <v>18765.43</v>
      </c>
    </row>
    <row r="8607" spans="1:6">
      <c r="A8607" t="s">
        <v>15740</v>
      </c>
      <c r="B8607">
        <v>98008</v>
      </c>
      <c r="C8607" t="s">
        <v>12154</v>
      </c>
      <c r="D8607" t="s">
        <v>211</v>
      </c>
      <c r="E8607">
        <v>4323.78</v>
      </c>
      <c r="F8607">
        <v>4424.8</v>
      </c>
    </row>
    <row r="8608" spans="1:6">
      <c r="A8608" t="s">
        <v>15740</v>
      </c>
      <c r="B8608">
        <v>98010</v>
      </c>
      <c r="C8608" t="s">
        <v>12155</v>
      </c>
      <c r="D8608" t="s">
        <v>211</v>
      </c>
      <c r="E8608">
        <v>5280.6</v>
      </c>
      <c r="F8608">
        <v>5401.72</v>
      </c>
    </row>
    <row r="8609" spans="1:6">
      <c r="A8609" t="s">
        <v>15740</v>
      </c>
      <c r="B8609">
        <v>98012</v>
      </c>
      <c r="C8609" t="s">
        <v>12156</v>
      </c>
      <c r="D8609" t="s">
        <v>211</v>
      </c>
      <c r="E8609">
        <v>6208.57</v>
      </c>
      <c r="F8609">
        <v>6349.79</v>
      </c>
    </row>
    <row r="8610" spans="1:6">
      <c r="A8610" t="s">
        <v>15740</v>
      </c>
      <c r="B8610">
        <v>98014</v>
      </c>
      <c r="C8610" t="s">
        <v>12157</v>
      </c>
      <c r="D8610" t="s">
        <v>211</v>
      </c>
      <c r="E8610">
        <v>7136.44</v>
      </c>
      <c r="F8610">
        <v>7297.79</v>
      </c>
    </row>
    <row r="8611" spans="1:6">
      <c r="A8611" t="s">
        <v>15740</v>
      </c>
      <c r="B8611">
        <v>98016</v>
      </c>
      <c r="C8611" t="s">
        <v>12158</v>
      </c>
      <c r="D8611" t="s">
        <v>211</v>
      </c>
      <c r="E8611">
        <v>8064.49</v>
      </c>
      <c r="F8611">
        <v>8245.94</v>
      </c>
    </row>
    <row r="8612" spans="1:6">
      <c r="A8612" t="s">
        <v>15740</v>
      </c>
      <c r="B8612">
        <v>98018</v>
      </c>
      <c r="C8612" t="s">
        <v>12159</v>
      </c>
      <c r="D8612" t="s">
        <v>211</v>
      </c>
      <c r="E8612">
        <v>8992.4</v>
      </c>
      <c r="F8612">
        <v>9193.9500000000007</v>
      </c>
    </row>
    <row r="8613" spans="1:6">
      <c r="A8613" t="s">
        <v>15740</v>
      </c>
      <c r="B8613">
        <v>97994</v>
      </c>
      <c r="C8613" t="s">
        <v>12160</v>
      </c>
      <c r="D8613" t="s">
        <v>211</v>
      </c>
      <c r="E8613">
        <v>2754.82</v>
      </c>
      <c r="F8613">
        <v>2822.26</v>
      </c>
    </row>
    <row r="8614" spans="1:6">
      <c r="A8614" t="s">
        <v>15740</v>
      </c>
      <c r="B8614">
        <v>97996</v>
      </c>
      <c r="C8614" t="s">
        <v>12161</v>
      </c>
      <c r="D8614" t="s">
        <v>211</v>
      </c>
      <c r="E8614">
        <v>3489.08</v>
      </c>
      <c r="F8614">
        <v>3573.59</v>
      </c>
    </row>
    <row r="8615" spans="1:6">
      <c r="A8615" t="s">
        <v>15740</v>
      </c>
      <c r="B8615">
        <v>98407</v>
      </c>
      <c r="C8615" t="s">
        <v>12162</v>
      </c>
      <c r="D8615" t="s">
        <v>211</v>
      </c>
      <c r="E8615">
        <v>4223.2700000000004</v>
      </c>
      <c r="F8615">
        <v>4324.82</v>
      </c>
    </row>
    <row r="8616" spans="1:6">
      <c r="A8616" t="s">
        <v>15740</v>
      </c>
      <c r="B8616">
        <v>98408</v>
      </c>
      <c r="C8616" t="s">
        <v>12163</v>
      </c>
      <c r="D8616" t="s">
        <v>211</v>
      </c>
      <c r="E8616">
        <v>4957.54</v>
      </c>
      <c r="F8616">
        <v>5076.13</v>
      </c>
    </row>
    <row r="8617" spans="1:6">
      <c r="A8617" t="s">
        <v>15740</v>
      </c>
      <c r="B8617">
        <v>98002</v>
      </c>
      <c r="C8617" t="s">
        <v>12164</v>
      </c>
      <c r="D8617" t="s">
        <v>211</v>
      </c>
      <c r="E8617">
        <v>5728.18</v>
      </c>
      <c r="F8617">
        <v>5863.82</v>
      </c>
    </row>
    <row r="8618" spans="1:6">
      <c r="A8618" t="s">
        <v>15740</v>
      </c>
      <c r="B8618">
        <v>98406</v>
      </c>
      <c r="C8618" t="s">
        <v>12165</v>
      </c>
      <c r="D8618" t="s">
        <v>211</v>
      </c>
      <c r="E8618">
        <v>6466.98</v>
      </c>
      <c r="F8618">
        <v>6619.65</v>
      </c>
    </row>
    <row r="8619" spans="1:6">
      <c r="A8619" t="s">
        <v>15740</v>
      </c>
      <c r="B8619">
        <v>98006</v>
      </c>
      <c r="C8619" t="s">
        <v>12166</v>
      </c>
      <c r="D8619" t="s">
        <v>211</v>
      </c>
      <c r="E8619">
        <v>7205.85</v>
      </c>
      <c r="F8619">
        <v>7375.59</v>
      </c>
    </row>
    <row r="8620" spans="1:6">
      <c r="A8620" t="s">
        <v>15740</v>
      </c>
      <c r="B8620">
        <v>98030</v>
      </c>
      <c r="C8620" t="s">
        <v>12167</v>
      </c>
      <c r="D8620" t="s">
        <v>211</v>
      </c>
      <c r="E8620">
        <v>8864.4699999999993</v>
      </c>
      <c r="F8620">
        <v>9053.5499999999993</v>
      </c>
    </row>
    <row r="8621" spans="1:6">
      <c r="A8621" t="s">
        <v>15740</v>
      </c>
      <c r="B8621">
        <v>98032</v>
      </c>
      <c r="C8621" t="s">
        <v>12168</v>
      </c>
      <c r="D8621" t="s">
        <v>211</v>
      </c>
      <c r="E8621">
        <v>10205.780000000001</v>
      </c>
      <c r="F8621">
        <v>10421.129999999999</v>
      </c>
    </row>
    <row r="8622" spans="1:6">
      <c r="A8622" t="s">
        <v>15740</v>
      </c>
      <c r="B8622">
        <v>98034</v>
      </c>
      <c r="C8622" t="s">
        <v>12169</v>
      </c>
      <c r="D8622" t="s">
        <v>211</v>
      </c>
      <c r="E8622">
        <v>11547.1</v>
      </c>
      <c r="F8622">
        <v>11788.67</v>
      </c>
    </row>
    <row r="8623" spans="1:6">
      <c r="A8623" t="s">
        <v>15740</v>
      </c>
      <c r="B8623">
        <v>98036</v>
      </c>
      <c r="C8623" t="s">
        <v>12170</v>
      </c>
      <c r="D8623" t="s">
        <v>211</v>
      </c>
      <c r="E8623">
        <v>12888.4</v>
      </c>
      <c r="F8623">
        <v>13156.25</v>
      </c>
    </row>
    <row r="8624" spans="1:6">
      <c r="A8624" t="s">
        <v>15740</v>
      </c>
      <c r="B8624">
        <v>98020</v>
      </c>
      <c r="C8624" t="s">
        <v>12171</v>
      </c>
      <c r="D8624" t="s">
        <v>211</v>
      </c>
      <c r="E8624">
        <v>6383.9</v>
      </c>
      <c r="F8624">
        <v>6528.45</v>
      </c>
    </row>
    <row r="8625" spans="1:6">
      <c r="A8625" t="s">
        <v>15740</v>
      </c>
      <c r="B8625">
        <v>98022</v>
      </c>
      <c r="C8625" t="s">
        <v>12172</v>
      </c>
      <c r="D8625" t="s">
        <v>211</v>
      </c>
      <c r="E8625">
        <v>7486.92</v>
      </c>
      <c r="F8625">
        <v>7654.63</v>
      </c>
    </row>
    <row r="8626" spans="1:6">
      <c r="A8626" t="s">
        <v>15740</v>
      </c>
      <c r="B8626">
        <v>98024</v>
      </c>
      <c r="C8626" t="s">
        <v>12173</v>
      </c>
      <c r="D8626" t="s">
        <v>211</v>
      </c>
      <c r="E8626">
        <v>8653.8700000000008</v>
      </c>
      <c r="F8626">
        <v>8844.74</v>
      </c>
    </row>
    <row r="8627" spans="1:6">
      <c r="A8627" t="s">
        <v>15740</v>
      </c>
      <c r="B8627">
        <v>98026</v>
      </c>
      <c r="C8627" t="s">
        <v>12174</v>
      </c>
      <c r="D8627" t="s">
        <v>211</v>
      </c>
      <c r="E8627">
        <v>9765.01</v>
      </c>
      <c r="F8627">
        <v>9979.02</v>
      </c>
    </row>
    <row r="8628" spans="1:6">
      <c r="A8628" t="s">
        <v>15740</v>
      </c>
      <c r="B8628">
        <v>98028</v>
      </c>
      <c r="C8628" t="s">
        <v>12175</v>
      </c>
      <c r="D8628" t="s">
        <v>211</v>
      </c>
      <c r="E8628">
        <v>10876.22</v>
      </c>
      <c r="F8628">
        <v>11113.35</v>
      </c>
    </row>
    <row r="8629" spans="1:6">
      <c r="A8629" t="s">
        <v>15740</v>
      </c>
      <c r="B8629">
        <v>98044</v>
      </c>
      <c r="C8629" t="s">
        <v>12176</v>
      </c>
      <c r="D8629" t="s">
        <v>211</v>
      </c>
      <c r="E8629">
        <v>15126.94</v>
      </c>
      <c r="F8629">
        <v>15433.42</v>
      </c>
    </row>
    <row r="8630" spans="1:6">
      <c r="A8630" t="s">
        <v>15740</v>
      </c>
      <c r="B8630">
        <v>98046</v>
      </c>
      <c r="C8630" t="s">
        <v>12177</v>
      </c>
      <c r="D8630" t="s">
        <v>211</v>
      </c>
      <c r="E8630">
        <v>16869.830000000002</v>
      </c>
      <c r="F8630">
        <v>17208.689999999999</v>
      </c>
    </row>
    <row r="8631" spans="1:6">
      <c r="A8631" t="s">
        <v>15740</v>
      </c>
      <c r="B8631">
        <v>98038</v>
      </c>
      <c r="C8631" t="s">
        <v>12178</v>
      </c>
      <c r="D8631" t="s">
        <v>211</v>
      </c>
      <c r="E8631">
        <v>11794.76</v>
      </c>
      <c r="F8631">
        <v>12039.46</v>
      </c>
    </row>
    <row r="8632" spans="1:6">
      <c r="A8632" t="s">
        <v>15740</v>
      </c>
      <c r="B8632">
        <v>98040</v>
      </c>
      <c r="C8632" t="s">
        <v>12179</v>
      </c>
      <c r="D8632" t="s">
        <v>211</v>
      </c>
      <c r="E8632">
        <v>13336.94</v>
      </c>
      <c r="F8632">
        <v>13610.99</v>
      </c>
    </row>
    <row r="8633" spans="1:6">
      <c r="A8633" t="s">
        <v>15740</v>
      </c>
      <c r="B8633">
        <v>98042</v>
      </c>
      <c r="C8633" t="s">
        <v>12180</v>
      </c>
      <c r="D8633" t="s">
        <v>211</v>
      </c>
      <c r="E8633">
        <v>14879.18</v>
      </c>
      <c r="F8633">
        <v>15182.55</v>
      </c>
    </row>
    <row r="8634" spans="1:6">
      <c r="A8634" t="s">
        <v>15740</v>
      </c>
      <c r="B8634">
        <v>98048</v>
      </c>
      <c r="C8634" t="s">
        <v>12181</v>
      </c>
      <c r="D8634" t="s">
        <v>211</v>
      </c>
      <c r="E8634">
        <v>18860.63</v>
      </c>
      <c r="F8634">
        <v>19235.009999999998</v>
      </c>
    </row>
    <row r="8635" spans="1:6">
      <c r="A8635" t="s">
        <v>15740</v>
      </c>
      <c r="B8635">
        <v>97955</v>
      </c>
      <c r="C8635" t="s">
        <v>12182</v>
      </c>
      <c r="D8635" t="s">
        <v>211</v>
      </c>
      <c r="E8635">
        <v>2974.05</v>
      </c>
      <c r="F8635">
        <v>3025.18</v>
      </c>
    </row>
    <row r="8636" spans="1:6">
      <c r="A8636" t="s">
        <v>15740</v>
      </c>
      <c r="B8636">
        <v>97948</v>
      </c>
      <c r="C8636" t="s">
        <v>12183</v>
      </c>
      <c r="D8636" t="s">
        <v>211</v>
      </c>
      <c r="E8636">
        <v>3096.7</v>
      </c>
      <c r="F8636">
        <v>3162.9</v>
      </c>
    </row>
    <row r="8637" spans="1:6">
      <c r="A8637" t="s">
        <v>15740</v>
      </c>
      <c r="B8637">
        <v>97934</v>
      </c>
      <c r="C8637" t="s">
        <v>12184</v>
      </c>
      <c r="D8637" t="s">
        <v>211</v>
      </c>
      <c r="E8637">
        <v>2242.6999999999998</v>
      </c>
      <c r="F8637">
        <v>2276.0300000000002</v>
      </c>
    </row>
    <row r="8638" spans="1:6">
      <c r="A8638" t="s">
        <v>15740</v>
      </c>
      <c r="B8638">
        <v>97953</v>
      </c>
      <c r="C8638" t="s">
        <v>12185</v>
      </c>
      <c r="D8638" t="s">
        <v>211</v>
      </c>
      <c r="E8638">
        <v>1356.97</v>
      </c>
      <c r="F8638">
        <v>1381.83</v>
      </c>
    </row>
    <row r="8639" spans="1:6">
      <c r="A8639" t="s">
        <v>15740</v>
      </c>
      <c r="B8639">
        <v>97947</v>
      </c>
      <c r="C8639" t="s">
        <v>12186</v>
      </c>
      <c r="D8639" t="s">
        <v>211</v>
      </c>
      <c r="E8639">
        <v>1681.37</v>
      </c>
      <c r="F8639">
        <v>1717.87</v>
      </c>
    </row>
    <row r="8640" spans="1:6">
      <c r="A8640" t="s">
        <v>15740</v>
      </c>
      <c r="B8640">
        <v>97933</v>
      </c>
      <c r="C8640" t="s">
        <v>12187</v>
      </c>
      <c r="D8640" t="s">
        <v>211</v>
      </c>
      <c r="E8640">
        <v>905.5</v>
      </c>
      <c r="F8640">
        <v>907.71</v>
      </c>
    </row>
    <row r="8641" spans="1:6">
      <c r="A8641" t="s">
        <v>15740</v>
      </c>
      <c r="B8641">
        <v>97961</v>
      </c>
      <c r="C8641" t="s">
        <v>12188</v>
      </c>
      <c r="D8641" t="s">
        <v>211</v>
      </c>
      <c r="E8641">
        <v>2450.25</v>
      </c>
      <c r="F8641">
        <v>2501.2199999999998</v>
      </c>
    </row>
    <row r="8642" spans="1:6">
      <c r="A8642" t="s">
        <v>15740</v>
      </c>
      <c r="B8642">
        <v>97951</v>
      </c>
      <c r="C8642" t="s">
        <v>12189</v>
      </c>
      <c r="D8642" t="s">
        <v>211</v>
      </c>
      <c r="E8642">
        <v>2763.06</v>
      </c>
      <c r="F8642">
        <v>2830.31</v>
      </c>
    </row>
    <row r="8643" spans="1:6">
      <c r="A8643" t="s">
        <v>15740</v>
      </c>
      <c r="B8643">
        <v>97973</v>
      </c>
      <c r="C8643" t="s">
        <v>12190</v>
      </c>
      <c r="D8643" t="s">
        <v>211</v>
      </c>
      <c r="E8643">
        <v>4568.95</v>
      </c>
      <c r="F8643">
        <v>4661.75</v>
      </c>
    </row>
    <row r="8644" spans="1:6">
      <c r="A8644" t="s">
        <v>15740</v>
      </c>
      <c r="B8644">
        <v>97952</v>
      </c>
      <c r="C8644" t="s">
        <v>12191</v>
      </c>
      <c r="D8644" t="s">
        <v>211</v>
      </c>
      <c r="E8644">
        <v>4785.3900000000003</v>
      </c>
      <c r="F8644">
        <v>4900.0600000000004</v>
      </c>
    </row>
    <row r="8645" spans="1:6">
      <c r="A8645" t="s">
        <v>15740</v>
      </c>
      <c r="B8645">
        <v>97957</v>
      </c>
      <c r="C8645" t="s">
        <v>12192</v>
      </c>
      <c r="D8645" t="s">
        <v>211</v>
      </c>
      <c r="E8645">
        <v>2793.51</v>
      </c>
      <c r="F8645">
        <v>2862.89</v>
      </c>
    </row>
    <row r="8646" spans="1:6">
      <c r="A8646" t="s">
        <v>15740</v>
      </c>
      <c r="B8646">
        <v>97950</v>
      </c>
      <c r="C8646" t="s">
        <v>12193</v>
      </c>
      <c r="D8646" t="s">
        <v>211</v>
      </c>
      <c r="E8646">
        <v>3108.75</v>
      </c>
      <c r="F8646">
        <v>3196.85</v>
      </c>
    </row>
    <row r="8647" spans="1:6">
      <c r="A8647" t="s">
        <v>15740</v>
      </c>
      <c r="B8647">
        <v>97936</v>
      </c>
      <c r="C8647" t="s">
        <v>12194</v>
      </c>
      <c r="D8647" t="s">
        <v>211</v>
      </c>
      <c r="E8647">
        <v>2034.24</v>
      </c>
      <c r="F8647">
        <v>2084.35</v>
      </c>
    </row>
    <row r="8648" spans="1:6">
      <c r="A8648" t="s">
        <v>15740</v>
      </c>
      <c r="B8648">
        <v>97956</v>
      </c>
      <c r="C8648" t="s">
        <v>12195</v>
      </c>
      <c r="D8648" t="s">
        <v>211</v>
      </c>
      <c r="E8648">
        <v>1570.83</v>
      </c>
      <c r="F8648">
        <v>1608.55</v>
      </c>
    </row>
    <row r="8649" spans="1:6">
      <c r="A8649" t="s">
        <v>15740</v>
      </c>
      <c r="B8649">
        <v>97949</v>
      </c>
      <c r="C8649" t="s">
        <v>12196</v>
      </c>
      <c r="D8649" t="s">
        <v>211</v>
      </c>
      <c r="E8649">
        <v>1759.78</v>
      </c>
      <c r="F8649">
        <v>1809.36</v>
      </c>
    </row>
    <row r="8650" spans="1:6">
      <c r="A8650" t="s">
        <v>15740</v>
      </c>
      <c r="B8650">
        <v>97935</v>
      </c>
      <c r="C8650" t="s">
        <v>12197</v>
      </c>
      <c r="D8650" t="s">
        <v>211</v>
      </c>
      <c r="E8650">
        <v>784.4</v>
      </c>
      <c r="F8650">
        <v>794.54</v>
      </c>
    </row>
    <row r="8651" spans="1:6">
      <c r="A8651" t="s">
        <v>15740</v>
      </c>
      <c r="B8651">
        <v>99319</v>
      </c>
      <c r="C8651" t="s">
        <v>12198</v>
      </c>
      <c r="D8651" t="s">
        <v>110</v>
      </c>
      <c r="E8651">
        <v>899.87</v>
      </c>
      <c r="F8651">
        <v>928.49</v>
      </c>
    </row>
    <row r="8652" spans="1:6">
      <c r="A8652" t="s">
        <v>15740</v>
      </c>
      <c r="B8652">
        <v>99318</v>
      </c>
      <c r="C8652" t="s">
        <v>12199</v>
      </c>
      <c r="D8652" t="s">
        <v>110</v>
      </c>
      <c r="E8652">
        <v>242.38</v>
      </c>
      <c r="F8652">
        <v>243.61</v>
      </c>
    </row>
    <row r="8653" spans="1:6">
      <c r="A8653" t="s">
        <v>15740</v>
      </c>
      <c r="B8653">
        <v>98051</v>
      </c>
      <c r="C8653" t="s">
        <v>12200</v>
      </c>
      <c r="D8653" t="s">
        <v>110</v>
      </c>
      <c r="E8653">
        <v>966.75</v>
      </c>
      <c r="F8653">
        <v>995.54</v>
      </c>
    </row>
    <row r="8654" spans="1:6">
      <c r="A8654" t="s">
        <v>15740</v>
      </c>
      <c r="B8654">
        <v>98050</v>
      </c>
      <c r="C8654" t="s">
        <v>12201</v>
      </c>
      <c r="D8654" t="s">
        <v>110</v>
      </c>
      <c r="E8654">
        <v>243.4</v>
      </c>
      <c r="F8654">
        <v>244.63</v>
      </c>
    </row>
    <row r="8655" spans="1:6">
      <c r="A8655" t="s">
        <v>15740</v>
      </c>
      <c r="B8655">
        <v>99272</v>
      </c>
      <c r="C8655" t="s">
        <v>12202</v>
      </c>
      <c r="D8655" t="s">
        <v>211</v>
      </c>
      <c r="E8655">
        <v>1104.55</v>
      </c>
      <c r="F8655">
        <v>1135.3800000000001</v>
      </c>
    </row>
    <row r="8656" spans="1:6">
      <c r="A8656" t="s">
        <v>15740</v>
      </c>
      <c r="B8656">
        <v>99273</v>
      </c>
      <c r="C8656" t="s">
        <v>12203</v>
      </c>
      <c r="D8656" t="s">
        <v>211</v>
      </c>
      <c r="E8656">
        <v>1554.42</v>
      </c>
      <c r="F8656">
        <v>1599.64</v>
      </c>
    </row>
    <row r="8657" spans="1:6">
      <c r="A8657" t="s">
        <v>15740</v>
      </c>
      <c r="B8657">
        <v>99268</v>
      </c>
      <c r="C8657" t="s">
        <v>12204</v>
      </c>
      <c r="D8657" t="s">
        <v>211</v>
      </c>
      <c r="E8657">
        <v>436.94</v>
      </c>
      <c r="F8657">
        <v>443.48</v>
      </c>
    </row>
    <row r="8658" spans="1:6">
      <c r="A8658" t="s">
        <v>15740</v>
      </c>
      <c r="B8658">
        <v>99270</v>
      </c>
      <c r="C8658" t="s">
        <v>12205</v>
      </c>
      <c r="D8658" t="s">
        <v>211</v>
      </c>
      <c r="E8658">
        <v>561.73</v>
      </c>
      <c r="F8658">
        <v>568.96</v>
      </c>
    </row>
    <row r="8659" spans="1:6">
      <c r="A8659" t="s">
        <v>15740</v>
      </c>
      <c r="B8659">
        <v>97976</v>
      </c>
      <c r="C8659" t="s">
        <v>12206</v>
      </c>
      <c r="D8659" t="s">
        <v>211</v>
      </c>
      <c r="E8659">
        <v>1152.49</v>
      </c>
      <c r="F8659">
        <v>1183.45</v>
      </c>
    </row>
    <row r="8660" spans="1:6">
      <c r="A8660" t="s">
        <v>15740</v>
      </c>
      <c r="B8660">
        <v>97977</v>
      </c>
      <c r="C8660" t="s">
        <v>12207</v>
      </c>
      <c r="D8660" t="s">
        <v>211</v>
      </c>
      <c r="E8660">
        <v>1639.4</v>
      </c>
      <c r="F8660">
        <v>1684.83</v>
      </c>
    </row>
    <row r="8661" spans="1:6">
      <c r="A8661" t="s">
        <v>15740</v>
      </c>
      <c r="B8661">
        <v>97974</v>
      </c>
      <c r="C8661" t="s">
        <v>12208</v>
      </c>
      <c r="D8661" t="s">
        <v>211</v>
      </c>
      <c r="E8661">
        <v>441.71</v>
      </c>
      <c r="F8661">
        <v>448.26</v>
      </c>
    </row>
    <row r="8662" spans="1:6">
      <c r="A8662" t="s">
        <v>15740</v>
      </c>
      <c r="B8662">
        <v>97975</v>
      </c>
      <c r="C8662" t="s">
        <v>12209</v>
      </c>
      <c r="D8662" t="s">
        <v>211</v>
      </c>
      <c r="E8662">
        <v>567.29999999999995</v>
      </c>
      <c r="F8662">
        <v>574.54</v>
      </c>
    </row>
    <row r="8663" spans="1:6">
      <c r="A8663" t="s">
        <v>15740</v>
      </c>
      <c r="B8663">
        <v>101798</v>
      </c>
      <c r="C8663" t="s">
        <v>12210</v>
      </c>
      <c r="D8663" t="s">
        <v>211</v>
      </c>
      <c r="E8663">
        <v>334.95</v>
      </c>
      <c r="F8663">
        <v>337.68</v>
      </c>
    </row>
    <row r="8664" spans="1:6">
      <c r="A8664" t="s">
        <v>15740</v>
      </c>
      <c r="B8664">
        <v>101799</v>
      </c>
      <c r="C8664" t="s">
        <v>12211</v>
      </c>
      <c r="D8664" t="s">
        <v>211</v>
      </c>
      <c r="E8664">
        <v>805.77</v>
      </c>
      <c r="F8664">
        <v>810.28</v>
      </c>
    </row>
    <row r="8665" spans="1:6">
      <c r="A8665" t="s">
        <v>15741</v>
      </c>
      <c r="B8665">
        <v>102487</v>
      </c>
      <c r="C8665" t="s">
        <v>12212</v>
      </c>
      <c r="D8665" t="s">
        <v>217</v>
      </c>
      <c r="E8665">
        <v>649.44000000000005</v>
      </c>
      <c r="F8665">
        <v>664.34</v>
      </c>
    </row>
    <row r="8666" spans="1:6">
      <c r="A8666" t="s">
        <v>15741</v>
      </c>
      <c r="B8666">
        <v>102486</v>
      </c>
      <c r="C8666" t="s">
        <v>12213</v>
      </c>
      <c r="D8666" t="s">
        <v>217</v>
      </c>
      <c r="E8666">
        <v>723.98</v>
      </c>
      <c r="F8666">
        <v>731.9</v>
      </c>
    </row>
    <row r="8667" spans="1:6">
      <c r="A8667" t="s">
        <v>15741</v>
      </c>
      <c r="B8667">
        <v>102474</v>
      </c>
      <c r="C8667" t="s">
        <v>12214</v>
      </c>
      <c r="D8667" t="s">
        <v>217</v>
      </c>
      <c r="E8667">
        <v>659.65</v>
      </c>
      <c r="F8667">
        <v>664.55</v>
      </c>
    </row>
    <row r="8668" spans="1:6">
      <c r="A8668" t="s">
        <v>15741</v>
      </c>
      <c r="B8668">
        <v>102480</v>
      </c>
      <c r="C8668" t="s">
        <v>12215</v>
      </c>
      <c r="D8668" t="s">
        <v>217</v>
      </c>
      <c r="E8668">
        <v>653.77</v>
      </c>
      <c r="F8668">
        <v>658.04</v>
      </c>
    </row>
    <row r="8669" spans="1:6">
      <c r="A8669" t="s">
        <v>15741</v>
      </c>
      <c r="B8669">
        <v>94975</v>
      </c>
      <c r="C8669" t="s">
        <v>12216</v>
      </c>
      <c r="D8669" t="s">
        <v>217</v>
      </c>
      <c r="E8669">
        <v>568.22</v>
      </c>
      <c r="F8669">
        <v>576.11</v>
      </c>
    </row>
    <row r="8670" spans="1:6">
      <c r="A8670" t="s">
        <v>15741</v>
      </c>
      <c r="B8670">
        <v>94963</v>
      </c>
      <c r="C8670" t="s">
        <v>12217</v>
      </c>
      <c r="D8670" t="s">
        <v>217</v>
      </c>
      <c r="E8670">
        <v>505.15</v>
      </c>
      <c r="F8670">
        <v>509.95</v>
      </c>
    </row>
    <row r="8671" spans="1:6">
      <c r="A8671" t="s">
        <v>15741</v>
      </c>
      <c r="B8671">
        <v>94969</v>
      </c>
      <c r="C8671" t="s">
        <v>12218</v>
      </c>
      <c r="D8671" t="s">
        <v>217</v>
      </c>
      <c r="E8671">
        <v>498.73</v>
      </c>
      <c r="F8671">
        <v>502.9</v>
      </c>
    </row>
    <row r="8672" spans="1:6">
      <c r="A8672" t="s">
        <v>15741</v>
      </c>
      <c r="B8672">
        <v>102475</v>
      </c>
      <c r="C8672" t="s">
        <v>12219</v>
      </c>
      <c r="D8672" t="s">
        <v>217</v>
      </c>
      <c r="E8672">
        <v>708.8</v>
      </c>
      <c r="F8672">
        <v>714.18</v>
      </c>
    </row>
    <row r="8673" spans="1:6">
      <c r="A8673" t="s">
        <v>15741</v>
      </c>
      <c r="B8673">
        <v>102481</v>
      </c>
      <c r="C8673" t="s">
        <v>12220</v>
      </c>
      <c r="D8673" t="s">
        <v>217</v>
      </c>
      <c r="E8673">
        <v>696.53</v>
      </c>
      <c r="F8673">
        <v>700.83</v>
      </c>
    </row>
    <row r="8674" spans="1:6">
      <c r="A8674" t="s">
        <v>15741</v>
      </c>
      <c r="B8674">
        <v>94964</v>
      </c>
      <c r="C8674" t="s">
        <v>12221</v>
      </c>
      <c r="D8674" t="s">
        <v>217</v>
      </c>
      <c r="E8674">
        <v>549.44000000000005</v>
      </c>
      <c r="F8674">
        <v>554.66999999999996</v>
      </c>
    </row>
    <row r="8675" spans="1:6">
      <c r="A8675" t="s">
        <v>15741</v>
      </c>
      <c r="B8675">
        <v>94970</v>
      </c>
      <c r="C8675" t="s">
        <v>12222</v>
      </c>
      <c r="D8675" t="s">
        <v>217</v>
      </c>
      <c r="E8675">
        <v>536.6</v>
      </c>
      <c r="F8675">
        <v>540.76</v>
      </c>
    </row>
    <row r="8676" spans="1:6">
      <c r="A8676" t="s">
        <v>15741</v>
      </c>
      <c r="B8676">
        <v>102476</v>
      </c>
      <c r="C8676" t="s">
        <v>12223</v>
      </c>
      <c r="D8676" t="s">
        <v>217</v>
      </c>
      <c r="E8676">
        <v>731.16</v>
      </c>
      <c r="F8676">
        <v>735.79</v>
      </c>
    </row>
    <row r="8677" spans="1:6">
      <c r="A8677" t="s">
        <v>15741</v>
      </c>
      <c r="B8677">
        <v>102482</v>
      </c>
      <c r="C8677" t="s">
        <v>12224</v>
      </c>
      <c r="D8677" t="s">
        <v>217</v>
      </c>
      <c r="E8677">
        <v>729.12</v>
      </c>
      <c r="F8677">
        <v>733.22</v>
      </c>
    </row>
    <row r="8678" spans="1:6">
      <c r="A8678" t="s">
        <v>15741</v>
      </c>
      <c r="B8678">
        <v>94965</v>
      </c>
      <c r="C8678" t="s">
        <v>12225</v>
      </c>
      <c r="D8678" t="s">
        <v>217</v>
      </c>
      <c r="E8678">
        <v>571</v>
      </c>
      <c r="F8678">
        <v>575.76</v>
      </c>
    </row>
    <row r="8679" spans="1:6">
      <c r="A8679" t="s">
        <v>15741</v>
      </c>
      <c r="B8679">
        <v>94971</v>
      </c>
      <c r="C8679" t="s">
        <v>237</v>
      </c>
      <c r="D8679" t="s">
        <v>217</v>
      </c>
      <c r="E8679">
        <v>564.69000000000005</v>
      </c>
      <c r="F8679">
        <v>568.77</v>
      </c>
    </row>
    <row r="8680" spans="1:6">
      <c r="A8680" t="s">
        <v>15741</v>
      </c>
      <c r="B8680">
        <v>102477</v>
      </c>
      <c r="C8680" t="s">
        <v>12226</v>
      </c>
      <c r="D8680" t="s">
        <v>217</v>
      </c>
      <c r="E8680">
        <v>770.11</v>
      </c>
      <c r="F8680">
        <v>775.23</v>
      </c>
    </row>
    <row r="8681" spans="1:6">
      <c r="A8681" t="s">
        <v>15741</v>
      </c>
      <c r="B8681">
        <v>102483</v>
      </c>
      <c r="C8681" t="s">
        <v>12227</v>
      </c>
      <c r="D8681" t="s">
        <v>217</v>
      </c>
      <c r="E8681">
        <v>763.89</v>
      </c>
      <c r="F8681">
        <v>768.13</v>
      </c>
    </row>
    <row r="8682" spans="1:6">
      <c r="A8682" t="s">
        <v>15741</v>
      </c>
      <c r="B8682">
        <v>94966</v>
      </c>
      <c r="C8682" t="s">
        <v>12228</v>
      </c>
      <c r="D8682" t="s">
        <v>217</v>
      </c>
      <c r="E8682">
        <v>590.12</v>
      </c>
      <c r="F8682">
        <v>594.85</v>
      </c>
    </row>
    <row r="8683" spans="1:6">
      <c r="A8683" t="s">
        <v>15741</v>
      </c>
      <c r="B8683">
        <v>94972</v>
      </c>
      <c r="C8683" t="s">
        <v>12229</v>
      </c>
      <c r="D8683" t="s">
        <v>217</v>
      </c>
      <c r="E8683">
        <v>583.79</v>
      </c>
      <c r="F8683">
        <v>587.84</v>
      </c>
    </row>
    <row r="8684" spans="1:6">
      <c r="A8684" t="s">
        <v>15741</v>
      </c>
      <c r="B8684">
        <v>102478</v>
      </c>
      <c r="C8684" t="s">
        <v>12230</v>
      </c>
      <c r="D8684" t="s">
        <v>217</v>
      </c>
      <c r="E8684">
        <v>830.05</v>
      </c>
      <c r="F8684">
        <v>834.69</v>
      </c>
    </row>
    <row r="8685" spans="1:6">
      <c r="A8685" t="s">
        <v>15741</v>
      </c>
      <c r="B8685">
        <v>102484</v>
      </c>
      <c r="C8685" t="s">
        <v>12231</v>
      </c>
      <c r="D8685" t="s">
        <v>217</v>
      </c>
      <c r="E8685">
        <v>829.81</v>
      </c>
      <c r="F8685">
        <v>834.06</v>
      </c>
    </row>
    <row r="8686" spans="1:6">
      <c r="A8686" t="s">
        <v>15741</v>
      </c>
      <c r="B8686">
        <v>94967</v>
      </c>
      <c r="C8686" t="s">
        <v>12232</v>
      </c>
      <c r="D8686" t="s">
        <v>217</v>
      </c>
      <c r="E8686">
        <v>671.76</v>
      </c>
      <c r="F8686">
        <v>676.78</v>
      </c>
    </row>
    <row r="8687" spans="1:6">
      <c r="A8687" t="s">
        <v>15741</v>
      </c>
      <c r="B8687">
        <v>94973</v>
      </c>
      <c r="C8687" t="s">
        <v>12233</v>
      </c>
      <c r="D8687" t="s">
        <v>217</v>
      </c>
      <c r="E8687">
        <v>663.66</v>
      </c>
      <c r="F8687">
        <v>667.83</v>
      </c>
    </row>
    <row r="8688" spans="1:6">
      <c r="A8688" t="s">
        <v>15741</v>
      </c>
      <c r="B8688">
        <v>94974</v>
      </c>
      <c r="C8688" t="s">
        <v>12234</v>
      </c>
      <c r="D8688" t="s">
        <v>217</v>
      </c>
      <c r="E8688">
        <v>525.47</v>
      </c>
      <c r="F8688">
        <v>533.46</v>
      </c>
    </row>
    <row r="8689" spans="1:6">
      <c r="A8689" t="s">
        <v>15741</v>
      </c>
      <c r="B8689">
        <v>94962</v>
      </c>
      <c r="C8689" t="s">
        <v>12235</v>
      </c>
      <c r="D8689" t="s">
        <v>217</v>
      </c>
      <c r="E8689">
        <v>456.5</v>
      </c>
      <c r="F8689">
        <v>461.33</v>
      </c>
    </row>
    <row r="8690" spans="1:6">
      <c r="A8690" t="s">
        <v>15741</v>
      </c>
      <c r="B8690">
        <v>94968</v>
      </c>
      <c r="C8690" t="s">
        <v>12236</v>
      </c>
      <c r="D8690" t="s">
        <v>217</v>
      </c>
      <c r="E8690">
        <v>453.49</v>
      </c>
      <c r="F8690">
        <v>457.82</v>
      </c>
    </row>
    <row r="8691" spans="1:6">
      <c r="A8691" t="s">
        <v>15741</v>
      </c>
      <c r="B8691">
        <v>102485</v>
      </c>
      <c r="C8691" t="s">
        <v>12237</v>
      </c>
      <c r="D8691" t="s">
        <v>217</v>
      </c>
      <c r="E8691">
        <v>686.65</v>
      </c>
      <c r="F8691">
        <v>694.65</v>
      </c>
    </row>
    <row r="8692" spans="1:6">
      <c r="A8692" t="s">
        <v>15741</v>
      </c>
      <c r="B8692">
        <v>102473</v>
      </c>
      <c r="C8692" t="s">
        <v>12238</v>
      </c>
      <c r="D8692" t="s">
        <v>217</v>
      </c>
      <c r="E8692">
        <v>614.29999999999995</v>
      </c>
      <c r="F8692">
        <v>619.21</v>
      </c>
    </row>
    <row r="8693" spans="1:6">
      <c r="A8693" t="s">
        <v>15741</v>
      </c>
      <c r="B8693">
        <v>102479</v>
      </c>
      <c r="C8693" t="s">
        <v>12239</v>
      </c>
      <c r="D8693" t="s">
        <v>217</v>
      </c>
      <c r="E8693">
        <v>611.91999999999996</v>
      </c>
      <c r="F8693">
        <v>616.34</v>
      </c>
    </row>
    <row r="8694" spans="1:6">
      <c r="A8694" t="s">
        <v>15742</v>
      </c>
      <c r="B8694">
        <v>104835</v>
      </c>
      <c r="C8694" t="s">
        <v>12240</v>
      </c>
      <c r="D8694" t="s">
        <v>217</v>
      </c>
      <c r="E8694">
        <v>0</v>
      </c>
      <c r="F8694">
        <v>0</v>
      </c>
    </row>
    <row r="8695" spans="1:6">
      <c r="A8695" t="s">
        <v>15742</v>
      </c>
      <c r="B8695">
        <v>104833</v>
      </c>
      <c r="C8695" t="s">
        <v>12241</v>
      </c>
      <c r="D8695" t="s">
        <v>217</v>
      </c>
      <c r="E8695">
        <v>0</v>
      </c>
      <c r="F8695">
        <v>0</v>
      </c>
    </row>
    <row r="8696" spans="1:6">
      <c r="A8696" t="s">
        <v>15742</v>
      </c>
      <c r="B8696">
        <v>104834</v>
      </c>
      <c r="C8696" t="s">
        <v>12242</v>
      </c>
      <c r="D8696" t="s">
        <v>217</v>
      </c>
      <c r="E8696">
        <v>0</v>
      </c>
      <c r="F8696">
        <v>0</v>
      </c>
    </row>
    <row r="8697" spans="1:6">
      <c r="A8697" t="s">
        <v>15742</v>
      </c>
      <c r="B8697">
        <v>104836</v>
      </c>
      <c r="C8697" t="s">
        <v>12243</v>
      </c>
      <c r="D8697" t="s">
        <v>217</v>
      </c>
      <c r="E8697">
        <v>0</v>
      </c>
      <c r="F8697">
        <v>0</v>
      </c>
    </row>
    <row r="8698" spans="1:6">
      <c r="A8698" t="s">
        <v>15742</v>
      </c>
      <c r="B8698">
        <v>104837</v>
      </c>
      <c r="C8698" t="s">
        <v>12244</v>
      </c>
      <c r="D8698" t="s">
        <v>217</v>
      </c>
      <c r="E8698">
        <v>0</v>
      </c>
      <c r="F8698">
        <v>0</v>
      </c>
    </row>
    <row r="8699" spans="1:6">
      <c r="A8699" t="s">
        <v>15742</v>
      </c>
      <c r="B8699">
        <v>104838</v>
      </c>
      <c r="C8699" t="s">
        <v>12245</v>
      </c>
      <c r="D8699" t="s">
        <v>217</v>
      </c>
      <c r="E8699">
        <v>0</v>
      </c>
      <c r="F8699">
        <v>0</v>
      </c>
    </row>
    <row r="8700" spans="1:6">
      <c r="A8700" t="s">
        <v>15742</v>
      </c>
      <c r="B8700">
        <v>104839</v>
      </c>
      <c r="C8700" t="s">
        <v>12246</v>
      </c>
      <c r="D8700" t="s">
        <v>217</v>
      </c>
      <c r="E8700">
        <v>0</v>
      </c>
      <c r="F8700">
        <v>0</v>
      </c>
    </row>
    <row r="8701" spans="1:6">
      <c r="A8701" t="s">
        <v>15742</v>
      </c>
      <c r="B8701">
        <v>104840</v>
      </c>
      <c r="C8701" t="s">
        <v>12247</v>
      </c>
      <c r="D8701" t="s">
        <v>217</v>
      </c>
      <c r="E8701">
        <v>0</v>
      </c>
      <c r="F8701">
        <v>0</v>
      </c>
    </row>
    <row r="8702" spans="1:6">
      <c r="A8702" t="s">
        <v>15742</v>
      </c>
      <c r="B8702">
        <v>104830</v>
      </c>
      <c r="C8702" t="s">
        <v>12248</v>
      </c>
      <c r="D8702" t="s">
        <v>217</v>
      </c>
      <c r="E8702">
        <v>0</v>
      </c>
      <c r="F8702">
        <v>0</v>
      </c>
    </row>
    <row r="8703" spans="1:6">
      <c r="A8703" t="s">
        <v>15742</v>
      </c>
      <c r="B8703">
        <v>104829</v>
      </c>
      <c r="C8703" t="s">
        <v>12249</v>
      </c>
      <c r="D8703" t="s">
        <v>217</v>
      </c>
      <c r="E8703">
        <v>0</v>
      </c>
      <c r="F8703">
        <v>0</v>
      </c>
    </row>
    <row r="8704" spans="1:6">
      <c r="A8704" t="s">
        <v>15742</v>
      </c>
      <c r="B8704">
        <v>104832</v>
      </c>
      <c r="C8704" t="s">
        <v>12250</v>
      </c>
      <c r="D8704" t="s">
        <v>217</v>
      </c>
      <c r="E8704">
        <v>0</v>
      </c>
      <c r="F8704">
        <v>0</v>
      </c>
    </row>
    <row r="8705" spans="1:6">
      <c r="A8705" t="s">
        <v>15742</v>
      </c>
      <c r="B8705">
        <v>104831</v>
      </c>
      <c r="C8705" t="s">
        <v>12251</v>
      </c>
      <c r="D8705" t="s">
        <v>217</v>
      </c>
      <c r="E8705">
        <v>0</v>
      </c>
      <c r="F8705">
        <v>0</v>
      </c>
    </row>
    <row r="8706" spans="1:6">
      <c r="A8706" t="s">
        <v>15743</v>
      </c>
      <c r="B8706">
        <v>103773</v>
      </c>
      <c r="C8706" t="s">
        <v>12252</v>
      </c>
      <c r="D8706" t="s">
        <v>211</v>
      </c>
      <c r="E8706">
        <v>0</v>
      </c>
      <c r="F8706">
        <v>0</v>
      </c>
    </row>
    <row r="8707" spans="1:6">
      <c r="A8707" t="s">
        <v>15743</v>
      </c>
      <c r="B8707">
        <v>103772</v>
      </c>
      <c r="C8707" t="s">
        <v>12253</v>
      </c>
      <c r="D8707" t="s">
        <v>211</v>
      </c>
      <c r="E8707">
        <v>0</v>
      </c>
      <c r="F8707">
        <v>0</v>
      </c>
    </row>
    <row r="8708" spans="1:6">
      <c r="A8708" t="s">
        <v>15743</v>
      </c>
      <c r="B8708">
        <v>103768</v>
      </c>
      <c r="C8708" t="s">
        <v>12254</v>
      </c>
      <c r="D8708" t="s">
        <v>211</v>
      </c>
      <c r="E8708">
        <v>0</v>
      </c>
      <c r="F8708">
        <v>0</v>
      </c>
    </row>
    <row r="8709" spans="1:6">
      <c r="A8709" t="s">
        <v>15743</v>
      </c>
      <c r="B8709">
        <v>103767</v>
      </c>
      <c r="C8709" t="s">
        <v>12255</v>
      </c>
      <c r="D8709" t="s">
        <v>211</v>
      </c>
      <c r="E8709">
        <v>0</v>
      </c>
      <c r="F8709">
        <v>0</v>
      </c>
    </row>
    <row r="8710" spans="1:6">
      <c r="A8710" t="s">
        <v>15743</v>
      </c>
      <c r="B8710">
        <v>103766</v>
      </c>
      <c r="C8710" t="s">
        <v>12256</v>
      </c>
      <c r="D8710" t="s">
        <v>211</v>
      </c>
      <c r="E8710">
        <v>0</v>
      </c>
      <c r="F8710">
        <v>0</v>
      </c>
    </row>
    <row r="8711" spans="1:6">
      <c r="A8711" t="s">
        <v>15743</v>
      </c>
      <c r="B8711">
        <v>103765</v>
      </c>
      <c r="C8711" t="s">
        <v>12257</v>
      </c>
      <c r="D8711" t="s">
        <v>211</v>
      </c>
      <c r="E8711">
        <v>0</v>
      </c>
      <c r="F8711">
        <v>0</v>
      </c>
    </row>
    <row r="8712" spans="1:6">
      <c r="A8712" t="s">
        <v>15743</v>
      </c>
      <c r="B8712">
        <v>103771</v>
      </c>
      <c r="C8712" t="s">
        <v>12258</v>
      </c>
      <c r="D8712" t="s">
        <v>211</v>
      </c>
      <c r="E8712">
        <v>0</v>
      </c>
      <c r="F8712">
        <v>0</v>
      </c>
    </row>
    <row r="8713" spans="1:6">
      <c r="A8713" t="s">
        <v>15743</v>
      </c>
      <c r="B8713">
        <v>103769</v>
      </c>
      <c r="C8713" t="s">
        <v>12259</v>
      </c>
      <c r="D8713" t="s">
        <v>211</v>
      </c>
      <c r="E8713">
        <v>3034.95</v>
      </c>
      <c r="F8713">
        <v>3061.6</v>
      </c>
    </row>
    <row r="8714" spans="1:6">
      <c r="A8714" t="s">
        <v>15743</v>
      </c>
      <c r="B8714">
        <v>103770</v>
      </c>
      <c r="C8714" t="s">
        <v>12260</v>
      </c>
      <c r="D8714" t="s">
        <v>211</v>
      </c>
      <c r="E8714">
        <v>0</v>
      </c>
      <c r="F8714">
        <v>0</v>
      </c>
    </row>
    <row r="8715" spans="1:6">
      <c r="A8715" t="s">
        <v>15743</v>
      </c>
      <c r="B8715">
        <v>103764</v>
      </c>
      <c r="C8715" t="s">
        <v>12261</v>
      </c>
      <c r="D8715" t="s">
        <v>211</v>
      </c>
      <c r="E8715">
        <v>0</v>
      </c>
      <c r="F8715">
        <v>0</v>
      </c>
    </row>
    <row r="8716" spans="1:6">
      <c r="A8716" t="s">
        <v>15743</v>
      </c>
      <c r="B8716">
        <v>103780</v>
      </c>
      <c r="C8716" t="s">
        <v>12262</v>
      </c>
      <c r="D8716" t="s">
        <v>109</v>
      </c>
      <c r="E8716">
        <v>0</v>
      </c>
      <c r="F8716">
        <v>0</v>
      </c>
    </row>
    <row r="8717" spans="1:6">
      <c r="A8717" t="s">
        <v>15743</v>
      </c>
      <c r="B8717">
        <v>103781</v>
      </c>
      <c r="C8717" t="s">
        <v>12263</v>
      </c>
      <c r="D8717" t="s">
        <v>109</v>
      </c>
      <c r="E8717">
        <v>0</v>
      </c>
      <c r="F8717">
        <v>0</v>
      </c>
    </row>
    <row r="8718" spans="1:6">
      <c r="A8718" t="s">
        <v>15743</v>
      </c>
      <c r="B8718">
        <v>103779</v>
      </c>
      <c r="C8718" t="s">
        <v>12264</v>
      </c>
      <c r="D8718" t="s">
        <v>109</v>
      </c>
      <c r="E8718">
        <v>0</v>
      </c>
      <c r="F8718">
        <v>0</v>
      </c>
    </row>
    <row r="8719" spans="1:6">
      <c r="A8719" t="s">
        <v>15743</v>
      </c>
      <c r="B8719">
        <v>103778</v>
      </c>
      <c r="C8719" t="s">
        <v>12265</v>
      </c>
      <c r="D8719" t="s">
        <v>109</v>
      </c>
      <c r="E8719">
        <v>0</v>
      </c>
      <c r="F8719">
        <v>0</v>
      </c>
    </row>
    <row r="8720" spans="1:6">
      <c r="A8720" t="s">
        <v>15743</v>
      </c>
      <c r="B8720">
        <v>103924</v>
      </c>
      <c r="C8720" t="s">
        <v>12266</v>
      </c>
      <c r="D8720" t="s">
        <v>109</v>
      </c>
      <c r="E8720">
        <v>0</v>
      </c>
      <c r="F8720">
        <v>0</v>
      </c>
    </row>
    <row r="8721" spans="1:6">
      <c r="A8721" t="s">
        <v>15743</v>
      </c>
      <c r="B8721">
        <v>103776</v>
      </c>
      <c r="C8721" t="s">
        <v>12267</v>
      </c>
      <c r="D8721" t="s">
        <v>109</v>
      </c>
      <c r="E8721">
        <v>0</v>
      </c>
      <c r="F8721">
        <v>0</v>
      </c>
    </row>
    <row r="8722" spans="1:6">
      <c r="A8722" t="s">
        <v>15743</v>
      </c>
      <c r="B8722">
        <v>103774</v>
      </c>
      <c r="C8722" t="s">
        <v>12268</v>
      </c>
      <c r="D8722" t="s">
        <v>109</v>
      </c>
      <c r="E8722">
        <v>0</v>
      </c>
      <c r="F8722">
        <v>0</v>
      </c>
    </row>
    <row r="8723" spans="1:6">
      <c r="A8723" t="s">
        <v>15743</v>
      </c>
      <c r="B8723">
        <v>103775</v>
      </c>
      <c r="C8723" t="s">
        <v>12269</v>
      </c>
      <c r="D8723" t="s">
        <v>109</v>
      </c>
      <c r="E8723">
        <v>0</v>
      </c>
      <c r="F8723">
        <v>0</v>
      </c>
    </row>
    <row r="8724" spans="1:6">
      <c r="A8724" t="s">
        <v>15744</v>
      </c>
      <c r="B8724">
        <v>106266</v>
      </c>
      <c r="C8724" t="s">
        <v>15745</v>
      </c>
      <c r="D8724" t="s">
        <v>211</v>
      </c>
      <c r="E8724">
        <v>0</v>
      </c>
      <c r="F8724">
        <v>0</v>
      </c>
    </row>
    <row r="8725" spans="1:6">
      <c r="A8725" t="s">
        <v>15744</v>
      </c>
      <c r="B8725">
        <v>106270</v>
      </c>
      <c r="C8725" t="s">
        <v>15746</v>
      </c>
      <c r="D8725" t="s">
        <v>211</v>
      </c>
      <c r="E8725">
        <v>0</v>
      </c>
      <c r="F8725">
        <v>0</v>
      </c>
    </row>
    <row r="8726" spans="1:6">
      <c r="A8726" t="s">
        <v>15744</v>
      </c>
      <c r="B8726">
        <v>106271</v>
      </c>
      <c r="C8726" t="s">
        <v>15747</v>
      </c>
      <c r="D8726" t="s">
        <v>211</v>
      </c>
      <c r="E8726">
        <v>0</v>
      </c>
      <c r="F8726">
        <v>0</v>
      </c>
    </row>
    <row r="8727" spans="1:6">
      <c r="A8727" t="s">
        <v>15744</v>
      </c>
      <c r="B8727">
        <v>106267</v>
      </c>
      <c r="C8727" t="s">
        <v>15748</v>
      </c>
      <c r="D8727" t="s">
        <v>211</v>
      </c>
      <c r="E8727">
        <v>0</v>
      </c>
      <c r="F8727">
        <v>0</v>
      </c>
    </row>
    <row r="8728" spans="1:6">
      <c r="A8728" t="s">
        <v>15744</v>
      </c>
      <c r="B8728">
        <v>106272</v>
      </c>
      <c r="C8728" t="s">
        <v>15749</v>
      </c>
      <c r="D8728" t="s">
        <v>211</v>
      </c>
      <c r="E8728">
        <v>0</v>
      </c>
      <c r="F8728">
        <v>0</v>
      </c>
    </row>
    <row r="8729" spans="1:6">
      <c r="A8729" t="s">
        <v>15744</v>
      </c>
      <c r="B8729">
        <v>106268</v>
      </c>
      <c r="C8729" t="s">
        <v>15750</v>
      </c>
      <c r="D8729" t="s">
        <v>211</v>
      </c>
      <c r="E8729">
        <v>0</v>
      </c>
      <c r="F8729">
        <v>0</v>
      </c>
    </row>
    <row r="8730" spans="1:6">
      <c r="A8730" t="s">
        <v>15744</v>
      </c>
      <c r="B8730">
        <v>106269</v>
      </c>
      <c r="C8730" t="s">
        <v>15751</v>
      </c>
      <c r="D8730" t="s">
        <v>211</v>
      </c>
      <c r="E8730">
        <v>0</v>
      </c>
      <c r="F8730">
        <v>0</v>
      </c>
    </row>
    <row r="8731" spans="1:6">
      <c r="A8731" t="s">
        <v>15744</v>
      </c>
      <c r="B8731">
        <v>106279</v>
      </c>
      <c r="C8731" t="s">
        <v>15752</v>
      </c>
      <c r="D8731" t="s">
        <v>211</v>
      </c>
      <c r="E8731">
        <v>0</v>
      </c>
      <c r="F8731">
        <v>0</v>
      </c>
    </row>
    <row r="8732" spans="1:6">
      <c r="A8732" t="s">
        <v>15744</v>
      </c>
      <c r="B8732">
        <v>106280</v>
      </c>
      <c r="C8732" t="s">
        <v>15753</v>
      </c>
      <c r="D8732" t="s">
        <v>211</v>
      </c>
      <c r="E8732">
        <v>0</v>
      </c>
      <c r="F8732">
        <v>0</v>
      </c>
    </row>
    <row r="8733" spans="1:6">
      <c r="A8733" t="s">
        <v>15744</v>
      </c>
      <c r="B8733">
        <v>106265</v>
      </c>
      <c r="C8733" t="s">
        <v>15754</v>
      </c>
      <c r="D8733" t="s">
        <v>110</v>
      </c>
      <c r="E8733">
        <v>0</v>
      </c>
      <c r="F8733">
        <v>0</v>
      </c>
    </row>
    <row r="8734" spans="1:6">
      <c r="A8734" t="s">
        <v>15744</v>
      </c>
      <c r="B8734">
        <v>106273</v>
      </c>
      <c r="C8734" t="s">
        <v>15755</v>
      </c>
      <c r="D8734" t="s">
        <v>211</v>
      </c>
      <c r="E8734">
        <v>0</v>
      </c>
      <c r="F8734">
        <v>0</v>
      </c>
    </row>
    <row r="8735" spans="1:6">
      <c r="A8735" t="s">
        <v>15744</v>
      </c>
      <c r="B8735">
        <v>106274</v>
      </c>
      <c r="C8735" t="s">
        <v>15756</v>
      </c>
      <c r="D8735" t="s">
        <v>211</v>
      </c>
      <c r="E8735">
        <v>0</v>
      </c>
      <c r="F8735">
        <v>0</v>
      </c>
    </row>
    <row r="8736" spans="1:6">
      <c r="A8736" t="s">
        <v>15744</v>
      </c>
      <c r="B8736">
        <v>106275</v>
      </c>
      <c r="C8736" t="s">
        <v>15757</v>
      </c>
      <c r="D8736" t="s">
        <v>211</v>
      </c>
      <c r="E8736">
        <v>0</v>
      </c>
      <c r="F8736">
        <v>0</v>
      </c>
    </row>
    <row r="8737" spans="1:6">
      <c r="A8737" t="s">
        <v>15744</v>
      </c>
      <c r="B8737">
        <v>106276</v>
      </c>
      <c r="C8737" t="s">
        <v>15758</v>
      </c>
      <c r="D8737" t="s">
        <v>211</v>
      </c>
      <c r="E8737">
        <v>0</v>
      </c>
      <c r="F8737">
        <v>0</v>
      </c>
    </row>
    <row r="8738" spans="1:6">
      <c r="A8738" t="s">
        <v>15744</v>
      </c>
      <c r="B8738">
        <v>106277</v>
      </c>
      <c r="C8738" t="s">
        <v>15759</v>
      </c>
      <c r="D8738" t="s">
        <v>211</v>
      </c>
      <c r="E8738">
        <v>0</v>
      </c>
      <c r="F8738">
        <v>0</v>
      </c>
    </row>
    <row r="8739" spans="1:6">
      <c r="A8739" t="s">
        <v>15744</v>
      </c>
      <c r="B8739">
        <v>106278</v>
      </c>
      <c r="C8739" t="s">
        <v>15760</v>
      </c>
      <c r="D8739" t="s">
        <v>211</v>
      </c>
      <c r="E8739">
        <v>0</v>
      </c>
      <c r="F8739">
        <v>0</v>
      </c>
    </row>
    <row r="8740" spans="1:6">
      <c r="A8740" t="s">
        <v>15744</v>
      </c>
      <c r="B8740">
        <v>106295</v>
      </c>
      <c r="C8740" t="s">
        <v>15761</v>
      </c>
      <c r="D8740" t="s">
        <v>211</v>
      </c>
      <c r="E8740">
        <v>202.61</v>
      </c>
      <c r="F8740">
        <v>204.45</v>
      </c>
    </row>
    <row r="8741" spans="1:6">
      <c r="A8741" t="s">
        <v>15744</v>
      </c>
      <c r="B8741">
        <v>106300</v>
      </c>
      <c r="C8741" t="s">
        <v>15762</v>
      </c>
      <c r="D8741" t="s">
        <v>211</v>
      </c>
      <c r="E8741">
        <v>485.9</v>
      </c>
      <c r="F8741">
        <v>493.51</v>
      </c>
    </row>
    <row r="8742" spans="1:6">
      <c r="A8742" t="s">
        <v>15744</v>
      </c>
      <c r="B8742">
        <v>106293</v>
      </c>
      <c r="C8742" t="s">
        <v>15763</v>
      </c>
      <c r="D8742" t="s">
        <v>211</v>
      </c>
      <c r="E8742">
        <v>159.65</v>
      </c>
      <c r="F8742">
        <v>160.72</v>
      </c>
    </row>
    <row r="8743" spans="1:6">
      <c r="A8743" t="s">
        <v>15744</v>
      </c>
      <c r="B8743">
        <v>106297</v>
      </c>
      <c r="C8743" t="s">
        <v>15764</v>
      </c>
      <c r="D8743" t="s">
        <v>211</v>
      </c>
      <c r="E8743">
        <v>244.57</v>
      </c>
      <c r="F8743">
        <v>247.55</v>
      </c>
    </row>
    <row r="8744" spans="1:6">
      <c r="A8744" t="s">
        <v>15744</v>
      </c>
      <c r="B8744">
        <v>106298</v>
      </c>
      <c r="C8744" t="s">
        <v>15765</v>
      </c>
      <c r="D8744" t="s">
        <v>211</v>
      </c>
      <c r="E8744">
        <v>372.75</v>
      </c>
      <c r="F8744">
        <v>377.29</v>
      </c>
    </row>
    <row r="8745" spans="1:6">
      <c r="A8745" t="s">
        <v>15744</v>
      </c>
      <c r="B8745">
        <v>106301</v>
      </c>
      <c r="C8745" t="s">
        <v>15766</v>
      </c>
      <c r="D8745" t="s">
        <v>211</v>
      </c>
      <c r="E8745">
        <v>728.94</v>
      </c>
      <c r="F8745">
        <v>741.19</v>
      </c>
    </row>
    <row r="8746" spans="1:6">
      <c r="A8746" t="s">
        <v>15744</v>
      </c>
      <c r="B8746">
        <v>106292</v>
      </c>
      <c r="C8746" t="s">
        <v>15767</v>
      </c>
      <c r="D8746" t="s">
        <v>211</v>
      </c>
      <c r="E8746">
        <v>151.91999999999999</v>
      </c>
      <c r="F8746">
        <v>152.99</v>
      </c>
    </row>
    <row r="8747" spans="1:6">
      <c r="A8747" t="s">
        <v>15744</v>
      </c>
      <c r="B8747">
        <v>106282</v>
      </c>
      <c r="C8747" t="s">
        <v>15768</v>
      </c>
      <c r="D8747" t="s">
        <v>211</v>
      </c>
      <c r="E8747">
        <v>90.68</v>
      </c>
      <c r="F8747">
        <v>91.47</v>
      </c>
    </row>
    <row r="8748" spans="1:6">
      <c r="A8748" t="s">
        <v>15744</v>
      </c>
      <c r="B8748">
        <v>106283</v>
      </c>
      <c r="C8748" t="s">
        <v>15769</v>
      </c>
      <c r="D8748" t="s">
        <v>211</v>
      </c>
      <c r="E8748">
        <v>90.68</v>
      </c>
      <c r="F8748">
        <v>91.47</v>
      </c>
    </row>
    <row r="8749" spans="1:6">
      <c r="A8749" t="s">
        <v>15744</v>
      </c>
      <c r="B8749">
        <v>106286</v>
      </c>
      <c r="C8749" t="s">
        <v>15770</v>
      </c>
      <c r="D8749" t="s">
        <v>211</v>
      </c>
      <c r="E8749">
        <v>100.38</v>
      </c>
      <c r="F8749">
        <v>101.76</v>
      </c>
    </row>
    <row r="8750" spans="1:6">
      <c r="A8750" t="s">
        <v>15744</v>
      </c>
      <c r="B8750">
        <v>106287</v>
      </c>
      <c r="C8750" t="s">
        <v>15771</v>
      </c>
      <c r="D8750" t="s">
        <v>211</v>
      </c>
      <c r="E8750">
        <v>116.97</v>
      </c>
      <c r="F8750">
        <v>119.22</v>
      </c>
    </row>
    <row r="8751" spans="1:6">
      <c r="A8751" t="s">
        <v>15744</v>
      </c>
      <c r="B8751">
        <v>106288</v>
      </c>
      <c r="C8751" t="s">
        <v>15772</v>
      </c>
      <c r="D8751" t="s">
        <v>211</v>
      </c>
      <c r="E8751">
        <v>138.12</v>
      </c>
      <c r="F8751">
        <v>141.52000000000001</v>
      </c>
    </row>
    <row r="8752" spans="1:6">
      <c r="A8752" t="s">
        <v>15744</v>
      </c>
      <c r="B8752">
        <v>106289</v>
      </c>
      <c r="C8752" t="s">
        <v>15773</v>
      </c>
      <c r="D8752" t="s">
        <v>211</v>
      </c>
      <c r="E8752">
        <v>177.77</v>
      </c>
      <c r="F8752">
        <v>183.48</v>
      </c>
    </row>
    <row r="8753" spans="1:6">
      <c r="A8753" t="s">
        <v>15744</v>
      </c>
      <c r="B8753">
        <v>106290</v>
      </c>
      <c r="C8753" t="s">
        <v>15774</v>
      </c>
      <c r="D8753" t="s">
        <v>211</v>
      </c>
      <c r="E8753">
        <v>238.15</v>
      </c>
      <c r="F8753">
        <v>247.33</v>
      </c>
    </row>
    <row r="8754" spans="1:6">
      <c r="A8754" t="s">
        <v>15744</v>
      </c>
      <c r="B8754">
        <v>106291</v>
      </c>
      <c r="C8754" t="s">
        <v>15775</v>
      </c>
      <c r="D8754" t="s">
        <v>211</v>
      </c>
      <c r="E8754">
        <v>344.39</v>
      </c>
      <c r="F8754">
        <v>358.77</v>
      </c>
    </row>
    <row r="8755" spans="1:6">
      <c r="A8755" t="s">
        <v>15744</v>
      </c>
      <c r="B8755">
        <v>102136</v>
      </c>
      <c r="C8755" t="s">
        <v>15776</v>
      </c>
      <c r="D8755" t="s">
        <v>211</v>
      </c>
      <c r="E8755">
        <v>131.31</v>
      </c>
      <c r="F8755">
        <v>138.47</v>
      </c>
    </row>
    <row r="8756" spans="1:6">
      <c r="A8756" t="s">
        <v>15744</v>
      </c>
      <c r="B8756">
        <v>106263</v>
      </c>
      <c r="C8756" t="s">
        <v>15777</v>
      </c>
      <c r="D8756" t="s">
        <v>211</v>
      </c>
      <c r="E8756">
        <v>171.56</v>
      </c>
      <c r="F8756">
        <v>181.04</v>
      </c>
    </row>
    <row r="8757" spans="1:6">
      <c r="A8757" t="s">
        <v>15744</v>
      </c>
      <c r="B8757">
        <v>106259</v>
      </c>
      <c r="C8757" t="s">
        <v>15778</v>
      </c>
      <c r="D8757" t="s">
        <v>211</v>
      </c>
      <c r="E8757">
        <v>0</v>
      </c>
      <c r="F8757">
        <v>0</v>
      </c>
    </row>
    <row r="8758" spans="1:6">
      <c r="A8758" t="s">
        <v>15744</v>
      </c>
      <c r="B8758">
        <v>106261</v>
      </c>
      <c r="C8758" t="s">
        <v>15779</v>
      </c>
      <c r="D8758" t="s">
        <v>211</v>
      </c>
      <c r="E8758">
        <v>0</v>
      </c>
      <c r="F8758">
        <v>0</v>
      </c>
    </row>
    <row r="8759" spans="1:6">
      <c r="A8759" t="s">
        <v>15744</v>
      </c>
      <c r="B8759">
        <v>106260</v>
      </c>
      <c r="C8759" t="s">
        <v>15780</v>
      </c>
      <c r="D8759" t="s">
        <v>211</v>
      </c>
      <c r="E8759">
        <v>0</v>
      </c>
      <c r="F8759">
        <v>0</v>
      </c>
    </row>
    <row r="8760" spans="1:6">
      <c r="A8760" t="s">
        <v>15744</v>
      </c>
      <c r="B8760">
        <v>102134</v>
      </c>
      <c r="C8760" t="s">
        <v>15781</v>
      </c>
      <c r="D8760" t="s">
        <v>211</v>
      </c>
      <c r="E8760">
        <v>0</v>
      </c>
      <c r="F8760">
        <v>0</v>
      </c>
    </row>
    <row r="8761" spans="1:6">
      <c r="A8761" t="s">
        <v>15744</v>
      </c>
      <c r="B8761">
        <v>106262</v>
      </c>
      <c r="C8761" t="s">
        <v>15782</v>
      </c>
      <c r="D8761" t="s">
        <v>211</v>
      </c>
      <c r="E8761">
        <v>0</v>
      </c>
      <c r="F8761">
        <v>0</v>
      </c>
    </row>
    <row r="8762" spans="1:6">
      <c r="A8762" t="s">
        <v>15744</v>
      </c>
      <c r="B8762">
        <v>102135</v>
      </c>
      <c r="C8762" t="s">
        <v>15783</v>
      </c>
      <c r="D8762" t="s">
        <v>211</v>
      </c>
      <c r="E8762">
        <v>0</v>
      </c>
      <c r="F8762">
        <v>0</v>
      </c>
    </row>
    <row r="8763" spans="1:6">
      <c r="A8763" t="s">
        <v>15744</v>
      </c>
      <c r="B8763">
        <v>106302</v>
      </c>
      <c r="C8763" t="s">
        <v>15784</v>
      </c>
      <c r="D8763" t="s">
        <v>211</v>
      </c>
      <c r="E8763">
        <v>0</v>
      </c>
      <c r="F8763">
        <v>0</v>
      </c>
    </row>
    <row r="8764" spans="1:6">
      <c r="A8764" t="s">
        <v>15744</v>
      </c>
      <c r="B8764">
        <v>106284</v>
      </c>
      <c r="C8764" t="s">
        <v>15785</v>
      </c>
      <c r="D8764" t="s">
        <v>211</v>
      </c>
      <c r="E8764">
        <v>0</v>
      </c>
      <c r="F8764">
        <v>0</v>
      </c>
    </row>
    <row r="8765" spans="1:6">
      <c r="A8765" t="s">
        <v>15744</v>
      </c>
      <c r="B8765">
        <v>106285</v>
      </c>
      <c r="C8765" t="s">
        <v>15786</v>
      </c>
      <c r="D8765" t="s">
        <v>211</v>
      </c>
      <c r="E8765">
        <v>0</v>
      </c>
      <c r="F8765">
        <v>0</v>
      </c>
    </row>
    <row r="8766" spans="1:6">
      <c r="A8766" t="s">
        <v>15744</v>
      </c>
      <c r="B8766">
        <v>106296</v>
      </c>
      <c r="C8766" t="s">
        <v>15787</v>
      </c>
      <c r="D8766" t="s">
        <v>211</v>
      </c>
      <c r="E8766">
        <v>0</v>
      </c>
      <c r="F8766">
        <v>0</v>
      </c>
    </row>
    <row r="8767" spans="1:6">
      <c r="A8767" t="s">
        <v>15744</v>
      </c>
      <c r="B8767">
        <v>106299</v>
      </c>
      <c r="C8767" t="s">
        <v>15788</v>
      </c>
      <c r="D8767" t="s">
        <v>211</v>
      </c>
      <c r="E8767">
        <v>225.28</v>
      </c>
      <c r="F8767">
        <v>229.82</v>
      </c>
    </row>
    <row r="8768" spans="1:6">
      <c r="A8768" t="s">
        <v>15744</v>
      </c>
      <c r="B8768">
        <v>106294</v>
      </c>
      <c r="C8768" t="s">
        <v>15789</v>
      </c>
      <c r="D8768" t="s">
        <v>211</v>
      </c>
      <c r="E8768">
        <v>0</v>
      </c>
      <c r="F8768">
        <v>0</v>
      </c>
    </row>
    <row r="8769" spans="1:6">
      <c r="A8769" t="s">
        <v>15744</v>
      </c>
      <c r="B8769">
        <v>106281</v>
      </c>
      <c r="C8769" t="s">
        <v>15790</v>
      </c>
      <c r="D8769" t="s">
        <v>211</v>
      </c>
      <c r="E8769">
        <v>0</v>
      </c>
      <c r="F8769">
        <v>0</v>
      </c>
    </row>
    <row r="8770" spans="1:6">
      <c r="A8770" t="s">
        <v>15744</v>
      </c>
      <c r="B8770">
        <v>106264</v>
      </c>
      <c r="C8770" t="s">
        <v>15791</v>
      </c>
      <c r="D8770" t="s">
        <v>110</v>
      </c>
      <c r="E8770">
        <v>0</v>
      </c>
      <c r="F8770">
        <v>0</v>
      </c>
    </row>
    <row r="8771" spans="1:6">
      <c r="A8771" t="s">
        <v>15792</v>
      </c>
      <c r="B8771">
        <v>97097</v>
      </c>
      <c r="C8771" t="s">
        <v>12270</v>
      </c>
      <c r="D8771" t="s">
        <v>109</v>
      </c>
      <c r="E8771">
        <v>41.43</v>
      </c>
      <c r="F8771">
        <v>41.58</v>
      </c>
    </row>
    <row r="8772" spans="1:6">
      <c r="A8772" t="s">
        <v>15792</v>
      </c>
      <c r="B8772">
        <v>97089</v>
      </c>
      <c r="C8772" t="s">
        <v>12271</v>
      </c>
      <c r="D8772" t="s">
        <v>205</v>
      </c>
      <c r="E8772">
        <v>13.24</v>
      </c>
      <c r="F8772">
        <v>13.32</v>
      </c>
    </row>
    <row r="8773" spans="1:6">
      <c r="A8773" t="s">
        <v>15792</v>
      </c>
      <c r="B8773">
        <v>97090</v>
      </c>
      <c r="C8773" t="s">
        <v>12272</v>
      </c>
      <c r="D8773" t="s">
        <v>205</v>
      </c>
      <c r="E8773">
        <v>12.96</v>
      </c>
      <c r="F8773">
        <v>13.02</v>
      </c>
    </row>
    <row r="8774" spans="1:6">
      <c r="A8774" t="s">
        <v>15792</v>
      </c>
      <c r="B8774">
        <v>97091</v>
      </c>
      <c r="C8774" t="s">
        <v>12273</v>
      </c>
      <c r="D8774" t="s">
        <v>205</v>
      </c>
      <c r="E8774">
        <v>12.53</v>
      </c>
      <c r="F8774">
        <v>12.6</v>
      </c>
    </row>
    <row r="8775" spans="1:6">
      <c r="A8775" t="s">
        <v>15792</v>
      </c>
      <c r="B8775">
        <v>97092</v>
      </c>
      <c r="C8775" t="s">
        <v>12274</v>
      </c>
      <c r="D8775" t="s">
        <v>205</v>
      </c>
      <c r="E8775">
        <v>12.1</v>
      </c>
      <c r="F8775">
        <v>12.15</v>
      </c>
    </row>
    <row r="8776" spans="1:6">
      <c r="A8776" t="s">
        <v>15792</v>
      </c>
      <c r="B8776">
        <v>103053</v>
      </c>
      <c r="C8776" t="s">
        <v>12275</v>
      </c>
      <c r="D8776" t="s">
        <v>205</v>
      </c>
      <c r="E8776">
        <v>0</v>
      </c>
      <c r="F8776">
        <v>0</v>
      </c>
    </row>
    <row r="8777" spans="1:6">
      <c r="A8777" t="s">
        <v>15792</v>
      </c>
      <c r="B8777">
        <v>97093</v>
      </c>
      <c r="C8777" t="s">
        <v>12276</v>
      </c>
      <c r="D8777" t="s">
        <v>205</v>
      </c>
      <c r="E8777">
        <v>11.29</v>
      </c>
      <c r="F8777">
        <v>11.33</v>
      </c>
    </row>
    <row r="8778" spans="1:6">
      <c r="A8778" t="s">
        <v>15792</v>
      </c>
      <c r="B8778">
        <v>103054</v>
      </c>
      <c r="C8778" t="s">
        <v>12277</v>
      </c>
      <c r="D8778" t="s">
        <v>205</v>
      </c>
      <c r="E8778">
        <v>0</v>
      </c>
      <c r="F8778">
        <v>0</v>
      </c>
    </row>
    <row r="8779" spans="1:6">
      <c r="A8779" t="s">
        <v>15792</v>
      </c>
      <c r="B8779">
        <v>97088</v>
      </c>
      <c r="C8779" t="s">
        <v>12278</v>
      </c>
      <c r="D8779" t="s">
        <v>205</v>
      </c>
      <c r="E8779">
        <v>14.51</v>
      </c>
      <c r="F8779">
        <v>14.6</v>
      </c>
    </row>
    <row r="8780" spans="1:6">
      <c r="A8780" t="s">
        <v>15792</v>
      </c>
      <c r="B8780">
        <v>97087</v>
      </c>
      <c r="C8780" t="s">
        <v>12279</v>
      </c>
      <c r="D8780" t="s">
        <v>109</v>
      </c>
      <c r="E8780">
        <v>2.54</v>
      </c>
      <c r="F8780">
        <v>2.57</v>
      </c>
    </row>
    <row r="8781" spans="1:6">
      <c r="A8781" t="s">
        <v>15792</v>
      </c>
      <c r="B8781">
        <v>97083</v>
      </c>
      <c r="C8781" t="s">
        <v>12280</v>
      </c>
      <c r="D8781" t="s">
        <v>109</v>
      </c>
      <c r="E8781">
        <v>3.5</v>
      </c>
      <c r="F8781">
        <v>3.68</v>
      </c>
    </row>
    <row r="8782" spans="1:6">
      <c r="A8782" t="s">
        <v>15792</v>
      </c>
      <c r="B8782">
        <v>97084</v>
      </c>
      <c r="C8782" t="s">
        <v>12281</v>
      </c>
      <c r="D8782" t="s">
        <v>109</v>
      </c>
      <c r="E8782">
        <v>0.73</v>
      </c>
      <c r="F8782">
        <v>0.77</v>
      </c>
    </row>
    <row r="8783" spans="1:6">
      <c r="A8783" t="s">
        <v>15792</v>
      </c>
      <c r="B8783">
        <v>97096</v>
      </c>
      <c r="C8783" t="s">
        <v>12282</v>
      </c>
      <c r="D8783" t="s">
        <v>217</v>
      </c>
      <c r="E8783">
        <v>654</v>
      </c>
      <c r="F8783">
        <v>655.22</v>
      </c>
    </row>
    <row r="8784" spans="1:6">
      <c r="A8784" t="s">
        <v>15792</v>
      </c>
      <c r="B8784">
        <v>97082</v>
      </c>
      <c r="C8784" t="s">
        <v>12283</v>
      </c>
      <c r="D8784" t="s">
        <v>217</v>
      </c>
      <c r="E8784">
        <v>66.73</v>
      </c>
      <c r="F8784">
        <v>70.42</v>
      </c>
    </row>
    <row r="8785" spans="1:6">
      <c r="A8785" t="s">
        <v>15792</v>
      </c>
      <c r="B8785">
        <v>103076</v>
      </c>
      <c r="C8785" t="s">
        <v>12284</v>
      </c>
      <c r="D8785" t="s">
        <v>109</v>
      </c>
      <c r="E8785">
        <v>148.9</v>
      </c>
      <c r="F8785">
        <v>150.34</v>
      </c>
    </row>
    <row r="8786" spans="1:6">
      <c r="A8786" t="s">
        <v>15792</v>
      </c>
      <c r="B8786">
        <v>103067</v>
      </c>
      <c r="C8786" t="s">
        <v>12285</v>
      </c>
      <c r="D8786" t="s">
        <v>109</v>
      </c>
      <c r="E8786">
        <v>0</v>
      </c>
      <c r="F8786">
        <v>0</v>
      </c>
    </row>
    <row r="8787" spans="1:6">
      <c r="A8787" t="s">
        <v>15792</v>
      </c>
      <c r="B8787">
        <v>103077</v>
      </c>
      <c r="C8787" t="s">
        <v>12286</v>
      </c>
      <c r="D8787" t="s">
        <v>109</v>
      </c>
      <c r="E8787">
        <v>193.68</v>
      </c>
      <c r="F8787">
        <v>195.27</v>
      </c>
    </row>
    <row r="8788" spans="1:6">
      <c r="A8788" t="s">
        <v>15792</v>
      </c>
      <c r="B8788">
        <v>103068</v>
      </c>
      <c r="C8788" t="s">
        <v>12287</v>
      </c>
      <c r="D8788" t="s">
        <v>109</v>
      </c>
      <c r="E8788">
        <v>0</v>
      </c>
      <c r="F8788">
        <v>0</v>
      </c>
    </row>
    <row r="8789" spans="1:6">
      <c r="A8789" t="s">
        <v>15792</v>
      </c>
      <c r="B8789">
        <v>103078</v>
      </c>
      <c r="C8789" t="s">
        <v>12288</v>
      </c>
      <c r="D8789" t="s">
        <v>109</v>
      </c>
      <c r="E8789">
        <v>235.24</v>
      </c>
      <c r="F8789">
        <v>237.09</v>
      </c>
    </row>
    <row r="8790" spans="1:6">
      <c r="A8790" t="s">
        <v>15792</v>
      </c>
      <c r="B8790">
        <v>103069</v>
      </c>
      <c r="C8790" t="s">
        <v>12289</v>
      </c>
      <c r="D8790" t="s">
        <v>109</v>
      </c>
      <c r="E8790">
        <v>0</v>
      </c>
      <c r="F8790">
        <v>0</v>
      </c>
    </row>
    <row r="8791" spans="1:6">
      <c r="A8791" t="s">
        <v>15792</v>
      </c>
      <c r="B8791">
        <v>103079</v>
      </c>
      <c r="C8791" t="s">
        <v>12290</v>
      </c>
      <c r="D8791" t="s">
        <v>109</v>
      </c>
      <c r="E8791">
        <v>282.77</v>
      </c>
      <c r="F8791">
        <v>284.76</v>
      </c>
    </row>
    <row r="8792" spans="1:6">
      <c r="A8792" t="s">
        <v>15792</v>
      </c>
      <c r="B8792">
        <v>103070</v>
      </c>
      <c r="C8792" t="s">
        <v>12291</v>
      </c>
      <c r="D8792" t="s">
        <v>109</v>
      </c>
      <c r="E8792">
        <v>0</v>
      </c>
      <c r="F8792">
        <v>0</v>
      </c>
    </row>
    <row r="8793" spans="1:6">
      <c r="A8793" t="s">
        <v>15792</v>
      </c>
      <c r="B8793">
        <v>103080</v>
      </c>
      <c r="C8793" t="s">
        <v>12292</v>
      </c>
      <c r="D8793" t="s">
        <v>109</v>
      </c>
      <c r="E8793">
        <v>344.08</v>
      </c>
      <c r="F8793">
        <v>346.3</v>
      </c>
    </row>
    <row r="8794" spans="1:6">
      <c r="A8794" t="s">
        <v>15792</v>
      </c>
      <c r="B8794">
        <v>103071</v>
      </c>
      <c r="C8794" t="s">
        <v>12293</v>
      </c>
      <c r="D8794" t="s">
        <v>109</v>
      </c>
      <c r="E8794">
        <v>0</v>
      </c>
      <c r="F8794">
        <v>0</v>
      </c>
    </row>
    <row r="8795" spans="1:6">
      <c r="A8795" t="s">
        <v>15792</v>
      </c>
      <c r="B8795">
        <v>103075</v>
      </c>
      <c r="C8795" t="s">
        <v>12294</v>
      </c>
      <c r="D8795" t="s">
        <v>109</v>
      </c>
      <c r="E8795">
        <v>215.72</v>
      </c>
      <c r="F8795">
        <v>217.35</v>
      </c>
    </row>
    <row r="8796" spans="1:6">
      <c r="A8796" t="s">
        <v>15792</v>
      </c>
      <c r="B8796">
        <v>103062</v>
      </c>
      <c r="C8796" t="s">
        <v>12295</v>
      </c>
      <c r="D8796" t="s">
        <v>109</v>
      </c>
      <c r="E8796">
        <v>0</v>
      </c>
      <c r="F8796">
        <v>0</v>
      </c>
    </row>
    <row r="8797" spans="1:6">
      <c r="A8797" t="s">
        <v>15792</v>
      </c>
      <c r="B8797">
        <v>103065</v>
      </c>
      <c r="C8797" t="s">
        <v>12296</v>
      </c>
      <c r="D8797" t="s">
        <v>109</v>
      </c>
      <c r="E8797">
        <v>0</v>
      </c>
      <c r="F8797">
        <v>0</v>
      </c>
    </row>
    <row r="8798" spans="1:6">
      <c r="A8798" t="s">
        <v>15792</v>
      </c>
      <c r="B8798">
        <v>103063</v>
      </c>
      <c r="C8798" t="s">
        <v>12297</v>
      </c>
      <c r="D8798" t="s">
        <v>109</v>
      </c>
      <c r="E8798">
        <v>0</v>
      </c>
      <c r="F8798">
        <v>0</v>
      </c>
    </row>
    <row r="8799" spans="1:6">
      <c r="A8799" t="s">
        <v>15792</v>
      </c>
      <c r="B8799">
        <v>103066</v>
      </c>
      <c r="C8799" t="s">
        <v>12298</v>
      </c>
      <c r="D8799" t="s">
        <v>109</v>
      </c>
      <c r="E8799">
        <v>0</v>
      </c>
      <c r="F8799">
        <v>0</v>
      </c>
    </row>
    <row r="8800" spans="1:6">
      <c r="A8800" t="s">
        <v>15792</v>
      </c>
      <c r="B8800">
        <v>103064</v>
      </c>
      <c r="C8800" t="s">
        <v>12299</v>
      </c>
      <c r="D8800" t="s">
        <v>109</v>
      </c>
      <c r="E8800">
        <v>0</v>
      </c>
      <c r="F8800">
        <v>0</v>
      </c>
    </row>
    <row r="8801" spans="1:6">
      <c r="A8801" t="s">
        <v>15792</v>
      </c>
      <c r="B8801">
        <v>103074</v>
      </c>
      <c r="C8801" t="s">
        <v>12300</v>
      </c>
      <c r="D8801" t="s">
        <v>109</v>
      </c>
      <c r="E8801">
        <v>174.29</v>
      </c>
      <c r="F8801">
        <v>175.77</v>
      </c>
    </row>
    <row r="8802" spans="1:6">
      <c r="A8802" t="s">
        <v>15792</v>
      </c>
      <c r="B8802">
        <v>103057</v>
      </c>
      <c r="C8802" t="s">
        <v>12301</v>
      </c>
      <c r="D8802" t="s">
        <v>109</v>
      </c>
      <c r="E8802">
        <v>0</v>
      </c>
      <c r="F8802">
        <v>0</v>
      </c>
    </row>
    <row r="8803" spans="1:6">
      <c r="A8803" t="s">
        <v>15792</v>
      </c>
      <c r="B8803">
        <v>103060</v>
      </c>
      <c r="C8803" t="s">
        <v>12302</v>
      </c>
      <c r="D8803" t="s">
        <v>109</v>
      </c>
      <c r="E8803">
        <v>0</v>
      </c>
      <c r="F8803">
        <v>0</v>
      </c>
    </row>
    <row r="8804" spans="1:6">
      <c r="A8804" t="s">
        <v>15792</v>
      </c>
      <c r="B8804">
        <v>103058</v>
      </c>
      <c r="C8804" t="s">
        <v>12303</v>
      </c>
      <c r="D8804" t="s">
        <v>109</v>
      </c>
      <c r="E8804">
        <v>0</v>
      </c>
      <c r="F8804">
        <v>0</v>
      </c>
    </row>
    <row r="8805" spans="1:6">
      <c r="A8805" t="s">
        <v>15792</v>
      </c>
      <c r="B8805">
        <v>103061</v>
      </c>
      <c r="C8805" t="s">
        <v>12304</v>
      </c>
      <c r="D8805" t="s">
        <v>109</v>
      </c>
      <c r="E8805">
        <v>0</v>
      </c>
      <c r="F8805">
        <v>0</v>
      </c>
    </row>
    <row r="8806" spans="1:6">
      <c r="A8806" t="s">
        <v>15792</v>
      </c>
      <c r="B8806">
        <v>103059</v>
      </c>
      <c r="C8806" t="s">
        <v>12305</v>
      </c>
      <c r="D8806" t="s">
        <v>109</v>
      </c>
      <c r="E8806">
        <v>0</v>
      </c>
      <c r="F8806">
        <v>0</v>
      </c>
    </row>
    <row r="8807" spans="1:6">
      <c r="A8807" t="s">
        <v>15792</v>
      </c>
      <c r="B8807">
        <v>97101</v>
      </c>
      <c r="C8807" t="s">
        <v>12306</v>
      </c>
      <c r="D8807" t="s">
        <v>109</v>
      </c>
      <c r="E8807">
        <v>174.72</v>
      </c>
      <c r="F8807">
        <v>176.34</v>
      </c>
    </row>
    <row r="8808" spans="1:6">
      <c r="A8808" t="s">
        <v>15792</v>
      </c>
      <c r="B8808">
        <v>97098</v>
      </c>
      <c r="C8808" t="s">
        <v>12307</v>
      </c>
      <c r="D8808" t="s">
        <v>109</v>
      </c>
      <c r="E8808">
        <v>0</v>
      </c>
      <c r="F8808">
        <v>0</v>
      </c>
    </row>
    <row r="8809" spans="1:6">
      <c r="A8809" t="s">
        <v>15792</v>
      </c>
      <c r="B8809">
        <v>97102</v>
      </c>
      <c r="C8809" t="s">
        <v>12308</v>
      </c>
      <c r="D8809" t="s">
        <v>109</v>
      </c>
      <c r="E8809">
        <v>219.5</v>
      </c>
      <c r="F8809">
        <v>221.27</v>
      </c>
    </row>
    <row r="8810" spans="1:6">
      <c r="A8810" t="s">
        <v>15792</v>
      </c>
      <c r="B8810">
        <v>97099</v>
      </c>
      <c r="C8810" t="s">
        <v>12309</v>
      </c>
      <c r="D8810" t="s">
        <v>109</v>
      </c>
      <c r="E8810">
        <v>0</v>
      </c>
      <c r="F8810">
        <v>0</v>
      </c>
    </row>
    <row r="8811" spans="1:6">
      <c r="A8811" t="s">
        <v>15792</v>
      </c>
      <c r="B8811">
        <v>97103</v>
      </c>
      <c r="C8811" t="s">
        <v>12310</v>
      </c>
      <c r="D8811" t="s">
        <v>109</v>
      </c>
      <c r="E8811">
        <v>261.06</v>
      </c>
      <c r="F8811">
        <v>263.08999999999997</v>
      </c>
    </row>
    <row r="8812" spans="1:6">
      <c r="A8812" t="s">
        <v>15792</v>
      </c>
      <c r="B8812">
        <v>97100</v>
      </c>
      <c r="C8812" t="s">
        <v>12311</v>
      </c>
      <c r="D8812" t="s">
        <v>109</v>
      </c>
      <c r="E8812">
        <v>0</v>
      </c>
      <c r="F8812">
        <v>0</v>
      </c>
    </row>
    <row r="8813" spans="1:6">
      <c r="A8813" t="s">
        <v>15792</v>
      </c>
      <c r="B8813">
        <v>103072</v>
      </c>
      <c r="C8813" t="s">
        <v>12312</v>
      </c>
      <c r="D8813" t="s">
        <v>109</v>
      </c>
      <c r="E8813">
        <v>308.58999999999997</v>
      </c>
      <c r="F8813">
        <v>310.76</v>
      </c>
    </row>
    <row r="8814" spans="1:6">
      <c r="A8814" t="s">
        <v>15792</v>
      </c>
      <c r="B8814">
        <v>103055</v>
      </c>
      <c r="C8814" t="s">
        <v>12313</v>
      </c>
      <c r="D8814" t="s">
        <v>109</v>
      </c>
      <c r="E8814">
        <v>0</v>
      </c>
      <c r="F8814">
        <v>0</v>
      </c>
    </row>
    <row r="8815" spans="1:6">
      <c r="A8815" t="s">
        <v>15792</v>
      </c>
      <c r="B8815">
        <v>103073</v>
      </c>
      <c r="C8815" t="s">
        <v>12314</v>
      </c>
      <c r="D8815" t="s">
        <v>109</v>
      </c>
      <c r="E8815">
        <v>369.9</v>
      </c>
      <c r="F8815">
        <v>372.3</v>
      </c>
    </row>
    <row r="8816" spans="1:6">
      <c r="A8816" t="s">
        <v>15792</v>
      </c>
      <c r="B8816">
        <v>103056</v>
      </c>
      <c r="C8816" t="s">
        <v>12315</v>
      </c>
      <c r="D8816" t="s">
        <v>109</v>
      </c>
      <c r="E8816">
        <v>0</v>
      </c>
      <c r="F8816">
        <v>0</v>
      </c>
    </row>
    <row r="8817" spans="1:6">
      <c r="A8817" t="s">
        <v>15792</v>
      </c>
      <c r="B8817">
        <v>97086</v>
      </c>
      <c r="C8817" t="s">
        <v>12316</v>
      </c>
      <c r="D8817" t="s">
        <v>109</v>
      </c>
      <c r="E8817">
        <v>136.16999999999999</v>
      </c>
      <c r="F8817">
        <v>142.03</v>
      </c>
    </row>
    <row r="8818" spans="1:6">
      <c r="A8818" t="s">
        <v>15792</v>
      </c>
      <c r="B8818">
        <v>97085</v>
      </c>
      <c r="C8818" t="s">
        <v>12317</v>
      </c>
      <c r="D8818" t="s">
        <v>109</v>
      </c>
      <c r="E8818">
        <v>0</v>
      </c>
      <c r="F8818">
        <v>0</v>
      </c>
    </row>
    <row r="8819" spans="1:6">
      <c r="A8819" t="s">
        <v>15793</v>
      </c>
      <c r="B8819">
        <v>104766</v>
      </c>
      <c r="C8819" t="s">
        <v>12318</v>
      </c>
      <c r="D8819" t="s">
        <v>110</v>
      </c>
      <c r="E8819">
        <v>16.420000000000002</v>
      </c>
      <c r="F8819">
        <v>17.22</v>
      </c>
    </row>
    <row r="8820" spans="1:6">
      <c r="A8820" t="s">
        <v>15793</v>
      </c>
      <c r="B8820">
        <v>90467</v>
      </c>
      <c r="C8820" t="s">
        <v>12319</v>
      </c>
      <c r="D8820" t="s">
        <v>110</v>
      </c>
      <c r="E8820">
        <v>24.1</v>
      </c>
      <c r="F8820">
        <v>25.27</v>
      </c>
    </row>
    <row r="8821" spans="1:6">
      <c r="A8821" t="s">
        <v>15793</v>
      </c>
      <c r="B8821">
        <v>90466</v>
      </c>
      <c r="C8821" t="s">
        <v>12320</v>
      </c>
      <c r="D8821" t="s">
        <v>110</v>
      </c>
      <c r="E8821">
        <v>16.010000000000002</v>
      </c>
      <c r="F8821">
        <v>16.8</v>
      </c>
    </row>
    <row r="8822" spans="1:6">
      <c r="A8822" t="s">
        <v>15793</v>
      </c>
      <c r="B8822">
        <v>90469</v>
      </c>
      <c r="C8822" t="s">
        <v>12321</v>
      </c>
      <c r="D8822" t="s">
        <v>110</v>
      </c>
      <c r="E8822">
        <v>12.39</v>
      </c>
      <c r="F8822">
        <v>12.86</v>
      </c>
    </row>
    <row r="8823" spans="1:6">
      <c r="A8823" t="s">
        <v>15793</v>
      </c>
      <c r="B8823">
        <v>90470</v>
      </c>
      <c r="C8823" t="s">
        <v>12322</v>
      </c>
      <c r="D8823" t="s">
        <v>110</v>
      </c>
      <c r="E8823">
        <v>16.55</v>
      </c>
      <c r="F8823">
        <v>17.14</v>
      </c>
    </row>
    <row r="8824" spans="1:6">
      <c r="A8824" t="s">
        <v>15793</v>
      </c>
      <c r="B8824">
        <v>90468</v>
      </c>
      <c r="C8824" t="s">
        <v>12323</v>
      </c>
      <c r="D8824" t="s">
        <v>110</v>
      </c>
      <c r="E8824">
        <v>8.16</v>
      </c>
      <c r="F8824">
        <v>8.4700000000000006</v>
      </c>
    </row>
    <row r="8825" spans="1:6">
      <c r="A8825" t="s">
        <v>15793</v>
      </c>
      <c r="B8825">
        <v>91188</v>
      </c>
      <c r="C8825" t="s">
        <v>12324</v>
      </c>
      <c r="D8825" t="s">
        <v>211</v>
      </c>
      <c r="E8825">
        <v>13.65</v>
      </c>
      <c r="F8825">
        <v>14.24</v>
      </c>
    </row>
    <row r="8826" spans="1:6">
      <c r="A8826" t="s">
        <v>15793</v>
      </c>
      <c r="B8826">
        <v>91189</v>
      </c>
      <c r="C8826" t="s">
        <v>12325</v>
      </c>
      <c r="D8826" t="s">
        <v>211</v>
      </c>
      <c r="E8826">
        <v>77.53</v>
      </c>
      <c r="F8826">
        <v>80.05</v>
      </c>
    </row>
    <row r="8827" spans="1:6">
      <c r="A8827" t="s">
        <v>15793</v>
      </c>
      <c r="B8827">
        <v>91192</v>
      </c>
      <c r="C8827" t="s">
        <v>12326</v>
      </c>
      <c r="D8827" t="s">
        <v>211</v>
      </c>
      <c r="E8827">
        <v>24.19</v>
      </c>
      <c r="F8827">
        <v>24.9</v>
      </c>
    </row>
    <row r="8828" spans="1:6">
      <c r="A8828" t="s">
        <v>15793</v>
      </c>
      <c r="B8828">
        <v>91190</v>
      </c>
      <c r="C8828" t="s">
        <v>12327</v>
      </c>
      <c r="D8828" t="s">
        <v>211</v>
      </c>
      <c r="E8828">
        <v>11.25</v>
      </c>
      <c r="F8828">
        <v>11.72</v>
      </c>
    </row>
    <row r="8829" spans="1:6">
      <c r="A8829" t="s">
        <v>15793</v>
      </c>
      <c r="B8829">
        <v>91191</v>
      </c>
      <c r="C8829" t="s">
        <v>12328</v>
      </c>
      <c r="D8829" t="s">
        <v>211</v>
      </c>
      <c r="E8829">
        <v>15.9</v>
      </c>
      <c r="F8829">
        <v>16.440000000000001</v>
      </c>
    </row>
    <row r="8830" spans="1:6">
      <c r="A8830" t="s">
        <v>15793</v>
      </c>
      <c r="B8830">
        <v>95541</v>
      </c>
      <c r="C8830" t="s">
        <v>12329</v>
      </c>
      <c r="D8830" t="s">
        <v>211</v>
      </c>
      <c r="E8830">
        <v>23.69</v>
      </c>
      <c r="F8830">
        <v>25.1</v>
      </c>
    </row>
    <row r="8831" spans="1:6">
      <c r="A8831" t="s">
        <v>15793</v>
      </c>
      <c r="B8831">
        <v>96564</v>
      </c>
      <c r="C8831" t="s">
        <v>12330</v>
      </c>
      <c r="D8831" t="s">
        <v>110</v>
      </c>
      <c r="E8831">
        <v>0</v>
      </c>
      <c r="F8831">
        <v>0</v>
      </c>
    </row>
    <row r="8832" spans="1:6">
      <c r="A8832" t="s">
        <v>15793</v>
      </c>
      <c r="B8832">
        <v>104785</v>
      </c>
      <c r="C8832" t="s">
        <v>12331</v>
      </c>
      <c r="D8832" t="s">
        <v>110</v>
      </c>
      <c r="E8832">
        <v>14.15</v>
      </c>
      <c r="F8832">
        <v>14.54</v>
      </c>
    </row>
    <row r="8833" spans="1:6">
      <c r="A8833" t="s">
        <v>15793</v>
      </c>
      <c r="B8833">
        <v>91166</v>
      </c>
      <c r="C8833" t="s">
        <v>12332</v>
      </c>
      <c r="D8833" t="s">
        <v>110</v>
      </c>
      <c r="E8833">
        <v>4.7699999999999996</v>
      </c>
      <c r="F8833">
        <v>4.88</v>
      </c>
    </row>
    <row r="8834" spans="1:6">
      <c r="A8834" t="s">
        <v>15793</v>
      </c>
      <c r="B8834">
        <v>91167</v>
      </c>
      <c r="C8834" t="s">
        <v>12333</v>
      </c>
      <c r="D8834" t="s">
        <v>110</v>
      </c>
      <c r="E8834">
        <v>10.34</v>
      </c>
      <c r="F8834">
        <v>10.76</v>
      </c>
    </row>
    <row r="8835" spans="1:6">
      <c r="A8835" t="s">
        <v>15793</v>
      </c>
      <c r="B8835">
        <v>91176</v>
      </c>
      <c r="C8835" t="s">
        <v>12334</v>
      </c>
      <c r="D8835" t="s">
        <v>110</v>
      </c>
      <c r="E8835">
        <v>19.920000000000002</v>
      </c>
      <c r="F8835">
        <v>20.46</v>
      </c>
    </row>
    <row r="8836" spans="1:6">
      <c r="A8836" t="s">
        <v>15793</v>
      </c>
      <c r="B8836">
        <v>91182</v>
      </c>
      <c r="C8836" t="s">
        <v>12335</v>
      </c>
      <c r="D8836" t="s">
        <v>110</v>
      </c>
      <c r="E8836">
        <v>26.19</v>
      </c>
      <c r="F8836">
        <v>27.49</v>
      </c>
    </row>
    <row r="8837" spans="1:6">
      <c r="A8837" t="s">
        <v>15793</v>
      </c>
      <c r="B8837">
        <v>91186</v>
      </c>
      <c r="C8837" t="s">
        <v>12336</v>
      </c>
      <c r="D8837" t="s">
        <v>110</v>
      </c>
      <c r="E8837">
        <v>28.62</v>
      </c>
      <c r="F8837">
        <v>30.08</v>
      </c>
    </row>
    <row r="8838" spans="1:6">
      <c r="A8838" t="s">
        <v>15793</v>
      </c>
      <c r="B8838">
        <v>91171</v>
      </c>
      <c r="C8838" t="s">
        <v>12337</v>
      </c>
      <c r="D8838" t="s">
        <v>110</v>
      </c>
      <c r="E8838">
        <v>17.5</v>
      </c>
      <c r="F8838">
        <v>18.13</v>
      </c>
    </row>
    <row r="8839" spans="1:6">
      <c r="A8839" t="s">
        <v>15793</v>
      </c>
      <c r="B8839">
        <v>91187</v>
      </c>
      <c r="C8839" t="s">
        <v>12338</v>
      </c>
      <c r="D8839" t="s">
        <v>110</v>
      </c>
      <c r="E8839">
        <v>25.53</v>
      </c>
      <c r="F8839">
        <v>26.85</v>
      </c>
    </row>
    <row r="8840" spans="1:6">
      <c r="A8840" t="s">
        <v>15793</v>
      </c>
      <c r="B8840">
        <v>91172</v>
      </c>
      <c r="C8840" t="s">
        <v>12339</v>
      </c>
      <c r="D8840" t="s">
        <v>110</v>
      </c>
      <c r="E8840">
        <v>21.91</v>
      </c>
      <c r="F8840">
        <v>22.62</v>
      </c>
    </row>
    <row r="8841" spans="1:6">
      <c r="A8841" t="s">
        <v>15793</v>
      </c>
      <c r="B8841">
        <v>91185</v>
      </c>
      <c r="C8841" t="s">
        <v>12340</v>
      </c>
      <c r="D8841" t="s">
        <v>110</v>
      </c>
      <c r="E8841">
        <v>26.19</v>
      </c>
      <c r="F8841">
        <v>27.49</v>
      </c>
    </row>
    <row r="8842" spans="1:6">
      <c r="A8842" t="s">
        <v>15793</v>
      </c>
      <c r="B8842">
        <v>91170</v>
      </c>
      <c r="C8842" t="s">
        <v>12341</v>
      </c>
      <c r="D8842" t="s">
        <v>110</v>
      </c>
      <c r="E8842">
        <v>10.34</v>
      </c>
      <c r="F8842">
        <v>10.76</v>
      </c>
    </row>
    <row r="8843" spans="1:6">
      <c r="A8843" t="s">
        <v>15793</v>
      </c>
      <c r="B8843">
        <v>91180</v>
      </c>
      <c r="C8843" t="s">
        <v>12342</v>
      </c>
      <c r="D8843" t="s">
        <v>110</v>
      </c>
      <c r="E8843">
        <v>26.5</v>
      </c>
      <c r="F8843">
        <v>27.26</v>
      </c>
    </row>
    <row r="8844" spans="1:6">
      <c r="A8844" t="s">
        <v>15793</v>
      </c>
      <c r="B8844">
        <v>91181</v>
      </c>
      <c r="C8844" t="s">
        <v>12343</v>
      </c>
      <c r="D8844" t="s">
        <v>110</v>
      </c>
      <c r="E8844">
        <v>27.7</v>
      </c>
      <c r="F8844">
        <v>28.51</v>
      </c>
    </row>
    <row r="8845" spans="1:6">
      <c r="A8845" t="s">
        <v>15793</v>
      </c>
      <c r="B8845">
        <v>91179</v>
      </c>
      <c r="C8845" t="s">
        <v>12344</v>
      </c>
      <c r="D8845" t="s">
        <v>110</v>
      </c>
      <c r="E8845">
        <v>19.920000000000002</v>
      </c>
      <c r="F8845">
        <v>20.46</v>
      </c>
    </row>
    <row r="8846" spans="1:6">
      <c r="A8846" t="s">
        <v>15793</v>
      </c>
      <c r="B8846">
        <v>91174</v>
      </c>
      <c r="C8846" t="s">
        <v>12345</v>
      </c>
      <c r="D8846" t="s">
        <v>110</v>
      </c>
      <c r="E8846">
        <v>6.98</v>
      </c>
      <c r="F8846">
        <v>7.24</v>
      </c>
    </row>
    <row r="8847" spans="1:6">
      <c r="A8847" t="s">
        <v>15793</v>
      </c>
      <c r="B8847">
        <v>91175</v>
      </c>
      <c r="C8847" t="s">
        <v>12346</v>
      </c>
      <c r="D8847" t="s">
        <v>110</v>
      </c>
      <c r="E8847">
        <v>11.82</v>
      </c>
      <c r="F8847">
        <v>12.2</v>
      </c>
    </row>
    <row r="8848" spans="1:6">
      <c r="A8848" t="s">
        <v>15793</v>
      </c>
      <c r="B8848">
        <v>91173</v>
      </c>
      <c r="C8848" t="s">
        <v>12347</v>
      </c>
      <c r="D8848" t="s">
        <v>110</v>
      </c>
      <c r="E8848">
        <v>3.86</v>
      </c>
      <c r="F8848">
        <v>4.01</v>
      </c>
    </row>
    <row r="8849" spans="1:6">
      <c r="A8849" t="s">
        <v>15793</v>
      </c>
      <c r="B8849">
        <v>104759</v>
      </c>
      <c r="C8849" t="s">
        <v>12348</v>
      </c>
      <c r="D8849" t="s">
        <v>211</v>
      </c>
      <c r="E8849">
        <v>41.36</v>
      </c>
      <c r="F8849">
        <v>43.83</v>
      </c>
    </row>
    <row r="8850" spans="1:6">
      <c r="A8850" t="s">
        <v>15793</v>
      </c>
      <c r="B8850">
        <v>104760</v>
      </c>
      <c r="C8850" t="s">
        <v>12349</v>
      </c>
      <c r="D8850" t="s">
        <v>211</v>
      </c>
      <c r="E8850">
        <v>60.42</v>
      </c>
      <c r="F8850">
        <v>64.02</v>
      </c>
    </row>
    <row r="8851" spans="1:6">
      <c r="A8851" t="s">
        <v>15793</v>
      </c>
      <c r="B8851">
        <v>104758</v>
      </c>
      <c r="C8851" t="s">
        <v>12350</v>
      </c>
      <c r="D8851" t="s">
        <v>211</v>
      </c>
      <c r="E8851">
        <v>15.52</v>
      </c>
      <c r="F8851">
        <v>16.440000000000001</v>
      </c>
    </row>
    <row r="8852" spans="1:6">
      <c r="A8852" t="s">
        <v>15793</v>
      </c>
      <c r="B8852">
        <v>90437</v>
      </c>
      <c r="C8852" t="s">
        <v>12351</v>
      </c>
      <c r="D8852" t="s">
        <v>211</v>
      </c>
      <c r="E8852">
        <v>40.01</v>
      </c>
      <c r="F8852">
        <v>42.43</v>
      </c>
    </row>
    <row r="8853" spans="1:6">
      <c r="A8853" t="s">
        <v>15793</v>
      </c>
      <c r="B8853">
        <v>90438</v>
      </c>
      <c r="C8853" t="s">
        <v>12352</v>
      </c>
      <c r="D8853" t="s">
        <v>211</v>
      </c>
      <c r="E8853">
        <v>58.45</v>
      </c>
      <c r="F8853">
        <v>61.96</v>
      </c>
    </row>
    <row r="8854" spans="1:6">
      <c r="A8854" t="s">
        <v>15793</v>
      </c>
      <c r="B8854">
        <v>90436</v>
      </c>
      <c r="C8854" t="s">
        <v>12353</v>
      </c>
      <c r="D8854" t="s">
        <v>211</v>
      </c>
      <c r="E8854">
        <v>15.01</v>
      </c>
      <c r="F8854">
        <v>15.92</v>
      </c>
    </row>
    <row r="8855" spans="1:6">
      <c r="A8855" t="s">
        <v>15793</v>
      </c>
      <c r="B8855">
        <v>104770</v>
      </c>
      <c r="C8855" t="s">
        <v>12354</v>
      </c>
      <c r="D8855" t="s">
        <v>211</v>
      </c>
      <c r="E8855">
        <v>1.75</v>
      </c>
      <c r="F8855">
        <v>1.85</v>
      </c>
    </row>
    <row r="8856" spans="1:6">
      <c r="A8856" t="s">
        <v>15793</v>
      </c>
      <c r="B8856">
        <v>104772</v>
      </c>
      <c r="C8856" t="s">
        <v>12355</v>
      </c>
      <c r="D8856" t="s">
        <v>211</v>
      </c>
      <c r="E8856">
        <v>2.56</v>
      </c>
      <c r="F8856">
        <v>2.71</v>
      </c>
    </row>
    <row r="8857" spans="1:6">
      <c r="A8857" t="s">
        <v>15793</v>
      </c>
      <c r="B8857">
        <v>104768</v>
      </c>
      <c r="C8857" t="s">
        <v>12356</v>
      </c>
      <c r="D8857" t="s">
        <v>211</v>
      </c>
      <c r="E8857">
        <v>0.65</v>
      </c>
      <c r="F8857">
        <v>0.69</v>
      </c>
    </row>
    <row r="8858" spans="1:6">
      <c r="A8858" t="s">
        <v>15793</v>
      </c>
      <c r="B8858">
        <v>104769</v>
      </c>
      <c r="C8858" t="s">
        <v>12357</v>
      </c>
      <c r="D8858" t="s">
        <v>211</v>
      </c>
      <c r="E8858">
        <v>1.69</v>
      </c>
      <c r="F8858">
        <v>1.79</v>
      </c>
    </row>
    <row r="8859" spans="1:6">
      <c r="A8859" t="s">
        <v>15793</v>
      </c>
      <c r="B8859">
        <v>104771</v>
      </c>
      <c r="C8859" t="s">
        <v>12358</v>
      </c>
      <c r="D8859" t="s">
        <v>211</v>
      </c>
      <c r="E8859">
        <v>2.4700000000000002</v>
      </c>
      <c r="F8859">
        <v>2.62</v>
      </c>
    </row>
    <row r="8860" spans="1:6">
      <c r="A8860" t="s">
        <v>15793</v>
      </c>
      <c r="B8860">
        <v>104767</v>
      </c>
      <c r="C8860" t="s">
        <v>12359</v>
      </c>
      <c r="D8860" t="s">
        <v>211</v>
      </c>
      <c r="E8860">
        <v>0.63</v>
      </c>
      <c r="F8860">
        <v>0.66</v>
      </c>
    </row>
    <row r="8861" spans="1:6">
      <c r="A8861" t="s">
        <v>15793</v>
      </c>
      <c r="B8861">
        <v>104762</v>
      </c>
      <c r="C8861" t="s">
        <v>12360</v>
      </c>
      <c r="D8861" t="s">
        <v>211</v>
      </c>
      <c r="E8861">
        <v>6.55</v>
      </c>
      <c r="F8861">
        <v>6.85</v>
      </c>
    </row>
    <row r="8862" spans="1:6">
      <c r="A8862" t="s">
        <v>15793</v>
      </c>
      <c r="B8862">
        <v>104763</v>
      </c>
      <c r="C8862" t="s">
        <v>12361</v>
      </c>
      <c r="D8862" t="s">
        <v>211</v>
      </c>
      <c r="E8862">
        <v>9.57</v>
      </c>
      <c r="F8862">
        <v>10.01</v>
      </c>
    </row>
    <row r="8863" spans="1:6">
      <c r="A8863" t="s">
        <v>15793</v>
      </c>
      <c r="B8863">
        <v>104761</v>
      </c>
      <c r="C8863" t="s">
        <v>12362</v>
      </c>
      <c r="D8863" t="s">
        <v>211</v>
      </c>
      <c r="E8863">
        <v>2.44</v>
      </c>
      <c r="F8863">
        <v>2.56</v>
      </c>
    </row>
    <row r="8864" spans="1:6">
      <c r="A8864" t="s">
        <v>15793</v>
      </c>
      <c r="B8864">
        <v>90440</v>
      </c>
      <c r="C8864" t="s">
        <v>12363</v>
      </c>
      <c r="D8864" t="s">
        <v>211</v>
      </c>
      <c r="E8864">
        <v>6.36</v>
      </c>
      <c r="F8864">
        <v>6.66</v>
      </c>
    </row>
    <row r="8865" spans="1:6">
      <c r="A8865" t="s">
        <v>15793</v>
      </c>
      <c r="B8865">
        <v>90441</v>
      </c>
      <c r="C8865" t="s">
        <v>12364</v>
      </c>
      <c r="D8865" t="s">
        <v>211</v>
      </c>
      <c r="E8865">
        <v>9.3000000000000007</v>
      </c>
      <c r="F8865">
        <v>9.74</v>
      </c>
    </row>
    <row r="8866" spans="1:6">
      <c r="A8866" t="s">
        <v>15793</v>
      </c>
      <c r="B8866">
        <v>90439</v>
      </c>
      <c r="C8866" t="s">
        <v>12365</v>
      </c>
      <c r="D8866" t="s">
        <v>211</v>
      </c>
      <c r="E8866">
        <v>2.37</v>
      </c>
      <c r="F8866">
        <v>2.4900000000000002</v>
      </c>
    </row>
    <row r="8867" spans="1:6">
      <c r="A8867" t="s">
        <v>15793</v>
      </c>
      <c r="B8867">
        <v>104776</v>
      </c>
      <c r="C8867" t="s">
        <v>12366</v>
      </c>
      <c r="D8867" t="s">
        <v>211</v>
      </c>
      <c r="E8867">
        <v>6.17</v>
      </c>
      <c r="F8867">
        <v>6.5</v>
      </c>
    </row>
    <row r="8868" spans="1:6">
      <c r="A8868" t="s">
        <v>15793</v>
      </c>
      <c r="B8868">
        <v>104778</v>
      </c>
      <c r="C8868" t="s">
        <v>12367</v>
      </c>
      <c r="D8868" t="s">
        <v>211</v>
      </c>
      <c r="E8868">
        <v>9.0299999999999994</v>
      </c>
      <c r="F8868">
        <v>9.49</v>
      </c>
    </row>
    <row r="8869" spans="1:6">
      <c r="A8869" t="s">
        <v>15793</v>
      </c>
      <c r="B8869">
        <v>104774</v>
      </c>
      <c r="C8869" t="s">
        <v>12368</v>
      </c>
      <c r="D8869" t="s">
        <v>211</v>
      </c>
      <c r="E8869">
        <v>2.2999999999999998</v>
      </c>
      <c r="F8869">
        <v>2.42</v>
      </c>
    </row>
    <row r="8870" spans="1:6">
      <c r="A8870" t="s">
        <v>15793</v>
      </c>
      <c r="B8870">
        <v>104775</v>
      </c>
      <c r="C8870" t="s">
        <v>12369</v>
      </c>
      <c r="D8870" t="s">
        <v>211</v>
      </c>
      <c r="E8870">
        <v>6</v>
      </c>
      <c r="F8870">
        <v>6.32</v>
      </c>
    </row>
    <row r="8871" spans="1:6">
      <c r="A8871" t="s">
        <v>15793</v>
      </c>
      <c r="B8871">
        <v>104777</v>
      </c>
      <c r="C8871" t="s">
        <v>12370</v>
      </c>
      <c r="D8871" t="s">
        <v>211</v>
      </c>
      <c r="E8871">
        <v>8.76</v>
      </c>
      <c r="F8871">
        <v>9.23</v>
      </c>
    </row>
    <row r="8872" spans="1:6">
      <c r="A8872" t="s">
        <v>15793</v>
      </c>
      <c r="B8872">
        <v>104773</v>
      </c>
      <c r="C8872" t="s">
        <v>12371</v>
      </c>
      <c r="D8872" t="s">
        <v>211</v>
      </c>
      <c r="E8872">
        <v>2.2400000000000002</v>
      </c>
      <c r="F8872">
        <v>2.36</v>
      </c>
    </row>
    <row r="8873" spans="1:6">
      <c r="A8873" t="s">
        <v>15793</v>
      </c>
      <c r="B8873">
        <v>104782</v>
      </c>
      <c r="C8873" t="s">
        <v>12372</v>
      </c>
      <c r="D8873" t="s">
        <v>211</v>
      </c>
      <c r="E8873">
        <v>54.54</v>
      </c>
      <c r="F8873">
        <v>54.98</v>
      </c>
    </row>
    <row r="8874" spans="1:6">
      <c r="A8874" t="s">
        <v>15793</v>
      </c>
      <c r="B8874">
        <v>90451</v>
      </c>
      <c r="C8874" t="s">
        <v>12373</v>
      </c>
      <c r="D8874" t="s">
        <v>211</v>
      </c>
      <c r="E8874">
        <v>6.28</v>
      </c>
      <c r="F8874">
        <v>6.53</v>
      </c>
    </row>
    <row r="8875" spans="1:6">
      <c r="A8875" t="s">
        <v>15793</v>
      </c>
      <c r="B8875">
        <v>90452</v>
      </c>
      <c r="C8875" t="s">
        <v>12374</v>
      </c>
      <c r="D8875" t="s">
        <v>211</v>
      </c>
      <c r="E8875">
        <v>23.18</v>
      </c>
      <c r="F8875">
        <v>23.62</v>
      </c>
    </row>
    <row r="8876" spans="1:6">
      <c r="A8876" t="s">
        <v>15793</v>
      </c>
      <c r="B8876">
        <v>90455</v>
      </c>
      <c r="C8876" t="s">
        <v>12375</v>
      </c>
      <c r="D8876" t="s">
        <v>211</v>
      </c>
      <c r="E8876">
        <v>7.74</v>
      </c>
      <c r="F8876">
        <v>8.0500000000000007</v>
      </c>
    </row>
    <row r="8877" spans="1:6">
      <c r="A8877" t="s">
        <v>15793</v>
      </c>
      <c r="B8877">
        <v>104784</v>
      </c>
      <c r="C8877" t="s">
        <v>12376</v>
      </c>
      <c r="D8877" t="s">
        <v>211</v>
      </c>
      <c r="E8877">
        <v>12.91</v>
      </c>
      <c r="F8877">
        <v>13.35</v>
      </c>
    </row>
    <row r="8878" spans="1:6">
      <c r="A8878" t="s">
        <v>15793</v>
      </c>
      <c r="B8878">
        <v>90453</v>
      </c>
      <c r="C8878" t="s">
        <v>12377</v>
      </c>
      <c r="D8878" t="s">
        <v>211</v>
      </c>
      <c r="E8878">
        <v>3.76</v>
      </c>
      <c r="F8878">
        <v>3.9</v>
      </c>
    </row>
    <row r="8879" spans="1:6">
      <c r="A8879" t="s">
        <v>15793</v>
      </c>
      <c r="B8879">
        <v>104783</v>
      </c>
      <c r="C8879" t="s">
        <v>12378</v>
      </c>
      <c r="D8879" t="s">
        <v>211</v>
      </c>
      <c r="E8879">
        <v>4.71</v>
      </c>
      <c r="F8879">
        <v>4.88</v>
      </c>
    </row>
    <row r="8880" spans="1:6">
      <c r="A8880" t="s">
        <v>15793</v>
      </c>
      <c r="B8880">
        <v>90454</v>
      </c>
      <c r="C8880" t="s">
        <v>12379</v>
      </c>
      <c r="D8880" t="s">
        <v>211</v>
      </c>
      <c r="E8880">
        <v>5.98</v>
      </c>
      <c r="F8880">
        <v>6.2</v>
      </c>
    </row>
    <row r="8881" spans="1:6">
      <c r="A8881" t="s">
        <v>15793</v>
      </c>
      <c r="B8881">
        <v>90459</v>
      </c>
      <c r="C8881" t="s">
        <v>12380</v>
      </c>
      <c r="D8881" t="s">
        <v>211</v>
      </c>
      <c r="E8881">
        <v>49.24</v>
      </c>
      <c r="F8881">
        <v>52.2</v>
      </c>
    </row>
    <row r="8882" spans="1:6">
      <c r="A8882" t="s">
        <v>15793</v>
      </c>
      <c r="B8882">
        <v>90456</v>
      </c>
      <c r="C8882" t="s">
        <v>12381</v>
      </c>
      <c r="D8882" t="s">
        <v>211</v>
      </c>
      <c r="E8882">
        <v>5.52</v>
      </c>
      <c r="F8882">
        <v>5.85</v>
      </c>
    </row>
    <row r="8883" spans="1:6">
      <c r="A8883" t="s">
        <v>15793</v>
      </c>
      <c r="B8883">
        <v>90458</v>
      </c>
      <c r="C8883" t="s">
        <v>12382</v>
      </c>
      <c r="D8883" t="s">
        <v>211</v>
      </c>
      <c r="E8883">
        <v>35.950000000000003</v>
      </c>
      <c r="F8883">
        <v>38.090000000000003</v>
      </c>
    </row>
    <row r="8884" spans="1:6">
      <c r="A8884" t="s">
        <v>15793</v>
      </c>
      <c r="B8884">
        <v>90457</v>
      </c>
      <c r="C8884" t="s">
        <v>12383</v>
      </c>
      <c r="D8884" t="s">
        <v>211</v>
      </c>
      <c r="E8884">
        <v>12.6</v>
      </c>
      <c r="F8884">
        <v>13.35</v>
      </c>
    </row>
    <row r="8885" spans="1:6">
      <c r="A8885" t="s">
        <v>15793</v>
      </c>
      <c r="B8885">
        <v>90447</v>
      </c>
      <c r="C8885" t="s">
        <v>12384</v>
      </c>
      <c r="D8885" t="s">
        <v>110</v>
      </c>
      <c r="E8885">
        <v>8.33</v>
      </c>
      <c r="F8885">
        <v>8.83</v>
      </c>
    </row>
    <row r="8886" spans="1:6">
      <c r="A8886" t="s">
        <v>15793</v>
      </c>
      <c r="B8886">
        <v>91222</v>
      </c>
      <c r="C8886" t="s">
        <v>12385</v>
      </c>
      <c r="D8886" t="s">
        <v>110</v>
      </c>
      <c r="E8886">
        <v>8.9600000000000009</v>
      </c>
      <c r="F8886">
        <v>9.5</v>
      </c>
    </row>
    <row r="8887" spans="1:6">
      <c r="A8887" t="s">
        <v>15793</v>
      </c>
      <c r="B8887">
        <v>90443</v>
      </c>
      <c r="C8887" t="s">
        <v>12386</v>
      </c>
      <c r="D8887" t="s">
        <v>110</v>
      </c>
      <c r="E8887">
        <v>8.06</v>
      </c>
      <c r="F8887">
        <v>8.5399999999999991</v>
      </c>
    </row>
    <row r="8888" spans="1:6">
      <c r="A8888" t="s">
        <v>15793</v>
      </c>
      <c r="B8888">
        <v>104780</v>
      </c>
      <c r="C8888" t="s">
        <v>12387</v>
      </c>
      <c r="D8888" t="s">
        <v>110</v>
      </c>
      <c r="E8888">
        <v>5.35</v>
      </c>
      <c r="F8888">
        <v>5.66</v>
      </c>
    </row>
    <row r="8889" spans="1:6">
      <c r="A8889" t="s">
        <v>15793</v>
      </c>
      <c r="B8889">
        <v>104781</v>
      </c>
      <c r="C8889" t="s">
        <v>12388</v>
      </c>
      <c r="D8889" t="s">
        <v>110</v>
      </c>
      <c r="E8889">
        <v>6.12</v>
      </c>
      <c r="F8889">
        <v>6.5</v>
      </c>
    </row>
    <row r="8890" spans="1:6">
      <c r="A8890" t="s">
        <v>15793</v>
      </c>
      <c r="B8890">
        <v>104779</v>
      </c>
      <c r="C8890" t="s">
        <v>12389</v>
      </c>
      <c r="D8890" t="s">
        <v>110</v>
      </c>
      <c r="E8890">
        <v>5.31</v>
      </c>
      <c r="F8890">
        <v>5.61</v>
      </c>
    </row>
    <row r="8891" spans="1:6">
      <c r="A8891" t="s">
        <v>15793</v>
      </c>
      <c r="B8891">
        <v>104787</v>
      </c>
      <c r="C8891" t="s">
        <v>12390</v>
      </c>
      <c r="D8891" t="s">
        <v>110</v>
      </c>
      <c r="E8891">
        <v>2.1</v>
      </c>
      <c r="F8891">
        <v>2.2000000000000002</v>
      </c>
    </row>
    <row r="8892" spans="1:6">
      <c r="A8892" t="s">
        <v>15793</v>
      </c>
      <c r="B8892">
        <v>104788</v>
      </c>
      <c r="C8892" t="s">
        <v>12391</v>
      </c>
      <c r="D8892" t="s">
        <v>110</v>
      </c>
      <c r="E8892">
        <v>2.79</v>
      </c>
      <c r="F8892">
        <v>2.92</v>
      </c>
    </row>
    <row r="8893" spans="1:6">
      <c r="A8893" t="s">
        <v>15793</v>
      </c>
      <c r="B8893">
        <v>104786</v>
      </c>
      <c r="C8893" t="s">
        <v>12392</v>
      </c>
      <c r="D8893" t="s">
        <v>110</v>
      </c>
      <c r="E8893">
        <v>1.59</v>
      </c>
      <c r="F8893">
        <v>1.66</v>
      </c>
    </row>
    <row r="8894" spans="1:6">
      <c r="A8894" t="s">
        <v>15793</v>
      </c>
      <c r="B8894">
        <v>90445</v>
      </c>
      <c r="C8894" t="s">
        <v>12393</v>
      </c>
      <c r="D8894" t="s">
        <v>110</v>
      </c>
      <c r="E8894">
        <v>9.02</v>
      </c>
      <c r="F8894">
        <v>9.51</v>
      </c>
    </row>
    <row r="8895" spans="1:6">
      <c r="A8895" t="s">
        <v>15793</v>
      </c>
      <c r="B8895">
        <v>90446</v>
      </c>
      <c r="C8895" t="s">
        <v>12394</v>
      </c>
      <c r="D8895" t="s">
        <v>110</v>
      </c>
      <c r="E8895">
        <v>11.99</v>
      </c>
      <c r="F8895">
        <v>12.65</v>
      </c>
    </row>
    <row r="8896" spans="1:6">
      <c r="A8896" t="s">
        <v>15793</v>
      </c>
      <c r="B8896">
        <v>90444</v>
      </c>
      <c r="C8896" t="s">
        <v>12395</v>
      </c>
      <c r="D8896" t="s">
        <v>110</v>
      </c>
      <c r="E8896">
        <v>6.8</v>
      </c>
      <c r="F8896">
        <v>7.18</v>
      </c>
    </row>
    <row r="8897" spans="1:6">
      <c r="A8897" t="s">
        <v>15793</v>
      </c>
      <c r="B8897">
        <v>104764</v>
      </c>
      <c r="C8897" t="s">
        <v>12396</v>
      </c>
      <c r="D8897" t="s">
        <v>110</v>
      </c>
      <c r="E8897">
        <v>22.68</v>
      </c>
      <c r="F8897">
        <v>23.21</v>
      </c>
    </row>
    <row r="8898" spans="1:6">
      <c r="A8898" t="s">
        <v>15793</v>
      </c>
      <c r="B8898">
        <v>90460</v>
      </c>
      <c r="C8898" t="s">
        <v>12397</v>
      </c>
      <c r="D8898" t="s">
        <v>110</v>
      </c>
      <c r="E8898">
        <v>28.28</v>
      </c>
      <c r="F8898">
        <v>28.8</v>
      </c>
    </row>
    <row r="8899" spans="1:6">
      <c r="A8899" t="s">
        <v>15793</v>
      </c>
      <c r="B8899">
        <v>90462</v>
      </c>
      <c r="C8899" t="s">
        <v>12398</v>
      </c>
      <c r="D8899" t="s">
        <v>110</v>
      </c>
      <c r="E8899">
        <v>4.9000000000000004</v>
      </c>
      <c r="F8899">
        <v>4.99</v>
      </c>
    </row>
    <row r="8900" spans="1:6">
      <c r="A8900" t="s">
        <v>15793</v>
      </c>
      <c r="B8900">
        <v>104765</v>
      </c>
      <c r="C8900" t="s">
        <v>12399</v>
      </c>
      <c r="D8900" t="s">
        <v>110</v>
      </c>
      <c r="E8900">
        <v>17.72</v>
      </c>
      <c r="F8900">
        <v>18.34</v>
      </c>
    </row>
    <row r="8901" spans="1:6">
      <c r="A8901" t="s">
        <v>15793</v>
      </c>
      <c r="B8901">
        <v>90461</v>
      </c>
      <c r="C8901" t="s">
        <v>12400</v>
      </c>
      <c r="D8901" t="s">
        <v>110</v>
      </c>
      <c r="E8901">
        <v>20.57</v>
      </c>
      <c r="F8901">
        <v>21.17</v>
      </c>
    </row>
    <row r="8902" spans="1:6">
      <c r="A8902" t="s">
        <v>15793</v>
      </c>
      <c r="B8902">
        <v>90463</v>
      </c>
      <c r="C8902" t="s">
        <v>12401</v>
      </c>
      <c r="D8902" t="s">
        <v>110</v>
      </c>
      <c r="E8902">
        <v>4.0599999999999996</v>
      </c>
      <c r="F8902">
        <v>4.17</v>
      </c>
    </row>
    <row r="8903" spans="1:6">
      <c r="A8903" t="s">
        <v>15793</v>
      </c>
      <c r="B8903">
        <v>96560</v>
      </c>
      <c r="C8903" t="s">
        <v>12402</v>
      </c>
      <c r="D8903" t="s">
        <v>109</v>
      </c>
      <c r="E8903">
        <v>36.19</v>
      </c>
      <c r="F8903">
        <v>37.159999999999997</v>
      </c>
    </row>
    <row r="8904" spans="1:6">
      <c r="A8904" t="s">
        <v>15793</v>
      </c>
      <c r="B8904">
        <v>96559</v>
      </c>
      <c r="C8904" t="s">
        <v>12403</v>
      </c>
      <c r="D8904" t="s">
        <v>109</v>
      </c>
      <c r="E8904">
        <v>39.47</v>
      </c>
      <c r="F8904">
        <v>40.14</v>
      </c>
    </row>
    <row r="8905" spans="1:6">
      <c r="A8905" t="s">
        <v>15793</v>
      </c>
      <c r="B8905">
        <v>96562</v>
      </c>
      <c r="C8905" t="s">
        <v>12404</v>
      </c>
      <c r="D8905" t="s">
        <v>110</v>
      </c>
      <c r="E8905">
        <v>55.96</v>
      </c>
      <c r="F8905">
        <v>57.5</v>
      </c>
    </row>
    <row r="8906" spans="1:6">
      <c r="A8906" t="s">
        <v>15793</v>
      </c>
      <c r="B8906">
        <v>96563</v>
      </c>
      <c r="C8906" t="s">
        <v>12405</v>
      </c>
      <c r="D8906" t="s">
        <v>110</v>
      </c>
      <c r="E8906">
        <v>63.51</v>
      </c>
      <c r="F8906">
        <v>65.05</v>
      </c>
    </row>
    <row r="8907" spans="1:6">
      <c r="A8907" t="s">
        <v>15794</v>
      </c>
      <c r="B8907">
        <v>102469</v>
      </c>
      <c r="C8907" t="s">
        <v>12406</v>
      </c>
      <c r="D8907" t="s">
        <v>109</v>
      </c>
      <c r="E8907">
        <v>0</v>
      </c>
      <c r="F8907">
        <v>0</v>
      </c>
    </row>
    <row r="8908" spans="1:6">
      <c r="A8908" t="s">
        <v>15794</v>
      </c>
      <c r="B8908">
        <v>104388</v>
      </c>
      <c r="C8908" t="s">
        <v>12407</v>
      </c>
      <c r="D8908" t="s">
        <v>109</v>
      </c>
      <c r="E8908">
        <v>0</v>
      </c>
      <c r="F8908">
        <v>0</v>
      </c>
    </row>
    <row r="8909" spans="1:6">
      <c r="A8909" t="s">
        <v>15794</v>
      </c>
      <c r="B8909">
        <v>104387</v>
      </c>
      <c r="C8909" t="s">
        <v>12408</v>
      </c>
      <c r="D8909" t="s">
        <v>217</v>
      </c>
      <c r="E8909">
        <v>0</v>
      </c>
      <c r="F8909">
        <v>0</v>
      </c>
    </row>
    <row r="8910" spans="1:6">
      <c r="A8910" t="s">
        <v>15794</v>
      </c>
      <c r="B8910">
        <v>104364</v>
      </c>
      <c r="C8910" t="s">
        <v>12409</v>
      </c>
      <c r="D8910" t="s">
        <v>217</v>
      </c>
      <c r="E8910">
        <v>0</v>
      </c>
      <c r="F8910">
        <v>0</v>
      </c>
    </row>
    <row r="8911" spans="1:6">
      <c r="A8911" t="s">
        <v>15794</v>
      </c>
      <c r="B8911">
        <v>102097</v>
      </c>
      <c r="C8911" t="s">
        <v>12410</v>
      </c>
      <c r="D8911" t="s">
        <v>217</v>
      </c>
      <c r="E8911">
        <v>0</v>
      </c>
      <c r="F8911">
        <v>0</v>
      </c>
    </row>
    <row r="8912" spans="1:6">
      <c r="A8912" t="s">
        <v>15794</v>
      </c>
      <c r="B8912">
        <v>104365</v>
      </c>
      <c r="C8912" t="s">
        <v>12411</v>
      </c>
      <c r="D8912" t="s">
        <v>217</v>
      </c>
      <c r="E8912">
        <v>0</v>
      </c>
      <c r="F8912">
        <v>0</v>
      </c>
    </row>
    <row r="8913" spans="1:6">
      <c r="A8913" t="s">
        <v>15794</v>
      </c>
      <c r="B8913">
        <v>101870</v>
      </c>
      <c r="C8913" t="s">
        <v>12412</v>
      </c>
      <c r="D8913" t="s">
        <v>109</v>
      </c>
      <c r="E8913">
        <v>44.83</v>
      </c>
      <c r="F8913">
        <v>46.89</v>
      </c>
    </row>
    <row r="8914" spans="1:6">
      <c r="A8914" t="s">
        <v>15794</v>
      </c>
      <c r="B8914">
        <v>101866</v>
      </c>
      <c r="C8914" t="s">
        <v>12413</v>
      </c>
      <c r="D8914" t="s">
        <v>109</v>
      </c>
      <c r="E8914">
        <v>38.549999999999997</v>
      </c>
      <c r="F8914">
        <v>40.24</v>
      </c>
    </row>
    <row r="8915" spans="1:6">
      <c r="A8915" t="s">
        <v>15794</v>
      </c>
      <c r="B8915">
        <v>101867</v>
      </c>
      <c r="C8915" t="s">
        <v>12414</v>
      </c>
      <c r="D8915" t="s">
        <v>109</v>
      </c>
      <c r="E8915">
        <v>43.38</v>
      </c>
      <c r="F8915">
        <v>45.35</v>
      </c>
    </row>
    <row r="8916" spans="1:6">
      <c r="A8916" t="s">
        <v>15794</v>
      </c>
      <c r="B8916">
        <v>101868</v>
      </c>
      <c r="C8916" t="s">
        <v>12415</v>
      </c>
      <c r="D8916" t="s">
        <v>109</v>
      </c>
      <c r="E8916">
        <v>35.19</v>
      </c>
      <c r="F8916">
        <v>36.700000000000003</v>
      </c>
    </row>
    <row r="8917" spans="1:6">
      <c r="A8917" t="s">
        <v>15794</v>
      </c>
      <c r="B8917">
        <v>101869</v>
      </c>
      <c r="C8917" t="s">
        <v>12416</v>
      </c>
      <c r="D8917" t="s">
        <v>109</v>
      </c>
      <c r="E8917">
        <v>40.01</v>
      </c>
      <c r="F8917">
        <v>41.79</v>
      </c>
    </row>
    <row r="8918" spans="1:6">
      <c r="A8918" t="s">
        <v>15794</v>
      </c>
      <c r="B8918">
        <v>101856</v>
      </c>
      <c r="C8918" t="s">
        <v>12417</v>
      </c>
      <c r="D8918" t="s">
        <v>109</v>
      </c>
      <c r="E8918">
        <v>32.200000000000003</v>
      </c>
      <c r="F8918">
        <v>33.549999999999997</v>
      </c>
    </row>
    <row r="8919" spans="1:6">
      <c r="A8919" t="s">
        <v>15794</v>
      </c>
      <c r="B8919">
        <v>101865</v>
      </c>
      <c r="C8919" t="s">
        <v>12418</v>
      </c>
      <c r="D8919" t="s">
        <v>109</v>
      </c>
      <c r="E8919">
        <v>42.89</v>
      </c>
      <c r="F8919">
        <v>44.84</v>
      </c>
    </row>
    <row r="8920" spans="1:6">
      <c r="A8920" t="s">
        <v>15794</v>
      </c>
      <c r="B8920">
        <v>101861</v>
      </c>
      <c r="C8920" t="s">
        <v>12419</v>
      </c>
      <c r="D8920" t="s">
        <v>109</v>
      </c>
      <c r="E8920">
        <v>38.32</v>
      </c>
      <c r="F8920">
        <v>40</v>
      </c>
    </row>
    <row r="8921" spans="1:6">
      <c r="A8921" t="s">
        <v>15794</v>
      </c>
      <c r="B8921">
        <v>101862</v>
      </c>
      <c r="C8921" t="s">
        <v>12420</v>
      </c>
      <c r="D8921" t="s">
        <v>109</v>
      </c>
      <c r="E8921">
        <v>41.45</v>
      </c>
      <c r="F8921">
        <v>43.31</v>
      </c>
    </row>
    <row r="8922" spans="1:6">
      <c r="A8922" t="s">
        <v>15794</v>
      </c>
      <c r="B8922">
        <v>101863</v>
      </c>
      <c r="C8922" t="s">
        <v>12421</v>
      </c>
      <c r="D8922" t="s">
        <v>109</v>
      </c>
      <c r="E8922">
        <v>33.24</v>
      </c>
      <c r="F8922">
        <v>34.630000000000003</v>
      </c>
    </row>
    <row r="8923" spans="1:6">
      <c r="A8923" t="s">
        <v>15794</v>
      </c>
      <c r="B8923">
        <v>101864</v>
      </c>
      <c r="C8923" t="s">
        <v>12422</v>
      </c>
      <c r="D8923" t="s">
        <v>109</v>
      </c>
      <c r="E8923">
        <v>38.07</v>
      </c>
      <c r="F8923">
        <v>39.729999999999997</v>
      </c>
    </row>
    <row r="8924" spans="1:6">
      <c r="A8924" t="s">
        <v>15794</v>
      </c>
      <c r="B8924">
        <v>101860</v>
      </c>
      <c r="C8924" t="s">
        <v>12423</v>
      </c>
      <c r="D8924" t="s">
        <v>109</v>
      </c>
      <c r="E8924">
        <v>40.71</v>
      </c>
      <c r="F8924">
        <v>42.53</v>
      </c>
    </row>
    <row r="8925" spans="1:6">
      <c r="A8925" t="s">
        <v>15794</v>
      </c>
      <c r="B8925">
        <v>101857</v>
      </c>
      <c r="C8925" t="s">
        <v>12424</v>
      </c>
      <c r="D8925" t="s">
        <v>109</v>
      </c>
      <c r="E8925">
        <v>39.36</v>
      </c>
      <c r="F8925">
        <v>41.1</v>
      </c>
    </row>
    <row r="8926" spans="1:6">
      <c r="A8926" t="s">
        <v>15794</v>
      </c>
      <c r="B8926">
        <v>101858</v>
      </c>
      <c r="C8926" t="s">
        <v>12425</v>
      </c>
      <c r="D8926" t="s">
        <v>109</v>
      </c>
      <c r="E8926">
        <v>32.82</v>
      </c>
      <c r="F8926">
        <v>34.19</v>
      </c>
    </row>
    <row r="8927" spans="1:6">
      <c r="A8927" t="s">
        <v>15794</v>
      </c>
      <c r="B8927">
        <v>101859</v>
      </c>
      <c r="C8927" t="s">
        <v>12426</v>
      </c>
      <c r="D8927" t="s">
        <v>109</v>
      </c>
      <c r="E8927">
        <v>35.880000000000003</v>
      </c>
      <c r="F8927">
        <v>37.42</v>
      </c>
    </row>
    <row r="8928" spans="1:6">
      <c r="A8928" t="s">
        <v>15794</v>
      </c>
      <c r="B8928">
        <v>101852</v>
      </c>
      <c r="C8928" t="s">
        <v>12427</v>
      </c>
      <c r="D8928" t="s">
        <v>109</v>
      </c>
      <c r="E8928">
        <v>83.91</v>
      </c>
      <c r="F8928">
        <v>86.57</v>
      </c>
    </row>
    <row r="8929" spans="1:6">
      <c r="A8929" t="s">
        <v>15794</v>
      </c>
      <c r="B8929">
        <v>104385</v>
      </c>
      <c r="C8929" t="s">
        <v>12428</v>
      </c>
      <c r="D8929" t="s">
        <v>109</v>
      </c>
      <c r="E8929">
        <v>0</v>
      </c>
      <c r="F8929">
        <v>0</v>
      </c>
    </row>
    <row r="8930" spans="1:6">
      <c r="A8930" t="s">
        <v>15794</v>
      </c>
      <c r="B8930">
        <v>101850</v>
      </c>
      <c r="C8930" t="s">
        <v>12429</v>
      </c>
      <c r="D8930" t="s">
        <v>109</v>
      </c>
      <c r="E8930">
        <v>67.64</v>
      </c>
      <c r="F8930">
        <v>69.959999999999994</v>
      </c>
    </row>
    <row r="8931" spans="1:6">
      <c r="A8931" t="s">
        <v>15794</v>
      </c>
      <c r="B8931">
        <v>101855</v>
      </c>
      <c r="C8931" t="s">
        <v>12430</v>
      </c>
      <c r="D8931" t="s">
        <v>109</v>
      </c>
      <c r="E8931">
        <v>90.36</v>
      </c>
      <c r="F8931">
        <v>92.68</v>
      </c>
    </row>
    <row r="8932" spans="1:6">
      <c r="A8932" t="s">
        <v>15794</v>
      </c>
      <c r="B8932">
        <v>104386</v>
      </c>
      <c r="C8932" t="s">
        <v>12431</v>
      </c>
      <c r="D8932" t="s">
        <v>109</v>
      </c>
      <c r="E8932">
        <v>0</v>
      </c>
      <c r="F8932">
        <v>0</v>
      </c>
    </row>
    <row r="8933" spans="1:6">
      <c r="A8933" t="s">
        <v>15794</v>
      </c>
      <c r="B8933">
        <v>101853</v>
      </c>
      <c r="C8933" t="s">
        <v>12432</v>
      </c>
      <c r="D8933" t="s">
        <v>109</v>
      </c>
      <c r="E8933">
        <v>61.22</v>
      </c>
      <c r="F8933">
        <v>63.11</v>
      </c>
    </row>
    <row r="8934" spans="1:6">
      <c r="A8934" t="s">
        <v>15794</v>
      </c>
      <c r="B8934">
        <v>101849</v>
      </c>
      <c r="C8934" t="s">
        <v>12433</v>
      </c>
      <c r="D8934" t="s">
        <v>217</v>
      </c>
      <c r="E8934">
        <v>199.12</v>
      </c>
      <c r="F8934">
        <v>199.91</v>
      </c>
    </row>
    <row r="8935" spans="1:6">
      <c r="A8935" t="s">
        <v>15794</v>
      </c>
      <c r="B8935">
        <v>101841</v>
      </c>
      <c r="C8935" t="s">
        <v>12434</v>
      </c>
      <c r="D8935" t="s">
        <v>217</v>
      </c>
      <c r="E8935">
        <v>114.95</v>
      </c>
      <c r="F8935">
        <v>115.54</v>
      </c>
    </row>
    <row r="8936" spans="1:6">
      <c r="A8936" t="s">
        <v>15794</v>
      </c>
      <c r="B8936">
        <v>101843</v>
      </c>
      <c r="C8936" t="s">
        <v>12435</v>
      </c>
      <c r="D8936" t="s">
        <v>217</v>
      </c>
      <c r="E8936">
        <v>191.37</v>
      </c>
      <c r="F8936">
        <v>191.96</v>
      </c>
    </row>
    <row r="8937" spans="1:6">
      <c r="A8937" t="s">
        <v>15794</v>
      </c>
      <c r="B8937">
        <v>101844</v>
      </c>
      <c r="C8937" t="s">
        <v>12436</v>
      </c>
      <c r="D8937" t="s">
        <v>217</v>
      </c>
      <c r="E8937">
        <v>227.11</v>
      </c>
      <c r="F8937">
        <v>227.7</v>
      </c>
    </row>
    <row r="8938" spans="1:6">
      <c r="A8938" t="s">
        <v>15794</v>
      </c>
      <c r="B8938">
        <v>101845</v>
      </c>
      <c r="C8938" t="s">
        <v>12437</v>
      </c>
      <c r="D8938" t="s">
        <v>217</v>
      </c>
      <c r="E8938">
        <v>262.35000000000002</v>
      </c>
      <c r="F8938">
        <v>262.94</v>
      </c>
    </row>
    <row r="8939" spans="1:6">
      <c r="A8939" t="s">
        <v>15794</v>
      </c>
      <c r="B8939">
        <v>101842</v>
      </c>
      <c r="C8939" t="s">
        <v>12438</v>
      </c>
      <c r="D8939" t="s">
        <v>217</v>
      </c>
      <c r="E8939">
        <v>100.05</v>
      </c>
      <c r="F8939">
        <v>100.64</v>
      </c>
    </row>
    <row r="8940" spans="1:6">
      <c r="A8940" t="s">
        <v>15794</v>
      </c>
      <c r="B8940">
        <v>101846</v>
      </c>
      <c r="C8940" t="s">
        <v>12439</v>
      </c>
      <c r="D8940" t="s">
        <v>217</v>
      </c>
      <c r="E8940">
        <v>177.07</v>
      </c>
      <c r="F8940">
        <v>177.66</v>
      </c>
    </row>
    <row r="8941" spans="1:6">
      <c r="A8941" t="s">
        <v>15794</v>
      </c>
      <c r="B8941">
        <v>101847</v>
      </c>
      <c r="C8941" t="s">
        <v>12440</v>
      </c>
      <c r="D8941" t="s">
        <v>217</v>
      </c>
      <c r="E8941">
        <v>213.1</v>
      </c>
      <c r="F8941">
        <v>213.69</v>
      </c>
    </row>
    <row r="8942" spans="1:6">
      <c r="A8942" t="s">
        <v>15794</v>
      </c>
      <c r="B8942">
        <v>101848</v>
      </c>
      <c r="C8942" t="s">
        <v>12441</v>
      </c>
      <c r="D8942" t="s">
        <v>217</v>
      </c>
      <c r="E8942">
        <v>248.65</v>
      </c>
      <c r="F8942">
        <v>249.24</v>
      </c>
    </row>
    <row r="8943" spans="1:6">
      <c r="A8943" t="s">
        <v>15794</v>
      </c>
      <c r="B8943">
        <v>101839</v>
      </c>
      <c r="C8943" t="s">
        <v>12442</v>
      </c>
      <c r="D8943" t="s">
        <v>217</v>
      </c>
      <c r="E8943">
        <v>143.06</v>
      </c>
      <c r="F8943">
        <v>143.65</v>
      </c>
    </row>
    <row r="8944" spans="1:6">
      <c r="A8944" t="s">
        <v>15794</v>
      </c>
      <c r="B8944">
        <v>101840</v>
      </c>
      <c r="C8944" t="s">
        <v>12443</v>
      </c>
      <c r="D8944" t="s">
        <v>217</v>
      </c>
      <c r="E8944">
        <v>226.15</v>
      </c>
      <c r="F8944">
        <v>228.02</v>
      </c>
    </row>
    <row r="8945" spans="1:6">
      <c r="A8945" t="s">
        <v>15794</v>
      </c>
      <c r="B8945">
        <v>101837</v>
      </c>
      <c r="C8945" t="s">
        <v>12444</v>
      </c>
      <c r="D8945" t="s">
        <v>217</v>
      </c>
      <c r="E8945">
        <v>66.959999999999994</v>
      </c>
      <c r="F8945">
        <v>67.55</v>
      </c>
    </row>
    <row r="8946" spans="1:6">
      <c r="A8946" t="s">
        <v>15794</v>
      </c>
      <c r="B8946">
        <v>101838</v>
      </c>
      <c r="C8946" t="s">
        <v>12445</v>
      </c>
      <c r="D8946" t="s">
        <v>217</v>
      </c>
      <c r="E8946">
        <v>105.54</v>
      </c>
      <c r="F8946">
        <v>106.13</v>
      </c>
    </row>
    <row r="8947" spans="1:6">
      <c r="A8947" t="s">
        <v>15794</v>
      </c>
      <c r="B8947">
        <v>101836</v>
      </c>
      <c r="C8947" t="s">
        <v>12446</v>
      </c>
      <c r="D8947" t="s">
        <v>217</v>
      </c>
      <c r="E8947">
        <v>25.54</v>
      </c>
      <c r="F8947">
        <v>26.13</v>
      </c>
    </row>
    <row r="8948" spans="1:6">
      <c r="A8948" t="s">
        <v>15794</v>
      </c>
      <c r="B8948">
        <v>101835</v>
      </c>
      <c r="C8948" t="s">
        <v>12447</v>
      </c>
      <c r="D8948" t="s">
        <v>217</v>
      </c>
      <c r="E8948">
        <v>298.38</v>
      </c>
      <c r="F8948">
        <v>305.45999999999998</v>
      </c>
    </row>
    <row r="8949" spans="1:6">
      <c r="A8949" t="s">
        <v>15794</v>
      </c>
      <c r="B8949">
        <v>101827</v>
      </c>
      <c r="C8949" t="s">
        <v>12448</v>
      </c>
      <c r="D8949" t="s">
        <v>217</v>
      </c>
      <c r="E8949">
        <v>214.21</v>
      </c>
      <c r="F8949">
        <v>221.09</v>
      </c>
    </row>
    <row r="8950" spans="1:6">
      <c r="A8950" t="s">
        <v>15794</v>
      </c>
      <c r="B8950">
        <v>101829</v>
      </c>
      <c r="C8950" t="s">
        <v>12449</v>
      </c>
      <c r="D8950" t="s">
        <v>217</v>
      </c>
      <c r="E8950">
        <v>290.63</v>
      </c>
      <c r="F8950">
        <v>297.51</v>
      </c>
    </row>
    <row r="8951" spans="1:6">
      <c r="A8951" t="s">
        <v>15794</v>
      </c>
      <c r="B8951">
        <v>101830</v>
      </c>
      <c r="C8951" t="s">
        <v>12450</v>
      </c>
      <c r="D8951" t="s">
        <v>217</v>
      </c>
      <c r="E8951">
        <v>326.37</v>
      </c>
      <c r="F8951">
        <v>333.25</v>
      </c>
    </row>
    <row r="8952" spans="1:6">
      <c r="A8952" t="s">
        <v>15794</v>
      </c>
      <c r="B8952">
        <v>101831</v>
      </c>
      <c r="C8952" t="s">
        <v>12451</v>
      </c>
      <c r="D8952" t="s">
        <v>217</v>
      </c>
      <c r="E8952">
        <v>361.61</v>
      </c>
      <c r="F8952">
        <v>368.49</v>
      </c>
    </row>
    <row r="8953" spans="1:6">
      <c r="A8953" t="s">
        <v>15794</v>
      </c>
      <c r="B8953">
        <v>101828</v>
      </c>
      <c r="C8953" t="s">
        <v>12452</v>
      </c>
      <c r="D8953" t="s">
        <v>217</v>
      </c>
      <c r="E8953">
        <v>199.31</v>
      </c>
      <c r="F8953">
        <v>206.19</v>
      </c>
    </row>
    <row r="8954" spans="1:6">
      <c r="A8954" t="s">
        <v>15794</v>
      </c>
      <c r="B8954">
        <v>101832</v>
      </c>
      <c r="C8954" t="s">
        <v>12453</v>
      </c>
      <c r="D8954" t="s">
        <v>217</v>
      </c>
      <c r="E8954">
        <v>276.33</v>
      </c>
      <c r="F8954">
        <v>283.20999999999998</v>
      </c>
    </row>
    <row r="8955" spans="1:6">
      <c r="A8955" t="s">
        <v>15794</v>
      </c>
      <c r="B8955">
        <v>101833</v>
      </c>
      <c r="C8955" t="s">
        <v>12454</v>
      </c>
      <c r="D8955" t="s">
        <v>217</v>
      </c>
      <c r="E8955">
        <v>312.36</v>
      </c>
      <c r="F8955">
        <v>319.24</v>
      </c>
    </row>
    <row r="8956" spans="1:6">
      <c r="A8956" t="s">
        <v>15794</v>
      </c>
      <c r="B8956">
        <v>101834</v>
      </c>
      <c r="C8956" t="s">
        <v>12455</v>
      </c>
      <c r="D8956" t="s">
        <v>217</v>
      </c>
      <c r="E8956">
        <v>347.91</v>
      </c>
      <c r="F8956">
        <v>354.79</v>
      </c>
    </row>
    <row r="8957" spans="1:6">
      <c r="A8957" t="s">
        <v>15794</v>
      </c>
      <c r="B8957">
        <v>101825</v>
      </c>
      <c r="C8957" t="s">
        <v>12456</v>
      </c>
      <c r="D8957" t="s">
        <v>217</v>
      </c>
      <c r="E8957">
        <v>242.33</v>
      </c>
      <c r="F8957">
        <v>249.21</v>
      </c>
    </row>
    <row r="8958" spans="1:6">
      <c r="A8958" t="s">
        <v>15794</v>
      </c>
      <c r="B8958">
        <v>101826</v>
      </c>
      <c r="C8958" t="s">
        <v>12457</v>
      </c>
      <c r="D8958" t="s">
        <v>217</v>
      </c>
      <c r="E8958">
        <v>279.36</v>
      </c>
      <c r="F8958">
        <v>286.24</v>
      </c>
    </row>
    <row r="8959" spans="1:6">
      <c r="A8959" t="s">
        <v>15794</v>
      </c>
      <c r="B8959">
        <v>101823</v>
      </c>
      <c r="C8959" t="s">
        <v>12458</v>
      </c>
      <c r="D8959" t="s">
        <v>217</v>
      </c>
      <c r="E8959">
        <v>166.22</v>
      </c>
      <c r="F8959">
        <v>173.1</v>
      </c>
    </row>
    <row r="8960" spans="1:6">
      <c r="A8960" t="s">
        <v>15794</v>
      </c>
      <c r="B8960">
        <v>101824</v>
      </c>
      <c r="C8960" t="s">
        <v>12459</v>
      </c>
      <c r="D8960" t="s">
        <v>217</v>
      </c>
      <c r="E8960">
        <v>204.8</v>
      </c>
      <c r="F8960">
        <v>211.68</v>
      </c>
    </row>
    <row r="8961" spans="1:6">
      <c r="A8961" t="s">
        <v>15794</v>
      </c>
      <c r="B8961">
        <v>101822</v>
      </c>
      <c r="C8961" t="s">
        <v>12460</v>
      </c>
      <c r="D8961" t="s">
        <v>217</v>
      </c>
      <c r="E8961">
        <v>124.8</v>
      </c>
      <c r="F8961">
        <v>131.68</v>
      </c>
    </row>
    <row r="8962" spans="1:6">
      <c r="A8962" t="s">
        <v>15794</v>
      </c>
      <c r="B8962">
        <v>101819</v>
      </c>
      <c r="C8962" t="s">
        <v>12461</v>
      </c>
      <c r="D8962" t="s">
        <v>109</v>
      </c>
      <c r="E8962">
        <v>74.77</v>
      </c>
      <c r="F8962">
        <v>77.27</v>
      </c>
    </row>
    <row r="8963" spans="1:6">
      <c r="A8963" t="s">
        <v>15794</v>
      </c>
      <c r="B8963">
        <v>104370</v>
      </c>
      <c r="C8963" t="s">
        <v>12462</v>
      </c>
      <c r="D8963" t="s">
        <v>109</v>
      </c>
      <c r="E8963">
        <v>0</v>
      </c>
      <c r="F8963">
        <v>0</v>
      </c>
    </row>
    <row r="8964" spans="1:6">
      <c r="A8964" t="s">
        <v>15794</v>
      </c>
      <c r="B8964">
        <v>101817</v>
      </c>
      <c r="C8964" t="s">
        <v>12463</v>
      </c>
      <c r="D8964" t="s">
        <v>109</v>
      </c>
      <c r="E8964">
        <v>58.82</v>
      </c>
      <c r="F8964">
        <v>60.98</v>
      </c>
    </row>
    <row r="8965" spans="1:6">
      <c r="A8965" t="s">
        <v>15794</v>
      </c>
      <c r="B8965">
        <v>101816</v>
      </c>
      <c r="C8965" t="s">
        <v>12464</v>
      </c>
      <c r="D8965" t="s">
        <v>109</v>
      </c>
      <c r="E8965">
        <v>83.15</v>
      </c>
      <c r="F8965">
        <v>85.37</v>
      </c>
    </row>
    <row r="8966" spans="1:6">
      <c r="A8966" t="s">
        <v>15794</v>
      </c>
      <c r="B8966">
        <v>104369</v>
      </c>
      <c r="C8966" t="s">
        <v>12465</v>
      </c>
      <c r="D8966" t="s">
        <v>109</v>
      </c>
      <c r="E8966">
        <v>0</v>
      </c>
      <c r="F8966">
        <v>0</v>
      </c>
    </row>
    <row r="8967" spans="1:6">
      <c r="A8967" t="s">
        <v>15794</v>
      </c>
      <c r="B8967">
        <v>101820</v>
      </c>
      <c r="C8967" t="s">
        <v>12466</v>
      </c>
      <c r="D8967" t="s">
        <v>109</v>
      </c>
      <c r="E8967">
        <v>48.59</v>
      </c>
      <c r="F8967">
        <v>50.81</v>
      </c>
    </row>
    <row r="8968" spans="1:6">
      <c r="A8968" t="s">
        <v>15794</v>
      </c>
      <c r="B8968">
        <v>102988</v>
      </c>
      <c r="C8968" t="s">
        <v>12467</v>
      </c>
      <c r="D8968" t="s">
        <v>109</v>
      </c>
      <c r="E8968">
        <v>63.39</v>
      </c>
      <c r="F8968">
        <v>66.42</v>
      </c>
    </row>
    <row r="8969" spans="1:6">
      <c r="A8969" t="s">
        <v>15794</v>
      </c>
      <c r="B8969">
        <v>101814</v>
      </c>
      <c r="C8969" t="s">
        <v>12468</v>
      </c>
      <c r="D8969" t="s">
        <v>109</v>
      </c>
      <c r="E8969">
        <v>54.23</v>
      </c>
      <c r="F8969">
        <v>56.01</v>
      </c>
    </row>
    <row r="8970" spans="1:6">
      <c r="A8970" t="s">
        <v>15794</v>
      </c>
      <c r="B8970">
        <v>102098</v>
      </c>
      <c r="C8970" t="s">
        <v>12469</v>
      </c>
      <c r="D8970" t="s">
        <v>217</v>
      </c>
      <c r="E8970">
        <v>2750.64</v>
      </c>
      <c r="F8970">
        <v>2768.03</v>
      </c>
    </row>
    <row r="8971" spans="1:6">
      <c r="A8971" t="s">
        <v>15794</v>
      </c>
      <c r="B8971">
        <v>104366</v>
      </c>
      <c r="C8971" t="s">
        <v>12470</v>
      </c>
      <c r="D8971" t="s">
        <v>217</v>
      </c>
      <c r="E8971">
        <v>0</v>
      </c>
      <c r="F8971">
        <v>0</v>
      </c>
    </row>
    <row r="8972" spans="1:6">
      <c r="A8972" t="s">
        <v>15794</v>
      </c>
      <c r="B8972">
        <v>102099</v>
      </c>
      <c r="C8972" t="s">
        <v>12471</v>
      </c>
      <c r="D8972" t="s">
        <v>217</v>
      </c>
      <c r="E8972">
        <v>0</v>
      </c>
      <c r="F8972">
        <v>0</v>
      </c>
    </row>
    <row r="8973" spans="1:6">
      <c r="A8973" t="s">
        <v>15794</v>
      </c>
      <c r="B8973">
        <v>104367</v>
      </c>
      <c r="C8973" t="s">
        <v>12472</v>
      </c>
      <c r="D8973" t="s">
        <v>217</v>
      </c>
      <c r="E8973">
        <v>0</v>
      </c>
      <c r="F8973">
        <v>0</v>
      </c>
    </row>
    <row r="8974" spans="1:6">
      <c r="A8974" t="s">
        <v>15795</v>
      </c>
      <c r="B8974">
        <v>92994</v>
      </c>
      <c r="C8974" t="s">
        <v>12473</v>
      </c>
      <c r="D8974" t="s">
        <v>110</v>
      </c>
      <c r="E8974">
        <v>150.13999999999999</v>
      </c>
      <c r="F8974">
        <v>150.59</v>
      </c>
    </row>
    <row r="8975" spans="1:6">
      <c r="A8975" t="s">
        <v>15795</v>
      </c>
      <c r="B8975">
        <v>92996</v>
      </c>
      <c r="C8975" t="s">
        <v>12474</v>
      </c>
      <c r="D8975" t="s">
        <v>110</v>
      </c>
      <c r="E8975">
        <v>181.67</v>
      </c>
      <c r="F8975">
        <v>182.19</v>
      </c>
    </row>
    <row r="8976" spans="1:6">
      <c r="A8976" t="s">
        <v>15795</v>
      </c>
      <c r="B8976">
        <v>92998</v>
      </c>
      <c r="C8976" t="s">
        <v>12475</v>
      </c>
      <c r="D8976" t="s">
        <v>110</v>
      </c>
      <c r="E8976">
        <v>222.69</v>
      </c>
      <c r="F8976">
        <v>223.33</v>
      </c>
    </row>
    <row r="8977" spans="1:6">
      <c r="A8977" t="s">
        <v>15795</v>
      </c>
      <c r="B8977">
        <v>93000</v>
      </c>
      <c r="C8977" t="s">
        <v>12476</v>
      </c>
      <c r="D8977" t="s">
        <v>110</v>
      </c>
      <c r="E8977">
        <v>294.97000000000003</v>
      </c>
      <c r="F8977">
        <v>295.75</v>
      </c>
    </row>
    <row r="8978" spans="1:6">
      <c r="A8978" t="s">
        <v>15795</v>
      </c>
      <c r="B8978">
        <v>92984</v>
      </c>
      <c r="C8978" t="s">
        <v>285</v>
      </c>
      <c r="D8978" t="s">
        <v>110</v>
      </c>
      <c r="E8978">
        <v>31.97</v>
      </c>
      <c r="F8978">
        <v>32.159999999999997</v>
      </c>
    </row>
    <row r="8979" spans="1:6">
      <c r="A8979" t="s">
        <v>15795</v>
      </c>
      <c r="B8979">
        <v>93002</v>
      </c>
      <c r="C8979" t="s">
        <v>12477</v>
      </c>
      <c r="D8979" t="s">
        <v>110</v>
      </c>
      <c r="E8979">
        <v>381.54</v>
      </c>
      <c r="F8979">
        <v>382.48</v>
      </c>
    </row>
    <row r="8980" spans="1:6">
      <c r="A8980" t="s">
        <v>15795</v>
      </c>
      <c r="B8980">
        <v>92986</v>
      </c>
      <c r="C8980" t="s">
        <v>12478</v>
      </c>
      <c r="D8980" t="s">
        <v>110</v>
      </c>
      <c r="E8980">
        <v>44.28</v>
      </c>
      <c r="F8980">
        <v>44.51</v>
      </c>
    </row>
    <row r="8981" spans="1:6">
      <c r="A8981" t="s">
        <v>15795</v>
      </c>
      <c r="B8981">
        <v>92988</v>
      </c>
      <c r="C8981" t="s">
        <v>12479</v>
      </c>
      <c r="D8981" t="s">
        <v>110</v>
      </c>
      <c r="E8981">
        <v>64.400000000000006</v>
      </c>
      <c r="F8981">
        <v>64.66</v>
      </c>
    </row>
    <row r="8982" spans="1:6">
      <c r="A8982" t="s">
        <v>15795</v>
      </c>
      <c r="B8982">
        <v>92990</v>
      </c>
      <c r="C8982" t="s">
        <v>12480</v>
      </c>
      <c r="D8982" t="s">
        <v>110</v>
      </c>
      <c r="E8982">
        <v>89.26</v>
      </c>
      <c r="F8982">
        <v>89.57</v>
      </c>
    </row>
    <row r="8983" spans="1:6">
      <c r="A8983" t="s">
        <v>15795</v>
      </c>
      <c r="B8983">
        <v>92992</v>
      </c>
      <c r="C8983" t="s">
        <v>12481</v>
      </c>
      <c r="D8983" t="s">
        <v>110</v>
      </c>
      <c r="E8983">
        <v>115.45</v>
      </c>
      <c r="F8983">
        <v>115.83</v>
      </c>
    </row>
    <row r="8984" spans="1:6">
      <c r="A8984" t="s">
        <v>15795</v>
      </c>
      <c r="B8984">
        <v>103491</v>
      </c>
      <c r="C8984" t="s">
        <v>12482</v>
      </c>
      <c r="D8984" t="s">
        <v>217</v>
      </c>
      <c r="E8984">
        <v>651.74</v>
      </c>
      <c r="F8984">
        <v>667.67</v>
      </c>
    </row>
    <row r="8985" spans="1:6">
      <c r="A8985" t="s">
        <v>15795</v>
      </c>
      <c r="B8985">
        <v>93026</v>
      </c>
      <c r="C8985" t="s">
        <v>12483</v>
      </c>
      <c r="D8985" t="s">
        <v>211</v>
      </c>
      <c r="E8985">
        <v>97.36</v>
      </c>
      <c r="F8985">
        <v>99.34</v>
      </c>
    </row>
    <row r="8986" spans="1:6">
      <c r="A8986" t="s">
        <v>15795</v>
      </c>
      <c r="B8986">
        <v>93018</v>
      </c>
      <c r="C8986" t="s">
        <v>12484</v>
      </c>
      <c r="D8986" t="s">
        <v>211</v>
      </c>
      <c r="E8986">
        <v>25.44</v>
      </c>
      <c r="F8986">
        <v>26.48</v>
      </c>
    </row>
    <row r="8987" spans="1:6">
      <c r="A8987" t="s">
        <v>15795</v>
      </c>
      <c r="B8987">
        <v>93020</v>
      </c>
      <c r="C8987" t="s">
        <v>12485</v>
      </c>
      <c r="D8987" t="s">
        <v>211</v>
      </c>
      <c r="E8987">
        <v>32.880000000000003</v>
      </c>
      <c r="F8987">
        <v>34.07</v>
      </c>
    </row>
    <row r="8988" spans="1:6">
      <c r="A8988" t="s">
        <v>15795</v>
      </c>
      <c r="B8988">
        <v>93022</v>
      </c>
      <c r="C8988" t="s">
        <v>12486</v>
      </c>
      <c r="D8988" t="s">
        <v>211</v>
      </c>
      <c r="E8988">
        <v>56.07</v>
      </c>
      <c r="F8988">
        <v>57.5</v>
      </c>
    </row>
    <row r="8989" spans="1:6">
      <c r="A8989" t="s">
        <v>15795</v>
      </c>
      <c r="B8989">
        <v>93024</v>
      </c>
      <c r="C8989" t="s">
        <v>12487</v>
      </c>
      <c r="D8989" t="s">
        <v>211</v>
      </c>
      <c r="E8989">
        <v>58.79</v>
      </c>
      <c r="F8989">
        <v>60.38</v>
      </c>
    </row>
    <row r="8990" spans="1:6">
      <c r="A8990" t="s">
        <v>15795</v>
      </c>
      <c r="B8990">
        <v>97670</v>
      </c>
      <c r="C8990" t="s">
        <v>12488</v>
      </c>
      <c r="D8990" t="s">
        <v>110</v>
      </c>
      <c r="E8990">
        <v>24.22</v>
      </c>
      <c r="F8990">
        <v>24.76</v>
      </c>
    </row>
    <row r="8991" spans="1:6">
      <c r="A8991" t="s">
        <v>15795</v>
      </c>
      <c r="B8991">
        <v>103486</v>
      </c>
      <c r="C8991" t="s">
        <v>12489</v>
      </c>
      <c r="D8991" t="s">
        <v>110</v>
      </c>
      <c r="E8991">
        <v>0</v>
      </c>
      <c r="F8991">
        <v>0</v>
      </c>
    </row>
    <row r="8992" spans="1:6">
      <c r="A8992" t="s">
        <v>15795</v>
      </c>
      <c r="B8992">
        <v>103487</v>
      </c>
      <c r="C8992" t="s">
        <v>12490</v>
      </c>
      <c r="D8992" t="s">
        <v>110</v>
      </c>
      <c r="E8992">
        <v>0</v>
      </c>
      <c r="F8992">
        <v>0</v>
      </c>
    </row>
    <row r="8993" spans="1:6">
      <c r="A8993" t="s">
        <v>15795</v>
      </c>
      <c r="B8993">
        <v>103488</v>
      </c>
      <c r="C8993" t="s">
        <v>12491</v>
      </c>
      <c r="D8993" t="s">
        <v>110</v>
      </c>
      <c r="E8993">
        <v>0</v>
      </c>
      <c r="F8993">
        <v>0</v>
      </c>
    </row>
    <row r="8994" spans="1:6">
      <c r="A8994" t="s">
        <v>15795</v>
      </c>
      <c r="B8994">
        <v>103489</v>
      </c>
      <c r="C8994" t="s">
        <v>12492</v>
      </c>
      <c r="D8994" t="s">
        <v>110</v>
      </c>
      <c r="E8994">
        <v>0</v>
      </c>
      <c r="F8994">
        <v>0</v>
      </c>
    </row>
    <row r="8995" spans="1:6">
      <c r="A8995" t="s">
        <v>15795</v>
      </c>
      <c r="B8995">
        <v>97667</v>
      </c>
      <c r="C8995" t="s">
        <v>12493</v>
      </c>
      <c r="D8995" t="s">
        <v>110</v>
      </c>
      <c r="E8995">
        <v>8.94</v>
      </c>
      <c r="F8995">
        <v>9.15</v>
      </c>
    </row>
    <row r="8996" spans="1:6">
      <c r="A8996" t="s">
        <v>15795</v>
      </c>
      <c r="B8996">
        <v>97668</v>
      </c>
      <c r="C8996" t="s">
        <v>12494</v>
      </c>
      <c r="D8996" t="s">
        <v>110</v>
      </c>
      <c r="E8996">
        <v>12.74</v>
      </c>
      <c r="F8996">
        <v>13.03</v>
      </c>
    </row>
    <row r="8997" spans="1:6">
      <c r="A8997" t="s">
        <v>15795</v>
      </c>
      <c r="B8997">
        <v>97669</v>
      </c>
      <c r="C8997" t="s">
        <v>12495</v>
      </c>
      <c r="D8997" t="s">
        <v>110</v>
      </c>
      <c r="E8997">
        <v>18.84</v>
      </c>
      <c r="F8997">
        <v>19.309999999999999</v>
      </c>
    </row>
    <row r="8998" spans="1:6">
      <c r="A8998" t="s">
        <v>15795</v>
      </c>
      <c r="B8998">
        <v>93012</v>
      </c>
      <c r="C8998" t="s">
        <v>12496</v>
      </c>
      <c r="D8998" t="s">
        <v>110</v>
      </c>
      <c r="E8998">
        <v>74.73</v>
      </c>
      <c r="F8998">
        <v>75.38</v>
      </c>
    </row>
    <row r="8999" spans="1:6">
      <c r="A8999" t="s">
        <v>15795</v>
      </c>
      <c r="B8999">
        <v>93008</v>
      </c>
      <c r="C8999" t="s">
        <v>283</v>
      </c>
      <c r="D8999" t="s">
        <v>110</v>
      </c>
      <c r="E8999">
        <v>19.39</v>
      </c>
      <c r="F8999">
        <v>19.75</v>
      </c>
    </row>
    <row r="9000" spans="1:6">
      <c r="A9000" t="s">
        <v>15795</v>
      </c>
      <c r="B9000">
        <v>93009</v>
      </c>
      <c r="C9000" t="s">
        <v>12497</v>
      </c>
      <c r="D9000" t="s">
        <v>110</v>
      </c>
      <c r="E9000">
        <v>28.84</v>
      </c>
      <c r="F9000">
        <v>29.24</v>
      </c>
    </row>
    <row r="9001" spans="1:6">
      <c r="A9001" t="s">
        <v>15795</v>
      </c>
      <c r="B9001">
        <v>93010</v>
      </c>
      <c r="C9001" t="s">
        <v>12498</v>
      </c>
      <c r="D9001" t="s">
        <v>110</v>
      </c>
      <c r="E9001">
        <v>40.270000000000003</v>
      </c>
      <c r="F9001">
        <v>40.75</v>
      </c>
    </row>
    <row r="9002" spans="1:6">
      <c r="A9002" t="s">
        <v>15795</v>
      </c>
      <c r="B9002">
        <v>93011</v>
      </c>
      <c r="C9002" t="s">
        <v>12499</v>
      </c>
      <c r="D9002" t="s">
        <v>110</v>
      </c>
      <c r="E9002">
        <v>49.33</v>
      </c>
      <c r="F9002">
        <v>49.86</v>
      </c>
    </row>
    <row r="9003" spans="1:6">
      <c r="A9003" t="s">
        <v>15795</v>
      </c>
      <c r="B9003">
        <v>103492</v>
      </c>
      <c r="C9003" t="s">
        <v>12500</v>
      </c>
      <c r="D9003" t="s">
        <v>110</v>
      </c>
      <c r="E9003">
        <v>0</v>
      </c>
      <c r="F9003">
        <v>0</v>
      </c>
    </row>
    <row r="9004" spans="1:6">
      <c r="A9004" t="s">
        <v>15795</v>
      </c>
      <c r="B9004">
        <v>93017</v>
      </c>
      <c r="C9004" t="s">
        <v>12501</v>
      </c>
      <c r="D9004" t="s">
        <v>211</v>
      </c>
      <c r="E9004">
        <v>58.66</v>
      </c>
      <c r="F9004">
        <v>59.97</v>
      </c>
    </row>
    <row r="9005" spans="1:6">
      <c r="A9005" t="s">
        <v>15795</v>
      </c>
      <c r="B9005">
        <v>93013</v>
      </c>
      <c r="C9005" t="s">
        <v>12502</v>
      </c>
      <c r="D9005" t="s">
        <v>211</v>
      </c>
      <c r="E9005">
        <v>16.63</v>
      </c>
      <c r="F9005">
        <v>17.329999999999998</v>
      </c>
    </row>
    <row r="9006" spans="1:6">
      <c r="A9006" t="s">
        <v>15795</v>
      </c>
      <c r="B9006">
        <v>93014</v>
      </c>
      <c r="C9006" t="s">
        <v>12503</v>
      </c>
      <c r="D9006" t="s">
        <v>211</v>
      </c>
      <c r="E9006">
        <v>20.54</v>
      </c>
      <c r="F9006">
        <v>21.34</v>
      </c>
    </row>
    <row r="9007" spans="1:6">
      <c r="A9007" t="s">
        <v>15795</v>
      </c>
      <c r="B9007">
        <v>93015</v>
      </c>
      <c r="C9007" t="s">
        <v>12504</v>
      </c>
      <c r="D9007" t="s">
        <v>211</v>
      </c>
      <c r="E9007">
        <v>31.63</v>
      </c>
      <c r="F9007">
        <v>32.590000000000003</v>
      </c>
    </row>
    <row r="9008" spans="1:6">
      <c r="A9008" t="s">
        <v>15795</v>
      </c>
      <c r="B9008">
        <v>93016</v>
      </c>
      <c r="C9008" t="s">
        <v>12505</v>
      </c>
      <c r="D9008" t="s">
        <v>211</v>
      </c>
      <c r="E9008">
        <v>38.659999999999997</v>
      </c>
      <c r="F9008">
        <v>39.71</v>
      </c>
    </row>
    <row r="9009" spans="1:6">
      <c r="A9009" t="s">
        <v>15795</v>
      </c>
      <c r="B9009">
        <v>103490</v>
      </c>
      <c r="C9009" t="s">
        <v>12506</v>
      </c>
      <c r="D9009" t="s">
        <v>217</v>
      </c>
      <c r="E9009">
        <v>3210.44</v>
      </c>
      <c r="F9009">
        <v>3340.81</v>
      </c>
    </row>
    <row r="9010" spans="1:6">
      <c r="A9010" t="s">
        <v>15796</v>
      </c>
      <c r="B9010">
        <v>106082</v>
      </c>
      <c r="C9010" t="s">
        <v>12507</v>
      </c>
      <c r="D9010" t="s">
        <v>211</v>
      </c>
      <c r="E9010">
        <v>21.53</v>
      </c>
      <c r="F9010">
        <v>22.04</v>
      </c>
    </row>
    <row r="9011" spans="1:6">
      <c r="A9011" t="s">
        <v>15796</v>
      </c>
      <c r="B9011">
        <v>98306</v>
      </c>
      <c r="C9011" t="s">
        <v>12508</v>
      </c>
      <c r="D9011" t="s">
        <v>211</v>
      </c>
      <c r="E9011">
        <v>79.23</v>
      </c>
      <c r="F9011">
        <v>80.98</v>
      </c>
    </row>
    <row r="9012" spans="1:6">
      <c r="A9012" t="s">
        <v>15796</v>
      </c>
      <c r="B9012">
        <v>100553</v>
      </c>
      <c r="C9012" t="s">
        <v>12509</v>
      </c>
      <c r="D9012" t="s">
        <v>110</v>
      </c>
      <c r="E9012">
        <v>23.58</v>
      </c>
      <c r="F9012">
        <v>23.84</v>
      </c>
    </row>
    <row r="9013" spans="1:6">
      <c r="A9013" t="s">
        <v>15796</v>
      </c>
      <c r="B9013">
        <v>100554</v>
      </c>
      <c r="C9013" t="s">
        <v>12510</v>
      </c>
      <c r="D9013" t="s">
        <v>110</v>
      </c>
      <c r="E9013">
        <v>6.14</v>
      </c>
      <c r="F9013">
        <v>6.4</v>
      </c>
    </row>
    <row r="9014" spans="1:6">
      <c r="A9014" t="s">
        <v>15796</v>
      </c>
      <c r="B9014">
        <v>98300</v>
      </c>
      <c r="C9014" t="s">
        <v>12511</v>
      </c>
      <c r="D9014" t="s">
        <v>110</v>
      </c>
      <c r="E9014">
        <v>6.21</v>
      </c>
      <c r="F9014">
        <v>6.47</v>
      </c>
    </row>
    <row r="9015" spans="1:6">
      <c r="A9015" t="s">
        <v>15796</v>
      </c>
      <c r="B9015">
        <v>98295</v>
      </c>
      <c r="C9015" t="s">
        <v>12512</v>
      </c>
      <c r="D9015" t="s">
        <v>110</v>
      </c>
      <c r="E9015">
        <v>5.61</v>
      </c>
      <c r="F9015">
        <v>5.63</v>
      </c>
    </row>
    <row r="9016" spans="1:6">
      <c r="A9016" t="s">
        <v>15796</v>
      </c>
      <c r="B9016">
        <v>98294</v>
      </c>
      <c r="C9016" t="s">
        <v>12513</v>
      </c>
      <c r="D9016" t="s">
        <v>110</v>
      </c>
      <c r="E9016">
        <v>7.66</v>
      </c>
      <c r="F9016">
        <v>7.8</v>
      </c>
    </row>
    <row r="9017" spans="1:6">
      <c r="A9017" t="s">
        <v>15796</v>
      </c>
      <c r="B9017">
        <v>98297</v>
      </c>
      <c r="C9017" t="s">
        <v>12514</v>
      </c>
      <c r="D9017" t="s">
        <v>110</v>
      </c>
      <c r="E9017">
        <v>7.89</v>
      </c>
      <c r="F9017">
        <v>7.91</v>
      </c>
    </row>
    <row r="9018" spans="1:6">
      <c r="A9018" t="s">
        <v>15796</v>
      </c>
      <c r="B9018">
        <v>98296</v>
      </c>
      <c r="C9018" t="s">
        <v>12515</v>
      </c>
      <c r="D9018" t="s">
        <v>110</v>
      </c>
      <c r="E9018">
        <v>10.02</v>
      </c>
      <c r="F9018">
        <v>10.17</v>
      </c>
    </row>
    <row r="9019" spans="1:6">
      <c r="A9019" t="s">
        <v>15796</v>
      </c>
      <c r="B9019">
        <v>98299</v>
      </c>
      <c r="C9019" t="s">
        <v>12516</v>
      </c>
      <c r="D9019" t="s">
        <v>110</v>
      </c>
      <c r="E9019">
        <v>20.07</v>
      </c>
      <c r="F9019">
        <v>20.09</v>
      </c>
    </row>
    <row r="9020" spans="1:6">
      <c r="A9020" t="s">
        <v>15796</v>
      </c>
      <c r="B9020">
        <v>98298</v>
      </c>
      <c r="C9020" t="s">
        <v>12517</v>
      </c>
      <c r="D9020" t="s">
        <v>110</v>
      </c>
      <c r="E9020">
        <v>22.2</v>
      </c>
      <c r="F9020">
        <v>22.35</v>
      </c>
    </row>
    <row r="9021" spans="1:6">
      <c r="A9021" t="s">
        <v>15796</v>
      </c>
      <c r="B9021">
        <v>98261</v>
      </c>
      <c r="C9021" t="s">
        <v>12518</v>
      </c>
      <c r="D9021" t="s">
        <v>110</v>
      </c>
      <c r="E9021">
        <v>3.22</v>
      </c>
      <c r="F9021">
        <v>3.37</v>
      </c>
    </row>
    <row r="9022" spans="1:6">
      <c r="A9022" t="s">
        <v>15796</v>
      </c>
      <c r="B9022">
        <v>98287</v>
      </c>
      <c r="C9022" t="s">
        <v>12519</v>
      </c>
      <c r="D9022" t="s">
        <v>110</v>
      </c>
      <c r="E9022">
        <v>1.28</v>
      </c>
      <c r="F9022">
        <v>1.32</v>
      </c>
    </row>
    <row r="9023" spans="1:6">
      <c r="A9023" t="s">
        <v>15796</v>
      </c>
      <c r="B9023">
        <v>98280</v>
      </c>
      <c r="C9023" t="s">
        <v>12520</v>
      </c>
      <c r="D9023" t="s">
        <v>110</v>
      </c>
      <c r="E9023">
        <v>6.46</v>
      </c>
      <c r="F9023">
        <v>6.79</v>
      </c>
    </row>
    <row r="9024" spans="1:6">
      <c r="A9024" t="s">
        <v>15796</v>
      </c>
      <c r="B9024">
        <v>98288</v>
      </c>
      <c r="C9024" t="s">
        <v>12521</v>
      </c>
      <c r="D9024" t="s">
        <v>110</v>
      </c>
      <c r="E9024">
        <v>2.0099999999999998</v>
      </c>
      <c r="F9024">
        <v>2.0499999999999998</v>
      </c>
    </row>
    <row r="9025" spans="1:6">
      <c r="A9025" t="s">
        <v>15796</v>
      </c>
      <c r="B9025">
        <v>98281</v>
      </c>
      <c r="C9025" t="s">
        <v>12522</v>
      </c>
      <c r="D9025" t="s">
        <v>110</v>
      </c>
      <c r="E9025">
        <v>7.18</v>
      </c>
      <c r="F9025">
        <v>7.52</v>
      </c>
    </row>
    <row r="9026" spans="1:6">
      <c r="A9026" t="s">
        <v>15796</v>
      </c>
      <c r="B9026">
        <v>98262</v>
      </c>
      <c r="C9026" t="s">
        <v>12523</v>
      </c>
      <c r="D9026" t="s">
        <v>110</v>
      </c>
      <c r="E9026">
        <v>3.95</v>
      </c>
      <c r="F9026">
        <v>4.0999999999999996</v>
      </c>
    </row>
    <row r="9027" spans="1:6">
      <c r="A9027" t="s">
        <v>15796</v>
      </c>
      <c r="B9027">
        <v>98289</v>
      </c>
      <c r="C9027" t="s">
        <v>12524</v>
      </c>
      <c r="D9027" t="s">
        <v>110</v>
      </c>
      <c r="E9027">
        <v>2.1800000000000002</v>
      </c>
      <c r="F9027">
        <v>2.23</v>
      </c>
    </row>
    <row r="9028" spans="1:6">
      <c r="A9028" t="s">
        <v>15796</v>
      </c>
      <c r="B9028">
        <v>98282</v>
      </c>
      <c r="C9028" t="s">
        <v>12525</v>
      </c>
      <c r="D9028" t="s">
        <v>110</v>
      </c>
      <c r="E9028">
        <v>7.35</v>
      </c>
      <c r="F9028">
        <v>7.7</v>
      </c>
    </row>
    <row r="9029" spans="1:6">
      <c r="A9029" t="s">
        <v>15796</v>
      </c>
      <c r="B9029">
        <v>98263</v>
      </c>
      <c r="C9029" t="s">
        <v>12526</v>
      </c>
      <c r="D9029" t="s">
        <v>110</v>
      </c>
      <c r="E9029">
        <v>4.12</v>
      </c>
      <c r="F9029">
        <v>4.29</v>
      </c>
    </row>
    <row r="9030" spans="1:6">
      <c r="A9030" t="s">
        <v>15796</v>
      </c>
      <c r="B9030">
        <v>98290</v>
      </c>
      <c r="C9030" t="s">
        <v>12527</v>
      </c>
      <c r="D9030" t="s">
        <v>110</v>
      </c>
      <c r="E9030">
        <v>2.96</v>
      </c>
      <c r="F9030">
        <v>3.01</v>
      </c>
    </row>
    <row r="9031" spans="1:6">
      <c r="A9031" t="s">
        <v>15796</v>
      </c>
      <c r="B9031">
        <v>98283</v>
      </c>
      <c r="C9031" t="s">
        <v>12528</v>
      </c>
      <c r="D9031" t="s">
        <v>110</v>
      </c>
      <c r="E9031">
        <v>8.14</v>
      </c>
      <c r="F9031">
        <v>8.5</v>
      </c>
    </row>
    <row r="9032" spans="1:6">
      <c r="A9032" t="s">
        <v>15796</v>
      </c>
      <c r="B9032">
        <v>98264</v>
      </c>
      <c r="C9032" t="s">
        <v>12529</v>
      </c>
      <c r="D9032" t="s">
        <v>110</v>
      </c>
      <c r="E9032">
        <v>4.91</v>
      </c>
      <c r="F9032">
        <v>5.07</v>
      </c>
    </row>
    <row r="9033" spans="1:6">
      <c r="A9033" t="s">
        <v>15796</v>
      </c>
      <c r="B9033">
        <v>98273</v>
      </c>
      <c r="C9033" t="s">
        <v>12530</v>
      </c>
      <c r="D9033" t="s">
        <v>110</v>
      </c>
      <c r="E9033">
        <v>2.39</v>
      </c>
      <c r="F9033">
        <v>2.41</v>
      </c>
    </row>
    <row r="9034" spans="1:6">
      <c r="A9034" t="s">
        <v>15796</v>
      </c>
      <c r="B9034">
        <v>98291</v>
      </c>
      <c r="C9034" t="s">
        <v>12531</v>
      </c>
      <c r="D9034" t="s">
        <v>110</v>
      </c>
      <c r="E9034">
        <v>3.48</v>
      </c>
      <c r="F9034">
        <v>3.54</v>
      </c>
    </row>
    <row r="9035" spans="1:6">
      <c r="A9035" t="s">
        <v>15796</v>
      </c>
      <c r="B9035">
        <v>98284</v>
      </c>
      <c r="C9035" t="s">
        <v>12532</v>
      </c>
      <c r="D9035" t="s">
        <v>110</v>
      </c>
      <c r="E9035">
        <v>8.65</v>
      </c>
      <c r="F9035">
        <v>9.02</v>
      </c>
    </row>
    <row r="9036" spans="1:6">
      <c r="A9036" t="s">
        <v>15796</v>
      </c>
      <c r="B9036">
        <v>98265</v>
      </c>
      <c r="C9036" t="s">
        <v>12533</v>
      </c>
      <c r="D9036" t="s">
        <v>110</v>
      </c>
      <c r="E9036">
        <v>5.43</v>
      </c>
      <c r="F9036">
        <v>5.6</v>
      </c>
    </row>
    <row r="9037" spans="1:6">
      <c r="A9037" t="s">
        <v>15796</v>
      </c>
      <c r="B9037">
        <v>98274</v>
      </c>
      <c r="C9037" t="s">
        <v>12534</v>
      </c>
      <c r="D9037" t="s">
        <v>110</v>
      </c>
      <c r="E9037">
        <v>2.91</v>
      </c>
      <c r="F9037">
        <v>2.94</v>
      </c>
    </row>
    <row r="9038" spans="1:6">
      <c r="A9038" t="s">
        <v>15796</v>
      </c>
      <c r="B9038">
        <v>98292</v>
      </c>
      <c r="C9038" t="s">
        <v>12535</v>
      </c>
      <c r="D9038" t="s">
        <v>110</v>
      </c>
      <c r="E9038">
        <v>4.2</v>
      </c>
      <c r="F9038">
        <v>4.2699999999999996</v>
      </c>
    </row>
    <row r="9039" spans="1:6">
      <c r="A9039" t="s">
        <v>15796</v>
      </c>
      <c r="B9039">
        <v>98285</v>
      </c>
      <c r="C9039" t="s">
        <v>12536</v>
      </c>
      <c r="D9039" t="s">
        <v>110</v>
      </c>
      <c r="E9039">
        <v>9.3800000000000008</v>
      </c>
      <c r="F9039">
        <v>9.74</v>
      </c>
    </row>
    <row r="9040" spans="1:6">
      <c r="A9040" t="s">
        <v>15796</v>
      </c>
      <c r="B9040">
        <v>98266</v>
      </c>
      <c r="C9040" t="s">
        <v>12537</v>
      </c>
      <c r="D9040" t="s">
        <v>110</v>
      </c>
      <c r="E9040">
        <v>6.15</v>
      </c>
      <c r="F9040">
        <v>6.32</v>
      </c>
    </row>
    <row r="9041" spans="1:6">
      <c r="A9041" t="s">
        <v>15796</v>
      </c>
      <c r="B9041">
        <v>98275</v>
      </c>
      <c r="C9041" t="s">
        <v>12538</v>
      </c>
      <c r="D9041" t="s">
        <v>110</v>
      </c>
      <c r="E9041">
        <v>3.63</v>
      </c>
      <c r="F9041">
        <v>3.66</v>
      </c>
    </row>
    <row r="9042" spans="1:6">
      <c r="A9042" t="s">
        <v>15796</v>
      </c>
      <c r="B9042">
        <v>98293</v>
      </c>
      <c r="C9042" t="s">
        <v>12539</v>
      </c>
      <c r="D9042" t="s">
        <v>110</v>
      </c>
      <c r="E9042">
        <v>7.73</v>
      </c>
      <c r="F9042">
        <v>7.84</v>
      </c>
    </row>
    <row r="9043" spans="1:6">
      <c r="A9043" t="s">
        <v>15796</v>
      </c>
      <c r="B9043">
        <v>98286</v>
      </c>
      <c r="C9043" t="s">
        <v>12540</v>
      </c>
      <c r="D9043" t="s">
        <v>110</v>
      </c>
      <c r="E9043">
        <v>12.91</v>
      </c>
      <c r="F9043">
        <v>13.33</v>
      </c>
    </row>
    <row r="9044" spans="1:6">
      <c r="A9044" t="s">
        <v>15796</v>
      </c>
      <c r="B9044">
        <v>98267</v>
      </c>
      <c r="C9044" t="s">
        <v>12541</v>
      </c>
      <c r="D9044" t="s">
        <v>110</v>
      </c>
      <c r="E9044">
        <v>9.68</v>
      </c>
      <c r="F9044">
        <v>9.9</v>
      </c>
    </row>
    <row r="9045" spans="1:6">
      <c r="A9045" t="s">
        <v>15796</v>
      </c>
      <c r="B9045">
        <v>98276</v>
      </c>
      <c r="C9045" t="s">
        <v>12542</v>
      </c>
      <c r="D9045" t="s">
        <v>110</v>
      </c>
      <c r="E9045">
        <v>7.16</v>
      </c>
      <c r="F9045">
        <v>7.24</v>
      </c>
    </row>
    <row r="9046" spans="1:6">
      <c r="A9046" t="s">
        <v>15796</v>
      </c>
      <c r="B9046">
        <v>98268</v>
      </c>
      <c r="C9046" t="s">
        <v>12543</v>
      </c>
      <c r="D9046" t="s">
        <v>110</v>
      </c>
      <c r="E9046">
        <v>15.46</v>
      </c>
      <c r="F9046">
        <v>15.72</v>
      </c>
    </row>
    <row r="9047" spans="1:6">
      <c r="A9047" t="s">
        <v>15796</v>
      </c>
      <c r="B9047">
        <v>98277</v>
      </c>
      <c r="C9047" t="s">
        <v>12544</v>
      </c>
      <c r="D9047" t="s">
        <v>110</v>
      </c>
      <c r="E9047">
        <v>12.95</v>
      </c>
      <c r="F9047">
        <v>13.06</v>
      </c>
    </row>
    <row r="9048" spans="1:6">
      <c r="A9048" t="s">
        <v>15796</v>
      </c>
      <c r="B9048">
        <v>98272</v>
      </c>
      <c r="C9048" t="s">
        <v>12545</v>
      </c>
      <c r="D9048" t="s">
        <v>110</v>
      </c>
      <c r="E9048">
        <v>101.35</v>
      </c>
      <c r="F9048">
        <v>101.81</v>
      </c>
    </row>
    <row r="9049" spans="1:6">
      <c r="A9049" t="s">
        <v>15796</v>
      </c>
      <c r="B9049">
        <v>98269</v>
      </c>
      <c r="C9049" t="s">
        <v>12546</v>
      </c>
      <c r="D9049" t="s">
        <v>110</v>
      </c>
      <c r="E9049">
        <v>21.04</v>
      </c>
      <c r="F9049">
        <v>21.33</v>
      </c>
    </row>
    <row r="9050" spans="1:6">
      <c r="A9050" t="s">
        <v>15796</v>
      </c>
      <c r="B9050">
        <v>98278</v>
      </c>
      <c r="C9050" t="s">
        <v>12547</v>
      </c>
      <c r="D9050" t="s">
        <v>110</v>
      </c>
      <c r="E9050">
        <v>18.52</v>
      </c>
      <c r="F9050">
        <v>18.66</v>
      </c>
    </row>
    <row r="9051" spans="1:6">
      <c r="A9051" t="s">
        <v>15796</v>
      </c>
      <c r="B9051">
        <v>98270</v>
      </c>
      <c r="C9051" t="s">
        <v>12548</v>
      </c>
      <c r="D9051" t="s">
        <v>110</v>
      </c>
      <c r="E9051">
        <v>31.6</v>
      </c>
      <c r="F9051">
        <v>31.91</v>
      </c>
    </row>
    <row r="9052" spans="1:6">
      <c r="A9052" t="s">
        <v>15796</v>
      </c>
      <c r="B9052">
        <v>98279</v>
      </c>
      <c r="C9052" t="s">
        <v>12549</v>
      </c>
      <c r="D9052" t="s">
        <v>110</v>
      </c>
      <c r="E9052">
        <v>29.09</v>
      </c>
      <c r="F9052">
        <v>29.25</v>
      </c>
    </row>
    <row r="9053" spans="1:6">
      <c r="A9053" t="s">
        <v>15796</v>
      </c>
      <c r="B9053">
        <v>98271</v>
      </c>
      <c r="C9053" t="s">
        <v>12550</v>
      </c>
      <c r="D9053" t="s">
        <v>110</v>
      </c>
      <c r="E9053">
        <v>44.34</v>
      </c>
      <c r="F9053">
        <v>44.67</v>
      </c>
    </row>
    <row r="9054" spans="1:6">
      <c r="A9054" t="s">
        <v>15796</v>
      </c>
      <c r="B9054">
        <v>98400</v>
      </c>
      <c r="C9054" t="s">
        <v>12551</v>
      </c>
      <c r="D9054" t="s">
        <v>110</v>
      </c>
      <c r="E9054">
        <v>11.84</v>
      </c>
      <c r="F9054">
        <v>12.06</v>
      </c>
    </row>
    <row r="9055" spans="1:6">
      <c r="A9055" t="s">
        <v>15796</v>
      </c>
      <c r="B9055">
        <v>98401</v>
      </c>
      <c r="C9055" t="s">
        <v>12552</v>
      </c>
      <c r="D9055" t="s">
        <v>110</v>
      </c>
      <c r="E9055">
        <v>18.45</v>
      </c>
      <c r="F9055">
        <v>18.71</v>
      </c>
    </row>
    <row r="9056" spans="1:6">
      <c r="A9056" t="s">
        <v>15796</v>
      </c>
      <c r="B9056">
        <v>98402</v>
      </c>
      <c r="C9056" t="s">
        <v>12553</v>
      </c>
      <c r="D9056" t="s">
        <v>110</v>
      </c>
      <c r="E9056">
        <v>21.5</v>
      </c>
      <c r="F9056">
        <v>21.79</v>
      </c>
    </row>
    <row r="9057" spans="1:6">
      <c r="A9057" t="s">
        <v>15796</v>
      </c>
      <c r="B9057">
        <v>100556</v>
      </c>
      <c r="C9057" t="s">
        <v>12554</v>
      </c>
      <c r="D9057" t="s">
        <v>211</v>
      </c>
      <c r="E9057">
        <v>29.05</v>
      </c>
      <c r="F9057">
        <v>29.66</v>
      </c>
    </row>
    <row r="9058" spans="1:6">
      <c r="A9058" t="s">
        <v>15796</v>
      </c>
      <c r="B9058">
        <v>106083</v>
      </c>
      <c r="C9058" t="s">
        <v>12555</v>
      </c>
      <c r="D9058" t="s">
        <v>211</v>
      </c>
      <c r="E9058">
        <v>0</v>
      </c>
      <c r="F9058">
        <v>0</v>
      </c>
    </row>
    <row r="9059" spans="1:6">
      <c r="A9059" t="s">
        <v>15796</v>
      </c>
      <c r="B9059">
        <v>100557</v>
      </c>
      <c r="C9059" t="s">
        <v>12556</v>
      </c>
      <c r="D9059" t="s">
        <v>211</v>
      </c>
      <c r="E9059">
        <v>397.74</v>
      </c>
      <c r="F9059">
        <v>400.59</v>
      </c>
    </row>
    <row r="9060" spans="1:6">
      <c r="A9060" t="s">
        <v>15796</v>
      </c>
      <c r="B9060">
        <v>106088</v>
      </c>
      <c r="C9060" t="s">
        <v>12557</v>
      </c>
      <c r="D9060" t="s">
        <v>211</v>
      </c>
      <c r="E9060">
        <v>0</v>
      </c>
      <c r="F9060">
        <v>0</v>
      </c>
    </row>
    <row r="9061" spans="1:6">
      <c r="A9061" t="s">
        <v>15796</v>
      </c>
      <c r="B9061">
        <v>106081</v>
      </c>
      <c r="C9061" t="s">
        <v>12558</v>
      </c>
      <c r="D9061" t="s">
        <v>211</v>
      </c>
      <c r="E9061">
        <v>0</v>
      </c>
      <c r="F9061">
        <v>0</v>
      </c>
    </row>
    <row r="9062" spans="1:6">
      <c r="A9062" t="s">
        <v>15796</v>
      </c>
      <c r="B9062">
        <v>106080</v>
      </c>
      <c r="C9062" t="s">
        <v>12559</v>
      </c>
      <c r="D9062" t="s">
        <v>211</v>
      </c>
      <c r="E9062">
        <v>0</v>
      </c>
      <c r="F9062">
        <v>0</v>
      </c>
    </row>
    <row r="9063" spans="1:6">
      <c r="A9063" t="s">
        <v>15796</v>
      </c>
      <c r="B9063">
        <v>98301</v>
      </c>
      <c r="C9063" t="s">
        <v>12560</v>
      </c>
      <c r="D9063" t="s">
        <v>211</v>
      </c>
      <c r="E9063">
        <v>829.32</v>
      </c>
      <c r="F9063">
        <v>845.28</v>
      </c>
    </row>
    <row r="9064" spans="1:6">
      <c r="A9064" t="s">
        <v>15796</v>
      </c>
      <c r="B9064">
        <v>98302</v>
      </c>
      <c r="C9064" t="s">
        <v>12561</v>
      </c>
      <c r="D9064" t="s">
        <v>211</v>
      </c>
      <c r="E9064">
        <v>1765.24</v>
      </c>
      <c r="F9064">
        <v>1781.2</v>
      </c>
    </row>
    <row r="9065" spans="1:6">
      <c r="A9065" t="s">
        <v>15796</v>
      </c>
      <c r="B9065">
        <v>98593</v>
      </c>
      <c r="C9065" t="s">
        <v>12562</v>
      </c>
      <c r="D9065" t="s">
        <v>211</v>
      </c>
      <c r="E9065">
        <v>3895.79</v>
      </c>
      <c r="F9065">
        <v>3927.5</v>
      </c>
    </row>
    <row r="9066" spans="1:6">
      <c r="A9066" t="s">
        <v>15796</v>
      </c>
      <c r="B9066">
        <v>98304</v>
      </c>
      <c r="C9066" t="s">
        <v>12563</v>
      </c>
      <c r="D9066" t="s">
        <v>211</v>
      </c>
      <c r="E9066">
        <v>5804.14</v>
      </c>
      <c r="F9066">
        <v>5835.85</v>
      </c>
    </row>
    <row r="9067" spans="1:6">
      <c r="A9067" t="s">
        <v>15796</v>
      </c>
      <c r="B9067">
        <v>106079</v>
      </c>
      <c r="C9067" t="s">
        <v>12564</v>
      </c>
      <c r="D9067" t="s">
        <v>211</v>
      </c>
      <c r="E9067">
        <v>0</v>
      </c>
      <c r="F9067">
        <v>0</v>
      </c>
    </row>
    <row r="9068" spans="1:6">
      <c r="A9068" t="s">
        <v>15796</v>
      </c>
      <c r="B9068">
        <v>100561</v>
      </c>
      <c r="C9068" t="s">
        <v>12565</v>
      </c>
      <c r="D9068" t="s">
        <v>211</v>
      </c>
      <c r="E9068">
        <v>146.41</v>
      </c>
      <c r="F9068">
        <v>147.9</v>
      </c>
    </row>
    <row r="9069" spans="1:6">
      <c r="A9069" t="s">
        <v>15796</v>
      </c>
      <c r="B9069">
        <v>100562</v>
      </c>
      <c r="C9069" t="s">
        <v>12566</v>
      </c>
      <c r="D9069" t="s">
        <v>211</v>
      </c>
      <c r="E9069">
        <v>235.04</v>
      </c>
      <c r="F9069">
        <v>236.85</v>
      </c>
    </row>
    <row r="9070" spans="1:6">
      <c r="A9070" t="s">
        <v>15796</v>
      </c>
      <c r="B9070">
        <v>100560</v>
      </c>
      <c r="C9070" t="s">
        <v>12567</v>
      </c>
      <c r="D9070" t="s">
        <v>211</v>
      </c>
      <c r="E9070">
        <v>74.45</v>
      </c>
      <c r="F9070">
        <v>75.680000000000007</v>
      </c>
    </row>
    <row r="9071" spans="1:6">
      <c r="A9071" t="s">
        <v>15796</v>
      </c>
      <c r="B9071">
        <v>100563</v>
      </c>
      <c r="C9071" t="s">
        <v>12568</v>
      </c>
      <c r="D9071" t="s">
        <v>211</v>
      </c>
      <c r="E9071">
        <v>346.45</v>
      </c>
      <c r="F9071">
        <v>348.63</v>
      </c>
    </row>
    <row r="9072" spans="1:6">
      <c r="A9072" t="s">
        <v>15796</v>
      </c>
      <c r="B9072">
        <v>100555</v>
      </c>
      <c r="C9072" t="s">
        <v>12569</v>
      </c>
      <c r="D9072" t="s">
        <v>211</v>
      </c>
      <c r="E9072">
        <v>2275.44</v>
      </c>
      <c r="F9072">
        <v>2278.09</v>
      </c>
    </row>
    <row r="9073" spans="1:6">
      <c r="A9073" t="s">
        <v>15796</v>
      </c>
      <c r="B9073">
        <v>106084</v>
      </c>
      <c r="C9073" t="s">
        <v>12570</v>
      </c>
      <c r="D9073" t="s">
        <v>211</v>
      </c>
      <c r="E9073">
        <v>0</v>
      </c>
      <c r="F9073">
        <v>0</v>
      </c>
    </row>
    <row r="9074" spans="1:6">
      <c r="A9074" t="s">
        <v>15796</v>
      </c>
      <c r="B9074">
        <v>106087</v>
      </c>
      <c r="C9074" t="s">
        <v>12571</v>
      </c>
      <c r="D9074" t="s">
        <v>211</v>
      </c>
      <c r="E9074">
        <v>0</v>
      </c>
      <c r="F9074">
        <v>0</v>
      </c>
    </row>
    <row r="9075" spans="1:6">
      <c r="A9075" t="s">
        <v>15796</v>
      </c>
      <c r="B9075">
        <v>106085</v>
      </c>
      <c r="C9075" t="s">
        <v>12572</v>
      </c>
      <c r="D9075" t="s">
        <v>211</v>
      </c>
      <c r="E9075">
        <v>0</v>
      </c>
      <c r="F9075">
        <v>0</v>
      </c>
    </row>
    <row r="9076" spans="1:6">
      <c r="A9076" t="s">
        <v>15796</v>
      </c>
      <c r="B9076">
        <v>106086</v>
      </c>
      <c r="C9076" t="s">
        <v>12573</v>
      </c>
      <c r="D9076" t="s">
        <v>211</v>
      </c>
      <c r="E9076">
        <v>0</v>
      </c>
      <c r="F9076">
        <v>0</v>
      </c>
    </row>
    <row r="9077" spans="1:6">
      <c r="A9077" t="s">
        <v>15796</v>
      </c>
      <c r="B9077">
        <v>98305</v>
      </c>
      <c r="C9077" t="s">
        <v>12574</v>
      </c>
      <c r="D9077" t="s">
        <v>211</v>
      </c>
      <c r="E9077">
        <v>4583.63</v>
      </c>
      <c r="F9077">
        <v>4586.28</v>
      </c>
    </row>
    <row r="9078" spans="1:6">
      <c r="A9078" t="s">
        <v>15796</v>
      </c>
      <c r="B9078">
        <v>98307</v>
      </c>
      <c r="C9078" t="s">
        <v>12575</v>
      </c>
      <c r="D9078" t="s">
        <v>211</v>
      </c>
      <c r="E9078">
        <v>51.76</v>
      </c>
      <c r="F9078">
        <v>52.96</v>
      </c>
    </row>
    <row r="9079" spans="1:6">
      <c r="A9079" t="s">
        <v>15796</v>
      </c>
      <c r="B9079">
        <v>98308</v>
      </c>
      <c r="C9079" t="s">
        <v>12576</v>
      </c>
      <c r="D9079" t="s">
        <v>211</v>
      </c>
      <c r="E9079">
        <v>38.1</v>
      </c>
      <c r="F9079">
        <v>39.299999999999997</v>
      </c>
    </row>
    <row r="9080" spans="1:6">
      <c r="A9080" t="s">
        <v>15796</v>
      </c>
      <c r="B9080">
        <v>106077</v>
      </c>
      <c r="C9080" t="s">
        <v>12577</v>
      </c>
      <c r="D9080" t="s">
        <v>211</v>
      </c>
      <c r="E9080">
        <v>0</v>
      </c>
      <c r="F9080">
        <v>0</v>
      </c>
    </row>
    <row r="9081" spans="1:6">
      <c r="A9081" t="s">
        <v>15796</v>
      </c>
      <c r="B9081">
        <v>106078</v>
      </c>
      <c r="C9081" t="s">
        <v>12578</v>
      </c>
      <c r="D9081" t="s">
        <v>211</v>
      </c>
      <c r="E9081">
        <v>0</v>
      </c>
      <c r="F9081">
        <v>0</v>
      </c>
    </row>
    <row r="9082" spans="1:6">
      <c r="A9082" t="s">
        <v>15797</v>
      </c>
      <c r="B9082">
        <v>103401</v>
      </c>
      <c r="C9082" t="s">
        <v>12579</v>
      </c>
      <c r="D9082" t="s">
        <v>211</v>
      </c>
      <c r="E9082">
        <v>20.28</v>
      </c>
      <c r="F9082">
        <v>21.39</v>
      </c>
    </row>
    <row r="9083" spans="1:6">
      <c r="A9083" t="s">
        <v>15797</v>
      </c>
      <c r="B9083">
        <v>103402</v>
      </c>
      <c r="C9083" t="s">
        <v>12580</v>
      </c>
      <c r="D9083" t="s">
        <v>211</v>
      </c>
      <c r="E9083">
        <v>29.49</v>
      </c>
      <c r="F9083">
        <v>31.12</v>
      </c>
    </row>
    <row r="9084" spans="1:6">
      <c r="A9084" t="s">
        <v>15797</v>
      </c>
      <c r="B9084">
        <v>103403</v>
      </c>
      <c r="C9084" t="s">
        <v>12581</v>
      </c>
      <c r="D9084" t="s">
        <v>211</v>
      </c>
      <c r="E9084">
        <v>33.19</v>
      </c>
      <c r="F9084">
        <v>35.01</v>
      </c>
    </row>
    <row r="9085" spans="1:6">
      <c r="A9085" t="s">
        <v>15797</v>
      </c>
      <c r="B9085">
        <v>103397</v>
      </c>
      <c r="C9085" t="s">
        <v>12582</v>
      </c>
      <c r="D9085" t="s">
        <v>211</v>
      </c>
      <c r="E9085">
        <v>3.68</v>
      </c>
      <c r="F9085">
        <v>3.88</v>
      </c>
    </row>
    <row r="9086" spans="1:6">
      <c r="A9086" t="s">
        <v>15797</v>
      </c>
      <c r="B9086">
        <v>103404</v>
      </c>
      <c r="C9086" t="s">
        <v>12583</v>
      </c>
      <c r="D9086" t="s">
        <v>211</v>
      </c>
      <c r="E9086">
        <v>36.869999999999997</v>
      </c>
      <c r="F9086">
        <v>38.9</v>
      </c>
    </row>
    <row r="9087" spans="1:6">
      <c r="A9087" t="s">
        <v>15797</v>
      </c>
      <c r="B9087">
        <v>103405</v>
      </c>
      <c r="C9087" t="s">
        <v>12584</v>
      </c>
      <c r="D9087" t="s">
        <v>211</v>
      </c>
      <c r="E9087">
        <v>41.48</v>
      </c>
      <c r="F9087">
        <v>43.76</v>
      </c>
    </row>
    <row r="9088" spans="1:6">
      <c r="A9088" t="s">
        <v>15797</v>
      </c>
      <c r="B9088">
        <v>103406</v>
      </c>
      <c r="C9088" t="s">
        <v>12585</v>
      </c>
      <c r="D9088" t="s">
        <v>211</v>
      </c>
      <c r="E9088">
        <v>46.09</v>
      </c>
      <c r="F9088">
        <v>48.62</v>
      </c>
    </row>
    <row r="9089" spans="1:6">
      <c r="A9089" t="s">
        <v>15797</v>
      </c>
      <c r="B9089">
        <v>103407</v>
      </c>
      <c r="C9089" t="s">
        <v>12586</v>
      </c>
      <c r="D9089" t="s">
        <v>211</v>
      </c>
      <c r="E9089">
        <v>51.62</v>
      </c>
      <c r="F9089">
        <v>54.46</v>
      </c>
    </row>
    <row r="9090" spans="1:6">
      <c r="A9090" t="s">
        <v>15797</v>
      </c>
      <c r="B9090">
        <v>103408</v>
      </c>
      <c r="C9090" t="s">
        <v>12587</v>
      </c>
      <c r="D9090" t="s">
        <v>211</v>
      </c>
      <c r="E9090">
        <v>58.08</v>
      </c>
      <c r="F9090">
        <v>61.26</v>
      </c>
    </row>
    <row r="9091" spans="1:6">
      <c r="A9091" t="s">
        <v>15797</v>
      </c>
      <c r="B9091">
        <v>103398</v>
      </c>
      <c r="C9091" t="s">
        <v>12588</v>
      </c>
      <c r="D9091" t="s">
        <v>211</v>
      </c>
      <c r="E9091">
        <v>5.89</v>
      </c>
      <c r="F9091">
        <v>6.22</v>
      </c>
    </row>
    <row r="9092" spans="1:6">
      <c r="A9092" t="s">
        <v>15797</v>
      </c>
      <c r="B9092">
        <v>103409</v>
      </c>
      <c r="C9092" t="s">
        <v>12589</v>
      </c>
      <c r="D9092" t="s">
        <v>211</v>
      </c>
      <c r="E9092">
        <v>65.459999999999994</v>
      </c>
      <c r="F9092">
        <v>69.040000000000006</v>
      </c>
    </row>
    <row r="9093" spans="1:6">
      <c r="A9093" t="s">
        <v>15797</v>
      </c>
      <c r="B9093">
        <v>103410</v>
      </c>
      <c r="C9093" t="s">
        <v>12590</v>
      </c>
      <c r="D9093" t="s">
        <v>211</v>
      </c>
      <c r="E9093">
        <v>73.760000000000005</v>
      </c>
      <c r="F9093">
        <v>77.8</v>
      </c>
    </row>
    <row r="9094" spans="1:6">
      <c r="A9094" t="s">
        <v>15797</v>
      </c>
      <c r="B9094">
        <v>103399</v>
      </c>
      <c r="C9094" t="s">
        <v>12591</v>
      </c>
      <c r="D9094" t="s">
        <v>211</v>
      </c>
      <c r="E9094">
        <v>11.6</v>
      </c>
      <c r="F9094">
        <v>12.24</v>
      </c>
    </row>
    <row r="9095" spans="1:6">
      <c r="A9095" t="s">
        <v>15797</v>
      </c>
      <c r="B9095">
        <v>103400</v>
      </c>
      <c r="C9095" t="s">
        <v>12592</v>
      </c>
      <c r="D9095" t="s">
        <v>211</v>
      </c>
      <c r="E9095">
        <v>16.59</v>
      </c>
      <c r="F9095">
        <v>17.5</v>
      </c>
    </row>
    <row r="9096" spans="1:6">
      <c r="A9096" t="s">
        <v>15797</v>
      </c>
      <c r="B9096">
        <v>103415</v>
      </c>
      <c r="C9096" t="s">
        <v>12593</v>
      </c>
      <c r="D9096" t="s">
        <v>211</v>
      </c>
      <c r="E9096">
        <v>40.56</v>
      </c>
      <c r="F9096">
        <v>42.79</v>
      </c>
    </row>
    <row r="9097" spans="1:6">
      <c r="A9097" t="s">
        <v>15797</v>
      </c>
      <c r="B9097">
        <v>103416</v>
      </c>
      <c r="C9097" t="s">
        <v>12594</v>
      </c>
      <c r="D9097" t="s">
        <v>211</v>
      </c>
      <c r="E9097">
        <v>59</v>
      </c>
      <c r="F9097">
        <v>62.24</v>
      </c>
    </row>
    <row r="9098" spans="1:6">
      <c r="A9098" t="s">
        <v>15797</v>
      </c>
      <c r="B9098">
        <v>103417</v>
      </c>
      <c r="C9098" t="s">
        <v>12595</v>
      </c>
      <c r="D9098" t="s">
        <v>211</v>
      </c>
      <c r="E9098">
        <v>66.38</v>
      </c>
      <c r="F9098">
        <v>70.02</v>
      </c>
    </row>
    <row r="9099" spans="1:6">
      <c r="A9099" t="s">
        <v>15797</v>
      </c>
      <c r="B9099">
        <v>103411</v>
      </c>
      <c r="C9099" t="s">
        <v>12596</v>
      </c>
      <c r="D9099" t="s">
        <v>211</v>
      </c>
      <c r="E9099">
        <v>7.36</v>
      </c>
      <c r="F9099">
        <v>7.77</v>
      </c>
    </row>
    <row r="9100" spans="1:6">
      <c r="A9100" t="s">
        <v>15797</v>
      </c>
      <c r="B9100">
        <v>103418</v>
      </c>
      <c r="C9100" t="s">
        <v>12597</v>
      </c>
      <c r="D9100" t="s">
        <v>211</v>
      </c>
      <c r="E9100">
        <v>73.760000000000005</v>
      </c>
      <c r="F9100">
        <v>77.8</v>
      </c>
    </row>
    <row r="9101" spans="1:6">
      <c r="A9101" t="s">
        <v>15797</v>
      </c>
      <c r="B9101">
        <v>103419</v>
      </c>
      <c r="C9101" t="s">
        <v>12598</v>
      </c>
      <c r="D9101" t="s">
        <v>211</v>
      </c>
      <c r="E9101">
        <v>82.97</v>
      </c>
      <c r="F9101">
        <v>87.52</v>
      </c>
    </row>
    <row r="9102" spans="1:6">
      <c r="A9102" t="s">
        <v>15797</v>
      </c>
      <c r="B9102">
        <v>103420</v>
      </c>
      <c r="C9102" t="s">
        <v>12599</v>
      </c>
      <c r="D9102" t="s">
        <v>211</v>
      </c>
      <c r="E9102">
        <v>92.19</v>
      </c>
      <c r="F9102">
        <v>97.25</v>
      </c>
    </row>
    <row r="9103" spans="1:6">
      <c r="A9103" t="s">
        <v>15797</v>
      </c>
      <c r="B9103">
        <v>103421</v>
      </c>
      <c r="C9103" t="s">
        <v>12600</v>
      </c>
      <c r="D9103" t="s">
        <v>211</v>
      </c>
      <c r="E9103">
        <v>103.26</v>
      </c>
      <c r="F9103">
        <v>108.92</v>
      </c>
    </row>
    <row r="9104" spans="1:6">
      <c r="A9104" t="s">
        <v>15797</v>
      </c>
      <c r="B9104">
        <v>103422</v>
      </c>
      <c r="C9104" t="s">
        <v>12601</v>
      </c>
      <c r="D9104" t="s">
        <v>211</v>
      </c>
      <c r="E9104">
        <v>116.17</v>
      </c>
      <c r="F9104">
        <v>122.53</v>
      </c>
    </row>
    <row r="9105" spans="1:6">
      <c r="A9105" t="s">
        <v>15797</v>
      </c>
      <c r="B9105">
        <v>103412</v>
      </c>
      <c r="C9105" t="s">
        <v>12602</v>
      </c>
      <c r="D9105" t="s">
        <v>211</v>
      </c>
      <c r="E9105">
        <v>11.8</v>
      </c>
      <c r="F9105">
        <v>12.44</v>
      </c>
    </row>
    <row r="9106" spans="1:6">
      <c r="A9106" t="s">
        <v>15797</v>
      </c>
      <c r="B9106">
        <v>103423</v>
      </c>
      <c r="C9106" t="s">
        <v>12603</v>
      </c>
      <c r="D9106" t="s">
        <v>211</v>
      </c>
      <c r="E9106">
        <v>130.93</v>
      </c>
      <c r="F9106">
        <v>138.09</v>
      </c>
    </row>
    <row r="9107" spans="1:6">
      <c r="A9107" t="s">
        <v>15797</v>
      </c>
      <c r="B9107">
        <v>103424</v>
      </c>
      <c r="C9107" t="s">
        <v>12604</v>
      </c>
      <c r="D9107" t="s">
        <v>211</v>
      </c>
      <c r="E9107">
        <v>147.52000000000001</v>
      </c>
      <c r="F9107">
        <v>155.6</v>
      </c>
    </row>
    <row r="9108" spans="1:6">
      <c r="A9108" t="s">
        <v>15797</v>
      </c>
      <c r="B9108">
        <v>103413</v>
      </c>
      <c r="C9108" t="s">
        <v>12605</v>
      </c>
      <c r="D9108" t="s">
        <v>211</v>
      </c>
      <c r="E9108">
        <v>23.22</v>
      </c>
      <c r="F9108">
        <v>24.5</v>
      </c>
    </row>
    <row r="9109" spans="1:6">
      <c r="A9109" t="s">
        <v>15797</v>
      </c>
      <c r="B9109">
        <v>103414</v>
      </c>
      <c r="C9109" t="s">
        <v>12606</v>
      </c>
      <c r="D9109" t="s">
        <v>211</v>
      </c>
      <c r="E9109">
        <v>33.19</v>
      </c>
      <c r="F9109">
        <v>35.01</v>
      </c>
    </row>
    <row r="9110" spans="1:6">
      <c r="A9110" t="s">
        <v>15797</v>
      </c>
      <c r="B9110">
        <v>103432</v>
      </c>
      <c r="C9110" t="s">
        <v>12607</v>
      </c>
      <c r="D9110" t="s">
        <v>211</v>
      </c>
      <c r="E9110">
        <v>1645.71</v>
      </c>
      <c r="F9110">
        <v>1647.74</v>
      </c>
    </row>
    <row r="9111" spans="1:6">
      <c r="A9111" t="s">
        <v>15797</v>
      </c>
      <c r="B9111">
        <v>103430</v>
      </c>
      <c r="C9111" t="s">
        <v>12608</v>
      </c>
      <c r="D9111" t="s">
        <v>211</v>
      </c>
      <c r="E9111">
        <v>34.81</v>
      </c>
      <c r="F9111">
        <v>35.14</v>
      </c>
    </row>
    <row r="9112" spans="1:6">
      <c r="A9112" t="s">
        <v>15797</v>
      </c>
      <c r="B9112">
        <v>103431</v>
      </c>
      <c r="C9112" t="s">
        <v>12609</v>
      </c>
      <c r="D9112" t="s">
        <v>211</v>
      </c>
      <c r="E9112">
        <v>60.96</v>
      </c>
      <c r="F9112">
        <v>61.6</v>
      </c>
    </row>
    <row r="9113" spans="1:6">
      <c r="A9113" t="s">
        <v>15797</v>
      </c>
      <c r="B9113">
        <v>103433</v>
      </c>
      <c r="C9113" t="s">
        <v>12610</v>
      </c>
      <c r="D9113" t="s">
        <v>211</v>
      </c>
      <c r="E9113">
        <v>34.520000000000003</v>
      </c>
      <c r="F9113">
        <v>34.72</v>
      </c>
    </row>
    <row r="9114" spans="1:6">
      <c r="A9114" t="s">
        <v>15797</v>
      </c>
      <c r="B9114">
        <v>103434</v>
      </c>
      <c r="C9114" t="s">
        <v>12611</v>
      </c>
      <c r="D9114" t="s">
        <v>211</v>
      </c>
      <c r="E9114">
        <v>47.72</v>
      </c>
      <c r="F9114">
        <v>48.05</v>
      </c>
    </row>
    <row r="9115" spans="1:6">
      <c r="A9115" t="s">
        <v>15797</v>
      </c>
      <c r="B9115">
        <v>103435</v>
      </c>
      <c r="C9115" t="s">
        <v>12612</v>
      </c>
      <c r="D9115" t="s">
        <v>211</v>
      </c>
      <c r="E9115">
        <v>88.76</v>
      </c>
      <c r="F9115">
        <v>89.4</v>
      </c>
    </row>
    <row r="9116" spans="1:6">
      <c r="A9116" t="s">
        <v>15797</v>
      </c>
      <c r="B9116">
        <v>103436</v>
      </c>
      <c r="C9116" t="s">
        <v>12613</v>
      </c>
      <c r="D9116" t="s">
        <v>211</v>
      </c>
      <c r="E9116">
        <v>2331.29</v>
      </c>
      <c r="F9116">
        <v>2333.3200000000002</v>
      </c>
    </row>
    <row r="9117" spans="1:6">
      <c r="A9117" t="s">
        <v>15797</v>
      </c>
      <c r="B9117">
        <v>103482</v>
      </c>
      <c r="C9117" t="s">
        <v>12614</v>
      </c>
      <c r="D9117" t="s">
        <v>211</v>
      </c>
      <c r="E9117">
        <v>0</v>
      </c>
      <c r="F9117">
        <v>0</v>
      </c>
    </row>
    <row r="9118" spans="1:6">
      <c r="A9118" t="s">
        <v>15797</v>
      </c>
      <c r="B9118">
        <v>103465</v>
      </c>
      <c r="C9118" t="s">
        <v>12615</v>
      </c>
      <c r="D9118" t="s">
        <v>211</v>
      </c>
      <c r="E9118">
        <v>0</v>
      </c>
      <c r="F9118">
        <v>0</v>
      </c>
    </row>
    <row r="9119" spans="1:6">
      <c r="A9119" t="s">
        <v>15797</v>
      </c>
      <c r="B9119">
        <v>103483</v>
      </c>
      <c r="C9119" t="s">
        <v>12616</v>
      </c>
      <c r="D9119" t="s">
        <v>211</v>
      </c>
      <c r="E9119">
        <v>0</v>
      </c>
      <c r="F9119">
        <v>0</v>
      </c>
    </row>
    <row r="9120" spans="1:6">
      <c r="A9120" t="s">
        <v>15797</v>
      </c>
      <c r="B9120">
        <v>103484</v>
      </c>
      <c r="C9120" t="s">
        <v>12617</v>
      </c>
      <c r="D9120" t="s">
        <v>211</v>
      </c>
      <c r="E9120">
        <v>0</v>
      </c>
      <c r="F9120">
        <v>0</v>
      </c>
    </row>
    <row r="9121" spans="1:6">
      <c r="A9121" t="s">
        <v>15797</v>
      </c>
      <c r="B9121">
        <v>103466</v>
      </c>
      <c r="C9121" t="s">
        <v>12618</v>
      </c>
      <c r="D9121" t="s">
        <v>211</v>
      </c>
      <c r="E9121">
        <v>0</v>
      </c>
      <c r="F9121">
        <v>0</v>
      </c>
    </row>
    <row r="9122" spans="1:6">
      <c r="A9122" t="s">
        <v>15797</v>
      </c>
      <c r="B9122">
        <v>103485</v>
      </c>
      <c r="C9122" t="s">
        <v>12619</v>
      </c>
      <c r="D9122" t="s">
        <v>211</v>
      </c>
      <c r="E9122">
        <v>0</v>
      </c>
      <c r="F9122">
        <v>0</v>
      </c>
    </row>
    <row r="9123" spans="1:6">
      <c r="A9123" t="s">
        <v>15797</v>
      </c>
      <c r="B9123">
        <v>103467</v>
      </c>
      <c r="C9123" t="s">
        <v>12620</v>
      </c>
      <c r="D9123" t="s">
        <v>211</v>
      </c>
      <c r="E9123">
        <v>0</v>
      </c>
      <c r="F9123">
        <v>0</v>
      </c>
    </row>
    <row r="9124" spans="1:6">
      <c r="A9124" t="s">
        <v>15797</v>
      </c>
      <c r="B9124">
        <v>103461</v>
      </c>
      <c r="C9124" t="s">
        <v>12621</v>
      </c>
      <c r="D9124" t="s">
        <v>211</v>
      </c>
      <c r="E9124">
        <v>0</v>
      </c>
      <c r="F9124">
        <v>0</v>
      </c>
    </row>
    <row r="9125" spans="1:6">
      <c r="A9125" t="s">
        <v>15797</v>
      </c>
      <c r="B9125">
        <v>103468</v>
      </c>
      <c r="C9125" t="s">
        <v>12622</v>
      </c>
      <c r="D9125" t="s">
        <v>211</v>
      </c>
      <c r="E9125">
        <v>0</v>
      </c>
      <c r="F9125">
        <v>0</v>
      </c>
    </row>
    <row r="9126" spans="1:6">
      <c r="A9126" t="s">
        <v>15797</v>
      </c>
      <c r="B9126">
        <v>103469</v>
      </c>
      <c r="C9126" t="s">
        <v>12623</v>
      </c>
      <c r="D9126" t="s">
        <v>211</v>
      </c>
      <c r="E9126">
        <v>0</v>
      </c>
      <c r="F9126">
        <v>0</v>
      </c>
    </row>
    <row r="9127" spans="1:6">
      <c r="A9127" t="s">
        <v>15797</v>
      </c>
      <c r="B9127">
        <v>103470</v>
      </c>
      <c r="C9127" t="s">
        <v>12624</v>
      </c>
      <c r="D9127" t="s">
        <v>211</v>
      </c>
      <c r="E9127">
        <v>0</v>
      </c>
      <c r="F9127">
        <v>0</v>
      </c>
    </row>
    <row r="9128" spans="1:6">
      <c r="A9128" t="s">
        <v>15797</v>
      </c>
      <c r="B9128">
        <v>103471</v>
      </c>
      <c r="C9128" t="s">
        <v>12625</v>
      </c>
      <c r="D9128" t="s">
        <v>211</v>
      </c>
      <c r="E9128">
        <v>0</v>
      </c>
      <c r="F9128">
        <v>0</v>
      </c>
    </row>
    <row r="9129" spans="1:6">
      <c r="A9129" t="s">
        <v>15797</v>
      </c>
      <c r="B9129">
        <v>103472</v>
      </c>
      <c r="C9129" t="s">
        <v>12626</v>
      </c>
      <c r="D9129" t="s">
        <v>211</v>
      </c>
      <c r="E9129">
        <v>0</v>
      </c>
      <c r="F9129">
        <v>0</v>
      </c>
    </row>
    <row r="9130" spans="1:6">
      <c r="A9130" t="s">
        <v>15797</v>
      </c>
      <c r="B9130">
        <v>103462</v>
      </c>
      <c r="C9130" t="s">
        <v>12627</v>
      </c>
      <c r="D9130" t="s">
        <v>211</v>
      </c>
      <c r="E9130">
        <v>0</v>
      </c>
      <c r="F9130">
        <v>0</v>
      </c>
    </row>
    <row r="9131" spans="1:6">
      <c r="A9131" t="s">
        <v>15797</v>
      </c>
      <c r="B9131">
        <v>103473</v>
      </c>
      <c r="C9131" t="s">
        <v>12628</v>
      </c>
      <c r="D9131" t="s">
        <v>211</v>
      </c>
      <c r="E9131">
        <v>0</v>
      </c>
      <c r="F9131">
        <v>0</v>
      </c>
    </row>
    <row r="9132" spans="1:6">
      <c r="A9132" t="s">
        <v>15797</v>
      </c>
      <c r="B9132">
        <v>103474</v>
      </c>
      <c r="C9132" t="s">
        <v>12629</v>
      </c>
      <c r="D9132" t="s">
        <v>211</v>
      </c>
      <c r="E9132">
        <v>0</v>
      </c>
      <c r="F9132">
        <v>0</v>
      </c>
    </row>
    <row r="9133" spans="1:6">
      <c r="A9133" t="s">
        <v>15797</v>
      </c>
      <c r="B9133">
        <v>103475</v>
      </c>
      <c r="C9133" t="s">
        <v>12630</v>
      </c>
      <c r="D9133" t="s">
        <v>211</v>
      </c>
      <c r="E9133">
        <v>0</v>
      </c>
      <c r="F9133">
        <v>0</v>
      </c>
    </row>
    <row r="9134" spans="1:6">
      <c r="A9134" t="s">
        <v>15797</v>
      </c>
      <c r="B9134">
        <v>103476</v>
      </c>
      <c r="C9134" t="s">
        <v>12631</v>
      </c>
      <c r="D9134" t="s">
        <v>211</v>
      </c>
      <c r="E9134">
        <v>0</v>
      </c>
      <c r="F9134">
        <v>0</v>
      </c>
    </row>
    <row r="9135" spans="1:6">
      <c r="A9135" t="s">
        <v>15797</v>
      </c>
      <c r="B9135">
        <v>103477</v>
      </c>
      <c r="C9135" t="s">
        <v>12632</v>
      </c>
      <c r="D9135" t="s">
        <v>211</v>
      </c>
      <c r="E9135">
        <v>0</v>
      </c>
      <c r="F9135">
        <v>0</v>
      </c>
    </row>
    <row r="9136" spans="1:6">
      <c r="A9136" t="s">
        <v>15797</v>
      </c>
      <c r="B9136">
        <v>103463</v>
      </c>
      <c r="C9136" t="s">
        <v>12633</v>
      </c>
      <c r="D9136" t="s">
        <v>211</v>
      </c>
      <c r="E9136">
        <v>0</v>
      </c>
      <c r="F9136">
        <v>0</v>
      </c>
    </row>
    <row r="9137" spans="1:6">
      <c r="A9137" t="s">
        <v>15797</v>
      </c>
      <c r="B9137">
        <v>103478</v>
      </c>
      <c r="C9137" t="s">
        <v>12634</v>
      </c>
      <c r="D9137" t="s">
        <v>211</v>
      </c>
      <c r="E9137">
        <v>0</v>
      </c>
      <c r="F9137">
        <v>0</v>
      </c>
    </row>
    <row r="9138" spans="1:6">
      <c r="A9138" t="s">
        <v>15797</v>
      </c>
      <c r="B9138">
        <v>103479</v>
      </c>
      <c r="C9138" t="s">
        <v>12635</v>
      </c>
      <c r="D9138" t="s">
        <v>211</v>
      </c>
      <c r="E9138">
        <v>0</v>
      </c>
      <c r="F9138">
        <v>0</v>
      </c>
    </row>
    <row r="9139" spans="1:6">
      <c r="A9139" t="s">
        <v>15797</v>
      </c>
      <c r="B9139">
        <v>103480</v>
      </c>
      <c r="C9139" t="s">
        <v>12636</v>
      </c>
      <c r="D9139" t="s">
        <v>211</v>
      </c>
      <c r="E9139">
        <v>0</v>
      </c>
      <c r="F9139">
        <v>0</v>
      </c>
    </row>
    <row r="9140" spans="1:6">
      <c r="A9140" t="s">
        <v>15797</v>
      </c>
      <c r="B9140">
        <v>103464</v>
      </c>
      <c r="C9140" t="s">
        <v>12637</v>
      </c>
      <c r="D9140" t="s">
        <v>211</v>
      </c>
      <c r="E9140">
        <v>0</v>
      </c>
      <c r="F9140">
        <v>0</v>
      </c>
    </row>
    <row r="9141" spans="1:6">
      <c r="A9141" t="s">
        <v>15797</v>
      </c>
      <c r="B9141">
        <v>103481</v>
      </c>
      <c r="C9141" t="s">
        <v>12638</v>
      </c>
      <c r="D9141" t="s">
        <v>211</v>
      </c>
      <c r="E9141">
        <v>0</v>
      </c>
      <c r="F9141">
        <v>0</v>
      </c>
    </row>
    <row r="9142" spans="1:6">
      <c r="A9142" t="s">
        <v>15797</v>
      </c>
      <c r="B9142">
        <v>103459</v>
      </c>
      <c r="C9142" t="s">
        <v>12639</v>
      </c>
      <c r="D9142" t="s">
        <v>211</v>
      </c>
      <c r="E9142">
        <v>0</v>
      </c>
      <c r="F9142">
        <v>0</v>
      </c>
    </row>
    <row r="9143" spans="1:6">
      <c r="A9143" t="s">
        <v>15797</v>
      </c>
      <c r="B9143">
        <v>103460</v>
      </c>
      <c r="C9143" t="s">
        <v>12640</v>
      </c>
      <c r="D9143" t="s">
        <v>211</v>
      </c>
      <c r="E9143">
        <v>0</v>
      </c>
      <c r="F9143">
        <v>0</v>
      </c>
    </row>
    <row r="9144" spans="1:6">
      <c r="A9144" t="s">
        <v>15797</v>
      </c>
      <c r="B9144">
        <v>103443</v>
      </c>
      <c r="C9144" t="s">
        <v>12641</v>
      </c>
      <c r="D9144" t="s">
        <v>211</v>
      </c>
      <c r="E9144">
        <v>0</v>
      </c>
      <c r="F9144">
        <v>0</v>
      </c>
    </row>
    <row r="9145" spans="1:6">
      <c r="A9145" t="s">
        <v>15797</v>
      </c>
      <c r="B9145">
        <v>103444</v>
      </c>
      <c r="C9145" t="s">
        <v>12642</v>
      </c>
      <c r="D9145" t="s">
        <v>211</v>
      </c>
      <c r="E9145">
        <v>0</v>
      </c>
      <c r="F9145">
        <v>0</v>
      </c>
    </row>
    <row r="9146" spans="1:6">
      <c r="A9146" t="s">
        <v>15797</v>
      </c>
      <c r="B9146">
        <v>103445</v>
      </c>
      <c r="C9146" t="s">
        <v>12643</v>
      </c>
      <c r="D9146" t="s">
        <v>211</v>
      </c>
      <c r="E9146">
        <v>0</v>
      </c>
      <c r="F9146">
        <v>0</v>
      </c>
    </row>
    <row r="9147" spans="1:6">
      <c r="A9147" t="s">
        <v>15797</v>
      </c>
      <c r="B9147">
        <v>103446</v>
      </c>
      <c r="C9147" t="s">
        <v>12644</v>
      </c>
      <c r="D9147" t="s">
        <v>211</v>
      </c>
      <c r="E9147">
        <v>0</v>
      </c>
      <c r="F9147">
        <v>0</v>
      </c>
    </row>
    <row r="9148" spans="1:6">
      <c r="A9148" t="s">
        <v>15797</v>
      </c>
      <c r="B9148">
        <v>103447</v>
      </c>
      <c r="C9148" t="s">
        <v>12645</v>
      </c>
      <c r="D9148" t="s">
        <v>211</v>
      </c>
      <c r="E9148">
        <v>0</v>
      </c>
      <c r="F9148">
        <v>0</v>
      </c>
    </row>
    <row r="9149" spans="1:6">
      <c r="A9149" t="s">
        <v>15797</v>
      </c>
      <c r="B9149">
        <v>103448</v>
      </c>
      <c r="C9149" t="s">
        <v>12646</v>
      </c>
      <c r="D9149" t="s">
        <v>211</v>
      </c>
      <c r="E9149">
        <v>0</v>
      </c>
      <c r="F9149">
        <v>0</v>
      </c>
    </row>
    <row r="9150" spans="1:6">
      <c r="A9150" t="s">
        <v>15797</v>
      </c>
      <c r="B9150">
        <v>103449</v>
      </c>
      <c r="C9150" t="s">
        <v>12647</v>
      </c>
      <c r="D9150" t="s">
        <v>211</v>
      </c>
      <c r="E9150">
        <v>0</v>
      </c>
      <c r="F9150">
        <v>0</v>
      </c>
    </row>
    <row r="9151" spans="1:6">
      <c r="A9151" t="s">
        <v>15797</v>
      </c>
      <c r="B9151">
        <v>103450</v>
      </c>
      <c r="C9151" t="s">
        <v>12648</v>
      </c>
      <c r="D9151" t="s">
        <v>211</v>
      </c>
      <c r="E9151">
        <v>0</v>
      </c>
      <c r="F9151">
        <v>0</v>
      </c>
    </row>
    <row r="9152" spans="1:6">
      <c r="A9152" t="s">
        <v>15797</v>
      </c>
      <c r="B9152">
        <v>103451</v>
      </c>
      <c r="C9152" t="s">
        <v>12649</v>
      </c>
      <c r="D9152" t="s">
        <v>211</v>
      </c>
      <c r="E9152">
        <v>0</v>
      </c>
      <c r="F9152">
        <v>0</v>
      </c>
    </row>
    <row r="9153" spans="1:6">
      <c r="A9153" t="s">
        <v>15797</v>
      </c>
      <c r="B9153">
        <v>103452</v>
      </c>
      <c r="C9153" t="s">
        <v>12650</v>
      </c>
      <c r="D9153" t="s">
        <v>211</v>
      </c>
      <c r="E9153">
        <v>0</v>
      </c>
      <c r="F9153">
        <v>0</v>
      </c>
    </row>
    <row r="9154" spans="1:6">
      <c r="A9154" t="s">
        <v>15797</v>
      </c>
      <c r="B9154">
        <v>103453</v>
      </c>
      <c r="C9154" t="s">
        <v>12651</v>
      </c>
      <c r="D9154" t="s">
        <v>211</v>
      </c>
      <c r="E9154">
        <v>0</v>
      </c>
      <c r="F9154">
        <v>0</v>
      </c>
    </row>
    <row r="9155" spans="1:6">
      <c r="A9155" t="s">
        <v>15797</v>
      </c>
      <c r="B9155">
        <v>103454</v>
      </c>
      <c r="C9155" t="s">
        <v>12652</v>
      </c>
      <c r="D9155" t="s">
        <v>211</v>
      </c>
      <c r="E9155">
        <v>0</v>
      </c>
      <c r="F9155">
        <v>0</v>
      </c>
    </row>
    <row r="9156" spans="1:6">
      <c r="A9156" t="s">
        <v>15797</v>
      </c>
      <c r="B9156">
        <v>103455</v>
      </c>
      <c r="C9156" t="s">
        <v>12653</v>
      </c>
      <c r="D9156" t="s">
        <v>211</v>
      </c>
      <c r="E9156">
        <v>0</v>
      </c>
      <c r="F9156">
        <v>0</v>
      </c>
    </row>
    <row r="9157" spans="1:6">
      <c r="A9157" t="s">
        <v>15797</v>
      </c>
      <c r="B9157">
        <v>103456</v>
      </c>
      <c r="C9157" t="s">
        <v>12654</v>
      </c>
      <c r="D9157" t="s">
        <v>211</v>
      </c>
      <c r="E9157">
        <v>0</v>
      </c>
      <c r="F9157">
        <v>0</v>
      </c>
    </row>
    <row r="9158" spans="1:6">
      <c r="A9158" t="s">
        <v>15797</v>
      </c>
      <c r="B9158">
        <v>103457</v>
      </c>
      <c r="C9158" t="s">
        <v>12655</v>
      </c>
      <c r="D9158" t="s">
        <v>211</v>
      </c>
      <c r="E9158">
        <v>0</v>
      </c>
      <c r="F9158">
        <v>0</v>
      </c>
    </row>
    <row r="9159" spans="1:6">
      <c r="A9159" t="s">
        <v>15797</v>
      </c>
      <c r="B9159">
        <v>103458</v>
      </c>
      <c r="C9159" t="s">
        <v>12656</v>
      </c>
      <c r="D9159" t="s">
        <v>211</v>
      </c>
      <c r="E9159">
        <v>0</v>
      </c>
      <c r="F9159">
        <v>0</v>
      </c>
    </row>
    <row r="9160" spans="1:6">
      <c r="A9160" t="s">
        <v>15797</v>
      </c>
      <c r="B9160">
        <v>103425</v>
      </c>
      <c r="C9160" t="s">
        <v>12657</v>
      </c>
      <c r="D9160" t="s">
        <v>211</v>
      </c>
      <c r="E9160">
        <v>16.170000000000002</v>
      </c>
      <c r="F9160">
        <v>16.37</v>
      </c>
    </row>
    <row r="9161" spans="1:6">
      <c r="A9161" t="s">
        <v>15797</v>
      </c>
      <c r="B9161">
        <v>103428</v>
      </c>
      <c r="C9161" t="s">
        <v>12658</v>
      </c>
      <c r="D9161" t="s">
        <v>211</v>
      </c>
      <c r="E9161">
        <v>260.26</v>
      </c>
      <c r="F9161">
        <v>262.29000000000002</v>
      </c>
    </row>
    <row r="9162" spans="1:6">
      <c r="A9162" t="s">
        <v>15797</v>
      </c>
      <c r="B9162">
        <v>103426</v>
      </c>
      <c r="C9162" t="s">
        <v>12659</v>
      </c>
      <c r="D9162" t="s">
        <v>211</v>
      </c>
      <c r="E9162">
        <v>19.350000000000001</v>
      </c>
      <c r="F9162">
        <v>19.68</v>
      </c>
    </row>
    <row r="9163" spans="1:6">
      <c r="A9163" t="s">
        <v>15797</v>
      </c>
      <c r="B9163">
        <v>103429</v>
      </c>
      <c r="C9163" t="s">
        <v>12660</v>
      </c>
      <c r="D9163" t="s">
        <v>211</v>
      </c>
      <c r="E9163">
        <v>2898.65</v>
      </c>
      <c r="F9163">
        <v>2902.69</v>
      </c>
    </row>
    <row r="9164" spans="1:6">
      <c r="A9164" t="s">
        <v>15797</v>
      </c>
      <c r="B9164">
        <v>103427</v>
      </c>
      <c r="C9164" t="s">
        <v>12661</v>
      </c>
      <c r="D9164" t="s">
        <v>211</v>
      </c>
      <c r="E9164">
        <v>38.770000000000003</v>
      </c>
      <c r="F9164">
        <v>39.409999999999997</v>
      </c>
    </row>
    <row r="9165" spans="1:6">
      <c r="A9165" t="s">
        <v>15797</v>
      </c>
      <c r="B9165">
        <v>103393</v>
      </c>
      <c r="C9165" t="s">
        <v>12662</v>
      </c>
      <c r="D9165" t="s">
        <v>110</v>
      </c>
      <c r="E9165">
        <v>5465.77</v>
      </c>
      <c r="F9165">
        <v>5466.8</v>
      </c>
    </row>
    <row r="9166" spans="1:6">
      <c r="A9166" t="s">
        <v>15797</v>
      </c>
      <c r="B9166">
        <v>103376</v>
      </c>
      <c r="C9166" t="s">
        <v>12663</v>
      </c>
      <c r="D9166" t="s">
        <v>110</v>
      </c>
      <c r="E9166">
        <v>133.88</v>
      </c>
      <c r="F9166">
        <v>133.94</v>
      </c>
    </row>
    <row r="9167" spans="1:6">
      <c r="A9167" t="s">
        <v>15797</v>
      </c>
      <c r="B9167">
        <v>104804</v>
      </c>
      <c r="C9167" t="s">
        <v>12664</v>
      </c>
      <c r="D9167" t="s">
        <v>110</v>
      </c>
      <c r="E9167">
        <v>0</v>
      </c>
      <c r="F9167">
        <v>0</v>
      </c>
    </row>
    <row r="9168" spans="1:6">
      <c r="A9168" t="s">
        <v>15797</v>
      </c>
      <c r="B9168">
        <v>104805</v>
      </c>
      <c r="C9168" t="s">
        <v>12665</v>
      </c>
      <c r="D9168" t="s">
        <v>110</v>
      </c>
      <c r="E9168">
        <v>0</v>
      </c>
      <c r="F9168">
        <v>0</v>
      </c>
    </row>
    <row r="9169" spans="1:6">
      <c r="A9169" t="s">
        <v>15797</v>
      </c>
      <c r="B9169">
        <v>103377</v>
      </c>
      <c r="C9169" t="s">
        <v>12666</v>
      </c>
      <c r="D9169" t="s">
        <v>110</v>
      </c>
      <c r="E9169">
        <v>286.57</v>
      </c>
      <c r="F9169">
        <v>286.64999999999998</v>
      </c>
    </row>
    <row r="9170" spans="1:6">
      <c r="A9170" t="s">
        <v>15797</v>
      </c>
      <c r="B9170">
        <v>104806</v>
      </c>
      <c r="C9170" t="s">
        <v>12667</v>
      </c>
      <c r="D9170" t="s">
        <v>110</v>
      </c>
      <c r="E9170">
        <v>0</v>
      </c>
      <c r="F9170">
        <v>0</v>
      </c>
    </row>
    <row r="9171" spans="1:6">
      <c r="A9171" t="s">
        <v>15797</v>
      </c>
      <c r="B9171">
        <v>103378</v>
      </c>
      <c r="C9171" t="s">
        <v>12668</v>
      </c>
      <c r="D9171" t="s">
        <v>110</v>
      </c>
      <c r="E9171">
        <v>0</v>
      </c>
      <c r="F9171">
        <v>0</v>
      </c>
    </row>
    <row r="9172" spans="1:6">
      <c r="A9172" t="s">
        <v>15797</v>
      </c>
      <c r="B9172">
        <v>103372</v>
      </c>
      <c r="C9172" t="s">
        <v>12669</v>
      </c>
      <c r="D9172" t="s">
        <v>110</v>
      </c>
      <c r="E9172">
        <v>5.72</v>
      </c>
      <c r="F9172">
        <v>5.73</v>
      </c>
    </row>
    <row r="9173" spans="1:6">
      <c r="A9173" t="s">
        <v>15797</v>
      </c>
      <c r="B9173">
        <v>103379</v>
      </c>
      <c r="C9173" t="s">
        <v>12670</v>
      </c>
      <c r="D9173" t="s">
        <v>110</v>
      </c>
      <c r="E9173">
        <v>446.19</v>
      </c>
      <c r="F9173">
        <v>446.3</v>
      </c>
    </row>
    <row r="9174" spans="1:6">
      <c r="A9174" t="s">
        <v>15797</v>
      </c>
      <c r="B9174">
        <v>103380</v>
      </c>
      <c r="C9174" t="s">
        <v>12671</v>
      </c>
      <c r="D9174" t="s">
        <v>110</v>
      </c>
      <c r="E9174">
        <v>0</v>
      </c>
      <c r="F9174">
        <v>0</v>
      </c>
    </row>
    <row r="9175" spans="1:6">
      <c r="A9175" t="s">
        <v>15797</v>
      </c>
      <c r="B9175">
        <v>103381</v>
      </c>
      <c r="C9175" t="s">
        <v>12672</v>
      </c>
      <c r="D9175" t="s">
        <v>110</v>
      </c>
      <c r="E9175">
        <v>0</v>
      </c>
      <c r="F9175">
        <v>0</v>
      </c>
    </row>
    <row r="9176" spans="1:6">
      <c r="A9176" t="s">
        <v>15797</v>
      </c>
      <c r="B9176">
        <v>103382</v>
      </c>
      <c r="C9176" t="s">
        <v>12673</v>
      </c>
      <c r="D9176" t="s">
        <v>110</v>
      </c>
      <c r="E9176">
        <v>0</v>
      </c>
      <c r="F9176">
        <v>0</v>
      </c>
    </row>
    <row r="9177" spans="1:6">
      <c r="A9177" t="s">
        <v>15797</v>
      </c>
      <c r="B9177">
        <v>103383</v>
      </c>
      <c r="C9177" t="s">
        <v>12674</v>
      </c>
      <c r="D9177" t="s">
        <v>110</v>
      </c>
      <c r="E9177">
        <v>1094.1300000000001</v>
      </c>
      <c r="F9177">
        <v>1094.25</v>
      </c>
    </row>
    <row r="9178" spans="1:6">
      <c r="A9178" t="s">
        <v>15797</v>
      </c>
      <c r="B9178">
        <v>103373</v>
      </c>
      <c r="C9178" t="s">
        <v>12675</v>
      </c>
      <c r="D9178" t="s">
        <v>110</v>
      </c>
      <c r="E9178">
        <v>11.21</v>
      </c>
      <c r="F9178">
        <v>11.24</v>
      </c>
    </row>
    <row r="9179" spans="1:6">
      <c r="A9179" t="s">
        <v>15797</v>
      </c>
      <c r="B9179">
        <v>103384</v>
      </c>
      <c r="C9179" t="s">
        <v>12676</v>
      </c>
      <c r="D9179" t="s">
        <v>110</v>
      </c>
      <c r="E9179">
        <v>0</v>
      </c>
      <c r="F9179">
        <v>0</v>
      </c>
    </row>
    <row r="9180" spans="1:6">
      <c r="A9180" t="s">
        <v>15797</v>
      </c>
      <c r="B9180">
        <v>103385</v>
      </c>
      <c r="C9180" t="s">
        <v>12677</v>
      </c>
      <c r="D9180" t="s">
        <v>110</v>
      </c>
      <c r="E9180">
        <v>1764.11</v>
      </c>
      <c r="F9180">
        <v>1764.35</v>
      </c>
    </row>
    <row r="9181" spans="1:6">
      <c r="A9181" t="s">
        <v>15797</v>
      </c>
      <c r="B9181">
        <v>103386</v>
      </c>
      <c r="C9181" t="s">
        <v>12678</v>
      </c>
      <c r="D9181" t="s">
        <v>110</v>
      </c>
      <c r="E9181">
        <v>0</v>
      </c>
      <c r="F9181">
        <v>0</v>
      </c>
    </row>
    <row r="9182" spans="1:6">
      <c r="A9182" t="s">
        <v>15797</v>
      </c>
      <c r="B9182">
        <v>103387</v>
      </c>
      <c r="C9182" t="s">
        <v>12679</v>
      </c>
      <c r="D9182" t="s">
        <v>110</v>
      </c>
      <c r="E9182">
        <v>3094.86</v>
      </c>
      <c r="F9182">
        <v>3095.23</v>
      </c>
    </row>
    <row r="9183" spans="1:6">
      <c r="A9183" t="s">
        <v>15797</v>
      </c>
      <c r="B9183">
        <v>103388</v>
      </c>
      <c r="C9183" t="s">
        <v>12680</v>
      </c>
      <c r="D9183" t="s">
        <v>110</v>
      </c>
      <c r="E9183">
        <v>0</v>
      </c>
      <c r="F9183">
        <v>0</v>
      </c>
    </row>
    <row r="9184" spans="1:6">
      <c r="A9184" t="s">
        <v>15797</v>
      </c>
      <c r="B9184">
        <v>103374</v>
      </c>
      <c r="C9184" t="s">
        <v>12681</v>
      </c>
      <c r="D9184" t="s">
        <v>110</v>
      </c>
      <c r="E9184">
        <v>0</v>
      </c>
      <c r="F9184">
        <v>0</v>
      </c>
    </row>
    <row r="9185" spans="1:6">
      <c r="A9185" t="s">
        <v>15797</v>
      </c>
      <c r="B9185">
        <v>103389</v>
      </c>
      <c r="C9185" t="s">
        <v>12682</v>
      </c>
      <c r="D9185" t="s">
        <v>110</v>
      </c>
      <c r="E9185">
        <v>4602.58</v>
      </c>
      <c r="F9185">
        <v>4603.12</v>
      </c>
    </row>
    <row r="9186" spans="1:6">
      <c r="A9186" t="s">
        <v>15797</v>
      </c>
      <c r="B9186">
        <v>103390</v>
      </c>
      <c r="C9186" t="s">
        <v>12683</v>
      </c>
      <c r="D9186" t="s">
        <v>110</v>
      </c>
      <c r="E9186">
        <v>0</v>
      </c>
      <c r="F9186">
        <v>0</v>
      </c>
    </row>
    <row r="9187" spans="1:6">
      <c r="A9187" t="s">
        <v>15797</v>
      </c>
      <c r="B9187">
        <v>103391</v>
      </c>
      <c r="C9187" t="s">
        <v>12684</v>
      </c>
      <c r="D9187" t="s">
        <v>110</v>
      </c>
      <c r="E9187">
        <v>3031.77</v>
      </c>
      <c r="F9187">
        <v>3032.54</v>
      </c>
    </row>
    <row r="9188" spans="1:6">
      <c r="A9188" t="s">
        <v>15797</v>
      </c>
      <c r="B9188">
        <v>103375</v>
      </c>
      <c r="C9188" t="s">
        <v>12685</v>
      </c>
      <c r="D9188" t="s">
        <v>110</v>
      </c>
      <c r="E9188">
        <v>0</v>
      </c>
      <c r="F9188">
        <v>0</v>
      </c>
    </row>
    <row r="9189" spans="1:6">
      <c r="A9189" t="s">
        <v>15797</v>
      </c>
      <c r="B9189">
        <v>103392</v>
      </c>
      <c r="C9189" t="s">
        <v>12686</v>
      </c>
      <c r="D9189" t="s">
        <v>110</v>
      </c>
      <c r="E9189">
        <v>4955.6000000000004</v>
      </c>
      <c r="F9189">
        <v>4956.5</v>
      </c>
    </row>
    <row r="9190" spans="1:6">
      <c r="A9190" t="s">
        <v>15797</v>
      </c>
      <c r="B9190">
        <v>103440</v>
      </c>
      <c r="C9190" t="s">
        <v>12687</v>
      </c>
      <c r="D9190" t="s">
        <v>211</v>
      </c>
      <c r="E9190">
        <v>414.58</v>
      </c>
      <c r="F9190">
        <v>418.62</v>
      </c>
    </row>
    <row r="9191" spans="1:6">
      <c r="A9191" t="s">
        <v>15797</v>
      </c>
      <c r="B9191">
        <v>103441</v>
      </c>
      <c r="C9191" t="s">
        <v>12688</v>
      </c>
      <c r="D9191" t="s">
        <v>211</v>
      </c>
      <c r="E9191">
        <v>419.91</v>
      </c>
      <c r="F9191">
        <v>423.95</v>
      </c>
    </row>
    <row r="9192" spans="1:6">
      <c r="A9192" t="s">
        <v>15797</v>
      </c>
      <c r="B9192">
        <v>103442</v>
      </c>
      <c r="C9192" t="s">
        <v>12689</v>
      </c>
      <c r="D9192" t="s">
        <v>211</v>
      </c>
      <c r="E9192">
        <v>548.55999999999995</v>
      </c>
      <c r="F9192">
        <v>552.6</v>
      </c>
    </row>
    <row r="9193" spans="1:6">
      <c r="A9193" t="s">
        <v>15797</v>
      </c>
      <c r="B9193">
        <v>103437</v>
      </c>
      <c r="C9193" t="s">
        <v>12690</v>
      </c>
      <c r="D9193" t="s">
        <v>211</v>
      </c>
      <c r="E9193">
        <v>184.2</v>
      </c>
      <c r="F9193">
        <v>185.48</v>
      </c>
    </row>
    <row r="9194" spans="1:6">
      <c r="A9194" t="s">
        <v>15797</v>
      </c>
      <c r="B9194">
        <v>103438</v>
      </c>
      <c r="C9194" t="s">
        <v>12691</v>
      </c>
      <c r="D9194" t="s">
        <v>211</v>
      </c>
      <c r="E9194">
        <v>184.2</v>
      </c>
      <c r="F9194">
        <v>185.48</v>
      </c>
    </row>
    <row r="9195" spans="1:6">
      <c r="A9195" t="s">
        <v>15797</v>
      </c>
      <c r="B9195">
        <v>103439</v>
      </c>
      <c r="C9195" t="s">
        <v>12692</v>
      </c>
      <c r="D9195" t="s">
        <v>211</v>
      </c>
      <c r="E9195">
        <v>217.11</v>
      </c>
      <c r="F9195">
        <v>218.39</v>
      </c>
    </row>
    <row r="9196" spans="1:6">
      <c r="A9196" t="s">
        <v>15798</v>
      </c>
      <c r="B9196">
        <v>106122</v>
      </c>
      <c r="C9196" t="s">
        <v>12693</v>
      </c>
      <c r="D9196" t="s">
        <v>217</v>
      </c>
      <c r="E9196">
        <v>78.52</v>
      </c>
      <c r="F9196">
        <v>82.86</v>
      </c>
    </row>
    <row r="9197" spans="1:6">
      <c r="A9197" t="s">
        <v>15798</v>
      </c>
      <c r="B9197">
        <v>106131</v>
      </c>
      <c r="C9197" t="s">
        <v>12694</v>
      </c>
      <c r="D9197" t="s">
        <v>217</v>
      </c>
      <c r="E9197">
        <v>117.34</v>
      </c>
      <c r="F9197">
        <v>123.82</v>
      </c>
    </row>
    <row r="9198" spans="1:6">
      <c r="A9198" t="s">
        <v>15798</v>
      </c>
      <c r="B9198">
        <v>106127</v>
      </c>
      <c r="C9198" t="s">
        <v>12695</v>
      </c>
      <c r="D9198" t="s">
        <v>217</v>
      </c>
      <c r="E9198">
        <v>105.64</v>
      </c>
      <c r="F9198">
        <v>111.47</v>
      </c>
    </row>
    <row r="9199" spans="1:6">
      <c r="A9199" t="s">
        <v>15798</v>
      </c>
      <c r="B9199">
        <v>106126</v>
      </c>
      <c r="C9199" t="s">
        <v>12696</v>
      </c>
      <c r="D9199" t="s">
        <v>217</v>
      </c>
      <c r="E9199">
        <v>46.66</v>
      </c>
      <c r="F9199">
        <v>49.24</v>
      </c>
    </row>
    <row r="9200" spans="1:6">
      <c r="A9200" t="s">
        <v>15798</v>
      </c>
      <c r="B9200">
        <v>106128</v>
      </c>
      <c r="C9200" t="s">
        <v>12697</v>
      </c>
      <c r="D9200" t="s">
        <v>217</v>
      </c>
      <c r="E9200">
        <v>135.33000000000001</v>
      </c>
      <c r="F9200">
        <v>139.41</v>
      </c>
    </row>
    <row r="9201" spans="1:6">
      <c r="A9201" t="s">
        <v>15798</v>
      </c>
      <c r="B9201">
        <v>106130</v>
      </c>
      <c r="C9201" t="s">
        <v>12698</v>
      </c>
      <c r="D9201" t="s">
        <v>217</v>
      </c>
      <c r="E9201">
        <v>132.88999999999999</v>
      </c>
      <c r="F9201">
        <v>140.22999999999999</v>
      </c>
    </row>
    <row r="9202" spans="1:6">
      <c r="A9202" t="s">
        <v>15798</v>
      </c>
      <c r="B9202">
        <v>106129</v>
      </c>
      <c r="C9202" t="s">
        <v>12699</v>
      </c>
      <c r="D9202" t="s">
        <v>217</v>
      </c>
      <c r="E9202">
        <v>69.86</v>
      </c>
      <c r="F9202">
        <v>73.72</v>
      </c>
    </row>
    <row r="9203" spans="1:6">
      <c r="A9203" t="s">
        <v>15798</v>
      </c>
      <c r="B9203">
        <v>106125</v>
      </c>
      <c r="C9203" t="s">
        <v>12700</v>
      </c>
      <c r="D9203" t="s">
        <v>217</v>
      </c>
      <c r="E9203">
        <v>54</v>
      </c>
      <c r="F9203">
        <v>56.99</v>
      </c>
    </row>
    <row r="9204" spans="1:6">
      <c r="A9204" t="s">
        <v>15798</v>
      </c>
      <c r="B9204">
        <v>106124</v>
      </c>
      <c r="C9204" t="s">
        <v>12701</v>
      </c>
      <c r="D9204" t="s">
        <v>217</v>
      </c>
      <c r="E9204">
        <v>53.8</v>
      </c>
      <c r="F9204">
        <v>56.78</v>
      </c>
    </row>
    <row r="9205" spans="1:6">
      <c r="A9205" t="s">
        <v>15798</v>
      </c>
      <c r="B9205">
        <v>106123</v>
      </c>
      <c r="C9205" t="s">
        <v>12702</v>
      </c>
      <c r="D9205" t="s">
        <v>217</v>
      </c>
      <c r="E9205">
        <v>135.76</v>
      </c>
      <c r="F9205">
        <v>139.86000000000001</v>
      </c>
    </row>
    <row r="9206" spans="1:6">
      <c r="A9206" t="s">
        <v>15799</v>
      </c>
      <c r="B9206">
        <v>106445</v>
      </c>
      <c r="C9206" t="s">
        <v>15800</v>
      </c>
      <c r="D9206" t="s">
        <v>211</v>
      </c>
      <c r="E9206">
        <v>0</v>
      </c>
      <c r="F9206">
        <v>0</v>
      </c>
    </row>
    <row r="9207" spans="1:6">
      <c r="A9207" t="s">
        <v>15799</v>
      </c>
      <c r="B9207">
        <v>106446</v>
      </c>
      <c r="C9207" t="s">
        <v>15801</v>
      </c>
      <c r="D9207" t="s">
        <v>211</v>
      </c>
      <c r="E9207">
        <v>0</v>
      </c>
      <c r="F9207">
        <v>0</v>
      </c>
    </row>
    <row r="9208" spans="1:6">
      <c r="A9208" t="s">
        <v>15799</v>
      </c>
      <c r="B9208">
        <v>106447</v>
      </c>
      <c r="C9208" t="s">
        <v>15802</v>
      </c>
      <c r="D9208" t="s">
        <v>211</v>
      </c>
      <c r="E9208">
        <v>0</v>
      </c>
      <c r="F9208">
        <v>0</v>
      </c>
    </row>
    <row r="9209" spans="1:6">
      <c r="A9209" t="s">
        <v>15799</v>
      </c>
      <c r="B9209">
        <v>106448</v>
      </c>
      <c r="C9209" t="s">
        <v>15803</v>
      </c>
      <c r="D9209" t="s">
        <v>211</v>
      </c>
      <c r="E9209">
        <v>0</v>
      </c>
      <c r="F9209">
        <v>0</v>
      </c>
    </row>
    <row r="9210" spans="1:6">
      <c r="A9210" t="s">
        <v>15799</v>
      </c>
      <c r="B9210">
        <v>106449</v>
      </c>
      <c r="C9210" t="s">
        <v>15804</v>
      </c>
      <c r="D9210" t="s">
        <v>211</v>
      </c>
      <c r="E9210">
        <v>0</v>
      </c>
      <c r="F9210">
        <v>0</v>
      </c>
    </row>
    <row r="9211" spans="1:6">
      <c r="A9211" t="s">
        <v>15799</v>
      </c>
      <c r="B9211">
        <v>106455</v>
      </c>
      <c r="C9211" t="s">
        <v>15805</v>
      </c>
      <c r="D9211" t="s">
        <v>110</v>
      </c>
      <c r="E9211">
        <v>1077.73</v>
      </c>
      <c r="F9211">
        <v>1109.52</v>
      </c>
    </row>
    <row r="9212" spans="1:6">
      <c r="A9212" t="s">
        <v>15799</v>
      </c>
      <c r="B9212">
        <v>106450</v>
      </c>
      <c r="C9212" t="s">
        <v>15806</v>
      </c>
      <c r="D9212" t="s">
        <v>211</v>
      </c>
      <c r="E9212">
        <v>0</v>
      </c>
      <c r="F9212">
        <v>0</v>
      </c>
    </row>
    <row r="9213" spans="1:6">
      <c r="A9213" t="s">
        <v>15799</v>
      </c>
      <c r="B9213">
        <v>106451</v>
      </c>
      <c r="C9213" t="s">
        <v>15807</v>
      </c>
      <c r="D9213" t="s">
        <v>211</v>
      </c>
      <c r="E9213">
        <v>0</v>
      </c>
      <c r="F9213">
        <v>0</v>
      </c>
    </row>
    <row r="9214" spans="1:6">
      <c r="A9214" t="s">
        <v>15799</v>
      </c>
      <c r="B9214">
        <v>106452</v>
      </c>
      <c r="C9214" t="s">
        <v>15808</v>
      </c>
      <c r="D9214" t="s">
        <v>211</v>
      </c>
      <c r="E9214">
        <v>0</v>
      </c>
      <c r="F9214">
        <v>0</v>
      </c>
    </row>
    <row r="9215" spans="1:6">
      <c r="A9215" t="s">
        <v>15799</v>
      </c>
      <c r="B9215">
        <v>106453</v>
      </c>
      <c r="C9215" t="s">
        <v>15809</v>
      </c>
      <c r="D9215" t="s">
        <v>211</v>
      </c>
      <c r="E9215">
        <v>0</v>
      </c>
      <c r="F9215">
        <v>0</v>
      </c>
    </row>
    <row r="9216" spans="1:6">
      <c r="A9216" t="s">
        <v>15799</v>
      </c>
      <c r="B9216">
        <v>106454</v>
      </c>
      <c r="C9216" t="s">
        <v>15810</v>
      </c>
      <c r="D9216" t="s">
        <v>211</v>
      </c>
      <c r="E9216">
        <v>0</v>
      </c>
      <c r="F9216">
        <v>0</v>
      </c>
    </row>
    <row r="9217" spans="1:6">
      <c r="A9217" t="s">
        <v>15799</v>
      </c>
      <c r="B9217">
        <v>106456</v>
      </c>
      <c r="C9217" t="s">
        <v>15811</v>
      </c>
      <c r="D9217" t="s">
        <v>110</v>
      </c>
      <c r="E9217">
        <v>1216.05</v>
      </c>
      <c r="F9217">
        <v>1252.4000000000001</v>
      </c>
    </row>
    <row r="9218" spans="1:6">
      <c r="A9218" t="s">
        <v>15799</v>
      </c>
      <c r="B9218">
        <v>106426</v>
      </c>
      <c r="C9218" t="s">
        <v>15812</v>
      </c>
      <c r="D9218" t="s">
        <v>211</v>
      </c>
      <c r="E9218">
        <v>0</v>
      </c>
      <c r="F9218">
        <v>0</v>
      </c>
    </row>
    <row r="9219" spans="1:6">
      <c r="A9219" t="s">
        <v>15799</v>
      </c>
      <c r="B9219">
        <v>106442</v>
      </c>
      <c r="C9219" t="s">
        <v>15813</v>
      </c>
      <c r="D9219" t="s">
        <v>211</v>
      </c>
      <c r="E9219">
        <v>0</v>
      </c>
      <c r="F9219">
        <v>0</v>
      </c>
    </row>
    <row r="9220" spans="1:6">
      <c r="A9220" t="s">
        <v>15799</v>
      </c>
      <c r="B9220">
        <v>106427</v>
      </c>
      <c r="C9220" t="s">
        <v>15814</v>
      </c>
      <c r="D9220" t="s">
        <v>211</v>
      </c>
      <c r="E9220">
        <v>0</v>
      </c>
      <c r="F9220">
        <v>0</v>
      </c>
    </row>
    <row r="9221" spans="1:6">
      <c r="A9221" t="s">
        <v>15799</v>
      </c>
      <c r="B9221">
        <v>106428</v>
      </c>
      <c r="C9221" t="s">
        <v>15815</v>
      </c>
      <c r="D9221" t="s">
        <v>211</v>
      </c>
      <c r="E9221">
        <v>0</v>
      </c>
      <c r="F9221">
        <v>0</v>
      </c>
    </row>
    <row r="9222" spans="1:6">
      <c r="A9222" t="s">
        <v>15799</v>
      </c>
      <c r="B9222">
        <v>106429</v>
      </c>
      <c r="C9222" t="s">
        <v>15816</v>
      </c>
      <c r="D9222" t="s">
        <v>211</v>
      </c>
      <c r="E9222">
        <v>0</v>
      </c>
      <c r="F9222">
        <v>0</v>
      </c>
    </row>
    <row r="9223" spans="1:6">
      <c r="A9223" t="s">
        <v>15799</v>
      </c>
      <c r="B9223">
        <v>106430</v>
      </c>
      <c r="C9223" t="s">
        <v>15817</v>
      </c>
      <c r="D9223" t="s">
        <v>211</v>
      </c>
      <c r="E9223">
        <v>0</v>
      </c>
      <c r="F9223">
        <v>0</v>
      </c>
    </row>
    <row r="9224" spans="1:6">
      <c r="A9224" t="s">
        <v>15799</v>
      </c>
      <c r="B9224">
        <v>106425</v>
      </c>
      <c r="C9224" t="s">
        <v>15818</v>
      </c>
      <c r="D9224" t="s">
        <v>211</v>
      </c>
      <c r="E9224">
        <v>0</v>
      </c>
      <c r="F9224">
        <v>0</v>
      </c>
    </row>
    <row r="9225" spans="1:6">
      <c r="A9225" t="s">
        <v>15799</v>
      </c>
      <c r="B9225">
        <v>106431</v>
      </c>
      <c r="C9225" t="s">
        <v>15819</v>
      </c>
      <c r="D9225" t="s">
        <v>211</v>
      </c>
      <c r="E9225">
        <v>0</v>
      </c>
      <c r="F9225">
        <v>0</v>
      </c>
    </row>
    <row r="9226" spans="1:6">
      <c r="A9226" t="s">
        <v>15799</v>
      </c>
      <c r="B9226">
        <v>106441</v>
      </c>
      <c r="C9226" t="s">
        <v>15820</v>
      </c>
      <c r="D9226" t="s">
        <v>211</v>
      </c>
      <c r="E9226">
        <v>0</v>
      </c>
      <c r="F9226">
        <v>0</v>
      </c>
    </row>
    <row r="9227" spans="1:6">
      <c r="A9227" t="s">
        <v>15799</v>
      </c>
      <c r="B9227">
        <v>106433</v>
      </c>
      <c r="C9227" t="s">
        <v>15821</v>
      </c>
      <c r="D9227" t="s">
        <v>211</v>
      </c>
      <c r="E9227">
        <v>0</v>
      </c>
      <c r="F9227">
        <v>0</v>
      </c>
    </row>
    <row r="9228" spans="1:6">
      <c r="A9228" t="s">
        <v>15799</v>
      </c>
      <c r="B9228">
        <v>106444</v>
      </c>
      <c r="C9228" t="s">
        <v>15822</v>
      </c>
      <c r="D9228" t="s">
        <v>211</v>
      </c>
      <c r="E9228">
        <v>0</v>
      </c>
      <c r="F9228">
        <v>0</v>
      </c>
    </row>
    <row r="9229" spans="1:6">
      <c r="A9229" t="s">
        <v>15799</v>
      </c>
      <c r="B9229">
        <v>106434</v>
      </c>
      <c r="C9229" t="s">
        <v>15823</v>
      </c>
      <c r="D9229" t="s">
        <v>211</v>
      </c>
      <c r="E9229">
        <v>0</v>
      </c>
      <c r="F9229">
        <v>0</v>
      </c>
    </row>
    <row r="9230" spans="1:6">
      <c r="A9230" t="s">
        <v>15799</v>
      </c>
      <c r="B9230">
        <v>106435</v>
      </c>
      <c r="C9230" t="s">
        <v>15824</v>
      </c>
      <c r="D9230" t="s">
        <v>211</v>
      </c>
      <c r="E9230">
        <v>0</v>
      </c>
      <c r="F9230">
        <v>0</v>
      </c>
    </row>
    <row r="9231" spans="1:6">
      <c r="A9231" t="s">
        <v>15799</v>
      </c>
      <c r="B9231">
        <v>106436</v>
      </c>
      <c r="C9231" t="s">
        <v>15825</v>
      </c>
      <c r="D9231" t="s">
        <v>211</v>
      </c>
      <c r="E9231">
        <v>0</v>
      </c>
      <c r="F9231">
        <v>0</v>
      </c>
    </row>
    <row r="9232" spans="1:6">
      <c r="A9232" t="s">
        <v>15799</v>
      </c>
      <c r="B9232">
        <v>106437</v>
      </c>
      <c r="C9232" t="s">
        <v>15826</v>
      </c>
      <c r="D9232" t="s">
        <v>211</v>
      </c>
      <c r="E9232">
        <v>0</v>
      </c>
      <c r="F9232">
        <v>0</v>
      </c>
    </row>
    <row r="9233" spans="1:6">
      <c r="A9233" t="s">
        <v>15799</v>
      </c>
      <c r="B9233">
        <v>106432</v>
      </c>
      <c r="C9233" t="s">
        <v>15827</v>
      </c>
      <c r="D9233" t="s">
        <v>211</v>
      </c>
      <c r="E9233">
        <v>0</v>
      </c>
      <c r="F9233">
        <v>0</v>
      </c>
    </row>
    <row r="9234" spans="1:6">
      <c r="A9234" t="s">
        <v>15799</v>
      </c>
      <c r="B9234">
        <v>106438</v>
      </c>
      <c r="C9234" t="s">
        <v>15828</v>
      </c>
      <c r="D9234" t="s">
        <v>211</v>
      </c>
      <c r="E9234">
        <v>0</v>
      </c>
      <c r="F9234">
        <v>0</v>
      </c>
    </row>
    <row r="9235" spans="1:6">
      <c r="A9235" t="s">
        <v>15799</v>
      </c>
      <c r="B9235">
        <v>106443</v>
      </c>
      <c r="C9235" t="s">
        <v>15829</v>
      </c>
      <c r="D9235" t="s">
        <v>211</v>
      </c>
      <c r="E9235">
        <v>0</v>
      </c>
      <c r="F9235">
        <v>0</v>
      </c>
    </row>
    <row r="9236" spans="1:6">
      <c r="A9236" t="s">
        <v>15799</v>
      </c>
      <c r="B9236">
        <v>106419</v>
      </c>
      <c r="C9236" t="s">
        <v>15830</v>
      </c>
      <c r="D9236" t="s">
        <v>211</v>
      </c>
      <c r="E9236">
        <v>0</v>
      </c>
      <c r="F9236">
        <v>0</v>
      </c>
    </row>
    <row r="9237" spans="1:6">
      <c r="A9237" t="s">
        <v>15799</v>
      </c>
      <c r="B9237">
        <v>106440</v>
      </c>
      <c r="C9237" t="s">
        <v>15831</v>
      </c>
      <c r="D9237" t="s">
        <v>211</v>
      </c>
      <c r="E9237">
        <v>0</v>
      </c>
      <c r="F9237">
        <v>0</v>
      </c>
    </row>
    <row r="9238" spans="1:6">
      <c r="A9238" t="s">
        <v>15799</v>
      </c>
      <c r="B9238">
        <v>106420</v>
      </c>
      <c r="C9238" t="s">
        <v>15832</v>
      </c>
      <c r="D9238" t="s">
        <v>211</v>
      </c>
      <c r="E9238">
        <v>0</v>
      </c>
      <c r="F9238">
        <v>0</v>
      </c>
    </row>
    <row r="9239" spans="1:6">
      <c r="A9239" t="s">
        <v>15799</v>
      </c>
      <c r="B9239">
        <v>106421</v>
      </c>
      <c r="C9239" t="s">
        <v>15833</v>
      </c>
      <c r="D9239" t="s">
        <v>211</v>
      </c>
      <c r="E9239">
        <v>0</v>
      </c>
      <c r="F9239">
        <v>0</v>
      </c>
    </row>
    <row r="9240" spans="1:6">
      <c r="A9240" t="s">
        <v>15799</v>
      </c>
      <c r="B9240">
        <v>106422</v>
      </c>
      <c r="C9240" t="s">
        <v>15834</v>
      </c>
      <c r="D9240" t="s">
        <v>211</v>
      </c>
      <c r="E9240">
        <v>0</v>
      </c>
      <c r="F9240">
        <v>0</v>
      </c>
    </row>
    <row r="9241" spans="1:6">
      <c r="A9241" t="s">
        <v>15799</v>
      </c>
      <c r="B9241">
        <v>106423</v>
      </c>
      <c r="C9241" t="s">
        <v>15835</v>
      </c>
      <c r="D9241" t="s">
        <v>211</v>
      </c>
      <c r="E9241">
        <v>0</v>
      </c>
      <c r="F9241">
        <v>0</v>
      </c>
    </row>
    <row r="9242" spans="1:6">
      <c r="A9242" t="s">
        <v>15799</v>
      </c>
      <c r="B9242">
        <v>106418</v>
      </c>
      <c r="C9242" t="s">
        <v>15836</v>
      </c>
      <c r="D9242" t="s">
        <v>211</v>
      </c>
      <c r="E9242">
        <v>0</v>
      </c>
      <c r="F9242">
        <v>0</v>
      </c>
    </row>
    <row r="9243" spans="1:6">
      <c r="A9243" t="s">
        <v>15799</v>
      </c>
      <c r="B9243">
        <v>106424</v>
      </c>
      <c r="C9243" t="s">
        <v>15837</v>
      </c>
      <c r="D9243" t="s">
        <v>211</v>
      </c>
      <c r="E9243">
        <v>0</v>
      </c>
      <c r="F9243">
        <v>0</v>
      </c>
    </row>
    <row r="9244" spans="1:6">
      <c r="A9244" t="s">
        <v>15799</v>
      </c>
      <c r="B9244">
        <v>106439</v>
      </c>
      <c r="C9244" t="s">
        <v>15838</v>
      </c>
      <c r="D9244" t="s">
        <v>211</v>
      </c>
      <c r="E9244">
        <v>0</v>
      </c>
      <c r="F9244">
        <v>0</v>
      </c>
    </row>
    <row r="9245" spans="1:6">
      <c r="A9245" t="s">
        <v>15839</v>
      </c>
      <c r="B9245">
        <v>88789</v>
      </c>
      <c r="C9245" t="s">
        <v>12703</v>
      </c>
      <c r="D9245" t="s">
        <v>109</v>
      </c>
      <c r="E9245">
        <v>459.31</v>
      </c>
      <c r="F9245">
        <v>462.52</v>
      </c>
    </row>
    <row r="9246" spans="1:6">
      <c r="A9246" t="s">
        <v>15839</v>
      </c>
      <c r="B9246">
        <v>88788</v>
      </c>
      <c r="C9246" t="s">
        <v>12704</v>
      </c>
      <c r="D9246" t="s">
        <v>109</v>
      </c>
      <c r="E9246">
        <v>383.04</v>
      </c>
      <c r="F9246">
        <v>385.82</v>
      </c>
    </row>
    <row r="9247" spans="1:6">
      <c r="A9247" t="s">
        <v>15839</v>
      </c>
      <c r="B9247">
        <v>87245</v>
      </c>
      <c r="C9247" t="s">
        <v>12705</v>
      </c>
      <c r="D9247" t="s">
        <v>109</v>
      </c>
      <c r="E9247">
        <v>350.58</v>
      </c>
      <c r="F9247">
        <v>353.7</v>
      </c>
    </row>
    <row r="9248" spans="1:6">
      <c r="A9248" t="s">
        <v>15839</v>
      </c>
      <c r="B9248">
        <v>87244</v>
      </c>
      <c r="C9248" t="s">
        <v>12706</v>
      </c>
      <c r="D9248" t="s">
        <v>109</v>
      </c>
      <c r="E9248">
        <v>292.85000000000002</v>
      </c>
      <c r="F9248">
        <v>295.52999999999997</v>
      </c>
    </row>
    <row r="9249" spans="1:6">
      <c r="A9249" t="s">
        <v>15839</v>
      </c>
      <c r="B9249">
        <v>104589</v>
      </c>
      <c r="C9249" t="s">
        <v>12707</v>
      </c>
      <c r="D9249" t="s">
        <v>109</v>
      </c>
      <c r="E9249">
        <v>289.14999999999998</v>
      </c>
      <c r="F9249">
        <v>292.24</v>
      </c>
    </row>
    <row r="9250" spans="1:6">
      <c r="A9250" t="s">
        <v>15839</v>
      </c>
      <c r="B9250">
        <v>104588</v>
      </c>
      <c r="C9250" t="s">
        <v>12708</v>
      </c>
      <c r="D9250" t="s">
        <v>109</v>
      </c>
      <c r="E9250">
        <v>242.16</v>
      </c>
      <c r="F9250">
        <v>244.81</v>
      </c>
    </row>
    <row r="9251" spans="1:6">
      <c r="A9251" t="s">
        <v>15839</v>
      </c>
      <c r="B9251">
        <v>104591</v>
      </c>
      <c r="C9251" t="s">
        <v>12709</v>
      </c>
      <c r="D9251" t="s">
        <v>109</v>
      </c>
      <c r="E9251">
        <v>315.52999999999997</v>
      </c>
      <c r="F9251">
        <v>319.39</v>
      </c>
    </row>
    <row r="9252" spans="1:6">
      <c r="A9252" t="s">
        <v>15839</v>
      </c>
      <c r="B9252">
        <v>104590</v>
      </c>
      <c r="C9252" t="s">
        <v>12710</v>
      </c>
      <c r="D9252" t="s">
        <v>109</v>
      </c>
      <c r="E9252">
        <v>265.29000000000002</v>
      </c>
      <c r="F9252">
        <v>268.72000000000003</v>
      </c>
    </row>
    <row r="9253" spans="1:6">
      <c r="A9253" t="s">
        <v>15840</v>
      </c>
      <c r="B9253">
        <v>87267</v>
      </c>
      <c r="C9253" t="s">
        <v>12711</v>
      </c>
      <c r="D9253" t="s">
        <v>109</v>
      </c>
      <c r="E9253">
        <v>67</v>
      </c>
      <c r="F9253">
        <v>68.55</v>
      </c>
    </row>
    <row r="9254" spans="1:6">
      <c r="A9254" t="s">
        <v>15840</v>
      </c>
      <c r="B9254">
        <v>104614</v>
      </c>
      <c r="C9254" t="s">
        <v>12712</v>
      </c>
      <c r="D9254" t="s">
        <v>109</v>
      </c>
      <c r="E9254">
        <v>72.099999999999994</v>
      </c>
      <c r="F9254">
        <v>73.91</v>
      </c>
    </row>
    <row r="9255" spans="1:6">
      <c r="A9255" t="s">
        <v>15840</v>
      </c>
      <c r="B9255">
        <v>104613</v>
      </c>
      <c r="C9255" t="s">
        <v>12713</v>
      </c>
      <c r="D9255" t="s">
        <v>109</v>
      </c>
      <c r="E9255">
        <v>65.290000000000006</v>
      </c>
      <c r="F9255">
        <v>66.709999999999994</v>
      </c>
    </row>
    <row r="9256" spans="1:6">
      <c r="A9256" t="s">
        <v>15840</v>
      </c>
      <c r="B9256">
        <v>87265</v>
      </c>
      <c r="C9256" t="s">
        <v>12714</v>
      </c>
      <c r="D9256" t="s">
        <v>109</v>
      </c>
      <c r="E9256">
        <v>61.79</v>
      </c>
      <c r="F9256">
        <v>63.03</v>
      </c>
    </row>
    <row r="9257" spans="1:6">
      <c r="A9257" t="s">
        <v>15840</v>
      </c>
      <c r="B9257">
        <v>87271</v>
      </c>
      <c r="C9257" t="s">
        <v>12715</v>
      </c>
      <c r="D9257" t="s">
        <v>109</v>
      </c>
      <c r="E9257">
        <v>70.81</v>
      </c>
      <c r="F9257">
        <v>72.59</v>
      </c>
    </row>
    <row r="9258" spans="1:6">
      <c r="A9258" t="s">
        <v>15840</v>
      </c>
      <c r="B9258">
        <v>87269</v>
      </c>
      <c r="C9258" t="s">
        <v>12716</v>
      </c>
      <c r="D9258" t="s">
        <v>109</v>
      </c>
      <c r="E9258">
        <v>65.52</v>
      </c>
      <c r="F9258">
        <v>67</v>
      </c>
    </row>
    <row r="9259" spans="1:6">
      <c r="A9259" t="s">
        <v>15840</v>
      </c>
      <c r="B9259">
        <v>87275</v>
      </c>
      <c r="C9259" t="s">
        <v>12717</v>
      </c>
      <c r="D9259" t="s">
        <v>109</v>
      </c>
      <c r="E9259">
        <v>75.959999999999994</v>
      </c>
      <c r="F9259">
        <v>77.92</v>
      </c>
    </row>
    <row r="9260" spans="1:6">
      <c r="A9260" t="s">
        <v>15840</v>
      </c>
      <c r="B9260">
        <v>87273</v>
      </c>
      <c r="C9260" t="s">
        <v>12718</v>
      </c>
      <c r="D9260" t="s">
        <v>109</v>
      </c>
      <c r="E9260">
        <v>68.94</v>
      </c>
      <c r="F9260">
        <v>70.5</v>
      </c>
    </row>
    <row r="9261" spans="1:6">
      <c r="A9261" t="s">
        <v>15840</v>
      </c>
      <c r="B9261">
        <v>104612</v>
      </c>
      <c r="C9261" t="s">
        <v>12719</v>
      </c>
      <c r="D9261" t="s">
        <v>109</v>
      </c>
      <c r="E9261">
        <v>97.43</v>
      </c>
      <c r="F9261">
        <v>99.17</v>
      </c>
    </row>
    <row r="9262" spans="1:6">
      <c r="A9262" t="s">
        <v>15840</v>
      </c>
      <c r="B9262">
        <v>104611</v>
      </c>
      <c r="C9262" t="s">
        <v>12720</v>
      </c>
      <c r="D9262" t="s">
        <v>109</v>
      </c>
      <c r="E9262">
        <v>96.76</v>
      </c>
      <c r="F9262">
        <v>98.43</v>
      </c>
    </row>
    <row r="9263" spans="1:6">
      <c r="A9263" t="s">
        <v>15840</v>
      </c>
      <c r="B9263">
        <v>104618</v>
      </c>
      <c r="C9263" t="s">
        <v>12721</v>
      </c>
      <c r="D9263" t="s">
        <v>109</v>
      </c>
      <c r="E9263">
        <v>396.66</v>
      </c>
      <c r="F9263">
        <v>399.57</v>
      </c>
    </row>
    <row r="9264" spans="1:6">
      <c r="A9264" t="s">
        <v>15840</v>
      </c>
      <c r="B9264">
        <v>104616</v>
      </c>
      <c r="C9264" t="s">
        <v>12722</v>
      </c>
      <c r="D9264" t="s">
        <v>109</v>
      </c>
      <c r="E9264">
        <v>386.13</v>
      </c>
      <c r="F9264">
        <v>388.43</v>
      </c>
    </row>
    <row r="9265" spans="1:6">
      <c r="A9265" t="s">
        <v>15840</v>
      </c>
      <c r="B9265">
        <v>104617</v>
      </c>
      <c r="C9265" t="s">
        <v>12723</v>
      </c>
      <c r="D9265" t="s">
        <v>109</v>
      </c>
      <c r="E9265">
        <v>302.37</v>
      </c>
      <c r="F9265">
        <v>305.27999999999997</v>
      </c>
    </row>
    <row r="9266" spans="1:6">
      <c r="A9266" t="s">
        <v>15840</v>
      </c>
      <c r="B9266">
        <v>104615</v>
      </c>
      <c r="C9266" t="s">
        <v>12724</v>
      </c>
      <c r="D9266" t="s">
        <v>109</v>
      </c>
      <c r="E9266">
        <v>291.83999999999997</v>
      </c>
      <c r="F9266">
        <v>294.14</v>
      </c>
    </row>
    <row r="9267" spans="1:6">
      <c r="A9267" t="s">
        <v>15840</v>
      </c>
      <c r="B9267">
        <v>87247</v>
      </c>
      <c r="C9267" t="s">
        <v>12725</v>
      </c>
      <c r="D9267" t="s">
        <v>109</v>
      </c>
      <c r="E9267">
        <v>63.46</v>
      </c>
      <c r="F9267">
        <v>64.47</v>
      </c>
    </row>
    <row r="9268" spans="1:6">
      <c r="A9268" t="s">
        <v>15840</v>
      </c>
      <c r="B9268">
        <v>87248</v>
      </c>
      <c r="C9268" t="s">
        <v>12726</v>
      </c>
      <c r="D9268" t="s">
        <v>109</v>
      </c>
      <c r="E9268">
        <v>56.02</v>
      </c>
      <c r="F9268">
        <v>56.59</v>
      </c>
    </row>
    <row r="9269" spans="1:6">
      <c r="A9269" t="s">
        <v>15840</v>
      </c>
      <c r="B9269">
        <v>87246</v>
      </c>
      <c r="C9269" t="s">
        <v>12727</v>
      </c>
      <c r="D9269" t="s">
        <v>109</v>
      </c>
      <c r="E9269">
        <v>70.569999999999993</v>
      </c>
      <c r="F9269">
        <v>71.959999999999994</v>
      </c>
    </row>
    <row r="9270" spans="1:6">
      <c r="A9270" t="s">
        <v>15840</v>
      </c>
      <c r="B9270">
        <v>104601</v>
      </c>
      <c r="C9270" t="s">
        <v>12728</v>
      </c>
      <c r="D9270" t="s">
        <v>109</v>
      </c>
      <c r="E9270">
        <v>68.48</v>
      </c>
      <c r="F9270">
        <v>69.72</v>
      </c>
    </row>
    <row r="9271" spans="1:6">
      <c r="A9271" t="s">
        <v>15840</v>
      </c>
      <c r="B9271">
        <v>104603</v>
      </c>
      <c r="C9271" t="s">
        <v>12729</v>
      </c>
      <c r="D9271" t="s">
        <v>109</v>
      </c>
      <c r="E9271">
        <v>58.51</v>
      </c>
      <c r="F9271">
        <v>59.2</v>
      </c>
    </row>
    <row r="9272" spans="1:6">
      <c r="A9272" t="s">
        <v>15840</v>
      </c>
      <c r="B9272">
        <v>104599</v>
      </c>
      <c r="C9272" t="s">
        <v>12730</v>
      </c>
      <c r="D9272" t="s">
        <v>109</v>
      </c>
      <c r="E9272">
        <v>83.86</v>
      </c>
      <c r="F9272">
        <v>85.87</v>
      </c>
    </row>
    <row r="9273" spans="1:6">
      <c r="A9273" t="s">
        <v>15840</v>
      </c>
      <c r="B9273">
        <v>87250</v>
      </c>
      <c r="C9273" t="s">
        <v>12731</v>
      </c>
      <c r="D9273" t="s">
        <v>109</v>
      </c>
      <c r="E9273">
        <v>64.73</v>
      </c>
      <c r="F9273">
        <v>65.819999999999993</v>
      </c>
    </row>
    <row r="9274" spans="1:6">
      <c r="A9274" t="s">
        <v>15840</v>
      </c>
      <c r="B9274">
        <v>87251</v>
      </c>
      <c r="C9274" t="s">
        <v>12732</v>
      </c>
      <c r="D9274" t="s">
        <v>109</v>
      </c>
      <c r="E9274">
        <v>56.21</v>
      </c>
      <c r="F9274">
        <v>56.81</v>
      </c>
    </row>
    <row r="9275" spans="1:6">
      <c r="A9275" t="s">
        <v>15840</v>
      </c>
      <c r="B9275">
        <v>87249</v>
      </c>
      <c r="C9275" t="s">
        <v>12733</v>
      </c>
      <c r="D9275" t="s">
        <v>109</v>
      </c>
      <c r="E9275">
        <v>75.34</v>
      </c>
      <c r="F9275">
        <v>76.959999999999994</v>
      </c>
    </row>
    <row r="9276" spans="1:6">
      <c r="A9276" t="s">
        <v>15840</v>
      </c>
      <c r="B9276">
        <v>104606</v>
      </c>
      <c r="C9276" t="s">
        <v>12734</v>
      </c>
      <c r="D9276" t="s">
        <v>109</v>
      </c>
      <c r="E9276">
        <v>72.7</v>
      </c>
      <c r="F9276">
        <v>74.150000000000006</v>
      </c>
    </row>
    <row r="9277" spans="1:6">
      <c r="A9277" t="s">
        <v>15840</v>
      </c>
      <c r="B9277">
        <v>104607</v>
      </c>
      <c r="C9277" t="s">
        <v>12735</v>
      </c>
      <c r="D9277" t="s">
        <v>109</v>
      </c>
      <c r="E9277">
        <v>59.75</v>
      </c>
      <c r="F9277">
        <v>60.51</v>
      </c>
    </row>
    <row r="9278" spans="1:6">
      <c r="A9278" t="s">
        <v>15840</v>
      </c>
      <c r="B9278">
        <v>104605</v>
      </c>
      <c r="C9278" t="s">
        <v>12736</v>
      </c>
      <c r="D9278" t="s">
        <v>109</v>
      </c>
      <c r="E9278">
        <v>103.43</v>
      </c>
      <c r="F9278">
        <v>106.37</v>
      </c>
    </row>
    <row r="9279" spans="1:6">
      <c r="A9279" t="s">
        <v>15840</v>
      </c>
      <c r="B9279">
        <v>87256</v>
      </c>
      <c r="C9279" t="s">
        <v>12737</v>
      </c>
      <c r="D9279" t="s">
        <v>109</v>
      </c>
      <c r="E9279">
        <v>75.97</v>
      </c>
      <c r="F9279">
        <v>77.16</v>
      </c>
    </row>
    <row r="9280" spans="1:6">
      <c r="A9280" t="s">
        <v>15840</v>
      </c>
      <c r="B9280">
        <v>87257</v>
      </c>
      <c r="C9280" t="s">
        <v>12738</v>
      </c>
      <c r="D9280" t="s">
        <v>109</v>
      </c>
      <c r="E9280">
        <v>66.37</v>
      </c>
      <c r="F9280">
        <v>67.02</v>
      </c>
    </row>
    <row r="9281" spans="1:6">
      <c r="A9281" t="s">
        <v>15840</v>
      </c>
      <c r="B9281">
        <v>87255</v>
      </c>
      <c r="C9281" t="s">
        <v>12739</v>
      </c>
      <c r="D9281" t="s">
        <v>109</v>
      </c>
      <c r="E9281">
        <v>87.64</v>
      </c>
      <c r="F9281">
        <v>89.4</v>
      </c>
    </row>
    <row r="9282" spans="1:6">
      <c r="A9282" t="s">
        <v>15840</v>
      </c>
      <c r="B9282">
        <v>104594</v>
      </c>
      <c r="C9282" t="s">
        <v>12740</v>
      </c>
      <c r="D9282" t="s">
        <v>109</v>
      </c>
      <c r="E9282">
        <v>78.05</v>
      </c>
      <c r="F9282">
        <v>79.34</v>
      </c>
    </row>
    <row r="9283" spans="1:6">
      <c r="A9283" t="s">
        <v>15840</v>
      </c>
      <c r="B9283">
        <v>104595</v>
      </c>
      <c r="C9283" t="s">
        <v>12741</v>
      </c>
      <c r="D9283" t="s">
        <v>109</v>
      </c>
      <c r="E9283">
        <v>66.78</v>
      </c>
      <c r="F9283">
        <v>67.47</v>
      </c>
    </row>
    <row r="9284" spans="1:6">
      <c r="A9284" t="s">
        <v>15840</v>
      </c>
      <c r="B9284">
        <v>104593</v>
      </c>
      <c r="C9284" t="s">
        <v>12742</v>
      </c>
      <c r="D9284" t="s">
        <v>109</v>
      </c>
      <c r="E9284">
        <v>91.08</v>
      </c>
      <c r="F9284">
        <v>93.01</v>
      </c>
    </row>
    <row r="9285" spans="1:6">
      <c r="A9285" t="s">
        <v>15840</v>
      </c>
      <c r="B9285">
        <v>87262</v>
      </c>
      <c r="C9285" t="s">
        <v>12743</v>
      </c>
      <c r="D9285" t="s">
        <v>109</v>
      </c>
      <c r="E9285">
        <v>131.91</v>
      </c>
      <c r="F9285">
        <v>133.53</v>
      </c>
    </row>
    <row r="9286" spans="1:6">
      <c r="A9286" t="s">
        <v>15840</v>
      </c>
      <c r="B9286">
        <v>87263</v>
      </c>
      <c r="C9286" t="s">
        <v>252</v>
      </c>
      <c r="D9286" t="s">
        <v>109</v>
      </c>
      <c r="E9286">
        <v>121.81</v>
      </c>
      <c r="F9286">
        <v>122.9</v>
      </c>
    </row>
    <row r="9287" spans="1:6">
      <c r="A9287" t="s">
        <v>15840</v>
      </c>
      <c r="B9287">
        <v>87261</v>
      </c>
      <c r="C9287" t="s">
        <v>12744</v>
      </c>
      <c r="D9287" t="s">
        <v>109</v>
      </c>
      <c r="E9287">
        <v>144.84</v>
      </c>
      <c r="F9287">
        <v>147.03</v>
      </c>
    </row>
    <row r="9288" spans="1:6">
      <c r="A9288" t="s">
        <v>15840</v>
      </c>
      <c r="B9288">
        <v>104597</v>
      </c>
      <c r="C9288" t="s">
        <v>12745</v>
      </c>
      <c r="D9288" t="s">
        <v>109</v>
      </c>
      <c r="E9288">
        <v>134.36000000000001</v>
      </c>
      <c r="F9288">
        <v>136.08000000000001</v>
      </c>
    </row>
    <row r="9289" spans="1:6">
      <c r="A9289" t="s">
        <v>15840</v>
      </c>
      <c r="B9289">
        <v>104598</v>
      </c>
      <c r="C9289" t="s">
        <v>12746</v>
      </c>
      <c r="D9289" t="s">
        <v>109</v>
      </c>
      <c r="E9289">
        <v>122.34</v>
      </c>
      <c r="F9289">
        <v>123.45</v>
      </c>
    </row>
    <row r="9290" spans="1:6">
      <c r="A9290" t="s">
        <v>15840</v>
      </c>
      <c r="B9290">
        <v>104596</v>
      </c>
      <c r="C9290" t="s">
        <v>12747</v>
      </c>
      <c r="D9290" t="s">
        <v>109</v>
      </c>
      <c r="E9290">
        <v>148.88999999999999</v>
      </c>
      <c r="F9290">
        <v>151.25</v>
      </c>
    </row>
    <row r="9291" spans="1:6">
      <c r="A9291" t="s">
        <v>15840</v>
      </c>
      <c r="B9291">
        <v>88648</v>
      </c>
      <c r="C9291" t="s">
        <v>12748</v>
      </c>
      <c r="D9291" t="s">
        <v>110</v>
      </c>
      <c r="E9291">
        <v>8</v>
      </c>
      <c r="F9291">
        <v>8.16</v>
      </c>
    </row>
    <row r="9292" spans="1:6">
      <c r="A9292" t="s">
        <v>15840</v>
      </c>
      <c r="B9292">
        <v>88649</v>
      </c>
      <c r="C9292" t="s">
        <v>12749</v>
      </c>
      <c r="D9292" t="s">
        <v>110</v>
      </c>
      <c r="E9292">
        <v>9.06</v>
      </c>
      <c r="F9292">
        <v>9.2100000000000009</v>
      </c>
    </row>
    <row r="9293" spans="1:6">
      <c r="A9293" t="s">
        <v>15840</v>
      </c>
      <c r="B9293">
        <v>88650</v>
      </c>
      <c r="C9293" t="s">
        <v>12750</v>
      </c>
      <c r="D9293" t="s">
        <v>110</v>
      </c>
      <c r="E9293">
        <v>12.27</v>
      </c>
      <c r="F9293">
        <v>12.46</v>
      </c>
    </row>
    <row r="9294" spans="1:6">
      <c r="A9294" t="s">
        <v>15840</v>
      </c>
      <c r="B9294">
        <v>104619</v>
      </c>
      <c r="C9294" t="s">
        <v>12751</v>
      </c>
      <c r="D9294" t="s">
        <v>110</v>
      </c>
      <c r="E9294">
        <v>14.54</v>
      </c>
      <c r="F9294">
        <v>14.75</v>
      </c>
    </row>
    <row r="9295" spans="1:6">
      <c r="A9295" t="s">
        <v>15841</v>
      </c>
      <c r="B9295">
        <v>103741</v>
      </c>
      <c r="C9295" t="s">
        <v>12752</v>
      </c>
      <c r="D9295" t="s">
        <v>211</v>
      </c>
      <c r="E9295">
        <v>0</v>
      </c>
      <c r="F9295">
        <v>0</v>
      </c>
    </row>
    <row r="9296" spans="1:6">
      <c r="A9296" t="s">
        <v>15841</v>
      </c>
      <c r="B9296">
        <v>103755</v>
      </c>
      <c r="C9296" t="s">
        <v>12753</v>
      </c>
      <c r="D9296" t="s">
        <v>110</v>
      </c>
      <c r="E9296">
        <v>0</v>
      </c>
      <c r="F9296">
        <v>0</v>
      </c>
    </row>
    <row r="9297" spans="1:6">
      <c r="A9297" t="s">
        <v>15841</v>
      </c>
      <c r="B9297">
        <v>103753</v>
      </c>
      <c r="C9297" t="s">
        <v>12754</v>
      </c>
      <c r="D9297" t="s">
        <v>110</v>
      </c>
      <c r="E9297">
        <v>0</v>
      </c>
      <c r="F9297">
        <v>0</v>
      </c>
    </row>
    <row r="9298" spans="1:6">
      <c r="A9298" t="s">
        <v>15841</v>
      </c>
      <c r="B9298">
        <v>103754</v>
      </c>
      <c r="C9298" t="s">
        <v>12755</v>
      </c>
      <c r="D9298" t="s">
        <v>110</v>
      </c>
      <c r="E9298">
        <v>0</v>
      </c>
      <c r="F9298">
        <v>0</v>
      </c>
    </row>
    <row r="9299" spans="1:6">
      <c r="A9299" t="s">
        <v>15841</v>
      </c>
      <c r="B9299">
        <v>103752</v>
      </c>
      <c r="C9299" t="s">
        <v>12756</v>
      </c>
      <c r="D9299" t="s">
        <v>110</v>
      </c>
      <c r="E9299">
        <v>0</v>
      </c>
      <c r="F9299">
        <v>0</v>
      </c>
    </row>
    <row r="9300" spans="1:6">
      <c r="A9300" t="s">
        <v>15841</v>
      </c>
      <c r="B9300">
        <v>103759</v>
      </c>
      <c r="C9300" t="s">
        <v>12757</v>
      </c>
      <c r="D9300" t="s">
        <v>110</v>
      </c>
      <c r="E9300">
        <v>0</v>
      </c>
      <c r="F9300">
        <v>0</v>
      </c>
    </row>
    <row r="9301" spans="1:6">
      <c r="A9301" t="s">
        <v>15841</v>
      </c>
      <c r="B9301">
        <v>103757</v>
      </c>
      <c r="C9301" t="s">
        <v>12758</v>
      </c>
      <c r="D9301" t="s">
        <v>110</v>
      </c>
      <c r="E9301">
        <v>0</v>
      </c>
      <c r="F9301">
        <v>0</v>
      </c>
    </row>
    <row r="9302" spans="1:6">
      <c r="A9302" t="s">
        <v>15841</v>
      </c>
      <c r="B9302">
        <v>103758</v>
      </c>
      <c r="C9302" t="s">
        <v>12759</v>
      </c>
      <c r="D9302" t="s">
        <v>110</v>
      </c>
      <c r="E9302">
        <v>0</v>
      </c>
      <c r="F9302">
        <v>0</v>
      </c>
    </row>
    <row r="9303" spans="1:6">
      <c r="A9303" t="s">
        <v>15841</v>
      </c>
      <c r="B9303">
        <v>103756</v>
      </c>
      <c r="C9303" t="s">
        <v>12760</v>
      </c>
      <c r="D9303" t="s">
        <v>110</v>
      </c>
      <c r="E9303">
        <v>0</v>
      </c>
      <c r="F9303">
        <v>0</v>
      </c>
    </row>
    <row r="9304" spans="1:6">
      <c r="A9304" t="s">
        <v>15841</v>
      </c>
      <c r="B9304">
        <v>103734</v>
      </c>
      <c r="C9304" t="s">
        <v>12761</v>
      </c>
      <c r="D9304" t="s">
        <v>211</v>
      </c>
      <c r="E9304">
        <v>0</v>
      </c>
      <c r="F9304">
        <v>0</v>
      </c>
    </row>
    <row r="9305" spans="1:6">
      <c r="A9305" t="s">
        <v>15841</v>
      </c>
      <c r="B9305">
        <v>103740</v>
      </c>
      <c r="C9305" t="s">
        <v>12762</v>
      </c>
      <c r="D9305" t="s">
        <v>211</v>
      </c>
      <c r="E9305">
        <v>0</v>
      </c>
      <c r="F9305">
        <v>0</v>
      </c>
    </row>
    <row r="9306" spans="1:6">
      <c r="A9306" t="s">
        <v>15841</v>
      </c>
      <c r="B9306">
        <v>103747</v>
      </c>
      <c r="C9306" t="s">
        <v>12763</v>
      </c>
      <c r="D9306" t="s">
        <v>110</v>
      </c>
      <c r="E9306">
        <v>0</v>
      </c>
      <c r="F9306">
        <v>0</v>
      </c>
    </row>
    <row r="9307" spans="1:6">
      <c r="A9307" t="s">
        <v>15841</v>
      </c>
      <c r="B9307">
        <v>103746</v>
      </c>
      <c r="C9307" t="s">
        <v>12764</v>
      </c>
      <c r="D9307" t="s">
        <v>110</v>
      </c>
      <c r="E9307">
        <v>0</v>
      </c>
      <c r="F9307">
        <v>0</v>
      </c>
    </row>
    <row r="9308" spans="1:6">
      <c r="A9308" t="s">
        <v>15841</v>
      </c>
      <c r="B9308">
        <v>103749</v>
      </c>
      <c r="C9308" t="s">
        <v>12765</v>
      </c>
      <c r="D9308" t="s">
        <v>110</v>
      </c>
      <c r="E9308">
        <v>0</v>
      </c>
      <c r="F9308">
        <v>0</v>
      </c>
    </row>
    <row r="9309" spans="1:6">
      <c r="A9309" t="s">
        <v>15841</v>
      </c>
      <c r="B9309">
        <v>103744</v>
      </c>
      <c r="C9309" t="s">
        <v>12766</v>
      </c>
      <c r="D9309" t="s">
        <v>110</v>
      </c>
      <c r="E9309">
        <v>0</v>
      </c>
      <c r="F9309">
        <v>0</v>
      </c>
    </row>
    <row r="9310" spans="1:6">
      <c r="A9310" t="s">
        <v>15841</v>
      </c>
      <c r="B9310">
        <v>103748</v>
      </c>
      <c r="C9310" t="s">
        <v>12767</v>
      </c>
      <c r="D9310" t="s">
        <v>110</v>
      </c>
      <c r="E9310">
        <v>0</v>
      </c>
      <c r="F9310">
        <v>0</v>
      </c>
    </row>
    <row r="9311" spans="1:6">
      <c r="A9311" t="s">
        <v>15841</v>
      </c>
      <c r="B9311">
        <v>103745</v>
      </c>
      <c r="C9311" t="s">
        <v>12768</v>
      </c>
      <c r="D9311" t="s">
        <v>110</v>
      </c>
      <c r="E9311">
        <v>0</v>
      </c>
      <c r="F9311">
        <v>0</v>
      </c>
    </row>
    <row r="9312" spans="1:6">
      <c r="A9312" t="s">
        <v>15841</v>
      </c>
      <c r="B9312">
        <v>103751</v>
      </c>
      <c r="C9312" t="s">
        <v>12769</v>
      </c>
      <c r="D9312" t="s">
        <v>110</v>
      </c>
      <c r="E9312">
        <v>0</v>
      </c>
      <c r="F9312">
        <v>0</v>
      </c>
    </row>
    <row r="9313" spans="1:6">
      <c r="A9313" t="s">
        <v>15841</v>
      </c>
      <c r="B9313">
        <v>103750</v>
      </c>
      <c r="C9313" t="s">
        <v>12770</v>
      </c>
      <c r="D9313" t="s">
        <v>110</v>
      </c>
      <c r="E9313">
        <v>0</v>
      </c>
      <c r="F9313">
        <v>0</v>
      </c>
    </row>
    <row r="9314" spans="1:6">
      <c r="A9314" t="s">
        <v>15841</v>
      </c>
      <c r="B9314">
        <v>103735</v>
      </c>
      <c r="C9314" t="s">
        <v>12771</v>
      </c>
      <c r="D9314" t="s">
        <v>211</v>
      </c>
      <c r="E9314">
        <v>0</v>
      </c>
      <c r="F9314">
        <v>0</v>
      </c>
    </row>
    <row r="9315" spans="1:6">
      <c r="A9315" t="s">
        <v>15841</v>
      </c>
      <c r="B9315">
        <v>103738</v>
      </c>
      <c r="C9315" t="s">
        <v>12772</v>
      </c>
      <c r="D9315" t="s">
        <v>211</v>
      </c>
      <c r="E9315">
        <v>0</v>
      </c>
      <c r="F9315">
        <v>0</v>
      </c>
    </row>
    <row r="9316" spans="1:6">
      <c r="A9316" t="s">
        <v>15841</v>
      </c>
      <c r="B9316">
        <v>103736</v>
      </c>
      <c r="C9316" t="s">
        <v>12773</v>
      </c>
      <c r="D9316" t="s">
        <v>211</v>
      </c>
      <c r="E9316">
        <v>0</v>
      </c>
      <c r="F9316">
        <v>0</v>
      </c>
    </row>
    <row r="9317" spans="1:6">
      <c r="A9317" t="s">
        <v>15841</v>
      </c>
      <c r="B9317">
        <v>103739</v>
      </c>
      <c r="C9317" t="s">
        <v>12774</v>
      </c>
      <c r="D9317" t="s">
        <v>211</v>
      </c>
      <c r="E9317">
        <v>0</v>
      </c>
      <c r="F9317">
        <v>0</v>
      </c>
    </row>
    <row r="9318" spans="1:6">
      <c r="A9318" t="s">
        <v>15841</v>
      </c>
      <c r="B9318">
        <v>103737</v>
      </c>
      <c r="C9318" t="s">
        <v>12775</v>
      </c>
      <c r="D9318" t="s">
        <v>211</v>
      </c>
      <c r="E9318">
        <v>0</v>
      </c>
      <c r="F9318">
        <v>0</v>
      </c>
    </row>
    <row r="9319" spans="1:6">
      <c r="A9319" t="s">
        <v>15841</v>
      </c>
      <c r="B9319">
        <v>103742</v>
      </c>
      <c r="C9319" t="s">
        <v>12776</v>
      </c>
      <c r="D9319" t="s">
        <v>211</v>
      </c>
      <c r="E9319">
        <v>0</v>
      </c>
      <c r="F9319">
        <v>0</v>
      </c>
    </row>
    <row r="9320" spans="1:6">
      <c r="A9320" t="s">
        <v>15842</v>
      </c>
      <c r="B9320">
        <v>103689</v>
      </c>
      <c r="C9320" t="s">
        <v>215</v>
      </c>
      <c r="D9320" t="s">
        <v>109</v>
      </c>
      <c r="E9320">
        <v>466.35</v>
      </c>
      <c r="F9320">
        <v>468.77</v>
      </c>
    </row>
    <row r="9321" spans="1:6">
      <c r="A9321" t="s">
        <v>15842</v>
      </c>
      <c r="B9321">
        <v>103702</v>
      </c>
      <c r="C9321" t="s">
        <v>12777</v>
      </c>
      <c r="D9321" t="s">
        <v>109</v>
      </c>
      <c r="E9321">
        <v>0</v>
      </c>
      <c r="F9321">
        <v>0</v>
      </c>
    </row>
    <row r="9322" spans="1:6">
      <c r="A9322" t="s">
        <v>15842</v>
      </c>
      <c r="B9322">
        <v>103700</v>
      </c>
      <c r="C9322" t="s">
        <v>12778</v>
      </c>
      <c r="D9322" t="s">
        <v>109</v>
      </c>
      <c r="E9322">
        <v>0</v>
      </c>
      <c r="F9322">
        <v>0</v>
      </c>
    </row>
    <row r="9323" spans="1:6">
      <c r="A9323" t="s">
        <v>15842</v>
      </c>
      <c r="B9323">
        <v>103698</v>
      </c>
      <c r="C9323" t="s">
        <v>12779</v>
      </c>
      <c r="D9323" t="s">
        <v>109</v>
      </c>
      <c r="E9323">
        <v>0</v>
      </c>
      <c r="F9323">
        <v>0</v>
      </c>
    </row>
    <row r="9324" spans="1:6">
      <c r="A9324" t="s">
        <v>15842</v>
      </c>
      <c r="B9324">
        <v>103703</v>
      </c>
      <c r="C9324" t="s">
        <v>12780</v>
      </c>
      <c r="D9324" t="s">
        <v>109</v>
      </c>
      <c r="E9324">
        <v>0</v>
      </c>
      <c r="F9324">
        <v>0</v>
      </c>
    </row>
    <row r="9325" spans="1:6">
      <c r="A9325" t="s">
        <v>15842</v>
      </c>
      <c r="B9325">
        <v>103701</v>
      </c>
      <c r="C9325" t="s">
        <v>12781</v>
      </c>
      <c r="D9325" t="s">
        <v>109</v>
      </c>
      <c r="E9325">
        <v>0</v>
      </c>
      <c r="F9325">
        <v>0</v>
      </c>
    </row>
    <row r="9326" spans="1:6">
      <c r="A9326" t="s">
        <v>15842</v>
      </c>
      <c r="B9326">
        <v>103699</v>
      </c>
      <c r="C9326" t="s">
        <v>12782</v>
      </c>
      <c r="D9326" t="s">
        <v>109</v>
      </c>
      <c r="E9326">
        <v>0</v>
      </c>
      <c r="F9326">
        <v>0</v>
      </c>
    </row>
    <row r="9327" spans="1:6">
      <c r="A9327" t="s">
        <v>15842</v>
      </c>
      <c r="B9327">
        <v>103704</v>
      </c>
      <c r="C9327" t="s">
        <v>12783</v>
      </c>
      <c r="D9327" t="s">
        <v>109</v>
      </c>
      <c r="E9327">
        <v>0</v>
      </c>
      <c r="F9327">
        <v>0</v>
      </c>
    </row>
    <row r="9328" spans="1:6">
      <c r="A9328" t="s">
        <v>15842</v>
      </c>
      <c r="B9328">
        <v>103706</v>
      </c>
      <c r="C9328" t="s">
        <v>12784</v>
      </c>
      <c r="D9328" t="s">
        <v>211</v>
      </c>
      <c r="E9328">
        <v>0</v>
      </c>
      <c r="F9328">
        <v>0</v>
      </c>
    </row>
    <row r="9329" spans="1:6">
      <c r="A9329" t="s">
        <v>15842</v>
      </c>
      <c r="B9329">
        <v>103707</v>
      </c>
      <c r="C9329" t="s">
        <v>12785</v>
      </c>
      <c r="D9329" t="s">
        <v>211</v>
      </c>
      <c r="E9329">
        <v>0</v>
      </c>
      <c r="F9329">
        <v>0</v>
      </c>
    </row>
    <row r="9330" spans="1:6">
      <c r="A9330" t="s">
        <v>15842</v>
      </c>
      <c r="B9330">
        <v>103708</v>
      </c>
      <c r="C9330" t="s">
        <v>12786</v>
      </c>
      <c r="D9330" t="s">
        <v>211</v>
      </c>
      <c r="E9330">
        <v>0</v>
      </c>
      <c r="F9330">
        <v>0</v>
      </c>
    </row>
    <row r="9331" spans="1:6">
      <c r="A9331" t="s">
        <v>15842</v>
      </c>
      <c r="B9331">
        <v>103709</v>
      </c>
      <c r="C9331" t="s">
        <v>12787</v>
      </c>
      <c r="D9331" t="s">
        <v>211</v>
      </c>
      <c r="E9331">
        <v>0</v>
      </c>
      <c r="F9331">
        <v>0</v>
      </c>
    </row>
    <row r="9332" spans="1:6">
      <c r="A9332" t="s">
        <v>15842</v>
      </c>
      <c r="B9332">
        <v>103710</v>
      </c>
      <c r="C9332" t="s">
        <v>12788</v>
      </c>
      <c r="D9332" t="s">
        <v>211</v>
      </c>
      <c r="E9332">
        <v>0</v>
      </c>
      <c r="F9332">
        <v>0</v>
      </c>
    </row>
    <row r="9333" spans="1:6">
      <c r="A9333" t="s">
        <v>15842</v>
      </c>
      <c r="B9333">
        <v>103711</v>
      </c>
      <c r="C9333" t="s">
        <v>12789</v>
      </c>
      <c r="D9333" t="s">
        <v>211</v>
      </c>
      <c r="E9333">
        <v>0</v>
      </c>
      <c r="F9333">
        <v>0</v>
      </c>
    </row>
    <row r="9334" spans="1:6">
      <c r="A9334" t="s">
        <v>15842</v>
      </c>
      <c r="B9334">
        <v>103712</v>
      </c>
      <c r="C9334" t="s">
        <v>12790</v>
      </c>
      <c r="D9334" t="s">
        <v>211</v>
      </c>
      <c r="E9334">
        <v>0</v>
      </c>
      <c r="F9334">
        <v>0</v>
      </c>
    </row>
    <row r="9335" spans="1:6">
      <c r="A9335" t="s">
        <v>15842</v>
      </c>
      <c r="B9335">
        <v>103713</v>
      </c>
      <c r="C9335" t="s">
        <v>12791</v>
      </c>
      <c r="D9335" t="s">
        <v>211</v>
      </c>
      <c r="E9335">
        <v>0</v>
      </c>
      <c r="F9335">
        <v>0</v>
      </c>
    </row>
    <row r="9336" spans="1:6">
      <c r="A9336" t="s">
        <v>15842</v>
      </c>
      <c r="B9336">
        <v>103714</v>
      </c>
      <c r="C9336" t="s">
        <v>12792</v>
      </c>
      <c r="D9336" t="s">
        <v>211</v>
      </c>
      <c r="E9336">
        <v>0</v>
      </c>
      <c r="F9336">
        <v>0</v>
      </c>
    </row>
    <row r="9337" spans="1:6">
      <c r="A9337" t="s">
        <v>15842</v>
      </c>
      <c r="B9337">
        <v>103715</v>
      </c>
      <c r="C9337" t="s">
        <v>12793</v>
      </c>
      <c r="D9337" t="s">
        <v>211</v>
      </c>
      <c r="E9337">
        <v>0</v>
      </c>
      <c r="F9337">
        <v>0</v>
      </c>
    </row>
    <row r="9338" spans="1:6">
      <c r="A9338" t="s">
        <v>15842</v>
      </c>
      <c r="B9338">
        <v>103716</v>
      </c>
      <c r="C9338" t="s">
        <v>12794</v>
      </c>
      <c r="D9338" t="s">
        <v>211</v>
      </c>
      <c r="E9338">
        <v>0</v>
      </c>
      <c r="F9338">
        <v>0</v>
      </c>
    </row>
    <row r="9339" spans="1:6">
      <c r="A9339" t="s">
        <v>15842</v>
      </c>
      <c r="B9339">
        <v>103717</v>
      </c>
      <c r="C9339" t="s">
        <v>12795</v>
      </c>
      <c r="D9339" t="s">
        <v>211</v>
      </c>
      <c r="E9339">
        <v>0</v>
      </c>
      <c r="F9339">
        <v>0</v>
      </c>
    </row>
    <row r="9340" spans="1:6">
      <c r="A9340" t="s">
        <v>15842</v>
      </c>
      <c r="B9340">
        <v>103718</v>
      </c>
      <c r="C9340" t="s">
        <v>12796</v>
      </c>
      <c r="D9340" t="s">
        <v>211</v>
      </c>
      <c r="E9340">
        <v>0</v>
      </c>
      <c r="F9340">
        <v>0</v>
      </c>
    </row>
    <row r="9341" spans="1:6">
      <c r="A9341" t="s">
        <v>15842</v>
      </c>
      <c r="B9341">
        <v>103719</v>
      </c>
      <c r="C9341" t="s">
        <v>12797</v>
      </c>
      <c r="D9341" t="s">
        <v>211</v>
      </c>
      <c r="E9341">
        <v>0</v>
      </c>
      <c r="F9341">
        <v>0</v>
      </c>
    </row>
    <row r="9342" spans="1:6">
      <c r="A9342" t="s">
        <v>15842</v>
      </c>
      <c r="B9342">
        <v>103720</v>
      </c>
      <c r="C9342" t="s">
        <v>12798</v>
      </c>
      <c r="D9342" t="s">
        <v>211</v>
      </c>
      <c r="E9342">
        <v>0</v>
      </c>
      <c r="F9342">
        <v>0</v>
      </c>
    </row>
    <row r="9343" spans="1:6">
      <c r="A9343" t="s">
        <v>15842</v>
      </c>
      <c r="B9343">
        <v>103721</v>
      </c>
      <c r="C9343" t="s">
        <v>12799</v>
      </c>
      <c r="D9343" t="s">
        <v>211</v>
      </c>
      <c r="E9343">
        <v>0</v>
      </c>
      <c r="F9343">
        <v>0</v>
      </c>
    </row>
    <row r="9344" spans="1:6">
      <c r="A9344" t="s">
        <v>15842</v>
      </c>
      <c r="B9344">
        <v>103705</v>
      </c>
      <c r="C9344" t="s">
        <v>12800</v>
      </c>
      <c r="D9344" t="s">
        <v>211</v>
      </c>
      <c r="E9344">
        <v>0</v>
      </c>
      <c r="F9344">
        <v>0</v>
      </c>
    </row>
    <row r="9345" spans="1:6">
      <c r="A9345" t="s">
        <v>15842</v>
      </c>
      <c r="B9345">
        <v>103722</v>
      </c>
      <c r="C9345" t="s">
        <v>12801</v>
      </c>
      <c r="D9345" t="s">
        <v>211</v>
      </c>
      <c r="E9345">
        <v>0</v>
      </c>
      <c r="F9345">
        <v>0</v>
      </c>
    </row>
    <row r="9346" spans="1:6">
      <c r="A9346" t="s">
        <v>15842</v>
      </c>
      <c r="B9346">
        <v>103723</v>
      </c>
      <c r="C9346" t="s">
        <v>12802</v>
      </c>
      <c r="D9346" t="s">
        <v>211</v>
      </c>
      <c r="E9346">
        <v>0</v>
      </c>
      <c r="F9346">
        <v>0</v>
      </c>
    </row>
    <row r="9347" spans="1:6">
      <c r="A9347" t="s">
        <v>15842</v>
      </c>
      <c r="B9347">
        <v>103724</v>
      </c>
      <c r="C9347" t="s">
        <v>12803</v>
      </c>
      <c r="D9347" t="s">
        <v>211</v>
      </c>
      <c r="E9347">
        <v>0</v>
      </c>
      <c r="F9347">
        <v>0</v>
      </c>
    </row>
    <row r="9348" spans="1:6">
      <c r="A9348" t="s">
        <v>15842</v>
      </c>
      <c r="B9348">
        <v>103725</v>
      </c>
      <c r="C9348" t="s">
        <v>12804</v>
      </c>
      <c r="D9348" t="s">
        <v>211</v>
      </c>
      <c r="E9348">
        <v>0</v>
      </c>
      <c r="F9348">
        <v>0</v>
      </c>
    </row>
    <row r="9349" spans="1:6">
      <c r="A9349" t="s">
        <v>15842</v>
      </c>
      <c r="B9349">
        <v>103726</v>
      </c>
      <c r="C9349" t="s">
        <v>12805</v>
      </c>
      <c r="D9349" t="s">
        <v>211</v>
      </c>
      <c r="E9349">
        <v>0</v>
      </c>
      <c r="F9349">
        <v>0</v>
      </c>
    </row>
    <row r="9350" spans="1:6">
      <c r="A9350" t="s">
        <v>15842</v>
      </c>
      <c r="B9350">
        <v>103727</v>
      </c>
      <c r="C9350" t="s">
        <v>12806</v>
      </c>
      <c r="D9350" t="s">
        <v>211</v>
      </c>
      <c r="E9350">
        <v>0</v>
      </c>
      <c r="F9350">
        <v>0</v>
      </c>
    </row>
    <row r="9351" spans="1:6">
      <c r="A9351" t="s">
        <v>15842</v>
      </c>
      <c r="B9351">
        <v>103728</v>
      </c>
      <c r="C9351" t="s">
        <v>12807</v>
      </c>
      <c r="D9351" t="s">
        <v>211</v>
      </c>
      <c r="E9351">
        <v>0</v>
      </c>
      <c r="F9351">
        <v>0</v>
      </c>
    </row>
    <row r="9352" spans="1:6">
      <c r="A9352" t="s">
        <v>15842</v>
      </c>
      <c r="B9352">
        <v>103729</v>
      </c>
      <c r="C9352" t="s">
        <v>12808</v>
      </c>
      <c r="D9352" t="s">
        <v>211</v>
      </c>
      <c r="E9352">
        <v>0</v>
      </c>
      <c r="F9352">
        <v>0</v>
      </c>
    </row>
    <row r="9353" spans="1:6">
      <c r="A9353" t="s">
        <v>15842</v>
      </c>
      <c r="B9353">
        <v>103730</v>
      </c>
      <c r="C9353" t="s">
        <v>12809</v>
      </c>
      <c r="D9353" t="s">
        <v>211</v>
      </c>
      <c r="E9353">
        <v>0</v>
      </c>
      <c r="F9353">
        <v>0</v>
      </c>
    </row>
    <row r="9354" spans="1:6">
      <c r="A9354" t="s">
        <v>15842</v>
      </c>
      <c r="B9354">
        <v>103731</v>
      </c>
      <c r="C9354" t="s">
        <v>12810</v>
      </c>
      <c r="D9354" t="s">
        <v>211</v>
      </c>
      <c r="E9354">
        <v>0</v>
      </c>
      <c r="F9354">
        <v>0</v>
      </c>
    </row>
    <row r="9355" spans="1:6">
      <c r="A9355" t="s">
        <v>15842</v>
      </c>
      <c r="B9355">
        <v>103732</v>
      </c>
      <c r="C9355" t="s">
        <v>12811</v>
      </c>
      <c r="D9355" t="s">
        <v>211</v>
      </c>
      <c r="E9355">
        <v>0</v>
      </c>
      <c r="F9355">
        <v>0</v>
      </c>
    </row>
    <row r="9356" spans="1:6">
      <c r="A9356" t="s">
        <v>15842</v>
      </c>
      <c r="B9356">
        <v>103733</v>
      </c>
      <c r="C9356" t="s">
        <v>12812</v>
      </c>
      <c r="D9356" t="s">
        <v>211</v>
      </c>
      <c r="E9356">
        <v>0</v>
      </c>
      <c r="F9356">
        <v>0</v>
      </c>
    </row>
    <row r="9357" spans="1:6">
      <c r="A9357" t="s">
        <v>15842</v>
      </c>
      <c r="B9357">
        <v>103696</v>
      </c>
      <c r="C9357" t="s">
        <v>12813</v>
      </c>
      <c r="D9357" t="s">
        <v>211</v>
      </c>
      <c r="E9357">
        <v>144.71</v>
      </c>
      <c r="F9357">
        <v>148.81</v>
      </c>
    </row>
    <row r="9358" spans="1:6">
      <c r="A9358" t="s">
        <v>15842</v>
      </c>
      <c r="B9358">
        <v>103697</v>
      </c>
      <c r="C9358" t="s">
        <v>12814</v>
      </c>
      <c r="D9358" t="s">
        <v>211</v>
      </c>
      <c r="E9358">
        <v>132.78</v>
      </c>
      <c r="F9358">
        <v>136.69999999999999</v>
      </c>
    </row>
    <row r="9359" spans="1:6">
      <c r="A9359" t="s">
        <v>15842</v>
      </c>
      <c r="B9359">
        <v>103695</v>
      </c>
      <c r="C9359" t="s">
        <v>12815</v>
      </c>
      <c r="D9359" t="s">
        <v>211</v>
      </c>
      <c r="E9359">
        <v>103.65</v>
      </c>
      <c r="F9359">
        <v>105.93</v>
      </c>
    </row>
    <row r="9360" spans="1:6">
      <c r="A9360" t="s">
        <v>15842</v>
      </c>
      <c r="B9360">
        <v>103694</v>
      </c>
      <c r="C9360" t="s">
        <v>12816</v>
      </c>
      <c r="D9360" t="s">
        <v>211</v>
      </c>
      <c r="E9360">
        <v>115.58</v>
      </c>
      <c r="F9360">
        <v>118.04</v>
      </c>
    </row>
    <row r="9361" spans="1:6">
      <c r="A9361" t="s">
        <v>15842</v>
      </c>
      <c r="B9361">
        <v>103690</v>
      </c>
      <c r="C9361" t="s">
        <v>12817</v>
      </c>
      <c r="D9361" t="s">
        <v>211</v>
      </c>
      <c r="E9361">
        <v>0</v>
      </c>
      <c r="F9361">
        <v>0</v>
      </c>
    </row>
    <row r="9362" spans="1:6">
      <c r="A9362" t="s">
        <v>15842</v>
      </c>
      <c r="B9362">
        <v>103693</v>
      </c>
      <c r="C9362" t="s">
        <v>12818</v>
      </c>
      <c r="D9362" t="s">
        <v>211</v>
      </c>
      <c r="E9362">
        <v>0</v>
      </c>
      <c r="F9362">
        <v>0</v>
      </c>
    </row>
    <row r="9363" spans="1:6">
      <c r="A9363" t="s">
        <v>15842</v>
      </c>
      <c r="B9363">
        <v>103692</v>
      </c>
      <c r="C9363" t="s">
        <v>12819</v>
      </c>
      <c r="D9363" t="s">
        <v>211</v>
      </c>
      <c r="E9363">
        <v>0</v>
      </c>
      <c r="F9363">
        <v>0</v>
      </c>
    </row>
    <row r="9364" spans="1:6">
      <c r="A9364" t="s">
        <v>15842</v>
      </c>
      <c r="B9364">
        <v>103691</v>
      </c>
      <c r="C9364" t="s">
        <v>12820</v>
      </c>
      <c r="D9364" t="s">
        <v>211</v>
      </c>
      <c r="E9364">
        <v>0</v>
      </c>
      <c r="F9364">
        <v>0</v>
      </c>
    </row>
    <row r="9365" spans="1:6">
      <c r="A9365" t="s">
        <v>15843</v>
      </c>
      <c r="B9365">
        <v>96987</v>
      </c>
      <c r="C9365" t="s">
        <v>12821</v>
      </c>
      <c r="D9365" t="s">
        <v>211</v>
      </c>
      <c r="E9365">
        <v>124.02</v>
      </c>
      <c r="F9365">
        <v>127.68</v>
      </c>
    </row>
    <row r="9366" spans="1:6">
      <c r="A9366" t="s">
        <v>15843</v>
      </c>
      <c r="B9366">
        <v>96989</v>
      </c>
      <c r="C9366" t="s">
        <v>282</v>
      </c>
      <c r="D9366" t="s">
        <v>211</v>
      </c>
      <c r="E9366">
        <v>138.02000000000001</v>
      </c>
      <c r="F9366">
        <v>138.43</v>
      </c>
    </row>
    <row r="9367" spans="1:6">
      <c r="A9367" t="s">
        <v>15843</v>
      </c>
      <c r="B9367">
        <v>104749</v>
      </c>
      <c r="C9367" t="s">
        <v>12822</v>
      </c>
      <c r="D9367" t="s">
        <v>211</v>
      </c>
      <c r="E9367">
        <v>24.61</v>
      </c>
      <c r="F9367">
        <v>25.18</v>
      </c>
    </row>
    <row r="9368" spans="1:6">
      <c r="A9368" t="s">
        <v>15843</v>
      </c>
      <c r="B9368">
        <v>104750</v>
      </c>
      <c r="C9368" t="s">
        <v>12823</v>
      </c>
      <c r="D9368" t="s">
        <v>211</v>
      </c>
      <c r="E9368">
        <v>19</v>
      </c>
      <c r="F9368">
        <v>19.57</v>
      </c>
    </row>
    <row r="9369" spans="1:6">
      <c r="A9369" t="s">
        <v>15843</v>
      </c>
      <c r="B9369">
        <v>104751</v>
      </c>
      <c r="C9369" t="s">
        <v>12824</v>
      </c>
      <c r="D9369" t="s">
        <v>211</v>
      </c>
      <c r="E9369">
        <v>28.62</v>
      </c>
      <c r="F9369">
        <v>29.19</v>
      </c>
    </row>
    <row r="9370" spans="1:6">
      <c r="A9370" t="s">
        <v>15843</v>
      </c>
      <c r="B9370">
        <v>104752</v>
      </c>
      <c r="C9370" t="s">
        <v>12825</v>
      </c>
      <c r="D9370" t="s">
        <v>211</v>
      </c>
      <c r="E9370">
        <v>21.49</v>
      </c>
      <c r="F9370">
        <v>22.06</v>
      </c>
    </row>
    <row r="9371" spans="1:6">
      <c r="A9371" t="s">
        <v>15843</v>
      </c>
      <c r="B9371">
        <v>104753</v>
      </c>
      <c r="C9371" t="s">
        <v>12826</v>
      </c>
      <c r="D9371" t="s">
        <v>211</v>
      </c>
      <c r="E9371">
        <v>26.17</v>
      </c>
      <c r="F9371">
        <v>26.74</v>
      </c>
    </row>
    <row r="9372" spans="1:6">
      <c r="A9372" t="s">
        <v>15843</v>
      </c>
      <c r="B9372">
        <v>104754</v>
      </c>
      <c r="C9372" t="s">
        <v>12827</v>
      </c>
      <c r="D9372" t="s">
        <v>211</v>
      </c>
      <c r="E9372">
        <v>34.200000000000003</v>
      </c>
      <c r="F9372">
        <v>34.770000000000003</v>
      </c>
    </row>
    <row r="9373" spans="1:6">
      <c r="A9373" t="s">
        <v>15843</v>
      </c>
      <c r="B9373">
        <v>104755</v>
      </c>
      <c r="C9373" t="s">
        <v>12828</v>
      </c>
      <c r="D9373" t="s">
        <v>211</v>
      </c>
      <c r="E9373">
        <v>46.65</v>
      </c>
      <c r="F9373">
        <v>47.22</v>
      </c>
    </row>
    <row r="9374" spans="1:6">
      <c r="A9374" t="s">
        <v>15843</v>
      </c>
      <c r="B9374">
        <v>96982</v>
      </c>
      <c r="C9374" t="s">
        <v>12829</v>
      </c>
      <c r="D9374" t="s">
        <v>211</v>
      </c>
      <c r="E9374">
        <v>0</v>
      </c>
      <c r="F9374">
        <v>0</v>
      </c>
    </row>
    <row r="9375" spans="1:6">
      <c r="A9375" t="s">
        <v>15843</v>
      </c>
      <c r="B9375">
        <v>96993</v>
      </c>
      <c r="C9375" t="s">
        <v>12830</v>
      </c>
      <c r="D9375" t="s">
        <v>211</v>
      </c>
      <c r="E9375">
        <v>0</v>
      </c>
      <c r="F9375">
        <v>0</v>
      </c>
    </row>
    <row r="9376" spans="1:6">
      <c r="A9376" t="s">
        <v>15843</v>
      </c>
      <c r="B9376">
        <v>96990</v>
      </c>
      <c r="C9376" t="s">
        <v>12831</v>
      </c>
      <c r="D9376" t="s">
        <v>211</v>
      </c>
      <c r="E9376">
        <v>0</v>
      </c>
      <c r="F9376">
        <v>0</v>
      </c>
    </row>
    <row r="9377" spans="1:6">
      <c r="A9377" t="s">
        <v>15843</v>
      </c>
      <c r="B9377">
        <v>96991</v>
      </c>
      <c r="C9377" t="s">
        <v>12832</v>
      </c>
      <c r="D9377" t="s">
        <v>211</v>
      </c>
      <c r="E9377">
        <v>0</v>
      </c>
      <c r="F9377">
        <v>0</v>
      </c>
    </row>
    <row r="9378" spans="1:6">
      <c r="A9378" t="s">
        <v>15843</v>
      </c>
      <c r="B9378">
        <v>96992</v>
      </c>
      <c r="C9378" t="s">
        <v>12833</v>
      </c>
      <c r="D9378" t="s">
        <v>211</v>
      </c>
      <c r="E9378">
        <v>0</v>
      </c>
      <c r="F9378">
        <v>0</v>
      </c>
    </row>
    <row r="9379" spans="1:6">
      <c r="A9379" t="s">
        <v>15843</v>
      </c>
      <c r="B9379">
        <v>96994</v>
      </c>
      <c r="C9379" t="s">
        <v>12834</v>
      </c>
      <c r="D9379" t="s">
        <v>211</v>
      </c>
      <c r="E9379">
        <v>0</v>
      </c>
      <c r="F9379">
        <v>0</v>
      </c>
    </row>
    <row r="9380" spans="1:6">
      <c r="A9380" t="s">
        <v>15843</v>
      </c>
      <c r="B9380">
        <v>96973</v>
      </c>
      <c r="C9380" t="s">
        <v>12835</v>
      </c>
      <c r="D9380" t="s">
        <v>110</v>
      </c>
      <c r="E9380">
        <v>76.41</v>
      </c>
      <c r="F9380">
        <v>77.819999999999993</v>
      </c>
    </row>
    <row r="9381" spans="1:6">
      <c r="A9381" t="s">
        <v>15843</v>
      </c>
      <c r="B9381">
        <v>104743</v>
      </c>
      <c r="C9381" t="s">
        <v>12836</v>
      </c>
      <c r="D9381" t="s">
        <v>110</v>
      </c>
      <c r="E9381">
        <v>0</v>
      </c>
      <c r="F9381">
        <v>0</v>
      </c>
    </row>
    <row r="9382" spans="1:6">
      <c r="A9382" t="s">
        <v>15843</v>
      </c>
      <c r="B9382">
        <v>96977</v>
      </c>
      <c r="C9382" t="s">
        <v>12837</v>
      </c>
      <c r="D9382" t="s">
        <v>110</v>
      </c>
      <c r="E9382">
        <v>66.94</v>
      </c>
      <c r="F9382">
        <v>67.05</v>
      </c>
    </row>
    <row r="9383" spans="1:6">
      <c r="A9383" t="s">
        <v>15843</v>
      </c>
      <c r="B9383">
        <v>96974</v>
      </c>
      <c r="C9383" t="s">
        <v>12838</v>
      </c>
      <c r="D9383" t="s">
        <v>110</v>
      </c>
      <c r="E9383">
        <v>99.58</v>
      </c>
      <c r="F9383">
        <v>101.22</v>
      </c>
    </row>
    <row r="9384" spans="1:6">
      <c r="A9384" t="s">
        <v>15843</v>
      </c>
      <c r="B9384">
        <v>104744</v>
      </c>
      <c r="C9384" t="s">
        <v>12839</v>
      </c>
      <c r="D9384" t="s">
        <v>110</v>
      </c>
      <c r="E9384">
        <v>0</v>
      </c>
      <c r="F9384">
        <v>0</v>
      </c>
    </row>
    <row r="9385" spans="1:6">
      <c r="A9385" t="s">
        <v>15843</v>
      </c>
      <c r="B9385">
        <v>96978</v>
      </c>
      <c r="C9385" t="s">
        <v>12840</v>
      </c>
      <c r="D9385" t="s">
        <v>110</v>
      </c>
      <c r="E9385">
        <v>88.24</v>
      </c>
      <c r="F9385">
        <v>88.36</v>
      </c>
    </row>
    <row r="9386" spans="1:6">
      <c r="A9386" t="s">
        <v>15843</v>
      </c>
      <c r="B9386">
        <v>96975</v>
      </c>
      <c r="C9386" t="s">
        <v>12841</v>
      </c>
      <c r="D9386" t="s">
        <v>110</v>
      </c>
      <c r="E9386">
        <v>124.04</v>
      </c>
      <c r="F9386">
        <v>125.88</v>
      </c>
    </row>
    <row r="9387" spans="1:6">
      <c r="A9387" t="s">
        <v>15843</v>
      </c>
      <c r="B9387">
        <v>104745</v>
      </c>
      <c r="C9387" t="s">
        <v>12842</v>
      </c>
      <c r="D9387" t="s">
        <v>110</v>
      </c>
      <c r="E9387">
        <v>0</v>
      </c>
      <c r="F9387">
        <v>0</v>
      </c>
    </row>
    <row r="9388" spans="1:6">
      <c r="A9388" t="s">
        <v>15843</v>
      </c>
      <c r="B9388">
        <v>96979</v>
      </c>
      <c r="C9388" t="s">
        <v>12843</v>
      </c>
      <c r="D9388" t="s">
        <v>110</v>
      </c>
      <c r="E9388">
        <v>126.32</v>
      </c>
      <c r="F9388">
        <v>126.46</v>
      </c>
    </row>
    <row r="9389" spans="1:6">
      <c r="A9389" t="s">
        <v>15843</v>
      </c>
      <c r="B9389">
        <v>96976</v>
      </c>
      <c r="C9389" t="s">
        <v>12844</v>
      </c>
      <c r="D9389" t="s">
        <v>110</v>
      </c>
      <c r="E9389">
        <v>164.99</v>
      </c>
      <c r="F9389">
        <v>167.01</v>
      </c>
    </row>
    <row r="9390" spans="1:6">
      <c r="A9390" t="s">
        <v>15843</v>
      </c>
      <c r="B9390">
        <v>96984</v>
      </c>
      <c r="C9390" t="s">
        <v>281</v>
      </c>
      <c r="D9390" t="s">
        <v>211</v>
      </c>
      <c r="E9390">
        <v>59.67</v>
      </c>
      <c r="F9390">
        <v>61.98</v>
      </c>
    </row>
    <row r="9391" spans="1:6">
      <c r="A9391" t="s">
        <v>15843</v>
      </c>
      <c r="B9391">
        <v>96980</v>
      </c>
      <c r="C9391" t="s">
        <v>12845</v>
      </c>
      <c r="D9391" t="s">
        <v>110</v>
      </c>
      <c r="E9391">
        <v>0</v>
      </c>
      <c r="F9391">
        <v>0</v>
      </c>
    </row>
    <row r="9392" spans="1:6">
      <c r="A9392" t="s">
        <v>15843</v>
      </c>
      <c r="B9392">
        <v>96986</v>
      </c>
      <c r="C9392" t="s">
        <v>12846</v>
      </c>
      <c r="D9392" t="s">
        <v>211</v>
      </c>
      <c r="E9392">
        <v>163.06</v>
      </c>
      <c r="F9392">
        <v>164.26</v>
      </c>
    </row>
    <row r="9393" spans="1:6">
      <c r="A9393" t="s">
        <v>15843</v>
      </c>
      <c r="B9393">
        <v>96985</v>
      </c>
      <c r="C9393" t="s">
        <v>280</v>
      </c>
      <c r="D9393" t="s">
        <v>211</v>
      </c>
      <c r="E9393">
        <v>109.47</v>
      </c>
      <c r="F9393">
        <v>110.24</v>
      </c>
    </row>
    <row r="9394" spans="1:6">
      <c r="A9394" t="s">
        <v>15843</v>
      </c>
      <c r="B9394">
        <v>96988</v>
      </c>
      <c r="C9394" t="s">
        <v>12847</v>
      </c>
      <c r="D9394" t="s">
        <v>211</v>
      </c>
      <c r="E9394">
        <v>164.89</v>
      </c>
      <c r="F9394">
        <v>165.41</v>
      </c>
    </row>
    <row r="9395" spans="1:6">
      <c r="A9395" t="s">
        <v>15843</v>
      </c>
      <c r="B9395">
        <v>104746</v>
      </c>
      <c r="C9395" t="s">
        <v>12848</v>
      </c>
      <c r="D9395" t="s">
        <v>211</v>
      </c>
      <c r="E9395">
        <v>27.17</v>
      </c>
      <c r="F9395">
        <v>27.76</v>
      </c>
    </row>
    <row r="9396" spans="1:6">
      <c r="A9396" t="s">
        <v>15843</v>
      </c>
      <c r="B9396">
        <v>104747</v>
      </c>
      <c r="C9396" t="s">
        <v>12849</v>
      </c>
      <c r="D9396" t="s">
        <v>211</v>
      </c>
      <c r="E9396">
        <v>0</v>
      </c>
      <c r="F9396">
        <v>0</v>
      </c>
    </row>
    <row r="9397" spans="1:6">
      <c r="A9397" t="s">
        <v>15843</v>
      </c>
      <c r="B9397">
        <v>96983</v>
      </c>
      <c r="C9397" t="s">
        <v>12850</v>
      </c>
      <c r="D9397" t="s">
        <v>211</v>
      </c>
      <c r="E9397">
        <v>0</v>
      </c>
      <c r="F9397">
        <v>0</v>
      </c>
    </row>
    <row r="9398" spans="1:6">
      <c r="A9398" t="s">
        <v>15843</v>
      </c>
      <c r="B9398">
        <v>104748</v>
      </c>
      <c r="C9398" t="s">
        <v>12851</v>
      </c>
      <c r="D9398" t="s">
        <v>211</v>
      </c>
      <c r="E9398">
        <v>0</v>
      </c>
      <c r="F9398">
        <v>0</v>
      </c>
    </row>
    <row r="9399" spans="1:6">
      <c r="A9399" t="s">
        <v>15843</v>
      </c>
      <c r="B9399">
        <v>98463</v>
      </c>
      <c r="C9399" t="s">
        <v>12852</v>
      </c>
      <c r="D9399" t="s">
        <v>211</v>
      </c>
      <c r="E9399">
        <v>26.24</v>
      </c>
      <c r="F9399">
        <v>27.2</v>
      </c>
    </row>
    <row r="9400" spans="1:6">
      <c r="A9400" t="s">
        <v>15844</v>
      </c>
      <c r="B9400">
        <v>104827</v>
      </c>
      <c r="C9400" t="s">
        <v>12853</v>
      </c>
      <c r="D9400" t="s">
        <v>211</v>
      </c>
      <c r="E9400">
        <v>0</v>
      </c>
      <c r="F9400">
        <v>0</v>
      </c>
    </row>
    <row r="9401" spans="1:6">
      <c r="A9401" t="s">
        <v>15844</v>
      </c>
      <c r="B9401">
        <v>104828</v>
      </c>
      <c r="C9401" t="s">
        <v>12854</v>
      </c>
      <c r="D9401" t="s">
        <v>211</v>
      </c>
      <c r="E9401">
        <v>0</v>
      </c>
      <c r="F9401">
        <v>0</v>
      </c>
    </row>
    <row r="9402" spans="1:6">
      <c r="A9402" t="s">
        <v>15844</v>
      </c>
      <c r="B9402">
        <v>104824</v>
      </c>
      <c r="C9402" t="s">
        <v>12855</v>
      </c>
      <c r="D9402" t="s">
        <v>211</v>
      </c>
      <c r="E9402">
        <v>0</v>
      </c>
      <c r="F9402">
        <v>0</v>
      </c>
    </row>
    <row r="9403" spans="1:6">
      <c r="A9403" t="s">
        <v>15844</v>
      </c>
      <c r="B9403">
        <v>104826</v>
      </c>
      <c r="C9403" t="s">
        <v>12856</v>
      </c>
      <c r="D9403" t="s">
        <v>211</v>
      </c>
      <c r="E9403">
        <v>0</v>
      </c>
      <c r="F9403">
        <v>0</v>
      </c>
    </row>
    <row r="9404" spans="1:6">
      <c r="A9404" t="s">
        <v>15844</v>
      </c>
      <c r="B9404">
        <v>104825</v>
      </c>
      <c r="C9404" t="s">
        <v>12857</v>
      </c>
      <c r="D9404" t="s">
        <v>211</v>
      </c>
      <c r="E9404">
        <v>0</v>
      </c>
      <c r="F9404">
        <v>0</v>
      </c>
    </row>
    <row r="9405" spans="1:6">
      <c r="A9405" t="s">
        <v>15845</v>
      </c>
      <c r="B9405">
        <v>104993</v>
      </c>
      <c r="C9405" t="s">
        <v>12858</v>
      </c>
      <c r="D9405" t="s">
        <v>211</v>
      </c>
      <c r="E9405">
        <v>0</v>
      </c>
      <c r="F9405">
        <v>0</v>
      </c>
    </row>
    <row r="9406" spans="1:6">
      <c r="A9406" t="s">
        <v>15845</v>
      </c>
      <c r="B9406">
        <v>104994</v>
      </c>
      <c r="C9406" t="s">
        <v>12859</v>
      </c>
      <c r="D9406" t="s">
        <v>211</v>
      </c>
      <c r="E9406">
        <v>0</v>
      </c>
      <c r="F9406">
        <v>0</v>
      </c>
    </row>
    <row r="9407" spans="1:6">
      <c r="A9407" t="s">
        <v>15845</v>
      </c>
      <c r="B9407">
        <v>104995</v>
      </c>
      <c r="C9407" t="s">
        <v>12860</v>
      </c>
      <c r="D9407" t="s">
        <v>211</v>
      </c>
      <c r="E9407">
        <v>0</v>
      </c>
      <c r="F9407">
        <v>0</v>
      </c>
    </row>
    <row r="9408" spans="1:6">
      <c r="A9408" t="s">
        <v>15845</v>
      </c>
      <c r="B9408">
        <v>104996</v>
      </c>
      <c r="C9408" t="s">
        <v>12861</v>
      </c>
      <c r="D9408" t="s">
        <v>211</v>
      </c>
      <c r="E9408">
        <v>0</v>
      </c>
      <c r="F9408">
        <v>0</v>
      </c>
    </row>
    <row r="9409" spans="1:6">
      <c r="A9409" t="s">
        <v>15845</v>
      </c>
      <c r="B9409">
        <v>95676</v>
      </c>
      <c r="C9409" t="s">
        <v>12862</v>
      </c>
      <c r="D9409" t="s">
        <v>211</v>
      </c>
      <c r="E9409">
        <v>109.83</v>
      </c>
      <c r="F9409">
        <v>110.64</v>
      </c>
    </row>
    <row r="9410" spans="1:6">
      <c r="A9410" t="s">
        <v>15845</v>
      </c>
      <c r="B9410">
        <v>95677</v>
      </c>
      <c r="C9410" t="s">
        <v>12863</v>
      </c>
      <c r="D9410" t="s">
        <v>211</v>
      </c>
      <c r="E9410">
        <v>0</v>
      </c>
      <c r="F9410">
        <v>0</v>
      </c>
    </row>
    <row r="9411" spans="1:6">
      <c r="A9411" t="s">
        <v>15845</v>
      </c>
      <c r="B9411">
        <v>105135</v>
      </c>
      <c r="C9411" t="s">
        <v>12864</v>
      </c>
      <c r="D9411" t="s">
        <v>211</v>
      </c>
      <c r="E9411">
        <v>993.26</v>
      </c>
      <c r="F9411">
        <v>995.55</v>
      </c>
    </row>
    <row r="9412" spans="1:6">
      <c r="A9412" t="s">
        <v>15845</v>
      </c>
      <c r="B9412">
        <v>104998</v>
      </c>
      <c r="C9412" t="s">
        <v>12865</v>
      </c>
      <c r="D9412" t="s">
        <v>211</v>
      </c>
      <c r="E9412">
        <v>607.79999999999995</v>
      </c>
      <c r="F9412">
        <v>609.77</v>
      </c>
    </row>
    <row r="9413" spans="1:6">
      <c r="A9413" t="s">
        <v>15845</v>
      </c>
      <c r="B9413">
        <v>104997</v>
      </c>
      <c r="C9413" t="s">
        <v>12866</v>
      </c>
      <c r="D9413" t="s">
        <v>211</v>
      </c>
      <c r="E9413">
        <v>454.12</v>
      </c>
      <c r="F9413">
        <v>456.09</v>
      </c>
    </row>
    <row r="9414" spans="1:6">
      <c r="A9414" t="s">
        <v>15845</v>
      </c>
      <c r="B9414">
        <v>95673</v>
      </c>
      <c r="C9414" t="s">
        <v>12867</v>
      </c>
      <c r="D9414" t="s">
        <v>211</v>
      </c>
      <c r="E9414">
        <v>132.32</v>
      </c>
      <c r="F9414">
        <v>133.63</v>
      </c>
    </row>
    <row r="9415" spans="1:6">
      <c r="A9415" t="s">
        <v>15845</v>
      </c>
      <c r="B9415">
        <v>95674</v>
      </c>
      <c r="C9415" t="s">
        <v>12868</v>
      </c>
      <c r="D9415" t="s">
        <v>211</v>
      </c>
      <c r="E9415">
        <v>140.4</v>
      </c>
      <c r="F9415">
        <v>141.71</v>
      </c>
    </row>
    <row r="9416" spans="1:6">
      <c r="A9416" t="s">
        <v>15845</v>
      </c>
      <c r="B9416">
        <v>104992</v>
      </c>
      <c r="C9416" t="s">
        <v>12869</v>
      </c>
      <c r="D9416" t="s">
        <v>211</v>
      </c>
      <c r="E9416">
        <v>1386.87</v>
      </c>
      <c r="F9416">
        <v>1389.46</v>
      </c>
    </row>
    <row r="9417" spans="1:6">
      <c r="A9417" t="s">
        <v>15845</v>
      </c>
      <c r="B9417">
        <v>95675</v>
      </c>
      <c r="C9417" t="s">
        <v>12870</v>
      </c>
      <c r="D9417" t="s">
        <v>211</v>
      </c>
      <c r="E9417">
        <v>173.22</v>
      </c>
      <c r="F9417">
        <v>174.85</v>
      </c>
    </row>
    <row r="9418" spans="1:6">
      <c r="A9418" t="s">
        <v>15845</v>
      </c>
      <c r="B9418">
        <v>95648</v>
      </c>
      <c r="C9418" t="s">
        <v>12871</v>
      </c>
      <c r="D9418" t="s">
        <v>211</v>
      </c>
      <c r="E9418">
        <v>703.88</v>
      </c>
      <c r="F9418">
        <v>708.87</v>
      </c>
    </row>
    <row r="9419" spans="1:6">
      <c r="A9419" t="s">
        <v>15845</v>
      </c>
      <c r="B9419">
        <v>95649</v>
      </c>
      <c r="C9419" t="s">
        <v>12872</v>
      </c>
      <c r="D9419" t="s">
        <v>211</v>
      </c>
      <c r="E9419">
        <v>1212.8900000000001</v>
      </c>
      <c r="F9419">
        <v>1221.6099999999999</v>
      </c>
    </row>
    <row r="9420" spans="1:6">
      <c r="A9420" t="s">
        <v>15845</v>
      </c>
      <c r="B9420">
        <v>95650</v>
      </c>
      <c r="C9420" t="s">
        <v>12873</v>
      </c>
      <c r="D9420" t="s">
        <v>211</v>
      </c>
      <c r="E9420">
        <v>1770.89</v>
      </c>
      <c r="F9420">
        <v>1783.8</v>
      </c>
    </row>
    <row r="9421" spans="1:6">
      <c r="A9421" t="s">
        <v>15845</v>
      </c>
      <c r="B9421">
        <v>95651</v>
      </c>
      <c r="C9421" t="s">
        <v>12874</v>
      </c>
      <c r="D9421" t="s">
        <v>211</v>
      </c>
      <c r="E9421">
        <v>2299.94</v>
      </c>
      <c r="F9421">
        <v>2316.7199999999998</v>
      </c>
    </row>
    <row r="9422" spans="1:6">
      <c r="A9422" t="s">
        <v>15845</v>
      </c>
      <c r="B9422">
        <v>95652</v>
      </c>
      <c r="C9422" t="s">
        <v>12875</v>
      </c>
      <c r="D9422" t="s">
        <v>211</v>
      </c>
      <c r="E9422">
        <v>873.15</v>
      </c>
      <c r="F9422">
        <v>878.73</v>
      </c>
    </row>
    <row r="9423" spans="1:6">
      <c r="A9423" t="s">
        <v>15845</v>
      </c>
      <c r="B9423">
        <v>95653</v>
      </c>
      <c r="C9423" t="s">
        <v>12876</v>
      </c>
      <c r="D9423" t="s">
        <v>211</v>
      </c>
      <c r="E9423">
        <v>1549.19</v>
      </c>
      <c r="F9423">
        <v>1559.06</v>
      </c>
    </row>
    <row r="9424" spans="1:6">
      <c r="A9424" t="s">
        <v>15845</v>
      </c>
      <c r="B9424">
        <v>95654</v>
      </c>
      <c r="C9424" t="s">
        <v>12877</v>
      </c>
      <c r="D9424" t="s">
        <v>211</v>
      </c>
      <c r="E9424">
        <v>2280.9699999999998</v>
      </c>
      <c r="F9424">
        <v>2295.64</v>
      </c>
    </row>
    <row r="9425" spans="1:6">
      <c r="A9425" t="s">
        <v>15845</v>
      </c>
      <c r="B9425">
        <v>95655</v>
      </c>
      <c r="C9425" t="s">
        <v>12878</v>
      </c>
      <c r="D9425" t="s">
        <v>211</v>
      </c>
      <c r="E9425">
        <v>2975.53</v>
      </c>
      <c r="F9425">
        <v>2994.62</v>
      </c>
    </row>
    <row r="9426" spans="1:6">
      <c r="A9426" t="s">
        <v>15845</v>
      </c>
      <c r="B9426">
        <v>95657</v>
      </c>
      <c r="C9426" t="s">
        <v>12879</v>
      </c>
      <c r="D9426" t="s">
        <v>211</v>
      </c>
      <c r="E9426">
        <v>337.12</v>
      </c>
      <c r="F9426">
        <v>344.21</v>
      </c>
    </row>
    <row r="9427" spans="1:6">
      <c r="A9427" t="s">
        <v>15845</v>
      </c>
      <c r="B9427">
        <v>95658</v>
      </c>
      <c r="C9427" t="s">
        <v>12880</v>
      </c>
      <c r="D9427" t="s">
        <v>211</v>
      </c>
      <c r="E9427">
        <v>614.79999999999995</v>
      </c>
      <c r="F9427">
        <v>627.28</v>
      </c>
    </row>
    <row r="9428" spans="1:6">
      <c r="A9428" t="s">
        <v>15845</v>
      </c>
      <c r="B9428">
        <v>95659</v>
      </c>
      <c r="C9428" t="s">
        <v>12881</v>
      </c>
      <c r="D9428" t="s">
        <v>211</v>
      </c>
      <c r="E9428">
        <v>915.22</v>
      </c>
      <c r="F9428">
        <v>933.66</v>
      </c>
    </row>
    <row r="9429" spans="1:6">
      <c r="A9429" t="s">
        <v>15845</v>
      </c>
      <c r="B9429">
        <v>95660</v>
      </c>
      <c r="C9429" t="s">
        <v>12882</v>
      </c>
      <c r="D9429" t="s">
        <v>211</v>
      </c>
      <c r="E9429">
        <v>1200.0899999999999</v>
      </c>
      <c r="F9429">
        <v>1224.0999999999999</v>
      </c>
    </row>
    <row r="9430" spans="1:6">
      <c r="A9430" t="s">
        <v>15845</v>
      </c>
      <c r="B9430">
        <v>95661</v>
      </c>
      <c r="C9430" t="s">
        <v>12883</v>
      </c>
      <c r="D9430" t="s">
        <v>211</v>
      </c>
      <c r="E9430">
        <v>420.23</v>
      </c>
      <c r="F9430">
        <v>428.15</v>
      </c>
    </row>
    <row r="9431" spans="1:6">
      <c r="A9431" t="s">
        <v>15845</v>
      </c>
      <c r="B9431">
        <v>95662</v>
      </c>
      <c r="C9431" t="s">
        <v>12884</v>
      </c>
      <c r="D9431" t="s">
        <v>211</v>
      </c>
      <c r="E9431">
        <v>779.49</v>
      </c>
      <c r="F9431">
        <v>793.59</v>
      </c>
    </row>
    <row r="9432" spans="1:6">
      <c r="A9432" t="s">
        <v>15845</v>
      </c>
      <c r="B9432">
        <v>95663</v>
      </c>
      <c r="C9432" t="s">
        <v>12885</v>
      </c>
      <c r="D9432" t="s">
        <v>211</v>
      </c>
      <c r="E9432">
        <v>1166.1400000000001</v>
      </c>
      <c r="F9432">
        <v>1187.07</v>
      </c>
    </row>
    <row r="9433" spans="1:6">
      <c r="A9433" t="s">
        <v>15845</v>
      </c>
      <c r="B9433">
        <v>95664</v>
      </c>
      <c r="C9433" t="s">
        <v>12886</v>
      </c>
      <c r="D9433" t="s">
        <v>211</v>
      </c>
      <c r="E9433">
        <v>1531.51</v>
      </c>
      <c r="F9433">
        <v>1558.78</v>
      </c>
    </row>
    <row r="9434" spans="1:6">
      <c r="A9434" t="s">
        <v>15845</v>
      </c>
      <c r="B9434">
        <v>95665</v>
      </c>
      <c r="C9434" t="s">
        <v>12887</v>
      </c>
      <c r="D9434" t="s">
        <v>211</v>
      </c>
      <c r="E9434">
        <v>373.76</v>
      </c>
      <c r="F9434">
        <v>381.37</v>
      </c>
    </row>
    <row r="9435" spans="1:6">
      <c r="A9435" t="s">
        <v>15845</v>
      </c>
      <c r="B9435">
        <v>95666</v>
      </c>
      <c r="C9435" t="s">
        <v>12888</v>
      </c>
      <c r="D9435" t="s">
        <v>211</v>
      </c>
      <c r="E9435">
        <v>661.94</v>
      </c>
      <c r="F9435">
        <v>675.25</v>
      </c>
    </row>
    <row r="9436" spans="1:6">
      <c r="A9436" t="s">
        <v>15845</v>
      </c>
      <c r="B9436">
        <v>95667</v>
      </c>
      <c r="C9436" t="s">
        <v>12889</v>
      </c>
      <c r="D9436" t="s">
        <v>211</v>
      </c>
      <c r="E9436">
        <v>980.29</v>
      </c>
      <c r="F9436">
        <v>999.96</v>
      </c>
    </row>
    <row r="9437" spans="1:6">
      <c r="A9437" t="s">
        <v>15845</v>
      </c>
      <c r="B9437">
        <v>95668</v>
      </c>
      <c r="C9437" t="s">
        <v>12890</v>
      </c>
      <c r="D9437" t="s">
        <v>211</v>
      </c>
      <c r="E9437">
        <v>1280.92</v>
      </c>
      <c r="F9437">
        <v>1306.5</v>
      </c>
    </row>
    <row r="9438" spans="1:6">
      <c r="A9438" t="s">
        <v>15845</v>
      </c>
      <c r="B9438">
        <v>95669</v>
      </c>
      <c r="C9438" t="s">
        <v>12891</v>
      </c>
      <c r="D9438" t="s">
        <v>211</v>
      </c>
      <c r="E9438">
        <v>452.3</v>
      </c>
      <c r="F9438">
        <v>460.79</v>
      </c>
    </row>
    <row r="9439" spans="1:6">
      <c r="A9439" t="s">
        <v>15845</v>
      </c>
      <c r="B9439">
        <v>95670</v>
      </c>
      <c r="C9439" t="s">
        <v>12892</v>
      </c>
      <c r="D9439" t="s">
        <v>211</v>
      </c>
      <c r="E9439">
        <v>817.72</v>
      </c>
      <c r="F9439">
        <v>832.77</v>
      </c>
    </row>
    <row r="9440" spans="1:6">
      <c r="A9440" t="s">
        <v>15845</v>
      </c>
      <c r="B9440">
        <v>95671</v>
      </c>
      <c r="C9440" t="s">
        <v>12893</v>
      </c>
      <c r="D9440" t="s">
        <v>211</v>
      </c>
      <c r="E9440">
        <v>1217.23</v>
      </c>
      <c r="F9440">
        <v>1239.58</v>
      </c>
    </row>
    <row r="9441" spans="1:6">
      <c r="A9441" t="s">
        <v>15845</v>
      </c>
      <c r="B9441">
        <v>95672</v>
      </c>
      <c r="C9441" t="s">
        <v>12894</v>
      </c>
      <c r="D9441" t="s">
        <v>211</v>
      </c>
      <c r="E9441">
        <v>1594.24</v>
      </c>
      <c r="F9441">
        <v>1623.33</v>
      </c>
    </row>
    <row r="9442" spans="1:6">
      <c r="A9442" t="s">
        <v>15845</v>
      </c>
      <c r="B9442">
        <v>97741</v>
      </c>
      <c r="C9442" t="s">
        <v>12895</v>
      </c>
      <c r="D9442" t="s">
        <v>211</v>
      </c>
      <c r="E9442">
        <v>178.94</v>
      </c>
      <c r="F9442">
        <v>183.58</v>
      </c>
    </row>
    <row r="9443" spans="1:6">
      <c r="A9443" t="s">
        <v>15845</v>
      </c>
      <c r="B9443">
        <v>95641</v>
      </c>
      <c r="C9443" t="s">
        <v>12896</v>
      </c>
      <c r="D9443" t="s">
        <v>211</v>
      </c>
      <c r="E9443">
        <v>319.64999999999998</v>
      </c>
      <c r="F9443">
        <v>327.77</v>
      </c>
    </row>
    <row r="9444" spans="1:6">
      <c r="A9444" t="s">
        <v>15845</v>
      </c>
      <c r="B9444">
        <v>95642</v>
      </c>
      <c r="C9444" t="s">
        <v>12897</v>
      </c>
      <c r="D9444" t="s">
        <v>211</v>
      </c>
      <c r="E9444">
        <v>473</v>
      </c>
      <c r="F9444">
        <v>485</v>
      </c>
    </row>
    <row r="9445" spans="1:6">
      <c r="A9445" t="s">
        <v>15845</v>
      </c>
      <c r="B9445">
        <v>95643</v>
      </c>
      <c r="C9445" t="s">
        <v>12898</v>
      </c>
      <c r="D9445" t="s">
        <v>211</v>
      </c>
      <c r="E9445">
        <v>618.87</v>
      </c>
      <c r="F9445">
        <v>634.48</v>
      </c>
    </row>
    <row r="9446" spans="1:6">
      <c r="A9446" t="s">
        <v>15845</v>
      </c>
      <c r="B9446">
        <v>95644</v>
      </c>
      <c r="C9446" t="s">
        <v>12899</v>
      </c>
      <c r="D9446" t="s">
        <v>211</v>
      </c>
      <c r="E9446">
        <v>235.9</v>
      </c>
      <c r="F9446">
        <v>241.08</v>
      </c>
    </row>
    <row r="9447" spans="1:6">
      <c r="A9447" t="s">
        <v>15845</v>
      </c>
      <c r="B9447">
        <v>95645</v>
      </c>
      <c r="C9447" t="s">
        <v>12900</v>
      </c>
      <c r="D9447" t="s">
        <v>211</v>
      </c>
      <c r="E9447">
        <v>432.5</v>
      </c>
      <c r="F9447">
        <v>441.68</v>
      </c>
    </row>
    <row r="9448" spans="1:6">
      <c r="A9448" t="s">
        <v>15845</v>
      </c>
      <c r="B9448">
        <v>95646</v>
      </c>
      <c r="C9448" t="s">
        <v>12901</v>
      </c>
      <c r="D9448" t="s">
        <v>211</v>
      </c>
      <c r="E9448">
        <v>645.02</v>
      </c>
      <c r="F9448">
        <v>658.65</v>
      </c>
    </row>
    <row r="9449" spans="1:6">
      <c r="A9449" t="s">
        <v>15845</v>
      </c>
      <c r="B9449">
        <v>95647</v>
      </c>
      <c r="C9449" t="s">
        <v>12902</v>
      </c>
      <c r="D9449" t="s">
        <v>211</v>
      </c>
      <c r="E9449">
        <v>846.06</v>
      </c>
      <c r="F9449">
        <v>863.81</v>
      </c>
    </row>
    <row r="9450" spans="1:6">
      <c r="A9450" t="s">
        <v>15845</v>
      </c>
      <c r="B9450">
        <v>95636</v>
      </c>
      <c r="C9450" t="s">
        <v>12903</v>
      </c>
      <c r="D9450" t="s">
        <v>211</v>
      </c>
      <c r="E9450">
        <v>403.18</v>
      </c>
      <c r="F9450">
        <v>413.97</v>
      </c>
    </row>
    <row r="9451" spans="1:6">
      <c r="A9451" t="s">
        <v>15845</v>
      </c>
      <c r="B9451">
        <v>95637</v>
      </c>
      <c r="C9451" t="s">
        <v>12904</v>
      </c>
      <c r="D9451" t="s">
        <v>211</v>
      </c>
      <c r="E9451">
        <v>535.70000000000005</v>
      </c>
      <c r="F9451">
        <v>548.58000000000004</v>
      </c>
    </row>
    <row r="9452" spans="1:6">
      <c r="A9452" t="s">
        <v>15845</v>
      </c>
      <c r="B9452">
        <v>95638</v>
      </c>
      <c r="C9452" t="s">
        <v>12905</v>
      </c>
      <c r="D9452" t="s">
        <v>211</v>
      </c>
      <c r="E9452">
        <v>662.67</v>
      </c>
      <c r="F9452">
        <v>677.91</v>
      </c>
    </row>
    <row r="9453" spans="1:6">
      <c r="A9453" t="s">
        <v>15845</v>
      </c>
      <c r="B9453">
        <v>95639</v>
      </c>
      <c r="C9453" t="s">
        <v>12906</v>
      </c>
      <c r="D9453" t="s">
        <v>211</v>
      </c>
      <c r="E9453">
        <v>910.12</v>
      </c>
      <c r="F9453">
        <v>928.32</v>
      </c>
    </row>
    <row r="9454" spans="1:6">
      <c r="A9454" t="s">
        <v>15845</v>
      </c>
      <c r="B9454">
        <v>95634</v>
      </c>
      <c r="C9454" t="s">
        <v>12907</v>
      </c>
      <c r="D9454" t="s">
        <v>211</v>
      </c>
      <c r="E9454">
        <v>220.8</v>
      </c>
      <c r="F9454">
        <v>224.71</v>
      </c>
    </row>
    <row r="9455" spans="1:6">
      <c r="A9455" t="s">
        <v>15845</v>
      </c>
      <c r="B9455">
        <v>95635</v>
      </c>
      <c r="C9455" t="s">
        <v>12908</v>
      </c>
      <c r="D9455" t="s">
        <v>211</v>
      </c>
      <c r="E9455">
        <v>231.76</v>
      </c>
      <c r="F9455">
        <v>236.29</v>
      </c>
    </row>
    <row r="9456" spans="1:6">
      <c r="A9456" t="s">
        <v>15846</v>
      </c>
      <c r="B9456">
        <v>98751</v>
      </c>
      <c r="C9456" t="s">
        <v>12909</v>
      </c>
      <c r="D9456" t="s">
        <v>110</v>
      </c>
      <c r="E9456">
        <v>121.72</v>
      </c>
      <c r="F9456">
        <v>124.71</v>
      </c>
    </row>
    <row r="9457" spans="1:6">
      <c r="A9457" t="s">
        <v>15846</v>
      </c>
      <c r="B9457">
        <v>98746</v>
      </c>
      <c r="C9457" t="s">
        <v>12910</v>
      </c>
      <c r="D9457" t="s">
        <v>110</v>
      </c>
      <c r="E9457">
        <v>63.8</v>
      </c>
      <c r="F9457">
        <v>66.41</v>
      </c>
    </row>
    <row r="9458" spans="1:6">
      <c r="A9458" t="s">
        <v>15846</v>
      </c>
      <c r="B9458">
        <v>98753</v>
      </c>
      <c r="C9458" t="s">
        <v>12911</v>
      </c>
      <c r="D9458" t="s">
        <v>110</v>
      </c>
      <c r="E9458">
        <v>212.84</v>
      </c>
      <c r="F9458">
        <v>216.2</v>
      </c>
    </row>
    <row r="9459" spans="1:6">
      <c r="A9459" t="s">
        <v>15846</v>
      </c>
      <c r="B9459">
        <v>98750</v>
      </c>
      <c r="C9459" t="s">
        <v>12912</v>
      </c>
      <c r="D9459" t="s">
        <v>110</v>
      </c>
      <c r="E9459">
        <v>87.75</v>
      </c>
      <c r="F9459">
        <v>90.54</v>
      </c>
    </row>
    <row r="9460" spans="1:6">
      <c r="A9460" t="s">
        <v>15846</v>
      </c>
      <c r="B9460">
        <v>98749</v>
      </c>
      <c r="C9460" t="s">
        <v>12913</v>
      </c>
      <c r="D9460" t="s">
        <v>110</v>
      </c>
      <c r="E9460">
        <v>74.709999999999994</v>
      </c>
      <c r="F9460">
        <v>77.41</v>
      </c>
    </row>
    <row r="9461" spans="1:6">
      <c r="A9461" t="s">
        <v>15846</v>
      </c>
      <c r="B9461">
        <v>98752</v>
      </c>
      <c r="C9461" t="s">
        <v>12914</v>
      </c>
      <c r="D9461" t="s">
        <v>110</v>
      </c>
      <c r="E9461">
        <v>162.41</v>
      </c>
      <c r="F9461">
        <v>165.58</v>
      </c>
    </row>
    <row r="9462" spans="1:6">
      <c r="A9462" t="s">
        <v>15847</v>
      </c>
      <c r="B9462">
        <v>98529</v>
      </c>
      <c r="C9462" t="s">
        <v>12915</v>
      </c>
      <c r="D9462" t="s">
        <v>211</v>
      </c>
      <c r="E9462">
        <v>77.37</v>
      </c>
      <c r="F9462">
        <v>81.67</v>
      </c>
    </row>
    <row r="9463" spans="1:6">
      <c r="A9463" t="s">
        <v>15847</v>
      </c>
      <c r="B9463">
        <v>98530</v>
      </c>
      <c r="C9463" t="s">
        <v>12916</v>
      </c>
      <c r="D9463" t="s">
        <v>211</v>
      </c>
      <c r="E9463">
        <v>151.86000000000001</v>
      </c>
      <c r="F9463">
        <v>160.30000000000001</v>
      </c>
    </row>
    <row r="9464" spans="1:6">
      <c r="A9464" t="s">
        <v>15847</v>
      </c>
      <c r="B9464">
        <v>98531</v>
      </c>
      <c r="C9464" t="s">
        <v>12917</v>
      </c>
      <c r="D9464" t="s">
        <v>211</v>
      </c>
      <c r="E9464">
        <v>392.67</v>
      </c>
      <c r="F9464">
        <v>407.49</v>
      </c>
    </row>
    <row r="9465" spans="1:6">
      <c r="A9465" t="s">
        <v>15847</v>
      </c>
      <c r="B9465">
        <v>98524</v>
      </c>
      <c r="C9465" t="s">
        <v>12918</v>
      </c>
      <c r="D9465" t="s">
        <v>109</v>
      </c>
      <c r="E9465">
        <v>4.8899999999999997</v>
      </c>
      <c r="F9465">
        <v>5.17</v>
      </c>
    </row>
    <row r="9466" spans="1:6">
      <c r="A9466" t="s">
        <v>15847</v>
      </c>
      <c r="B9466">
        <v>98525</v>
      </c>
      <c r="C9466" t="s">
        <v>12919</v>
      </c>
      <c r="D9466" t="s">
        <v>109</v>
      </c>
      <c r="E9466">
        <v>0.64</v>
      </c>
      <c r="F9466">
        <v>0.65</v>
      </c>
    </row>
    <row r="9467" spans="1:6">
      <c r="A9467" t="s">
        <v>15847</v>
      </c>
      <c r="B9467">
        <v>98533</v>
      </c>
      <c r="C9467" t="s">
        <v>12920</v>
      </c>
      <c r="D9467" t="s">
        <v>211</v>
      </c>
      <c r="E9467">
        <v>118.92</v>
      </c>
      <c r="F9467">
        <v>122.91</v>
      </c>
    </row>
    <row r="9468" spans="1:6">
      <c r="A9468" t="s">
        <v>15847</v>
      </c>
      <c r="B9468">
        <v>98534</v>
      </c>
      <c r="C9468" t="s">
        <v>12921</v>
      </c>
      <c r="D9468" t="s">
        <v>211</v>
      </c>
      <c r="E9468">
        <v>328.87</v>
      </c>
      <c r="F9468">
        <v>339.71</v>
      </c>
    </row>
    <row r="9469" spans="1:6">
      <c r="A9469" t="s">
        <v>15847</v>
      </c>
      <c r="B9469">
        <v>98535</v>
      </c>
      <c r="C9469" t="s">
        <v>12922</v>
      </c>
      <c r="D9469" t="s">
        <v>211</v>
      </c>
      <c r="E9469">
        <v>690.19</v>
      </c>
      <c r="F9469">
        <v>714.58</v>
      </c>
    </row>
    <row r="9470" spans="1:6">
      <c r="A9470" t="s">
        <v>15847</v>
      </c>
      <c r="B9470">
        <v>98532</v>
      </c>
      <c r="C9470" t="s">
        <v>12923</v>
      </c>
      <c r="D9470" t="s">
        <v>211</v>
      </c>
      <c r="E9470">
        <v>31.41</v>
      </c>
      <c r="F9470">
        <v>32.29</v>
      </c>
    </row>
    <row r="9471" spans="1:6">
      <c r="A9471" t="s">
        <v>15847</v>
      </c>
      <c r="B9471">
        <v>98526</v>
      </c>
      <c r="C9471" t="s">
        <v>12924</v>
      </c>
      <c r="D9471" t="s">
        <v>211</v>
      </c>
      <c r="E9471">
        <v>127.18</v>
      </c>
      <c r="F9471">
        <v>131.72999999999999</v>
      </c>
    </row>
    <row r="9472" spans="1:6">
      <c r="A9472" t="s">
        <v>15847</v>
      </c>
      <c r="B9472">
        <v>98527</v>
      </c>
      <c r="C9472" t="s">
        <v>12925</v>
      </c>
      <c r="D9472" t="s">
        <v>211</v>
      </c>
      <c r="E9472">
        <v>211.07</v>
      </c>
      <c r="F9472">
        <v>218.61</v>
      </c>
    </row>
    <row r="9473" spans="1:6">
      <c r="A9473" t="s">
        <v>15847</v>
      </c>
      <c r="B9473">
        <v>98528</v>
      </c>
      <c r="C9473" t="s">
        <v>12926</v>
      </c>
      <c r="D9473" t="s">
        <v>211</v>
      </c>
      <c r="E9473">
        <v>278.19</v>
      </c>
      <c r="F9473">
        <v>288.14</v>
      </c>
    </row>
    <row r="9474" spans="1:6">
      <c r="A9474" t="s">
        <v>15848</v>
      </c>
      <c r="B9474">
        <v>94232</v>
      </c>
      <c r="C9474" t="s">
        <v>12927</v>
      </c>
      <c r="D9474" t="s">
        <v>211</v>
      </c>
      <c r="E9474">
        <v>2.91</v>
      </c>
      <c r="F9474">
        <v>3.08</v>
      </c>
    </row>
    <row r="9475" spans="1:6">
      <c r="A9475" t="s">
        <v>15848</v>
      </c>
      <c r="B9475">
        <v>100434</v>
      </c>
      <c r="C9475" t="s">
        <v>12928</v>
      </c>
      <c r="D9475" t="s">
        <v>110</v>
      </c>
      <c r="E9475">
        <v>140.47</v>
      </c>
      <c r="F9475">
        <v>141.08000000000001</v>
      </c>
    </row>
    <row r="9476" spans="1:6">
      <c r="A9476" t="s">
        <v>15848</v>
      </c>
      <c r="B9476">
        <v>94229</v>
      </c>
      <c r="C9476" t="s">
        <v>208</v>
      </c>
      <c r="D9476" t="s">
        <v>110</v>
      </c>
      <c r="E9476">
        <v>144.83000000000001</v>
      </c>
      <c r="F9476">
        <v>146.57</v>
      </c>
    </row>
    <row r="9477" spans="1:6">
      <c r="A9477" t="s">
        <v>15848</v>
      </c>
      <c r="B9477">
        <v>94227</v>
      </c>
      <c r="C9477" t="s">
        <v>12929</v>
      </c>
      <c r="D9477" t="s">
        <v>110</v>
      </c>
      <c r="E9477">
        <v>55.28</v>
      </c>
      <c r="F9477">
        <v>55.99</v>
      </c>
    </row>
    <row r="9478" spans="1:6">
      <c r="A9478" t="s">
        <v>15848</v>
      </c>
      <c r="B9478">
        <v>94228</v>
      </c>
      <c r="C9478" t="s">
        <v>12930</v>
      </c>
      <c r="D9478" t="s">
        <v>110</v>
      </c>
      <c r="E9478">
        <v>75.14</v>
      </c>
      <c r="F9478">
        <v>76.11</v>
      </c>
    </row>
    <row r="9479" spans="1:6">
      <c r="A9479" t="s">
        <v>15848</v>
      </c>
      <c r="B9479">
        <v>94219</v>
      </c>
      <c r="C9479" t="s">
        <v>12931</v>
      </c>
      <c r="D9479" t="s">
        <v>110</v>
      </c>
      <c r="E9479">
        <v>37.35</v>
      </c>
      <c r="F9479">
        <v>38.39</v>
      </c>
    </row>
    <row r="9480" spans="1:6">
      <c r="A9480" t="s">
        <v>15848</v>
      </c>
      <c r="B9480">
        <v>94220</v>
      </c>
      <c r="C9480" t="s">
        <v>12932</v>
      </c>
      <c r="D9480" t="s">
        <v>110</v>
      </c>
      <c r="E9480">
        <v>59.94</v>
      </c>
      <c r="F9480">
        <v>60.98</v>
      </c>
    </row>
    <row r="9481" spans="1:6">
      <c r="A9481" t="s">
        <v>15848</v>
      </c>
      <c r="B9481">
        <v>100326</v>
      </c>
      <c r="C9481" t="s">
        <v>12933</v>
      </c>
      <c r="D9481" t="s">
        <v>110</v>
      </c>
      <c r="E9481">
        <v>0</v>
      </c>
      <c r="F9481">
        <v>0</v>
      </c>
    </row>
    <row r="9482" spans="1:6">
      <c r="A9482" t="s">
        <v>15848</v>
      </c>
      <c r="B9482">
        <v>94221</v>
      </c>
      <c r="C9482" t="s">
        <v>12934</v>
      </c>
      <c r="D9482" t="s">
        <v>110</v>
      </c>
      <c r="E9482">
        <v>30.25</v>
      </c>
      <c r="F9482">
        <v>30.87</v>
      </c>
    </row>
    <row r="9483" spans="1:6">
      <c r="A9483" t="s">
        <v>15848</v>
      </c>
      <c r="B9483">
        <v>94222</v>
      </c>
      <c r="C9483" t="s">
        <v>12935</v>
      </c>
      <c r="D9483" t="s">
        <v>110</v>
      </c>
      <c r="E9483">
        <v>52.84</v>
      </c>
      <c r="F9483">
        <v>53.46</v>
      </c>
    </row>
    <row r="9484" spans="1:6">
      <c r="A9484" t="s">
        <v>15848</v>
      </c>
      <c r="B9484">
        <v>94451</v>
      </c>
      <c r="C9484" t="s">
        <v>12936</v>
      </c>
      <c r="D9484" t="s">
        <v>110</v>
      </c>
      <c r="E9484">
        <v>101.66</v>
      </c>
      <c r="F9484">
        <v>101.86</v>
      </c>
    </row>
    <row r="9485" spans="1:6">
      <c r="A9485" t="s">
        <v>15848</v>
      </c>
      <c r="B9485">
        <v>94223</v>
      </c>
      <c r="C9485" t="s">
        <v>12937</v>
      </c>
      <c r="D9485" t="s">
        <v>110</v>
      </c>
      <c r="E9485">
        <v>90.07</v>
      </c>
      <c r="F9485">
        <v>90.28</v>
      </c>
    </row>
    <row r="9486" spans="1:6">
      <c r="A9486" t="s">
        <v>15848</v>
      </c>
      <c r="B9486">
        <v>100325</v>
      </c>
      <c r="C9486" t="s">
        <v>12938</v>
      </c>
      <c r="D9486" t="s">
        <v>110</v>
      </c>
      <c r="E9486">
        <v>98.63</v>
      </c>
      <c r="F9486">
        <v>98.78</v>
      </c>
    </row>
    <row r="9487" spans="1:6">
      <c r="A9487" t="s">
        <v>15848</v>
      </c>
      <c r="B9487">
        <v>94224</v>
      </c>
      <c r="C9487" t="s">
        <v>12939</v>
      </c>
      <c r="D9487" t="s">
        <v>110</v>
      </c>
      <c r="E9487">
        <v>28.48</v>
      </c>
      <c r="F9487">
        <v>29.81</v>
      </c>
    </row>
    <row r="9488" spans="1:6">
      <c r="A9488" t="s">
        <v>15848</v>
      </c>
      <c r="B9488">
        <v>102653</v>
      </c>
      <c r="C9488" t="s">
        <v>12940</v>
      </c>
      <c r="D9488" t="s">
        <v>109</v>
      </c>
      <c r="E9488">
        <v>0</v>
      </c>
      <c r="F9488">
        <v>0</v>
      </c>
    </row>
    <row r="9489" spans="1:6">
      <c r="A9489" t="s">
        <v>15848</v>
      </c>
      <c r="B9489">
        <v>100330</v>
      </c>
      <c r="C9489" t="s">
        <v>12941</v>
      </c>
      <c r="D9489" t="s">
        <v>109</v>
      </c>
      <c r="E9489">
        <v>20.75</v>
      </c>
      <c r="F9489">
        <v>21.45</v>
      </c>
    </row>
    <row r="9490" spans="1:6">
      <c r="A9490" t="s">
        <v>15848</v>
      </c>
      <c r="B9490">
        <v>100331</v>
      </c>
      <c r="C9490" t="s">
        <v>12942</v>
      </c>
      <c r="D9490" t="s">
        <v>109</v>
      </c>
      <c r="E9490">
        <v>26.9</v>
      </c>
      <c r="F9490">
        <v>27.95</v>
      </c>
    </row>
    <row r="9491" spans="1:6">
      <c r="A9491" t="s">
        <v>15848</v>
      </c>
      <c r="B9491">
        <v>100328</v>
      </c>
      <c r="C9491" t="s">
        <v>12943</v>
      </c>
      <c r="D9491" t="s">
        <v>109</v>
      </c>
      <c r="E9491">
        <v>15.31</v>
      </c>
      <c r="F9491">
        <v>15.83</v>
      </c>
    </row>
    <row r="9492" spans="1:6">
      <c r="A9492" t="s">
        <v>15848</v>
      </c>
      <c r="B9492">
        <v>100329</v>
      </c>
      <c r="C9492" t="s">
        <v>12944</v>
      </c>
      <c r="D9492" t="s">
        <v>109</v>
      </c>
      <c r="E9492">
        <v>18.93</v>
      </c>
      <c r="F9492">
        <v>19.64</v>
      </c>
    </row>
    <row r="9493" spans="1:6">
      <c r="A9493" t="s">
        <v>15848</v>
      </c>
      <c r="B9493">
        <v>94231</v>
      </c>
      <c r="C9493" t="s">
        <v>12945</v>
      </c>
      <c r="D9493" t="s">
        <v>110</v>
      </c>
      <c r="E9493">
        <v>45.96</v>
      </c>
      <c r="F9493">
        <v>46.44</v>
      </c>
    </row>
    <row r="9494" spans="1:6">
      <c r="A9494" t="s">
        <v>15848</v>
      </c>
      <c r="B9494">
        <v>100435</v>
      </c>
      <c r="C9494" t="s">
        <v>12946</v>
      </c>
      <c r="D9494" t="s">
        <v>110</v>
      </c>
      <c r="E9494">
        <v>75.37</v>
      </c>
      <c r="F9494">
        <v>75.78</v>
      </c>
    </row>
    <row r="9495" spans="1:6">
      <c r="A9495" t="s">
        <v>15848</v>
      </c>
      <c r="B9495">
        <v>100327</v>
      </c>
      <c r="C9495" t="s">
        <v>12947</v>
      </c>
      <c r="D9495" t="s">
        <v>110</v>
      </c>
      <c r="E9495">
        <v>51.83</v>
      </c>
      <c r="F9495">
        <v>52.41</v>
      </c>
    </row>
    <row r="9496" spans="1:6">
      <c r="A9496" t="s">
        <v>15848</v>
      </c>
      <c r="B9496">
        <v>94226</v>
      </c>
      <c r="C9496" t="s">
        <v>12948</v>
      </c>
      <c r="D9496" t="s">
        <v>109</v>
      </c>
      <c r="E9496">
        <v>21.25</v>
      </c>
      <c r="F9496">
        <v>21.79</v>
      </c>
    </row>
    <row r="9497" spans="1:6">
      <c r="A9497" t="s">
        <v>15848</v>
      </c>
      <c r="B9497">
        <v>94201</v>
      </c>
      <c r="C9497" t="s">
        <v>12949</v>
      </c>
      <c r="D9497" t="s">
        <v>109</v>
      </c>
      <c r="E9497">
        <v>58.8</v>
      </c>
      <c r="F9497">
        <v>59.65</v>
      </c>
    </row>
    <row r="9498" spans="1:6">
      <c r="A9498" t="s">
        <v>15848</v>
      </c>
      <c r="B9498">
        <v>94204</v>
      </c>
      <c r="C9498" t="s">
        <v>12950</v>
      </c>
      <c r="D9498" t="s">
        <v>109</v>
      </c>
      <c r="E9498">
        <v>64.930000000000007</v>
      </c>
      <c r="F9498">
        <v>66.13</v>
      </c>
    </row>
    <row r="9499" spans="1:6">
      <c r="A9499" t="s">
        <v>15848</v>
      </c>
      <c r="B9499">
        <v>94447</v>
      </c>
      <c r="C9499" t="s">
        <v>12951</v>
      </c>
      <c r="D9499" t="s">
        <v>109</v>
      </c>
      <c r="E9499">
        <v>58.8</v>
      </c>
      <c r="F9499">
        <v>59.65</v>
      </c>
    </row>
    <row r="9500" spans="1:6">
      <c r="A9500" t="s">
        <v>15848</v>
      </c>
      <c r="B9500">
        <v>94448</v>
      </c>
      <c r="C9500" t="s">
        <v>12952</v>
      </c>
      <c r="D9500" t="s">
        <v>109</v>
      </c>
      <c r="E9500">
        <v>64.930000000000007</v>
      </c>
      <c r="F9500">
        <v>66.13</v>
      </c>
    </row>
    <row r="9501" spans="1:6">
      <c r="A9501" t="s">
        <v>15848</v>
      </c>
      <c r="B9501">
        <v>94445</v>
      </c>
      <c r="C9501" t="s">
        <v>12953</v>
      </c>
      <c r="D9501" t="s">
        <v>109</v>
      </c>
      <c r="E9501">
        <v>58.8</v>
      </c>
      <c r="F9501">
        <v>59.65</v>
      </c>
    </row>
    <row r="9502" spans="1:6">
      <c r="A9502" t="s">
        <v>15848</v>
      </c>
      <c r="B9502">
        <v>94446</v>
      </c>
      <c r="C9502" t="s">
        <v>12954</v>
      </c>
      <c r="D9502" t="s">
        <v>109</v>
      </c>
      <c r="E9502">
        <v>64.930000000000007</v>
      </c>
      <c r="F9502">
        <v>66.13</v>
      </c>
    </row>
    <row r="9503" spans="1:6">
      <c r="A9503" t="s">
        <v>15848</v>
      </c>
      <c r="B9503">
        <v>94440</v>
      </c>
      <c r="C9503" t="s">
        <v>12955</v>
      </c>
      <c r="D9503" t="s">
        <v>109</v>
      </c>
      <c r="E9503">
        <v>41.46</v>
      </c>
      <c r="F9503">
        <v>41.98</v>
      </c>
    </row>
    <row r="9504" spans="1:6">
      <c r="A9504" t="s">
        <v>15848</v>
      </c>
      <c r="B9504">
        <v>94441</v>
      </c>
      <c r="C9504" t="s">
        <v>12956</v>
      </c>
      <c r="D9504" t="s">
        <v>109</v>
      </c>
      <c r="E9504">
        <v>45.05</v>
      </c>
      <c r="F9504">
        <v>45.8</v>
      </c>
    </row>
    <row r="9505" spans="1:6">
      <c r="A9505" t="s">
        <v>15848</v>
      </c>
      <c r="B9505">
        <v>94195</v>
      </c>
      <c r="C9505" t="s">
        <v>12957</v>
      </c>
      <c r="D9505" t="s">
        <v>109</v>
      </c>
      <c r="E9505">
        <v>41.46</v>
      </c>
      <c r="F9505">
        <v>41.98</v>
      </c>
    </row>
    <row r="9506" spans="1:6">
      <c r="A9506" t="s">
        <v>15848</v>
      </c>
      <c r="B9506">
        <v>94198</v>
      </c>
      <c r="C9506" t="s">
        <v>12958</v>
      </c>
      <c r="D9506" t="s">
        <v>109</v>
      </c>
      <c r="E9506">
        <v>45.05</v>
      </c>
      <c r="F9506">
        <v>45.8</v>
      </c>
    </row>
    <row r="9507" spans="1:6">
      <c r="A9507" t="s">
        <v>15848</v>
      </c>
      <c r="B9507">
        <v>94442</v>
      </c>
      <c r="C9507" t="s">
        <v>12959</v>
      </c>
      <c r="D9507" t="s">
        <v>109</v>
      </c>
      <c r="E9507">
        <v>41.46</v>
      </c>
      <c r="F9507">
        <v>41.98</v>
      </c>
    </row>
    <row r="9508" spans="1:6">
      <c r="A9508" t="s">
        <v>15848</v>
      </c>
      <c r="B9508">
        <v>94443</v>
      </c>
      <c r="C9508" t="s">
        <v>12960</v>
      </c>
      <c r="D9508" t="s">
        <v>109</v>
      </c>
      <c r="E9508">
        <v>45.05</v>
      </c>
      <c r="F9508">
        <v>45.8</v>
      </c>
    </row>
    <row r="9509" spans="1:6">
      <c r="A9509" t="s">
        <v>15848</v>
      </c>
      <c r="B9509">
        <v>94213</v>
      </c>
      <c r="C9509" t="s">
        <v>207</v>
      </c>
      <c r="D9509" t="s">
        <v>109</v>
      </c>
      <c r="E9509">
        <v>65.569999999999993</v>
      </c>
      <c r="F9509">
        <v>65.86</v>
      </c>
    </row>
    <row r="9510" spans="1:6">
      <c r="A9510" t="s">
        <v>15848</v>
      </c>
      <c r="B9510">
        <v>94189</v>
      </c>
      <c r="C9510" t="s">
        <v>12961</v>
      </c>
      <c r="D9510" t="s">
        <v>109</v>
      </c>
      <c r="E9510">
        <v>42.58</v>
      </c>
      <c r="F9510">
        <v>42.89</v>
      </c>
    </row>
    <row r="9511" spans="1:6">
      <c r="A9511" t="s">
        <v>15848</v>
      </c>
      <c r="B9511">
        <v>94192</v>
      </c>
      <c r="C9511" t="s">
        <v>12962</v>
      </c>
      <c r="D9511" t="s">
        <v>109</v>
      </c>
      <c r="E9511">
        <v>45.3</v>
      </c>
      <c r="F9511">
        <v>45.76</v>
      </c>
    </row>
    <row r="9512" spans="1:6">
      <c r="A9512" t="s">
        <v>15848</v>
      </c>
      <c r="B9512">
        <v>94444</v>
      </c>
      <c r="C9512" t="s">
        <v>12963</v>
      </c>
      <c r="D9512" t="s">
        <v>109</v>
      </c>
      <c r="E9512">
        <v>626.11</v>
      </c>
      <c r="F9512">
        <v>626.63</v>
      </c>
    </row>
    <row r="9513" spans="1:6">
      <c r="A9513" t="s">
        <v>15848</v>
      </c>
      <c r="B9513">
        <v>94218</v>
      </c>
      <c r="C9513" t="s">
        <v>12964</v>
      </c>
      <c r="D9513" t="s">
        <v>109</v>
      </c>
      <c r="E9513">
        <v>147.37</v>
      </c>
      <c r="F9513">
        <v>147.81</v>
      </c>
    </row>
    <row r="9514" spans="1:6">
      <c r="A9514" t="s">
        <v>15848</v>
      </c>
      <c r="B9514">
        <v>94216</v>
      </c>
      <c r="C9514" t="s">
        <v>12965</v>
      </c>
      <c r="D9514" t="s">
        <v>109</v>
      </c>
      <c r="E9514">
        <v>190.21</v>
      </c>
      <c r="F9514">
        <v>190.38</v>
      </c>
    </row>
    <row r="9515" spans="1:6">
      <c r="A9515" t="s">
        <v>15848</v>
      </c>
      <c r="B9515">
        <v>94449</v>
      </c>
      <c r="C9515" t="s">
        <v>12966</v>
      </c>
      <c r="D9515" t="s">
        <v>109</v>
      </c>
      <c r="E9515">
        <v>62.78</v>
      </c>
      <c r="F9515">
        <v>63.18</v>
      </c>
    </row>
    <row r="9516" spans="1:6">
      <c r="A9516" t="s">
        <v>15848</v>
      </c>
      <c r="B9516">
        <v>94210</v>
      </c>
      <c r="C9516" t="s">
        <v>12967</v>
      </c>
      <c r="D9516" t="s">
        <v>109</v>
      </c>
      <c r="E9516">
        <v>57.7</v>
      </c>
      <c r="F9516">
        <v>58.13</v>
      </c>
    </row>
    <row r="9517" spans="1:6">
      <c r="A9517" t="s">
        <v>15848</v>
      </c>
      <c r="B9517">
        <v>94207</v>
      </c>
      <c r="C9517" t="s">
        <v>12968</v>
      </c>
      <c r="D9517" t="s">
        <v>109</v>
      </c>
      <c r="E9517">
        <v>54.17</v>
      </c>
      <c r="F9517">
        <v>54.57</v>
      </c>
    </row>
    <row r="9518" spans="1:6">
      <c r="A9518" t="s">
        <v>15849</v>
      </c>
      <c r="B9518">
        <v>102109</v>
      </c>
      <c r="C9518" t="s">
        <v>12969</v>
      </c>
      <c r="D9518" t="s">
        <v>211</v>
      </c>
      <c r="E9518">
        <v>55.91</v>
      </c>
      <c r="F9518">
        <v>57.29</v>
      </c>
    </row>
    <row r="9519" spans="1:6">
      <c r="A9519" t="s">
        <v>15849</v>
      </c>
      <c r="B9519">
        <v>102110</v>
      </c>
      <c r="C9519" t="s">
        <v>12970</v>
      </c>
      <c r="D9519" t="s">
        <v>211</v>
      </c>
      <c r="E9519">
        <v>164.81</v>
      </c>
      <c r="F9519">
        <v>166.19</v>
      </c>
    </row>
    <row r="9520" spans="1:6">
      <c r="A9520" t="s">
        <v>15849</v>
      </c>
      <c r="B9520">
        <v>103656</v>
      </c>
      <c r="C9520" t="s">
        <v>12971</v>
      </c>
      <c r="D9520" t="s">
        <v>211</v>
      </c>
      <c r="E9520">
        <v>126629.71</v>
      </c>
      <c r="F9520">
        <v>126671.45</v>
      </c>
    </row>
    <row r="9521" spans="1:6">
      <c r="A9521" t="s">
        <v>15849</v>
      </c>
      <c r="B9521">
        <v>102105</v>
      </c>
      <c r="C9521" t="s">
        <v>12972</v>
      </c>
      <c r="D9521" t="s">
        <v>211</v>
      </c>
      <c r="E9521">
        <v>20020.810000000001</v>
      </c>
      <c r="F9521">
        <v>20050.23</v>
      </c>
    </row>
    <row r="9522" spans="1:6">
      <c r="A9522" t="s">
        <v>15849</v>
      </c>
      <c r="B9522">
        <v>102106</v>
      </c>
      <c r="C9522" t="s">
        <v>12973</v>
      </c>
      <c r="D9522" t="s">
        <v>211</v>
      </c>
      <c r="E9522">
        <v>25116.84</v>
      </c>
      <c r="F9522">
        <v>25146.720000000001</v>
      </c>
    </row>
    <row r="9523" spans="1:6">
      <c r="A9523" t="s">
        <v>15849</v>
      </c>
      <c r="B9523">
        <v>102107</v>
      </c>
      <c r="C9523" t="s">
        <v>12974</v>
      </c>
      <c r="D9523" t="s">
        <v>211</v>
      </c>
      <c r="E9523">
        <v>35052.449999999997</v>
      </c>
      <c r="F9523">
        <v>35084.089999999997</v>
      </c>
    </row>
    <row r="9524" spans="1:6">
      <c r="A9524" t="s">
        <v>15849</v>
      </c>
      <c r="B9524">
        <v>102102</v>
      </c>
      <c r="C9524" t="s">
        <v>12975</v>
      </c>
      <c r="D9524" t="s">
        <v>211</v>
      </c>
      <c r="E9524">
        <v>11405.82</v>
      </c>
      <c r="F9524">
        <v>11433.15</v>
      </c>
    </row>
    <row r="9525" spans="1:6">
      <c r="A9525" t="s">
        <v>15849</v>
      </c>
      <c r="B9525">
        <v>102108</v>
      </c>
      <c r="C9525" t="s">
        <v>12976</v>
      </c>
      <c r="D9525" t="s">
        <v>211</v>
      </c>
      <c r="E9525">
        <v>40820.69</v>
      </c>
      <c r="F9525">
        <v>40853.410000000003</v>
      </c>
    </row>
    <row r="9526" spans="1:6">
      <c r="A9526" t="s">
        <v>15849</v>
      </c>
      <c r="B9526">
        <v>102103</v>
      </c>
      <c r="C9526" t="s">
        <v>12977</v>
      </c>
      <c r="D9526" t="s">
        <v>211</v>
      </c>
      <c r="E9526">
        <v>12694.36</v>
      </c>
      <c r="F9526">
        <v>12722.16</v>
      </c>
    </row>
    <row r="9527" spans="1:6">
      <c r="A9527" t="s">
        <v>15849</v>
      </c>
      <c r="B9527">
        <v>103654</v>
      </c>
      <c r="C9527" t="s">
        <v>12978</v>
      </c>
      <c r="D9527" t="s">
        <v>211</v>
      </c>
      <c r="E9527">
        <v>66105.149999999994</v>
      </c>
      <c r="F9527">
        <v>66136.28</v>
      </c>
    </row>
    <row r="9528" spans="1:6">
      <c r="A9528" t="s">
        <v>15849</v>
      </c>
      <c r="B9528">
        <v>102104</v>
      </c>
      <c r="C9528" t="s">
        <v>12979</v>
      </c>
      <c r="D9528" t="s">
        <v>211</v>
      </c>
      <c r="E9528">
        <v>16287.46</v>
      </c>
      <c r="F9528">
        <v>16316.06</v>
      </c>
    </row>
    <row r="9529" spans="1:6">
      <c r="A9529" t="s">
        <v>15849</v>
      </c>
      <c r="B9529">
        <v>103655</v>
      </c>
      <c r="C9529" t="s">
        <v>12980</v>
      </c>
      <c r="D9529" t="s">
        <v>211</v>
      </c>
      <c r="E9529">
        <v>90562.52</v>
      </c>
      <c r="F9529">
        <v>90598.96</v>
      </c>
    </row>
    <row r="9530" spans="1:6">
      <c r="A9530" t="s">
        <v>15850</v>
      </c>
      <c r="B9530">
        <v>105473</v>
      </c>
      <c r="C9530" t="s">
        <v>12981</v>
      </c>
      <c r="D9530" t="s">
        <v>1458</v>
      </c>
      <c r="E9530">
        <v>0</v>
      </c>
      <c r="F9530">
        <v>0</v>
      </c>
    </row>
    <row r="9531" spans="1:6">
      <c r="A9531" t="s">
        <v>15850</v>
      </c>
      <c r="B9531">
        <v>105414</v>
      </c>
      <c r="C9531" t="s">
        <v>12982</v>
      </c>
      <c r="D9531" t="s">
        <v>1458</v>
      </c>
      <c r="E9531">
        <v>0</v>
      </c>
      <c r="F9531">
        <v>0</v>
      </c>
    </row>
    <row r="9532" spans="1:6">
      <c r="A9532" t="s">
        <v>15850</v>
      </c>
      <c r="B9532">
        <v>105424</v>
      </c>
      <c r="C9532" t="s">
        <v>12983</v>
      </c>
      <c r="D9532" t="s">
        <v>1458</v>
      </c>
      <c r="E9532">
        <v>0</v>
      </c>
      <c r="F9532">
        <v>0</v>
      </c>
    </row>
    <row r="9533" spans="1:6">
      <c r="A9533" t="s">
        <v>15850</v>
      </c>
      <c r="B9533">
        <v>105448</v>
      </c>
      <c r="C9533" t="s">
        <v>12984</v>
      </c>
      <c r="D9533" t="s">
        <v>1458</v>
      </c>
      <c r="E9533">
        <v>0</v>
      </c>
      <c r="F9533">
        <v>0</v>
      </c>
    </row>
    <row r="9534" spans="1:6">
      <c r="A9534" t="s">
        <v>15850</v>
      </c>
      <c r="B9534">
        <v>105409</v>
      </c>
      <c r="C9534" t="s">
        <v>12985</v>
      </c>
      <c r="D9534" t="s">
        <v>1458</v>
      </c>
      <c r="E9534">
        <v>0</v>
      </c>
      <c r="F9534">
        <v>0</v>
      </c>
    </row>
    <row r="9535" spans="1:6">
      <c r="A9535" t="s">
        <v>15850</v>
      </c>
      <c r="B9535">
        <v>105415</v>
      </c>
      <c r="C9535" t="s">
        <v>12986</v>
      </c>
      <c r="D9535" t="s">
        <v>1458</v>
      </c>
      <c r="E9535">
        <v>0</v>
      </c>
      <c r="F9535">
        <v>0</v>
      </c>
    </row>
    <row r="9536" spans="1:6">
      <c r="A9536" t="s">
        <v>15850</v>
      </c>
      <c r="B9536">
        <v>105487</v>
      </c>
      <c r="C9536" t="s">
        <v>12987</v>
      </c>
      <c r="D9536" t="s">
        <v>1458</v>
      </c>
      <c r="E9536">
        <v>0</v>
      </c>
      <c r="F9536">
        <v>0</v>
      </c>
    </row>
    <row r="9537" spans="1:6">
      <c r="A9537" t="s">
        <v>15850</v>
      </c>
      <c r="B9537">
        <v>105451</v>
      </c>
      <c r="C9537" t="s">
        <v>12988</v>
      </c>
      <c r="D9537" t="s">
        <v>1458</v>
      </c>
      <c r="E9537">
        <v>0</v>
      </c>
      <c r="F9537">
        <v>0</v>
      </c>
    </row>
    <row r="9538" spans="1:6">
      <c r="A9538" t="s">
        <v>15850</v>
      </c>
      <c r="B9538">
        <v>105454</v>
      </c>
      <c r="C9538" t="s">
        <v>12989</v>
      </c>
      <c r="D9538" t="s">
        <v>1458</v>
      </c>
      <c r="E9538">
        <v>0</v>
      </c>
      <c r="F9538">
        <v>0</v>
      </c>
    </row>
    <row r="9539" spans="1:6">
      <c r="A9539" t="s">
        <v>15850</v>
      </c>
      <c r="B9539">
        <v>105411</v>
      </c>
      <c r="C9539" t="s">
        <v>12990</v>
      </c>
      <c r="D9539" t="s">
        <v>1458</v>
      </c>
      <c r="E9539">
        <v>0</v>
      </c>
      <c r="F9539">
        <v>0</v>
      </c>
    </row>
    <row r="9540" spans="1:6">
      <c r="A9540" t="s">
        <v>15850</v>
      </c>
      <c r="B9540">
        <v>105419</v>
      </c>
      <c r="C9540" t="s">
        <v>12991</v>
      </c>
      <c r="D9540" t="s">
        <v>1458</v>
      </c>
      <c r="E9540">
        <v>0</v>
      </c>
      <c r="F9540">
        <v>0</v>
      </c>
    </row>
    <row r="9541" spans="1:6">
      <c r="A9541" t="s">
        <v>15850</v>
      </c>
      <c r="B9541">
        <v>105443</v>
      </c>
      <c r="C9541" t="s">
        <v>12992</v>
      </c>
      <c r="D9541" t="s">
        <v>1458</v>
      </c>
      <c r="E9541">
        <v>0</v>
      </c>
      <c r="F9541">
        <v>0</v>
      </c>
    </row>
    <row r="9542" spans="1:6">
      <c r="A9542" t="s">
        <v>15850</v>
      </c>
      <c r="B9542">
        <v>105455</v>
      </c>
      <c r="C9542" t="s">
        <v>12993</v>
      </c>
      <c r="D9542" t="s">
        <v>1458</v>
      </c>
      <c r="E9542">
        <v>0</v>
      </c>
      <c r="F9542">
        <v>0</v>
      </c>
    </row>
    <row r="9543" spans="1:6">
      <c r="A9543" t="s">
        <v>15850</v>
      </c>
      <c r="B9543">
        <v>105412</v>
      </c>
      <c r="C9543" t="s">
        <v>12994</v>
      </c>
      <c r="D9543" t="s">
        <v>1458</v>
      </c>
      <c r="E9543">
        <v>0</v>
      </c>
      <c r="F9543">
        <v>0</v>
      </c>
    </row>
    <row r="9544" spans="1:6">
      <c r="A9544" t="s">
        <v>15850</v>
      </c>
      <c r="B9544">
        <v>105420</v>
      </c>
      <c r="C9544" t="s">
        <v>12995</v>
      </c>
      <c r="D9544" t="s">
        <v>1458</v>
      </c>
      <c r="E9544">
        <v>0</v>
      </c>
      <c r="F9544">
        <v>0</v>
      </c>
    </row>
    <row r="9545" spans="1:6">
      <c r="A9545" t="s">
        <v>15850</v>
      </c>
      <c r="B9545">
        <v>105444</v>
      </c>
      <c r="C9545" t="s">
        <v>12996</v>
      </c>
      <c r="D9545" t="s">
        <v>1458</v>
      </c>
      <c r="E9545">
        <v>0</v>
      </c>
      <c r="F9545">
        <v>0</v>
      </c>
    </row>
    <row r="9546" spans="1:6">
      <c r="A9546" t="s">
        <v>15850</v>
      </c>
      <c r="B9546">
        <v>105456</v>
      </c>
      <c r="C9546" t="s">
        <v>12997</v>
      </c>
      <c r="D9546" t="s">
        <v>1458</v>
      </c>
      <c r="E9546">
        <v>0</v>
      </c>
      <c r="F9546">
        <v>0</v>
      </c>
    </row>
    <row r="9547" spans="1:6">
      <c r="A9547" t="s">
        <v>15850</v>
      </c>
      <c r="B9547">
        <v>105478</v>
      </c>
      <c r="C9547" t="s">
        <v>12998</v>
      </c>
      <c r="D9547" t="s">
        <v>1458</v>
      </c>
      <c r="E9547">
        <v>0</v>
      </c>
      <c r="F9547">
        <v>0</v>
      </c>
    </row>
    <row r="9548" spans="1:6">
      <c r="A9548" t="s">
        <v>15850</v>
      </c>
      <c r="B9548">
        <v>105421</v>
      </c>
      <c r="C9548" t="s">
        <v>12999</v>
      </c>
      <c r="D9548" t="s">
        <v>1458</v>
      </c>
      <c r="E9548">
        <v>0</v>
      </c>
      <c r="F9548">
        <v>0</v>
      </c>
    </row>
    <row r="9549" spans="1:6">
      <c r="A9549" t="s">
        <v>15850</v>
      </c>
      <c r="B9549">
        <v>105445</v>
      </c>
      <c r="C9549" t="s">
        <v>13000</v>
      </c>
      <c r="D9549" t="s">
        <v>1458</v>
      </c>
      <c r="E9549">
        <v>0</v>
      </c>
      <c r="F9549">
        <v>0</v>
      </c>
    </row>
    <row r="9550" spans="1:6">
      <c r="A9550" t="s">
        <v>15850</v>
      </c>
      <c r="B9550">
        <v>105453</v>
      </c>
      <c r="C9550" t="s">
        <v>13001</v>
      </c>
      <c r="D9550" t="s">
        <v>1458</v>
      </c>
      <c r="E9550">
        <v>0</v>
      </c>
      <c r="F9550">
        <v>0</v>
      </c>
    </row>
    <row r="9551" spans="1:6">
      <c r="A9551" t="s">
        <v>15850</v>
      </c>
      <c r="B9551">
        <v>105497</v>
      </c>
      <c r="C9551" t="s">
        <v>13002</v>
      </c>
      <c r="D9551" t="s">
        <v>1458</v>
      </c>
      <c r="E9551">
        <v>0</v>
      </c>
      <c r="F9551">
        <v>0</v>
      </c>
    </row>
    <row r="9552" spans="1:6">
      <c r="A9552" t="s">
        <v>15850</v>
      </c>
      <c r="B9552">
        <v>105418</v>
      </c>
      <c r="C9552" t="s">
        <v>13003</v>
      </c>
      <c r="D9552" t="s">
        <v>1458</v>
      </c>
      <c r="E9552">
        <v>0</v>
      </c>
      <c r="F9552">
        <v>0</v>
      </c>
    </row>
    <row r="9553" spans="1:6">
      <c r="A9553" t="s">
        <v>15850</v>
      </c>
      <c r="B9553">
        <v>105442</v>
      </c>
      <c r="C9553" t="s">
        <v>13004</v>
      </c>
      <c r="D9553" t="s">
        <v>1458</v>
      </c>
      <c r="E9553">
        <v>0</v>
      </c>
      <c r="F9553">
        <v>0</v>
      </c>
    </row>
    <row r="9554" spans="1:6">
      <c r="A9554" t="s">
        <v>15850</v>
      </c>
      <c r="B9554">
        <v>105410</v>
      </c>
      <c r="C9554" t="s">
        <v>13005</v>
      </c>
      <c r="D9554" t="s">
        <v>1458</v>
      </c>
      <c r="E9554">
        <v>0</v>
      </c>
      <c r="F9554">
        <v>0</v>
      </c>
    </row>
    <row r="9555" spans="1:6">
      <c r="A9555" t="s">
        <v>15850</v>
      </c>
      <c r="B9555">
        <v>105416</v>
      </c>
      <c r="C9555" t="s">
        <v>13006</v>
      </c>
      <c r="D9555" t="s">
        <v>1458</v>
      </c>
      <c r="E9555">
        <v>0</v>
      </c>
      <c r="F9555">
        <v>0</v>
      </c>
    </row>
    <row r="9556" spans="1:6">
      <c r="A9556" t="s">
        <v>15850</v>
      </c>
      <c r="B9556">
        <v>105488</v>
      </c>
      <c r="C9556" t="s">
        <v>13007</v>
      </c>
      <c r="D9556" t="s">
        <v>1458</v>
      </c>
      <c r="E9556">
        <v>0</v>
      </c>
      <c r="F9556">
        <v>0</v>
      </c>
    </row>
    <row r="9557" spans="1:6">
      <c r="A9557" t="s">
        <v>15850</v>
      </c>
      <c r="B9557">
        <v>105452</v>
      </c>
      <c r="C9557" t="s">
        <v>13008</v>
      </c>
      <c r="D9557" t="s">
        <v>1458</v>
      </c>
      <c r="E9557">
        <v>0</v>
      </c>
      <c r="F9557">
        <v>0</v>
      </c>
    </row>
    <row r="9558" spans="1:6">
      <c r="A9558" t="s">
        <v>15850</v>
      </c>
      <c r="B9558">
        <v>105475</v>
      </c>
      <c r="C9558" t="s">
        <v>13009</v>
      </c>
      <c r="D9558" t="s">
        <v>1458</v>
      </c>
      <c r="E9558">
        <v>0</v>
      </c>
      <c r="F9558">
        <v>0</v>
      </c>
    </row>
    <row r="9559" spans="1:6">
      <c r="A9559" t="s">
        <v>15850</v>
      </c>
      <c r="B9559">
        <v>105498</v>
      </c>
      <c r="C9559" t="s">
        <v>13010</v>
      </c>
      <c r="D9559" t="s">
        <v>1458</v>
      </c>
      <c r="E9559">
        <v>0</v>
      </c>
      <c r="F9559">
        <v>0</v>
      </c>
    </row>
    <row r="9560" spans="1:6">
      <c r="A9560" t="s">
        <v>15850</v>
      </c>
      <c r="B9560">
        <v>105486</v>
      </c>
      <c r="C9560" t="s">
        <v>13011</v>
      </c>
      <c r="D9560" t="s">
        <v>1458</v>
      </c>
      <c r="E9560">
        <v>0</v>
      </c>
      <c r="F9560">
        <v>0</v>
      </c>
    </row>
    <row r="9561" spans="1:6">
      <c r="A9561" t="s">
        <v>15850</v>
      </c>
      <c r="B9561">
        <v>105450</v>
      </c>
      <c r="C9561" t="s">
        <v>13012</v>
      </c>
      <c r="D9561" t="s">
        <v>1458</v>
      </c>
      <c r="E9561">
        <v>0</v>
      </c>
      <c r="F9561">
        <v>0</v>
      </c>
    </row>
    <row r="9562" spans="1:6">
      <c r="A9562" t="s">
        <v>15850</v>
      </c>
      <c r="B9562">
        <v>105438</v>
      </c>
      <c r="C9562" t="s">
        <v>13013</v>
      </c>
      <c r="D9562" t="s">
        <v>1458</v>
      </c>
      <c r="E9562">
        <v>0</v>
      </c>
      <c r="F9562">
        <v>0</v>
      </c>
    </row>
    <row r="9563" spans="1:6">
      <c r="A9563" t="s">
        <v>15850</v>
      </c>
      <c r="B9563">
        <v>105463</v>
      </c>
      <c r="C9563" t="s">
        <v>13014</v>
      </c>
      <c r="D9563" t="s">
        <v>1458</v>
      </c>
      <c r="E9563">
        <v>0</v>
      </c>
      <c r="F9563">
        <v>0</v>
      </c>
    </row>
    <row r="9564" spans="1:6">
      <c r="A9564" t="s">
        <v>15850</v>
      </c>
      <c r="B9564">
        <v>105485</v>
      </c>
      <c r="C9564" t="s">
        <v>13015</v>
      </c>
      <c r="D9564" t="s">
        <v>1458</v>
      </c>
      <c r="E9564">
        <v>0</v>
      </c>
      <c r="F9564">
        <v>0</v>
      </c>
    </row>
    <row r="9565" spans="1:6">
      <c r="A9565" t="s">
        <v>15850</v>
      </c>
      <c r="B9565">
        <v>105428</v>
      </c>
      <c r="C9565" t="s">
        <v>13016</v>
      </c>
      <c r="D9565" t="s">
        <v>1458</v>
      </c>
      <c r="E9565">
        <v>0</v>
      </c>
      <c r="F9565">
        <v>0</v>
      </c>
    </row>
    <row r="9566" spans="1:6">
      <c r="A9566" t="s">
        <v>15850</v>
      </c>
      <c r="B9566">
        <v>105426</v>
      </c>
      <c r="C9566" t="s">
        <v>13017</v>
      </c>
      <c r="D9566" t="s">
        <v>1458</v>
      </c>
      <c r="E9566">
        <v>0</v>
      </c>
      <c r="F9566">
        <v>0</v>
      </c>
    </row>
    <row r="9567" spans="1:6">
      <c r="A9567" t="s">
        <v>15850</v>
      </c>
      <c r="B9567">
        <v>105491</v>
      </c>
      <c r="C9567" t="s">
        <v>13018</v>
      </c>
      <c r="D9567" t="s">
        <v>1458</v>
      </c>
      <c r="E9567">
        <v>0</v>
      </c>
      <c r="F9567">
        <v>0</v>
      </c>
    </row>
    <row r="9568" spans="1:6">
      <c r="A9568" t="s">
        <v>15850</v>
      </c>
      <c r="B9568">
        <v>105495</v>
      </c>
      <c r="C9568" t="s">
        <v>13019</v>
      </c>
      <c r="D9568" t="s">
        <v>1458</v>
      </c>
      <c r="E9568">
        <v>0</v>
      </c>
      <c r="F9568">
        <v>0</v>
      </c>
    </row>
    <row r="9569" spans="1:6">
      <c r="A9569" t="s">
        <v>15850</v>
      </c>
      <c r="B9569">
        <v>105407</v>
      </c>
      <c r="C9569" t="s">
        <v>13020</v>
      </c>
      <c r="D9569" t="s">
        <v>1458</v>
      </c>
      <c r="E9569">
        <v>0</v>
      </c>
      <c r="F9569">
        <v>0</v>
      </c>
    </row>
    <row r="9570" spans="1:6">
      <c r="A9570" t="s">
        <v>15850</v>
      </c>
      <c r="B9570">
        <v>105427</v>
      </c>
      <c r="C9570" t="s">
        <v>13021</v>
      </c>
      <c r="D9570" t="s">
        <v>1458</v>
      </c>
      <c r="E9570">
        <v>0</v>
      </c>
      <c r="F9570">
        <v>0</v>
      </c>
    </row>
    <row r="9571" spans="1:6">
      <c r="A9571" t="s">
        <v>15850</v>
      </c>
      <c r="B9571">
        <v>105492</v>
      </c>
      <c r="C9571" t="s">
        <v>13022</v>
      </c>
      <c r="D9571" t="s">
        <v>1458</v>
      </c>
      <c r="E9571">
        <v>0</v>
      </c>
      <c r="F9571">
        <v>0</v>
      </c>
    </row>
    <row r="9572" spans="1:6">
      <c r="A9572" t="s">
        <v>15850</v>
      </c>
      <c r="B9572">
        <v>105496</v>
      </c>
      <c r="C9572" t="s">
        <v>13023</v>
      </c>
      <c r="D9572" t="s">
        <v>1458</v>
      </c>
      <c r="E9572">
        <v>0</v>
      </c>
      <c r="F9572">
        <v>0</v>
      </c>
    </row>
    <row r="9573" spans="1:6">
      <c r="A9573" t="s">
        <v>15850</v>
      </c>
      <c r="B9573">
        <v>105425</v>
      </c>
      <c r="C9573" t="s">
        <v>13024</v>
      </c>
      <c r="D9573" t="s">
        <v>1458</v>
      </c>
      <c r="E9573">
        <v>0</v>
      </c>
      <c r="F9573">
        <v>0</v>
      </c>
    </row>
    <row r="9574" spans="1:6">
      <c r="A9574" t="s">
        <v>15850</v>
      </c>
      <c r="B9574">
        <v>105477</v>
      </c>
      <c r="C9574" t="s">
        <v>13025</v>
      </c>
      <c r="D9574" t="s">
        <v>1458</v>
      </c>
      <c r="E9574">
        <v>0</v>
      </c>
      <c r="F9574">
        <v>0</v>
      </c>
    </row>
    <row r="9575" spans="1:6">
      <c r="A9575" t="s">
        <v>15850</v>
      </c>
      <c r="B9575">
        <v>105490</v>
      </c>
      <c r="C9575" t="s">
        <v>13026</v>
      </c>
      <c r="D9575" t="s">
        <v>1458</v>
      </c>
      <c r="E9575">
        <v>0</v>
      </c>
      <c r="F9575">
        <v>0</v>
      </c>
    </row>
    <row r="9576" spans="1:6">
      <c r="A9576" t="s">
        <v>15850</v>
      </c>
      <c r="B9576">
        <v>105494</v>
      </c>
      <c r="C9576" t="s">
        <v>13027</v>
      </c>
      <c r="D9576" t="s">
        <v>1458</v>
      </c>
      <c r="E9576">
        <v>0</v>
      </c>
      <c r="F9576">
        <v>0</v>
      </c>
    </row>
    <row r="9577" spans="1:6">
      <c r="A9577" t="s">
        <v>15850</v>
      </c>
      <c r="B9577">
        <v>105417</v>
      </c>
      <c r="C9577" t="s">
        <v>13028</v>
      </c>
      <c r="D9577" t="s">
        <v>1458</v>
      </c>
      <c r="E9577">
        <v>0</v>
      </c>
      <c r="F9577">
        <v>0</v>
      </c>
    </row>
    <row r="9578" spans="1:6">
      <c r="A9578" t="s">
        <v>15850</v>
      </c>
      <c r="B9578">
        <v>105461</v>
      </c>
      <c r="C9578" t="s">
        <v>13029</v>
      </c>
      <c r="D9578" t="s">
        <v>1458</v>
      </c>
      <c r="E9578">
        <v>0</v>
      </c>
      <c r="F9578">
        <v>0</v>
      </c>
    </row>
    <row r="9579" spans="1:6">
      <c r="A9579" t="s">
        <v>15850</v>
      </c>
      <c r="B9579">
        <v>105436</v>
      </c>
      <c r="C9579" t="s">
        <v>13030</v>
      </c>
      <c r="D9579" t="s">
        <v>1458</v>
      </c>
      <c r="E9579">
        <v>0</v>
      </c>
      <c r="F9579">
        <v>0</v>
      </c>
    </row>
    <row r="9580" spans="1:6">
      <c r="A9580" t="s">
        <v>15850</v>
      </c>
      <c r="B9580">
        <v>105483</v>
      </c>
      <c r="C9580" t="s">
        <v>13031</v>
      </c>
      <c r="D9580" t="s">
        <v>1458</v>
      </c>
      <c r="E9580">
        <v>0</v>
      </c>
      <c r="F9580">
        <v>0</v>
      </c>
    </row>
    <row r="9581" spans="1:6">
      <c r="A9581" t="s">
        <v>15850</v>
      </c>
      <c r="B9581">
        <v>105505</v>
      </c>
      <c r="C9581" t="s">
        <v>13032</v>
      </c>
      <c r="D9581" t="s">
        <v>1458</v>
      </c>
      <c r="E9581">
        <v>0</v>
      </c>
      <c r="F9581">
        <v>0</v>
      </c>
    </row>
    <row r="9582" spans="1:6">
      <c r="A9582" t="s">
        <v>15850</v>
      </c>
      <c r="B9582">
        <v>105435</v>
      </c>
      <c r="C9582" t="s">
        <v>13033</v>
      </c>
      <c r="D9582" t="s">
        <v>1458</v>
      </c>
      <c r="E9582">
        <v>0</v>
      </c>
      <c r="F9582">
        <v>0</v>
      </c>
    </row>
    <row r="9583" spans="1:6">
      <c r="A9583" t="s">
        <v>15850</v>
      </c>
      <c r="B9583">
        <v>105460</v>
      </c>
      <c r="C9583" t="s">
        <v>13034</v>
      </c>
      <c r="D9583" t="s">
        <v>1458</v>
      </c>
      <c r="E9583">
        <v>0</v>
      </c>
      <c r="F9583">
        <v>0</v>
      </c>
    </row>
    <row r="9584" spans="1:6">
      <c r="A9584" t="s">
        <v>15850</v>
      </c>
      <c r="B9584">
        <v>105470</v>
      </c>
      <c r="C9584" t="s">
        <v>13035</v>
      </c>
      <c r="D9584" t="s">
        <v>1458</v>
      </c>
      <c r="E9584">
        <v>0</v>
      </c>
      <c r="F9584">
        <v>0</v>
      </c>
    </row>
    <row r="9585" spans="1:6">
      <c r="A9585" t="s">
        <v>15850</v>
      </c>
      <c r="B9585">
        <v>105504</v>
      </c>
      <c r="C9585" t="s">
        <v>13036</v>
      </c>
      <c r="D9585" t="s">
        <v>1458</v>
      </c>
      <c r="E9585">
        <v>0</v>
      </c>
      <c r="F9585">
        <v>0</v>
      </c>
    </row>
    <row r="9586" spans="1:6">
      <c r="A9586" t="s">
        <v>15850</v>
      </c>
      <c r="B9586">
        <v>105476</v>
      </c>
      <c r="C9586" t="s">
        <v>13037</v>
      </c>
      <c r="D9586" t="s">
        <v>1458</v>
      </c>
      <c r="E9586">
        <v>0</v>
      </c>
      <c r="F9586">
        <v>0</v>
      </c>
    </row>
    <row r="9587" spans="1:6">
      <c r="A9587" t="s">
        <v>15850</v>
      </c>
      <c r="B9587">
        <v>105471</v>
      </c>
      <c r="C9587" t="s">
        <v>13038</v>
      </c>
      <c r="D9587" t="s">
        <v>1458</v>
      </c>
      <c r="E9587">
        <v>0</v>
      </c>
      <c r="F9587">
        <v>0</v>
      </c>
    </row>
    <row r="9588" spans="1:6">
      <c r="A9588" t="s">
        <v>15850</v>
      </c>
      <c r="B9588">
        <v>105493</v>
      </c>
      <c r="C9588" t="s">
        <v>13039</v>
      </c>
      <c r="D9588" t="s">
        <v>1458</v>
      </c>
      <c r="E9588">
        <v>0</v>
      </c>
      <c r="F9588">
        <v>0</v>
      </c>
    </row>
    <row r="9589" spans="1:6">
      <c r="A9589" t="s">
        <v>15850</v>
      </c>
      <c r="B9589">
        <v>105482</v>
      </c>
      <c r="C9589" t="s">
        <v>13040</v>
      </c>
      <c r="D9589" t="s">
        <v>1458</v>
      </c>
      <c r="E9589">
        <v>0</v>
      </c>
      <c r="F9589">
        <v>0</v>
      </c>
    </row>
    <row r="9590" spans="1:6">
      <c r="A9590" t="s">
        <v>15850</v>
      </c>
      <c r="B9590">
        <v>105430</v>
      </c>
      <c r="C9590" t="s">
        <v>13041</v>
      </c>
      <c r="D9590" t="s">
        <v>1458</v>
      </c>
      <c r="E9590">
        <v>0</v>
      </c>
      <c r="F9590">
        <v>0</v>
      </c>
    </row>
    <row r="9591" spans="1:6">
      <c r="A9591" t="s">
        <v>15850</v>
      </c>
      <c r="B9591">
        <v>105440</v>
      </c>
      <c r="C9591" t="s">
        <v>13042</v>
      </c>
      <c r="D9591" t="s">
        <v>1458</v>
      </c>
      <c r="E9591">
        <v>0</v>
      </c>
      <c r="F9591">
        <v>0</v>
      </c>
    </row>
    <row r="9592" spans="1:6">
      <c r="A9592" t="s">
        <v>15850</v>
      </c>
      <c r="B9592">
        <v>105465</v>
      </c>
      <c r="C9592" t="s">
        <v>13043</v>
      </c>
      <c r="D9592" t="s">
        <v>1458</v>
      </c>
      <c r="E9592">
        <v>0</v>
      </c>
      <c r="F9592">
        <v>0</v>
      </c>
    </row>
    <row r="9593" spans="1:6">
      <c r="A9593" t="s">
        <v>15850</v>
      </c>
      <c r="B9593">
        <v>105499</v>
      </c>
      <c r="C9593" t="s">
        <v>13044</v>
      </c>
      <c r="D9593" t="s">
        <v>1458</v>
      </c>
      <c r="E9593">
        <v>0</v>
      </c>
      <c r="F9593">
        <v>0</v>
      </c>
    </row>
    <row r="9594" spans="1:6">
      <c r="A9594" t="s">
        <v>15850</v>
      </c>
      <c r="B9594">
        <v>105431</v>
      </c>
      <c r="C9594" t="s">
        <v>13045</v>
      </c>
      <c r="D9594" t="s">
        <v>1458</v>
      </c>
      <c r="E9594">
        <v>0</v>
      </c>
      <c r="F9594">
        <v>0</v>
      </c>
    </row>
    <row r="9595" spans="1:6">
      <c r="A9595" t="s">
        <v>15850</v>
      </c>
      <c r="B9595">
        <v>105441</v>
      </c>
      <c r="C9595" t="s">
        <v>13046</v>
      </c>
      <c r="D9595" t="s">
        <v>1458</v>
      </c>
      <c r="E9595">
        <v>0</v>
      </c>
      <c r="F9595">
        <v>0</v>
      </c>
    </row>
    <row r="9596" spans="1:6">
      <c r="A9596" t="s">
        <v>15850</v>
      </c>
      <c r="B9596">
        <v>105466</v>
      </c>
      <c r="C9596" t="s">
        <v>13047</v>
      </c>
      <c r="D9596" t="s">
        <v>1458</v>
      </c>
      <c r="E9596">
        <v>0</v>
      </c>
      <c r="F9596">
        <v>0</v>
      </c>
    </row>
    <row r="9597" spans="1:6">
      <c r="A9597" t="s">
        <v>15850</v>
      </c>
      <c r="B9597">
        <v>105500</v>
      </c>
      <c r="C9597" t="s">
        <v>13048</v>
      </c>
      <c r="D9597" t="s">
        <v>1458</v>
      </c>
      <c r="E9597">
        <v>0</v>
      </c>
      <c r="F9597">
        <v>0</v>
      </c>
    </row>
    <row r="9598" spans="1:6">
      <c r="A9598" t="s">
        <v>15850</v>
      </c>
      <c r="B9598">
        <v>105429</v>
      </c>
      <c r="C9598" t="s">
        <v>13049</v>
      </c>
      <c r="D9598" t="s">
        <v>1458</v>
      </c>
      <c r="E9598">
        <v>0</v>
      </c>
      <c r="F9598">
        <v>0</v>
      </c>
    </row>
    <row r="9599" spans="1:6">
      <c r="A9599" t="s">
        <v>15850</v>
      </c>
      <c r="B9599">
        <v>105439</v>
      </c>
      <c r="C9599" t="s">
        <v>13050</v>
      </c>
      <c r="D9599" t="s">
        <v>1458</v>
      </c>
      <c r="E9599">
        <v>0</v>
      </c>
      <c r="F9599">
        <v>0</v>
      </c>
    </row>
    <row r="9600" spans="1:6">
      <c r="A9600" t="s">
        <v>15850</v>
      </c>
      <c r="B9600">
        <v>105464</v>
      </c>
      <c r="C9600" t="s">
        <v>13051</v>
      </c>
      <c r="D9600" t="s">
        <v>1458</v>
      </c>
      <c r="E9600">
        <v>0</v>
      </c>
      <c r="F9600">
        <v>0</v>
      </c>
    </row>
    <row r="9601" spans="1:6">
      <c r="A9601" t="s">
        <v>15850</v>
      </c>
      <c r="B9601">
        <v>105489</v>
      </c>
      <c r="C9601" t="s">
        <v>13052</v>
      </c>
      <c r="D9601" t="s">
        <v>1458</v>
      </c>
      <c r="E9601">
        <v>0</v>
      </c>
      <c r="F9601">
        <v>0</v>
      </c>
    </row>
    <row r="9602" spans="1:6">
      <c r="A9602" t="s">
        <v>15850</v>
      </c>
      <c r="B9602">
        <v>105437</v>
      </c>
      <c r="C9602" t="s">
        <v>13053</v>
      </c>
      <c r="D9602" t="s">
        <v>1458</v>
      </c>
      <c r="E9602">
        <v>0</v>
      </c>
      <c r="F9602">
        <v>0</v>
      </c>
    </row>
    <row r="9603" spans="1:6">
      <c r="A9603" t="s">
        <v>15850</v>
      </c>
      <c r="B9603">
        <v>105462</v>
      </c>
      <c r="C9603" t="s">
        <v>13054</v>
      </c>
      <c r="D9603" t="s">
        <v>1458</v>
      </c>
      <c r="E9603">
        <v>0</v>
      </c>
      <c r="F9603">
        <v>0</v>
      </c>
    </row>
    <row r="9604" spans="1:6">
      <c r="A9604" t="s">
        <v>15850</v>
      </c>
      <c r="B9604">
        <v>105484</v>
      </c>
      <c r="C9604" t="s">
        <v>13055</v>
      </c>
      <c r="D9604" t="s">
        <v>1458</v>
      </c>
      <c r="E9604">
        <v>0</v>
      </c>
      <c r="F9604">
        <v>0</v>
      </c>
    </row>
    <row r="9605" spans="1:6">
      <c r="A9605" t="s">
        <v>15850</v>
      </c>
      <c r="B9605">
        <v>105506</v>
      </c>
      <c r="C9605" t="s">
        <v>13056</v>
      </c>
      <c r="D9605" t="s">
        <v>1458</v>
      </c>
      <c r="E9605">
        <v>0</v>
      </c>
      <c r="F9605">
        <v>0</v>
      </c>
    </row>
    <row r="9606" spans="1:6">
      <c r="A9606" t="s">
        <v>15850</v>
      </c>
      <c r="B9606">
        <v>105432</v>
      </c>
      <c r="C9606" t="s">
        <v>13057</v>
      </c>
      <c r="D9606" t="s">
        <v>1458</v>
      </c>
      <c r="E9606">
        <v>0</v>
      </c>
      <c r="F9606">
        <v>0</v>
      </c>
    </row>
    <row r="9607" spans="1:6">
      <c r="A9607" t="s">
        <v>15850</v>
      </c>
      <c r="B9607">
        <v>105457</v>
      </c>
      <c r="C9607" t="s">
        <v>13058</v>
      </c>
      <c r="D9607" t="s">
        <v>1458</v>
      </c>
      <c r="E9607">
        <v>0</v>
      </c>
      <c r="F9607">
        <v>0</v>
      </c>
    </row>
    <row r="9608" spans="1:6">
      <c r="A9608" t="s">
        <v>15850</v>
      </c>
      <c r="B9608">
        <v>105467</v>
      </c>
      <c r="C9608" t="s">
        <v>13059</v>
      </c>
      <c r="D9608" t="s">
        <v>1458</v>
      </c>
      <c r="E9608">
        <v>0</v>
      </c>
      <c r="F9608">
        <v>0</v>
      </c>
    </row>
    <row r="9609" spans="1:6">
      <c r="A9609" t="s">
        <v>15850</v>
      </c>
      <c r="B9609">
        <v>105501</v>
      </c>
      <c r="C9609" t="s">
        <v>13060</v>
      </c>
      <c r="D9609" t="s">
        <v>1458</v>
      </c>
      <c r="E9609">
        <v>0</v>
      </c>
      <c r="F9609">
        <v>0</v>
      </c>
    </row>
    <row r="9610" spans="1:6">
      <c r="A9610" t="s">
        <v>15850</v>
      </c>
      <c r="B9610">
        <v>105433</v>
      </c>
      <c r="C9610" t="s">
        <v>13061</v>
      </c>
      <c r="D9610" t="s">
        <v>1458</v>
      </c>
      <c r="E9610">
        <v>0</v>
      </c>
      <c r="F9610">
        <v>0</v>
      </c>
    </row>
    <row r="9611" spans="1:6">
      <c r="A9611" t="s">
        <v>15850</v>
      </c>
      <c r="B9611">
        <v>105458</v>
      </c>
      <c r="C9611" t="s">
        <v>13062</v>
      </c>
      <c r="D9611" t="s">
        <v>1458</v>
      </c>
      <c r="E9611">
        <v>0</v>
      </c>
      <c r="F9611">
        <v>0</v>
      </c>
    </row>
    <row r="9612" spans="1:6">
      <c r="A9612" t="s">
        <v>15850</v>
      </c>
      <c r="B9612">
        <v>105468</v>
      </c>
      <c r="C9612" t="s">
        <v>13063</v>
      </c>
      <c r="D9612" t="s">
        <v>1458</v>
      </c>
      <c r="E9612">
        <v>0</v>
      </c>
      <c r="F9612">
        <v>0</v>
      </c>
    </row>
    <row r="9613" spans="1:6">
      <c r="A9613" t="s">
        <v>15850</v>
      </c>
      <c r="B9613">
        <v>105502</v>
      </c>
      <c r="C9613" t="s">
        <v>13064</v>
      </c>
      <c r="D9613" t="s">
        <v>1458</v>
      </c>
      <c r="E9613">
        <v>0</v>
      </c>
      <c r="F9613">
        <v>0</v>
      </c>
    </row>
    <row r="9614" spans="1:6">
      <c r="A9614" t="s">
        <v>15850</v>
      </c>
      <c r="B9614">
        <v>105434</v>
      </c>
      <c r="C9614" t="s">
        <v>13065</v>
      </c>
      <c r="D9614" t="s">
        <v>1458</v>
      </c>
      <c r="E9614">
        <v>0</v>
      </c>
      <c r="F9614">
        <v>0</v>
      </c>
    </row>
    <row r="9615" spans="1:6">
      <c r="A9615" t="s">
        <v>15850</v>
      </c>
      <c r="B9615">
        <v>105459</v>
      </c>
      <c r="C9615" t="s">
        <v>13066</v>
      </c>
      <c r="D9615" t="s">
        <v>1458</v>
      </c>
      <c r="E9615">
        <v>0</v>
      </c>
      <c r="F9615">
        <v>0</v>
      </c>
    </row>
    <row r="9616" spans="1:6">
      <c r="A9616" t="s">
        <v>15850</v>
      </c>
      <c r="B9616">
        <v>105469</v>
      </c>
      <c r="C9616" t="s">
        <v>13067</v>
      </c>
      <c r="D9616" t="s">
        <v>1458</v>
      </c>
      <c r="E9616">
        <v>0</v>
      </c>
      <c r="F9616">
        <v>0</v>
      </c>
    </row>
    <row r="9617" spans="1:6">
      <c r="A9617" t="s">
        <v>15850</v>
      </c>
      <c r="B9617">
        <v>105503</v>
      </c>
      <c r="C9617" t="s">
        <v>13068</v>
      </c>
      <c r="D9617" t="s">
        <v>1458</v>
      </c>
      <c r="E9617">
        <v>0</v>
      </c>
      <c r="F9617">
        <v>0</v>
      </c>
    </row>
    <row r="9618" spans="1:6">
      <c r="A9618" t="s">
        <v>15850</v>
      </c>
      <c r="B9618">
        <v>105472</v>
      </c>
      <c r="C9618" t="s">
        <v>13069</v>
      </c>
      <c r="D9618" t="s">
        <v>1458</v>
      </c>
      <c r="E9618">
        <v>0</v>
      </c>
      <c r="F9618">
        <v>0</v>
      </c>
    </row>
    <row r="9619" spans="1:6">
      <c r="A9619" t="s">
        <v>15850</v>
      </c>
      <c r="B9619">
        <v>105413</v>
      </c>
      <c r="C9619" t="s">
        <v>13070</v>
      </c>
      <c r="D9619" t="s">
        <v>1458</v>
      </c>
      <c r="E9619">
        <v>0</v>
      </c>
      <c r="F9619">
        <v>0</v>
      </c>
    </row>
    <row r="9620" spans="1:6">
      <c r="A9620" t="s">
        <v>15850</v>
      </c>
      <c r="B9620">
        <v>105423</v>
      </c>
      <c r="C9620" t="s">
        <v>13071</v>
      </c>
      <c r="D9620" t="s">
        <v>1458</v>
      </c>
      <c r="E9620">
        <v>0</v>
      </c>
      <c r="F9620">
        <v>0</v>
      </c>
    </row>
    <row r="9621" spans="1:6">
      <c r="A9621" t="s">
        <v>15850</v>
      </c>
      <c r="B9621">
        <v>105447</v>
      </c>
      <c r="C9621" t="s">
        <v>13072</v>
      </c>
      <c r="D9621" t="s">
        <v>1458</v>
      </c>
      <c r="E9621">
        <v>0</v>
      </c>
      <c r="F9621">
        <v>0</v>
      </c>
    </row>
    <row r="9622" spans="1:6">
      <c r="A9622" t="s">
        <v>15850</v>
      </c>
      <c r="B9622">
        <v>105408</v>
      </c>
      <c r="C9622" t="s">
        <v>13073</v>
      </c>
      <c r="D9622" t="s">
        <v>1458</v>
      </c>
      <c r="E9622">
        <v>0</v>
      </c>
      <c r="F9622">
        <v>0</v>
      </c>
    </row>
    <row r="9623" spans="1:6">
      <c r="A9623" t="s">
        <v>15850</v>
      </c>
      <c r="B9623">
        <v>105479</v>
      </c>
      <c r="C9623" t="s">
        <v>13074</v>
      </c>
      <c r="D9623" t="s">
        <v>1458</v>
      </c>
      <c r="E9623">
        <v>0</v>
      </c>
      <c r="F9623">
        <v>0</v>
      </c>
    </row>
    <row r="9624" spans="1:6">
      <c r="A9624" t="s">
        <v>15850</v>
      </c>
      <c r="B9624">
        <v>105422</v>
      </c>
      <c r="C9624" t="s">
        <v>13075</v>
      </c>
      <c r="D9624" t="s">
        <v>1458</v>
      </c>
      <c r="E9624">
        <v>0</v>
      </c>
      <c r="F9624">
        <v>0</v>
      </c>
    </row>
    <row r="9625" spans="1:6">
      <c r="A9625" t="s">
        <v>15850</v>
      </c>
      <c r="B9625">
        <v>105446</v>
      </c>
      <c r="C9625" t="s">
        <v>13076</v>
      </c>
      <c r="D9625" t="s">
        <v>1458</v>
      </c>
      <c r="E9625">
        <v>0</v>
      </c>
      <c r="F9625">
        <v>0</v>
      </c>
    </row>
    <row r="9626" spans="1:6">
      <c r="A9626" t="s">
        <v>15850</v>
      </c>
      <c r="B9626">
        <v>105474</v>
      </c>
      <c r="C9626" t="s">
        <v>13077</v>
      </c>
      <c r="D9626" t="s">
        <v>1458</v>
      </c>
      <c r="E9626">
        <v>0</v>
      </c>
      <c r="F9626">
        <v>0</v>
      </c>
    </row>
    <row r="9627" spans="1:6">
      <c r="A9627" t="s">
        <v>15850</v>
      </c>
      <c r="B9627">
        <v>105480</v>
      </c>
      <c r="C9627" t="s">
        <v>13078</v>
      </c>
      <c r="D9627" t="s">
        <v>1458</v>
      </c>
      <c r="E9627">
        <v>0</v>
      </c>
      <c r="F9627">
        <v>0</v>
      </c>
    </row>
    <row r="9628" spans="1:6">
      <c r="A9628" t="s">
        <v>15850</v>
      </c>
      <c r="B9628">
        <v>105481</v>
      </c>
      <c r="C9628" t="s">
        <v>13079</v>
      </c>
      <c r="D9628" t="s">
        <v>1458</v>
      </c>
      <c r="E9628">
        <v>0</v>
      </c>
      <c r="F9628">
        <v>0</v>
      </c>
    </row>
    <row r="9629" spans="1:6">
      <c r="A9629" t="s">
        <v>15850</v>
      </c>
      <c r="B9629">
        <v>105449</v>
      </c>
      <c r="C9629" t="s">
        <v>13080</v>
      </c>
      <c r="D9629" t="s">
        <v>1458</v>
      </c>
      <c r="E9629">
        <v>0</v>
      </c>
      <c r="F9629">
        <v>0</v>
      </c>
    </row>
    <row r="9630" spans="1:6">
      <c r="A9630" t="s">
        <v>15851</v>
      </c>
      <c r="B9630">
        <v>105511</v>
      </c>
      <c r="C9630" t="s">
        <v>13081</v>
      </c>
      <c r="D9630" t="s">
        <v>13082</v>
      </c>
      <c r="E9630">
        <v>0</v>
      </c>
      <c r="F9630">
        <v>0</v>
      </c>
    </row>
    <row r="9631" spans="1:6">
      <c r="A9631" t="s">
        <v>15851</v>
      </c>
      <c r="B9631">
        <v>105507</v>
      </c>
      <c r="C9631" t="s">
        <v>13083</v>
      </c>
      <c r="D9631" t="s">
        <v>13082</v>
      </c>
      <c r="E9631">
        <v>0</v>
      </c>
      <c r="F9631">
        <v>0</v>
      </c>
    </row>
    <row r="9632" spans="1:6">
      <c r="A9632" t="s">
        <v>15851</v>
      </c>
      <c r="B9632">
        <v>105512</v>
      </c>
      <c r="C9632" t="s">
        <v>13084</v>
      </c>
      <c r="D9632" t="s">
        <v>13082</v>
      </c>
      <c r="E9632">
        <v>0</v>
      </c>
      <c r="F9632">
        <v>0</v>
      </c>
    </row>
    <row r="9633" spans="1:6">
      <c r="A9633" t="s">
        <v>15851</v>
      </c>
      <c r="B9633">
        <v>105508</v>
      </c>
      <c r="C9633" t="s">
        <v>13085</v>
      </c>
      <c r="D9633" t="s">
        <v>13082</v>
      </c>
      <c r="E9633">
        <v>0</v>
      </c>
      <c r="F9633">
        <v>0</v>
      </c>
    </row>
    <row r="9634" spans="1:6">
      <c r="A9634" t="s">
        <v>15851</v>
      </c>
      <c r="B9634">
        <v>105513</v>
      </c>
      <c r="C9634" t="s">
        <v>13086</v>
      </c>
      <c r="D9634" t="s">
        <v>13082</v>
      </c>
      <c r="E9634">
        <v>0</v>
      </c>
      <c r="F9634">
        <v>0</v>
      </c>
    </row>
    <row r="9635" spans="1:6">
      <c r="A9635" t="s">
        <v>15851</v>
      </c>
      <c r="B9635">
        <v>105509</v>
      </c>
      <c r="C9635" t="s">
        <v>13087</v>
      </c>
      <c r="D9635" t="s">
        <v>13082</v>
      </c>
      <c r="E9635">
        <v>0</v>
      </c>
      <c r="F9635">
        <v>0</v>
      </c>
    </row>
    <row r="9636" spans="1:6">
      <c r="A9636" t="s">
        <v>15851</v>
      </c>
      <c r="B9636">
        <v>105514</v>
      </c>
      <c r="C9636" t="s">
        <v>13088</v>
      </c>
      <c r="D9636" t="s">
        <v>13082</v>
      </c>
      <c r="E9636">
        <v>0</v>
      </c>
      <c r="F9636">
        <v>0</v>
      </c>
    </row>
    <row r="9637" spans="1:6">
      <c r="A9637" t="s">
        <v>15851</v>
      </c>
      <c r="B9637">
        <v>105510</v>
      </c>
      <c r="C9637" t="s">
        <v>13089</v>
      </c>
      <c r="D9637" t="s">
        <v>13082</v>
      </c>
      <c r="E9637">
        <v>0</v>
      </c>
      <c r="F9637">
        <v>0</v>
      </c>
    </row>
    <row r="9638" spans="1:6">
      <c r="A9638" t="s">
        <v>15852</v>
      </c>
      <c r="B9638">
        <v>100207</v>
      </c>
      <c r="C9638" t="s">
        <v>13090</v>
      </c>
      <c r="D9638" t="s">
        <v>13091</v>
      </c>
      <c r="E9638">
        <v>509.3</v>
      </c>
      <c r="F9638">
        <v>520.13</v>
      </c>
    </row>
    <row r="9639" spans="1:6">
      <c r="A9639" t="s">
        <v>15852</v>
      </c>
      <c r="B9639">
        <v>100211</v>
      </c>
      <c r="C9639" t="s">
        <v>13092</v>
      </c>
      <c r="D9639" t="s">
        <v>13093</v>
      </c>
      <c r="E9639">
        <v>7.38</v>
      </c>
      <c r="F9639">
        <v>7.79</v>
      </c>
    </row>
    <row r="9640" spans="1:6">
      <c r="A9640" t="s">
        <v>15852</v>
      </c>
      <c r="B9640">
        <v>100210</v>
      </c>
      <c r="C9640" t="s">
        <v>13094</v>
      </c>
      <c r="D9640" t="s">
        <v>13093</v>
      </c>
      <c r="E9640">
        <v>19.13</v>
      </c>
      <c r="F9640">
        <v>20.190000000000001</v>
      </c>
    </row>
    <row r="9641" spans="1:6">
      <c r="A9641" t="s">
        <v>15852</v>
      </c>
      <c r="B9641">
        <v>100221</v>
      </c>
      <c r="C9641" t="s">
        <v>13095</v>
      </c>
      <c r="D9641" t="s">
        <v>13096</v>
      </c>
      <c r="E9641">
        <v>33.81</v>
      </c>
      <c r="F9641">
        <v>35.68</v>
      </c>
    </row>
    <row r="9642" spans="1:6">
      <c r="A9642" t="s">
        <v>15852</v>
      </c>
      <c r="B9642">
        <v>100203</v>
      </c>
      <c r="C9642" t="s">
        <v>13097</v>
      </c>
      <c r="D9642" t="s">
        <v>13098</v>
      </c>
      <c r="E9642">
        <v>1.18</v>
      </c>
      <c r="F9642">
        <v>1.25</v>
      </c>
    </row>
    <row r="9643" spans="1:6">
      <c r="A9643" t="s">
        <v>15852</v>
      </c>
      <c r="B9643">
        <v>100202</v>
      </c>
      <c r="C9643" t="s">
        <v>13099</v>
      </c>
      <c r="D9643" t="s">
        <v>13098</v>
      </c>
      <c r="E9643">
        <v>1</v>
      </c>
      <c r="F9643">
        <v>1.05</v>
      </c>
    </row>
    <row r="9644" spans="1:6">
      <c r="A9644" t="s">
        <v>15852</v>
      </c>
      <c r="B9644">
        <v>100201</v>
      </c>
      <c r="C9644" t="s">
        <v>13100</v>
      </c>
      <c r="D9644" t="s">
        <v>13098</v>
      </c>
      <c r="E9644">
        <v>0.85</v>
      </c>
      <c r="F9644">
        <v>0.9</v>
      </c>
    </row>
    <row r="9645" spans="1:6">
      <c r="A9645" t="s">
        <v>15852</v>
      </c>
      <c r="B9645">
        <v>100216</v>
      </c>
      <c r="C9645" t="s">
        <v>13101</v>
      </c>
      <c r="D9645" t="s">
        <v>13093</v>
      </c>
      <c r="E9645">
        <v>1.03</v>
      </c>
      <c r="F9645">
        <v>1.0900000000000001</v>
      </c>
    </row>
    <row r="9646" spans="1:6">
      <c r="A9646" t="s">
        <v>15852</v>
      </c>
      <c r="B9646">
        <v>100215</v>
      </c>
      <c r="C9646" t="s">
        <v>13102</v>
      </c>
      <c r="D9646" t="s">
        <v>13093</v>
      </c>
      <c r="E9646">
        <v>3.85</v>
      </c>
      <c r="F9646">
        <v>4.0599999999999996</v>
      </c>
    </row>
    <row r="9647" spans="1:6">
      <c r="A9647" t="s">
        <v>15852</v>
      </c>
      <c r="B9647">
        <v>100214</v>
      </c>
      <c r="C9647" t="s">
        <v>13103</v>
      </c>
      <c r="D9647" t="s">
        <v>13093</v>
      </c>
      <c r="E9647">
        <v>4.49</v>
      </c>
      <c r="F9647">
        <v>4.74</v>
      </c>
    </row>
    <row r="9648" spans="1:6">
      <c r="A9648" t="s">
        <v>15852</v>
      </c>
      <c r="B9648">
        <v>100223</v>
      </c>
      <c r="C9648" t="s">
        <v>13104</v>
      </c>
      <c r="D9648" t="s">
        <v>13096</v>
      </c>
      <c r="E9648">
        <v>5.99</v>
      </c>
      <c r="F9648">
        <v>6.32</v>
      </c>
    </row>
    <row r="9649" spans="1:6">
      <c r="A9649" t="s">
        <v>15852</v>
      </c>
      <c r="B9649">
        <v>100280</v>
      </c>
      <c r="C9649" t="s">
        <v>13105</v>
      </c>
      <c r="D9649" t="s">
        <v>13093</v>
      </c>
      <c r="E9649">
        <v>19.66</v>
      </c>
      <c r="F9649">
        <v>20.75</v>
      </c>
    </row>
    <row r="9650" spans="1:6">
      <c r="A9650" t="s">
        <v>15852</v>
      </c>
      <c r="B9650">
        <v>100270</v>
      </c>
      <c r="C9650" t="s">
        <v>13106</v>
      </c>
      <c r="D9650" t="s">
        <v>13093</v>
      </c>
      <c r="E9650">
        <v>67.08</v>
      </c>
      <c r="F9650">
        <v>70.790000000000006</v>
      </c>
    </row>
    <row r="9651" spans="1:6">
      <c r="A9651" t="s">
        <v>15852</v>
      </c>
      <c r="B9651">
        <v>100286</v>
      </c>
      <c r="C9651" t="s">
        <v>13107</v>
      </c>
      <c r="D9651" t="s">
        <v>13108</v>
      </c>
      <c r="E9651">
        <v>14.68</v>
      </c>
      <c r="F9651">
        <v>15.49</v>
      </c>
    </row>
    <row r="9652" spans="1:6">
      <c r="A9652" t="s">
        <v>15852</v>
      </c>
      <c r="B9652">
        <v>100213</v>
      </c>
      <c r="C9652" t="s">
        <v>13109</v>
      </c>
      <c r="D9652" t="s">
        <v>13093</v>
      </c>
      <c r="E9652">
        <v>2.92</v>
      </c>
      <c r="F9652">
        <v>3.09</v>
      </c>
    </row>
    <row r="9653" spans="1:6">
      <c r="A9653" t="s">
        <v>15852</v>
      </c>
      <c r="B9653">
        <v>100212</v>
      </c>
      <c r="C9653" t="s">
        <v>13110</v>
      </c>
      <c r="D9653" t="s">
        <v>13093</v>
      </c>
      <c r="E9653">
        <v>8.15</v>
      </c>
      <c r="F9653">
        <v>8.6</v>
      </c>
    </row>
    <row r="9654" spans="1:6">
      <c r="A9654" t="s">
        <v>15852</v>
      </c>
      <c r="B9654">
        <v>100222</v>
      </c>
      <c r="C9654" t="s">
        <v>13111</v>
      </c>
      <c r="D9654" t="s">
        <v>13096</v>
      </c>
      <c r="E9654">
        <v>12.81</v>
      </c>
      <c r="F9654">
        <v>13.51</v>
      </c>
    </row>
    <row r="9655" spans="1:6">
      <c r="A9655" t="s">
        <v>15852</v>
      </c>
      <c r="B9655">
        <v>100226</v>
      </c>
      <c r="C9655" t="s">
        <v>13112</v>
      </c>
      <c r="D9655" t="s">
        <v>13113</v>
      </c>
      <c r="E9655">
        <v>0.73</v>
      </c>
      <c r="F9655">
        <v>0.77</v>
      </c>
    </row>
    <row r="9656" spans="1:6">
      <c r="A9656" t="s">
        <v>15852</v>
      </c>
      <c r="B9656">
        <v>100200</v>
      </c>
      <c r="C9656" t="s">
        <v>13114</v>
      </c>
      <c r="D9656" t="s">
        <v>13098</v>
      </c>
      <c r="E9656">
        <v>0.43</v>
      </c>
      <c r="F9656">
        <v>0.45</v>
      </c>
    </row>
    <row r="9657" spans="1:6">
      <c r="A9657" t="s">
        <v>15852</v>
      </c>
      <c r="B9657">
        <v>100199</v>
      </c>
      <c r="C9657" t="s">
        <v>13115</v>
      </c>
      <c r="D9657" t="s">
        <v>13098</v>
      </c>
      <c r="E9657">
        <v>0.35</v>
      </c>
      <c r="F9657">
        <v>0.37</v>
      </c>
    </row>
    <row r="9658" spans="1:6">
      <c r="A9658" t="s">
        <v>15852</v>
      </c>
      <c r="B9658">
        <v>100198</v>
      </c>
      <c r="C9658" t="s">
        <v>13116</v>
      </c>
      <c r="D9658" t="s">
        <v>13098</v>
      </c>
      <c r="E9658">
        <v>0.28999999999999998</v>
      </c>
      <c r="F9658">
        <v>0.31</v>
      </c>
    </row>
    <row r="9659" spans="1:6">
      <c r="A9659" t="s">
        <v>15852</v>
      </c>
      <c r="B9659">
        <v>100283</v>
      </c>
      <c r="C9659" t="s">
        <v>13117</v>
      </c>
      <c r="D9659" t="s">
        <v>13096</v>
      </c>
      <c r="E9659">
        <v>27.08</v>
      </c>
      <c r="F9659">
        <v>28.58</v>
      </c>
    </row>
    <row r="9660" spans="1:6">
      <c r="A9660" t="s">
        <v>15852</v>
      </c>
      <c r="B9660">
        <v>100227</v>
      </c>
      <c r="C9660" t="s">
        <v>13118</v>
      </c>
      <c r="D9660" t="s">
        <v>13113</v>
      </c>
      <c r="E9660">
        <v>1.08</v>
      </c>
      <c r="F9660">
        <v>1.1399999999999999</v>
      </c>
    </row>
    <row r="9661" spans="1:6">
      <c r="A9661" t="s">
        <v>15852</v>
      </c>
      <c r="B9661">
        <v>100205</v>
      </c>
      <c r="C9661" t="s">
        <v>13119</v>
      </c>
      <c r="D9661" t="s">
        <v>13091</v>
      </c>
      <c r="E9661">
        <v>1569.68</v>
      </c>
      <c r="F9661">
        <v>1656.43</v>
      </c>
    </row>
    <row r="9662" spans="1:6">
      <c r="A9662" t="s">
        <v>15852</v>
      </c>
      <c r="B9662">
        <v>100206</v>
      </c>
      <c r="C9662" t="s">
        <v>13120</v>
      </c>
      <c r="D9662" t="s">
        <v>13091</v>
      </c>
      <c r="E9662">
        <v>1134.6099999999999</v>
      </c>
      <c r="F9662">
        <v>1197.31</v>
      </c>
    </row>
    <row r="9663" spans="1:6">
      <c r="A9663" t="s">
        <v>15852</v>
      </c>
      <c r="B9663">
        <v>100281</v>
      </c>
      <c r="C9663" t="s">
        <v>13121</v>
      </c>
      <c r="D9663" t="s">
        <v>13093</v>
      </c>
      <c r="E9663">
        <v>4.07</v>
      </c>
      <c r="F9663">
        <v>4.1500000000000004</v>
      </c>
    </row>
    <row r="9664" spans="1:6">
      <c r="A9664" t="s">
        <v>15852</v>
      </c>
      <c r="B9664">
        <v>100219</v>
      </c>
      <c r="C9664" t="s">
        <v>13122</v>
      </c>
      <c r="D9664" t="s">
        <v>13093</v>
      </c>
      <c r="E9664">
        <v>0.5</v>
      </c>
      <c r="F9664">
        <v>0.51</v>
      </c>
    </row>
    <row r="9665" spans="1:6">
      <c r="A9665" t="s">
        <v>15852</v>
      </c>
      <c r="B9665">
        <v>100218</v>
      </c>
      <c r="C9665" t="s">
        <v>13123</v>
      </c>
      <c r="D9665" t="s">
        <v>13093</v>
      </c>
      <c r="E9665">
        <v>2.2799999999999998</v>
      </c>
      <c r="F9665">
        <v>2.3199999999999998</v>
      </c>
    </row>
    <row r="9666" spans="1:6">
      <c r="A9666" t="s">
        <v>15852</v>
      </c>
      <c r="B9666">
        <v>100217</v>
      </c>
      <c r="C9666" t="s">
        <v>13124</v>
      </c>
      <c r="D9666" t="s">
        <v>13093</v>
      </c>
      <c r="E9666">
        <v>3.32</v>
      </c>
      <c r="F9666">
        <v>3.37</v>
      </c>
    </row>
    <row r="9667" spans="1:6">
      <c r="A9667" t="s">
        <v>15852</v>
      </c>
      <c r="B9667">
        <v>100224</v>
      </c>
      <c r="C9667" t="s">
        <v>13125</v>
      </c>
      <c r="D9667" t="s">
        <v>13096</v>
      </c>
      <c r="E9667">
        <v>3.32</v>
      </c>
      <c r="F9667">
        <v>3.37</v>
      </c>
    </row>
    <row r="9668" spans="1:6">
      <c r="A9668" t="s">
        <v>15852</v>
      </c>
      <c r="B9668">
        <v>100228</v>
      </c>
      <c r="C9668" t="s">
        <v>13126</v>
      </c>
      <c r="D9668" t="s">
        <v>13113</v>
      </c>
      <c r="E9668">
        <v>0.33</v>
      </c>
      <c r="F9668">
        <v>0.33</v>
      </c>
    </row>
    <row r="9669" spans="1:6">
      <c r="A9669" t="s">
        <v>15852</v>
      </c>
      <c r="B9669">
        <v>100204</v>
      </c>
      <c r="C9669" t="s">
        <v>13127</v>
      </c>
      <c r="D9669" t="s">
        <v>13098</v>
      </c>
      <c r="E9669">
        <v>0.12</v>
      </c>
      <c r="F9669">
        <v>0.12</v>
      </c>
    </row>
    <row r="9670" spans="1:6">
      <c r="A9670" t="s">
        <v>15852</v>
      </c>
      <c r="B9670">
        <v>100284</v>
      </c>
      <c r="C9670" t="s">
        <v>13128</v>
      </c>
      <c r="D9670" t="s">
        <v>13096</v>
      </c>
      <c r="E9670">
        <v>11.9</v>
      </c>
      <c r="F9670">
        <v>12.1</v>
      </c>
    </row>
    <row r="9671" spans="1:6">
      <c r="A9671" t="s">
        <v>15852</v>
      </c>
      <c r="B9671">
        <v>100277</v>
      </c>
      <c r="C9671" t="s">
        <v>13129</v>
      </c>
      <c r="D9671" t="s">
        <v>13096</v>
      </c>
      <c r="E9671">
        <v>2.12</v>
      </c>
      <c r="F9671">
        <v>2.16</v>
      </c>
    </row>
    <row r="9672" spans="1:6">
      <c r="A9672" t="s">
        <v>15852</v>
      </c>
      <c r="B9672">
        <v>100278</v>
      </c>
      <c r="C9672" t="s">
        <v>13130</v>
      </c>
      <c r="D9672" t="s">
        <v>13093</v>
      </c>
      <c r="E9672">
        <v>42.82</v>
      </c>
      <c r="F9672">
        <v>45.18</v>
      </c>
    </row>
    <row r="9673" spans="1:6">
      <c r="A9673" t="s">
        <v>15852</v>
      </c>
      <c r="B9673">
        <v>100268</v>
      </c>
      <c r="C9673" t="s">
        <v>13131</v>
      </c>
      <c r="D9673" t="s">
        <v>13093</v>
      </c>
      <c r="E9673">
        <v>89.49</v>
      </c>
      <c r="F9673">
        <v>94.44</v>
      </c>
    </row>
    <row r="9674" spans="1:6">
      <c r="A9674" t="s">
        <v>15852</v>
      </c>
      <c r="B9674">
        <v>100285</v>
      </c>
      <c r="C9674" t="s">
        <v>13132</v>
      </c>
      <c r="D9674" t="s">
        <v>13108</v>
      </c>
      <c r="E9674">
        <v>45.05</v>
      </c>
      <c r="F9674">
        <v>47.54</v>
      </c>
    </row>
    <row r="9675" spans="1:6">
      <c r="A9675" t="s">
        <v>15852</v>
      </c>
      <c r="B9675">
        <v>100209</v>
      </c>
      <c r="C9675" t="s">
        <v>13133</v>
      </c>
      <c r="D9675" t="s">
        <v>13093</v>
      </c>
      <c r="E9675">
        <v>10.38</v>
      </c>
      <c r="F9675">
        <v>10.95</v>
      </c>
    </row>
    <row r="9676" spans="1:6">
      <c r="A9676" t="s">
        <v>15852</v>
      </c>
      <c r="B9676">
        <v>100208</v>
      </c>
      <c r="C9676" t="s">
        <v>13134</v>
      </c>
      <c r="D9676" t="s">
        <v>13093</v>
      </c>
      <c r="E9676">
        <v>20.76</v>
      </c>
      <c r="F9676">
        <v>21.91</v>
      </c>
    </row>
    <row r="9677" spans="1:6">
      <c r="A9677" t="s">
        <v>15852</v>
      </c>
      <c r="B9677">
        <v>100256</v>
      </c>
      <c r="C9677" t="s">
        <v>13135</v>
      </c>
      <c r="D9677" t="s">
        <v>13108</v>
      </c>
      <c r="E9677">
        <v>9.51</v>
      </c>
      <c r="F9677">
        <v>10.039999999999999</v>
      </c>
    </row>
    <row r="9678" spans="1:6">
      <c r="A9678" t="s">
        <v>15852</v>
      </c>
      <c r="B9678">
        <v>100220</v>
      </c>
      <c r="C9678" t="s">
        <v>13136</v>
      </c>
      <c r="D9678" t="s">
        <v>13096</v>
      </c>
      <c r="E9678">
        <v>29.83</v>
      </c>
      <c r="F9678">
        <v>31.48</v>
      </c>
    </row>
    <row r="9679" spans="1:6">
      <c r="A9679" t="s">
        <v>15852</v>
      </c>
      <c r="B9679">
        <v>100287</v>
      </c>
      <c r="C9679" t="s">
        <v>13137</v>
      </c>
      <c r="D9679" t="s">
        <v>13108</v>
      </c>
      <c r="E9679">
        <v>14.05</v>
      </c>
      <c r="F9679">
        <v>14.83</v>
      </c>
    </row>
    <row r="9680" spans="1:6">
      <c r="A9680" t="s">
        <v>15852</v>
      </c>
      <c r="B9680">
        <v>100274</v>
      </c>
      <c r="C9680" t="s">
        <v>13138</v>
      </c>
      <c r="D9680" t="s">
        <v>13096</v>
      </c>
      <c r="E9680">
        <v>29.84</v>
      </c>
      <c r="F9680">
        <v>31.49</v>
      </c>
    </row>
    <row r="9681" spans="1:6">
      <c r="A9681" t="s">
        <v>15852</v>
      </c>
      <c r="B9681">
        <v>100264</v>
      </c>
      <c r="C9681" t="s">
        <v>13139</v>
      </c>
      <c r="D9681" t="s">
        <v>13096</v>
      </c>
      <c r="E9681">
        <v>42.11</v>
      </c>
      <c r="F9681">
        <v>44.44</v>
      </c>
    </row>
    <row r="9682" spans="1:6">
      <c r="A9682" t="s">
        <v>15852</v>
      </c>
      <c r="B9682">
        <v>100225</v>
      </c>
      <c r="C9682" t="s">
        <v>13140</v>
      </c>
      <c r="D9682" t="s">
        <v>13113</v>
      </c>
      <c r="E9682">
        <v>2.34</v>
      </c>
      <c r="F9682">
        <v>2.4700000000000002</v>
      </c>
    </row>
    <row r="9683" spans="1:6">
      <c r="A9683" t="s">
        <v>15852</v>
      </c>
      <c r="B9683">
        <v>100266</v>
      </c>
      <c r="C9683" t="s">
        <v>13141</v>
      </c>
      <c r="D9683" t="s">
        <v>13093</v>
      </c>
      <c r="E9683">
        <v>89.49</v>
      </c>
      <c r="F9683">
        <v>94.44</v>
      </c>
    </row>
    <row r="9684" spans="1:6">
      <c r="A9684" t="s">
        <v>15852</v>
      </c>
      <c r="B9684">
        <v>100257</v>
      </c>
      <c r="C9684" t="s">
        <v>13142</v>
      </c>
      <c r="D9684" t="s">
        <v>13108</v>
      </c>
      <c r="E9684">
        <v>5.71</v>
      </c>
      <c r="F9684">
        <v>6.02</v>
      </c>
    </row>
    <row r="9685" spans="1:6">
      <c r="A9685" t="s">
        <v>15852</v>
      </c>
      <c r="B9685">
        <v>100197</v>
      </c>
      <c r="C9685" t="s">
        <v>13143</v>
      </c>
      <c r="D9685" t="s">
        <v>13098</v>
      </c>
      <c r="E9685">
        <v>2.1</v>
      </c>
      <c r="F9685">
        <v>2.2200000000000002</v>
      </c>
    </row>
    <row r="9686" spans="1:6">
      <c r="A9686" t="s">
        <v>15852</v>
      </c>
      <c r="B9686">
        <v>100196</v>
      </c>
      <c r="C9686" t="s">
        <v>13144</v>
      </c>
      <c r="D9686" t="s">
        <v>13098</v>
      </c>
      <c r="E9686">
        <v>1.4</v>
      </c>
      <c r="F9686">
        <v>1.48</v>
      </c>
    </row>
    <row r="9687" spans="1:6">
      <c r="A9687" t="s">
        <v>15852</v>
      </c>
      <c r="B9687">
        <v>100195</v>
      </c>
      <c r="C9687" t="s">
        <v>13145</v>
      </c>
      <c r="D9687" t="s">
        <v>13098</v>
      </c>
      <c r="E9687">
        <v>0.84</v>
      </c>
      <c r="F9687">
        <v>0.88</v>
      </c>
    </row>
    <row r="9688" spans="1:6">
      <c r="A9688" t="s">
        <v>15852</v>
      </c>
      <c r="B9688">
        <v>100273</v>
      </c>
      <c r="C9688" t="s">
        <v>13146</v>
      </c>
      <c r="D9688" t="s">
        <v>13098</v>
      </c>
      <c r="E9688">
        <v>3.5</v>
      </c>
      <c r="F9688">
        <v>3.69</v>
      </c>
    </row>
    <row r="9689" spans="1:6">
      <c r="A9689" t="s">
        <v>15852</v>
      </c>
      <c r="B9689">
        <v>100282</v>
      </c>
      <c r="C9689" t="s">
        <v>13147</v>
      </c>
      <c r="D9689" t="s">
        <v>13096</v>
      </c>
      <c r="E9689">
        <v>167.67</v>
      </c>
      <c r="F9689">
        <v>176.94</v>
      </c>
    </row>
    <row r="9690" spans="1:6">
      <c r="A9690" t="s">
        <v>15852</v>
      </c>
      <c r="B9690">
        <v>100276</v>
      </c>
      <c r="C9690" t="s">
        <v>13148</v>
      </c>
      <c r="D9690" t="s">
        <v>13096</v>
      </c>
      <c r="E9690">
        <v>35.21</v>
      </c>
      <c r="F9690">
        <v>37.159999999999997</v>
      </c>
    </row>
    <row r="9691" spans="1:6">
      <c r="A9691" t="s">
        <v>15852</v>
      </c>
      <c r="B9691">
        <v>100275</v>
      </c>
      <c r="C9691" t="s">
        <v>13149</v>
      </c>
      <c r="D9691" t="s">
        <v>13096</v>
      </c>
      <c r="E9691">
        <v>19.29</v>
      </c>
      <c r="F9691">
        <v>20.36</v>
      </c>
    </row>
    <row r="9692" spans="1:6">
      <c r="A9692" t="s">
        <v>15852</v>
      </c>
      <c r="B9692">
        <v>100254</v>
      </c>
      <c r="C9692" t="s">
        <v>13150</v>
      </c>
      <c r="D9692" t="s">
        <v>13108</v>
      </c>
      <c r="E9692">
        <v>42.17</v>
      </c>
      <c r="F9692">
        <v>44.5</v>
      </c>
    </row>
    <row r="9693" spans="1:6">
      <c r="A9693" t="s">
        <v>15852</v>
      </c>
      <c r="B9693">
        <v>100250</v>
      </c>
      <c r="C9693" t="s">
        <v>13151</v>
      </c>
      <c r="D9693" t="s">
        <v>13108</v>
      </c>
      <c r="E9693">
        <v>4.75</v>
      </c>
      <c r="F9693">
        <v>5.01</v>
      </c>
    </row>
    <row r="9694" spans="1:6">
      <c r="A9694" t="s">
        <v>15852</v>
      </c>
      <c r="B9694">
        <v>100251</v>
      </c>
      <c r="C9694" t="s">
        <v>13152</v>
      </c>
      <c r="D9694" t="s">
        <v>13108</v>
      </c>
      <c r="E9694">
        <v>14.05</v>
      </c>
      <c r="F9694">
        <v>14.83</v>
      </c>
    </row>
    <row r="9695" spans="1:6">
      <c r="A9695" t="s">
        <v>15852</v>
      </c>
      <c r="B9695">
        <v>100252</v>
      </c>
      <c r="C9695" t="s">
        <v>13153</v>
      </c>
      <c r="D9695" t="s">
        <v>13108</v>
      </c>
      <c r="E9695">
        <v>21.08</v>
      </c>
      <c r="F9695">
        <v>22.25</v>
      </c>
    </row>
    <row r="9696" spans="1:6">
      <c r="A9696" t="s">
        <v>15852</v>
      </c>
      <c r="B9696">
        <v>100253</v>
      </c>
      <c r="C9696" t="s">
        <v>13154</v>
      </c>
      <c r="D9696" t="s">
        <v>13108</v>
      </c>
      <c r="E9696">
        <v>28.11</v>
      </c>
      <c r="F9696">
        <v>29.67</v>
      </c>
    </row>
    <row r="9697" spans="1:6">
      <c r="A9697" t="s">
        <v>15852</v>
      </c>
      <c r="B9697">
        <v>100249</v>
      </c>
      <c r="C9697" t="s">
        <v>13155</v>
      </c>
      <c r="D9697" t="s">
        <v>13108</v>
      </c>
      <c r="E9697">
        <v>2.85</v>
      </c>
      <c r="F9697">
        <v>3.01</v>
      </c>
    </row>
    <row r="9698" spans="1:6">
      <c r="A9698" t="s">
        <v>15852</v>
      </c>
      <c r="B9698">
        <v>100244</v>
      </c>
      <c r="C9698" t="s">
        <v>13156</v>
      </c>
      <c r="D9698" t="s">
        <v>13108</v>
      </c>
      <c r="E9698">
        <v>4.28</v>
      </c>
      <c r="F9698">
        <v>4.51</v>
      </c>
    </row>
    <row r="9699" spans="1:6">
      <c r="A9699" t="s">
        <v>15852</v>
      </c>
      <c r="B9699">
        <v>100245</v>
      </c>
      <c r="C9699" t="s">
        <v>13157</v>
      </c>
      <c r="D9699" t="s">
        <v>13108</v>
      </c>
      <c r="E9699">
        <v>8.56</v>
      </c>
      <c r="F9699">
        <v>9.0299999999999994</v>
      </c>
    </row>
    <row r="9700" spans="1:6">
      <c r="A9700" t="s">
        <v>15852</v>
      </c>
      <c r="B9700">
        <v>100243</v>
      </c>
      <c r="C9700" t="s">
        <v>13158</v>
      </c>
      <c r="D9700" t="s">
        <v>13108</v>
      </c>
      <c r="E9700">
        <v>3.42</v>
      </c>
      <c r="F9700">
        <v>3.61</v>
      </c>
    </row>
    <row r="9701" spans="1:6">
      <c r="A9701" t="s">
        <v>15852</v>
      </c>
      <c r="B9701">
        <v>100239</v>
      </c>
      <c r="C9701" t="s">
        <v>13159</v>
      </c>
      <c r="D9701" t="s">
        <v>13108</v>
      </c>
      <c r="E9701">
        <v>7.13</v>
      </c>
      <c r="F9701">
        <v>7.53</v>
      </c>
    </row>
    <row r="9702" spans="1:6">
      <c r="A9702" t="s">
        <v>15852</v>
      </c>
      <c r="B9702">
        <v>100238</v>
      </c>
      <c r="C9702" t="s">
        <v>13160</v>
      </c>
      <c r="D9702" t="s">
        <v>13108</v>
      </c>
      <c r="E9702">
        <v>5.71</v>
      </c>
      <c r="F9702">
        <v>6.02</v>
      </c>
    </row>
    <row r="9703" spans="1:6">
      <c r="A9703" t="s">
        <v>15852</v>
      </c>
      <c r="B9703">
        <v>100241</v>
      </c>
      <c r="C9703" t="s">
        <v>13161</v>
      </c>
      <c r="D9703" t="s">
        <v>13108</v>
      </c>
      <c r="E9703">
        <v>7.13</v>
      </c>
      <c r="F9703">
        <v>7.53</v>
      </c>
    </row>
    <row r="9704" spans="1:6">
      <c r="A9704" t="s">
        <v>15852</v>
      </c>
      <c r="B9704">
        <v>100242</v>
      </c>
      <c r="C9704" t="s">
        <v>13162</v>
      </c>
      <c r="D9704" t="s">
        <v>13108</v>
      </c>
      <c r="E9704">
        <v>21.08</v>
      </c>
      <c r="F9704">
        <v>22.25</v>
      </c>
    </row>
    <row r="9705" spans="1:6">
      <c r="A9705" t="s">
        <v>15852</v>
      </c>
      <c r="B9705">
        <v>100240</v>
      </c>
      <c r="C9705" t="s">
        <v>13163</v>
      </c>
      <c r="D9705" t="s">
        <v>13108</v>
      </c>
      <c r="E9705">
        <v>4.28</v>
      </c>
      <c r="F9705">
        <v>4.51</v>
      </c>
    </row>
    <row r="9706" spans="1:6">
      <c r="A9706" t="s">
        <v>15852</v>
      </c>
      <c r="B9706">
        <v>100237</v>
      </c>
      <c r="C9706" t="s">
        <v>13164</v>
      </c>
      <c r="D9706" t="s">
        <v>13108</v>
      </c>
      <c r="E9706">
        <v>3.56</v>
      </c>
      <c r="F9706">
        <v>3.76</v>
      </c>
    </row>
    <row r="9707" spans="1:6">
      <c r="A9707" t="s">
        <v>15852</v>
      </c>
      <c r="B9707">
        <v>100236</v>
      </c>
      <c r="C9707" t="s">
        <v>13165</v>
      </c>
      <c r="D9707" t="s">
        <v>13108</v>
      </c>
      <c r="E9707">
        <v>2.97</v>
      </c>
      <c r="F9707">
        <v>3.14</v>
      </c>
    </row>
    <row r="9708" spans="1:6">
      <c r="A9708" t="s">
        <v>15852</v>
      </c>
      <c r="B9708">
        <v>100248</v>
      </c>
      <c r="C9708" t="s">
        <v>13166</v>
      </c>
      <c r="D9708" t="s">
        <v>13108</v>
      </c>
      <c r="E9708">
        <v>14.05</v>
      </c>
      <c r="F9708">
        <v>14.83</v>
      </c>
    </row>
    <row r="9709" spans="1:6">
      <c r="A9709" t="s">
        <v>15852</v>
      </c>
      <c r="B9709">
        <v>100247</v>
      </c>
      <c r="C9709" t="s">
        <v>13167</v>
      </c>
      <c r="D9709" t="s">
        <v>13108</v>
      </c>
      <c r="E9709">
        <v>3.56</v>
      </c>
      <c r="F9709">
        <v>3.76</v>
      </c>
    </row>
    <row r="9710" spans="1:6">
      <c r="A9710" t="s">
        <v>15852</v>
      </c>
      <c r="B9710">
        <v>100246</v>
      </c>
      <c r="C9710" t="s">
        <v>13168</v>
      </c>
      <c r="D9710" t="s">
        <v>13108</v>
      </c>
      <c r="E9710">
        <v>2.85</v>
      </c>
      <c r="F9710">
        <v>3.01</v>
      </c>
    </row>
    <row r="9711" spans="1:6">
      <c r="A9711" t="s">
        <v>15852</v>
      </c>
      <c r="B9711">
        <v>100255</v>
      </c>
      <c r="C9711" t="s">
        <v>13169</v>
      </c>
      <c r="D9711" t="s">
        <v>13108</v>
      </c>
      <c r="E9711">
        <v>14.27</v>
      </c>
      <c r="F9711">
        <v>15.06</v>
      </c>
    </row>
    <row r="9712" spans="1:6">
      <c r="A9712" t="s">
        <v>15852</v>
      </c>
      <c r="B9712">
        <v>100263</v>
      </c>
      <c r="C9712" t="s">
        <v>13170</v>
      </c>
      <c r="D9712" t="s">
        <v>13098</v>
      </c>
      <c r="E9712">
        <v>2.31</v>
      </c>
      <c r="F9712">
        <v>2.44</v>
      </c>
    </row>
    <row r="9713" spans="1:6">
      <c r="A9713" t="s">
        <v>15852</v>
      </c>
      <c r="B9713">
        <v>100260</v>
      </c>
      <c r="C9713" t="s">
        <v>13171</v>
      </c>
      <c r="D9713" t="s">
        <v>13098</v>
      </c>
      <c r="E9713">
        <v>9.26</v>
      </c>
      <c r="F9713">
        <v>9.7799999999999994</v>
      </c>
    </row>
    <row r="9714" spans="1:6">
      <c r="A9714" t="s">
        <v>15852</v>
      </c>
      <c r="B9714">
        <v>100261</v>
      </c>
      <c r="C9714" t="s">
        <v>13172</v>
      </c>
      <c r="D9714" t="s">
        <v>13098</v>
      </c>
      <c r="E9714">
        <v>5.82</v>
      </c>
      <c r="F9714">
        <v>6.14</v>
      </c>
    </row>
    <row r="9715" spans="1:6">
      <c r="A9715" t="s">
        <v>15852</v>
      </c>
      <c r="B9715">
        <v>100262</v>
      </c>
      <c r="C9715" t="s">
        <v>13173</v>
      </c>
      <c r="D9715" t="s">
        <v>13098</v>
      </c>
      <c r="E9715">
        <v>3.61</v>
      </c>
      <c r="F9715">
        <v>3.81</v>
      </c>
    </row>
    <row r="9716" spans="1:6">
      <c r="A9716" t="s">
        <v>15852</v>
      </c>
      <c r="B9716">
        <v>100271</v>
      </c>
      <c r="C9716" t="s">
        <v>13174</v>
      </c>
      <c r="D9716" t="s">
        <v>13096</v>
      </c>
      <c r="E9716">
        <v>67.12</v>
      </c>
      <c r="F9716">
        <v>70.83</v>
      </c>
    </row>
    <row r="9717" spans="1:6">
      <c r="A9717" t="s">
        <v>15852</v>
      </c>
      <c r="B9717">
        <v>100258</v>
      </c>
      <c r="C9717" t="s">
        <v>13175</v>
      </c>
      <c r="D9717" t="s">
        <v>13108</v>
      </c>
      <c r="E9717">
        <v>14.27</v>
      </c>
      <c r="F9717">
        <v>15.06</v>
      </c>
    </row>
    <row r="9718" spans="1:6">
      <c r="A9718" t="s">
        <v>15852</v>
      </c>
      <c r="B9718">
        <v>100259</v>
      </c>
      <c r="C9718" t="s">
        <v>13176</v>
      </c>
      <c r="D9718" t="s">
        <v>13108</v>
      </c>
      <c r="E9718">
        <v>28.11</v>
      </c>
      <c r="F9718">
        <v>29.67</v>
      </c>
    </row>
    <row r="9719" spans="1:6">
      <c r="A9719" t="s">
        <v>15852</v>
      </c>
      <c r="B9719">
        <v>100279</v>
      </c>
      <c r="C9719" t="s">
        <v>13177</v>
      </c>
      <c r="D9719" t="s">
        <v>211</v>
      </c>
      <c r="E9719">
        <v>0.82</v>
      </c>
      <c r="F9719">
        <v>0.87</v>
      </c>
    </row>
    <row r="9720" spans="1:6">
      <c r="A9720" t="s">
        <v>15852</v>
      </c>
      <c r="B9720">
        <v>100233</v>
      </c>
      <c r="C9720" t="s">
        <v>13178</v>
      </c>
      <c r="D9720" t="s">
        <v>211</v>
      </c>
      <c r="E9720">
        <v>0.19</v>
      </c>
      <c r="F9720">
        <v>0.2</v>
      </c>
    </row>
    <row r="9721" spans="1:6">
      <c r="A9721" t="s">
        <v>15852</v>
      </c>
      <c r="B9721">
        <v>100232</v>
      </c>
      <c r="C9721" t="s">
        <v>13179</v>
      </c>
      <c r="D9721" t="s">
        <v>211</v>
      </c>
      <c r="E9721">
        <v>0.39</v>
      </c>
      <c r="F9721">
        <v>0.41</v>
      </c>
    </row>
    <row r="9722" spans="1:6">
      <c r="A9722" t="s">
        <v>15852</v>
      </c>
      <c r="B9722">
        <v>100234</v>
      </c>
      <c r="C9722" t="s">
        <v>13180</v>
      </c>
      <c r="D9722" t="s">
        <v>109</v>
      </c>
      <c r="E9722">
        <v>0.59</v>
      </c>
      <c r="F9722">
        <v>0.62</v>
      </c>
    </row>
    <row r="9723" spans="1:6">
      <c r="A9723" t="s">
        <v>15852</v>
      </c>
      <c r="B9723">
        <v>100265</v>
      </c>
      <c r="C9723" t="s">
        <v>13181</v>
      </c>
      <c r="D9723" t="s">
        <v>109</v>
      </c>
      <c r="E9723">
        <v>0.88</v>
      </c>
      <c r="F9723">
        <v>0.93</v>
      </c>
    </row>
    <row r="9724" spans="1:6">
      <c r="A9724" t="s">
        <v>15852</v>
      </c>
      <c r="B9724">
        <v>100235</v>
      </c>
      <c r="C9724" t="s">
        <v>13182</v>
      </c>
      <c r="D9724" t="s">
        <v>71</v>
      </c>
      <c r="E9724">
        <v>0.04</v>
      </c>
      <c r="F9724">
        <v>0.04</v>
      </c>
    </row>
    <row r="9725" spans="1:6">
      <c r="A9725" t="s">
        <v>15852</v>
      </c>
      <c r="B9725">
        <v>100267</v>
      </c>
      <c r="C9725" t="s">
        <v>13183</v>
      </c>
      <c r="D9725" t="s">
        <v>211</v>
      </c>
      <c r="E9725">
        <v>1.77</v>
      </c>
      <c r="F9725">
        <v>1.87</v>
      </c>
    </row>
    <row r="9726" spans="1:6">
      <c r="A9726" t="s">
        <v>15852</v>
      </c>
      <c r="B9726">
        <v>100231</v>
      </c>
      <c r="C9726" t="s">
        <v>13184</v>
      </c>
      <c r="D9726" t="s">
        <v>205</v>
      </c>
      <c r="E9726">
        <v>0.04</v>
      </c>
      <c r="F9726">
        <v>0.04</v>
      </c>
    </row>
    <row r="9727" spans="1:6">
      <c r="A9727" t="s">
        <v>15852</v>
      </c>
      <c r="B9727">
        <v>100230</v>
      </c>
      <c r="C9727" t="s">
        <v>13185</v>
      </c>
      <c r="D9727" t="s">
        <v>205</v>
      </c>
      <c r="E9727">
        <v>0.02</v>
      </c>
      <c r="F9727">
        <v>0.02</v>
      </c>
    </row>
    <row r="9728" spans="1:6">
      <c r="A9728" t="s">
        <v>15852</v>
      </c>
      <c r="B9728">
        <v>100229</v>
      </c>
      <c r="C9728" t="s">
        <v>13186</v>
      </c>
      <c r="D9728" t="s">
        <v>205</v>
      </c>
      <c r="E9728">
        <v>0.01</v>
      </c>
      <c r="F9728">
        <v>0.01</v>
      </c>
    </row>
    <row r="9729" spans="1:6">
      <c r="A9729" t="s">
        <v>15852</v>
      </c>
      <c r="B9729">
        <v>100272</v>
      </c>
      <c r="C9729" t="s">
        <v>13187</v>
      </c>
      <c r="D9729" t="s">
        <v>109</v>
      </c>
      <c r="E9729">
        <v>1.33</v>
      </c>
      <c r="F9729">
        <v>1.4</v>
      </c>
    </row>
    <row r="9730" spans="1:6">
      <c r="A9730" t="s">
        <v>15852</v>
      </c>
      <c r="B9730">
        <v>100269</v>
      </c>
      <c r="C9730" t="s">
        <v>13188</v>
      </c>
      <c r="D9730" t="s">
        <v>211</v>
      </c>
      <c r="E9730">
        <v>1.77</v>
      </c>
      <c r="F9730">
        <v>1.87</v>
      </c>
    </row>
    <row r="9731" spans="1:6">
      <c r="A9731" t="s">
        <v>15853</v>
      </c>
      <c r="B9731">
        <v>100986</v>
      </c>
      <c r="C9731" t="s">
        <v>15854</v>
      </c>
      <c r="D9731" t="s">
        <v>217</v>
      </c>
      <c r="E9731">
        <v>9.23</v>
      </c>
      <c r="F9731">
        <v>9.32</v>
      </c>
    </row>
    <row r="9732" spans="1:6">
      <c r="A9732" t="s">
        <v>15853</v>
      </c>
      <c r="B9732">
        <v>101002</v>
      </c>
      <c r="C9732" t="s">
        <v>15855</v>
      </c>
      <c r="D9732" t="s">
        <v>1458</v>
      </c>
      <c r="E9732">
        <v>6.15</v>
      </c>
      <c r="F9732">
        <v>6.21</v>
      </c>
    </row>
    <row r="9733" spans="1:6">
      <c r="A9733" t="s">
        <v>15853</v>
      </c>
      <c r="B9733">
        <v>100987</v>
      </c>
      <c r="C9733" t="s">
        <v>15856</v>
      </c>
      <c r="D9733" t="s">
        <v>217</v>
      </c>
      <c r="E9733">
        <v>10.67</v>
      </c>
      <c r="F9733">
        <v>10.74</v>
      </c>
    </row>
    <row r="9734" spans="1:6">
      <c r="A9734" t="s">
        <v>15853</v>
      </c>
      <c r="B9734">
        <v>101003</v>
      </c>
      <c r="C9734" t="s">
        <v>15857</v>
      </c>
      <c r="D9734" t="s">
        <v>1458</v>
      </c>
      <c r="E9734">
        <v>7.11</v>
      </c>
      <c r="F9734">
        <v>7.16</v>
      </c>
    </row>
    <row r="9735" spans="1:6">
      <c r="A9735" t="s">
        <v>15853</v>
      </c>
      <c r="B9735">
        <v>100988</v>
      </c>
      <c r="C9735" t="s">
        <v>15858</v>
      </c>
      <c r="D9735" t="s">
        <v>217</v>
      </c>
      <c r="E9735">
        <v>11.31</v>
      </c>
      <c r="F9735">
        <v>11.37</v>
      </c>
    </row>
    <row r="9736" spans="1:6">
      <c r="A9736" t="s">
        <v>15853</v>
      </c>
      <c r="B9736">
        <v>101004</v>
      </c>
      <c r="C9736" t="s">
        <v>15859</v>
      </c>
      <c r="D9736" t="s">
        <v>1458</v>
      </c>
      <c r="E9736">
        <v>7.54</v>
      </c>
      <c r="F9736">
        <v>7.58</v>
      </c>
    </row>
    <row r="9737" spans="1:6">
      <c r="A9737" t="s">
        <v>15853</v>
      </c>
      <c r="B9737">
        <v>100985</v>
      </c>
      <c r="C9737" t="s">
        <v>15860</v>
      </c>
      <c r="D9737" t="s">
        <v>217</v>
      </c>
      <c r="E9737">
        <v>7.61</v>
      </c>
      <c r="F9737">
        <v>7.71</v>
      </c>
    </row>
    <row r="9738" spans="1:6">
      <c r="A9738" t="s">
        <v>15853</v>
      </c>
      <c r="B9738">
        <v>101001</v>
      </c>
      <c r="C9738" t="s">
        <v>15861</v>
      </c>
      <c r="D9738" t="s">
        <v>1458</v>
      </c>
      <c r="E9738">
        <v>5.07</v>
      </c>
      <c r="F9738">
        <v>5.13</v>
      </c>
    </row>
    <row r="9739" spans="1:6">
      <c r="A9739" t="s">
        <v>15853</v>
      </c>
      <c r="B9739">
        <v>101008</v>
      </c>
      <c r="C9739" t="s">
        <v>15862</v>
      </c>
      <c r="D9739" t="s">
        <v>217</v>
      </c>
      <c r="E9739">
        <v>9.4499999999999993</v>
      </c>
      <c r="F9739">
        <v>9.5</v>
      </c>
    </row>
    <row r="9740" spans="1:6">
      <c r="A9740" t="s">
        <v>15853</v>
      </c>
      <c r="B9740">
        <v>106708</v>
      </c>
      <c r="C9740" t="s">
        <v>15863</v>
      </c>
      <c r="D9740" t="s">
        <v>217</v>
      </c>
      <c r="E9740">
        <v>6.52</v>
      </c>
      <c r="F9740">
        <v>6.57</v>
      </c>
    </row>
    <row r="9741" spans="1:6">
      <c r="A9741" t="s">
        <v>15853</v>
      </c>
      <c r="B9741">
        <v>101007</v>
      </c>
      <c r="C9741" t="s">
        <v>15864</v>
      </c>
      <c r="D9741" t="s">
        <v>217</v>
      </c>
      <c r="E9741">
        <v>11.66</v>
      </c>
      <c r="F9741">
        <v>11.74</v>
      </c>
    </row>
    <row r="9742" spans="1:6">
      <c r="A9742" t="s">
        <v>15853</v>
      </c>
      <c r="B9742">
        <v>106711</v>
      </c>
      <c r="C9742" t="s">
        <v>15865</v>
      </c>
      <c r="D9742" t="s">
        <v>217</v>
      </c>
      <c r="E9742">
        <v>0</v>
      </c>
      <c r="F9742">
        <v>0</v>
      </c>
    </row>
    <row r="9743" spans="1:6">
      <c r="A9743" t="s">
        <v>15853</v>
      </c>
      <c r="B9743">
        <v>106709</v>
      </c>
      <c r="C9743" t="s">
        <v>15866</v>
      </c>
      <c r="D9743" t="s">
        <v>1458</v>
      </c>
      <c r="E9743">
        <v>0</v>
      </c>
      <c r="F9743">
        <v>0</v>
      </c>
    </row>
    <row r="9744" spans="1:6">
      <c r="A9744" t="s">
        <v>15853</v>
      </c>
      <c r="B9744">
        <v>106710</v>
      </c>
      <c r="C9744" t="s">
        <v>15867</v>
      </c>
      <c r="D9744" t="s">
        <v>1458</v>
      </c>
      <c r="E9744">
        <v>0</v>
      </c>
      <c r="F9744">
        <v>0</v>
      </c>
    </row>
    <row r="9745" spans="1:6">
      <c r="A9745" t="s">
        <v>15853</v>
      </c>
      <c r="B9745">
        <v>100982</v>
      </c>
      <c r="C9745" t="s">
        <v>15868</v>
      </c>
      <c r="D9745" t="s">
        <v>217</v>
      </c>
      <c r="E9745">
        <v>8.99</v>
      </c>
      <c r="F9745">
        <v>9.09</v>
      </c>
    </row>
    <row r="9746" spans="1:6">
      <c r="A9746" t="s">
        <v>15853</v>
      </c>
      <c r="B9746">
        <v>100998</v>
      </c>
      <c r="C9746" t="s">
        <v>15869</v>
      </c>
      <c r="D9746" t="s">
        <v>1458</v>
      </c>
      <c r="E9746">
        <v>5.98</v>
      </c>
      <c r="F9746">
        <v>6.05</v>
      </c>
    </row>
    <row r="9747" spans="1:6">
      <c r="A9747" t="s">
        <v>15853</v>
      </c>
      <c r="B9747">
        <v>100983</v>
      </c>
      <c r="C9747" t="s">
        <v>15870</v>
      </c>
      <c r="D9747" t="s">
        <v>217</v>
      </c>
      <c r="E9747">
        <v>9.06</v>
      </c>
      <c r="F9747">
        <v>9.1300000000000008</v>
      </c>
    </row>
    <row r="9748" spans="1:6">
      <c r="A9748" t="s">
        <v>15853</v>
      </c>
      <c r="B9748">
        <v>100999</v>
      </c>
      <c r="C9748" t="s">
        <v>15871</v>
      </c>
      <c r="D9748" t="s">
        <v>1458</v>
      </c>
      <c r="E9748">
        <v>6.03</v>
      </c>
      <c r="F9748">
        <v>6.07</v>
      </c>
    </row>
    <row r="9749" spans="1:6">
      <c r="A9749" t="s">
        <v>15853</v>
      </c>
      <c r="B9749">
        <v>100984</v>
      </c>
      <c r="C9749" t="s">
        <v>15872</v>
      </c>
      <c r="D9749" t="s">
        <v>217</v>
      </c>
      <c r="E9749">
        <v>8.86</v>
      </c>
      <c r="F9749">
        <v>8.93</v>
      </c>
    </row>
    <row r="9750" spans="1:6">
      <c r="A9750" t="s">
        <v>15853</v>
      </c>
      <c r="B9750">
        <v>101000</v>
      </c>
      <c r="C9750" t="s">
        <v>15873</v>
      </c>
      <c r="D9750" t="s">
        <v>1458</v>
      </c>
      <c r="E9750">
        <v>5.9</v>
      </c>
      <c r="F9750">
        <v>5.95</v>
      </c>
    </row>
    <row r="9751" spans="1:6">
      <c r="A9751" t="s">
        <v>15853</v>
      </c>
      <c r="B9751">
        <v>100981</v>
      </c>
      <c r="C9751" t="s">
        <v>15874</v>
      </c>
      <c r="D9751" t="s">
        <v>217</v>
      </c>
      <c r="E9751">
        <v>9.3000000000000007</v>
      </c>
      <c r="F9751">
        <v>9.43</v>
      </c>
    </row>
    <row r="9752" spans="1:6">
      <c r="A9752" t="s">
        <v>15853</v>
      </c>
      <c r="B9752">
        <v>100997</v>
      </c>
      <c r="C9752" t="s">
        <v>15875</v>
      </c>
      <c r="D9752" t="s">
        <v>1458</v>
      </c>
      <c r="E9752">
        <v>6.2</v>
      </c>
      <c r="F9752">
        <v>6.27</v>
      </c>
    </row>
    <row r="9753" spans="1:6">
      <c r="A9753" t="s">
        <v>15853</v>
      </c>
      <c r="B9753">
        <v>101010</v>
      </c>
      <c r="C9753" t="s">
        <v>15876</v>
      </c>
      <c r="D9753" t="s">
        <v>1458</v>
      </c>
      <c r="E9753">
        <v>27.29</v>
      </c>
      <c r="F9753">
        <v>27.52</v>
      </c>
    </row>
    <row r="9754" spans="1:6">
      <c r="A9754" t="s">
        <v>15853</v>
      </c>
      <c r="B9754">
        <v>106721</v>
      </c>
      <c r="C9754" t="s">
        <v>15877</v>
      </c>
      <c r="D9754" t="s">
        <v>1458</v>
      </c>
      <c r="E9754">
        <v>31.05</v>
      </c>
      <c r="F9754">
        <v>31.27</v>
      </c>
    </row>
    <row r="9755" spans="1:6">
      <c r="A9755" t="s">
        <v>15853</v>
      </c>
      <c r="B9755">
        <v>101009</v>
      </c>
      <c r="C9755" t="s">
        <v>15878</v>
      </c>
      <c r="D9755" t="s">
        <v>1458</v>
      </c>
      <c r="E9755">
        <v>43.21</v>
      </c>
      <c r="F9755">
        <v>43.58</v>
      </c>
    </row>
    <row r="9756" spans="1:6">
      <c r="A9756" t="s">
        <v>15853</v>
      </c>
      <c r="B9756">
        <v>106720</v>
      </c>
      <c r="C9756" t="s">
        <v>15879</v>
      </c>
      <c r="D9756" t="s">
        <v>1458</v>
      </c>
      <c r="E9756">
        <v>49.95</v>
      </c>
      <c r="F9756">
        <v>50.31</v>
      </c>
    </row>
    <row r="9757" spans="1:6">
      <c r="A9757" t="s">
        <v>15853</v>
      </c>
      <c r="B9757">
        <v>100978</v>
      </c>
      <c r="C9757" t="s">
        <v>15880</v>
      </c>
      <c r="D9757" t="s">
        <v>217</v>
      </c>
      <c r="E9757">
        <v>6.9</v>
      </c>
      <c r="F9757">
        <v>6.96</v>
      </c>
    </row>
    <row r="9758" spans="1:6">
      <c r="A9758" t="s">
        <v>15853</v>
      </c>
      <c r="B9758">
        <v>100994</v>
      </c>
      <c r="C9758" t="s">
        <v>15881</v>
      </c>
      <c r="D9758" t="s">
        <v>1458</v>
      </c>
      <c r="E9758">
        <v>4.59</v>
      </c>
      <c r="F9758">
        <v>4.6399999999999997</v>
      </c>
    </row>
    <row r="9759" spans="1:6">
      <c r="A9759" t="s">
        <v>15853</v>
      </c>
      <c r="B9759">
        <v>100974</v>
      </c>
      <c r="C9759" t="s">
        <v>15882</v>
      </c>
      <c r="D9759" t="s">
        <v>217</v>
      </c>
      <c r="E9759">
        <v>7.85</v>
      </c>
      <c r="F9759">
        <v>7.93</v>
      </c>
    </row>
    <row r="9760" spans="1:6">
      <c r="A9760" t="s">
        <v>15853</v>
      </c>
      <c r="B9760">
        <v>100990</v>
      </c>
      <c r="C9760" t="s">
        <v>15883</v>
      </c>
      <c r="D9760" t="s">
        <v>1458</v>
      </c>
      <c r="E9760">
        <v>5.23</v>
      </c>
      <c r="F9760">
        <v>5.28</v>
      </c>
    </row>
    <row r="9761" spans="1:6">
      <c r="A9761" t="s">
        <v>15853</v>
      </c>
      <c r="B9761">
        <v>100979</v>
      </c>
      <c r="C9761" t="s">
        <v>15884</v>
      </c>
      <c r="D9761" t="s">
        <v>217</v>
      </c>
      <c r="E9761">
        <v>6.65</v>
      </c>
      <c r="F9761">
        <v>6.7</v>
      </c>
    </row>
    <row r="9762" spans="1:6">
      <c r="A9762" t="s">
        <v>15853</v>
      </c>
      <c r="B9762">
        <v>100995</v>
      </c>
      <c r="C9762" t="s">
        <v>15885</v>
      </c>
      <c r="D9762" t="s">
        <v>1458</v>
      </c>
      <c r="E9762">
        <v>4.4400000000000004</v>
      </c>
      <c r="F9762">
        <v>4.46</v>
      </c>
    </row>
    <row r="9763" spans="1:6">
      <c r="A9763" t="s">
        <v>15853</v>
      </c>
      <c r="B9763">
        <v>100975</v>
      </c>
      <c r="C9763" t="s">
        <v>15886</v>
      </c>
      <c r="D9763" t="s">
        <v>217</v>
      </c>
      <c r="E9763">
        <v>7.87</v>
      </c>
      <c r="F9763">
        <v>7.93</v>
      </c>
    </row>
    <row r="9764" spans="1:6">
      <c r="A9764" t="s">
        <v>15853</v>
      </c>
      <c r="B9764">
        <v>100991</v>
      </c>
      <c r="C9764" t="s">
        <v>15887</v>
      </c>
      <c r="D9764" t="s">
        <v>1458</v>
      </c>
      <c r="E9764">
        <v>5.23</v>
      </c>
      <c r="F9764">
        <v>5.28</v>
      </c>
    </row>
    <row r="9765" spans="1:6">
      <c r="A9765" t="s">
        <v>15853</v>
      </c>
      <c r="B9765">
        <v>100980</v>
      </c>
      <c r="C9765" t="s">
        <v>15888</v>
      </c>
      <c r="D9765" t="s">
        <v>217</v>
      </c>
      <c r="E9765">
        <v>6.3</v>
      </c>
      <c r="F9765">
        <v>6.34</v>
      </c>
    </row>
    <row r="9766" spans="1:6">
      <c r="A9766" t="s">
        <v>15853</v>
      </c>
      <c r="B9766">
        <v>100996</v>
      </c>
      <c r="C9766" t="s">
        <v>15889</v>
      </c>
      <c r="D9766" t="s">
        <v>1458</v>
      </c>
      <c r="E9766">
        <v>4.1900000000000004</v>
      </c>
      <c r="F9766">
        <v>4.2300000000000004</v>
      </c>
    </row>
    <row r="9767" spans="1:6">
      <c r="A9767" t="s">
        <v>15853</v>
      </c>
      <c r="B9767">
        <v>100976</v>
      </c>
      <c r="C9767" t="s">
        <v>15890</v>
      </c>
      <c r="D9767" t="s">
        <v>217</v>
      </c>
      <c r="E9767">
        <v>7.65</v>
      </c>
      <c r="F9767">
        <v>7.7</v>
      </c>
    </row>
    <row r="9768" spans="1:6">
      <c r="A9768" t="s">
        <v>15853</v>
      </c>
      <c r="B9768">
        <v>100992</v>
      </c>
      <c r="C9768" t="s">
        <v>15891</v>
      </c>
      <c r="D9768" t="s">
        <v>1458</v>
      </c>
      <c r="E9768">
        <v>5.09</v>
      </c>
      <c r="F9768">
        <v>5.14</v>
      </c>
    </row>
    <row r="9769" spans="1:6">
      <c r="A9769" t="s">
        <v>15853</v>
      </c>
      <c r="B9769">
        <v>100977</v>
      </c>
      <c r="C9769" t="s">
        <v>15892</v>
      </c>
      <c r="D9769" t="s">
        <v>217</v>
      </c>
      <c r="E9769">
        <v>7.62</v>
      </c>
      <c r="F9769">
        <v>7.72</v>
      </c>
    </row>
    <row r="9770" spans="1:6">
      <c r="A9770" t="s">
        <v>15853</v>
      </c>
      <c r="B9770">
        <v>100993</v>
      </c>
      <c r="C9770" t="s">
        <v>15893</v>
      </c>
      <c r="D9770" t="s">
        <v>1458</v>
      </c>
      <c r="E9770">
        <v>5.07</v>
      </c>
      <c r="F9770">
        <v>5.15</v>
      </c>
    </row>
    <row r="9771" spans="1:6">
      <c r="A9771" t="s">
        <v>15853</v>
      </c>
      <c r="B9771">
        <v>100973</v>
      </c>
      <c r="C9771" t="s">
        <v>15894</v>
      </c>
      <c r="D9771" t="s">
        <v>217</v>
      </c>
      <c r="E9771">
        <v>8.2100000000000009</v>
      </c>
      <c r="F9771">
        <v>8.32</v>
      </c>
    </row>
    <row r="9772" spans="1:6">
      <c r="A9772" t="s">
        <v>15853</v>
      </c>
      <c r="B9772">
        <v>100989</v>
      </c>
      <c r="C9772" t="s">
        <v>15895</v>
      </c>
      <c r="D9772" t="s">
        <v>1458</v>
      </c>
      <c r="E9772">
        <v>5.47</v>
      </c>
      <c r="F9772">
        <v>5.55</v>
      </c>
    </row>
    <row r="9773" spans="1:6">
      <c r="A9773" t="s">
        <v>15853</v>
      </c>
      <c r="B9773">
        <v>101467</v>
      </c>
      <c r="C9773" t="s">
        <v>15896</v>
      </c>
      <c r="D9773" t="s">
        <v>1458</v>
      </c>
      <c r="E9773">
        <v>20.16</v>
      </c>
      <c r="F9773">
        <v>20.49</v>
      </c>
    </row>
    <row r="9774" spans="1:6">
      <c r="A9774" t="s">
        <v>15853</v>
      </c>
      <c r="B9774">
        <v>106729</v>
      </c>
      <c r="C9774" t="s">
        <v>15897</v>
      </c>
      <c r="D9774" t="s">
        <v>1458</v>
      </c>
      <c r="E9774">
        <v>21.41</v>
      </c>
      <c r="F9774">
        <v>21.73</v>
      </c>
    </row>
    <row r="9775" spans="1:6">
      <c r="A9775" t="s">
        <v>15853</v>
      </c>
      <c r="B9775">
        <v>101468</v>
      </c>
      <c r="C9775" t="s">
        <v>15898</v>
      </c>
      <c r="D9775" t="s">
        <v>1458</v>
      </c>
      <c r="E9775">
        <v>18.350000000000001</v>
      </c>
      <c r="F9775">
        <v>18.649999999999999</v>
      </c>
    </row>
    <row r="9776" spans="1:6">
      <c r="A9776" t="s">
        <v>15853</v>
      </c>
      <c r="B9776">
        <v>106730</v>
      </c>
      <c r="C9776" t="s">
        <v>15899</v>
      </c>
      <c r="D9776" t="s">
        <v>1458</v>
      </c>
      <c r="E9776">
        <v>18.98</v>
      </c>
      <c r="F9776">
        <v>19.239999999999998</v>
      </c>
    </row>
    <row r="9777" spans="1:6">
      <c r="A9777" t="s">
        <v>15853</v>
      </c>
      <c r="B9777">
        <v>101014</v>
      </c>
      <c r="C9777" t="s">
        <v>15900</v>
      </c>
      <c r="D9777" t="s">
        <v>1458</v>
      </c>
      <c r="E9777">
        <v>46.77</v>
      </c>
      <c r="F9777">
        <v>47.53</v>
      </c>
    </row>
    <row r="9778" spans="1:6">
      <c r="A9778" t="s">
        <v>15853</v>
      </c>
      <c r="B9778">
        <v>106723</v>
      </c>
      <c r="C9778" t="s">
        <v>15901</v>
      </c>
      <c r="D9778" t="s">
        <v>1458</v>
      </c>
      <c r="E9778">
        <v>52.4</v>
      </c>
      <c r="F9778">
        <v>53.14</v>
      </c>
    </row>
    <row r="9779" spans="1:6">
      <c r="A9779" t="s">
        <v>15853</v>
      </c>
      <c r="B9779">
        <v>101015</v>
      </c>
      <c r="C9779" t="s">
        <v>15902</v>
      </c>
      <c r="D9779" t="s">
        <v>1458</v>
      </c>
      <c r="E9779">
        <v>38.33</v>
      </c>
      <c r="F9779">
        <v>38.96</v>
      </c>
    </row>
    <row r="9780" spans="1:6">
      <c r="A9780" t="s">
        <v>15853</v>
      </c>
      <c r="B9780">
        <v>106724</v>
      </c>
      <c r="C9780" t="s">
        <v>15903</v>
      </c>
      <c r="D9780" t="s">
        <v>1458</v>
      </c>
      <c r="E9780">
        <v>42.66</v>
      </c>
      <c r="F9780">
        <v>43.27</v>
      </c>
    </row>
    <row r="9781" spans="1:6">
      <c r="A9781" t="s">
        <v>15853</v>
      </c>
      <c r="B9781">
        <v>101463</v>
      </c>
      <c r="C9781" t="s">
        <v>15904</v>
      </c>
      <c r="D9781" t="s">
        <v>1458</v>
      </c>
      <c r="E9781">
        <v>51.23</v>
      </c>
      <c r="F9781">
        <v>52.07</v>
      </c>
    </row>
    <row r="9782" spans="1:6">
      <c r="A9782" t="s">
        <v>15853</v>
      </c>
      <c r="B9782">
        <v>106725</v>
      </c>
      <c r="C9782" t="s">
        <v>15905</v>
      </c>
      <c r="D9782" t="s">
        <v>1458</v>
      </c>
      <c r="E9782">
        <v>57.54</v>
      </c>
      <c r="F9782">
        <v>58.36</v>
      </c>
    </row>
    <row r="9783" spans="1:6">
      <c r="A9783" t="s">
        <v>15853</v>
      </c>
      <c r="B9783">
        <v>101464</v>
      </c>
      <c r="C9783" t="s">
        <v>15906</v>
      </c>
      <c r="D9783" t="s">
        <v>1458</v>
      </c>
      <c r="E9783">
        <v>39.24</v>
      </c>
      <c r="F9783">
        <v>39.89</v>
      </c>
    </row>
    <row r="9784" spans="1:6">
      <c r="A9784" t="s">
        <v>15853</v>
      </c>
      <c r="B9784">
        <v>106726</v>
      </c>
      <c r="C9784" t="s">
        <v>15907</v>
      </c>
      <c r="D9784" t="s">
        <v>1458</v>
      </c>
      <c r="E9784">
        <v>43.8</v>
      </c>
      <c r="F9784">
        <v>44.41</v>
      </c>
    </row>
    <row r="9785" spans="1:6">
      <c r="A9785" t="s">
        <v>15853</v>
      </c>
      <c r="B9785">
        <v>101465</v>
      </c>
      <c r="C9785" t="s">
        <v>15908</v>
      </c>
      <c r="D9785" t="s">
        <v>1458</v>
      </c>
      <c r="E9785">
        <v>29.87</v>
      </c>
      <c r="F9785">
        <v>30.37</v>
      </c>
    </row>
    <row r="9786" spans="1:6">
      <c r="A9786" t="s">
        <v>15853</v>
      </c>
      <c r="B9786">
        <v>106727</v>
      </c>
      <c r="C9786" t="s">
        <v>15909</v>
      </c>
      <c r="D9786" t="s">
        <v>1458</v>
      </c>
      <c r="E9786">
        <v>32.729999999999997</v>
      </c>
      <c r="F9786">
        <v>33.19</v>
      </c>
    </row>
    <row r="9787" spans="1:6">
      <c r="A9787" t="s">
        <v>15853</v>
      </c>
      <c r="B9787">
        <v>101466</v>
      </c>
      <c r="C9787" t="s">
        <v>15910</v>
      </c>
      <c r="D9787" t="s">
        <v>1458</v>
      </c>
      <c r="E9787">
        <v>24.21</v>
      </c>
      <c r="F9787">
        <v>24.61</v>
      </c>
    </row>
    <row r="9788" spans="1:6">
      <c r="A9788" t="s">
        <v>15853</v>
      </c>
      <c r="B9788">
        <v>106728</v>
      </c>
      <c r="C9788" t="s">
        <v>15911</v>
      </c>
      <c r="D9788" t="s">
        <v>1458</v>
      </c>
      <c r="E9788">
        <v>26.32</v>
      </c>
      <c r="F9788">
        <v>26.68</v>
      </c>
    </row>
    <row r="9789" spans="1:6">
      <c r="A9789" t="s">
        <v>15853</v>
      </c>
      <c r="B9789">
        <v>101013</v>
      </c>
      <c r="C9789" t="s">
        <v>15912</v>
      </c>
      <c r="D9789" t="s">
        <v>1458</v>
      </c>
      <c r="E9789">
        <v>51.11</v>
      </c>
      <c r="F9789">
        <v>51.95</v>
      </c>
    </row>
    <row r="9790" spans="1:6">
      <c r="A9790" t="s">
        <v>15853</v>
      </c>
      <c r="B9790">
        <v>106722</v>
      </c>
      <c r="C9790" t="s">
        <v>15913</v>
      </c>
      <c r="D9790" t="s">
        <v>1458</v>
      </c>
      <c r="E9790">
        <v>57.54</v>
      </c>
      <c r="F9790">
        <v>58.36</v>
      </c>
    </row>
    <row r="9791" spans="1:6">
      <c r="A9791" t="s">
        <v>15853</v>
      </c>
      <c r="B9791">
        <v>101477</v>
      </c>
      <c r="C9791" t="s">
        <v>15914</v>
      </c>
      <c r="D9791" t="s">
        <v>1458</v>
      </c>
      <c r="E9791">
        <v>14.45</v>
      </c>
      <c r="F9791">
        <v>14.7</v>
      </c>
    </row>
    <row r="9792" spans="1:6">
      <c r="A9792" t="s">
        <v>15853</v>
      </c>
      <c r="B9792">
        <v>106742</v>
      </c>
      <c r="C9792" t="s">
        <v>15915</v>
      </c>
      <c r="D9792" t="s">
        <v>1458</v>
      </c>
      <c r="E9792">
        <v>15.18</v>
      </c>
      <c r="F9792">
        <v>15.38</v>
      </c>
    </row>
    <row r="9793" spans="1:6">
      <c r="A9793" t="s">
        <v>15853</v>
      </c>
      <c r="B9793">
        <v>101478</v>
      </c>
      <c r="C9793" t="s">
        <v>15916</v>
      </c>
      <c r="D9793" t="s">
        <v>1458</v>
      </c>
      <c r="E9793">
        <v>12.2</v>
      </c>
      <c r="F9793">
        <v>12.4</v>
      </c>
    </row>
    <row r="9794" spans="1:6">
      <c r="A9794" t="s">
        <v>15853</v>
      </c>
      <c r="B9794">
        <v>106743</v>
      </c>
      <c r="C9794" t="s">
        <v>15917</v>
      </c>
      <c r="D9794" t="s">
        <v>1458</v>
      </c>
      <c r="E9794">
        <v>12.16</v>
      </c>
      <c r="F9794">
        <v>12.33</v>
      </c>
    </row>
    <row r="9795" spans="1:6">
      <c r="A9795" t="s">
        <v>15853</v>
      </c>
      <c r="B9795">
        <v>101017</v>
      </c>
      <c r="C9795" t="s">
        <v>15918</v>
      </c>
      <c r="D9795" t="s">
        <v>1458</v>
      </c>
      <c r="E9795">
        <v>33.590000000000003</v>
      </c>
      <c r="F9795">
        <v>34.14</v>
      </c>
    </row>
    <row r="9796" spans="1:6">
      <c r="A9796" t="s">
        <v>15853</v>
      </c>
      <c r="B9796">
        <v>106732</v>
      </c>
      <c r="C9796" t="s">
        <v>15919</v>
      </c>
      <c r="D9796" t="s">
        <v>1458</v>
      </c>
      <c r="E9796">
        <v>37.18</v>
      </c>
      <c r="F9796">
        <v>37.71</v>
      </c>
    </row>
    <row r="9797" spans="1:6">
      <c r="A9797" t="s">
        <v>15853</v>
      </c>
      <c r="B9797">
        <v>101018</v>
      </c>
      <c r="C9797" t="s">
        <v>15920</v>
      </c>
      <c r="D9797" t="s">
        <v>1458</v>
      </c>
      <c r="E9797">
        <v>27.5</v>
      </c>
      <c r="F9797">
        <v>27.95</v>
      </c>
    </row>
    <row r="9798" spans="1:6">
      <c r="A9798" t="s">
        <v>15853</v>
      </c>
      <c r="B9798">
        <v>106733</v>
      </c>
      <c r="C9798" t="s">
        <v>15921</v>
      </c>
      <c r="D9798" t="s">
        <v>1458</v>
      </c>
      <c r="E9798">
        <v>30.05</v>
      </c>
      <c r="F9798">
        <v>30.47</v>
      </c>
    </row>
    <row r="9799" spans="1:6">
      <c r="A9799" t="s">
        <v>15853</v>
      </c>
      <c r="B9799">
        <v>101469</v>
      </c>
      <c r="C9799" t="s">
        <v>15922</v>
      </c>
      <c r="D9799" t="s">
        <v>1458</v>
      </c>
      <c r="E9799">
        <v>41.86</v>
      </c>
      <c r="F9799">
        <v>42.55</v>
      </c>
    </row>
    <row r="9800" spans="1:6">
      <c r="A9800" t="s">
        <v>15853</v>
      </c>
      <c r="B9800">
        <v>106734</v>
      </c>
      <c r="C9800" t="s">
        <v>15923</v>
      </c>
      <c r="D9800" t="s">
        <v>1458</v>
      </c>
      <c r="E9800">
        <v>46.79</v>
      </c>
      <c r="F9800">
        <v>47.46</v>
      </c>
    </row>
    <row r="9801" spans="1:6">
      <c r="A9801" t="s">
        <v>15853</v>
      </c>
      <c r="B9801">
        <v>101470</v>
      </c>
      <c r="C9801" t="s">
        <v>15924</v>
      </c>
      <c r="D9801" t="s">
        <v>1458</v>
      </c>
      <c r="E9801">
        <v>33.119999999999997</v>
      </c>
      <c r="F9801">
        <v>33.659999999999997</v>
      </c>
    </row>
    <row r="9802" spans="1:6">
      <c r="A9802" t="s">
        <v>15853</v>
      </c>
      <c r="B9802">
        <v>106735</v>
      </c>
      <c r="C9802" t="s">
        <v>15925</v>
      </c>
      <c r="D9802" t="s">
        <v>1458</v>
      </c>
      <c r="E9802">
        <v>36.630000000000003</v>
      </c>
      <c r="F9802">
        <v>37.15</v>
      </c>
    </row>
    <row r="9803" spans="1:6">
      <c r="A9803" t="s">
        <v>15853</v>
      </c>
      <c r="B9803">
        <v>101471</v>
      </c>
      <c r="C9803" t="s">
        <v>15926</v>
      </c>
      <c r="D9803" t="s">
        <v>1458</v>
      </c>
      <c r="E9803">
        <v>28.33</v>
      </c>
      <c r="F9803">
        <v>28.8</v>
      </c>
    </row>
    <row r="9804" spans="1:6">
      <c r="A9804" t="s">
        <v>15853</v>
      </c>
      <c r="B9804">
        <v>106736</v>
      </c>
      <c r="C9804" t="s">
        <v>15927</v>
      </c>
      <c r="D9804" t="s">
        <v>1458</v>
      </c>
      <c r="E9804">
        <v>30.98</v>
      </c>
      <c r="F9804">
        <v>31.42</v>
      </c>
    </row>
    <row r="9805" spans="1:6">
      <c r="A9805" t="s">
        <v>15853</v>
      </c>
      <c r="B9805">
        <v>101472</v>
      </c>
      <c r="C9805" t="s">
        <v>15928</v>
      </c>
      <c r="D9805" t="s">
        <v>1458</v>
      </c>
      <c r="E9805">
        <v>21.93</v>
      </c>
      <c r="F9805">
        <v>22.29</v>
      </c>
    </row>
    <row r="9806" spans="1:6">
      <c r="A9806" t="s">
        <v>15853</v>
      </c>
      <c r="B9806">
        <v>106737</v>
      </c>
      <c r="C9806" t="s">
        <v>15929</v>
      </c>
      <c r="D9806" t="s">
        <v>1458</v>
      </c>
      <c r="E9806">
        <v>23.6</v>
      </c>
      <c r="F9806">
        <v>23.93</v>
      </c>
    </row>
    <row r="9807" spans="1:6">
      <c r="A9807" t="s">
        <v>15853</v>
      </c>
      <c r="B9807">
        <v>101473</v>
      </c>
      <c r="C9807" t="s">
        <v>15930</v>
      </c>
      <c r="D9807" t="s">
        <v>1458</v>
      </c>
      <c r="E9807">
        <v>31.77</v>
      </c>
      <c r="F9807">
        <v>32.29</v>
      </c>
    </row>
    <row r="9808" spans="1:6">
      <c r="A9808" t="s">
        <v>15853</v>
      </c>
      <c r="B9808">
        <v>106738</v>
      </c>
      <c r="C9808" t="s">
        <v>15931</v>
      </c>
      <c r="D9808" t="s">
        <v>1458</v>
      </c>
      <c r="E9808">
        <v>34.64</v>
      </c>
      <c r="F9808">
        <v>35.119999999999997</v>
      </c>
    </row>
    <row r="9809" spans="1:6">
      <c r="A9809" t="s">
        <v>15853</v>
      </c>
      <c r="B9809">
        <v>101474</v>
      </c>
      <c r="C9809" t="s">
        <v>15932</v>
      </c>
      <c r="D9809" t="s">
        <v>1458</v>
      </c>
      <c r="E9809">
        <v>22.59</v>
      </c>
      <c r="F9809">
        <v>22.97</v>
      </c>
    </row>
    <row r="9810" spans="1:6">
      <c r="A9810" t="s">
        <v>15853</v>
      </c>
      <c r="B9810">
        <v>106739</v>
      </c>
      <c r="C9810" t="s">
        <v>15933</v>
      </c>
      <c r="D9810" t="s">
        <v>1458</v>
      </c>
      <c r="E9810">
        <v>24.19</v>
      </c>
      <c r="F9810">
        <v>24.53</v>
      </c>
    </row>
    <row r="9811" spans="1:6">
      <c r="A9811" t="s">
        <v>15853</v>
      </c>
      <c r="B9811">
        <v>101475</v>
      </c>
      <c r="C9811" t="s">
        <v>15934</v>
      </c>
      <c r="D9811" t="s">
        <v>1458</v>
      </c>
      <c r="E9811">
        <v>19.88</v>
      </c>
      <c r="F9811">
        <v>20.21</v>
      </c>
    </row>
    <row r="9812" spans="1:6">
      <c r="A9812" t="s">
        <v>15853</v>
      </c>
      <c r="B9812">
        <v>106740</v>
      </c>
      <c r="C9812" t="s">
        <v>15935</v>
      </c>
      <c r="D9812" t="s">
        <v>1458</v>
      </c>
      <c r="E9812">
        <v>20.56</v>
      </c>
      <c r="F9812">
        <v>20.84</v>
      </c>
    </row>
    <row r="9813" spans="1:6">
      <c r="A9813" t="s">
        <v>15853</v>
      </c>
      <c r="B9813">
        <v>101476</v>
      </c>
      <c r="C9813" t="s">
        <v>15936</v>
      </c>
      <c r="D9813" t="s">
        <v>1458</v>
      </c>
      <c r="E9813">
        <v>17.63</v>
      </c>
      <c r="F9813">
        <v>17.91</v>
      </c>
    </row>
    <row r="9814" spans="1:6">
      <c r="A9814" t="s">
        <v>15853</v>
      </c>
      <c r="B9814">
        <v>106741</v>
      </c>
      <c r="C9814" t="s">
        <v>15937</v>
      </c>
      <c r="D9814" t="s">
        <v>1458</v>
      </c>
      <c r="E9814">
        <v>17.489999999999998</v>
      </c>
      <c r="F9814">
        <v>17.72</v>
      </c>
    </row>
    <row r="9815" spans="1:6">
      <c r="A9815" t="s">
        <v>15853</v>
      </c>
      <c r="B9815">
        <v>101016</v>
      </c>
      <c r="C9815" t="s">
        <v>15938</v>
      </c>
      <c r="D9815" t="s">
        <v>1458</v>
      </c>
      <c r="E9815">
        <v>44.45</v>
      </c>
      <c r="F9815">
        <v>45.18</v>
      </c>
    </row>
    <row r="9816" spans="1:6">
      <c r="A9816" t="s">
        <v>15853</v>
      </c>
      <c r="B9816">
        <v>106731</v>
      </c>
      <c r="C9816" t="s">
        <v>15939</v>
      </c>
      <c r="D9816" t="s">
        <v>1458</v>
      </c>
      <c r="E9816">
        <v>49.8</v>
      </c>
      <c r="F9816">
        <v>50.5</v>
      </c>
    </row>
    <row r="9817" spans="1:6">
      <c r="A9817" t="s">
        <v>15853</v>
      </c>
      <c r="B9817">
        <v>101487</v>
      </c>
      <c r="C9817" t="s">
        <v>15940</v>
      </c>
      <c r="D9817" t="s">
        <v>1458</v>
      </c>
      <c r="E9817">
        <v>109.02</v>
      </c>
      <c r="F9817">
        <v>110.81</v>
      </c>
    </row>
    <row r="9818" spans="1:6">
      <c r="A9818" t="s">
        <v>15853</v>
      </c>
      <c r="B9818">
        <v>106754</v>
      </c>
      <c r="C9818" t="s">
        <v>15941</v>
      </c>
      <c r="D9818" t="s">
        <v>1458</v>
      </c>
      <c r="E9818">
        <v>112.2</v>
      </c>
      <c r="F9818">
        <v>113.78</v>
      </c>
    </row>
    <row r="9819" spans="1:6">
      <c r="A9819" t="s">
        <v>15853</v>
      </c>
      <c r="B9819">
        <v>101488</v>
      </c>
      <c r="C9819" t="s">
        <v>15942</v>
      </c>
      <c r="D9819" t="s">
        <v>1458</v>
      </c>
      <c r="E9819">
        <v>93.79</v>
      </c>
      <c r="F9819">
        <v>95.34</v>
      </c>
    </row>
    <row r="9820" spans="1:6">
      <c r="A9820" t="s">
        <v>15853</v>
      </c>
      <c r="B9820">
        <v>106755</v>
      </c>
      <c r="C9820" t="s">
        <v>15943</v>
      </c>
      <c r="D9820" t="s">
        <v>1458</v>
      </c>
      <c r="E9820">
        <v>92.41</v>
      </c>
      <c r="F9820">
        <v>93.71</v>
      </c>
    </row>
    <row r="9821" spans="1:6">
      <c r="A9821" t="s">
        <v>15853</v>
      </c>
      <c r="B9821">
        <v>101480</v>
      </c>
      <c r="C9821" t="s">
        <v>15944</v>
      </c>
      <c r="D9821" t="s">
        <v>1458</v>
      </c>
      <c r="E9821">
        <v>75.27</v>
      </c>
      <c r="F9821">
        <v>76.52</v>
      </c>
    </row>
    <row r="9822" spans="1:6">
      <c r="A9822" t="s">
        <v>15853</v>
      </c>
      <c r="B9822">
        <v>106747</v>
      </c>
      <c r="C9822" t="s">
        <v>15945</v>
      </c>
      <c r="D9822" t="s">
        <v>1458</v>
      </c>
      <c r="E9822">
        <v>85.73</v>
      </c>
      <c r="F9822">
        <v>86.94</v>
      </c>
    </row>
    <row r="9823" spans="1:6">
      <c r="A9823" t="s">
        <v>15853</v>
      </c>
      <c r="B9823">
        <v>101481</v>
      </c>
      <c r="C9823" t="s">
        <v>15946</v>
      </c>
      <c r="D9823" t="s">
        <v>1458</v>
      </c>
      <c r="E9823">
        <v>54.23</v>
      </c>
      <c r="F9823">
        <v>55.12</v>
      </c>
    </row>
    <row r="9824" spans="1:6">
      <c r="A9824" t="s">
        <v>15853</v>
      </c>
      <c r="B9824">
        <v>106748</v>
      </c>
      <c r="C9824" t="s">
        <v>15947</v>
      </c>
      <c r="D9824" t="s">
        <v>1458</v>
      </c>
      <c r="E9824">
        <v>61.22</v>
      </c>
      <c r="F9824">
        <v>62.09</v>
      </c>
    </row>
    <row r="9825" spans="1:6">
      <c r="A9825" t="s">
        <v>15853</v>
      </c>
      <c r="B9825">
        <v>101482</v>
      </c>
      <c r="C9825" t="s">
        <v>15948</v>
      </c>
      <c r="D9825" t="s">
        <v>1458</v>
      </c>
      <c r="E9825">
        <v>40.380000000000003</v>
      </c>
      <c r="F9825">
        <v>41.05</v>
      </c>
    </row>
    <row r="9826" spans="1:6">
      <c r="A9826" t="s">
        <v>15853</v>
      </c>
      <c r="B9826">
        <v>106749</v>
      </c>
      <c r="C9826" t="s">
        <v>15949</v>
      </c>
      <c r="D9826" t="s">
        <v>1458</v>
      </c>
      <c r="E9826">
        <v>45.03</v>
      </c>
      <c r="F9826">
        <v>45.66</v>
      </c>
    </row>
    <row r="9827" spans="1:6">
      <c r="A9827" t="s">
        <v>15853</v>
      </c>
      <c r="B9827">
        <v>101483</v>
      </c>
      <c r="C9827" t="s">
        <v>15950</v>
      </c>
      <c r="D9827" t="s">
        <v>1458</v>
      </c>
      <c r="E9827">
        <v>41.93</v>
      </c>
      <c r="F9827">
        <v>42.63</v>
      </c>
    </row>
    <row r="9828" spans="1:6">
      <c r="A9828" t="s">
        <v>15853</v>
      </c>
      <c r="B9828">
        <v>106750</v>
      </c>
      <c r="C9828" t="s">
        <v>15951</v>
      </c>
      <c r="D9828" t="s">
        <v>1458</v>
      </c>
      <c r="E9828">
        <v>46.88</v>
      </c>
      <c r="F9828">
        <v>47.54</v>
      </c>
    </row>
    <row r="9829" spans="1:6">
      <c r="A9829" t="s">
        <v>15853</v>
      </c>
      <c r="B9829">
        <v>101484</v>
      </c>
      <c r="C9829" t="s">
        <v>15952</v>
      </c>
      <c r="D9829" t="s">
        <v>1458</v>
      </c>
      <c r="E9829">
        <v>218.54</v>
      </c>
      <c r="F9829">
        <v>222.13</v>
      </c>
    </row>
    <row r="9830" spans="1:6">
      <c r="A9830" t="s">
        <v>15853</v>
      </c>
      <c r="B9830">
        <v>106751</v>
      </c>
      <c r="C9830" t="s">
        <v>15953</v>
      </c>
      <c r="D9830" t="s">
        <v>1458</v>
      </c>
      <c r="E9830">
        <v>245.21</v>
      </c>
      <c r="F9830">
        <v>248.67</v>
      </c>
    </row>
    <row r="9831" spans="1:6">
      <c r="A9831" t="s">
        <v>15853</v>
      </c>
      <c r="B9831">
        <v>101485</v>
      </c>
      <c r="C9831" t="s">
        <v>15954</v>
      </c>
      <c r="D9831" t="s">
        <v>1458</v>
      </c>
      <c r="E9831">
        <v>166.8</v>
      </c>
      <c r="F9831">
        <v>169.54</v>
      </c>
    </row>
    <row r="9832" spans="1:6">
      <c r="A9832" t="s">
        <v>15853</v>
      </c>
      <c r="B9832">
        <v>106752</v>
      </c>
      <c r="C9832" t="s">
        <v>15955</v>
      </c>
      <c r="D9832" t="s">
        <v>1458</v>
      </c>
      <c r="E9832">
        <v>180.79</v>
      </c>
      <c r="F9832">
        <v>183.34</v>
      </c>
    </row>
    <row r="9833" spans="1:6">
      <c r="A9833" t="s">
        <v>15853</v>
      </c>
      <c r="B9833">
        <v>101486</v>
      </c>
      <c r="C9833" t="s">
        <v>15956</v>
      </c>
      <c r="D9833" t="s">
        <v>1458</v>
      </c>
      <c r="E9833">
        <v>148.91</v>
      </c>
      <c r="F9833">
        <v>151.36000000000001</v>
      </c>
    </row>
    <row r="9834" spans="1:6">
      <c r="A9834" t="s">
        <v>15853</v>
      </c>
      <c r="B9834">
        <v>106753</v>
      </c>
      <c r="C9834" t="s">
        <v>15957</v>
      </c>
      <c r="D9834" t="s">
        <v>1458</v>
      </c>
      <c r="E9834">
        <v>152.47</v>
      </c>
      <c r="F9834">
        <v>154.63</v>
      </c>
    </row>
    <row r="9835" spans="1:6">
      <c r="A9835" t="s">
        <v>15853</v>
      </c>
      <c r="B9835">
        <v>101006</v>
      </c>
      <c r="C9835" t="s">
        <v>15958</v>
      </c>
      <c r="D9835" t="s">
        <v>217</v>
      </c>
      <c r="E9835">
        <v>23.99</v>
      </c>
      <c r="F9835">
        <v>24.14</v>
      </c>
    </row>
    <row r="9836" spans="1:6">
      <c r="A9836" t="s">
        <v>15853</v>
      </c>
      <c r="B9836">
        <v>106707</v>
      </c>
      <c r="C9836" t="s">
        <v>15959</v>
      </c>
      <c r="D9836" t="s">
        <v>217</v>
      </c>
      <c r="E9836">
        <v>19.09</v>
      </c>
      <c r="F9836">
        <v>19.23</v>
      </c>
    </row>
    <row r="9837" spans="1:6">
      <c r="A9837" t="s">
        <v>15853</v>
      </c>
      <c r="B9837">
        <v>101005</v>
      </c>
      <c r="C9837" t="s">
        <v>15960</v>
      </c>
      <c r="D9837" t="s">
        <v>217</v>
      </c>
      <c r="E9837">
        <v>24.31</v>
      </c>
      <c r="F9837">
        <v>24.51</v>
      </c>
    </row>
    <row r="9838" spans="1:6">
      <c r="A9838" t="s">
        <v>15853</v>
      </c>
      <c r="B9838">
        <v>106757</v>
      </c>
      <c r="C9838" t="s">
        <v>15961</v>
      </c>
      <c r="D9838" t="s">
        <v>1458</v>
      </c>
      <c r="E9838">
        <v>97.31</v>
      </c>
      <c r="F9838">
        <v>98.76</v>
      </c>
    </row>
    <row r="9839" spans="1:6">
      <c r="A9839" t="s">
        <v>15853</v>
      </c>
      <c r="B9839">
        <v>106713</v>
      </c>
      <c r="C9839" t="s">
        <v>15962</v>
      </c>
      <c r="D9839" t="s">
        <v>1458</v>
      </c>
      <c r="E9839">
        <v>78.02</v>
      </c>
      <c r="F9839">
        <v>79.5</v>
      </c>
    </row>
    <row r="9840" spans="1:6">
      <c r="A9840" t="s">
        <v>15853</v>
      </c>
      <c r="B9840">
        <v>106758</v>
      </c>
      <c r="C9840" t="s">
        <v>15963</v>
      </c>
      <c r="D9840" t="s">
        <v>1458</v>
      </c>
      <c r="E9840">
        <v>70.260000000000005</v>
      </c>
      <c r="F9840">
        <v>71.319999999999993</v>
      </c>
    </row>
    <row r="9841" spans="1:6">
      <c r="A9841" t="s">
        <v>15853</v>
      </c>
      <c r="B9841">
        <v>106714</v>
      </c>
      <c r="C9841" t="s">
        <v>15964</v>
      </c>
      <c r="D9841" t="s">
        <v>1458</v>
      </c>
      <c r="E9841">
        <v>56.72</v>
      </c>
      <c r="F9841">
        <v>57.79</v>
      </c>
    </row>
    <row r="9842" spans="1:6">
      <c r="A9842" t="s">
        <v>15853</v>
      </c>
      <c r="B9842">
        <v>106759</v>
      </c>
      <c r="C9842" t="s">
        <v>15965</v>
      </c>
      <c r="D9842" t="s">
        <v>1458</v>
      </c>
      <c r="E9842">
        <v>40.51</v>
      </c>
      <c r="F9842">
        <v>41.12</v>
      </c>
    </row>
    <row r="9843" spans="1:6">
      <c r="A9843" t="s">
        <v>15853</v>
      </c>
      <c r="B9843">
        <v>106715</v>
      </c>
      <c r="C9843" t="s">
        <v>15966</v>
      </c>
      <c r="D9843" t="s">
        <v>1458</v>
      </c>
      <c r="E9843">
        <v>33.29</v>
      </c>
      <c r="F9843">
        <v>33.92</v>
      </c>
    </row>
    <row r="9844" spans="1:6">
      <c r="A9844" t="s">
        <v>15853</v>
      </c>
      <c r="B9844">
        <v>106762</v>
      </c>
      <c r="C9844" t="s">
        <v>15967</v>
      </c>
      <c r="D9844" t="s">
        <v>1458</v>
      </c>
      <c r="E9844">
        <v>276.3</v>
      </c>
      <c r="F9844">
        <v>280.44</v>
      </c>
    </row>
    <row r="9845" spans="1:6">
      <c r="A9845" t="s">
        <v>15853</v>
      </c>
      <c r="B9845">
        <v>106718</v>
      </c>
      <c r="C9845" t="s">
        <v>15968</v>
      </c>
      <c r="D9845" t="s">
        <v>1458</v>
      </c>
      <c r="E9845">
        <v>218.95</v>
      </c>
      <c r="F9845">
        <v>223.11</v>
      </c>
    </row>
    <row r="9846" spans="1:6">
      <c r="A9846" t="s">
        <v>15853</v>
      </c>
      <c r="B9846">
        <v>106761</v>
      </c>
      <c r="C9846" t="s">
        <v>15969</v>
      </c>
      <c r="D9846" t="s">
        <v>1458</v>
      </c>
      <c r="E9846">
        <v>344.71</v>
      </c>
      <c r="F9846">
        <v>349.87</v>
      </c>
    </row>
    <row r="9847" spans="1:6">
      <c r="A9847" t="s">
        <v>15853</v>
      </c>
      <c r="B9847">
        <v>106717</v>
      </c>
      <c r="C9847" t="s">
        <v>15970</v>
      </c>
      <c r="D9847" t="s">
        <v>1458</v>
      </c>
      <c r="E9847">
        <v>272.81</v>
      </c>
      <c r="F9847">
        <v>278</v>
      </c>
    </row>
    <row r="9848" spans="1:6">
      <c r="A9848" t="s">
        <v>15853</v>
      </c>
      <c r="B9848">
        <v>106760</v>
      </c>
      <c r="C9848" t="s">
        <v>15971</v>
      </c>
      <c r="D9848" t="s">
        <v>1458</v>
      </c>
      <c r="E9848">
        <v>139.47</v>
      </c>
      <c r="F9848">
        <v>141.57</v>
      </c>
    </row>
    <row r="9849" spans="1:6">
      <c r="A9849" t="s">
        <v>15853</v>
      </c>
      <c r="B9849">
        <v>106716</v>
      </c>
      <c r="C9849" t="s">
        <v>15972</v>
      </c>
      <c r="D9849" t="s">
        <v>1458</v>
      </c>
      <c r="E9849">
        <v>111.21</v>
      </c>
      <c r="F9849">
        <v>113.33</v>
      </c>
    </row>
    <row r="9850" spans="1:6">
      <c r="A9850" t="s">
        <v>15853</v>
      </c>
      <c r="B9850">
        <v>106756</v>
      </c>
      <c r="C9850" t="s">
        <v>15973</v>
      </c>
      <c r="D9850" t="s">
        <v>1458</v>
      </c>
      <c r="E9850">
        <v>318.18</v>
      </c>
      <c r="F9850">
        <v>322.94</v>
      </c>
    </row>
    <row r="9851" spans="1:6">
      <c r="A9851" t="s">
        <v>15853</v>
      </c>
      <c r="B9851">
        <v>106712</v>
      </c>
      <c r="C9851" t="s">
        <v>15974</v>
      </c>
      <c r="D9851" t="s">
        <v>1458</v>
      </c>
      <c r="E9851">
        <v>251.92</v>
      </c>
      <c r="F9851">
        <v>256.70999999999998</v>
      </c>
    </row>
    <row r="9852" spans="1:6">
      <c r="A9852" t="s">
        <v>15853</v>
      </c>
      <c r="B9852">
        <v>106745</v>
      </c>
      <c r="C9852" t="s">
        <v>15975</v>
      </c>
      <c r="D9852" t="s">
        <v>1458</v>
      </c>
      <c r="E9852">
        <v>452.68</v>
      </c>
      <c r="F9852">
        <v>460.82</v>
      </c>
    </row>
    <row r="9853" spans="1:6">
      <c r="A9853" t="s">
        <v>15853</v>
      </c>
      <c r="B9853">
        <v>102568</v>
      </c>
      <c r="C9853" t="s">
        <v>15976</v>
      </c>
      <c r="D9853" t="s">
        <v>1458</v>
      </c>
      <c r="E9853">
        <v>365.24</v>
      </c>
      <c r="F9853">
        <v>373.42</v>
      </c>
    </row>
    <row r="9854" spans="1:6">
      <c r="A9854" t="s">
        <v>15853</v>
      </c>
      <c r="B9854">
        <v>106746</v>
      </c>
      <c r="C9854" t="s">
        <v>15977</v>
      </c>
      <c r="D9854" t="s">
        <v>1458</v>
      </c>
      <c r="E9854">
        <v>264.39</v>
      </c>
      <c r="F9854">
        <v>269.14999999999998</v>
      </c>
    </row>
    <row r="9855" spans="1:6">
      <c r="A9855" t="s">
        <v>15853</v>
      </c>
      <c r="B9855">
        <v>101479</v>
      </c>
      <c r="C9855" t="s">
        <v>15978</v>
      </c>
      <c r="D9855" t="s">
        <v>1458</v>
      </c>
      <c r="E9855">
        <v>213.97</v>
      </c>
      <c r="F9855">
        <v>218.77</v>
      </c>
    </row>
    <row r="9856" spans="1:6">
      <c r="A9856" t="s">
        <v>15853</v>
      </c>
      <c r="B9856">
        <v>106744</v>
      </c>
      <c r="C9856" t="s">
        <v>15979</v>
      </c>
      <c r="D9856" t="s">
        <v>1458</v>
      </c>
      <c r="E9856">
        <v>915.34</v>
      </c>
      <c r="F9856">
        <v>931.83</v>
      </c>
    </row>
    <row r="9857" spans="1:6">
      <c r="A9857" t="s">
        <v>15853</v>
      </c>
      <c r="B9857">
        <v>101019</v>
      </c>
      <c r="C9857" t="s">
        <v>15980</v>
      </c>
      <c r="D9857" t="s">
        <v>1458</v>
      </c>
      <c r="E9857">
        <v>736.94</v>
      </c>
      <c r="F9857">
        <v>753.46</v>
      </c>
    </row>
    <row r="9858" spans="1:6">
      <c r="A9858" t="s">
        <v>15853</v>
      </c>
      <c r="B9858">
        <v>106763</v>
      </c>
      <c r="C9858" t="s">
        <v>15981</v>
      </c>
      <c r="D9858" t="s">
        <v>1458</v>
      </c>
      <c r="E9858">
        <v>87.56</v>
      </c>
      <c r="F9858">
        <v>89.03</v>
      </c>
    </row>
    <row r="9859" spans="1:6">
      <c r="A9859" t="s">
        <v>15853</v>
      </c>
      <c r="B9859">
        <v>106719</v>
      </c>
      <c r="C9859" t="s">
        <v>15982</v>
      </c>
      <c r="D9859" t="s">
        <v>1458</v>
      </c>
      <c r="E9859">
        <v>77.06</v>
      </c>
      <c r="F9859">
        <v>78.56</v>
      </c>
    </row>
    <row r="9860" spans="1:6">
      <c r="A9860" t="s">
        <v>15853</v>
      </c>
      <c r="B9860">
        <v>100938</v>
      </c>
      <c r="C9860" t="s">
        <v>15983</v>
      </c>
      <c r="D9860" t="s">
        <v>13091</v>
      </c>
      <c r="E9860">
        <v>7.49</v>
      </c>
      <c r="F9860">
        <v>7.54</v>
      </c>
    </row>
    <row r="9861" spans="1:6">
      <c r="A9861" t="s">
        <v>15853</v>
      </c>
      <c r="B9861">
        <v>100942</v>
      </c>
      <c r="C9861" t="s">
        <v>15984</v>
      </c>
      <c r="D9861" t="s">
        <v>13082</v>
      </c>
      <c r="E9861">
        <v>4.99</v>
      </c>
      <c r="F9861">
        <v>5.03</v>
      </c>
    </row>
    <row r="9862" spans="1:6">
      <c r="A9862" t="s">
        <v>15853</v>
      </c>
      <c r="B9862">
        <v>93588</v>
      </c>
      <c r="C9862" t="s">
        <v>15985</v>
      </c>
      <c r="D9862" t="s">
        <v>13091</v>
      </c>
      <c r="E9862">
        <v>3.74</v>
      </c>
      <c r="F9862">
        <v>3.77</v>
      </c>
    </row>
    <row r="9863" spans="1:6">
      <c r="A9863" t="s">
        <v>15853</v>
      </c>
      <c r="B9863">
        <v>93594</v>
      </c>
      <c r="C9863" t="s">
        <v>15986</v>
      </c>
      <c r="D9863" t="s">
        <v>13082</v>
      </c>
      <c r="E9863">
        <v>2.4900000000000002</v>
      </c>
      <c r="F9863">
        <v>2.5099999999999998</v>
      </c>
    </row>
    <row r="9864" spans="1:6">
      <c r="A9864" t="s">
        <v>15853</v>
      </c>
      <c r="B9864">
        <v>93589</v>
      </c>
      <c r="C9864" t="s">
        <v>15987</v>
      </c>
      <c r="D9864" t="s">
        <v>13091</v>
      </c>
      <c r="E9864">
        <v>2.85</v>
      </c>
      <c r="F9864">
        <v>2.86</v>
      </c>
    </row>
    <row r="9865" spans="1:6">
      <c r="A9865" t="s">
        <v>15853</v>
      </c>
      <c r="B9865">
        <v>93595</v>
      </c>
      <c r="C9865" t="s">
        <v>15988</v>
      </c>
      <c r="D9865" t="s">
        <v>13082</v>
      </c>
      <c r="E9865">
        <v>1.89</v>
      </c>
      <c r="F9865">
        <v>1.9</v>
      </c>
    </row>
    <row r="9866" spans="1:6">
      <c r="A9866" t="s">
        <v>15853</v>
      </c>
      <c r="B9866">
        <v>93590</v>
      </c>
      <c r="C9866" t="s">
        <v>15989</v>
      </c>
      <c r="D9866" t="s">
        <v>13091</v>
      </c>
      <c r="E9866">
        <v>0.99</v>
      </c>
      <c r="F9866">
        <v>1</v>
      </c>
    </row>
    <row r="9867" spans="1:6">
      <c r="A9867" t="s">
        <v>15853</v>
      </c>
      <c r="B9867">
        <v>93596</v>
      </c>
      <c r="C9867" t="s">
        <v>15990</v>
      </c>
      <c r="D9867" t="s">
        <v>13082</v>
      </c>
      <c r="E9867">
        <v>0.66</v>
      </c>
      <c r="F9867">
        <v>0.66</v>
      </c>
    </row>
    <row r="9868" spans="1:6">
      <c r="A9868" t="s">
        <v>15853</v>
      </c>
      <c r="B9868">
        <v>95875</v>
      </c>
      <c r="C9868" t="s">
        <v>15991</v>
      </c>
      <c r="D9868" t="s">
        <v>13091</v>
      </c>
      <c r="E9868">
        <v>2.6</v>
      </c>
      <c r="F9868">
        <v>2.62</v>
      </c>
    </row>
    <row r="9869" spans="1:6">
      <c r="A9869" t="s">
        <v>15853</v>
      </c>
      <c r="B9869">
        <v>95878</v>
      </c>
      <c r="C9869" t="s">
        <v>15992</v>
      </c>
      <c r="D9869" t="s">
        <v>13082</v>
      </c>
      <c r="E9869">
        <v>1.73</v>
      </c>
      <c r="F9869">
        <v>1.74</v>
      </c>
    </row>
    <row r="9870" spans="1:6">
      <c r="A9870" t="s">
        <v>15853</v>
      </c>
      <c r="B9870">
        <v>100943</v>
      </c>
      <c r="C9870" t="s">
        <v>15993</v>
      </c>
      <c r="D9870" t="s">
        <v>13082</v>
      </c>
      <c r="E9870">
        <v>4.3899999999999997</v>
      </c>
      <c r="F9870">
        <v>4.41</v>
      </c>
    </row>
    <row r="9871" spans="1:6">
      <c r="A9871" t="s">
        <v>15853</v>
      </c>
      <c r="B9871">
        <v>100939</v>
      </c>
      <c r="C9871" t="s">
        <v>15994</v>
      </c>
      <c r="D9871" t="s">
        <v>13091</v>
      </c>
      <c r="E9871">
        <v>6.58</v>
      </c>
      <c r="F9871">
        <v>6.62</v>
      </c>
    </row>
    <row r="9872" spans="1:6">
      <c r="A9872" t="s">
        <v>15853</v>
      </c>
      <c r="B9872">
        <v>93591</v>
      </c>
      <c r="C9872" t="s">
        <v>15995</v>
      </c>
      <c r="D9872" t="s">
        <v>13091</v>
      </c>
      <c r="E9872">
        <v>3.29</v>
      </c>
      <c r="F9872">
        <v>3.3</v>
      </c>
    </row>
    <row r="9873" spans="1:6">
      <c r="A9873" t="s">
        <v>15853</v>
      </c>
      <c r="B9873">
        <v>93597</v>
      </c>
      <c r="C9873" t="s">
        <v>15996</v>
      </c>
      <c r="D9873" t="s">
        <v>13082</v>
      </c>
      <c r="E9873">
        <v>2.19</v>
      </c>
      <c r="F9873">
        <v>2.2000000000000002</v>
      </c>
    </row>
    <row r="9874" spans="1:6">
      <c r="A9874" t="s">
        <v>15853</v>
      </c>
      <c r="B9874">
        <v>93592</v>
      </c>
      <c r="C9874" t="s">
        <v>15997</v>
      </c>
      <c r="D9874" t="s">
        <v>13091</v>
      </c>
      <c r="E9874">
        <v>2.5</v>
      </c>
      <c r="F9874">
        <v>2.52</v>
      </c>
    </row>
    <row r="9875" spans="1:6">
      <c r="A9875" t="s">
        <v>15853</v>
      </c>
      <c r="B9875">
        <v>93598</v>
      </c>
      <c r="C9875" t="s">
        <v>15998</v>
      </c>
      <c r="D9875" t="s">
        <v>13082</v>
      </c>
      <c r="E9875">
        <v>1.66</v>
      </c>
      <c r="F9875">
        <v>1.68</v>
      </c>
    </row>
    <row r="9876" spans="1:6">
      <c r="A9876" t="s">
        <v>15853</v>
      </c>
      <c r="B9876">
        <v>93593</v>
      </c>
      <c r="C9876" t="s">
        <v>15999</v>
      </c>
      <c r="D9876" t="s">
        <v>13091</v>
      </c>
      <c r="E9876">
        <v>0.87</v>
      </c>
      <c r="F9876">
        <v>0.87</v>
      </c>
    </row>
    <row r="9877" spans="1:6">
      <c r="A9877" t="s">
        <v>15853</v>
      </c>
      <c r="B9877">
        <v>93599</v>
      </c>
      <c r="C9877" t="s">
        <v>16000</v>
      </c>
      <c r="D9877" t="s">
        <v>13082</v>
      </c>
      <c r="E9877">
        <v>0.57999999999999996</v>
      </c>
      <c r="F9877">
        <v>0.57999999999999996</v>
      </c>
    </row>
    <row r="9878" spans="1:6">
      <c r="A9878" t="s">
        <v>15853</v>
      </c>
      <c r="B9878">
        <v>95876</v>
      </c>
      <c r="C9878" t="s">
        <v>16001</v>
      </c>
      <c r="D9878" t="s">
        <v>13091</v>
      </c>
      <c r="E9878">
        <v>2.2799999999999998</v>
      </c>
      <c r="F9878">
        <v>2.2999999999999998</v>
      </c>
    </row>
    <row r="9879" spans="1:6">
      <c r="A9879" t="s">
        <v>15853</v>
      </c>
      <c r="B9879">
        <v>95879</v>
      </c>
      <c r="C9879" t="s">
        <v>16002</v>
      </c>
      <c r="D9879" t="s">
        <v>13082</v>
      </c>
      <c r="E9879">
        <v>1.52</v>
      </c>
      <c r="F9879">
        <v>1.53</v>
      </c>
    </row>
    <row r="9880" spans="1:6">
      <c r="A9880" t="s">
        <v>15853</v>
      </c>
      <c r="B9880">
        <v>100940</v>
      </c>
      <c r="C9880" t="s">
        <v>16003</v>
      </c>
      <c r="D9880" t="s">
        <v>13091</v>
      </c>
      <c r="E9880">
        <v>5.63</v>
      </c>
      <c r="F9880">
        <v>5.67</v>
      </c>
    </row>
    <row r="9881" spans="1:6">
      <c r="A9881" t="s">
        <v>15853</v>
      </c>
      <c r="B9881">
        <v>100944</v>
      </c>
      <c r="C9881" t="s">
        <v>16004</v>
      </c>
      <c r="D9881" t="s">
        <v>13082</v>
      </c>
      <c r="E9881">
        <v>3.75</v>
      </c>
      <c r="F9881">
        <v>3.78</v>
      </c>
    </row>
    <row r="9882" spans="1:6">
      <c r="A9882" t="s">
        <v>15853</v>
      </c>
      <c r="B9882">
        <v>95425</v>
      </c>
      <c r="C9882" t="s">
        <v>16005</v>
      </c>
      <c r="D9882" t="s">
        <v>13091</v>
      </c>
      <c r="E9882">
        <v>2.81</v>
      </c>
      <c r="F9882">
        <v>2.83</v>
      </c>
    </row>
    <row r="9883" spans="1:6">
      <c r="A9883" t="s">
        <v>15853</v>
      </c>
      <c r="B9883">
        <v>95428</v>
      </c>
      <c r="C9883" t="s">
        <v>16006</v>
      </c>
      <c r="D9883" t="s">
        <v>13082</v>
      </c>
      <c r="E9883">
        <v>1.87</v>
      </c>
      <c r="F9883">
        <v>1.89</v>
      </c>
    </row>
    <row r="9884" spans="1:6">
      <c r="A9884" t="s">
        <v>15853</v>
      </c>
      <c r="B9884">
        <v>95426</v>
      </c>
      <c r="C9884" t="s">
        <v>16007</v>
      </c>
      <c r="D9884" t="s">
        <v>13091</v>
      </c>
      <c r="E9884">
        <v>2.14</v>
      </c>
      <c r="F9884">
        <v>2.15</v>
      </c>
    </row>
    <row r="9885" spans="1:6">
      <c r="A9885" t="s">
        <v>15853</v>
      </c>
      <c r="B9885">
        <v>95429</v>
      </c>
      <c r="C9885" t="s">
        <v>16008</v>
      </c>
      <c r="D9885" t="s">
        <v>13082</v>
      </c>
      <c r="E9885">
        <v>1.43</v>
      </c>
      <c r="F9885">
        <v>1.43</v>
      </c>
    </row>
    <row r="9886" spans="1:6">
      <c r="A9886" t="s">
        <v>15853</v>
      </c>
      <c r="B9886">
        <v>95427</v>
      </c>
      <c r="C9886" t="s">
        <v>16009</v>
      </c>
      <c r="D9886" t="s">
        <v>13091</v>
      </c>
      <c r="E9886">
        <v>0.74</v>
      </c>
      <c r="F9886">
        <v>0.75</v>
      </c>
    </row>
    <row r="9887" spans="1:6">
      <c r="A9887" t="s">
        <v>15853</v>
      </c>
      <c r="B9887">
        <v>95430</v>
      </c>
      <c r="C9887" t="s">
        <v>16010</v>
      </c>
      <c r="D9887" t="s">
        <v>13082</v>
      </c>
      <c r="E9887">
        <v>0.49</v>
      </c>
      <c r="F9887">
        <v>0.5</v>
      </c>
    </row>
    <row r="9888" spans="1:6">
      <c r="A9888" t="s">
        <v>15853</v>
      </c>
      <c r="B9888">
        <v>95877</v>
      </c>
      <c r="C9888" t="s">
        <v>16011</v>
      </c>
      <c r="D9888" t="s">
        <v>13091</v>
      </c>
      <c r="E9888">
        <v>1.95</v>
      </c>
      <c r="F9888">
        <v>1.96</v>
      </c>
    </row>
    <row r="9889" spans="1:6">
      <c r="A9889" t="s">
        <v>15853</v>
      </c>
      <c r="B9889">
        <v>95880</v>
      </c>
      <c r="C9889" t="s">
        <v>16012</v>
      </c>
      <c r="D9889" t="s">
        <v>13082</v>
      </c>
      <c r="E9889">
        <v>1.3</v>
      </c>
      <c r="F9889">
        <v>1.31</v>
      </c>
    </row>
    <row r="9890" spans="1:6">
      <c r="A9890" t="s">
        <v>15853</v>
      </c>
      <c r="B9890">
        <v>100937</v>
      </c>
      <c r="C9890" t="s">
        <v>16013</v>
      </c>
      <c r="D9890" t="s">
        <v>13091</v>
      </c>
      <c r="E9890">
        <v>8.8800000000000008</v>
      </c>
      <c r="F9890">
        <v>8.98</v>
      </c>
    </row>
    <row r="9891" spans="1:6">
      <c r="A9891" t="s">
        <v>15853</v>
      </c>
      <c r="B9891">
        <v>100941</v>
      </c>
      <c r="C9891" t="s">
        <v>16014</v>
      </c>
      <c r="D9891" t="s">
        <v>13082</v>
      </c>
      <c r="E9891">
        <v>5.92</v>
      </c>
      <c r="F9891">
        <v>5.98</v>
      </c>
    </row>
    <row r="9892" spans="1:6">
      <c r="A9892" t="s">
        <v>15853</v>
      </c>
      <c r="B9892">
        <v>97912</v>
      </c>
      <c r="C9892" t="s">
        <v>16015</v>
      </c>
      <c r="D9892" t="s">
        <v>13091</v>
      </c>
      <c r="E9892">
        <v>4.43</v>
      </c>
      <c r="F9892">
        <v>4.49</v>
      </c>
    </row>
    <row r="9893" spans="1:6">
      <c r="A9893" t="s">
        <v>15853</v>
      </c>
      <c r="B9893">
        <v>97916</v>
      </c>
      <c r="C9893" t="s">
        <v>16016</v>
      </c>
      <c r="D9893" t="s">
        <v>13082</v>
      </c>
      <c r="E9893">
        <v>2.96</v>
      </c>
      <c r="F9893">
        <v>2.99</v>
      </c>
    </row>
    <row r="9894" spans="1:6">
      <c r="A9894" t="s">
        <v>15853</v>
      </c>
      <c r="B9894">
        <v>97913</v>
      </c>
      <c r="C9894" t="s">
        <v>16017</v>
      </c>
      <c r="D9894" t="s">
        <v>13091</v>
      </c>
      <c r="E9894">
        <v>3.38</v>
      </c>
      <c r="F9894">
        <v>3.42</v>
      </c>
    </row>
    <row r="9895" spans="1:6">
      <c r="A9895" t="s">
        <v>15853</v>
      </c>
      <c r="B9895">
        <v>97917</v>
      </c>
      <c r="C9895" t="s">
        <v>16018</v>
      </c>
      <c r="D9895" t="s">
        <v>13082</v>
      </c>
      <c r="E9895">
        <v>2.25</v>
      </c>
      <c r="F9895">
        <v>2.2799999999999998</v>
      </c>
    </row>
    <row r="9896" spans="1:6">
      <c r="A9896" t="s">
        <v>15853</v>
      </c>
      <c r="B9896">
        <v>97915</v>
      </c>
      <c r="C9896" t="s">
        <v>16019</v>
      </c>
      <c r="D9896" t="s">
        <v>13091</v>
      </c>
      <c r="E9896">
        <v>1.18</v>
      </c>
      <c r="F9896">
        <v>1.19</v>
      </c>
    </row>
    <row r="9897" spans="1:6">
      <c r="A9897" t="s">
        <v>15853</v>
      </c>
      <c r="B9897">
        <v>97919</v>
      </c>
      <c r="C9897" t="s">
        <v>16020</v>
      </c>
      <c r="D9897" t="s">
        <v>13082</v>
      </c>
      <c r="E9897">
        <v>0.78</v>
      </c>
      <c r="F9897">
        <v>0.79</v>
      </c>
    </row>
    <row r="9898" spans="1:6">
      <c r="A9898" t="s">
        <v>15853</v>
      </c>
      <c r="B9898">
        <v>97914</v>
      </c>
      <c r="C9898" t="s">
        <v>16021</v>
      </c>
      <c r="D9898" t="s">
        <v>13091</v>
      </c>
      <c r="E9898">
        <v>3.08</v>
      </c>
      <c r="F9898">
        <v>3.11</v>
      </c>
    </row>
    <row r="9899" spans="1:6">
      <c r="A9899" t="s">
        <v>15853</v>
      </c>
      <c r="B9899">
        <v>97918</v>
      </c>
      <c r="C9899" t="s">
        <v>16022</v>
      </c>
      <c r="D9899" t="s">
        <v>13082</v>
      </c>
      <c r="E9899">
        <v>2.0499999999999998</v>
      </c>
      <c r="F9899">
        <v>2.0699999999999998</v>
      </c>
    </row>
    <row r="9900" spans="1:6">
      <c r="A9900" t="s">
        <v>15853</v>
      </c>
      <c r="B9900">
        <v>106686</v>
      </c>
      <c r="C9900" t="s">
        <v>16023</v>
      </c>
      <c r="D9900" t="s">
        <v>13082</v>
      </c>
      <c r="E9900">
        <v>5.39</v>
      </c>
      <c r="F9900">
        <v>5.43</v>
      </c>
    </row>
    <row r="9901" spans="1:6">
      <c r="A9901" t="s">
        <v>15853</v>
      </c>
      <c r="B9901">
        <v>106682</v>
      </c>
      <c r="C9901" t="s">
        <v>16024</v>
      </c>
      <c r="D9901" t="s">
        <v>13082</v>
      </c>
      <c r="E9901">
        <v>2.69</v>
      </c>
      <c r="F9901">
        <v>2.71</v>
      </c>
    </row>
    <row r="9902" spans="1:6">
      <c r="A9902" t="s">
        <v>15853</v>
      </c>
      <c r="B9902">
        <v>106683</v>
      </c>
      <c r="C9902" t="s">
        <v>16025</v>
      </c>
      <c r="D9902" t="s">
        <v>13082</v>
      </c>
      <c r="E9902">
        <v>2.0499999999999998</v>
      </c>
      <c r="F9902">
        <v>2.06</v>
      </c>
    </row>
    <row r="9903" spans="1:6">
      <c r="A9903" t="s">
        <v>15853</v>
      </c>
      <c r="B9903">
        <v>106685</v>
      </c>
      <c r="C9903" t="s">
        <v>16026</v>
      </c>
      <c r="D9903" t="s">
        <v>13082</v>
      </c>
      <c r="E9903">
        <v>0.71</v>
      </c>
      <c r="F9903">
        <v>0.72</v>
      </c>
    </row>
    <row r="9904" spans="1:6">
      <c r="A9904" t="s">
        <v>15853</v>
      </c>
      <c r="B9904">
        <v>106684</v>
      </c>
      <c r="C9904" t="s">
        <v>16027</v>
      </c>
      <c r="D9904" t="s">
        <v>13082</v>
      </c>
      <c r="E9904">
        <v>1.87</v>
      </c>
      <c r="F9904">
        <v>1.88</v>
      </c>
    </row>
    <row r="9905" spans="1:6">
      <c r="A9905" t="s">
        <v>15853</v>
      </c>
      <c r="B9905">
        <v>100949</v>
      </c>
      <c r="C9905" t="s">
        <v>16028</v>
      </c>
      <c r="D9905" t="s">
        <v>13082</v>
      </c>
      <c r="E9905">
        <v>6.71</v>
      </c>
      <c r="F9905">
        <v>6.76</v>
      </c>
    </row>
    <row r="9906" spans="1:6">
      <c r="A9906" t="s">
        <v>15853</v>
      </c>
      <c r="B9906">
        <v>100945</v>
      </c>
      <c r="C9906" t="s">
        <v>16029</v>
      </c>
      <c r="D9906" t="s">
        <v>13082</v>
      </c>
      <c r="E9906">
        <v>3.35</v>
      </c>
      <c r="F9906">
        <v>3.38</v>
      </c>
    </row>
    <row r="9907" spans="1:6">
      <c r="A9907" t="s">
        <v>15853</v>
      </c>
      <c r="B9907">
        <v>100946</v>
      </c>
      <c r="C9907" t="s">
        <v>16030</v>
      </c>
      <c r="D9907" t="s">
        <v>13082</v>
      </c>
      <c r="E9907">
        <v>2.5499999999999998</v>
      </c>
      <c r="F9907">
        <v>2.57</v>
      </c>
    </row>
    <row r="9908" spans="1:6">
      <c r="A9908" t="s">
        <v>15853</v>
      </c>
      <c r="B9908">
        <v>100948</v>
      </c>
      <c r="C9908" t="s">
        <v>16031</v>
      </c>
      <c r="D9908" t="s">
        <v>13082</v>
      </c>
      <c r="E9908">
        <v>0.89</v>
      </c>
      <c r="F9908">
        <v>0.89</v>
      </c>
    </row>
    <row r="9909" spans="1:6">
      <c r="A9909" t="s">
        <v>15853</v>
      </c>
      <c r="B9909">
        <v>100947</v>
      </c>
      <c r="C9909" t="s">
        <v>16032</v>
      </c>
      <c r="D9909" t="s">
        <v>13082</v>
      </c>
      <c r="E9909">
        <v>2.3199999999999998</v>
      </c>
      <c r="F9909">
        <v>2.35</v>
      </c>
    </row>
    <row r="9910" spans="1:6">
      <c r="A9910" t="s">
        <v>15853</v>
      </c>
      <c r="B9910">
        <v>100954</v>
      </c>
      <c r="C9910" t="s">
        <v>16033</v>
      </c>
      <c r="D9910" t="s">
        <v>13082</v>
      </c>
      <c r="E9910">
        <v>8.52</v>
      </c>
      <c r="F9910">
        <v>8.6</v>
      </c>
    </row>
    <row r="9911" spans="1:6">
      <c r="A9911" t="s">
        <v>15853</v>
      </c>
      <c r="B9911">
        <v>100950</v>
      </c>
      <c r="C9911" t="s">
        <v>16034</v>
      </c>
      <c r="D9911" t="s">
        <v>13082</v>
      </c>
      <c r="E9911">
        <v>4.26</v>
      </c>
      <c r="F9911">
        <v>4.3</v>
      </c>
    </row>
    <row r="9912" spans="1:6">
      <c r="A9912" t="s">
        <v>15853</v>
      </c>
      <c r="B9912">
        <v>100951</v>
      </c>
      <c r="C9912" t="s">
        <v>16035</v>
      </c>
      <c r="D9912" t="s">
        <v>13082</v>
      </c>
      <c r="E9912">
        <v>3.24</v>
      </c>
      <c r="F9912">
        <v>3.27</v>
      </c>
    </row>
    <row r="9913" spans="1:6">
      <c r="A9913" t="s">
        <v>15853</v>
      </c>
      <c r="B9913">
        <v>100953</v>
      </c>
      <c r="C9913" t="s">
        <v>16036</v>
      </c>
      <c r="D9913" t="s">
        <v>13082</v>
      </c>
      <c r="E9913">
        <v>1.1200000000000001</v>
      </c>
      <c r="F9913">
        <v>1.1399999999999999</v>
      </c>
    </row>
    <row r="9914" spans="1:6">
      <c r="A9914" t="s">
        <v>15853</v>
      </c>
      <c r="B9914">
        <v>100952</v>
      </c>
      <c r="C9914" t="s">
        <v>16037</v>
      </c>
      <c r="D9914" t="s">
        <v>13082</v>
      </c>
      <c r="E9914">
        <v>2.96</v>
      </c>
      <c r="F9914">
        <v>2.98</v>
      </c>
    </row>
    <row r="9915" spans="1:6">
      <c r="A9915" t="s">
        <v>15853</v>
      </c>
      <c r="B9915">
        <v>106691</v>
      </c>
      <c r="C9915" t="s">
        <v>16038</v>
      </c>
      <c r="D9915" t="s">
        <v>13082</v>
      </c>
      <c r="E9915">
        <v>6.14</v>
      </c>
      <c r="F9915">
        <v>6.18</v>
      </c>
    </row>
    <row r="9916" spans="1:6">
      <c r="A9916" t="s">
        <v>15853</v>
      </c>
      <c r="B9916">
        <v>106687</v>
      </c>
      <c r="C9916" t="s">
        <v>16039</v>
      </c>
      <c r="D9916" t="s">
        <v>13082</v>
      </c>
      <c r="E9916">
        <v>3.06</v>
      </c>
      <c r="F9916">
        <v>3.09</v>
      </c>
    </row>
    <row r="9917" spans="1:6">
      <c r="A9917" t="s">
        <v>15853</v>
      </c>
      <c r="B9917">
        <v>106688</v>
      </c>
      <c r="C9917" t="s">
        <v>16040</v>
      </c>
      <c r="D9917" t="s">
        <v>13082</v>
      </c>
      <c r="E9917">
        <v>2.33</v>
      </c>
      <c r="F9917">
        <v>2.34</v>
      </c>
    </row>
    <row r="9918" spans="1:6">
      <c r="A9918" t="s">
        <v>15853</v>
      </c>
      <c r="B9918">
        <v>106690</v>
      </c>
      <c r="C9918" t="s">
        <v>16041</v>
      </c>
      <c r="D9918" t="s">
        <v>13082</v>
      </c>
      <c r="E9918">
        <v>0.81</v>
      </c>
      <c r="F9918">
        <v>0.82</v>
      </c>
    </row>
    <row r="9919" spans="1:6">
      <c r="A9919" t="s">
        <v>15853</v>
      </c>
      <c r="B9919">
        <v>106689</v>
      </c>
      <c r="C9919" t="s">
        <v>16042</v>
      </c>
      <c r="D9919" t="s">
        <v>13082</v>
      </c>
      <c r="E9919">
        <v>2.13</v>
      </c>
      <c r="F9919">
        <v>2.14</v>
      </c>
    </row>
    <row r="9920" spans="1:6">
      <c r="A9920" t="s">
        <v>15853</v>
      </c>
      <c r="B9920">
        <v>100964</v>
      </c>
      <c r="C9920" t="s">
        <v>16043</v>
      </c>
      <c r="D9920" t="s">
        <v>13091</v>
      </c>
      <c r="E9920">
        <v>8.75</v>
      </c>
      <c r="F9920">
        <v>8.81</v>
      </c>
    </row>
    <row r="9921" spans="1:6">
      <c r="A9921" t="s">
        <v>15853</v>
      </c>
      <c r="B9921">
        <v>100960</v>
      </c>
      <c r="C9921" t="s">
        <v>16044</v>
      </c>
      <c r="D9921" t="s">
        <v>13091</v>
      </c>
      <c r="E9921">
        <v>4.37</v>
      </c>
      <c r="F9921">
        <v>4.4000000000000004</v>
      </c>
    </row>
    <row r="9922" spans="1:6">
      <c r="A9922" t="s">
        <v>15853</v>
      </c>
      <c r="B9922">
        <v>100961</v>
      </c>
      <c r="C9922" t="s">
        <v>16045</v>
      </c>
      <c r="D9922" t="s">
        <v>13091</v>
      </c>
      <c r="E9922">
        <v>3.33</v>
      </c>
      <c r="F9922">
        <v>3.35</v>
      </c>
    </row>
    <row r="9923" spans="1:6">
      <c r="A9923" t="s">
        <v>15853</v>
      </c>
      <c r="B9923">
        <v>100963</v>
      </c>
      <c r="C9923" t="s">
        <v>16046</v>
      </c>
      <c r="D9923" t="s">
        <v>13091</v>
      </c>
      <c r="E9923">
        <v>1.1599999999999999</v>
      </c>
      <c r="F9923">
        <v>1.17</v>
      </c>
    </row>
    <row r="9924" spans="1:6">
      <c r="A9924" t="s">
        <v>15853</v>
      </c>
      <c r="B9924">
        <v>100962</v>
      </c>
      <c r="C9924" t="s">
        <v>16047</v>
      </c>
      <c r="D9924" t="s">
        <v>13091</v>
      </c>
      <c r="E9924">
        <v>3.03</v>
      </c>
      <c r="F9924">
        <v>3.06</v>
      </c>
    </row>
    <row r="9925" spans="1:6">
      <c r="A9925" t="s">
        <v>15853</v>
      </c>
      <c r="B9925">
        <v>106696</v>
      </c>
      <c r="C9925" t="s">
        <v>16048</v>
      </c>
      <c r="D9925" t="s">
        <v>13091</v>
      </c>
      <c r="E9925">
        <v>5.59</v>
      </c>
      <c r="F9925">
        <v>5.63</v>
      </c>
    </row>
    <row r="9926" spans="1:6">
      <c r="A9926" t="s">
        <v>15853</v>
      </c>
      <c r="B9926">
        <v>106692</v>
      </c>
      <c r="C9926" t="s">
        <v>16049</v>
      </c>
      <c r="D9926" t="s">
        <v>13091</v>
      </c>
      <c r="E9926">
        <v>2.79</v>
      </c>
      <c r="F9926">
        <v>2.81</v>
      </c>
    </row>
    <row r="9927" spans="1:6">
      <c r="A9927" t="s">
        <v>15853</v>
      </c>
      <c r="B9927">
        <v>106693</v>
      </c>
      <c r="C9927" t="s">
        <v>16050</v>
      </c>
      <c r="D9927" t="s">
        <v>13091</v>
      </c>
      <c r="E9927">
        <v>2.12</v>
      </c>
      <c r="F9927">
        <v>2.14</v>
      </c>
    </row>
    <row r="9928" spans="1:6">
      <c r="A9928" t="s">
        <v>15853</v>
      </c>
      <c r="B9928">
        <v>106695</v>
      </c>
      <c r="C9928" t="s">
        <v>16051</v>
      </c>
      <c r="D9928" t="s">
        <v>13091</v>
      </c>
      <c r="E9928">
        <v>0.74</v>
      </c>
      <c r="F9928">
        <v>0.74</v>
      </c>
    </row>
    <row r="9929" spans="1:6">
      <c r="A9929" t="s">
        <v>15853</v>
      </c>
      <c r="B9929">
        <v>106694</v>
      </c>
      <c r="C9929" t="s">
        <v>16052</v>
      </c>
      <c r="D9929" t="s">
        <v>13091</v>
      </c>
      <c r="E9929">
        <v>1.93</v>
      </c>
      <c r="F9929">
        <v>1.95</v>
      </c>
    </row>
    <row r="9930" spans="1:6">
      <c r="A9930" t="s">
        <v>15853</v>
      </c>
      <c r="B9930">
        <v>100959</v>
      </c>
      <c r="C9930" t="s">
        <v>16053</v>
      </c>
      <c r="D9930" t="s">
        <v>13091</v>
      </c>
      <c r="E9930">
        <v>11.76</v>
      </c>
      <c r="F9930">
        <v>11.85</v>
      </c>
    </row>
    <row r="9931" spans="1:6">
      <c r="A9931" t="s">
        <v>15853</v>
      </c>
      <c r="B9931">
        <v>100955</v>
      </c>
      <c r="C9931" t="s">
        <v>16054</v>
      </c>
      <c r="D9931" t="s">
        <v>13091</v>
      </c>
      <c r="E9931">
        <v>5.88</v>
      </c>
      <c r="F9931">
        <v>5.92</v>
      </c>
    </row>
    <row r="9932" spans="1:6">
      <c r="A9932" t="s">
        <v>15853</v>
      </c>
      <c r="B9932">
        <v>100956</v>
      </c>
      <c r="C9932" t="s">
        <v>16055</v>
      </c>
      <c r="D9932" t="s">
        <v>13091</v>
      </c>
      <c r="E9932">
        <v>4.47</v>
      </c>
      <c r="F9932">
        <v>4.5</v>
      </c>
    </row>
    <row r="9933" spans="1:6">
      <c r="A9933" t="s">
        <v>15853</v>
      </c>
      <c r="B9933">
        <v>100958</v>
      </c>
      <c r="C9933" t="s">
        <v>16056</v>
      </c>
      <c r="D9933" t="s">
        <v>13091</v>
      </c>
      <c r="E9933">
        <v>1.56</v>
      </c>
      <c r="F9933">
        <v>1.57</v>
      </c>
    </row>
    <row r="9934" spans="1:6">
      <c r="A9934" t="s">
        <v>15853</v>
      </c>
      <c r="B9934">
        <v>100957</v>
      </c>
      <c r="C9934" t="s">
        <v>16057</v>
      </c>
      <c r="D9934" t="s">
        <v>13091</v>
      </c>
      <c r="E9934">
        <v>4.08</v>
      </c>
      <c r="F9934">
        <v>4.1100000000000003</v>
      </c>
    </row>
    <row r="9935" spans="1:6">
      <c r="A9935" t="s">
        <v>15853</v>
      </c>
      <c r="B9935">
        <v>106706</v>
      </c>
      <c r="C9935" t="s">
        <v>16058</v>
      </c>
      <c r="D9935" t="s">
        <v>13091</v>
      </c>
      <c r="E9935">
        <v>0</v>
      </c>
      <c r="F9935">
        <v>0</v>
      </c>
    </row>
    <row r="9936" spans="1:6">
      <c r="A9936" t="s">
        <v>15853</v>
      </c>
      <c r="B9936">
        <v>106702</v>
      </c>
      <c r="C9936" t="s">
        <v>16059</v>
      </c>
      <c r="D9936" t="s">
        <v>13091</v>
      </c>
      <c r="E9936">
        <v>0</v>
      </c>
      <c r="F9936">
        <v>0</v>
      </c>
    </row>
    <row r="9937" spans="1:6">
      <c r="A9937" t="s">
        <v>15853</v>
      </c>
      <c r="B9937">
        <v>106703</v>
      </c>
      <c r="C9937" t="s">
        <v>16060</v>
      </c>
      <c r="D9937" t="s">
        <v>13091</v>
      </c>
      <c r="E9937">
        <v>0</v>
      </c>
      <c r="F9937">
        <v>0</v>
      </c>
    </row>
    <row r="9938" spans="1:6">
      <c r="A9938" t="s">
        <v>15853</v>
      </c>
      <c r="B9938">
        <v>106705</v>
      </c>
      <c r="C9938" t="s">
        <v>16061</v>
      </c>
      <c r="D9938" t="s">
        <v>13091</v>
      </c>
      <c r="E9938">
        <v>0</v>
      </c>
      <c r="F9938">
        <v>0</v>
      </c>
    </row>
    <row r="9939" spans="1:6">
      <c r="A9939" t="s">
        <v>15853</v>
      </c>
      <c r="B9939">
        <v>106704</v>
      </c>
      <c r="C9939" t="s">
        <v>16062</v>
      </c>
      <c r="D9939" t="s">
        <v>13091</v>
      </c>
      <c r="E9939">
        <v>0</v>
      </c>
      <c r="F9939">
        <v>0</v>
      </c>
    </row>
    <row r="9940" spans="1:6">
      <c r="A9940" t="s">
        <v>15853</v>
      </c>
      <c r="B9940">
        <v>100969</v>
      </c>
      <c r="C9940" t="s">
        <v>16063</v>
      </c>
      <c r="D9940" t="s">
        <v>13082</v>
      </c>
      <c r="E9940">
        <v>2.77</v>
      </c>
      <c r="F9940">
        <v>2.8</v>
      </c>
    </row>
    <row r="9941" spans="1:6">
      <c r="A9941" t="s">
        <v>15853</v>
      </c>
      <c r="B9941">
        <v>100970</v>
      </c>
      <c r="C9941" t="s">
        <v>16064</v>
      </c>
      <c r="D9941" t="s">
        <v>13082</v>
      </c>
      <c r="E9941">
        <v>2.11</v>
      </c>
      <c r="F9941">
        <v>2.12</v>
      </c>
    </row>
    <row r="9942" spans="1:6">
      <c r="A9942" t="s">
        <v>15853</v>
      </c>
      <c r="B9942">
        <v>102333</v>
      </c>
      <c r="C9942" t="s">
        <v>16065</v>
      </c>
      <c r="D9942" t="s">
        <v>13082</v>
      </c>
      <c r="E9942">
        <v>0.73</v>
      </c>
      <c r="F9942">
        <v>0.74</v>
      </c>
    </row>
    <row r="9943" spans="1:6">
      <c r="A9943" t="s">
        <v>15853</v>
      </c>
      <c r="B9943">
        <v>102332</v>
      </c>
      <c r="C9943" t="s">
        <v>16066</v>
      </c>
      <c r="D9943" t="s">
        <v>13082</v>
      </c>
      <c r="E9943">
        <v>1.92</v>
      </c>
      <c r="F9943">
        <v>1.94</v>
      </c>
    </row>
    <row r="9944" spans="1:6">
      <c r="A9944" t="s">
        <v>15853</v>
      </c>
      <c r="B9944">
        <v>100965</v>
      </c>
      <c r="C9944" t="s">
        <v>16067</v>
      </c>
      <c r="D9944" t="s">
        <v>13082</v>
      </c>
      <c r="E9944">
        <v>2.14</v>
      </c>
      <c r="F9944">
        <v>2.15</v>
      </c>
    </row>
    <row r="9945" spans="1:6">
      <c r="A9945" t="s">
        <v>15853</v>
      </c>
      <c r="B9945">
        <v>100966</v>
      </c>
      <c r="C9945" t="s">
        <v>16068</v>
      </c>
      <c r="D9945" t="s">
        <v>13082</v>
      </c>
      <c r="E9945">
        <v>1.63</v>
      </c>
      <c r="F9945">
        <v>1.63</v>
      </c>
    </row>
    <row r="9946" spans="1:6">
      <c r="A9946" t="s">
        <v>15853</v>
      </c>
      <c r="B9946">
        <v>102331</v>
      </c>
      <c r="C9946" t="s">
        <v>16069</v>
      </c>
      <c r="D9946" t="s">
        <v>13082</v>
      </c>
      <c r="E9946">
        <v>0.56999999999999995</v>
      </c>
      <c r="F9946">
        <v>0.56999999999999995</v>
      </c>
    </row>
    <row r="9947" spans="1:6">
      <c r="A9947" t="s">
        <v>15853</v>
      </c>
      <c r="B9947">
        <v>102330</v>
      </c>
      <c r="C9947" t="s">
        <v>16070</v>
      </c>
      <c r="D9947" t="s">
        <v>13082</v>
      </c>
      <c r="E9947">
        <v>1.48</v>
      </c>
      <c r="F9947">
        <v>1.49</v>
      </c>
    </row>
    <row r="9948" spans="1:6">
      <c r="A9948" t="s">
        <v>15853</v>
      </c>
      <c r="B9948">
        <v>106701</v>
      </c>
      <c r="C9948" t="s">
        <v>16071</v>
      </c>
      <c r="D9948" t="s">
        <v>13082</v>
      </c>
      <c r="E9948">
        <v>0</v>
      </c>
      <c r="F9948">
        <v>0</v>
      </c>
    </row>
    <row r="9949" spans="1:6">
      <c r="A9949" t="s">
        <v>15853</v>
      </c>
      <c r="B9949">
        <v>106697</v>
      </c>
      <c r="C9949" t="s">
        <v>16072</v>
      </c>
      <c r="D9949" t="s">
        <v>13082</v>
      </c>
      <c r="E9949">
        <v>0</v>
      </c>
      <c r="F9949">
        <v>0</v>
      </c>
    </row>
    <row r="9950" spans="1:6">
      <c r="A9950" t="s">
        <v>15853</v>
      </c>
      <c r="B9950">
        <v>106698</v>
      </c>
      <c r="C9950" t="s">
        <v>16073</v>
      </c>
      <c r="D9950" t="s">
        <v>13082</v>
      </c>
      <c r="E9950">
        <v>0</v>
      </c>
      <c r="F9950">
        <v>0</v>
      </c>
    </row>
    <row r="9951" spans="1:6">
      <c r="A9951" t="s">
        <v>15853</v>
      </c>
      <c r="B9951">
        <v>106700</v>
      </c>
      <c r="C9951" t="s">
        <v>16074</v>
      </c>
      <c r="D9951" t="s">
        <v>13082</v>
      </c>
      <c r="E9951">
        <v>0</v>
      </c>
      <c r="F9951">
        <v>0</v>
      </c>
    </row>
    <row r="9952" spans="1:6">
      <c r="A9952" t="s">
        <v>15853</v>
      </c>
      <c r="B9952">
        <v>106699</v>
      </c>
      <c r="C9952" t="s">
        <v>16075</v>
      </c>
      <c r="D9952" t="s">
        <v>13082</v>
      </c>
      <c r="E9952">
        <v>0</v>
      </c>
      <c r="F9952">
        <v>0</v>
      </c>
    </row>
    <row r="9953" spans="1:6">
      <c r="A9953" t="s">
        <v>16076</v>
      </c>
      <c r="B9953">
        <v>97804</v>
      </c>
      <c r="C9953" t="s">
        <v>16077</v>
      </c>
      <c r="D9953" t="s">
        <v>109</v>
      </c>
      <c r="E9953">
        <v>0</v>
      </c>
      <c r="F9953">
        <v>0</v>
      </c>
    </row>
    <row r="9954" spans="1:6">
      <c r="A9954" t="s">
        <v>16076</v>
      </c>
      <c r="B9954">
        <v>106306</v>
      </c>
      <c r="C9954" t="s">
        <v>16078</v>
      </c>
      <c r="D9954" t="s">
        <v>109</v>
      </c>
      <c r="E9954">
        <v>0</v>
      </c>
      <c r="F9954">
        <v>0</v>
      </c>
    </row>
    <row r="9955" spans="1:6">
      <c r="A9955" t="s">
        <v>16076</v>
      </c>
      <c r="B9955">
        <v>104389</v>
      </c>
      <c r="C9955" t="s">
        <v>16079</v>
      </c>
      <c r="D9955" t="s">
        <v>109</v>
      </c>
      <c r="E9955">
        <v>0</v>
      </c>
      <c r="F9955">
        <v>0</v>
      </c>
    </row>
    <row r="9956" spans="1:6">
      <c r="A9956" t="s">
        <v>16076</v>
      </c>
      <c r="B9956">
        <v>106307</v>
      </c>
      <c r="C9956" t="s">
        <v>16080</v>
      </c>
      <c r="D9956" t="s">
        <v>109</v>
      </c>
      <c r="E9956">
        <v>0</v>
      </c>
      <c r="F9956">
        <v>0</v>
      </c>
    </row>
    <row r="9957" spans="1:6">
      <c r="A9957" t="s">
        <v>16076</v>
      </c>
      <c r="B9957">
        <v>104378</v>
      </c>
      <c r="C9957" t="s">
        <v>16081</v>
      </c>
      <c r="D9957" t="s">
        <v>109</v>
      </c>
      <c r="E9957">
        <v>0</v>
      </c>
      <c r="F9957">
        <v>0</v>
      </c>
    </row>
    <row r="9958" spans="1:6">
      <c r="A9958" t="s">
        <v>16076</v>
      </c>
      <c r="B9958">
        <v>106308</v>
      </c>
      <c r="C9958" t="s">
        <v>16082</v>
      </c>
      <c r="D9958" t="s">
        <v>109</v>
      </c>
      <c r="E9958">
        <v>0</v>
      </c>
      <c r="F9958">
        <v>0</v>
      </c>
    </row>
    <row r="9959" spans="1:6">
      <c r="A9959" t="s">
        <v>16076</v>
      </c>
      <c r="B9959">
        <v>104379</v>
      </c>
      <c r="C9959" t="s">
        <v>16083</v>
      </c>
      <c r="D9959" t="s">
        <v>109</v>
      </c>
      <c r="E9959">
        <v>0</v>
      </c>
      <c r="F9959">
        <v>0</v>
      </c>
    </row>
    <row r="9960" spans="1:6">
      <c r="A9960" t="s">
        <v>16076</v>
      </c>
      <c r="B9960">
        <v>106309</v>
      </c>
      <c r="C9960" t="s">
        <v>16084</v>
      </c>
      <c r="D9960" t="s">
        <v>109</v>
      </c>
      <c r="E9960">
        <v>0</v>
      </c>
      <c r="F9960">
        <v>0</v>
      </c>
    </row>
    <row r="9961" spans="1:6">
      <c r="A9961" t="s">
        <v>16076</v>
      </c>
      <c r="B9961">
        <v>97801</v>
      </c>
      <c r="C9961" t="s">
        <v>16085</v>
      </c>
      <c r="D9961" t="s">
        <v>109</v>
      </c>
      <c r="E9961">
        <v>0</v>
      </c>
      <c r="F9961">
        <v>0</v>
      </c>
    </row>
    <row r="9962" spans="1:6">
      <c r="A9962" t="s">
        <v>16076</v>
      </c>
      <c r="B9962">
        <v>106303</v>
      </c>
      <c r="C9962" t="s">
        <v>16086</v>
      </c>
      <c r="D9962" t="s">
        <v>109</v>
      </c>
      <c r="E9962">
        <v>0</v>
      </c>
      <c r="F9962">
        <v>0</v>
      </c>
    </row>
    <row r="9963" spans="1:6">
      <c r="A9963" t="s">
        <v>16076</v>
      </c>
      <c r="B9963">
        <v>104376</v>
      </c>
      <c r="C9963" t="s">
        <v>16087</v>
      </c>
      <c r="D9963" t="s">
        <v>109</v>
      </c>
      <c r="E9963">
        <v>0</v>
      </c>
      <c r="F9963">
        <v>0</v>
      </c>
    </row>
    <row r="9964" spans="1:6">
      <c r="A9964" t="s">
        <v>16076</v>
      </c>
      <c r="B9964">
        <v>106304</v>
      </c>
      <c r="C9964" t="s">
        <v>16088</v>
      </c>
      <c r="D9964" t="s">
        <v>109</v>
      </c>
      <c r="E9964">
        <v>0</v>
      </c>
      <c r="F9964">
        <v>0</v>
      </c>
    </row>
    <row r="9965" spans="1:6">
      <c r="A9965" t="s">
        <v>16076</v>
      </c>
      <c r="B9965">
        <v>104377</v>
      </c>
      <c r="C9965" t="s">
        <v>16089</v>
      </c>
      <c r="D9965" t="s">
        <v>109</v>
      </c>
      <c r="E9965">
        <v>0</v>
      </c>
      <c r="F9965">
        <v>0</v>
      </c>
    </row>
    <row r="9966" spans="1:6">
      <c r="A9966" t="s">
        <v>16076</v>
      </c>
      <c r="B9966">
        <v>106305</v>
      </c>
      <c r="C9966" t="s">
        <v>16090</v>
      </c>
      <c r="D9966" t="s">
        <v>109</v>
      </c>
      <c r="E9966">
        <v>0</v>
      </c>
      <c r="F9966">
        <v>0</v>
      </c>
    </row>
    <row r="9967" spans="1:6">
      <c r="A9967" t="s">
        <v>16076</v>
      </c>
      <c r="B9967">
        <v>97808</v>
      </c>
      <c r="C9967" t="s">
        <v>16091</v>
      </c>
      <c r="D9967" t="s">
        <v>109</v>
      </c>
      <c r="E9967">
        <v>0</v>
      </c>
      <c r="F9967">
        <v>0</v>
      </c>
    </row>
    <row r="9968" spans="1:6">
      <c r="A9968" t="s">
        <v>16076</v>
      </c>
      <c r="B9968">
        <v>106310</v>
      </c>
      <c r="C9968" t="s">
        <v>16092</v>
      </c>
      <c r="D9968" t="s">
        <v>109</v>
      </c>
      <c r="E9968">
        <v>0</v>
      </c>
      <c r="F9968">
        <v>0</v>
      </c>
    </row>
    <row r="9969" spans="1:6">
      <c r="A9969" t="s">
        <v>16076</v>
      </c>
      <c r="B9969">
        <v>104380</v>
      </c>
      <c r="C9969" t="s">
        <v>16093</v>
      </c>
      <c r="D9969" t="s">
        <v>109</v>
      </c>
      <c r="E9969">
        <v>0</v>
      </c>
      <c r="F9969">
        <v>0</v>
      </c>
    </row>
    <row r="9970" spans="1:6">
      <c r="A9970" t="s">
        <v>16076</v>
      </c>
      <c r="B9970">
        <v>106311</v>
      </c>
      <c r="C9970" t="s">
        <v>16094</v>
      </c>
      <c r="D9970" t="s">
        <v>109</v>
      </c>
      <c r="E9970">
        <v>0</v>
      </c>
      <c r="F9970">
        <v>0</v>
      </c>
    </row>
    <row r="9971" spans="1:6">
      <c r="A9971" t="s">
        <v>16076</v>
      </c>
      <c r="B9971">
        <v>104381</v>
      </c>
      <c r="C9971" t="s">
        <v>16095</v>
      </c>
      <c r="D9971" t="s">
        <v>109</v>
      </c>
      <c r="E9971">
        <v>0</v>
      </c>
      <c r="F9971">
        <v>0</v>
      </c>
    </row>
    <row r="9972" spans="1:6">
      <c r="A9972" t="s">
        <v>16076</v>
      </c>
      <c r="B9972">
        <v>106312</v>
      </c>
      <c r="C9972" t="s">
        <v>16096</v>
      </c>
      <c r="D9972" t="s">
        <v>109</v>
      </c>
      <c r="E9972">
        <v>0</v>
      </c>
      <c r="F9972">
        <v>0</v>
      </c>
    </row>
    <row r="9973" spans="1:6">
      <c r="A9973" t="s">
        <v>16076</v>
      </c>
      <c r="B9973">
        <v>104382</v>
      </c>
      <c r="C9973" t="s">
        <v>16097</v>
      </c>
      <c r="D9973" t="s">
        <v>109</v>
      </c>
      <c r="E9973">
        <v>0</v>
      </c>
      <c r="F9973">
        <v>0</v>
      </c>
    </row>
    <row r="9974" spans="1:6">
      <c r="A9974" t="s">
        <v>16076</v>
      </c>
      <c r="B9974">
        <v>106313</v>
      </c>
      <c r="C9974" t="s">
        <v>16098</v>
      </c>
      <c r="D9974" t="s">
        <v>109</v>
      </c>
      <c r="E9974">
        <v>0</v>
      </c>
      <c r="F9974">
        <v>0</v>
      </c>
    </row>
    <row r="9975" spans="1:6">
      <c r="A9975" t="s">
        <v>16099</v>
      </c>
      <c r="B9975">
        <v>103138</v>
      </c>
      <c r="C9975" t="s">
        <v>13189</v>
      </c>
      <c r="D9975" t="s">
        <v>211</v>
      </c>
      <c r="E9975">
        <v>38.590000000000003</v>
      </c>
      <c r="F9975">
        <v>39.47</v>
      </c>
    </row>
    <row r="9976" spans="1:6">
      <c r="A9976" t="s">
        <v>16099</v>
      </c>
      <c r="B9976">
        <v>103151</v>
      </c>
      <c r="C9976" t="s">
        <v>13190</v>
      </c>
      <c r="D9976" t="s">
        <v>211</v>
      </c>
      <c r="E9976">
        <v>366.09</v>
      </c>
      <c r="F9976">
        <v>377.25</v>
      </c>
    </row>
    <row r="9977" spans="1:6">
      <c r="A9977" t="s">
        <v>16099</v>
      </c>
      <c r="B9977">
        <v>103152</v>
      </c>
      <c r="C9977" t="s">
        <v>13191</v>
      </c>
      <c r="D9977" t="s">
        <v>211</v>
      </c>
      <c r="E9977">
        <v>436.37</v>
      </c>
      <c r="F9977">
        <v>449.75</v>
      </c>
    </row>
    <row r="9978" spans="1:6">
      <c r="A9978" t="s">
        <v>16099</v>
      </c>
      <c r="B9978">
        <v>103139</v>
      </c>
      <c r="C9978" t="s">
        <v>13192</v>
      </c>
      <c r="D9978" t="s">
        <v>211</v>
      </c>
      <c r="E9978">
        <v>50.56</v>
      </c>
      <c r="F9978">
        <v>51.82</v>
      </c>
    </row>
    <row r="9979" spans="1:6">
      <c r="A9979" t="s">
        <v>16099</v>
      </c>
      <c r="B9979">
        <v>103140</v>
      </c>
      <c r="C9979" t="s">
        <v>13193</v>
      </c>
      <c r="D9979" t="s">
        <v>211</v>
      </c>
      <c r="E9979">
        <v>62.5</v>
      </c>
      <c r="F9979">
        <v>64.13</v>
      </c>
    </row>
    <row r="9980" spans="1:6">
      <c r="A9980" t="s">
        <v>16099</v>
      </c>
      <c r="B9980">
        <v>103141</v>
      </c>
      <c r="C9980" t="s">
        <v>13194</v>
      </c>
      <c r="D9980" t="s">
        <v>211</v>
      </c>
      <c r="E9980">
        <v>96.92</v>
      </c>
      <c r="F9980">
        <v>99.64</v>
      </c>
    </row>
    <row r="9981" spans="1:6">
      <c r="A9981" t="s">
        <v>16099</v>
      </c>
      <c r="B9981">
        <v>103142</v>
      </c>
      <c r="C9981" t="s">
        <v>13195</v>
      </c>
      <c r="D9981" t="s">
        <v>211</v>
      </c>
      <c r="E9981">
        <v>108.87</v>
      </c>
      <c r="F9981">
        <v>111.96</v>
      </c>
    </row>
    <row r="9982" spans="1:6">
      <c r="A9982" t="s">
        <v>16099</v>
      </c>
      <c r="B9982">
        <v>103143</v>
      </c>
      <c r="C9982" t="s">
        <v>13196</v>
      </c>
      <c r="D9982" t="s">
        <v>211</v>
      </c>
      <c r="E9982">
        <v>143.30000000000001</v>
      </c>
      <c r="F9982">
        <v>147.46</v>
      </c>
    </row>
    <row r="9983" spans="1:6">
      <c r="A9983" t="s">
        <v>16099</v>
      </c>
      <c r="B9983">
        <v>103144</v>
      </c>
      <c r="C9983" t="s">
        <v>13197</v>
      </c>
      <c r="D9983" t="s">
        <v>211</v>
      </c>
      <c r="E9983">
        <v>155.24</v>
      </c>
      <c r="F9983">
        <v>159.79</v>
      </c>
    </row>
    <row r="9984" spans="1:6">
      <c r="A9984" t="s">
        <v>16099</v>
      </c>
      <c r="B9984">
        <v>103145</v>
      </c>
      <c r="C9984" t="s">
        <v>13198</v>
      </c>
      <c r="D9984" t="s">
        <v>211</v>
      </c>
      <c r="E9984">
        <v>189.68</v>
      </c>
      <c r="F9984">
        <v>195.3</v>
      </c>
    </row>
    <row r="9985" spans="1:6">
      <c r="A9985" t="s">
        <v>16099</v>
      </c>
      <c r="B9985">
        <v>103146</v>
      </c>
      <c r="C9985" t="s">
        <v>13199</v>
      </c>
      <c r="D9985" t="s">
        <v>211</v>
      </c>
      <c r="E9985">
        <v>201.62</v>
      </c>
      <c r="F9985">
        <v>207.62</v>
      </c>
    </row>
    <row r="9986" spans="1:6">
      <c r="A9986" t="s">
        <v>16099</v>
      </c>
      <c r="B9986">
        <v>103147</v>
      </c>
      <c r="C9986" t="s">
        <v>13200</v>
      </c>
      <c r="D9986" t="s">
        <v>211</v>
      </c>
      <c r="E9986">
        <v>225.54</v>
      </c>
      <c r="F9986">
        <v>232.28</v>
      </c>
    </row>
    <row r="9987" spans="1:6">
      <c r="A9987" t="s">
        <v>16099</v>
      </c>
      <c r="B9987">
        <v>103148</v>
      </c>
      <c r="C9987" t="s">
        <v>13201</v>
      </c>
      <c r="D9987" t="s">
        <v>211</v>
      </c>
      <c r="E9987">
        <v>271.89999999999998</v>
      </c>
      <c r="F9987">
        <v>280.10000000000002</v>
      </c>
    </row>
    <row r="9988" spans="1:6">
      <c r="A9988" t="s">
        <v>16099</v>
      </c>
      <c r="B9988">
        <v>103137</v>
      </c>
      <c r="C9988" t="s">
        <v>13202</v>
      </c>
      <c r="D9988" t="s">
        <v>211</v>
      </c>
      <c r="E9988">
        <v>33.82</v>
      </c>
      <c r="F9988">
        <v>34.549999999999997</v>
      </c>
    </row>
    <row r="9989" spans="1:6">
      <c r="A9989" t="s">
        <v>16099</v>
      </c>
      <c r="B9989">
        <v>103149</v>
      </c>
      <c r="C9989" t="s">
        <v>13203</v>
      </c>
      <c r="D9989" t="s">
        <v>211</v>
      </c>
      <c r="E9989">
        <v>295.81</v>
      </c>
      <c r="F9989">
        <v>304.76</v>
      </c>
    </row>
    <row r="9990" spans="1:6">
      <c r="A9990" t="s">
        <v>16099</v>
      </c>
      <c r="B9990">
        <v>103150</v>
      </c>
      <c r="C9990" t="s">
        <v>13204</v>
      </c>
      <c r="D9990" t="s">
        <v>211</v>
      </c>
      <c r="E9990">
        <v>342.12</v>
      </c>
      <c r="F9990">
        <v>352.54</v>
      </c>
    </row>
    <row r="9991" spans="1:6">
      <c r="A9991" t="s">
        <v>16099</v>
      </c>
      <c r="B9991">
        <v>103106</v>
      </c>
      <c r="C9991" t="s">
        <v>13205</v>
      </c>
      <c r="D9991" t="s">
        <v>211</v>
      </c>
      <c r="E9991">
        <v>58.85</v>
      </c>
      <c r="F9991">
        <v>60.36</v>
      </c>
    </row>
    <row r="9992" spans="1:6">
      <c r="A9992" t="s">
        <v>16099</v>
      </c>
      <c r="B9992">
        <v>103119</v>
      </c>
      <c r="C9992" t="s">
        <v>13206</v>
      </c>
      <c r="D9992" t="s">
        <v>211</v>
      </c>
      <c r="E9992">
        <v>713.85</v>
      </c>
      <c r="F9992">
        <v>735.94</v>
      </c>
    </row>
    <row r="9993" spans="1:6">
      <c r="A9993" t="s">
        <v>16099</v>
      </c>
      <c r="B9993">
        <v>103120</v>
      </c>
      <c r="C9993" t="s">
        <v>13207</v>
      </c>
      <c r="D9993" t="s">
        <v>211</v>
      </c>
      <c r="E9993">
        <v>854.41</v>
      </c>
      <c r="F9993">
        <v>880.92</v>
      </c>
    </row>
    <row r="9994" spans="1:6">
      <c r="A9994" t="s">
        <v>16099</v>
      </c>
      <c r="B9994">
        <v>103107</v>
      </c>
      <c r="C9994" t="s">
        <v>13208</v>
      </c>
      <c r="D9994" t="s">
        <v>211</v>
      </c>
      <c r="E9994">
        <v>82.77</v>
      </c>
      <c r="F9994">
        <v>85.02</v>
      </c>
    </row>
    <row r="9995" spans="1:6">
      <c r="A9995" t="s">
        <v>16099</v>
      </c>
      <c r="B9995">
        <v>103108</v>
      </c>
      <c r="C9995" t="s">
        <v>13209</v>
      </c>
      <c r="D9995" t="s">
        <v>211</v>
      </c>
      <c r="E9995">
        <v>106.68</v>
      </c>
      <c r="F9995">
        <v>109.69</v>
      </c>
    </row>
    <row r="9996" spans="1:6">
      <c r="A9996" t="s">
        <v>16099</v>
      </c>
      <c r="B9996">
        <v>103109</v>
      </c>
      <c r="C9996" t="s">
        <v>13210</v>
      </c>
      <c r="D9996" t="s">
        <v>211</v>
      </c>
      <c r="E9996">
        <v>175.5</v>
      </c>
      <c r="F9996">
        <v>180.68</v>
      </c>
    </row>
    <row r="9997" spans="1:6">
      <c r="A9997" t="s">
        <v>16099</v>
      </c>
      <c r="B9997">
        <v>103110</v>
      </c>
      <c r="C9997" t="s">
        <v>13211</v>
      </c>
      <c r="D9997" t="s">
        <v>211</v>
      </c>
      <c r="E9997">
        <v>199.41</v>
      </c>
      <c r="F9997">
        <v>205.35</v>
      </c>
    </row>
    <row r="9998" spans="1:6">
      <c r="A9998" t="s">
        <v>16099</v>
      </c>
      <c r="B9998">
        <v>103111</v>
      </c>
      <c r="C9998" t="s">
        <v>13212</v>
      </c>
      <c r="D9998" t="s">
        <v>211</v>
      </c>
      <c r="E9998">
        <v>268.25</v>
      </c>
      <c r="F9998">
        <v>276.33999999999997</v>
      </c>
    </row>
    <row r="9999" spans="1:6">
      <c r="A9999" t="s">
        <v>16099</v>
      </c>
      <c r="B9999">
        <v>103112</v>
      </c>
      <c r="C9999" t="s">
        <v>13213</v>
      </c>
      <c r="D9999" t="s">
        <v>211</v>
      </c>
      <c r="E9999">
        <v>292.17</v>
      </c>
      <c r="F9999">
        <v>301</v>
      </c>
    </row>
    <row r="10000" spans="1:6">
      <c r="A10000" t="s">
        <v>16099</v>
      </c>
      <c r="B10000">
        <v>103113</v>
      </c>
      <c r="C10000" t="s">
        <v>13214</v>
      </c>
      <c r="D10000" t="s">
        <v>211</v>
      </c>
      <c r="E10000">
        <v>360.99</v>
      </c>
      <c r="F10000">
        <v>371.99</v>
      </c>
    </row>
    <row r="10001" spans="1:6">
      <c r="A10001" t="s">
        <v>16099</v>
      </c>
      <c r="B10001">
        <v>103114</v>
      </c>
      <c r="C10001" t="s">
        <v>13215</v>
      </c>
      <c r="D10001" t="s">
        <v>211</v>
      </c>
      <c r="E10001">
        <v>384.9</v>
      </c>
      <c r="F10001">
        <v>396.66</v>
      </c>
    </row>
    <row r="10002" spans="1:6">
      <c r="A10002" t="s">
        <v>16099</v>
      </c>
      <c r="B10002">
        <v>103115</v>
      </c>
      <c r="C10002" t="s">
        <v>13216</v>
      </c>
      <c r="D10002" t="s">
        <v>211</v>
      </c>
      <c r="E10002">
        <v>432.72</v>
      </c>
      <c r="F10002">
        <v>445.98</v>
      </c>
    </row>
    <row r="10003" spans="1:6">
      <c r="A10003" t="s">
        <v>16099</v>
      </c>
      <c r="B10003">
        <v>103116</v>
      </c>
      <c r="C10003" t="s">
        <v>13217</v>
      </c>
      <c r="D10003" t="s">
        <v>211</v>
      </c>
      <c r="E10003">
        <v>525.45000000000005</v>
      </c>
      <c r="F10003">
        <v>541.63</v>
      </c>
    </row>
    <row r="10004" spans="1:6">
      <c r="A10004" t="s">
        <v>16099</v>
      </c>
      <c r="B10004">
        <v>103105</v>
      </c>
      <c r="C10004" t="s">
        <v>13218</v>
      </c>
      <c r="D10004" t="s">
        <v>211</v>
      </c>
      <c r="E10004">
        <v>49.27</v>
      </c>
      <c r="F10004">
        <v>50.5</v>
      </c>
    </row>
    <row r="10005" spans="1:6">
      <c r="A10005" t="s">
        <v>16099</v>
      </c>
      <c r="B10005">
        <v>103117</v>
      </c>
      <c r="C10005" t="s">
        <v>13219</v>
      </c>
      <c r="D10005" t="s">
        <v>211</v>
      </c>
      <c r="E10005">
        <v>573.28</v>
      </c>
      <c r="F10005">
        <v>590.95000000000005</v>
      </c>
    </row>
    <row r="10006" spans="1:6">
      <c r="A10006" t="s">
        <v>16099</v>
      </c>
      <c r="B10006">
        <v>103118</v>
      </c>
      <c r="C10006" t="s">
        <v>13220</v>
      </c>
      <c r="D10006" t="s">
        <v>211</v>
      </c>
      <c r="E10006">
        <v>666.02</v>
      </c>
      <c r="F10006">
        <v>686.61</v>
      </c>
    </row>
    <row r="10007" spans="1:6">
      <c r="A10007" t="s">
        <v>16099</v>
      </c>
      <c r="B10007">
        <v>103122</v>
      </c>
      <c r="C10007" t="s">
        <v>13221</v>
      </c>
      <c r="D10007" t="s">
        <v>211</v>
      </c>
      <c r="E10007">
        <v>79.11</v>
      </c>
      <c r="F10007">
        <v>81.260000000000005</v>
      </c>
    </row>
    <row r="10008" spans="1:6">
      <c r="A10008" t="s">
        <v>16099</v>
      </c>
      <c r="B10008">
        <v>103135</v>
      </c>
      <c r="C10008" t="s">
        <v>13222</v>
      </c>
      <c r="D10008" t="s">
        <v>211</v>
      </c>
      <c r="E10008">
        <v>1061.5999999999999</v>
      </c>
      <c r="F10008">
        <v>1094.6199999999999</v>
      </c>
    </row>
    <row r="10009" spans="1:6">
      <c r="A10009" t="s">
        <v>16099</v>
      </c>
      <c r="B10009">
        <v>103136</v>
      </c>
      <c r="C10009" t="s">
        <v>13223</v>
      </c>
      <c r="D10009" t="s">
        <v>211</v>
      </c>
      <c r="E10009">
        <v>1272.45</v>
      </c>
      <c r="F10009">
        <v>1312.09</v>
      </c>
    </row>
    <row r="10010" spans="1:6">
      <c r="A10010" t="s">
        <v>16099</v>
      </c>
      <c r="B10010">
        <v>103123</v>
      </c>
      <c r="C10010" t="s">
        <v>13224</v>
      </c>
      <c r="D10010" t="s">
        <v>211</v>
      </c>
      <c r="E10010">
        <v>114.98</v>
      </c>
      <c r="F10010">
        <v>118.26</v>
      </c>
    </row>
    <row r="10011" spans="1:6">
      <c r="A10011" t="s">
        <v>16099</v>
      </c>
      <c r="B10011">
        <v>103124</v>
      </c>
      <c r="C10011" t="s">
        <v>13225</v>
      </c>
      <c r="D10011" t="s">
        <v>211</v>
      </c>
      <c r="E10011">
        <v>150.83000000000001</v>
      </c>
      <c r="F10011">
        <v>155.22999999999999</v>
      </c>
    </row>
    <row r="10012" spans="1:6">
      <c r="A10012" t="s">
        <v>16099</v>
      </c>
      <c r="B10012">
        <v>103125</v>
      </c>
      <c r="C10012" t="s">
        <v>13226</v>
      </c>
      <c r="D10012" t="s">
        <v>211</v>
      </c>
      <c r="E10012">
        <v>254.11</v>
      </c>
      <c r="F10012">
        <v>261.75</v>
      </c>
    </row>
    <row r="10013" spans="1:6">
      <c r="A10013" t="s">
        <v>16099</v>
      </c>
      <c r="B10013">
        <v>103126</v>
      </c>
      <c r="C10013" t="s">
        <v>13227</v>
      </c>
      <c r="D10013" t="s">
        <v>211</v>
      </c>
      <c r="E10013">
        <v>289.95999999999998</v>
      </c>
      <c r="F10013">
        <v>298.73</v>
      </c>
    </row>
    <row r="10014" spans="1:6">
      <c r="A10014" t="s">
        <v>16099</v>
      </c>
      <c r="B10014">
        <v>103127</v>
      </c>
      <c r="C10014" t="s">
        <v>13228</v>
      </c>
      <c r="D10014" t="s">
        <v>211</v>
      </c>
      <c r="E10014">
        <v>393.21</v>
      </c>
      <c r="F10014">
        <v>405.24</v>
      </c>
    </row>
    <row r="10015" spans="1:6">
      <c r="A10015" t="s">
        <v>16099</v>
      </c>
      <c r="B10015">
        <v>103128</v>
      </c>
      <c r="C10015" t="s">
        <v>13229</v>
      </c>
      <c r="D10015" t="s">
        <v>211</v>
      </c>
      <c r="E10015">
        <v>429.07</v>
      </c>
      <c r="F10015">
        <v>442.22</v>
      </c>
    </row>
    <row r="10016" spans="1:6">
      <c r="A10016" t="s">
        <v>16099</v>
      </c>
      <c r="B10016">
        <v>103129</v>
      </c>
      <c r="C10016" t="s">
        <v>13230</v>
      </c>
      <c r="D10016" t="s">
        <v>211</v>
      </c>
      <c r="E10016">
        <v>532.34</v>
      </c>
      <c r="F10016">
        <v>548.73</v>
      </c>
    </row>
    <row r="10017" spans="1:6">
      <c r="A10017" t="s">
        <v>16099</v>
      </c>
      <c r="B10017">
        <v>103130</v>
      </c>
      <c r="C10017" t="s">
        <v>13231</v>
      </c>
      <c r="D10017" t="s">
        <v>211</v>
      </c>
      <c r="E10017">
        <v>568.17999999999995</v>
      </c>
      <c r="F10017">
        <v>585.69000000000005</v>
      </c>
    </row>
    <row r="10018" spans="1:6">
      <c r="A10018" t="s">
        <v>16099</v>
      </c>
      <c r="B10018">
        <v>103131</v>
      </c>
      <c r="C10018" t="s">
        <v>13232</v>
      </c>
      <c r="D10018" t="s">
        <v>211</v>
      </c>
      <c r="E10018">
        <v>639.91</v>
      </c>
      <c r="F10018">
        <v>659.67</v>
      </c>
    </row>
    <row r="10019" spans="1:6">
      <c r="A10019" t="s">
        <v>16099</v>
      </c>
      <c r="B10019">
        <v>103132</v>
      </c>
      <c r="C10019" t="s">
        <v>13233</v>
      </c>
      <c r="D10019" t="s">
        <v>211</v>
      </c>
      <c r="E10019">
        <v>779.02</v>
      </c>
      <c r="F10019">
        <v>803.17</v>
      </c>
    </row>
    <row r="10020" spans="1:6">
      <c r="A10020" t="s">
        <v>16099</v>
      </c>
      <c r="B10020">
        <v>103121</v>
      </c>
      <c r="C10020" t="s">
        <v>13234</v>
      </c>
      <c r="D10020" t="s">
        <v>211</v>
      </c>
      <c r="E10020">
        <v>64.77</v>
      </c>
      <c r="F10020">
        <v>66.48</v>
      </c>
    </row>
    <row r="10021" spans="1:6">
      <c r="A10021" t="s">
        <v>16099</v>
      </c>
      <c r="B10021">
        <v>103133</v>
      </c>
      <c r="C10021" t="s">
        <v>13235</v>
      </c>
      <c r="D10021" t="s">
        <v>211</v>
      </c>
      <c r="E10021">
        <v>850.75</v>
      </c>
      <c r="F10021">
        <v>877.15</v>
      </c>
    </row>
    <row r="10022" spans="1:6">
      <c r="A10022" t="s">
        <v>16099</v>
      </c>
      <c r="B10022">
        <v>103134</v>
      </c>
      <c r="C10022" t="s">
        <v>13236</v>
      </c>
      <c r="D10022" t="s">
        <v>211</v>
      </c>
      <c r="E10022">
        <v>989.87</v>
      </c>
      <c r="F10022">
        <v>1020.63</v>
      </c>
    </row>
    <row r="10023" spans="1:6">
      <c r="A10023" t="s">
        <v>16099</v>
      </c>
      <c r="B10023">
        <v>103090</v>
      </c>
      <c r="C10023" t="s">
        <v>13237</v>
      </c>
      <c r="D10023" t="s">
        <v>110</v>
      </c>
      <c r="E10023">
        <v>14.04</v>
      </c>
      <c r="F10023">
        <v>14.48</v>
      </c>
    </row>
    <row r="10024" spans="1:6">
      <c r="A10024" t="s">
        <v>16099</v>
      </c>
      <c r="B10024">
        <v>103103</v>
      </c>
      <c r="C10024" t="s">
        <v>13238</v>
      </c>
      <c r="D10024" t="s">
        <v>110</v>
      </c>
      <c r="E10024">
        <v>138.12</v>
      </c>
      <c r="F10024">
        <v>142.66</v>
      </c>
    </row>
    <row r="10025" spans="1:6">
      <c r="A10025" t="s">
        <v>16099</v>
      </c>
      <c r="B10025">
        <v>103104</v>
      </c>
      <c r="C10025" t="s">
        <v>13239</v>
      </c>
      <c r="D10025" t="s">
        <v>110</v>
      </c>
      <c r="E10025">
        <v>165.18</v>
      </c>
      <c r="F10025">
        <v>170.62</v>
      </c>
    </row>
    <row r="10026" spans="1:6">
      <c r="A10026" t="s">
        <v>16099</v>
      </c>
      <c r="B10026">
        <v>103091</v>
      </c>
      <c r="C10026" t="s">
        <v>13240</v>
      </c>
      <c r="D10026" t="s">
        <v>110</v>
      </c>
      <c r="E10026">
        <v>19.73</v>
      </c>
      <c r="F10026">
        <v>20.37</v>
      </c>
    </row>
    <row r="10027" spans="1:6">
      <c r="A10027" t="s">
        <v>16099</v>
      </c>
      <c r="B10027">
        <v>103092</v>
      </c>
      <c r="C10027" t="s">
        <v>13241</v>
      </c>
      <c r="D10027" t="s">
        <v>110</v>
      </c>
      <c r="E10027">
        <v>25.46</v>
      </c>
      <c r="F10027">
        <v>26.27</v>
      </c>
    </row>
    <row r="10028" spans="1:6">
      <c r="A10028" t="s">
        <v>16099</v>
      </c>
      <c r="B10028">
        <v>103093</v>
      </c>
      <c r="C10028" t="s">
        <v>13242</v>
      </c>
      <c r="D10028" t="s">
        <v>110</v>
      </c>
      <c r="E10028">
        <v>38.94</v>
      </c>
      <c r="F10028">
        <v>40.17</v>
      </c>
    </row>
    <row r="10029" spans="1:6">
      <c r="A10029" t="s">
        <v>16099</v>
      </c>
      <c r="B10029">
        <v>103094</v>
      </c>
      <c r="C10029" t="s">
        <v>13243</v>
      </c>
      <c r="D10029" t="s">
        <v>110</v>
      </c>
      <c r="E10029">
        <v>44.68</v>
      </c>
      <c r="F10029">
        <v>46.12</v>
      </c>
    </row>
    <row r="10030" spans="1:6">
      <c r="A10030" t="s">
        <v>16099</v>
      </c>
      <c r="B10030">
        <v>103095</v>
      </c>
      <c r="C10030" t="s">
        <v>13244</v>
      </c>
      <c r="D10030" t="s">
        <v>110</v>
      </c>
      <c r="E10030">
        <v>58.13</v>
      </c>
      <c r="F10030">
        <v>59.99</v>
      </c>
    </row>
    <row r="10031" spans="1:6">
      <c r="A10031" t="s">
        <v>16099</v>
      </c>
      <c r="B10031">
        <v>103096</v>
      </c>
      <c r="C10031" t="s">
        <v>13245</v>
      </c>
      <c r="D10031" t="s">
        <v>110</v>
      </c>
      <c r="E10031">
        <v>63.86</v>
      </c>
      <c r="F10031">
        <v>65.930000000000007</v>
      </c>
    </row>
    <row r="10032" spans="1:6">
      <c r="A10032" t="s">
        <v>16099</v>
      </c>
      <c r="B10032">
        <v>103097</v>
      </c>
      <c r="C10032" t="s">
        <v>13246</v>
      </c>
      <c r="D10032" t="s">
        <v>110</v>
      </c>
      <c r="E10032">
        <v>77.31</v>
      </c>
      <c r="F10032">
        <v>79.819999999999993</v>
      </c>
    </row>
    <row r="10033" spans="1:6">
      <c r="A10033" t="s">
        <v>16099</v>
      </c>
      <c r="B10033">
        <v>103098</v>
      </c>
      <c r="C10033" t="s">
        <v>13247</v>
      </c>
      <c r="D10033" t="s">
        <v>110</v>
      </c>
      <c r="E10033">
        <v>83.05</v>
      </c>
      <c r="F10033">
        <v>85.74</v>
      </c>
    </row>
    <row r="10034" spans="1:6">
      <c r="A10034" t="s">
        <v>16099</v>
      </c>
      <c r="B10034">
        <v>103099</v>
      </c>
      <c r="C10034" t="s">
        <v>13248</v>
      </c>
      <c r="D10034" t="s">
        <v>110</v>
      </c>
      <c r="E10034">
        <v>94.48</v>
      </c>
      <c r="F10034">
        <v>97.54</v>
      </c>
    </row>
    <row r="10035" spans="1:6">
      <c r="A10035" t="s">
        <v>16099</v>
      </c>
      <c r="B10035">
        <v>103100</v>
      </c>
      <c r="C10035" t="s">
        <v>13249</v>
      </c>
      <c r="D10035" t="s">
        <v>110</v>
      </c>
      <c r="E10035">
        <v>100.83</v>
      </c>
      <c r="F10035">
        <v>104.12</v>
      </c>
    </row>
    <row r="10036" spans="1:6">
      <c r="A10036" t="s">
        <v>16099</v>
      </c>
      <c r="B10036">
        <v>103089</v>
      </c>
      <c r="C10036" t="s">
        <v>13250</v>
      </c>
      <c r="D10036" t="s">
        <v>110</v>
      </c>
      <c r="E10036">
        <v>11.75</v>
      </c>
      <c r="F10036">
        <v>12.1</v>
      </c>
    </row>
    <row r="10037" spans="1:6">
      <c r="A10037" t="s">
        <v>16099</v>
      </c>
      <c r="B10037">
        <v>103101</v>
      </c>
      <c r="C10037" t="s">
        <v>13251</v>
      </c>
      <c r="D10037" t="s">
        <v>110</v>
      </c>
      <c r="E10037">
        <v>111.05</v>
      </c>
      <c r="F10037">
        <v>114.69</v>
      </c>
    </row>
    <row r="10038" spans="1:6">
      <c r="A10038" t="s">
        <v>16099</v>
      </c>
      <c r="B10038">
        <v>103102</v>
      </c>
      <c r="C10038" t="s">
        <v>13252</v>
      </c>
      <c r="D10038" t="s">
        <v>110</v>
      </c>
      <c r="E10038">
        <v>127.9</v>
      </c>
      <c r="F10038">
        <v>132.08000000000001</v>
      </c>
    </row>
    <row r="10039" spans="1:6">
      <c r="A10039" t="s">
        <v>16100</v>
      </c>
      <c r="B10039">
        <v>101112</v>
      </c>
      <c r="C10039" t="s">
        <v>13253</v>
      </c>
      <c r="D10039" t="s">
        <v>217</v>
      </c>
      <c r="E10039">
        <v>1000.35</v>
      </c>
      <c r="F10039">
        <v>1023.29</v>
      </c>
    </row>
    <row r="10040" spans="1:6">
      <c r="A10040" t="s">
        <v>16100</v>
      </c>
      <c r="B10040">
        <v>101113</v>
      </c>
      <c r="C10040" t="s">
        <v>13254</v>
      </c>
      <c r="D10040" t="s">
        <v>217</v>
      </c>
      <c r="E10040">
        <v>959.38</v>
      </c>
      <c r="F10040">
        <v>975.62</v>
      </c>
    </row>
    <row r="10041" spans="1:6">
      <c r="A10041" t="s">
        <v>16100</v>
      </c>
      <c r="B10041">
        <v>101098</v>
      </c>
      <c r="C10041" t="s">
        <v>13255</v>
      </c>
      <c r="D10041" t="s">
        <v>217</v>
      </c>
      <c r="E10041">
        <v>1178.47</v>
      </c>
      <c r="F10041">
        <v>1206.6400000000001</v>
      </c>
    </row>
    <row r="10042" spans="1:6">
      <c r="A10042" t="s">
        <v>16100</v>
      </c>
      <c r="B10042">
        <v>101106</v>
      </c>
      <c r="C10042" t="s">
        <v>13256</v>
      </c>
      <c r="D10042" t="s">
        <v>217</v>
      </c>
      <c r="E10042">
        <v>1136.32</v>
      </c>
      <c r="F10042">
        <v>1157.94</v>
      </c>
    </row>
    <row r="10043" spans="1:6">
      <c r="A10043" t="s">
        <v>16100</v>
      </c>
      <c r="B10043">
        <v>101102</v>
      </c>
      <c r="C10043" t="s">
        <v>13257</v>
      </c>
      <c r="D10043" t="s">
        <v>217</v>
      </c>
      <c r="E10043">
        <v>970.01</v>
      </c>
      <c r="F10043">
        <v>980.85</v>
      </c>
    </row>
    <row r="10044" spans="1:6">
      <c r="A10044" t="s">
        <v>16100</v>
      </c>
      <c r="B10044">
        <v>101110</v>
      </c>
      <c r="C10044" t="s">
        <v>13258</v>
      </c>
      <c r="D10044" t="s">
        <v>217</v>
      </c>
      <c r="E10044">
        <v>922.15</v>
      </c>
      <c r="F10044">
        <v>926.03</v>
      </c>
    </row>
    <row r="10045" spans="1:6">
      <c r="A10045" t="s">
        <v>16100</v>
      </c>
      <c r="B10045">
        <v>101099</v>
      </c>
      <c r="C10045" t="s">
        <v>13259</v>
      </c>
      <c r="D10045" t="s">
        <v>217</v>
      </c>
      <c r="E10045">
        <v>1086.77</v>
      </c>
      <c r="F10045">
        <v>1111.3499999999999</v>
      </c>
    </row>
    <row r="10046" spans="1:6">
      <c r="A10046" t="s">
        <v>16100</v>
      </c>
      <c r="B10046">
        <v>101107</v>
      </c>
      <c r="C10046" t="s">
        <v>13260</v>
      </c>
      <c r="D10046" t="s">
        <v>217</v>
      </c>
      <c r="E10046">
        <v>1046.51</v>
      </c>
      <c r="F10046">
        <v>1064.81</v>
      </c>
    </row>
    <row r="10047" spans="1:6">
      <c r="A10047" t="s">
        <v>16100</v>
      </c>
      <c r="B10047">
        <v>101103</v>
      </c>
      <c r="C10047" t="s">
        <v>13261</v>
      </c>
      <c r="D10047" t="s">
        <v>217</v>
      </c>
      <c r="E10047">
        <v>916.53</v>
      </c>
      <c r="F10047">
        <v>926.63</v>
      </c>
    </row>
    <row r="10048" spans="1:6">
      <c r="A10048" t="s">
        <v>16100</v>
      </c>
      <c r="B10048">
        <v>101111</v>
      </c>
      <c r="C10048" t="s">
        <v>13262</v>
      </c>
      <c r="D10048" t="s">
        <v>217</v>
      </c>
      <c r="E10048">
        <v>871.34</v>
      </c>
      <c r="F10048">
        <v>874.81</v>
      </c>
    </row>
    <row r="10049" spans="1:6">
      <c r="A10049" t="s">
        <v>16100</v>
      </c>
      <c r="B10049">
        <v>101096</v>
      </c>
      <c r="C10049" t="s">
        <v>13263</v>
      </c>
      <c r="D10049" t="s">
        <v>217</v>
      </c>
      <c r="E10049">
        <v>1333.39</v>
      </c>
      <c r="F10049">
        <v>1370.73</v>
      </c>
    </row>
    <row r="10050" spans="1:6">
      <c r="A10050" t="s">
        <v>16100</v>
      </c>
      <c r="B10050">
        <v>101104</v>
      </c>
      <c r="C10050" t="s">
        <v>13264</v>
      </c>
      <c r="D10050" t="s">
        <v>217</v>
      </c>
      <c r="E10050">
        <v>1288.3499999999999</v>
      </c>
      <c r="F10050">
        <v>1318.83</v>
      </c>
    </row>
    <row r="10051" spans="1:6">
      <c r="A10051" t="s">
        <v>16100</v>
      </c>
      <c r="B10051">
        <v>101100</v>
      </c>
      <c r="C10051" t="s">
        <v>13265</v>
      </c>
      <c r="D10051" t="s">
        <v>217</v>
      </c>
      <c r="E10051">
        <v>1023.32</v>
      </c>
      <c r="F10051">
        <v>1035.75</v>
      </c>
    </row>
    <row r="10052" spans="1:6">
      <c r="A10052" t="s">
        <v>16100</v>
      </c>
      <c r="B10052">
        <v>101108</v>
      </c>
      <c r="C10052" t="s">
        <v>13266</v>
      </c>
      <c r="D10052" t="s">
        <v>217</v>
      </c>
      <c r="E10052">
        <v>971.43</v>
      </c>
      <c r="F10052">
        <v>976.51</v>
      </c>
    </row>
    <row r="10053" spans="1:6">
      <c r="A10053" t="s">
        <v>16100</v>
      </c>
      <c r="B10053">
        <v>101097</v>
      </c>
      <c r="C10053" t="s">
        <v>13267</v>
      </c>
      <c r="D10053" t="s">
        <v>217</v>
      </c>
      <c r="E10053">
        <v>1265.92</v>
      </c>
      <c r="F10053">
        <v>1299.4000000000001</v>
      </c>
    </row>
    <row r="10054" spans="1:6">
      <c r="A10054" t="s">
        <v>16100</v>
      </c>
      <c r="B10054">
        <v>101105</v>
      </c>
      <c r="C10054" t="s">
        <v>13268</v>
      </c>
      <c r="D10054" t="s">
        <v>217</v>
      </c>
      <c r="E10054">
        <v>1221.8399999999999</v>
      </c>
      <c r="F10054">
        <v>1248.58</v>
      </c>
    </row>
    <row r="10055" spans="1:6">
      <c r="A10055" t="s">
        <v>16100</v>
      </c>
      <c r="B10055">
        <v>101101</v>
      </c>
      <c r="C10055" t="s">
        <v>13269</v>
      </c>
      <c r="D10055" t="s">
        <v>217</v>
      </c>
      <c r="E10055">
        <v>998.52</v>
      </c>
      <c r="F10055">
        <v>1010.32</v>
      </c>
    </row>
    <row r="10056" spans="1:6">
      <c r="A10056" t="s">
        <v>16100</v>
      </c>
      <c r="B10056">
        <v>101109</v>
      </c>
      <c r="C10056" t="s">
        <v>13270</v>
      </c>
      <c r="D10056" t="s">
        <v>217</v>
      </c>
      <c r="E10056">
        <v>947.96</v>
      </c>
      <c r="F10056">
        <v>952.54</v>
      </c>
    </row>
    <row r="10057" spans="1:6">
      <c r="A10057" t="s">
        <v>16101</v>
      </c>
      <c r="B10057">
        <v>106209</v>
      </c>
      <c r="C10057" t="s">
        <v>16102</v>
      </c>
      <c r="D10057" t="s">
        <v>211</v>
      </c>
      <c r="E10057">
        <v>0</v>
      </c>
      <c r="F10057">
        <v>0</v>
      </c>
    </row>
    <row r="10058" spans="1:6">
      <c r="A10058" t="s">
        <v>16101</v>
      </c>
      <c r="B10058">
        <v>106172</v>
      </c>
      <c r="C10058" t="s">
        <v>16103</v>
      </c>
      <c r="D10058" t="s">
        <v>110</v>
      </c>
      <c r="E10058">
        <v>0</v>
      </c>
      <c r="F10058">
        <v>0</v>
      </c>
    </row>
    <row r="10059" spans="1:6">
      <c r="A10059" t="s">
        <v>16101</v>
      </c>
      <c r="B10059">
        <v>106173</v>
      </c>
      <c r="C10059" t="s">
        <v>16104</v>
      </c>
      <c r="D10059" t="s">
        <v>110</v>
      </c>
      <c r="E10059">
        <v>0</v>
      </c>
      <c r="F10059">
        <v>0</v>
      </c>
    </row>
    <row r="10060" spans="1:6">
      <c r="A10060" t="s">
        <v>16101</v>
      </c>
      <c r="B10060">
        <v>106174</v>
      </c>
      <c r="C10060" t="s">
        <v>16105</v>
      </c>
      <c r="D10060" t="s">
        <v>110</v>
      </c>
      <c r="E10060">
        <v>0</v>
      </c>
      <c r="F10060">
        <v>0</v>
      </c>
    </row>
    <row r="10061" spans="1:6">
      <c r="A10061" t="s">
        <v>16101</v>
      </c>
      <c r="B10061">
        <v>106175</v>
      </c>
      <c r="C10061" t="s">
        <v>16106</v>
      </c>
      <c r="D10061" t="s">
        <v>110</v>
      </c>
      <c r="E10061">
        <v>0</v>
      </c>
      <c r="F10061">
        <v>0</v>
      </c>
    </row>
    <row r="10062" spans="1:6">
      <c r="A10062" t="s">
        <v>16101</v>
      </c>
      <c r="B10062">
        <v>106176</v>
      </c>
      <c r="C10062" t="s">
        <v>16107</v>
      </c>
      <c r="D10062" t="s">
        <v>110</v>
      </c>
      <c r="E10062">
        <v>0</v>
      </c>
      <c r="F10062">
        <v>0</v>
      </c>
    </row>
    <row r="10063" spans="1:6">
      <c r="A10063" t="s">
        <v>16101</v>
      </c>
      <c r="B10063">
        <v>106177</v>
      </c>
      <c r="C10063" t="s">
        <v>16108</v>
      </c>
      <c r="D10063" t="s">
        <v>110</v>
      </c>
      <c r="E10063">
        <v>0</v>
      </c>
      <c r="F10063">
        <v>0</v>
      </c>
    </row>
    <row r="10064" spans="1:6">
      <c r="A10064" t="s">
        <v>16101</v>
      </c>
      <c r="B10064">
        <v>106178</v>
      </c>
      <c r="C10064" t="s">
        <v>16109</v>
      </c>
      <c r="D10064" t="s">
        <v>110</v>
      </c>
      <c r="E10064">
        <v>0</v>
      </c>
      <c r="F10064">
        <v>0</v>
      </c>
    </row>
    <row r="10065" spans="1:6">
      <c r="A10065" t="s">
        <v>16101</v>
      </c>
      <c r="B10065">
        <v>106179</v>
      </c>
      <c r="C10065" t="s">
        <v>16110</v>
      </c>
      <c r="D10065" t="s">
        <v>110</v>
      </c>
      <c r="E10065">
        <v>0</v>
      </c>
      <c r="F10065">
        <v>0</v>
      </c>
    </row>
    <row r="10066" spans="1:6">
      <c r="A10066" t="s">
        <v>16101</v>
      </c>
      <c r="B10066">
        <v>106180</v>
      </c>
      <c r="C10066" t="s">
        <v>16111</v>
      </c>
      <c r="D10066" t="s">
        <v>110</v>
      </c>
      <c r="E10066">
        <v>0</v>
      </c>
      <c r="F10066">
        <v>0</v>
      </c>
    </row>
    <row r="10067" spans="1:6">
      <c r="A10067" t="s">
        <v>16101</v>
      </c>
      <c r="B10067">
        <v>106181</v>
      </c>
      <c r="C10067" t="s">
        <v>16112</v>
      </c>
      <c r="D10067" t="s">
        <v>110</v>
      </c>
      <c r="E10067">
        <v>0</v>
      </c>
      <c r="F10067">
        <v>0</v>
      </c>
    </row>
    <row r="10068" spans="1:6">
      <c r="A10068" t="s">
        <v>16101</v>
      </c>
      <c r="B10068">
        <v>106182</v>
      </c>
      <c r="C10068" t="s">
        <v>16113</v>
      </c>
      <c r="D10068" t="s">
        <v>110</v>
      </c>
      <c r="E10068">
        <v>0</v>
      </c>
      <c r="F10068">
        <v>0</v>
      </c>
    </row>
    <row r="10069" spans="1:6">
      <c r="A10069" t="s">
        <v>16101</v>
      </c>
      <c r="B10069">
        <v>106183</v>
      </c>
      <c r="C10069" t="s">
        <v>16114</v>
      </c>
      <c r="D10069" t="s">
        <v>110</v>
      </c>
      <c r="E10069">
        <v>0</v>
      </c>
      <c r="F10069">
        <v>0</v>
      </c>
    </row>
    <row r="10070" spans="1:6">
      <c r="A10070" t="s">
        <v>16101</v>
      </c>
      <c r="B10070">
        <v>106184</v>
      </c>
      <c r="C10070" t="s">
        <v>16115</v>
      </c>
      <c r="D10070" t="s">
        <v>110</v>
      </c>
      <c r="E10070">
        <v>0</v>
      </c>
      <c r="F10070">
        <v>0</v>
      </c>
    </row>
    <row r="10071" spans="1:6">
      <c r="A10071" t="s">
        <v>16101</v>
      </c>
      <c r="B10071">
        <v>106185</v>
      </c>
      <c r="C10071" t="s">
        <v>16116</v>
      </c>
      <c r="D10071" t="s">
        <v>110</v>
      </c>
      <c r="E10071">
        <v>0</v>
      </c>
      <c r="F10071">
        <v>0</v>
      </c>
    </row>
    <row r="10072" spans="1:6">
      <c r="A10072" t="s">
        <v>16101</v>
      </c>
      <c r="B10072">
        <v>106186</v>
      </c>
      <c r="C10072" t="s">
        <v>16117</v>
      </c>
      <c r="D10072" t="s">
        <v>110</v>
      </c>
      <c r="E10072">
        <v>0</v>
      </c>
      <c r="F10072">
        <v>0</v>
      </c>
    </row>
    <row r="10073" spans="1:6">
      <c r="A10073" t="s">
        <v>16101</v>
      </c>
      <c r="B10073">
        <v>106187</v>
      </c>
      <c r="C10073" t="s">
        <v>16118</v>
      </c>
      <c r="D10073" t="s">
        <v>110</v>
      </c>
      <c r="E10073">
        <v>0</v>
      </c>
      <c r="F10073">
        <v>0</v>
      </c>
    </row>
    <row r="10074" spans="1:6">
      <c r="A10074" t="s">
        <v>16101</v>
      </c>
      <c r="B10074">
        <v>106188</v>
      </c>
      <c r="C10074" t="s">
        <v>16119</v>
      </c>
      <c r="D10074" t="s">
        <v>110</v>
      </c>
      <c r="E10074">
        <v>0</v>
      </c>
      <c r="F10074">
        <v>0</v>
      </c>
    </row>
    <row r="10075" spans="1:6">
      <c r="A10075" t="s">
        <v>16101</v>
      </c>
      <c r="B10075">
        <v>106189</v>
      </c>
      <c r="C10075" t="s">
        <v>16120</v>
      </c>
      <c r="D10075" t="s">
        <v>110</v>
      </c>
      <c r="E10075">
        <v>0</v>
      </c>
      <c r="F10075">
        <v>0</v>
      </c>
    </row>
    <row r="10076" spans="1:6">
      <c r="A10076" t="s">
        <v>16101</v>
      </c>
      <c r="B10076">
        <v>106190</v>
      </c>
      <c r="C10076" t="s">
        <v>16121</v>
      </c>
      <c r="D10076" t="s">
        <v>110</v>
      </c>
      <c r="E10076">
        <v>0</v>
      </c>
      <c r="F10076">
        <v>0</v>
      </c>
    </row>
    <row r="10077" spans="1:6">
      <c r="A10077" t="s">
        <v>16101</v>
      </c>
      <c r="B10077">
        <v>106191</v>
      </c>
      <c r="C10077" t="s">
        <v>16122</v>
      </c>
      <c r="D10077" t="s">
        <v>110</v>
      </c>
      <c r="E10077">
        <v>0</v>
      </c>
      <c r="F10077">
        <v>0</v>
      </c>
    </row>
    <row r="10078" spans="1:6">
      <c r="A10078" t="s">
        <v>16101</v>
      </c>
      <c r="B10078">
        <v>106192</v>
      </c>
      <c r="C10078" t="s">
        <v>16123</v>
      </c>
      <c r="D10078" t="s">
        <v>110</v>
      </c>
      <c r="E10078">
        <v>0</v>
      </c>
      <c r="F10078">
        <v>0</v>
      </c>
    </row>
    <row r="10079" spans="1:6">
      <c r="A10079" t="s">
        <v>16101</v>
      </c>
      <c r="B10079">
        <v>106193</v>
      </c>
      <c r="C10079" t="s">
        <v>16124</v>
      </c>
      <c r="D10079" t="s">
        <v>110</v>
      </c>
      <c r="E10079">
        <v>0</v>
      </c>
      <c r="F10079">
        <v>0</v>
      </c>
    </row>
    <row r="10080" spans="1:6">
      <c r="A10080" t="s">
        <v>16101</v>
      </c>
      <c r="B10080">
        <v>106194</v>
      </c>
      <c r="C10080" t="s">
        <v>16125</v>
      </c>
      <c r="D10080" t="s">
        <v>110</v>
      </c>
      <c r="E10080">
        <v>0</v>
      </c>
      <c r="F10080">
        <v>0</v>
      </c>
    </row>
    <row r="10081" spans="1:6">
      <c r="A10081" t="s">
        <v>16101</v>
      </c>
      <c r="B10081">
        <v>106195</v>
      </c>
      <c r="C10081" t="s">
        <v>16126</v>
      </c>
      <c r="D10081" t="s">
        <v>110</v>
      </c>
      <c r="E10081">
        <v>0</v>
      </c>
      <c r="F10081">
        <v>0</v>
      </c>
    </row>
    <row r="10082" spans="1:6">
      <c r="A10082" t="s">
        <v>16101</v>
      </c>
      <c r="B10082">
        <v>106196</v>
      </c>
      <c r="C10082" t="s">
        <v>16127</v>
      </c>
      <c r="D10082" t="s">
        <v>110</v>
      </c>
      <c r="E10082">
        <v>0</v>
      </c>
      <c r="F10082">
        <v>0</v>
      </c>
    </row>
    <row r="10083" spans="1:6">
      <c r="A10083" t="s">
        <v>16101</v>
      </c>
      <c r="B10083">
        <v>106197</v>
      </c>
      <c r="C10083" t="s">
        <v>16128</v>
      </c>
      <c r="D10083" t="s">
        <v>110</v>
      </c>
      <c r="E10083">
        <v>0</v>
      </c>
      <c r="F10083">
        <v>0</v>
      </c>
    </row>
    <row r="10084" spans="1:6">
      <c r="A10084" t="s">
        <v>16101</v>
      </c>
      <c r="B10084">
        <v>106200</v>
      </c>
      <c r="C10084" t="s">
        <v>16129</v>
      </c>
      <c r="D10084" t="s">
        <v>110</v>
      </c>
      <c r="E10084">
        <v>0</v>
      </c>
      <c r="F10084">
        <v>0</v>
      </c>
    </row>
    <row r="10085" spans="1:6">
      <c r="A10085" t="s">
        <v>16101</v>
      </c>
      <c r="B10085">
        <v>106198</v>
      </c>
      <c r="C10085" t="s">
        <v>16130</v>
      </c>
      <c r="D10085" t="s">
        <v>110</v>
      </c>
      <c r="E10085">
        <v>0</v>
      </c>
      <c r="F10085">
        <v>0</v>
      </c>
    </row>
    <row r="10086" spans="1:6">
      <c r="A10086" t="s">
        <v>16101</v>
      </c>
      <c r="B10086">
        <v>106199</v>
      </c>
      <c r="C10086" t="s">
        <v>16131</v>
      </c>
      <c r="D10086" t="s">
        <v>110</v>
      </c>
      <c r="E10086">
        <v>0</v>
      </c>
      <c r="F10086">
        <v>0</v>
      </c>
    </row>
    <row r="10087" spans="1:6">
      <c r="A10087" t="s">
        <v>16101</v>
      </c>
      <c r="B10087">
        <v>106201</v>
      </c>
      <c r="C10087" t="s">
        <v>16132</v>
      </c>
      <c r="D10087" t="s">
        <v>110</v>
      </c>
      <c r="E10087">
        <v>0</v>
      </c>
      <c r="F10087">
        <v>0</v>
      </c>
    </row>
    <row r="10088" spans="1:6">
      <c r="A10088" t="s">
        <v>16101</v>
      </c>
      <c r="B10088">
        <v>106202</v>
      </c>
      <c r="C10088" t="s">
        <v>16133</v>
      </c>
      <c r="D10088" t="s">
        <v>110</v>
      </c>
      <c r="E10088">
        <v>0</v>
      </c>
      <c r="F10088">
        <v>0</v>
      </c>
    </row>
    <row r="10089" spans="1:6">
      <c r="A10089" t="s">
        <v>16101</v>
      </c>
      <c r="B10089">
        <v>106203</v>
      </c>
      <c r="C10089" t="s">
        <v>16134</v>
      </c>
      <c r="D10089" t="s">
        <v>110</v>
      </c>
      <c r="E10089">
        <v>0</v>
      </c>
      <c r="F10089">
        <v>0</v>
      </c>
    </row>
    <row r="10090" spans="1:6">
      <c r="A10090" t="s">
        <v>16101</v>
      </c>
      <c r="B10090">
        <v>106204</v>
      </c>
      <c r="C10090" t="s">
        <v>16135</v>
      </c>
      <c r="D10090" t="s">
        <v>110</v>
      </c>
      <c r="E10090">
        <v>0</v>
      </c>
      <c r="F10090">
        <v>0</v>
      </c>
    </row>
    <row r="10091" spans="1:6">
      <c r="A10091" t="s">
        <v>16101</v>
      </c>
      <c r="B10091">
        <v>106205</v>
      </c>
      <c r="C10091" t="s">
        <v>16136</v>
      </c>
      <c r="D10091" t="s">
        <v>217</v>
      </c>
      <c r="E10091">
        <v>93.22</v>
      </c>
      <c r="F10091">
        <v>98.29</v>
      </c>
    </row>
    <row r="10092" spans="1:6">
      <c r="A10092" t="s">
        <v>16101</v>
      </c>
      <c r="B10092">
        <v>106206</v>
      </c>
      <c r="C10092" t="s">
        <v>16137</v>
      </c>
      <c r="D10092" t="s">
        <v>217</v>
      </c>
      <c r="E10092">
        <v>106.59</v>
      </c>
      <c r="F10092">
        <v>112.38</v>
      </c>
    </row>
    <row r="10093" spans="1:6">
      <c r="A10093" t="s">
        <v>16101</v>
      </c>
      <c r="B10093">
        <v>106207</v>
      </c>
      <c r="C10093" t="s">
        <v>16138</v>
      </c>
      <c r="D10093" t="s">
        <v>217</v>
      </c>
      <c r="E10093">
        <v>0</v>
      </c>
      <c r="F10093">
        <v>0</v>
      </c>
    </row>
    <row r="10094" spans="1:6">
      <c r="A10094" t="s">
        <v>16101</v>
      </c>
      <c r="B10094">
        <v>106208</v>
      </c>
      <c r="C10094" t="s">
        <v>16139</v>
      </c>
      <c r="D10094" t="s">
        <v>110</v>
      </c>
      <c r="E10094">
        <v>0</v>
      </c>
      <c r="F10094">
        <v>0</v>
      </c>
    </row>
    <row r="10095" spans="1:6">
      <c r="A10095" t="s">
        <v>16140</v>
      </c>
      <c r="B10095">
        <v>96393</v>
      </c>
      <c r="C10095" t="s">
        <v>13271</v>
      </c>
      <c r="D10095" t="s">
        <v>217</v>
      </c>
      <c r="E10095">
        <v>173.58</v>
      </c>
      <c r="F10095">
        <v>173.78</v>
      </c>
    </row>
    <row r="10096" spans="1:6">
      <c r="A10096" t="s">
        <v>16140</v>
      </c>
      <c r="B10096">
        <v>96394</v>
      </c>
      <c r="C10096" t="s">
        <v>13272</v>
      </c>
      <c r="D10096" t="s">
        <v>217</v>
      </c>
      <c r="E10096">
        <v>245.76</v>
      </c>
      <c r="F10096">
        <v>245.96</v>
      </c>
    </row>
    <row r="10097" spans="1:6">
      <c r="A10097" t="s">
        <v>16140</v>
      </c>
      <c r="B10097">
        <v>104363</v>
      </c>
      <c r="C10097" t="s">
        <v>13273</v>
      </c>
      <c r="D10097" t="s">
        <v>1458</v>
      </c>
      <c r="E10097">
        <v>0</v>
      </c>
      <c r="F10097">
        <v>0</v>
      </c>
    </row>
    <row r="10098" spans="1:6">
      <c r="A10098" t="s">
        <v>16140</v>
      </c>
      <c r="B10098">
        <v>104360</v>
      </c>
      <c r="C10098" t="s">
        <v>13274</v>
      </c>
      <c r="D10098" t="s">
        <v>1458</v>
      </c>
      <c r="E10098">
        <v>0</v>
      </c>
      <c r="F10098">
        <v>0</v>
      </c>
    </row>
    <row r="10099" spans="1:6">
      <c r="A10099" t="s">
        <v>16140</v>
      </c>
      <c r="B10099">
        <v>104358</v>
      </c>
      <c r="C10099" t="s">
        <v>13275</v>
      </c>
      <c r="D10099" t="s">
        <v>1458</v>
      </c>
      <c r="E10099">
        <v>0</v>
      </c>
      <c r="F10099">
        <v>0</v>
      </c>
    </row>
    <row r="10100" spans="1:6">
      <c r="A10100" t="s">
        <v>16140</v>
      </c>
      <c r="B10100">
        <v>104362</v>
      </c>
      <c r="C10100" t="s">
        <v>13276</v>
      </c>
      <c r="D10100" t="s">
        <v>1458</v>
      </c>
      <c r="E10100">
        <v>0</v>
      </c>
      <c r="F10100">
        <v>0</v>
      </c>
    </row>
    <row r="10101" spans="1:6">
      <c r="A10101" t="s">
        <v>16140</v>
      </c>
      <c r="B10101">
        <v>104361</v>
      </c>
      <c r="C10101" t="s">
        <v>13277</v>
      </c>
      <c r="D10101" t="s">
        <v>1458</v>
      </c>
      <c r="E10101">
        <v>0</v>
      </c>
      <c r="F10101">
        <v>0</v>
      </c>
    </row>
    <row r="10102" spans="1:6">
      <c r="A10102" t="s">
        <v>16140</v>
      </c>
      <c r="B10102">
        <v>104359</v>
      </c>
      <c r="C10102" t="s">
        <v>13278</v>
      </c>
      <c r="D10102" t="s">
        <v>1458</v>
      </c>
      <c r="E10102">
        <v>0</v>
      </c>
      <c r="F10102">
        <v>0</v>
      </c>
    </row>
    <row r="10103" spans="1:6">
      <c r="A10103" t="s">
        <v>16140</v>
      </c>
      <c r="B10103">
        <v>96395</v>
      </c>
      <c r="C10103" t="s">
        <v>13279</v>
      </c>
      <c r="D10103" t="s">
        <v>217</v>
      </c>
      <c r="E10103">
        <v>345.59</v>
      </c>
      <c r="F10103">
        <v>345.92</v>
      </c>
    </row>
    <row r="10104" spans="1:6">
      <c r="A10104" t="s">
        <v>16140</v>
      </c>
      <c r="B10104">
        <v>106102</v>
      </c>
      <c r="C10104" t="s">
        <v>13280</v>
      </c>
      <c r="D10104" t="s">
        <v>1458</v>
      </c>
      <c r="E10104">
        <v>0</v>
      </c>
      <c r="F10104">
        <v>0</v>
      </c>
    </row>
    <row r="10105" spans="1:6">
      <c r="A10105" t="s">
        <v>16140</v>
      </c>
      <c r="B10105">
        <v>106103</v>
      </c>
      <c r="C10105" t="s">
        <v>13281</v>
      </c>
      <c r="D10105" t="s">
        <v>1458</v>
      </c>
      <c r="E10105">
        <v>0</v>
      </c>
      <c r="F10105">
        <v>0</v>
      </c>
    </row>
    <row r="10106" spans="1:6">
      <c r="A10106" t="s">
        <v>16140</v>
      </c>
      <c r="B10106">
        <v>104373</v>
      </c>
      <c r="C10106" t="s">
        <v>13282</v>
      </c>
      <c r="D10106" t="s">
        <v>1458</v>
      </c>
      <c r="E10106">
        <v>0</v>
      </c>
      <c r="F10106">
        <v>0</v>
      </c>
    </row>
    <row r="10107" spans="1:6">
      <c r="A10107" t="s">
        <v>16140</v>
      </c>
      <c r="B10107">
        <v>104374</v>
      </c>
      <c r="C10107" t="s">
        <v>13283</v>
      </c>
      <c r="D10107" t="s">
        <v>1458</v>
      </c>
      <c r="E10107">
        <v>0</v>
      </c>
      <c r="F10107">
        <v>0</v>
      </c>
    </row>
    <row r="10108" spans="1:6">
      <c r="A10108" t="s">
        <v>16140</v>
      </c>
      <c r="B10108">
        <v>105529</v>
      </c>
      <c r="C10108" t="s">
        <v>13284</v>
      </c>
      <c r="D10108" t="s">
        <v>217</v>
      </c>
      <c r="E10108">
        <v>211.47</v>
      </c>
      <c r="F10108">
        <v>211.66</v>
      </c>
    </row>
    <row r="10109" spans="1:6">
      <c r="A10109" t="s">
        <v>16140</v>
      </c>
      <c r="B10109">
        <v>105530</v>
      </c>
      <c r="C10109" t="s">
        <v>13285</v>
      </c>
      <c r="D10109" t="s">
        <v>217</v>
      </c>
      <c r="E10109">
        <v>244.85</v>
      </c>
      <c r="F10109">
        <v>245.05</v>
      </c>
    </row>
    <row r="10110" spans="1:6">
      <c r="A10110" t="s">
        <v>16140</v>
      </c>
      <c r="B10110">
        <v>105531</v>
      </c>
      <c r="C10110" t="s">
        <v>13286</v>
      </c>
      <c r="D10110" t="s">
        <v>217</v>
      </c>
      <c r="E10110">
        <v>278.23</v>
      </c>
      <c r="F10110">
        <v>278.43</v>
      </c>
    </row>
    <row r="10111" spans="1:6">
      <c r="A10111" t="s">
        <v>16140</v>
      </c>
      <c r="B10111">
        <v>105527</v>
      </c>
      <c r="C10111" t="s">
        <v>13287</v>
      </c>
      <c r="D10111" t="s">
        <v>217</v>
      </c>
      <c r="E10111">
        <v>144.71</v>
      </c>
      <c r="F10111">
        <v>144.91</v>
      </c>
    </row>
    <row r="10112" spans="1:6">
      <c r="A10112" t="s">
        <v>16140</v>
      </c>
      <c r="B10112">
        <v>105532</v>
      </c>
      <c r="C10112" t="s">
        <v>13288</v>
      </c>
      <c r="D10112" t="s">
        <v>217</v>
      </c>
      <c r="E10112">
        <v>189.71</v>
      </c>
      <c r="F10112">
        <v>189.9</v>
      </c>
    </row>
    <row r="10113" spans="1:6">
      <c r="A10113" t="s">
        <v>16140</v>
      </c>
      <c r="B10113">
        <v>105533</v>
      </c>
      <c r="C10113" t="s">
        <v>13289</v>
      </c>
      <c r="D10113" t="s">
        <v>217</v>
      </c>
      <c r="E10113">
        <v>223.54</v>
      </c>
      <c r="F10113">
        <v>223.74</v>
      </c>
    </row>
    <row r="10114" spans="1:6">
      <c r="A10114" t="s">
        <v>16140</v>
      </c>
      <c r="B10114">
        <v>105534</v>
      </c>
      <c r="C10114" t="s">
        <v>13290</v>
      </c>
      <c r="D10114" t="s">
        <v>217</v>
      </c>
      <c r="E10114">
        <v>257.38</v>
      </c>
      <c r="F10114">
        <v>257.58</v>
      </c>
    </row>
    <row r="10115" spans="1:6">
      <c r="A10115" t="s">
        <v>16140</v>
      </c>
      <c r="B10115">
        <v>105528</v>
      </c>
      <c r="C10115" t="s">
        <v>13291</v>
      </c>
      <c r="D10115" t="s">
        <v>217</v>
      </c>
      <c r="E10115">
        <v>122.04</v>
      </c>
      <c r="F10115">
        <v>122.24</v>
      </c>
    </row>
    <row r="10116" spans="1:6">
      <c r="A10116" t="s">
        <v>16140</v>
      </c>
      <c r="B10116">
        <v>105523</v>
      </c>
      <c r="C10116" t="s">
        <v>13292</v>
      </c>
      <c r="D10116" t="s">
        <v>217</v>
      </c>
      <c r="E10116">
        <v>44.86</v>
      </c>
      <c r="F10116">
        <v>45.06</v>
      </c>
    </row>
    <row r="10117" spans="1:6">
      <c r="A10117" t="s">
        <v>16140</v>
      </c>
      <c r="B10117">
        <v>105759</v>
      </c>
      <c r="C10117" t="s">
        <v>13293</v>
      </c>
      <c r="D10117" t="s">
        <v>217</v>
      </c>
      <c r="E10117">
        <v>62.91</v>
      </c>
      <c r="F10117">
        <v>63.11</v>
      </c>
    </row>
    <row r="10118" spans="1:6">
      <c r="A10118" t="s">
        <v>16140</v>
      </c>
      <c r="B10118">
        <v>105524</v>
      </c>
      <c r="C10118" t="s">
        <v>13294</v>
      </c>
      <c r="D10118" t="s">
        <v>217</v>
      </c>
      <c r="E10118">
        <v>80.959999999999994</v>
      </c>
      <c r="F10118">
        <v>81.150000000000006</v>
      </c>
    </row>
    <row r="10119" spans="1:6">
      <c r="A10119" t="s">
        <v>16140</v>
      </c>
      <c r="B10119">
        <v>105525</v>
      </c>
      <c r="C10119" t="s">
        <v>13295</v>
      </c>
      <c r="D10119" t="s">
        <v>217</v>
      </c>
      <c r="E10119">
        <v>117.06</v>
      </c>
      <c r="F10119">
        <v>117.26</v>
      </c>
    </row>
    <row r="10120" spans="1:6">
      <c r="A10120" t="s">
        <v>16140</v>
      </c>
      <c r="B10120">
        <v>105526</v>
      </c>
      <c r="C10120" t="s">
        <v>13296</v>
      </c>
      <c r="D10120" t="s">
        <v>217</v>
      </c>
      <c r="E10120">
        <v>153.16</v>
      </c>
      <c r="F10120">
        <v>153.36000000000001</v>
      </c>
    </row>
    <row r="10121" spans="1:6">
      <c r="A10121" t="s">
        <v>16141</v>
      </c>
      <c r="B10121">
        <v>105034</v>
      </c>
      <c r="C10121" t="s">
        <v>13297</v>
      </c>
      <c r="D10121" t="s">
        <v>110</v>
      </c>
      <c r="E10121">
        <v>41.52</v>
      </c>
      <c r="F10121">
        <v>42.31</v>
      </c>
    </row>
    <row r="10122" spans="1:6">
      <c r="A10122" t="s">
        <v>16141</v>
      </c>
      <c r="B10122">
        <v>105033</v>
      </c>
      <c r="C10122" t="s">
        <v>13298</v>
      </c>
      <c r="D10122" t="s">
        <v>110</v>
      </c>
      <c r="E10122">
        <v>58.69</v>
      </c>
      <c r="F10122">
        <v>59.8</v>
      </c>
    </row>
    <row r="10123" spans="1:6">
      <c r="A10123" t="s">
        <v>16141</v>
      </c>
      <c r="B10123">
        <v>93205</v>
      </c>
      <c r="C10123" t="s">
        <v>13299</v>
      </c>
      <c r="D10123" t="s">
        <v>110</v>
      </c>
      <c r="E10123">
        <v>71.14</v>
      </c>
      <c r="F10123">
        <v>72.5</v>
      </c>
    </row>
    <row r="10124" spans="1:6">
      <c r="A10124" t="s">
        <v>16141</v>
      </c>
      <c r="B10124">
        <v>105032</v>
      </c>
      <c r="C10124" t="s">
        <v>13300</v>
      </c>
      <c r="D10124" t="s">
        <v>110</v>
      </c>
      <c r="E10124">
        <v>33.03</v>
      </c>
      <c r="F10124">
        <v>33.450000000000003</v>
      </c>
    </row>
    <row r="10125" spans="1:6">
      <c r="A10125" t="s">
        <v>16141</v>
      </c>
      <c r="B10125">
        <v>105031</v>
      </c>
      <c r="C10125" t="s">
        <v>13301</v>
      </c>
      <c r="D10125" t="s">
        <v>110</v>
      </c>
      <c r="E10125">
        <v>49.03</v>
      </c>
      <c r="F10125">
        <v>49.7</v>
      </c>
    </row>
    <row r="10126" spans="1:6">
      <c r="A10126" t="s">
        <v>16141</v>
      </c>
      <c r="B10126">
        <v>93199</v>
      </c>
      <c r="C10126" t="s">
        <v>13302</v>
      </c>
      <c r="D10126" t="s">
        <v>110</v>
      </c>
      <c r="E10126">
        <v>52.3</v>
      </c>
      <c r="F10126">
        <v>53.16</v>
      </c>
    </row>
    <row r="10127" spans="1:6">
      <c r="A10127" t="s">
        <v>16141</v>
      </c>
      <c r="B10127">
        <v>105030</v>
      </c>
      <c r="C10127" t="s">
        <v>13303</v>
      </c>
      <c r="D10127" t="s">
        <v>110</v>
      </c>
      <c r="E10127">
        <v>43.13</v>
      </c>
      <c r="F10127">
        <v>43.91</v>
      </c>
    </row>
    <row r="10128" spans="1:6">
      <c r="A10128" t="s">
        <v>16141</v>
      </c>
      <c r="B10128">
        <v>105029</v>
      </c>
      <c r="C10128" t="s">
        <v>13304</v>
      </c>
      <c r="D10128" t="s">
        <v>110</v>
      </c>
      <c r="E10128">
        <v>51.6</v>
      </c>
      <c r="F10128">
        <v>52.57</v>
      </c>
    </row>
    <row r="10129" spans="1:6">
      <c r="A10129" t="s">
        <v>16141</v>
      </c>
      <c r="B10129">
        <v>93197</v>
      </c>
      <c r="C10129" t="s">
        <v>13305</v>
      </c>
      <c r="D10129" t="s">
        <v>110</v>
      </c>
      <c r="E10129">
        <v>60.09</v>
      </c>
      <c r="F10129">
        <v>61.27</v>
      </c>
    </row>
    <row r="10130" spans="1:6">
      <c r="A10130" t="s">
        <v>16141</v>
      </c>
      <c r="B10130">
        <v>105040</v>
      </c>
      <c r="C10130" t="s">
        <v>13306</v>
      </c>
      <c r="D10130" t="s">
        <v>110</v>
      </c>
      <c r="E10130">
        <v>32.86</v>
      </c>
      <c r="F10130">
        <v>34.17</v>
      </c>
    </row>
    <row r="10131" spans="1:6">
      <c r="A10131" t="s">
        <v>16141</v>
      </c>
      <c r="B10131">
        <v>105039</v>
      </c>
      <c r="C10131" t="s">
        <v>13307</v>
      </c>
      <c r="D10131" t="s">
        <v>110</v>
      </c>
      <c r="E10131">
        <v>48.51</v>
      </c>
      <c r="F10131">
        <v>50.44</v>
      </c>
    </row>
    <row r="10132" spans="1:6">
      <c r="A10132" t="s">
        <v>16141</v>
      </c>
      <c r="B10132">
        <v>105038</v>
      </c>
      <c r="C10132" t="s">
        <v>13308</v>
      </c>
      <c r="D10132" t="s">
        <v>110</v>
      </c>
      <c r="E10132">
        <v>67.37</v>
      </c>
      <c r="F10132">
        <v>70.040000000000006</v>
      </c>
    </row>
    <row r="10133" spans="1:6">
      <c r="A10133" t="s">
        <v>16141</v>
      </c>
      <c r="B10133">
        <v>105028</v>
      </c>
      <c r="C10133" t="s">
        <v>13309</v>
      </c>
      <c r="D10133" t="s">
        <v>110</v>
      </c>
      <c r="E10133">
        <v>22.41</v>
      </c>
      <c r="F10133">
        <v>22.72</v>
      </c>
    </row>
    <row r="10134" spans="1:6">
      <c r="A10134" t="s">
        <v>16141</v>
      </c>
      <c r="B10134">
        <v>105027</v>
      </c>
      <c r="C10134" t="s">
        <v>13310</v>
      </c>
      <c r="D10134" t="s">
        <v>110</v>
      </c>
      <c r="E10134">
        <v>25.78</v>
      </c>
      <c r="F10134">
        <v>26.14</v>
      </c>
    </row>
    <row r="10135" spans="1:6">
      <c r="A10135" t="s">
        <v>16141</v>
      </c>
      <c r="B10135">
        <v>93194</v>
      </c>
      <c r="C10135" t="s">
        <v>13311</v>
      </c>
      <c r="D10135" t="s">
        <v>110</v>
      </c>
      <c r="E10135">
        <v>29.63</v>
      </c>
      <c r="F10135">
        <v>30.03</v>
      </c>
    </row>
    <row r="10136" spans="1:6">
      <c r="A10136" t="s">
        <v>16141</v>
      </c>
      <c r="B10136">
        <v>93200</v>
      </c>
      <c r="C10136" t="s">
        <v>13312</v>
      </c>
      <c r="D10136" t="s">
        <v>110</v>
      </c>
      <c r="E10136">
        <v>12.3</v>
      </c>
      <c r="F10136">
        <v>12.88</v>
      </c>
    </row>
    <row r="10137" spans="1:6">
      <c r="A10137" t="s">
        <v>16141</v>
      </c>
      <c r="B10137">
        <v>93203</v>
      </c>
      <c r="C10137" t="s">
        <v>13313</v>
      </c>
      <c r="D10137" t="s">
        <v>110</v>
      </c>
      <c r="E10137">
        <v>13.89</v>
      </c>
      <c r="F10137">
        <v>13.98</v>
      </c>
    </row>
    <row r="10138" spans="1:6">
      <c r="A10138" t="s">
        <v>16141</v>
      </c>
      <c r="B10138">
        <v>93202</v>
      </c>
      <c r="C10138" t="s">
        <v>13314</v>
      </c>
      <c r="D10138" t="s">
        <v>110</v>
      </c>
      <c r="E10138">
        <v>26.91</v>
      </c>
      <c r="F10138">
        <v>28.01</v>
      </c>
    </row>
    <row r="10139" spans="1:6">
      <c r="A10139" t="s">
        <v>16141</v>
      </c>
      <c r="B10139">
        <v>105026</v>
      </c>
      <c r="C10139" t="s">
        <v>13315</v>
      </c>
      <c r="D10139" t="s">
        <v>110</v>
      </c>
      <c r="E10139">
        <v>42.9</v>
      </c>
      <c r="F10139">
        <v>43.58</v>
      </c>
    </row>
    <row r="10140" spans="1:6">
      <c r="A10140" t="s">
        <v>16141</v>
      </c>
      <c r="B10140">
        <v>105025</v>
      </c>
      <c r="C10140" t="s">
        <v>13316</v>
      </c>
      <c r="D10140" t="s">
        <v>110</v>
      </c>
      <c r="E10140">
        <v>60.89</v>
      </c>
      <c r="F10140">
        <v>61.91</v>
      </c>
    </row>
    <row r="10141" spans="1:6">
      <c r="A10141" t="s">
        <v>16141</v>
      </c>
      <c r="B10141">
        <v>93191</v>
      </c>
      <c r="C10141" t="s">
        <v>13317</v>
      </c>
      <c r="D10141" t="s">
        <v>110</v>
      </c>
      <c r="E10141">
        <v>73.739999999999995</v>
      </c>
      <c r="F10141">
        <v>75.05</v>
      </c>
    </row>
    <row r="10142" spans="1:6">
      <c r="A10142" t="s">
        <v>16141</v>
      </c>
      <c r="B10142">
        <v>105024</v>
      </c>
      <c r="C10142" t="s">
        <v>13318</v>
      </c>
      <c r="D10142" t="s">
        <v>110</v>
      </c>
      <c r="E10142">
        <v>55.81</v>
      </c>
      <c r="F10142">
        <v>57.03</v>
      </c>
    </row>
    <row r="10143" spans="1:6">
      <c r="A10143" t="s">
        <v>16141</v>
      </c>
      <c r="B10143">
        <v>105023</v>
      </c>
      <c r="C10143" t="s">
        <v>13319</v>
      </c>
      <c r="D10143" t="s">
        <v>110</v>
      </c>
      <c r="E10143">
        <v>68.180000000000007</v>
      </c>
      <c r="F10143">
        <v>69.73</v>
      </c>
    </row>
    <row r="10144" spans="1:6">
      <c r="A10144" t="s">
        <v>16141</v>
      </c>
      <c r="B10144">
        <v>93187</v>
      </c>
      <c r="C10144" t="s">
        <v>13320</v>
      </c>
      <c r="D10144" t="s">
        <v>110</v>
      </c>
      <c r="E10144">
        <v>80.55</v>
      </c>
      <c r="F10144">
        <v>82.44</v>
      </c>
    </row>
    <row r="10145" spans="1:6">
      <c r="A10145" t="s">
        <v>16141</v>
      </c>
      <c r="B10145">
        <v>105037</v>
      </c>
      <c r="C10145" t="s">
        <v>13321</v>
      </c>
      <c r="D10145" t="s">
        <v>110</v>
      </c>
      <c r="E10145">
        <v>33.020000000000003</v>
      </c>
      <c r="F10145">
        <v>34.33</v>
      </c>
    </row>
    <row r="10146" spans="1:6">
      <c r="A10146" t="s">
        <v>16141</v>
      </c>
      <c r="B10146">
        <v>105036</v>
      </c>
      <c r="C10146" t="s">
        <v>13322</v>
      </c>
      <c r="D10146" t="s">
        <v>110</v>
      </c>
      <c r="E10146">
        <v>48.72</v>
      </c>
      <c r="F10146">
        <v>50.66</v>
      </c>
    </row>
    <row r="10147" spans="1:6">
      <c r="A10147" t="s">
        <v>16141</v>
      </c>
      <c r="B10147">
        <v>105035</v>
      </c>
      <c r="C10147" t="s">
        <v>13323</v>
      </c>
      <c r="D10147" t="s">
        <v>110</v>
      </c>
      <c r="E10147">
        <v>67.56</v>
      </c>
      <c r="F10147">
        <v>70.23</v>
      </c>
    </row>
    <row r="10148" spans="1:6">
      <c r="A10148" t="s">
        <v>16141</v>
      </c>
      <c r="B10148">
        <v>105022</v>
      </c>
      <c r="C10148" t="s">
        <v>13324</v>
      </c>
      <c r="D10148" t="s">
        <v>110</v>
      </c>
      <c r="E10148">
        <v>22.76</v>
      </c>
      <c r="F10148">
        <v>23.08</v>
      </c>
    </row>
    <row r="10149" spans="1:6">
      <c r="A10149" t="s">
        <v>16141</v>
      </c>
      <c r="B10149">
        <v>105021</v>
      </c>
      <c r="C10149" t="s">
        <v>13325</v>
      </c>
      <c r="D10149" t="s">
        <v>110</v>
      </c>
      <c r="E10149">
        <v>26.16</v>
      </c>
      <c r="F10149">
        <v>26.53</v>
      </c>
    </row>
    <row r="10150" spans="1:6">
      <c r="A10150" t="s">
        <v>16141</v>
      </c>
      <c r="B10150">
        <v>93184</v>
      </c>
      <c r="C10150" t="s">
        <v>13326</v>
      </c>
      <c r="D10150" t="s">
        <v>110</v>
      </c>
      <c r="E10150">
        <v>30.41</v>
      </c>
      <c r="F10150">
        <v>30.83</v>
      </c>
    </row>
    <row r="10151" spans="1:6">
      <c r="A10151" t="s">
        <v>16142</v>
      </c>
      <c r="B10151">
        <v>106317</v>
      </c>
      <c r="C10151" t="s">
        <v>16143</v>
      </c>
      <c r="D10151" t="s">
        <v>109</v>
      </c>
      <c r="E10151">
        <v>0</v>
      </c>
      <c r="F10151">
        <v>0</v>
      </c>
    </row>
    <row r="10152" spans="1:6">
      <c r="A10152" t="s">
        <v>16142</v>
      </c>
      <c r="B10152">
        <v>102237</v>
      </c>
      <c r="C10152" t="s">
        <v>16144</v>
      </c>
      <c r="D10152" t="s">
        <v>109</v>
      </c>
      <c r="E10152">
        <v>0</v>
      </c>
      <c r="F10152">
        <v>0</v>
      </c>
    </row>
    <row r="10153" spans="1:6">
      <c r="A10153" t="s">
        <v>16142</v>
      </c>
      <c r="B10153">
        <v>102149</v>
      </c>
      <c r="C10153" t="s">
        <v>16145</v>
      </c>
      <c r="D10153" t="s">
        <v>109</v>
      </c>
      <c r="E10153">
        <v>0</v>
      </c>
      <c r="F10153">
        <v>0</v>
      </c>
    </row>
    <row r="10154" spans="1:6">
      <c r="A10154" t="s">
        <v>16142</v>
      </c>
      <c r="B10154">
        <v>102144</v>
      </c>
      <c r="C10154" t="s">
        <v>16146</v>
      </c>
      <c r="D10154" t="s">
        <v>109</v>
      </c>
      <c r="E10154">
        <v>0</v>
      </c>
      <c r="F10154">
        <v>0</v>
      </c>
    </row>
    <row r="10155" spans="1:6">
      <c r="A10155" t="s">
        <v>16142</v>
      </c>
      <c r="B10155">
        <v>102150</v>
      </c>
      <c r="C10155" t="s">
        <v>16147</v>
      </c>
      <c r="D10155" t="s">
        <v>109</v>
      </c>
      <c r="E10155">
        <v>0</v>
      </c>
      <c r="F10155">
        <v>0</v>
      </c>
    </row>
    <row r="10156" spans="1:6">
      <c r="A10156" t="s">
        <v>16142</v>
      </c>
      <c r="B10156">
        <v>102145</v>
      </c>
      <c r="C10156" t="s">
        <v>16148</v>
      </c>
      <c r="D10156" t="s">
        <v>109</v>
      </c>
      <c r="E10156">
        <v>0</v>
      </c>
      <c r="F10156">
        <v>0</v>
      </c>
    </row>
    <row r="10157" spans="1:6">
      <c r="A10157" t="s">
        <v>16142</v>
      </c>
      <c r="B10157">
        <v>102146</v>
      </c>
      <c r="C10157" t="s">
        <v>16149</v>
      </c>
      <c r="D10157" t="s">
        <v>109</v>
      </c>
      <c r="E10157">
        <v>0</v>
      </c>
      <c r="F10157">
        <v>0</v>
      </c>
    </row>
    <row r="10158" spans="1:6">
      <c r="A10158" t="s">
        <v>16142</v>
      </c>
      <c r="B10158">
        <v>102147</v>
      </c>
      <c r="C10158" t="s">
        <v>16150</v>
      </c>
      <c r="D10158" t="s">
        <v>109</v>
      </c>
      <c r="E10158">
        <v>0</v>
      </c>
      <c r="F10158">
        <v>0</v>
      </c>
    </row>
    <row r="10159" spans="1:6">
      <c r="A10159" t="s">
        <v>16142</v>
      </c>
      <c r="B10159">
        <v>102148</v>
      </c>
      <c r="C10159" t="s">
        <v>16151</v>
      </c>
      <c r="D10159" t="s">
        <v>109</v>
      </c>
      <c r="E10159">
        <v>0</v>
      </c>
      <c r="F10159">
        <v>0</v>
      </c>
    </row>
    <row r="10160" spans="1:6">
      <c r="A10160" t="s">
        <v>16142</v>
      </c>
      <c r="B10160">
        <v>102171</v>
      </c>
      <c r="C10160" t="s">
        <v>16152</v>
      </c>
      <c r="D10160" t="s">
        <v>109</v>
      </c>
      <c r="E10160">
        <v>478.81</v>
      </c>
      <c r="F10160">
        <v>480.11</v>
      </c>
    </row>
    <row r="10161" spans="1:6">
      <c r="A10161" t="s">
        <v>16142</v>
      </c>
      <c r="B10161">
        <v>102172</v>
      </c>
      <c r="C10161" t="s">
        <v>16153</v>
      </c>
      <c r="D10161" t="s">
        <v>109</v>
      </c>
      <c r="E10161">
        <v>463.9</v>
      </c>
      <c r="F10161">
        <v>464.9</v>
      </c>
    </row>
    <row r="10162" spans="1:6">
      <c r="A10162" t="s">
        <v>16142</v>
      </c>
      <c r="B10162">
        <v>102170</v>
      </c>
      <c r="C10162" t="s">
        <v>16154</v>
      </c>
      <c r="D10162" t="s">
        <v>109</v>
      </c>
      <c r="E10162">
        <v>265.82</v>
      </c>
      <c r="F10162">
        <v>267.43</v>
      </c>
    </row>
    <row r="10163" spans="1:6">
      <c r="A10163" t="s">
        <v>16142</v>
      </c>
      <c r="B10163">
        <v>102160</v>
      </c>
      <c r="C10163" t="s">
        <v>16155</v>
      </c>
      <c r="D10163" t="s">
        <v>109</v>
      </c>
      <c r="E10163">
        <v>161.76</v>
      </c>
      <c r="F10163">
        <v>163.26</v>
      </c>
    </row>
    <row r="10164" spans="1:6">
      <c r="A10164" t="s">
        <v>16142</v>
      </c>
      <c r="B10164">
        <v>106315</v>
      </c>
      <c r="C10164" t="s">
        <v>16156</v>
      </c>
      <c r="D10164" t="s">
        <v>109</v>
      </c>
      <c r="E10164">
        <v>0</v>
      </c>
      <c r="F10164">
        <v>0</v>
      </c>
    </row>
    <row r="10165" spans="1:6">
      <c r="A10165" t="s">
        <v>16142</v>
      </c>
      <c r="B10165">
        <v>102174</v>
      </c>
      <c r="C10165" t="s">
        <v>16157</v>
      </c>
      <c r="D10165" t="s">
        <v>109</v>
      </c>
      <c r="E10165">
        <v>0</v>
      </c>
      <c r="F10165">
        <v>0</v>
      </c>
    </row>
    <row r="10166" spans="1:6">
      <c r="A10166" t="s">
        <v>16142</v>
      </c>
      <c r="B10166">
        <v>106316</v>
      </c>
      <c r="C10166" t="s">
        <v>16158</v>
      </c>
      <c r="D10166" t="s">
        <v>109</v>
      </c>
      <c r="E10166">
        <v>0</v>
      </c>
      <c r="F10166">
        <v>0</v>
      </c>
    </row>
    <row r="10167" spans="1:6">
      <c r="A10167" t="s">
        <v>16142</v>
      </c>
      <c r="B10167">
        <v>102175</v>
      </c>
      <c r="C10167" t="s">
        <v>16159</v>
      </c>
      <c r="D10167" t="s">
        <v>109</v>
      </c>
      <c r="E10167">
        <v>0</v>
      </c>
      <c r="F10167">
        <v>0</v>
      </c>
    </row>
    <row r="10168" spans="1:6">
      <c r="A10168" t="s">
        <v>16142</v>
      </c>
      <c r="B10168">
        <v>106314</v>
      </c>
      <c r="C10168" t="s">
        <v>16160</v>
      </c>
      <c r="D10168" t="s">
        <v>109</v>
      </c>
      <c r="E10168">
        <v>0</v>
      </c>
      <c r="F10168">
        <v>0</v>
      </c>
    </row>
    <row r="10169" spans="1:6">
      <c r="A10169" t="s">
        <v>16142</v>
      </c>
      <c r="B10169">
        <v>102173</v>
      </c>
      <c r="C10169" t="s">
        <v>16161</v>
      </c>
      <c r="D10169" t="s">
        <v>109</v>
      </c>
      <c r="E10169">
        <v>0</v>
      </c>
      <c r="F10169">
        <v>0</v>
      </c>
    </row>
    <row r="10170" spans="1:6">
      <c r="A10170" t="s">
        <v>16142</v>
      </c>
      <c r="B10170">
        <v>102163</v>
      </c>
      <c r="C10170" t="s">
        <v>16162</v>
      </c>
      <c r="D10170" t="s">
        <v>109</v>
      </c>
      <c r="E10170">
        <v>337.82</v>
      </c>
      <c r="F10170">
        <v>339.43</v>
      </c>
    </row>
    <row r="10171" spans="1:6">
      <c r="A10171" t="s">
        <v>16142</v>
      </c>
      <c r="B10171">
        <v>102153</v>
      </c>
      <c r="C10171" t="s">
        <v>16163</v>
      </c>
      <c r="D10171" t="s">
        <v>109</v>
      </c>
      <c r="E10171">
        <v>233.76</v>
      </c>
      <c r="F10171">
        <v>235.26</v>
      </c>
    </row>
    <row r="10172" spans="1:6">
      <c r="A10172" t="s">
        <v>16142</v>
      </c>
      <c r="B10172">
        <v>102165</v>
      </c>
      <c r="C10172" t="s">
        <v>16164</v>
      </c>
      <c r="D10172" t="s">
        <v>109</v>
      </c>
      <c r="E10172">
        <v>326.07</v>
      </c>
      <c r="F10172">
        <v>327.37</v>
      </c>
    </row>
    <row r="10173" spans="1:6">
      <c r="A10173" t="s">
        <v>16142</v>
      </c>
      <c r="B10173">
        <v>102155</v>
      </c>
      <c r="C10173" t="s">
        <v>16165</v>
      </c>
      <c r="D10173" t="s">
        <v>109</v>
      </c>
      <c r="E10173">
        <v>240.89</v>
      </c>
      <c r="F10173">
        <v>242.09</v>
      </c>
    </row>
    <row r="10174" spans="1:6">
      <c r="A10174" t="s">
        <v>16142</v>
      </c>
      <c r="B10174">
        <v>102167</v>
      </c>
      <c r="C10174" t="s">
        <v>16166</v>
      </c>
      <c r="D10174" t="s">
        <v>109</v>
      </c>
      <c r="E10174">
        <v>379.91</v>
      </c>
      <c r="F10174">
        <v>380.91</v>
      </c>
    </row>
    <row r="10175" spans="1:6">
      <c r="A10175" t="s">
        <v>16142</v>
      </c>
      <c r="B10175">
        <v>102157</v>
      </c>
      <c r="C10175" t="s">
        <v>16167</v>
      </c>
      <c r="D10175" t="s">
        <v>109</v>
      </c>
      <c r="E10175">
        <v>313.82</v>
      </c>
      <c r="F10175">
        <v>314.73</v>
      </c>
    </row>
    <row r="10176" spans="1:6">
      <c r="A10176" t="s">
        <v>16142</v>
      </c>
      <c r="B10176">
        <v>102169</v>
      </c>
      <c r="C10176" t="s">
        <v>16168</v>
      </c>
      <c r="D10176" t="s">
        <v>109</v>
      </c>
      <c r="E10176">
        <v>419.36</v>
      </c>
      <c r="F10176">
        <v>420.01</v>
      </c>
    </row>
    <row r="10177" spans="1:6">
      <c r="A10177" t="s">
        <v>16142</v>
      </c>
      <c r="B10177">
        <v>102159</v>
      </c>
      <c r="C10177" t="s">
        <v>16169</v>
      </c>
      <c r="D10177" t="s">
        <v>109</v>
      </c>
      <c r="E10177">
        <v>376.75</v>
      </c>
      <c r="F10177">
        <v>377.35</v>
      </c>
    </row>
    <row r="10178" spans="1:6">
      <c r="A10178" t="s">
        <v>16142</v>
      </c>
      <c r="B10178">
        <v>102161</v>
      </c>
      <c r="C10178" t="s">
        <v>16170</v>
      </c>
      <c r="D10178" t="s">
        <v>109</v>
      </c>
      <c r="E10178">
        <v>271.83</v>
      </c>
      <c r="F10178">
        <v>273.44</v>
      </c>
    </row>
    <row r="10179" spans="1:6">
      <c r="A10179" t="s">
        <v>16142</v>
      </c>
      <c r="B10179">
        <v>102151</v>
      </c>
      <c r="C10179" t="s">
        <v>16171</v>
      </c>
      <c r="D10179" t="s">
        <v>109</v>
      </c>
      <c r="E10179">
        <v>167.77</v>
      </c>
      <c r="F10179">
        <v>169.27</v>
      </c>
    </row>
    <row r="10180" spans="1:6">
      <c r="A10180" t="s">
        <v>16142</v>
      </c>
      <c r="B10180">
        <v>102162</v>
      </c>
      <c r="C10180" t="s">
        <v>16172</v>
      </c>
      <c r="D10180" t="s">
        <v>109</v>
      </c>
      <c r="E10180">
        <v>289.83</v>
      </c>
      <c r="F10180">
        <v>291.44</v>
      </c>
    </row>
    <row r="10181" spans="1:6">
      <c r="A10181" t="s">
        <v>16142</v>
      </c>
      <c r="B10181">
        <v>102152</v>
      </c>
      <c r="C10181" t="s">
        <v>16173</v>
      </c>
      <c r="D10181" t="s">
        <v>109</v>
      </c>
      <c r="E10181">
        <v>185.77</v>
      </c>
      <c r="F10181">
        <v>187.27</v>
      </c>
    </row>
    <row r="10182" spans="1:6">
      <c r="A10182" t="s">
        <v>16142</v>
      </c>
      <c r="B10182">
        <v>102164</v>
      </c>
      <c r="C10182" t="s">
        <v>16174</v>
      </c>
      <c r="D10182" t="s">
        <v>109</v>
      </c>
      <c r="E10182">
        <v>286.81</v>
      </c>
      <c r="F10182">
        <v>288.11</v>
      </c>
    </row>
    <row r="10183" spans="1:6">
      <c r="A10183" t="s">
        <v>16142</v>
      </c>
      <c r="B10183">
        <v>102154</v>
      </c>
      <c r="C10183" t="s">
        <v>16175</v>
      </c>
      <c r="D10183" t="s">
        <v>109</v>
      </c>
      <c r="E10183">
        <v>201.63</v>
      </c>
      <c r="F10183">
        <v>202.83</v>
      </c>
    </row>
    <row r="10184" spans="1:6">
      <c r="A10184" t="s">
        <v>16142</v>
      </c>
      <c r="B10184">
        <v>102166</v>
      </c>
      <c r="C10184" t="s">
        <v>16176</v>
      </c>
      <c r="D10184" t="s">
        <v>109</v>
      </c>
      <c r="E10184">
        <v>295.91000000000003</v>
      </c>
      <c r="F10184">
        <v>296.91000000000003</v>
      </c>
    </row>
    <row r="10185" spans="1:6">
      <c r="A10185" t="s">
        <v>16142</v>
      </c>
      <c r="B10185">
        <v>102156</v>
      </c>
      <c r="C10185" t="s">
        <v>16177</v>
      </c>
      <c r="D10185" t="s">
        <v>109</v>
      </c>
      <c r="E10185">
        <v>229.82</v>
      </c>
      <c r="F10185">
        <v>230.73</v>
      </c>
    </row>
    <row r="10186" spans="1:6">
      <c r="A10186" t="s">
        <v>16142</v>
      </c>
      <c r="B10186">
        <v>102168</v>
      </c>
      <c r="C10186" t="s">
        <v>16178</v>
      </c>
      <c r="D10186" t="s">
        <v>109</v>
      </c>
      <c r="E10186">
        <v>365.72</v>
      </c>
      <c r="F10186">
        <v>366.46</v>
      </c>
    </row>
    <row r="10187" spans="1:6">
      <c r="A10187" t="s">
        <v>16142</v>
      </c>
      <c r="B10187">
        <v>102158</v>
      </c>
      <c r="C10187" t="s">
        <v>16179</v>
      </c>
      <c r="D10187" t="s">
        <v>109</v>
      </c>
      <c r="E10187">
        <v>316.75</v>
      </c>
      <c r="F10187">
        <v>317.42</v>
      </c>
    </row>
    <row r="10188" spans="1:6">
      <c r="A10188" t="s">
        <v>16142</v>
      </c>
      <c r="B10188">
        <v>102181</v>
      </c>
      <c r="C10188" t="s">
        <v>16180</v>
      </c>
      <c r="D10188" t="s">
        <v>109</v>
      </c>
      <c r="E10188">
        <v>470.71</v>
      </c>
      <c r="F10188">
        <v>473.46</v>
      </c>
    </row>
    <row r="10189" spans="1:6">
      <c r="A10189" t="s">
        <v>16142</v>
      </c>
      <c r="B10189">
        <v>102179</v>
      </c>
      <c r="C10189" t="s">
        <v>16181</v>
      </c>
      <c r="D10189" t="s">
        <v>109</v>
      </c>
      <c r="E10189">
        <v>335.57</v>
      </c>
      <c r="F10189">
        <v>338.59</v>
      </c>
    </row>
    <row r="10190" spans="1:6">
      <c r="A10190" t="s">
        <v>16142</v>
      </c>
      <c r="B10190">
        <v>102180</v>
      </c>
      <c r="C10190" t="s">
        <v>16182</v>
      </c>
      <c r="D10190" t="s">
        <v>109</v>
      </c>
      <c r="E10190">
        <v>393.21</v>
      </c>
      <c r="F10190">
        <v>396.11</v>
      </c>
    </row>
    <row r="10191" spans="1:6">
      <c r="A10191" t="s">
        <v>16142</v>
      </c>
      <c r="B10191">
        <v>102189</v>
      </c>
      <c r="C10191" t="s">
        <v>16183</v>
      </c>
      <c r="D10191" t="s">
        <v>211</v>
      </c>
      <c r="E10191">
        <v>276.54000000000002</v>
      </c>
      <c r="F10191">
        <v>280.89</v>
      </c>
    </row>
    <row r="10192" spans="1:6">
      <c r="A10192" t="s">
        <v>16142</v>
      </c>
      <c r="B10192">
        <v>102188</v>
      </c>
      <c r="C10192" t="s">
        <v>16184</v>
      </c>
      <c r="D10192" t="s">
        <v>211</v>
      </c>
      <c r="E10192">
        <v>1142.99</v>
      </c>
      <c r="F10192">
        <v>1147.2</v>
      </c>
    </row>
    <row r="10193" spans="1:6">
      <c r="A10193" t="s">
        <v>16142</v>
      </c>
      <c r="B10193">
        <v>106320</v>
      </c>
      <c r="C10193" t="s">
        <v>16185</v>
      </c>
      <c r="D10193" t="s">
        <v>211</v>
      </c>
      <c r="E10193">
        <v>2434.16</v>
      </c>
      <c r="F10193">
        <v>2442.4</v>
      </c>
    </row>
    <row r="10194" spans="1:6">
      <c r="A10194" t="s">
        <v>16142</v>
      </c>
      <c r="B10194">
        <v>102185</v>
      </c>
      <c r="C10194" t="s">
        <v>16186</v>
      </c>
      <c r="D10194" t="s">
        <v>211</v>
      </c>
      <c r="E10194">
        <v>4344.26</v>
      </c>
      <c r="F10194">
        <v>4359.9799999999996</v>
      </c>
    </row>
    <row r="10195" spans="1:6">
      <c r="A10195" t="s">
        <v>16142</v>
      </c>
      <c r="B10195">
        <v>106318</v>
      </c>
      <c r="C10195" t="s">
        <v>16187</v>
      </c>
      <c r="D10195" t="s">
        <v>211</v>
      </c>
      <c r="E10195">
        <v>1988.38</v>
      </c>
      <c r="F10195">
        <v>1995.48</v>
      </c>
    </row>
    <row r="10196" spans="1:6">
      <c r="A10196" t="s">
        <v>16142</v>
      </c>
      <c r="B10196">
        <v>106319</v>
      </c>
      <c r="C10196" t="s">
        <v>16188</v>
      </c>
      <c r="D10196" t="s">
        <v>211</v>
      </c>
      <c r="E10196">
        <v>2077.54</v>
      </c>
      <c r="F10196">
        <v>2084.86</v>
      </c>
    </row>
    <row r="10197" spans="1:6">
      <c r="A10197" t="s">
        <v>16142</v>
      </c>
      <c r="B10197">
        <v>102184</v>
      </c>
      <c r="C10197" t="s">
        <v>16189</v>
      </c>
      <c r="D10197" t="s">
        <v>211</v>
      </c>
      <c r="E10197">
        <v>2166.6799999999998</v>
      </c>
      <c r="F10197">
        <v>2174.2399999999998</v>
      </c>
    </row>
    <row r="10198" spans="1:6">
      <c r="A10198" t="s">
        <v>16142</v>
      </c>
      <c r="B10198">
        <v>102187</v>
      </c>
      <c r="C10198" t="s">
        <v>16190</v>
      </c>
      <c r="D10198" t="s">
        <v>211</v>
      </c>
      <c r="E10198">
        <v>0</v>
      </c>
      <c r="F10198">
        <v>0</v>
      </c>
    </row>
    <row r="10199" spans="1:6">
      <c r="A10199" t="s">
        <v>16142</v>
      </c>
      <c r="B10199">
        <v>102186</v>
      </c>
      <c r="C10199" t="s">
        <v>16191</v>
      </c>
      <c r="D10199" t="s">
        <v>211</v>
      </c>
      <c r="E10199">
        <v>0</v>
      </c>
      <c r="F10199">
        <v>0</v>
      </c>
    </row>
    <row r="10200" spans="1:6">
      <c r="A10200" t="s">
        <v>16142</v>
      </c>
      <c r="B10200">
        <v>102183</v>
      </c>
      <c r="C10200" t="s">
        <v>16192</v>
      </c>
      <c r="D10200" t="s">
        <v>211</v>
      </c>
      <c r="E10200">
        <v>1900.99</v>
      </c>
      <c r="F10200">
        <v>1910.52</v>
      </c>
    </row>
    <row r="10201" spans="1:6">
      <c r="A10201" t="s">
        <v>16142</v>
      </c>
      <c r="B10201">
        <v>102182</v>
      </c>
      <c r="C10201" t="s">
        <v>16193</v>
      </c>
      <c r="D10201" t="s">
        <v>211</v>
      </c>
      <c r="E10201">
        <v>1044.03</v>
      </c>
      <c r="F10201">
        <v>1048.5</v>
      </c>
    </row>
    <row r="10202" spans="1:6">
      <c r="A10202" t="s">
        <v>16142</v>
      </c>
      <c r="B10202">
        <v>102191</v>
      </c>
      <c r="C10202" t="s">
        <v>16194</v>
      </c>
      <c r="D10202" t="s">
        <v>109</v>
      </c>
      <c r="E10202">
        <v>18.2</v>
      </c>
      <c r="F10202">
        <v>19.2</v>
      </c>
    </row>
    <row r="10203" spans="1:6">
      <c r="A10203" t="s">
        <v>16142</v>
      </c>
      <c r="B10203">
        <v>102190</v>
      </c>
      <c r="C10203" t="s">
        <v>16195</v>
      </c>
      <c r="D10203" t="s">
        <v>109</v>
      </c>
      <c r="E10203">
        <v>16.809999999999999</v>
      </c>
      <c r="F10203">
        <v>17.739999999999998</v>
      </c>
    </row>
    <row r="10204" spans="1:6">
      <c r="A10204" t="s">
        <v>16142</v>
      </c>
      <c r="B10204">
        <v>102192</v>
      </c>
      <c r="C10204" t="s">
        <v>16196</v>
      </c>
      <c r="D10204" t="s">
        <v>109</v>
      </c>
      <c r="E10204">
        <v>16.07</v>
      </c>
      <c r="F10204">
        <v>16.96</v>
      </c>
    </row>
    <row r="10205" spans="1:6">
      <c r="A10205" t="s">
        <v>16197</v>
      </c>
      <c r="B10205">
        <v>89354</v>
      </c>
      <c r="C10205" t="s">
        <v>13327</v>
      </c>
      <c r="D10205" t="s">
        <v>211</v>
      </c>
      <c r="E10205">
        <v>623.55999999999995</v>
      </c>
      <c r="F10205">
        <v>625.44000000000005</v>
      </c>
    </row>
    <row r="10206" spans="1:6">
      <c r="A10206" t="s">
        <v>16197</v>
      </c>
      <c r="B10206">
        <v>103041</v>
      </c>
      <c r="C10206" t="s">
        <v>13328</v>
      </c>
      <c r="D10206" t="s">
        <v>211</v>
      </c>
      <c r="E10206">
        <v>21.07</v>
      </c>
      <c r="F10206">
        <v>21.29</v>
      </c>
    </row>
    <row r="10207" spans="1:6">
      <c r="A10207" t="s">
        <v>16197</v>
      </c>
      <c r="B10207">
        <v>103042</v>
      </c>
      <c r="C10207" t="s">
        <v>13329</v>
      </c>
      <c r="D10207" t="s">
        <v>211</v>
      </c>
      <c r="E10207">
        <v>26.1</v>
      </c>
      <c r="F10207">
        <v>26.43</v>
      </c>
    </row>
    <row r="10208" spans="1:6">
      <c r="A10208" t="s">
        <v>16197</v>
      </c>
      <c r="B10208">
        <v>103043</v>
      </c>
      <c r="C10208" t="s">
        <v>13330</v>
      </c>
      <c r="D10208" t="s">
        <v>211</v>
      </c>
      <c r="E10208">
        <v>24.3</v>
      </c>
      <c r="F10208">
        <v>24.52</v>
      </c>
    </row>
    <row r="10209" spans="1:6">
      <c r="A10209" t="s">
        <v>16197</v>
      </c>
      <c r="B10209">
        <v>103044</v>
      </c>
      <c r="C10209" t="s">
        <v>13331</v>
      </c>
      <c r="D10209" t="s">
        <v>211</v>
      </c>
      <c r="E10209">
        <v>32.82</v>
      </c>
      <c r="F10209">
        <v>33.15</v>
      </c>
    </row>
    <row r="10210" spans="1:6">
      <c r="A10210" t="s">
        <v>16197</v>
      </c>
      <c r="B10210">
        <v>103039</v>
      </c>
      <c r="C10210" t="s">
        <v>13332</v>
      </c>
      <c r="D10210" t="s">
        <v>211</v>
      </c>
      <c r="E10210">
        <v>72.55</v>
      </c>
      <c r="F10210">
        <v>73.34</v>
      </c>
    </row>
    <row r="10211" spans="1:6">
      <c r="A10211" t="s">
        <v>16197</v>
      </c>
      <c r="B10211">
        <v>103038</v>
      </c>
      <c r="C10211" t="s">
        <v>13333</v>
      </c>
      <c r="D10211" t="s">
        <v>211</v>
      </c>
      <c r="E10211">
        <v>66.569999999999993</v>
      </c>
      <c r="F10211">
        <v>67.180000000000007</v>
      </c>
    </row>
    <row r="10212" spans="1:6">
      <c r="A10212" t="s">
        <v>16197</v>
      </c>
      <c r="B10212">
        <v>103037</v>
      </c>
      <c r="C10212" t="s">
        <v>13334</v>
      </c>
      <c r="D10212" t="s">
        <v>211</v>
      </c>
      <c r="E10212">
        <v>49.72</v>
      </c>
      <c r="F10212">
        <v>50.17</v>
      </c>
    </row>
    <row r="10213" spans="1:6">
      <c r="A10213" t="s">
        <v>16197</v>
      </c>
      <c r="B10213">
        <v>103036</v>
      </c>
      <c r="C10213" t="s">
        <v>13335</v>
      </c>
      <c r="D10213" t="s">
        <v>211</v>
      </c>
      <c r="E10213">
        <v>25.24</v>
      </c>
      <c r="F10213">
        <v>25.46</v>
      </c>
    </row>
    <row r="10214" spans="1:6">
      <c r="A10214" t="s">
        <v>16197</v>
      </c>
      <c r="B10214">
        <v>103040</v>
      </c>
      <c r="C10214" t="s">
        <v>13336</v>
      </c>
      <c r="D10214" t="s">
        <v>211</v>
      </c>
      <c r="E10214">
        <v>107.68</v>
      </c>
      <c r="F10214">
        <v>108.72</v>
      </c>
    </row>
    <row r="10215" spans="1:6">
      <c r="A10215" t="s">
        <v>16197</v>
      </c>
      <c r="B10215">
        <v>90371</v>
      </c>
      <c r="C10215" t="s">
        <v>13337</v>
      </c>
      <c r="D10215" t="s">
        <v>211</v>
      </c>
      <c r="E10215">
        <v>31.5</v>
      </c>
      <c r="F10215">
        <v>31.83</v>
      </c>
    </row>
    <row r="10216" spans="1:6">
      <c r="A10216" t="s">
        <v>16197</v>
      </c>
      <c r="B10216">
        <v>103047</v>
      </c>
      <c r="C10216" t="s">
        <v>13338</v>
      </c>
      <c r="D10216" t="s">
        <v>211</v>
      </c>
      <c r="E10216">
        <v>25.72</v>
      </c>
      <c r="F10216">
        <v>25.99</v>
      </c>
    </row>
    <row r="10217" spans="1:6">
      <c r="A10217" t="s">
        <v>16197</v>
      </c>
      <c r="B10217">
        <v>94489</v>
      </c>
      <c r="C10217" t="s">
        <v>13339</v>
      </c>
      <c r="D10217" t="s">
        <v>211</v>
      </c>
      <c r="E10217">
        <v>31.63</v>
      </c>
      <c r="F10217">
        <v>31.88</v>
      </c>
    </row>
    <row r="10218" spans="1:6">
      <c r="A10218" t="s">
        <v>16197</v>
      </c>
      <c r="B10218">
        <v>94490</v>
      </c>
      <c r="C10218" t="s">
        <v>13340</v>
      </c>
      <c r="D10218" t="s">
        <v>211</v>
      </c>
      <c r="E10218">
        <v>46.91</v>
      </c>
      <c r="F10218">
        <v>47.16</v>
      </c>
    </row>
    <row r="10219" spans="1:6">
      <c r="A10219" t="s">
        <v>16197</v>
      </c>
      <c r="B10219">
        <v>94491</v>
      </c>
      <c r="C10219" t="s">
        <v>13341</v>
      </c>
      <c r="D10219" t="s">
        <v>211</v>
      </c>
      <c r="E10219">
        <v>63.91</v>
      </c>
      <c r="F10219">
        <v>64.25</v>
      </c>
    </row>
    <row r="10220" spans="1:6">
      <c r="A10220" t="s">
        <v>16197</v>
      </c>
      <c r="B10220">
        <v>94492</v>
      </c>
      <c r="C10220" t="s">
        <v>13342</v>
      </c>
      <c r="D10220" t="s">
        <v>211</v>
      </c>
      <c r="E10220">
        <v>65.72</v>
      </c>
      <c r="F10220">
        <v>66.06</v>
      </c>
    </row>
    <row r="10221" spans="1:6">
      <c r="A10221" t="s">
        <v>16197</v>
      </c>
      <c r="B10221">
        <v>94493</v>
      </c>
      <c r="C10221" t="s">
        <v>13343</v>
      </c>
      <c r="D10221" t="s">
        <v>211</v>
      </c>
      <c r="E10221">
        <v>120.25</v>
      </c>
      <c r="F10221">
        <v>120.81</v>
      </c>
    </row>
    <row r="10222" spans="1:6">
      <c r="A10222" t="s">
        <v>16197</v>
      </c>
      <c r="B10222">
        <v>94497</v>
      </c>
      <c r="C10222" t="s">
        <v>13344</v>
      </c>
      <c r="D10222" t="s">
        <v>211</v>
      </c>
      <c r="E10222">
        <v>121.2</v>
      </c>
      <c r="F10222">
        <v>121.99</v>
      </c>
    </row>
    <row r="10223" spans="1:6">
      <c r="A10223" t="s">
        <v>16197</v>
      </c>
      <c r="B10223">
        <v>94794</v>
      </c>
      <c r="C10223" t="s">
        <v>272</v>
      </c>
      <c r="D10223" t="s">
        <v>211</v>
      </c>
      <c r="E10223">
        <v>191.17</v>
      </c>
      <c r="F10223">
        <v>192.31</v>
      </c>
    </row>
    <row r="10224" spans="1:6">
      <c r="A10224" t="s">
        <v>16197</v>
      </c>
      <c r="B10224">
        <v>94496</v>
      </c>
      <c r="C10224" t="s">
        <v>13345</v>
      </c>
      <c r="D10224" t="s">
        <v>211</v>
      </c>
      <c r="E10224">
        <v>95.69</v>
      </c>
      <c r="F10224">
        <v>96.3</v>
      </c>
    </row>
    <row r="10225" spans="1:6">
      <c r="A10225" t="s">
        <v>16197</v>
      </c>
      <c r="B10225">
        <v>94793</v>
      </c>
      <c r="C10225" t="s">
        <v>274</v>
      </c>
      <c r="D10225" t="s">
        <v>211</v>
      </c>
      <c r="E10225">
        <v>180.45</v>
      </c>
      <c r="F10225">
        <v>181.4</v>
      </c>
    </row>
    <row r="10226" spans="1:6">
      <c r="A10226" t="s">
        <v>16197</v>
      </c>
      <c r="B10226">
        <v>94495</v>
      </c>
      <c r="C10226" t="s">
        <v>13346</v>
      </c>
      <c r="D10226" t="s">
        <v>211</v>
      </c>
      <c r="E10226">
        <v>70.239999999999995</v>
      </c>
      <c r="F10226">
        <v>70.69</v>
      </c>
    </row>
    <row r="10227" spans="1:6">
      <c r="A10227" t="s">
        <v>16197</v>
      </c>
      <c r="B10227">
        <v>94792</v>
      </c>
      <c r="C10227" t="s">
        <v>271</v>
      </c>
      <c r="D10227" t="s">
        <v>211</v>
      </c>
      <c r="E10227">
        <v>131.57</v>
      </c>
      <c r="F10227">
        <v>132.36000000000001</v>
      </c>
    </row>
    <row r="10228" spans="1:6">
      <c r="A10228" t="s">
        <v>16197</v>
      </c>
      <c r="B10228">
        <v>89352</v>
      </c>
      <c r="C10228" t="s">
        <v>13347</v>
      </c>
      <c r="D10228" t="s">
        <v>211</v>
      </c>
      <c r="E10228">
        <v>41.3</v>
      </c>
      <c r="F10228">
        <v>41.52</v>
      </c>
    </row>
    <row r="10229" spans="1:6">
      <c r="A10229" t="s">
        <v>16197</v>
      </c>
      <c r="B10229">
        <v>89986</v>
      </c>
      <c r="C10229" t="s">
        <v>13348</v>
      </c>
      <c r="D10229" t="s">
        <v>211</v>
      </c>
      <c r="E10229">
        <v>94.98</v>
      </c>
      <c r="F10229">
        <v>95.54</v>
      </c>
    </row>
    <row r="10230" spans="1:6">
      <c r="A10230" t="s">
        <v>16197</v>
      </c>
      <c r="B10230">
        <v>94499</v>
      </c>
      <c r="C10230" t="s">
        <v>13349</v>
      </c>
      <c r="D10230" t="s">
        <v>211</v>
      </c>
      <c r="E10230">
        <v>333.92</v>
      </c>
      <c r="F10230">
        <v>335.3</v>
      </c>
    </row>
    <row r="10231" spans="1:6">
      <c r="A10231" t="s">
        <v>16197</v>
      </c>
      <c r="B10231">
        <v>94498</v>
      </c>
      <c r="C10231" t="s">
        <v>13350</v>
      </c>
      <c r="D10231" t="s">
        <v>211</v>
      </c>
      <c r="E10231">
        <v>167.37</v>
      </c>
      <c r="F10231">
        <v>168.41</v>
      </c>
    </row>
    <row r="10232" spans="1:6">
      <c r="A10232" t="s">
        <v>16197</v>
      </c>
      <c r="B10232">
        <v>94500</v>
      </c>
      <c r="C10232" t="s">
        <v>13351</v>
      </c>
      <c r="D10232" t="s">
        <v>211</v>
      </c>
      <c r="E10232">
        <v>405.23</v>
      </c>
      <c r="F10232">
        <v>406.96</v>
      </c>
    </row>
    <row r="10233" spans="1:6">
      <c r="A10233" t="s">
        <v>16197</v>
      </c>
      <c r="B10233">
        <v>89353</v>
      </c>
      <c r="C10233" t="s">
        <v>13352</v>
      </c>
      <c r="D10233" t="s">
        <v>211</v>
      </c>
      <c r="E10233">
        <v>45.36</v>
      </c>
      <c r="F10233">
        <v>45.69</v>
      </c>
    </row>
    <row r="10234" spans="1:6">
      <c r="A10234" t="s">
        <v>16197</v>
      </c>
      <c r="B10234">
        <v>89987</v>
      </c>
      <c r="C10234" t="s">
        <v>273</v>
      </c>
      <c r="D10234" t="s">
        <v>211</v>
      </c>
      <c r="E10234">
        <v>107.94</v>
      </c>
      <c r="F10234">
        <v>108.61</v>
      </c>
    </row>
    <row r="10235" spans="1:6">
      <c r="A10235" t="s">
        <v>16197</v>
      </c>
      <c r="B10235">
        <v>94501</v>
      </c>
      <c r="C10235" t="s">
        <v>13353</v>
      </c>
      <c r="D10235" t="s">
        <v>211</v>
      </c>
      <c r="E10235">
        <v>819.98</v>
      </c>
      <c r="F10235">
        <v>822.17</v>
      </c>
    </row>
    <row r="10236" spans="1:6">
      <c r="A10236" t="s">
        <v>16197</v>
      </c>
      <c r="B10236">
        <v>89349</v>
      </c>
      <c r="C10236" t="s">
        <v>13354</v>
      </c>
      <c r="D10236" t="s">
        <v>211</v>
      </c>
      <c r="E10236">
        <v>30.39</v>
      </c>
      <c r="F10236">
        <v>30.61</v>
      </c>
    </row>
    <row r="10237" spans="1:6">
      <c r="A10237" t="s">
        <v>16197</v>
      </c>
      <c r="B10237">
        <v>89984</v>
      </c>
      <c r="C10237" t="s">
        <v>13355</v>
      </c>
      <c r="D10237" t="s">
        <v>211</v>
      </c>
      <c r="E10237">
        <v>97.49</v>
      </c>
      <c r="F10237">
        <v>98.05</v>
      </c>
    </row>
    <row r="10238" spans="1:6">
      <c r="A10238" t="s">
        <v>16197</v>
      </c>
      <c r="B10238">
        <v>89985</v>
      </c>
      <c r="C10238" t="s">
        <v>275</v>
      </c>
      <c r="D10238" t="s">
        <v>211</v>
      </c>
      <c r="E10238">
        <v>102.46</v>
      </c>
      <c r="F10238">
        <v>103.13</v>
      </c>
    </row>
    <row r="10239" spans="1:6">
      <c r="A10239" t="s">
        <v>16197</v>
      </c>
      <c r="B10239">
        <v>89351</v>
      </c>
      <c r="C10239" t="s">
        <v>13356</v>
      </c>
      <c r="D10239" t="s">
        <v>211</v>
      </c>
      <c r="E10239">
        <v>37.54</v>
      </c>
      <c r="F10239">
        <v>37.869999999999997</v>
      </c>
    </row>
    <row r="10240" spans="1:6">
      <c r="A10240" t="s">
        <v>16197</v>
      </c>
      <c r="B10240">
        <v>103045</v>
      </c>
      <c r="C10240" t="s">
        <v>13357</v>
      </c>
      <c r="D10240" t="s">
        <v>211</v>
      </c>
      <c r="E10240">
        <v>10.46</v>
      </c>
      <c r="F10240">
        <v>10.68</v>
      </c>
    </row>
    <row r="10241" spans="1:6">
      <c r="A10241" t="s">
        <v>16197</v>
      </c>
      <c r="B10241">
        <v>103046</v>
      </c>
      <c r="C10241" t="s">
        <v>13358</v>
      </c>
      <c r="D10241" t="s">
        <v>211</v>
      </c>
      <c r="E10241">
        <v>24.74</v>
      </c>
      <c r="F10241">
        <v>25.07</v>
      </c>
    </row>
    <row r="10242" spans="1:6">
      <c r="A10242" t="s">
        <v>16197</v>
      </c>
      <c r="B10242">
        <v>103048</v>
      </c>
      <c r="C10242" t="s">
        <v>13359</v>
      </c>
      <c r="D10242" t="s">
        <v>211</v>
      </c>
      <c r="E10242">
        <v>19.3</v>
      </c>
      <c r="F10242">
        <v>19.57</v>
      </c>
    </row>
    <row r="10243" spans="1:6">
      <c r="A10243" t="s">
        <v>16197</v>
      </c>
      <c r="B10243">
        <v>103049</v>
      </c>
      <c r="C10243" t="s">
        <v>13360</v>
      </c>
      <c r="D10243" t="s">
        <v>211</v>
      </c>
      <c r="E10243">
        <v>20.95</v>
      </c>
      <c r="F10243">
        <v>21.2</v>
      </c>
    </row>
    <row r="10244" spans="1:6">
      <c r="A10244" t="s">
        <v>16197</v>
      </c>
      <c r="B10244">
        <v>103029</v>
      </c>
      <c r="C10244" t="s">
        <v>13361</v>
      </c>
      <c r="D10244" t="s">
        <v>211</v>
      </c>
      <c r="E10244">
        <v>51.89</v>
      </c>
      <c r="F10244">
        <v>52.22</v>
      </c>
    </row>
    <row r="10245" spans="1:6">
      <c r="A10245" t="s">
        <v>16197</v>
      </c>
      <c r="B10245">
        <v>103019</v>
      </c>
      <c r="C10245" t="s">
        <v>13362</v>
      </c>
      <c r="D10245" t="s">
        <v>211</v>
      </c>
      <c r="E10245">
        <v>257.41000000000003</v>
      </c>
      <c r="F10245">
        <v>258.79000000000002</v>
      </c>
    </row>
    <row r="10246" spans="1:6">
      <c r="A10246" t="s">
        <v>16197</v>
      </c>
      <c r="B10246">
        <v>103050</v>
      </c>
      <c r="C10246" t="s">
        <v>13363</v>
      </c>
      <c r="D10246" t="s">
        <v>211</v>
      </c>
      <c r="E10246">
        <v>25.7</v>
      </c>
      <c r="F10246">
        <v>26.88</v>
      </c>
    </row>
    <row r="10247" spans="1:6">
      <c r="A10247" t="s">
        <v>16197</v>
      </c>
      <c r="B10247">
        <v>103051</v>
      </c>
      <c r="C10247" t="s">
        <v>13364</v>
      </c>
      <c r="D10247" t="s">
        <v>211</v>
      </c>
      <c r="E10247">
        <v>31.04</v>
      </c>
      <c r="F10247">
        <v>32.5</v>
      </c>
    </row>
    <row r="10248" spans="1:6">
      <c r="A10248" t="s">
        <v>16197</v>
      </c>
      <c r="B10248">
        <v>103052</v>
      </c>
      <c r="C10248" t="s">
        <v>13365</v>
      </c>
      <c r="D10248" t="s">
        <v>211</v>
      </c>
      <c r="E10248">
        <v>41.86</v>
      </c>
      <c r="F10248">
        <v>43.65</v>
      </c>
    </row>
    <row r="10249" spans="1:6">
      <c r="A10249" t="s">
        <v>16197</v>
      </c>
      <c r="B10249">
        <v>94799</v>
      </c>
      <c r="C10249" t="s">
        <v>13366</v>
      </c>
      <c r="D10249" t="s">
        <v>211</v>
      </c>
      <c r="E10249">
        <v>151.84</v>
      </c>
      <c r="F10249">
        <v>153.22999999999999</v>
      </c>
    </row>
    <row r="10250" spans="1:6">
      <c r="A10250" t="s">
        <v>16197</v>
      </c>
      <c r="B10250">
        <v>94798</v>
      </c>
      <c r="C10250" t="s">
        <v>13367</v>
      </c>
      <c r="D10250" t="s">
        <v>211</v>
      </c>
      <c r="E10250">
        <v>123.36</v>
      </c>
      <c r="F10250">
        <v>124.42</v>
      </c>
    </row>
    <row r="10251" spans="1:6">
      <c r="A10251" t="s">
        <v>16197</v>
      </c>
      <c r="B10251">
        <v>94797</v>
      </c>
      <c r="C10251" t="s">
        <v>13368</v>
      </c>
      <c r="D10251" t="s">
        <v>211</v>
      </c>
      <c r="E10251">
        <v>75.099999999999994</v>
      </c>
      <c r="F10251">
        <v>75.87</v>
      </c>
    </row>
    <row r="10252" spans="1:6">
      <c r="A10252" t="s">
        <v>16197</v>
      </c>
      <c r="B10252">
        <v>94795</v>
      </c>
      <c r="C10252" t="s">
        <v>13369</v>
      </c>
      <c r="D10252" t="s">
        <v>211</v>
      </c>
      <c r="E10252">
        <v>31.88</v>
      </c>
      <c r="F10252">
        <v>32.26</v>
      </c>
    </row>
    <row r="10253" spans="1:6">
      <c r="A10253" t="s">
        <v>16197</v>
      </c>
      <c r="B10253">
        <v>94800</v>
      </c>
      <c r="C10253" t="s">
        <v>13370</v>
      </c>
      <c r="D10253" t="s">
        <v>211</v>
      </c>
      <c r="E10253">
        <v>195.01</v>
      </c>
      <c r="F10253">
        <v>196.79</v>
      </c>
    </row>
    <row r="10254" spans="1:6">
      <c r="A10254" t="s">
        <v>16197</v>
      </c>
      <c r="B10254">
        <v>94796</v>
      </c>
      <c r="C10254" t="s">
        <v>276</v>
      </c>
      <c r="D10254" t="s">
        <v>211</v>
      </c>
      <c r="E10254">
        <v>37.33</v>
      </c>
      <c r="F10254">
        <v>37.9</v>
      </c>
    </row>
    <row r="10255" spans="1:6">
      <c r="A10255" t="s">
        <v>16197</v>
      </c>
      <c r="B10255">
        <v>99635</v>
      </c>
      <c r="C10255" t="s">
        <v>13371</v>
      </c>
      <c r="D10255" t="s">
        <v>211</v>
      </c>
      <c r="E10255">
        <v>511.73</v>
      </c>
      <c r="F10255">
        <v>514.54</v>
      </c>
    </row>
    <row r="10256" spans="1:6">
      <c r="A10256" t="s">
        <v>16197</v>
      </c>
      <c r="B10256">
        <v>103018</v>
      </c>
      <c r="C10256" t="s">
        <v>13372</v>
      </c>
      <c r="D10256" t="s">
        <v>211</v>
      </c>
      <c r="E10256">
        <v>417.32</v>
      </c>
      <c r="F10256">
        <v>419.75</v>
      </c>
    </row>
    <row r="10257" spans="1:6">
      <c r="A10257" t="s">
        <v>16197</v>
      </c>
      <c r="B10257">
        <v>95252</v>
      </c>
      <c r="C10257" t="s">
        <v>13373</v>
      </c>
      <c r="D10257" t="s">
        <v>211</v>
      </c>
      <c r="E10257">
        <v>171.05</v>
      </c>
      <c r="F10257">
        <v>171.84</v>
      </c>
    </row>
    <row r="10258" spans="1:6">
      <c r="A10258" t="s">
        <v>16197</v>
      </c>
      <c r="B10258">
        <v>95251</v>
      </c>
      <c r="C10258" t="s">
        <v>13374</v>
      </c>
      <c r="D10258" t="s">
        <v>211</v>
      </c>
      <c r="E10258">
        <v>141.12</v>
      </c>
      <c r="F10258">
        <v>141.72999999999999</v>
      </c>
    </row>
    <row r="10259" spans="1:6">
      <c r="A10259" t="s">
        <v>16197</v>
      </c>
      <c r="B10259">
        <v>95250</v>
      </c>
      <c r="C10259" t="s">
        <v>13375</v>
      </c>
      <c r="D10259" t="s">
        <v>211</v>
      </c>
      <c r="E10259">
        <v>95.38</v>
      </c>
      <c r="F10259">
        <v>95.83</v>
      </c>
    </row>
    <row r="10260" spans="1:6">
      <c r="A10260" t="s">
        <v>16197</v>
      </c>
      <c r="B10260">
        <v>95248</v>
      </c>
      <c r="C10260" t="s">
        <v>13376</v>
      </c>
      <c r="D10260" t="s">
        <v>211</v>
      </c>
      <c r="E10260">
        <v>59.99</v>
      </c>
      <c r="F10260">
        <v>60.21</v>
      </c>
    </row>
    <row r="10261" spans="1:6">
      <c r="A10261" t="s">
        <v>16197</v>
      </c>
      <c r="B10261">
        <v>95253</v>
      </c>
      <c r="C10261" t="s">
        <v>13377</v>
      </c>
      <c r="D10261" t="s">
        <v>211</v>
      </c>
      <c r="E10261">
        <v>260.24</v>
      </c>
      <c r="F10261">
        <v>261.27999999999997</v>
      </c>
    </row>
    <row r="10262" spans="1:6">
      <c r="A10262" t="s">
        <v>16197</v>
      </c>
      <c r="B10262">
        <v>95249</v>
      </c>
      <c r="C10262" t="s">
        <v>13378</v>
      </c>
      <c r="D10262" t="s">
        <v>211</v>
      </c>
      <c r="E10262">
        <v>70.67</v>
      </c>
      <c r="F10262">
        <v>71</v>
      </c>
    </row>
    <row r="10263" spans="1:6">
      <c r="A10263" t="s">
        <v>16197</v>
      </c>
      <c r="B10263">
        <v>99622</v>
      </c>
      <c r="C10263" t="s">
        <v>13379</v>
      </c>
      <c r="D10263" t="s">
        <v>211</v>
      </c>
      <c r="E10263">
        <v>311.89999999999998</v>
      </c>
      <c r="F10263">
        <v>312.69</v>
      </c>
    </row>
    <row r="10264" spans="1:6">
      <c r="A10264" t="s">
        <v>16197</v>
      </c>
      <c r="B10264">
        <v>99621</v>
      </c>
      <c r="C10264" t="s">
        <v>13380</v>
      </c>
      <c r="D10264" t="s">
        <v>211</v>
      </c>
      <c r="E10264">
        <v>277.36</v>
      </c>
      <c r="F10264">
        <v>277.97000000000003</v>
      </c>
    </row>
    <row r="10265" spans="1:6">
      <c r="A10265" t="s">
        <v>16197</v>
      </c>
      <c r="B10265">
        <v>99620</v>
      </c>
      <c r="C10265" t="s">
        <v>13381</v>
      </c>
      <c r="D10265" t="s">
        <v>211</v>
      </c>
      <c r="E10265">
        <v>186</v>
      </c>
      <c r="F10265">
        <v>186.45</v>
      </c>
    </row>
    <row r="10266" spans="1:6">
      <c r="A10266" t="s">
        <v>16197</v>
      </c>
      <c r="B10266">
        <v>103008</v>
      </c>
      <c r="C10266" t="s">
        <v>13382</v>
      </c>
      <c r="D10266" t="s">
        <v>211</v>
      </c>
      <c r="E10266">
        <v>111.99</v>
      </c>
      <c r="F10266">
        <v>112.21</v>
      </c>
    </row>
    <row r="10267" spans="1:6">
      <c r="A10267" t="s">
        <v>16197</v>
      </c>
      <c r="B10267">
        <v>99624</v>
      </c>
      <c r="C10267" t="s">
        <v>13383</v>
      </c>
      <c r="D10267" t="s">
        <v>211</v>
      </c>
      <c r="E10267">
        <v>621</v>
      </c>
      <c r="F10267">
        <v>622.38</v>
      </c>
    </row>
    <row r="10268" spans="1:6">
      <c r="A10268" t="s">
        <v>16197</v>
      </c>
      <c r="B10268">
        <v>99623</v>
      </c>
      <c r="C10268" t="s">
        <v>13384</v>
      </c>
      <c r="D10268" t="s">
        <v>211</v>
      </c>
      <c r="E10268">
        <v>435.42</v>
      </c>
      <c r="F10268">
        <v>436.46</v>
      </c>
    </row>
    <row r="10269" spans="1:6">
      <c r="A10269" t="s">
        <v>16197</v>
      </c>
      <c r="B10269">
        <v>99625</v>
      </c>
      <c r="C10269" t="s">
        <v>13385</v>
      </c>
      <c r="D10269" t="s">
        <v>211</v>
      </c>
      <c r="E10269">
        <v>854.61</v>
      </c>
      <c r="F10269">
        <v>856.34</v>
      </c>
    </row>
    <row r="10270" spans="1:6">
      <c r="A10270" t="s">
        <v>16197</v>
      </c>
      <c r="B10270">
        <v>99619</v>
      </c>
      <c r="C10270" t="s">
        <v>13386</v>
      </c>
      <c r="D10270" t="s">
        <v>211</v>
      </c>
      <c r="E10270">
        <v>136.91</v>
      </c>
      <c r="F10270">
        <v>137.24</v>
      </c>
    </row>
    <row r="10271" spans="1:6">
      <c r="A10271" t="s">
        <v>16197</v>
      </c>
      <c r="B10271">
        <v>99626</v>
      </c>
      <c r="C10271" t="s">
        <v>13387</v>
      </c>
      <c r="D10271" t="s">
        <v>211</v>
      </c>
      <c r="E10271">
        <v>1317.06</v>
      </c>
      <c r="F10271">
        <v>1319.25</v>
      </c>
    </row>
    <row r="10272" spans="1:6">
      <c r="A10272" t="s">
        <v>16197</v>
      </c>
      <c r="B10272">
        <v>99631</v>
      </c>
      <c r="C10272" t="s">
        <v>13388</v>
      </c>
      <c r="D10272" t="s">
        <v>211</v>
      </c>
      <c r="E10272">
        <v>172.54</v>
      </c>
      <c r="F10272">
        <v>173.33</v>
      </c>
    </row>
    <row r="10273" spans="1:6">
      <c r="A10273" t="s">
        <v>16197</v>
      </c>
      <c r="B10273">
        <v>99630</v>
      </c>
      <c r="C10273" t="s">
        <v>13389</v>
      </c>
      <c r="D10273" t="s">
        <v>211</v>
      </c>
      <c r="E10273">
        <v>148.41</v>
      </c>
      <c r="F10273">
        <v>149.02000000000001</v>
      </c>
    </row>
    <row r="10274" spans="1:6">
      <c r="A10274" t="s">
        <v>16197</v>
      </c>
      <c r="B10274">
        <v>99629</v>
      </c>
      <c r="C10274" t="s">
        <v>13390</v>
      </c>
      <c r="D10274" t="s">
        <v>211</v>
      </c>
      <c r="E10274">
        <v>99.67</v>
      </c>
      <c r="F10274">
        <v>100.12</v>
      </c>
    </row>
    <row r="10275" spans="1:6">
      <c r="A10275" t="s">
        <v>16197</v>
      </c>
      <c r="B10275">
        <v>99627</v>
      </c>
      <c r="C10275" t="s">
        <v>13391</v>
      </c>
      <c r="D10275" t="s">
        <v>211</v>
      </c>
      <c r="E10275">
        <v>82.57</v>
      </c>
      <c r="F10275">
        <v>82.79</v>
      </c>
    </row>
    <row r="10276" spans="1:6">
      <c r="A10276" t="s">
        <v>16197</v>
      </c>
      <c r="B10276">
        <v>103009</v>
      </c>
      <c r="C10276" t="s">
        <v>13392</v>
      </c>
      <c r="D10276" t="s">
        <v>211</v>
      </c>
      <c r="E10276">
        <v>394.35</v>
      </c>
      <c r="F10276">
        <v>395.73</v>
      </c>
    </row>
    <row r="10277" spans="1:6">
      <c r="A10277" t="s">
        <v>16197</v>
      </c>
      <c r="B10277">
        <v>99632</v>
      </c>
      <c r="C10277" t="s">
        <v>13393</v>
      </c>
      <c r="D10277" t="s">
        <v>211</v>
      </c>
      <c r="E10277">
        <v>249.06</v>
      </c>
      <c r="F10277">
        <v>250.1</v>
      </c>
    </row>
    <row r="10278" spans="1:6">
      <c r="A10278" t="s">
        <v>16197</v>
      </c>
      <c r="B10278">
        <v>99633</v>
      </c>
      <c r="C10278" t="s">
        <v>13394</v>
      </c>
      <c r="D10278" t="s">
        <v>211</v>
      </c>
      <c r="E10278">
        <v>535.77</v>
      </c>
      <c r="F10278">
        <v>537.5</v>
      </c>
    </row>
    <row r="10279" spans="1:6">
      <c r="A10279" t="s">
        <v>16197</v>
      </c>
      <c r="B10279">
        <v>99628</v>
      </c>
      <c r="C10279" t="s">
        <v>13395</v>
      </c>
      <c r="D10279" t="s">
        <v>211</v>
      </c>
      <c r="E10279">
        <v>89.87</v>
      </c>
      <c r="F10279">
        <v>90.2</v>
      </c>
    </row>
    <row r="10280" spans="1:6">
      <c r="A10280" t="s">
        <v>16197</v>
      </c>
      <c r="B10280">
        <v>99634</v>
      </c>
      <c r="C10280" t="s">
        <v>13396</v>
      </c>
      <c r="D10280" t="s">
        <v>211</v>
      </c>
      <c r="E10280">
        <v>915.89</v>
      </c>
      <c r="F10280">
        <v>918.08</v>
      </c>
    </row>
    <row r="10281" spans="1:6">
      <c r="A10281" t="s">
        <v>16197</v>
      </c>
      <c r="B10281">
        <v>103013</v>
      </c>
      <c r="C10281" t="s">
        <v>13397</v>
      </c>
      <c r="D10281" t="s">
        <v>211</v>
      </c>
      <c r="E10281">
        <v>160.52000000000001</v>
      </c>
      <c r="F10281">
        <v>160.91999999999999</v>
      </c>
    </row>
    <row r="10282" spans="1:6">
      <c r="A10282" t="s">
        <v>16197</v>
      </c>
      <c r="B10282">
        <v>103012</v>
      </c>
      <c r="C10282" t="s">
        <v>13398</v>
      </c>
      <c r="D10282" t="s">
        <v>211</v>
      </c>
      <c r="E10282">
        <v>149.28</v>
      </c>
      <c r="F10282">
        <v>149.58000000000001</v>
      </c>
    </row>
    <row r="10283" spans="1:6">
      <c r="A10283" t="s">
        <v>16197</v>
      </c>
      <c r="B10283">
        <v>103011</v>
      </c>
      <c r="C10283" t="s">
        <v>13399</v>
      </c>
      <c r="D10283" t="s">
        <v>211</v>
      </c>
      <c r="E10283">
        <v>94.6</v>
      </c>
      <c r="F10283">
        <v>94.82</v>
      </c>
    </row>
    <row r="10284" spans="1:6">
      <c r="A10284" t="s">
        <v>16197</v>
      </c>
      <c r="B10284">
        <v>103015</v>
      </c>
      <c r="C10284" t="s">
        <v>13400</v>
      </c>
      <c r="D10284" t="s">
        <v>211</v>
      </c>
      <c r="E10284">
        <v>427.74</v>
      </c>
      <c r="F10284">
        <v>428.43</v>
      </c>
    </row>
    <row r="10285" spans="1:6">
      <c r="A10285" t="s">
        <v>16197</v>
      </c>
      <c r="B10285">
        <v>103014</v>
      </c>
      <c r="C10285" t="s">
        <v>13401</v>
      </c>
      <c r="D10285" t="s">
        <v>211</v>
      </c>
      <c r="E10285">
        <v>241.6</v>
      </c>
      <c r="F10285">
        <v>242.12</v>
      </c>
    </row>
    <row r="10286" spans="1:6">
      <c r="A10286" t="s">
        <v>16197</v>
      </c>
      <c r="B10286">
        <v>103016</v>
      </c>
      <c r="C10286" t="s">
        <v>13402</v>
      </c>
      <c r="D10286" t="s">
        <v>211</v>
      </c>
      <c r="E10286">
        <v>584.94000000000005</v>
      </c>
      <c r="F10286">
        <v>585.79999999999995</v>
      </c>
    </row>
    <row r="10287" spans="1:6">
      <c r="A10287" t="s">
        <v>16197</v>
      </c>
      <c r="B10287">
        <v>103010</v>
      </c>
      <c r="C10287" t="s">
        <v>13403</v>
      </c>
      <c r="D10287" t="s">
        <v>211</v>
      </c>
      <c r="E10287">
        <v>84.92</v>
      </c>
      <c r="F10287">
        <v>85.08</v>
      </c>
    </row>
    <row r="10288" spans="1:6">
      <c r="A10288" t="s">
        <v>16197</v>
      </c>
      <c r="B10288">
        <v>103017</v>
      </c>
      <c r="C10288" t="s">
        <v>13404</v>
      </c>
      <c r="D10288" t="s">
        <v>211</v>
      </c>
      <c r="E10288">
        <v>1022.11</v>
      </c>
      <c r="F10288">
        <v>1023.21</v>
      </c>
    </row>
    <row r="10289" spans="1:6">
      <c r="A10289" t="s">
        <v>16197</v>
      </c>
      <c r="B10289">
        <v>103033</v>
      </c>
      <c r="C10289" t="s">
        <v>13405</v>
      </c>
      <c r="D10289" t="s">
        <v>211</v>
      </c>
      <c r="E10289">
        <v>0</v>
      </c>
      <c r="F10289">
        <v>0</v>
      </c>
    </row>
    <row r="10290" spans="1:6">
      <c r="A10290" t="s">
        <v>16197</v>
      </c>
      <c r="B10290">
        <v>103032</v>
      </c>
      <c r="C10290" t="s">
        <v>13406</v>
      </c>
      <c r="D10290" t="s">
        <v>211</v>
      </c>
      <c r="E10290">
        <v>0</v>
      </c>
      <c r="F10290">
        <v>0</v>
      </c>
    </row>
    <row r="10291" spans="1:6">
      <c r="A10291" t="s">
        <v>16197</v>
      </c>
      <c r="B10291">
        <v>103030</v>
      </c>
      <c r="C10291" t="s">
        <v>13407</v>
      </c>
      <c r="D10291" t="s">
        <v>211</v>
      </c>
      <c r="E10291">
        <v>0</v>
      </c>
      <c r="F10291">
        <v>0</v>
      </c>
    </row>
    <row r="10292" spans="1:6">
      <c r="A10292" t="s">
        <v>16197</v>
      </c>
      <c r="B10292">
        <v>103031</v>
      </c>
      <c r="C10292" t="s">
        <v>13408</v>
      </c>
      <c r="D10292" t="s">
        <v>211</v>
      </c>
      <c r="E10292">
        <v>0</v>
      </c>
      <c r="F10292">
        <v>0</v>
      </c>
    </row>
    <row r="10293" spans="1:6">
      <c r="A10293" t="s">
        <v>16197</v>
      </c>
      <c r="B10293">
        <v>103035</v>
      </c>
      <c r="C10293" t="s">
        <v>13409</v>
      </c>
      <c r="D10293" t="s">
        <v>211</v>
      </c>
      <c r="E10293">
        <v>0</v>
      </c>
      <c r="F10293">
        <v>0</v>
      </c>
    </row>
    <row r="10294" spans="1:6">
      <c r="A10294" t="s">
        <v>16197</v>
      </c>
      <c r="B10294">
        <v>103034</v>
      </c>
      <c r="C10294" t="s">
        <v>13410</v>
      </c>
      <c r="D10294" t="s">
        <v>211</v>
      </c>
      <c r="E10294">
        <v>0</v>
      </c>
      <c r="F10294">
        <v>0</v>
      </c>
    </row>
    <row r="10295" spans="1:6">
      <c r="A10295" t="s">
        <v>16197</v>
      </c>
      <c r="B10295">
        <v>103024</v>
      </c>
      <c r="C10295" t="s">
        <v>13411</v>
      </c>
      <c r="D10295" t="s">
        <v>211</v>
      </c>
      <c r="E10295">
        <v>0</v>
      </c>
      <c r="F10295">
        <v>0</v>
      </c>
    </row>
    <row r="10296" spans="1:6">
      <c r="A10296" t="s">
        <v>16197</v>
      </c>
      <c r="B10296">
        <v>103023</v>
      </c>
      <c r="C10296" t="s">
        <v>13412</v>
      </c>
      <c r="D10296" t="s">
        <v>211</v>
      </c>
      <c r="E10296">
        <v>0</v>
      </c>
      <c r="F10296">
        <v>0</v>
      </c>
    </row>
    <row r="10297" spans="1:6">
      <c r="A10297" t="s">
        <v>16197</v>
      </c>
      <c r="B10297">
        <v>103022</v>
      </c>
      <c r="C10297" t="s">
        <v>13413</v>
      </c>
      <c r="D10297" t="s">
        <v>211</v>
      </c>
      <c r="E10297">
        <v>0</v>
      </c>
      <c r="F10297">
        <v>0</v>
      </c>
    </row>
    <row r="10298" spans="1:6">
      <c r="A10298" t="s">
        <v>16197</v>
      </c>
      <c r="B10298">
        <v>103020</v>
      </c>
      <c r="C10298" t="s">
        <v>13414</v>
      </c>
      <c r="D10298" t="s">
        <v>211</v>
      </c>
      <c r="E10298">
        <v>0</v>
      </c>
      <c r="F10298">
        <v>0</v>
      </c>
    </row>
    <row r="10299" spans="1:6">
      <c r="A10299" t="s">
        <v>16197</v>
      </c>
      <c r="B10299">
        <v>103026</v>
      </c>
      <c r="C10299" t="s">
        <v>13415</v>
      </c>
      <c r="D10299" t="s">
        <v>211</v>
      </c>
      <c r="E10299">
        <v>0</v>
      </c>
      <c r="F10299">
        <v>0</v>
      </c>
    </row>
    <row r="10300" spans="1:6">
      <c r="A10300" t="s">
        <v>16197</v>
      </c>
      <c r="B10300">
        <v>103025</v>
      </c>
      <c r="C10300" t="s">
        <v>13416</v>
      </c>
      <c r="D10300" t="s">
        <v>211</v>
      </c>
      <c r="E10300">
        <v>0</v>
      </c>
      <c r="F10300">
        <v>0</v>
      </c>
    </row>
    <row r="10301" spans="1:6">
      <c r="A10301" t="s">
        <v>16197</v>
      </c>
      <c r="B10301">
        <v>103021</v>
      </c>
      <c r="C10301" t="s">
        <v>13417</v>
      </c>
      <c r="D10301" t="s">
        <v>211</v>
      </c>
      <c r="E10301">
        <v>0</v>
      </c>
      <c r="F10301">
        <v>0</v>
      </c>
    </row>
    <row r="10302" spans="1:6">
      <c r="A10302" t="s">
        <v>16197</v>
      </c>
      <c r="B10302">
        <v>103027</v>
      </c>
      <c r="C10302" t="s">
        <v>13418</v>
      </c>
      <c r="D10302" t="s">
        <v>211</v>
      </c>
      <c r="E10302">
        <v>0</v>
      </c>
      <c r="F10302">
        <v>0</v>
      </c>
    </row>
    <row r="10303" spans="1:6">
      <c r="A10303" t="s">
        <v>16197</v>
      </c>
      <c r="B10303">
        <v>103028</v>
      </c>
      <c r="C10303" t="s">
        <v>13419</v>
      </c>
      <c r="D10303" t="s">
        <v>211</v>
      </c>
      <c r="E10303">
        <v>0</v>
      </c>
      <c r="F10303">
        <v>0</v>
      </c>
    </row>
    <row r="10304" spans="1:6">
      <c r="A10304" t="s">
        <v>16198</v>
      </c>
      <c r="B10304">
        <v>103563</v>
      </c>
      <c r="C10304" t="s">
        <v>13420</v>
      </c>
      <c r="D10304" t="s">
        <v>211</v>
      </c>
      <c r="E10304">
        <v>0</v>
      </c>
      <c r="F10304">
        <v>0</v>
      </c>
    </row>
    <row r="10305" spans="1:6">
      <c r="A10305" t="s">
        <v>16198</v>
      </c>
      <c r="B10305">
        <v>103564</v>
      </c>
      <c r="C10305" t="s">
        <v>13421</v>
      </c>
      <c r="D10305" t="s">
        <v>211</v>
      </c>
      <c r="E10305">
        <v>0</v>
      </c>
      <c r="F10305">
        <v>0</v>
      </c>
    </row>
    <row r="10306" spans="1:6">
      <c r="A10306" t="s">
        <v>16198</v>
      </c>
      <c r="B10306">
        <v>103565</v>
      </c>
      <c r="C10306" t="s">
        <v>13422</v>
      </c>
      <c r="D10306" t="s">
        <v>211</v>
      </c>
      <c r="E10306">
        <v>0</v>
      </c>
      <c r="F10306">
        <v>0</v>
      </c>
    </row>
    <row r="10307" spans="1:6">
      <c r="A10307" t="s">
        <v>16198</v>
      </c>
      <c r="B10307">
        <v>103566</v>
      </c>
      <c r="C10307" t="s">
        <v>13423</v>
      </c>
      <c r="D10307" t="s">
        <v>211</v>
      </c>
      <c r="E10307">
        <v>0</v>
      </c>
      <c r="F10307">
        <v>0</v>
      </c>
    </row>
    <row r="10308" spans="1:6">
      <c r="A10308" t="s">
        <v>16198</v>
      </c>
      <c r="B10308">
        <v>103567</v>
      </c>
      <c r="C10308" t="s">
        <v>13424</v>
      </c>
      <c r="D10308" t="s">
        <v>211</v>
      </c>
      <c r="E10308">
        <v>0</v>
      </c>
      <c r="F10308">
        <v>0</v>
      </c>
    </row>
    <row r="10309" spans="1:6">
      <c r="A10309" t="s">
        <v>16198</v>
      </c>
      <c r="B10309">
        <v>103568</v>
      </c>
      <c r="C10309" t="s">
        <v>13425</v>
      </c>
      <c r="D10309" t="s">
        <v>211</v>
      </c>
      <c r="E10309">
        <v>0</v>
      </c>
      <c r="F10309">
        <v>0</v>
      </c>
    </row>
    <row r="10310" spans="1:6">
      <c r="A10310" t="s">
        <v>16198</v>
      </c>
      <c r="B10310">
        <v>103569</v>
      </c>
      <c r="C10310" t="s">
        <v>13426</v>
      </c>
      <c r="D10310" t="s">
        <v>211</v>
      </c>
      <c r="E10310">
        <v>0</v>
      </c>
      <c r="F10310">
        <v>0</v>
      </c>
    </row>
    <row r="10311" spans="1:6">
      <c r="A10311" t="s">
        <v>16198</v>
      </c>
      <c r="B10311">
        <v>103570</v>
      </c>
      <c r="C10311" t="s">
        <v>13427</v>
      </c>
      <c r="D10311" t="s">
        <v>211</v>
      </c>
      <c r="E10311">
        <v>0</v>
      </c>
      <c r="F10311">
        <v>0</v>
      </c>
    </row>
    <row r="10312" spans="1:6">
      <c r="A10312" t="s">
        <v>16198</v>
      </c>
      <c r="B10312">
        <v>103571</v>
      </c>
      <c r="C10312" t="s">
        <v>13428</v>
      </c>
      <c r="D10312" t="s">
        <v>211</v>
      </c>
      <c r="E10312">
        <v>0</v>
      </c>
      <c r="F10312">
        <v>0</v>
      </c>
    </row>
    <row r="10313" spans="1:6">
      <c r="A10313" t="s">
        <v>16198</v>
      </c>
      <c r="B10313">
        <v>103562</v>
      </c>
      <c r="C10313" t="s">
        <v>13429</v>
      </c>
      <c r="D10313" t="s">
        <v>211</v>
      </c>
      <c r="E10313">
        <v>0</v>
      </c>
      <c r="F10313">
        <v>0</v>
      </c>
    </row>
    <row r="10314" spans="1:6">
      <c r="A10314" t="s">
        <v>16198</v>
      </c>
      <c r="B10314">
        <v>103573</v>
      </c>
      <c r="C10314" t="s">
        <v>13430</v>
      </c>
      <c r="D10314" t="s">
        <v>211</v>
      </c>
      <c r="E10314">
        <v>0</v>
      </c>
      <c r="F10314">
        <v>0</v>
      </c>
    </row>
    <row r="10315" spans="1:6">
      <c r="A10315" t="s">
        <v>16198</v>
      </c>
      <c r="B10315">
        <v>103585</v>
      </c>
      <c r="C10315" t="s">
        <v>13431</v>
      </c>
      <c r="D10315" t="s">
        <v>211</v>
      </c>
      <c r="E10315">
        <v>0</v>
      </c>
      <c r="F10315">
        <v>0</v>
      </c>
    </row>
    <row r="10316" spans="1:6">
      <c r="A10316" t="s">
        <v>16198</v>
      </c>
      <c r="B10316">
        <v>103586</v>
      </c>
      <c r="C10316" t="s">
        <v>13432</v>
      </c>
      <c r="D10316" t="s">
        <v>211</v>
      </c>
      <c r="E10316">
        <v>0</v>
      </c>
      <c r="F10316">
        <v>0</v>
      </c>
    </row>
    <row r="10317" spans="1:6">
      <c r="A10317" t="s">
        <v>16198</v>
      </c>
      <c r="B10317">
        <v>103574</v>
      </c>
      <c r="C10317" t="s">
        <v>13433</v>
      </c>
      <c r="D10317" t="s">
        <v>211</v>
      </c>
      <c r="E10317">
        <v>0</v>
      </c>
      <c r="F10317">
        <v>0</v>
      </c>
    </row>
    <row r="10318" spans="1:6">
      <c r="A10318" t="s">
        <v>16198</v>
      </c>
      <c r="B10318">
        <v>103575</v>
      </c>
      <c r="C10318" t="s">
        <v>13434</v>
      </c>
      <c r="D10318" t="s">
        <v>211</v>
      </c>
      <c r="E10318">
        <v>0</v>
      </c>
      <c r="F10318">
        <v>0</v>
      </c>
    </row>
    <row r="10319" spans="1:6">
      <c r="A10319" t="s">
        <v>16198</v>
      </c>
      <c r="B10319">
        <v>103576</v>
      </c>
      <c r="C10319" t="s">
        <v>13435</v>
      </c>
      <c r="D10319" t="s">
        <v>211</v>
      </c>
      <c r="E10319">
        <v>0</v>
      </c>
      <c r="F10319">
        <v>0</v>
      </c>
    </row>
    <row r="10320" spans="1:6">
      <c r="A10320" t="s">
        <v>16198</v>
      </c>
      <c r="B10320">
        <v>103577</v>
      </c>
      <c r="C10320" t="s">
        <v>13436</v>
      </c>
      <c r="D10320" t="s">
        <v>211</v>
      </c>
      <c r="E10320">
        <v>0</v>
      </c>
      <c r="F10320">
        <v>0</v>
      </c>
    </row>
    <row r="10321" spans="1:6">
      <c r="A10321" t="s">
        <v>16198</v>
      </c>
      <c r="B10321">
        <v>103578</v>
      </c>
      <c r="C10321" t="s">
        <v>13437</v>
      </c>
      <c r="D10321" t="s">
        <v>211</v>
      </c>
      <c r="E10321">
        <v>0</v>
      </c>
      <c r="F10321">
        <v>0</v>
      </c>
    </row>
    <row r="10322" spans="1:6">
      <c r="A10322" t="s">
        <v>16198</v>
      </c>
      <c r="B10322">
        <v>103579</v>
      </c>
      <c r="C10322" t="s">
        <v>13438</v>
      </c>
      <c r="D10322" t="s">
        <v>211</v>
      </c>
      <c r="E10322">
        <v>0</v>
      </c>
      <c r="F10322">
        <v>0</v>
      </c>
    </row>
    <row r="10323" spans="1:6">
      <c r="A10323" t="s">
        <v>16198</v>
      </c>
      <c r="B10323">
        <v>103580</v>
      </c>
      <c r="C10323" t="s">
        <v>13439</v>
      </c>
      <c r="D10323" t="s">
        <v>211</v>
      </c>
      <c r="E10323">
        <v>0</v>
      </c>
      <c r="F10323">
        <v>0</v>
      </c>
    </row>
    <row r="10324" spans="1:6">
      <c r="A10324" t="s">
        <v>16198</v>
      </c>
      <c r="B10324">
        <v>103581</v>
      </c>
      <c r="C10324" t="s">
        <v>13440</v>
      </c>
      <c r="D10324" t="s">
        <v>211</v>
      </c>
      <c r="E10324">
        <v>0</v>
      </c>
      <c r="F10324">
        <v>0</v>
      </c>
    </row>
    <row r="10325" spans="1:6">
      <c r="A10325" t="s">
        <v>16198</v>
      </c>
      <c r="B10325">
        <v>103582</v>
      </c>
      <c r="C10325" t="s">
        <v>13441</v>
      </c>
      <c r="D10325" t="s">
        <v>211</v>
      </c>
      <c r="E10325">
        <v>0</v>
      </c>
      <c r="F10325">
        <v>0</v>
      </c>
    </row>
    <row r="10326" spans="1:6">
      <c r="A10326" t="s">
        <v>16198</v>
      </c>
      <c r="B10326">
        <v>103572</v>
      </c>
      <c r="C10326" t="s">
        <v>13442</v>
      </c>
      <c r="D10326" t="s">
        <v>211</v>
      </c>
      <c r="E10326">
        <v>0</v>
      </c>
      <c r="F10326">
        <v>0</v>
      </c>
    </row>
    <row r="10327" spans="1:6">
      <c r="A10327" t="s">
        <v>16198</v>
      </c>
      <c r="B10327">
        <v>103583</v>
      </c>
      <c r="C10327" t="s">
        <v>13443</v>
      </c>
      <c r="D10327" t="s">
        <v>211</v>
      </c>
      <c r="E10327">
        <v>0</v>
      </c>
      <c r="F10327">
        <v>0</v>
      </c>
    </row>
    <row r="10328" spans="1:6">
      <c r="A10328" t="s">
        <v>16198</v>
      </c>
      <c r="B10328">
        <v>103584</v>
      </c>
      <c r="C10328" t="s">
        <v>13444</v>
      </c>
      <c r="D10328" t="s">
        <v>211</v>
      </c>
      <c r="E10328">
        <v>0</v>
      </c>
      <c r="F10328">
        <v>0</v>
      </c>
    </row>
    <row r="10329" spans="1:6">
      <c r="A10329" t="s">
        <v>16198</v>
      </c>
      <c r="B10329">
        <v>103557</v>
      </c>
      <c r="C10329" t="s">
        <v>13445</v>
      </c>
      <c r="D10329" t="s">
        <v>211</v>
      </c>
      <c r="E10329">
        <v>0</v>
      </c>
      <c r="F10329">
        <v>0</v>
      </c>
    </row>
    <row r="10330" spans="1:6">
      <c r="A10330" t="s">
        <v>16198</v>
      </c>
      <c r="B10330">
        <v>103558</v>
      </c>
      <c r="C10330" t="s">
        <v>13446</v>
      </c>
      <c r="D10330" t="s">
        <v>211</v>
      </c>
      <c r="E10330">
        <v>0</v>
      </c>
      <c r="F10330">
        <v>0</v>
      </c>
    </row>
    <row r="10331" spans="1:6">
      <c r="A10331" t="s">
        <v>16198</v>
      </c>
      <c r="B10331">
        <v>103559</v>
      </c>
      <c r="C10331" t="s">
        <v>13447</v>
      </c>
      <c r="D10331" t="s">
        <v>211</v>
      </c>
      <c r="E10331">
        <v>0</v>
      </c>
      <c r="F10331">
        <v>0</v>
      </c>
    </row>
    <row r="10332" spans="1:6">
      <c r="A10332" t="s">
        <v>16198</v>
      </c>
      <c r="B10332">
        <v>103560</v>
      </c>
      <c r="C10332" t="s">
        <v>13448</v>
      </c>
      <c r="D10332" t="s">
        <v>211</v>
      </c>
      <c r="E10332">
        <v>0</v>
      </c>
      <c r="F10332">
        <v>0</v>
      </c>
    </row>
    <row r="10333" spans="1:6">
      <c r="A10333" t="s">
        <v>16198</v>
      </c>
      <c r="B10333">
        <v>103561</v>
      </c>
      <c r="C10333" t="s">
        <v>13449</v>
      </c>
      <c r="D10333" t="s">
        <v>211</v>
      </c>
      <c r="E10333">
        <v>0</v>
      </c>
      <c r="F10333">
        <v>0</v>
      </c>
    </row>
    <row r="10334" spans="1:6">
      <c r="A10334" t="s">
        <v>16198</v>
      </c>
      <c r="B10334">
        <v>103529</v>
      </c>
      <c r="C10334" t="s">
        <v>13450</v>
      </c>
      <c r="D10334" t="s">
        <v>211</v>
      </c>
      <c r="E10334">
        <v>0</v>
      </c>
      <c r="F10334">
        <v>0</v>
      </c>
    </row>
    <row r="10335" spans="1:6">
      <c r="A10335" t="s">
        <v>16198</v>
      </c>
      <c r="B10335">
        <v>103530</v>
      </c>
      <c r="C10335" t="s">
        <v>13451</v>
      </c>
      <c r="D10335" t="s">
        <v>211</v>
      </c>
      <c r="E10335">
        <v>0</v>
      </c>
      <c r="F10335">
        <v>0</v>
      </c>
    </row>
    <row r="10336" spans="1:6">
      <c r="A10336" t="s">
        <v>16198</v>
      </c>
      <c r="B10336">
        <v>103531</v>
      </c>
      <c r="C10336" t="s">
        <v>13452</v>
      </c>
      <c r="D10336" t="s">
        <v>211</v>
      </c>
      <c r="E10336">
        <v>0</v>
      </c>
      <c r="F10336">
        <v>0</v>
      </c>
    </row>
    <row r="10337" spans="1:6">
      <c r="A10337" t="s">
        <v>16198</v>
      </c>
      <c r="B10337">
        <v>103532</v>
      </c>
      <c r="C10337" t="s">
        <v>13453</v>
      </c>
      <c r="D10337" t="s">
        <v>211</v>
      </c>
      <c r="E10337">
        <v>0</v>
      </c>
      <c r="F10337">
        <v>0</v>
      </c>
    </row>
    <row r="10338" spans="1:6">
      <c r="A10338" t="s">
        <v>16198</v>
      </c>
      <c r="B10338">
        <v>103533</v>
      </c>
      <c r="C10338" t="s">
        <v>13454</v>
      </c>
      <c r="D10338" t="s">
        <v>211</v>
      </c>
      <c r="E10338">
        <v>0</v>
      </c>
      <c r="F10338">
        <v>0</v>
      </c>
    </row>
    <row r="10339" spans="1:6">
      <c r="A10339" t="s">
        <v>16198</v>
      </c>
      <c r="B10339">
        <v>103534</v>
      </c>
      <c r="C10339" t="s">
        <v>13455</v>
      </c>
      <c r="D10339" t="s">
        <v>211</v>
      </c>
      <c r="E10339">
        <v>0</v>
      </c>
      <c r="F10339">
        <v>0</v>
      </c>
    </row>
    <row r="10340" spans="1:6">
      <c r="A10340" t="s">
        <v>16198</v>
      </c>
      <c r="B10340">
        <v>103535</v>
      </c>
      <c r="C10340" t="s">
        <v>13456</v>
      </c>
      <c r="D10340" t="s">
        <v>211</v>
      </c>
      <c r="E10340">
        <v>0</v>
      </c>
      <c r="F10340">
        <v>0</v>
      </c>
    </row>
    <row r="10341" spans="1:6">
      <c r="A10341" t="s">
        <v>16198</v>
      </c>
      <c r="B10341">
        <v>103527</v>
      </c>
      <c r="C10341" t="s">
        <v>13457</v>
      </c>
      <c r="D10341" t="s">
        <v>211</v>
      </c>
      <c r="E10341">
        <v>0</v>
      </c>
      <c r="F10341">
        <v>0</v>
      </c>
    </row>
    <row r="10342" spans="1:6">
      <c r="A10342" t="s">
        <v>16198</v>
      </c>
      <c r="B10342">
        <v>103536</v>
      </c>
      <c r="C10342" t="s">
        <v>13458</v>
      </c>
      <c r="D10342" t="s">
        <v>211</v>
      </c>
      <c r="E10342">
        <v>0</v>
      </c>
      <c r="F10342">
        <v>0</v>
      </c>
    </row>
    <row r="10343" spans="1:6">
      <c r="A10343" t="s">
        <v>16198</v>
      </c>
      <c r="B10343">
        <v>103528</v>
      </c>
      <c r="C10343" t="s">
        <v>13459</v>
      </c>
      <c r="D10343" t="s">
        <v>211</v>
      </c>
      <c r="E10343">
        <v>0</v>
      </c>
      <c r="F10343">
        <v>0</v>
      </c>
    </row>
    <row r="10344" spans="1:6">
      <c r="A10344" t="s">
        <v>16198</v>
      </c>
      <c r="B10344">
        <v>103541</v>
      </c>
      <c r="C10344" t="s">
        <v>13460</v>
      </c>
      <c r="D10344" t="s">
        <v>211</v>
      </c>
      <c r="E10344">
        <v>0</v>
      </c>
      <c r="F10344">
        <v>0</v>
      </c>
    </row>
    <row r="10345" spans="1:6">
      <c r="A10345" t="s">
        <v>16198</v>
      </c>
      <c r="B10345">
        <v>103539</v>
      </c>
      <c r="C10345" t="s">
        <v>13461</v>
      </c>
      <c r="D10345" t="s">
        <v>211</v>
      </c>
      <c r="E10345">
        <v>0</v>
      </c>
      <c r="F10345">
        <v>0</v>
      </c>
    </row>
    <row r="10346" spans="1:6">
      <c r="A10346" t="s">
        <v>16198</v>
      </c>
      <c r="B10346">
        <v>103540</v>
      </c>
      <c r="C10346" t="s">
        <v>13462</v>
      </c>
      <c r="D10346" t="s">
        <v>211</v>
      </c>
      <c r="E10346">
        <v>0</v>
      </c>
      <c r="F10346">
        <v>0</v>
      </c>
    </row>
    <row r="10347" spans="1:6">
      <c r="A10347" t="s">
        <v>16198</v>
      </c>
      <c r="B10347">
        <v>103542</v>
      </c>
      <c r="C10347" t="s">
        <v>13463</v>
      </c>
      <c r="D10347" t="s">
        <v>211</v>
      </c>
      <c r="E10347">
        <v>0</v>
      </c>
      <c r="F10347">
        <v>0</v>
      </c>
    </row>
    <row r="10348" spans="1:6">
      <c r="A10348" t="s">
        <v>16198</v>
      </c>
      <c r="B10348">
        <v>103543</v>
      </c>
      <c r="C10348" t="s">
        <v>13464</v>
      </c>
      <c r="D10348" t="s">
        <v>211</v>
      </c>
      <c r="E10348">
        <v>0</v>
      </c>
      <c r="F10348">
        <v>0</v>
      </c>
    </row>
    <row r="10349" spans="1:6">
      <c r="A10349" t="s">
        <v>16198</v>
      </c>
      <c r="B10349">
        <v>103544</v>
      </c>
      <c r="C10349" t="s">
        <v>13465</v>
      </c>
      <c r="D10349" t="s">
        <v>211</v>
      </c>
      <c r="E10349">
        <v>0</v>
      </c>
      <c r="F10349">
        <v>0</v>
      </c>
    </row>
    <row r="10350" spans="1:6">
      <c r="A10350" t="s">
        <v>16198</v>
      </c>
      <c r="B10350">
        <v>103545</v>
      </c>
      <c r="C10350" t="s">
        <v>13466</v>
      </c>
      <c r="D10350" t="s">
        <v>211</v>
      </c>
      <c r="E10350">
        <v>0</v>
      </c>
      <c r="F10350">
        <v>0</v>
      </c>
    </row>
    <row r="10351" spans="1:6">
      <c r="A10351" t="s">
        <v>16198</v>
      </c>
      <c r="B10351">
        <v>103537</v>
      </c>
      <c r="C10351" t="s">
        <v>13467</v>
      </c>
      <c r="D10351" t="s">
        <v>211</v>
      </c>
      <c r="E10351">
        <v>0</v>
      </c>
      <c r="F10351">
        <v>0</v>
      </c>
    </row>
    <row r="10352" spans="1:6">
      <c r="A10352" t="s">
        <v>16198</v>
      </c>
      <c r="B10352">
        <v>103546</v>
      </c>
      <c r="C10352" t="s">
        <v>13468</v>
      </c>
      <c r="D10352" t="s">
        <v>211</v>
      </c>
      <c r="E10352">
        <v>0</v>
      </c>
      <c r="F10352">
        <v>0</v>
      </c>
    </row>
    <row r="10353" spans="1:8">
      <c r="A10353" t="s">
        <v>16198</v>
      </c>
      <c r="B10353">
        <v>103538</v>
      </c>
      <c r="C10353" t="s">
        <v>13469</v>
      </c>
      <c r="D10353" t="s">
        <v>211</v>
      </c>
      <c r="E10353">
        <v>0</v>
      </c>
      <c r="F10353">
        <v>0</v>
      </c>
    </row>
    <row r="10354" spans="1:8">
      <c r="A10354" t="s">
        <v>16198</v>
      </c>
      <c r="B10354">
        <v>103549</v>
      </c>
      <c r="C10354" t="s">
        <v>13470</v>
      </c>
      <c r="D10354" t="s">
        <v>211</v>
      </c>
      <c r="E10354">
        <v>0</v>
      </c>
      <c r="F10354">
        <v>0</v>
      </c>
    </row>
    <row r="10355" spans="1:8">
      <c r="A10355" t="s">
        <v>16198</v>
      </c>
      <c r="B10355">
        <v>103550</v>
      </c>
      <c r="C10355" t="s">
        <v>13471</v>
      </c>
      <c r="D10355" t="s">
        <v>211</v>
      </c>
      <c r="E10355">
        <v>0</v>
      </c>
      <c r="F10355">
        <v>0</v>
      </c>
    </row>
    <row r="10356" spans="1:8">
      <c r="A10356" t="s">
        <v>16198</v>
      </c>
      <c r="B10356">
        <v>103551</v>
      </c>
      <c r="C10356" t="s">
        <v>13472</v>
      </c>
      <c r="D10356" t="s">
        <v>211</v>
      </c>
      <c r="E10356">
        <v>0</v>
      </c>
      <c r="F10356">
        <v>0</v>
      </c>
    </row>
    <row r="10357" spans="1:8">
      <c r="A10357" t="s">
        <v>16198</v>
      </c>
      <c r="B10357">
        <v>103552</v>
      </c>
      <c r="C10357" t="s">
        <v>13473</v>
      </c>
      <c r="D10357" t="s">
        <v>211</v>
      </c>
      <c r="E10357">
        <v>0</v>
      </c>
      <c r="F10357">
        <v>0</v>
      </c>
    </row>
    <row r="10358" spans="1:8">
      <c r="A10358" t="s">
        <v>16198</v>
      </c>
      <c r="B10358">
        <v>103553</v>
      </c>
      <c r="C10358" t="s">
        <v>13474</v>
      </c>
      <c r="D10358" t="s">
        <v>211</v>
      </c>
      <c r="E10358">
        <v>0</v>
      </c>
      <c r="F10358">
        <v>0</v>
      </c>
    </row>
    <row r="10359" spans="1:8">
      <c r="A10359" t="s">
        <v>16198</v>
      </c>
      <c r="B10359">
        <v>103554</v>
      </c>
      <c r="C10359" t="s">
        <v>13475</v>
      </c>
      <c r="D10359" t="s">
        <v>211</v>
      </c>
      <c r="E10359">
        <v>0</v>
      </c>
      <c r="F10359">
        <v>0</v>
      </c>
    </row>
    <row r="10360" spans="1:8">
      <c r="A10360" t="s">
        <v>16198</v>
      </c>
      <c r="B10360">
        <v>103555</v>
      </c>
      <c r="C10360" t="s">
        <v>13476</v>
      </c>
      <c r="D10360" t="s">
        <v>211</v>
      </c>
      <c r="E10360">
        <v>0</v>
      </c>
      <c r="F10360">
        <v>0</v>
      </c>
    </row>
    <row r="10361" spans="1:8">
      <c r="A10361" t="s">
        <v>16198</v>
      </c>
      <c r="B10361">
        <v>103547</v>
      </c>
      <c r="C10361" t="s">
        <v>13477</v>
      </c>
      <c r="D10361" t="s">
        <v>211</v>
      </c>
      <c r="E10361">
        <v>0</v>
      </c>
      <c r="F10361">
        <v>0</v>
      </c>
    </row>
    <row r="10362" spans="1:8">
      <c r="A10362" t="s">
        <v>16198</v>
      </c>
      <c r="B10362">
        <v>103556</v>
      </c>
      <c r="C10362" t="s">
        <v>13478</v>
      </c>
      <c r="D10362" t="s">
        <v>211</v>
      </c>
      <c r="E10362">
        <v>0</v>
      </c>
      <c r="F10362">
        <v>0</v>
      </c>
    </row>
    <row r="10363" spans="1:8" ht="15" thickBot="1">
      <c r="A10363" t="s">
        <v>16198</v>
      </c>
      <c r="B10363">
        <v>103548</v>
      </c>
      <c r="C10363" t="s">
        <v>13479</v>
      </c>
      <c r="D10363" t="s">
        <v>211</v>
      </c>
      <c r="E10363">
        <v>0</v>
      </c>
      <c r="F10363">
        <v>0</v>
      </c>
      <c r="G10363" t="s">
        <v>16235</v>
      </c>
      <c r="H10363" t="s">
        <v>16235</v>
      </c>
    </row>
    <row r="10364" spans="1:8" ht="15" thickTop="1">
      <c r="A10364" s="236" t="s">
        <v>317</v>
      </c>
      <c r="B10364" s="236">
        <v>45333</v>
      </c>
      <c r="C10364" s="236" t="s">
        <v>318</v>
      </c>
      <c r="D10364" s="236" t="s">
        <v>211</v>
      </c>
      <c r="E10364" s="155">
        <v>199.02</v>
      </c>
      <c r="F10364" s="155">
        <v>199.02</v>
      </c>
      <c r="G10364">
        <v>189.89</v>
      </c>
      <c r="H10364">
        <v>189.89</v>
      </c>
    </row>
    <row r="10365" spans="1:8">
      <c r="A10365" t="s">
        <v>319</v>
      </c>
      <c r="B10365">
        <v>11270</v>
      </c>
      <c r="C10365" t="s">
        <v>320</v>
      </c>
      <c r="D10365" t="s">
        <v>211</v>
      </c>
      <c r="E10365" s="155">
        <v>4.05</v>
      </c>
      <c r="F10365" s="155">
        <v>4.05</v>
      </c>
      <c r="G10365">
        <v>2.52</v>
      </c>
      <c r="H10365">
        <v>2.52</v>
      </c>
    </row>
    <row r="10366" spans="1:8">
      <c r="A10366" t="s">
        <v>319</v>
      </c>
      <c r="B10366">
        <v>412</v>
      </c>
      <c r="C10366" t="s">
        <v>321</v>
      </c>
      <c r="D10366" t="s">
        <v>211</v>
      </c>
      <c r="E10366" s="155">
        <v>1.18</v>
      </c>
      <c r="F10366" s="155">
        <v>1.18</v>
      </c>
      <c r="G10366">
        <v>1.1299999999999999</v>
      </c>
      <c r="H10366">
        <v>1.1299999999999999</v>
      </c>
    </row>
    <row r="10367" spans="1:8">
      <c r="A10367" t="s">
        <v>319</v>
      </c>
      <c r="B10367">
        <v>414</v>
      </c>
      <c r="C10367" t="s">
        <v>322</v>
      </c>
      <c r="D10367" t="s">
        <v>211</v>
      </c>
      <c r="E10367" s="155">
        <v>7.0000000000000007E-2</v>
      </c>
      <c r="F10367" s="155">
        <v>7.0000000000000007E-2</v>
      </c>
      <c r="G10367">
        <v>7.0000000000000007E-2</v>
      </c>
      <c r="H10367">
        <v>7.0000000000000007E-2</v>
      </c>
    </row>
    <row r="10368" spans="1:8">
      <c r="A10368" t="s">
        <v>319</v>
      </c>
      <c r="B10368">
        <v>410</v>
      </c>
      <c r="C10368" t="s">
        <v>323</v>
      </c>
      <c r="D10368" t="s">
        <v>211</v>
      </c>
      <c r="E10368" s="155">
        <v>0.18</v>
      </c>
      <c r="F10368" s="155">
        <v>0.18</v>
      </c>
      <c r="G10368">
        <v>0.17</v>
      </c>
      <c r="H10368">
        <v>0.17</v>
      </c>
    </row>
    <row r="10369" spans="1:8">
      <c r="A10369" t="s">
        <v>319</v>
      </c>
      <c r="B10369">
        <v>411</v>
      </c>
      <c r="C10369" t="s">
        <v>324</v>
      </c>
      <c r="D10369" t="s">
        <v>211</v>
      </c>
      <c r="E10369" s="155">
        <v>0.23</v>
      </c>
      <c r="F10369" s="155">
        <v>0.23</v>
      </c>
      <c r="G10369">
        <v>0.22</v>
      </c>
      <c r="H10369">
        <v>0.22</v>
      </c>
    </row>
    <row r="10370" spans="1:8">
      <c r="A10370" t="s">
        <v>319</v>
      </c>
      <c r="B10370">
        <v>408</v>
      </c>
      <c r="C10370" t="s">
        <v>325</v>
      </c>
      <c r="D10370" t="s">
        <v>211</v>
      </c>
      <c r="E10370" s="155">
        <v>1.1399999999999999</v>
      </c>
      <c r="F10370" s="155">
        <v>1.1399999999999999</v>
      </c>
      <c r="G10370">
        <v>1.0900000000000001</v>
      </c>
      <c r="H10370">
        <v>1.0900000000000001</v>
      </c>
    </row>
    <row r="10371" spans="1:8">
      <c r="A10371" t="s">
        <v>319</v>
      </c>
      <c r="B10371">
        <v>39131</v>
      </c>
      <c r="C10371" t="s">
        <v>326</v>
      </c>
      <c r="D10371" t="s">
        <v>211</v>
      </c>
      <c r="E10371" s="155">
        <v>5.0999999999999996</v>
      </c>
      <c r="F10371" s="155">
        <v>5.0999999999999996</v>
      </c>
      <c r="G10371">
        <v>3.35</v>
      </c>
      <c r="H10371">
        <v>3.35</v>
      </c>
    </row>
    <row r="10372" spans="1:8">
      <c r="A10372" t="s">
        <v>319</v>
      </c>
      <c r="B10372">
        <v>394</v>
      </c>
      <c r="C10372" t="s">
        <v>327</v>
      </c>
      <c r="D10372" t="s">
        <v>211</v>
      </c>
      <c r="E10372" s="155">
        <v>5.17</v>
      </c>
      <c r="F10372" s="155">
        <v>5.17</v>
      </c>
      <c r="G10372">
        <v>3.39</v>
      </c>
      <c r="H10372">
        <v>3.39</v>
      </c>
    </row>
    <row r="10373" spans="1:8">
      <c r="A10373" t="s">
        <v>319</v>
      </c>
      <c r="B10373">
        <v>39130</v>
      </c>
      <c r="C10373" t="s">
        <v>328</v>
      </c>
      <c r="D10373" t="s">
        <v>211</v>
      </c>
      <c r="E10373" s="155">
        <v>4.6500000000000004</v>
      </c>
      <c r="F10373" s="155">
        <v>4.6500000000000004</v>
      </c>
      <c r="G10373">
        <v>3.05</v>
      </c>
      <c r="H10373">
        <v>3.05</v>
      </c>
    </row>
    <row r="10374" spans="1:8">
      <c r="A10374" t="s">
        <v>319</v>
      </c>
      <c r="B10374">
        <v>395</v>
      </c>
      <c r="C10374" t="s">
        <v>329</v>
      </c>
      <c r="D10374" t="s">
        <v>211</v>
      </c>
      <c r="E10374" s="155">
        <v>4.97</v>
      </c>
      <c r="F10374" s="155">
        <v>4.97</v>
      </c>
      <c r="G10374">
        <v>3.26</v>
      </c>
      <c r="H10374">
        <v>3.26</v>
      </c>
    </row>
    <row r="10375" spans="1:8">
      <c r="A10375" t="s">
        <v>319</v>
      </c>
      <c r="B10375">
        <v>39129</v>
      </c>
      <c r="C10375" t="s">
        <v>330</v>
      </c>
      <c r="D10375" t="s">
        <v>211</v>
      </c>
      <c r="E10375" s="155">
        <v>2.87</v>
      </c>
      <c r="F10375" s="155">
        <v>2.87</v>
      </c>
      <c r="G10375">
        <v>1.88</v>
      </c>
      <c r="H10375">
        <v>1.88</v>
      </c>
    </row>
    <row r="10376" spans="1:8">
      <c r="A10376" t="s">
        <v>319</v>
      </c>
      <c r="B10376">
        <v>393</v>
      </c>
      <c r="C10376" t="s">
        <v>331</v>
      </c>
      <c r="D10376" t="s">
        <v>211</v>
      </c>
      <c r="E10376" s="155">
        <v>3</v>
      </c>
      <c r="F10376" s="155">
        <v>3</v>
      </c>
      <c r="G10376">
        <v>1.97</v>
      </c>
      <c r="H10376">
        <v>1.97</v>
      </c>
    </row>
    <row r="10377" spans="1:8">
      <c r="A10377" t="s">
        <v>319</v>
      </c>
      <c r="B10377">
        <v>39127</v>
      </c>
      <c r="C10377" t="s">
        <v>332</v>
      </c>
      <c r="D10377" t="s">
        <v>211</v>
      </c>
      <c r="E10377" s="155">
        <v>2.4500000000000002</v>
      </c>
      <c r="F10377" s="155">
        <v>2.4500000000000002</v>
      </c>
      <c r="G10377">
        <v>1.61</v>
      </c>
      <c r="H10377">
        <v>1.61</v>
      </c>
    </row>
    <row r="10378" spans="1:8">
      <c r="A10378" t="s">
        <v>319</v>
      </c>
      <c r="B10378">
        <v>392</v>
      </c>
      <c r="C10378" t="s">
        <v>333</v>
      </c>
      <c r="D10378" t="s">
        <v>211</v>
      </c>
      <c r="E10378" s="155">
        <v>2.52</v>
      </c>
      <c r="F10378" s="155">
        <v>2.52</v>
      </c>
      <c r="G10378">
        <v>1.65</v>
      </c>
      <c r="H10378">
        <v>1.65</v>
      </c>
    </row>
    <row r="10379" spans="1:8">
      <c r="A10379" t="s">
        <v>319</v>
      </c>
      <c r="B10379">
        <v>39133</v>
      </c>
      <c r="C10379" t="s">
        <v>334</v>
      </c>
      <c r="D10379" t="s">
        <v>211</v>
      </c>
      <c r="E10379" s="155">
        <v>6.7</v>
      </c>
      <c r="F10379" s="155">
        <v>6.7</v>
      </c>
      <c r="G10379">
        <v>4.4000000000000004</v>
      </c>
      <c r="H10379">
        <v>4.4000000000000004</v>
      </c>
    </row>
    <row r="10380" spans="1:8">
      <c r="A10380" t="s">
        <v>319</v>
      </c>
      <c r="B10380">
        <v>397</v>
      </c>
      <c r="C10380" t="s">
        <v>335</v>
      </c>
      <c r="D10380" t="s">
        <v>211</v>
      </c>
      <c r="E10380" s="155">
        <v>7.4</v>
      </c>
      <c r="F10380" s="155">
        <v>7.4</v>
      </c>
      <c r="G10380">
        <v>4.8600000000000003</v>
      </c>
      <c r="H10380">
        <v>4.8600000000000003</v>
      </c>
    </row>
    <row r="10381" spans="1:8">
      <c r="A10381" t="s">
        <v>319</v>
      </c>
      <c r="B10381">
        <v>39132</v>
      </c>
      <c r="C10381" t="s">
        <v>336</v>
      </c>
      <c r="D10381" t="s">
        <v>211</v>
      </c>
      <c r="E10381" s="155">
        <v>5.36</v>
      </c>
      <c r="F10381" s="155">
        <v>5.36</v>
      </c>
      <c r="G10381">
        <v>3.52</v>
      </c>
      <c r="H10381">
        <v>3.52</v>
      </c>
    </row>
    <row r="10382" spans="1:8">
      <c r="A10382" t="s">
        <v>319</v>
      </c>
      <c r="B10382">
        <v>396</v>
      </c>
      <c r="C10382" t="s">
        <v>337</v>
      </c>
      <c r="D10382" t="s">
        <v>211</v>
      </c>
      <c r="E10382" s="155">
        <v>5.74</v>
      </c>
      <c r="F10382" s="155">
        <v>5.74</v>
      </c>
      <c r="G10382">
        <v>3.77</v>
      </c>
      <c r="H10382">
        <v>3.77</v>
      </c>
    </row>
    <row r="10383" spans="1:8">
      <c r="A10383" t="s">
        <v>319</v>
      </c>
      <c r="B10383">
        <v>39135</v>
      </c>
      <c r="C10383" t="s">
        <v>338</v>
      </c>
      <c r="D10383" t="s">
        <v>211</v>
      </c>
      <c r="E10383" s="155">
        <v>10.72</v>
      </c>
      <c r="F10383" s="155">
        <v>10.72</v>
      </c>
      <c r="G10383">
        <v>7.04</v>
      </c>
      <c r="H10383">
        <v>7.04</v>
      </c>
    </row>
    <row r="10384" spans="1:8">
      <c r="A10384" t="s">
        <v>319</v>
      </c>
      <c r="B10384">
        <v>39134</v>
      </c>
      <c r="C10384" t="s">
        <v>339</v>
      </c>
      <c r="D10384" t="s">
        <v>211</v>
      </c>
      <c r="E10384" s="155">
        <v>8.93</v>
      </c>
      <c r="F10384" s="155">
        <v>8.93</v>
      </c>
      <c r="G10384">
        <v>5.86</v>
      </c>
      <c r="H10384">
        <v>5.86</v>
      </c>
    </row>
    <row r="10385" spans="1:8">
      <c r="A10385" t="s">
        <v>319</v>
      </c>
      <c r="B10385">
        <v>398</v>
      </c>
      <c r="C10385" t="s">
        <v>340</v>
      </c>
      <c r="D10385" t="s">
        <v>211</v>
      </c>
      <c r="E10385" s="155">
        <v>8.23</v>
      </c>
      <c r="F10385" s="155">
        <v>8.23</v>
      </c>
      <c r="G10385">
        <v>5.4</v>
      </c>
      <c r="H10385">
        <v>5.4</v>
      </c>
    </row>
    <row r="10386" spans="1:8">
      <c r="A10386" t="s">
        <v>319</v>
      </c>
      <c r="B10386">
        <v>39128</v>
      </c>
      <c r="C10386" t="s">
        <v>341</v>
      </c>
      <c r="D10386" t="s">
        <v>211</v>
      </c>
      <c r="E10386" s="155">
        <v>2.68</v>
      </c>
      <c r="F10386" s="155">
        <v>2.68</v>
      </c>
      <c r="G10386">
        <v>1.76</v>
      </c>
      <c r="H10386">
        <v>1.76</v>
      </c>
    </row>
    <row r="10387" spans="1:8">
      <c r="A10387" t="s">
        <v>319</v>
      </c>
      <c r="B10387">
        <v>400</v>
      </c>
      <c r="C10387" t="s">
        <v>342</v>
      </c>
      <c r="D10387" t="s">
        <v>211</v>
      </c>
      <c r="E10387" s="155">
        <v>2.61</v>
      </c>
      <c r="F10387" s="155">
        <v>2.61</v>
      </c>
      <c r="G10387">
        <v>1.71</v>
      </c>
      <c r="H10387">
        <v>1.71</v>
      </c>
    </row>
    <row r="10388" spans="1:8">
      <c r="A10388" t="s">
        <v>319</v>
      </c>
      <c r="B10388">
        <v>39125</v>
      </c>
      <c r="C10388" t="s">
        <v>343</v>
      </c>
      <c r="D10388" t="s">
        <v>211</v>
      </c>
      <c r="E10388" s="155">
        <v>2.68</v>
      </c>
      <c r="F10388" s="155">
        <v>2.68</v>
      </c>
      <c r="G10388">
        <v>1.76</v>
      </c>
      <c r="H10388">
        <v>1.76</v>
      </c>
    </row>
    <row r="10389" spans="1:8">
      <c r="A10389" t="s">
        <v>319</v>
      </c>
      <c r="B10389">
        <v>39126</v>
      </c>
      <c r="C10389" t="s">
        <v>344</v>
      </c>
      <c r="D10389" t="s">
        <v>211</v>
      </c>
      <c r="E10389" s="155">
        <v>12.06</v>
      </c>
      <c r="F10389" s="155">
        <v>12.06</v>
      </c>
      <c r="G10389">
        <v>7.92</v>
      </c>
      <c r="H10389">
        <v>7.92</v>
      </c>
    </row>
    <row r="10390" spans="1:8">
      <c r="A10390" t="s">
        <v>319</v>
      </c>
      <c r="B10390">
        <v>399</v>
      </c>
      <c r="C10390" t="s">
        <v>345</v>
      </c>
      <c r="D10390" t="s">
        <v>211</v>
      </c>
      <c r="E10390" s="155">
        <v>10.62</v>
      </c>
      <c r="F10390" s="155">
        <v>10.62</v>
      </c>
      <c r="G10390">
        <v>6.97</v>
      </c>
      <c r="H10390">
        <v>6.97</v>
      </c>
    </row>
    <row r="10391" spans="1:8">
      <c r="A10391" t="s">
        <v>319</v>
      </c>
      <c r="B10391">
        <v>39158</v>
      </c>
      <c r="C10391" t="s">
        <v>346</v>
      </c>
      <c r="D10391" t="s">
        <v>211</v>
      </c>
      <c r="E10391" s="155">
        <v>28.53</v>
      </c>
      <c r="F10391" s="155">
        <v>28.53</v>
      </c>
      <c r="G10391">
        <v>18.73</v>
      </c>
      <c r="H10391">
        <v>18.73</v>
      </c>
    </row>
    <row r="10392" spans="1:8">
      <c r="A10392" t="s">
        <v>319</v>
      </c>
      <c r="B10392">
        <v>39141</v>
      </c>
      <c r="C10392" t="s">
        <v>347</v>
      </c>
      <c r="D10392" t="s">
        <v>211</v>
      </c>
      <c r="E10392" s="155">
        <v>2.0699999999999998</v>
      </c>
      <c r="F10392" s="155">
        <v>2.0699999999999998</v>
      </c>
      <c r="G10392">
        <v>1.36</v>
      </c>
      <c r="H10392">
        <v>1.36</v>
      </c>
    </row>
    <row r="10393" spans="1:8">
      <c r="A10393" t="s">
        <v>319</v>
      </c>
      <c r="B10393">
        <v>39140</v>
      </c>
      <c r="C10393" t="s">
        <v>348</v>
      </c>
      <c r="D10393" t="s">
        <v>211</v>
      </c>
      <c r="E10393" s="155">
        <v>1.88</v>
      </c>
      <c r="F10393" s="155">
        <v>1.88</v>
      </c>
      <c r="G10393">
        <v>1.23</v>
      </c>
      <c r="H10393">
        <v>1.23</v>
      </c>
    </row>
    <row r="10394" spans="1:8">
      <c r="A10394" t="s">
        <v>319</v>
      </c>
      <c r="B10394">
        <v>39139</v>
      </c>
      <c r="C10394" t="s">
        <v>349</v>
      </c>
      <c r="D10394" t="s">
        <v>211</v>
      </c>
      <c r="E10394" s="155">
        <v>1.56</v>
      </c>
      <c r="F10394" s="155">
        <v>1.56</v>
      </c>
      <c r="G10394">
        <v>1.02</v>
      </c>
      <c r="H10394">
        <v>1.02</v>
      </c>
    </row>
    <row r="10395" spans="1:8">
      <c r="A10395" t="s">
        <v>319</v>
      </c>
      <c r="B10395">
        <v>39137</v>
      </c>
      <c r="C10395" t="s">
        <v>350</v>
      </c>
      <c r="D10395" t="s">
        <v>211</v>
      </c>
      <c r="E10395" s="155">
        <v>1.08</v>
      </c>
      <c r="F10395" s="155">
        <v>1.08</v>
      </c>
      <c r="G10395">
        <v>0.71</v>
      </c>
      <c r="H10395">
        <v>0.71</v>
      </c>
    </row>
    <row r="10396" spans="1:8">
      <c r="A10396" t="s">
        <v>319</v>
      </c>
      <c r="B10396">
        <v>39143</v>
      </c>
      <c r="C10396" t="s">
        <v>351</v>
      </c>
      <c r="D10396" t="s">
        <v>211</v>
      </c>
      <c r="E10396" s="155">
        <v>4.2699999999999996</v>
      </c>
      <c r="F10396" s="155">
        <v>4.2699999999999996</v>
      </c>
      <c r="G10396">
        <v>2.8</v>
      </c>
      <c r="H10396">
        <v>2.8</v>
      </c>
    </row>
    <row r="10397" spans="1:8">
      <c r="A10397" t="s">
        <v>319</v>
      </c>
      <c r="B10397">
        <v>39142</v>
      </c>
      <c r="C10397" t="s">
        <v>352</v>
      </c>
      <c r="D10397" t="s">
        <v>211</v>
      </c>
      <c r="E10397" s="155">
        <v>3.06</v>
      </c>
      <c r="F10397" s="155">
        <v>3.06</v>
      </c>
      <c r="G10397">
        <v>2.0099999999999998</v>
      </c>
      <c r="H10397">
        <v>2.0099999999999998</v>
      </c>
    </row>
    <row r="10398" spans="1:8">
      <c r="A10398" t="s">
        <v>319</v>
      </c>
      <c r="B10398">
        <v>39144</v>
      </c>
      <c r="C10398" t="s">
        <v>353</v>
      </c>
      <c r="D10398" t="s">
        <v>211</v>
      </c>
      <c r="E10398" s="155">
        <v>4.97</v>
      </c>
      <c r="F10398" s="155">
        <v>4.97</v>
      </c>
      <c r="G10398">
        <v>3.26</v>
      </c>
      <c r="H10398">
        <v>3.26</v>
      </c>
    </row>
    <row r="10399" spans="1:8">
      <c r="A10399" t="s">
        <v>319</v>
      </c>
      <c r="B10399">
        <v>39138</v>
      </c>
      <c r="C10399" t="s">
        <v>354</v>
      </c>
      <c r="D10399" t="s">
        <v>211</v>
      </c>
      <c r="E10399" s="155">
        <v>1.1399999999999999</v>
      </c>
      <c r="F10399" s="155">
        <v>1.1399999999999999</v>
      </c>
      <c r="G10399">
        <v>0.75</v>
      </c>
      <c r="H10399">
        <v>0.75</v>
      </c>
    </row>
    <row r="10400" spans="1:8">
      <c r="A10400" t="s">
        <v>319</v>
      </c>
      <c r="B10400">
        <v>39136</v>
      </c>
      <c r="C10400" t="s">
        <v>355</v>
      </c>
      <c r="D10400" t="s">
        <v>211</v>
      </c>
      <c r="E10400" s="155">
        <v>0.76</v>
      </c>
      <c r="F10400" s="155">
        <v>0.76</v>
      </c>
      <c r="G10400">
        <v>0.5</v>
      </c>
      <c r="H10400">
        <v>0.5</v>
      </c>
    </row>
    <row r="10401" spans="1:8">
      <c r="A10401" t="s">
        <v>319</v>
      </c>
      <c r="B10401">
        <v>39145</v>
      </c>
      <c r="C10401" t="s">
        <v>356</v>
      </c>
      <c r="D10401" t="s">
        <v>211</v>
      </c>
      <c r="E10401" s="155">
        <v>8.1999999999999993</v>
      </c>
      <c r="F10401" s="155">
        <v>8.1999999999999993</v>
      </c>
      <c r="G10401">
        <v>5.38</v>
      </c>
      <c r="H10401">
        <v>5.38</v>
      </c>
    </row>
    <row r="10402" spans="1:8">
      <c r="A10402" t="s">
        <v>319</v>
      </c>
      <c r="B10402">
        <v>12615</v>
      </c>
      <c r="C10402" t="s">
        <v>357</v>
      </c>
      <c r="D10402" t="s">
        <v>211</v>
      </c>
      <c r="E10402" s="155">
        <v>10.76</v>
      </c>
      <c r="F10402" s="155">
        <v>10.76</v>
      </c>
      <c r="G10402">
        <v>15.03</v>
      </c>
      <c r="H10402">
        <v>15.03</v>
      </c>
    </row>
    <row r="10403" spans="1:8">
      <c r="A10403" t="s">
        <v>319</v>
      </c>
      <c r="B10403">
        <v>11927</v>
      </c>
      <c r="C10403" t="s">
        <v>358</v>
      </c>
      <c r="D10403" t="s">
        <v>211</v>
      </c>
      <c r="E10403" s="155">
        <v>12.1</v>
      </c>
      <c r="F10403" s="155">
        <v>12.1</v>
      </c>
      <c r="G10403">
        <v>7.52</v>
      </c>
      <c r="H10403">
        <v>7.52</v>
      </c>
    </row>
    <row r="10404" spans="1:8">
      <c r="A10404" t="s">
        <v>319</v>
      </c>
      <c r="B10404">
        <v>11928</v>
      </c>
      <c r="C10404" t="s">
        <v>359</v>
      </c>
      <c r="D10404" t="s">
        <v>211</v>
      </c>
      <c r="E10404" s="155">
        <v>13.87</v>
      </c>
      <c r="F10404" s="155">
        <v>13.87</v>
      </c>
      <c r="G10404">
        <v>8.61</v>
      </c>
      <c r="H10404">
        <v>8.61</v>
      </c>
    </row>
    <row r="10405" spans="1:8">
      <c r="A10405" t="s">
        <v>319</v>
      </c>
      <c r="B10405">
        <v>11929</v>
      </c>
      <c r="C10405" t="s">
        <v>360</v>
      </c>
      <c r="D10405" t="s">
        <v>211</v>
      </c>
      <c r="E10405" s="155">
        <v>21.45</v>
      </c>
      <c r="F10405" s="155">
        <v>21.45</v>
      </c>
      <c r="G10405">
        <v>13.33</v>
      </c>
      <c r="H10405">
        <v>13.33</v>
      </c>
    </row>
    <row r="10406" spans="1:8">
      <c r="A10406" t="s">
        <v>319</v>
      </c>
      <c r="B10406">
        <v>36801</v>
      </c>
      <c r="C10406" t="s">
        <v>361</v>
      </c>
      <c r="D10406" t="s">
        <v>211</v>
      </c>
      <c r="E10406" s="155">
        <v>40.119999999999997</v>
      </c>
      <c r="F10406" s="155">
        <v>40.119999999999997</v>
      </c>
      <c r="G10406">
        <v>30.6</v>
      </c>
      <c r="H10406">
        <v>30.6</v>
      </c>
    </row>
    <row r="10407" spans="1:8">
      <c r="A10407" t="s">
        <v>319</v>
      </c>
      <c r="B10407">
        <v>36246</v>
      </c>
      <c r="C10407" t="s">
        <v>362</v>
      </c>
      <c r="D10407" t="s">
        <v>110</v>
      </c>
      <c r="E10407" s="155">
        <v>4.26</v>
      </c>
      <c r="F10407" s="155">
        <v>4.26</v>
      </c>
      <c r="G10407">
        <v>4.09</v>
      </c>
      <c r="H10407">
        <v>4.09</v>
      </c>
    </row>
    <row r="10408" spans="1:8">
      <c r="A10408" t="s">
        <v>319</v>
      </c>
      <c r="B10408">
        <v>37600</v>
      </c>
      <c r="C10408" t="s">
        <v>363</v>
      </c>
      <c r="D10408" t="s">
        <v>211</v>
      </c>
      <c r="E10408" s="155"/>
      <c r="F10408" s="155"/>
      <c r="G10408">
        <v>104.86</v>
      </c>
      <c r="H10408">
        <v>104.86</v>
      </c>
    </row>
    <row r="10409" spans="1:8">
      <c r="A10409" t="s">
        <v>319</v>
      </c>
      <c r="B10409">
        <v>37599</v>
      </c>
      <c r="C10409" t="s">
        <v>364</v>
      </c>
      <c r="D10409" t="s">
        <v>211</v>
      </c>
      <c r="E10409" s="155"/>
      <c r="F10409" s="155"/>
      <c r="G10409">
        <v>97.6</v>
      </c>
      <c r="H10409">
        <v>97.6</v>
      </c>
    </row>
    <row r="10410" spans="1:8">
      <c r="A10410" t="s">
        <v>319</v>
      </c>
      <c r="B10410">
        <v>1</v>
      </c>
      <c r="C10410" t="s">
        <v>365</v>
      </c>
      <c r="D10410" t="s">
        <v>205</v>
      </c>
      <c r="E10410" s="155"/>
      <c r="F10410" s="155"/>
      <c r="G10410">
        <v>110</v>
      </c>
      <c r="H10410">
        <v>110</v>
      </c>
    </row>
    <row r="10411" spans="1:8">
      <c r="A10411" t="s">
        <v>319</v>
      </c>
      <c r="B10411">
        <v>3</v>
      </c>
      <c r="C10411" t="s">
        <v>366</v>
      </c>
      <c r="D10411" t="s">
        <v>71</v>
      </c>
      <c r="E10411" s="155">
        <v>28.1</v>
      </c>
      <c r="F10411" s="155">
        <v>28.1</v>
      </c>
      <c r="G10411">
        <v>19.12</v>
      </c>
      <c r="H10411">
        <v>19.12</v>
      </c>
    </row>
    <row r="10412" spans="1:8">
      <c r="A10412" t="s">
        <v>319</v>
      </c>
      <c r="B10412">
        <v>43054</v>
      </c>
      <c r="C10412" t="s">
        <v>367</v>
      </c>
      <c r="D10412" t="s">
        <v>205</v>
      </c>
      <c r="E10412" s="155">
        <v>7.96</v>
      </c>
      <c r="F10412" s="155">
        <v>7.96</v>
      </c>
      <c r="G10412">
        <v>6.7</v>
      </c>
      <c r="H10412">
        <v>6.7</v>
      </c>
    </row>
    <row r="10413" spans="1:8">
      <c r="A10413" t="s">
        <v>319</v>
      </c>
      <c r="B10413">
        <v>42402</v>
      </c>
      <c r="C10413" t="s">
        <v>368</v>
      </c>
      <c r="D10413" t="s">
        <v>205</v>
      </c>
      <c r="E10413" s="155">
        <v>7.61</v>
      </c>
      <c r="F10413" s="155">
        <v>7.61</v>
      </c>
      <c r="G10413">
        <v>6.4</v>
      </c>
      <c r="H10413">
        <v>6.4</v>
      </c>
    </row>
    <row r="10414" spans="1:8">
      <c r="A10414" t="s">
        <v>319</v>
      </c>
      <c r="B10414">
        <v>42403</v>
      </c>
      <c r="C10414" t="s">
        <v>369</v>
      </c>
      <c r="D10414" t="s">
        <v>205</v>
      </c>
      <c r="E10414" s="155">
        <v>9.76</v>
      </c>
      <c r="F10414" s="155">
        <v>9.76</v>
      </c>
      <c r="G10414">
        <v>8.2100000000000009</v>
      </c>
      <c r="H10414">
        <v>8.2100000000000009</v>
      </c>
    </row>
    <row r="10415" spans="1:8">
      <c r="A10415" t="s">
        <v>319</v>
      </c>
      <c r="B10415">
        <v>42404</v>
      </c>
      <c r="C10415" t="s">
        <v>370</v>
      </c>
      <c r="D10415" t="s">
        <v>205</v>
      </c>
      <c r="E10415" s="155">
        <v>9.7100000000000009</v>
      </c>
      <c r="F10415" s="155">
        <v>9.7100000000000009</v>
      </c>
      <c r="G10415">
        <v>8.16</v>
      </c>
      <c r="H10415">
        <v>8.16</v>
      </c>
    </row>
    <row r="10416" spans="1:8">
      <c r="A10416" t="s">
        <v>319</v>
      </c>
      <c r="B10416">
        <v>42405</v>
      </c>
      <c r="C10416" t="s">
        <v>371</v>
      </c>
      <c r="D10416" t="s">
        <v>205</v>
      </c>
      <c r="E10416" s="155">
        <v>10.34</v>
      </c>
      <c r="F10416" s="155">
        <v>10.34</v>
      </c>
      <c r="G10416">
        <v>8.6999999999999993</v>
      </c>
      <c r="H10416">
        <v>8.6999999999999993</v>
      </c>
    </row>
    <row r="10417" spans="1:8">
      <c r="A10417" t="s">
        <v>319</v>
      </c>
      <c r="B10417">
        <v>34341</v>
      </c>
      <c r="C10417" t="s">
        <v>372</v>
      </c>
      <c r="D10417" t="s">
        <v>205</v>
      </c>
      <c r="E10417" s="155">
        <v>8.9700000000000006</v>
      </c>
      <c r="F10417" s="155">
        <v>8.9700000000000006</v>
      </c>
      <c r="G10417">
        <v>7.55</v>
      </c>
      <c r="H10417">
        <v>7.55</v>
      </c>
    </row>
    <row r="10418" spans="1:8">
      <c r="A10418" t="s">
        <v>319</v>
      </c>
      <c r="B10418">
        <v>43053</v>
      </c>
      <c r="C10418" t="s">
        <v>373</v>
      </c>
      <c r="D10418" t="s">
        <v>205</v>
      </c>
      <c r="E10418" s="155">
        <v>7.11</v>
      </c>
      <c r="F10418" s="155">
        <v>7.11</v>
      </c>
      <c r="G10418">
        <v>5.98</v>
      </c>
      <c r="H10418">
        <v>5.98</v>
      </c>
    </row>
    <row r="10419" spans="1:8">
      <c r="A10419" t="s">
        <v>319</v>
      </c>
      <c r="B10419">
        <v>43058</v>
      </c>
      <c r="C10419" t="s">
        <v>374</v>
      </c>
      <c r="D10419" t="s">
        <v>205</v>
      </c>
      <c r="E10419" s="155">
        <v>7.37</v>
      </c>
      <c r="F10419" s="155">
        <v>7.37</v>
      </c>
      <c r="G10419">
        <v>6.2</v>
      </c>
      <c r="H10419">
        <v>6.2</v>
      </c>
    </row>
    <row r="10420" spans="1:8">
      <c r="A10420" t="s">
        <v>319</v>
      </c>
      <c r="B10420">
        <v>34</v>
      </c>
      <c r="C10420" t="s">
        <v>375</v>
      </c>
      <c r="D10420" t="s">
        <v>205</v>
      </c>
      <c r="E10420" s="155">
        <v>7.41</v>
      </c>
      <c r="F10420" s="155">
        <v>7.41</v>
      </c>
      <c r="G10420">
        <v>6.23</v>
      </c>
      <c r="H10420">
        <v>6.23</v>
      </c>
    </row>
    <row r="10421" spans="1:8">
      <c r="A10421" t="s">
        <v>319</v>
      </c>
      <c r="B10421">
        <v>43055</v>
      </c>
      <c r="C10421" t="s">
        <v>376</v>
      </c>
      <c r="D10421" t="s">
        <v>205</v>
      </c>
      <c r="E10421" s="155">
        <v>6.42</v>
      </c>
      <c r="F10421" s="155">
        <v>6.42</v>
      </c>
      <c r="G10421">
        <v>5.4</v>
      </c>
      <c r="H10421">
        <v>5.4</v>
      </c>
    </row>
    <row r="10422" spans="1:8">
      <c r="A10422" t="s">
        <v>319</v>
      </c>
      <c r="B10422">
        <v>43056</v>
      </c>
      <c r="C10422" t="s">
        <v>377</v>
      </c>
      <c r="D10422" t="s">
        <v>205</v>
      </c>
      <c r="E10422" s="155">
        <v>7.4</v>
      </c>
      <c r="F10422" s="155">
        <v>7.4</v>
      </c>
      <c r="G10422">
        <v>6.22</v>
      </c>
      <c r="H10422">
        <v>6.22</v>
      </c>
    </row>
    <row r="10423" spans="1:8">
      <c r="A10423" t="s">
        <v>319</v>
      </c>
      <c r="B10423">
        <v>43057</v>
      </c>
      <c r="C10423" t="s">
        <v>378</v>
      </c>
      <c r="D10423" t="s">
        <v>205</v>
      </c>
      <c r="E10423" s="155">
        <v>8.1300000000000008</v>
      </c>
      <c r="F10423" s="155">
        <v>8.1300000000000008</v>
      </c>
      <c r="G10423">
        <v>6.84</v>
      </c>
      <c r="H10423">
        <v>6.84</v>
      </c>
    </row>
    <row r="10424" spans="1:8">
      <c r="A10424" t="s">
        <v>319</v>
      </c>
      <c r="B10424">
        <v>34449</v>
      </c>
      <c r="C10424" t="s">
        <v>379</v>
      </c>
      <c r="D10424" t="s">
        <v>205</v>
      </c>
      <c r="E10424" s="155">
        <v>8.69</v>
      </c>
      <c r="F10424" s="155">
        <v>8.69</v>
      </c>
      <c r="G10424">
        <v>7.31</v>
      </c>
      <c r="H10424">
        <v>7.31</v>
      </c>
    </row>
    <row r="10425" spans="1:8">
      <c r="A10425" t="s">
        <v>319</v>
      </c>
      <c r="B10425">
        <v>32</v>
      </c>
      <c r="C10425" t="s">
        <v>380</v>
      </c>
      <c r="D10425" t="s">
        <v>205</v>
      </c>
      <c r="E10425" s="155">
        <v>7.82</v>
      </c>
      <c r="F10425" s="155">
        <v>7.82</v>
      </c>
      <c r="G10425">
        <v>6.57</v>
      </c>
      <c r="H10425">
        <v>6.57</v>
      </c>
    </row>
    <row r="10426" spans="1:8">
      <c r="A10426" t="s">
        <v>319</v>
      </c>
      <c r="B10426">
        <v>33</v>
      </c>
      <c r="C10426" t="s">
        <v>381</v>
      </c>
      <c r="D10426" t="s">
        <v>205</v>
      </c>
      <c r="E10426" s="155">
        <v>7.86</v>
      </c>
      <c r="F10426" s="155">
        <v>7.86</v>
      </c>
      <c r="G10426">
        <v>6.61</v>
      </c>
      <c r="H10426">
        <v>6.61</v>
      </c>
    </row>
    <row r="10427" spans="1:8">
      <c r="A10427" t="s">
        <v>319</v>
      </c>
      <c r="B10427">
        <v>43061</v>
      </c>
      <c r="C10427" t="s">
        <v>382</v>
      </c>
      <c r="D10427" t="s">
        <v>205</v>
      </c>
      <c r="E10427" s="155">
        <v>7.35</v>
      </c>
      <c r="F10427" s="155">
        <v>7.35</v>
      </c>
      <c r="G10427">
        <v>6.18</v>
      </c>
      <c r="H10427">
        <v>6.18</v>
      </c>
    </row>
    <row r="10428" spans="1:8">
      <c r="A10428" t="s">
        <v>319</v>
      </c>
      <c r="B10428">
        <v>43059</v>
      </c>
      <c r="C10428" t="s">
        <v>383</v>
      </c>
      <c r="D10428" t="s">
        <v>205</v>
      </c>
      <c r="E10428" s="155">
        <v>7.01</v>
      </c>
      <c r="F10428" s="155">
        <v>7.01</v>
      </c>
      <c r="G10428">
        <v>5.9</v>
      </c>
      <c r="H10428">
        <v>5.9</v>
      </c>
    </row>
    <row r="10429" spans="1:8">
      <c r="A10429" t="s">
        <v>319</v>
      </c>
      <c r="B10429">
        <v>43062</v>
      </c>
      <c r="C10429" t="s">
        <v>384</v>
      </c>
      <c r="D10429" t="s">
        <v>205</v>
      </c>
      <c r="E10429" s="155">
        <v>7.77</v>
      </c>
      <c r="F10429" s="155">
        <v>7.77</v>
      </c>
      <c r="G10429">
        <v>6.54</v>
      </c>
      <c r="H10429">
        <v>6.54</v>
      </c>
    </row>
    <row r="10430" spans="1:8">
      <c r="A10430" t="s">
        <v>319</v>
      </c>
      <c r="B10430">
        <v>43060</v>
      </c>
      <c r="C10430" t="s">
        <v>385</v>
      </c>
      <c r="D10430" t="s">
        <v>205</v>
      </c>
      <c r="E10430" s="155">
        <v>6.11</v>
      </c>
      <c r="F10430" s="155">
        <v>6.11</v>
      </c>
      <c r="G10430">
        <v>5.14</v>
      </c>
      <c r="H10430">
        <v>5.14</v>
      </c>
    </row>
    <row r="10431" spans="1:8">
      <c r="A10431" t="s">
        <v>319</v>
      </c>
      <c r="B10431">
        <v>40410</v>
      </c>
      <c r="C10431" t="s">
        <v>386</v>
      </c>
      <c r="D10431" t="s">
        <v>211</v>
      </c>
      <c r="E10431" s="155"/>
      <c r="F10431" s="155"/>
      <c r="G10431">
        <v>21.99</v>
      </c>
      <c r="H10431">
        <v>21.99</v>
      </c>
    </row>
    <row r="10432" spans="1:8">
      <c r="A10432" t="s">
        <v>319</v>
      </c>
      <c r="B10432">
        <v>40411</v>
      </c>
      <c r="C10432" t="s">
        <v>387</v>
      </c>
      <c r="D10432" t="s">
        <v>211</v>
      </c>
      <c r="E10432" s="155"/>
      <c r="F10432" s="155"/>
      <c r="G10432">
        <v>23.86</v>
      </c>
      <c r="H10432">
        <v>23.86</v>
      </c>
    </row>
    <row r="10433" spans="1:8">
      <c r="A10433" t="s">
        <v>319</v>
      </c>
      <c r="B10433">
        <v>40412</v>
      </c>
      <c r="C10433" t="s">
        <v>388</v>
      </c>
      <c r="D10433" t="s">
        <v>211</v>
      </c>
      <c r="E10433" s="155"/>
      <c r="F10433" s="155"/>
      <c r="G10433">
        <v>26.78</v>
      </c>
      <c r="H10433">
        <v>26.78</v>
      </c>
    </row>
    <row r="10434" spans="1:8">
      <c r="A10434" t="s">
        <v>319</v>
      </c>
      <c r="B10434">
        <v>44254</v>
      </c>
      <c r="C10434" t="s">
        <v>389</v>
      </c>
      <c r="D10434" t="s">
        <v>211</v>
      </c>
      <c r="E10434" s="155">
        <v>36.18</v>
      </c>
      <c r="F10434" s="155">
        <v>36.18</v>
      </c>
      <c r="G10434">
        <v>28.59</v>
      </c>
      <c r="H10434">
        <v>28.59</v>
      </c>
    </row>
    <row r="10435" spans="1:8">
      <c r="A10435" t="s">
        <v>319</v>
      </c>
      <c r="B10435">
        <v>44255</v>
      </c>
      <c r="C10435" t="s">
        <v>390</v>
      </c>
      <c r="D10435" t="s">
        <v>211</v>
      </c>
      <c r="E10435" s="155">
        <v>40.1</v>
      </c>
      <c r="F10435" s="155">
        <v>40.1</v>
      </c>
      <c r="G10435">
        <v>31.69</v>
      </c>
      <c r="H10435">
        <v>31.69</v>
      </c>
    </row>
    <row r="10436" spans="1:8">
      <c r="A10436" t="s">
        <v>319</v>
      </c>
      <c r="B10436">
        <v>44256</v>
      </c>
      <c r="C10436" t="s">
        <v>391</v>
      </c>
      <c r="D10436" t="s">
        <v>211</v>
      </c>
      <c r="E10436" s="155">
        <v>45.29</v>
      </c>
      <c r="F10436" s="155">
        <v>45.29</v>
      </c>
      <c r="G10436">
        <v>35.79</v>
      </c>
      <c r="H10436">
        <v>35.79</v>
      </c>
    </row>
    <row r="10437" spans="1:8">
      <c r="A10437" t="s">
        <v>319</v>
      </c>
      <c r="B10437">
        <v>44257</v>
      </c>
      <c r="C10437" t="s">
        <v>392</v>
      </c>
      <c r="D10437" t="s">
        <v>211</v>
      </c>
      <c r="E10437" s="155">
        <v>71.650000000000006</v>
      </c>
      <c r="F10437" s="155">
        <v>71.650000000000006</v>
      </c>
      <c r="G10437">
        <v>56.62</v>
      </c>
      <c r="H10437">
        <v>56.62</v>
      </c>
    </row>
    <row r="10438" spans="1:8">
      <c r="A10438" t="s">
        <v>319</v>
      </c>
      <c r="B10438">
        <v>44258</v>
      </c>
      <c r="C10438" t="s">
        <v>393</v>
      </c>
      <c r="D10438" t="s">
        <v>211</v>
      </c>
      <c r="E10438" s="155">
        <v>81.89</v>
      </c>
      <c r="F10438" s="155">
        <v>81.89</v>
      </c>
      <c r="G10438">
        <v>64.709999999999994</v>
      </c>
      <c r="H10438">
        <v>64.709999999999994</v>
      </c>
    </row>
    <row r="10439" spans="1:8">
      <c r="A10439" t="s">
        <v>319</v>
      </c>
      <c r="B10439">
        <v>44259</v>
      </c>
      <c r="C10439" t="s">
        <v>394</v>
      </c>
      <c r="D10439" t="s">
        <v>211</v>
      </c>
      <c r="E10439" s="155">
        <v>112.4</v>
      </c>
      <c r="F10439" s="155">
        <v>112.4</v>
      </c>
      <c r="G10439">
        <v>88.82</v>
      </c>
      <c r="H10439">
        <v>88.82</v>
      </c>
    </row>
    <row r="10440" spans="1:8">
      <c r="A10440" t="s">
        <v>319</v>
      </c>
      <c r="B10440">
        <v>37997</v>
      </c>
      <c r="C10440" t="s">
        <v>395</v>
      </c>
      <c r="D10440" t="s">
        <v>211</v>
      </c>
      <c r="E10440" s="155">
        <v>21.56</v>
      </c>
      <c r="F10440" s="155">
        <v>21.56</v>
      </c>
      <c r="G10440">
        <v>17.03</v>
      </c>
      <c r="H10440">
        <v>17.03</v>
      </c>
    </row>
    <row r="10441" spans="1:8">
      <c r="A10441" t="s">
        <v>319</v>
      </c>
      <c r="B10441">
        <v>37998</v>
      </c>
      <c r="C10441" t="s">
        <v>396</v>
      </c>
      <c r="D10441" t="s">
        <v>211</v>
      </c>
      <c r="E10441" s="155">
        <v>28.85</v>
      </c>
      <c r="F10441" s="155">
        <v>28.85</v>
      </c>
      <c r="G10441">
        <v>22.8</v>
      </c>
      <c r="H10441">
        <v>22.8</v>
      </c>
    </row>
    <row r="10442" spans="1:8">
      <c r="A10442" t="s">
        <v>319</v>
      </c>
      <c r="B10442">
        <v>55</v>
      </c>
      <c r="C10442" t="s">
        <v>397</v>
      </c>
      <c r="D10442" t="s">
        <v>211</v>
      </c>
      <c r="E10442" s="155"/>
      <c r="F10442" s="155"/>
      <c r="G10442">
        <v>4.76</v>
      </c>
      <c r="H10442">
        <v>4.76</v>
      </c>
    </row>
    <row r="10443" spans="1:8">
      <c r="A10443" t="s">
        <v>319</v>
      </c>
      <c r="B10443">
        <v>61</v>
      </c>
      <c r="C10443" t="s">
        <v>398</v>
      </c>
      <c r="D10443" t="s">
        <v>211</v>
      </c>
      <c r="E10443" s="155"/>
      <c r="F10443" s="155"/>
      <c r="G10443">
        <v>4.5</v>
      </c>
      <c r="H10443">
        <v>4.5</v>
      </c>
    </row>
    <row r="10444" spans="1:8">
      <c r="A10444" t="s">
        <v>319</v>
      </c>
      <c r="B10444">
        <v>62</v>
      </c>
      <c r="C10444" t="s">
        <v>399</v>
      </c>
      <c r="D10444" t="s">
        <v>211</v>
      </c>
      <c r="E10444" s="155"/>
      <c r="F10444" s="155"/>
      <c r="G10444">
        <v>9.33</v>
      </c>
      <c r="H10444">
        <v>9.33</v>
      </c>
    </row>
    <row r="10445" spans="1:8">
      <c r="A10445" t="s">
        <v>319</v>
      </c>
      <c r="B10445">
        <v>10899</v>
      </c>
      <c r="C10445" t="s">
        <v>400</v>
      </c>
      <c r="D10445" t="s">
        <v>211</v>
      </c>
      <c r="E10445" s="155">
        <v>102.29</v>
      </c>
      <c r="F10445" s="155">
        <v>102.29</v>
      </c>
      <c r="G10445">
        <v>144.88999999999999</v>
      </c>
      <c r="H10445">
        <v>144.88999999999999</v>
      </c>
    </row>
    <row r="10446" spans="1:8">
      <c r="A10446" t="s">
        <v>319</v>
      </c>
      <c r="B10446">
        <v>10900</v>
      </c>
      <c r="C10446" t="s">
        <v>401</v>
      </c>
      <c r="D10446" t="s">
        <v>211</v>
      </c>
      <c r="E10446" s="155">
        <v>80.05</v>
      </c>
      <c r="F10446" s="155">
        <v>80.05</v>
      </c>
      <c r="G10446">
        <v>113.39</v>
      </c>
      <c r="H10446">
        <v>113.39</v>
      </c>
    </row>
    <row r="10447" spans="1:8">
      <c r="A10447" t="s">
        <v>319</v>
      </c>
      <c r="B10447">
        <v>47</v>
      </c>
      <c r="C10447" t="s">
        <v>402</v>
      </c>
      <c r="D10447" t="s">
        <v>211</v>
      </c>
      <c r="E10447" s="155"/>
      <c r="F10447" s="155"/>
      <c r="G10447">
        <v>97.81</v>
      </c>
      <c r="H10447">
        <v>97.81</v>
      </c>
    </row>
    <row r="10448" spans="1:8">
      <c r="A10448" t="s">
        <v>319</v>
      </c>
      <c r="B10448">
        <v>48</v>
      </c>
      <c r="C10448" t="s">
        <v>403</v>
      </c>
      <c r="D10448" t="s">
        <v>211</v>
      </c>
      <c r="E10448" s="155"/>
      <c r="F10448" s="155"/>
      <c r="G10448">
        <v>25.51</v>
      </c>
      <c r="H10448">
        <v>25.51</v>
      </c>
    </row>
    <row r="10449" spans="1:8">
      <c r="A10449" t="s">
        <v>319</v>
      </c>
      <c r="B10449">
        <v>46</v>
      </c>
      <c r="C10449" t="s">
        <v>404</v>
      </c>
      <c r="D10449" t="s">
        <v>211</v>
      </c>
      <c r="E10449" s="155"/>
      <c r="F10449" s="155"/>
      <c r="G10449">
        <v>57.2</v>
      </c>
      <c r="H10449">
        <v>57.2</v>
      </c>
    </row>
    <row r="10450" spans="1:8">
      <c r="A10450" t="s">
        <v>319</v>
      </c>
      <c r="B10450">
        <v>52</v>
      </c>
      <c r="C10450" t="s">
        <v>405</v>
      </c>
      <c r="D10450" t="s">
        <v>211</v>
      </c>
      <c r="E10450" s="155"/>
      <c r="F10450" s="155"/>
      <c r="G10450">
        <v>19.38</v>
      </c>
      <c r="H10450">
        <v>19.38</v>
      </c>
    </row>
    <row r="10451" spans="1:8">
      <c r="A10451" t="s">
        <v>319</v>
      </c>
      <c r="B10451">
        <v>43</v>
      </c>
      <c r="C10451" t="s">
        <v>406</v>
      </c>
      <c r="D10451" t="s">
        <v>211</v>
      </c>
      <c r="E10451" s="155"/>
      <c r="F10451" s="155"/>
      <c r="G10451">
        <v>65.41</v>
      </c>
      <c r="H10451">
        <v>65.41</v>
      </c>
    </row>
    <row r="10452" spans="1:8">
      <c r="A10452" t="s">
        <v>319</v>
      </c>
      <c r="B10452">
        <v>103</v>
      </c>
      <c r="C10452" t="s">
        <v>407</v>
      </c>
      <c r="D10452" t="s">
        <v>211</v>
      </c>
      <c r="E10452" s="155">
        <v>47.7</v>
      </c>
      <c r="F10452" s="155">
        <v>47.7</v>
      </c>
      <c r="G10452">
        <v>50.93</v>
      </c>
      <c r="H10452">
        <v>50.93</v>
      </c>
    </row>
    <row r="10453" spans="1:8">
      <c r="A10453" t="s">
        <v>319</v>
      </c>
      <c r="B10453">
        <v>107</v>
      </c>
      <c r="C10453" t="s">
        <v>408</v>
      </c>
      <c r="D10453" t="s">
        <v>211</v>
      </c>
      <c r="E10453" s="155">
        <v>0.9</v>
      </c>
      <c r="F10453" s="155">
        <v>0.9</v>
      </c>
      <c r="G10453">
        <v>0.96</v>
      </c>
      <c r="H10453">
        <v>0.96</v>
      </c>
    </row>
    <row r="10454" spans="1:8">
      <c r="A10454" t="s">
        <v>319</v>
      </c>
      <c r="B10454">
        <v>65</v>
      </c>
      <c r="C10454" t="s">
        <v>409</v>
      </c>
      <c r="D10454" t="s">
        <v>211</v>
      </c>
      <c r="E10454" s="155">
        <v>0.98</v>
      </c>
      <c r="F10454" s="155">
        <v>0.98</v>
      </c>
      <c r="G10454">
        <v>1.05</v>
      </c>
      <c r="H10454">
        <v>1.05</v>
      </c>
    </row>
    <row r="10455" spans="1:8">
      <c r="A10455" t="s">
        <v>319</v>
      </c>
      <c r="B10455">
        <v>108</v>
      </c>
      <c r="C10455" t="s">
        <v>410</v>
      </c>
      <c r="D10455" t="s">
        <v>211</v>
      </c>
      <c r="E10455" s="155">
        <v>1.98</v>
      </c>
      <c r="F10455" s="155">
        <v>1.98</v>
      </c>
      <c r="G10455">
        <v>2.11</v>
      </c>
      <c r="H10455">
        <v>2.11</v>
      </c>
    </row>
    <row r="10456" spans="1:8">
      <c r="A10456" t="s">
        <v>319</v>
      </c>
      <c r="B10456">
        <v>110</v>
      </c>
      <c r="C10456" t="s">
        <v>411</v>
      </c>
      <c r="D10456" t="s">
        <v>211</v>
      </c>
      <c r="E10456" s="155">
        <v>6.86</v>
      </c>
      <c r="F10456" s="155">
        <v>6.86</v>
      </c>
      <c r="G10456">
        <v>7.33</v>
      </c>
      <c r="H10456">
        <v>7.33</v>
      </c>
    </row>
    <row r="10457" spans="1:8">
      <c r="A10457" t="s">
        <v>319</v>
      </c>
      <c r="B10457">
        <v>109</v>
      </c>
      <c r="C10457" t="s">
        <v>412</v>
      </c>
      <c r="D10457" t="s">
        <v>211</v>
      </c>
      <c r="E10457" s="155">
        <v>4.09</v>
      </c>
      <c r="F10457" s="155">
        <v>4.09</v>
      </c>
      <c r="G10457">
        <v>4.3600000000000003</v>
      </c>
      <c r="H10457">
        <v>4.3600000000000003</v>
      </c>
    </row>
    <row r="10458" spans="1:8">
      <c r="A10458" t="s">
        <v>319</v>
      </c>
      <c r="B10458">
        <v>111</v>
      </c>
      <c r="C10458" t="s">
        <v>413</v>
      </c>
      <c r="D10458" t="s">
        <v>211</v>
      </c>
      <c r="E10458" s="155">
        <v>9.2799999999999994</v>
      </c>
      <c r="F10458" s="155">
        <v>9.2799999999999994</v>
      </c>
      <c r="G10458">
        <v>9.91</v>
      </c>
      <c r="H10458">
        <v>9.91</v>
      </c>
    </row>
    <row r="10459" spans="1:8">
      <c r="A10459" t="s">
        <v>319</v>
      </c>
      <c r="B10459">
        <v>112</v>
      </c>
      <c r="C10459" t="s">
        <v>414</v>
      </c>
      <c r="D10459" t="s">
        <v>211</v>
      </c>
      <c r="E10459" s="155">
        <v>4.92</v>
      </c>
      <c r="F10459" s="155">
        <v>4.92</v>
      </c>
      <c r="G10459">
        <v>5.25</v>
      </c>
      <c r="H10459">
        <v>5.25</v>
      </c>
    </row>
    <row r="10460" spans="1:8">
      <c r="A10460" t="s">
        <v>319</v>
      </c>
      <c r="B10460">
        <v>113</v>
      </c>
      <c r="C10460" t="s">
        <v>415</v>
      </c>
      <c r="D10460" t="s">
        <v>211</v>
      </c>
      <c r="E10460" s="155">
        <v>12.32</v>
      </c>
      <c r="F10460" s="155">
        <v>12.32</v>
      </c>
      <c r="G10460">
        <v>13.15</v>
      </c>
      <c r="H10460">
        <v>13.15</v>
      </c>
    </row>
    <row r="10461" spans="1:8">
      <c r="A10461" t="s">
        <v>319</v>
      </c>
      <c r="B10461">
        <v>104</v>
      </c>
      <c r="C10461" t="s">
        <v>416</v>
      </c>
      <c r="D10461" t="s">
        <v>211</v>
      </c>
      <c r="E10461" s="155">
        <v>21.44</v>
      </c>
      <c r="F10461" s="155">
        <v>21.44</v>
      </c>
      <c r="G10461">
        <v>22.89</v>
      </c>
      <c r="H10461">
        <v>22.89</v>
      </c>
    </row>
    <row r="10462" spans="1:8">
      <c r="A10462" t="s">
        <v>319</v>
      </c>
      <c r="B10462">
        <v>102</v>
      </c>
      <c r="C10462" t="s">
        <v>417</v>
      </c>
      <c r="D10462" t="s">
        <v>211</v>
      </c>
      <c r="E10462" s="155">
        <v>29.56</v>
      </c>
      <c r="F10462" s="155">
        <v>29.56</v>
      </c>
      <c r="G10462">
        <v>31.56</v>
      </c>
      <c r="H10462">
        <v>31.56</v>
      </c>
    </row>
    <row r="10463" spans="1:8">
      <c r="A10463" t="s">
        <v>319</v>
      </c>
      <c r="B10463">
        <v>95</v>
      </c>
      <c r="C10463" t="s">
        <v>418</v>
      </c>
      <c r="D10463" t="s">
        <v>211</v>
      </c>
      <c r="E10463" s="155">
        <v>12.49</v>
      </c>
      <c r="F10463" s="155">
        <v>12.49</v>
      </c>
      <c r="G10463">
        <v>13.34</v>
      </c>
      <c r="H10463">
        <v>13.34</v>
      </c>
    </row>
    <row r="10464" spans="1:8">
      <c r="A10464" t="s">
        <v>319</v>
      </c>
      <c r="B10464">
        <v>96</v>
      </c>
      <c r="C10464" t="s">
        <v>419</v>
      </c>
      <c r="D10464" t="s">
        <v>211</v>
      </c>
      <c r="E10464" s="155">
        <v>13.59</v>
      </c>
      <c r="F10464" s="155">
        <v>13.59</v>
      </c>
      <c r="G10464">
        <v>14.51</v>
      </c>
      <c r="H10464">
        <v>14.51</v>
      </c>
    </row>
    <row r="10465" spans="1:8">
      <c r="A10465" t="s">
        <v>319</v>
      </c>
      <c r="B10465">
        <v>97</v>
      </c>
      <c r="C10465" t="s">
        <v>420</v>
      </c>
      <c r="D10465" t="s">
        <v>211</v>
      </c>
      <c r="E10465" s="155">
        <v>20.440000000000001</v>
      </c>
      <c r="F10465" s="155">
        <v>20.440000000000001</v>
      </c>
      <c r="G10465">
        <v>21.82</v>
      </c>
      <c r="H10465">
        <v>21.82</v>
      </c>
    </row>
    <row r="10466" spans="1:8">
      <c r="A10466" t="s">
        <v>319</v>
      </c>
      <c r="B10466">
        <v>98</v>
      </c>
      <c r="C10466" t="s">
        <v>421</v>
      </c>
      <c r="D10466" t="s">
        <v>211</v>
      </c>
      <c r="E10466" s="155">
        <v>30.6</v>
      </c>
      <c r="F10466" s="155">
        <v>30.6</v>
      </c>
      <c r="G10466">
        <v>32.67</v>
      </c>
      <c r="H10466">
        <v>32.67</v>
      </c>
    </row>
    <row r="10467" spans="1:8">
      <c r="A10467" t="s">
        <v>319</v>
      </c>
      <c r="B10467">
        <v>99</v>
      </c>
      <c r="C10467" t="s">
        <v>422</v>
      </c>
      <c r="D10467" t="s">
        <v>211</v>
      </c>
      <c r="E10467" s="155">
        <v>28.92</v>
      </c>
      <c r="F10467" s="155">
        <v>28.92</v>
      </c>
      <c r="G10467">
        <v>30.88</v>
      </c>
      <c r="H10467">
        <v>30.88</v>
      </c>
    </row>
    <row r="10468" spans="1:8">
      <c r="A10468" t="s">
        <v>319</v>
      </c>
      <c r="B10468">
        <v>60</v>
      </c>
      <c r="C10468" t="s">
        <v>423</v>
      </c>
      <c r="D10468" t="s">
        <v>211</v>
      </c>
      <c r="E10468" s="155"/>
      <c r="F10468" s="155"/>
      <c r="G10468">
        <v>6.17</v>
      </c>
      <c r="H10468">
        <v>6.17</v>
      </c>
    </row>
    <row r="10469" spans="1:8">
      <c r="A10469" t="s">
        <v>319</v>
      </c>
      <c r="B10469">
        <v>72</v>
      </c>
      <c r="C10469" t="s">
        <v>424</v>
      </c>
      <c r="D10469" t="s">
        <v>211</v>
      </c>
      <c r="E10469" s="155">
        <v>55.46</v>
      </c>
      <c r="F10469" s="155">
        <v>55.46</v>
      </c>
      <c r="G10469">
        <v>59.22</v>
      </c>
      <c r="H10469">
        <v>59.22</v>
      </c>
    </row>
    <row r="10470" spans="1:8">
      <c r="A10470" t="s">
        <v>319</v>
      </c>
      <c r="B10470">
        <v>71</v>
      </c>
      <c r="C10470" t="s">
        <v>425</v>
      </c>
      <c r="D10470" t="s">
        <v>211</v>
      </c>
      <c r="E10470" s="155">
        <v>34.25</v>
      </c>
      <c r="F10470" s="155">
        <v>34.25</v>
      </c>
      <c r="G10470">
        <v>36.57</v>
      </c>
      <c r="H10470">
        <v>36.57</v>
      </c>
    </row>
    <row r="10471" spans="1:8">
      <c r="A10471" t="s">
        <v>319</v>
      </c>
      <c r="B10471">
        <v>67</v>
      </c>
      <c r="C10471" t="s">
        <v>426</v>
      </c>
      <c r="D10471" t="s">
        <v>211</v>
      </c>
      <c r="E10471" s="155">
        <v>17.93</v>
      </c>
      <c r="F10471" s="155">
        <v>17.93</v>
      </c>
      <c r="G10471">
        <v>19.149999999999999</v>
      </c>
      <c r="H10471">
        <v>19.149999999999999</v>
      </c>
    </row>
    <row r="10472" spans="1:8">
      <c r="A10472" t="s">
        <v>319</v>
      </c>
      <c r="B10472">
        <v>73</v>
      </c>
      <c r="C10472" t="s">
        <v>427</v>
      </c>
      <c r="D10472" t="s">
        <v>211</v>
      </c>
      <c r="E10472" s="155">
        <v>17.16</v>
      </c>
      <c r="F10472" s="155">
        <v>17.16</v>
      </c>
      <c r="G10472">
        <v>18.32</v>
      </c>
      <c r="H10472">
        <v>18.32</v>
      </c>
    </row>
    <row r="10473" spans="1:8">
      <c r="A10473" t="s">
        <v>319</v>
      </c>
      <c r="B10473">
        <v>100</v>
      </c>
      <c r="C10473" t="s">
        <v>428</v>
      </c>
      <c r="D10473" t="s">
        <v>211</v>
      </c>
      <c r="E10473" s="155">
        <v>50.53</v>
      </c>
      <c r="F10473" s="155">
        <v>50.53</v>
      </c>
      <c r="G10473">
        <v>53.95</v>
      </c>
      <c r="H10473">
        <v>53.95</v>
      </c>
    </row>
    <row r="10474" spans="1:8">
      <c r="A10474" t="s">
        <v>319</v>
      </c>
      <c r="B10474">
        <v>75</v>
      </c>
      <c r="C10474" t="s">
        <v>429</v>
      </c>
      <c r="D10474" t="s">
        <v>211</v>
      </c>
      <c r="E10474" s="155">
        <v>294.58999999999997</v>
      </c>
      <c r="F10474" s="155">
        <v>294.58999999999997</v>
      </c>
      <c r="G10474">
        <v>314.52999999999997</v>
      </c>
      <c r="H10474">
        <v>314.52999999999997</v>
      </c>
    </row>
    <row r="10475" spans="1:8">
      <c r="A10475" t="s">
        <v>319</v>
      </c>
      <c r="B10475">
        <v>83</v>
      </c>
      <c r="C10475" t="s">
        <v>430</v>
      </c>
      <c r="D10475" t="s">
        <v>211</v>
      </c>
      <c r="E10475" s="155">
        <v>235.51</v>
      </c>
      <c r="F10475" s="155">
        <v>235.51</v>
      </c>
      <c r="G10475">
        <v>251.45</v>
      </c>
      <c r="H10475">
        <v>251.45</v>
      </c>
    </row>
    <row r="10476" spans="1:8">
      <c r="A10476" t="s">
        <v>319</v>
      </c>
      <c r="B10476">
        <v>74</v>
      </c>
      <c r="C10476" t="s">
        <v>431</v>
      </c>
      <c r="D10476" t="s">
        <v>211</v>
      </c>
      <c r="E10476" s="155">
        <v>336.72</v>
      </c>
      <c r="F10476" s="155">
        <v>336.72</v>
      </c>
      <c r="G10476">
        <v>359.51</v>
      </c>
      <c r="H10476">
        <v>359.51</v>
      </c>
    </row>
    <row r="10477" spans="1:8">
      <c r="A10477" t="s">
        <v>319</v>
      </c>
      <c r="B10477">
        <v>106</v>
      </c>
      <c r="C10477" t="s">
        <v>432</v>
      </c>
      <c r="D10477" t="s">
        <v>211</v>
      </c>
      <c r="E10477" s="155">
        <v>425.79</v>
      </c>
      <c r="F10477" s="155">
        <v>425.79</v>
      </c>
      <c r="G10477">
        <v>454.61</v>
      </c>
      <c r="H10477">
        <v>454.61</v>
      </c>
    </row>
    <row r="10478" spans="1:8">
      <c r="A10478" t="s">
        <v>319</v>
      </c>
      <c r="B10478">
        <v>88</v>
      </c>
      <c r="C10478" t="s">
        <v>433</v>
      </c>
      <c r="D10478" t="s">
        <v>211</v>
      </c>
      <c r="E10478" s="155">
        <v>11.97</v>
      </c>
      <c r="F10478" s="155">
        <v>11.97</v>
      </c>
      <c r="G10478">
        <v>12.78</v>
      </c>
      <c r="H10478">
        <v>12.78</v>
      </c>
    </row>
    <row r="10479" spans="1:8">
      <c r="A10479" t="s">
        <v>319</v>
      </c>
      <c r="B10479">
        <v>82</v>
      </c>
      <c r="C10479" t="s">
        <v>434</v>
      </c>
      <c r="D10479" t="s">
        <v>211</v>
      </c>
      <c r="E10479" s="155">
        <v>224.07</v>
      </c>
      <c r="F10479" s="155">
        <v>224.07</v>
      </c>
      <c r="G10479">
        <v>239.24</v>
      </c>
      <c r="H10479">
        <v>239.24</v>
      </c>
    </row>
    <row r="10480" spans="1:8">
      <c r="A10480" t="s">
        <v>319</v>
      </c>
      <c r="B10480">
        <v>105</v>
      </c>
      <c r="C10480" t="s">
        <v>435</v>
      </c>
      <c r="D10480" t="s">
        <v>211</v>
      </c>
      <c r="E10480" s="155">
        <v>317.51</v>
      </c>
      <c r="F10480" s="155">
        <v>317.51</v>
      </c>
      <c r="G10480">
        <v>339</v>
      </c>
      <c r="H10480">
        <v>339</v>
      </c>
    </row>
    <row r="10481" spans="1:8">
      <c r="A10481" t="s">
        <v>319</v>
      </c>
      <c r="B10481">
        <v>39719</v>
      </c>
      <c r="C10481" t="s">
        <v>436</v>
      </c>
      <c r="D10481" t="s">
        <v>71</v>
      </c>
      <c r="E10481" s="155">
        <v>171.13</v>
      </c>
      <c r="F10481" s="155">
        <v>171.13</v>
      </c>
      <c r="G10481">
        <v>158.12</v>
      </c>
      <c r="H10481">
        <v>158.12</v>
      </c>
    </row>
    <row r="10482" spans="1:8">
      <c r="A10482" t="s">
        <v>319</v>
      </c>
      <c r="B10482">
        <v>3410</v>
      </c>
      <c r="C10482" t="s">
        <v>437</v>
      </c>
      <c r="D10482" t="s">
        <v>205</v>
      </c>
      <c r="E10482" s="155">
        <v>38.49</v>
      </c>
      <c r="F10482" s="155">
        <v>38.49</v>
      </c>
      <c r="G10482">
        <v>35.57</v>
      </c>
      <c r="H10482">
        <v>35.57</v>
      </c>
    </row>
    <row r="10483" spans="1:8">
      <c r="A10483" t="s">
        <v>319</v>
      </c>
      <c r="B10483">
        <v>4791</v>
      </c>
      <c r="C10483" t="s">
        <v>438</v>
      </c>
      <c r="D10483" t="s">
        <v>205</v>
      </c>
      <c r="E10483" s="155">
        <v>52.69</v>
      </c>
      <c r="F10483" s="155">
        <v>52.69</v>
      </c>
      <c r="G10483">
        <v>53.89</v>
      </c>
      <c r="H10483">
        <v>53.89</v>
      </c>
    </row>
    <row r="10484" spans="1:8">
      <c r="A10484" t="s">
        <v>319</v>
      </c>
      <c r="B10484">
        <v>157</v>
      </c>
      <c r="C10484" t="s">
        <v>439</v>
      </c>
      <c r="D10484" t="s">
        <v>205</v>
      </c>
      <c r="E10484" s="155">
        <v>164.44</v>
      </c>
      <c r="F10484" s="155">
        <v>164.44</v>
      </c>
      <c r="G10484">
        <v>139.88</v>
      </c>
      <c r="H10484">
        <v>139.88</v>
      </c>
    </row>
    <row r="10485" spans="1:8">
      <c r="A10485" t="s">
        <v>319</v>
      </c>
      <c r="B10485">
        <v>156</v>
      </c>
      <c r="C10485" t="s">
        <v>440</v>
      </c>
      <c r="D10485" t="s">
        <v>205</v>
      </c>
      <c r="E10485" s="155">
        <v>58.55</v>
      </c>
      <c r="F10485" s="155">
        <v>58.55</v>
      </c>
      <c r="G10485">
        <v>49.8</v>
      </c>
      <c r="H10485">
        <v>49.8</v>
      </c>
    </row>
    <row r="10486" spans="1:8">
      <c r="A10486" t="s">
        <v>319</v>
      </c>
      <c r="B10486">
        <v>131</v>
      </c>
      <c r="C10486" t="s">
        <v>441</v>
      </c>
      <c r="D10486" t="s">
        <v>205</v>
      </c>
      <c r="E10486" s="155">
        <v>50.07</v>
      </c>
      <c r="F10486" s="155">
        <v>50.07</v>
      </c>
      <c r="G10486">
        <v>42.59</v>
      </c>
      <c r="H10486">
        <v>42.59</v>
      </c>
    </row>
    <row r="10487" spans="1:8">
      <c r="A10487" t="s">
        <v>319</v>
      </c>
      <c r="B10487">
        <v>21114</v>
      </c>
      <c r="C10487" t="s">
        <v>442</v>
      </c>
      <c r="D10487" t="s">
        <v>211</v>
      </c>
      <c r="E10487" s="155">
        <v>33.729999999999997</v>
      </c>
      <c r="F10487" s="155">
        <v>33.729999999999997</v>
      </c>
      <c r="G10487">
        <v>31.17</v>
      </c>
      <c r="H10487">
        <v>31.17</v>
      </c>
    </row>
    <row r="10488" spans="1:8">
      <c r="A10488" t="s">
        <v>319</v>
      </c>
      <c r="B10488">
        <v>119</v>
      </c>
      <c r="C10488" t="s">
        <v>443</v>
      </c>
      <c r="D10488" t="s">
        <v>211</v>
      </c>
      <c r="E10488" s="155">
        <v>8.5500000000000007</v>
      </c>
      <c r="F10488" s="155">
        <v>8.5500000000000007</v>
      </c>
      <c r="G10488">
        <v>7.9</v>
      </c>
      <c r="H10488">
        <v>7.9</v>
      </c>
    </row>
    <row r="10489" spans="1:8">
      <c r="A10489" t="s">
        <v>319</v>
      </c>
      <c r="B10489">
        <v>122</v>
      </c>
      <c r="C10489" t="s">
        <v>444</v>
      </c>
      <c r="D10489" t="s">
        <v>211</v>
      </c>
      <c r="E10489" s="155">
        <v>65.78</v>
      </c>
      <c r="F10489" s="155">
        <v>65.78</v>
      </c>
      <c r="G10489">
        <v>60.78</v>
      </c>
      <c r="H10489">
        <v>60.78</v>
      </c>
    </row>
    <row r="10490" spans="1:8">
      <c r="A10490" t="s">
        <v>319</v>
      </c>
      <c r="B10490">
        <v>20080</v>
      </c>
      <c r="C10490" t="s">
        <v>445</v>
      </c>
      <c r="D10490" t="s">
        <v>211</v>
      </c>
      <c r="E10490" s="155">
        <v>21.47</v>
      </c>
      <c r="F10490" s="155">
        <v>21.47</v>
      </c>
      <c r="G10490">
        <v>19.84</v>
      </c>
      <c r="H10490">
        <v>19.84</v>
      </c>
    </row>
    <row r="10491" spans="1:8">
      <c r="A10491" t="s">
        <v>319</v>
      </c>
      <c r="B10491">
        <v>124</v>
      </c>
      <c r="C10491" t="s">
        <v>446</v>
      </c>
      <c r="D10491" t="s">
        <v>71</v>
      </c>
      <c r="E10491" s="155">
        <v>19.309999999999999</v>
      </c>
      <c r="F10491" s="155">
        <v>19.309999999999999</v>
      </c>
      <c r="G10491">
        <v>16.420000000000002</v>
      </c>
      <c r="H10491">
        <v>16.420000000000002</v>
      </c>
    </row>
    <row r="10492" spans="1:8">
      <c r="A10492" t="s">
        <v>319</v>
      </c>
      <c r="B10492">
        <v>7334</v>
      </c>
      <c r="C10492" t="s">
        <v>447</v>
      </c>
      <c r="D10492" t="s">
        <v>71</v>
      </c>
      <c r="E10492" s="155">
        <v>17.079999999999998</v>
      </c>
      <c r="F10492" s="155">
        <v>17.079999999999998</v>
      </c>
      <c r="G10492">
        <v>14.39</v>
      </c>
      <c r="H10492">
        <v>14.39</v>
      </c>
    </row>
    <row r="10493" spans="1:8">
      <c r="A10493" t="s">
        <v>319</v>
      </c>
      <c r="B10493">
        <v>45146</v>
      </c>
      <c r="C10493" t="s">
        <v>448</v>
      </c>
      <c r="D10493" t="s">
        <v>205</v>
      </c>
      <c r="E10493" s="155">
        <v>37.020000000000003</v>
      </c>
      <c r="F10493" s="155">
        <v>37.020000000000003</v>
      </c>
      <c r="G10493">
        <v>31.49</v>
      </c>
      <c r="H10493">
        <v>31.49</v>
      </c>
    </row>
    <row r="10494" spans="1:8">
      <c r="A10494" t="s">
        <v>319</v>
      </c>
      <c r="B10494">
        <v>123</v>
      </c>
      <c r="C10494" t="s">
        <v>449</v>
      </c>
      <c r="D10494" t="s">
        <v>71</v>
      </c>
      <c r="E10494" s="155">
        <v>7.9</v>
      </c>
      <c r="F10494" s="155">
        <v>7.9</v>
      </c>
      <c r="G10494">
        <v>6.72</v>
      </c>
      <c r="H10494">
        <v>6.72</v>
      </c>
    </row>
    <row r="10495" spans="1:8">
      <c r="A10495" t="s">
        <v>319</v>
      </c>
      <c r="B10495">
        <v>127</v>
      </c>
      <c r="C10495" t="s">
        <v>450</v>
      </c>
      <c r="D10495" t="s">
        <v>71</v>
      </c>
      <c r="E10495" s="155">
        <v>18.86</v>
      </c>
      <c r="F10495" s="155">
        <v>18.86</v>
      </c>
      <c r="G10495">
        <v>16.04</v>
      </c>
      <c r="H10495">
        <v>16.04</v>
      </c>
    </row>
    <row r="10496" spans="1:8">
      <c r="A10496" t="s">
        <v>319</v>
      </c>
      <c r="B10496">
        <v>133</v>
      </c>
      <c r="C10496" t="s">
        <v>451</v>
      </c>
      <c r="D10496" t="s">
        <v>71</v>
      </c>
      <c r="E10496" s="155">
        <v>7.83</v>
      </c>
      <c r="F10496" s="155">
        <v>7.83</v>
      </c>
      <c r="G10496">
        <v>6.66</v>
      </c>
      <c r="H10496">
        <v>6.66</v>
      </c>
    </row>
    <row r="10497" spans="1:8">
      <c r="A10497" t="s">
        <v>319</v>
      </c>
      <c r="B10497">
        <v>43617</v>
      </c>
      <c r="C10497" t="s">
        <v>452</v>
      </c>
      <c r="D10497" t="s">
        <v>71</v>
      </c>
      <c r="E10497" s="155">
        <v>8.75</v>
      </c>
      <c r="F10497" s="155">
        <v>8.75</v>
      </c>
      <c r="G10497">
        <v>7.44</v>
      </c>
      <c r="H10497">
        <v>7.44</v>
      </c>
    </row>
    <row r="10498" spans="1:8">
      <c r="A10498" t="s">
        <v>319</v>
      </c>
      <c r="B10498">
        <v>132</v>
      </c>
      <c r="C10498" t="s">
        <v>453</v>
      </c>
      <c r="D10498" t="s">
        <v>71</v>
      </c>
      <c r="E10498" s="155">
        <v>8.1199999999999992</v>
      </c>
      <c r="F10498" s="155">
        <v>8.1199999999999992</v>
      </c>
      <c r="G10498">
        <v>6.91</v>
      </c>
      <c r="H10498">
        <v>6.91</v>
      </c>
    </row>
    <row r="10499" spans="1:8">
      <c r="A10499" t="s">
        <v>319</v>
      </c>
      <c r="B10499">
        <v>43618</v>
      </c>
      <c r="C10499" t="s">
        <v>454</v>
      </c>
      <c r="D10499" t="s">
        <v>205</v>
      </c>
      <c r="E10499" s="155">
        <v>20.440000000000001</v>
      </c>
      <c r="F10499" s="155">
        <v>20.440000000000001</v>
      </c>
      <c r="G10499">
        <v>17.39</v>
      </c>
      <c r="H10499">
        <v>17.39</v>
      </c>
    </row>
    <row r="10500" spans="1:8">
      <c r="A10500" t="s">
        <v>319</v>
      </c>
      <c r="B10500">
        <v>37476</v>
      </c>
      <c r="C10500" t="s">
        <v>455</v>
      </c>
      <c r="D10500" t="s">
        <v>211</v>
      </c>
      <c r="E10500" s="155">
        <v>3128.06</v>
      </c>
      <c r="F10500" s="155">
        <v>3128.06</v>
      </c>
      <c r="G10500">
        <v>4457.49</v>
      </c>
      <c r="H10500">
        <v>4457.49</v>
      </c>
    </row>
    <row r="10501" spans="1:8">
      <c r="A10501" t="s">
        <v>319</v>
      </c>
      <c r="B10501">
        <v>37478</v>
      </c>
      <c r="C10501" t="s">
        <v>456</v>
      </c>
      <c r="D10501" t="s">
        <v>211</v>
      </c>
      <c r="E10501" s="155">
        <v>3917.98</v>
      </c>
      <c r="F10501" s="155">
        <v>3917.98</v>
      </c>
      <c r="G10501">
        <v>5583.12</v>
      </c>
      <c r="H10501">
        <v>5583.12</v>
      </c>
    </row>
    <row r="10502" spans="1:8">
      <c r="A10502" t="s">
        <v>319</v>
      </c>
      <c r="B10502">
        <v>37477</v>
      </c>
      <c r="C10502" t="s">
        <v>457</v>
      </c>
      <c r="D10502" t="s">
        <v>211</v>
      </c>
      <c r="E10502" s="155">
        <v>5308.23</v>
      </c>
      <c r="F10502" s="155">
        <v>5308.23</v>
      </c>
      <c r="G10502">
        <v>7564.23</v>
      </c>
      <c r="H10502">
        <v>7564.23</v>
      </c>
    </row>
    <row r="10503" spans="1:8">
      <c r="A10503" t="s">
        <v>319</v>
      </c>
      <c r="B10503">
        <v>37479</v>
      </c>
      <c r="C10503" t="s">
        <v>458</v>
      </c>
      <c r="D10503" t="s">
        <v>211</v>
      </c>
      <c r="E10503" s="155">
        <v>6295.63</v>
      </c>
      <c r="F10503" s="155">
        <v>6295.63</v>
      </c>
      <c r="G10503">
        <v>8971.27</v>
      </c>
      <c r="H10503">
        <v>8971.27</v>
      </c>
    </row>
    <row r="10504" spans="1:8">
      <c r="A10504" t="s">
        <v>319</v>
      </c>
      <c r="B10504">
        <v>4319</v>
      </c>
      <c r="C10504" t="s">
        <v>459</v>
      </c>
      <c r="D10504" t="s">
        <v>211</v>
      </c>
      <c r="E10504" s="155">
        <v>1.22</v>
      </c>
      <c r="F10504" s="155">
        <v>1.22</v>
      </c>
      <c r="G10504">
        <v>1.76</v>
      </c>
      <c r="H10504">
        <v>1.76</v>
      </c>
    </row>
    <row r="10505" spans="1:8">
      <c r="A10505" t="s">
        <v>319</v>
      </c>
      <c r="B10505">
        <v>42409</v>
      </c>
      <c r="C10505" t="s">
        <v>460</v>
      </c>
      <c r="D10505" t="s">
        <v>205</v>
      </c>
      <c r="E10505" s="155">
        <v>12.87</v>
      </c>
      <c r="F10505" s="155">
        <v>12.87</v>
      </c>
      <c r="G10505">
        <v>10.95</v>
      </c>
      <c r="H10505">
        <v>10.95</v>
      </c>
    </row>
    <row r="10506" spans="1:8">
      <c r="A10506" t="s">
        <v>319</v>
      </c>
      <c r="B10506">
        <v>40553</v>
      </c>
      <c r="C10506" t="s">
        <v>461</v>
      </c>
      <c r="D10506" t="s">
        <v>217</v>
      </c>
      <c r="E10506" s="155"/>
      <c r="F10506" s="155"/>
      <c r="G10506">
        <v>65</v>
      </c>
      <c r="H10506">
        <v>65</v>
      </c>
    </row>
    <row r="10507" spans="1:8">
      <c r="A10507" t="s">
        <v>462</v>
      </c>
      <c r="B10507">
        <v>6114</v>
      </c>
      <c r="C10507" t="s">
        <v>463</v>
      </c>
      <c r="D10507" t="s">
        <v>88</v>
      </c>
      <c r="E10507" s="155">
        <v>17.98</v>
      </c>
      <c r="F10507" s="155">
        <v>17.98</v>
      </c>
      <c r="G10507">
        <v>22.15</v>
      </c>
      <c r="H10507">
        <v>23.93</v>
      </c>
    </row>
    <row r="10508" spans="1:8">
      <c r="A10508" t="s">
        <v>462</v>
      </c>
      <c r="B10508">
        <v>40912</v>
      </c>
      <c r="C10508" t="s">
        <v>464</v>
      </c>
      <c r="D10508" t="s">
        <v>291</v>
      </c>
      <c r="E10508" s="155">
        <v>3148.05</v>
      </c>
      <c r="F10508" s="155">
        <v>3148.05</v>
      </c>
      <c r="G10508">
        <v>3884.06</v>
      </c>
      <c r="H10508">
        <v>4194.5200000000004</v>
      </c>
    </row>
    <row r="10509" spans="1:8">
      <c r="A10509" t="s">
        <v>462</v>
      </c>
      <c r="B10509">
        <v>247</v>
      </c>
      <c r="C10509" t="s">
        <v>465</v>
      </c>
      <c r="D10509" t="s">
        <v>88</v>
      </c>
      <c r="E10509" s="155">
        <v>17.98</v>
      </c>
      <c r="F10509" s="155">
        <v>17.98</v>
      </c>
      <c r="G10509">
        <v>22.15</v>
      </c>
      <c r="H10509">
        <v>23.93</v>
      </c>
    </row>
    <row r="10510" spans="1:8">
      <c r="A10510" t="s">
        <v>462</v>
      </c>
      <c r="B10510">
        <v>40919</v>
      </c>
      <c r="C10510" t="s">
        <v>466</v>
      </c>
      <c r="D10510" t="s">
        <v>291</v>
      </c>
      <c r="E10510" s="155">
        <v>3148.05</v>
      </c>
      <c r="F10510" s="155">
        <v>3148.05</v>
      </c>
      <c r="G10510">
        <v>3884.06</v>
      </c>
      <c r="H10510">
        <v>4194.5200000000004</v>
      </c>
    </row>
    <row r="10511" spans="1:8">
      <c r="A10511" t="s">
        <v>462</v>
      </c>
      <c r="B10511">
        <v>44499</v>
      </c>
      <c r="C10511" t="s">
        <v>467</v>
      </c>
      <c r="D10511" t="s">
        <v>88</v>
      </c>
      <c r="E10511" s="155">
        <v>17.98</v>
      </c>
      <c r="F10511" s="155">
        <v>17.98</v>
      </c>
      <c r="G10511">
        <v>22.15</v>
      </c>
      <c r="H10511">
        <v>23.93</v>
      </c>
    </row>
    <row r="10512" spans="1:8">
      <c r="A10512" t="s">
        <v>462</v>
      </c>
      <c r="B10512">
        <v>40984</v>
      </c>
      <c r="C10512" t="s">
        <v>468</v>
      </c>
      <c r="D10512" t="s">
        <v>291</v>
      </c>
      <c r="E10512" s="155">
        <v>3148.05</v>
      </c>
      <c r="F10512" s="155">
        <v>3148.05</v>
      </c>
      <c r="G10512">
        <v>3884.06</v>
      </c>
      <c r="H10512">
        <v>4194.5200000000004</v>
      </c>
    </row>
    <row r="10513" spans="1:8">
      <c r="A10513" t="s">
        <v>462</v>
      </c>
      <c r="B10513">
        <v>248</v>
      </c>
      <c r="C10513" t="s">
        <v>469</v>
      </c>
      <c r="D10513" t="s">
        <v>88</v>
      </c>
      <c r="E10513" s="155">
        <v>18.13</v>
      </c>
      <c r="F10513" s="155">
        <v>18.13</v>
      </c>
      <c r="G10513">
        <v>19.899999999999999</v>
      </c>
      <c r="H10513">
        <v>21.5</v>
      </c>
    </row>
    <row r="10514" spans="1:8">
      <c r="A10514" t="s">
        <v>462</v>
      </c>
      <c r="B10514">
        <v>41086</v>
      </c>
      <c r="C10514" t="s">
        <v>470</v>
      </c>
      <c r="D10514" t="s">
        <v>291</v>
      </c>
      <c r="E10514" s="155">
        <v>3175.94</v>
      </c>
      <c r="F10514" s="155">
        <v>3175.94</v>
      </c>
      <c r="G10514">
        <v>3489.1</v>
      </c>
      <c r="H10514">
        <v>3767.99</v>
      </c>
    </row>
    <row r="10515" spans="1:8">
      <c r="A10515" t="s">
        <v>462</v>
      </c>
      <c r="B10515">
        <v>34466</v>
      </c>
      <c r="C10515" t="s">
        <v>471</v>
      </c>
      <c r="D10515" t="s">
        <v>88</v>
      </c>
      <c r="E10515" s="155">
        <v>17.98</v>
      </c>
      <c r="F10515" s="155">
        <v>17.98</v>
      </c>
      <c r="G10515">
        <v>22.15</v>
      </c>
      <c r="H10515">
        <v>23.93</v>
      </c>
    </row>
    <row r="10516" spans="1:8">
      <c r="A10516" t="s">
        <v>462</v>
      </c>
      <c r="B10516">
        <v>41083</v>
      </c>
      <c r="C10516" t="s">
        <v>472</v>
      </c>
      <c r="D10516" t="s">
        <v>291</v>
      </c>
      <c r="E10516" s="155">
        <v>3148.05</v>
      </c>
      <c r="F10516" s="155">
        <v>3148.05</v>
      </c>
      <c r="G10516">
        <v>3884.06</v>
      </c>
      <c r="H10516">
        <v>4194.5200000000004</v>
      </c>
    </row>
    <row r="10517" spans="1:8">
      <c r="A10517" t="s">
        <v>462</v>
      </c>
      <c r="B10517">
        <v>252</v>
      </c>
      <c r="C10517" t="s">
        <v>473</v>
      </c>
      <c r="D10517" t="s">
        <v>88</v>
      </c>
      <c r="E10517" s="155">
        <v>17.98</v>
      </c>
      <c r="F10517" s="155">
        <v>17.98</v>
      </c>
      <c r="G10517">
        <v>22.15</v>
      </c>
      <c r="H10517">
        <v>23.93</v>
      </c>
    </row>
    <row r="10518" spans="1:8">
      <c r="A10518" t="s">
        <v>462</v>
      </c>
      <c r="B10518">
        <v>40909</v>
      </c>
      <c r="C10518" t="s">
        <v>474</v>
      </c>
      <c r="D10518" t="s">
        <v>291</v>
      </c>
      <c r="E10518" s="155">
        <v>3148.05</v>
      </c>
      <c r="F10518" s="155">
        <v>3148.05</v>
      </c>
      <c r="G10518">
        <v>3884.06</v>
      </c>
      <c r="H10518">
        <v>4194.5200000000004</v>
      </c>
    </row>
    <row r="10519" spans="1:8">
      <c r="A10519" t="s">
        <v>462</v>
      </c>
      <c r="B10519">
        <v>242</v>
      </c>
      <c r="C10519" t="s">
        <v>475</v>
      </c>
      <c r="D10519" t="s">
        <v>88</v>
      </c>
      <c r="E10519" s="155">
        <v>18.13</v>
      </c>
      <c r="F10519" s="155">
        <v>18.13</v>
      </c>
      <c r="G10519">
        <v>21.3</v>
      </c>
      <c r="H10519">
        <v>23</v>
      </c>
    </row>
    <row r="10520" spans="1:8">
      <c r="A10520" t="s">
        <v>462</v>
      </c>
      <c r="B10520">
        <v>41085</v>
      </c>
      <c r="C10520" t="s">
        <v>476</v>
      </c>
      <c r="D10520" t="s">
        <v>291</v>
      </c>
      <c r="E10520" s="155">
        <v>3175.94</v>
      </c>
      <c r="F10520" s="155">
        <v>3175.94</v>
      </c>
      <c r="G10520">
        <v>3733.76</v>
      </c>
      <c r="H10520">
        <v>4032.21</v>
      </c>
    </row>
    <row r="10521" spans="1:8">
      <c r="A10521" t="s">
        <v>319</v>
      </c>
      <c r="B10521">
        <v>427</v>
      </c>
      <c r="C10521" t="s">
        <v>477</v>
      </c>
      <c r="D10521" t="s">
        <v>211</v>
      </c>
      <c r="E10521" s="155"/>
      <c r="F10521" s="155"/>
      <c r="G10521">
        <v>6.55</v>
      </c>
      <c r="H10521">
        <v>6.55</v>
      </c>
    </row>
    <row r="10522" spans="1:8">
      <c r="A10522" t="s">
        <v>319</v>
      </c>
      <c r="B10522">
        <v>417</v>
      </c>
      <c r="C10522" t="s">
        <v>478</v>
      </c>
      <c r="D10522" t="s">
        <v>211</v>
      </c>
      <c r="E10522" s="155"/>
      <c r="F10522" s="155"/>
      <c r="G10522">
        <v>3.08</v>
      </c>
      <c r="H10522">
        <v>3.08</v>
      </c>
    </row>
    <row r="10523" spans="1:8">
      <c r="A10523" t="s">
        <v>319</v>
      </c>
      <c r="B10523">
        <v>11273</v>
      </c>
      <c r="C10523" t="s">
        <v>479</v>
      </c>
      <c r="D10523" t="s">
        <v>211</v>
      </c>
      <c r="E10523" s="155"/>
      <c r="F10523" s="155"/>
      <c r="G10523">
        <v>9.58</v>
      </c>
      <c r="H10523">
        <v>9.58</v>
      </c>
    </row>
    <row r="10524" spans="1:8">
      <c r="A10524" t="s">
        <v>319</v>
      </c>
      <c r="B10524">
        <v>11272</v>
      </c>
      <c r="C10524" t="s">
        <v>480</v>
      </c>
      <c r="D10524" t="s">
        <v>211</v>
      </c>
      <c r="E10524" s="155"/>
      <c r="F10524" s="155"/>
      <c r="G10524">
        <v>5.78</v>
      </c>
      <c r="H10524">
        <v>5.78</v>
      </c>
    </row>
    <row r="10525" spans="1:8">
      <c r="A10525" t="s">
        <v>319</v>
      </c>
      <c r="B10525">
        <v>11275</v>
      </c>
      <c r="C10525" t="s">
        <v>481</v>
      </c>
      <c r="D10525" t="s">
        <v>211</v>
      </c>
      <c r="E10525" s="155"/>
      <c r="F10525" s="155"/>
      <c r="G10525">
        <v>2.3199999999999998</v>
      </c>
      <c r="H10525">
        <v>2.3199999999999998</v>
      </c>
    </row>
    <row r="10526" spans="1:8">
      <c r="A10526" t="s">
        <v>319</v>
      </c>
      <c r="B10526">
        <v>11274</v>
      </c>
      <c r="C10526" t="s">
        <v>482</v>
      </c>
      <c r="D10526" t="s">
        <v>211</v>
      </c>
      <c r="E10526" s="155"/>
      <c r="F10526" s="155"/>
      <c r="G10526">
        <v>1.77</v>
      </c>
      <c r="H10526">
        <v>1.77</v>
      </c>
    </row>
    <row r="10527" spans="1:8">
      <c r="A10527" t="s">
        <v>319</v>
      </c>
      <c r="B10527">
        <v>45208</v>
      </c>
      <c r="C10527" t="s">
        <v>483</v>
      </c>
      <c r="D10527" t="s">
        <v>211</v>
      </c>
      <c r="E10527" s="155"/>
      <c r="F10527" s="155"/>
      <c r="G10527">
        <v>227.55</v>
      </c>
      <c r="H10527">
        <v>227.55</v>
      </c>
    </row>
    <row r="10528" spans="1:8">
      <c r="A10528" t="s">
        <v>319</v>
      </c>
      <c r="B10528">
        <v>45250</v>
      </c>
      <c r="C10528" t="s">
        <v>484</v>
      </c>
      <c r="D10528" t="s">
        <v>211</v>
      </c>
      <c r="E10528" s="155">
        <v>30.56</v>
      </c>
      <c r="F10528" s="155">
        <v>30.56</v>
      </c>
      <c r="G10528">
        <v>38.840000000000003</v>
      </c>
      <c r="H10528">
        <v>38.840000000000003</v>
      </c>
    </row>
    <row r="10529" spans="1:8">
      <c r="A10529" t="s">
        <v>319</v>
      </c>
      <c r="B10529">
        <v>38470</v>
      </c>
      <c r="C10529" t="s">
        <v>485</v>
      </c>
      <c r="D10529" t="s">
        <v>211</v>
      </c>
      <c r="E10529" s="155">
        <v>31.29</v>
      </c>
      <c r="F10529" s="155">
        <v>31.29</v>
      </c>
      <c r="G10529">
        <v>39.76</v>
      </c>
      <c r="H10529">
        <v>39.76</v>
      </c>
    </row>
    <row r="10530" spans="1:8">
      <c r="A10530" t="s">
        <v>319</v>
      </c>
      <c r="B10530">
        <v>38547</v>
      </c>
      <c r="C10530" t="s">
        <v>486</v>
      </c>
      <c r="D10530" t="s">
        <v>211</v>
      </c>
      <c r="E10530" s="155">
        <v>207.7</v>
      </c>
      <c r="F10530" s="155">
        <v>207.7</v>
      </c>
      <c r="G10530">
        <v>263.95</v>
      </c>
      <c r="H10530">
        <v>263.95</v>
      </c>
    </row>
    <row r="10531" spans="1:8">
      <c r="A10531" t="s">
        <v>319</v>
      </c>
      <c r="B10531">
        <v>38467</v>
      </c>
      <c r="C10531" t="s">
        <v>487</v>
      </c>
      <c r="D10531" t="s">
        <v>211</v>
      </c>
      <c r="E10531" s="155"/>
      <c r="F10531" s="155"/>
      <c r="G10531">
        <v>135.38999999999999</v>
      </c>
      <c r="H10531">
        <v>135.38999999999999</v>
      </c>
    </row>
    <row r="10532" spans="1:8">
      <c r="A10532" t="s">
        <v>319</v>
      </c>
      <c r="B10532">
        <v>38468</v>
      </c>
      <c r="C10532" t="s">
        <v>488</v>
      </c>
      <c r="D10532" t="s">
        <v>211</v>
      </c>
      <c r="E10532" s="155"/>
      <c r="F10532" s="155"/>
      <c r="G10532">
        <v>169</v>
      </c>
      <c r="H10532">
        <v>169</v>
      </c>
    </row>
    <row r="10533" spans="1:8">
      <c r="A10533" t="s">
        <v>319</v>
      </c>
      <c r="B10533">
        <v>38469</v>
      </c>
      <c r="C10533" t="s">
        <v>489</v>
      </c>
      <c r="D10533" t="s">
        <v>211</v>
      </c>
      <c r="E10533" s="155">
        <v>198.32</v>
      </c>
      <c r="F10533" s="155">
        <v>198.32</v>
      </c>
      <c r="G10533">
        <v>252.03</v>
      </c>
      <c r="H10533">
        <v>252.03</v>
      </c>
    </row>
    <row r="10534" spans="1:8">
      <c r="A10534" t="s">
        <v>319</v>
      </c>
      <c r="B10534">
        <v>45197</v>
      </c>
      <c r="C10534" t="s">
        <v>490</v>
      </c>
      <c r="D10534" t="s">
        <v>211</v>
      </c>
      <c r="E10534" s="155">
        <v>158.16</v>
      </c>
      <c r="F10534" s="155">
        <v>158.16</v>
      </c>
      <c r="G10534">
        <v>201</v>
      </c>
      <c r="H10534">
        <v>201</v>
      </c>
    </row>
    <row r="10535" spans="1:8">
      <c r="A10535" t="s">
        <v>319</v>
      </c>
      <c r="B10535">
        <v>38471</v>
      </c>
      <c r="C10535" t="s">
        <v>491</v>
      </c>
      <c r="D10535" t="s">
        <v>211</v>
      </c>
      <c r="E10535" s="155">
        <v>212.11</v>
      </c>
      <c r="F10535" s="155">
        <v>212.11</v>
      </c>
      <c r="G10535">
        <v>269.56</v>
      </c>
      <c r="H10535">
        <v>269.56</v>
      </c>
    </row>
    <row r="10536" spans="1:8">
      <c r="A10536" t="s">
        <v>319</v>
      </c>
      <c r="B10536">
        <v>45206</v>
      </c>
      <c r="C10536" t="s">
        <v>492</v>
      </c>
      <c r="D10536" t="s">
        <v>211</v>
      </c>
      <c r="E10536" s="155">
        <v>41.9</v>
      </c>
      <c r="F10536" s="155">
        <v>41.9</v>
      </c>
      <c r="G10536">
        <v>53.26</v>
      </c>
      <c r="H10536">
        <v>53.26</v>
      </c>
    </row>
    <row r="10537" spans="1:8">
      <c r="A10537" t="s">
        <v>493</v>
      </c>
      <c r="B10537">
        <v>37370</v>
      </c>
      <c r="C10537" t="s">
        <v>494</v>
      </c>
      <c r="D10537" t="s">
        <v>88</v>
      </c>
      <c r="E10537" s="155">
        <v>3.06</v>
      </c>
      <c r="F10537" s="155">
        <v>3.06</v>
      </c>
      <c r="G10537">
        <v>4.4800000000000004</v>
      </c>
      <c r="H10537">
        <v>4.4800000000000004</v>
      </c>
    </row>
    <row r="10538" spans="1:8">
      <c r="A10538" t="s">
        <v>493</v>
      </c>
      <c r="B10538">
        <v>40862</v>
      </c>
      <c r="C10538" t="s">
        <v>495</v>
      </c>
      <c r="D10538" t="s">
        <v>291</v>
      </c>
      <c r="E10538" s="155">
        <v>510.04</v>
      </c>
      <c r="F10538" s="155">
        <v>510.04</v>
      </c>
      <c r="G10538">
        <v>743.12</v>
      </c>
      <c r="H10538">
        <v>743.12</v>
      </c>
    </row>
    <row r="10539" spans="1:8">
      <c r="A10539" t="s">
        <v>496</v>
      </c>
      <c r="B10539">
        <v>10658</v>
      </c>
      <c r="C10539" t="s">
        <v>497</v>
      </c>
      <c r="D10539" t="s">
        <v>211</v>
      </c>
      <c r="E10539" s="155"/>
      <c r="F10539" s="155"/>
      <c r="G10539">
        <v>10193.450000000001</v>
      </c>
      <c r="H10539">
        <v>10193.450000000001</v>
      </c>
    </row>
    <row r="10540" spans="1:8">
      <c r="A10540" t="s">
        <v>462</v>
      </c>
      <c r="B10540">
        <v>253</v>
      </c>
      <c r="C10540" t="s">
        <v>498</v>
      </c>
      <c r="D10540" t="s">
        <v>88</v>
      </c>
      <c r="E10540" s="155">
        <v>22.53</v>
      </c>
      <c r="F10540" s="155">
        <v>22.53</v>
      </c>
      <c r="G10540">
        <v>35.409999999999997</v>
      </c>
      <c r="H10540">
        <v>38.25</v>
      </c>
    </row>
    <row r="10541" spans="1:8">
      <c r="A10541" t="s">
        <v>462</v>
      </c>
      <c r="B10541">
        <v>40809</v>
      </c>
      <c r="C10541" t="s">
        <v>499</v>
      </c>
      <c r="D10541" t="s">
        <v>291</v>
      </c>
      <c r="E10541" s="155">
        <v>3942.47</v>
      </c>
      <c r="F10541" s="155">
        <v>3942.47</v>
      </c>
      <c r="G10541">
        <v>6203.76</v>
      </c>
      <c r="H10541">
        <v>6699.64</v>
      </c>
    </row>
    <row r="10542" spans="1:8">
      <c r="A10542" t="s">
        <v>319</v>
      </c>
      <c r="B10542">
        <v>42428</v>
      </c>
      <c r="C10542" t="s">
        <v>500</v>
      </c>
      <c r="D10542" t="s">
        <v>211</v>
      </c>
      <c r="E10542" s="155"/>
      <c r="F10542" s="155"/>
      <c r="G10542">
        <v>2271</v>
      </c>
      <c r="H10542">
        <v>2271</v>
      </c>
    </row>
    <row r="10543" spans="1:8">
      <c r="A10543" t="s">
        <v>319</v>
      </c>
      <c r="B10543">
        <v>301</v>
      </c>
      <c r="C10543" t="s">
        <v>501</v>
      </c>
      <c r="D10543" t="s">
        <v>211</v>
      </c>
      <c r="E10543" s="155">
        <v>3.5</v>
      </c>
      <c r="F10543" s="155">
        <v>3.5</v>
      </c>
      <c r="G10543">
        <v>2.6</v>
      </c>
      <c r="H10543">
        <v>2.6</v>
      </c>
    </row>
    <row r="10544" spans="1:8">
      <c r="A10544" t="s">
        <v>319</v>
      </c>
      <c r="B10544">
        <v>296</v>
      </c>
      <c r="C10544" t="s">
        <v>502</v>
      </c>
      <c r="D10544" t="s">
        <v>211</v>
      </c>
      <c r="E10544" s="155">
        <v>1.98</v>
      </c>
      <c r="F10544" s="155">
        <v>1.98</v>
      </c>
      <c r="G10544">
        <v>1.47</v>
      </c>
      <c r="H10544">
        <v>1.47</v>
      </c>
    </row>
    <row r="10545" spans="1:8">
      <c r="A10545" t="s">
        <v>319</v>
      </c>
      <c r="B10545">
        <v>297</v>
      </c>
      <c r="C10545" t="s">
        <v>503</v>
      </c>
      <c r="D10545" t="s">
        <v>211</v>
      </c>
      <c r="E10545" s="155">
        <v>2.91</v>
      </c>
      <c r="F10545" s="155">
        <v>2.91</v>
      </c>
      <c r="G10545">
        <v>2.16</v>
      </c>
      <c r="H10545">
        <v>2.16</v>
      </c>
    </row>
    <row r="10546" spans="1:8">
      <c r="A10546" t="s">
        <v>319</v>
      </c>
      <c r="B10546">
        <v>299</v>
      </c>
      <c r="C10546" t="s">
        <v>504</v>
      </c>
      <c r="D10546" t="s">
        <v>211</v>
      </c>
      <c r="E10546" s="155">
        <v>4.0999999999999996</v>
      </c>
      <c r="F10546" s="155">
        <v>4.0999999999999996</v>
      </c>
      <c r="G10546">
        <v>3.05</v>
      </c>
      <c r="H10546">
        <v>3.05</v>
      </c>
    </row>
    <row r="10547" spans="1:8">
      <c r="A10547" t="s">
        <v>319</v>
      </c>
      <c r="B10547">
        <v>300</v>
      </c>
      <c r="C10547" t="s">
        <v>505</v>
      </c>
      <c r="D10547" t="s">
        <v>211</v>
      </c>
      <c r="E10547" s="155">
        <v>14.21</v>
      </c>
      <c r="F10547" s="155">
        <v>14.21</v>
      </c>
      <c r="G10547">
        <v>10.55</v>
      </c>
      <c r="H10547">
        <v>10.55</v>
      </c>
    </row>
    <row r="10548" spans="1:8">
      <c r="A10548" t="s">
        <v>319</v>
      </c>
      <c r="B10548">
        <v>20085</v>
      </c>
      <c r="C10548" t="s">
        <v>506</v>
      </c>
      <c r="D10548" t="s">
        <v>211</v>
      </c>
      <c r="E10548" s="155">
        <v>2.59</v>
      </c>
      <c r="F10548" s="155">
        <v>2.59</v>
      </c>
      <c r="G10548">
        <v>1.93</v>
      </c>
      <c r="H10548">
        <v>1.93</v>
      </c>
    </row>
    <row r="10549" spans="1:8">
      <c r="A10549" t="s">
        <v>319</v>
      </c>
      <c r="B10549">
        <v>298</v>
      </c>
      <c r="C10549" t="s">
        <v>507</v>
      </c>
      <c r="D10549" t="s">
        <v>211</v>
      </c>
      <c r="E10549" s="155">
        <v>3.15</v>
      </c>
      <c r="F10549" s="155">
        <v>3.15</v>
      </c>
      <c r="G10549">
        <v>2.34</v>
      </c>
      <c r="H10549">
        <v>2.34</v>
      </c>
    </row>
    <row r="10550" spans="1:8">
      <c r="A10550" t="s">
        <v>319</v>
      </c>
      <c r="B10550">
        <v>311</v>
      </c>
      <c r="C10550" t="s">
        <v>508</v>
      </c>
      <c r="D10550" t="s">
        <v>211</v>
      </c>
      <c r="E10550" s="155">
        <v>11.71</v>
      </c>
      <c r="F10550" s="155">
        <v>11.71</v>
      </c>
      <c r="G10550">
        <v>8.6999999999999993</v>
      </c>
      <c r="H10550">
        <v>8.6999999999999993</v>
      </c>
    </row>
    <row r="10551" spans="1:8">
      <c r="A10551" t="s">
        <v>319</v>
      </c>
      <c r="B10551">
        <v>318</v>
      </c>
      <c r="C10551" t="s">
        <v>509</v>
      </c>
      <c r="D10551" t="s">
        <v>211</v>
      </c>
      <c r="E10551" s="155">
        <v>23.59</v>
      </c>
      <c r="F10551" s="155">
        <v>23.59</v>
      </c>
      <c r="G10551">
        <v>17.53</v>
      </c>
      <c r="H10551">
        <v>17.53</v>
      </c>
    </row>
    <row r="10552" spans="1:8">
      <c r="A10552" t="s">
        <v>319</v>
      </c>
      <c r="B10552">
        <v>319</v>
      </c>
      <c r="C10552" t="s">
        <v>510</v>
      </c>
      <c r="D10552" t="s">
        <v>211</v>
      </c>
      <c r="E10552" s="155">
        <v>37</v>
      </c>
      <c r="F10552" s="155">
        <v>37</v>
      </c>
      <c r="G10552">
        <v>27.48</v>
      </c>
      <c r="H10552">
        <v>27.48</v>
      </c>
    </row>
    <row r="10553" spans="1:8">
      <c r="A10553" t="s">
        <v>319</v>
      </c>
      <c r="B10553">
        <v>303</v>
      </c>
      <c r="C10553" t="s">
        <v>511</v>
      </c>
      <c r="D10553" t="s">
        <v>211</v>
      </c>
      <c r="E10553" s="155">
        <v>3.87</v>
      </c>
      <c r="F10553" s="155">
        <v>3.87</v>
      </c>
      <c r="G10553">
        <v>2.88</v>
      </c>
      <c r="H10553">
        <v>2.88</v>
      </c>
    </row>
    <row r="10554" spans="1:8">
      <c r="A10554" t="s">
        <v>319</v>
      </c>
      <c r="B10554">
        <v>305</v>
      </c>
      <c r="C10554" t="s">
        <v>512</v>
      </c>
      <c r="D10554" t="s">
        <v>211</v>
      </c>
      <c r="E10554" s="155">
        <v>12.2</v>
      </c>
      <c r="F10554" s="155">
        <v>12.2</v>
      </c>
      <c r="G10554">
        <v>9.06</v>
      </c>
      <c r="H10554">
        <v>9.06</v>
      </c>
    </row>
    <row r="10555" spans="1:8">
      <c r="A10555" t="s">
        <v>319</v>
      </c>
      <c r="B10555">
        <v>306</v>
      </c>
      <c r="C10555" t="s">
        <v>513</v>
      </c>
      <c r="D10555" t="s">
        <v>211</v>
      </c>
      <c r="E10555" s="155">
        <v>18.5</v>
      </c>
      <c r="F10555" s="155">
        <v>18.5</v>
      </c>
      <c r="G10555">
        <v>13.74</v>
      </c>
      <c r="H10555">
        <v>13.74</v>
      </c>
    </row>
    <row r="10556" spans="1:8">
      <c r="A10556" t="s">
        <v>319</v>
      </c>
      <c r="B10556">
        <v>307</v>
      </c>
      <c r="C10556" t="s">
        <v>514</v>
      </c>
      <c r="D10556" t="s">
        <v>211</v>
      </c>
      <c r="E10556" s="155">
        <v>46.73</v>
      </c>
      <c r="F10556" s="155">
        <v>46.73</v>
      </c>
      <c r="G10556">
        <v>34.72</v>
      </c>
      <c r="H10556">
        <v>34.72</v>
      </c>
    </row>
    <row r="10557" spans="1:8">
      <c r="A10557" t="s">
        <v>319</v>
      </c>
      <c r="B10557">
        <v>309</v>
      </c>
      <c r="C10557" t="s">
        <v>515</v>
      </c>
      <c r="D10557" t="s">
        <v>211</v>
      </c>
      <c r="E10557" s="155">
        <v>76.55</v>
      </c>
      <c r="F10557" s="155">
        <v>76.55</v>
      </c>
      <c r="G10557">
        <v>56.87</v>
      </c>
      <c r="H10557">
        <v>56.87</v>
      </c>
    </row>
    <row r="10558" spans="1:8">
      <c r="A10558" t="s">
        <v>319</v>
      </c>
      <c r="B10558">
        <v>310</v>
      </c>
      <c r="C10558" t="s">
        <v>516</v>
      </c>
      <c r="D10558" t="s">
        <v>211</v>
      </c>
      <c r="E10558" s="155">
        <v>106.11</v>
      </c>
      <c r="F10558" s="155">
        <v>106.11</v>
      </c>
      <c r="G10558">
        <v>78.819999999999993</v>
      </c>
      <c r="H10558">
        <v>78.819999999999993</v>
      </c>
    </row>
    <row r="10559" spans="1:8">
      <c r="A10559" t="s">
        <v>319</v>
      </c>
      <c r="B10559">
        <v>308</v>
      </c>
      <c r="C10559" t="s">
        <v>517</v>
      </c>
      <c r="D10559" t="s">
        <v>211</v>
      </c>
      <c r="E10559" s="155">
        <v>104.3</v>
      </c>
      <c r="F10559" s="155">
        <v>104.3</v>
      </c>
      <c r="G10559">
        <v>77.48</v>
      </c>
      <c r="H10559">
        <v>77.48</v>
      </c>
    </row>
    <row r="10560" spans="1:8">
      <c r="A10560" t="s">
        <v>319</v>
      </c>
      <c r="B10560">
        <v>328</v>
      </c>
      <c r="C10560" t="s">
        <v>518</v>
      </c>
      <c r="D10560" t="s">
        <v>211</v>
      </c>
      <c r="E10560" s="155">
        <v>9.2799999999999994</v>
      </c>
      <c r="F10560" s="155">
        <v>9.2799999999999994</v>
      </c>
      <c r="G10560">
        <v>6.89</v>
      </c>
      <c r="H10560">
        <v>6.89</v>
      </c>
    </row>
    <row r="10561" spans="1:8">
      <c r="A10561" t="s">
        <v>319</v>
      </c>
      <c r="B10561">
        <v>325</v>
      </c>
      <c r="C10561" t="s">
        <v>519</v>
      </c>
      <c r="D10561" t="s">
        <v>211</v>
      </c>
      <c r="E10561" s="155">
        <v>2.73</v>
      </c>
      <c r="F10561" s="155">
        <v>2.73</v>
      </c>
      <c r="G10561">
        <v>2.0299999999999998</v>
      </c>
      <c r="H10561">
        <v>2.0299999999999998</v>
      </c>
    </row>
    <row r="10562" spans="1:8">
      <c r="A10562" t="s">
        <v>319</v>
      </c>
      <c r="B10562">
        <v>20326</v>
      </c>
      <c r="C10562" t="s">
        <v>520</v>
      </c>
      <c r="D10562" t="s">
        <v>211</v>
      </c>
      <c r="E10562" s="155">
        <v>5.01</v>
      </c>
      <c r="F10562" s="155">
        <v>5.01</v>
      </c>
      <c r="G10562">
        <v>3.72</v>
      </c>
      <c r="H10562">
        <v>3.72</v>
      </c>
    </row>
    <row r="10563" spans="1:8">
      <c r="A10563" t="s">
        <v>319</v>
      </c>
      <c r="B10563">
        <v>329</v>
      </c>
      <c r="C10563" t="s">
        <v>521</v>
      </c>
      <c r="D10563" t="s">
        <v>211</v>
      </c>
      <c r="E10563" s="155">
        <v>7.76</v>
      </c>
      <c r="F10563" s="155">
        <v>7.76</v>
      </c>
      <c r="G10563">
        <v>5.76</v>
      </c>
      <c r="H10563">
        <v>5.76</v>
      </c>
    </row>
    <row r="10564" spans="1:8">
      <c r="A10564" t="s">
        <v>319</v>
      </c>
      <c r="B10564">
        <v>39642</v>
      </c>
      <c r="C10564" t="s">
        <v>522</v>
      </c>
      <c r="D10564" t="s">
        <v>211</v>
      </c>
      <c r="E10564" s="155">
        <v>3.43</v>
      </c>
      <c r="F10564" s="155">
        <v>3.43</v>
      </c>
      <c r="G10564">
        <v>2.5499999999999998</v>
      </c>
      <c r="H10564">
        <v>2.5499999999999998</v>
      </c>
    </row>
    <row r="10565" spans="1:8">
      <c r="A10565" t="s">
        <v>319</v>
      </c>
      <c r="B10565">
        <v>39641</v>
      </c>
      <c r="C10565" t="s">
        <v>523</v>
      </c>
      <c r="D10565" t="s">
        <v>211</v>
      </c>
      <c r="E10565" s="155">
        <v>3.01</v>
      </c>
      <c r="F10565" s="155">
        <v>3.01</v>
      </c>
      <c r="G10565">
        <v>2.2400000000000002</v>
      </c>
      <c r="H10565">
        <v>2.2400000000000002</v>
      </c>
    </row>
    <row r="10566" spans="1:8">
      <c r="A10566" t="s">
        <v>319</v>
      </c>
      <c r="B10566">
        <v>39643</v>
      </c>
      <c r="C10566" t="s">
        <v>524</v>
      </c>
      <c r="D10566" t="s">
        <v>211</v>
      </c>
      <c r="E10566" s="155">
        <v>4.03</v>
      </c>
      <c r="F10566" s="155">
        <v>4.03</v>
      </c>
      <c r="G10566">
        <v>3</v>
      </c>
      <c r="H10566">
        <v>3</v>
      </c>
    </row>
    <row r="10567" spans="1:8">
      <c r="A10567" t="s">
        <v>319</v>
      </c>
      <c r="B10567">
        <v>39644</v>
      </c>
      <c r="C10567" t="s">
        <v>525</v>
      </c>
      <c r="D10567" t="s">
        <v>211</v>
      </c>
      <c r="E10567" s="155">
        <v>6.25</v>
      </c>
      <c r="F10567" s="155">
        <v>6.25</v>
      </c>
      <c r="G10567">
        <v>4.6500000000000004</v>
      </c>
      <c r="H10567">
        <v>4.6500000000000004</v>
      </c>
    </row>
    <row r="10568" spans="1:8">
      <c r="A10568" t="s">
        <v>319</v>
      </c>
      <c r="B10568">
        <v>39645</v>
      </c>
      <c r="C10568" t="s">
        <v>526</v>
      </c>
      <c r="D10568" t="s">
        <v>211</v>
      </c>
      <c r="E10568" s="155">
        <v>6.86</v>
      </c>
      <c r="F10568" s="155">
        <v>6.86</v>
      </c>
      <c r="G10568">
        <v>5.09</v>
      </c>
      <c r="H10568">
        <v>5.09</v>
      </c>
    </row>
    <row r="10569" spans="1:8">
      <c r="A10569" t="s">
        <v>319</v>
      </c>
      <c r="B10569">
        <v>41610</v>
      </c>
      <c r="C10569" t="s">
        <v>527</v>
      </c>
      <c r="D10569" t="s">
        <v>211</v>
      </c>
      <c r="E10569" s="155">
        <v>580.33000000000004</v>
      </c>
      <c r="F10569" s="155">
        <v>580.33000000000004</v>
      </c>
      <c r="G10569">
        <v>826.97</v>
      </c>
      <c r="H10569">
        <v>826.97</v>
      </c>
    </row>
    <row r="10570" spans="1:8">
      <c r="A10570" t="s">
        <v>319</v>
      </c>
      <c r="B10570">
        <v>41611</v>
      </c>
      <c r="C10570" t="s">
        <v>528</v>
      </c>
      <c r="D10570" t="s">
        <v>211</v>
      </c>
      <c r="E10570" s="155">
        <v>914.72</v>
      </c>
      <c r="F10570" s="155">
        <v>914.72</v>
      </c>
      <c r="G10570">
        <v>1303.47</v>
      </c>
      <c r="H10570">
        <v>1303.47</v>
      </c>
    </row>
    <row r="10571" spans="1:8">
      <c r="A10571" t="s">
        <v>319</v>
      </c>
      <c r="B10571">
        <v>41612</v>
      </c>
      <c r="C10571" t="s">
        <v>529</v>
      </c>
      <c r="D10571" t="s">
        <v>211</v>
      </c>
      <c r="E10571" s="155">
        <v>1284.4000000000001</v>
      </c>
      <c r="F10571" s="155">
        <v>1284.4000000000001</v>
      </c>
      <c r="G10571">
        <v>1830.27</v>
      </c>
      <c r="H10571">
        <v>1830.27</v>
      </c>
    </row>
    <row r="10572" spans="1:8">
      <c r="A10572" t="s">
        <v>319</v>
      </c>
      <c r="B10572">
        <v>41637</v>
      </c>
      <c r="C10572" t="s">
        <v>530</v>
      </c>
      <c r="D10572" t="s">
        <v>211</v>
      </c>
      <c r="E10572" s="155">
        <v>120.06</v>
      </c>
      <c r="F10572" s="155">
        <v>120.06</v>
      </c>
      <c r="G10572">
        <v>171.09</v>
      </c>
      <c r="H10572">
        <v>171.09</v>
      </c>
    </row>
    <row r="10573" spans="1:8">
      <c r="A10573" t="s">
        <v>319</v>
      </c>
      <c r="B10573">
        <v>41638</v>
      </c>
      <c r="C10573" t="s">
        <v>531</v>
      </c>
      <c r="D10573" t="s">
        <v>211</v>
      </c>
      <c r="E10573" s="155">
        <v>156.4</v>
      </c>
      <c r="F10573" s="155">
        <v>156.4</v>
      </c>
      <c r="G10573">
        <v>222.87</v>
      </c>
      <c r="H10573">
        <v>222.87</v>
      </c>
    </row>
    <row r="10574" spans="1:8">
      <c r="A10574" t="s">
        <v>319</v>
      </c>
      <c r="B10574">
        <v>41639</v>
      </c>
      <c r="C10574" t="s">
        <v>532</v>
      </c>
      <c r="D10574" t="s">
        <v>211</v>
      </c>
      <c r="E10574" s="155">
        <v>378.36</v>
      </c>
      <c r="F10574" s="155">
        <v>378.36</v>
      </c>
      <c r="G10574">
        <v>539.16999999999996</v>
      </c>
      <c r="H10574">
        <v>539.16999999999996</v>
      </c>
    </row>
    <row r="10575" spans="1:8">
      <c r="A10575" t="s">
        <v>319</v>
      </c>
      <c r="B10575">
        <v>11789</v>
      </c>
      <c r="C10575" t="s">
        <v>533</v>
      </c>
      <c r="D10575" t="s">
        <v>211</v>
      </c>
      <c r="E10575" s="155"/>
      <c r="F10575" s="155"/>
      <c r="G10575">
        <v>0.87</v>
      </c>
      <c r="H10575">
        <v>0.87</v>
      </c>
    </row>
    <row r="10576" spans="1:8">
      <c r="A10576" t="s">
        <v>319</v>
      </c>
      <c r="B10576">
        <v>20975</v>
      </c>
      <c r="C10576" t="s">
        <v>534</v>
      </c>
      <c r="D10576" t="s">
        <v>211</v>
      </c>
      <c r="E10576" s="155">
        <v>16.04</v>
      </c>
      <c r="F10576" s="155">
        <v>16.04</v>
      </c>
      <c r="G10576">
        <v>22.72</v>
      </c>
      <c r="H10576">
        <v>22.72</v>
      </c>
    </row>
    <row r="10577" spans="1:8">
      <c r="A10577" t="s">
        <v>319</v>
      </c>
      <c r="B10577">
        <v>20976</v>
      </c>
      <c r="C10577" t="s">
        <v>535</v>
      </c>
      <c r="D10577" t="s">
        <v>211</v>
      </c>
      <c r="E10577" s="155">
        <v>24.23</v>
      </c>
      <c r="F10577" s="155">
        <v>24.23</v>
      </c>
      <c r="G10577">
        <v>34.33</v>
      </c>
      <c r="H10577">
        <v>34.33</v>
      </c>
    </row>
    <row r="10578" spans="1:8">
      <c r="A10578" t="s">
        <v>319</v>
      </c>
      <c r="B10578">
        <v>6138</v>
      </c>
      <c r="C10578" t="s">
        <v>536</v>
      </c>
      <c r="D10578" t="s">
        <v>211</v>
      </c>
      <c r="E10578" s="155">
        <v>10.66</v>
      </c>
      <c r="F10578" s="155">
        <v>10.66</v>
      </c>
      <c r="G10578">
        <v>12.11</v>
      </c>
      <c r="H10578">
        <v>12.11</v>
      </c>
    </row>
    <row r="10579" spans="1:8">
      <c r="A10579" t="s">
        <v>319</v>
      </c>
      <c r="B10579">
        <v>40340</v>
      </c>
      <c r="C10579" t="s">
        <v>537</v>
      </c>
      <c r="D10579" t="s">
        <v>211</v>
      </c>
      <c r="E10579" s="155">
        <v>25.75</v>
      </c>
      <c r="F10579" s="155">
        <v>25.75</v>
      </c>
      <c r="G10579">
        <v>19.12</v>
      </c>
      <c r="H10579">
        <v>19.12</v>
      </c>
    </row>
    <row r="10580" spans="1:8">
      <c r="A10580" t="s">
        <v>319</v>
      </c>
      <c r="B10580">
        <v>40341</v>
      </c>
      <c r="C10580" t="s">
        <v>538</v>
      </c>
      <c r="D10580" t="s">
        <v>211</v>
      </c>
      <c r="E10580" s="155">
        <v>30.73</v>
      </c>
      <c r="F10580" s="155">
        <v>30.73</v>
      </c>
      <c r="G10580">
        <v>22.82</v>
      </c>
      <c r="H10580">
        <v>22.82</v>
      </c>
    </row>
    <row r="10581" spans="1:8">
      <c r="A10581" t="s">
        <v>319</v>
      </c>
      <c r="B10581">
        <v>40342</v>
      </c>
      <c r="C10581" t="s">
        <v>539</v>
      </c>
      <c r="D10581" t="s">
        <v>211</v>
      </c>
      <c r="E10581" s="155">
        <v>36.65</v>
      </c>
      <c r="F10581" s="155">
        <v>36.65</v>
      </c>
      <c r="G10581">
        <v>27.22</v>
      </c>
      <c r="H10581">
        <v>27.22</v>
      </c>
    </row>
    <row r="10582" spans="1:8">
      <c r="A10582" t="s">
        <v>319</v>
      </c>
      <c r="B10582">
        <v>40343</v>
      </c>
      <c r="C10582" t="s">
        <v>540</v>
      </c>
      <c r="D10582" t="s">
        <v>211</v>
      </c>
      <c r="E10582" s="155">
        <v>43.47</v>
      </c>
      <c r="F10582" s="155">
        <v>43.47</v>
      </c>
      <c r="G10582">
        <v>32.29</v>
      </c>
      <c r="H10582">
        <v>32.29</v>
      </c>
    </row>
    <row r="10583" spans="1:8">
      <c r="A10583" t="s">
        <v>319</v>
      </c>
      <c r="B10583">
        <v>40344</v>
      </c>
      <c r="C10583" t="s">
        <v>541</v>
      </c>
      <c r="D10583" t="s">
        <v>211</v>
      </c>
      <c r="E10583" s="155">
        <v>59.26</v>
      </c>
      <c r="F10583" s="155">
        <v>59.26</v>
      </c>
      <c r="G10583">
        <v>44.02</v>
      </c>
      <c r="H10583">
        <v>44.02</v>
      </c>
    </row>
    <row r="10584" spans="1:8">
      <c r="A10584" t="s">
        <v>319</v>
      </c>
      <c r="B10584">
        <v>40345</v>
      </c>
      <c r="C10584" t="s">
        <v>542</v>
      </c>
      <c r="D10584" t="s">
        <v>211</v>
      </c>
      <c r="E10584" s="155">
        <v>73.010000000000005</v>
      </c>
      <c r="F10584" s="155">
        <v>73.010000000000005</v>
      </c>
      <c r="G10584">
        <v>54.24</v>
      </c>
      <c r="H10584">
        <v>54.24</v>
      </c>
    </row>
    <row r="10585" spans="1:8">
      <c r="A10585" t="s">
        <v>319</v>
      </c>
      <c r="B10585">
        <v>40346</v>
      </c>
      <c r="C10585" t="s">
        <v>543</v>
      </c>
      <c r="D10585" t="s">
        <v>211</v>
      </c>
      <c r="E10585" s="155">
        <v>84.7</v>
      </c>
      <c r="F10585" s="155">
        <v>84.7</v>
      </c>
      <c r="G10585">
        <v>62.92</v>
      </c>
      <c r="H10585">
        <v>62.92</v>
      </c>
    </row>
    <row r="10586" spans="1:8">
      <c r="A10586" t="s">
        <v>319</v>
      </c>
      <c r="B10586">
        <v>40347</v>
      </c>
      <c r="C10586" t="s">
        <v>544</v>
      </c>
      <c r="D10586" t="s">
        <v>211</v>
      </c>
      <c r="E10586" s="155">
        <v>106.42</v>
      </c>
      <c r="F10586" s="155">
        <v>106.42</v>
      </c>
      <c r="G10586">
        <v>79.05</v>
      </c>
      <c r="H10586">
        <v>79.05</v>
      </c>
    </row>
    <row r="10587" spans="1:8">
      <c r="A10587" t="s">
        <v>319</v>
      </c>
      <c r="B10587">
        <v>43424</v>
      </c>
      <c r="C10587" t="s">
        <v>545</v>
      </c>
      <c r="D10587" t="s">
        <v>211</v>
      </c>
      <c r="E10587" s="155">
        <v>486.22</v>
      </c>
      <c r="F10587" s="155">
        <v>486.22</v>
      </c>
      <c r="G10587">
        <v>692.87</v>
      </c>
      <c r="H10587">
        <v>692.87</v>
      </c>
    </row>
    <row r="10588" spans="1:8">
      <c r="A10588" t="s">
        <v>319</v>
      </c>
      <c r="B10588">
        <v>43426</v>
      </c>
      <c r="C10588" t="s">
        <v>546</v>
      </c>
      <c r="D10588" t="s">
        <v>211</v>
      </c>
      <c r="E10588" s="155">
        <v>1676.99</v>
      </c>
      <c r="F10588" s="155">
        <v>1676.99</v>
      </c>
      <c r="G10588">
        <v>2389.71</v>
      </c>
      <c r="H10588">
        <v>2389.71</v>
      </c>
    </row>
    <row r="10589" spans="1:8">
      <c r="A10589" t="s">
        <v>319</v>
      </c>
      <c r="B10589">
        <v>12565</v>
      </c>
      <c r="C10589" t="s">
        <v>547</v>
      </c>
      <c r="D10589" t="s">
        <v>211</v>
      </c>
      <c r="E10589" s="155">
        <v>588.1</v>
      </c>
      <c r="F10589" s="155">
        <v>588.1</v>
      </c>
      <c r="G10589">
        <v>838.04</v>
      </c>
      <c r="H10589">
        <v>838.04</v>
      </c>
    </row>
    <row r="10590" spans="1:8">
      <c r="A10590" t="s">
        <v>319</v>
      </c>
      <c r="B10590">
        <v>12567</v>
      </c>
      <c r="C10590" t="s">
        <v>548</v>
      </c>
      <c r="D10590" t="s">
        <v>211</v>
      </c>
      <c r="E10590" s="155">
        <v>789.91</v>
      </c>
      <c r="F10590" s="155">
        <v>789.91</v>
      </c>
      <c r="G10590">
        <v>1125.6300000000001</v>
      </c>
      <c r="H10590">
        <v>1125.6300000000001</v>
      </c>
    </row>
    <row r="10591" spans="1:8">
      <c r="A10591" t="s">
        <v>319</v>
      </c>
      <c r="B10591">
        <v>12568</v>
      </c>
      <c r="C10591" t="s">
        <v>549</v>
      </c>
      <c r="D10591" t="s">
        <v>211</v>
      </c>
      <c r="E10591" s="155">
        <v>1105.8800000000001</v>
      </c>
      <c r="F10591" s="155">
        <v>1105.8800000000001</v>
      </c>
      <c r="G10591">
        <v>1575.88</v>
      </c>
      <c r="H10591">
        <v>1575.88</v>
      </c>
    </row>
    <row r="10592" spans="1:8">
      <c r="A10592" t="s">
        <v>319</v>
      </c>
      <c r="B10592">
        <v>43441</v>
      </c>
      <c r="C10592" t="s">
        <v>550</v>
      </c>
      <c r="D10592" t="s">
        <v>211</v>
      </c>
      <c r="E10592" s="155">
        <v>142.18</v>
      </c>
      <c r="F10592" s="155">
        <v>142.18</v>
      </c>
      <c r="G10592">
        <v>202.61</v>
      </c>
      <c r="H10592">
        <v>202.61</v>
      </c>
    </row>
    <row r="10593" spans="1:8">
      <c r="A10593" t="s">
        <v>319</v>
      </c>
      <c r="B10593">
        <v>43423</v>
      </c>
      <c r="C10593" t="s">
        <v>551</v>
      </c>
      <c r="D10593" t="s">
        <v>211</v>
      </c>
      <c r="E10593" s="155">
        <v>66.349999999999994</v>
      </c>
      <c r="F10593" s="155">
        <v>66.349999999999994</v>
      </c>
      <c r="G10593">
        <v>94.55</v>
      </c>
      <c r="H10593">
        <v>94.55</v>
      </c>
    </row>
    <row r="10594" spans="1:8">
      <c r="A10594" t="s">
        <v>319</v>
      </c>
      <c r="B10594">
        <v>12532</v>
      </c>
      <c r="C10594" t="s">
        <v>552</v>
      </c>
      <c r="D10594" t="s">
        <v>211</v>
      </c>
      <c r="E10594" s="155">
        <v>102.33</v>
      </c>
      <c r="F10594" s="155">
        <v>102.33</v>
      </c>
      <c r="G10594">
        <v>145.82</v>
      </c>
      <c r="H10594">
        <v>145.82</v>
      </c>
    </row>
    <row r="10595" spans="1:8">
      <c r="A10595" t="s">
        <v>319</v>
      </c>
      <c r="B10595">
        <v>43444</v>
      </c>
      <c r="C10595" t="s">
        <v>553</v>
      </c>
      <c r="D10595" t="s">
        <v>211</v>
      </c>
      <c r="E10595" s="155">
        <v>343.61</v>
      </c>
      <c r="F10595" s="155">
        <v>343.61</v>
      </c>
      <c r="G10595">
        <v>489.64</v>
      </c>
      <c r="H10595">
        <v>489.64</v>
      </c>
    </row>
    <row r="10596" spans="1:8">
      <c r="A10596" t="s">
        <v>319</v>
      </c>
      <c r="B10596">
        <v>12551</v>
      </c>
      <c r="C10596" t="s">
        <v>554</v>
      </c>
      <c r="D10596" t="s">
        <v>211</v>
      </c>
      <c r="E10596" s="155">
        <v>245.15</v>
      </c>
      <c r="F10596" s="155">
        <v>245.15</v>
      </c>
      <c r="G10596">
        <v>349.35</v>
      </c>
      <c r="H10596">
        <v>349.35</v>
      </c>
    </row>
    <row r="10597" spans="1:8">
      <c r="A10597" t="s">
        <v>319</v>
      </c>
      <c r="B10597">
        <v>43442</v>
      </c>
      <c r="C10597" t="s">
        <v>555</v>
      </c>
      <c r="D10597" t="s">
        <v>211</v>
      </c>
      <c r="E10597" s="155">
        <v>189.57</v>
      </c>
      <c r="F10597" s="155">
        <v>189.57</v>
      </c>
      <c r="G10597">
        <v>270.14999999999998</v>
      </c>
      <c r="H10597">
        <v>270.14999999999998</v>
      </c>
    </row>
    <row r="10598" spans="1:8">
      <c r="A10598" t="s">
        <v>319</v>
      </c>
      <c r="B10598">
        <v>43443</v>
      </c>
      <c r="C10598" t="s">
        <v>556</v>
      </c>
      <c r="D10598" t="s">
        <v>211</v>
      </c>
      <c r="E10598" s="155">
        <v>248.82</v>
      </c>
      <c r="F10598" s="155">
        <v>248.82</v>
      </c>
      <c r="G10598">
        <v>354.57</v>
      </c>
      <c r="H10598">
        <v>354.57</v>
      </c>
    </row>
    <row r="10599" spans="1:8">
      <c r="A10599" t="s">
        <v>319</v>
      </c>
      <c r="B10599">
        <v>12544</v>
      </c>
      <c r="C10599" t="s">
        <v>557</v>
      </c>
      <c r="D10599" t="s">
        <v>211</v>
      </c>
      <c r="E10599" s="155">
        <v>134.28</v>
      </c>
      <c r="F10599" s="155">
        <v>134.28</v>
      </c>
      <c r="G10599">
        <v>191.35</v>
      </c>
      <c r="H10599">
        <v>191.35</v>
      </c>
    </row>
    <row r="10600" spans="1:8">
      <c r="A10600" t="s">
        <v>319</v>
      </c>
      <c r="B10600">
        <v>12547</v>
      </c>
      <c r="C10600" t="s">
        <v>558</v>
      </c>
      <c r="D10600" t="s">
        <v>211</v>
      </c>
      <c r="E10600" s="155">
        <v>180.6</v>
      </c>
      <c r="F10600" s="155">
        <v>180.6</v>
      </c>
      <c r="G10600">
        <v>257.36</v>
      </c>
      <c r="H10600">
        <v>257.36</v>
      </c>
    </row>
    <row r="10601" spans="1:8">
      <c r="A10601" t="s">
        <v>319</v>
      </c>
      <c r="B10601">
        <v>43445</v>
      </c>
      <c r="C10601" t="s">
        <v>559</v>
      </c>
      <c r="D10601" t="s">
        <v>211</v>
      </c>
      <c r="E10601" s="155">
        <v>473.94</v>
      </c>
      <c r="F10601" s="155">
        <v>473.94</v>
      </c>
      <c r="G10601">
        <v>675.37</v>
      </c>
      <c r="H10601">
        <v>675.37</v>
      </c>
    </row>
    <row r="10602" spans="1:8">
      <c r="A10602" t="s">
        <v>319</v>
      </c>
      <c r="B10602">
        <v>12563</v>
      </c>
      <c r="C10602" t="s">
        <v>560</v>
      </c>
      <c r="D10602" t="s">
        <v>211</v>
      </c>
      <c r="E10602" s="155">
        <v>339.09</v>
      </c>
      <c r="F10602" s="155">
        <v>339.09</v>
      </c>
      <c r="G10602">
        <v>483.21</v>
      </c>
      <c r="H10602">
        <v>483.21</v>
      </c>
    </row>
    <row r="10603" spans="1:8">
      <c r="A10603" t="s">
        <v>319</v>
      </c>
      <c r="B10603">
        <v>43425</v>
      </c>
      <c r="C10603" t="s">
        <v>561</v>
      </c>
      <c r="D10603" t="s">
        <v>211</v>
      </c>
      <c r="E10603" s="155">
        <v>213.27</v>
      </c>
      <c r="F10603" s="155">
        <v>213.27</v>
      </c>
      <c r="G10603">
        <v>303.92</v>
      </c>
      <c r="H10603">
        <v>303.92</v>
      </c>
    </row>
    <row r="10604" spans="1:8">
      <c r="A10604" t="s">
        <v>319</v>
      </c>
      <c r="B10604">
        <v>43446</v>
      </c>
      <c r="C10604" t="s">
        <v>562</v>
      </c>
      <c r="D10604" t="s">
        <v>211</v>
      </c>
      <c r="E10604" s="155">
        <v>450.25</v>
      </c>
      <c r="F10604" s="155">
        <v>450.25</v>
      </c>
      <c r="G10604">
        <v>641.6</v>
      </c>
      <c r="H10604">
        <v>641.6</v>
      </c>
    </row>
    <row r="10605" spans="1:8">
      <c r="A10605" t="s">
        <v>319</v>
      </c>
      <c r="B10605">
        <v>43447</v>
      </c>
      <c r="C10605" t="s">
        <v>563</v>
      </c>
      <c r="D10605" t="s">
        <v>211</v>
      </c>
      <c r="E10605" s="155">
        <v>552.94000000000005</v>
      </c>
      <c r="F10605" s="155">
        <v>552.94000000000005</v>
      </c>
      <c r="G10605">
        <v>787.94</v>
      </c>
      <c r="H10605">
        <v>787.94</v>
      </c>
    </row>
    <row r="10606" spans="1:8">
      <c r="A10606" t="s">
        <v>319</v>
      </c>
      <c r="B10606">
        <v>43448</v>
      </c>
      <c r="C10606" t="s">
        <v>564</v>
      </c>
      <c r="D10606" t="s">
        <v>211</v>
      </c>
      <c r="E10606" s="155">
        <v>774.11</v>
      </c>
      <c r="F10606" s="155">
        <v>774.11</v>
      </c>
      <c r="G10606">
        <v>1103.1099999999999</v>
      </c>
      <c r="H10606">
        <v>1103.1099999999999</v>
      </c>
    </row>
    <row r="10607" spans="1:8">
      <c r="A10607" t="s">
        <v>496</v>
      </c>
      <c r="B10607">
        <v>13761</v>
      </c>
      <c r="C10607" t="s">
        <v>565</v>
      </c>
      <c r="D10607" t="s">
        <v>211</v>
      </c>
      <c r="E10607" s="155"/>
      <c r="F10607" s="155"/>
      <c r="G10607">
        <v>3412.15</v>
      </c>
      <c r="H10607">
        <v>3412.15</v>
      </c>
    </row>
    <row r="10608" spans="1:8">
      <c r="A10608" t="s">
        <v>319</v>
      </c>
      <c r="B10608">
        <v>4814</v>
      </c>
      <c r="C10608" t="s">
        <v>566</v>
      </c>
      <c r="D10608" t="s">
        <v>211</v>
      </c>
      <c r="E10608" s="155">
        <v>76.28</v>
      </c>
      <c r="F10608" s="155">
        <v>76.28</v>
      </c>
      <c r="G10608">
        <v>45.43</v>
      </c>
      <c r="H10608">
        <v>45.43</v>
      </c>
    </row>
    <row r="10609" spans="1:8">
      <c r="A10609" t="s">
        <v>496</v>
      </c>
      <c r="B10609">
        <v>44473</v>
      </c>
      <c r="C10609" t="s">
        <v>567</v>
      </c>
      <c r="D10609" t="s">
        <v>211</v>
      </c>
      <c r="E10609" s="155"/>
      <c r="F10609" s="155"/>
      <c r="G10609">
        <v>2527.1</v>
      </c>
      <c r="H10609">
        <v>2527.1</v>
      </c>
    </row>
    <row r="10610" spans="1:8">
      <c r="A10610" t="s">
        <v>462</v>
      </c>
      <c r="B10610">
        <v>6122</v>
      </c>
      <c r="C10610" t="s">
        <v>568</v>
      </c>
      <c r="D10610" t="s">
        <v>88</v>
      </c>
      <c r="E10610" s="155">
        <v>22.53</v>
      </c>
      <c r="F10610" s="155">
        <v>22.53</v>
      </c>
      <c r="G10610">
        <v>36.71</v>
      </c>
      <c r="H10610">
        <v>39.64</v>
      </c>
    </row>
    <row r="10611" spans="1:8">
      <c r="A10611" t="s">
        <v>462</v>
      </c>
      <c r="B10611">
        <v>40810</v>
      </c>
      <c r="C10611" t="s">
        <v>569</v>
      </c>
      <c r="D10611" t="s">
        <v>291</v>
      </c>
      <c r="E10611" s="155">
        <v>3942.47</v>
      </c>
      <c r="F10611" s="155">
        <v>3942.47</v>
      </c>
      <c r="G10611">
        <v>6431.38</v>
      </c>
      <c r="H10611">
        <v>6945.45</v>
      </c>
    </row>
    <row r="10612" spans="1:8">
      <c r="A10612" t="s">
        <v>496</v>
      </c>
      <c r="B10612">
        <v>34469</v>
      </c>
      <c r="C10612" t="s">
        <v>570</v>
      </c>
      <c r="D10612" t="s">
        <v>211</v>
      </c>
      <c r="E10612" s="155"/>
      <c r="F10612" s="155"/>
      <c r="G10612">
        <v>10530.81</v>
      </c>
      <c r="H10612">
        <v>10530.81</v>
      </c>
    </row>
    <row r="10613" spans="1:8">
      <c r="A10613" t="s">
        <v>496</v>
      </c>
      <c r="B10613">
        <v>34476</v>
      </c>
      <c r="C10613" t="s">
        <v>571</v>
      </c>
      <c r="D10613" t="s">
        <v>211</v>
      </c>
      <c r="E10613" s="155"/>
      <c r="F10613" s="155"/>
      <c r="G10613">
        <v>5492.26</v>
      </c>
      <c r="H10613">
        <v>5492.26</v>
      </c>
    </row>
    <row r="10614" spans="1:8">
      <c r="A10614" t="s">
        <v>496</v>
      </c>
      <c r="B10614">
        <v>34477</v>
      </c>
      <c r="C10614" t="s">
        <v>572</v>
      </c>
      <c r="D10614" t="s">
        <v>211</v>
      </c>
      <c r="E10614" s="155"/>
      <c r="F10614" s="155"/>
      <c r="G10614">
        <v>7289.29</v>
      </c>
      <c r="H10614">
        <v>7289.29</v>
      </c>
    </row>
    <row r="10615" spans="1:8">
      <c r="A10615" t="s">
        <v>496</v>
      </c>
      <c r="B10615">
        <v>34482</v>
      </c>
      <c r="C10615" t="s">
        <v>573</v>
      </c>
      <c r="D10615" t="s">
        <v>211</v>
      </c>
      <c r="E10615" s="155"/>
      <c r="F10615" s="155"/>
      <c r="G10615">
        <v>6807.79</v>
      </c>
      <c r="H10615">
        <v>6807.79</v>
      </c>
    </row>
    <row r="10616" spans="1:8">
      <c r="A10616" t="s">
        <v>496</v>
      </c>
      <c r="B10616">
        <v>34472</v>
      </c>
      <c r="C10616" t="s">
        <v>574</v>
      </c>
      <c r="D10616" t="s">
        <v>211</v>
      </c>
      <c r="E10616" s="155"/>
      <c r="F10616" s="155"/>
      <c r="G10616">
        <v>3240</v>
      </c>
      <c r="H10616">
        <v>3240</v>
      </c>
    </row>
    <row r="10617" spans="1:8">
      <c r="A10617" t="s">
        <v>496</v>
      </c>
      <c r="B10617">
        <v>39577</v>
      </c>
      <c r="C10617" t="s">
        <v>575</v>
      </c>
      <c r="D10617" t="s">
        <v>211</v>
      </c>
      <c r="E10617" s="155">
        <v>23177.85</v>
      </c>
      <c r="F10617" s="155">
        <v>23177.85</v>
      </c>
      <c r="G10617">
        <v>2438.48</v>
      </c>
      <c r="H10617">
        <v>2438.48</v>
      </c>
    </row>
    <row r="10618" spans="1:8">
      <c r="A10618" t="s">
        <v>496</v>
      </c>
      <c r="B10618">
        <v>39578</v>
      </c>
      <c r="C10618" t="s">
        <v>576</v>
      </c>
      <c r="D10618" t="s">
        <v>211</v>
      </c>
      <c r="E10618" s="155">
        <v>29911.47</v>
      </c>
      <c r="F10618" s="155">
        <v>29911.47</v>
      </c>
      <c r="G10618">
        <v>3620</v>
      </c>
      <c r="H10618">
        <v>3620</v>
      </c>
    </row>
    <row r="10619" spans="1:8">
      <c r="A10619" t="s">
        <v>496</v>
      </c>
      <c r="B10619">
        <v>39579</v>
      </c>
      <c r="C10619" t="s">
        <v>577</v>
      </c>
      <c r="D10619" t="s">
        <v>211</v>
      </c>
      <c r="E10619" s="155">
        <v>43518.85</v>
      </c>
      <c r="F10619" s="155">
        <v>43518.85</v>
      </c>
      <c r="G10619">
        <v>5003.1899999999996</v>
      </c>
      <c r="H10619">
        <v>5003.1899999999996</v>
      </c>
    </row>
    <row r="10620" spans="1:8">
      <c r="A10620" t="s">
        <v>496</v>
      </c>
      <c r="B10620">
        <v>42425</v>
      </c>
      <c r="C10620" t="s">
        <v>16242</v>
      </c>
      <c r="D10620" t="s">
        <v>211</v>
      </c>
      <c r="E10620" s="155">
        <v>2289.6</v>
      </c>
      <c r="F10620" s="155">
        <v>2289.6</v>
      </c>
      <c r="G10620">
        <v>2177.77</v>
      </c>
      <c r="H10620">
        <v>2177.77</v>
      </c>
    </row>
    <row r="10621" spans="1:8">
      <c r="A10621" t="s">
        <v>496</v>
      </c>
      <c r="B10621">
        <v>42422</v>
      </c>
      <c r="C10621" t="s">
        <v>16243</v>
      </c>
      <c r="D10621" t="s">
        <v>211</v>
      </c>
      <c r="E10621" s="155">
        <v>3398.99</v>
      </c>
      <c r="F10621" s="155">
        <v>3398.99</v>
      </c>
      <c r="G10621">
        <v>9388.1200000000008</v>
      </c>
      <c r="H10621">
        <v>9388.1200000000008</v>
      </c>
    </row>
    <row r="10622" spans="1:8">
      <c r="A10622" t="s">
        <v>496</v>
      </c>
      <c r="B10622">
        <v>43184</v>
      </c>
      <c r="C10622" t="s">
        <v>16244</v>
      </c>
      <c r="D10622" t="s">
        <v>211</v>
      </c>
      <c r="E10622" s="155">
        <v>4697.7299999999996</v>
      </c>
      <c r="F10622" s="155">
        <v>4697.7299999999996</v>
      </c>
      <c r="G10622">
        <v>10524.85</v>
      </c>
      <c r="H10622">
        <v>10524.85</v>
      </c>
    </row>
    <row r="10623" spans="1:8">
      <c r="A10623" t="s">
        <v>496</v>
      </c>
      <c r="B10623">
        <v>42424</v>
      </c>
      <c r="C10623" t="s">
        <v>16245</v>
      </c>
      <c r="D10623" t="s">
        <v>211</v>
      </c>
      <c r="E10623" s="155">
        <v>2044.81</v>
      </c>
      <c r="F10623" s="155">
        <v>2044.81</v>
      </c>
      <c r="G10623">
        <v>11890.85</v>
      </c>
      <c r="H10623">
        <v>11890.85</v>
      </c>
    </row>
    <row r="10624" spans="1:8">
      <c r="A10624" t="s">
        <v>496</v>
      </c>
      <c r="B10624">
        <v>42416</v>
      </c>
      <c r="C10624" t="s">
        <v>16246</v>
      </c>
      <c r="D10624" t="s">
        <v>211</v>
      </c>
      <c r="E10624" s="155">
        <v>8814.9500000000007</v>
      </c>
      <c r="F10624" s="155">
        <v>8814.9500000000007</v>
      </c>
      <c r="G10624">
        <v>16343.09</v>
      </c>
      <c r="H10624">
        <v>16343.09</v>
      </c>
    </row>
    <row r="10625" spans="1:8">
      <c r="A10625" t="s">
        <v>496</v>
      </c>
      <c r="B10625">
        <v>42417</v>
      </c>
      <c r="C10625" t="s">
        <v>16247</v>
      </c>
      <c r="D10625" t="s">
        <v>211</v>
      </c>
      <c r="E10625" s="155">
        <v>9882.2900000000009</v>
      </c>
      <c r="F10625" s="155">
        <v>9882.2900000000009</v>
      </c>
      <c r="G10625">
        <v>19828.37</v>
      </c>
      <c r="H10625">
        <v>19828.37</v>
      </c>
    </row>
    <row r="10626" spans="1:8">
      <c r="A10626" t="s">
        <v>496</v>
      </c>
      <c r="B10626">
        <v>39826</v>
      </c>
      <c r="C10626" t="s">
        <v>578</v>
      </c>
      <c r="D10626" t="s">
        <v>211</v>
      </c>
      <c r="E10626" s="155">
        <v>5344.91</v>
      </c>
      <c r="F10626" s="155">
        <v>5344.91</v>
      </c>
      <c r="G10626">
        <v>6885.95</v>
      </c>
      <c r="H10626">
        <v>6885.95</v>
      </c>
    </row>
    <row r="10627" spans="1:8">
      <c r="A10627" t="s">
        <v>496</v>
      </c>
      <c r="B10627">
        <v>42419</v>
      </c>
      <c r="C10627" t="s">
        <v>16248</v>
      </c>
      <c r="D10627" t="s">
        <v>211</v>
      </c>
      <c r="E10627" s="155">
        <v>11164.88</v>
      </c>
      <c r="F10627" s="155">
        <v>11164.88</v>
      </c>
      <c r="G10627">
        <v>7414.66</v>
      </c>
      <c r="H10627">
        <v>7414.66</v>
      </c>
    </row>
    <row r="10628" spans="1:8">
      <c r="A10628" t="s">
        <v>496</v>
      </c>
      <c r="B10628">
        <v>42420</v>
      </c>
      <c r="C10628" t="s">
        <v>16249</v>
      </c>
      <c r="D10628" t="s">
        <v>211</v>
      </c>
      <c r="E10628" s="155">
        <v>15345.31</v>
      </c>
      <c r="F10628" s="155">
        <v>15345.31</v>
      </c>
      <c r="G10628">
        <v>10957.45</v>
      </c>
      <c r="H10628">
        <v>10957.45</v>
      </c>
    </row>
    <row r="10629" spans="1:8">
      <c r="A10629" t="s">
        <v>496</v>
      </c>
      <c r="B10629">
        <v>42421</v>
      </c>
      <c r="C10629" t="s">
        <v>16250</v>
      </c>
      <c r="D10629" t="s">
        <v>211</v>
      </c>
      <c r="E10629" s="155">
        <v>18617.8</v>
      </c>
      <c r="F10629" s="155">
        <v>18617.8</v>
      </c>
      <c r="G10629">
        <v>12676.7</v>
      </c>
      <c r="H10629">
        <v>12676.7</v>
      </c>
    </row>
    <row r="10630" spans="1:8">
      <c r="A10630" t="s">
        <v>496</v>
      </c>
      <c r="B10630">
        <v>39556</v>
      </c>
      <c r="C10630" t="s">
        <v>16251</v>
      </c>
      <c r="D10630" t="s">
        <v>211</v>
      </c>
      <c r="E10630" s="155">
        <v>6465.54</v>
      </c>
      <c r="F10630" s="155">
        <v>6465.54</v>
      </c>
      <c r="G10630">
        <v>13261.44</v>
      </c>
      <c r="H10630">
        <v>13261.44</v>
      </c>
    </row>
    <row r="10631" spans="1:8">
      <c r="A10631" t="s">
        <v>496</v>
      </c>
      <c r="B10631">
        <v>39557</v>
      </c>
      <c r="C10631" t="s">
        <v>16252</v>
      </c>
      <c r="D10631" t="s">
        <v>211</v>
      </c>
      <c r="E10631" s="155">
        <v>6961.98</v>
      </c>
      <c r="F10631" s="155">
        <v>6961.98</v>
      </c>
      <c r="G10631">
        <v>5754.63</v>
      </c>
      <c r="H10631">
        <v>5754.63</v>
      </c>
    </row>
    <row r="10632" spans="1:8">
      <c r="A10632" t="s">
        <v>496</v>
      </c>
      <c r="B10632">
        <v>39559</v>
      </c>
      <c r="C10632" t="s">
        <v>16253</v>
      </c>
      <c r="D10632" t="s">
        <v>211</v>
      </c>
      <c r="E10632" s="155">
        <v>10288.469999999999</v>
      </c>
      <c r="F10632" s="155">
        <v>10288.469999999999</v>
      </c>
      <c r="G10632">
        <v>7132.04</v>
      </c>
      <c r="H10632">
        <v>7132.04</v>
      </c>
    </row>
    <row r="10633" spans="1:8">
      <c r="A10633" t="s">
        <v>496</v>
      </c>
      <c r="B10633">
        <v>39560</v>
      </c>
      <c r="C10633" t="s">
        <v>16254</v>
      </c>
      <c r="D10633" t="s">
        <v>211</v>
      </c>
      <c r="E10633" s="155">
        <v>11902.75</v>
      </c>
      <c r="F10633" s="155">
        <v>11902.75</v>
      </c>
      <c r="G10633">
        <v>10598.05</v>
      </c>
      <c r="H10633">
        <v>10598.05</v>
      </c>
    </row>
    <row r="10634" spans="1:8">
      <c r="A10634" t="s">
        <v>496</v>
      </c>
      <c r="B10634">
        <v>39561</v>
      </c>
      <c r="C10634" t="s">
        <v>16255</v>
      </c>
      <c r="D10634" t="s">
        <v>211</v>
      </c>
      <c r="E10634" s="155">
        <v>12451.8</v>
      </c>
      <c r="F10634" s="155">
        <v>12451.8</v>
      </c>
      <c r="G10634">
        <v>10986.4</v>
      </c>
      <c r="H10634">
        <v>10986.4</v>
      </c>
    </row>
    <row r="10635" spans="1:8">
      <c r="A10635" t="s">
        <v>496</v>
      </c>
      <c r="B10635">
        <v>43195</v>
      </c>
      <c r="C10635" t="s">
        <v>16256</v>
      </c>
      <c r="D10635" t="s">
        <v>211</v>
      </c>
      <c r="E10635" s="155">
        <v>5403.3</v>
      </c>
      <c r="F10635" s="155">
        <v>5403.3</v>
      </c>
      <c r="G10635">
        <v>12607.69</v>
      </c>
      <c r="H10635">
        <v>12607.69</v>
      </c>
    </row>
    <row r="10636" spans="1:8">
      <c r="A10636" t="s">
        <v>496</v>
      </c>
      <c r="B10636">
        <v>43196</v>
      </c>
      <c r="C10636" t="s">
        <v>16257</v>
      </c>
      <c r="D10636" t="s">
        <v>211</v>
      </c>
      <c r="E10636" s="155">
        <v>6696.61</v>
      </c>
      <c r="F10636" s="155">
        <v>6696.61</v>
      </c>
      <c r="G10636">
        <v>1957.04</v>
      </c>
      <c r="H10636">
        <v>1957.04</v>
      </c>
    </row>
    <row r="10637" spans="1:8">
      <c r="A10637" t="s">
        <v>496</v>
      </c>
      <c r="B10637">
        <v>43198</v>
      </c>
      <c r="C10637" t="s">
        <v>16258</v>
      </c>
      <c r="D10637" t="s">
        <v>211</v>
      </c>
      <c r="E10637" s="155">
        <v>9951.01</v>
      </c>
      <c r="F10637" s="155">
        <v>9951.01</v>
      </c>
      <c r="G10637">
        <v>2117.0100000000002</v>
      </c>
      <c r="H10637">
        <v>2117.0100000000002</v>
      </c>
    </row>
    <row r="10638" spans="1:8">
      <c r="A10638" t="s">
        <v>496</v>
      </c>
      <c r="B10638">
        <v>43199</v>
      </c>
      <c r="C10638" t="s">
        <v>16259</v>
      </c>
      <c r="D10638" t="s">
        <v>211</v>
      </c>
      <c r="E10638" s="155">
        <v>10315.65</v>
      </c>
      <c r="F10638" s="155">
        <v>10315.65</v>
      </c>
      <c r="G10638">
        <v>2815.91</v>
      </c>
      <c r="H10638">
        <v>2815.91</v>
      </c>
    </row>
    <row r="10639" spans="1:8">
      <c r="A10639" t="s">
        <v>496</v>
      </c>
      <c r="B10639">
        <v>43200</v>
      </c>
      <c r="C10639" t="s">
        <v>16260</v>
      </c>
      <c r="D10639" t="s">
        <v>211</v>
      </c>
      <c r="E10639" s="155">
        <v>11837.96</v>
      </c>
      <c r="F10639" s="155">
        <v>11837.96</v>
      </c>
      <c r="G10639">
        <v>3140.18</v>
      </c>
      <c r="H10639">
        <v>3140.18</v>
      </c>
    </row>
    <row r="10640" spans="1:8">
      <c r="A10640" t="s">
        <v>496</v>
      </c>
      <c r="B10640">
        <v>43190</v>
      </c>
      <c r="C10640" t="s">
        <v>16261</v>
      </c>
      <c r="D10640" t="s">
        <v>211</v>
      </c>
      <c r="E10640" s="155">
        <v>1837.55</v>
      </c>
      <c r="F10640" s="155">
        <v>1837.55</v>
      </c>
      <c r="G10640">
        <v>3688.6</v>
      </c>
      <c r="H10640">
        <v>3688.6</v>
      </c>
    </row>
    <row r="10641" spans="1:8">
      <c r="A10641" t="s">
        <v>496</v>
      </c>
      <c r="B10641">
        <v>39555</v>
      </c>
      <c r="C10641" t="s">
        <v>16262</v>
      </c>
      <c r="D10641" t="s">
        <v>211</v>
      </c>
      <c r="E10641" s="155">
        <v>1987.76</v>
      </c>
      <c r="F10641" s="155">
        <v>1987.76</v>
      </c>
      <c r="G10641">
        <v>4152.42</v>
      </c>
      <c r="H10641">
        <v>4152.42</v>
      </c>
    </row>
    <row r="10642" spans="1:8">
      <c r="A10642" t="s">
        <v>496</v>
      </c>
      <c r="B10642">
        <v>43191</v>
      </c>
      <c r="C10642" t="s">
        <v>16263</v>
      </c>
      <c r="D10642" t="s">
        <v>211</v>
      </c>
      <c r="E10642" s="155">
        <v>2644</v>
      </c>
      <c r="F10642" s="155">
        <v>2644</v>
      </c>
      <c r="G10642">
        <v>1676.53</v>
      </c>
      <c r="H10642">
        <v>1676.53</v>
      </c>
    </row>
    <row r="10643" spans="1:8">
      <c r="A10643" t="s">
        <v>496</v>
      </c>
      <c r="B10643">
        <v>39548</v>
      </c>
      <c r="C10643" t="s">
        <v>16264</v>
      </c>
      <c r="D10643" t="s">
        <v>211</v>
      </c>
      <c r="E10643" s="155">
        <v>2948.46</v>
      </c>
      <c r="F10643" s="155">
        <v>2948.46</v>
      </c>
      <c r="G10643">
        <v>1846.04</v>
      </c>
      <c r="H10643">
        <v>1846.04</v>
      </c>
    </row>
    <row r="10644" spans="1:8">
      <c r="A10644" t="s">
        <v>496</v>
      </c>
      <c r="B10644">
        <v>43192</v>
      </c>
      <c r="C10644" t="s">
        <v>16265</v>
      </c>
      <c r="D10644" t="s">
        <v>211</v>
      </c>
      <c r="E10644" s="155">
        <v>3463.4</v>
      </c>
      <c r="F10644" s="155">
        <v>3463.4</v>
      </c>
      <c r="G10644">
        <v>5246.13</v>
      </c>
      <c r="H10644">
        <v>5246.13</v>
      </c>
    </row>
    <row r="10645" spans="1:8">
      <c r="A10645" t="s">
        <v>496</v>
      </c>
      <c r="B10645">
        <v>39554</v>
      </c>
      <c r="C10645" t="s">
        <v>16266</v>
      </c>
      <c r="D10645" t="s">
        <v>211</v>
      </c>
      <c r="E10645" s="155">
        <v>3898.9</v>
      </c>
      <c r="F10645" s="155">
        <v>3898.9</v>
      </c>
      <c r="G10645">
        <v>5533.61</v>
      </c>
      <c r="H10645">
        <v>5533.61</v>
      </c>
    </row>
    <row r="10646" spans="1:8">
      <c r="A10646" t="s">
        <v>496</v>
      </c>
      <c r="B10646">
        <v>43194</v>
      </c>
      <c r="C10646" t="s">
        <v>16267</v>
      </c>
      <c r="D10646" t="s">
        <v>211</v>
      </c>
      <c r="E10646" s="155">
        <v>1574.18</v>
      </c>
      <c r="F10646" s="155">
        <v>1574.18</v>
      </c>
      <c r="G10646">
        <v>7343.15</v>
      </c>
      <c r="H10646">
        <v>7343.15</v>
      </c>
    </row>
    <row r="10647" spans="1:8">
      <c r="A10647" t="s">
        <v>496</v>
      </c>
      <c r="B10647">
        <v>39551</v>
      </c>
      <c r="C10647" t="s">
        <v>16268</v>
      </c>
      <c r="D10647" t="s">
        <v>211</v>
      </c>
      <c r="E10647" s="155">
        <v>1733.34</v>
      </c>
      <c r="F10647" s="155">
        <v>1733.34</v>
      </c>
      <c r="G10647">
        <v>8897.2000000000007</v>
      </c>
      <c r="H10647">
        <v>8897.2000000000007</v>
      </c>
    </row>
    <row r="10648" spans="1:8">
      <c r="A10648" t="s">
        <v>496</v>
      </c>
      <c r="B10648">
        <v>43185</v>
      </c>
      <c r="C10648" t="s">
        <v>16269</v>
      </c>
      <c r="D10648" t="s">
        <v>211</v>
      </c>
      <c r="E10648" s="155">
        <v>4925.84</v>
      </c>
      <c r="F10648" s="155">
        <v>4925.84</v>
      </c>
      <c r="G10648">
        <v>10007.870000000001</v>
      </c>
      <c r="H10648">
        <v>10007.870000000001</v>
      </c>
    </row>
    <row r="10649" spans="1:8">
      <c r="A10649" t="s">
        <v>496</v>
      </c>
      <c r="B10649">
        <v>43186</v>
      </c>
      <c r="C10649" t="s">
        <v>16270</v>
      </c>
      <c r="D10649" t="s">
        <v>211</v>
      </c>
      <c r="E10649" s="155">
        <v>5195.7700000000004</v>
      </c>
      <c r="F10649" s="155">
        <v>5195.7700000000004</v>
      </c>
      <c r="G10649">
        <v>24684.92</v>
      </c>
      <c r="H10649">
        <v>24684.92</v>
      </c>
    </row>
    <row r="10650" spans="1:8">
      <c r="A10650" t="s">
        <v>496</v>
      </c>
      <c r="B10650">
        <v>43187</v>
      </c>
      <c r="C10650" t="s">
        <v>16271</v>
      </c>
      <c r="D10650" t="s">
        <v>211</v>
      </c>
      <c r="E10650" s="155">
        <v>6894.83</v>
      </c>
      <c r="F10650" s="155">
        <v>6894.83</v>
      </c>
      <c r="G10650">
        <v>31856.38</v>
      </c>
      <c r="H10650">
        <v>31856.38</v>
      </c>
    </row>
    <row r="10651" spans="1:8">
      <c r="A10651" t="s">
        <v>496</v>
      </c>
      <c r="B10651">
        <v>43188</v>
      </c>
      <c r="C10651" t="s">
        <v>16272</v>
      </c>
      <c r="D10651" t="s">
        <v>211</v>
      </c>
      <c r="E10651" s="155">
        <v>8354.01</v>
      </c>
      <c r="F10651" s="155">
        <v>8354.01</v>
      </c>
      <c r="G10651">
        <v>46348.54</v>
      </c>
      <c r="H10651">
        <v>46348.54</v>
      </c>
    </row>
    <row r="10652" spans="1:8">
      <c r="A10652" t="s">
        <v>496</v>
      </c>
      <c r="B10652">
        <v>43189</v>
      </c>
      <c r="C10652" t="s">
        <v>16273</v>
      </c>
      <c r="D10652" t="s">
        <v>211</v>
      </c>
      <c r="E10652" s="155">
        <v>9396.86</v>
      </c>
      <c r="F10652" s="155">
        <v>9396.86</v>
      </c>
      <c r="G10652">
        <v>5692.44</v>
      </c>
      <c r="H10652">
        <v>5692.44</v>
      </c>
    </row>
    <row r="10653" spans="1:8">
      <c r="A10653" t="s">
        <v>319</v>
      </c>
      <c r="B10653">
        <v>346</v>
      </c>
      <c r="C10653" t="s">
        <v>579</v>
      </c>
      <c r="D10653" t="s">
        <v>205</v>
      </c>
      <c r="E10653" s="155">
        <v>20.73</v>
      </c>
      <c r="F10653" s="155">
        <v>20.73</v>
      </c>
      <c r="G10653">
        <v>25.66</v>
      </c>
      <c r="H10653">
        <v>25.66</v>
      </c>
    </row>
    <row r="10654" spans="1:8">
      <c r="A10654" t="s">
        <v>319</v>
      </c>
      <c r="B10654">
        <v>3312</v>
      </c>
      <c r="C10654" t="s">
        <v>580</v>
      </c>
      <c r="D10654" t="s">
        <v>205</v>
      </c>
      <c r="E10654" s="155">
        <v>18.36</v>
      </c>
      <c r="F10654" s="155">
        <v>18.36</v>
      </c>
      <c r="G10654">
        <v>22.72</v>
      </c>
      <c r="H10654">
        <v>22.72</v>
      </c>
    </row>
    <row r="10655" spans="1:8">
      <c r="A10655" t="s">
        <v>319</v>
      </c>
      <c r="B10655">
        <v>339</v>
      </c>
      <c r="C10655" t="s">
        <v>581</v>
      </c>
      <c r="D10655" t="s">
        <v>110</v>
      </c>
      <c r="E10655" s="155">
        <v>1.07</v>
      </c>
      <c r="F10655" s="155">
        <v>1.07</v>
      </c>
      <c r="G10655">
        <v>1.32</v>
      </c>
      <c r="H10655">
        <v>1.32</v>
      </c>
    </row>
    <row r="10656" spans="1:8">
      <c r="A10656" t="s">
        <v>319</v>
      </c>
      <c r="B10656">
        <v>340</v>
      </c>
      <c r="C10656" t="s">
        <v>582</v>
      </c>
      <c r="D10656" t="s">
        <v>110</v>
      </c>
      <c r="E10656" s="155">
        <v>0.96</v>
      </c>
      <c r="F10656" s="155">
        <v>0.96</v>
      </c>
      <c r="G10656">
        <v>1.19</v>
      </c>
      <c r="H10656">
        <v>1.19</v>
      </c>
    </row>
    <row r="10657" spans="1:8">
      <c r="A10657" t="s">
        <v>319</v>
      </c>
      <c r="B10657">
        <v>43130</v>
      </c>
      <c r="C10657" t="s">
        <v>583</v>
      </c>
      <c r="D10657" t="s">
        <v>205</v>
      </c>
      <c r="E10657" s="155">
        <v>17.5</v>
      </c>
      <c r="F10657" s="155">
        <v>17.5</v>
      </c>
      <c r="G10657">
        <v>21.66</v>
      </c>
      <c r="H10657">
        <v>21.66</v>
      </c>
    </row>
    <row r="10658" spans="1:8">
      <c r="A10658" t="s">
        <v>319</v>
      </c>
      <c r="B10658">
        <v>344</v>
      </c>
      <c r="C10658" t="s">
        <v>584</v>
      </c>
      <c r="D10658" t="s">
        <v>205</v>
      </c>
      <c r="E10658" s="155">
        <v>23</v>
      </c>
      <c r="F10658" s="155">
        <v>23</v>
      </c>
      <c r="G10658">
        <v>28.47</v>
      </c>
      <c r="H10658">
        <v>28.47</v>
      </c>
    </row>
    <row r="10659" spans="1:8">
      <c r="A10659" t="s">
        <v>319</v>
      </c>
      <c r="B10659">
        <v>345</v>
      </c>
      <c r="C10659" t="s">
        <v>585</v>
      </c>
      <c r="D10659" t="s">
        <v>205</v>
      </c>
      <c r="E10659" s="155">
        <v>24.96</v>
      </c>
      <c r="F10659" s="155">
        <v>24.96</v>
      </c>
      <c r="G10659">
        <v>30.89</v>
      </c>
      <c r="H10659">
        <v>30.89</v>
      </c>
    </row>
    <row r="10660" spans="1:8">
      <c r="A10660" t="s">
        <v>319</v>
      </c>
      <c r="B10660">
        <v>43131</v>
      </c>
      <c r="C10660" t="s">
        <v>586</v>
      </c>
      <c r="D10660" t="s">
        <v>205</v>
      </c>
      <c r="E10660" s="155">
        <v>20.329999999999998</v>
      </c>
      <c r="F10660" s="155">
        <v>20.329999999999998</v>
      </c>
      <c r="G10660">
        <v>25.16</v>
      </c>
      <c r="H10660">
        <v>25.16</v>
      </c>
    </row>
    <row r="10661" spans="1:8">
      <c r="A10661" t="s">
        <v>319</v>
      </c>
      <c r="B10661">
        <v>3313</v>
      </c>
      <c r="C10661" t="s">
        <v>587</v>
      </c>
      <c r="D10661" t="s">
        <v>205</v>
      </c>
      <c r="E10661" s="155">
        <v>23.62</v>
      </c>
      <c r="F10661" s="155">
        <v>23.62</v>
      </c>
      <c r="G10661">
        <v>29.24</v>
      </c>
      <c r="H10661">
        <v>29.24</v>
      </c>
    </row>
    <row r="10662" spans="1:8">
      <c r="A10662" t="s">
        <v>319</v>
      </c>
      <c r="B10662">
        <v>43132</v>
      </c>
      <c r="C10662" t="s">
        <v>588</v>
      </c>
      <c r="D10662" t="s">
        <v>205</v>
      </c>
      <c r="E10662" s="155">
        <v>17.5</v>
      </c>
      <c r="F10662" s="155">
        <v>17.5</v>
      </c>
      <c r="G10662">
        <v>21.66</v>
      </c>
      <c r="H10662">
        <v>21.66</v>
      </c>
    </row>
    <row r="10663" spans="1:8">
      <c r="A10663" t="s">
        <v>319</v>
      </c>
      <c r="B10663">
        <v>45245</v>
      </c>
      <c r="C10663" t="s">
        <v>589</v>
      </c>
      <c r="D10663" t="s">
        <v>211</v>
      </c>
      <c r="E10663" s="155">
        <v>33.6</v>
      </c>
      <c r="F10663" s="155">
        <v>33.6</v>
      </c>
      <c r="G10663">
        <v>42.7</v>
      </c>
      <c r="H10663">
        <v>42.7</v>
      </c>
    </row>
    <row r="10664" spans="1:8">
      <c r="A10664" t="s">
        <v>319</v>
      </c>
      <c r="B10664">
        <v>366</v>
      </c>
      <c r="C10664" t="s">
        <v>590</v>
      </c>
      <c r="D10664" t="s">
        <v>217</v>
      </c>
      <c r="E10664" s="155">
        <v>150</v>
      </c>
      <c r="F10664" s="155">
        <v>150</v>
      </c>
      <c r="G10664">
        <v>85</v>
      </c>
      <c r="H10664">
        <v>85</v>
      </c>
    </row>
    <row r="10665" spans="1:8">
      <c r="A10665" t="s">
        <v>319</v>
      </c>
      <c r="B10665">
        <v>367</v>
      </c>
      <c r="C10665" t="s">
        <v>591</v>
      </c>
      <c r="D10665" t="s">
        <v>217</v>
      </c>
      <c r="E10665" s="155">
        <v>151.96</v>
      </c>
      <c r="F10665" s="155">
        <v>151.96</v>
      </c>
      <c r="G10665">
        <v>86.11</v>
      </c>
      <c r="H10665">
        <v>86.11</v>
      </c>
    </row>
    <row r="10666" spans="1:8">
      <c r="A10666" t="s">
        <v>319</v>
      </c>
      <c r="B10666">
        <v>370</v>
      </c>
      <c r="C10666" t="s">
        <v>592</v>
      </c>
      <c r="D10666" t="s">
        <v>217</v>
      </c>
      <c r="E10666" s="155">
        <v>150</v>
      </c>
      <c r="F10666" s="155">
        <v>150</v>
      </c>
      <c r="G10666">
        <v>85</v>
      </c>
      <c r="H10666">
        <v>85</v>
      </c>
    </row>
    <row r="10667" spans="1:8">
      <c r="A10667" t="s">
        <v>319</v>
      </c>
      <c r="B10667">
        <v>368</v>
      </c>
      <c r="C10667" t="s">
        <v>593</v>
      </c>
      <c r="D10667" t="s">
        <v>217</v>
      </c>
      <c r="E10667" s="155">
        <v>75</v>
      </c>
      <c r="F10667" s="155">
        <v>75</v>
      </c>
      <c r="G10667">
        <v>42.5</v>
      </c>
      <c r="H10667">
        <v>42.5</v>
      </c>
    </row>
    <row r="10668" spans="1:8">
      <c r="A10668" t="s">
        <v>319</v>
      </c>
      <c r="B10668">
        <v>11075</v>
      </c>
      <c r="C10668" t="s">
        <v>594</v>
      </c>
      <c r="D10668" t="s">
        <v>217</v>
      </c>
      <c r="E10668" s="155">
        <v>1721.53</v>
      </c>
      <c r="F10668" s="155">
        <v>1721.53</v>
      </c>
      <c r="G10668">
        <v>975.53</v>
      </c>
      <c r="H10668">
        <v>975.53</v>
      </c>
    </row>
    <row r="10669" spans="1:8">
      <c r="A10669" t="s">
        <v>319</v>
      </c>
      <c r="B10669">
        <v>1381</v>
      </c>
      <c r="C10669" t="s">
        <v>595</v>
      </c>
      <c r="D10669" t="s">
        <v>205</v>
      </c>
      <c r="E10669" s="155">
        <v>0.99</v>
      </c>
      <c r="F10669" s="155">
        <v>0.99</v>
      </c>
      <c r="G10669">
        <v>0.8</v>
      </c>
      <c r="H10669">
        <v>0.8</v>
      </c>
    </row>
    <row r="10670" spans="1:8">
      <c r="A10670" t="s">
        <v>319</v>
      </c>
      <c r="B10670">
        <v>34353</v>
      </c>
      <c r="C10670" t="s">
        <v>596</v>
      </c>
      <c r="D10670" t="s">
        <v>205</v>
      </c>
      <c r="E10670" s="155">
        <v>1.84</v>
      </c>
      <c r="F10670" s="155">
        <v>1.84</v>
      </c>
      <c r="G10670">
        <v>1.49</v>
      </c>
      <c r="H10670">
        <v>1.49</v>
      </c>
    </row>
    <row r="10671" spans="1:8">
      <c r="A10671" t="s">
        <v>319</v>
      </c>
      <c r="B10671">
        <v>37595</v>
      </c>
      <c r="C10671" t="s">
        <v>597</v>
      </c>
      <c r="D10671" t="s">
        <v>205</v>
      </c>
      <c r="E10671" s="155">
        <v>3.04</v>
      </c>
      <c r="F10671" s="155">
        <v>3.04</v>
      </c>
      <c r="G10671">
        <v>2.46</v>
      </c>
      <c r="H10671">
        <v>2.46</v>
      </c>
    </row>
    <row r="10672" spans="1:8">
      <c r="A10672" t="s">
        <v>319</v>
      </c>
      <c r="B10672">
        <v>37596</v>
      </c>
      <c r="C10672" t="s">
        <v>598</v>
      </c>
      <c r="D10672" t="s">
        <v>205</v>
      </c>
      <c r="E10672" s="155">
        <v>3.49</v>
      </c>
      <c r="F10672" s="155">
        <v>3.49</v>
      </c>
      <c r="G10672">
        <v>2.82</v>
      </c>
      <c r="H10672">
        <v>2.82</v>
      </c>
    </row>
    <row r="10673" spans="1:8">
      <c r="A10673" t="s">
        <v>319</v>
      </c>
      <c r="B10673">
        <v>371</v>
      </c>
      <c r="C10673" t="s">
        <v>599</v>
      </c>
      <c r="D10673" t="s">
        <v>205</v>
      </c>
      <c r="E10673" s="155">
        <v>1.08</v>
      </c>
      <c r="F10673" s="155">
        <v>1.08</v>
      </c>
      <c r="G10673">
        <v>0.87</v>
      </c>
      <c r="H10673">
        <v>0.87</v>
      </c>
    </row>
    <row r="10674" spans="1:8">
      <c r="A10674" t="s">
        <v>319</v>
      </c>
      <c r="B10674">
        <v>37553</v>
      </c>
      <c r="C10674" t="s">
        <v>600</v>
      </c>
      <c r="D10674" t="s">
        <v>205</v>
      </c>
      <c r="E10674" s="155">
        <v>2.02</v>
      </c>
      <c r="F10674" s="155">
        <v>2.02</v>
      </c>
      <c r="G10674">
        <v>1.63</v>
      </c>
      <c r="H10674">
        <v>1.63</v>
      </c>
    </row>
    <row r="10675" spans="1:8">
      <c r="A10675" t="s">
        <v>319</v>
      </c>
      <c r="B10675">
        <v>37552</v>
      </c>
      <c r="C10675" t="s">
        <v>601</v>
      </c>
      <c r="D10675" t="s">
        <v>205</v>
      </c>
      <c r="E10675" s="155">
        <v>3.25</v>
      </c>
      <c r="F10675" s="155">
        <v>3.25</v>
      </c>
      <c r="G10675">
        <v>2.63</v>
      </c>
      <c r="H10675">
        <v>2.63</v>
      </c>
    </row>
    <row r="10676" spans="1:8">
      <c r="A10676" t="s">
        <v>319</v>
      </c>
      <c r="B10676">
        <v>36880</v>
      </c>
      <c r="C10676" t="s">
        <v>602</v>
      </c>
      <c r="D10676" t="s">
        <v>205</v>
      </c>
      <c r="E10676" s="155">
        <v>3.3</v>
      </c>
      <c r="F10676" s="155">
        <v>3.3</v>
      </c>
      <c r="G10676">
        <v>2.67</v>
      </c>
      <c r="H10676">
        <v>2.67</v>
      </c>
    </row>
    <row r="10677" spans="1:8">
      <c r="A10677" t="s">
        <v>319</v>
      </c>
      <c r="B10677">
        <v>34355</v>
      </c>
      <c r="C10677" t="s">
        <v>603</v>
      </c>
      <c r="D10677" t="s">
        <v>205</v>
      </c>
      <c r="E10677" s="155">
        <v>2.84</v>
      </c>
      <c r="F10677" s="155">
        <v>2.84</v>
      </c>
      <c r="G10677">
        <v>2.2999999999999998</v>
      </c>
      <c r="H10677">
        <v>2.2999999999999998</v>
      </c>
    </row>
    <row r="10678" spans="1:8">
      <c r="A10678" t="s">
        <v>319</v>
      </c>
      <c r="B10678">
        <v>130</v>
      </c>
      <c r="C10678" t="s">
        <v>604</v>
      </c>
      <c r="D10678" t="s">
        <v>205</v>
      </c>
      <c r="E10678" s="155">
        <v>4.5</v>
      </c>
      <c r="F10678" s="155">
        <v>4.5</v>
      </c>
      <c r="G10678">
        <v>3.83</v>
      </c>
      <c r="H10678">
        <v>3.83</v>
      </c>
    </row>
    <row r="10679" spans="1:8">
      <c r="A10679" t="s">
        <v>319</v>
      </c>
      <c r="B10679">
        <v>135</v>
      </c>
      <c r="C10679" t="s">
        <v>605</v>
      </c>
      <c r="D10679" t="s">
        <v>205</v>
      </c>
      <c r="E10679" s="155">
        <v>3.62</v>
      </c>
      <c r="F10679" s="155">
        <v>3.62</v>
      </c>
      <c r="G10679">
        <v>3.08</v>
      </c>
      <c r="H10679">
        <v>3.08</v>
      </c>
    </row>
    <row r="10680" spans="1:8">
      <c r="A10680" t="s">
        <v>319</v>
      </c>
      <c r="B10680">
        <v>36886</v>
      </c>
      <c r="C10680" t="s">
        <v>606</v>
      </c>
      <c r="D10680" t="s">
        <v>205</v>
      </c>
      <c r="E10680" s="155">
        <v>1.02</v>
      </c>
      <c r="F10680" s="155">
        <v>1.02</v>
      </c>
      <c r="G10680">
        <v>0.83</v>
      </c>
      <c r="H10680">
        <v>0.83</v>
      </c>
    </row>
    <row r="10681" spans="1:8">
      <c r="A10681" t="s">
        <v>319</v>
      </c>
      <c r="B10681">
        <v>38546</v>
      </c>
      <c r="C10681" t="s">
        <v>607</v>
      </c>
      <c r="D10681" t="s">
        <v>217</v>
      </c>
      <c r="E10681" s="155">
        <v>567.39</v>
      </c>
      <c r="F10681" s="155">
        <v>567.39</v>
      </c>
      <c r="G10681">
        <v>470.4</v>
      </c>
      <c r="H10681">
        <v>470.4</v>
      </c>
    </row>
    <row r="10682" spans="1:8">
      <c r="A10682" t="s">
        <v>319</v>
      </c>
      <c r="B10682">
        <v>34549</v>
      </c>
      <c r="C10682" t="s">
        <v>608</v>
      </c>
      <c r="D10682" t="s">
        <v>217</v>
      </c>
      <c r="E10682" s="155"/>
      <c r="F10682" s="155"/>
      <c r="G10682">
        <v>775.28</v>
      </c>
      <c r="H10682">
        <v>775.28</v>
      </c>
    </row>
    <row r="10683" spans="1:8">
      <c r="A10683" t="s">
        <v>319</v>
      </c>
      <c r="B10683">
        <v>6081</v>
      </c>
      <c r="C10683" t="s">
        <v>609</v>
      </c>
      <c r="D10683" t="s">
        <v>217</v>
      </c>
      <c r="E10683" s="155"/>
      <c r="F10683" s="155"/>
      <c r="G10683">
        <v>54.26</v>
      </c>
      <c r="H10683">
        <v>54.26</v>
      </c>
    </row>
    <row r="10684" spans="1:8">
      <c r="A10684" t="s">
        <v>319</v>
      </c>
      <c r="B10684">
        <v>6077</v>
      </c>
      <c r="C10684" t="s">
        <v>610</v>
      </c>
      <c r="D10684" t="s">
        <v>217</v>
      </c>
      <c r="E10684" s="155"/>
      <c r="F10684" s="155"/>
      <c r="G10684">
        <v>38.76</v>
      </c>
      <c r="H10684">
        <v>38.76</v>
      </c>
    </row>
    <row r="10685" spans="1:8">
      <c r="A10685" t="s">
        <v>319</v>
      </c>
      <c r="B10685">
        <v>6079</v>
      </c>
      <c r="C10685" t="s">
        <v>611</v>
      </c>
      <c r="D10685" t="s">
        <v>217</v>
      </c>
      <c r="E10685" s="155"/>
      <c r="F10685" s="155"/>
      <c r="G10685">
        <v>38.76</v>
      </c>
      <c r="H10685">
        <v>38.76</v>
      </c>
    </row>
    <row r="10686" spans="1:8">
      <c r="A10686" t="s">
        <v>319</v>
      </c>
      <c r="B10686">
        <v>1091</v>
      </c>
      <c r="C10686" t="s">
        <v>612</v>
      </c>
      <c r="D10686" t="s">
        <v>211</v>
      </c>
      <c r="E10686" s="155"/>
      <c r="F10686" s="155"/>
      <c r="G10686">
        <v>26.08</v>
      </c>
      <c r="H10686">
        <v>26.08</v>
      </c>
    </row>
    <row r="10687" spans="1:8">
      <c r="A10687" t="s">
        <v>319</v>
      </c>
      <c r="B10687">
        <v>1094</v>
      </c>
      <c r="C10687" t="s">
        <v>613</v>
      </c>
      <c r="D10687" t="s">
        <v>211</v>
      </c>
      <c r="E10687" s="155"/>
      <c r="F10687" s="155"/>
      <c r="G10687">
        <v>18.239999999999998</v>
      </c>
      <c r="H10687">
        <v>18.239999999999998</v>
      </c>
    </row>
    <row r="10688" spans="1:8">
      <c r="A10688" t="s">
        <v>319</v>
      </c>
      <c r="B10688">
        <v>1095</v>
      </c>
      <c r="C10688" t="s">
        <v>614</v>
      </c>
      <c r="D10688" t="s">
        <v>211</v>
      </c>
      <c r="E10688" s="155"/>
      <c r="F10688" s="155"/>
      <c r="G10688">
        <v>38.770000000000003</v>
      </c>
      <c r="H10688">
        <v>38.770000000000003</v>
      </c>
    </row>
    <row r="10689" spans="1:8">
      <c r="A10689" t="s">
        <v>319</v>
      </c>
      <c r="B10689">
        <v>1092</v>
      </c>
      <c r="C10689" t="s">
        <v>615</v>
      </c>
      <c r="D10689" t="s">
        <v>211</v>
      </c>
      <c r="E10689" s="155"/>
      <c r="F10689" s="155"/>
      <c r="G10689">
        <v>30</v>
      </c>
      <c r="H10689">
        <v>30</v>
      </c>
    </row>
    <row r="10690" spans="1:8">
      <c r="A10690" t="s">
        <v>319</v>
      </c>
      <c r="B10690">
        <v>1093</v>
      </c>
      <c r="C10690" t="s">
        <v>616</v>
      </c>
      <c r="D10690" t="s">
        <v>211</v>
      </c>
      <c r="E10690" s="155"/>
      <c r="F10690" s="155"/>
      <c r="G10690">
        <v>70.06</v>
      </c>
      <c r="H10690">
        <v>70.06</v>
      </c>
    </row>
    <row r="10691" spans="1:8">
      <c r="A10691" t="s">
        <v>319</v>
      </c>
      <c r="B10691">
        <v>1090</v>
      </c>
      <c r="C10691" t="s">
        <v>617</v>
      </c>
      <c r="D10691" t="s">
        <v>211</v>
      </c>
      <c r="E10691" s="155"/>
      <c r="F10691" s="155"/>
      <c r="G10691">
        <v>50.16</v>
      </c>
      <c r="H10691">
        <v>50.16</v>
      </c>
    </row>
    <row r="10692" spans="1:8">
      <c r="A10692" t="s">
        <v>319</v>
      </c>
      <c r="B10692">
        <v>1096</v>
      </c>
      <c r="C10692" t="s">
        <v>618</v>
      </c>
      <c r="D10692" t="s">
        <v>211</v>
      </c>
      <c r="E10692" s="155"/>
      <c r="F10692" s="155"/>
      <c r="G10692">
        <v>90.27</v>
      </c>
      <c r="H10692">
        <v>90.27</v>
      </c>
    </row>
    <row r="10693" spans="1:8">
      <c r="A10693" t="s">
        <v>319</v>
      </c>
      <c r="B10693">
        <v>1097</v>
      </c>
      <c r="C10693" t="s">
        <v>619</v>
      </c>
      <c r="D10693" t="s">
        <v>211</v>
      </c>
      <c r="E10693" s="155"/>
      <c r="F10693" s="155"/>
      <c r="G10693">
        <v>76.63</v>
      </c>
      <c r="H10693">
        <v>76.63</v>
      </c>
    </row>
    <row r="10694" spans="1:8">
      <c r="A10694" t="s">
        <v>462</v>
      </c>
      <c r="B10694">
        <v>378</v>
      </c>
      <c r="C10694" t="s">
        <v>620</v>
      </c>
      <c r="D10694" t="s">
        <v>88</v>
      </c>
      <c r="E10694" s="155">
        <v>22.53</v>
      </c>
      <c r="F10694" s="155">
        <v>22.53</v>
      </c>
      <c r="G10694">
        <v>24.1</v>
      </c>
      <c r="H10694">
        <v>26.03</v>
      </c>
    </row>
    <row r="10695" spans="1:8">
      <c r="A10695" t="s">
        <v>462</v>
      </c>
      <c r="B10695">
        <v>40911</v>
      </c>
      <c r="C10695" t="s">
        <v>621</v>
      </c>
      <c r="D10695" t="s">
        <v>291</v>
      </c>
      <c r="E10695" s="155">
        <v>3942.47</v>
      </c>
      <c r="F10695" s="155">
        <v>3942.47</v>
      </c>
      <c r="G10695">
        <v>4223.0200000000004</v>
      </c>
      <c r="H10695">
        <v>4560.57</v>
      </c>
    </row>
    <row r="10696" spans="1:8">
      <c r="A10696" t="s">
        <v>462</v>
      </c>
      <c r="B10696">
        <v>33939</v>
      </c>
      <c r="C10696" t="s">
        <v>622</v>
      </c>
      <c r="D10696" t="s">
        <v>88</v>
      </c>
      <c r="E10696" s="155">
        <v>131.93</v>
      </c>
      <c r="F10696" s="155">
        <v>131.93</v>
      </c>
      <c r="G10696">
        <v>120.78</v>
      </c>
      <c r="H10696">
        <v>130.44</v>
      </c>
    </row>
    <row r="10697" spans="1:8">
      <c r="A10697" t="s">
        <v>462</v>
      </c>
      <c r="B10697">
        <v>40815</v>
      </c>
      <c r="C10697" t="s">
        <v>623</v>
      </c>
      <c r="D10697" t="s">
        <v>291</v>
      </c>
      <c r="E10697" s="155">
        <v>23081.3</v>
      </c>
      <c r="F10697" s="155">
        <v>23081.3</v>
      </c>
      <c r="G10697">
        <v>21158.81</v>
      </c>
      <c r="H10697">
        <v>22850.080000000002</v>
      </c>
    </row>
    <row r="10698" spans="1:8">
      <c r="A10698" t="s">
        <v>462</v>
      </c>
      <c r="B10698">
        <v>33952</v>
      </c>
      <c r="C10698" t="s">
        <v>624</v>
      </c>
      <c r="D10698" t="s">
        <v>88</v>
      </c>
      <c r="E10698" s="155">
        <v>139.76</v>
      </c>
      <c r="F10698" s="155">
        <v>139.76</v>
      </c>
      <c r="G10698">
        <v>127.43</v>
      </c>
      <c r="H10698">
        <v>137.62</v>
      </c>
    </row>
    <row r="10699" spans="1:8">
      <c r="A10699" t="s">
        <v>462</v>
      </c>
      <c r="B10699">
        <v>40816</v>
      </c>
      <c r="C10699" t="s">
        <v>625</v>
      </c>
      <c r="D10699" t="s">
        <v>291</v>
      </c>
      <c r="E10699" s="155">
        <v>24452.41</v>
      </c>
      <c r="F10699" s="155">
        <v>24452.41</v>
      </c>
      <c r="G10699">
        <v>22323.26</v>
      </c>
      <c r="H10699">
        <v>24107.599999999999</v>
      </c>
    </row>
    <row r="10700" spans="1:8">
      <c r="A10700" t="s">
        <v>462</v>
      </c>
      <c r="B10700">
        <v>33953</v>
      </c>
      <c r="C10700" t="s">
        <v>626</v>
      </c>
      <c r="D10700" t="s">
        <v>88</v>
      </c>
      <c r="E10700" s="155">
        <v>146.47999999999999</v>
      </c>
      <c r="F10700" s="155">
        <v>146.47999999999999</v>
      </c>
      <c r="G10700">
        <v>136.22999999999999</v>
      </c>
      <c r="H10700">
        <v>147.13</v>
      </c>
    </row>
    <row r="10701" spans="1:8">
      <c r="A10701" t="s">
        <v>462</v>
      </c>
      <c r="B10701">
        <v>40817</v>
      </c>
      <c r="C10701" t="s">
        <v>627</v>
      </c>
      <c r="D10701" t="s">
        <v>291</v>
      </c>
      <c r="E10701" s="155">
        <v>25626.93</v>
      </c>
      <c r="F10701" s="155">
        <v>25626.93</v>
      </c>
      <c r="G10701">
        <v>23865.29</v>
      </c>
      <c r="H10701">
        <v>25772.89</v>
      </c>
    </row>
    <row r="10702" spans="1:8">
      <c r="A10702" t="s">
        <v>319</v>
      </c>
      <c r="B10702">
        <v>13348</v>
      </c>
      <c r="C10702" t="s">
        <v>628</v>
      </c>
      <c r="D10702" t="s">
        <v>211</v>
      </c>
      <c r="E10702" s="155"/>
      <c r="F10702" s="155"/>
      <c r="G10702">
        <v>1.63</v>
      </c>
      <c r="H10702">
        <v>1.63</v>
      </c>
    </row>
    <row r="10703" spans="1:8">
      <c r="A10703" t="s">
        <v>319</v>
      </c>
      <c r="B10703">
        <v>39212</v>
      </c>
      <c r="C10703" t="s">
        <v>629</v>
      </c>
      <c r="D10703" t="s">
        <v>211</v>
      </c>
      <c r="E10703" s="155">
        <v>2.0699999999999998</v>
      </c>
      <c r="F10703" s="155">
        <v>2.0699999999999998</v>
      </c>
      <c r="G10703">
        <v>2.21</v>
      </c>
      <c r="H10703">
        <v>2.21</v>
      </c>
    </row>
    <row r="10704" spans="1:8">
      <c r="A10704" t="s">
        <v>319</v>
      </c>
      <c r="B10704">
        <v>39211</v>
      </c>
      <c r="C10704" t="s">
        <v>630</v>
      </c>
      <c r="D10704" t="s">
        <v>211</v>
      </c>
      <c r="E10704" s="155">
        <v>1.86</v>
      </c>
      <c r="F10704" s="155">
        <v>1.86</v>
      </c>
      <c r="G10704">
        <v>1.98</v>
      </c>
      <c r="H10704">
        <v>1.98</v>
      </c>
    </row>
    <row r="10705" spans="1:8">
      <c r="A10705" t="s">
        <v>319</v>
      </c>
      <c r="B10705">
        <v>39210</v>
      </c>
      <c r="C10705" t="s">
        <v>631</v>
      </c>
      <c r="D10705" t="s">
        <v>211</v>
      </c>
      <c r="E10705" s="155">
        <v>1.04</v>
      </c>
      <c r="F10705" s="155">
        <v>1.04</v>
      </c>
      <c r="G10705">
        <v>1.1100000000000001</v>
      </c>
      <c r="H10705">
        <v>1.1100000000000001</v>
      </c>
    </row>
    <row r="10706" spans="1:8">
      <c r="A10706" t="s">
        <v>319</v>
      </c>
      <c r="B10706">
        <v>39208</v>
      </c>
      <c r="C10706" t="s">
        <v>632</v>
      </c>
      <c r="D10706" t="s">
        <v>211</v>
      </c>
      <c r="E10706" s="155">
        <v>0.56000000000000005</v>
      </c>
      <c r="F10706" s="155">
        <v>0.56000000000000005</v>
      </c>
      <c r="G10706">
        <v>0.6</v>
      </c>
      <c r="H10706">
        <v>0.6</v>
      </c>
    </row>
    <row r="10707" spans="1:8">
      <c r="A10707" t="s">
        <v>319</v>
      </c>
      <c r="B10707">
        <v>39214</v>
      </c>
      <c r="C10707" t="s">
        <v>633</v>
      </c>
      <c r="D10707" t="s">
        <v>211</v>
      </c>
      <c r="E10707" s="155">
        <v>3.83</v>
      </c>
      <c r="F10707" s="155">
        <v>3.83</v>
      </c>
      <c r="G10707">
        <v>4.09</v>
      </c>
      <c r="H10707">
        <v>4.09</v>
      </c>
    </row>
    <row r="10708" spans="1:8">
      <c r="A10708" t="s">
        <v>319</v>
      </c>
      <c r="B10708">
        <v>39213</v>
      </c>
      <c r="C10708" t="s">
        <v>634</v>
      </c>
      <c r="D10708" t="s">
        <v>211</v>
      </c>
      <c r="E10708" s="155">
        <v>2.71</v>
      </c>
      <c r="F10708" s="155">
        <v>2.71</v>
      </c>
      <c r="G10708">
        <v>2.89</v>
      </c>
      <c r="H10708">
        <v>2.89</v>
      </c>
    </row>
    <row r="10709" spans="1:8">
      <c r="A10709" t="s">
        <v>319</v>
      </c>
      <c r="B10709">
        <v>39215</v>
      </c>
      <c r="C10709" t="s">
        <v>635</v>
      </c>
      <c r="D10709" t="s">
        <v>211</v>
      </c>
      <c r="E10709" s="155">
        <v>6.99</v>
      </c>
      <c r="F10709" s="155">
        <v>6.99</v>
      </c>
      <c r="G10709">
        <v>7.45</v>
      </c>
      <c r="H10709">
        <v>7.45</v>
      </c>
    </row>
    <row r="10710" spans="1:8">
      <c r="A10710" t="s">
        <v>319</v>
      </c>
      <c r="B10710">
        <v>39209</v>
      </c>
      <c r="C10710" t="s">
        <v>636</v>
      </c>
      <c r="D10710" t="s">
        <v>211</v>
      </c>
      <c r="E10710" s="155">
        <v>0.67</v>
      </c>
      <c r="F10710" s="155">
        <v>0.67</v>
      </c>
      <c r="G10710">
        <v>0.71</v>
      </c>
      <c r="H10710">
        <v>0.71</v>
      </c>
    </row>
    <row r="10711" spans="1:8">
      <c r="A10711" t="s">
        <v>319</v>
      </c>
      <c r="B10711">
        <v>39207</v>
      </c>
      <c r="C10711" t="s">
        <v>637</v>
      </c>
      <c r="D10711" t="s">
        <v>211</v>
      </c>
      <c r="E10711" s="155">
        <v>1.04</v>
      </c>
      <c r="F10711" s="155">
        <v>1.04</v>
      </c>
      <c r="G10711">
        <v>1.1100000000000001</v>
      </c>
      <c r="H10711">
        <v>1.1100000000000001</v>
      </c>
    </row>
    <row r="10712" spans="1:8">
      <c r="A10712" t="s">
        <v>319</v>
      </c>
      <c r="B10712">
        <v>39216</v>
      </c>
      <c r="C10712" t="s">
        <v>638</v>
      </c>
      <c r="D10712" t="s">
        <v>211</v>
      </c>
      <c r="E10712" s="155">
        <v>9.75</v>
      </c>
      <c r="F10712" s="155">
        <v>9.75</v>
      </c>
      <c r="G10712">
        <v>10.39</v>
      </c>
      <c r="H10712">
        <v>10.39</v>
      </c>
    </row>
    <row r="10713" spans="1:8">
      <c r="A10713" t="s">
        <v>319</v>
      </c>
      <c r="B10713">
        <v>11267</v>
      </c>
      <c r="C10713" t="s">
        <v>639</v>
      </c>
      <c r="D10713" t="s">
        <v>211</v>
      </c>
      <c r="E10713" s="155"/>
      <c r="F10713" s="155"/>
      <c r="G10713">
        <v>1.43</v>
      </c>
      <c r="H10713">
        <v>1.43</v>
      </c>
    </row>
    <row r="10714" spans="1:8">
      <c r="A10714" t="s">
        <v>319</v>
      </c>
      <c r="B10714">
        <v>379</v>
      </c>
      <c r="C10714" t="s">
        <v>640</v>
      </c>
      <c r="D10714" t="s">
        <v>211</v>
      </c>
      <c r="E10714" s="155"/>
      <c r="F10714" s="155"/>
      <c r="G10714">
        <v>1.43</v>
      </c>
      <c r="H10714">
        <v>1.43</v>
      </c>
    </row>
    <row r="10715" spans="1:8">
      <c r="A10715" t="s">
        <v>319</v>
      </c>
      <c r="B10715">
        <v>510</v>
      </c>
      <c r="C10715" t="s">
        <v>641</v>
      </c>
      <c r="D10715" t="s">
        <v>205</v>
      </c>
      <c r="E10715" s="155">
        <v>14</v>
      </c>
      <c r="F10715" s="155">
        <v>14</v>
      </c>
      <c r="G10715">
        <v>12.64</v>
      </c>
      <c r="H10715">
        <v>12.64</v>
      </c>
    </row>
    <row r="10716" spans="1:8">
      <c r="A10716" t="s">
        <v>319</v>
      </c>
      <c r="B10716">
        <v>516</v>
      </c>
      <c r="C10716" t="s">
        <v>642</v>
      </c>
      <c r="D10716" t="s">
        <v>205</v>
      </c>
      <c r="E10716" s="155">
        <v>16.59</v>
      </c>
      <c r="F10716" s="155">
        <v>16.59</v>
      </c>
      <c r="G10716">
        <v>14.97</v>
      </c>
      <c r="H10716">
        <v>14.97</v>
      </c>
    </row>
    <row r="10717" spans="1:8">
      <c r="A10717" t="s">
        <v>319</v>
      </c>
      <c r="B10717">
        <v>509</v>
      </c>
      <c r="C10717" t="s">
        <v>643</v>
      </c>
      <c r="D10717" t="s">
        <v>205</v>
      </c>
      <c r="E10717" s="155">
        <v>18.62</v>
      </c>
      <c r="F10717" s="155">
        <v>18.62</v>
      </c>
      <c r="G10717">
        <v>16.8</v>
      </c>
      <c r="H10717">
        <v>16.8</v>
      </c>
    </row>
    <row r="10718" spans="1:8">
      <c r="A10718" t="s">
        <v>462</v>
      </c>
      <c r="B10718">
        <v>40331</v>
      </c>
      <c r="C10718" t="s">
        <v>644</v>
      </c>
      <c r="D10718" t="s">
        <v>88</v>
      </c>
      <c r="E10718" s="155">
        <v>12.85</v>
      </c>
      <c r="F10718" s="155">
        <v>12.85</v>
      </c>
      <c r="G10718">
        <v>21.97</v>
      </c>
      <c r="H10718">
        <v>23.73</v>
      </c>
    </row>
    <row r="10719" spans="1:8">
      <c r="A10719" t="s">
        <v>462</v>
      </c>
      <c r="B10719">
        <v>40930</v>
      </c>
      <c r="C10719" t="s">
        <v>645</v>
      </c>
      <c r="D10719" t="s">
        <v>291</v>
      </c>
      <c r="E10719" s="155">
        <v>2250.81</v>
      </c>
      <c r="F10719" s="155">
        <v>2250.81</v>
      </c>
      <c r="G10719">
        <v>3851.14</v>
      </c>
      <c r="H10719">
        <v>4158.97</v>
      </c>
    </row>
    <row r="10720" spans="1:8">
      <c r="A10720" t="s">
        <v>319</v>
      </c>
      <c r="B10720">
        <v>377</v>
      </c>
      <c r="C10720" t="s">
        <v>646</v>
      </c>
      <c r="D10720" t="s">
        <v>211</v>
      </c>
      <c r="E10720" s="155">
        <v>28.55</v>
      </c>
      <c r="F10720" s="155">
        <v>28.55</v>
      </c>
      <c r="G10720">
        <v>40.200000000000003</v>
      </c>
      <c r="H10720">
        <v>40.200000000000003</v>
      </c>
    </row>
    <row r="10721" spans="1:8">
      <c r="A10721" t="s">
        <v>319</v>
      </c>
      <c r="B10721">
        <v>11761</v>
      </c>
      <c r="C10721" t="s">
        <v>647</v>
      </c>
      <c r="D10721" t="s">
        <v>211</v>
      </c>
      <c r="E10721" s="155">
        <v>60.75</v>
      </c>
      <c r="F10721" s="155">
        <v>60.75</v>
      </c>
      <c r="G10721">
        <v>85.55</v>
      </c>
      <c r="H10721">
        <v>85.55</v>
      </c>
    </row>
    <row r="10722" spans="1:8">
      <c r="A10722" t="s">
        <v>319</v>
      </c>
      <c r="B10722">
        <v>7588</v>
      </c>
      <c r="C10722" t="s">
        <v>648</v>
      </c>
      <c r="D10722" t="s">
        <v>211</v>
      </c>
      <c r="E10722" s="155">
        <v>44.9</v>
      </c>
      <c r="F10722" s="155">
        <v>44.9</v>
      </c>
      <c r="G10722">
        <v>43.78</v>
      </c>
      <c r="H10722">
        <v>43.78</v>
      </c>
    </row>
    <row r="10723" spans="1:8">
      <c r="A10723" t="s">
        <v>462</v>
      </c>
      <c r="B10723">
        <v>34551</v>
      </c>
      <c r="C10723" t="s">
        <v>649</v>
      </c>
      <c r="D10723" t="s">
        <v>88</v>
      </c>
      <c r="E10723" s="155">
        <v>16.93</v>
      </c>
      <c r="F10723" s="155">
        <v>16.93</v>
      </c>
      <c r="G10723">
        <v>19.8</v>
      </c>
      <c r="H10723">
        <v>21.39</v>
      </c>
    </row>
    <row r="10724" spans="1:8">
      <c r="A10724" t="s">
        <v>462</v>
      </c>
      <c r="B10724">
        <v>41078</v>
      </c>
      <c r="C10724" t="s">
        <v>650</v>
      </c>
      <c r="D10724" t="s">
        <v>291</v>
      </c>
      <c r="E10724" s="155">
        <v>2963.75</v>
      </c>
      <c r="F10724" s="155">
        <v>2963.75</v>
      </c>
      <c r="G10724">
        <v>3471.46</v>
      </c>
      <c r="H10724">
        <v>3748.94</v>
      </c>
    </row>
    <row r="10725" spans="1:8">
      <c r="A10725" t="s">
        <v>462</v>
      </c>
      <c r="B10725">
        <v>246</v>
      </c>
      <c r="C10725" t="s">
        <v>651</v>
      </c>
      <c r="D10725" t="s">
        <v>88</v>
      </c>
      <c r="E10725" s="155">
        <v>17.98</v>
      </c>
      <c r="F10725" s="155">
        <v>17.98</v>
      </c>
      <c r="G10725">
        <v>22.15</v>
      </c>
      <c r="H10725">
        <v>23.93</v>
      </c>
    </row>
    <row r="10726" spans="1:8">
      <c r="A10726" t="s">
        <v>462</v>
      </c>
      <c r="B10726">
        <v>40927</v>
      </c>
      <c r="C10726" t="s">
        <v>652</v>
      </c>
      <c r="D10726" t="s">
        <v>291</v>
      </c>
      <c r="E10726" s="155">
        <v>3148.05</v>
      </c>
      <c r="F10726" s="155">
        <v>3148.05</v>
      </c>
      <c r="G10726">
        <v>3884.06</v>
      </c>
      <c r="H10726">
        <v>4194.5200000000004</v>
      </c>
    </row>
    <row r="10727" spans="1:8">
      <c r="A10727" t="s">
        <v>462</v>
      </c>
      <c r="B10727">
        <v>2350</v>
      </c>
      <c r="C10727" t="s">
        <v>653</v>
      </c>
      <c r="D10727" t="s">
        <v>88</v>
      </c>
      <c r="E10727" s="155">
        <v>17.920000000000002</v>
      </c>
      <c r="F10727" s="155">
        <v>17.920000000000002</v>
      </c>
      <c r="G10727">
        <v>30.38</v>
      </c>
      <c r="H10727">
        <v>32.81</v>
      </c>
    </row>
    <row r="10728" spans="1:8">
      <c r="A10728" t="s">
        <v>462</v>
      </c>
      <c r="B10728">
        <v>40812</v>
      </c>
      <c r="C10728" t="s">
        <v>654</v>
      </c>
      <c r="D10728" t="s">
        <v>291</v>
      </c>
      <c r="E10728" s="155">
        <v>3136.18</v>
      </c>
      <c r="F10728" s="155">
        <v>3136.18</v>
      </c>
      <c r="G10728">
        <v>5323.06</v>
      </c>
      <c r="H10728">
        <v>5748.54</v>
      </c>
    </row>
    <row r="10729" spans="1:8">
      <c r="A10729" t="s">
        <v>462</v>
      </c>
      <c r="B10729">
        <v>245</v>
      </c>
      <c r="C10729" t="s">
        <v>655</v>
      </c>
      <c r="D10729" t="s">
        <v>88</v>
      </c>
      <c r="E10729" s="155">
        <v>20.32</v>
      </c>
      <c r="F10729" s="155">
        <v>20.32</v>
      </c>
      <c r="G10729">
        <v>38.6</v>
      </c>
      <c r="H10729">
        <v>41.69</v>
      </c>
    </row>
    <row r="10730" spans="1:8">
      <c r="A10730" t="s">
        <v>462</v>
      </c>
      <c r="B10730">
        <v>41090</v>
      </c>
      <c r="C10730" t="s">
        <v>656</v>
      </c>
      <c r="D10730" t="s">
        <v>291</v>
      </c>
      <c r="E10730" s="155">
        <v>3558.93</v>
      </c>
      <c r="F10730" s="155">
        <v>3558.93</v>
      </c>
      <c r="G10730">
        <v>6763.38</v>
      </c>
      <c r="H10730">
        <v>7303.99</v>
      </c>
    </row>
    <row r="10731" spans="1:8">
      <c r="A10731" t="s">
        <v>462</v>
      </c>
      <c r="B10731">
        <v>251</v>
      </c>
      <c r="C10731" t="s">
        <v>657</v>
      </c>
      <c r="D10731" t="s">
        <v>88</v>
      </c>
      <c r="E10731" s="155">
        <v>17.98</v>
      </c>
      <c r="F10731" s="155">
        <v>17.98</v>
      </c>
      <c r="G10731">
        <v>22.15</v>
      </c>
      <c r="H10731">
        <v>23.93</v>
      </c>
    </row>
    <row r="10732" spans="1:8">
      <c r="A10732" t="s">
        <v>462</v>
      </c>
      <c r="B10732">
        <v>40975</v>
      </c>
      <c r="C10732" t="s">
        <v>658</v>
      </c>
      <c r="D10732" t="s">
        <v>291</v>
      </c>
      <c r="E10732" s="155">
        <v>3148.05</v>
      </c>
      <c r="F10732" s="155">
        <v>3148.05</v>
      </c>
      <c r="G10732">
        <v>3884.06</v>
      </c>
      <c r="H10732">
        <v>4194.5200000000004</v>
      </c>
    </row>
    <row r="10733" spans="1:8">
      <c r="A10733" t="s">
        <v>462</v>
      </c>
      <c r="B10733">
        <v>6127</v>
      </c>
      <c r="C10733" t="s">
        <v>659</v>
      </c>
      <c r="D10733" t="s">
        <v>88</v>
      </c>
      <c r="E10733" s="155">
        <v>17.98</v>
      </c>
      <c r="F10733" s="155">
        <v>17.98</v>
      </c>
      <c r="G10733">
        <v>22.15</v>
      </c>
      <c r="H10733">
        <v>23.93</v>
      </c>
    </row>
    <row r="10734" spans="1:8">
      <c r="A10734" t="s">
        <v>462</v>
      </c>
      <c r="B10734">
        <v>41072</v>
      </c>
      <c r="C10734" t="s">
        <v>660</v>
      </c>
      <c r="D10734" t="s">
        <v>291</v>
      </c>
      <c r="E10734" s="155">
        <v>3148.05</v>
      </c>
      <c r="F10734" s="155">
        <v>3148.05</v>
      </c>
      <c r="G10734">
        <v>3884.06</v>
      </c>
      <c r="H10734">
        <v>4194.5200000000004</v>
      </c>
    </row>
    <row r="10735" spans="1:8">
      <c r="A10735" t="s">
        <v>462</v>
      </c>
      <c r="B10735">
        <v>6121</v>
      </c>
      <c r="C10735" t="s">
        <v>661</v>
      </c>
      <c r="D10735" t="s">
        <v>88</v>
      </c>
      <c r="E10735" s="155">
        <v>16.95</v>
      </c>
      <c r="F10735" s="155">
        <v>16.95</v>
      </c>
      <c r="G10735">
        <v>19.899999999999999</v>
      </c>
      <c r="H10735">
        <v>21.5</v>
      </c>
    </row>
    <row r="10736" spans="1:8">
      <c r="A10736" t="s">
        <v>462</v>
      </c>
      <c r="B10736">
        <v>41071</v>
      </c>
      <c r="C10736" t="s">
        <v>662</v>
      </c>
      <c r="D10736" t="s">
        <v>291</v>
      </c>
      <c r="E10736" s="155">
        <v>2966.24</v>
      </c>
      <c r="F10736" s="155">
        <v>2966.24</v>
      </c>
      <c r="G10736">
        <v>3487.22</v>
      </c>
      <c r="H10736">
        <v>3765.96</v>
      </c>
    </row>
    <row r="10737" spans="1:8">
      <c r="A10737" t="s">
        <v>462</v>
      </c>
      <c r="B10737">
        <v>244</v>
      </c>
      <c r="C10737" t="s">
        <v>663</v>
      </c>
      <c r="D10737" t="s">
        <v>88</v>
      </c>
      <c r="E10737" s="155">
        <v>14.1</v>
      </c>
      <c r="F10737" s="155">
        <v>14.1</v>
      </c>
      <c r="G10737">
        <v>33.479999999999997</v>
      </c>
      <c r="H10737">
        <v>36.159999999999997</v>
      </c>
    </row>
    <row r="10738" spans="1:8">
      <c r="A10738" t="s">
        <v>462</v>
      </c>
      <c r="B10738">
        <v>41093</v>
      </c>
      <c r="C10738" t="s">
        <v>664</v>
      </c>
      <c r="D10738" t="s">
        <v>291</v>
      </c>
      <c r="E10738" s="155">
        <v>2470.39</v>
      </c>
      <c r="F10738" s="155">
        <v>2470.39</v>
      </c>
      <c r="G10738">
        <v>5866.23</v>
      </c>
      <c r="H10738">
        <v>6335.13</v>
      </c>
    </row>
    <row r="10739" spans="1:8">
      <c r="A10739" t="s">
        <v>462</v>
      </c>
      <c r="B10739">
        <v>532</v>
      </c>
      <c r="C10739" t="s">
        <v>665</v>
      </c>
      <c r="D10739" t="s">
        <v>88</v>
      </c>
      <c r="E10739" s="155">
        <v>30.92</v>
      </c>
      <c r="F10739" s="155">
        <v>30.92</v>
      </c>
      <c r="G10739">
        <v>36.229999999999997</v>
      </c>
      <c r="H10739">
        <v>39.130000000000003</v>
      </c>
    </row>
    <row r="10740" spans="1:8">
      <c r="A10740" t="s">
        <v>462</v>
      </c>
      <c r="B10740">
        <v>40931</v>
      </c>
      <c r="C10740" t="s">
        <v>666</v>
      </c>
      <c r="D10740" t="s">
        <v>291</v>
      </c>
      <c r="E10740" s="155">
        <v>5413.41</v>
      </c>
      <c r="F10740" s="155">
        <v>5413.41</v>
      </c>
      <c r="G10740">
        <v>6349.18</v>
      </c>
      <c r="H10740">
        <v>6856.68</v>
      </c>
    </row>
    <row r="10741" spans="1:8">
      <c r="A10741" t="s">
        <v>319</v>
      </c>
      <c r="B10741">
        <v>36150</v>
      </c>
      <c r="C10741" t="s">
        <v>667</v>
      </c>
      <c r="D10741" t="s">
        <v>211</v>
      </c>
      <c r="E10741" s="155">
        <v>43.27</v>
      </c>
      <c r="F10741" s="155">
        <v>43.27</v>
      </c>
      <c r="G10741">
        <v>45.01</v>
      </c>
      <c r="H10741">
        <v>45.01</v>
      </c>
    </row>
    <row r="10742" spans="1:8">
      <c r="A10742" t="s">
        <v>319</v>
      </c>
      <c r="B10742">
        <v>45262</v>
      </c>
      <c r="C10742" t="s">
        <v>668</v>
      </c>
      <c r="D10742" t="s">
        <v>211</v>
      </c>
      <c r="E10742" s="155">
        <v>12.88</v>
      </c>
      <c r="F10742" s="155">
        <v>12.88</v>
      </c>
      <c r="G10742">
        <v>13.4</v>
      </c>
      <c r="H10742">
        <v>13.4</v>
      </c>
    </row>
    <row r="10743" spans="1:8">
      <c r="A10743" t="s">
        <v>462</v>
      </c>
      <c r="B10743">
        <v>4760</v>
      </c>
      <c r="C10743" t="s">
        <v>669</v>
      </c>
      <c r="D10743" t="s">
        <v>88</v>
      </c>
      <c r="E10743" s="155">
        <v>22.53</v>
      </c>
      <c r="F10743" s="155">
        <v>22.53</v>
      </c>
      <c r="G10743">
        <v>24.1</v>
      </c>
      <c r="H10743">
        <v>26.03</v>
      </c>
    </row>
    <row r="10744" spans="1:8">
      <c r="A10744" t="s">
        <v>462</v>
      </c>
      <c r="B10744">
        <v>41069</v>
      </c>
      <c r="C10744" t="s">
        <v>670</v>
      </c>
      <c r="D10744" t="s">
        <v>291</v>
      </c>
      <c r="E10744" s="155">
        <v>3942.47</v>
      </c>
      <c r="F10744" s="155">
        <v>3942.47</v>
      </c>
      <c r="G10744">
        <v>4223.0200000000004</v>
      </c>
      <c r="H10744">
        <v>4560.57</v>
      </c>
    </row>
    <row r="10745" spans="1:8">
      <c r="A10745" t="s">
        <v>319</v>
      </c>
      <c r="B10745">
        <v>10422</v>
      </c>
      <c r="C10745" t="s">
        <v>671</v>
      </c>
      <c r="D10745" t="s">
        <v>211</v>
      </c>
      <c r="E10745" s="155">
        <v>394.77</v>
      </c>
      <c r="F10745" s="155">
        <v>394.77</v>
      </c>
      <c r="G10745">
        <v>402.62</v>
      </c>
      <c r="H10745">
        <v>402.62</v>
      </c>
    </row>
    <row r="10746" spans="1:8">
      <c r="A10746" t="s">
        <v>319</v>
      </c>
      <c r="B10746">
        <v>44019</v>
      </c>
      <c r="C10746" t="s">
        <v>672</v>
      </c>
      <c r="D10746" t="s">
        <v>211</v>
      </c>
      <c r="E10746" s="155">
        <v>546.46</v>
      </c>
      <c r="F10746" s="155">
        <v>546.46</v>
      </c>
      <c r="G10746">
        <v>557.33000000000004</v>
      </c>
      <c r="H10746">
        <v>557.33000000000004</v>
      </c>
    </row>
    <row r="10747" spans="1:8">
      <c r="A10747" t="s">
        <v>319</v>
      </c>
      <c r="B10747">
        <v>36520</v>
      </c>
      <c r="C10747" t="s">
        <v>673</v>
      </c>
      <c r="D10747" t="s">
        <v>211</v>
      </c>
      <c r="E10747" s="155">
        <v>664.44</v>
      </c>
      <c r="F10747" s="155">
        <v>664.44</v>
      </c>
      <c r="G10747">
        <v>677.65</v>
      </c>
      <c r="H10747">
        <v>677.65</v>
      </c>
    </row>
    <row r="10748" spans="1:8">
      <c r="A10748" t="s">
        <v>319</v>
      </c>
      <c r="B10748">
        <v>42319</v>
      </c>
      <c r="C10748" t="s">
        <v>674</v>
      </c>
      <c r="D10748" t="s">
        <v>211</v>
      </c>
      <c r="E10748" s="155">
        <v>595.37</v>
      </c>
      <c r="F10748" s="155">
        <v>595.37</v>
      </c>
      <c r="G10748">
        <v>607.21</v>
      </c>
      <c r="H10748">
        <v>607.21</v>
      </c>
    </row>
    <row r="10749" spans="1:8">
      <c r="A10749" t="s">
        <v>319</v>
      </c>
      <c r="B10749">
        <v>10420</v>
      </c>
      <c r="C10749" t="s">
        <v>675</v>
      </c>
      <c r="D10749" t="s">
        <v>211</v>
      </c>
      <c r="E10749" s="155">
        <v>211.2</v>
      </c>
      <c r="F10749" s="155">
        <v>211.2</v>
      </c>
      <c r="G10749">
        <v>215.4</v>
      </c>
      <c r="H10749">
        <v>215.4</v>
      </c>
    </row>
    <row r="10750" spans="1:8">
      <c r="A10750" t="s">
        <v>319</v>
      </c>
      <c r="B10750">
        <v>10421</v>
      </c>
      <c r="C10750" t="s">
        <v>676</v>
      </c>
      <c r="D10750" t="s">
        <v>211</v>
      </c>
      <c r="E10750" s="155">
        <v>232.08</v>
      </c>
      <c r="F10750" s="155">
        <v>232.08</v>
      </c>
      <c r="G10750">
        <v>236.7</v>
      </c>
      <c r="H10750">
        <v>236.7</v>
      </c>
    </row>
    <row r="10751" spans="1:8">
      <c r="A10751" t="s">
        <v>319</v>
      </c>
      <c r="B10751">
        <v>11786</v>
      </c>
      <c r="C10751" t="s">
        <v>677</v>
      </c>
      <c r="D10751" t="s">
        <v>211</v>
      </c>
      <c r="E10751" s="155">
        <v>467.97</v>
      </c>
      <c r="F10751" s="155">
        <v>467.97</v>
      </c>
      <c r="G10751">
        <v>477.27</v>
      </c>
      <c r="H10751">
        <v>477.27</v>
      </c>
    </row>
    <row r="10752" spans="1:8">
      <c r="A10752" t="s">
        <v>319</v>
      </c>
      <c r="B10752">
        <v>45195</v>
      </c>
      <c r="C10752" t="s">
        <v>678</v>
      </c>
      <c r="D10752" t="s">
        <v>211</v>
      </c>
      <c r="E10752" s="155">
        <v>3986.82</v>
      </c>
      <c r="F10752" s="155">
        <v>3986.82</v>
      </c>
      <c r="G10752">
        <v>5066.6000000000004</v>
      </c>
      <c r="H10752">
        <v>5066.6000000000004</v>
      </c>
    </row>
    <row r="10753" spans="1:8">
      <c r="A10753" t="s">
        <v>319</v>
      </c>
      <c r="B10753">
        <v>45226</v>
      </c>
      <c r="C10753" t="s">
        <v>679</v>
      </c>
      <c r="D10753" t="s">
        <v>211</v>
      </c>
      <c r="E10753" s="155">
        <v>13.54</v>
      </c>
      <c r="F10753" s="155">
        <v>13.54</v>
      </c>
      <c r="G10753">
        <v>16.690000000000001</v>
      </c>
      <c r="H10753">
        <v>16.690000000000001</v>
      </c>
    </row>
    <row r="10754" spans="1:8">
      <c r="A10754" t="s">
        <v>319</v>
      </c>
      <c r="B10754">
        <v>4815</v>
      </c>
      <c r="C10754" t="s">
        <v>680</v>
      </c>
      <c r="D10754" t="s">
        <v>211</v>
      </c>
      <c r="E10754" s="155">
        <v>10.6</v>
      </c>
      <c r="F10754" s="155">
        <v>10.6</v>
      </c>
      <c r="G10754">
        <v>11.02</v>
      </c>
      <c r="H10754">
        <v>11.02</v>
      </c>
    </row>
    <row r="10755" spans="1:8">
      <c r="A10755" t="s">
        <v>319</v>
      </c>
      <c r="B10755">
        <v>541</v>
      </c>
      <c r="C10755" t="s">
        <v>681</v>
      </c>
      <c r="D10755" t="s">
        <v>211</v>
      </c>
      <c r="E10755" s="155">
        <v>237.5</v>
      </c>
      <c r="F10755" s="155">
        <v>237.5</v>
      </c>
      <c r="G10755">
        <v>275.89999999999998</v>
      </c>
      <c r="H10755">
        <v>275.89999999999998</v>
      </c>
    </row>
    <row r="10756" spans="1:8">
      <c r="A10756" t="s">
        <v>319</v>
      </c>
      <c r="B10756">
        <v>542</v>
      </c>
      <c r="C10756" t="s">
        <v>682</v>
      </c>
      <c r="D10756" t="s">
        <v>211</v>
      </c>
      <c r="E10756" s="155">
        <v>297.70999999999998</v>
      </c>
      <c r="F10756" s="155">
        <v>297.70999999999998</v>
      </c>
      <c r="G10756">
        <v>345.84</v>
      </c>
      <c r="H10756">
        <v>345.84</v>
      </c>
    </row>
    <row r="10757" spans="1:8">
      <c r="A10757" t="s">
        <v>319</v>
      </c>
      <c r="B10757">
        <v>540</v>
      </c>
      <c r="C10757" t="s">
        <v>683</v>
      </c>
      <c r="D10757" t="s">
        <v>211</v>
      </c>
      <c r="E10757" s="155">
        <v>670.88</v>
      </c>
      <c r="F10757" s="155">
        <v>670.88</v>
      </c>
      <c r="G10757">
        <v>779.35</v>
      </c>
      <c r="H10757">
        <v>779.35</v>
      </c>
    </row>
    <row r="10758" spans="1:8">
      <c r="A10758" t="s">
        <v>319</v>
      </c>
      <c r="B10758">
        <v>38364</v>
      </c>
      <c r="C10758" t="s">
        <v>684</v>
      </c>
      <c r="D10758" t="s">
        <v>211</v>
      </c>
      <c r="E10758" s="155">
        <v>1100.6199999999999</v>
      </c>
      <c r="F10758" s="155">
        <v>1100.6199999999999</v>
      </c>
      <c r="G10758">
        <v>932.91</v>
      </c>
      <c r="H10758">
        <v>932.91</v>
      </c>
    </row>
    <row r="10759" spans="1:8">
      <c r="A10759" t="s">
        <v>319</v>
      </c>
      <c r="B10759">
        <v>11692</v>
      </c>
      <c r="C10759" t="s">
        <v>685</v>
      </c>
      <c r="D10759" t="s">
        <v>109</v>
      </c>
      <c r="E10759" s="155">
        <v>673.59</v>
      </c>
      <c r="F10759" s="155">
        <v>673.59</v>
      </c>
      <c r="G10759">
        <v>642.71</v>
      </c>
      <c r="H10759">
        <v>642.71</v>
      </c>
    </row>
    <row r="10760" spans="1:8">
      <c r="A10760" t="s">
        <v>319</v>
      </c>
      <c r="B10760">
        <v>1746</v>
      </c>
      <c r="C10760" t="s">
        <v>686</v>
      </c>
      <c r="D10760" t="s">
        <v>211</v>
      </c>
      <c r="E10760" s="155">
        <v>270</v>
      </c>
      <c r="F10760" s="155">
        <v>270</v>
      </c>
      <c r="G10760">
        <v>249.9</v>
      </c>
      <c r="H10760">
        <v>249.9</v>
      </c>
    </row>
    <row r="10761" spans="1:8">
      <c r="A10761" t="s">
        <v>319</v>
      </c>
      <c r="B10761">
        <v>1748</v>
      </c>
      <c r="C10761" t="s">
        <v>687</v>
      </c>
      <c r="D10761" t="s">
        <v>211</v>
      </c>
      <c r="E10761" s="155">
        <v>359.03</v>
      </c>
      <c r="F10761" s="155">
        <v>359.03</v>
      </c>
      <c r="G10761">
        <v>332.3</v>
      </c>
      <c r="H10761">
        <v>332.3</v>
      </c>
    </row>
    <row r="10762" spans="1:8">
      <c r="A10762" t="s">
        <v>319</v>
      </c>
      <c r="B10762">
        <v>1749</v>
      </c>
      <c r="C10762" t="s">
        <v>688</v>
      </c>
      <c r="D10762" t="s">
        <v>211</v>
      </c>
      <c r="E10762" s="155">
        <v>520.17999999999995</v>
      </c>
      <c r="F10762" s="155">
        <v>520.17999999999995</v>
      </c>
      <c r="G10762">
        <v>481.45</v>
      </c>
      <c r="H10762">
        <v>481.45</v>
      </c>
    </row>
    <row r="10763" spans="1:8">
      <c r="A10763" t="s">
        <v>319</v>
      </c>
      <c r="B10763">
        <v>37412</v>
      </c>
      <c r="C10763" t="s">
        <v>689</v>
      </c>
      <c r="D10763" t="s">
        <v>211</v>
      </c>
      <c r="E10763" s="155">
        <v>263.92</v>
      </c>
      <c r="F10763" s="155">
        <v>263.92</v>
      </c>
      <c r="G10763">
        <v>244.28</v>
      </c>
      <c r="H10763">
        <v>244.28</v>
      </c>
    </row>
    <row r="10764" spans="1:8">
      <c r="A10764" t="s">
        <v>319</v>
      </c>
      <c r="B10764">
        <v>1745</v>
      </c>
      <c r="C10764" t="s">
        <v>690</v>
      </c>
      <c r="D10764" t="s">
        <v>211</v>
      </c>
      <c r="E10764" s="155">
        <v>313.83999999999997</v>
      </c>
      <c r="F10764" s="155">
        <v>313.83999999999997</v>
      </c>
      <c r="G10764">
        <v>290.47000000000003</v>
      </c>
      <c r="H10764">
        <v>290.47000000000003</v>
      </c>
    </row>
    <row r="10765" spans="1:8">
      <c r="A10765" t="s">
        <v>319</v>
      </c>
      <c r="B10765">
        <v>1750</v>
      </c>
      <c r="C10765" t="s">
        <v>691</v>
      </c>
      <c r="D10765" t="s">
        <v>211</v>
      </c>
      <c r="E10765" s="155">
        <v>733.4</v>
      </c>
      <c r="F10765" s="155">
        <v>733.4</v>
      </c>
      <c r="G10765">
        <v>678.8</v>
      </c>
      <c r="H10765">
        <v>678.8</v>
      </c>
    </row>
    <row r="10766" spans="1:8">
      <c r="A10766" t="s">
        <v>319</v>
      </c>
      <c r="B10766">
        <v>11687</v>
      </c>
      <c r="C10766" t="s">
        <v>692</v>
      </c>
      <c r="D10766" t="s">
        <v>110</v>
      </c>
      <c r="E10766" s="155">
        <v>1168.53</v>
      </c>
      <c r="F10766" s="155">
        <v>1168.53</v>
      </c>
      <c r="G10766">
        <v>1081.54</v>
      </c>
      <c r="H10766">
        <v>1081.54</v>
      </c>
    </row>
    <row r="10767" spans="1:8">
      <c r="A10767" t="s">
        <v>319</v>
      </c>
      <c r="B10767">
        <v>11689</v>
      </c>
      <c r="C10767" t="s">
        <v>693</v>
      </c>
      <c r="D10767" t="s">
        <v>110</v>
      </c>
      <c r="E10767" s="155">
        <v>1464.1</v>
      </c>
      <c r="F10767" s="155">
        <v>1464.1</v>
      </c>
      <c r="G10767">
        <v>1355.1</v>
      </c>
      <c r="H10767">
        <v>1355.1</v>
      </c>
    </row>
    <row r="10768" spans="1:8">
      <c r="A10768" t="s">
        <v>319</v>
      </c>
      <c r="B10768">
        <v>11693</v>
      </c>
      <c r="C10768" t="s">
        <v>694</v>
      </c>
      <c r="D10768" t="s">
        <v>109</v>
      </c>
      <c r="E10768" s="155">
        <v>263.33999999999997</v>
      </c>
      <c r="F10768" s="155">
        <v>263.33999999999997</v>
      </c>
      <c r="G10768">
        <v>305.91000000000003</v>
      </c>
      <c r="H10768">
        <v>305.91000000000003</v>
      </c>
    </row>
    <row r="10769" spans="1:8">
      <c r="A10769" t="s">
        <v>319</v>
      </c>
      <c r="B10769">
        <v>36215</v>
      </c>
      <c r="C10769" t="s">
        <v>695</v>
      </c>
      <c r="D10769" t="s">
        <v>211</v>
      </c>
      <c r="E10769" s="155">
        <v>802.21</v>
      </c>
      <c r="F10769" s="155">
        <v>802.21</v>
      </c>
      <c r="G10769">
        <v>863.27</v>
      </c>
      <c r="H10769">
        <v>863.27</v>
      </c>
    </row>
    <row r="10770" spans="1:8">
      <c r="A10770" t="s">
        <v>319</v>
      </c>
      <c r="B10770">
        <v>42439</v>
      </c>
      <c r="C10770" t="s">
        <v>696</v>
      </c>
      <c r="D10770" t="s">
        <v>211</v>
      </c>
      <c r="E10770" s="155"/>
      <c r="F10770" s="155"/>
      <c r="G10770">
        <v>1207.8399999999999</v>
      </c>
      <c r="H10770">
        <v>1207.8399999999999</v>
      </c>
    </row>
    <row r="10771" spans="1:8">
      <c r="A10771" t="s">
        <v>319</v>
      </c>
      <c r="B10771">
        <v>38381</v>
      </c>
      <c r="C10771" t="s">
        <v>697</v>
      </c>
      <c r="D10771" t="s">
        <v>211</v>
      </c>
      <c r="E10771" s="155">
        <v>10.83</v>
      </c>
      <c r="F10771" s="155">
        <v>10.83</v>
      </c>
      <c r="G10771">
        <v>13.35</v>
      </c>
      <c r="H10771">
        <v>13.35</v>
      </c>
    </row>
    <row r="10772" spans="1:8">
      <c r="A10772" t="s">
        <v>319</v>
      </c>
      <c r="B10772">
        <v>39621</v>
      </c>
      <c r="C10772" t="s">
        <v>698</v>
      </c>
      <c r="D10772" t="s">
        <v>699</v>
      </c>
      <c r="E10772" s="155">
        <v>1492.04</v>
      </c>
      <c r="F10772" s="155">
        <v>1492.04</v>
      </c>
      <c r="G10772">
        <v>1398.41</v>
      </c>
      <c r="H10772">
        <v>1398.41</v>
      </c>
    </row>
    <row r="10773" spans="1:8">
      <c r="A10773" t="s">
        <v>319</v>
      </c>
      <c r="B10773">
        <v>39624</v>
      </c>
      <c r="C10773" t="s">
        <v>700</v>
      </c>
      <c r="D10773" t="s">
        <v>699</v>
      </c>
      <c r="E10773" s="155">
        <v>1645.89</v>
      </c>
      <c r="F10773" s="155">
        <v>1645.89</v>
      </c>
      <c r="G10773">
        <v>1542.6</v>
      </c>
      <c r="H10773">
        <v>1542.6</v>
      </c>
    </row>
    <row r="10774" spans="1:8">
      <c r="A10774" t="s">
        <v>319</v>
      </c>
      <c r="B10774">
        <v>39615</v>
      </c>
      <c r="C10774" t="s">
        <v>701</v>
      </c>
      <c r="D10774" t="s">
        <v>211</v>
      </c>
      <c r="E10774" s="155">
        <v>665.09</v>
      </c>
      <c r="F10774" s="155">
        <v>665.09</v>
      </c>
      <c r="G10774">
        <v>623.35</v>
      </c>
      <c r="H10774">
        <v>623.35</v>
      </c>
    </row>
    <row r="10775" spans="1:8">
      <c r="A10775" t="s">
        <v>319</v>
      </c>
      <c r="B10775">
        <v>39620</v>
      </c>
      <c r="C10775" t="s">
        <v>702</v>
      </c>
      <c r="D10775" t="s">
        <v>211</v>
      </c>
      <c r="E10775" s="155">
        <v>1015.77</v>
      </c>
      <c r="F10775" s="155">
        <v>1015.77</v>
      </c>
      <c r="G10775">
        <v>952.03</v>
      </c>
      <c r="H10775">
        <v>952.03</v>
      </c>
    </row>
    <row r="10776" spans="1:8">
      <c r="A10776" t="s">
        <v>319</v>
      </c>
      <c r="B10776">
        <v>39623</v>
      </c>
      <c r="C10776" t="s">
        <v>703</v>
      </c>
      <c r="D10776" t="s">
        <v>211</v>
      </c>
      <c r="E10776" s="155">
        <v>1087.98</v>
      </c>
      <c r="F10776" s="155">
        <v>1087.98</v>
      </c>
      <c r="G10776">
        <v>1019.7</v>
      </c>
      <c r="H10776">
        <v>1019.7</v>
      </c>
    </row>
    <row r="10777" spans="1:8">
      <c r="A10777" t="s">
        <v>319</v>
      </c>
      <c r="B10777">
        <v>546</v>
      </c>
      <c r="C10777" t="s">
        <v>704</v>
      </c>
      <c r="D10777" t="s">
        <v>205</v>
      </c>
      <c r="E10777" s="155">
        <v>9.1999999999999993</v>
      </c>
      <c r="F10777" s="155">
        <v>9.1999999999999993</v>
      </c>
      <c r="G10777">
        <v>9.24</v>
      </c>
      <c r="H10777">
        <v>9.24</v>
      </c>
    </row>
    <row r="10778" spans="1:8">
      <c r="A10778" t="s">
        <v>319</v>
      </c>
      <c r="B10778">
        <v>566</v>
      </c>
      <c r="C10778" t="s">
        <v>705</v>
      </c>
      <c r="D10778" t="s">
        <v>110</v>
      </c>
      <c r="E10778" s="155">
        <v>4.3600000000000003</v>
      </c>
      <c r="F10778" s="155">
        <v>4.3600000000000003</v>
      </c>
      <c r="G10778">
        <v>4.38</v>
      </c>
      <c r="H10778">
        <v>4.38</v>
      </c>
    </row>
    <row r="10779" spans="1:8">
      <c r="A10779" t="s">
        <v>319</v>
      </c>
      <c r="B10779">
        <v>565</v>
      </c>
      <c r="C10779" t="s">
        <v>706</v>
      </c>
      <c r="D10779" t="s">
        <v>110</v>
      </c>
      <c r="E10779" s="155">
        <v>8.65</v>
      </c>
      <c r="F10779" s="155">
        <v>8.65</v>
      </c>
      <c r="G10779">
        <v>8.69</v>
      </c>
      <c r="H10779">
        <v>8.69</v>
      </c>
    </row>
    <row r="10780" spans="1:8">
      <c r="A10780" t="s">
        <v>319</v>
      </c>
      <c r="B10780">
        <v>555</v>
      </c>
      <c r="C10780" t="s">
        <v>707</v>
      </c>
      <c r="D10780" t="s">
        <v>110</v>
      </c>
      <c r="E10780" s="155">
        <v>11.28</v>
      </c>
      <c r="F10780" s="155">
        <v>11.28</v>
      </c>
      <c r="G10780">
        <v>11.33</v>
      </c>
      <c r="H10780">
        <v>11.33</v>
      </c>
    </row>
    <row r="10781" spans="1:8">
      <c r="A10781" t="s">
        <v>319</v>
      </c>
      <c r="B10781">
        <v>557</v>
      </c>
      <c r="C10781" t="s">
        <v>708</v>
      </c>
      <c r="D10781" t="s">
        <v>110</v>
      </c>
      <c r="E10781" s="155">
        <v>35.4</v>
      </c>
      <c r="F10781" s="155">
        <v>35.4</v>
      </c>
      <c r="G10781">
        <v>35.549999999999997</v>
      </c>
      <c r="H10781">
        <v>35.549999999999997</v>
      </c>
    </row>
    <row r="10782" spans="1:8">
      <c r="A10782" t="s">
        <v>319</v>
      </c>
      <c r="B10782">
        <v>552</v>
      </c>
      <c r="C10782" t="s">
        <v>709</v>
      </c>
      <c r="D10782" t="s">
        <v>110</v>
      </c>
      <c r="E10782" s="155">
        <v>17.559999999999999</v>
      </c>
      <c r="F10782" s="155">
        <v>17.559999999999999</v>
      </c>
      <c r="G10782">
        <v>17.64</v>
      </c>
      <c r="H10782">
        <v>17.64</v>
      </c>
    </row>
    <row r="10783" spans="1:8">
      <c r="A10783" t="s">
        <v>319</v>
      </c>
      <c r="B10783">
        <v>563</v>
      </c>
      <c r="C10783" t="s">
        <v>710</v>
      </c>
      <c r="D10783" t="s">
        <v>110</v>
      </c>
      <c r="E10783" s="155">
        <v>26.39</v>
      </c>
      <c r="F10783" s="155">
        <v>26.39</v>
      </c>
      <c r="G10783">
        <v>26.5</v>
      </c>
      <c r="H10783">
        <v>26.5</v>
      </c>
    </row>
    <row r="10784" spans="1:8">
      <c r="A10784" t="s">
        <v>319</v>
      </c>
      <c r="B10784">
        <v>549</v>
      </c>
      <c r="C10784" t="s">
        <v>711</v>
      </c>
      <c r="D10784" t="s">
        <v>110</v>
      </c>
      <c r="E10784" s="155">
        <v>47.5</v>
      </c>
      <c r="F10784" s="155">
        <v>47.5</v>
      </c>
      <c r="G10784">
        <v>47.7</v>
      </c>
      <c r="H10784">
        <v>47.7</v>
      </c>
    </row>
    <row r="10785" spans="1:8">
      <c r="A10785" t="s">
        <v>319</v>
      </c>
      <c r="B10785">
        <v>551</v>
      </c>
      <c r="C10785" t="s">
        <v>712</v>
      </c>
      <c r="D10785" t="s">
        <v>110</v>
      </c>
      <c r="E10785" s="155">
        <v>94.05</v>
      </c>
      <c r="F10785" s="155">
        <v>94.05</v>
      </c>
      <c r="G10785">
        <v>94.46</v>
      </c>
      <c r="H10785">
        <v>94.46</v>
      </c>
    </row>
    <row r="10786" spans="1:8">
      <c r="A10786" t="s">
        <v>319</v>
      </c>
      <c r="B10786">
        <v>559</v>
      </c>
      <c r="C10786" t="s">
        <v>713</v>
      </c>
      <c r="D10786" t="s">
        <v>110</v>
      </c>
      <c r="E10786" s="155">
        <v>23.51</v>
      </c>
      <c r="F10786" s="155">
        <v>23.51</v>
      </c>
      <c r="G10786">
        <v>23.61</v>
      </c>
      <c r="H10786">
        <v>23.61</v>
      </c>
    </row>
    <row r="10787" spans="1:8">
      <c r="A10787" t="s">
        <v>319</v>
      </c>
      <c r="B10787">
        <v>560</v>
      </c>
      <c r="C10787" t="s">
        <v>714</v>
      </c>
      <c r="D10787" t="s">
        <v>110</v>
      </c>
      <c r="E10787" s="155">
        <v>29.41</v>
      </c>
      <c r="F10787" s="155">
        <v>29.41</v>
      </c>
      <c r="G10787">
        <v>29.54</v>
      </c>
      <c r="H10787">
        <v>29.54</v>
      </c>
    </row>
    <row r="10788" spans="1:8">
      <c r="A10788" t="s">
        <v>319</v>
      </c>
      <c r="B10788">
        <v>547</v>
      </c>
      <c r="C10788" t="s">
        <v>715</v>
      </c>
      <c r="D10788" t="s">
        <v>110</v>
      </c>
      <c r="E10788" s="155">
        <v>35.22</v>
      </c>
      <c r="F10788" s="155">
        <v>35.22</v>
      </c>
      <c r="G10788">
        <v>35.369999999999997</v>
      </c>
      <c r="H10788">
        <v>35.369999999999997</v>
      </c>
    </row>
    <row r="10789" spans="1:8">
      <c r="A10789" t="s">
        <v>319</v>
      </c>
      <c r="B10789">
        <v>36207</v>
      </c>
      <c r="C10789" t="s">
        <v>716</v>
      </c>
      <c r="D10789" t="s">
        <v>211</v>
      </c>
      <c r="E10789" s="155">
        <v>355.32</v>
      </c>
      <c r="F10789" s="155">
        <v>355.32</v>
      </c>
      <c r="G10789">
        <v>382.37</v>
      </c>
      <c r="H10789">
        <v>382.37</v>
      </c>
    </row>
    <row r="10790" spans="1:8">
      <c r="A10790" t="s">
        <v>319</v>
      </c>
      <c r="B10790">
        <v>36209</v>
      </c>
      <c r="C10790" t="s">
        <v>717</v>
      </c>
      <c r="D10790" t="s">
        <v>211</v>
      </c>
      <c r="E10790" s="155">
        <v>407.79</v>
      </c>
      <c r="F10790" s="155">
        <v>407.79</v>
      </c>
      <c r="G10790">
        <v>438.83</v>
      </c>
      <c r="H10790">
        <v>438.83</v>
      </c>
    </row>
    <row r="10791" spans="1:8">
      <c r="A10791" t="s">
        <v>319</v>
      </c>
      <c r="B10791">
        <v>36210</v>
      </c>
      <c r="C10791" t="s">
        <v>718</v>
      </c>
      <c r="D10791" t="s">
        <v>211</v>
      </c>
      <c r="E10791" s="155">
        <v>441.21</v>
      </c>
      <c r="F10791" s="155">
        <v>441.21</v>
      </c>
      <c r="G10791">
        <v>474.8</v>
      </c>
      <c r="H10791">
        <v>474.8</v>
      </c>
    </row>
    <row r="10792" spans="1:8">
      <c r="A10792" t="s">
        <v>319</v>
      </c>
      <c r="B10792">
        <v>36204</v>
      </c>
      <c r="C10792" t="s">
        <v>719</v>
      </c>
      <c r="D10792" t="s">
        <v>211</v>
      </c>
      <c r="E10792" s="155">
        <v>156.44</v>
      </c>
      <c r="F10792" s="155">
        <v>156.44</v>
      </c>
      <c r="G10792">
        <v>168.34</v>
      </c>
      <c r="H10792">
        <v>168.34</v>
      </c>
    </row>
    <row r="10793" spans="1:8">
      <c r="A10793" t="s">
        <v>319</v>
      </c>
      <c r="B10793">
        <v>36205</v>
      </c>
      <c r="C10793" t="s">
        <v>720</v>
      </c>
      <c r="D10793" t="s">
        <v>211</v>
      </c>
      <c r="E10793" s="155">
        <v>173.74</v>
      </c>
      <c r="F10793" s="155">
        <v>173.74</v>
      </c>
      <c r="G10793">
        <v>186.96</v>
      </c>
      <c r="H10793">
        <v>186.96</v>
      </c>
    </row>
    <row r="10794" spans="1:8">
      <c r="A10794" t="s">
        <v>319</v>
      </c>
      <c r="B10794">
        <v>36081</v>
      </c>
      <c r="C10794" t="s">
        <v>721</v>
      </c>
      <c r="D10794" t="s">
        <v>211</v>
      </c>
      <c r="E10794" s="155">
        <v>185.25</v>
      </c>
      <c r="F10794" s="155">
        <v>185.25</v>
      </c>
      <c r="G10794">
        <v>199.35</v>
      </c>
      <c r="H10794">
        <v>199.35</v>
      </c>
    </row>
    <row r="10795" spans="1:8">
      <c r="A10795" t="s">
        <v>319</v>
      </c>
      <c r="B10795">
        <v>36206</v>
      </c>
      <c r="C10795" t="s">
        <v>722</v>
      </c>
      <c r="D10795" t="s">
        <v>211</v>
      </c>
      <c r="E10795" s="155">
        <v>194.08</v>
      </c>
      <c r="F10795" s="155">
        <v>194.08</v>
      </c>
      <c r="G10795">
        <v>208.85</v>
      </c>
      <c r="H10795">
        <v>208.85</v>
      </c>
    </row>
    <row r="10796" spans="1:8">
      <c r="A10796" t="s">
        <v>319</v>
      </c>
      <c r="B10796">
        <v>36218</v>
      </c>
      <c r="C10796" t="s">
        <v>723</v>
      </c>
      <c r="D10796" t="s">
        <v>211</v>
      </c>
      <c r="E10796" s="155">
        <v>133.02000000000001</v>
      </c>
      <c r="F10796" s="155">
        <v>133.02000000000001</v>
      </c>
      <c r="G10796">
        <v>173.26</v>
      </c>
      <c r="H10796">
        <v>173.26</v>
      </c>
    </row>
    <row r="10797" spans="1:8">
      <c r="A10797" t="s">
        <v>319</v>
      </c>
      <c r="B10797">
        <v>36220</v>
      </c>
      <c r="C10797" t="s">
        <v>724</v>
      </c>
      <c r="D10797" t="s">
        <v>211</v>
      </c>
      <c r="E10797" s="155">
        <v>152.53</v>
      </c>
      <c r="F10797" s="155">
        <v>152.53</v>
      </c>
      <c r="G10797">
        <v>198.68</v>
      </c>
      <c r="H10797">
        <v>198.68</v>
      </c>
    </row>
    <row r="10798" spans="1:8">
      <c r="A10798" t="s">
        <v>319</v>
      </c>
      <c r="B10798">
        <v>36080</v>
      </c>
      <c r="C10798" t="s">
        <v>725</v>
      </c>
      <c r="D10798" t="s">
        <v>211</v>
      </c>
      <c r="E10798" s="155">
        <v>164.99</v>
      </c>
      <c r="F10798" s="155">
        <v>164.99</v>
      </c>
      <c r="G10798">
        <v>214.9</v>
      </c>
      <c r="H10798">
        <v>214.9</v>
      </c>
    </row>
    <row r="10799" spans="1:8">
      <c r="A10799" t="s">
        <v>319</v>
      </c>
      <c r="B10799">
        <v>36223</v>
      </c>
      <c r="C10799" t="s">
        <v>726</v>
      </c>
      <c r="D10799" t="s">
        <v>211</v>
      </c>
      <c r="E10799" s="155">
        <v>172.77</v>
      </c>
      <c r="F10799" s="155">
        <v>172.77</v>
      </c>
      <c r="G10799">
        <v>225.03</v>
      </c>
      <c r="H10799">
        <v>225.03</v>
      </c>
    </row>
    <row r="10800" spans="1:8">
      <c r="A10800" t="s">
        <v>319</v>
      </c>
      <c r="B10800">
        <v>38127</v>
      </c>
      <c r="C10800" t="s">
        <v>727</v>
      </c>
      <c r="D10800" t="s">
        <v>211</v>
      </c>
      <c r="E10800" s="155">
        <v>510.76</v>
      </c>
      <c r="F10800" s="155">
        <v>510.76</v>
      </c>
      <c r="G10800">
        <v>389.65</v>
      </c>
      <c r="H10800">
        <v>389.65</v>
      </c>
    </row>
    <row r="10801" spans="1:8">
      <c r="A10801" t="s">
        <v>319</v>
      </c>
      <c r="B10801">
        <v>38060</v>
      </c>
      <c r="C10801" t="s">
        <v>728</v>
      </c>
      <c r="D10801" t="s">
        <v>211</v>
      </c>
      <c r="E10801" s="155"/>
      <c r="F10801" s="155"/>
      <c r="G10801">
        <v>56.49</v>
      </c>
      <c r="H10801">
        <v>56.49</v>
      </c>
    </row>
    <row r="10802" spans="1:8">
      <c r="A10802" t="s">
        <v>319</v>
      </c>
      <c r="B10802">
        <v>10956</v>
      </c>
      <c r="C10802" t="s">
        <v>729</v>
      </c>
      <c r="D10802" t="s">
        <v>211</v>
      </c>
      <c r="E10802" s="155"/>
      <c r="F10802" s="155"/>
      <c r="G10802">
        <v>61.95</v>
      </c>
      <c r="H10802">
        <v>61.95</v>
      </c>
    </row>
    <row r="10803" spans="1:8">
      <c r="A10803" t="s">
        <v>319</v>
      </c>
      <c r="B10803">
        <v>39380</v>
      </c>
      <c r="C10803" t="s">
        <v>730</v>
      </c>
      <c r="D10803" t="s">
        <v>211</v>
      </c>
      <c r="E10803" s="155"/>
      <c r="F10803" s="155"/>
      <c r="G10803">
        <v>18.32</v>
      </c>
      <c r="H10803">
        <v>18.32</v>
      </c>
    </row>
    <row r="10804" spans="1:8">
      <c r="A10804" t="s">
        <v>319</v>
      </c>
      <c r="B10804">
        <v>44172</v>
      </c>
      <c r="C10804" t="s">
        <v>731</v>
      </c>
      <c r="D10804" t="s">
        <v>211</v>
      </c>
      <c r="E10804" s="155">
        <v>12.81</v>
      </c>
      <c r="F10804" s="155">
        <v>12.81</v>
      </c>
      <c r="G10804">
        <v>7.43</v>
      </c>
      <c r="H10804">
        <v>7.43</v>
      </c>
    </row>
    <row r="10805" spans="1:8">
      <c r="A10805" t="s">
        <v>496</v>
      </c>
      <c r="B10805">
        <v>37597</v>
      </c>
      <c r="C10805" t="s">
        <v>732</v>
      </c>
      <c r="D10805" t="s">
        <v>211</v>
      </c>
      <c r="E10805" s="155"/>
      <c r="F10805" s="155"/>
      <c r="G10805">
        <v>656464.84</v>
      </c>
      <c r="H10805">
        <v>656464.84</v>
      </c>
    </row>
    <row r="10806" spans="1:8">
      <c r="A10806" t="s">
        <v>319</v>
      </c>
      <c r="B10806">
        <v>183</v>
      </c>
      <c r="C10806" t="s">
        <v>733</v>
      </c>
      <c r="D10806" t="s">
        <v>734</v>
      </c>
      <c r="E10806" s="155">
        <v>190.5</v>
      </c>
      <c r="F10806" s="155">
        <v>190.5</v>
      </c>
      <c r="G10806">
        <v>280</v>
      </c>
      <c r="H10806">
        <v>280</v>
      </c>
    </row>
    <row r="10807" spans="1:8">
      <c r="A10807" t="s">
        <v>319</v>
      </c>
      <c r="B10807">
        <v>184</v>
      </c>
      <c r="C10807" t="s">
        <v>735</v>
      </c>
      <c r="D10807" t="s">
        <v>734</v>
      </c>
      <c r="E10807" s="155">
        <v>117.98</v>
      </c>
      <c r="F10807" s="155">
        <v>117.98</v>
      </c>
      <c r="G10807">
        <v>173.41</v>
      </c>
      <c r="H10807">
        <v>173.41</v>
      </c>
    </row>
    <row r="10808" spans="1:8">
      <c r="A10808" t="s">
        <v>319</v>
      </c>
      <c r="B10808">
        <v>181</v>
      </c>
      <c r="C10808" t="s">
        <v>736</v>
      </c>
      <c r="D10808" t="s">
        <v>734</v>
      </c>
      <c r="E10808" s="155">
        <v>254.4</v>
      </c>
      <c r="F10808" s="155">
        <v>254.4</v>
      </c>
      <c r="G10808">
        <v>373.93</v>
      </c>
      <c r="H10808">
        <v>373.93</v>
      </c>
    </row>
    <row r="10809" spans="1:8">
      <c r="A10809" t="s">
        <v>319</v>
      </c>
      <c r="B10809">
        <v>20001</v>
      </c>
      <c r="C10809" t="s">
        <v>737</v>
      </c>
      <c r="D10809" t="s">
        <v>734</v>
      </c>
      <c r="E10809" s="155">
        <v>147.47999999999999</v>
      </c>
      <c r="F10809" s="155">
        <v>147.47999999999999</v>
      </c>
      <c r="G10809">
        <v>216.77</v>
      </c>
      <c r="H10809">
        <v>216.77</v>
      </c>
    </row>
    <row r="10810" spans="1:8">
      <c r="A10810" t="s">
        <v>319</v>
      </c>
      <c r="B10810">
        <v>39837</v>
      </c>
      <c r="C10810" t="s">
        <v>738</v>
      </c>
      <c r="D10810" t="s">
        <v>734</v>
      </c>
      <c r="E10810" s="155"/>
      <c r="F10810" s="155"/>
      <c r="G10810">
        <v>397.22</v>
      </c>
      <c r="H10810">
        <v>397.22</v>
      </c>
    </row>
    <row r="10811" spans="1:8">
      <c r="A10811" t="s">
        <v>319</v>
      </c>
      <c r="B10811">
        <v>43366</v>
      </c>
      <c r="C10811" t="s">
        <v>739</v>
      </c>
      <c r="D10811" t="s">
        <v>205</v>
      </c>
      <c r="E10811" s="155"/>
      <c r="F10811" s="155"/>
      <c r="G10811">
        <v>1.64</v>
      </c>
      <c r="H10811">
        <v>1.64</v>
      </c>
    </row>
    <row r="10812" spans="1:8">
      <c r="A10812" t="s">
        <v>496</v>
      </c>
      <c r="B10812">
        <v>10535</v>
      </c>
      <c r="C10812" t="s">
        <v>740</v>
      </c>
      <c r="D10812" t="s">
        <v>211</v>
      </c>
      <c r="E10812" s="155">
        <v>5249.95</v>
      </c>
      <c r="F10812" s="155">
        <v>5249.95</v>
      </c>
      <c r="G10812">
        <v>5399.5</v>
      </c>
      <c r="H10812">
        <v>5399.5</v>
      </c>
    </row>
    <row r="10813" spans="1:8">
      <c r="A10813" t="s">
        <v>496</v>
      </c>
      <c r="B10813">
        <v>10537</v>
      </c>
      <c r="C10813" t="s">
        <v>741</v>
      </c>
      <c r="D10813" t="s">
        <v>211</v>
      </c>
      <c r="E10813" s="155">
        <v>7159.5</v>
      </c>
      <c r="F10813" s="155">
        <v>7159.5</v>
      </c>
      <c r="G10813">
        <v>7363.45</v>
      </c>
      <c r="H10813">
        <v>7363.45</v>
      </c>
    </row>
    <row r="10814" spans="1:8">
      <c r="A10814" t="s">
        <v>496</v>
      </c>
      <c r="B10814">
        <v>13891</v>
      </c>
      <c r="C10814" t="s">
        <v>742</v>
      </c>
      <c r="D10814" t="s">
        <v>211</v>
      </c>
      <c r="E10814" s="155">
        <v>6566.88</v>
      </c>
      <c r="F10814" s="155">
        <v>6566.88</v>
      </c>
      <c r="G10814">
        <v>6753.95</v>
      </c>
      <c r="H10814">
        <v>6753.95</v>
      </c>
    </row>
    <row r="10815" spans="1:8">
      <c r="A10815" t="s">
        <v>496</v>
      </c>
      <c r="B10815">
        <v>36397</v>
      </c>
      <c r="C10815" t="s">
        <v>743</v>
      </c>
      <c r="D10815" t="s">
        <v>211</v>
      </c>
      <c r="E10815" s="155">
        <v>21355.72</v>
      </c>
      <c r="F10815" s="155">
        <v>21355.72</v>
      </c>
      <c r="G10815">
        <v>21964.06</v>
      </c>
      <c r="H10815">
        <v>21964.06</v>
      </c>
    </row>
    <row r="10816" spans="1:8">
      <c r="A10816" t="s">
        <v>496</v>
      </c>
      <c r="B10816">
        <v>36398</v>
      </c>
      <c r="C10816" t="s">
        <v>744</v>
      </c>
      <c r="D10816" t="s">
        <v>211</v>
      </c>
      <c r="E10816" s="155">
        <v>25956.1</v>
      </c>
      <c r="F10816" s="155">
        <v>25956.1</v>
      </c>
      <c r="G10816">
        <v>26695.49</v>
      </c>
      <c r="H10816">
        <v>26695.49</v>
      </c>
    </row>
    <row r="10817" spans="1:8">
      <c r="A10817" t="s">
        <v>462</v>
      </c>
      <c r="B10817">
        <v>647</v>
      </c>
      <c r="C10817" t="s">
        <v>745</v>
      </c>
      <c r="D10817" t="s">
        <v>88</v>
      </c>
      <c r="E10817" s="155">
        <v>17.23</v>
      </c>
      <c r="F10817" s="155">
        <v>17.23</v>
      </c>
      <c r="G10817">
        <v>29.68</v>
      </c>
      <c r="H10817">
        <v>32.049999999999997</v>
      </c>
    </row>
    <row r="10818" spans="1:8">
      <c r="A10818" t="s">
        <v>462</v>
      </c>
      <c r="B10818">
        <v>40920</v>
      </c>
      <c r="C10818" t="s">
        <v>746</v>
      </c>
      <c r="D10818" t="s">
        <v>291</v>
      </c>
      <c r="E10818" s="155">
        <v>3017.8</v>
      </c>
      <c r="F10818" s="155">
        <v>3017.8</v>
      </c>
      <c r="G10818">
        <v>5201.22</v>
      </c>
      <c r="H10818">
        <v>5616.96</v>
      </c>
    </row>
    <row r="10819" spans="1:8">
      <c r="A10819" t="s">
        <v>319</v>
      </c>
      <c r="B10819">
        <v>715</v>
      </c>
      <c r="C10819" t="s">
        <v>747</v>
      </c>
      <c r="D10819" t="s">
        <v>211</v>
      </c>
      <c r="E10819" s="155"/>
      <c r="F10819" s="155"/>
      <c r="G10819">
        <v>18.97</v>
      </c>
      <c r="H10819">
        <v>18.97</v>
      </c>
    </row>
    <row r="10820" spans="1:8">
      <c r="A10820" t="s">
        <v>319</v>
      </c>
      <c r="B10820">
        <v>716</v>
      </c>
      <c r="C10820" t="s">
        <v>748</v>
      </c>
      <c r="D10820" t="s">
        <v>211</v>
      </c>
      <c r="E10820" s="155"/>
      <c r="F10820" s="155"/>
      <c r="G10820">
        <v>21.45</v>
      </c>
      <c r="H10820">
        <v>21.45</v>
      </c>
    </row>
    <row r="10821" spans="1:8">
      <c r="A10821" t="s">
        <v>319</v>
      </c>
      <c r="B10821">
        <v>7270</v>
      </c>
      <c r="C10821" t="s">
        <v>749</v>
      </c>
      <c r="D10821" t="s">
        <v>211</v>
      </c>
      <c r="E10821" s="155">
        <v>0.6</v>
      </c>
      <c r="F10821" s="155">
        <v>0.6</v>
      </c>
      <c r="G10821">
        <v>0.76</v>
      </c>
      <c r="H10821">
        <v>0.76</v>
      </c>
    </row>
    <row r="10822" spans="1:8">
      <c r="A10822" t="s">
        <v>319</v>
      </c>
      <c r="B10822">
        <v>44460</v>
      </c>
      <c r="C10822" t="s">
        <v>750</v>
      </c>
      <c r="D10822" t="s">
        <v>211</v>
      </c>
      <c r="E10822" s="155">
        <v>1</v>
      </c>
      <c r="F10822" s="155">
        <v>1</v>
      </c>
      <c r="G10822">
        <v>1.28</v>
      </c>
      <c r="H10822">
        <v>1.28</v>
      </c>
    </row>
    <row r="10823" spans="1:8">
      <c r="A10823" t="s">
        <v>319</v>
      </c>
      <c r="B10823">
        <v>44461</v>
      </c>
      <c r="C10823" t="s">
        <v>751</v>
      </c>
      <c r="D10823" t="s">
        <v>211</v>
      </c>
      <c r="E10823" s="155">
        <v>1.37</v>
      </c>
      <c r="F10823" s="155">
        <v>1.37</v>
      </c>
      <c r="G10823">
        <v>1.75</v>
      </c>
      <c r="H10823">
        <v>1.75</v>
      </c>
    </row>
    <row r="10824" spans="1:8">
      <c r="A10824" t="s">
        <v>319</v>
      </c>
      <c r="B10824">
        <v>7267</v>
      </c>
      <c r="C10824" t="s">
        <v>752</v>
      </c>
      <c r="D10824" t="s">
        <v>211</v>
      </c>
      <c r="E10824" s="155">
        <v>0.5</v>
      </c>
      <c r="F10824" s="155">
        <v>0.5</v>
      </c>
      <c r="G10824">
        <v>0.64</v>
      </c>
      <c r="H10824">
        <v>0.64</v>
      </c>
    </row>
    <row r="10825" spans="1:8">
      <c r="A10825" t="s">
        <v>319</v>
      </c>
      <c r="B10825">
        <v>44458</v>
      </c>
      <c r="C10825" t="s">
        <v>753</v>
      </c>
      <c r="D10825" t="s">
        <v>211</v>
      </c>
      <c r="E10825" s="155">
        <v>0.61</v>
      </c>
      <c r="F10825" s="155">
        <v>0.61</v>
      </c>
      <c r="G10825">
        <v>0.78</v>
      </c>
      <c r="H10825">
        <v>0.78</v>
      </c>
    </row>
    <row r="10826" spans="1:8">
      <c r="A10826" t="s">
        <v>319</v>
      </c>
      <c r="B10826">
        <v>44457</v>
      </c>
      <c r="C10826" t="s">
        <v>754</v>
      </c>
      <c r="D10826" t="s">
        <v>211</v>
      </c>
      <c r="E10826" s="155">
        <v>1.18</v>
      </c>
      <c r="F10826" s="155">
        <v>1.18</v>
      </c>
      <c r="G10826">
        <v>1.52</v>
      </c>
      <c r="H10826">
        <v>1.52</v>
      </c>
    </row>
    <row r="10827" spans="1:8">
      <c r="A10827" t="s">
        <v>319</v>
      </c>
      <c r="B10827">
        <v>7271</v>
      </c>
      <c r="C10827" t="s">
        <v>755</v>
      </c>
      <c r="D10827" t="s">
        <v>211</v>
      </c>
      <c r="E10827" s="155">
        <v>0.64</v>
      </c>
      <c r="F10827" s="155">
        <v>0.64</v>
      </c>
      <c r="G10827">
        <v>0.82</v>
      </c>
      <c r="H10827">
        <v>0.82</v>
      </c>
    </row>
    <row r="10828" spans="1:8">
      <c r="A10828" t="s">
        <v>319</v>
      </c>
      <c r="B10828">
        <v>7268</v>
      </c>
      <c r="C10828" t="s">
        <v>756</v>
      </c>
      <c r="D10828" t="s">
        <v>211</v>
      </c>
      <c r="E10828" s="155">
        <v>0.99</v>
      </c>
      <c r="F10828" s="155">
        <v>0.99</v>
      </c>
      <c r="G10828">
        <v>1.28</v>
      </c>
      <c r="H10828">
        <v>1.28</v>
      </c>
    </row>
    <row r="10829" spans="1:8">
      <c r="A10829" t="s">
        <v>319</v>
      </c>
      <c r="B10829">
        <v>44459</v>
      </c>
      <c r="C10829" t="s">
        <v>757</v>
      </c>
      <c r="D10829" t="s">
        <v>211</v>
      </c>
      <c r="E10829" s="155">
        <v>0.64</v>
      </c>
      <c r="F10829" s="155">
        <v>0.64</v>
      </c>
      <c r="G10829">
        <v>0.82</v>
      </c>
      <c r="H10829">
        <v>0.82</v>
      </c>
    </row>
    <row r="10830" spans="1:8">
      <c r="A10830" t="s">
        <v>319</v>
      </c>
      <c r="B10830">
        <v>44462</v>
      </c>
      <c r="C10830" t="s">
        <v>758</v>
      </c>
      <c r="D10830" t="s">
        <v>211</v>
      </c>
      <c r="E10830" s="155">
        <v>1.1399999999999999</v>
      </c>
      <c r="F10830" s="155">
        <v>1.1399999999999999</v>
      </c>
      <c r="G10830">
        <v>1.46</v>
      </c>
      <c r="H10830">
        <v>1.46</v>
      </c>
    </row>
    <row r="10831" spans="1:8">
      <c r="A10831" t="s">
        <v>319</v>
      </c>
      <c r="B10831">
        <v>44463</v>
      </c>
      <c r="C10831" t="s">
        <v>759</v>
      </c>
      <c r="D10831" t="s">
        <v>211</v>
      </c>
      <c r="E10831" s="155">
        <v>1.47</v>
      </c>
      <c r="F10831" s="155">
        <v>1.47</v>
      </c>
      <c r="G10831">
        <v>1.88</v>
      </c>
      <c r="H10831">
        <v>1.88</v>
      </c>
    </row>
    <row r="10832" spans="1:8">
      <c r="A10832" t="s">
        <v>319</v>
      </c>
      <c r="B10832">
        <v>44464</v>
      </c>
      <c r="C10832" t="s">
        <v>760</v>
      </c>
      <c r="D10832" t="s">
        <v>211</v>
      </c>
      <c r="E10832" s="155">
        <v>1.52</v>
      </c>
      <c r="F10832" s="155">
        <v>1.52</v>
      </c>
      <c r="G10832">
        <v>1.95</v>
      </c>
      <c r="H10832">
        <v>1.95</v>
      </c>
    </row>
    <row r="10833" spans="1:8">
      <c r="A10833" t="s">
        <v>319</v>
      </c>
      <c r="B10833">
        <v>44465</v>
      </c>
      <c r="C10833" t="s">
        <v>761</v>
      </c>
      <c r="D10833" t="s">
        <v>211</v>
      </c>
      <c r="E10833" s="155">
        <v>2.09</v>
      </c>
      <c r="F10833" s="155">
        <v>2.09</v>
      </c>
      <c r="G10833">
        <v>2.68</v>
      </c>
      <c r="H10833">
        <v>2.68</v>
      </c>
    </row>
    <row r="10834" spans="1:8">
      <c r="A10834" t="s">
        <v>319</v>
      </c>
      <c r="B10834">
        <v>38783</v>
      </c>
      <c r="C10834" t="s">
        <v>762</v>
      </c>
      <c r="D10834" t="s">
        <v>211</v>
      </c>
      <c r="E10834" s="155">
        <v>0.73</v>
      </c>
      <c r="F10834" s="155">
        <v>0.73</v>
      </c>
      <c r="G10834">
        <v>0.93</v>
      </c>
      <c r="H10834">
        <v>0.93</v>
      </c>
    </row>
    <row r="10835" spans="1:8">
      <c r="A10835" t="s">
        <v>319</v>
      </c>
      <c r="B10835">
        <v>44466</v>
      </c>
      <c r="C10835" t="s">
        <v>763</v>
      </c>
      <c r="D10835" t="s">
        <v>211</v>
      </c>
      <c r="E10835" s="155">
        <v>1.48</v>
      </c>
      <c r="F10835" s="155">
        <v>1.48</v>
      </c>
      <c r="G10835">
        <v>1.9</v>
      </c>
      <c r="H10835">
        <v>1.9</v>
      </c>
    </row>
    <row r="10836" spans="1:8">
      <c r="A10836" t="s">
        <v>319</v>
      </c>
      <c r="B10836">
        <v>44467</v>
      </c>
      <c r="C10836" t="s">
        <v>764</v>
      </c>
      <c r="D10836" t="s">
        <v>211</v>
      </c>
      <c r="E10836" s="155">
        <v>1.78</v>
      </c>
      <c r="F10836" s="155">
        <v>1.78</v>
      </c>
      <c r="G10836">
        <v>2.29</v>
      </c>
      <c r="H10836">
        <v>2.29</v>
      </c>
    </row>
    <row r="10837" spans="1:8">
      <c r="A10837" t="s">
        <v>319</v>
      </c>
      <c r="B10837">
        <v>44468</v>
      </c>
      <c r="C10837" t="s">
        <v>765</v>
      </c>
      <c r="D10837" t="s">
        <v>211</v>
      </c>
      <c r="E10837" s="155">
        <v>1.55</v>
      </c>
      <c r="F10837" s="155">
        <v>1.55</v>
      </c>
      <c r="G10837">
        <v>1.99</v>
      </c>
      <c r="H10837">
        <v>1.99</v>
      </c>
    </row>
    <row r="10838" spans="1:8">
      <c r="A10838" t="s">
        <v>319</v>
      </c>
      <c r="B10838">
        <v>37593</v>
      </c>
      <c r="C10838" t="s">
        <v>766</v>
      </c>
      <c r="D10838" t="s">
        <v>211</v>
      </c>
      <c r="E10838" s="155">
        <v>1.99</v>
      </c>
      <c r="F10838" s="155">
        <v>1.99</v>
      </c>
      <c r="G10838">
        <v>2.56</v>
      </c>
      <c r="H10838">
        <v>2.56</v>
      </c>
    </row>
    <row r="10839" spans="1:8">
      <c r="A10839" t="s">
        <v>319</v>
      </c>
      <c r="B10839">
        <v>37594</v>
      </c>
      <c r="C10839" t="s">
        <v>767</v>
      </c>
      <c r="D10839" t="s">
        <v>211</v>
      </c>
      <c r="E10839" s="155">
        <v>2.37</v>
      </c>
      <c r="F10839" s="155">
        <v>2.37</v>
      </c>
      <c r="G10839">
        <v>3.04</v>
      </c>
      <c r="H10839">
        <v>3.04</v>
      </c>
    </row>
    <row r="10840" spans="1:8">
      <c r="A10840" t="s">
        <v>319</v>
      </c>
      <c r="B10840">
        <v>37592</v>
      </c>
      <c r="C10840" t="s">
        <v>768</v>
      </c>
      <c r="D10840" t="s">
        <v>211</v>
      </c>
      <c r="E10840" s="155">
        <v>1.58</v>
      </c>
      <c r="F10840" s="155">
        <v>1.58</v>
      </c>
      <c r="G10840">
        <v>2.02</v>
      </c>
      <c r="H10840">
        <v>2.02</v>
      </c>
    </row>
    <row r="10841" spans="1:8">
      <c r="A10841" t="s">
        <v>319</v>
      </c>
      <c r="B10841">
        <v>41372</v>
      </c>
      <c r="C10841" t="s">
        <v>769</v>
      </c>
      <c r="D10841" t="s">
        <v>109</v>
      </c>
      <c r="E10841" s="155"/>
      <c r="F10841" s="155"/>
      <c r="G10841">
        <v>145.57</v>
      </c>
      <c r="H10841">
        <v>145.57</v>
      </c>
    </row>
    <row r="10842" spans="1:8">
      <c r="A10842" t="s">
        <v>319</v>
      </c>
      <c r="B10842">
        <v>41371</v>
      </c>
      <c r="C10842" t="s">
        <v>770</v>
      </c>
      <c r="D10842" t="s">
        <v>109</v>
      </c>
      <c r="E10842" s="155"/>
      <c r="F10842" s="155"/>
      <c r="G10842">
        <v>86.04</v>
      </c>
      <c r="H10842">
        <v>86.04</v>
      </c>
    </row>
    <row r="10843" spans="1:8">
      <c r="A10843" t="s">
        <v>319</v>
      </c>
      <c r="B10843">
        <v>34556</v>
      </c>
      <c r="C10843" t="s">
        <v>771</v>
      </c>
      <c r="D10843" t="s">
        <v>211</v>
      </c>
      <c r="E10843" s="155">
        <v>4.83</v>
      </c>
      <c r="F10843" s="155">
        <v>4.83</v>
      </c>
      <c r="G10843">
        <v>4.66</v>
      </c>
      <c r="H10843">
        <v>4.66</v>
      </c>
    </row>
    <row r="10844" spans="1:8">
      <c r="A10844" t="s">
        <v>319</v>
      </c>
      <c r="B10844">
        <v>37873</v>
      </c>
      <c r="C10844" t="s">
        <v>772</v>
      </c>
      <c r="D10844" t="s">
        <v>211</v>
      </c>
      <c r="E10844" s="155">
        <v>4.92</v>
      </c>
      <c r="F10844" s="155">
        <v>4.92</v>
      </c>
      <c r="G10844">
        <v>4.75</v>
      </c>
      <c r="H10844">
        <v>4.75</v>
      </c>
    </row>
    <row r="10845" spans="1:8">
      <c r="A10845" t="s">
        <v>319</v>
      </c>
      <c r="B10845">
        <v>34564</v>
      </c>
      <c r="C10845" t="s">
        <v>773</v>
      </c>
      <c r="D10845" t="s">
        <v>211</v>
      </c>
      <c r="E10845" s="155">
        <v>5.15</v>
      </c>
      <c r="F10845" s="155">
        <v>5.15</v>
      </c>
      <c r="G10845">
        <v>4.97</v>
      </c>
      <c r="H10845">
        <v>4.97</v>
      </c>
    </row>
    <row r="10846" spans="1:8">
      <c r="A10846" t="s">
        <v>319</v>
      </c>
      <c r="B10846">
        <v>34565</v>
      </c>
      <c r="C10846" t="s">
        <v>774</v>
      </c>
      <c r="D10846" t="s">
        <v>211</v>
      </c>
      <c r="E10846" s="155">
        <v>5.45</v>
      </c>
      <c r="F10846" s="155">
        <v>5.45</v>
      </c>
      <c r="G10846">
        <v>5.26</v>
      </c>
      <c r="H10846">
        <v>5.26</v>
      </c>
    </row>
    <row r="10847" spans="1:8">
      <c r="A10847" t="s">
        <v>319</v>
      </c>
      <c r="B10847">
        <v>38590</v>
      </c>
      <c r="C10847" t="s">
        <v>775</v>
      </c>
      <c r="D10847" t="s">
        <v>211</v>
      </c>
      <c r="E10847" s="155">
        <v>4.03</v>
      </c>
      <c r="F10847" s="155">
        <v>4.03</v>
      </c>
      <c r="G10847">
        <v>3.89</v>
      </c>
      <c r="H10847">
        <v>3.89</v>
      </c>
    </row>
    <row r="10848" spans="1:8">
      <c r="A10848" t="s">
        <v>319</v>
      </c>
      <c r="B10848">
        <v>34566</v>
      </c>
      <c r="C10848" t="s">
        <v>776</v>
      </c>
      <c r="D10848" t="s">
        <v>211</v>
      </c>
      <c r="E10848" s="155">
        <v>4.2300000000000004</v>
      </c>
      <c r="F10848" s="155">
        <v>4.2300000000000004</v>
      </c>
      <c r="G10848">
        <v>4.08</v>
      </c>
      <c r="H10848">
        <v>4.08</v>
      </c>
    </row>
    <row r="10849" spans="1:8">
      <c r="A10849" t="s">
        <v>319</v>
      </c>
      <c r="B10849">
        <v>34567</v>
      </c>
      <c r="C10849" t="s">
        <v>777</v>
      </c>
      <c r="D10849" t="s">
        <v>211</v>
      </c>
      <c r="E10849" s="155">
        <v>4.4800000000000004</v>
      </c>
      <c r="F10849" s="155">
        <v>4.4800000000000004</v>
      </c>
      <c r="G10849">
        <v>4.33</v>
      </c>
      <c r="H10849">
        <v>4.33</v>
      </c>
    </row>
    <row r="10850" spans="1:8">
      <c r="A10850" t="s">
        <v>319</v>
      </c>
      <c r="B10850">
        <v>38591</v>
      </c>
      <c r="C10850" t="s">
        <v>778</v>
      </c>
      <c r="D10850" t="s">
        <v>211</v>
      </c>
      <c r="E10850" s="155">
        <v>4.07</v>
      </c>
      <c r="F10850" s="155">
        <v>4.07</v>
      </c>
      <c r="G10850">
        <v>3.93</v>
      </c>
      <c r="H10850">
        <v>3.93</v>
      </c>
    </row>
    <row r="10851" spans="1:8">
      <c r="A10851" t="s">
        <v>319</v>
      </c>
      <c r="B10851">
        <v>34568</v>
      </c>
      <c r="C10851" t="s">
        <v>779</v>
      </c>
      <c r="D10851" t="s">
        <v>211</v>
      </c>
      <c r="E10851" s="155">
        <v>5.3</v>
      </c>
      <c r="F10851" s="155">
        <v>5.3</v>
      </c>
      <c r="G10851">
        <v>5.1100000000000003</v>
      </c>
      <c r="H10851">
        <v>5.1100000000000003</v>
      </c>
    </row>
    <row r="10852" spans="1:8">
      <c r="A10852" t="s">
        <v>319</v>
      </c>
      <c r="B10852">
        <v>34569</v>
      </c>
      <c r="C10852" t="s">
        <v>780</v>
      </c>
      <c r="D10852" t="s">
        <v>211</v>
      </c>
      <c r="E10852" s="155">
        <v>5.45</v>
      </c>
      <c r="F10852" s="155">
        <v>5.45</v>
      </c>
      <c r="G10852">
        <v>5.26</v>
      </c>
      <c r="H10852">
        <v>5.26</v>
      </c>
    </row>
    <row r="10853" spans="1:8">
      <c r="A10853" t="s">
        <v>319</v>
      </c>
      <c r="B10853">
        <v>34570</v>
      </c>
      <c r="C10853" t="s">
        <v>781</v>
      </c>
      <c r="D10853" t="s">
        <v>211</v>
      </c>
      <c r="E10853" s="155">
        <v>5.92</v>
      </c>
      <c r="F10853" s="155">
        <v>5.92</v>
      </c>
      <c r="G10853">
        <v>5.71</v>
      </c>
      <c r="H10853">
        <v>5.71</v>
      </c>
    </row>
    <row r="10854" spans="1:8">
      <c r="A10854" t="s">
        <v>319</v>
      </c>
      <c r="B10854">
        <v>25070</v>
      </c>
      <c r="C10854" t="s">
        <v>782</v>
      </c>
      <c r="D10854" t="s">
        <v>211</v>
      </c>
      <c r="E10854" s="155">
        <v>4.45</v>
      </c>
      <c r="F10854" s="155">
        <v>4.45</v>
      </c>
      <c r="G10854">
        <v>4.29</v>
      </c>
      <c r="H10854">
        <v>4.29</v>
      </c>
    </row>
    <row r="10855" spans="1:8">
      <c r="A10855" t="s">
        <v>319</v>
      </c>
      <c r="B10855">
        <v>34571</v>
      </c>
      <c r="C10855" t="s">
        <v>783</v>
      </c>
      <c r="D10855" t="s">
        <v>211</v>
      </c>
      <c r="E10855" s="155">
        <v>4.49</v>
      </c>
      <c r="F10855" s="155">
        <v>4.49</v>
      </c>
      <c r="G10855">
        <v>4.34</v>
      </c>
      <c r="H10855">
        <v>4.34</v>
      </c>
    </row>
    <row r="10856" spans="1:8">
      <c r="A10856" t="s">
        <v>319</v>
      </c>
      <c r="B10856">
        <v>34573</v>
      </c>
      <c r="C10856" t="s">
        <v>784</v>
      </c>
      <c r="D10856" t="s">
        <v>211</v>
      </c>
      <c r="E10856" s="155">
        <v>4.7300000000000004</v>
      </c>
      <c r="F10856" s="155">
        <v>4.7300000000000004</v>
      </c>
      <c r="G10856">
        <v>4.5599999999999996</v>
      </c>
      <c r="H10856">
        <v>4.5599999999999996</v>
      </c>
    </row>
    <row r="10857" spans="1:8">
      <c r="A10857" t="s">
        <v>319</v>
      </c>
      <c r="B10857">
        <v>37107</v>
      </c>
      <c r="C10857" t="s">
        <v>785</v>
      </c>
      <c r="D10857" t="s">
        <v>211</v>
      </c>
      <c r="E10857" s="155">
        <v>6.25</v>
      </c>
      <c r="F10857" s="155">
        <v>6.25</v>
      </c>
      <c r="G10857">
        <v>6.03</v>
      </c>
      <c r="H10857">
        <v>6.03</v>
      </c>
    </row>
    <row r="10858" spans="1:8">
      <c r="A10858" t="s">
        <v>319</v>
      </c>
      <c r="B10858">
        <v>34576</v>
      </c>
      <c r="C10858" t="s">
        <v>786</v>
      </c>
      <c r="D10858" t="s">
        <v>211</v>
      </c>
      <c r="E10858" s="155">
        <v>6.89</v>
      </c>
      <c r="F10858" s="155">
        <v>6.89</v>
      </c>
      <c r="G10858">
        <v>6.65</v>
      </c>
      <c r="H10858">
        <v>6.65</v>
      </c>
    </row>
    <row r="10859" spans="1:8">
      <c r="A10859" t="s">
        <v>319</v>
      </c>
      <c r="B10859">
        <v>34577</v>
      </c>
      <c r="C10859" t="s">
        <v>787</v>
      </c>
      <c r="D10859" t="s">
        <v>211</v>
      </c>
      <c r="E10859" s="155">
        <v>7.19</v>
      </c>
      <c r="F10859" s="155">
        <v>7.19</v>
      </c>
      <c r="G10859">
        <v>6.94</v>
      </c>
      <c r="H10859">
        <v>6.94</v>
      </c>
    </row>
    <row r="10860" spans="1:8">
      <c r="A10860" t="s">
        <v>319</v>
      </c>
      <c r="B10860">
        <v>34578</v>
      </c>
      <c r="C10860" t="s">
        <v>788</v>
      </c>
      <c r="D10860" t="s">
        <v>211</v>
      </c>
      <c r="E10860" s="155">
        <v>7.8</v>
      </c>
      <c r="F10860" s="155">
        <v>7.8</v>
      </c>
      <c r="G10860">
        <v>7.52</v>
      </c>
      <c r="H10860">
        <v>7.52</v>
      </c>
    </row>
    <row r="10861" spans="1:8">
      <c r="A10861" t="s">
        <v>319</v>
      </c>
      <c r="B10861">
        <v>34579</v>
      </c>
      <c r="C10861" t="s">
        <v>789</v>
      </c>
      <c r="D10861" t="s">
        <v>211</v>
      </c>
      <c r="E10861" s="155">
        <v>8.32</v>
      </c>
      <c r="F10861" s="155">
        <v>8.32</v>
      </c>
      <c r="G10861">
        <v>8.02</v>
      </c>
      <c r="H10861">
        <v>8.02</v>
      </c>
    </row>
    <row r="10862" spans="1:8">
      <c r="A10862" t="s">
        <v>319</v>
      </c>
      <c r="B10862">
        <v>25067</v>
      </c>
      <c r="C10862" t="s">
        <v>790</v>
      </c>
      <c r="D10862" t="s">
        <v>211</v>
      </c>
      <c r="E10862" s="155">
        <v>5.57</v>
      </c>
      <c r="F10862" s="155">
        <v>5.57</v>
      </c>
      <c r="G10862">
        <v>5.37</v>
      </c>
      <c r="H10862">
        <v>5.37</v>
      </c>
    </row>
    <row r="10863" spans="1:8">
      <c r="A10863" t="s">
        <v>319</v>
      </c>
      <c r="B10863">
        <v>34580</v>
      </c>
      <c r="C10863" t="s">
        <v>791</v>
      </c>
      <c r="D10863" t="s">
        <v>211</v>
      </c>
      <c r="E10863" s="155">
        <v>6.21</v>
      </c>
      <c r="F10863" s="155">
        <v>6.21</v>
      </c>
      <c r="G10863">
        <v>5.99</v>
      </c>
      <c r="H10863">
        <v>5.99</v>
      </c>
    </row>
    <row r="10864" spans="1:8">
      <c r="A10864" t="s">
        <v>319</v>
      </c>
      <c r="B10864">
        <v>25071</v>
      </c>
      <c r="C10864" t="s">
        <v>792</v>
      </c>
      <c r="D10864" t="s">
        <v>211</v>
      </c>
      <c r="E10864" s="155">
        <v>3.09</v>
      </c>
      <c r="F10864" s="155">
        <v>3.09</v>
      </c>
      <c r="G10864">
        <v>2.98</v>
      </c>
      <c r="H10864">
        <v>2.98</v>
      </c>
    </row>
    <row r="10865" spans="1:8">
      <c r="A10865" t="s">
        <v>319</v>
      </c>
      <c r="B10865">
        <v>44171</v>
      </c>
      <c r="C10865" t="s">
        <v>793</v>
      </c>
      <c r="D10865" t="s">
        <v>211</v>
      </c>
      <c r="E10865" s="155">
        <v>36.549999999999997</v>
      </c>
      <c r="F10865" s="155">
        <v>36.549999999999997</v>
      </c>
      <c r="G10865">
        <v>21.21</v>
      </c>
      <c r="H10865">
        <v>21.21</v>
      </c>
    </row>
    <row r="10866" spans="1:8">
      <c r="A10866" t="s">
        <v>319</v>
      </c>
      <c r="B10866">
        <v>38395</v>
      </c>
      <c r="C10866" t="s">
        <v>794</v>
      </c>
      <c r="D10866" t="s">
        <v>211</v>
      </c>
      <c r="E10866" s="155">
        <v>8.34</v>
      </c>
      <c r="F10866" s="155">
        <v>8.34</v>
      </c>
      <c r="G10866">
        <v>9.64</v>
      </c>
      <c r="H10866">
        <v>9.64</v>
      </c>
    </row>
    <row r="10867" spans="1:8">
      <c r="A10867" t="s">
        <v>319</v>
      </c>
      <c r="B10867">
        <v>34583</v>
      </c>
      <c r="C10867" t="s">
        <v>795</v>
      </c>
      <c r="D10867" t="s">
        <v>109</v>
      </c>
      <c r="E10867" s="155">
        <v>55.14</v>
      </c>
      <c r="F10867" s="155">
        <v>55.14</v>
      </c>
      <c r="G10867">
        <v>57.92</v>
      </c>
      <c r="H10867">
        <v>57.92</v>
      </c>
    </row>
    <row r="10868" spans="1:8">
      <c r="A10868" t="s">
        <v>319</v>
      </c>
      <c r="B10868">
        <v>34584</v>
      </c>
      <c r="C10868" t="s">
        <v>796</v>
      </c>
      <c r="D10868" t="s">
        <v>109</v>
      </c>
      <c r="E10868" s="155">
        <v>40.44</v>
      </c>
      <c r="F10868" s="155">
        <v>40.44</v>
      </c>
      <c r="G10868">
        <v>42.48</v>
      </c>
      <c r="H10868">
        <v>42.48</v>
      </c>
    </row>
    <row r="10869" spans="1:8">
      <c r="A10869" t="s">
        <v>319</v>
      </c>
      <c r="B10869">
        <v>709</v>
      </c>
      <c r="C10869" t="s">
        <v>797</v>
      </c>
      <c r="D10869" t="s">
        <v>109</v>
      </c>
      <c r="E10869" s="155"/>
      <c r="F10869" s="155"/>
      <c r="G10869">
        <v>784.9</v>
      </c>
      <c r="H10869">
        <v>784.9</v>
      </c>
    </row>
    <row r="10870" spans="1:8">
      <c r="A10870" t="s">
        <v>319</v>
      </c>
      <c r="B10870">
        <v>34592</v>
      </c>
      <c r="C10870" t="s">
        <v>798</v>
      </c>
      <c r="D10870" t="s">
        <v>211</v>
      </c>
      <c r="E10870" s="155">
        <v>3.54</v>
      </c>
      <c r="F10870" s="155">
        <v>3.54</v>
      </c>
      <c r="G10870">
        <v>3.41</v>
      </c>
      <c r="H10870">
        <v>3.41</v>
      </c>
    </row>
    <row r="10871" spans="1:8">
      <c r="A10871" t="s">
        <v>319</v>
      </c>
      <c r="B10871">
        <v>34599</v>
      </c>
      <c r="C10871" t="s">
        <v>799</v>
      </c>
      <c r="D10871" t="s">
        <v>211</v>
      </c>
      <c r="E10871" s="155">
        <v>3.18</v>
      </c>
      <c r="F10871" s="155">
        <v>3.18</v>
      </c>
      <c r="G10871">
        <v>3.07</v>
      </c>
      <c r="H10871">
        <v>3.07</v>
      </c>
    </row>
    <row r="10872" spans="1:8">
      <c r="A10872" t="s">
        <v>319</v>
      </c>
      <c r="B10872">
        <v>651</v>
      </c>
      <c r="C10872" t="s">
        <v>800</v>
      </c>
      <c r="D10872" t="s">
        <v>211</v>
      </c>
      <c r="E10872" s="155">
        <v>3.9</v>
      </c>
      <c r="F10872" s="155">
        <v>3.9</v>
      </c>
      <c r="G10872">
        <v>3.76</v>
      </c>
      <c r="H10872">
        <v>3.76</v>
      </c>
    </row>
    <row r="10873" spans="1:8">
      <c r="A10873" t="s">
        <v>319</v>
      </c>
      <c r="B10873">
        <v>654</v>
      </c>
      <c r="C10873" t="s">
        <v>801</v>
      </c>
      <c r="D10873" t="s">
        <v>211</v>
      </c>
      <c r="E10873" s="155">
        <v>4.83</v>
      </c>
      <c r="F10873" s="155">
        <v>4.83</v>
      </c>
      <c r="G10873">
        <v>4.66</v>
      </c>
      <c r="H10873">
        <v>4.66</v>
      </c>
    </row>
    <row r="10874" spans="1:8">
      <c r="A10874" t="s">
        <v>319</v>
      </c>
      <c r="B10874">
        <v>37103</v>
      </c>
      <c r="C10874" t="s">
        <v>802</v>
      </c>
      <c r="D10874" t="s">
        <v>211</v>
      </c>
      <c r="E10874" s="155">
        <v>4.05</v>
      </c>
      <c r="F10874" s="155">
        <v>4.05</v>
      </c>
      <c r="G10874">
        <v>3.91</v>
      </c>
      <c r="H10874">
        <v>3.91</v>
      </c>
    </row>
    <row r="10875" spans="1:8">
      <c r="A10875" t="s">
        <v>319</v>
      </c>
      <c r="B10875">
        <v>34555</v>
      </c>
      <c r="C10875" t="s">
        <v>803</v>
      </c>
      <c r="D10875" t="s">
        <v>211</v>
      </c>
      <c r="E10875" s="155">
        <v>5.14</v>
      </c>
      <c r="F10875" s="155">
        <v>5.14</v>
      </c>
      <c r="G10875">
        <v>4.96</v>
      </c>
      <c r="H10875">
        <v>4.96</v>
      </c>
    </row>
    <row r="10876" spans="1:8">
      <c r="A10876" t="s">
        <v>319</v>
      </c>
      <c r="B10876">
        <v>674</v>
      </c>
      <c r="C10876" t="s">
        <v>804</v>
      </c>
      <c r="D10876" t="s">
        <v>109</v>
      </c>
      <c r="E10876" s="155"/>
      <c r="F10876" s="155"/>
      <c r="G10876">
        <v>103.72</v>
      </c>
      <c r="H10876">
        <v>103.72</v>
      </c>
    </row>
    <row r="10877" spans="1:8">
      <c r="A10877" t="s">
        <v>319</v>
      </c>
      <c r="B10877">
        <v>34600</v>
      </c>
      <c r="C10877" t="s">
        <v>805</v>
      </c>
      <c r="D10877" t="s">
        <v>109</v>
      </c>
      <c r="E10877" s="155"/>
      <c r="F10877" s="155"/>
      <c r="G10877">
        <v>152.35</v>
      </c>
      <c r="H10877">
        <v>152.35</v>
      </c>
    </row>
    <row r="10878" spans="1:8">
      <c r="A10878" t="s">
        <v>319</v>
      </c>
      <c r="B10878">
        <v>652</v>
      </c>
      <c r="C10878" t="s">
        <v>806</v>
      </c>
      <c r="D10878" t="s">
        <v>109</v>
      </c>
      <c r="E10878" s="155"/>
      <c r="F10878" s="155"/>
      <c r="G10878">
        <v>233.38</v>
      </c>
      <c r="H10878">
        <v>233.38</v>
      </c>
    </row>
    <row r="10879" spans="1:8">
      <c r="A10879" t="s">
        <v>319</v>
      </c>
      <c r="B10879">
        <v>650</v>
      </c>
      <c r="C10879" t="s">
        <v>807</v>
      </c>
      <c r="D10879" t="s">
        <v>211</v>
      </c>
      <c r="E10879" s="155">
        <v>3.12</v>
      </c>
      <c r="F10879" s="155">
        <v>3.12</v>
      </c>
      <c r="G10879">
        <v>3.01</v>
      </c>
      <c r="H10879">
        <v>3.01</v>
      </c>
    </row>
    <row r="10880" spans="1:8">
      <c r="A10880" t="s">
        <v>319</v>
      </c>
      <c r="B10880">
        <v>718</v>
      </c>
      <c r="C10880" t="s">
        <v>808</v>
      </c>
      <c r="D10880" t="s">
        <v>211</v>
      </c>
      <c r="E10880" s="155"/>
      <c r="F10880" s="155"/>
      <c r="G10880">
        <v>18.739999999999998</v>
      </c>
      <c r="H10880">
        <v>18.739999999999998</v>
      </c>
    </row>
    <row r="10881" spans="1:8">
      <c r="A10881" t="s">
        <v>319</v>
      </c>
      <c r="B10881">
        <v>11981</v>
      </c>
      <c r="C10881" t="s">
        <v>809</v>
      </c>
      <c r="D10881" t="s">
        <v>211</v>
      </c>
      <c r="E10881" s="155"/>
      <c r="F10881" s="155"/>
      <c r="G10881">
        <v>18.21</v>
      </c>
      <c r="H10881">
        <v>18.21</v>
      </c>
    </row>
    <row r="10882" spans="1:8">
      <c r="A10882" t="s">
        <v>319</v>
      </c>
      <c r="B10882">
        <v>34586</v>
      </c>
      <c r="C10882" t="s">
        <v>810</v>
      </c>
      <c r="D10882" t="s">
        <v>211</v>
      </c>
      <c r="E10882" s="155">
        <v>1.58</v>
      </c>
      <c r="F10882" s="155">
        <v>1.58</v>
      </c>
      <c r="G10882">
        <v>2.02</v>
      </c>
      <c r="H10882">
        <v>2.02</v>
      </c>
    </row>
    <row r="10883" spans="1:8">
      <c r="A10883" t="s">
        <v>319</v>
      </c>
      <c r="B10883">
        <v>38603</v>
      </c>
      <c r="C10883" t="s">
        <v>811</v>
      </c>
      <c r="D10883" t="s">
        <v>211</v>
      </c>
      <c r="E10883" s="155">
        <v>1.87</v>
      </c>
      <c r="F10883" s="155">
        <v>1.87</v>
      </c>
      <c r="G10883">
        <v>2.4</v>
      </c>
      <c r="H10883">
        <v>2.4</v>
      </c>
    </row>
    <row r="10884" spans="1:8">
      <c r="A10884" t="s">
        <v>319</v>
      </c>
      <c r="B10884">
        <v>34588</v>
      </c>
      <c r="C10884" t="s">
        <v>812</v>
      </c>
      <c r="D10884" t="s">
        <v>211</v>
      </c>
      <c r="E10884" s="155">
        <v>2.13</v>
      </c>
      <c r="F10884" s="155">
        <v>2.13</v>
      </c>
      <c r="G10884">
        <v>2.73</v>
      </c>
      <c r="H10884">
        <v>2.73</v>
      </c>
    </row>
    <row r="10885" spans="1:8">
      <c r="A10885" t="s">
        <v>319</v>
      </c>
      <c r="B10885">
        <v>34590</v>
      </c>
      <c r="C10885" t="s">
        <v>813</v>
      </c>
      <c r="D10885" t="s">
        <v>211</v>
      </c>
      <c r="E10885" s="155">
        <v>2.11</v>
      </c>
      <c r="F10885" s="155">
        <v>2.11</v>
      </c>
      <c r="G10885">
        <v>2.7</v>
      </c>
      <c r="H10885">
        <v>2.7</v>
      </c>
    </row>
    <row r="10886" spans="1:8">
      <c r="A10886" t="s">
        <v>319</v>
      </c>
      <c r="B10886">
        <v>34591</v>
      </c>
      <c r="C10886" t="s">
        <v>814</v>
      </c>
      <c r="D10886" t="s">
        <v>211</v>
      </c>
      <c r="E10886" s="155">
        <v>2.57</v>
      </c>
      <c r="F10886" s="155">
        <v>2.57</v>
      </c>
      <c r="G10886">
        <v>3.3</v>
      </c>
      <c r="H10886">
        <v>3.3</v>
      </c>
    </row>
    <row r="10887" spans="1:8">
      <c r="A10887" t="s">
        <v>319</v>
      </c>
      <c r="B10887">
        <v>40517</v>
      </c>
      <c r="C10887" t="s">
        <v>815</v>
      </c>
      <c r="D10887" t="s">
        <v>109</v>
      </c>
      <c r="E10887" s="155">
        <v>65.73</v>
      </c>
      <c r="F10887" s="155">
        <v>65.73</v>
      </c>
      <c r="G10887">
        <v>84.86</v>
      </c>
      <c r="H10887">
        <v>84.86</v>
      </c>
    </row>
    <row r="10888" spans="1:8">
      <c r="A10888" t="s">
        <v>319</v>
      </c>
      <c r="B10888">
        <v>40515</v>
      </c>
      <c r="C10888" t="s">
        <v>816</v>
      </c>
      <c r="D10888" t="s">
        <v>109</v>
      </c>
      <c r="E10888" s="155">
        <v>72.3</v>
      </c>
      <c r="F10888" s="155">
        <v>72.3</v>
      </c>
      <c r="G10888">
        <v>93.35</v>
      </c>
      <c r="H10888">
        <v>93.35</v>
      </c>
    </row>
    <row r="10889" spans="1:8">
      <c r="A10889" t="s">
        <v>319</v>
      </c>
      <c r="B10889">
        <v>40524</v>
      </c>
      <c r="C10889" t="s">
        <v>817</v>
      </c>
      <c r="D10889" t="s">
        <v>109</v>
      </c>
      <c r="E10889" s="155">
        <v>75.12</v>
      </c>
      <c r="F10889" s="155">
        <v>75.12</v>
      </c>
      <c r="G10889">
        <v>96.98</v>
      </c>
      <c r="H10889">
        <v>96.98</v>
      </c>
    </row>
    <row r="10890" spans="1:8">
      <c r="A10890" t="s">
        <v>319</v>
      </c>
      <c r="B10890">
        <v>40529</v>
      </c>
      <c r="C10890" t="s">
        <v>818</v>
      </c>
      <c r="D10890" t="s">
        <v>109</v>
      </c>
      <c r="E10890" s="155">
        <v>119.1</v>
      </c>
      <c r="F10890" s="155">
        <v>119.1</v>
      </c>
      <c r="G10890">
        <v>153.77000000000001</v>
      </c>
      <c r="H10890">
        <v>153.77000000000001</v>
      </c>
    </row>
    <row r="10891" spans="1:8">
      <c r="A10891" t="s">
        <v>319</v>
      </c>
      <c r="B10891">
        <v>36156</v>
      </c>
      <c r="C10891" t="s">
        <v>819</v>
      </c>
      <c r="D10891" t="s">
        <v>109</v>
      </c>
      <c r="E10891" s="155">
        <v>71.16</v>
      </c>
      <c r="F10891" s="155">
        <v>71.16</v>
      </c>
      <c r="G10891">
        <v>91.88</v>
      </c>
      <c r="H10891">
        <v>91.88</v>
      </c>
    </row>
    <row r="10892" spans="1:8">
      <c r="A10892" t="s">
        <v>319</v>
      </c>
      <c r="B10892">
        <v>36155</v>
      </c>
      <c r="C10892" t="s">
        <v>820</v>
      </c>
      <c r="D10892" t="s">
        <v>109</v>
      </c>
      <c r="E10892" s="155">
        <v>56.34</v>
      </c>
      <c r="F10892" s="155">
        <v>56.34</v>
      </c>
      <c r="G10892">
        <v>72.739999999999995</v>
      </c>
      <c r="H10892">
        <v>72.739999999999995</v>
      </c>
    </row>
    <row r="10893" spans="1:8">
      <c r="A10893" t="s">
        <v>319</v>
      </c>
      <c r="B10893">
        <v>36154</v>
      </c>
      <c r="C10893" t="s">
        <v>821</v>
      </c>
      <c r="D10893" t="s">
        <v>109</v>
      </c>
      <c r="E10893" s="155">
        <v>85</v>
      </c>
      <c r="F10893" s="155">
        <v>85</v>
      </c>
      <c r="G10893">
        <v>109.74</v>
      </c>
      <c r="H10893">
        <v>109.74</v>
      </c>
    </row>
    <row r="10894" spans="1:8">
      <c r="A10894" t="s">
        <v>319</v>
      </c>
      <c r="B10894">
        <v>36170</v>
      </c>
      <c r="C10894" t="s">
        <v>822</v>
      </c>
      <c r="D10894" t="s">
        <v>109</v>
      </c>
      <c r="E10894" s="155">
        <v>64.25</v>
      </c>
      <c r="F10894" s="155">
        <v>64.25</v>
      </c>
      <c r="G10894">
        <v>82.95</v>
      </c>
      <c r="H10894">
        <v>82.95</v>
      </c>
    </row>
    <row r="10895" spans="1:8">
      <c r="A10895" t="s">
        <v>319</v>
      </c>
      <c r="B10895">
        <v>695</v>
      </c>
      <c r="C10895" t="s">
        <v>823</v>
      </c>
      <c r="D10895" t="s">
        <v>109</v>
      </c>
      <c r="E10895" s="155">
        <v>71.41</v>
      </c>
      <c r="F10895" s="155">
        <v>71.41</v>
      </c>
      <c r="G10895">
        <v>92.2</v>
      </c>
      <c r="H10895">
        <v>92.2</v>
      </c>
    </row>
    <row r="10896" spans="1:8">
      <c r="A10896" t="s">
        <v>319</v>
      </c>
      <c r="B10896">
        <v>679</v>
      </c>
      <c r="C10896" t="s">
        <v>824</v>
      </c>
      <c r="D10896" t="s">
        <v>109</v>
      </c>
      <c r="E10896" s="155">
        <v>101.91</v>
      </c>
      <c r="F10896" s="155">
        <v>101.91</v>
      </c>
      <c r="G10896">
        <v>131.57</v>
      </c>
      <c r="H10896">
        <v>131.57</v>
      </c>
    </row>
    <row r="10897" spans="1:8">
      <c r="A10897" t="s">
        <v>319</v>
      </c>
      <c r="B10897">
        <v>711</v>
      </c>
      <c r="C10897" t="s">
        <v>825</v>
      </c>
      <c r="D10897" t="s">
        <v>109</v>
      </c>
      <c r="E10897" s="155">
        <v>64.25</v>
      </c>
      <c r="F10897" s="155">
        <v>64.25</v>
      </c>
      <c r="G10897">
        <v>82.95</v>
      </c>
      <c r="H10897">
        <v>82.95</v>
      </c>
    </row>
    <row r="10898" spans="1:8">
      <c r="A10898" t="s">
        <v>319</v>
      </c>
      <c r="B10898">
        <v>712</v>
      </c>
      <c r="C10898" t="s">
        <v>826</v>
      </c>
      <c r="D10898" t="s">
        <v>109</v>
      </c>
      <c r="E10898" s="155">
        <v>77.099999999999994</v>
      </c>
      <c r="F10898" s="155">
        <v>77.099999999999994</v>
      </c>
      <c r="G10898">
        <v>99.54</v>
      </c>
      <c r="H10898">
        <v>99.54</v>
      </c>
    </row>
    <row r="10899" spans="1:8">
      <c r="A10899" t="s">
        <v>319</v>
      </c>
      <c r="B10899">
        <v>12614</v>
      </c>
      <c r="C10899" t="s">
        <v>827</v>
      </c>
      <c r="D10899" t="s">
        <v>211</v>
      </c>
      <c r="E10899" s="155">
        <v>46.41</v>
      </c>
      <c r="F10899" s="155">
        <v>46.41</v>
      </c>
      <c r="G10899">
        <v>64.8</v>
      </c>
      <c r="H10899">
        <v>64.8</v>
      </c>
    </row>
    <row r="10900" spans="1:8">
      <c r="A10900" t="s">
        <v>319</v>
      </c>
      <c r="B10900">
        <v>6140</v>
      </c>
      <c r="C10900" t="s">
        <v>828</v>
      </c>
      <c r="D10900" t="s">
        <v>211</v>
      </c>
      <c r="E10900" s="155">
        <v>4.7</v>
      </c>
      <c r="F10900" s="155">
        <v>4.7</v>
      </c>
      <c r="G10900">
        <v>4.4000000000000004</v>
      </c>
      <c r="H10900">
        <v>4.4000000000000004</v>
      </c>
    </row>
    <row r="10901" spans="1:8">
      <c r="A10901" t="s">
        <v>319</v>
      </c>
      <c r="B10901">
        <v>38399</v>
      </c>
      <c r="C10901" t="s">
        <v>829</v>
      </c>
      <c r="D10901" t="s">
        <v>211</v>
      </c>
      <c r="E10901" s="155">
        <v>155.52000000000001</v>
      </c>
      <c r="F10901" s="155">
        <v>155.52000000000001</v>
      </c>
      <c r="G10901">
        <v>197.64</v>
      </c>
      <c r="H10901">
        <v>197.64</v>
      </c>
    </row>
    <row r="10902" spans="1:8">
      <c r="A10902" t="s">
        <v>496</v>
      </c>
      <c r="B10902">
        <v>729</v>
      </c>
      <c r="C10902" t="s">
        <v>830</v>
      </c>
      <c r="D10902" t="s">
        <v>211</v>
      </c>
      <c r="E10902" s="155">
        <v>692</v>
      </c>
      <c r="F10902" s="155">
        <v>692</v>
      </c>
      <c r="G10902">
        <v>752.45</v>
      </c>
      <c r="H10902">
        <v>752.45</v>
      </c>
    </row>
    <row r="10903" spans="1:8">
      <c r="A10903" t="s">
        <v>496</v>
      </c>
      <c r="B10903">
        <v>39925</v>
      </c>
      <c r="C10903" t="s">
        <v>831</v>
      </c>
      <c r="D10903" t="s">
        <v>211</v>
      </c>
      <c r="E10903" s="155">
        <v>9999.33</v>
      </c>
      <c r="F10903" s="155">
        <v>9999.33</v>
      </c>
      <c r="G10903">
        <v>10872.83</v>
      </c>
      <c r="H10903">
        <v>10872.83</v>
      </c>
    </row>
    <row r="10904" spans="1:8">
      <c r="A10904" t="s">
        <v>496</v>
      </c>
      <c r="B10904">
        <v>731</v>
      </c>
      <c r="C10904" t="s">
        <v>832</v>
      </c>
      <c r="D10904" t="s">
        <v>211</v>
      </c>
      <c r="E10904" s="155">
        <v>673.48</v>
      </c>
      <c r="F10904" s="155">
        <v>673.48</v>
      </c>
      <c r="G10904">
        <v>732.32</v>
      </c>
      <c r="H10904">
        <v>732.32</v>
      </c>
    </row>
    <row r="10905" spans="1:8">
      <c r="A10905" t="s">
        <v>496</v>
      </c>
      <c r="B10905">
        <v>732</v>
      </c>
      <c r="C10905" t="s">
        <v>833</v>
      </c>
      <c r="D10905" t="s">
        <v>211</v>
      </c>
      <c r="E10905" s="155">
        <v>1135.27</v>
      </c>
      <c r="F10905" s="155">
        <v>1135.27</v>
      </c>
      <c r="G10905">
        <v>1234.45</v>
      </c>
      <c r="H10905">
        <v>1234.45</v>
      </c>
    </row>
    <row r="10906" spans="1:8">
      <c r="A10906" t="s">
        <v>496</v>
      </c>
      <c r="B10906">
        <v>735</v>
      </c>
      <c r="C10906" t="s">
        <v>834</v>
      </c>
      <c r="D10906" t="s">
        <v>211</v>
      </c>
      <c r="E10906" s="155">
        <v>2019.59</v>
      </c>
      <c r="F10906" s="155">
        <v>2019.59</v>
      </c>
      <c r="G10906">
        <v>2196.0100000000002</v>
      </c>
      <c r="H10906">
        <v>2196.0100000000002</v>
      </c>
    </row>
    <row r="10907" spans="1:8">
      <c r="A10907" t="s">
        <v>496</v>
      </c>
      <c r="B10907">
        <v>736</v>
      </c>
      <c r="C10907" t="s">
        <v>835</v>
      </c>
      <c r="D10907" t="s">
        <v>211</v>
      </c>
      <c r="E10907" s="155">
        <v>1698.11</v>
      </c>
      <c r="F10907" s="155">
        <v>1698.11</v>
      </c>
      <c r="G10907">
        <v>1846.45</v>
      </c>
      <c r="H10907">
        <v>1846.45</v>
      </c>
    </row>
    <row r="10908" spans="1:8">
      <c r="A10908" t="s">
        <v>496</v>
      </c>
      <c r="B10908">
        <v>740</v>
      </c>
      <c r="C10908" t="s">
        <v>836</v>
      </c>
      <c r="D10908" t="s">
        <v>211</v>
      </c>
      <c r="E10908" s="155">
        <v>5989</v>
      </c>
      <c r="F10908" s="155">
        <v>5989</v>
      </c>
      <c r="G10908">
        <v>6512.17</v>
      </c>
      <c r="H10908">
        <v>6512.17</v>
      </c>
    </row>
    <row r="10909" spans="1:8">
      <c r="A10909" t="s">
        <v>496</v>
      </c>
      <c r="B10909">
        <v>734</v>
      </c>
      <c r="C10909" t="s">
        <v>837</v>
      </c>
      <c r="D10909" t="s">
        <v>211</v>
      </c>
      <c r="E10909" s="155">
        <v>1217.01</v>
      </c>
      <c r="F10909" s="155">
        <v>1217.01</v>
      </c>
      <c r="G10909">
        <v>1323.32</v>
      </c>
      <c r="H10909">
        <v>1323.32</v>
      </c>
    </row>
    <row r="10910" spans="1:8">
      <c r="A10910" t="s">
        <v>496</v>
      </c>
      <c r="B10910">
        <v>39008</v>
      </c>
      <c r="C10910" t="s">
        <v>838</v>
      </c>
      <c r="D10910" t="s">
        <v>211</v>
      </c>
      <c r="E10910" s="155">
        <v>63998.49</v>
      </c>
      <c r="F10910" s="155">
        <v>63998.49</v>
      </c>
      <c r="G10910">
        <v>65821.55</v>
      </c>
      <c r="H10910">
        <v>65821.55</v>
      </c>
    </row>
    <row r="10911" spans="1:8">
      <c r="A10911" t="s">
        <v>496</v>
      </c>
      <c r="B10911">
        <v>39009</v>
      </c>
      <c r="C10911" t="s">
        <v>839</v>
      </c>
      <c r="D10911" t="s">
        <v>211</v>
      </c>
      <c r="E10911" s="155">
        <v>68566.45</v>
      </c>
      <c r="F10911" s="155">
        <v>68566.45</v>
      </c>
      <c r="G10911">
        <v>70519.64</v>
      </c>
      <c r="H10911">
        <v>70519.64</v>
      </c>
    </row>
    <row r="10912" spans="1:8">
      <c r="A10912" t="s">
        <v>496</v>
      </c>
      <c r="B10912">
        <v>10592</v>
      </c>
      <c r="C10912" t="s">
        <v>840</v>
      </c>
      <c r="D10912" t="s">
        <v>211</v>
      </c>
      <c r="E10912" s="155">
        <v>3515</v>
      </c>
      <c r="F10912" s="155">
        <v>3515</v>
      </c>
      <c r="G10912">
        <v>5360</v>
      </c>
      <c r="H10912">
        <v>5360</v>
      </c>
    </row>
    <row r="10913" spans="1:8">
      <c r="A10913" t="s">
        <v>496</v>
      </c>
      <c r="B10913">
        <v>751</v>
      </c>
      <c r="C10913" t="s">
        <v>841</v>
      </c>
      <c r="D10913" t="s">
        <v>211</v>
      </c>
      <c r="E10913" s="155">
        <v>4152.09</v>
      </c>
      <c r="F10913" s="155">
        <v>4152.09</v>
      </c>
      <c r="G10913">
        <v>6331.5</v>
      </c>
      <c r="H10913">
        <v>6331.5</v>
      </c>
    </row>
    <row r="10914" spans="1:8">
      <c r="A10914" t="s">
        <v>496</v>
      </c>
      <c r="B10914">
        <v>754</v>
      </c>
      <c r="C10914" t="s">
        <v>842</v>
      </c>
      <c r="D10914" t="s">
        <v>211</v>
      </c>
      <c r="E10914" s="155">
        <v>6590.62</v>
      </c>
      <c r="F10914" s="155">
        <v>6590.62</v>
      </c>
      <c r="G10914">
        <v>10050</v>
      </c>
      <c r="H10914">
        <v>10050</v>
      </c>
    </row>
    <row r="10915" spans="1:8">
      <c r="A10915" t="s">
        <v>496</v>
      </c>
      <c r="B10915">
        <v>39917</v>
      </c>
      <c r="C10915" t="s">
        <v>843</v>
      </c>
      <c r="D10915" t="s">
        <v>211</v>
      </c>
      <c r="E10915" s="155">
        <v>98306.3</v>
      </c>
      <c r="F10915" s="155">
        <v>98306.3</v>
      </c>
      <c r="G10915">
        <v>101106.65</v>
      </c>
      <c r="H10915">
        <v>101106.65</v>
      </c>
    </row>
    <row r="10916" spans="1:8">
      <c r="A10916" t="s">
        <v>319</v>
      </c>
      <c r="B10916">
        <v>38167</v>
      </c>
      <c r="C10916" t="s">
        <v>844</v>
      </c>
      <c r="D10916" t="s">
        <v>699</v>
      </c>
      <c r="E10916" s="155">
        <v>31.32</v>
      </c>
      <c r="F10916" s="155">
        <v>31.32</v>
      </c>
      <c r="G10916">
        <v>27.25</v>
      </c>
      <c r="H10916">
        <v>27.25</v>
      </c>
    </row>
    <row r="10917" spans="1:8">
      <c r="A10917" t="s">
        <v>319</v>
      </c>
      <c r="B10917">
        <v>36145</v>
      </c>
      <c r="C10917" t="s">
        <v>845</v>
      </c>
      <c r="D10917" t="s">
        <v>699</v>
      </c>
      <c r="E10917" s="155">
        <v>46.36</v>
      </c>
      <c r="F10917" s="155">
        <v>46.36</v>
      </c>
      <c r="G10917">
        <v>48.23</v>
      </c>
      <c r="H10917">
        <v>48.23</v>
      </c>
    </row>
    <row r="10918" spans="1:8">
      <c r="A10918" t="s">
        <v>319</v>
      </c>
      <c r="B10918">
        <v>12893</v>
      </c>
      <c r="C10918" t="s">
        <v>846</v>
      </c>
      <c r="D10918" t="s">
        <v>699</v>
      </c>
      <c r="E10918" s="155">
        <v>81.599999999999994</v>
      </c>
      <c r="F10918" s="155">
        <v>81.599999999999994</v>
      </c>
      <c r="G10918">
        <v>84.88</v>
      </c>
      <c r="H10918">
        <v>84.88</v>
      </c>
    </row>
    <row r="10919" spans="1:8">
      <c r="A10919" t="s">
        <v>319</v>
      </c>
      <c r="B10919">
        <v>11685</v>
      </c>
      <c r="C10919" t="s">
        <v>847</v>
      </c>
      <c r="D10919" t="s">
        <v>211</v>
      </c>
      <c r="E10919" s="155">
        <v>44.14</v>
      </c>
      <c r="F10919" s="155">
        <v>44.14</v>
      </c>
      <c r="G10919">
        <v>27.39</v>
      </c>
      <c r="H10919">
        <v>27.39</v>
      </c>
    </row>
    <row r="10920" spans="1:8">
      <c r="A10920" t="s">
        <v>319</v>
      </c>
      <c r="B10920">
        <v>11680</v>
      </c>
      <c r="C10920" t="s">
        <v>848</v>
      </c>
      <c r="D10920" t="s">
        <v>211</v>
      </c>
      <c r="E10920" s="155">
        <v>16.32</v>
      </c>
      <c r="F10920" s="155">
        <v>16.32</v>
      </c>
      <c r="G10920">
        <v>18.53</v>
      </c>
      <c r="H10920">
        <v>18.53</v>
      </c>
    </row>
    <row r="10921" spans="1:8">
      <c r="A10921" t="s">
        <v>319</v>
      </c>
      <c r="B10921">
        <v>11679</v>
      </c>
      <c r="C10921" t="s">
        <v>849</v>
      </c>
      <c r="D10921" t="s">
        <v>211</v>
      </c>
      <c r="E10921" s="155">
        <v>22.12</v>
      </c>
      <c r="F10921" s="155">
        <v>22.12</v>
      </c>
      <c r="G10921">
        <v>25.12</v>
      </c>
      <c r="H10921">
        <v>25.12</v>
      </c>
    </row>
    <row r="10922" spans="1:8">
      <c r="A10922" t="s">
        <v>319</v>
      </c>
      <c r="B10922">
        <v>2512</v>
      </c>
      <c r="C10922" t="s">
        <v>850</v>
      </c>
      <c r="D10922" t="s">
        <v>211</v>
      </c>
      <c r="E10922" s="155"/>
      <c r="F10922" s="155"/>
      <c r="G10922">
        <v>35.22</v>
      </c>
      <c r="H10922">
        <v>35.22</v>
      </c>
    </row>
    <row r="10923" spans="1:8">
      <c r="A10923" t="s">
        <v>319</v>
      </c>
      <c r="B10923">
        <v>45203</v>
      </c>
      <c r="C10923" t="s">
        <v>851</v>
      </c>
      <c r="D10923" t="s">
        <v>211</v>
      </c>
      <c r="E10923" s="155">
        <v>7.85</v>
      </c>
      <c r="F10923" s="155">
        <v>7.85</v>
      </c>
      <c r="G10923">
        <v>9.07</v>
      </c>
      <c r="H10923">
        <v>9.07</v>
      </c>
    </row>
    <row r="10924" spans="1:8">
      <c r="A10924" t="s">
        <v>319</v>
      </c>
      <c r="B10924">
        <v>4374</v>
      </c>
      <c r="C10924" t="s">
        <v>852</v>
      </c>
      <c r="D10924" t="s">
        <v>211</v>
      </c>
      <c r="E10924" s="155">
        <v>0.51</v>
      </c>
      <c r="F10924" s="155">
        <v>0.51</v>
      </c>
      <c r="G10924">
        <v>0.18</v>
      </c>
      <c r="H10924">
        <v>0.18</v>
      </c>
    </row>
    <row r="10925" spans="1:8">
      <c r="A10925" t="s">
        <v>319</v>
      </c>
      <c r="B10925">
        <v>7568</v>
      </c>
      <c r="C10925" t="s">
        <v>853</v>
      </c>
      <c r="D10925" t="s">
        <v>211</v>
      </c>
      <c r="E10925" s="155">
        <v>0.86</v>
      </c>
      <c r="F10925" s="155">
        <v>0.86</v>
      </c>
      <c r="G10925">
        <v>0.3</v>
      </c>
      <c r="H10925">
        <v>0.3</v>
      </c>
    </row>
    <row r="10926" spans="1:8">
      <c r="A10926" t="s">
        <v>319</v>
      </c>
      <c r="B10926">
        <v>7584</v>
      </c>
      <c r="C10926" t="s">
        <v>854</v>
      </c>
      <c r="D10926" t="s">
        <v>211</v>
      </c>
      <c r="E10926" s="155">
        <v>1.31</v>
      </c>
      <c r="F10926" s="155">
        <v>1.31</v>
      </c>
      <c r="G10926">
        <v>0.46</v>
      </c>
      <c r="H10926">
        <v>0.46</v>
      </c>
    </row>
    <row r="10927" spans="1:8">
      <c r="A10927" t="s">
        <v>319</v>
      </c>
      <c r="B10927">
        <v>11945</v>
      </c>
      <c r="C10927" t="s">
        <v>855</v>
      </c>
      <c r="D10927" t="s">
        <v>211</v>
      </c>
      <c r="E10927" s="155">
        <v>0.08</v>
      </c>
      <c r="F10927" s="155">
        <v>0.08</v>
      </c>
      <c r="G10927">
        <v>0.03</v>
      </c>
      <c r="H10927">
        <v>0.03</v>
      </c>
    </row>
    <row r="10928" spans="1:8">
      <c r="A10928" t="s">
        <v>319</v>
      </c>
      <c r="B10928">
        <v>11946</v>
      </c>
      <c r="C10928" t="s">
        <v>856</v>
      </c>
      <c r="D10928" t="s">
        <v>211</v>
      </c>
      <c r="E10928" s="155">
        <v>0.09</v>
      </c>
      <c r="F10928" s="155">
        <v>0.09</v>
      </c>
      <c r="G10928">
        <v>0.03</v>
      </c>
      <c r="H10928">
        <v>0.03</v>
      </c>
    </row>
    <row r="10929" spans="1:8">
      <c r="A10929" t="s">
        <v>319</v>
      </c>
      <c r="B10929">
        <v>4375</v>
      </c>
      <c r="C10929" t="s">
        <v>857</v>
      </c>
      <c r="D10929" t="s">
        <v>211</v>
      </c>
      <c r="E10929" s="155">
        <v>0.14000000000000001</v>
      </c>
      <c r="F10929" s="155">
        <v>0.14000000000000001</v>
      </c>
      <c r="G10929">
        <v>0.05</v>
      </c>
      <c r="H10929">
        <v>0.05</v>
      </c>
    </row>
    <row r="10930" spans="1:8">
      <c r="A10930" t="s">
        <v>319</v>
      </c>
      <c r="B10930">
        <v>11950</v>
      </c>
      <c r="C10930" t="s">
        <v>858</v>
      </c>
      <c r="D10930" t="s">
        <v>211</v>
      </c>
      <c r="E10930" s="155">
        <v>0.28000000000000003</v>
      </c>
      <c r="F10930" s="155">
        <v>0.28000000000000003</v>
      </c>
      <c r="G10930">
        <v>0.1</v>
      </c>
      <c r="H10930">
        <v>0.1</v>
      </c>
    </row>
    <row r="10931" spans="1:8">
      <c r="A10931" t="s">
        <v>319</v>
      </c>
      <c r="B10931">
        <v>4376</v>
      </c>
      <c r="C10931" t="s">
        <v>859</v>
      </c>
      <c r="D10931" t="s">
        <v>211</v>
      </c>
      <c r="E10931" s="155">
        <v>0.27</v>
      </c>
      <c r="F10931" s="155">
        <v>0.27</v>
      </c>
      <c r="G10931">
        <v>0.09</v>
      </c>
      <c r="H10931">
        <v>0.09</v>
      </c>
    </row>
    <row r="10932" spans="1:8">
      <c r="A10932" t="s">
        <v>319</v>
      </c>
      <c r="B10932">
        <v>7583</v>
      </c>
      <c r="C10932" t="s">
        <v>860</v>
      </c>
      <c r="D10932" t="s">
        <v>211</v>
      </c>
      <c r="E10932" s="155">
        <v>0.57999999999999996</v>
      </c>
      <c r="F10932" s="155">
        <v>0.57999999999999996</v>
      </c>
      <c r="G10932">
        <v>0.2</v>
      </c>
      <c r="H10932">
        <v>0.2</v>
      </c>
    </row>
    <row r="10933" spans="1:8">
      <c r="A10933" t="s">
        <v>319</v>
      </c>
      <c r="B10933">
        <v>4350</v>
      </c>
      <c r="C10933" t="s">
        <v>861</v>
      </c>
      <c r="D10933" t="s">
        <v>211</v>
      </c>
      <c r="E10933" s="155">
        <v>0.99</v>
      </c>
      <c r="F10933" s="155">
        <v>0.99</v>
      </c>
      <c r="G10933">
        <v>0.62</v>
      </c>
      <c r="H10933">
        <v>0.62</v>
      </c>
    </row>
    <row r="10934" spans="1:8">
      <c r="A10934" t="s">
        <v>319</v>
      </c>
      <c r="B10934">
        <v>44400</v>
      </c>
      <c r="C10934" t="s">
        <v>862</v>
      </c>
      <c r="D10934" t="s">
        <v>211</v>
      </c>
      <c r="E10934" s="155">
        <v>39.950000000000003</v>
      </c>
      <c r="F10934" s="155">
        <v>39.950000000000003</v>
      </c>
      <c r="G10934">
        <v>31.57</v>
      </c>
      <c r="H10934">
        <v>31.57</v>
      </c>
    </row>
    <row r="10935" spans="1:8">
      <c r="A10935" t="s">
        <v>319</v>
      </c>
      <c r="B10935">
        <v>39886</v>
      </c>
      <c r="C10935" t="s">
        <v>863</v>
      </c>
      <c r="D10935" t="s">
        <v>211</v>
      </c>
      <c r="E10935" s="155"/>
      <c r="F10935" s="155"/>
      <c r="G10935">
        <v>6.3</v>
      </c>
      <c r="H10935">
        <v>6.3</v>
      </c>
    </row>
    <row r="10936" spans="1:8">
      <c r="A10936" t="s">
        <v>319</v>
      </c>
      <c r="B10936">
        <v>39887</v>
      </c>
      <c r="C10936" t="s">
        <v>864</v>
      </c>
      <c r="D10936" t="s">
        <v>211</v>
      </c>
      <c r="E10936" s="155"/>
      <c r="F10936" s="155"/>
      <c r="G10936">
        <v>9.4600000000000009</v>
      </c>
      <c r="H10936">
        <v>9.4600000000000009</v>
      </c>
    </row>
    <row r="10937" spans="1:8">
      <c r="A10937" t="s">
        <v>319</v>
      </c>
      <c r="B10937">
        <v>39888</v>
      </c>
      <c r="C10937" t="s">
        <v>865</v>
      </c>
      <c r="D10937" t="s">
        <v>211</v>
      </c>
      <c r="E10937" s="155"/>
      <c r="F10937" s="155"/>
      <c r="G10937">
        <v>21.63</v>
      </c>
      <c r="H10937">
        <v>21.63</v>
      </c>
    </row>
    <row r="10938" spans="1:8">
      <c r="A10938" t="s">
        <v>319</v>
      </c>
      <c r="B10938">
        <v>39890</v>
      </c>
      <c r="C10938" t="s">
        <v>866</v>
      </c>
      <c r="D10938" t="s">
        <v>211</v>
      </c>
      <c r="E10938" s="155"/>
      <c r="F10938" s="155"/>
      <c r="G10938">
        <v>36.92</v>
      </c>
      <c r="H10938">
        <v>36.92</v>
      </c>
    </row>
    <row r="10939" spans="1:8">
      <c r="A10939" t="s">
        <v>319</v>
      </c>
      <c r="B10939">
        <v>39891</v>
      </c>
      <c r="C10939" t="s">
        <v>867</v>
      </c>
      <c r="D10939" t="s">
        <v>211</v>
      </c>
      <c r="E10939" s="155"/>
      <c r="F10939" s="155"/>
      <c r="G10939">
        <v>52.06</v>
      </c>
      <c r="H10939">
        <v>52.06</v>
      </c>
    </row>
    <row r="10940" spans="1:8">
      <c r="A10940" t="s">
        <v>319</v>
      </c>
      <c r="B10940">
        <v>39892</v>
      </c>
      <c r="C10940" t="s">
        <v>868</v>
      </c>
      <c r="D10940" t="s">
        <v>211</v>
      </c>
      <c r="E10940" s="155"/>
      <c r="F10940" s="155"/>
      <c r="G10940">
        <v>162.29</v>
      </c>
      <c r="H10940">
        <v>162.29</v>
      </c>
    </row>
    <row r="10941" spans="1:8">
      <c r="A10941" t="s">
        <v>319</v>
      </c>
      <c r="B10941">
        <v>790</v>
      </c>
      <c r="C10941" t="s">
        <v>869</v>
      </c>
      <c r="D10941" t="s">
        <v>211</v>
      </c>
      <c r="E10941" s="155"/>
      <c r="F10941" s="155"/>
      <c r="G10941">
        <v>21.58</v>
      </c>
      <c r="H10941">
        <v>21.58</v>
      </c>
    </row>
    <row r="10942" spans="1:8">
      <c r="A10942" t="s">
        <v>319</v>
      </c>
      <c r="B10942">
        <v>791</v>
      </c>
      <c r="C10942" t="s">
        <v>870</v>
      </c>
      <c r="D10942" t="s">
        <v>211</v>
      </c>
      <c r="E10942" s="155"/>
      <c r="F10942" s="155"/>
      <c r="G10942">
        <v>21.58</v>
      </c>
      <c r="H10942">
        <v>21.58</v>
      </c>
    </row>
    <row r="10943" spans="1:8">
      <c r="A10943" t="s">
        <v>319</v>
      </c>
      <c r="B10943">
        <v>766</v>
      </c>
      <c r="C10943" t="s">
        <v>871</v>
      </c>
      <c r="D10943" t="s">
        <v>211</v>
      </c>
      <c r="E10943" s="155"/>
      <c r="F10943" s="155"/>
      <c r="G10943">
        <v>21.58</v>
      </c>
      <c r="H10943">
        <v>21.58</v>
      </c>
    </row>
    <row r="10944" spans="1:8">
      <c r="A10944" t="s">
        <v>319</v>
      </c>
      <c r="B10944">
        <v>767</v>
      </c>
      <c r="C10944" t="s">
        <v>872</v>
      </c>
      <c r="D10944" t="s">
        <v>211</v>
      </c>
      <c r="E10944" s="155"/>
      <c r="F10944" s="155"/>
      <c r="G10944">
        <v>21.58</v>
      </c>
      <c r="H10944">
        <v>21.58</v>
      </c>
    </row>
    <row r="10945" spans="1:8">
      <c r="A10945" t="s">
        <v>319</v>
      </c>
      <c r="B10945">
        <v>789</v>
      </c>
      <c r="C10945" t="s">
        <v>873</v>
      </c>
      <c r="D10945" t="s">
        <v>211</v>
      </c>
      <c r="E10945" s="155"/>
      <c r="F10945" s="155"/>
      <c r="G10945">
        <v>16.579999999999998</v>
      </c>
      <c r="H10945">
        <v>16.579999999999998</v>
      </c>
    </row>
    <row r="10946" spans="1:8">
      <c r="A10946" t="s">
        <v>319</v>
      </c>
      <c r="B10946">
        <v>768</v>
      </c>
      <c r="C10946" t="s">
        <v>874</v>
      </c>
      <c r="D10946" t="s">
        <v>211</v>
      </c>
      <c r="E10946" s="155"/>
      <c r="F10946" s="155"/>
      <c r="G10946">
        <v>16.95</v>
      </c>
      <c r="H10946">
        <v>16.95</v>
      </c>
    </row>
    <row r="10947" spans="1:8">
      <c r="A10947" t="s">
        <v>319</v>
      </c>
      <c r="B10947">
        <v>769</v>
      </c>
      <c r="C10947" t="s">
        <v>875</v>
      </c>
      <c r="D10947" t="s">
        <v>211</v>
      </c>
      <c r="E10947" s="155"/>
      <c r="F10947" s="155"/>
      <c r="G10947">
        <v>16.95</v>
      </c>
      <c r="H10947">
        <v>16.95</v>
      </c>
    </row>
    <row r="10948" spans="1:8">
      <c r="A10948" t="s">
        <v>319</v>
      </c>
      <c r="B10948">
        <v>764</v>
      </c>
      <c r="C10948" t="s">
        <v>876</v>
      </c>
      <c r="D10948" t="s">
        <v>211</v>
      </c>
      <c r="E10948" s="155"/>
      <c r="F10948" s="155"/>
      <c r="G10948">
        <v>10.43</v>
      </c>
      <c r="H10948">
        <v>10.43</v>
      </c>
    </row>
    <row r="10949" spans="1:8">
      <c r="A10949" t="s">
        <v>319</v>
      </c>
      <c r="B10949">
        <v>765</v>
      </c>
      <c r="C10949" t="s">
        <v>877</v>
      </c>
      <c r="D10949" t="s">
        <v>211</v>
      </c>
      <c r="E10949" s="155"/>
      <c r="F10949" s="155"/>
      <c r="G10949">
        <v>10.43</v>
      </c>
      <c r="H10949">
        <v>10.43</v>
      </c>
    </row>
    <row r="10950" spans="1:8">
      <c r="A10950" t="s">
        <v>319</v>
      </c>
      <c r="B10950">
        <v>770</v>
      </c>
      <c r="C10950" t="s">
        <v>878</v>
      </c>
      <c r="D10950" t="s">
        <v>211</v>
      </c>
      <c r="E10950" s="155"/>
      <c r="F10950" s="155"/>
      <c r="G10950">
        <v>5.98</v>
      </c>
      <c r="H10950">
        <v>5.98</v>
      </c>
    </row>
    <row r="10951" spans="1:8">
      <c r="A10951" t="s">
        <v>319</v>
      </c>
      <c r="B10951">
        <v>12394</v>
      </c>
      <c r="C10951" t="s">
        <v>879</v>
      </c>
      <c r="D10951" t="s">
        <v>211</v>
      </c>
      <c r="E10951" s="155"/>
      <c r="F10951" s="155"/>
      <c r="G10951">
        <v>5.98</v>
      </c>
      <c r="H10951">
        <v>5.98</v>
      </c>
    </row>
    <row r="10952" spans="1:8">
      <c r="A10952" t="s">
        <v>319</v>
      </c>
      <c r="B10952">
        <v>787</v>
      </c>
      <c r="C10952" t="s">
        <v>880</v>
      </c>
      <c r="D10952" t="s">
        <v>211</v>
      </c>
      <c r="E10952" s="155"/>
      <c r="F10952" s="155"/>
      <c r="G10952">
        <v>46.59</v>
      </c>
      <c r="H10952">
        <v>46.59</v>
      </c>
    </row>
    <row r="10953" spans="1:8">
      <c r="A10953" t="s">
        <v>319</v>
      </c>
      <c r="B10953">
        <v>774</v>
      </c>
      <c r="C10953" t="s">
        <v>881</v>
      </c>
      <c r="D10953" t="s">
        <v>211</v>
      </c>
      <c r="E10953" s="155"/>
      <c r="F10953" s="155"/>
      <c r="G10953">
        <v>46.59</v>
      </c>
      <c r="H10953">
        <v>46.59</v>
      </c>
    </row>
    <row r="10954" spans="1:8">
      <c r="A10954" t="s">
        <v>319</v>
      </c>
      <c r="B10954">
        <v>773</v>
      </c>
      <c r="C10954" t="s">
        <v>882</v>
      </c>
      <c r="D10954" t="s">
        <v>211</v>
      </c>
      <c r="E10954" s="155"/>
      <c r="F10954" s="155"/>
      <c r="G10954">
        <v>46.59</v>
      </c>
      <c r="H10954">
        <v>46.59</v>
      </c>
    </row>
    <row r="10955" spans="1:8">
      <c r="A10955" t="s">
        <v>319</v>
      </c>
      <c r="B10955">
        <v>775</v>
      </c>
      <c r="C10955" t="s">
        <v>883</v>
      </c>
      <c r="D10955" t="s">
        <v>211</v>
      </c>
      <c r="E10955" s="155"/>
      <c r="F10955" s="155"/>
      <c r="G10955">
        <v>46.59</v>
      </c>
      <c r="H10955">
        <v>46.59</v>
      </c>
    </row>
    <row r="10956" spans="1:8">
      <c r="A10956" t="s">
        <v>319</v>
      </c>
      <c r="B10956">
        <v>788</v>
      </c>
      <c r="C10956" t="s">
        <v>884</v>
      </c>
      <c r="D10956" t="s">
        <v>211</v>
      </c>
      <c r="E10956" s="155"/>
      <c r="F10956" s="155"/>
      <c r="G10956">
        <v>28.96</v>
      </c>
      <c r="H10956">
        <v>28.96</v>
      </c>
    </row>
    <row r="10957" spans="1:8">
      <c r="A10957" t="s">
        <v>319</v>
      </c>
      <c r="B10957">
        <v>772</v>
      </c>
      <c r="C10957" t="s">
        <v>885</v>
      </c>
      <c r="D10957" t="s">
        <v>211</v>
      </c>
      <c r="E10957" s="155"/>
      <c r="F10957" s="155"/>
      <c r="G10957">
        <v>28.96</v>
      </c>
      <c r="H10957">
        <v>28.96</v>
      </c>
    </row>
    <row r="10958" spans="1:8">
      <c r="A10958" t="s">
        <v>319</v>
      </c>
      <c r="B10958">
        <v>771</v>
      </c>
      <c r="C10958" t="s">
        <v>886</v>
      </c>
      <c r="D10958" t="s">
        <v>211</v>
      </c>
      <c r="E10958" s="155"/>
      <c r="F10958" s="155"/>
      <c r="G10958">
        <v>28.96</v>
      </c>
      <c r="H10958">
        <v>28.96</v>
      </c>
    </row>
    <row r="10959" spans="1:8">
      <c r="A10959" t="s">
        <v>319</v>
      </c>
      <c r="B10959">
        <v>776</v>
      </c>
      <c r="C10959" t="s">
        <v>887</v>
      </c>
      <c r="D10959" t="s">
        <v>211</v>
      </c>
      <c r="E10959" s="155"/>
      <c r="F10959" s="155"/>
      <c r="G10959">
        <v>68.680000000000007</v>
      </c>
      <c r="H10959">
        <v>68.680000000000007</v>
      </c>
    </row>
    <row r="10960" spans="1:8">
      <c r="A10960" t="s">
        <v>319</v>
      </c>
      <c r="B10960">
        <v>777</v>
      </c>
      <c r="C10960" t="s">
        <v>888</v>
      </c>
      <c r="D10960" t="s">
        <v>211</v>
      </c>
      <c r="E10960" s="155"/>
      <c r="F10960" s="155"/>
      <c r="G10960">
        <v>66.77</v>
      </c>
      <c r="H10960">
        <v>66.77</v>
      </c>
    </row>
    <row r="10961" spans="1:8">
      <c r="A10961" t="s">
        <v>319</v>
      </c>
      <c r="B10961">
        <v>780</v>
      </c>
      <c r="C10961" t="s">
        <v>889</v>
      </c>
      <c r="D10961" t="s">
        <v>211</v>
      </c>
      <c r="E10961" s="155"/>
      <c r="F10961" s="155"/>
      <c r="G10961">
        <v>67.099999999999994</v>
      </c>
      <c r="H10961">
        <v>67.099999999999994</v>
      </c>
    </row>
    <row r="10962" spans="1:8">
      <c r="A10962" t="s">
        <v>319</v>
      </c>
      <c r="B10962">
        <v>778</v>
      </c>
      <c r="C10962" t="s">
        <v>890</v>
      </c>
      <c r="D10962" t="s">
        <v>211</v>
      </c>
      <c r="E10962" s="155"/>
      <c r="F10962" s="155"/>
      <c r="G10962">
        <v>68.680000000000007</v>
      </c>
      <c r="H10962">
        <v>68.680000000000007</v>
      </c>
    </row>
    <row r="10963" spans="1:8">
      <c r="A10963" t="s">
        <v>319</v>
      </c>
      <c r="B10963">
        <v>779</v>
      </c>
      <c r="C10963" t="s">
        <v>891</v>
      </c>
      <c r="D10963" t="s">
        <v>211</v>
      </c>
      <c r="E10963" s="155"/>
      <c r="F10963" s="155"/>
      <c r="G10963">
        <v>7.2</v>
      </c>
      <c r="H10963">
        <v>7.2</v>
      </c>
    </row>
    <row r="10964" spans="1:8">
      <c r="A10964" t="s">
        <v>319</v>
      </c>
      <c r="B10964">
        <v>781</v>
      </c>
      <c r="C10964" t="s">
        <v>892</v>
      </c>
      <c r="D10964" t="s">
        <v>211</v>
      </c>
      <c r="E10964" s="155"/>
      <c r="F10964" s="155"/>
      <c r="G10964">
        <v>126.9</v>
      </c>
      <c r="H10964">
        <v>126.9</v>
      </c>
    </row>
    <row r="10965" spans="1:8">
      <c r="A10965" t="s">
        <v>319</v>
      </c>
      <c r="B10965">
        <v>786</v>
      </c>
      <c r="C10965" t="s">
        <v>893</v>
      </c>
      <c r="D10965" t="s">
        <v>211</v>
      </c>
      <c r="E10965" s="155"/>
      <c r="F10965" s="155"/>
      <c r="G10965">
        <v>126.9</v>
      </c>
      <c r="H10965">
        <v>126.9</v>
      </c>
    </row>
    <row r="10966" spans="1:8">
      <c r="A10966" t="s">
        <v>319</v>
      </c>
      <c r="B10966">
        <v>782</v>
      </c>
      <c r="C10966" t="s">
        <v>894</v>
      </c>
      <c r="D10966" t="s">
        <v>211</v>
      </c>
      <c r="E10966" s="155"/>
      <c r="F10966" s="155"/>
      <c r="G10966">
        <v>126.9</v>
      </c>
      <c r="H10966">
        <v>126.9</v>
      </c>
    </row>
    <row r="10967" spans="1:8">
      <c r="A10967" t="s">
        <v>319</v>
      </c>
      <c r="B10967">
        <v>783</v>
      </c>
      <c r="C10967" t="s">
        <v>895</v>
      </c>
      <c r="D10967" t="s">
        <v>211</v>
      </c>
      <c r="E10967" s="155"/>
      <c r="F10967" s="155"/>
      <c r="G10967">
        <v>347.3</v>
      </c>
      <c r="H10967">
        <v>347.3</v>
      </c>
    </row>
    <row r="10968" spans="1:8">
      <c r="A10968" t="s">
        <v>319</v>
      </c>
      <c r="B10968">
        <v>785</v>
      </c>
      <c r="C10968" t="s">
        <v>896</v>
      </c>
      <c r="D10968" t="s">
        <v>211</v>
      </c>
      <c r="E10968" s="155"/>
      <c r="F10968" s="155"/>
      <c r="G10968">
        <v>366.96</v>
      </c>
      <c r="H10968">
        <v>366.96</v>
      </c>
    </row>
    <row r="10969" spans="1:8">
      <c r="A10969" t="s">
        <v>319</v>
      </c>
      <c r="B10969">
        <v>784</v>
      </c>
      <c r="C10969" t="s">
        <v>897</v>
      </c>
      <c r="D10969" t="s">
        <v>211</v>
      </c>
      <c r="E10969" s="155"/>
      <c r="F10969" s="155"/>
      <c r="G10969">
        <v>393.66</v>
      </c>
      <c r="H10969">
        <v>393.66</v>
      </c>
    </row>
    <row r="10970" spans="1:8">
      <c r="A10970" t="s">
        <v>319</v>
      </c>
      <c r="B10970">
        <v>828</v>
      </c>
      <c r="C10970" t="s">
        <v>898</v>
      </c>
      <c r="D10970" t="s">
        <v>211</v>
      </c>
      <c r="E10970" s="155">
        <v>0.65</v>
      </c>
      <c r="F10970" s="155">
        <v>0.65</v>
      </c>
      <c r="G10970">
        <v>0.7</v>
      </c>
      <c r="H10970">
        <v>0.7</v>
      </c>
    </row>
    <row r="10971" spans="1:8">
      <c r="A10971" t="s">
        <v>319</v>
      </c>
      <c r="B10971">
        <v>829</v>
      </c>
      <c r="C10971" t="s">
        <v>899</v>
      </c>
      <c r="D10971" t="s">
        <v>211</v>
      </c>
      <c r="E10971" s="155">
        <v>1.05</v>
      </c>
      <c r="F10971" s="155">
        <v>1.05</v>
      </c>
      <c r="G10971">
        <v>1.1200000000000001</v>
      </c>
      <c r="H10971">
        <v>1.1200000000000001</v>
      </c>
    </row>
    <row r="10972" spans="1:8">
      <c r="A10972" t="s">
        <v>319</v>
      </c>
      <c r="B10972">
        <v>812</v>
      </c>
      <c r="C10972" t="s">
        <v>900</v>
      </c>
      <c r="D10972" t="s">
        <v>211</v>
      </c>
      <c r="E10972" s="155">
        <v>2.3199999999999998</v>
      </c>
      <c r="F10972" s="155">
        <v>2.3199999999999998</v>
      </c>
      <c r="G10972">
        <v>2.48</v>
      </c>
      <c r="H10972">
        <v>2.48</v>
      </c>
    </row>
    <row r="10973" spans="1:8">
      <c r="A10973" t="s">
        <v>319</v>
      </c>
      <c r="B10973">
        <v>819</v>
      </c>
      <c r="C10973" t="s">
        <v>901</v>
      </c>
      <c r="D10973" t="s">
        <v>211</v>
      </c>
      <c r="E10973" s="155">
        <v>4.03</v>
      </c>
      <c r="F10973" s="155">
        <v>4.03</v>
      </c>
      <c r="G10973">
        <v>4.3</v>
      </c>
      <c r="H10973">
        <v>4.3</v>
      </c>
    </row>
    <row r="10974" spans="1:8">
      <c r="A10974" t="s">
        <v>319</v>
      </c>
      <c r="B10974">
        <v>818</v>
      </c>
      <c r="C10974" t="s">
        <v>902</v>
      </c>
      <c r="D10974" t="s">
        <v>211</v>
      </c>
      <c r="E10974" s="155">
        <v>7.52</v>
      </c>
      <c r="F10974" s="155">
        <v>7.52</v>
      </c>
      <c r="G10974">
        <v>8.0299999999999994</v>
      </c>
      <c r="H10974">
        <v>8.0299999999999994</v>
      </c>
    </row>
    <row r="10975" spans="1:8">
      <c r="A10975" t="s">
        <v>319</v>
      </c>
      <c r="B10975">
        <v>20086</v>
      </c>
      <c r="C10975" t="s">
        <v>903</v>
      </c>
      <c r="D10975" t="s">
        <v>211</v>
      </c>
      <c r="E10975" s="155">
        <v>2.65</v>
      </c>
      <c r="F10975" s="155">
        <v>2.65</v>
      </c>
      <c r="G10975">
        <v>3.71</v>
      </c>
      <c r="H10975">
        <v>3.71</v>
      </c>
    </row>
    <row r="10976" spans="1:8">
      <c r="A10976" t="s">
        <v>319</v>
      </c>
      <c r="B10976">
        <v>832</v>
      </c>
      <c r="C10976" t="s">
        <v>904</v>
      </c>
      <c r="D10976" t="s">
        <v>211</v>
      </c>
      <c r="E10976" s="155">
        <v>3.1</v>
      </c>
      <c r="F10976" s="155">
        <v>3.1</v>
      </c>
      <c r="G10976">
        <v>3.31</v>
      </c>
      <c r="H10976">
        <v>3.31</v>
      </c>
    </row>
    <row r="10977" spans="1:8">
      <c r="A10977" t="s">
        <v>319</v>
      </c>
      <c r="B10977">
        <v>834</v>
      </c>
      <c r="C10977" t="s">
        <v>905</v>
      </c>
      <c r="D10977" t="s">
        <v>211</v>
      </c>
      <c r="E10977" s="155">
        <v>4.0199999999999996</v>
      </c>
      <c r="F10977" s="155">
        <v>4.0199999999999996</v>
      </c>
      <c r="G10977">
        <v>4.29</v>
      </c>
      <c r="H10977">
        <v>4.29</v>
      </c>
    </row>
    <row r="10978" spans="1:8">
      <c r="A10978" t="s">
        <v>319</v>
      </c>
      <c r="B10978">
        <v>813</v>
      </c>
      <c r="C10978" t="s">
        <v>906</v>
      </c>
      <c r="D10978" t="s">
        <v>211</v>
      </c>
      <c r="E10978" s="155">
        <v>4.68</v>
      </c>
      <c r="F10978" s="155">
        <v>4.68</v>
      </c>
      <c r="G10978">
        <v>4.99</v>
      </c>
      <c r="H10978">
        <v>4.99</v>
      </c>
    </row>
    <row r="10979" spans="1:8">
      <c r="A10979" t="s">
        <v>319</v>
      </c>
      <c r="B10979">
        <v>820</v>
      </c>
      <c r="C10979" t="s">
        <v>907</v>
      </c>
      <c r="D10979" t="s">
        <v>211</v>
      </c>
      <c r="E10979" s="155">
        <v>6.3</v>
      </c>
      <c r="F10979" s="155">
        <v>6.3</v>
      </c>
      <c r="G10979">
        <v>6.72</v>
      </c>
      <c r="H10979">
        <v>6.72</v>
      </c>
    </row>
    <row r="10980" spans="1:8">
      <c r="A10980" t="s">
        <v>319</v>
      </c>
      <c r="B10980">
        <v>816</v>
      </c>
      <c r="C10980" t="s">
        <v>908</v>
      </c>
      <c r="D10980" t="s">
        <v>211</v>
      </c>
      <c r="E10980" s="155">
        <v>11.22</v>
      </c>
      <c r="F10980" s="155">
        <v>11.22</v>
      </c>
      <c r="G10980">
        <v>11.98</v>
      </c>
      <c r="H10980">
        <v>11.98</v>
      </c>
    </row>
    <row r="10981" spans="1:8">
      <c r="A10981" t="s">
        <v>319</v>
      </c>
      <c r="B10981">
        <v>814</v>
      </c>
      <c r="C10981" t="s">
        <v>909</v>
      </c>
      <c r="D10981" t="s">
        <v>211</v>
      </c>
      <c r="E10981" s="155">
        <v>13.94</v>
      </c>
      <c r="F10981" s="155">
        <v>13.94</v>
      </c>
      <c r="G10981">
        <v>14.88</v>
      </c>
      <c r="H10981">
        <v>14.88</v>
      </c>
    </row>
    <row r="10982" spans="1:8">
      <c r="A10982" t="s">
        <v>319</v>
      </c>
      <c r="B10982">
        <v>822</v>
      </c>
      <c r="C10982" t="s">
        <v>910</v>
      </c>
      <c r="D10982" t="s">
        <v>211</v>
      </c>
      <c r="E10982" s="155">
        <v>18.2</v>
      </c>
      <c r="F10982" s="155">
        <v>18.2</v>
      </c>
      <c r="G10982">
        <v>19.43</v>
      </c>
      <c r="H10982">
        <v>19.43</v>
      </c>
    </row>
    <row r="10983" spans="1:8">
      <c r="A10983" t="s">
        <v>319</v>
      </c>
      <c r="B10983">
        <v>821</v>
      </c>
      <c r="C10983" t="s">
        <v>911</v>
      </c>
      <c r="D10983" t="s">
        <v>211</v>
      </c>
      <c r="E10983" s="155">
        <v>20.81</v>
      </c>
      <c r="F10983" s="155">
        <v>20.81</v>
      </c>
      <c r="G10983">
        <v>22.22</v>
      </c>
      <c r="H10983">
        <v>22.22</v>
      </c>
    </row>
    <row r="10984" spans="1:8">
      <c r="A10984" t="s">
        <v>319</v>
      </c>
      <c r="B10984">
        <v>39191</v>
      </c>
      <c r="C10984" t="s">
        <v>912</v>
      </c>
      <c r="D10984" t="s">
        <v>211</v>
      </c>
      <c r="E10984" s="155">
        <v>21.77</v>
      </c>
      <c r="F10984" s="155">
        <v>21.77</v>
      </c>
      <c r="G10984">
        <v>23.21</v>
      </c>
      <c r="H10984">
        <v>23.21</v>
      </c>
    </row>
    <row r="10985" spans="1:8">
      <c r="A10985" t="s">
        <v>319</v>
      </c>
      <c r="B10985">
        <v>39190</v>
      </c>
      <c r="C10985" t="s">
        <v>913</v>
      </c>
      <c r="D10985" t="s">
        <v>211</v>
      </c>
      <c r="E10985" s="155">
        <v>22.74</v>
      </c>
      <c r="F10985" s="155">
        <v>22.74</v>
      </c>
      <c r="G10985">
        <v>24.25</v>
      </c>
      <c r="H10985">
        <v>24.25</v>
      </c>
    </row>
    <row r="10986" spans="1:8">
      <c r="A10986" t="s">
        <v>319</v>
      </c>
      <c r="B10986">
        <v>39189</v>
      </c>
      <c r="C10986" t="s">
        <v>914</v>
      </c>
      <c r="D10986" t="s">
        <v>211</v>
      </c>
      <c r="E10986" s="155">
        <v>24.07</v>
      </c>
      <c r="F10986" s="155">
        <v>24.07</v>
      </c>
      <c r="G10986">
        <v>25.66</v>
      </c>
      <c r="H10986">
        <v>25.66</v>
      </c>
    </row>
    <row r="10987" spans="1:8">
      <c r="A10987" t="s">
        <v>319</v>
      </c>
      <c r="B10987">
        <v>39188</v>
      </c>
      <c r="C10987" t="s">
        <v>915</v>
      </c>
      <c r="D10987" t="s">
        <v>211</v>
      </c>
      <c r="E10987" s="155">
        <v>17.72</v>
      </c>
      <c r="F10987" s="155">
        <v>17.72</v>
      </c>
      <c r="G10987">
        <v>18.89</v>
      </c>
      <c r="H10987">
        <v>18.89</v>
      </c>
    </row>
    <row r="10988" spans="1:8">
      <c r="A10988" t="s">
        <v>319</v>
      </c>
      <c r="B10988">
        <v>39186</v>
      </c>
      <c r="C10988" t="s">
        <v>916</v>
      </c>
      <c r="D10988" t="s">
        <v>211</v>
      </c>
      <c r="E10988" s="155">
        <v>21.54</v>
      </c>
      <c r="F10988" s="155">
        <v>21.54</v>
      </c>
      <c r="G10988">
        <v>22.96</v>
      </c>
      <c r="H10988">
        <v>22.96</v>
      </c>
    </row>
    <row r="10989" spans="1:8">
      <c r="A10989" t="s">
        <v>319</v>
      </c>
      <c r="B10989">
        <v>39187</v>
      </c>
      <c r="C10989" t="s">
        <v>917</v>
      </c>
      <c r="D10989" t="s">
        <v>211</v>
      </c>
      <c r="E10989" s="155">
        <v>18.57</v>
      </c>
      <c r="F10989" s="155">
        <v>18.57</v>
      </c>
      <c r="G10989">
        <v>19.8</v>
      </c>
      <c r="H10989">
        <v>19.8</v>
      </c>
    </row>
    <row r="10990" spans="1:8">
      <c r="A10990" t="s">
        <v>319</v>
      </c>
      <c r="B10990">
        <v>39184</v>
      </c>
      <c r="C10990" t="s">
        <v>918</v>
      </c>
      <c r="D10990" t="s">
        <v>211</v>
      </c>
      <c r="E10990" s="155">
        <v>6.99</v>
      </c>
      <c r="F10990" s="155">
        <v>6.99</v>
      </c>
      <c r="G10990">
        <v>7.45</v>
      </c>
      <c r="H10990">
        <v>7.45</v>
      </c>
    </row>
    <row r="10991" spans="1:8">
      <c r="A10991" t="s">
        <v>319</v>
      </c>
      <c r="B10991">
        <v>39185</v>
      </c>
      <c r="C10991" t="s">
        <v>919</v>
      </c>
      <c r="D10991" t="s">
        <v>211</v>
      </c>
      <c r="E10991" s="155">
        <v>6.37</v>
      </c>
      <c r="F10991" s="155">
        <v>6.37</v>
      </c>
      <c r="G10991">
        <v>6.79</v>
      </c>
      <c r="H10991">
        <v>6.79</v>
      </c>
    </row>
    <row r="10992" spans="1:8">
      <c r="A10992" t="s">
        <v>319</v>
      </c>
      <c r="B10992">
        <v>39198</v>
      </c>
      <c r="C10992" t="s">
        <v>920</v>
      </c>
      <c r="D10992" t="s">
        <v>211</v>
      </c>
      <c r="E10992" s="155">
        <v>71.430000000000007</v>
      </c>
      <c r="F10992" s="155">
        <v>71.430000000000007</v>
      </c>
      <c r="G10992">
        <v>76.14</v>
      </c>
      <c r="H10992">
        <v>76.14</v>
      </c>
    </row>
    <row r="10993" spans="1:8">
      <c r="A10993" t="s">
        <v>319</v>
      </c>
      <c r="B10993">
        <v>39197</v>
      </c>
      <c r="C10993" t="s">
        <v>921</v>
      </c>
      <c r="D10993" t="s">
        <v>211</v>
      </c>
      <c r="E10993" s="155">
        <v>74.62</v>
      </c>
      <c r="F10993" s="155">
        <v>74.62</v>
      </c>
      <c r="G10993">
        <v>79.540000000000006</v>
      </c>
      <c r="H10993">
        <v>79.540000000000006</v>
      </c>
    </row>
    <row r="10994" spans="1:8">
      <c r="A10994" t="s">
        <v>319</v>
      </c>
      <c r="B10994">
        <v>39196</v>
      </c>
      <c r="C10994" t="s">
        <v>922</v>
      </c>
      <c r="D10994" t="s">
        <v>211</v>
      </c>
      <c r="E10994" s="155">
        <v>76.95</v>
      </c>
      <c r="F10994" s="155">
        <v>76.95</v>
      </c>
      <c r="G10994">
        <v>82.03</v>
      </c>
      <c r="H10994">
        <v>82.03</v>
      </c>
    </row>
    <row r="10995" spans="1:8">
      <c r="A10995" t="s">
        <v>319</v>
      </c>
      <c r="B10995">
        <v>39199</v>
      </c>
      <c r="C10995" t="s">
        <v>923</v>
      </c>
      <c r="D10995" t="s">
        <v>211</v>
      </c>
      <c r="E10995" s="155">
        <v>68.739999999999995</v>
      </c>
      <c r="F10995" s="155">
        <v>68.739999999999995</v>
      </c>
      <c r="G10995">
        <v>73.28</v>
      </c>
      <c r="H10995">
        <v>73.28</v>
      </c>
    </row>
    <row r="10996" spans="1:8">
      <c r="A10996" t="s">
        <v>319</v>
      </c>
      <c r="B10996">
        <v>39195</v>
      </c>
      <c r="C10996" t="s">
        <v>924</v>
      </c>
      <c r="D10996" t="s">
        <v>211</v>
      </c>
      <c r="E10996" s="155">
        <v>39.68</v>
      </c>
      <c r="F10996" s="155">
        <v>39.68</v>
      </c>
      <c r="G10996">
        <v>42.29</v>
      </c>
      <c r="H10996">
        <v>42.29</v>
      </c>
    </row>
    <row r="10997" spans="1:8">
      <c r="A10997" t="s">
        <v>319</v>
      </c>
      <c r="B10997">
        <v>39194</v>
      </c>
      <c r="C10997" t="s">
        <v>925</v>
      </c>
      <c r="D10997" t="s">
        <v>211</v>
      </c>
      <c r="E10997" s="155">
        <v>42.46</v>
      </c>
      <c r="F10997" s="155">
        <v>42.46</v>
      </c>
      <c r="G10997">
        <v>45.26</v>
      </c>
      <c r="H10997">
        <v>45.26</v>
      </c>
    </row>
    <row r="10998" spans="1:8">
      <c r="A10998" t="s">
        <v>319</v>
      </c>
      <c r="B10998">
        <v>39193</v>
      </c>
      <c r="C10998" t="s">
        <v>926</v>
      </c>
      <c r="D10998" t="s">
        <v>211</v>
      </c>
      <c r="E10998" s="155">
        <v>46.54</v>
      </c>
      <c r="F10998" s="155">
        <v>46.54</v>
      </c>
      <c r="G10998">
        <v>49.61</v>
      </c>
      <c r="H10998">
        <v>49.61</v>
      </c>
    </row>
    <row r="10999" spans="1:8">
      <c r="A10999" t="s">
        <v>319</v>
      </c>
      <c r="B10999">
        <v>39192</v>
      </c>
      <c r="C10999" t="s">
        <v>927</v>
      </c>
      <c r="D10999" t="s">
        <v>211</v>
      </c>
      <c r="E10999" s="155">
        <v>48.41</v>
      </c>
      <c r="F10999" s="155">
        <v>48.41</v>
      </c>
      <c r="G10999">
        <v>51.6</v>
      </c>
      <c r="H10999">
        <v>51.6</v>
      </c>
    </row>
    <row r="11000" spans="1:8">
      <c r="A11000" t="s">
        <v>319</v>
      </c>
      <c r="B11000">
        <v>39201</v>
      </c>
      <c r="C11000" t="s">
        <v>928</v>
      </c>
      <c r="D11000" t="s">
        <v>211</v>
      </c>
      <c r="E11000" s="155">
        <v>85.4</v>
      </c>
      <c r="F11000" s="155">
        <v>85.4</v>
      </c>
      <c r="G11000">
        <v>91.03</v>
      </c>
      <c r="H11000">
        <v>91.03</v>
      </c>
    </row>
    <row r="11001" spans="1:8">
      <c r="A11001" t="s">
        <v>319</v>
      </c>
      <c r="B11001">
        <v>39200</v>
      </c>
      <c r="C11001" t="s">
        <v>929</v>
      </c>
      <c r="D11001" t="s">
        <v>211</v>
      </c>
      <c r="E11001" s="155">
        <v>86.09</v>
      </c>
      <c r="F11001" s="155">
        <v>86.09</v>
      </c>
      <c r="G11001">
        <v>91.77</v>
      </c>
      <c r="H11001">
        <v>91.77</v>
      </c>
    </row>
    <row r="11002" spans="1:8">
      <c r="A11002" t="s">
        <v>319</v>
      </c>
      <c r="B11002">
        <v>39203</v>
      </c>
      <c r="C11002" t="s">
        <v>930</v>
      </c>
      <c r="D11002" t="s">
        <v>211</v>
      </c>
      <c r="E11002" s="155">
        <v>69.510000000000005</v>
      </c>
      <c r="F11002" s="155">
        <v>69.510000000000005</v>
      </c>
      <c r="G11002">
        <v>74.099999999999994</v>
      </c>
      <c r="H11002">
        <v>74.099999999999994</v>
      </c>
    </row>
    <row r="11003" spans="1:8">
      <c r="A11003" t="s">
        <v>319</v>
      </c>
      <c r="B11003">
        <v>39202</v>
      </c>
      <c r="C11003" t="s">
        <v>931</v>
      </c>
      <c r="D11003" t="s">
        <v>211</v>
      </c>
      <c r="E11003" s="155">
        <v>81.650000000000006</v>
      </c>
      <c r="F11003" s="155">
        <v>81.650000000000006</v>
      </c>
      <c r="G11003">
        <v>87.04</v>
      </c>
      <c r="H11003">
        <v>87.04</v>
      </c>
    </row>
    <row r="11004" spans="1:8">
      <c r="A11004" t="s">
        <v>319</v>
      </c>
      <c r="B11004">
        <v>39920</v>
      </c>
      <c r="C11004" t="s">
        <v>932</v>
      </c>
      <c r="D11004" t="s">
        <v>211</v>
      </c>
      <c r="E11004" s="155">
        <v>5.86</v>
      </c>
      <c r="F11004" s="155">
        <v>5.86</v>
      </c>
      <c r="G11004">
        <v>6.25</v>
      </c>
      <c r="H11004">
        <v>6.25</v>
      </c>
    </row>
    <row r="11005" spans="1:8">
      <c r="A11005" t="s">
        <v>319</v>
      </c>
      <c r="B11005">
        <v>39205</v>
      </c>
      <c r="C11005" t="s">
        <v>933</v>
      </c>
      <c r="D11005" t="s">
        <v>211</v>
      </c>
      <c r="E11005" s="155">
        <v>136.22999999999999</v>
      </c>
      <c r="F11005" s="155">
        <v>136.22999999999999</v>
      </c>
      <c r="G11005">
        <v>145.22</v>
      </c>
      <c r="H11005">
        <v>145.22</v>
      </c>
    </row>
    <row r="11006" spans="1:8">
      <c r="A11006" t="s">
        <v>319</v>
      </c>
      <c r="B11006">
        <v>39204</v>
      </c>
      <c r="C11006" t="s">
        <v>934</v>
      </c>
      <c r="D11006" t="s">
        <v>211</v>
      </c>
      <c r="E11006" s="155">
        <v>139.52000000000001</v>
      </c>
      <c r="F11006" s="155">
        <v>139.52000000000001</v>
      </c>
      <c r="G11006">
        <v>148.72999999999999</v>
      </c>
      <c r="H11006">
        <v>148.72999999999999</v>
      </c>
    </row>
    <row r="11007" spans="1:8">
      <c r="A11007" t="s">
        <v>319</v>
      </c>
      <c r="B11007">
        <v>39206</v>
      </c>
      <c r="C11007" t="s">
        <v>935</v>
      </c>
      <c r="D11007" t="s">
        <v>211</v>
      </c>
      <c r="E11007" s="155">
        <v>132.36000000000001</v>
      </c>
      <c r="F11007" s="155">
        <v>132.36000000000001</v>
      </c>
      <c r="G11007">
        <v>141.1</v>
      </c>
      <c r="H11007">
        <v>141.1</v>
      </c>
    </row>
    <row r="11008" spans="1:8">
      <c r="A11008" t="s">
        <v>319</v>
      </c>
      <c r="B11008">
        <v>798</v>
      </c>
      <c r="C11008" t="s">
        <v>936</v>
      </c>
      <c r="D11008" t="s">
        <v>211</v>
      </c>
      <c r="E11008" s="155">
        <v>1.29</v>
      </c>
      <c r="F11008" s="155">
        <v>1.29</v>
      </c>
      <c r="G11008">
        <v>1.38</v>
      </c>
      <c r="H11008">
        <v>1.38</v>
      </c>
    </row>
    <row r="11009" spans="1:8">
      <c r="A11009" t="s">
        <v>319</v>
      </c>
      <c r="B11009">
        <v>797</v>
      </c>
      <c r="C11009" t="s">
        <v>937</v>
      </c>
      <c r="D11009" t="s">
        <v>211</v>
      </c>
      <c r="E11009" s="155">
        <v>9.42</v>
      </c>
      <c r="F11009" s="155">
        <v>9.42</v>
      </c>
      <c r="G11009">
        <v>10.06</v>
      </c>
      <c r="H11009">
        <v>10.06</v>
      </c>
    </row>
    <row r="11010" spans="1:8">
      <c r="A11010" t="s">
        <v>319</v>
      </c>
      <c r="B11010">
        <v>796</v>
      </c>
      <c r="C11010" t="s">
        <v>938</v>
      </c>
      <c r="D11010" t="s">
        <v>211</v>
      </c>
      <c r="E11010" s="155">
        <v>8</v>
      </c>
      <c r="F11010" s="155">
        <v>8</v>
      </c>
      <c r="G11010">
        <v>8.5500000000000007</v>
      </c>
      <c r="H11010">
        <v>8.5500000000000007</v>
      </c>
    </row>
    <row r="11011" spans="1:8">
      <c r="A11011" t="s">
        <v>319</v>
      </c>
      <c r="B11011">
        <v>799</v>
      </c>
      <c r="C11011" t="s">
        <v>939</v>
      </c>
      <c r="D11011" t="s">
        <v>211</v>
      </c>
      <c r="E11011" s="155">
        <v>3.87</v>
      </c>
      <c r="F11011" s="155">
        <v>3.87</v>
      </c>
      <c r="G11011">
        <v>4.13</v>
      </c>
      <c r="H11011">
        <v>4.13</v>
      </c>
    </row>
    <row r="11012" spans="1:8">
      <c r="A11012" t="s">
        <v>319</v>
      </c>
      <c r="B11012">
        <v>792</v>
      </c>
      <c r="C11012" t="s">
        <v>940</v>
      </c>
      <c r="D11012" t="s">
        <v>211</v>
      </c>
      <c r="E11012" s="155">
        <v>3.75</v>
      </c>
      <c r="F11012" s="155">
        <v>3.75</v>
      </c>
      <c r="G11012">
        <v>4</v>
      </c>
      <c r="H11012">
        <v>4</v>
      </c>
    </row>
    <row r="11013" spans="1:8">
      <c r="A11013" t="s">
        <v>319</v>
      </c>
      <c r="B11013">
        <v>38001</v>
      </c>
      <c r="C11013" t="s">
        <v>941</v>
      </c>
      <c r="D11013" t="s">
        <v>211</v>
      </c>
      <c r="E11013" s="155">
        <v>1.48</v>
      </c>
      <c r="F11013" s="155">
        <v>1.48</v>
      </c>
      <c r="G11013">
        <v>1.17</v>
      </c>
      <c r="H11013">
        <v>1.17</v>
      </c>
    </row>
    <row r="11014" spans="1:8">
      <c r="A11014" t="s">
        <v>319</v>
      </c>
      <c r="B11014">
        <v>38002</v>
      </c>
      <c r="C11014" t="s">
        <v>942</v>
      </c>
      <c r="D11014" t="s">
        <v>211</v>
      </c>
      <c r="E11014" s="155">
        <v>5.16</v>
      </c>
      <c r="F11014" s="155">
        <v>5.16</v>
      </c>
      <c r="G11014">
        <v>4.07</v>
      </c>
      <c r="H11014">
        <v>4.07</v>
      </c>
    </row>
    <row r="11015" spans="1:8">
      <c r="A11015" t="s">
        <v>319</v>
      </c>
      <c r="B11015">
        <v>38003</v>
      </c>
      <c r="C11015" t="s">
        <v>943</v>
      </c>
      <c r="D11015" t="s">
        <v>211</v>
      </c>
      <c r="E11015" s="155">
        <v>35.22</v>
      </c>
      <c r="F11015" s="155">
        <v>35.22</v>
      </c>
      <c r="G11015">
        <v>27.84</v>
      </c>
      <c r="H11015">
        <v>27.84</v>
      </c>
    </row>
    <row r="11016" spans="1:8">
      <c r="A11016" t="s">
        <v>319</v>
      </c>
      <c r="B11016">
        <v>38004</v>
      </c>
      <c r="C11016" t="s">
        <v>944</v>
      </c>
      <c r="D11016" t="s">
        <v>211</v>
      </c>
      <c r="E11016" s="155">
        <v>40.51</v>
      </c>
      <c r="F11016" s="155">
        <v>40.51</v>
      </c>
      <c r="G11016">
        <v>32.01</v>
      </c>
      <c r="H11016">
        <v>32.01</v>
      </c>
    </row>
    <row r="11017" spans="1:8">
      <c r="A11017" t="s">
        <v>319</v>
      </c>
      <c r="B11017">
        <v>44263</v>
      </c>
      <c r="C11017" t="s">
        <v>945</v>
      </c>
      <c r="D11017" t="s">
        <v>211</v>
      </c>
      <c r="E11017" s="155">
        <v>72.73</v>
      </c>
      <c r="F11017" s="155">
        <v>72.73</v>
      </c>
      <c r="G11017">
        <v>57.47</v>
      </c>
      <c r="H11017">
        <v>57.47</v>
      </c>
    </row>
    <row r="11018" spans="1:8">
      <c r="A11018" t="s">
        <v>319</v>
      </c>
      <c r="B11018">
        <v>36327</v>
      </c>
      <c r="C11018" t="s">
        <v>946</v>
      </c>
      <c r="D11018" t="s">
        <v>211</v>
      </c>
      <c r="E11018" s="155"/>
      <c r="F11018" s="155"/>
      <c r="G11018">
        <v>4.57</v>
      </c>
      <c r="H11018">
        <v>4.57</v>
      </c>
    </row>
    <row r="11019" spans="1:8">
      <c r="A11019" t="s">
        <v>319</v>
      </c>
      <c r="B11019">
        <v>38992</v>
      </c>
      <c r="C11019" t="s">
        <v>947</v>
      </c>
      <c r="D11019" t="s">
        <v>211</v>
      </c>
      <c r="E11019" s="155"/>
      <c r="F11019" s="155"/>
      <c r="G11019">
        <v>5.56</v>
      </c>
      <c r="H11019">
        <v>5.56</v>
      </c>
    </row>
    <row r="11020" spans="1:8">
      <c r="A11020" t="s">
        <v>319</v>
      </c>
      <c r="B11020">
        <v>38993</v>
      </c>
      <c r="C11020" t="s">
        <v>948</v>
      </c>
      <c r="D11020" t="s">
        <v>211</v>
      </c>
      <c r="E11020" s="155"/>
      <c r="F11020" s="155"/>
      <c r="G11020">
        <v>14.45</v>
      </c>
      <c r="H11020">
        <v>14.45</v>
      </c>
    </row>
    <row r="11021" spans="1:8">
      <c r="A11021" t="s">
        <v>319</v>
      </c>
      <c r="B11021">
        <v>44175</v>
      </c>
      <c r="C11021" t="s">
        <v>949</v>
      </c>
      <c r="D11021" t="s">
        <v>211</v>
      </c>
      <c r="E11021" s="155"/>
      <c r="F11021" s="155"/>
      <c r="G11021">
        <v>25.21</v>
      </c>
      <c r="H11021">
        <v>25.21</v>
      </c>
    </row>
    <row r="11022" spans="1:8">
      <c r="A11022" t="s">
        <v>319</v>
      </c>
      <c r="B11022">
        <v>44177</v>
      </c>
      <c r="C11022" t="s">
        <v>950</v>
      </c>
      <c r="D11022" t="s">
        <v>211</v>
      </c>
      <c r="E11022" s="155"/>
      <c r="F11022" s="155"/>
      <c r="G11022">
        <v>18.84</v>
      </c>
      <c r="H11022">
        <v>18.84</v>
      </c>
    </row>
    <row r="11023" spans="1:8">
      <c r="A11023" t="s">
        <v>319</v>
      </c>
      <c r="B11023">
        <v>38418</v>
      </c>
      <c r="C11023" t="s">
        <v>951</v>
      </c>
      <c r="D11023" t="s">
        <v>211</v>
      </c>
      <c r="E11023" s="155">
        <v>4.5599999999999996</v>
      </c>
      <c r="F11023" s="155">
        <v>4.5599999999999996</v>
      </c>
      <c r="G11023">
        <v>6.37</v>
      </c>
      <c r="H11023">
        <v>6.37</v>
      </c>
    </row>
    <row r="11024" spans="1:8">
      <c r="A11024" t="s">
        <v>319</v>
      </c>
      <c r="B11024">
        <v>39178</v>
      </c>
      <c r="C11024" t="s">
        <v>952</v>
      </c>
      <c r="D11024" t="s">
        <v>211</v>
      </c>
      <c r="E11024" s="155">
        <v>2.35</v>
      </c>
      <c r="F11024" s="155">
        <v>2.35</v>
      </c>
      <c r="G11024">
        <v>2.5099999999999998</v>
      </c>
      <c r="H11024">
        <v>2.5099999999999998</v>
      </c>
    </row>
    <row r="11025" spans="1:8">
      <c r="A11025" t="s">
        <v>319</v>
      </c>
      <c r="B11025">
        <v>39177</v>
      </c>
      <c r="C11025" t="s">
        <v>953</v>
      </c>
      <c r="D11025" t="s">
        <v>211</v>
      </c>
      <c r="E11025" s="155">
        <v>2.13</v>
      </c>
      <c r="F11025" s="155">
        <v>2.13</v>
      </c>
      <c r="G11025">
        <v>2.27</v>
      </c>
      <c r="H11025">
        <v>2.27</v>
      </c>
    </row>
    <row r="11026" spans="1:8">
      <c r="A11026" t="s">
        <v>319</v>
      </c>
      <c r="B11026">
        <v>39176</v>
      </c>
      <c r="C11026" t="s">
        <v>954</v>
      </c>
      <c r="D11026" t="s">
        <v>211</v>
      </c>
      <c r="E11026" s="155">
        <v>1.39</v>
      </c>
      <c r="F11026" s="155">
        <v>1.39</v>
      </c>
      <c r="G11026">
        <v>1.49</v>
      </c>
      <c r="H11026">
        <v>1.49</v>
      </c>
    </row>
    <row r="11027" spans="1:8">
      <c r="A11027" t="s">
        <v>319</v>
      </c>
      <c r="B11027">
        <v>39174</v>
      </c>
      <c r="C11027" t="s">
        <v>955</v>
      </c>
      <c r="D11027" t="s">
        <v>211</v>
      </c>
      <c r="E11027" s="155">
        <v>1.06</v>
      </c>
      <c r="F11027" s="155">
        <v>1.06</v>
      </c>
      <c r="G11027">
        <v>1.1299999999999999</v>
      </c>
      <c r="H11027">
        <v>1.1299999999999999</v>
      </c>
    </row>
    <row r="11028" spans="1:8">
      <c r="A11028" t="s">
        <v>319</v>
      </c>
      <c r="B11028">
        <v>39180</v>
      </c>
      <c r="C11028" t="s">
        <v>956</v>
      </c>
      <c r="D11028" t="s">
        <v>211</v>
      </c>
      <c r="E11028" s="155">
        <v>6.39</v>
      </c>
      <c r="F11028" s="155">
        <v>6.39</v>
      </c>
      <c r="G11028">
        <v>6.82</v>
      </c>
      <c r="H11028">
        <v>6.82</v>
      </c>
    </row>
    <row r="11029" spans="1:8">
      <c r="A11029" t="s">
        <v>319</v>
      </c>
      <c r="B11029">
        <v>39179</v>
      </c>
      <c r="C11029" t="s">
        <v>957</v>
      </c>
      <c r="D11029" t="s">
        <v>211</v>
      </c>
      <c r="E11029" s="155">
        <v>5.66</v>
      </c>
      <c r="F11029" s="155">
        <v>5.66</v>
      </c>
      <c r="G11029">
        <v>6.03</v>
      </c>
      <c r="H11029">
        <v>6.03</v>
      </c>
    </row>
    <row r="11030" spans="1:8">
      <c r="A11030" t="s">
        <v>319</v>
      </c>
      <c r="B11030">
        <v>39181</v>
      </c>
      <c r="C11030" t="s">
        <v>958</v>
      </c>
      <c r="D11030" t="s">
        <v>211</v>
      </c>
      <c r="E11030" s="155">
        <v>8.57</v>
      </c>
      <c r="F11030" s="155">
        <v>8.57</v>
      </c>
      <c r="G11030">
        <v>9.14</v>
      </c>
      <c r="H11030">
        <v>9.14</v>
      </c>
    </row>
    <row r="11031" spans="1:8">
      <c r="A11031" t="s">
        <v>319</v>
      </c>
      <c r="B11031">
        <v>39175</v>
      </c>
      <c r="C11031" t="s">
        <v>959</v>
      </c>
      <c r="D11031" t="s">
        <v>211</v>
      </c>
      <c r="E11031" s="155">
        <v>1.3</v>
      </c>
      <c r="F11031" s="155">
        <v>1.3</v>
      </c>
      <c r="G11031">
        <v>1.38</v>
      </c>
      <c r="H11031">
        <v>1.38</v>
      </c>
    </row>
    <row r="11032" spans="1:8">
      <c r="A11032" t="s">
        <v>319</v>
      </c>
      <c r="B11032">
        <v>39217</v>
      </c>
      <c r="C11032" t="s">
        <v>960</v>
      </c>
      <c r="D11032" t="s">
        <v>211</v>
      </c>
      <c r="E11032" s="155">
        <v>1</v>
      </c>
      <c r="F11032" s="155">
        <v>1</v>
      </c>
      <c r="G11032">
        <v>1.07</v>
      </c>
      <c r="H11032">
        <v>1.07</v>
      </c>
    </row>
    <row r="11033" spans="1:8">
      <c r="A11033" t="s">
        <v>319</v>
      </c>
      <c r="B11033">
        <v>39182</v>
      </c>
      <c r="C11033" t="s">
        <v>961</v>
      </c>
      <c r="D11033" t="s">
        <v>211</v>
      </c>
      <c r="E11033" s="155">
        <v>12.06</v>
      </c>
      <c r="F11033" s="155">
        <v>12.06</v>
      </c>
      <c r="G11033">
        <v>12.85</v>
      </c>
      <c r="H11033">
        <v>12.85</v>
      </c>
    </row>
    <row r="11034" spans="1:8">
      <c r="A11034" t="s">
        <v>319</v>
      </c>
      <c r="B11034">
        <v>12616</v>
      </c>
      <c r="C11034" t="s">
        <v>962</v>
      </c>
      <c r="D11034" t="s">
        <v>211</v>
      </c>
      <c r="E11034" s="155">
        <v>14.07</v>
      </c>
      <c r="F11034" s="155">
        <v>14.07</v>
      </c>
      <c r="G11034">
        <v>19.649999999999999</v>
      </c>
      <c r="H11034">
        <v>19.649999999999999</v>
      </c>
    </row>
    <row r="11035" spans="1:8">
      <c r="A11035" t="s">
        <v>319</v>
      </c>
      <c r="B11035">
        <v>1049</v>
      </c>
      <c r="C11035" t="s">
        <v>963</v>
      </c>
      <c r="D11035" t="s">
        <v>211</v>
      </c>
      <c r="E11035" s="155">
        <v>10.09</v>
      </c>
      <c r="F11035" s="155">
        <v>10.09</v>
      </c>
      <c r="G11035">
        <v>10.76</v>
      </c>
      <c r="H11035">
        <v>10.76</v>
      </c>
    </row>
    <row r="11036" spans="1:8">
      <c r="A11036" t="s">
        <v>319</v>
      </c>
      <c r="B11036">
        <v>1099</v>
      </c>
      <c r="C11036" t="s">
        <v>964</v>
      </c>
      <c r="D11036" t="s">
        <v>211</v>
      </c>
      <c r="E11036" s="155">
        <v>7.72</v>
      </c>
      <c r="F11036" s="155">
        <v>7.72</v>
      </c>
      <c r="G11036">
        <v>8.23</v>
      </c>
      <c r="H11036">
        <v>8.23</v>
      </c>
    </row>
    <row r="11037" spans="1:8">
      <c r="A11037" t="s">
        <v>319</v>
      </c>
      <c r="B11037">
        <v>1050</v>
      </c>
      <c r="C11037" t="s">
        <v>965</v>
      </c>
      <c r="D11037" t="s">
        <v>211</v>
      </c>
      <c r="E11037" s="155">
        <v>5.28</v>
      </c>
      <c r="F11037" s="155">
        <v>5.28</v>
      </c>
      <c r="G11037">
        <v>5.63</v>
      </c>
      <c r="H11037">
        <v>5.63</v>
      </c>
    </row>
    <row r="11038" spans="1:8">
      <c r="A11038" t="s">
        <v>319</v>
      </c>
      <c r="B11038">
        <v>39678</v>
      </c>
      <c r="C11038" t="s">
        <v>966</v>
      </c>
      <c r="D11038" t="s">
        <v>211</v>
      </c>
      <c r="E11038" s="155">
        <v>3.11</v>
      </c>
      <c r="F11038" s="155">
        <v>3.11</v>
      </c>
      <c r="G11038">
        <v>3.32</v>
      </c>
      <c r="H11038">
        <v>3.32</v>
      </c>
    </row>
    <row r="11039" spans="1:8">
      <c r="A11039" t="s">
        <v>319</v>
      </c>
      <c r="B11039">
        <v>1101</v>
      </c>
      <c r="C11039" t="s">
        <v>967</v>
      </c>
      <c r="D11039" t="s">
        <v>211</v>
      </c>
      <c r="E11039" s="155">
        <v>33.29</v>
      </c>
      <c r="F11039" s="155">
        <v>33.29</v>
      </c>
      <c r="G11039">
        <v>35.49</v>
      </c>
      <c r="H11039">
        <v>35.49</v>
      </c>
    </row>
    <row r="11040" spans="1:8">
      <c r="A11040" t="s">
        <v>319</v>
      </c>
      <c r="B11040">
        <v>1100</v>
      </c>
      <c r="C11040" t="s">
        <v>968</v>
      </c>
      <c r="D11040" t="s">
        <v>211</v>
      </c>
      <c r="E11040" s="155">
        <v>17.18</v>
      </c>
      <c r="F11040" s="155">
        <v>17.18</v>
      </c>
      <c r="G11040">
        <v>18.309999999999999</v>
      </c>
      <c r="H11040">
        <v>18.309999999999999</v>
      </c>
    </row>
    <row r="11041" spans="1:8">
      <c r="A11041" t="s">
        <v>319</v>
      </c>
      <c r="B11041">
        <v>39679</v>
      </c>
      <c r="C11041" t="s">
        <v>969</v>
      </c>
      <c r="D11041" t="s">
        <v>211</v>
      </c>
      <c r="E11041" s="155">
        <v>66.349999999999994</v>
      </c>
      <c r="F11041" s="155">
        <v>66.349999999999994</v>
      </c>
      <c r="G11041">
        <v>70.72</v>
      </c>
      <c r="H11041">
        <v>70.72</v>
      </c>
    </row>
    <row r="11042" spans="1:8">
      <c r="A11042" t="s">
        <v>319</v>
      </c>
      <c r="B11042">
        <v>1102</v>
      </c>
      <c r="C11042" t="s">
        <v>970</v>
      </c>
      <c r="D11042" t="s">
        <v>211</v>
      </c>
      <c r="E11042" s="155">
        <v>49.64</v>
      </c>
      <c r="F11042" s="155">
        <v>49.64</v>
      </c>
      <c r="G11042">
        <v>52.92</v>
      </c>
      <c r="H11042">
        <v>52.92</v>
      </c>
    </row>
    <row r="11043" spans="1:8">
      <c r="A11043" t="s">
        <v>319</v>
      </c>
      <c r="B11043">
        <v>1098</v>
      </c>
      <c r="C11043" t="s">
        <v>971</v>
      </c>
      <c r="D11043" t="s">
        <v>211</v>
      </c>
      <c r="E11043" s="155">
        <v>4.12</v>
      </c>
      <c r="F11043" s="155">
        <v>4.12</v>
      </c>
      <c r="G11043">
        <v>4.3899999999999997</v>
      </c>
      <c r="H11043">
        <v>4.3899999999999997</v>
      </c>
    </row>
    <row r="11044" spans="1:8">
      <c r="A11044" t="s">
        <v>319</v>
      </c>
      <c r="B11044">
        <v>1051</v>
      </c>
      <c r="C11044" t="s">
        <v>972</v>
      </c>
      <c r="D11044" t="s">
        <v>211</v>
      </c>
      <c r="E11044" s="155">
        <v>72.150000000000006</v>
      </c>
      <c r="F11044" s="155">
        <v>72.150000000000006</v>
      </c>
      <c r="G11044">
        <v>76.91</v>
      </c>
      <c r="H11044">
        <v>76.91</v>
      </c>
    </row>
    <row r="11045" spans="1:8">
      <c r="A11045" t="s">
        <v>319</v>
      </c>
      <c r="B11045">
        <v>37399</v>
      </c>
      <c r="C11045" t="s">
        <v>973</v>
      </c>
      <c r="D11045" t="s">
        <v>211</v>
      </c>
      <c r="E11045" s="155">
        <v>43.41</v>
      </c>
      <c r="F11045" s="155">
        <v>43.41</v>
      </c>
      <c r="G11045">
        <v>31.25</v>
      </c>
      <c r="H11045">
        <v>31.25</v>
      </c>
    </row>
    <row r="11046" spans="1:8">
      <c r="A11046" t="s">
        <v>319</v>
      </c>
      <c r="B11046">
        <v>43834</v>
      </c>
      <c r="C11046" t="s">
        <v>974</v>
      </c>
      <c r="D11046" t="s">
        <v>110</v>
      </c>
      <c r="E11046" s="155">
        <v>18.239999999999998</v>
      </c>
      <c r="F11046" s="155">
        <v>18.239999999999998</v>
      </c>
      <c r="G11046">
        <v>22.56</v>
      </c>
      <c r="H11046">
        <v>22.56</v>
      </c>
    </row>
    <row r="11047" spans="1:8">
      <c r="A11047" t="s">
        <v>319</v>
      </c>
      <c r="B11047">
        <v>43835</v>
      </c>
      <c r="C11047" t="s">
        <v>975</v>
      </c>
      <c r="D11047" t="s">
        <v>110</v>
      </c>
      <c r="E11047" s="155">
        <v>1.63</v>
      </c>
      <c r="F11047" s="155">
        <v>1.63</v>
      </c>
      <c r="G11047">
        <v>2.02</v>
      </c>
      <c r="H11047">
        <v>2.02</v>
      </c>
    </row>
    <row r="11048" spans="1:8">
      <c r="A11048" t="s">
        <v>319</v>
      </c>
      <c r="B11048">
        <v>43833</v>
      </c>
      <c r="C11048" t="s">
        <v>976</v>
      </c>
      <c r="D11048" t="s">
        <v>110</v>
      </c>
      <c r="E11048" s="155">
        <v>1.7</v>
      </c>
      <c r="F11048" s="155">
        <v>1.7</v>
      </c>
      <c r="G11048">
        <v>2.1</v>
      </c>
      <c r="H11048">
        <v>2.1</v>
      </c>
    </row>
    <row r="11049" spans="1:8">
      <c r="A11049" t="s">
        <v>319</v>
      </c>
      <c r="B11049">
        <v>41955</v>
      </c>
      <c r="C11049" t="s">
        <v>977</v>
      </c>
      <c r="D11049" t="s">
        <v>205</v>
      </c>
      <c r="E11049" s="155">
        <v>58.57</v>
      </c>
      <c r="F11049" s="155">
        <v>58.57</v>
      </c>
      <c r="G11049">
        <v>72.489999999999995</v>
      </c>
      <c r="H11049">
        <v>72.489999999999995</v>
      </c>
    </row>
    <row r="11050" spans="1:8">
      <c r="A11050" t="s">
        <v>319</v>
      </c>
      <c r="B11050">
        <v>41953</v>
      </c>
      <c r="C11050" t="s">
        <v>978</v>
      </c>
      <c r="D11050" t="s">
        <v>205</v>
      </c>
      <c r="E11050" s="155">
        <v>55.89</v>
      </c>
      <c r="F11050" s="155">
        <v>55.89</v>
      </c>
      <c r="G11050">
        <v>69.180000000000007</v>
      </c>
      <c r="H11050">
        <v>69.180000000000007</v>
      </c>
    </row>
    <row r="11051" spans="1:8">
      <c r="A11051" t="s">
        <v>319</v>
      </c>
      <c r="B11051">
        <v>41954</v>
      </c>
      <c r="C11051" t="s">
        <v>979</v>
      </c>
      <c r="D11051" t="s">
        <v>205</v>
      </c>
      <c r="E11051" s="155">
        <v>55.36</v>
      </c>
      <c r="F11051" s="155">
        <v>55.36</v>
      </c>
      <c r="G11051">
        <v>68.52</v>
      </c>
      <c r="H11051">
        <v>68.52</v>
      </c>
    </row>
    <row r="11052" spans="1:8">
      <c r="A11052" t="s">
        <v>319</v>
      </c>
      <c r="B11052">
        <v>25004</v>
      </c>
      <c r="C11052" t="s">
        <v>980</v>
      </c>
      <c r="D11052" t="s">
        <v>205</v>
      </c>
      <c r="E11052" s="155">
        <v>57.38</v>
      </c>
      <c r="F11052" s="155">
        <v>57.38</v>
      </c>
      <c r="G11052">
        <v>52.39</v>
      </c>
      <c r="H11052">
        <v>52.39</v>
      </c>
    </row>
    <row r="11053" spans="1:8">
      <c r="A11053" t="s">
        <v>319</v>
      </c>
      <c r="B11053">
        <v>25002</v>
      </c>
      <c r="C11053" t="s">
        <v>981</v>
      </c>
      <c r="D11053" t="s">
        <v>205</v>
      </c>
      <c r="E11053" s="155">
        <v>57.38</v>
      </c>
      <c r="F11053" s="155">
        <v>57.38</v>
      </c>
      <c r="G11053">
        <v>52.39</v>
      </c>
      <c r="H11053">
        <v>52.39</v>
      </c>
    </row>
    <row r="11054" spans="1:8">
      <c r="A11054" t="s">
        <v>319</v>
      </c>
      <c r="B11054">
        <v>37409</v>
      </c>
      <c r="C11054" t="s">
        <v>982</v>
      </c>
      <c r="D11054" t="s">
        <v>205</v>
      </c>
      <c r="E11054" s="155">
        <v>57.38</v>
      </c>
      <c r="F11054" s="155">
        <v>57.38</v>
      </c>
      <c r="G11054">
        <v>52.39</v>
      </c>
      <c r="H11054">
        <v>52.39</v>
      </c>
    </row>
    <row r="11055" spans="1:8">
      <c r="A11055" t="s">
        <v>319</v>
      </c>
      <c r="B11055">
        <v>841</v>
      </c>
      <c r="C11055" t="s">
        <v>983</v>
      </c>
      <c r="D11055" t="s">
        <v>205</v>
      </c>
      <c r="E11055" s="155">
        <v>58.08</v>
      </c>
      <c r="F11055" s="155">
        <v>58.08</v>
      </c>
      <c r="G11055">
        <v>53.03</v>
      </c>
      <c r="H11055">
        <v>53.03</v>
      </c>
    </row>
    <row r="11056" spans="1:8">
      <c r="A11056" t="s">
        <v>319</v>
      </c>
      <c r="B11056">
        <v>25005</v>
      </c>
      <c r="C11056" t="s">
        <v>984</v>
      </c>
      <c r="D11056" t="s">
        <v>205</v>
      </c>
      <c r="E11056" s="155">
        <v>62.96</v>
      </c>
      <c r="F11056" s="155">
        <v>62.96</v>
      </c>
      <c r="G11056">
        <v>57.49</v>
      </c>
      <c r="H11056">
        <v>57.49</v>
      </c>
    </row>
    <row r="11057" spans="1:8">
      <c r="A11057" t="s">
        <v>319</v>
      </c>
      <c r="B11057">
        <v>25003</v>
      </c>
      <c r="C11057" t="s">
        <v>985</v>
      </c>
      <c r="D11057" t="s">
        <v>205</v>
      </c>
      <c r="E11057" s="155">
        <v>63.91</v>
      </c>
      <c r="F11057" s="155">
        <v>63.91</v>
      </c>
      <c r="G11057">
        <v>58.35</v>
      </c>
      <c r="H11057">
        <v>58.35</v>
      </c>
    </row>
    <row r="11058" spans="1:8">
      <c r="A11058" t="s">
        <v>319</v>
      </c>
      <c r="B11058">
        <v>37410</v>
      </c>
      <c r="C11058" t="s">
        <v>986</v>
      </c>
      <c r="D11058" t="s">
        <v>205</v>
      </c>
      <c r="E11058" s="155">
        <v>62.96</v>
      </c>
      <c r="F11058" s="155">
        <v>62.96</v>
      </c>
      <c r="G11058">
        <v>57.49</v>
      </c>
      <c r="H11058">
        <v>57.49</v>
      </c>
    </row>
    <row r="11059" spans="1:8">
      <c r="A11059" t="s">
        <v>319</v>
      </c>
      <c r="B11059">
        <v>842</v>
      </c>
      <c r="C11059" t="s">
        <v>987</v>
      </c>
      <c r="D11059" t="s">
        <v>205</v>
      </c>
      <c r="E11059" s="155">
        <v>63.86</v>
      </c>
      <c r="F11059" s="155">
        <v>63.86</v>
      </c>
      <c r="G11059">
        <v>58.3</v>
      </c>
      <c r="H11059">
        <v>58.3</v>
      </c>
    </row>
    <row r="11060" spans="1:8">
      <c r="A11060" t="s">
        <v>319</v>
      </c>
      <c r="B11060">
        <v>44391</v>
      </c>
      <c r="C11060" t="s">
        <v>988</v>
      </c>
      <c r="D11060" t="s">
        <v>110</v>
      </c>
      <c r="E11060" s="155">
        <v>136.07</v>
      </c>
      <c r="F11060" s="155">
        <v>136.07</v>
      </c>
      <c r="G11060">
        <v>124.24</v>
      </c>
      <c r="H11060">
        <v>124.24</v>
      </c>
    </row>
    <row r="11061" spans="1:8">
      <c r="A11061" t="s">
        <v>319</v>
      </c>
      <c r="B11061">
        <v>44388</v>
      </c>
      <c r="C11061" t="s">
        <v>989</v>
      </c>
      <c r="D11061" t="s">
        <v>110</v>
      </c>
      <c r="E11061" s="155">
        <v>2.94</v>
      </c>
      <c r="F11061" s="155">
        <v>2.94</v>
      </c>
      <c r="G11061">
        <v>2.69</v>
      </c>
      <c r="H11061">
        <v>2.69</v>
      </c>
    </row>
    <row r="11062" spans="1:8">
      <c r="A11062" t="s">
        <v>319</v>
      </c>
      <c r="B11062">
        <v>44392</v>
      </c>
      <c r="C11062" t="s">
        <v>990</v>
      </c>
      <c r="D11062" t="s">
        <v>110</v>
      </c>
      <c r="E11062" s="155">
        <v>270.93</v>
      </c>
      <c r="F11062" s="155">
        <v>270.93</v>
      </c>
      <c r="G11062">
        <v>247.37</v>
      </c>
      <c r="H11062">
        <v>247.37</v>
      </c>
    </row>
    <row r="11063" spans="1:8">
      <c r="A11063" t="s">
        <v>319</v>
      </c>
      <c r="B11063">
        <v>44390</v>
      </c>
      <c r="C11063" t="s">
        <v>991</v>
      </c>
      <c r="D11063" t="s">
        <v>110</v>
      </c>
      <c r="E11063" s="155">
        <v>57.4</v>
      </c>
      <c r="F11063" s="155">
        <v>57.4</v>
      </c>
      <c r="G11063">
        <v>52.41</v>
      </c>
      <c r="H11063">
        <v>52.41</v>
      </c>
    </row>
    <row r="11064" spans="1:8">
      <c r="A11064" t="s">
        <v>319</v>
      </c>
      <c r="B11064">
        <v>44389</v>
      </c>
      <c r="C11064" t="s">
        <v>992</v>
      </c>
      <c r="D11064" t="s">
        <v>110</v>
      </c>
      <c r="E11064" s="155">
        <v>6.78</v>
      </c>
      <c r="F11064" s="155">
        <v>6.78</v>
      </c>
      <c r="G11064">
        <v>6.19</v>
      </c>
      <c r="H11064">
        <v>6.19</v>
      </c>
    </row>
    <row r="11065" spans="1:8">
      <c r="A11065" t="s">
        <v>319</v>
      </c>
      <c r="B11065">
        <v>862</v>
      </c>
      <c r="C11065" t="s">
        <v>993</v>
      </c>
      <c r="D11065" t="s">
        <v>110</v>
      </c>
      <c r="E11065" s="155">
        <v>12.41</v>
      </c>
      <c r="F11065" s="155">
        <v>12.41</v>
      </c>
      <c r="G11065">
        <v>11.33</v>
      </c>
      <c r="H11065">
        <v>11.33</v>
      </c>
    </row>
    <row r="11066" spans="1:8">
      <c r="A11066" t="s">
        <v>319</v>
      </c>
      <c r="B11066">
        <v>866</v>
      </c>
      <c r="C11066" t="s">
        <v>994</v>
      </c>
      <c r="D11066" t="s">
        <v>110</v>
      </c>
      <c r="E11066" s="155">
        <v>157.76</v>
      </c>
      <c r="F11066" s="155">
        <v>157.76</v>
      </c>
      <c r="G11066">
        <v>144.04</v>
      </c>
      <c r="H11066">
        <v>144.04</v>
      </c>
    </row>
    <row r="11067" spans="1:8">
      <c r="A11067" t="s">
        <v>319</v>
      </c>
      <c r="B11067">
        <v>892</v>
      </c>
      <c r="C11067" t="s">
        <v>995</v>
      </c>
      <c r="D11067" t="s">
        <v>110</v>
      </c>
      <c r="E11067" s="155">
        <v>190.97</v>
      </c>
      <c r="F11067" s="155">
        <v>190.97</v>
      </c>
      <c r="G11067">
        <v>174.36</v>
      </c>
      <c r="H11067">
        <v>174.36</v>
      </c>
    </row>
    <row r="11068" spans="1:8">
      <c r="A11068" t="s">
        <v>319</v>
      </c>
      <c r="B11068">
        <v>857</v>
      </c>
      <c r="C11068" t="s">
        <v>996</v>
      </c>
      <c r="D11068" t="s">
        <v>110</v>
      </c>
      <c r="E11068" s="155">
        <v>20.77</v>
      </c>
      <c r="F11068" s="155">
        <v>20.77</v>
      </c>
      <c r="G11068">
        <v>18.96</v>
      </c>
      <c r="H11068">
        <v>18.96</v>
      </c>
    </row>
    <row r="11069" spans="1:8">
      <c r="A11069" t="s">
        <v>319</v>
      </c>
      <c r="B11069">
        <v>37404</v>
      </c>
      <c r="C11069" t="s">
        <v>997</v>
      </c>
      <c r="D11069" t="s">
        <v>110</v>
      </c>
      <c r="E11069" s="155">
        <v>220.95</v>
      </c>
      <c r="F11069" s="155">
        <v>220.95</v>
      </c>
      <c r="G11069">
        <v>201.74</v>
      </c>
      <c r="H11069">
        <v>201.74</v>
      </c>
    </row>
    <row r="11070" spans="1:8">
      <c r="A11070" t="s">
        <v>319</v>
      </c>
      <c r="B11070">
        <v>868</v>
      </c>
      <c r="C11070" t="s">
        <v>998</v>
      </c>
      <c r="D11070" t="s">
        <v>110</v>
      </c>
      <c r="E11070" s="155">
        <v>29.6</v>
      </c>
      <c r="F11070" s="155">
        <v>29.6</v>
      </c>
      <c r="G11070">
        <v>27.03</v>
      </c>
      <c r="H11070">
        <v>27.03</v>
      </c>
    </row>
    <row r="11071" spans="1:8">
      <c r="A11071" t="s">
        <v>319</v>
      </c>
      <c r="B11071">
        <v>863</v>
      </c>
      <c r="C11071" t="s">
        <v>999</v>
      </c>
      <c r="D11071" t="s">
        <v>110</v>
      </c>
      <c r="E11071" s="155">
        <v>43.59</v>
      </c>
      <c r="F11071" s="155">
        <v>43.59</v>
      </c>
      <c r="G11071">
        <v>39.799999999999997</v>
      </c>
      <c r="H11071">
        <v>39.799999999999997</v>
      </c>
    </row>
    <row r="11072" spans="1:8">
      <c r="A11072" t="s">
        <v>319</v>
      </c>
      <c r="B11072">
        <v>867</v>
      </c>
      <c r="C11072" t="s">
        <v>1000</v>
      </c>
      <c r="D11072" t="s">
        <v>110</v>
      </c>
      <c r="E11072" s="155">
        <v>62.1</v>
      </c>
      <c r="F11072" s="155">
        <v>62.1</v>
      </c>
      <c r="G11072">
        <v>56.7</v>
      </c>
      <c r="H11072">
        <v>56.7</v>
      </c>
    </row>
    <row r="11073" spans="1:8">
      <c r="A11073" t="s">
        <v>319</v>
      </c>
      <c r="B11073">
        <v>864</v>
      </c>
      <c r="C11073" t="s">
        <v>1001</v>
      </c>
      <c r="D11073" t="s">
        <v>110</v>
      </c>
      <c r="E11073" s="155">
        <v>82.03</v>
      </c>
      <c r="F11073" s="155">
        <v>82.03</v>
      </c>
      <c r="G11073">
        <v>74.900000000000006</v>
      </c>
      <c r="H11073">
        <v>74.900000000000006</v>
      </c>
    </row>
    <row r="11074" spans="1:8">
      <c r="A11074" t="s">
        <v>319</v>
      </c>
      <c r="B11074">
        <v>865</v>
      </c>
      <c r="C11074" t="s">
        <v>1002</v>
      </c>
      <c r="D11074" t="s">
        <v>110</v>
      </c>
      <c r="E11074" s="155">
        <v>117.99</v>
      </c>
      <c r="F11074" s="155">
        <v>117.99</v>
      </c>
      <c r="G11074">
        <v>107.73</v>
      </c>
      <c r="H11074">
        <v>107.73</v>
      </c>
    </row>
    <row r="11075" spans="1:8">
      <c r="A11075" t="s">
        <v>319</v>
      </c>
      <c r="B11075">
        <v>39251</v>
      </c>
      <c r="C11075" t="s">
        <v>1003</v>
      </c>
      <c r="D11075" t="s">
        <v>110</v>
      </c>
      <c r="E11075" s="155">
        <v>0.77</v>
      </c>
      <c r="F11075" s="155">
        <v>0.77</v>
      </c>
      <c r="G11075">
        <v>0.71</v>
      </c>
      <c r="H11075">
        <v>0.71</v>
      </c>
    </row>
    <row r="11076" spans="1:8">
      <c r="A11076" t="s">
        <v>319</v>
      </c>
      <c r="B11076">
        <v>1011</v>
      </c>
      <c r="C11076" t="s">
        <v>1004</v>
      </c>
      <c r="D11076" t="s">
        <v>110</v>
      </c>
      <c r="E11076" s="155">
        <v>1.05</v>
      </c>
      <c r="F11076" s="155">
        <v>1.05</v>
      </c>
      <c r="G11076">
        <v>0.96</v>
      </c>
      <c r="H11076">
        <v>0.96</v>
      </c>
    </row>
    <row r="11077" spans="1:8">
      <c r="A11077" t="s">
        <v>319</v>
      </c>
      <c r="B11077">
        <v>39252</v>
      </c>
      <c r="C11077" t="s">
        <v>1005</v>
      </c>
      <c r="D11077" t="s">
        <v>110</v>
      </c>
      <c r="E11077" s="155">
        <v>1.38</v>
      </c>
      <c r="F11077" s="155">
        <v>1.38</v>
      </c>
      <c r="G11077">
        <v>1.26</v>
      </c>
      <c r="H11077">
        <v>1.26</v>
      </c>
    </row>
    <row r="11078" spans="1:8">
      <c r="A11078" t="s">
        <v>319</v>
      </c>
      <c r="B11078">
        <v>1013</v>
      </c>
      <c r="C11078" t="s">
        <v>1006</v>
      </c>
      <c r="D11078" t="s">
        <v>110</v>
      </c>
      <c r="E11078" s="155">
        <v>1.66</v>
      </c>
      <c r="F11078" s="155">
        <v>1.66</v>
      </c>
      <c r="G11078">
        <v>1.52</v>
      </c>
      <c r="H11078">
        <v>1.52</v>
      </c>
    </row>
    <row r="11079" spans="1:8">
      <c r="A11079" t="s">
        <v>319</v>
      </c>
      <c r="B11079">
        <v>980</v>
      </c>
      <c r="C11079" t="s">
        <v>1007</v>
      </c>
      <c r="D11079" t="s">
        <v>110</v>
      </c>
      <c r="E11079" s="155">
        <v>12.01</v>
      </c>
      <c r="F11079" s="155">
        <v>12.01</v>
      </c>
      <c r="G11079">
        <v>10.96</v>
      </c>
      <c r="H11079">
        <v>10.96</v>
      </c>
    </row>
    <row r="11080" spans="1:8">
      <c r="A11080" t="s">
        <v>319</v>
      </c>
      <c r="B11080">
        <v>39237</v>
      </c>
      <c r="C11080" t="s">
        <v>1008</v>
      </c>
      <c r="D11080" t="s">
        <v>110</v>
      </c>
      <c r="E11080" s="155">
        <v>127.72</v>
      </c>
      <c r="F11080" s="155">
        <v>127.72</v>
      </c>
      <c r="G11080">
        <v>116.61</v>
      </c>
      <c r="H11080">
        <v>116.61</v>
      </c>
    </row>
    <row r="11081" spans="1:8">
      <c r="A11081" t="s">
        <v>319</v>
      </c>
      <c r="B11081">
        <v>39238</v>
      </c>
      <c r="C11081" t="s">
        <v>1009</v>
      </c>
      <c r="D11081" t="s">
        <v>110</v>
      </c>
      <c r="E11081" s="155">
        <v>161.08000000000001</v>
      </c>
      <c r="F11081" s="155">
        <v>161.08000000000001</v>
      </c>
      <c r="G11081">
        <v>147.07</v>
      </c>
      <c r="H11081">
        <v>147.07</v>
      </c>
    </row>
    <row r="11082" spans="1:8">
      <c r="A11082" t="s">
        <v>319</v>
      </c>
      <c r="B11082">
        <v>979</v>
      </c>
      <c r="C11082" t="s">
        <v>1010</v>
      </c>
      <c r="D11082" t="s">
        <v>110</v>
      </c>
      <c r="E11082" s="155">
        <v>17.149999999999999</v>
      </c>
      <c r="F11082" s="155">
        <v>17.149999999999999</v>
      </c>
      <c r="G11082">
        <v>15.66</v>
      </c>
      <c r="H11082">
        <v>15.66</v>
      </c>
    </row>
    <row r="11083" spans="1:8">
      <c r="A11083" t="s">
        <v>319</v>
      </c>
      <c r="B11083">
        <v>39239</v>
      </c>
      <c r="C11083" t="s">
        <v>1011</v>
      </c>
      <c r="D11083" t="s">
        <v>110</v>
      </c>
      <c r="E11083" s="155">
        <v>194.6</v>
      </c>
      <c r="F11083" s="155">
        <v>194.6</v>
      </c>
      <c r="G11083">
        <v>177.68</v>
      </c>
      <c r="H11083">
        <v>177.68</v>
      </c>
    </row>
    <row r="11084" spans="1:8">
      <c r="A11084" t="s">
        <v>319</v>
      </c>
      <c r="B11084">
        <v>1014</v>
      </c>
      <c r="C11084" t="s">
        <v>1012</v>
      </c>
      <c r="D11084" t="s">
        <v>110</v>
      </c>
      <c r="E11084" s="155">
        <v>2.63</v>
      </c>
      <c r="F11084" s="155">
        <v>2.63</v>
      </c>
      <c r="G11084">
        <v>2.41</v>
      </c>
      <c r="H11084">
        <v>2.41</v>
      </c>
    </row>
    <row r="11085" spans="1:8">
      <c r="A11085" t="s">
        <v>319</v>
      </c>
      <c r="B11085">
        <v>39240</v>
      </c>
      <c r="C11085" t="s">
        <v>1013</v>
      </c>
      <c r="D11085" t="s">
        <v>110</v>
      </c>
      <c r="E11085" s="155">
        <v>255.95</v>
      </c>
      <c r="F11085" s="155">
        <v>255.95</v>
      </c>
      <c r="G11085">
        <v>233.7</v>
      </c>
      <c r="H11085">
        <v>233.7</v>
      </c>
    </row>
    <row r="11086" spans="1:8">
      <c r="A11086" t="s">
        <v>319</v>
      </c>
      <c r="B11086">
        <v>39232</v>
      </c>
      <c r="C11086" t="s">
        <v>1014</v>
      </c>
      <c r="D11086" t="s">
        <v>110</v>
      </c>
      <c r="E11086" s="155">
        <v>26.86</v>
      </c>
      <c r="F11086" s="155">
        <v>26.86</v>
      </c>
      <c r="G11086">
        <v>24.52</v>
      </c>
      <c r="H11086">
        <v>24.52</v>
      </c>
    </row>
    <row r="11087" spans="1:8">
      <c r="A11087" t="s">
        <v>319</v>
      </c>
      <c r="B11087">
        <v>39233</v>
      </c>
      <c r="C11087" t="s">
        <v>1015</v>
      </c>
      <c r="D11087" t="s">
        <v>110</v>
      </c>
      <c r="E11087" s="155">
        <v>39.15</v>
      </c>
      <c r="F11087" s="155">
        <v>39.15</v>
      </c>
      <c r="G11087">
        <v>35.75</v>
      </c>
      <c r="H11087">
        <v>35.75</v>
      </c>
    </row>
    <row r="11088" spans="1:8">
      <c r="A11088" t="s">
        <v>319</v>
      </c>
      <c r="B11088">
        <v>981</v>
      </c>
      <c r="C11088" t="s">
        <v>1016</v>
      </c>
      <c r="D11088" t="s">
        <v>110</v>
      </c>
      <c r="E11088" s="155">
        <v>4.37</v>
      </c>
      <c r="F11088" s="155">
        <v>4.37</v>
      </c>
      <c r="G11088">
        <v>3.99</v>
      </c>
      <c r="H11088">
        <v>3.99</v>
      </c>
    </row>
    <row r="11089" spans="1:8">
      <c r="A11089" t="s">
        <v>319</v>
      </c>
      <c r="B11089">
        <v>39234</v>
      </c>
      <c r="C11089" t="s">
        <v>1017</v>
      </c>
      <c r="D11089" t="s">
        <v>110</v>
      </c>
      <c r="E11089" s="155">
        <v>54.5</v>
      </c>
      <c r="F11089" s="155">
        <v>54.5</v>
      </c>
      <c r="G11089">
        <v>49.76</v>
      </c>
      <c r="H11089">
        <v>49.76</v>
      </c>
    </row>
    <row r="11090" spans="1:8">
      <c r="A11090" t="s">
        <v>319</v>
      </c>
      <c r="B11090">
        <v>982</v>
      </c>
      <c r="C11090" t="s">
        <v>1018</v>
      </c>
      <c r="D11090" t="s">
        <v>110</v>
      </c>
      <c r="E11090" s="155">
        <v>6.28</v>
      </c>
      <c r="F11090" s="155">
        <v>6.28</v>
      </c>
      <c r="G11090">
        <v>5.73</v>
      </c>
      <c r="H11090">
        <v>5.73</v>
      </c>
    </row>
    <row r="11091" spans="1:8">
      <c r="A11091" t="s">
        <v>319</v>
      </c>
      <c r="B11091">
        <v>39235</v>
      </c>
      <c r="C11091" t="s">
        <v>1019</v>
      </c>
      <c r="D11091" t="s">
        <v>110</v>
      </c>
      <c r="E11091" s="155">
        <v>80.38</v>
      </c>
      <c r="F11091" s="155">
        <v>80.38</v>
      </c>
      <c r="G11091">
        <v>73.39</v>
      </c>
      <c r="H11091">
        <v>73.39</v>
      </c>
    </row>
    <row r="11092" spans="1:8">
      <c r="A11092" t="s">
        <v>319</v>
      </c>
      <c r="B11092">
        <v>39236</v>
      </c>
      <c r="C11092" t="s">
        <v>1020</v>
      </c>
      <c r="D11092" t="s">
        <v>110</v>
      </c>
      <c r="E11092" s="155">
        <v>106.53</v>
      </c>
      <c r="F11092" s="155">
        <v>106.53</v>
      </c>
      <c r="G11092">
        <v>97.26</v>
      </c>
      <c r="H11092">
        <v>97.26</v>
      </c>
    </row>
    <row r="11093" spans="1:8">
      <c r="A11093" t="s">
        <v>319</v>
      </c>
      <c r="B11093">
        <v>993</v>
      </c>
      <c r="C11093" t="s">
        <v>1021</v>
      </c>
      <c r="D11093" t="s">
        <v>110</v>
      </c>
      <c r="E11093" s="155">
        <v>2.2400000000000002</v>
      </c>
      <c r="F11093" s="155">
        <v>2.2400000000000002</v>
      </c>
      <c r="G11093">
        <v>2.0499999999999998</v>
      </c>
      <c r="H11093">
        <v>2.0499999999999998</v>
      </c>
    </row>
    <row r="11094" spans="1:8">
      <c r="A11094" t="s">
        <v>319</v>
      </c>
      <c r="B11094">
        <v>1020</v>
      </c>
      <c r="C11094" t="s">
        <v>1022</v>
      </c>
      <c r="D11094" t="s">
        <v>110</v>
      </c>
      <c r="E11094" s="155">
        <v>11.45</v>
      </c>
      <c r="F11094" s="155">
        <v>11.45</v>
      </c>
      <c r="G11094">
        <v>10.45</v>
      </c>
      <c r="H11094">
        <v>10.45</v>
      </c>
    </row>
    <row r="11095" spans="1:8">
      <c r="A11095" t="s">
        <v>319</v>
      </c>
      <c r="B11095">
        <v>1017</v>
      </c>
      <c r="C11095" t="s">
        <v>1023</v>
      </c>
      <c r="D11095" t="s">
        <v>110</v>
      </c>
      <c r="E11095" s="155">
        <v>140.29</v>
      </c>
      <c r="F11095" s="155">
        <v>140.29</v>
      </c>
      <c r="G11095">
        <v>128.09</v>
      </c>
      <c r="H11095">
        <v>128.09</v>
      </c>
    </row>
    <row r="11096" spans="1:8">
      <c r="A11096" t="s">
        <v>319</v>
      </c>
      <c r="B11096">
        <v>999</v>
      </c>
      <c r="C11096" t="s">
        <v>1024</v>
      </c>
      <c r="D11096" t="s">
        <v>110</v>
      </c>
      <c r="E11096" s="155">
        <v>169.97</v>
      </c>
      <c r="F11096" s="155">
        <v>169.97</v>
      </c>
      <c r="G11096">
        <v>155.19</v>
      </c>
      <c r="H11096">
        <v>155.19</v>
      </c>
    </row>
    <row r="11097" spans="1:8">
      <c r="A11097" t="s">
        <v>319</v>
      </c>
      <c r="B11097">
        <v>995</v>
      </c>
      <c r="C11097" t="s">
        <v>1025</v>
      </c>
      <c r="D11097" t="s">
        <v>110</v>
      </c>
      <c r="E11097" s="155">
        <v>18.23</v>
      </c>
      <c r="F11097" s="155">
        <v>18.23</v>
      </c>
      <c r="G11097">
        <v>16.64</v>
      </c>
      <c r="H11097">
        <v>16.64</v>
      </c>
    </row>
    <row r="11098" spans="1:8">
      <c r="A11098" t="s">
        <v>319</v>
      </c>
      <c r="B11098">
        <v>1000</v>
      </c>
      <c r="C11098" t="s">
        <v>1026</v>
      </c>
      <c r="D11098" t="s">
        <v>110</v>
      </c>
      <c r="E11098" s="155">
        <v>208.77</v>
      </c>
      <c r="F11098" s="155">
        <v>208.77</v>
      </c>
      <c r="G11098">
        <v>190.62</v>
      </c>
      <c r="H11098">
        <v>190.62</v>
      </c>
    </row>
    <row r="11099" spans="1:8">
      <c r="A11099" t="s">
        <v>319</v>
      </c>
      <c r="B11099">
        <v>1022</v>
      </c>
      <c r="C11099" t="s">
        <v>1027</v>
      </c>
      <c r="D11099" t="s">
        <v>110</v>
      </c>
      <c r="E11099" s="155">
        <v>3.13</v>
      </c>
      <c r="F11099" s="155">
        <v>3.13</v>
      </c>
      <c r="G11099">
        <v>2.86</v>
      </c>
      <c r="H11099">
        <v>2.86</v>
      </c>
    </row>
    <row r="11100" spans="1:8">
      <c r="A11100" t="s">
        <v>319</v>
      </c>
      <c r="B11100">
        <v>1015</v>
      </c>
      <c r="C11100" t="s">
        <v>1028</v>
      </c>
      <c r="D11100" t="s">
        <v>110</v>
      </c>
      <c r="E11100" s="155">
        <v>277.43</v>
      </c>
      <c r="F11100" s="155">
        <v>277.43</v>
      </c>
      <c r="G11100">
        <v>253.3</v>
      </c>
      <c r="H11100">
        <v>253.3</v>
      </c>
    </row>
    <row r="11101" spans="1:8">
      <c r="A11101" t="s">
        <v>319</v>
      </c>
      <c r="B11101">
        <v>996</v>
      </c>
      <c r="C11101" t="s">
        <v>1029</v>
      </c>
      <c r="D11101" t="s">
        <v>110</v>
      </c>
      <c r="E11101" s="155">
        <v>28.27</v>
      </c>
      <c r="F11101" s="155">
        <v>28.27</v>
      </c>
      <c r="G11101">
        <v>25.81</v>
      </c>
      <c r="H11101">
        <v>25.81</v>
      </c>
    </row>
    <row r="11102" spans="1:8">
      <c r="A11102" t="s">
        <v>319</v>
      </c>
      <c r="B11102">
        <v>1001</v>
      </c>
      <c r="C11102" t="s">
        <v>1030</v>
      </c>
      <c r="D11102" t="s">
        <v>110</v>
      </c>
      <c r="E11102" s="155">
        <v>359.95</v>
      </c>
      <c r="F11102" s="155">
        <v>359.95</v>
      </c>
      <c r="G11102">
        <v>328.65</v>
      </c>
      <c r="H11102">
        <v>328.65</v>
      </c>
    </row>
    <row r="11103" spans="1:8">
      <c r="A11103" t="s">
        <v>319</v>
      </c>
      <c r="B11103">
        <v>1019</v>
      </c>
      <c r="C11103" t="s">
        <v>1031</v>
      </c>
      <c r="D11103" t="s">
        <v>110</v>
      </c>
      <c r="E11103" s="155">
        <v>39.94</v>
      </c>
      <c r="F11103" s="155">
        <v>39.94</v>
      </c>
      <c r="G11103">
        <v>36.47</v>
      </c>
      <c r="H11103">
        <v>36.47</v>
      </c>
    </row>
    <row r="11104" spans="1:8">
      <c r="A11104" t="s">
        <v>319</v>
      </c>
      <c r="B11104">
        <v>1021</v>
      </c>
      <c r="C11104" t="s">
        <v>1032</v>
      </c>
      <c r="D11104" t="s">
        <v>110</v>
      </c>
      <c r="E11104" s="155">
        <v>4.8</v>
      </c>
      <c r="F11104" s="155">
        <v>4.8</v>
      </c>
      <c r="G11104">
        <v>4.38</v>
      </c>
      <c r="H11104">
        <v>4.38</v>
      </c>
    </row>
    <row r="11105" spans="1:8">
      <c r="A11105" t="s">
        <v>319</v>
      </c>
      <c r="B11105">
        <v>39249</v>
      </c>
      <c r="C11105" t="s">
        <v>1033</v>
      </c>
      <c r="D11105" t="s">
        <v>110</v>
      </c>
      <c r="E11105" s="155">
        <v>483.98</v>
      </c>
      <c r="F11105" s="155">
        <v>483.98</v>
      </c>
      <c r="G11105">
        <v>441.9</v>
      </c>
      <c r="H11105">
        <v>441.9</v>
      </c>
    </row>
    <row r="11106" spans="1:8">
      <c r="A11106" t="s">
        <v>319</v>
      </c>
      <c r="B11106">
        <v>1018</v>
      </c>
      <c r="C11106" t="s">
        <v>1034</v>
      </c>
      <c r="D11106" t="s">
        <v>110</v>
      </c>
      <c r="E11106" s="155">
        <v>59.06</v>
      </c>
      <c r="F11106" s="155">
        <v>59.06</v>
      </c>
      <c r="G11106">
        <v>53.93</v>
      </c>
      <c r="H11106">
        <v>53.93</v>
      </c>
    </row>
    <row r="11107" spans="1:8">
      <c r="A11107" t="s">
        <v>319</v>
      </c>
      <c r="B11107">
        <v>39250</v>
      </c>
      <c r="C11107" t="s">
        <v>1035</v>
      </c>
      <c r="D11107" t="s">
        <v>110</v>
      </c>
      <c r="E11107" s="155">
        <v>578.95000000000005</v>
      </c>
      <c r="F11107" s="155">
        <v>578.95000000000005</v>
      </c>
      <c r="G11107">
        <v>528.61</v>
      </c>
      <c r="H11107">
        <v>528.61</v>
      </c>
    </row>
    <row r="11108" spans="1:8">
      <c r="A11108" t="s">
        <v>319</v>
      </c>
      <c r="B11108">
        <v>994</v>
      </c>
      <c r="C11108" t="s">
        <v>1036</v>
      </c>
      <c r="D11108" t="s">
        <v>110</v>
      </c>
      <c r="E11108" s="155">
        <v>6.98</v>
      </c>
      <c r="F11108" s="155">
        <v>6.98</v>
      </c>
      <c r="G11108">
        <v>6.38</v>
      </c>
      <c r="H11108">
        <v>6.38</v>
      </c>
    </row>
    <row r="11109" spans="1:8">
      <c r="A11109" t="s">
        <v>319</v>
      </c>
      <c r="B11109">
        <v>977</v>
      </c>
      <c r="C11109" t="s">
        <v>1037</v>
      </c>
      <c r="D11109" t="s">
        <v>110</v>
      </c>
      <c r="E11109" s="155">
        <v>82.63</v>
      </c>
      <c r="F11109" s="155">
        <v>82.63</v>
      </c>
      <c r="G11109">
        <v>75.44</v>
      </c>
      <c r="H11109">
        <v>75.44</v>
      </c>
    </row>
    <row r="11110" spans="1:8">
      <c r="A11110" t="s">
        <v>319</v>
      </c>
      <c r="B11110">
        <v>998</v>
      </c>
      <c r="C11110" t="s">
        <v>1038</v>
      </c>
      <c r="D11110" t="s">
        <v>110</v>
      </c>
      <c r="E11110" s="155">
        <v>107.28</v>
      </c>
      <c r="F11110" s="155">
        <v>107.28</v>
      </c>
      <c r="G11110">
        <v>97.95</v>
      </c>
      <c r="H11110">
        <v>97.95</v>
      </c>
    </row>
    <row r="11111" spans="1:8">
      <c r="A11111" t="s">
        <v>319</v>
      </c>
      <c r="B11111">
        <v>1006</v>
      </c>
      <c r="C11111" t="s">
        <v>1039</v>
      </c>
      <c r="D11111" t="s">
        <v>110</v>
      </c>
      <c r="E11111" s="155">
        <v>142.15</v>
      </c>
      <c r="F11111" s="155">
        <v>142.15</v>
      </c>
      <c r="G11111">
        <v>129.79</v>
      </c>
      <c r="H11111">
        <v>129.79</v>
      </c>
    </row>
    <row r="11112" spans="1:8">
      <c r="A11112" t="s">
        <v>319</v>
      </c>
      <c r="B11112">
        <v>990</v>
      </c>
      <c r="C11112" t="s">
        <v>1040</v>
      </c>
      <c r="D11112" t="s">
        <v>110</v>
      </c>
      <c r="E11112" s="155">
        <v>189.02</v>
      </c>
      <c r="F11112" s="155">
        <v>189.02</v>
      </c>
      <c r="G11112">
        <v>172.58</v>
      </c>
      <c r="H11112">
        <v>172.58</v>
      </c>
    </row>
    <row r="11113" spans="1:8">
      <c r="A11113" t="s">
        <v>319</v>
      </c>
      <c r="B11113">
        <v>39241</v>
      </c>
      <c r="C11113" t="s">
        <v>1041</v>
      </c>
      <c r="D11113" t="s">
        <v>110</v>
      </c>
      <c r="E11113" s="155">
        <v>18.61</v>
      </c>
      <c r="F11113" s="155">
        <v>18.61</v>
      </c>
      <c r="G11113">
        <v>16.989999999999998</v>
      </c>
      <c r="H11113">
        <v>16.989999999999998</v>
      </c>
    </row>
    <row r="11114" spans="1:8">
      <c r="A11114" t="s">
        <v>319</v>
      </c>
      <c r="B11114">
        <v>1005</v>
      </c>
      <c r="C11114" t="s">
        <v>1042</v>
      </c>
      <c r="D11114" t="s">
        <v>110</v>
      </c>
      <c r="E11114" s="155">
        <v>235.34</v>
      </c>
      <c r="F11114" s="155">
        <v>235.34</v>
      </c>
      <c r="G11114">
        <v>214.87</v>
      </c>
      <c r="H11114">
        <v>214.87</v>
      </c>
    </row>
    <row r="11115" spans="1:8">
      <c r="A11115" t="s">
        <v>319</v>
      </c>
      <c r="B11115">
        <v>991</v>
      </c>
      <c r="C11115" t="s">
        <v>1043</v>
      </c>
      <c r="D11115" t="s">
        <v>110</v>
      </c>
      <c r="E11115" s="155">
        <v>308.24</v>
      </c>
      <c r="F11115" s="155">
        <v>308.24</v>
      </c>
      <c r="G11115">
        <v>281.44</v>
      </c>
      <c r="H11115">
        <v>281.44</v>
      </c>
    </row>
    <row r="11116" spans="1:8">
      <c r="A11116" t="s">
        <v>319</v>
      </c>
      <c r="B11116">
        <v>986</v>
      </c>
      <c r="C11116" t="s">
        <v>1044</v>
      </c>
      <c r="D11116" t="s">
        <v>110</v>
      </c>
      <c r="E11116" s="155">
        <v>29.4</v>
      </c>
      <c r="F11116" s="155">
        <v>29.4</v>
      </c>
      <c r="G11116">
        <v>26.84</v>
      </c>
      <c r="H11116">
        <v>26.84</v>
      </c>
    </row>
    <row r="11117" spans="1:8">
      <c r="A11117" t="s">
        <v>319</v>
      </c>
      <c r="B11117">
        <v>987</v>
      </c>
      <c r="C11117" t="s">
        <v>1045</v>
      </c>
      <c r="D11117" t="s">
        <v>110</v>
      </c>
      <c r="E11117" s="155">
        <v>40.25</v>
      </c>
      <c r="F11117" s="155">
        <v>40.25</v>
      </c>
      <c r="G11117">
        <v>36.75</v>
      </c>
      <c r="H11117">
        <v>36.75</v>
      </c>
    </row>
    <row r="11118" spans="1:8">
      <c r="A11118" t="s">
        <v>319</v>
      </c>
      <c r="B11118">
        <v>1007</v>
      </c>
      <c r="C11118" t="s">
        <v>1046</v>
      </c>
      <c r="D11118" t="s">
        <v>110</v>
      </c>
      <c r="E11118" s="155">
        <v>55.71</v>
      </c>
      <c r="F11118" s="155">
        <v>55.71</v>
      </c>
      <c r="G11118">
        <v>50.86</v>
      </c>
      <c r="H11118">
        <v>50.86</v>
      </c>
    </row>
    <row r="11119" spans="1:8">
      <c r="A11119" t="s">
        <v>319</v>
      </c>
      <c r="B11119">
        <v>1008</v>
      </c>
      <c r="C11119" t="s">
        <v>1047</v>
      </c>
      <c r="D11119" t="s">
        <v>110</v>
      </c>
      <c r="E11119" s="155">
        <v>7.07</v>
      </c>
      <c r="F11119" s="155">
        <v>7.07</v>
      </c>
      <c r="G11119">
        <v>6.46</v>
      </c>
      <c r="H11119">
        <v>6.46</v>
      </c>
    </row>
    <row r="11120" spans="1:8">
      <c r="A11120" t="s">
        <v>319</v>
      </c>
      <c r="B11120">
        <v>988</v>
      </c>
      <c r="C11120" t="s">
        <v>1048</v>
      </c>
      <c r="D11120" t="s">
        <v>110</v>
      </c>
      <c r="E11120" s="155">
        <v>76.819999999999993</v>
      </c>
      <c r="F11120" s="155">
        <v>76.819999999999993</v>
      </c>
      <c r="G11120">
        <v>70.14</v>
      </c>
      <c r="H11120">
        <v>70.14</v>
      </c>
    </row>
    <row r="11121" spans="1:8">
      <c r="A11121" t="s">
        <v>319</v>
      </c>
      <c r="B11121">
        <v>989</v>
      </c>
      <c r="C11121" t="s">
        <v>1049</v>
      </c>
      <c r="D11121" t="s">
        <v>110</v>
      </c>
      <c r="E11121" s="155">
        <v>106.03</v>
      </c>
      <c r="F11121" s="155">
        <v>106.03</v>
      </c>
      <c r="G11121">
        <v>96.81</v>
      </c>
      <c r="H11121">
        <v>96.81</v>
      </c>
    </row>
    <row r="11122" spans="1:8">
      <c r="A11122" t="s">
        <v>319</v>
      </c>
      <c r="B11122">
        <v>43972</v>
      </c>
      <c r="C11122" t="s">
        <v>1050</v>
      </c>
      <c r="D11122" t="s">
        <v>110</v>
      </c>
      <c r="E11122" s="155">
        <v>3.48</v>
      </c>
      <c r="F11122" s="155">
        <v>3.48</v>
      </c>
      <c r="G11122">
        <v>4.3099999999999996</v>
      </c>
      <c r="H11122">
        <v>4.3099999999999996</v>
      </c>
    </row>
    <row r="11123" spans="1:8">
      <c r="A11123" t="s">
        <v>319</v>
      </c>
      <c r="B11123">
        <v>43971</v>
      </c>
      <c r="C11123" t="s">
        <v>1051</v>
      </c>
      <c r="D11123" t="s">
        <v>110</v>
      </c>
      <c r="E11123" s="155">
        <v>2.66</v>
      </c>
      <c r="F11123" s="155">
        <v>2.66</v>
      </c>
      <c r="G11123">
        <v>3.29</v>
      </c>
      <c r="H11123">
        <v>3.29</v>
      </c>
    </row>
    <row r="11124" spans="1:8">
      <c r="A11124" t="s">
        <v>319</v>
      </c>
      <c r="B11124">
        <v>39598</v>
      </c>
      <c r="C11124" t="s">
        <v>1052</v>
      </c>
      <c r="D11124" t="s">
        <v>110</v>
      </c>
      <c r="E11124" s="155">
        <v>4.93</v>
      </c>
      <c r="F11124" s="155">
        <v>4.93</v>
      </c>
      <c r="G11124">
        <v>6.1</v>
      </c>
      <c r="H11124">
        <v>6.1</v>
      </c>
    </row>
    <row r="11125" spans="1:8">
      <c r="A11125" t="s">
        <v>319</v>
      </c>
      <c r="B11125">
        <v>43973</v>
      </c>
      <c r="C11125" t="s">
        <v>1053</v>
      </c>
      <c r="D11125" t="s">
        <v>110</v>
      </c>
      <c r="E11125" s="155">
        <v>3.64</v>
      </c>
      <c r="F11125" s="155">
        <v>3.64</v>
      </c>
      <c r="G11125">
        <v>4.5</v>
      </c>
      <c r="H11125">
        <v>4.5</v>
      </c>
    </row>
    <row r="11126" spans="1:8">
      <c r="A11126" t="s">
        <v>319</v>
      </c>
      <c r="B11126">
        <v>39599</v>
      </c>
      <c r="C11126" t="s">
        <v>1054</v>
      </c>
      <c r="D11126" t="s">
        <v>110</v>
      </c>
      <c r="E11126" s="155">
        <v>7.09</v>
      </c>
      <c r="F11126" s="155">
        <v>7.09</v>
      </c>
      <c r="G11126">
        <v>8.7799999999999994</v>
      </c>
      <c r="H11126">
        <v>8.7799999999999994</v>
      </c>
    </row>
    <row r="11127" spans="1:8">
      <c r="A11127" t="s">
        <v>319</v>
      </c>
      <c r="B11127">
        <v>43832</v>
      </c>
      <c r="C11127" t="s">
        <v>1055</v>
      </c>
      <c r="D11127" t="s">
        <v>110</v>
      </c>
      <c r="E11127" s="155">
        <v>18.690000000000001</v>
      </c>
      <c r="F11127" s="155">
        <v>18.690000000000001</v>
      </c>
      <c r="G11127">
        <v>23.12</v>
      </c>
      <c r="H11127">
        <v>23.12</v>
      </c>
    </row>
    <row r="11128" spans="1:8">
      <c r="A11128" t="s">
        <v>319</v>
      </c>
      <c r="B11128">
        <v>34602</v>
      </c>
      <c r="C11128" t="s">
        <v>1056</v>
      </c>
      <c r="D11128" t="s">
        <v>110</v>
      </c>
      <c r="E11128" s="155">
        <v>4.8600000000000003</v>
      </c>
      <c r="F11128" s="155">
        <v>4.8600000000000003</v>
      </c>
      <c r="G11128">
        <v>4.4400000000000004</v>
      </c>
      <c r="H11128">
        <v>4.4400000000000004</v>
      </c>
    </row>
    <row r="11129" spans="1:8">
      <c r="A11129" t="s">
        <v>319</v>
      </c>
      <c r="B11129">
        <v>34607</v>
      </c>
      <c r="C11129" t="s">
        <v>1057</v>
      </c>
      <c r="D11129" t="s">
        <v>110</v>
      </c>
      <c r="E11129" s="155">
        <v>11.92</v>
      </c>
      <c r="F11129" s="155">
        <v>11.92</v>
      </c>
      <c r="G11129">
        <v>10.88</v>
      </c>
      <c r="H11129">
        <v>10.88</v>
      </c>
    </row>
    <row r="11130" spans="1:8">
      <c r="A11130" t="s">
        <v>319</v>
      </c>
      <c r="B11130">
        <v>34609</v>
      </c>
      <c r="C11130" t="s">
        <v>1058</v>
      </c>
      <c r="D11130" t="s">
        <v>110</v>
      </c>
      <c r="E11130" s="155">
        <v>17.34</v>
      </c>
      <c r="F11130" s="155">
        <v>17.34</v>
      </c>
      <c r="G11130">
        <v>15.83</v>
      </c>
      <c r="H11130">
        <v>15.83</v>
      </c>
    </row>
    <row r="11131" spans="1:8">
      <c r="A11131" t="s">
        <v>319</v>
      </c>
      <c r="B11131">
        <v>34618</v>
      </c>
      <c r="C11131" t="s">
        <v>1059</v>
      </c>
      <c r="D11131" t="s">
        <v>110</v>
      </c>
      <c r="E11131" s="155">
        <v>6.63</v>
      </c>
      <c r="F11131" s="155">
        <v>6.63</v>
      </c>
      <c r="G11131">
        <v>6.05</v>
      </c>
      <c r="H11131">
        <v>6.05</v>
      </c>
    </row>
    <row r="11132" spans="1:8">
      <c r="A11132" t="s">
        <v>319</v>
      </c>
      <c r="B11132">
        <v>34621</v>
      </c>
      <c r="C11132" t="s">
        <v>1060</v>
      </c>
      <c r="D11132" t="s">
        <v>110</v>
      </c>
      <c r="E11132" s="155">
        <v>16.43</v>
      </c>
      <c r="F11132" s="155">
        <v>16.43</v>
      </c>
      <c r="G11132">
        <v>15</v>
      </c>
      <c r="H11132">
        <v>15</v>
      </c>
    </row>
    <row r="11133" spans="1:8">
      <c r="A11133" t="s">
        <v>319</v>
      </c>
      <c r="B11133">
        <v>34622</v>
      </c>
      <c r="C11133" t="s">
        <v>1061</v>
      </c>
      <c r="D11133" t="s">
        <v>110</v>
      </c>
      <c r="E11133" s="155">
        <v>24.41</v>
      </c>
      <c r="F11133" s="155">
        <v>24.41</v>
      </c>
      <c r="G11133">
        <v>22.29</v>
      </c>
      <c r="H11133">
        <v>22.29</v>
      </c>
    </row>
    <row r="11134" spans="1:8">
      <c r="A11134" t="s">
        <v>319</v>
      </c>
      <c r="B11134">
        <v>34624</v>
      </c>
      <c r="C11134" t="s">
        <v>1062</v>
      </c>
      <c r="D11134" t="s">
        <v>110</v>
      </c>
      <c r="E11134" s="155">
        <v>8.85</v>
      </c>
      <c r="F11134" s="155">
        <v>8.85</v>
      </c>
      <c r="G11134">
        <v>8.08</v>
      </c>
      <c r="H11134">
        <v>8.08</v>
      </c>
    </row>
    <row r="11135" spans="1:8">
      <c r="A11135" t="s">
        <v>319</v>
      </c>
      <c r="B11135">
        <v>34627</v>
      </c>
      <c r="C11135" t="s">
        <v>1063</v>
      </c>
      <c r="D11135" t="s">
        <v>110</v>
      </c>
      <c r="E11135" s="155">
        <v>21.35</v>
      </c>
      <c r="F11135" s="155">
        <v>21.35</v>
      </c>
      <c r="G11135">
        <v>19.489999999999998</v>
      </c>
      <c r="H11135">
        <v>19.489999999999998</v>
      </c>
    </row>
    <row r="11136" spans="1:8">
      <c r="A11136" t="s">
        <v>319</v>
      </c>
      <c r="B11136">
        <v>34629</v>
      </c>
      <c r="C11136" t="s">
        <v>1064</v>
      </c>
      <c r="D11136" t="s">
        <v>110</v>
      </c>
      <c r="E11136" s="155">
        <v>32.619999999999997</v>
      </c>
      <c r="F11136" s="155">
        <v>32.619999999999997</v>
      </c>
      <c r="G11136">
        <v>29.78</v>
      </c>
      <c r="H11136">
        <v>29.78</v>
      </c>
    </row>
    <row r="11137" spans="1:8">
      <c r="A11137" t="s">
        <v>319</v>
      </c>
      <c r="B11137">
        <v>39257</v>
      </c>
      <c r="C11137" t="s">
        <v>1065</v>
      </c>
      <c r="D11137" t="s">
        <v>110</v>
      </c>
      <c r="E11137" s="155">
        <v>6.64</v>
      </c>
      <c r="F11137" s="155">
        <v>6.64</v>
      </c>
      <c r="G11137">
        <v>6.06</v>
      </c>
      <c r="H11137">
        <v>6.06</v>
      </c>
    </row>
    <row r="11138" spans="1:8">
      <c r="A11138" t="s">
        <v>319</v>
      </c>
      <c r="B11138">
        <v>39261</v>
      </c>
      <c r="C11138" t="s">
        <v>1066</v>
      </c>
      <c r="D11138" t="s">
        <v>110</v>
      </c>
      <c r="E11138" s="155">
        <v>38</v>
      </c>
      <c r="F11138" s="155">
        <v>38</v>
      </c>
      <c r="G11138">
        <v>34.700000000000003</v>
      </c>
      <c r="H11138">
        <v>34.700000000000003</v>
      </c>
    </row>
    <row r="11139" spans="1:8">
      <c r="A11139" t="s">
        <v>319</v>
      </c>
      <c r="B11139">
        <v>39268</v>
      </c>
      <c r="C11139" t="s">
        <v>1067</v>
      </c>
      <c r="D11139" t="s">
        <v>110</v>
      </c>
      <c r="E11139" s="155">
        <v>593.97</v>
      </c>
      <c r="F11139" s="155">
        <v>593.97</v>
      </c>
      <c r="G11139">
        <v>542.32000000000005</v>
      </c>
      <c r="H11139">
        <v>542.32000000000005</v>
      </c>
    </row>
    <row r="11140" spans="1:8">
      <c r="A11140" t="s">
        <v>319</v>
      </c>
      <c r="B11140">
        <v>39262</v>
      </c>
      <c r="C11140" t="s">
        <v>1068</v>
      </c>
      <c r="D11140" t="s">
        <v>110</v>
      </c>
      <c r="E11140" s="155">
        <v>60.51</v>
      </c>
      <c r="F11140" s="155">
        <v>60.51</v>
      </c>
      <c r="G11140">
        <v>55.25</v>
      </c>
      <c r="H11140">
        <v>55.25</v>
      </c>
    </row>
    <row r="11141" spans="1:8">
      <c r="A11141" t="s">
        <v>319</v>
      </c>
      <c r="B11141">
        <v>39258</v>
      </c>
      <c r="C11141" t="s">
        <v>1069</v>
      </c>
      <c r="D11141" t="s">
        <v>110</v>
      </c>
      <c r="E11141" s="155">
        <v>10</v>
      </c>
      <c r="F11141" s="155">
        <v>10</v>
      </c>
      <c r="G11141">
        <v>9.1300000000000008</v>
      </c>
      <c r="H11141">
        <v>9.1300000000000008</v>
      </c>
    </row>
    <row r="11142" spans="1:8">
      <c r="A11142" t="s">
        <v>319</v>
      </c>
      <c r="B11142">
        <v>39263</v>
      </c>
      <c r="C11142" t="s">
        <v>1070</v>
      </c>
      <c r="D11142" t="s">
        <v>110</v>
      </c>
      <c r="E11142" s="155">
        <v>104.64</v>
      </c>
      <c r="F11142" s="155">
        <v>104.64</v>
      </c>
      <c r="G11142">
        <v>95.54</v>
      </c>
      <c r="H11142">
        <v>95.54</v>
      </c>
    </row>
    <row r="11143" spans="1:8">
      <c r="A11143" t="s">
        <v>319</v>
      </c>
      <c r="B11143">
        <v>39264</v>
      </c>
      <c r="C11143" t="s">
        <v>1071</v>
      </c>
      <c r="D11143" t="s">
        <v>110</v>
      </c>
      <c r="E11143" s="155">
        <v>144.94999999999999</v>
      </c>
      <c r="F11143" s="155">
        <v>144.94999999999999</v>
      </c>
      <c r="G11143">
        <v>132.35</v>
      </c>
      <c r="H11143">
        <v>132.35</v>
      </c>
    </row>
    <row r="11144" spans="1:8">
      <c r="A11144" t="s">
        <v>319</v>
      </c>
      <c r="B11144">
        <v>39259</v>
      </c>
      <c r="C11144" t="s">
        <v>1072</v>
      </c>
      <c r="D11144" t="s">
        <v>110</v>
      </c>
      <c r="E11144" s="155">
        <v>15.4</v>
      </c>
      <c r="F11144" s="155">
        <v>15.4</v>
      </c>
      <c r="G11144">
        <v>14.06</v>
      </c>
      <c r="H11144">
        <v>14.06</v>
      </c>
    </row>
    <row r="11145" spans="1:8">
      <c r="A11145" t="s">
        <v>319</v>
      </c>
      <c r="B11145">
        <v>39265</v>
      </c>
      <c r="C11145" t="s">
        <v>1073</v>
      </c>
      <c r="D11145" t="s">
        <v>110</v>
      </c>
      <c r="E11145" s="155">
        <v>196.8</v>
      </c>
      <c r="F11145" s="155">
        <v>196.8</v>
      </c>
      <c r="G11145">
        <v>179.68</v>
      </c>
      <c r="H11145">
        <v>179.68</v>
      </c>
    </row>
    <row r="11146" spans="1:8">
      <c r="A11146" t="s">
        <v>319</v>
      </c>
      <c r="B11146">
        <v>39260</v>
      </c>
      <c r="C11146" t="s">
        <v>1074</v>
      </c>
      <c r="D11146" t="s">
        <v>110</v>
      </c>
      <c r="E11146" s="155">
        <v>23.59</v>
      </c>
      <c r="F11146" s="155">
        <v>23.59</v>
      </c>
      <c r="G11146">
        <v>21.54</v>
      </c>
      <c r="H11146">
        <v>21.54</v>
      </c>
    </row>
    <row r="11147" spans="1:8">
      <c r="A11147" t="s">
        <v>319</v>
      </c>
      <c r="B11147">
        <v>39266</v>
      </c>
      <c r="C11147" t="s">
        <v>1075</v>
      </c>
      <c r="D11147" t="s">
        <v>110</v>
      </c>
      <c r="E11147" s="155">
        <v>296.95999999999998</v>
      </c>
      <c r="F11147" s="155">
        <v>296.95999999999998</v>
      </c>
      <c r="G11147">
        <v>271.14</v>
      </c>
      <c r="H11147">
        <v>271.14</v>
      </c>
    </row>
    <row r="11148" spans="1:8">
      <c r="A11148" t="s">
        <v>319</v>
      </c>
      <c r="B11148">
        <v>39267</v>
      </c>
      <c r="C11148" t="s">
        <v>1076</v>
      </c>
      <c r="D11148" t="s">
        <v>110</v>
      </c>
      <c r="E11148" s="155">
        <v>371.28</v>
      </c>
      <c r="F11148" s="155">
        <v>371.28</v>
      </c>
      <c r="G11148">
        <v>338.99</v>
      </c>
      <c r="H11148">
        <v>338.99</v>
      </c>
    </row>
    <row r="11149" spans="1:8">
      <c r="A11149" t="s">
        <v>319</v>
      </c>
      <c r="B11149">
        <v>11901</v>
      </c>
      <c r="C11149" t="s">
        <v>1077</v>
      </c>
      <c r="D11149" t="s">
        <v>110</v>
      </c>
      <c r="E11149" s="155">
        <v>0.64</v>
      </c>
      <c r="F11149" s="155">
        <v>0.64</v>
      </c>
      <c r="G11149">
        <v>0.79</v>
      </c>
      <c r="H11149">
        <v>0.79</v>
      </c>
    </row>
    <row r="11150" spans="1:8">
      <c r="A11150" t="s">
        <v>319</v>
      </c>
      <c r="B11150">
        <v>11902</v>
      </c>
      <c r="C11150" t="s">
        <v>1078</v>
      </c>
      <c r="D11150" t="s">
        <v>110</v>
      </c>
      <c r="E11150" s="155">
        <v>1.22</v>
      </c>
      <c r="F11150" s="155">
        <v>1.22</v>
      </c>
      <c r="G11150">
        <v>1.51</v>
      </c>
      <c r="H11150">
        <v>1.51</v>
      </c>
    </row>
    <row r="11151" spans="1:8">
      <c r="A11151" t="s">
        <v>319</v>
      </c>
      <c r="B11151">
        <v>11903</v>
      </c>
      <c r="C11151" t="s">
        <v>1079</v>
      </c>
      <c r="D11151" t="s">
        <v>110</v>
      </c>
      <c r="E11151" s="155">
        <v>1.29</v>
      </c>
      <c r="F11151" s="155">
        <v>1.29</v>
      </c>
      <c r="G11151">
        <v>1.6</v>
      </c>
      <c r="H11151">
        <v>1.6</v>
      </c>
    </row>
    <row r="11152" spans="1:8">
      <c r="A11152" t="s">
        <v>319</v>
      </c>
      <c r="B11152">
        <v>11904</v>
      </c>
      <c r="C11152" t="s">
        <v>1080</v>
      </c>
      <c r="D11152" t="s">
        <v>110</v>
      </c>
      <c r="E11152" s="155">
        <v>1.96</v>
      </c>
      <c r="F11152" s="155">
        <v>1.96</v>
      </c>
      <c r="G11152">
        <v>2.4300000000000002</v>
      </c>
      <c r="H11152">
        <v>2.4300000000000002</v>
      </c>
    </row>
    <row r="11153" spans="1:8">
      <c r="A11153" t="s">
        <v>319</v>
      </c>
      <c r="B11153">
        <v>11905</v>
      </c>
      <c r="C11153" t="s">
        <v>1081</v>
      </c>
      <c r="D11153" t="s">
        <v>110</v>
      </c>
      <c r="E11153" s="155">
        <v>2.39</v>
      </c>
      <c r="F11153" s="155">
        <v>2.39</v>
      </c>
      <c r="G11153">
        <v>2.96</v>
      </c>
      <c r="H11153">
        <v>2.96</v>
      </c>
    </row>
    <row r="11154" spans="1:8">
      <c r="A11154" t="s">
        <v>319</v>
      </c>
      <c r="B11154">
        <v>11906</v>
      </c>
      <c r="C11154" t="s">
        <v>1082</v>
      </c>
      <c r="D11154" t="s">
        <v>110</v>
      </c>
      <c r="E11154" s="155">
        <v>3.04</v>
      </c>
      <c r="F11154" s="155">
        <v>3.04</v>
      </c>
      <c r="G11154">
        <v>3.77</v>
      </c>
      <c r="H11154">
        <v>3.77</v>
      </c>
    </row>
    <row r="11155" spans="1:8">
      <c r="A11155" t="s">
        <v>319</v>
      </c>
      <c r="B11155">
        <v>11919</v>
      </c>
      <c r="C11155" t="s">
        <v>1083</v>
      </c>
      <c r="D11155" t="s">
        <v>110</v>
      </c>
      <c r="E11155" s="155">
        <v>5.58</v>
      </c>
      <c r="F11155" s="155">
        <v>5.58</v>
      </c>
      <c r="G11155">
        <v>6.9</v>
      </c>
      <c r="H11155">
        <v>6.9</v>
      </c>
    </row>
    <row r="11156" spans="1:8">
      <c r="A11156" t="s">
        <v>319</v>
      </c>
      <c r="B11156">
        <v>11920</v>
      </c>
      <c r="C11156" t="s">
        <v>1084</v>
      </c>
      <c r="D11156" t="s">
        <v>110</v>
      </c>
      <c r="E11156" s="155">
        <v>10.6</v>
      </c>
      <c r="F11156" s="155">
        <v>10.6</v>
      </c>
      <c r="G11156">
        <v>13.11</v>
      </c>
      <c r="H11156">
        <v>13.11</v>
      </c>
    </row>
    <row r="11157" spans="1:8">
      <c r="A11157" t="s">
        <v>319</v>
      </c>
      <c r="B11157">
        <v>11924</v>
      </c>
      <c r="C11157" t="s">
        <v>1085</v>
      </c>
      <c r="D11157" t="s">
        <v>110</v>
      </c>
      <c r="E11157" s="155">
        <v>88.99</v>
      </c>
      <c r="F11157" s="155">
        <v>88.99</v>
      </c>
      <c r="G11157">
        <v>110.07</v>
      </c>
      <c r="H11157">
        <v>110.07</v>
      </c>
    </row>
    <row r="11158" spans="1:8">
      <c r="A11158" t="s">
        <v>319</v>
      </c>
      <c r="B11158">
        <v>11921</v>
      </c>
      <c r="C11158" t="s">
        <v>1086</v>
      </c>
      <c r="D11158" t="s">
        <v>110</v>
      </c>
      <c r="E11158" s="155">
        <v>15.51</v>
      </c>
      <c r="F11158" s="155">
        <v>15.51</v>
      </c>
      <c r="G11158">
        <v>19.18</v>
      </c>
      <c r="H11158">
        <v>19.18</v>
      </c>
    </row>
    <row r="11159" spans="1:8">
      <c r="A11159" t="s">
        <v>319</v>
      </c>
      <c r="B11159">
        <v>11922</v>
      </c>
      <c r="C11159" t="s">
        <v>1087</v>
      </c>
      <c r="D11159" t="s">
        <v>110</v>
      </c>
      <c r="E11159" s="155">
        <v>25.08</v>
      </c>
      <c r="F11159" s="155">
        <v>25.08</v>
      </c>
      <c r="G11159">
        <v>31.02</v>
      </c>
      <c r="H11159">
        <v>31.02</v>
      </c>
    </row>
    <row r="11160" spans="1:8">
      <c r="A11160" t="s">
        <v>319</v>
      </c>
      <c r="B11160">
        <v>11923</v>
      </c>
      <c r="C11160" t="s">
        <v>1088</v>
      </c>
      <c r="D11160" t="s">
        <v>110</v>
      </c>
      <c r="E11160" s="155">
        <v>36.72</v>
      </c>
      <c r="F11160" s="155">
        <v>36.72</v>
      </c>
      <c r="G11160">
        <v>45.41</v>
      </c>
      <c r="H11160">
        <v>45.41</v>
      </c>
    </row>
    <row r="11161" spans="1:8">
      <c r="A11161" t="s">
        <v>319</v>
      </c>
      <c r="B11161">
        <v>11916</v>
      </c>
      <c r="C11161" t="s">
        <v>1089</v>
      </c>
      <c r="D11161" t="s">
        <v>110</v>
      </c>
      <c r="E11161" s="155">
        <v>7.63</v>
      </c>
      <c r="F11161" s="155">
        <v>7.63</v>
      </c>
      <c r="G11161">
        <v>9.44</v>
      </c>
      <c r="H11161">
        <v>9.44</v>
      </c>
    </row>
    <row r="11162" spans="1:8">
      <c r="A11162" t="s">
        <v>319</v>
      </c>
      <c r="B11162">
        <v>11914</v>
      </c>
      <c r="C11162" t="s">
        <v>1090</v>
      </c>
      <c r="D11162" t="s">
        <v>110</v>
      </c>
      <c r="E11162" s="155">
        <v>55.01</v>
      </c>
      <c r="F11162" s="155">
        <v>55.01</v>
      </c>
      <c r="G11162">
        <v>68.040000000000006</v>
      </c>
      <c r="H11162">
        <v>68.040000000000006</v>
      </c>
    </row>
    <row r="11163" spans="1:8">
      <c r="A11163" t="s">
        <v>319</v>
      </c>
      <c r="B11163">
        <v>11917</v>
      </c>
      <c r="C11163" t="s">
        <v>1091</v>
      </c>
      <c r="D11163" t="s">
        <v>110</v>
      </c>
      <c r="E11163" s="155">
        <v>13.45</v>
      </c>
      <c r="F11163" s="155">
        <v>13.45</v>
      </c>
      <c r="G11163">
        <v>16.63</v>
      </c>
      <c r="H11163">
        <v>16.63</v>
      </c>
    </row>
    <row r="11164" spans="1:8">
      <c r="A11164" t="s">
        <v>319</v>
      </c>
      <c r="B11164">
        <v>11918</v>
      </c>
      <c r="C11164" t="s">
        <v>1092</v>
      </c>
      <c r="D11164" t="s">
        <v>110</v>
      </c>
      <c r="E11164" s="155">
        <v>15.95</v>
      </c>
      <c r="F11164" s="155">
        <v>15.95</v>
      </c>
      <c r="G11164">
        <v>19.73</v>
      </c>
      <c r="H11164">
        <v>19.73</v>
      </c>
    </row>
    <row r="11165" spans="1:8">
      <c r="A11165" t="s">
        <v>496</v>
      </c>
      <c r="B11165">
        <v>37734</v>
      </c>
      <c r="C11165" t="s">
        <v>1093</v>
      </c>
      <c r="D11165" t="s">
        <v>211</v>
      </c>
      <c r="E11165" s="155"/>
      <c r="F11165" s="155"/>
      <c r="G11165">
        <v>81335.039999999994</v>
      </c>
      <c r="H11165">
        <v>81335.039999999994</v>
      </c>
    </row>
    <row r="11166" spans="1:8">
      <c r="A11166" t="s">
        <v>496</v>
      </c>
      <c r="B11166">
        <v>37733</v>
      </c>
      <c r="C11166" t="s">
        <v>1094</v>
      </c>
      <c r="D11166" t="s">
        <v>211</v>
      </c>
      <c r="E11166" s="155"/>
      <c r="F11166" s="155"/>
      <c r="G11166">
        <v>60984.7</v>
      </c>
      <c r="H11166">
        <v>60984.7</v>
      </c>
    </row>
    <row r="11167" spans="1:8">
      <c r="A11167" t="s">
        <v>319</v>
      </c>
      <c r="B11167">
        <v>5090</v>
      </c>
      <c r="C11167" t="s">
        <v>1095</v>
      </c>
      <c r="D11167" t="s">
        <v>211</v>
      </c>
      <c r="E11167" s="155">
        <v>22.99</v>
      </c>
      <c r="F11167" s="155">
        <v>22.99</v>
      </c>
      <c r="G11167">
        <v>20</v>
      </c>
      <c r="H11167">
        <v>20</v>
      </c>
    </row>
    <row r="11168" spans="1:8">
      <c r="A11168" t="s">
        <v>319</v>
      </c>
      <c r="B11168">
        <v>5085</v>
      </c>
      <c r="C11168" t="s">
        <v>1096</v>
      </c>
      <c r="D11168" t="s">
        <v>211</v>
      </c>
      <c r="E11168" s="155">
        <v>34.22</v>
      </c>
      <c r="F11168" s="155">
        <v>34.22</v>
      </c>
      <c r="G11168">
        <v>29.77</v>
      </c>
      <c r="H11168">
        <v>29.77</v>
      </c>
    </row>
    <row r="11169" spans="1:8">
      <c r="A11169" t="s">
        <v>319</v>
      </c>
      <c r="B11169">
        <v>43603</v>
      </c>
      <c r="C11169" t="s">
        <v>1097</v>
      </c>
      <c r="D11169" t="s">
        <v>211</v>
      </c>
      <c r="E11169" s="155">
        <v>48.89</v>
      </c>
      <c r="F11169" s="155">
        <v>48.89</v>
      </c>
      <c r="G11169">
        <v>42.53</v>
      </c>
      <c r="H11169">
        <v>42.53</v>
      </c>
    </row>
    <row r="11170" spans="1:8">
      <c r="A11170" t="s">
        <v>319</v>
      </c>
      <c r="B11170">
        <v>38374</v>
      </c>
      <c r="C11170" t="s">
        <v>1098</v>
      </c>
      <c r="D11170" t="s">
        <v>211</v>
      </c>
      <c r="E11170" s="155">
        <v>855.21</v>
      </c>
      <c r="F11170" s="155">
        <v>855.21</v>
      </c>
      <c r="G11170">
        <v>889.65</v>
      </c>
      <c r="H11170">
        <v>889.65</v>
      </c>
    </row>
    <row r="11171" spans="1:8">
      <c r="A11171" t="s">
        <v>319</v>
      </c>
      <c r="B11171">
        <v>4513</v>
      </c>
      <c r="C11171" t="s">
        <v>1099</v>
      </c>
      <c r="D11171" t="s">
        <v>110</v>
      </c>
      <c r="E11171" s="155">
        <v>7.71</v>
      </c>
      <c r="F11171" s="155">
        <v>7.71</v>
      </c>
      <c r="G11171">
        <v>5.73</v>
      </c>
      <c r="H11171">
        <v>5.73</v>
      </c>
    </row>
    <row r="11172" spans="1:8">
      <c r="A11172" t="s">
        <v>319</v>
      </c>
      <c r="B11172">
        <v>20212</v>
      </c>
      <c r="C11172" t="s">
        <v>1100</v>
      </c>
      <c r="D11172" t="s">
        <v>110</v>
      </c>
      <c r="E11172" s="155">
        <v>25.89</v>
      </c>
      <c r="F11172" s="155">
        <v>25.89</v>
      </c>
      <c r="G11172">
        <v>28.47</v>
      </c>
      <c r="H11172">
        <v>28.47</v>
      </c>
    </row>
    <row r="11173" spans="1:8">
      <c r="A11173" t="s">
        <v>319</v>
      </c>
      <c r="B11173">
        <v>20209</v>
      </c>
      <c r="C11173" t="s">
        <v>1101</v>
      </c>
      <c r="D11173" t="s">
        <v>110</v>
      </c>
      <c r="E11173" s="155">
        <v>30.92</v>
      </c>
      <c r="F11173" s="155">
        <v>30.92</v>
      </c>
      <c r="G11173">
        <v>34</v>
      </c>
      <c r="H11173">
        <v>34</v>
      </c>
    </row>
    <row r="11174" spans="1:8">
      <c r="A11174" t="s">
        <v>319</v>
      </c>
      <c r="B11174">
        <v>4430</v>
      </c>
      <c r="C11174" t="s">
        <v>1102</v>
      </c>
      <c r="D11174" t="s">
        <v>110</v>
      </c>
      <c r="E11174" s="155">
        <v>15.15</v>
      </c>
      <c r="F11174" s="155">
        <v>15.15</v>
      </c>
      <c r="G11174">
        <v>16.66</v>
      </c>
      <c r="H11174">
        <v>16.66</v>
      </c>
    </row>
    <row r="11175" spans="1:8">
      <c r="A11175" t="s">
        <v>319</v>
      </c>
      <c r="B11175">
        <v>4433</v>
      </c>
      <c r="C11175" t="s">
        <v>1103</v>
      </c>
      <c r="D11175" t="s">
        <v>110</v>
      </c>
      <c r="E11175" s="155">
        <v>29.62</v>
      </c>
      <c r="F11175" s="155">
        <v>29.62</v>
      </c>
      <c r="G11175">
        <v>32.58</v>
      </c>
      <c r="H11175">
        <v>32.58</v>
      </c>
    </row>
    <row r="11176" spans="1:8">
      <c r="A11176" t="s">
        <v>319</v>
      </c>
      <c r="B11176">
        <v>4400</v>
      </c>
      <c r="C11176" t="s">
        <v>1104</v>
      </c>
      <c r="D11176" t="s">
        <v>110</v>
      </c>
      <c r="E11176" s="155">
        <v>24.11</v>
      </c>
      <c r="F11176" s="155">
        <v>24.11</v>
      </c>
      <c r="G11176">
        <v>26.51</v>
      </c>
      <c r="H11176">
        <v>26.51</v>
      </c>
    </row>
    <row r="11177" spans="1:8">
      <c r="A11177" t="s">
        <v>319</v>
      </c>
      <c r="B11177">
        <v>2729</v>
      </c>
      <c r="C11177" t="s">
        <v>1105</v>
      </c>
      <c r="D11177" t="s">
        <v>211</v>
      </c>
      <c r="E11177" s="155">
        <v>33.619999999999997</v>
      </c>
      <c r="F11177" s="155">
        <v>33.619999999999997</v>
      </c>
      <c r="G11177">
        <v>29.95</v>
      </c>
      <c r="H11177">
        <v>29.95</v>
      </c>
    </row>
    <row r="11178" spans="1:8">
      <c r="A11178" t="s">
        <v>319</v>
      </c>
      <c r="B11178">
        <v>37106</v>
      </c>
      <c r="C11178" t="s">
        <v>1106</v>
      </c>
      <c r="D11178" t="s">
        <v>211</v>
      </c>
      <c r="E11178" s="155">
        <v>4554.9799999999996</v>
      </c>
      <c r="F11178" s="155">
        <v>4554.9799999999996</v>
      </c>
      <c r="G11178">
        <v>4929.7700000000004</v>
      </c>
      <c r="H11178">
        <v>4929.7700000000004</v>
      </c>
    </row>
    <row r="11179" spans="1:8">
      <c r="A11179" t="s">
        <v>319</v>
      </c>
      <c r="B11179">
        <v>11869</v>
      </c>
      <c r="C11179" t="s">
        <v>1107</v>
      </c>
      <c r="D11179" t="s">
        <v>211</v>
      </c>
      <c r="E11179" s="155">
        <v>910.99</v>
      </c>
      <c r="F11179" s="155">
        <v>910.99</v>
      </c>
      <c r="G11179">
        <v>985.95</v>
      </c>
      <c r="H11179">
        <v>985.95</v>
      </c>
    </row>
    <row r="11180" spans="1:8">
      <c r="A11180" t="s">
        <v>319</v>
      </c>
      <c r="B11180">
        <v>43981</v>
      </c>
      <c r="C11180" t="s">
        <v>1108</v>
      </c>
      <c r="D11180" t="s">
        <v>211</v>
      </c>
      <c r="E11180" s="155">
        <v>6864.31</v>
      </c>
      <c r="F11180" s="155">
        <v>6864.31</v>
      </c>
      <c r="G11180">
        <v>7429.11</v>
      </c>
      <c r="H11180">
        <v>7429.11</v>
      </c>
    </row>
    <row r="11181" spans="1:8">
      <c r="A11181" t="s">
        <v>319</v>
      </c>
      <c r="B11181">
        <v>37104</v>
      </c>
      <c r="C11181" t="s">
        <v>1109</v>
      </c>
      <c r="D11181" t="s">
        <v>211</v>
      </c>
      <c r="E11181" s="155">
        <v>1143.31</v>
      </c>
      <c r="F11181" s="155">
        <v>1143.31</v>
      </c>
      <c r="G11181">
        <v>1237.3900000000001</v>
      </c>
      <c r="H11181">
        <v>1237.3900000000001</v>
      </c>
    </row>
    <row r="11182" spans="1:8">
      <c r="A11182" t="s">
        <v>319</v>
      </c>
      <c r="B11182">
        <v>43982</v>
      </c>
      <c r="C11182" t="s">
        <v>1110</v>
      </c>
      <c r="D11182" t="s">
        <v>211</v>
      </c>
      <c r="E11182" s="155">
        <v>10843.88</v>
      </c>
      <c r="F11182" s="155">
        <v>10843.88</v>
      </c>
      <c r="G11182">
        <v>11736.13</v>
      </c>
      <c r="H11182">
        <v>11736.13</v>
      </c>
    </row>
    <row r="11183" spans="1:8">
      <c r="A11183" t="s">
        <v>319</v>
      </c>
      <c r="B11183">
        <v>43978</v>
      </c>
      <c r="C11183" t="s">
        <v>1111</v>
      </c>
      <c r="D11183" t="s">
        <v>211</v>
      </c>
      <c r="E11183" s="155">
        <v>1694.37</v>
      </c>
      <c r="F11183" s="155">
        <v>1694.37</v>
      </c>
      <c r="G11183">
        <v>1833.79</v>
      </c>
      <c r="H11183">
        <v>1833.79</v>
      </c>
    </row>
    <row r="11184" spans="1:8">
      <c r="A11184" t="s">
        <v>319</v>
      </c>
      <c r="B11184">
        <v>11871</v>
      </c>
      <c r="C11184" t="s">
        <v>1112</v>
      </c>
      <c r="D11184" t="s">
        <v>211</v>
      </c>
      <c r="E11184" s="155">
        <v>424.66</v>
      </c>
      <c r="F11184" s="155">
        <v>424.66</v>
      </c>
      <c r="G11184">
        <v>459.6</v>
      </c>
      <c r="H11184">
        <v>459.6</v>
      </c>
    </row>
    <row r="11185" spans="1:8">
      <c r="A11185" t="s">
        <v>319</v>
      </c>
      <c r="B11185">
        <v>37105</v>
      </c>
      <c r="C11185" t="s">
        <v>1113</v>
      </c>
      <c r="D11185" t="s">
        <v>211</v>
      </c>
      <c r="E11185" s="155">
        <v>2612.91</v>
      </c>
      <c r="F11185" s="155">
        <v>2612.91</v>
      </c>
      <c r="G11185">
        <v>2827.91</v>
      </c>
      <c r="H11185">
        <v>2827.91</v>
      </c>
    </row>
    <row r="11186" spans="1:8">
      <c r="A11186" t="s">
        <v>319</v>
      </c>
      <c r="B11186">
        <v>43980</v>
      </c>
      <c r="C11186" t="s">
        <v>1114</v>
      </c>
      <c r="D11186" t="s">
        <v>211</v>
      </c>
      <c r="E11186" s="155">
        <v>3254.11</v>
      </c>
      <c r="F11186" s="155">
        <v>3254.11</v>
      </c>
      <c r="G11186">
        <v>3521.86</v>
      </c>
      <c r="H11186">
        <v>3521.86</v>
      </c>
    </row>
    <row r="11187" spans="1:8">
      <c r="A11187" t="s">
        <v>319</v>
      </c>
      <c r="B11187">
        <v>43979</v>
      </c>
      <c r="C11187" t="s">
        <v>1115</v>
      </c>
      <c r="D11187" t="s">
        <v>211</v>
      </c>
      <c r="E11187" s="155">
        <v>611.41</v>
      </c>
      <c r="F11187" s="155">
        <v>611.41</v>
      </c>
      <c r="G11187">
        <v>661.72</v>
      </c>
      <c r="H11187">
        <v>661.72</v>
      </c>
    </row>
    <row r="11188" spans="1:8">
      <c r="A11188" t="s">
        <v>319</v>
      </c>
      <c r="B11188">
        <v>11868</v>
      </c>
      <c r="C11188" t="s">
        <v>1116</v>
      </c>
      <c r="D11188" t="s">
        <v>211</v>
      </c>
      <c r="E11188" s="155">
        <v>591.29999999999995</v>
      </c>
      <c r="F11188" s="155">
        <v>591.29999999999995</v>
      </c>
      <c r="G11188">
        <v>639.95000000000005</v>
      </c>
      <c r="H11188">
        <v>639.95000000000005</v>
      </c>
    </row>
    <row r="11189" spans="1:8">
      <c r="A11189" t="s">
        <v>319</v>
      </c>
      <c r="B11189">
        <v>34636</v>
      </c>
      <c r="C11189" t="s">
        <v>1117</v>
      </c>
      <c r="D11189" t="s">
        <v>211</v>
      </c>
      <c r="E11189" s="155">
        <v>419.9</v>
      </c>
      <c r="F11189" s="155">
        <v>419.9</v>
      </c>
      <c r="G11189">
        <v>454.45</v>
      </c>
      <c r="H11189">
        <v>454.45</v>
      </c>
    </row>
    <row r="11190" spans="1:8">
      <c r="A11190" t="s">
        <v>319</v>
      </c>
      <c r="B11190">
        <v>34639</v>
      </c>
      <c r="C11190" t="s">
        <v>1118</v>
      </c>
      <c r="D11190" t="s">
        <v>211</v>
      </c>
      <c r="E11190" s="155">
        <v>969.2</v>
      </c>
      <c r="F11190" s="155">
        <v>969.2</v>
      </c>
      <c r="G11190">
        <v>1048.95</v>
      </c>
      <c r="H11190">
        <v>1048.95</v>
      </c>
    </row>
    <row r="11191" spans="1:8">
      <c r="A11191" t="s">
        <v>319</v>
      </c>
      <c r="B11191">
        <v>34640</v>
      </c>
      <c r="C11191" t="s">
        <v>1119</v>
      </c>
      <c r="D11191" t="s">
        <v>211</v>
      </c>
      <c r="E11191" s="155">
        <v>1099.4100000000001</v>
      </c>
      <c r="F11191" s="155">
        <v>1099.4100000000001</v>
      </c>
      <c r="G11191">
        <v>1189.8699999999999</v>
      </c>
      <c r="H11191">
        <v>1189.8699999999999</v>
      </c>
    </row>
    <row r="11192" spans="1:8">
      <c r="A11192" t="s">
        <v>319</v>
      </c>
      <c r="B11192">
        <v>43977</v>
      </c>
      <c r="C11192" t="s">
        <v>1120</v>
      </c>
      <c r="D11192" t="s">
        <v>211</v>
      </c>
      <c r="E11192" s="155">
        <v>1895.31</v>
      </c>
      <c r="F11192" s="155">
        <v>1895.31</v>
      </c>
      <c r="G11192">
        <v>2051.2600000000002</v>
      </c>
      <c r="H11192">
        <v>2051.2600000000002</v>
      </c>
    </row>
    <row r="11193" spans="1:8">
      <c r="A11193" t="s">
        <v>319</v>
      </c>
      <c r="B11193">
        <v>34637</v>
      </c>
      <c r="C11193" t="s">
        <v>1121</v>
      </c>
      <c r="D11193" t="s">
        <v>211</v>
      </c>
      <c r="E11193" s="155">
        <v>253.93</v>
      </c>
      <c r="F11193" s="155">
        <v>253.93</v>
      </c>
      <c r="G11193">
        <v>274.82</v>
      </c>
      <c r="H11193">
        <v>274.82</v>
      </c>
    </row>
    <row r="11194" spans="1:8">
      <c r="A11194" t="s">
        <v>319</v>
      </c>
      <c r="B11194">
        <v>34638</v>
      </c>
      <c r="C11194" t="s">
        <v>1122</v>
      </c>
      <c r="D11194" t="s">
        <v>211</v>
      </c>
      <c r="E11194" s="155">
        <v>392.78</v>
      </c>
      <c r="F11194" s="155">
        <v>392.78</v>
      </c>
      <c r="G11194">
        <v>425.1</v>
      </c>
      <c r="H11194">
        <v>425.1</v>
      </c>
    </row>
    <row r="11195" spans="1:8">
      <c r="A11195" t="s">
        <v>319</v>
      </c>
      <c r="B11195">
        <v>34641</v>
      </c>
      <c r="C11195" t="s">
        <v>1123</v>
      </c>
      <c r="D11195" t="s">
        <v>211</v>
      </c>
      <c r="E11195" s="155">
        <v>87.67</v>
      </c>
      <c r="F11195" s="155">
        <v>87.67</v>
      </c>
      <c r="G11195">
        <v>124.93</v>
      </c>
      <c r="H11195">
        <v>124.93</v>
      </c>
    </row>
    <row r="11196" spans="1:8">
      <c r="A11196" t="s">
        <v>319</v>
      </c>
      <c r="B11196">
        <v>43434</v>
      </c>
      <c r="C11196" t="s">
        <v>1124</v>
      </c>
      <c r="D11196" t="s">
        <v>211</v>
      </c>
      <c r="E11196" s="155">
        <v>94.78</v>
      </c>
      <c r="F11196" s="155">
        <v>94.78</v>
      </c>
      <c r="G11196">
        <v>135.07</v>
      </c>
      <c r="H11196">
        <v>135.07</v>
      </c>
    </row>
    <row r="11197" spans="1:8">
      <c r="A11197" t="s">
        <v>319</v>
      </c>
      <c r="B11197">
        <v>43435</v>
      </c>
      <c r="C11197" t="s">
        <v>1125</v>
      </c>
      <c r="D11197" t="s">
        <v>211</v>
      </c>
      <c r="E11197" s="155">
        <v>173.78</v>
      </c>
      <c r="F11197" s="155">
        <v>173.78</v>
      </c>
      <c r="G11197">
        <v>247.63</v>
      </c>
      <c r="H11197">
        <v>247.63</v>
      </c>
    </row>
    <row r="11198" spans="1:8">
      <c r="A11198" t="s">
        <v>319</v>
      </c>
      <c r="B11198">
        <v>43436</v>
      </c>
      <c r="C11198" t="s">
        <v>1126</v>
      </c>
      <c r="D11198" t="s">
        <v>211</v>
      </c>
      <c r="E11198" s="155">
        <v>304.11</v>
      </c>
      <c r="F11198" s="155">
        <v>304.11</v>
      </c>
      <c r="G11198">
        <v>433.36</v>
      </c>
      <c r="H11198">
        <v>433.36</v>
      </c>
    </row>
    <row r="11199" spans="1:8">
      <c r="A11199" t="s">
        <v>319</v>
      </c>
      <c r="B11199">
        <v>43437</v>
      </c>
      <c r="C11199" t="s">
        <v>1127</v>
      </c>
      <c r="D11199" t="s">
        <v>211</v>
      </c>
      <c r="E11199" s="155">
        <v>551.36</v>
      </c>
      <c r="F11199" s="155">
        <v>551.36</v>
      </c>
      <c r="G11199">
        <v>785.68</v>
      </c>
      <c r="H11199">
        <v>785.68</v>
      </c>
    </row>
    <row r="11200" spans="1:8">
      <c r="A11200" t="s">
        <v>319</v>
      </c>
      <c r="B11200">
        <v>43438</v>
      </c>
      <c r="C11200" t="s">
        <v>1128</v>
      </c>
      <c r="D11200" t="s">
        <v>211</v>
      </c>
      <c r="E11200" s="155">
        <v>987.39</v>
      </c>
      <c r="F11200" s="155">
        <v>987.39</v>
      </c>
      <c r="G11200">
        <v>1407.03</v>
      </c>
      <c r="H11200">
        <v>1407.03</v>
      </c>
    </row>
    <row r="11201" spans="1:8">
      <c r="A11201" t="s">
        <v>319</v>
      </c>
      <c r="B11201">
        <v>41627</v>
      </c>
      <c r="C11201" t="s">
        <v>1129</v>
      </c>
      <c r="D11201" t="s">
        <v>211</v>
      </c>
      <c r="E11201" s="155">
        <v>146.13</v>
      </c>
      <c r="F11201" s="155">
        <v>146.13</v>
      </c>
      <c r="G11201">
        <v>208.24</v>
      </c>
      <c r="H11201">
        <v>208.24</v>
      </c>
    </row>
    <row r="11202" spans="1:8">
      <c r="A11202" t="s">
        <v>319</v>
      </c>
      <c r="B11202">
        <v>41628</v>
      </c>
      <c r="C11202" t="s">
        <v>1130</v>
      </c>
      <c r="D11202" t="s">
        <v>211</v>
      </c>
      <c r="E11202" s="155">
        <v>268.57</v>
      </c>
      <c r="F11202" s="155">
        <v>268.57</v>
      </c>
      <c r="G11202">
        <v>382.71</v>
      </c>
      <c r="H11202">
        <v>382.71</v>
      </c>
    </row>
    <row r="11203" spans="1:8">
      <c r="A11203" t="s">
        <v>319</v>
      </c>
      <c r="B11203">
        <v>41629</v>
      </c>
      <c r="C11203" t="s">
        <v>1131</v>
      </c>
      <c r="D11203" t="s">
        <v>211</v>
      </c>
      <c r="E11203" s="155">
        <v>341.24</v>
      </c>
      <c r="F11203" s="155">
        <v>341.24</v>
      </c>
      <c r="G11203">
        <v>486.27</v>
      </c>
      <c r="H11203">
        <v>486.27</v>
      </c>
    </row>
    <row r="11204" spans="1:8">
      <c r="A11204" t="s">
        <v>319</v>
      </c>
      <c r="B11204">
        <v>43429</v>
      </c>
      <c r="C11204" t="s">
        <v>1132</v>
      </c>
      <c r="D11204" t="s">
        <v>211</v>
      </c>
      <c r="E11204" s="155">
        <v>75.61</v>
      </c>
      <c r="F11204" s="155">
        <v>75.61</v>
      </c>
      <c r="G11204">
        <v>107.74</v>
      </c>
      <c r="H11204">
        <v>107.74</v>
      </c>
    </row>
    <row r="11205" spans="1:8">
      <c r="A11205" t="s">
        <v>319</v>
      </c>
      <c r="B11205">
        <v>43430</v>
      </c>
      <c r="C11205" t="s">
        <v>1133</v>
      </c>
      <c r="D11205" t="s">
        <v>211</v>
      </c>
      <c r="E11205" s="155">
        <v>125.59</v>
      </c>
      <c r="F11205" s="155">
        <v>125.59</v>
      </c>
      <c r="G11205">
        <v>178.97</v>
      </c>
      <c r="H11205">
        <v>178.97</v>
      </c>
    </row>
    <row r="11206" spans="1:8">
      <c r="A11206" t="s">
        <v>319</v>
      </c>
      <c r="B11206">
        <v>43431</v>
      </c>
      <c r="C11206" t="s">
        <v>1134</v>
      </c>
      <c r="D11206" t="s">
        <v>211</v>
      </c>
      <c r="E11206" s="155">
        <v>243.29</v>
      </c>
      <c r="F11206" s="155">
        <v>243.29</v>
      </c>
      <c r="G11206">
        <v>346.69</v>
      </c>
      <c r="H11206">
        <v>346.69</v>
      </c>
    </row>
    <row r="11207" spans="1:8">
      <c r="A11207" t="s">
        <v>319</v>
      </c>
      <c r="B11207">
        <v>43432</v>
      </c>
      <c r="C11207" t="s">
        <v>1135</v>
      </c>
      <c r="D11207" t="s">
        <v>211</v>
      </c>
      <c r="E11207" s="155">
        <v>505.54</v>
      </c>
      <c r="F11207" s="155">
        <v>505.54</v>
      </c>
      <c r="G11207">
        <v>720.4</v>
      </c>
      <c r="H11207">
        <v>720.4</v>
      </c>
    </row>
    <row r="11208" spans="1:8">
      <c r="A11208" t="s">
        <v>319</v>
      </c>
      <c r="B11208">
        <v>43433</v>
      </c>
      <c r="C11208" t="s">
        <v>1136</v>
      </c>
      <c r="D11208" t="s">
        <v>211</v>
      </c>
      <c r="E11208" s="155">
        <v>797.02</v>
      </c>
      <c r="F11208" s="155">
        <v>797.02</v>
      </c>
      <c r="G11208">
        <v>1135.76</v>
      </c>
      <c r="H11208">
        <v>1135.76</v>
      </c>
    </row>
    <row r="11209" spans="1:8">
      <c r="A11209" t="s">
        <v>319</v>
      </c>
      <c r="B11209">
        <v>43094</v>
      </c>
      <c r="C11209" t="s">
        <v>1137</v>
      </c>
      <c r="D11209" t="s">
        <v>211</v>
      </c>
      <c r="E11209" s="155">
        <v>368.89</v>
      </c>
      <c r="F11209" s="155">
        <v>368.89</v>
      </c>
      <c r="G11209">
        <v>241.71</v>
      </c>
      <c r="H11209">
        <v>241.71</v>
      </c>
    </row>
    <row r="11210" spans="1:8">
      <c r="A11210" t="s">
        <v>319</v>
      </c>
      <c r="B11210">
        <v>43093</v>
      </c>
      <c r="C11210" t="s">
        <v>1138</v>
      </c>
      <c r="D11210" t="s">
        <v>211</v>
      </c>
      <c r="E11210" s="155">
        <v>392.02</v>
      </c>
      <c r="F11210" s="155">
        <v>392.02</v>
      </c>
      <c r="G11210">
        <v>256.87</v>
      </c>
      <c r="H11210">
        <v>256.87</v>
      </c>
    </row>
    <row r="11211" spans="1:8">
      <c r="A11211" t="s">
        <v>319</v>
      </c>
      <c r="B11211">
        <v>11694</v>
      </c>
      <c r="C11211" t="s">
        <v>1139</v>
      </c>
      <c r="D11211" t="s">
        <v>211</v>
      </c>
      <c r="E11211" s="155">
        <v>1193.46</v>
      </c>
      <c r="F11211" s="155">
        <v>1193.46</v>
      </c>
      <c r="G11211">
        <v>1116.97</v>
      </c>
      <c r="H11211">
        <v>1116.97</v>
      </c>
    </row>
    <row r="11212" spans="1:8">
      <c r="A11212" t="s">
        <v>319</v>
      </c>
      <c r="B11212">
        <v>1030</v>
      </c>
      <c r="C11212" t="s">
        <v>1140</v>
      </c>
      <c r="D11212" t="s">
        <v>211</v>
      </c>
      <c r="E11212" s="155">
        <v>53.99</v>
      </c>
      <c r="F11212" s="155">
        <v>53.99</v>
      </c>
      <c r="G11212">
        <v>50.53</v>
      </c>
      <c r="H11212">
        <v>50.53</v>
      </c>
    </row>
    <row r="11213" spans="1:8">
      <c r="A11213" t="s">
        <v>319</v>
      </c>
      <c r="B11213">
        <v>11881</v>
      </c>
      <c r="C11213" t="s">
        <v>1141</v>
      </c>
      <c r="D11213" t="s">
        <v>211</v>
      </c>
      <c r="E11213" s="155">
        <v>134.28</v>
      </c>
      <c r="F11213" s="155">
        <v>134.28</v>
      </c>
      <c r="G11213">
        <v>191.35</v>
      </c>
      <c r="H11213">
        <v>191.35</v>
      </c>
    </row>
    <row r="11214" spans="1:8">
      <c r="A11214" t="s">
        <v>319</v>
      </c>
      <c r="B11214">
        <v>35277</v>
      </c>
      <c r="C11214" t="s">
        <v>1142</v>
      </c>
      <c r="D11214" t="s">
        <v>211</v>
      </c>
      <c r="E11214" s="155">
        <v>349.93</v>
      </c>
      <c r="F11214" s="155">
        <v>349.93</v>
      </c>
      <c r="G11214">
        <v>397.38</v>
      </c>
      <c r="H11214">
        <v>397.38</v>
      </c>
    </row>
    <row r="11215" spans="1:8">
      <c r="A11215" t="s">
        <v>319</v>
      </c>
      <c r="B11215">
        <v>10521</v>
      </c>
      <c r="C11215" t="s">
        <v>1143</v>
      </c>
      <c r="D11215" t="s">
        <v>211</v>
      </c>
      <c r="E11215" s="155">
        <v>429.54</v>
      </c>
      <c r="F11215" s="155">
        <v>429.54</v>
      </c>
      <c r="G11215">
        <v>403.25</v>
      </c>
      <c r="H11215">
        <v>403.25</v>
      </c>
    </row>
    <row r="11216" spans="1:8">
      <c r="A11216" t="s">
        <v>319</v>
      </c>
      <c r="B11216">
        <v>10885</v>
      </c>
      <c r="C11216" t="s">
        <v>1144</v>
      </c>
      <c r="D11216" t="s">
        <v>211</v>
      </c>
      <c r="E11216" s="155">
        <v>543.32000000000005</v>
      </c>
      <c r="F11216" s="155">
        <v>543.32000000000005</v>
      </c>
      <c r="G11216">
        <v>510.07</v>
      </c>
      <c r="H11216">
        <v>510.07</v>
      </c>
    </row>
    <row r="11217" spans="1:8">
      <c r="A11217" t="s">
        <v>319</v>
      </c>
      <c r="B11217">
        <v>20962</v>
      </c>
      <c r="C11217" t="s">
        <v>1145</v>
      </c>
      <c r="D11217" t="s">
        <v>211</v>
      </c>
      <c r="E11217" s="155">
        <v>450</v>
      </c>
      <c r="F11217" s="155">
        <v>450</v>
      </c>
      <c r="G11217">
        <v>422.46</v>
      </c>
      <c r="H11217">
        <v>422.46</v>
      </c>
    </row>
    <row r="11218" spans="1:8">
      <c r="A11218" t="s">
        <v>319</v>
      </c>
      <c r="B11218">
        <v>20963</v>
      </c>
      <c r="C11218" t="s">
        <v>1146</v>
      </c>
      <c r="D11218" t="s">
        <v>211</v>
      </c>
      <c r="E11218" s="155">
        <v>549.71</v>
      </c>
      <c r="F11218" s="155">
        <v>549.71</v>
      </c>
      <c r="G11218">
        <v>516.07000000000005</v>
      </c>
      <c r="H11218">
        <v>516.07000000000005</v>
      </c>
    </row>
    <row r="11219" spans="1:8">
      <c r="A11219" t="s">
        <v>319</v>
      </c>
      <c r="B11219">
        <v>34643</v>
      </c>
      <c r="C11219" t="s">
        <v>1147</v>
      </c>
      <c r="D11219" t="s">
        <v>211</v>
      </c>
      <c r="E11219" s="155">
        <v>40.299999999999997</v>
      </c>
      <c r="F11219" s="155">
        <v>40.299999999999997</v>
      </c>
      <c r="G11219">
        <v>45.76</v>
      </c>
      <c r="H11219">
        <v>45.76</v>
      </c>
    </row>
    <row r="11220" spans="1:8">
      <c r="A11220" t="s">
        <v>319</v>
      </c>
      <c r="B11220">
        <v>41480</v>
      </c>
      <c r="C11220" t="s">
        <v>1148</v>
      </c>
      <c r="D11220" t="s">
        <v>211</v>
      </c>
      <c r="E11220" s="155">
        <v>46.72</v>
      </c>
      <c r="F11220" s="155">
        <v>46.72</v>
      </c>
      <c r="G11220">
        <v>53.06</v>
      </c>
      <c r="H11220">
        <v>53.06</v>
      </c>
    </row>
    <row r="11221" spans="1:8">
      <c r="A11221" t="s">
        <v>319</v>
      </c>
      <c r="B11221">
        <v>41474</v>
      </c>
      <c r="C11221" t="s">
        <v>1149</v>
      </c>
      <c r="D11221" t="s">
        <v>211</v>
      </c>
      <c r="E11221" s="155">
        <v>74.64</v>
      </c>
      <c r="F11221" s="155">
        <v>74.64</v>
      </c>
      <c r="G11221">
        <v>84.76</v>
      </c>
      <c r="H11221">
        <v>84.76</v>
      </c>
    </row>
    <row r="11222" spans="1:8">
      <c r="A11222" t="s">
        <v>319</v>
      </c>
      <c r="B11222">
        <v>41475</v>
      </c>
      <c r="C11222" t="s">
        <v>1150</v>
      </c>
      <c r="D11222" t="s">
        <v>211</v>
      </c>
      <c r="E11222" s="155">
        <v>63.69</v>
      </c>
      <c r="F11222" s="155">
        <v>63.69</v>
      </c>
      <c r="G11222">
        <v>72.319999999999993</v>
      </c>
      <c r="H11222">
        <v>72.319999999999993</v>
      </c>
    </row>
    <row r="11223" spans="1:8">
      <c r="A11223" t="s">
        <v>319</v>
      </c>
      <c r="B11223">
        <v>41476</v>
      </c>
      <c r="C11223" t="s">
        <v>1151</v>
      </c>
      <c r="D11223" t="s">
        <v>211</v>
      </c>
      <c r="E11223" s="155">
        <v>139.44999999999999</v>
      </c>
      <c r="F11223" s="155">
        <v>139.44999999999999</v>
      </c>
      <c r="G11223">
        <v>158.36000000000001</v>
      </c>
      <c r="H11223">
        <v>158.36000000000001</v>
      </c>
    </row>
    <row r="11224" spans="1:8">
      <c r="A11224" t="s">
        <v>319</v>
      </c>
      <c r="B11224">
        <v>2555</v>
      </c>
      <c r="C11224" t="s">
        <v>1152</v>
      </c>
      <c r="D11224" t="s">
        <v>211</v>
      </c>
      <c r="E11224" s="155">
        <v>1.27</v>
      </c>
      <c r="F11224" s="155">
        <v>1.27</v>
      </c>
      <c r="G11224">
        <v>1.29</v>
      </c>
      <c r="H11224">
        <v>1.29</v>
      </c>
    </row>
    <row r="11225" spans="1:8">
      <c r="A11225" t="s">
        <v>319</v>
      </c>
      <c r="B11225">
        <v>2556</v>
      </c>
      <c r="C11225" t="s">
        <v>1153</v>
      </c>
      <c r="D11225" t="s">
        <v>211</v>
      </c>
      <c r="E11225" s="155">
        <v>1.31</v>
      </c>
      <c r="F11225" s="155">
        <v>1.31</v>
      </c>
      <c r="G11225">
        <v>1.33</v>
      </c>
      <c r="H11225">
        <v>1.33</v>
      </c>
    </row>
    <row r="11226" spans="1:8">
      <c r="A11226" t="s">
        <v>319</v>
      </c>
      <c r="B11226">
        <v>2557</v>
      </c>
      <c r="C11226" t="s">
        <v>1154</v>
      </c>
      <c r="D11226" t="s">
        <v>211</v>
      </c>
      <c r="E11226" s="155">
        <v>2.77</v>
      </c>
      <c r="F11226" s="155">
        <v>2.77</v>
      </c>
      <c r="G11226">
        <v>2.82</v>
      </c>
      <c r="H11226">
        <v>2.82</v>
      </c>
    </row>
    <row r="11227" spans="1:8">
      <c r="A11227" t="s">
        <v>319</v>
      </c>
      <c r="B11227">
        <v>10569</v>
      </c>
      <c r="C11227" t="s">
        <v>1155</v>
      </c>
      <c r="D11227" t="s">
        <v>211</v>
      </c>
      <c r="E11227" s="155">
        <v>2.77</v>
      </c>
      <c r="F11227" s="155">
        <v>2.77</v>
      </c>
      <c r="G11227">
        <v>2.82</v>
      </c>
      <c r="H11227">
        <v>2.82</v>
      </c>
    </row>
    <row r="11228" spans="1:8">
      <c r="A11228" t="s">
        <v>319</v>
      </c>
      <c r="B11228">
        <v>39810</v>
      </c>
      <c r="C11228" t="s">
        <v>1156</v>
      </c>
      <c r="D11228" t="s">
        <v>211</v>
      </c>
      <c r="E11228" s="155">
        <v>49.78</v>
      </c>
      <c r="F11228" s="155">
        <v>49.78</v>
      </c>
      <c r="G11228">
        <v>32.619999999999997</v>
      </c>
      <c r="H11228">
        <v>32.619999999999997</v>
      </c>
    </row>
    <row r="11229" spans="1:8">
      <c r="A11229" t="s">
        <v>319</v>
      </c>
      <c r="B11229">
        <v>39811</v>
      </c>
      <c r="C11229" t="s">
        <v>1157</v>
      </c>
      <c r="D11229" t="s">
        <v>211</v>
      </c>
      <c r="E11229" s="155">
        <v>60.89</v>
      </c>
      <c r="F11229" s="155">
        <v>60.89</v>
      </c>
      <c r="G11229">
        <v>39.9</v>
      </c>
      <c r="H11229">
        <v>39.9</v>
      </c>
    </row>
    <row r="11230" spans="1:8">
      <c r="A11230" t="s">
        <v>319</v>
      </c>
      <c r="B11230">
        <v>39812</v>
      </c>
      <c r="C11230" t="s">
        <v>1158</v>
      </c>
      <c r="D11230" t="s">
        <v>211</v>
      </c>
      <c r="E11230" s="155">
        <v>100.12</v>
      </c>
      <c r="F11230" s="155">
        <v>100.12</v>
      </c>
      <c r="G11230">
        <v>65.599999999999994</v>
      </c>
      <c r="H11230">
        <v>65.599999999999994</v>
      </c>
    </row>
    <row r="11231" spans="1:8">
      <c r="A11231" t="s">
        <v>319</v>
      </c>
      <c r="B11231">
        <v>43096</v>
      </c>
      <c r="C11231" t="s">
        <v>1159</v>
      </c>
      <c r="D11231" t="s">
        <v>211</v>
      </c>
      <c r="E11231" s="155">
        <v>331.89</v>
      </c>
      <c r="F11231" s="155">
        <v>331.89</v>
      </c>
      <c r="G11231">
        <v>217.46</v>
      </c>
      <c r="H11231">
        <v>217.46</v>
      </c>
    </row>
    <row r="11232" spans="1:8">
      <c r="A11232" t="s">
        <v>319</v>
      </c>
      <c r="B11232">
        <v>43102</v>
      </c>
      <c r="C11232" t="s">
        <v>1160</v>
      </c>
      <c r="D11232" t="s">
        <v>211</v>
      </c>
      <c r="E11232" s="155">
        <v>201.81</v>
      </c>
      <c r="F11232" s="155">
        <v>201.81</v>
      </c>
      <c r="G11232">
        <v>132.22999999999999</v>
      </c>
      <c r="H11232">
        <v>132.22999999999999</v>
      </c>
    </row>
    <row r="11233" spans="1:8">
      <c r="A11233" t="s">
        <v>319</v>
      </c>
      <c r="B11233">
        <v>43103</v>
      </c>
      <c r="C11233" t="s">
        <v>1161</v>
      </c>
      <c r="D11233" t="s">
        <v>211</v>
      </c>
      <c r="E11233" s="155">
        <v>297.16000000000003</v>
      </c>
      <c r="F11233" s="155">
        <v>297.16000000000003</v>
      </c>
      <c r="G11233">
        <v>194.71</v>
      </c>
      <c r="H11233">
        <v>194.71</v>
      </c>
    </row>
    <row r="11234" spans="1:8">
      <c r="A11234" t="s">
        <v>319</v>
      </c>
      <c r="B11234">
        <v>43098</v>
      </c>
      <c r="C11234" t="s">
        <v>1162</v>
      </c>
      <c r="D11234" t="s">
        <v>211</v>
      </c>
      <c r="E11234" s="155">
        <v>112.42</v>
      </c>
      <c r="F11234" s="155">
        <v>112.42</v>
      </c>
      <c r="G11234">
        <v>73.66</v>
      </c>
      <c r="H11234">
        <v>73.66</v>
      </c>
    </row>
    <row r="11235" spans="1:8">
      <c r="A11235" t="s">
        <v>319</v>
      </c>
      <c r="B11235">
        <v>43097</v>
      </c>
      <c r="C11235" t="s">
        <v>1163</v>
      </c>
      <c r="D11235" t="s">
        <v>211</v>
      </c>
      <c r="E11235" s="155">
        <v>66.599999999999994</v>
      </c>
      <c r="F11235" s="155">
        <v>66.599999999999994</v>
      </c>
      <c r="G11235">
        <v>43.64</v>
      </c>
      <c r="H11235">
        <v>43.64</v>
      </c>
    </row>
    <row r="11236" spans="1:8">
      <c r="A11236" t="s">
        <v>319</v>
      </c>
      <c r="B11236">
        <v>43104</v>
      </c>
      <c r="C11236" t="s">
        <v>1164</v>
      </c>
      <c r="D11236" t="s">
        <v>211</v>
      </c>
      <c r="E11236" s="155">
        <v>787.86</v>
      </c>
      <c r="F11236" s="155">
        <v>787.86</v>
      </c>
      <c r="G11236">
        <v>516.23</v>
      </c>
      <c r="H11236">
        <v>516.23</v>
      </c>
    </row>
    <row r="11237" spans="1:8">
      <c r="A11237" t="s">
        <v>319</v>
      </c>
      <c r="B11237">
        <v>39771</v>
      </c>
      <c r="C11237" t="s">
        <v>1165</v>
      </c>
      <c r="D11237" t="s">
        <v>211</v>
      </c>
      <c r="E11237" s="155">
        <v>26.65</v>
      </c>
      <c r="F11237" s="155">
        <v>26.65</v>
      </c>
      <c r="G11237">
        <v>27.09</v>
      </c>
      <c r="H11237">
        <v>27.09</v>
      </c>
    </row>
    <row r="11238" spans="1:8">
      <c r="A11238" t="s">
        <v>319</v>
      </c>
      <c r="B11238">
        <v>39772</v>
      </c>
      <c r="C11238" t="s">
        <v>1166</v>
      </c>
      <c r="D11238" t="s">
        <v>211</v>
      </c>
      <c r="E11238" s="155">
        <v>52.39</v>
      </c>
      <c r="F11238" s="155">
        <v>52.39</v>
      </c>
      <c r="G11238">
        <v>53.26</v>
      </c>
      <c r="H11238">
        <v>53.26</v>
      </c>
    </row>
    <row r="11239" spans="1:8">
      <c r="A11239" t="s">
        <v>319</v>
      </c>
      <c r="B11239">
        <v>39773</v>
      </c>
      <c r="C11239" t="s">
        <v>1167</v>
      </c>
      <c r="D11239" t="s">
        <v>211</v>
      </c>
      <c r="E11239" s="155">
        <v>84.2</v>
      </c>
      <c r="F11239" s="155">
        <v>84.2</v>
      </c>
      <c r="G11239">
        <v>85.6</v>
      </c>
      <c r="H11239">
        <v>85.6</v>
      </c>
    </row>
    <row r="11240" spans="1:8">
      <c r="A11240" t="s">
        <v>319</v>
      </c>
      <c r="B11240">
        <v>39774</v>
      </c>
      <c r="C11240" t="s">
        <v>1168</v>
      </c>
      <c r="D11240" t="s">
        <v>211</v>
      </c>
      <c r="E11240" s="155">
        <v>125.95</v>
      </c>
      <c r="F11240" s="155">
        <v>125.95</v>
      </c>
      <c r="G11240">
        <v>128.04</v>
      </c>
      <c r="H11240">
        <v>128.04</v>
      </c>
    </row>
    <row r="11241" spans="1:8">
      <c r="A11241" t="s">
        <v>319</v>
      </c>
      <c r="B11241">
        <v>39775</v>
      </c>
      <c r="C11241" t="s">
        <v>1169</v>
      </c>
      <c r="D11241" t="s">
        <v>211</v>
      </c>
      <c r="E11241" s="155">
        <v>168.1</v>
      </c>
      <c r="F11241" s="155">
        <v>168.1</v>
      </c>
      <c r="G11241">
        <v>170.89</v>
      </c>
      <c r="H11241">
        <v>170.89</v>
      </c>
    </row>
    <row r="11242" spans="1:8">
      <c r="A11242" t="s">
        <v>319</v>
      </c>
      <c r="B11242">
        <v>39776</v>
      </c>
      <c r="C11242" t="s">
        <v>1170</v>
      </c>
      <c r="D11242" t="s">
        <v>211</v>
      </c>
      <c r="E11242" s="155">
        <v>203.15</v>
      </c>
      <c r="F11242" s="155">
        <v>203.15</v>
      </c>
      <c r="G11242">
        <v>206.52</v>
      </c>
      <c r="H11242">
        <v>206.52</v>
      </c>
    </row>
    <row r="11243" spans="1:8">
      <c r="A11243" t="s">
        <v>319</v>
      </c>
      <c r="B11243">
        <v>39777</v>
      </c>
      <c r="C11243" t="s">
        <v>1171</v>
      </c>
      <c r="D11243" t="s">
        <v>211</v>
      </c>
      <c r="E11243" s="155">
        <v>257.48</v>
      </c>
      <c r="F11243" s="155">
        <v>257.48</v>
      </c>
      <c r="G11243">
        <v>261.76</v>
      </c>
      <c r="H11243">
        <v>261.76</v>
      </c>
    </row>
    <row r="11244" spans="1:8">
      <c r="A11244" t="s">
        <v>319</v>
      </c>
      <c r="B11244">
        <v>20254</v>
      </c>
      <c r="C11244" t="s">
        <v>1172</v>
      </c>
      <c r="D11244" t="s">
        <v>211</v>
      </c>
      <c r="E11244" s="155">
        <v>18.690000000000001</v>
      </c>
      <c r="F11244" s="155">
        <v>18.690000000000001</v>
      </c>
      <c r="G11244">
        <v>19</v>
      </c>
      <c r="H11244">
        <v>19</v>
      </c>
    </row>
    <row r="11245" spans="1:8">
      <c r="A11245" t="s">
        <v>319</v>
      </c>
      <c r="B11245">
        <v>20253</v>
      </c>
      <c r="C11245" t="s">
        <v>1173</v>
      </c>
      <c r="D11245" t="s">
        <v>211</v>
      </c>
      <c r="E11245" s="155">
        <v>61.37</v>
      </c>
      <c r="F11245" s="155">
        <v>61.37</v>
      </c>
      <c r="G11245">
        <v>62.39</v>
      </c>
      <c r="H11245">
        <v>62.39</v>
      </c>
    </row>
    <row r="11246" spans="1:8">
      <c r="A11246" t="s">
        <v>319</v>
      </c>
      <c r="B11246">
        <v>1872</v>
      </c>
      <c r="C11246" t="s">
        <v>1174</v>
      </c>
      <c r="D11246" t="s">
        <v>211</v>
      </c>
      <c r="E11246" s="155">
        <v>3.17</v>
      </c>
      <c r="F11246" s="155">
        <v>3.17</v>
      </c>
      <c r="G11246">
        <v>1.93</v>
      </c>
      <c r="H11246">
        <v>1.93</v>
      </c>
    </row>
    <row r="11247" spans="1:8">
      <c r="A11247" t="s">
        <v>319</v>
      </c>
      <c r="B11247">
        <v>1873</v>
      </c>
      <c r="C11247" t="s">
        <v>1175</v>
      </c>
      <c r="D11247" t="s">
        <v>211</v>
      </c>
      <c r="E11247" s="155">
        <v>6.31</v>
      </c>
      <c r="F11247" s="155">
        <v>6.31</v>
      </c>
      <c r="G11247">
        <v>3.84</v>
      </c>
      <c r="H11247">
        <v>3.84</v>
      </c>
    </row>
    <row r="11248" spans="1:8">
      <c r="A11248" t="s">
        <v>319</v>
      </c>
      <c r="B11248">
        <v>14055</v>
      </c>
      <c r="C11248" t="s">
        <v>1176</v>
      </c>
      <c r="D11248" t="s">
        <v>211</v>
      </c>
      <c r="E11248" s="155">
        <v>560.79999999999995</v>
      </c>
      <c r="F11248" s="155">
        <v>560.79999999999995</v>
      </c>
      <c r="G11248">
        <v>570.12</v>
      </c>
      <c r="H11248">
        <v>570.12</v>
      </c>
    </row>
    <row r="11249" spans="1:8">
      <c r="A11249" t="s">
        <v>319</v>
      </c>
      <c r="B11249">
        <v>11247</v>
      </c>
      <c r="C11249" t="s">
        <v>1177</v>
      </c>
      <c r="D11249" t="s">
        <v>211</v>
      </c>
      <c r="E11249" s="155">
        <v>1180.05</v>
      </c>
      <c r="F11249" s="155">
        <v>1180.05</v>
      </c>
      <c r="G11249">
        <v>1199.6600000000001</v>
      </c>
      <c r="H11249">
        <v>1199.6600000000001</v>
      </c>
    </row>
    <row r="11250" spans="1:8">
      <c r="A11250" t="s">
        <v>319</v>
      </c>
      <c r="B11250">
        <v>11250</v>
      </c>
      <c r="C11250" t="s">
        <v>1178</v>
      </c>
      <c r="D11250" t="s">
        <v>211</v>
      </c>
      <c r="E11250" s="155">
        <v>50.8</v>
      </c>
      <c r="F11250" s="155">
        <v>50.8</v>
      </c>
      <c r="G11250">
        <v>51.65</v>
      </c>
      <c r="H11250">
        <v>51.65</v>
      </c>
    </row>
    <row r="11251" spans="1:8">
      <c r="A11251" t="s">
        <v>319</v>
      </c>
      <c r="B11251">
        <v>11249</v>
      </c>
      <c r="C11251" t="s">
        <v>1179</v>
      </c>
      <c r="D11251" t="s">
        <v>211</v>
      </c>
      <c r="E11251" s="155">
        <v>2305.06</v>
      </c>
      <c r="F11251" s="155">
        <v>2305.06</v>
      </c>
      <c r="G11251">
        <v>2343.37</v>
      </c>
      <c r="H11251">
        <v>2343.37</v>
      </c>
    </row>
    <row r="11252" spans="1:8">
      <c r="A11252" t="s">
        <v>319</v>
      </c>
      <c r="B11252">
        <v>11251</v>
      </c>
      <c r="C11252" t="s">
        <v>1180</v>
      </c>
      <c r="D11252" t="s">
        <v>211</v>
      </c>
      <c r="E11252" s="155">
        <v>112.53</v>
      </c>
      <c r="F11252" s="155">
        <v>112.53</v>
      </c>
      <c r="G11252">
        <v>114.4</v>
      </c>
      <c r="H11252">
        <v>114.4</v>
      </c>
    </row>
    <row r="11253" spans="1:8">
      <c r="A11253" t="s">
        <v>319</v>
      </c>
      <c r="B11253">
        <v>11253</v>
      </c>
      <c r="C11253" t="s">
        <v>1181</v>
      </c>
      <c r="D11253" t="s">
        <v>211</v>
      </c>
      <c r="E11253" s="155">
        <v>186.47</v>
      </c>
      <c r="F11253" s="155">
        <v>186.47</v>
      </c>
      <c r="G11253">
        <v>189.57</v>
      </c>
      <c r="H11253">
        <v>189.57</v>
      </c>
    </row>
    <row r="11254" spans="1:8">
      <c r="A11254" t="s">
        <v>319</v>
      </c>
      <c r="B11254">
        <v>11255</v>
      </c>
      <c r="C11254" t="s">
        <v>1182</v>
      </c>
      <c r="D11254" t="s">
        <v>211</v>
      </c>
      <c r="E11254" s="155">
        <v>278.77999999999997</v>
      </c>
      <c r="F11254" s="155">
        <v>278.77999999999997</v>
      </c>
      <c r="G11254">
        <v>283.41000000000003</v>
      </c>
      <c r="H11254">
        <v>283.41000000000003</v>
      </c>
    </row>
    <row r="11255" spans="1:8">
      <c r="A11255" t="s">
        <v>319</v>
      </c>
      <c r="B11255">
        <v>11256</v>
      </c>
      <c r="C11255" t="s">
        <v>1183</v>
      </c>
      <c r="D11255" t="s">
        <v>211</v>
      </c>
      <c r="E11255" s="155">
        <v>349.2</v>
      </c>
      <c r="F11255" s="155">
        <v>349.2</v>
      </c>
      <c r="G11255">
        <v>355</v>
      </c>
      <c r="H11255">
        <v>355</v>
      </c>
    </row>
    <row r="11256" spans="1:8">
      <c r="A11256" t="s">
        <v>319</v>
      </c>
      <c r="B11256">
        <v>39693</v>
      </c>
      <c r="C11256" t="s">
        <v>1184</v>
      </c>
      <c r="D11256" t="s">
        <v>211</v>
      </c>
      <c r="E11256" s="155">
        <v>2193.13</v>
      </c>
      <c r="F11256" s="155">
        <v>2193.13</v>
      </c>
      <c r="G11256">
        <v>2229.58</v>
      </c>
      <c r="H11256">
        <v>2229.58</v>
      </c>
    </row>
    <row r="11257" spans="1:8">
      <c r="A11257" t="s">
        <v>319</v>
      </c>
      <c r="B11257">
        <v>39692</v>
      </c>
      <c r="C11257" t="s">
        <v>1185</v>
      </c>
      <c r="D11257" t="s">
        <v>211</v>
      </c>
      <c r="E11257" s="155">
        <v>701.75</v>
      </c>
      <c r="F11257" s="155">
        <v>701.75</v>
      </c>
      <c r="G11257">
        <v>713.41</v>
      </c>
      <c r="H11257">
        <v>713.41</v>
      </c>
    </row>
    <row r="11258" spans="1:8">
      <c r="A11258" t="s">
        <v>319</v>
      </c>
      <c r="B11258">
        <v>1062</v>
      </c>
      <c r="C11258" t="s">
        <v>1186</v>
      </c>
      <c r="D11258" t="s">
        <v>211</v>
      </c>
      <c r="E11258" s="155">
        <v>222.4</v>
      </c>
      <c r="F11258" s="155">
        <v>222.4</v>
      </c>
      <c r="G11258">
        <v>226.09</v>
      </c>
      <c r="H11258">
        <v>226.09</v>
      </c>
    </row>
    <row r="11259" spans="1:8">
      <c r="A11259" t="s">
        <v>319</v>
      </c>
      <c r="B11259">
        <v>39686</v>
      </c>
      <c r="C11259" t="s">
        <v>1187</v>
      </c>
      <c r="D11259" t="s">
        <v>211</v>
      </c>
      <c r="E11259" s="155">
        <v>360.11</v>
      </c>
      <c r="F11259" s="155">
        <v>360.11</v>
      </c>
      <c r="G11259">
        <v>366.09</v>
      </c>
      <c r="H11259">
        <v>366.09</v>
      </c>
    </row>
    <row r="11260" spans="1:8">
      <c r="A11260" t="s">
        <v>319</v>
      </c>
      <c r="B11260">
        <v>43095</v>
      </c>
      <c r="C11260" t="s">
        <v>1188</v>
      </c>
      <c r="D11260" t="s">
        <v>211</v>
      </c>
      <c r="E11260" s="155">
        <v>218.7</v>
      </c>
      <c r="F11260" s="155">
        <v>218.7</v>
      </c>
      <c r="G11260">
        <v>143.30000000000001</v>
      </c>
      <c r="H11260">
        <v>143.30000000000001</v>
      </c>
    </row>
    <row r="11261" spans="1:8">
      <c r="A11261" t="s">
        <v>319</v>
      </c>
      <c r="B11261">
        <v>1871</v>
      </c>
      <c r="C11261" t="s">
        <v>1189</v>
      </c>
      <c r="D11261" t="s">
        <v>211</v>
      </c>
      <c r="E11261" s="155">
        <v>5.68</v>
      </c>
      <c r="F11261" s="155">
        <v>5.68</v>
      </c>
      <c r="G11261">
        <v>3.45</v>
      </c>
      <c r="H11261">
        <v>3.45</v>
      </c>
    </row>
    <row r="11262" spans="1:8">
      <c r="A11262" t="s">
        <v>319</v>
      </c>
      <c r="B11262">
        <v>12001</v>
      </c>
      <c r="C11262" t="s">
        <v>1190</v>
      </c>
      <c r="D11262" t="s">
        <v>211</v>
      </c>
      <c r="E11262" s="155">
        <v>8.1999999999999993</v>
      </c>
      <c r="F11262" s="155">
        <v>8.1999999999999993</v>
      </c>
      <c r="G11262">
        <v>4.99</v>
      </c>
      <c r="H11262">
        <v>4.99</v>
      </c>
    </row>
    <row r="11263" spans="1:8">
      <c r="A11263" t="s">
        <v>319</v>
      </c>
      <c r="B11263">
        <v>11882</v>
      </c>
      <c r="C11263" t="s">
        <v>1191</v>
      </c>
      <c r="D11263" t="s">
        <v>211</v>
      </c>
      <c r="E11263" s="155">
        <v>96.36</v>
      </c>
      <c r="F11263" s="155">
        <v>96.36</v>
      </c>
      <c r="G11263">
        <v>137.32</v>
      </c>
      <c r="H11263">
        <v>137.32</v>
      </c>
    </row>
    <row r="11264" spans="1:8">
      <c r="A11264" t="s">
        <v>319</v>
      </c>
      <c r="B11264">
        <v>1068</v>
      </c>
      <c r="C11264" t="s">
        <v>1192</v>
      </c>
      <c r="D11264" t="s">
        <v>211</v>
      </c>
      <c r="E11264" s="155">
        <v>1466.94</v>
      </c>
      <c r="F11264" s="155">
        <v>1466.94</v>
      </c>
      <c r="G11264">
        <v>1491.32</v>
      </c>
      <c r="H11264">
        <v>1491.32</v>
      </c>
    </row>
    <row r="11265" spans="1:8">
      <c r="A11265" t="s">
        <v>319</v>
      </c>
      <c r="B11265">
        <v>39690</v>
      </c>
      <c r="C11265" t="s">
        <v>1193</v>
      </c>
      <c r="D11265" t="s">
        <v>211</v>
      </c>
      <c r="E11265" s="155">
        <v>2461.04</v>
      </c>
      <c r="F11265" s="155">
        <v>2461.04</v>
      </c>
      <c r="G11265">
        <v>2501.94</v>
      </c>
      <c r="H11265">
        <v>2501.94</v>
      </c>
    </row>
    <row r="11266" spans="1:8">
      <c r="A11266" t="s">
        <v>319</v>
      </c>
      <c r="B11266">
        <v>39691</v>
      </c>
      <c r="C11266" t="s">
        <v>1194</v>
      </c>
      <c r="D11266" t="s">
        <v>211</v>
      </c>
      <c r="E11266" s="155">
        <v>3095.3</v>
      </c>
      <c r="F11266" s="155">
        <v>3095.3</v>
      </c>
      <c r="G11266">
        <v>3146.74</v>
      </c>
      <c r="H11266">
        <v>3146.74</v>
      </c>
    </row>
    <row r="11267" spans="1:8">
      <c r="A11267" t="s">
        <v>319</v>
      </c>
      <c r="B11267">
        <v>39808</v>
      </c>
      <c r="C11267" t="s">
        <v>1195</v>
      </c>
      <c r="D11267" t="s">
        <v>211</v>
      </c>
      <c r="E11267" s="155">
        <v>114.18</v>
      </c>
      <c r="F11267" s="155">
        <v>114.18</v>
      </c>
      <c r="G11267">
        <v>74.81</v>
      </c>
      <c r="H11267">
        <v>74.81</v>
      </c>
    </row>
    <row r="11268" spans="1:8">
      <c r="A11268" t="s">
        <v>319</v>
      </c>
      <c r="B11268">
        <v>39809</v>
      </c>
      <c r="C11268" t="s">
        <v>1196</v>
      </c>
      <c r="D11268" t="s">
        <v>211</v>
      </c>
      <c r="E11268" s="155">
        <v>270.81</v>
      </c>
      <c r="F11268" s="155">
        <v>270.81</v>
      </c>
      <c r="G11268">
        <v>177.45</v>
      </c>
      <c r="H11268">
        <v>177.45</v>
      </c>
    </row>
    <row r="11269" spans="1:8">
      <c r="A11269" t="s">
        <v>319</v>
      </c>
      <c r="B11269">
        <v>43439</v>
      </c>
      <c r="C11269" t="s">
        <v>1197</v>
      </c>
      <c r="D11269" t="s">
        <v>211</v>
      </c>
      <c r="E11269" s="155">
        <v>442.35</v>
      </c>
      <c r="F11269" s="155">
        <v>442.35</v>
      </c>
      <c r="G11269">
        <v>630.35</v>
      </c>
      <c r="H11269">
        <v>630.35</v>
      </c>
    </row>
    <row r="11270" spans="1:8">
      <c r="A11270" t="s">
        <v>319</v>
      </c>
      <c r="B11270">
        <v>5103</v>
      </c>
      <c r="C11270" t="s">
        <v>1198</v>
      </c>
      <c r="D11270" t="s">
        <v>211</v>
      </c>
      <c r="E11270" s="155">
        <v>22.15</v>
      </c>
      <c r="F11270" s="155">
        <v>22.15</v>
      </c>
      <c r="G11270">
        <v>25.15</v>
      </c>
      <c r="H11270">
        <v>25.15</v>
      </c>
    </row>
    <row r="11271" spans="1:8">
      <c r="A11271" t="s">
        <v>319</v>
      </c>
      <c r="B11271">
        <v>11880</v>
      </c>
      <c r="C11271" t="s">
        <v>1199</v>
      </c>
      <c r="D11271" t="s">
        <v>211</v>
      </c>
      <c r="E11271" s="155">
        <v>93.18</v>
      </c>
      <c r="F11271" s="155">
        <v>93.18</v>
      </c>
      <c r="G11271">
        <v>105.81</v>
      </c>
      <c r="H11271">
        <v>105.81</v>
      </c>
    </row>
    <row r="11272" spans="1:8">
      <c r="A11272" t="s">
        <v>319</v>
      </c>
      <c r="B11272">
        <v>11714</v>
      </c>
      <c r="C11272" t="s">
        <v>1200</v>
      </c>
      <c r="D11272" t="s">
        <v>211</v>
      </c>
      <c r="E11272" s="155">
        <v>63.48</v>
      </c>
      <c r="F11272" s="155">
        <v>63.48</v>
      </c>
      <c r="G11272">
        <v>72.08</v>
      </c>
      <c r="H11272">
        <v>72.08</v>
      </c>
    </row>
    <row r="11273" spans="1:8">
      <c r="A11273" t="s">
        <v>319</v>
      </c>
      <c r="B11273">
        <v>11712</v>
      </c>
      <c r="C11273" t="s">
        <v>1201</v>
      </c>
      <c r="D11273" t="s">
        <v>211</v>
      </c>
      <c r="E11273" s="155">
        <v>41.45</v>
      </c>
      <c r="F11273" s="155">
        <v>41.45</v>
      </c>
      <c r="G11273">
        <v>47.07</v>
      </c>
      <c r="H11273">
        <v>47.07</v>
      </c>
    </row>
    <row r="11274" spans="1:8">
      <c r="A11274" t="s">
        <v>319</v>
      </c>
      <c r="B11274">
        <v>11717</v>
      </c>
      <c r="C11274" t="s">
        <v>1202</v>
      </c>
      <c r="D11274" t="s">
        <v>211</v>
      </c>
      <c r="E11274" s="155">
        <v>49.97</v>
      </c>
      <c r="F11274" s="155">
        <v>49.97</v>
      </c>
      <c r="G11274">
        <v>56.74</v>
      </c>
      <c r="H11274">
        <v>56.74</v>
      </c>
    </row>
    <row r="11275" spans="1:8">
      <c r="A11275" t="s">
        <v>319</v>
      </c>
      <c r="B11275">
        <v>1106</v>
      </c>
      <c r="C11275" t="s">
        <v>1203</v>
      </c>
      <c r="D11275" t="s">
        <v>205</v>
      </c>
      <c r="E11275" s="155">
        <v>1.7</v>
      </c>
      <c r="F11275" s="155">
        <v>1.7</v>
      </c>
      <c r="G11275">
        <v>1.1399999999999999</v>
      </c>
      <c r="H11275">
        <v>1.1399999999999999</v>
      </c>
    </row>
    <row r="11276" spans="1:8">
      <c r="A11276" t="s">
        <v>319</v>
      </c>
      <c r="B11276">
        <v>11161</v>
      </c>
      <c r="C11276" t="s">
        <v>1204</v>
      </c>
      <c r="D11276" t="s">
        <v>205</v>
      </c>
      <c r="E11276" s="155">
        <v>2.84</v>
      </c>
      <c r="F11276" s="155">
        <v>2.84</v>
      </c>
      <c r="G11276">
        <v>1.9</v>
      </c>
      <c r="H11276">
        <v>1.9</v>
      </c>
    </row>
    <row r="11277" spans="1:8">
      <c r="A11277" t="s">
        <v>319</v>
      </c>
      <c r="B11277">
        <v>1107</v>
      </c>
      <c r="C11277" t="s">
        <v>1205</v>
      </c>
      <c r="D11277" t="s">
        <v>205</v>
      </c>
      <c r="E11277" s="155">
        <v>1.45</v>
      </c>
      <c r="F11277" s="155">
        <v>1.45</v>
      </c>
      <c r="G11277">
        <v>0.97</v>
      </c>
      <c r="H11277">
        <v>0.97</v>
      </c>
    </row>
    <row r="11278" spans="1:8">
      <c r="A11278" t="s">
        <v>319</v>
      </c>
      <c r="B11278">
        <v>44479</v>
      </c>
      <c r="C11278" t="s">
        <v>1206</v>
      </c>
      <c r="D11278" t="s">
        <v>205</v>
      </c>
      <c r="E11278" s="155">
        <v>0.16</v>
      </c>
      <c r="F11278" s="155">
        <v>0.16</v>
      </c>
      <c r="G11278">
        <v>0.12</v>
      </c>
      <c r="H11278">
        <v>0.12</v>
      </c>
    </row>
    <row r="11279" spans="1:8">
      <c r="A11279" t="s">
        <v>462</v>
      </c>
      <c r="B11279">
        <v>4759</v>
      </c>
      <c r="C11279" t="s">
        <v>1207</v>
      </c>
      <c r="D11279" t="s">
        <v>88</v>
      </c>
      <c r="E11279" s="155">
        <v>22.53</v>
      </c>
      <c r="F11279" s="155">
        <v>22.53</v>
      </c>
      <c r="G11279">
        <v>24.08</v>
      </c>
      <c r="H11279">
        <v>26.01</v>
      </c>
    </row>
    <row r="11280" spans="1:8">
      <c r="A11280" t="s">
        <v>462</v>
      </c>
      <c r="B11280">
        <v>41068</v>
      </c>
      <c r="C11280" t="s">
        <v>1208</v>
      </c>
      <c r="D11280" t="s">
        <v>291</v>
      </c>
      <c r="E11280" s="155">
        <v>3945.03</v>
      </c>
      <c r="F11280" s="155">
        <v>3945.03</v>
      </c>
      <c r="G11280">
        <v>4222.99</v>
      </c>
      <c r="H11280">
        <v>4560.54</v>
      </c>
    </row>
    <row r="11281" spans="1:8">
      <c r="A11281" t="s">
        <v>319</v>
      </c>
      <c r="B11281">
        <v>12618</v>
      </c>
      <c r="C11281" t="s">
        <v>1209</v>
      </c>
      <c r="D11281" t="s">
        <v>211</v>
      </c>
      <c r="E11281" s="155">
        <v>143.63</v>
      </c>
      <c r="F11281" s="155">
        <v>143.63</v>
      </c>
      <c r="G11281">
        <v>200.54</v>
      </c>
      <c r="H11281">
        <v>200.54</v>
      </c>
    </row>
    <row r="11282" spans="1:8">
      <c r="A11282" t="s">
        <v>319</v>
      </c>
      <c r="B11282">
        <v>1108</v>
      </c>
      <c r="C11282" t="s">
        <v>1210</v>
      </c>
      <c r="D11282" t="s">
        <v>110</v>
      </c>
      <c r="E11282" s="155">
        <v>23.92</v>
      </c>
      <c r="F11282" s="155">
        <v>23.92</v>
      </c>
      <c r="G11282">
        <v>24.32</v>
      </c>
      <c r="H11282">
        <v>24.32</v>
      </c>
    </row>
    <row r="11283" spans="1:8">
      <c r="A11283" t="s">
        <v>319</v>
      </c>
      <c r="B11283">
        <v>1117</v>
      </c>
      <c r="C11283" t="s">
        <v>1211</v>
      </c>
      <c r="D11283" t="s">
        <v>110</v>
      </c>
      <c r="E11283" s="155">
        <v>24.11</v>
      </c>
      <c r="F11283" s="155">
        <v>24.11</v>
      </c>
      <c r="G11283">
        <v>24.51</v>
      </c>
      <c r="H11283">
        <v>24.51</v>
      </c>
    </row>
    <row r="11284" spans="1:8">
      <c r="A11284" t="s">
        <v>319</v>
      </c>
      <c r="B11284">
        <v>1118</v>
      </c>
      <c r="C11284" t="s">
        <v>1212</v>
      </c>
      <c r="D11284" t="s">
        <v>110</v>
      </c>
      <c r="E11284" s="155">
        <v>28.49</v>
      </c>
      <c r="F11284" s="155">
        <v>28.49</v>
      </c>
      <c r="G11284">
        <v>28.97</v>
      </c>
      <c r="H11284">
        <v>28.97</v>
      </c>
    </row>
    <row r="11285" spans="1:8">
      <c r="A11285" t="s">
        <v>319</v>
      </c>
      <c r="B11285">
        <v>1110</v>
      </c>
      <c r="C11285" t="s">
        <v>1213</v>
      </c>
      <c r="D11285" t="s">
        <v>110</v>
      </c>
      <c r="E11285" s="155">
        <v>28.49</v>
      </c>
      <c r="F11285" s="155">
        <v>28.49</v>
      </c>
      <c r="G11285">
        <v>28.97</v>
      </c>
      <c r="H11285">
        <v>28.97</v>
      </c>
    </row>
    <row r="11286" spans="1:8">
      <c r="A11286" t="s">
        <v>319</v>
      </c>
      <c r="B11286">
        <v>40784</v>
      </c>
      <c r="C11286" t="s">
        <v>1214</v>
      </c>
      <c r="D11286" t="s">
        <v>110</v>
      </c>
      <c r="E11286" s="155">
        <v>78.599999999999994</v>
      </c>
      <c r="F11286" s="155">
        <v>78.599999999999994</v>
      </c>
      <c r="G11286">
        <v>79.900000000000006</v>
      </c>
      <c r="H11286">
        <v>79.900000000000006</v>
      </c>
    </row>
    <row r="11287" spans="1:8">
      <c r="A11287" t="s">
        <v>319</v>
      </c>
      <c r="B11287">
        <v>40782</v>
      </c>
      <c r="C11287" t="s">
        <v>1215</v>
      </c>
      <c r="D11287" t="s">
        <v>110</v>
      </c>
      <c r="E11287" s="155">
        <v>30.84</v>
      </c>
      <c r="F11287" s="155">
        <v>30.84</v>
      </c>
      <c r="G11287">
        <v>31.35</v>
      </c>
      <c r="H11287">
        <v>31.35</v>
      </c>
    </row>
    <row r="11288" spans="1:8">
      <c r="A11288" t="s">
        <v>319</v>
      </c>
      <c r="B11288">
        <v>40783</v>
      </c>
      <c r="C11288" t="s">
        <v>1216</v>
      </c>
      <c r="D11288" t="s">
        <v>110</v>
      </c>
      <c r="E11288" s="155">
        <v>40.18</v>
      </c>
      <c r="F11288" s="155">
        <v>40.18</v>
      </c>
      <c r="G11288">
        <v>40.840000000000003</v>
      </c>
      <c r="H11288">
        <v>40.840000000000003</v>
      </c>
    </row>
    <row r="11289" spans="1:8">
      <c r="A11289" t="s">
        <v>319</v>
      </c>
      <c r="B11289">
        <v>1109</v>
      </c>
      <c r="C11289" t="s">
        <v>1217</v>
      </c>
      <c r="D11289" t="s">
        <v>110</v>
      </c>
      <c r="E11289" s="155">
        <v>23.92</v>
      </c>
      <c r="F11289" s="155">
        <v>23.92</v>
      </c>
      <c r="G11289">
        <v>24.32</v>
      </c>
      <c r="H11289">
        <v>24.32</v>
      </c>
    </row>
    <row r="11290" spans="1:8">
      <c r="A11290" t="s">
        <v>319</v>
      </c>
      <c r="B11290">
        <v>1119</v>
      </c>
      <c r="C11290" t="s">
        <v>1218</v>
      </c>
      <c r="D11290" t="s">
        <v>110</v>
      </c>
      <c r="E11290" s="155">
        <v>15.42</v>
      </c>
      <c r="F11290" s="155">
        <v>15.42</v>
      </c>
      <c r="G11290">
        <v>15.67</v>
      </c>
      <c r="H11290">
        <v>15.67</v>
      </c>
    </row>
    <row r="11291" spans="1:8">
      <c r="A11291" t="s">
        <v>319</v>
      </c>
      <c r="B11291">
        <v>13115</v>
      </c>
      <c r="C11291" t="s">
        <v>1219</v>
      </c>
      <c r="D11291" t="s">
        <v>110</v>
      </c>
      <c r="E11291" s="155"/>
      <c r="F11291" s="155"/>
      <c r="G11291">
        <v>29.73</v>
      </c>
      <c r="H11291">
        <v>29.73</v>
      </c>
    </row>
    <row r="11292" spans="1:8">
      <c r="A11292" t="s">
        <v>319</v>
      </c>
      <c r="B11292">
        <v>10541</v>
      </c>
      <c r="C11292" t="s">
        <v>1220</v>
      </c>
      <c r="D11292" t="s">
        <v>110</v>
      </c>
      <c r="E11292" s="155"/>
      <c r="F11292" s="155"/>
      <c r="G11292">
        <v>36.33</v>
      </c>
      <c r="H11292">
        <v>36.33</v>
      </c>
    </row>
    <row r="11293" spans="1:8">
      <c r="A11293" t="s">
        <v>319</v>
      </c>
      <c r="B11293">
        <v>10542</v>
      </c>
      <c r="C11293" t="s">
        <v>1221</v>
      </c>
      <c r="D11293" t="s">
        <v>110</v>
      </c>
      <c r="E11293" s="155"/>
      <c r="F11293" s="155"/>
      <c r="G11293">
        <v>47.51</v>
      </c>
      <c r="H11293">
        <v>47.51</v>
      </c>
    </row>
    <row r="11294" spans="1:8">
      <c r="A11294" t="s">
        <v>319</v>
      </c>
      <c r="B11294">
        <v>10543</v>
      </c>
      <c r="C11294" t="s">
        <v>1222</v>
      </c>
      <c r="D11294" t="s">
        <v>110</v>
      </c>
      <c r="E11294" s="155"/>
      <c r="F11294" s="155"/>
      <c r="G11294">
        <v>77.08</v>
      </c>
      <c r="H11294">
        <v>77.08</v>
      </c>
    </row>
    <row r="11295" spans="1:8">
      <c r="A11295" t="s">
        <v>319</v>
      </c>
      <c r="B11295">
        <v>10544</v>
      </c>
      <c r="C11295" t="s">
        <v>1223</v>
      </c>
      <c r="D11295" t="s">
        <v>110</v>
      </c>
      <c r="E11295" s="155"/>
      <c r="F11295" s="155"/>
      <c r="G11295">
        <v>99.7</v>
      </c>
      <c r="H11295">
        <v>99.7</v>
      </c>
    </row>
    <row r="11296" spans="1:8">
      <c r="A11296" t="s">
        <v>319</v>
      </c>
      <c r="B11296">
        <v>10545</v>
      </c>
      <c r="C11296" t="s">
        <v>1224</v>
      </c>
      <c r="D11296" t="s">
        <v>110</v>
      </c>
      <c r="E11296" s="155"/>
      <c r="F11296" s="155"/>
      <c r="G11296">
        <v>186.32</v>
      </c>
      <c r="H11296">
        <v>186.32</v>
      </c>
    </row>
    <row r="11297" spans="1:8">
      <c r="A11297" t="s">
        <v>319</v>
      </c>
      <c r="B11297">
        <v>38365</v>
      </c>
      <c r="C11297" t="s">
        <v>1225</v>
      </c>
      <c r="D11297" t="s">
        <v>109</v>
      </c>
      <c r="E11297" s="155">
        <v>2.11</v>
      </c>
      <c r="F11297" s="155">
        <v>2.11</v>
      </c>
      <c r="G11297">
        <v>2.1800000000000002</v>
      </c>
      <c r="H11297">
        <v>2.1800000000000002</v>
      </c>
    </row>
    <row r="11298" spans="1:8">
      <c r="A11298" t="s">
        <v>496</v>
      </c>
      <c r="B11298">
        <v>44056</v>
      </c>
      <c r="C11298" t="s">
        <v>1226</v>
      </c>
      <c r="D11298" t="s">
        <v>211</v>
      </c>
      <c r="E11298" s="155">
        <v>477837.81</v>
      </c>
      <c r="F11298" s="155">
        <v>477837.81</v>
      </c>
      <c r="G11298">
        <v>488284.66</v>
      </c>
      <c r="H11298">
        <v>488284.66</v>
      </c>
    </row>
    <row r="11299" spans="1:8">
      <c r="A11299" t="s">
        <v>496</v>
      </c>
      <c r="B11299">
        <v>44057</v>
      </c>
      <c r="C11299" t="s">
        <v>1227</v>
      </c>
      <c r="D11299" t="s">
        <v>211</v>
      </c>
      <c r="E11299" s="155">
        <v>510000</v>
      </c>
      <c r="F11299" s="155">
        <v>510000</v>
      </c>
      <c r="G11299">
        <v>521150</v>
      </c>
      <c r="H11299">
        <v>521150</v>
      </c>
    </row>
    <row r="11300" spans="1:8">
      <c r="A11300" t="s">
        <v>496</v>
      </c>
      <c r="B11300">
        <v>37754</v>
      </c>
      <c r="C11300" t="s">
        <v>1228</v>
      </c>
      <c r="D11300" t="s">
        <v>211</v>
      </c>
      <c r="E11300" s="155">
        <v>527275.68000000005</v>
      </c>
      <c r="F11300" s="155">
        <v>527275.68000000005</v>
      </c>
      <c r="G11300">
        <v>538803.38</v>
      </c>
      <c r="H11300">
        <v>538803.38</v>
      </c>
    </row>
    <row r="11301" spans="1:8">
      <c r="A11301" t="s">
        <v>496</v>
      </c>
      <c r="B11301">
        <v>44058</v>
      </c>
      <c r="C11301" t="s">
        <v>1229</v>
      </c>
      <c r="D11301" t="s">
        <v>211</v>
      </c>
      <c r="E11301" s="155">
        <v>555945.94999999995</v>
      </c>
      <c r="F11301" s="155">
        <v>555945.94999999995</v>
      </c>
      <c r="G11301">
        <v>568100.44999999995</v>
      </c>
      <c r="H11301">
        <v>568100.44999999995</v>
      </c>
    </row>
    <row r="11302" spans="1:8">
      <c r="A11302" t="s">
        <v>496</v>
      </c>
      <c r="B11302">
        <v>37752</v>
      </c>
      <c r="C11302" t="s">
        <v>1230</v>
      </c>
      <c r="D11302" t="s">
        <v>211</v>
      </c>
      <c r="E11302" s="155">
        <v>578918.9</v>
      </c>
      <c r="F11302" s="155">
        <v>578918.9</v>
      </c>
      <c r="G11302">
        <v>591575.65</v>
      </c>
      <c r="H11302">
        <v>591575.65</v>
      </c>
    </row>
    <row r="11303" spans="1:8">
      <c r="A11303" t="s">
        <v>496</v>
      </c>
      <c r="B11303">
        <v>37758</v>
      </c>
      <c r="C11303" t="s">
        <v>1231</v>
      </c>
      <c r="D11303" t="s">
        <v>211</v>
      </c>
      <c r="E11303" s="155">
        <v>729621.6</v>
      </c>
      <c r="F11303" s="155">
        <v>729621.6</v>
      </c>
      <c r="G11303">
        <v>745573.13</v>
      </c>
      <c r="H11303">
        <v>745573.13</v>
      </c>
    </row>
    <row r="11304" spans="1:8">
      <c r="A11304" t="s">
        <v>496</v>
      </c>
      <c r="B11304">
        <v>44060</v>
      </c>
      <c r="C11304" t="s">
        <v>1232</v>
      </c>
      <c r="D11304" t="s">
        <v>211</v>
      </c>
      <c r="E11304" s="155">
        <v>705729.73</v>
      </c>
      <c r="F11304" s="155">
        <v>705729.73</v>
      </c>
      <c r="G11304">
        <v>721158.92</v>
      </c>
      <c r="H11304">
        <v>721158.92</v>
      </c>
    </row>
    <row r="11305" spans="1:8">
      <c r="A11305" t="s">
        <v>496</v>
      </c>
      <c r="B11305">
        <v>44061</v>
      </c>
      <c r="C11305" t="s">
        <v>1233</v>
      </c>
      <c r="D11305" t="s">
        <v>211</v>
      </c>
      <c r="E11305" s="155">
        <v>691945.96</v>
      </c>
      <c r="F11305" s="155">
        <v>691945.96</v>
      </c>
      <c r="G11305">
        <v>707073.8</v>
      </c>
      <c r="H11305">
        <v>707073.8</v>
      </c>
    </row>
    <row r="11306" spans="1:8">
      <c r="A11306" t="s">
        <v>496</v>
      </c>
      <c r="B11306">
        <v>1159</v>
      </c>
      <c r="C11306" t="s">
        <v>1234</v>
      </c>
      <c r="D11306" t="s">
        <v>211</v>
      </c>
      <c r="E11306" s="155">
        <v>282445</v>
      </c>
      <c r="F11306" s="155">
        <v>282445</v>
      </c>
      <c r="G11306">
        <v>290543.33</v>
      </c>
      <c r="H11306">
        <v>290543.33</v>
      </c>
    </row>
    <row r="11307" spans="1:8">
      <c r="A11307" t="s">
        <v>319</v>
      </c>
      <c r="B11307">
        <v>12114</v>
      </c>
      <c r="C11307" t="s">
        <v>1235</v>
      </c>
      <c r="D11307" t="s">
        <v>211</v>
      </c>
      <c r="E11307" s="155">
        <v>119.44</v>
      </c>
      <c r="F11307" s="155">
        <v>119.44</v>
      </c>
      <c r="G11307">
        <v>147.31</v>
      </c>
      <c r="H11307">
        <v>147.31</v>
      </c>
    </row>
    <row r="11308" spans="1:8">
      <c r="A11308" t="s">
        <v>319</v>
      </c>
      <c r="B11308">
        <v>38106</v>
      </c>
      <c r="C11308" t="s">
        <v>1236</v>
      </c>
      <c r="D11308" t="s">
        <v>211</v>
      </c>
      <c r="E11308" s="155">
        <v>16.23</v>
      </c>
      <c r="F11308" s="155">
        <v>16.23</v>
      </c>
      <c r="G11308">
        <v>20.02</v>
      </c>
      <c r="H11308">
        <v>20.02</v>
      </c>
    </row>
    <row r="11309" spans="1:8">
      <c r="A11309" t="s">
        <v>319</v>
      </c>
      <c r="B11309">
        <v>38085</v>
      </c>
      <c r="C11309" t="s">
        <v>1237</v>
      </c>
      <c r="D11309" t="s">
        <v>211</v>
      </c>
      <c r="E11309" s="155">
        <v>19.170000000000002</v>
      </c>
      <c r="F11309" s="155">
        <v>19.170000000000002</v>
      </c>
      <c r="G11309">
        <v>23.65</v>
      </c>
      <c r="H11309">
        <v>23.65</v>
      </c>
    </row>
    <row r="11310" spans="1:8">
      <c r="A11310" t="s">
        <v>319</v>
      </c>
      <c r="B11310">
        <v>659</v>
      </c>
      <c r="C11310" t="s">
        <v>1238</v>
      </c>
      <c r="D11310" t="s">
        <v>211</v>
      </c>
      <c r="E11310" s="155">
        <v>2.88</v>
      </c>
      <c r="F11310" s="155">
        <v>2.88</v>
      </c>
      <c r="G11310">
        <v>2.78</v>
      </c>
      <c r="H11310">
        <v>2.78</v>
      </c>
    </row>
    <row r="11311" spans="1:8">
      <c r="A11311" t="s">
        <v>319</v>
      </c>
      <c r="B11311">
        <v>660</v>
      </c>
      <c r="C11311" t="s">
        <v>1239</v>
      </c>
      <c r="D11311" t="s">
        <v>211</v>
      </c>
      <c r="E11311" s="155">
        <v>3.45</v>
      </c>
      <c r="F11311" s="155">
        <v>3.45</v>
      </c>
      <c r="G11311">
        <v>3.33</v>
      </c>
      <c r="H11311">
        <v>3.33</v>
      </c>
    </row>
    <row r="11312" spans="1:8">
      <c r="A11312" t="s">
        <v>319</v>
      </c>
      <c r="B11312">
        <v>658</v>
      </c>
      <c r="C11312" t="s">
        <v>1240</v>
      </c>
      <c r="D11312" t="s">
        <v>211</v>
      </c>
      <c r="E11312" s="155">
        <v>1.95</v>
      </c>
      <c r="F11312" s="155">
        <v>1.95</v>
      </c>
      <c r="G11312">
        <v>1.88</v>
      </c>
      <c r="H11312">
        <v>1.88</v>
      </c>
    </row>
    <row r="11313" spans="1:8">
      <c r="A11313" t="s">
        <v>319</v>
      </c>
      <c r="B11313">
        <v>38599</v>
      </c>
      <c r="C11313" t="s">
        <v>1241</v>
      </c>
      <c r="D11313" t="s">
        <v>211</v>
      </c>
      <c r="E11313" s="155">
        <v>6</v>
      </c>
      <c r="F11313" s="155">
        <v>6</v>
      </c>
      <c r="G11313">
        <v>5.79</v>
      </c>
      <c r="H11313">
        <v>5.79</v>
      </c>
    </row>
    <row r="11314" spans="1:8">
      <c r="A11314" t="s">
        <v>319</v>
      </c>
      <c r="B11314">
        <v>38596</v>
      </c>
      <c r="C11314" t="s">
        <v>1242</v>
      </c>
      <c r="D11314" t="s">
        <v>211</v>
      </c>
      <c r="E11314" s="155">
        <v>4.9800000000000004</v>
      </c>
      <c r="F11314" s="155">
        <v>4.9800000000000004</v>
      </c>
      <c r="G11314">
        <v>4.8099999999999996</v>
      </c>
      <c r="H11314">
        <v>4.8099999999999996</v>
      </c>
    </row>
    <row r="11315" spans="1:8">
      <c r="A11315" t="s">
        <v>319</v>
      </c>
      <c r="B11315">
        <v>38600</v>
      </c>
      <c r="C11315" t="s">
        <v>1243</v>
      </c>
      <c r="D11315" t="s">
        <v>211</v>
      </c>
      <c r="E11315" s="155">
        <v>6.36</v>
      </c>
      <c r="F11315" s="155">
        <v>6.36</v>
      </c>
      <c r="G11315">
        <v>6.14</v>
      </c>
      <c r="H11315">
        <v>6.14</v>
      </c>
    </row>
    <row r="11316" spans="1:8">
      <c r="A11316" t="s">
        <v>319</v>
      </c>
      <c r="B11316">
        <v>38597</v>
      </c>
      <c r="C11316" t="s">
        <v>1244</v>
      </c>
      <c r="D11316" t="s">
        <v>211</v>
      </c>
      <c r="E11316" s="155">
        <v>5.01</v>
      </c>
      <c r="F11316" s="155">
        <v>5.01</v>
      </c>
      <c r="G11316">
        <v>4.84</v>
      </c>
      <c r="H11316">
        <v>4.84</v>
      </c>
    </row>
    <row r="11317" spans="1:8">
      <c r="A11317" t="s">
        <v>319</v>
      </c>
      <c r="B11317">
        <v>38548</v>
      </c>
      <c r="C11317" t="s">
        <v>1245</v>
      </c>
      <c r="D11317" t="s">
        <v>211</v>
      </c>
      <c r="E11317" s="155">
        <v>1.43</v>
      </c>
      <c r="F11317" s="155">
        <v>1.43</v>
      </c>
      <c r="G11317">
        <v>1.84</v>
      </c>
      <c r="H11317">
        <v>1.84</v>
      </c>
    </row>
    <row r="11318" spans="1:8">
      <c r="A11318" t="s">
        <v>319</v>
      </c>
      <c r="B11318">
        <v>34649</v>
      </c>
      <c r="C11318" t="s">
        <v>1246</v>
      </c>
      <c r="D11318" t="s">
        <v>211</v>
      </c>
      <c r="E11318" s="155">
        <v>2.1</v>
      </c>
      <c r="F11318" s="155">
        <v>2.1</v>
      </c>
      <c r="G11318">
        <v>2.69</v>
      </c>
      <c r="H11318">
        <v>2.69</v>
      </c>
    </row>
    <row r="11319" spans="1:8">
      <c r="A11319" t="s">
        <v>319</v>
      </c>
      <c r="B11319">
        <v>34655</v>
      </c>
      <c r="C11319" t="s">
        <v>1247</v>
      </c>
      <c r="D11319" t="s">
        <v>211</v>
      </c>
      <c r="E11319" s="155">
        <v>3.09</v>
      </c>
      <c r="F11319" s="155">
        <v>3.09</v>
      </c>
      <c r="G11319">
        <v>3.96</v>
      </c>
      <c r="H11319">
        <v>3.96</v>
      </c>
    </row>
    <row r="11320" spans="1:8">
      <c r="A11320" t="s">
        <v>319</v>
      </c>
      <c r="B11320">
        <v>40607</v>
      </c>
      <c r="C11320" t="s">
        <v>1248</v>
      </c>
      <c r="D11320" t="s">
        <v>211</v>
      </c>
      <c r="E11320" s="155"/>
      <c r="F11320" s="155"/>
      <c r="G11320">
        <v>5.99</v>
      </c>
      <c r="H11320">
        <v>5.99</v>
      </c>
    </row>
    <row r="11321" spans="1:8">
      <c r="A11321" t="s">
        <v>319</v>
      </c>
      <c r="B11321">
        <v>567</v>
      </c>
      <c r="C11321" t="s">
        <v>1249</v>
      </c>
      <c r="D11321" t="s">
        <v>110</v>
      </c>
      <c r="E11321" s="155">
        <v>11.67</v>
      </c>
      <c r="F11321" s="155">
        <v>11.67</v>
      </c>
      <c r="G11321">
        <v>11.72</v>
      </c>
      <c r="H11321">
        <v>11.72</v>
      </c>
    </row>
    <row r="11322" spans="1:8">
      <c r="A11322" t="s">
        <v>319</v>
      </c>
      <c r="B11322">
        <v>574</v>
      </c>
      <c r="C11322" t="s">
        <v>1250</v>
      </c>
      <c r="D11322" t="s">
        <v>110</v>
      </c>
      <c r="E11322" s="155">
        <v>30.67</v>
      </c>
      <c r="F11322" s="155">
        <v>30.67</v>
      </c>
      <c r="G11322">
        <v>30.8</v>
      </c>
      <c r="H11322">
        <v>30.8</v>
      </c>
    </row>
    <row r="11323" spans="1:8">
      <c r="A11323" t="s">
        <v>319</v>
      </c>
      <c r="B11323">
        <v>568</v>
      </c>
      <c r="C11323" t="s">
        <v>1251</v>
      </c>
      <c r="D11323" t="s">
        <v>110</v>
      </c>
      <c r="E11323" s="155">
        <v>64.63</v>
      </c>
      <c r="F11323" s="155">
        <v>64.63</v>
      </c>
      <c r="G11323">
        <v>64.91</v>
      </c>
      <c r="H11323">
        <v>64.91</v>
      </c>
    </row>
    <row r="11324" spans="1:8">
      <c r="A11324" t="s">
        <v>319</v>
      </c>
      <c r="B11324">
        <v>4777</v>
      </c>
      <c r="C11324" t="s">
        <v>1252</v>
      </c>
      <c r="D11324" t="s">
        <v>205</v>
      </c>
      <c r="E11324" s="155"/>
      <c r="F11324" s="155"/>
      <c r="G11324">
        <v>8.02</v>
      </c>
      <c r="H11324">
        <v>8.02</v>
      </c>
    </row>
    <row r="11325" spans="1:8">
      <c r="A11325" t="s">
        <v>319</v>
      </c>
      <c r="B11325">
        <v>592</v>
      </c>
      <c r="C11325" t="s">
        <v>1253</v>
      </c>
      <c r="D11325" t="s">
        <v>205</v>
      </c>
      <c r="E11325" s="155"/>
      <c r="F11325" s="155"/>
      <c r="G11325">
        <v>37</v>
      </c>
      <c r="H11325">
        <v>37</v>
      </c>
    </row>
    <row r="11326" spans="1:8">
      <c r="A11326" t="s">
        <v>319</v>
      </c>
      <c r="B11326">
        <v>586</v>
      </c>
      <c r="C11326" t="s">
        <v>1254</v>
      </c>
      <c r="D11326" t="s">
        <v>110</v>
      </c>
      <c r="E11326" s="155"/>
      <c r="F11326" s="155"/>
      <c r="G11326">
        <v>21.75</v>
      </c>
      <c r="H11326">
        <v>21.75</v>
      </c>
    </row>
    <row r="11327" spans="1:8">
      <c r="A11327" t="s">
        <v>319</v>
      </c>
      <c r="B11327">
        <v>588</v>
      </c>
      <c r="C11327" t="s">
        <v>1255</v>
      </c>
      <c r="D11327" t="s">
        <v>110</v>
      </c>
      <c r="E11327" s="155"/>
      <c r="F11327" s="155"/>
      <c r="G11327">
        <v>34.409999999999997</v>
      </c>
      <c r="H11327">
        <v>34.409999999999997</v>
      </c>
    </row>
    <row r="11328" spans="1:8">
      <c r="A11328" t="s">
        <v>319</v>
      </c>
      <c r="B11328">
        <v>591</v>
      </c>
      <c r="C11328" t="s">
        <v>1256</v>
      </c>
      <c r="D11328" t="s">
        <v>205</v>
      </c>
      <c r="E11328" s="155"/>
      <c r="F11328" s="155"/>
      <c r="G11328">
        <v>34.53</v>
      </c>
      <c r="H11328">
        <v>34.53</v>
      </c>
    </row>
    <row r="11329" spans="1:8">
      <c r="A11329" t="s">
        <v>319</v>
      </c>
      <c r="B11329">
        <v>584</v>
      </c>
      <c r="C11329" t="s">
        <v>1257</v>
      </c>
      <c r="D11329" t="s">
        <v>110</v>
      </c>
      <c r="E11329" s="155"/>
      <c r="F11329" s="155"/>
      <c r="G11329">
        <v>36.75</v>
      </c>
      <c r="H11329">
        <v>36.75</v>
      </c>
    </row>
    <row r="11330" spans="1:8">
      <c r="A11330" t="s">
        <v>319</v>
      </c>
      <c r="B11330">
        <v>589</v>
      </c>
      <c r="C11330" t="s">
        <v>1258</v>
      </c>
      <c r="D11330" t="s">
        <v>110</v>
      </c>
      <c r="E11330" s="155"/>
      <c r="F11330" s="155"/>
      <c r="G11330">
        <v>58.16</v>
      </c>
      <c r="H11330">
        <v>58.16</v>
      </c>
    </row>
    <row r="11331" spans="1:8">
      <c r="A11331" t="s">
        <v>319</v>
      </c>
      <c r="B11331">
        <v>1165</v>
      </c>
      <c r="C11331" t="s">
        <v>1259</v>
      </c>
      <c r="D11331" t="s">
        <v>211</v>
      </c>
      <c r="E11331" s="155"/>
      <c r="F11331" s="155"/>
      <c r="G11331">
        <v>20</v>
      </c>
      <c r="H11331">
        <v>20</v>
      </c>
    </row>
    <row r="11332" spans="1:8">
      <c r="A11332" t="s">
        <v>319</v>
      </c>
      <c r="B11332">
        <v>1164</v>
      </c>
      <c r="C11332" t="s">
        <v>1260</v>
      </c>
      <c r="D11332" t="s">
        <v>211</v>
      </c>
      <c r="E11332" s="155"/>
      <c r="F11332" s="155"/>
      <c r="G11332">
        <v>16.2</v>
      </c>
      <c r="H11332">
        <v>16.2</v>
      </c>
    </row>
    <row r="11333" spans="1:8">
      <c r="A11333" t="s">
        <v>319</v>
      </c>
      <c r="B11333">
        <v>1170</v>
      </c>
      <c r="C11333" t="s">
        <v>1261</v>
      </c>
      <c r="D11333" t="s">
        <v>211</v>
      </c>
      <c r="E11333" s="155"/>
      <c r="F11333" s="155"/>
      <c r="G11333">
        <v>10.61</v>
      </c>
      <c r="H11333">
        <v>10.61</v>
      </c>
    </row>
    <row r="11334" spans="1:8">
      <c r="A11334" t="s">
        <v>319</v>
      </c>
      <c r="B11334">
        <v>1162</v>
      </c>
      <c r="C11334" t="s">
        <v>1262</v>
      </c>
      <c r="D11334" t="s">
        <v>211</v>
      </c>
      <c r="E11334" s="155"/>
      <c r="F11334" s="155"/>
      <c r="G11334">
        <v>5.63</v>
      </c>
      <c r="H11334">
        <v>5.63</v>
      </c>
    </row>
    <row r="11335" spans="1:8">
      <c r="A11335" t="s">
        <v>319</v>
      </c>
      <c r="B11335">
        <v>12395</v>
      </c>
      <c r="C11335" t="s">
        <v>1263</v>
      </c>
      <c r="D11335" t="s">
        <v>211</v>
      </c>
      <c r="E11335" s="155"/>
      <c r="F11335" s="155"/>
      <c r="G11335">
        <v>5.47</v>
      </c>
      <c r="H11335">
        <v>5.47</v>
      </c>
    </row>
    <row r="11336" spans="1:8">
      <c r="A11336" t="s">
        <v>319</v>
      </c>
      <c r="B11336">
        <v>1169</v>
      </c>
      <c r="C11336" t="s">
        <v>1264</v>
      </c>
      <c r="D11336" t="s">
        <v>211</v>
      </c>
      <c r="E11336" s="155"/>
      <c r="F11336" s="155"/>
      <c r="G11336">
        <v>52.1</v>
      </c>
      <c r="H11336">
        <v>52.1</v>
      </c>
    </row>
    <row r="11337" spans="1:8">
      <c r="A11337" t="s">
        <v>319</v>
      </c>
      <c r="B11337">
        <v>1166</v>
      </c>
      <c r="C11337" t="s">
        <v>1265</v>
      </c>
      <c r="D11337" t="s">
        <v>211</v>
      </c>
      <c r="E11337" s="155"/>
      <c r="F11337" s="155"/>
      <c r="G11337">
        <v>28.89</v>
      </c>
      <c r="H11337">
        <v>28.89</v>
      </c>
    </row>
    <row r="11338" spans="1:8">
      <c r="A11338" t="s">
        <v>319</v>
      </c>
      <c r="B11338">
        <v>1168</v>
      </c>
      <c r="C11338" t="s">
        <v>1266</v>
      </c>
      <c r="D11338" t="s">
        <v>211</v>
      </c>
      <c r="E11338" s="155"/>
      <c r="F11338" s="155"/>
      <c r="G11338">
        <v>74.28</v>
      </c>
      <c r="H11338">
        <v>74.28</v>
      </c>
    </row>
    <row r="11339" spans="1:8">
      <c r="A11339" t="s">
        <v>319</v>
      </c>
      <c r="B11339">
        <v>1163</v>
      </c>
      <c r="C11339" t="s">
        <v>1267</v>
      </c>
      <c r="D11339" t="s">
        <v>211</v>
      </c>
      <c r="E11339" s="155"/>
      <c r="F11339" s="155"/>
      <c r="G11339">
        <v>7.28</v>
      </c>
      <c r="H11339">
        <v>7.28</v>
      </c>
    </row>
    <row r="11340" spans="1:8">
      <c r="A11340" t="s">
        <v>319</v>
      </c>
      <c r="B11340">
        <v>12396</v>
      </c>
      <c r="C11340" t="s">
        <v>1268</v>
      </c>
      <c r="D11340" t="s">
        <v>211</v>
      </c>
      <c r="E11340" s="155"/>
      <c r="F11340" s="155"/>
      <c r="G11340">
        <v>5.47</v>
      </c>
      <c r="H11340">
        <v>5.47</v>
      </c>
    </row>
    <row r="11341" spans="1:8">
      <c r="A11341" t="s">
        <v>319</v>
      </c>
      <c r="B11341">
        <v>1167</v>
      </c>
      <c r="C11341" t="s">
        <v>1269</v>
      </c>
      <c r="D11341" t="s">
        <v>211</v>
      </c>
      <c r="E11341" s="155"/>
      <c r="F11341" s="155"/>
      <c r="G11341">
        <v>124.24</v>
      </c>
      <c r="H11341">
        <v>124.24</v>
      </c>
    </row>
    <row r="11342" spans="1:8">
      <c r="A11342" t="s">
        <v>319</v>
      </c>
      <c r="B11342">
        <v>36331</v>
      </c>
      <c r="C11342" t="s">
        <v>1270</v>
      </c>
      <c r="D11342" t="s">
        <v>211</v>
      </c>
      <c r="E11342" s="155"/>
      <c r="F11342" s="155"/>
      <c r="G11342">
        <v>2.7</v>
      </c>
      <c r="H11342">
        <v>2.7</v>
      </c>
    </row>
    <row r="11343" spans="1:8">
      <c r="A11343" t="s">
        <v>319</v>
      </c>
      <c r="B11343">
        <v>36346</v>
      </c>
      <c r="C11343" t="s">
        <v>1271</v>
      </c>
      <c r="D11343" t="s">
        <v>211</v>
      </c>
      <c r="E11343" s="155"/>
      <c r="F11343" s="155"/>
      <c r="G11343">
        <v>4.05</v>
      </c>
      <c r="H11343">
        <v>4.05</v>
      </c>
    </row>
    <row r="11344" spans="1:8">
      <c r="A11344" t="s">
        <v>319</v>
      </c>
      <c r="B11344">
        <v>1202</v>
      </c>
      <c r="C11344" t="s">
        <v>1272</v>
      </c>
      <c r="D11344" t="s">
        <v>211</v>
      </c>
      <c r="E11344" s="155">
        <v>5.48</v>
      </c>
      <c r="F11344" s="155">
        <v>5.48</v>
      </c>
      <c r="G11344">
        <v>5.85</v>
      </c>
      <c r="H11344">
        <v>5.85</v>
      </c>
    </row>
    <row r="11345" spans="1:8">
      <c r="A11345" t="s">
        <v>319</v>
      </c>
      <c r="B11345">
        <v>1197</v>
      </c>
      <c r="C11345" t="s">
        <v>1273</v>
      </c>
      <c r="D11345" t="s">
        <v>211</v>
      </c>
      <c r="E11345" s="155">
        <v>1.93</v>
      </c>
      <c r="F11345" s="155">
        <v>1.93</v>
      </c>
      <c r="G11345">
        <v>2.06</v>
      </c>
      <c r="H11345">
        <v>2.06</v>
      </c>
    </row>
    <row r="11346" spans="1:8">
      <c r="A11346" t="s">
        <v>319</v>
      </c>
      <c r="B11346">
        <v>1198</v>
      </c>
      <c r="C11346" t="s">
        <v>1274</v>
      </c>
      <c r="D11346" t="s">
        <v>211</v>
      </c>
      <c r="E11346" s="155">
        <v>2.5299999999999998</v>
      </c>
      <c r="F11346" s="155">
        <v>2.5299999999999998</v>
      </c>
      <c r="G11346">
        <v>2.7</v>
      </c>
      <c r="H11346">
        <v>2.7</v>
      </c>
    </row>
    <row r="11347" spans="1:8">
      <c r="A11347" t="s">
        <v>319</v>
      </c>
      <c r="B11347">
        <v>20088</v>
      </c>
      <c r="C11347" t="s">
        <v>1275</v>
      </c>
      <c r="D11347" t="s">
        <v>211</v>
      </c>
      <c r="E11347" s="155">
        <v>11.05</v>
      </c>
      <c r="F11347" s="155">
        <v>11.05</v>
      </c>
      <c r="G11347">
        <v>15.43</v>
      </c>
      <c r="H11347">
        <v>15.43</v>
      </c>
    </row>
    <row r="11348" spans="1:8">
      <c r="A11348" t="s">
        <v>319</v>
      </c>
      <c r="B11348">
        <v>20089</v>
      </c>
      <c r="C11348" t="s">
        <v>1276</v>
      </c>
      <c r="D11348" t="s">
        <v>211</v>
      </c>
      <c r="E11348" s="155">
        <v>54.17</v>
      </c>
      <c r="F11348" s="155">
        <v>54.17</v>
      </c>
      <c r="G11348">
        <v>75.64</v>
      </c>
      <c r="H11348">
        <v>75.64</v>
      </c>
    </row>
    <row r="11349" spans="1:8">
      <c r="A11349" t="s">
        <v>319</v>
      </c>
      <c r="B11349">
        <v>20087</v>
      </c>
      <c r="C11349" t="s">
        <v>1277</v>
      </c>
      <c r="D11349" t="s">
        <v>211</v>
      </c>
      <c r="E11349" s="155">
        <v>9.14</v>
      </c>
      <c r="F11349" s="155">
        <v>9.14</v>
      </c>
      <c r="G11349">
        <v>12.77</v>
      </c>
      <c r="H11349">
        <v>12.77</v>
      </c>
    </row>
    <row r="11350" spans="1:8">
      <c r="A11350" t="s">
        <v>319</v>
      </c>
      <c r="B11350">
        <v>1191</v>
      </c>
      <c r="C11350" t="s">
        <v>1278</v>
      </c>
      <c r="D11350" t="s">
        <v>211</v>
      </c>
      <c r="E11350" s="155">
        <v>1.38</v>
      </c>
      <c r="F11350" s="155">
        <v>1.38</v>
      </c>
      <c r="G11350">
        <v>1.47</v>
      </c>
      <c r="H11350">
        <v>1.47</v>
      </c>
    </row>
    <row r="11351" spans="1:8">
      <c r="A11351" t="s">
        <v>319</v>
      </c>
      <c r="B11351">
        <v>1185</v>
      </c>
      <c r="C11351" t="s">
        <v>1279</v>
      </c>
      <c r="D11351" t="s">
        <v>211</v>
      </c>
      <c r="E11351" s="155">
        <v>1.38</v>
      </c>
      <c r="F11351" s="155">
        <v>1.38</v>
      </c>
      <c r="G11351">
        <v>1.47</v>
      </c>
      <c r="H11351">
        <v>1.47</v>
      </c>
    </row>
    <row r="11352" spans="1:8">
      <c r="A11352" t="s">
        <v>319</v>
      </c>
      <c r="B11352">
        <v>1189</v>
      </c>
      <c r="C11352" t="s">
        <v>1280</v>
      </c>
      <c r="D11352" t="s">
        <v>211</v>
      </c>
      <c r="E11352" s="155">
        <v>2.25</v>
      </c>
      <c r="F11352" s="155">
        <v>2.25</v>
      </c>
      <c r="G11352">
        <v>2.41</v>
      </c>
      <c r="H11352">
        <v>2.41</v>
      </c>
    </row>
    <row r="11353" spans="1:8">
      <c r="A11353" t="s">
        <v>319</v>
      </c>
      <c r="B11353">
        <v>1193</v>
      </c>
      <c r="C11353" t="s">
        <v>1281</v>
      </c>
      <c r="D11353" t="s">
        <v>211</v>
      </c>
      <c r="E11353" s="155">
        <v>4.33</v>
      </c>
      <c r="F11353" s="155">
        <v>4.33</v>
      </c>
      <c r="G11353">
        <v>4.63</v>
      </c>
      <c r="H11353">
        <v>4.63</v>
      </c>
    </row>
    <row r="11354" spans="1:8">
      <c r="A11354" t="s">
        <v>319</v>
      </c>
      <c r="B11354">
        <v>1194</v>
      </c>
      <c r="C11354" t="s">
        <v>1282</v>
      </c>
      <c r="D11354" t="s">
        <v>211</v>
      </c>
      <c r="E11354" s="155">
        <v>7.82</v>
      </c>
      <c r="F11354" s="155">
        <v>7.82</v>
      </c>
      <c r="G11354">
        <v>8.35</v>
      </c>
      <c r="H11354">
        <v>8.35</v>
      </c>
    </row>
    <row r="11355" spans="1:8">
      <c r="A11355" t="s">
        <v>319</v>
      </c>
      <c r="B11355">
        <v>1195</v>
      </c>
      <c r="C11355" t="s">
        <v>1283</v>
      </c>
      <c r="D11355" t="s">
        <v>211</v>
      </c>
      <c r="E11355" s="155">
        <v>13.17</v>
      </c>
      <c r="F11355" s="155">
        <v>13.17</v>
      </c>
      <c r="G11355">
        <v>14.06</v>
      </c>
      <c r="H11355">
        <v>14.06</v>
      </c>
    </row>
    <row r="11356" spans="1:8">
      <c r="A11356" t="s">
        <v>319</v>
      </c>
      <c r="B11356">
        <v>1204</v>
      </c>
      <c r="C11356" t="s">
        <v>1284</v>
      </c>
      <c r="D11356" t="s">
        <v>211</v>
      </c>
      <c r="E11356" s="155">
        <v>23.04</v>
      </c>
      <c r="F11356" s="155">
        <v>23.04</v>
      </c>
      <c r="G11356">
        <v>24.6</v>
      </c>
      <c r="H11356">
        <v>24.6</v>
      </c>
    </row>
    <row r="11357" spans="1:8">
      <c r="A11357" t="s">
        <v>319</v>
      </c>
      <c r="B11357">
        <v>1200</v>
      </c>
      <c r="C11357" t="s">
        <v>1285</v>
      </c>
      <c r="D11357" t="s">
        <v>211</v>
      </c>
      <c r="E11357" s="155">
        <v>8.3000000000000007</v>
      </c>
      <c r="F11357" s="155">
        <v>8.3000000000000007</v>
      </c>
      <c r="G11357">
        <v>11.6</v>
      </c>
      <c r="H11357">
        <v>11.6</v>
      </c>
    </row>
    <row r="11358" spans="1:8">
      <c r="A11358" t="s">
        <v>319</v>
      </c>
      <c r="B11358">
        <v>12909</v>
      </c>
      <c r="C11358" t="s">
        <v>1286</v>
      </c>
      <c r="D11358" t="s">
        <v>211</v>
      </c>
      <c r="E11358" s="155">
        <v>3.85</v>
      </c>
      <c r="F11358" s="155">
        <v>3.85</v>
      </c>
      <c r="G11358">
        <v>5.38</v>
      </c>
      <c r="H11358">
        <v>5.38</v>
      </c>
    </row>
    <row r="11359" spans="1:8">
      <c r="A11359" t="s">
        <v>319</v>
      </c>
      <c r="B11359">
        <v>12910</v>
      </c>
      <c r="C11359" t="s">
        <v>1287</v>
      </c>
      <c r="D11359" t="s">
        <v>211</v>
      </c>
      <c r="E11359" s="155">
        <v>6.92</v>
      </c>
      <c r="F11359" s="155">
        <v>6.92</v>
      </c>
      <c r="G11359">
        <v>9.66</v>
      </c>
      <c r="H11359">
        <v>9.66</v>
      </c>
    </row>
    <row r="11360" spans="1:8">
      <c r="A11360" t="s">
        <v>319</v>
      </c>
      <c r="B11360">
        <v>1207</v>
      </c>
      <c r="C11360" t="s">
        <v>1288</v>
      </c>
      <c r="D11360" t="s">
        <v>211</v>
      </c>
      <c r="E11360" s="155"/>
      <c r="F11360" s="155"/>
      <c r="G11360">
        <v>40.06</v>
      </c>
      <c r="H11360">
        <v>40.06</v>
      </c>
    </row>
    <row r="11361" spans="1:8">
      <c r="A11361" t="s">
        <v>319</v>
      </c>
      <c r="B11361">
        <v>1206</v>
      </c>
      <c r="C11361" t="s">
        <v>1289</v>
      </c>
      <c r="D11361" t="s">
        <v>211</v>
      </c>
      <c r="E11361" s="155"/>
      <c r="F11361" s="155"/>
      <c r="G11361">
        <v>10.039999999999999</v>
      </c>
      <c r="H11361">
        <v>10.039999999999999</v>
      </c>
    </row>
    <row r="11362" spans="1:8">
      <c r="A11362" t="s">
        <v>319</v>
      </c>
      <c r="B11362">
        <v>1183</v>
      </c>
      <c r="C11362" t="s">
        <v>1290</v>
      </c>
      <c r="D11362" t="s">
        <v>211</v>
      </c>
      <c r="E11362" s="155"/>
      <c r="F11362" s="155"/>
      <c r="G11362">
        <v>26.16</v>
      </c>
      <c r="H11362">
        <v>26.16</v>
      </c>
    </row>
    <row r="11363" spans="1:8">
      <c r="A11363" t="s">
        <v>319</v>
      </c>
      <c r="B11363">
        <v>42685</v>
      </c>
      <c r="C11363" t="s">
        <v>1291</v>
      </c>
      <c r="D11363" t="s">
        <v>211</v>
      </c>
      <c r="E11363" s="155">
        <v>56.14</v>
      </c>
      <c r="F11363" s="155">
        <v>56.14</v>
      </c>
      <c r="G11363">
        <v>78.39</v>
      </c>
      <c r="H11363">
        <v>78.39</v>
      </c>
    </row>
    <row r="11364" spans="1:8">
      <c r="A11364" t="s">
        <v>319</v>
      </c>
      <c r="B11364">
        <v>42686</v>
      </c>
      <c r="C11364" t="s">
        <v>1292</v>
      </c>
      <c r="D11364" t="s">
        <v>211</v>
      </c>
      <c r="E11364" s="155">
        <v>61.83</v>
      </c>
      <c r="F11364" s="155">
        <v>61.83</v>
      </c>
      <c r="G11364">
        <v>86.34</v>
      </c>
      <c r="H11364">
        <v>86.34</v>
      </c>
    </row>
    <row r="11365" spans="1:8">
      <c r="A11365" t="s">
        <v>319</v>
      </c>
      <c r="B11365">
        <v>12894</v>
      </c>
      <c r="C11365" t="s">
        <v>1293</v>
      </c>
      <c r="D11365" t="s">
        <v>211</v>
      </c>
      <c r="E11365" s="155">
        <v>22.19</v>
      </c>
      <c r="F11365" s="155">
        <v>22.19</v>
      </c>
      <c r="G11365">
        <v>23.09</v>
      </c>
      <c r="H11365">
        <v>23.09</v>
      </c>
    </row>
    <row r="11366" spans="1:8">
      <c r="A11366" t="s">
        <v>319</v>
      </c>
      <c r="B11366">
        <v>12895</v>
      </c>
      <c r="C11366" t="s">
        <v>1294</v>
      </c>
      <c r="D11366" t="s">
        <v>211</v>
      </c>
      <c r="E11366" s="155">
        <v>14.9</v>
      </c>
      <c r="F11366" s="155">
        <v>14.9</v>
      </c>
      <c r="G11366">
        <v>15.5</v>
      </c>
      <c r="H11366">
        <v>15.5</v>
      </c>
    </row>
    <row r="11367" spans="1:8">
      <c r="A11367" t="s">
        <v>319</v>
      </c>
      <c r="B11367">
        <v>1631</v>
      </c>
      <c r="C11367" t="s">
        <v>1295</v>
      </c>
      <c r="D11367" t="s">
        <v>211</v>
      </c>
      <c r="E11367" s="155">
        <v>155.22999999999999</v>
      </c>
      <c r="F11367" s="155">
        <v>155.22999999999999</v>
      </c>
      <c r="G11367">
        <v>150.28</v>
      </c>
      <c r="H11367">
        <v>150.28</v>
      </c>
    </row>
    <row r="11368" spans="1:8">
      <c r="A11368" t="s">
        <v>319</v>
      </c>
      <c r="B11368">
        <v>1633</v>
      </c>
      <c r="C11368" t="s">
        <v>1296</v>
      </c>
      <c r="D11368" t="s">
        <v>211</v>
      </c>
      <c r="E11368" s="155">
        <v>263.75</v>
      </c>
      <c r="F11368" s="155">
        <v>263.75</v>
      </c>
      <c r="G11368">
        <v>255.33</v>
      </c>
      <c r="H11368">
        <v>255.33</v>
      </c>
    </row>
    <row r="11369" spans="1:8">
      <c r="A11369" t="s">
        <v>319</v>
      </c>
      <c r="B11369">
        <v>10818</v>
      </c>
      <c r="C11369" t="s">
        <v>1297</v>
      </c>
      <c r="D11369" t="s">
        <v>205</v>
      </c>
      <c r="E11369" s="155">
        <v>75.569999999999993</v>
      </c>
      <c r="F11369" s="155">
        <v>75.569999999999993</v>
      </c>
      <c r="G11369">
        <v>59.14</v>
      </c>
      <c r="H11369">
        <v>59.14</v>
      </c>
    </row>
    <row r="11370" spans="1:8">
      <c r="A11370" t="s">
        <v>319</v>
      </c>
      <c r="B11370">
        <v>41410</v>
      </c>
      <c r="C11370" t="s">
        <v>1298</v>
      </c>
      <c r="D11370" t="s">
        <v>211</v>
      </c>
      <c r="E11370" s="155"/>
      <c r="F11370" s="155"/>
      <c r="G11370">
        <v>79.83</v>
      </c>
      <c r="H11370">
        <v>79.83</v>
      </c>
    </row>
    <row r="11371" spans="1:8">
      <c r="A11371" t="s">
        <v>319</v>
      </c>
      <c r="B11371">
        <v>41411</v>
      </c>
      <c r="C11371" t="s">
        <v>1299</v>
      </c>
      <c r="D11371" t="s">
        <v>211</v>
      </c>
      <c r="E11371" s="155"/>
      <c r="F11371" s="155"/>
      <c r="G11371">
        <v>72.38</v>
      </c>
      <c r="H11371">
        <v>72.38</v>
      </c>
    </row>
    <row r="11372" spans="1:8">
      <c r="A11372" t="s">
        <v>319</v>
      </c>
      <c r="B11372">
        <v>41412</v>
      </c>
      <c r="C11372" t="s">
        <v>1300</v>
      </c>
      <c r="D11372" t="s">
        <v>211</v>
      </c>
      <c r="E11372" s="155"/>
      <c r="F11372" s="155"/>
      <c r="G11372">
        <v>139.99</v>
      </c>
      <c r="H11372">
        <v>139.99</v>
      </c>
    </row>
    <row r="11373" spans="1:8">
      <c r="A11373" t="s">
        <v>319</v>
      </c>
      <c r="B11373">
        <v>41413</v>
      </c>
      <c r="C11373" t="s">
        <v>1301</v>
      </c>
      <c r="D11373" t="s">
        <v>211</v>
      </c>
      <c r="E11373" s="155"/>
      <c r="F11373" s="155"/>
      <c r="G11373">
        <v>125.97</v>
      </c>
      <c r="H11373">
        <v>125.97</v>
      </c>
    </row>
    <row r="11374" spans="1:8">
      <c r="A11374" t="s">
        <v>319</v>
      </c>
      <c r="B11374">
        <v>39359</v>
      </c>
      <c r="C11374" t="s">
        <v>1302</v>
      </c>
      <c r="D11374" t="s">
        <v>211</v>
      </c>
      <c r="E11374" s="155"/>
      <c r="F11374" s="155"/>
      <c r="G11374">
        <v>39.33</v>
      </c>
      <c r="H11374">
        <v>39.33</v>
      </c>
    </row>
    <row r="11375" spans="1:8">
      <c r="A11375" t="s">
        <v>319</v>
      </c>
      <c r="B11375">
        <v>39360</v>
      </c>
      <c r="C11375" t="s">
        <v>1303</v>
      </c>
      <c r="D11375" t="s">
        <v>211</v>
      </c>
      <c r="E11375" s="155"/>
      <c r="F11375" s="155"/>
      <c r="G11375">
        <v>39.33</v>
      </c>
      <c r="H11375">
        <v>39.33</v>
      </c>
    </row>
    <row r="11376" spans="1:8">
      <c r="A11376" t="s">
        <v>317</v>
      </c>
      <c r="B11376">
        <v>10710</v>
      </c>
      <c r="C11376" t="s">
        <v>1304</v>
      </c>
      <c r="D11376" t="s">
        <v>109</v>
      </c>
      <c r="E11376" s="155"/>
      <c r="F11376" s="155"/>
      <c r="G11376">
        <v>188</v>
      </c>
      <c r="H11376">
        <v>188</v>
      </c>
    </row>
    <row r="11377" spans="1:8">
      <c r="A11377" t="s">
        <v>317</v>
      </c>
      <c r="B11377">
        <v>10709</v>
      </c>
      <c r="C11377" t="s">
        <v>1305</v>
      </c>
      <c r="D11377" t="s">
        <v>109</v>
      </c>
      <c r="E11377" s="155"/>
      <c r="F11377" s="155"/>
      <c r="G11377">
        <v>230.97</v>
      </c>
      <c r="H11377">
        <v>230.97</v>
      </c>
    </row>
    <row r="11378" spans="1:8">
      <c r="A11378" t="s">
        <v>317</v>
      </c>
      <c r="B11378">
        <v>39636</v>
      </c>
      <c r="C11378" t="s">
        <v>1306</v>
      </c>
      <c r="D11378" t="s">
        <v>109</v>
      </c>
      <c r="E11378" s="155"/>
      <c r="F11378" s="155"/>
      <c r="G11378">
        <v>235.85</v>
      </c>
      <c r="H11378">
        <v>235.85</v>
      </c>
    </row>
    <row r="11379" spans="1:8">
      <c r="A11379" t="s">
        <v>317</v>
      </c>
      <c r="B11379">
        <v>10708</v>
      </c>
      <c r="C11379" t="s">
        <v>1307</v>
      </c>
      <c r="D11379" t="s">
        <v>109</v>
      </c>
      <c r="E11379" s="155"/>
      <c r="F11379" s="155"/>
      <c r="G11379">
        <v>72.78</v>
      </c>
      <c r="H11379">
        <v>72.78</v>
      </c>
    </row>
    <row r="11380" spans="1:8">
      <c r="A11380" t="s">
        <v>317</v>
      </c>
      <c r="B11380">
        <v>39635</v>
      </c>
      <c r="C11380" t="s">
        <v>1308</v>
      </c>
      <c r="D11380" t="s">
        <v>109</v>
      </c>
      <c r="E11380" s="155"/>
      <c r="F11380" s="155"/>
      <c r="G11380">
        <v>123.9</v>
      </c>
      <c r="H11380">
        <v>123.9</v>
      </c>
    </row>
    <row r="11381" spans="1:8">
      <c r="A11381" t="s">
        <v>462</v>
      </c>
      <c r="B11381">
        <v>6117</v>
      </c>
      <c r="C11381" t="s">
        <v>1309</v>
      </c>
      <c r="D11381" t="s">
        <v>88</v>
      </c>
      <c r="E11381" s="155">
        <v>17.98</v>
      </c>
      <c r="F11381" s="155">
        <v>17.98</v>
      </c>
      <c r="G11381">
        <v>22.15</v>
      </c>
      <c r="H11381">
        <v>23.93</v>
      </c>
    </row>
    <row r="11382" spans="1:8">
      <c r="A11382" t="s">
        <v>462</v>
      </c>
      <c r="B11382">
        <v>40913</v>
      </c>
      <c r="C11382" t="s">
        <v>1310</v>
      </c>
      <c r="D11382" t="s">
        <v>291</v>
      </c>
      <c r="E11382" s="155">
        <v>3148.05</v>
      </c>
      <c r="F11382" s="155">
        <v>3148.05</v>
      </c>
      <c r="G11382">
        <v>3884.06</v>
      </c>
      <c r="H11382">
        <v>4194.5200000000004</v>
      </c>
    </row>
    <row r="11383" spans="1:8">
      <c r="A11383" t="s">
        <v>462</v>
      </c>
      <c r="B11383">
        <v>1214</v>
      </c>
      <c r="C11383" t="s">
        <v>1311</v>
      </c>
      <c r="D11383" t="s">
        <v>88</v>
      </c>
      <c r="E11383" s="155">
        <v>21.46</v>
      </c>
      <c r="F11383" s="155">
        <v>21.46</v>
      </c>
      <c r="G11383">
        <v>24.1</v>
      </c>
      <c r="H11383">
        <v>26.03</v>
      </c>
    </row>
    <row r="11384" spans="1:8">
      <c r="A11384" t="s">
        <v>462</v>
      </c>
      <c r="B11384">
        <v>40915</v>
      </c>
      <c r="C11384" t="s">
        <v>1312</v>
      </c>
      <c r="D11384" t="s">
        <v>291</v>
      </c>
      <c r="E11384" s="155">
        <v>3756.15</v>
      </c>
      <c r="F11384" s="155">
        <v>3756.15</v>
      </c>
      <c r="G11384">
        <v>4223.0200000000004</v>
      </c>
      <c r="H11384">
        <v>4560.57</v>
      </c>
    </row>
    <row r="11385" spans="1:8">
      <c r="A11385" t="s">
        <v>462</v>
      </c>
      <c r="B11385">
        <v>40914</v>
      </c>
      <c r="C11385" t="s">
        <v>1313</v>
      </c>
      <c r="D11385" t="s">
        <v>291</v>
      </c>
      <c r="E11385" s="155">
        <v>3942.47</v>
      </c>
      <c r="F11385" s="155">
        <v>3942.47</v>
      </c>
      <c r="G11385">
        <v>4223.0200000000004</v>
      </c>
      <c r="H11385">
        <v>4560.57</v>
      </c>
    </row>
    <row r="11386" spans="1:8">
      <c r="A11386" t="s">
        <v>462</v>
      </c>
      <c r="B11386">
        <v>1213</v>
      </c>
      <c r="C11386" t="s">
        <v>1314</v>
      </c>
      <c r="D11386" t="s">
        <v>88</v>
      </c>
      <c r="E11386" s="155">
        <v>22.53</v>
      </c>
      <c r="F11386" s="155">
        <v>22.53</v>
      </c>
      <c r="G11386">
        <v>24.1</v>
      </c>
      <c r="H11386">
        <v>26.03</v>
      </c>
    </row>
    <row r="11387" spans="1:8">
      <c r="A11387" t="s">
        <v>319</v>
      </c>
      <c r="B11387">
        <v>5091</v>
      </c>
      <c r="C11387" t="s">
        <v>1315</v>
      </c>
      <c r="D11387" t="s">
        <v>211</v>
      </c>
      <c r="E11387" s="155">
        <v>22.45</v>
      </c>
      <c r="F11387" s="155">
        <v>22.45</v>
      </c>
      <c r="G11387">
        <v>19.53</v>
      </c>
      <c r="H11387">
        <v>19.53</v>
      </c>
    </row>
    <row r="11388" spans="1:8">
      <c r="A11388" t="s">
        <v>319</v>
      </c>
      <c r="B11388">
        <v>2711</v>
      </c>
      <c r="C11388" t="s">
        <v>1316</v>
      </c>
      <c r="D11388" t="s">
        <v>211</v>
      </c>
      <c r="E11388" s="155">
        <v>179</v>
      </c>
      <c r="F11388" s="155">
        <v>179</v>
      </c>
      <c r="G11388">
        <v>227.48</v>
      </c>
      <c r="H11388">
        <v>227.48</v>
      </c>
    </row>
    <row r="11389" spans="1:8">
      <c r="A11389" t="s">
        <v>319</v>
      </c>
      <c r="B11389">
        <v>45235</v>
      </c>
      <c r="C11389" t="s">
        <v>1317</v>
      </c>
      <c r="D11389" t="s">
        <v>211</v>
      </c>
      <c r="E11389" s="155">
        <v>1153.25</v>
      </c>
      <c r="F11389" s="155">
        <v>1153.25</v>
      </c>
      <c r="G11389">
        <v>1465.6</v>
      </c>
      <c r="H11389">
        <v>1465.6</v>
      </c>
    </row>
    <row r="11390" spans="1:8">
      <c r="A11390" t="s">
        <v>496</v>
      </c>
      <c r="B11390">
        <v>37727</v>
      </c>
      <c r="C11390" t="s">
        <v>1318</v>
      </c>
      <c r="D11390" t="s">
        <v>211</v>
      </c>
      <c r="E11390" s="155"/>
      <c r="F11390" s="155"/>
      <c r="G11390">
        <v>18958.29</v>
      </c>
      <c r="H11390">
        <v>18958.29</v>
      </c>
    </row>
    <row r="11391" spans="1:8">
      <c r="A11391" t="s">
        <v>496</v>
      </c>
      <c r="B11391">
        <v>37730</v>
      </c>
      <c r="C11391" t="s">
        <v>1319</v>
      </c>
      <c r="D11391" t="s">
        <v>211</v>
      </c>
      <c r="E11391" s="155"/>
      <c r="F11391" s="155"/>
      <c r="G11391">
        <v>29962.05</v>
      </c>
      <c r="H11391">
        <v>29962.05</v>
      </c>
    </row>
    <row r="11392" spans="1:8">
      <c r="A11392" t="s">
        <v>496</v>
      </c>
      <c r="B11392">
        <v>37731</v>
      </c>
      <c r="C11392" t="s">
        <v>1320</v>
      </c>
      <c r="D11392" t="s">
        <v>211</v>
      </c>
      <c r="E11392" s="155"/>
      <c r="F11392" s="155"/>
      <c r="G11392">
        <v>32083.26</v>
      </c>
      <c r="H11392">
        <v>32083.26</v>
      </c>
    </row>
    <row r="11393" spans="1:8">
      <c r="A11393" t="s">
        <v>496</v>
      </c>
      <c r="B11393">
        <v>37732</v>
      </c>
      <c r="C11393" t="s">
        <v>1321</v>
      </c>
      <c r="D11393" t="s">
        <v>211</v>
      </c>
      <c r="E11393" s="155"/>
      <c r="F11393" s="155"/>
      <c r="G11393">
        <v>36590.82</v>
      </c>
      <c r="H11393">
        <v>36590.82</v>
      </c>
    </row>
    <row r="11394" spans="1:8">
      <c r="A11394" t="s">
        <v>319</v>
      </c>
      <c r="B11394">
        <v>45194</v>
      </c>
      <c r="C11394" t="s">
        <v>1322</v>
      </c>
      <c r="D11394" t="s">
        <v>211</v>
      </c>
      <c r="E11394" s="155">
        <v>167.9</v>
      </c>
      <c r="F11394" s="155">
        <v>167.9</v>
      </c>
      <c r="G11394">
        <v>213.37</v>
      </c>
      <c r="H11394">
        <v>213.37</v>
      </c>
    </row>
    <row r="11395" spans="1:8">
      <c r="A11395" t="s">
        <v>496</v>
      </c>
      <c r="B11395">
        <v>37762</v>
      </c>
      <c r="C11395" t="s">
        <v>1323</v>
      </c>
      <c r="D11395" t="s">
        <v>211</v>
      </c>
      <c r="E11395" s="155"/>
      <c r="F11395" s="155"/>
      <c r="G11395">
        <v>745258.65</v>
      </c>
      <c r="H11395">
        <v>745258.65</v>
      </c>
    </row>
    <row r="11396" spans="1:8">
      <c r="A11396" t="s">
        <v>496</v>
      </c>
      <c r="B11396">
        <v>37763</v>
      </c>
      <c r="C11396" t="s">
        <v>1324</v>
      </c>
      <c r="D11396" t="s">
        <v>211</v>
      </c>
      <c r="E11396" s="155"/>
      <c r="F11396" s="155"/>
      <c r="G11396">
        <v>754310.25</v>
      </c>
      <c r="H11396">
        <v>754310.25</v>
      </c>
    </row>
    <row r="11397" spans="1:8">
      <c r="A11397" t="s">
        <v>496</v>
      </c>
      <c r="B11397">
        <v>41992</v>
      </c>
      <c r="C11397" t="s">
        <v>1325</v>
      </c>
      <c r="D11397" t="s">
        <v>211</v>
      </c>
      <c r="E11397" s="155"/>
      <c r="F11397" s="155"/>
      <c r="G11397">
        <v>857500</v>
      </c>
      <c r="H11397">
        <v>857500</v>
      </c>
    </row>
    <row r="11398" spans="1:8">
      <c r="A11398" t="s">
        <v>496</v>
      </c>
      <c r="B11398">
        <v>13215</v>
      </c>
      <c r="C11398" t="s">
        <v>1326</v>
      </c>
      <c r="D11398" t="s">
        <v>211</v>
      </c>
      <c r="E11398" s="155"/>
      <c r="F11398" s="155"/>
      <c r="G11398">
        <v>1051508.51</v>
      </c>
      <c r="H11398">
        <v>1051508.51</v>
      </c>
    </row>
    <row r="11399" spans="1:8">
      <c r="A11399" t="s">
        <v>462</v>
      </c>
      <c r="B11399">
        <v>4235</v>
      </c>
      <c r="C11399" t="s">
        <v>1327</v>
      </c>
      <c r="D11399" t="s">
        <v>88</v>
      </c>
      <c r="E11399" s="155">
        <v>18.75</v>
      </c>
      <c r="F11399" s="155">
        <v>18.75</v>
      </c>
      <c r="G11399">
        <v>35.950000000000003</v>
      </c>
      <c r="H11399">
        <v>38.83</v>
      </c>
    </row>
    <row r="11400" spans="1:8">
      <c r="A11400" t="s">
        <v>462</v>
      </c>
      <c r="B11400">
        <v>40976</v>
      </c>
      <c r="C11400" t="s">
        <v>1328</v>
      </c>
      <c r="D11400" t="s">
        <v>291</v>
      </c>
      <c r="E11400" s="155">
        <v>3282.46</v>
      </c>
      <c r="F11400" s="155">
        <v>3282.46</v>
      </c>
      <c r="G11400">
        <v>6298.33</v>
      </c>
      <c r="H11400">
        <v>6801.76</v>
      </c>
    </row>
    <row r="11401" spans="1:8">
      <c r="A11401" t="s">
        <v>319</v>
      </c>
      <c r="B11401">
        <v>43091</v>
      </c>
      <c r="C11401" t="s">
        <v>1329</v>
      </c>
      <c r="D11401" t="s">
        <v>211</v>
      </c>
      <c r="E11401" s="155">
        <v>9134.6200000000008</v>
      </c>
      <c r="F11401" s="155">
        <v>9134.6200000000008</v>
      </c>
      <c r="G11401">
        <v>5985.39</v>
      </c>
      <c r="H11401">
        <v>5985.39</v>
      </c>
    </row>
    <row r="11402" spans="1:8">
      <c r="A11402" t="s">
        <v>319</v>
      </c>
      <c r="B11402">
        <v>43092</v>
      </c>
      <c r="C11402" t="s">
        <v>1330</v>
      </c>
      <c r="D11402" t="s">
        <v>211</v>
      </c>
      <c r="E11402" s="155">
        <v>12179.5</v>
      </c>
      <c r="F11402" s="155">
        <v>12179.5</v>
      </c>
      <c r="G11402">
        <v>7980.52</v>
      </c>
      <c r="H11402">
        <v>7980.52</v>
      </c>
    </row>
    <row r="11403" spans="1:8">
      <c r="A11403" t="s">
        <v>319</v>
      </c>
      <c r="B11403">
        <v>43089</v>
      </c>
      <c r="C11403" t="s">
        <v>1331</v>
      </c>
      <c r="D11403" t="s">
        <v>211</v>
      </c>
      <c r="E11403" s="155">
        <v>2122.62</v>
      </c>
      <c r="F11403" s="155">
        <v>2122.62</v>
      </c>
      <c r="G11403">
        <v>1390.83</v>
      </c>
      <c r="H11403">
        <v>1390.83</v>
      </c>
    </row>
    <row r="11404" spans="1:8">
      <c r="A11404" t="s">
        <v>319</v>
      </c>
      <c r="B11404">
        <v>43090</v>
      </c>
      <c r="C11404" t="s">
        <v>1332</v>
      </c>
      <c r="D11404" t="s">
        <v>211</v>
      </c>
      <c r="E11404" s="155">
        <v>4684.42</v>
      </c>
      <c r="F11404" s="155">
        <v>4684.42</v>
      </c>
      <c r="G11404">
        <v>3069.43</v>
      </c>
      <c r="H11404">
        <v>3069.43</v>
      </c>
    </row>
    <row r="11405" spans="1:8">
      <c r="A11405" t="s">
        <v>319</v>
      </c>
      <c r="B11405">
        <v>41967</v>
      </c>
      <c r="C11405" t="s">
        <v>1333</v>
      </c>
      <c r="D11405" t="s">
        <v>71</v>
      </c>
      <c r="E11405" s="155">
        <v>38.619999999999997</v>
      </c>
      <c r="F11405" s="155">
        <v>38.619999999999997</v>
      </c>
      <c r="G11405">
        <v>26.28</v>
      </c>
      <c r="H11405">
        <v>26.28</v>
      </c>
    </row>
    <row r="11406" spans="1:8">
      <c r="A11406" t="s">
        <v>319</v>
      </c>
      <c r="B11406">
        <v>12760</v>
      </c>
      <c r="C11406" t="s">
        <v>1334</v>
      </c>
      <c r="D11406" t="s">
        <v>109</v>
      </c>
      <c r="E11406" s="155">
        <v>1570.05</v>
      </c>
      <c r="F11406" s="155">
        <v>1570.05</v>
      </c>
      <c r="G11406">
        <v>1453.16</v>
      </c>
      <c r="H11406">
        <v>1453.16</v>
      </c>
    </row>
    <row r="11407" spans="1:8">
      <c r="A11407" t="s">
        <v>319</v>
      </c>
      <c r="B11407">
        <v>12759</v>
      </c>
      <c r="C11407" t="s">
        <v>1335</v>
      </c>
      <c r="D11407" t="s">
        <v>109</v>
      </c>
      <c r="E11407" s="155">
        <v>1046.68</v>
      </c>
      <c r="F11407" s="155">
        <v>1046.68</v>
      </c>
      <c r="G11407">
        <v>968.76</v>
      </c>
      <c r="H11407">
        <v>968.76</v>
      </c>
    </row>
    <row r="11408" spans="1:8">
      <c r="A11408" t="s">
        <v>319</v>
      </c>
      <c r="B11408">
        <v>43105</v>
      </c>
      <c r="C11408" t="s">
        <v>1336</v>
      </c>
      <c r="D11408" t="s">
        <v>205</v>
      </c>
      <c r="E11408" s="155">
        <v>31.11</v>
      </c>
      <c r="F11408" s="155">
        <v>31.11</v>
      </c>
      <c r="G11408">
        <v>31.63</v>
      </c>
      <c r="H11408">
        <v>31.63</v>
      </c>
    </row>
    <row r="11409" spans="1:8">
      <c r="A11409" t="s">
        <v>319</v>
      </c>
      <c r="B11409">
        <v>40424</v>
      </c>
      <c r="C11409" t="s">
        <v>1337</v>
      </c>
      <c r="D11409" t="s">
        <v>205</v>
      </c>
      <c r="E11409" s="155">
        <v>7.9</v>
      </c>
      <c r="F11409" s="155">
        <v>7.9</v>
      </c>
      <c r="G11409">
        <v>8.0299999999999994</v>
      </c>
      <c r="H11409">
        <v>8.0299999999999994</v>
      </c>
    </row>
    <row r="11410" spans="1:8">
      <c r="A11410" t="s">
        <v>319</v>
      </c>
      <c r="B11410">
        <v>1325</v>
      </c>
      <c r="C11410" t="s">
        <v>1338</v>
      </c>
      <c r="D11410" t="s">
        <v>205</v>
      </c>
      <c r="E11410" s="155">
        <v>8.65</v>
      </c>
      <c r="F11410" s="155">
        <v>8.65</v>
      </c>
      <c r="G11410">
        <v>8.8000000000000007</v>
      </c>
      <c r="H11410">
        <v>8.8000000000000007</v>
      </c>
    </row>
    <row r="11411" spans="1:8">
      <c r="A11411" t="s">
        <v>319</v>
      </c>
      <c r="B11411">
        <v>1327</v>
      </c>
      <c r="C11411" t="s">
        <v>1339</v>
      </c>
      <c r="D11411" t="s">
        <v>205</v>
      </c>
      <c r="E11411" s="155">
        <v>9.2200000000000006</v>
      </c>
      <c r="F11411" s="155">
        <v>9.2200000000000006</v>
      </c>
      <c r="G11411">
        <v>9.3699999999999992</v>
      </c>
      <c r="H11411">
        <v>9.3699999999999992</v>
      </c>
    </row>
    <row r="11412" spans="1:8">
      <c r="A11412" t="s">
        <v>319</v>
      </c>
      <c r="B11412">
        <v>1328</v>
      </c>
      <c r="C11412" t="s">
        <v>1340</v>
      </c>
      <c r="D11412" t="s">
        <v>205</v>
      </c>
      <c r="E11412" s="155">
        <v>8.68</v>
      </c>
      <c r="F11412" s="155">
        <v>8.68</v>
      </c>
      <c r="G11412">
        <v>8.82</v>
      </c>
      <c r="H11412">
        <v>8.82</v>
      </c>
    </row>
    <row r="11413" spans="1:8">
      <c r="A11413" t="s">
        <v>319</v>
      </c>
      <c r="B11413">
        <v>1321</v>
      </c>
      <c r="C11413" t="s">
        <v>1341</v>
      </c>
      <c r="D11413" t="s">
        <v>205</v>
      </c>
      <c r="E11413" s="155">
        <v>8.0299999999999994</v>
      </c>
      <c r="F11413" s="155">
        <v>8.0299999999999994</v>
      </c>
      <c r="G11413">
        <v>8.17</v>
      </c>
      <c r="H11413">
        <v>8.17</v>
      </c>
    </row>
    <row r="11414" spans="1:8">
      <c r="A11414" t="s">
        <v>319</v>
      </c>
      <c r="B11414">
        <v>1318</v>
      </c>
      <c r="C11414" t="s">
        <v>1342</v>
      </c>
      <c r="D11414" t="s">
        <v>205</v>
      </c>
      <c r="E11414" s="155">
        <v>8.0399999999999991</v>
      </c>
      <c r="F11414" s="155">
        <v>8.0399999999999991</v>
      </c>
      <c r="G11414">
        <v>8.17</v>
      </c>
      <c r="H11414">
        <v>8.17</v>
      </c>
    </row>
    <row r="11415" spans="1:8">
      <c r="A11415" t="s">
        <v>319</v>
      </c>
      <c r="B11415">
        <v>1322</v>
      </c>
      <c r="C11415" t="s">
        <v>1343</v>
      </c>
      <c r="D11415" t="s">
        <v>205</v>
      </c>
      <c r="E11415" s="155">
        <v>8.49</v>
      </c>
      <c r="F11415" s="155">
        <v>8.49</v>
      </c>
      <c r="G11415">
        <v>8.6300000000000008</v>
      </c>
      <c r="H11415">
        <v>8.6300000000000008</v>
      </c>
    </row>
    <row r="11416" spans="1:8">
      <c r="A11416" t="s">
        <v>319</v>
      </c>
      <c r="B11416">
        <v>1323</v>
      </c>
      <c r="C11416" t="s">
        <v>1344</v>
      </c>
      <c r="D11416" t="s">
        <v>205</v>
      </c>
      <c r="E11416" s="155">
        <v>8.49</v>
      </c>
      <c r="F11416" s="155">
        <v>8.49</v>
      </c>
      <c r="G11416">
        <v>8.6300000000000008</v>
      </c>
      <c r="H11416">
        <v>8.6300000000000008</v>
      </c>
    </row>
    <row r="11417" spans="1:8">
      <c r="A11417" t="s">
        <v>319</v>
      </c>
      <c r="B11417">
        <v>1319</v>
      </c>
      <c r="C11417" t="s">
        <v>1345</v>
      </c>
      <c r="D11417" t="s">
        <v>205</v>
      </c>
      <c r="E11417" s="155">
        <v>7.16</v>
      </c>
      <c r="F11417" s="155">
        <v>7.16</v>
      </c>
      <c r="G11417">
        <v>7.28</v>
      </c>
      <c r="H11417">
        <v>7.28</v>
      </c>
    </row>
    <row r="11418" spans="1:8">
      <c r="A11418" t="s">
        <v>319</v>
      </c>
      <c r="B11418">
        <v>11026</v>
      </c>
      <c r="C11418" t="s">
        <v>1346</v>
      </c>
      <c r="D11418" t="s">
        <v>205</v>
      </c>
      <c r="E11418" s="272">
        <v>9.85</v>
      </c>
      <c r="F11418" s="155">
        <v>9.85</v>
      </c>
      <c r="G11418">
        <v>10.01</v>
      </c>
      <c r="H11418">
        <v>10.01</v>
      </c>
    </row>
    <row r="11419" spans="1:8">
      <c r="A11419" t="s">
        <v>319</v>
      </c>
      <c r="B11419">
        <v>11027</v>
      </c>
      <c r="C11419" t="s">
        <v>1347</v>
      </c>
      <c r="D11419" t="s">
        <v>205</v>
      </c>
      <c r="E11419" s="155">
        <v>10.25</v>
      </c>
      <c r="F11419" s="155">
        <v>10.25</v>
      </c>
      <c r="G11419">
        <v>10.42</v>
      </c>
      <c r="H11419">
        <v>10.42</v>
      </c>
    </row>
    <row r="11420" spans="1:8">
      <c r="A11420" t="s">
        <v>319</v>
      </c>
      <c r="B11420">
        <v>11046</v>
      </c>
      <c r="C11420" t="s">
        <v>1348</v>
      </c>
      <c r="D11420" t="s">
        <v>205</v>
      </c>
      <c r="E11420" s="155">
        <v>9.82</v>
      </c>
      <c r="F11420" s="155">
        <v>9.82</v>
      </c>
      <c r="G11420">
        <v>9.98</v>
      </c>
      <c r="H11420">
        <v>9.98</v>
      </c>
    </row>
    <row r="11421" spans="1:8">
      <c r="A11421" t="s">
        <v>319</v>
      </c>
      <c r="B11421">
        <v>11047</v>
      </c>
      <c r="C11421" t="s">
        <v>1349</v>
      </c>
      <c r="D11421" t="s">
        <v>205</v>
      </c>
      <c r="E11421" s="155">
        <v>10.7</v>
      </c>
      <c r="F11421" s="155">
        <v>10.7</v>
      </c>
      <c r="G11421">
        <v>10.88</v>
      </c>
      <c r="H11421">
        <v>10.88</v>
      </c>
    </row>
    <row r="11422" spans="1:8">
      <c r="A11422" t="s">
        <v>319</v>
      </c>
      <c r="B11422">
        <v>43668</v>
      </c>
      <c r="C11422" t="s">
        <v>1350</v>
      </c>
      <c r="D11422" t="s">
        <v>205</v>
      </c>
      <c r="E11422" s="155">
        <v>9.44</v>
      </c>
      <c r="F11422" s="155">
        <v>9.44</v>
      </c>
      <c r="G11422">
        <v>9.6</v>
      </c>
      <c r="H11422">
        <v>9.6</v>
      </c>
    </row>
    <row r="11423" spans="1:8">
      <c r="A11423" t="s">
        <v>319</v>
      </c>
      <c r="B11423">
        <v>11049</v>
      </c>
      <c r="C11423" t="s">
        <v>1351</v>
      </c>
      <c r="D11423" t="s">
        <v>205</v>
      </c>
      <c r="E11423" s="155">
        <v>10.23</v>
      </c>
      <c r="F11423" s="155">
        <v>10.23</v>
      </c>
      <c r="G11423">
        <v>10.4</v>
      </c>
      <c r="H11423">
        <v>10.4</v>
      </c>
    </row>
    <row r="11424" spans="1:8">
      <c r="A11424" t="s">
        <v>319</v>
      </c>
      <c r="B11424">
        <v>43106</v>
      </c>
      <c r="C11424" t="s">
        <v>1352</v>
      </c>
      <c r="D11424" t="s">
        <v>205</v>
      </c>
      <c r="E11424" s="155">
        <v>10.29</v>
      </c>
      <c r="F11424" s="155">
        <v>10.29</v>
      </c>
      <c r="G11424">
        <v>10.46</v>
      </c>
      <c r="H11424">
        <v>10.46</v>
      </c>
    </row>
    <row r="11425" spans="1:8">
      <c r="A11425" t="s">
        <v>319</v>
      </c>
      <c r="B11425">
        <v>11051</v>
      </c>
      <c r="C11425" t="s">
        <v>1353</v>
      </c>
      <c r="D11425" t="s">
        <v>205</v>
      </c>
      <c r="E11425" s="155">
        <v>10.74</v>
      </c>
      <c r="F11425" s="155">
        <v>10.74</v>
      </c>
      <c r="G11425">
        <v>10.92</v>
      </c>
      <c r="H11425">
        <v>10.92</v>
      </c>
    </row>
    <row r="11426" spans="1:8">
      <c r="A11426" t="s">
        <v>319</v>
      </c>
      <c r="B11426">
        <v>11061</v>
      </c>
      <c r="C11426" t="s">
        <v>1354</v>
      </c>
      <c r="D11426" t="s">
        <v>205</v>
      </c>
      <c r="E11426" s="155">
        <v>12.88</v>
      </c>
      <c r="F11426" s="155">
        <v>12.88</v>
      </c>
      <c r="G11426">
        <v>13.1</v>
      </c>
      <c r="H11426">
        <v>13.1</v>
      </c>
    </row>
    <row r="11427" spans="1:8">
      <c r="A11427" t="s">
        <v>319</v>
      </c>
      <c r="B11427">
        <v>43667</v>
      </c>
      <c r="C11427" t="s">
        <v>1355</v>
      </c>
      <c r="D11427" t="s">
        <v>205</v>
      </c>
      <c r="E11427" s="155">
        <v>9.36</v>
      </c>
      <c r="F11427" s="155">
        <v>9.36</v>
      </c>
      <c r="G11427">
        <v>9.52</v>
      </c>
      <c r="H11427">
        <v>9.52</v>
      </c>
    </row>
    <row r="11428" spans="1:8">
      <c r="A11428" t="s">
        <v>319</v>
      </c>
      <c r="B11428">
        <v>1333</v>
      </c>
      <c r="C11428" t="s">
        <v>1356</v>
      </c>
      <c r="D11428" t="s">
        <v>205</v>
      </c>
      <c r="E11428" s="155">
        <v>7.8</v>
      </c>
      <c r="F11428" s="155">
        <v>7.8</v>
      </c>
      <c r="G11428">
        <v>7.93</v>
      </c>
      <c r="H11428">
        <v>7.93</v>
      </c>
    </row>
    <row r="11429" spans="1:8">
      <c r="A11429" t="s">
        <v>319</v>
      </c>
      <c r="B11429">
        <v>1330</v>
      </c>
      <c r="C11429" t="s">
        <v>1357</v>
      </c>
      <c r="D11429" t="s">
        <v>205</v>
      </c>
      <c r="E11429" s="155">
        <v>7.73</v>
      </c>
      <c r="F11429" s="155">
        <v>7.73</v>
      </c>
      <c r="G11429">
        <v>7.85</v>
      </c>
      <c r="H11429">
        <v>7.85</v>
      </c>
    </row>
    <row r="11430" spans="1:8">
      <c r="A11430" t="s">
        <v>319</v>
      </c>
      <c r="B11430">
        <v>10957</v>
      </c>
      <c r="C11430" t="s">
        <v>1358</v>
      </c>
      <c r="D11430" t="s">
        <v>205</v>
      </c>
      <c r="E11430" s="155">
        <v>8.91</v>
      </c>
      <c r="F11430" s="155">
        <v>8.91</v>
      </c>
      <c r="G11430">
        <v>9.06</v>
      </c>
      <c r="H11430">
        <v>9.06</v>
      </c>
    </row>
    <row r="11431" spans="1:8">
      <c r="A11431" t="s">
        <v>319</v>
      </c>
      <c r="B11431">
        <v>1332</v>
      </c>
      <c r="C11431" t="s">
        <v>1359</v>
      </c>
      <c r="D11431" t="s">
        <v>205</v>
      </c>
      <c r="E11431" s="155">
        <v>7.92</v>
      </c>
      <c r="F11431" s="155">
        <v>7.92</v>
      </c>
      <c r="G11431">
        <v>8.06</v>
      </c>
      <c r="H11431">
        <v>8.06</v>
      </c>
    </row>
    <row r="11432" spans="1:8">
      <c r="A11432" t="s">
        <v>319</v>
      </c>
      <c r="B11432">
        <v>1334</v>
      </c>
      <c r="C11432" t="s">
        <v>1360</v>
      </c>
      <c r="D11432" t="s">
        <v>205</v>
      </c>
      <c r="E11432" s="155">
        <v>8.7899999999999991</v>
      </c>
      <c r="F11432" s="155">
        <v>8.7899999999999991</v>
      </c>
      <c r="G11432">
        <v>8.93</v>
      </c>
      <c r="H11432">
        <v>8.93</v>
      </c>
    </row>
    <row r="11433" spans="1:8">
      <c r="A11433" t="s">
        <v>319</v>
      </c>
      <c r="B11433">
        <v>1335</v>
      </c>
      <c r="C11433" t="s">
        <v>1361</v>
      </c>
      <c r="D11433" t="s">
        <v>205</v>
      </c>
      <c r="E11433" s="155">
        <v>9.08</v>
      </c>
      <c r="F11433" s="155">
        <v>9.08</v>
      </c>
      <c r="G11433">
        <v>9.23</v>
      </c>
      <c r="H11433">
        <v>9.23</v>
      </c>
    </row>
    <row r="11434" spans="1:8">
      <c r="A11434" t="s">
        <v>319</v>
      </c>
      <c r="B11434">
        <v>40425</v>
      </c>
      <c r="C11434" t="s">
        <v>1362</v>
      </c>
      <c r="D11434" t="s">
        <v>205</v>
      </c>
      <c r="E11434" s="155">
        <v>7.77</v>
      </c>
      <c r="F11434" s="155">
        <v>7.77</v>
      </c>
      <c r="G11434">
        <v>7.9</v>
      </c>
      <c r="H11434">
        <v>7.9</v>
      </c>
    </row>
    <row r="11435" spans="1:8">
      <c r="A11435" t="s">
        <v>319</v>
      </c>
      <c r="B11435">
        <v>1337</v>
      </c>
      <c r="C11435" t="s">
        <v>1363</v>
      </c>
      <c r="D11435" t="s">
        <v>205</v>
      </c>
      <c r="E11435" s="155">
        <v>8.91</v>
      </c>
      <c r="F11435" s="155">
        <v>8.91</v>
      </c>
      <c r="G11435">
        <v>9.06</v>
      </c>
      <c r="H11435">
        <v>9.06</v>
      </c>
    </row>
    <row r="11436" spans="1:8">
      <c r="A11436" t="s">
        <v>319</v>
      </c>
      <c r="B11436">
        <v>34659</v>
      </c>
      <c r="C11436" t="s">
        <v>1364</v>
      </c>
      <c r="D11436" t="s">
        <v>109</v>
      </c>
      <c r="E11436" s="155">
        <v>45.65</v>
      </c>
      <c r="F11436" s="155">
        <v>45.65</v>
      </c>
      <c r="G11436">
        <v>43.8</v>
      </c>
      <c r="H11436">
        <v>43.8</v>
      </c>
    </row>
    <row r="11437" spans="1:8">
      <c r="A11437" t="s">
        <v>319</v>
      </c>
      <c r="B11437">
        <v>34514</v>
      </c>
      <c r="C11437" t="s">
        <v>1365</v>
      </c>
      <c r="D11437" t="s">
        <v>109</v>
      </c>
      <c r="E11437" s="155">
        <v>50.57</v>
      </c>
      <c r="F11437" s="155">
        <v>50.57</v>
      </c>
      <c r="G11437">
        <v>48.52</v>
      </c>
      <c r="H11437">
        <v>48.52</v>
      </c>
    </row>
    <row r="11438" spans="1:8">
      <c r="A11438" t="s">
        <v>319</v>
      </c>
      <c r="B11438">
        <v>34660</v>
      </c>
      <c r="C11438" t="s">
        <v>1366</v>
      </c>
      <c r="D11438" t="s">
        <v>109</v>
      </c>
      <c r="E11438" s="155">
        <v>64.180000000000007</v>
      </c>
      <c r="F11438" s="155">
        <v>64.180000000000007</v>
      </c>
      <c r="G11438">
        <v>61.57</v>
      </c>
      <c r="H11438">
        <v>61.57</v>
      </c>
    </row>
    <row r="11439" spans="1:8">
      <c r="A11439" t="s">
        <v>319</v>
      </c>
      <c r="B11439">
        <v>34661</v>
      </c>
      <c r="C11439" t="s">
        <v>1367</v>
      </c>
      <c r="D11439" t="s">
        <v>109</v>
      </c>
      <c r="E11439" s="155">
        <v>92.18</v>
      </c>
      <c r="F11439" s="155">
        <v>92.18</v>
      </c>
      <c r="G11439">
        <v>88.44</v>
      </c>
      <c r="H11439">
        <v>88.44</v>
      </c>
    </row>
    <row r="11440" spans="1:8">
      <c r="A11440" t="s">
        <v>319</v>
      </c>
      <c r="B11440">
        <v>34667</v>
      </c>
      <c r="C11440" t="s">
        <v>1368</v>
      </c>
      <c r="D11440" t="s">
        <v>109</v>
      </c>
      <c r="E11440" s="155">
        <v>33.380000000000003</v>
      </c>
      <c r="F11440" s="155">
        <v>33.380000000000003</v>
      </c>
      <c r="G11440">
        <v>32.020000000000003</v>
      </c>
      <c r="H11440">
        <v>32.020000000000003</v>
      </c>
    </row>
    <row r="11441" spans="1:8">
      <c r="A11441" t="s">
        <v>319</v>
      </c>
      <c r="B11441">
        <v>34668</v>
      </c>
      <c r="C11441" t="s">
        <v>1369</v>
      </c>
      <c r="D11441" t="s">
        <v>109</v>
      </c>
      <c r="E11441" s="155">
        <v>43.62</v>
      </c>
      <c r="F11441" s="155">
        <v>43.62</v>
      </c>
      <c r="G11441">
        <v>41.85</v>
      </c>
      <c r="H11441">
        <v>41.85</v>
      </c>
    </row>
    <row r="11442" spans="1:8">
      <c r="A11442" t="s">
        <v>319</v>
      </c>
      <c r="B11442">
        <v>34741</v>
      </c>
      <c r="C11442" t="s">
        <v>1370</v>
      </c>
      <c r="D11442" t="s">
        <v>109</v>
      </c>
      <c r="E11442" s="155">
        <v>47.99</v>
      </c>
      <c r="F11442" s="155">
        <v>47.99</v>
      </c>
      <c r="G11442">
        <v>46.05</v>
      </c>
      <c r="H11442">
        <v>46.05</v>
      </c>
    </row>
    <row r="11443" spans="1:8">
      <c r="A11443" t="s">
        <v>319</v>
      </c>
      <c r="B11443">
        <v>34664</v>
      </c>
      <c r="C11443" t="s">
        <v>1371</v>
      </c>
      <c r="D11443" t="s">
        <v>109</v>
      </c>
      <c r="E11443" s="155">
        <v>52.37</v>
      </c>
      <c r="F11443" s="155">
        <v>52.37</v>
      </c>
      <c r="G11443">
        <v>50.25</v>
      </c>
      <c r="H11443">
        <v>50.25</v>
      </c>
    </row>
    <row r="11444" spans="1:8">
      <c r="A11444" t="s">
        <v>319</v>
      </c>
      <c r="B11444">
        <v>34665</v>
      </c>
      <c r="C11444" t="s">
        <v>1372</v>
      </c>
      <c r="D11444" t="s">
        <v>109</v>
      </c>
      <c r="E11444" s="155">
        <v>65.02</v>
      </c>
      <c r="F11444" s="155">
        <v>65.02</v>
      </c>
      <c r="G11444">
        <v>62.38</v>
      </c>
      <c r="H11444">
        <v>62.38</v>
      </c>
    </row>
    <row r="11445" spans="1:8">
      <c r="A11445" t="s">
        <v>319</v>
      </c>
      <c r="B11445">
        <v>34666</v>
      </c>
      <c r="C11445" t="s">
        <v>1373</v>
      </c>
      <c r="D11445" t="s">
        <v>109</v>
      </c>
      <c r="E11445" s="155">
        <v>98.21</v>
      </c>
      <c r="F11445" s="155">
        <v>98.21</v>
      </c>
      <c r="G11445">
        <v>94.22</v>
      </c>
      <c r="H11445">
        <v>94.22</v>
      </c>
    </row>
    <row r="11446" spans="1:8">
      <c r="A11446" t="s">
        <v>319</v>
      </c>
      <c r="B11446">
        <v>34669</v>
      </c>
      <c r="C11446" t="s">
        <v>1374</v>
      </c>
      <c r="D11446" t="s">
        <v>109</v>
      </c>
      <c r="E11446" s="155">
        <v>36.01</v>
      </c>
      <c r="F11446" s="155">
        <v>36.01</v>
      </c>
      <c r="G11446">
        <v>34.549999999999997</v>
      </c>
      <c r="H11446">
        <v>34.549999999999997</v>
      </c>
    </row>
    <row r="11447" spans="1:8">
      <c r="A11447" t="s">
        <v>319</v>
      </c>
      <c r="B11447">
        <v>34670</v>
      </c>
      <c r="C11447" t="s">
        <v>1375</v>
      </c>
      <c r="D11447" t="s">
        <v>109</v>
      </c>
      <c r="E11447" s="155">
        <v>44.04</v>
      </c>
      <c r="F11447" s="155">
        <v>44.04</v>
      </c>
      <c r="G11447">
        <v>42.25</v>
      </c>
      <c r="H11447">
        <v>42.25</v>
      </c>
    </row>
    <row r="11448" spans="1:8">
      <c r="A11448" t="s">
        <v>319</v>
      </c>
      <c r="B11448">
        <v>34671</v>
      </c>
      <c r="C11448" t="s">
        <v>1376</v>
      </c>
      <c r="D11448" t="s">
        <v>109</v>
      </c>
      <c r="E11448" s="155">
        <v>36.76</v>
      </c>
      <c r="F11448" s="155">
        <v>36.76</v>
      </c>
      <c r="G11448">
        <v>35.270000000000003</v>
      </c>
      <c r="H11448">
        <v>35.270000000000003</v>
      </c>
    </row>
    <row r="11449" spans="1:8">
      <c r="A11449" t="s">
        <v>319</v>
      </c>
      <c r="B11449">
        <v>34672</v>
      </c>
      <c r="C11449" t="s">
        <v>1377</v>
      </c>
      <c r="D11449" t="s">
        <v>109</v>
      </c>
      <c r="E11449" s="155">
        <v>38.76</v>
      </c>
      <c r="F11449" s="155">
        <v>38.76</v>
      </c>
      <c r="G11449">
        <v>37.19</v>
      </c>
      <c r="H11449">
        <v>37.19</v>
      </c>
    </row>
    <row r="11450" spans="1:8">
      <c r="A11450" t="s">
        <v>319</v>
      </c>
      <c r="B11450">
        <v>34673</v>
      </c>
      <c r="C11450" t="s">
        <v>1378</v>
      </c>
      <c r="D11450" t="s">
        <v>109</v>
      </c>
      <c r="E11450" s="155">
        <v>47.3</v>
      </c>
      <c r="F11450" s="155">
        <v>47.3</v>
      </c>
      <c r="G11450">
        <v>45.38</v>
      </c>
      <c r="H11450">
        <v>45.38</v>
      </c>
    </row>
    <row r="11451" spans="1:8">
      <c r="A11451" t="s">
        <v>319</v>
      </c>
      <c r="B11451">
        <v>34674</v>
      </c>
      <c r="C11451" t="s">
        <v>1379</v>
      </c>
      <c r="D11451" t="s">
        <v>109</v>
      </c>
      <c r="E11451" s="155">
        <v>62.88</v>
      </c>
      <c r="F11451" s="155">
        <v>62.88</v>
      </c>
      <c r="G11451">
        <v>60.34</v>
      </c>
      <c r="H11451">
        <v>60.34</v>
      </c>
    </row>
    <row r="11452" spans="1:8">
      <c r="A11452" t="s">
        <v>319</v>
      </c>
      <c r="B11452">
        <v>34675</v>
      </c>
      <c r="C11452" t="s">
        <v>1380</v>
      </c>
      <c r="D11452" t="s">
        <v>109</v>
      </c>
      <c r="E11452" s="155">
        <v>76.67</v>
      </c>
      <c r="F11452" s="155">
        <v>76.67</v>
      </c>
      <c r="G11452">
        <v>73.56</v>
      </c>
      <c r="H11452">
        <v>73.56</v>
      </c>
    </row>
    <row r="11453" spans="1:8">
      <c r="A11453" t="s">
        <v>319</v>
      </c>
      <c r="B11453">
        <v>34676</v>
      </c>
      <c r="C11453" t="s">
        <v>1381</v>
      </c>
      <c r="D11453" t="s">
        <v>109</v>
      </c>
      <c r="E11453" s="155">
        <v>22.07</v>
      </c>
      <c r="F11453" s="155">
        <v>22.07</v>
      </c>
      <c r="G11453">
        <v>21.18</v>
      </c>
      <c r="H11453">
        <v>21.18</v>
      </c>
    </row>
    <row r="11454" spans="1:8">
      <c r="A11454" t="s">
        <v>319</v>
      </c>
      <c r="B11454">
        <v>34677</v>
      </c>
      <c r="C11454" t="s">
        <v>1382</v>
      </c>
      <c r="D11454" t="s">
        <v>109</v>
      </c>
      <c r="E11454" s="155">
        <v>29.67</v>
      </c>
      <c r="F11454" s="155">
        <v>29.67</v>
      </c>
      <c r="G11454">
        <v>28.47</v>
      </c>
      <c r="H11454">
        <v>28.47</v>
      </c>
    </row>
    <row r="11455" spans="1:8">
      <c r="A11455" t="s">
        <v>319</v>
      </c>
      <c r="B11455">
        <v>43126</v>
      </c>
      <c r="C11455" t="s">
        <v>1383</v>
      </c>
      <c r="D11455" t="s">
        <v>109</v>
      </c>
      <c r="E11455" s="155"/>
      <c r="F11455" s="155"/>
      <c r="G11455">
        <v>100.17</v>
      </c>
      <c r="H11455">
        <v>100.17</v>
      </c>
    </row>
    <row r="11456" spans="1:8">
      <c r="A11456" t="s">
        <v>319</v>
      </c>
      <c r="B11456">
        <v>43124</v>
      </c>
      <c r="C11456" t="s">
        <v>1384</v>
      </c>
      <c r="D11456" t="s">
        <v>109</v>
      </c>
      <c r="E11456" s="155"/>
      <c r="F11456" s="155"/>
      <c r="G11456">
        <v>116.97</v>
      </c>
      <c r="H11456">
        <v>116.97</v>
      </c>
    </row>
    <row r="11457" spans="1:8">
      <c r="A11457" t="s">
        <v>319</v>
      </c>
      <c r="B11457">
        <v>43125</v>
      </c>
      <c r="C11457" t="s">
        <v>1385</v>
      </c>
      <c r="D11457" t="s">
        <v>109</v>
      </c>
      <c r="E11457" s="155"/>
      <c r="F11457" s="155"/>
      <c r="G11457">
        <v>151.69</v>
      </c>
      <c r="H11457">
        <v>151.69</v>
      </c>
    </row>
    <row r="11458" spans="1:8">
      <c r="A11458" t="s">
        <v>319</v>
      </c>
      <c r="B11458">
        <v>40623</v>
      </c>
      <c r="C11458" t="s">
        <v>1386</v>
      </c>
      <c r="D11458" t="s">
        <v>699</v>
      </c>
      <c r="E11458" s="155">
        <v>86.77</v>
      </c>
      <c r="F11458" s="155">
        <v>86.77</v>
      </c>
      <c r="G11458">
        <v>88.21</v>
      </c>
      <c r="H11458">
        <v>88.21</v>
      </c>
    </row>
    <row r="11459" spans="1:8">
      <c r="A11459" t="s">
        <v>319</v>
      </c>
      <c r="B11459">
        <v>1345</v>
      </c>
      <c r="C11459" t="s">
        <v>1387</v>
      </c>
      <c r="D11459" t="s">
        <v>109</v>
      </c>
      <c r="E11459" s="155">
        <v>70.959999999999994</v>
      </c>
      <c r="F11459" s="155">
        <v>70.959999999999994</v>
      </c>
      <c r="G11459">
        <v>70.42</v>
      </c>
      <c r="H11459">
        <v>70.42</v>
      </c>
    </row>
    <row r="11460" spans="1:8">
      <c r="A11460" t="s">
        <v>319</v>
      </c>
      <c r="B11460">
        <v>1346</v>
      </c>
      <c r="C11460" t="s">
        <v>1388</v>
      </c>
      <c r="D11460" t="s">
        <v>109</v>
      </c>
      <c r="E11460" s="155">
        <v>41.27</v>
      </c>
      <c r="F11460" s="155">
        <v>41.27</v>
      </c>
      <c r="G11460">
        <v>40.96</v>
      </c>
      <c r="H11460">
        <v>40.96</v>
      </c>
    </row>
    <row r="11461" spans="1:8">
      <c r="A11461" t="s">
        <v>319</v>
      </c>
      <c r="B11461">
        <v>1347</v>
      </c>
      <c r="C11461" t="s">
        <v>1389</v>
      </c>
      <c r="D11461" t="s">
        <v>109</v>
      </c>
      <c r="E11461" s="155">
        <v>51.14</v>
      </c>
      <c r="F11461" s="155">
        <v>51.14</v>
      </c>
      <c r="G11461">
        <v>50.75</v>
      </c>
      <c r="H11461">
        <v>50.75</v>
      </c>
    </row>
    <row r="11462" spans="1:8">
      <c r="A11462" t="s">
        <v>319</v>
      </c>
      <c r="B11462">
        <v>43678</v>
      </c>
      <c r="C11462" t="s">
        <v>1390</v>
      </c>
      <c r="D11462" t="s">
        <v>109</v>
      </c>
      <c r="E11462" s="155">
        <v>59.32</v>
      </c>
      <c r="F11462" s="155">
        <v>59.32</v>
      </c>
      <c r="G11462">
        <v>58.87</v>
      </c>
      <c r="H11462">
        <v>58.87</v>
      </c>
    </row>
    <row r="11463" spans="1:8">
      <c r="A11463" t="s">
        <v>319</v>
      </c>
      <c r="B11463">
        <v>43680</v>
      </c>
      <c r="C11463" t="s">
        <v>1391</v>
      </c>
      <c r="D11463" t="s">
        <v>109</v>
      </c>
      <c r="E11463" s="155">
        <v>85.46</v>
      </c>
      <c r="F11463" s="155">
        <v>85.46</v>
      </c>
      <c r="G11463">
        <v>84.81</v>
      </c>
      <c r="H11463">
        <v>84.81</v>
      </c>
    </row>
    <row r="11464" spans="1:8">
      <c r="A11464" t="s">
        <v>319</v>
      </c>
      <c r="B11464">
        <v>43679</v>
      </c>
      <c r="C11464" t="s">
        <v>1392</v>
      </c>
      <c r="D11464" t="s">
        <v>109</v>
      </c>
      <c r="E11464" s="155">
        <v>29.99</v>
      </c>
      <c r="F11464" s="155">
        <v>29.99</v>
      </c>
      <c r="G11464">
        <v>29.76</v>
      </c>
      <c r="H11464">
        <v>29.76</v>
      </c>
    </row>
    <row r="11465" spans="1:8">
      <c r="A11465" t="s">
        <v>319</v>
      </c>
      <c r="B11465">
        <v>1355</v>
      </c>
      <c r="C11465" t="s">
        <v>1393</v>
      </c>
      <c r="D11465" t="s">
        <v>109</v>
      </c>
      <c r="E11465" s="155">
        <v>34.130000000000003</v>
      </c>
      <c r="F11465" s="155">
        <v>34.130000000000003</v>
      </c>
      <c r="G11465">
        <v>33.869999999999997</v>
      </c>
      <c r="H11465">
        <v>33.869999999999997</v>
      </c>
    </row>
    <row r="11466" spans="1:8">
      <c r="A11466" t="s">
        <v>319</v>
      </c>
      <c r="B11466">
        <v>1358</v>
      </c>
      <c r="C11466" t="s">
        <v>1394</v>
      </c>
      <c r="D11466" t="s">
        <v>109</v>
      </c>
      <c r="E11466" s="155">
        <v>41.9</v>
      </c>
      <c r="F11466" s="155">
        <v>41.9</v>
      </c>
      <c r="G11466">
        <v>41.58</v>
      </c>
      <c r="H11466">
        <v>41.58</v>
      </c>
    </row>
    <row r="11467" spans="1:8">
      <c r="A11467" t="s">
        <v>319</v>
      </c>
      <c r="B11467">
        <v>43677</v>
      </c>
      <c r="C11467" t="s">
        <v>1395</v>
      </c>
      <c r="D11467" t="s">
        <v>109</v>
      </c>
      <c r="E11467" s="155">
        <v>51.98</v>
      </c>
      <c r="F11467" s="155">
        <v>51.98</v>
      </c>
      <c r="G11467">
        <v>51.59</v>
      </c>
      <c r="H11467">
        <v>51.59</v>
      </c>
    </row>
    <row r="11468" spans="1:8">
      <c r="A11468" t="s">
        <v>319</v>
      </c>
      <c r="B11468">
        <v>43682</v>
      </c>
      <c r="C11468" t="s">
        <v>1396</v>
      </c>
      <c r="D11468" t="s">
        <v>109</v>
      </c>
      <c r="E11468" s="155">
        <v>15.93</v>
      </c>
      <c r="F11468" s="155">
        <v>15.93</v>
      </c>
      <c r="G11468">
        <v>15.81</v>
      </c>
      <c r="H11468">
        <v>15.81</v>
      </c>
    </row>
    <row r="11469" spans="1:8">
      <c r="A11469" t="s">
        <v>319</v>
      </c>
      <c r="B11469">
        <v>43681</v>
      </c>
      <c r="C11469" t="s">
        <v>1397</v>
      </c>
      <c r="D11469" t="s">
        <v>109</v>
      </c>
      <c r="E11469" s="155">
        <v>26.4</v>
      </c>
      <c r="F11469" s="155">
        <v>26.4</v>
      </c>
      <c r="G11469">
        <v>26.2</v>
      </c>
      <c r="H11469">
        <v>26.2</v>
      </c>
    </row>
    <row r="11470" spans="1:8">
      <c r="A11470" t="s">
        <v>319</v>
      </c>
      <c r="B11470">
        <v>45248</v>
      </c>
      <c r="C11470" t="s">
        <v>1398</v>
      </c>
      <c r="D11470" t="s">
        <v>211</v>
      </c>
      <c r="E11470" s="155">
        <v>56.49</v>
      </c>
      <c r="F11470" s="155">
        <v>56.49</v>
      </c>
      <c r="G11470">
        <v>71.8</v>
      </c>
      <c r="H11470">
        <v>71.8</v>
      </c>
    </row>
    <row r="11471" spans="1:8">
      <c r="A11471" t="s">
        <v>319</v>
      </c>
      <c r="B11471">
        <v>45243</v>
      </c>
      <c r="C11471" t="s">
        <v>1399</v>
      </c>
      <c r="D11471" t="s">
        <v>211</v>
      </c>
      <c r="E11471" s="155">
        <v>182.68</v>
      </c>
      <c r="F11471" s="155">
        <v>182.68</v>
      </c>
      <c r="G11471">
        <v>232.16</v>
      </c>
      <c r="H11471">
        <v>232.16</v>
      </c>
    </row>
    <row r="11472" spans="1:8">
      <c r="A11472" t="s">
        <v>319</v>
      </c>
      <c r="B11472">
        <v>45252</v>
      </c>
      <c r="C11472" t="s">
        <v>1400</v>
      </c>
      <c r="D11472" t="s">
        <v>211</v>
      </c>
      <c r="E11472" s="155">
        <v>32.04</v>
      </c>
      <c r="F11472" s="155">
        <v>32.04</v>
      </c>
      <c r="G11472">
        <v>40.72</v>
      </c>
      <c r="H11472">
        <v>40.72</v>
      </c>
    </row>
    <row r="11473" spans="1:8">
      <c r="A11473" t="s">
        <v>319</v>
      </c>
      <c r="B11473">
        <v>45246</v>
      </c>
      <c r="C11473" t="s">
        <v>1401</v>
      </c>
      <c r="D11473" t="s">
        <v>211</v>
      </c>
      <c r="E11473" s="155">
        <v>148.47999999999999</v>
      </c>
      <c r="F11473" s="155">
        <v>148.47999999999999</v>
      </c>
      <c r="G11473">
        <v>188.7</v>
      </c>
      <c r="H11473">
        <v>188.7</v>
      </c>
    </row>
    <row r="11474" spans="1:8">
      <c r="A11474" t="s">
        <v>319</v>
      </c>
      <c r="B11474">
        <v>20971</v>
      </c>
      <c r="C11474" t="s">
        <v>1402</v>
      </c>
      <c r="D11474" t="s">
        <v>211</v>
      </c>
      <c r="E11474" s="155">
        <v>22.23</v>
      </c>
      <c r="F11474" s="155">
        <v>22.23</v>
      </c>
      <c r="G11474">
        <v>31.49</v>
      </c>
      <c r="H11474">
        <v>31.49</v>
      </c>
    </row>
    <row r="11475" spans="1:8">
      <c r="A11475" t="s">
        <v>319</v>
      </c>
      <c r="B11475">
        <v>45247</v>
      </c>
      <c r="C11475" t="s">
        <v>1403</v>
      </c>
      <c r="D11475" t="s">
        <v>211</v>
      </c>
      <c r="E11475" s="155">
        <v>21.53</v>
      </c>
      <c r="F11475" s="155">
        <v>21.53</v>
      </c>
      <c r="G11475">
        <v>27.37</v>
      </c>
      <c r="H11475">
        <v>27.37</v>
      </c>
    </row>
    <row r="11476" spans="1:8">
      <c r="A11476" t="s">
        <v>319</v>
      </c>
      <c r="B11476">
        <v>39746</v>
      </c>
      <c r="C11476" t="s">
        <v>1404</v>
      </c>
      <c r="D11476" t="s">
        <v>211</v>
      </c>
      <c r="E11476" s="155">
        <v>127.68</v>
      </c>
      <c r="F11476" s="155">
        <v>127.68</v>
      </c>
      <c r="G11476">
        <v>79.33</v>
      </c>
      <c r="H11476">
        <v>79.33</v>
      </c>
    </row>
    <row r="11477" spans="1:8">
      <c r="A11477" t="s">
        <v>319</v>
      </c>
      <c r="B11477">
        <v>13279</v>
      </c>
      <c r="C11477" t="s">
        <v>1405</v>
      </c>
      <c r="D11477" t="s">
        <v>205</v>
      </c>
      <c r="E11477" s="155">
        <v>32.33</v>
      </c>
      <c r="F11477" s="155">
        <v>32.33</v>
      </c>
      <c r="G11477">
        <v>20.079999999999998</v>
      </c>
      <c r="H11477">
        <v>20.079999999999998</v>
      </c>
    </row>
    <row r="11478" spans="1:8">
      <c r="A11478" t="s">
        <v>319</v>
      </c>
      <c r="B11478">
        <v>11977</v>
      </c>
      <c r="C11478" t="s">
        <v>1406</v>
      </c>
      <c r="D11478" t="s">
        <v>211</v>
      </c>
      <c r="E11478" s="155">
        <v>16.75</v>
      </c>
      <c r="F11478" s="155">
        <v>16.75</v>
      </c>
      <c r="G11478">
        <v>10.4</v>
      </c>
      <c r="H11478">
        <v>10.4</v>
      </c>
    </row>
    <row r="11479" spans="1:8">
      <c r="A11479" t="s">
        <v>319</v>
      </c>
      <c r="B11479">
        <v>11976</v>
      </c>
      <c r="C11479" t="s">
        <v>1407</v>
      </c>
      <c r="D11479" t="s">
        <v>211</v>
      </c>
      <c r="E11479" s="155">
        <v>1.88</v>
      </c>
      <c r="F11479" s="155">
        <v>1.88</v>
      </c>
      <c r="G11479">
        <v>1.1599999999999999</v>
      </c>
      <c r="H11479">
        <v>1.1599999999999999</v>
      </c>
    </row>
    <row r="11480" spans="1:8">
      <c r="A11480" t="s">
        <v>319</v>
      </c>
      <c r="B11480">
        <v>11975</v>
      </c>
      <c r="C11480" t="s">
        <v>1408</v>
      </c>
      <c r="D11480" t="s">
        <v>211</v>
      </c>
      <c r="E11480" s="155">
        <v>36.700000000000003</v>
      </c>
      <c r="F11480" s="155">
        <v>36.700000000000003</v>
      </c>
      <c r="G11480">
        <v>22.8</v>
      </c>
      <c r="H11480">
        <v>22.8</v>
      </c>
    </row>
    <row r="11481" spans="1:8">
      <c r="A11481" t="s">
        <v>319</v>
      </c>
      <c r="B11481">
        <v>1368</v>
      </c>
      <c r="C11481" t="s">
        <v>1409</v>
      </c>
      <c r="D11481" t="s">
        <v>211</v>
      </c>
      <c r="E11481" s="155">
        <v>109.45</v>
      </c>
      <c r="F11481" s="155">
        <v>109.45</v>
      </c>
      <c r="G11481">
        <v>103</v>
      </c>
      <c r="H11481">
        <v>103</v>
      </c>
    </row>
    <row r="11482" spans="1:8">
      <c r="A11482" t="s">
        <v>319</v>
      </c>
      <c r="B11482">
        <v>1367</v>
      </c>
      <c r="C11482" t="s">
        <v>1410</v>
      </c>
      <c r="D11482" t="s">
        <v>211</v>
      </c>
      <c r="E11482" s="155">
        <v>354.04</v>
      </c>
      <c r="F11482" s="155">
        <v>354.04</v>
      </c>
      <c r="G11482">
        <v>333.17</v>
      </c>
      <c r="H11482">
        <v>333.17</v>
      </c>
    </row>
    <row r="11483" spans="1:8">
      <c r="A11483" t="s">
        <v>319</v>
      </c>
      <c r="B11483">
        <v>1380</v>
      </c>
      <c r="C11483" t="s">
        <v>1411</v>
      </c>
      <c r="D11483" t="s">
        <v>205</v>
      </c>
      <c r="E11483" s="155">
        <v>5.75</v>
      </c>
      <c r="F11483" s="155">
        <v>5.75</v>
      </c>
      <c r="G11483">
        <v>4.4800000000000004</v>
      </c>
      <c r="H11483">
        <v>4.4800000000000004</v>
      </c>
    </row>
    <row r="11484" spans="1:8">
      <c r="A11484" t="s">
        <v>319</v>
      </c>
      <c r="B11484">
        <v>1375</v>
      </c>
      <c r="C11484" t="s">
        <v>1412</v>
      </c>
      <c r="D11484" t="s">
        <v>205</v>
      </c>
      <c r="E11484" s="155">
        <v>18.61</v>
      </c>
      <c r="F11484" s="155">
        <v>18.61</v>
      </c>
      <c r="G11484">
        <v>15.83</v>
      </c>
      <c r="H11484">
        <v>15.83</v>
      </c>
    </row>
    <row r="11485" spans="1:8">
      <c r="A11485" t="s">
        <v>319</v>
      </c>
      <c r="B11485">
        <v>1379</v>
      </c>
      <c r="C11485" t="s">
        <v>1413</v>
      </c>
      <c r="D11485" t="s">
        <v>205</v>
      </c>
      <c r="E11485" s="155">
        <v>0.86</v>
      </c>
      <c r="F11485" s="155">
        <v>0.86</v>
      </c>
      <c r="G11485">
        <v>0.67</v>
      </c>
      <c r="H11485">
        <v>0.67</v>
      </c>
    </row>
    <row r="11486" spans="1:8">
      <c r="A11486" t="s">
        <v>319</v>
      </c>
      <c r="B11486">
        <v>13284</v>
      </c>
      <c r="C11486" t="s">
        <v>1414</v>
      </c>
      <c r="D11486" t="s">
        <v>205</v>
      </c>
      <c r="E11486" s="155">
        <v>0.77</v>
      </c>
      <c r="F11486" s="155">
        <v>0.77</v>
      </c>
      <c r="G11486">
        <v>0.6</v>
      </c>
      <c r="H11486">
        <v>0.6</v>
      </c>
    </row>
    <row r="11487" spans="1:8">
      <c r="A11487" t="s">
        <v>319</v>
      </c>
      <c r="B11487">
        <v>44528</v>
      </c>
      <c r="C11487" t="s">
        <v>1415</v>
      </c>
      <c r="D11487" t="s">
        <v>205</v>
      </c>
      <c r="E11487" s="155">
        <v>4.58</v>
      </c>
      <c r="F11487" s="155">
        <v>4.58</v>
      </c>
      <c r="G11487">
        <v>3.57</v>
      </c>
      <c r="H11487">
        <v>3.57</v>
      </c>
    </row>
    <row r="11488" spans="1:8">
      <c r="A11488" t="s">
        <v>319</v>
      </c>
      <c r="B11488">
        <v>34753</v>
      </c>
      <c r="C11488" t="s">
        <v>1416</v>
      </c>
      <c r="D11488" t="s">
        <v>205</v>
      </c>
      <c r="E11488" s="155">
        <v>0.83</v>
      </c>
      <c r="F11488" s="155">
        <v>0.83</v>
      </c>
      <c r="G11488">
        <v>0.65</v>
      </c>
      <c r="H11488">
        <v>0.65</v>
      </c>
    </row>
    <row r="11489" spans="1:8">
      <c r="A11489" t="s">
        <v>319</v>
      </c>
      <c r="B11489">
        <v>420</v>
      </c>
      <c r="C11489" t="s">
        <v>1417</v>
      </c>
      <c r="D11489" t="s">
        <v>211</v>
      </c>
      <c r="E11489" s="155"/>
      <c r="F11489" s="155"/>
      <c r="G11489">
        <v>27.2</v>
      </c>
      <c r="H11489">
        <v>27.2</v>
      </c>
    </row>
    <row r="11490" spans="1:8">
      <c r="A11490" t="s">
        <v>319</v>
      </c>
      <c r="B11490">
        <v>12327</v>
      </c>
      <c r="C11490" t="s">
        <v>1418</v>
      </c>
      <c r="D11490" t="s">
        <v>211</v>
      </c>
      <c r="E11490" s="155"/>
      <c r="F11490" s="155"/>
      <c r="G11490">
        <v>32.4</v>
      </c>
      <c r="H11490">
        <v>32.4</v>
      </c>
    </row>
    <row r="11491" spans="1:8">
      <c r="A11491" t="s">
        <v>319</v>
      </c>
      <c r="B11491">
        <v>36148</v>
      </c>
      <c r="C11491" t="s">
        <v>1419</v>
      </c>
      <c r="D11491" t="s">
        <v>211</v>
      </c>
      <c r="E11491" s="155">
        <v>164.2</v>
      </c>
      <c r="F11491" s="155">
        <v>164.2</v>
      </c>
      <c r="G11491">
        <v>170.81</v>
      </c>
      <c r="H11491">
        <v>170.81</v>
      </c>
    </row>
    <row r="11492" spans="1:8">
      <c r="A11492" t="s">
        <v>319</v>
      </c>
      <c r="B11492">
        <v>12329</v>
      </c>
      <c r="C11492" t="s">
        <v>1420</v>
      </c>
      <c r="D11492" t="s">
        <v>205</v>
      </c>
      <c r="E11492" s="155">
        <v>150.12</v>
      </c>
      <c r="F11492" s="155">
        <v>150.12</v>
      </c>
      <c r="G11492">
        <v>137.07</v>
      </c>
      <c r="H11492">
        <v>137.07</v>
      </c>
    </row>
    <row r="11493" spans="1:8">
      <c r="A11493" t="s">
        <v>319</v>
      </c>
      <c r="B11493">
        <v>44396</v>
      </c>
      <c r="C11493" t="s">
        <v>1421</v>
      </c>
      <c r="D11493" t="s">
        <v>205</v>
      </c>
      <c r="E11493" s="155">
        <v>47.62</v>
      </c>
      <c r="F11493" s="155">
        <v>47.62</v>
      </c>
      <c r="G11493">
        <v>48.71</v>
      </c>
      <c r="H11493">
        <v>48.71</v>
      </c>
    </row>
    <row r="11494" spans="1:8">
      <c r="A11494" t="s">
        <v>319</v>
      </c>
      <c r="B11494">
        <v>44327</v>
      </c>
      <c r="C11494" t="s">
        <v>1422</v>
      </c>
      <c r="D11494" t="s">
        <v>71</v>
      </c>
      <c r="E11494" s="155">
        <v>161.97</v>
      </c>
      <c r="F11494" s="155">
        <v>161.97</v>
      </c>
      <c r="G11494">
        <v>165.67</v>
      </c>
      <c r="H11494">
        <v>165.67</v>
      </c>
    </row>
    <row r="11495" spans="1:8">
      <c r="A11495" t="s">
        <v>319</v>
      </c>
      <c r="B11495">
        <v>37418</v>
      </c>
      <c r="C11495" t="s">
        <v>1423</v>
      </c>
      <c r="D11495" t="s">
        <v>211</v>
      </c>
      <c r="E11495" s="155"/>
      <c r="F11495" s="155"/>
      <c r="G11495">
        <v>18.940000000000001</v>
      </c>
      <c r="H11495">
        <v>18.940000000000001</v>
      </c>
    </row>
    <row r="11496" spans="1:8">
      <c r="A11496" t="s">
        <v>319</v>
      </c>
      <c r="B11496">
        <v>37419</v>
      </c>
      <c r="C11496" t="s">
        <v>1424</v>
      </c>
      <c r="D11496" t="s">
        <v>211</v>
      </c>
      <c r="E11496" s="155"/>
      <c r="F11496" s="155"/>
      <c r="G11496">
        <v>19.45</v>
      </c>
      <c r="H11496">
        <v>19.45</v>
      </c>
    </row>
    <row r="11497" spans="1:8">
      <c r="A11497" t="s">
        <v>319</v>
      </c>
      <c r="B11497">
        <v>1427</v>
      </c>
      <c r="C11497" t="s">
        <v>1425</v>
      </c>
      <c r="D11497" t="s">
        <v>211</v>
      </c>
      <c r="E11497" s="155"/>
      <c r="F11497" s="155"/>
      <c r="G11497">
        <v>23.56</v>
      </c>
      <c r="H11497">
        <v>23.56</v>
      </c>
    </row>
    <row r="11498" spans="1:8">
      <c r="A11498" t="s">
        <v>319</v>
      </c>
      <c r="B11498">
        <v>1402</v>
      </c>
      <c r="C11498" t="s">
        <v>1426</v>
      </c>
      <c r="D11498" t="s">
        <v>211</v>
      </c>
      <c r="E11498" s="155"/>
      <c r="F11498" s="155"/>
      <c r="G11498">
        <v>8.15</v>
      </c>
      <c r="H11498">
        <v>8.15</v>
      </c>
    </row>
    <row r="11499" spans="1:8">
      <c r="A11499" t="s">
        <v>319</v>
      </c>
      <c r="B11499">
        <v>1420</v>
      </c>
      <c r="C11499" t="s">
        <v>1427</v>
      </c>
      <c r="D11499" t="s">
        <v>211</v>
      </c>
      <c r="E11499" s="155"/>
      <c r="F11499" s="155"/>
      <c r="G11499">
        <v>10.49</v>
      </c>
      <c r="H11499">
        <v>10.49</v>
      </c>
    </row>
    <row r="11500" spans="1:8">
      <c r="A11500" t="s">
        <v>319</v>
      </c>
      <c r="B11500">
        <v>1419</v>
      </c>
      <c r="C11500" t="s">
        <v>1428</v>
      </c>
      <c r="D11500" t="s">
        <v>211</v>
      </c>
      <c r="E11500" s="155"/>
      <c r="F11500" s="155"/>
      <c r="G11500">
        <v>12.66</v>
      </c>
      <c r="H11500">
        <v>12.66</v>
      </c>
    </row>
    <row r="11501" spans="1:8">
      <c r="A11501" t="s">
        <v>319</v>
      </c>
      <c r="B11501">
        <v>1414</v>
      </c>
      <c r="C11501" t="s">
        <v>1429</v>
      </c>
      <c r="D11501" t="s">
        <v>211</v>
      </c>
      <c r="E11501" s="155"/>
      <c r="F11501" s="155"/>
      <c r="G11501">
        <v>12.39</v>
      </c>
      <c r="H11501">
        <v>12.39</v>
      </c>
    </row>
    <row r="11502" spans="1:8">
      <c r="A11502" t="s">
        <v>319</v>
      </c>
      <c r="B11502">
        <v>1413</v>
      </c>
      <c r="C11502" t="s">
        <v>1430</v>
      </c>
      <c r="D11502" t="s">
        <v>211</v>
      </c>
      <c r="E11502" s="155"/>
      <c r="F11502" s="155"/>
      <c r="G11502">
        <v>18.3</v>
      </c>
      <c r="H11502">
        <v>18.3</v>
      </c>
    </row>
    <row r="11503" spans="1:8">
      <c r="A11503" t="s">
        <v>319</v>
      </c>
      <c r="B11503">
        <v>1412</v>
      </c>
      <c r="C11503" t="s">
        <v>1431</v>
      </c>
      <c r="D11503" t="s">
        <v>211</v>
      </c>
      <c r="E11503" s="155"/>
      <c r="F11503" s="155"/>
      <c r="G11503">
        <v>15.51</v>
      </c>
      <c r="H11503">
        <v>15.51</v>
      </c>
    </row>
    <row r="11504" spans="1:8">
      <c r="A11504" t="s">
        <v>319</v>
      </c>
      <c r="B11504">
        <v>1406</v>
      </c>
      <c r="C11504" t="s">
        <v>1432</v>
      </c>
      <c r="D11504" t="s">
        <v>211</v>
      </c>
      <c r="E11504" s="155"/>
      <c r="F11504" s="155"/>
      <c r="G11504">
        <v>18.71</v>
      </c>
      <c r="H11504">
        <v>18.71</v>
      </c>
    </row>
    <row r="11505" spans="1:8">
      <c r="A11505" t="s">
        <v>319</v>
      </c>
      <c r="B11505">
        <v>45237</v>
      </c>
      <c r="C11505" t="s">
        <v>1433</v>
      </c>
      <c r="D11505" t="s">
        <v>211</v>
      </c>
      <c r="E11505" s="155">
        <v>17.18</v>
      </c>
      <c r="F11505" s="155">
        <v>17.18</v>
      </c>
      <c r="G11505">
        <v>21.84</v>
      </c>
      <c r="H11505">
        <v>21.84</v>
      </c>
    </row>
    <row r="11506" spans="1:8">
      <c r="A11506" t="s">
        <v>496</v>
      </c>
      <c r="B11506">
        <v>11281</v>
      </c>
      <c r="C11506" t="s">
        <v>1434</v>
      </c>
      <c r="D11506" t="s">
        <v>211</v>
      </c>
      <c r="E11506" s="155"/>
      <c r="F11506" s="155"/>
      <c r="G11506">
        <v>13734.7</v>
      </c>
      <c r="H11506">
        <v>13734.7</v>
      </c>
    </row>
    <row r="11507" spans="1:8">
      <c r="A11507" t="s">
        <v>496</v>
      </c>
      <c r="B11507">
        <v>1442</v>
      </c>
      <c r="C11507" t="s">
        <v>1435</v>
      </c>
      <c r="D11507" t="s">
        <v>211</v>
      </c>
      <c r="E11507" s="155"/>
      <c r="F11507" s="155"/>
      <c r="G11507">
        <v>11530.18</v>
      </c>
      <c r="H11507">
        <v>11530.18</v>
      </c>
    </row>
    <row r="11508" spans="1:8">
      <c r="A11508" t="s">
        <v>496</v>
      </c>
      <c r="B11508">
        <v>13458</v>
      </c>
      <c r="C11508" t="s">
        <v>1436</v>
      </c>
      <c r="D11508" t="s">
        <v>211</v>
      </c>
      <c r="E11508" s="155"/>
      <c r="F11508" s="155"/>
      <c r="G11508">
        <v>17019.080000000002</v>
      </c>
      <c r="H11508">
        <v>17019.080000000002</v>
      </c>
    </row>
    <row r="11509" spans="1:8">
      <c r="A11509" t="s">
        <v>319</v>
      </c>
      <c r="B11509">
        <v>11134</v>
      </c>
      <c r="C11509" t="s">
        <v>1437</v>
      </c>
      <c r="D11509" t="s">
        <v>109</v>
      </c>
      <c r="E11509" s="155">
        <v>58.8</v>
      </c>
      <c r="F11509" s="155">
        <v>58.8</v>
      </c>
      <c r="G11509">
        <v>58.35</v>
      </c>
      <c r="H11509">
        <v>58.35</v>
      </c>
    </row>
    <row r="11510" spans="1:8">
      <c r="A11510" t="s">
        <v>319</v>
      </c>
      <c r="B11510">
        <v>11135</v>
      </c>
      <c r="C11510" t="s">
        <v>1438</v>
      </c>
      <c r="D11510" t="s">
        <v>109</v>
      </c>
      <c r="E11510" s="155">
        <v>63.48</v>
      </c>
      <c r="F11510" s="155">
        <v>63.48</v>
      </c>
      <c r="G11510">
        <v>63</v>
      </c>
      <c r="H11510">
        <v>63</v>
      </c>
    </row>
    <row r="11511" spans="1:8">
      <c r="A11511" t="s">
        <v>319</v>
      </c>
      <c r="B11511">
        <v>11136</v>
      </c>
      <c r="C11511" t="s">
        <v>1439</v>
      </c>
      <c r="D11511" t="s">
        <v>109</v>
      </c>
      <c r="E11511" s="155">
        <v>72.69</v>
      </c>
      <c r="F11511" s="155">
        <v>72.69</v>
      </c>
      <c r="G11511">
        <v>72.14</v>
      </c>
      <c r="H11511">
        <v>72.14</v>
      </c>
    </row>
    <row r="11512" spans="1:8">
      <c r="A11512" t="s">
        <v>319</v>
      </c>
      <c r="B11512">
        <v>34743</v>
      </c>
      <c r="C11512" t="s">
        <v>1440</v>
      </c>
      <c r="D11512" t="s">
        <v>109</v>
      </c>
      <c r="E11512" s="155">
        <v>87.71</v>
      </c>
      <c r="F11512" s="155">
        <v>87.71</v>
      </c>
      <c r="G11512">
        <v>87.04</v>
      </c>
      <c r="H11512">
        <v>87.04</v>
      </c>
    </row>
    <row r="11513" spans="1:8">
      <c r="A11513" t="s">
        <v>319</v>
      </c>
      <c r="B11513">
        <v>11137</v>
      </c>
      <c r="C11513" t="s">
        <v>1441</v>
      </c>
      <c r="D11513" t="s">
        <v>109</v>
      </c>
      <c r="E11513" s="155">
        <v>99.62</v>
      </c>
      <c r="F11513" s="155">
        <v>99.62</v>
      </c>
      <c r="G11513">
        <v>98.86</v>
      </c>
      <c r="H11513">
        <v>98.86</v>
      </c>
    </row>
    <row r="11514" spans="1:8">
      <c r="A11514" t="s">
        <v>319</v>
      </c>
      <c r="B11514">
        <v>34745</v>
      </c>
      <c r="C11514" t="s">
        <v>1442</v>
      </c>
      <c r="D11514" t="s">
        <v>109</v>
      </c>
      <c r="E11514" s="155">
        <v>118.46</v>
      </c>
      <c r="F11514" s="155">
        <v>118.46</v>
      </c>
      <c r="G11514">
        <v>117.57</v>
      </c>
      <c r="H11514">
        <v>117.57</v>
      </c>
    </row>
    <row r="11515" spans="1:8">
      <c r="A11515" t="s">
        <v>319</v>
      </c>
      <c r="B11515">
        <v>34746</v>
      </c>
      <c r="C11515" t="s">
        <v>1443</v>
      </c>
      <c r="D11515" t="s">
        <v>109</v>
      </c>
      <c r="E11515" s="155">
        <v>32.299999999999997</v>
      </c>
      <c r="F11515" s="155">
        <v>32.299999999999997</v>
      </c>
      <c r="G11515">
        <v>32.06</v>
      </c>
      <c r="H11515">
        <v>32.06</v>
      </c>
    </row>
    <row r="11516" spans="1:8">
      <c r="A11516" t="s">
        <v>319</v>
      </c>
      <c r="B11516">
        <v>1360</v>
      </c>
      <c r="C11516" t="s">
        <v>1444</v>
      </c>
      <c r="D11516" t="s">
        <v>109</v>
      </c>
      <c r="E11516" s="155">
        <v>37.69</v>
      </c>
      <c r="F11516" s="155">
        <v>37.69</v>
      </c>
      <c r="G11516">
        <v>37.4</v>
      </c>
      <c r="H11516">
        <v>37.4</v>
      </c>
    </row>
    <row r="11517" spans="1:8">
      <c r="A11517" t="s">
        <v>496</v>
      </c>
      <c r="B11517">
        <v>45300</v>
      </c>
      <c r="C11517" t="s">
        <v>1445</v>
      </c>
      <c r="D11517" t="s">
        <v>211</v>
      </c>
      <c r="E11517" s="155"/>
      <c r="F11517" s="155"/>
      <c r="G11517">
        <v>2434.38</v>
      </c>
      <c r="H11517">
        <v>2434.38</v>
      </c>
    </row>
    <row r="11518" spans="1:8">
      <c r="A11518" t="s">
        <v>496</v>
      </c>
      <c r="B11518">
        <v>36526</v>
      </c>
      <c r="C11518" t="s">
        <v>1446</v>
      </c>
      <c r="D11518" t="s">
        <v>211</v>
      </c>
      <c r="E11518" s="155"/>
      <c r="F11518" s="155"/>
      <c r="G11518">
        <v>156805.28</v>
      </c>
      <c r="H11518">
        <v>156805.28</v>
      </c>
    </row>
    <row r="11519" spans="1:8">
      <c r="A11519" t="s">
        <v>496</v>
      </c>
      <c r="B11519">
        <v>36523</v>
      </c>
      <c r="C11519" t="s">
        <v>1447</v>
      </c>
      <c r="D11519" t="s">
        <v>211</v>
      </c>
      <c r="E11519" s="155"/>
      <c r="F11519" s="155"/>
      <c r="G11519">
        <v>335698.96</v>
      </c>
      <c r="H11519">
        <v>335698.96</v>
      </c>
    </row>
    <row r="11520" spans="1:8">
      <c r="A11520" t="s">
        <v>496</v>
      </c>
      <c r="B11520">
        <v>36522</v>
      </c>
      <c r="C11520" t="s">
        <v>1448</v>
      </c>
      <c r="D11520" t="s">
        <v>211</v>
      </c>
      <c r="E11520" s="155"/>
      <c r="F11520" s="155"/>
      <c r="G11520">
        <v>98734.35</v>
      </c>
      <c r="H11520">
        <v>98734.35</v>
      </c>
    </row>
    <row r="11521" spans="1:8">
      <c r="A11521" t="s">
        <v>496</v>
      </c>
      <c r="B11521">
        <v>36525</v>
      </c>
      <c r="C11521" t="s">
        <v>1449</v>
      </c>
      <c r="D11521" t="s">
        <v>211</v>
      </c>
      <c r="E11521" s="155"/>
      <c r="F11521" s="155"/>
      <c r="G11521">
        <v>132228.35</v>
      </c>
      <c r="H11521">
        <v>132228.35</v>
      </c>
    </row>
    <row r="11522" spans="1:8">
      <c r="A11522" t="s">
        <v>496</v>
      </c>
      <c r="B11522">
        <v>13803</v>
      </c>
      <c r="C11522" t="s">
        <v>1450</v>
      </c>
      <c r="D11522" t="s">
        <v>211</v>
      </c>
      <c r="E11522" s="155"/>
      <c r="F11522" s="155"/>
      <c r="G11522">
        <v>131850</v>
      </c>
      <c r="H11522">
        <v>131850</v>
      </c>
    </row>
    <row r="11523" spans="1:8">
      <c r="A11523" t="s">
        <v>319</v>
      </c>
      <c r="B11523">
        <v>34348</v>
      </c>
      <c r="C11523" t="s">
        <v>1451</v>
      </c>
      <c r="D11523" t="s">
        <v>110</v>
      </c>
      <c r="E11523" s="155">
        <v>18.329999999999998</v>
      </c>
      <c r="F11523" s="155">
        <v>18.329999999999998</v>
      </c>
      <c r="G11523">
        <v>22.69</v>
      </c>
      <c r="H11523">
        <v>22.69</v>
      </c>
    </row>
    <row r="11524" spans="1:8">
      <c r="A11524" t="s">
        <v>319</v>
      </c>
      <c r="B11524">
        <v>34347</v>
      </c>
      <c r="C11524" t="s">
        <v>1452</v>
      </c>
      <c r="D11524" t="s">
        <v>110</v>
      </c>
      <c r="E11524" s="155">
        <v>13.1</v>
      </c>
      <c r="F11524" s="155">
        <v>13.1</v>
      </c>
      <c r="G11524">
        <v>16.22</v>
      </c>
      <c r="H11524">
        <v>16.22</v>
      </c>
    </row>
    <row r="11525" spans="1:8">
      <c r="A11525" t="s">
        <v>319</v>
      </c>
      <c r="B11525">
        <v>11146</v>
      </c>
      <c r="C11525" t="s">
        <v>1453</v>
      </c>
      <c r="D11525" t="s">
        <v>217</v>
      </c>
      <c r="E11525" s="155">
        <v>585.13</v>
      </c>
      <c r="F11525" s="155">
        <v>585.13</v>
      </c>
      <c r="G11525">
        <v>485.1</v>
      </c>
      <c r="H11525">
        <v>485.1</v>
      </c>
    </row>
    <row r="11526" spans="1:8">
      <c r="A11526" t="s">
        <v>319</v>
      </c>
      <c r="B11526">
        <v>11147</v>
      </c>
      <c r="C11526" t="s">
        <v>1454</v>
      </c>
      <c r="D11526" t="s">
        <v>217</v>
      </c>
      <c r="E11526" s="155">
        <v>608.03</v>
      </c>
      <c r="F11526" s="155">
        <v>608.03</v>
      </c>
      <c r="G11526">
        <v>504.09</v>
      </c>
      <c r="H11526">
        <v>504.09</v>
      </c>
    </row>
    <row r="11527" spans="1:8">
      <c r="A11527" t="s">
        <v>319</v>
      </c>
      <c r="B11527">
        <v>34872</v>
      </c>
      <c r="C11527" t="s">
        <v>1455</v>
      </c>
      <c r="D11527" t="s">
        <v>217</v>
      </c>
      <c r="E11527" s="155">
        <v>614.85</v>
      </c>
      <c r="F11527" s="155">
        <v>614.85</v>
      </c>
      <c r="G11527">
        <v>509.75</v>
      </c>
      <c r="H11527">
        <v>509.75</v>
      </c>
    </row>
    <row r="11528" spans="1:8">
      <c r="A11528" t="s">
        <v>319</v>
      </c>
      <c r="B11528">
        <v>34491</v>
      </c>
      <c r="C11528" t="s">
        <v>1456</v>
      </c>
      <c r="D11528" t="s">
        <v>217</v>
      </c>
      <c r="E11528" s="155">
        <v>632.66999999999996</v>
      </c>
      <c r="F11528" s="155">
        <v>632.66999999999996</v>
      </c>
      <c r="G11528">
        <v>524.52</v>
      </c>
      <c r="H11528">
        <v>524.52</v>
      </c>
    </row>
    <row r="11529" spans="1:8">
      <c r="A11529" t="s">
        <v>319</v>
      </c>
      <c r="B11529">
        <v>34770</v>
      </c>
      <c r="C11529" t="s">
        <v>1457</v>
      </c>
      <c r="D11529" t="s">
        <v>1458</v>
      </c>
      <c r="E11529" s="155">
        <v>833.75</v>
      </c>
      <c r="F11529" s="155">
        <v>833.75</v>
      </c>
      <c r="G11529">
        <v>512.51</v>
      </c>
      <c r="H11529">
        <v>512.51</v>
      </c>
    </row>
    <row r="11530" spans="1:8">
      <c r="A11530" t="s">
        <v>319</v>
      </c>
      <c r="B11530">
        <v>1518</v>
      </c>
      <c r="C11530" t="s">
        <v>1459</v>
      </c>
      <c r="D11530" t="s">
        <v>1458</v>
      </c>
      <c r="E11530" s="155">
        <v>850</v>
      </c>
      <c r="F11530" s="155">
        <v>850</v>
      </c>
      <c r="G11530">
        <v>522.5</v>
      </c>
      <c r="H11530">
        <v>522.5</v>
      </c>
    </row>
    <row r="11531" spans="1:8">
      <c r="A11531" t="s">
        <v>319</v>
      </c>
      <c r="B11531">
        <v>41965</v>
      </c>
      <c r="C11531" t="s">
        <v>1460</v>
      </c>
      <c r="D11531" t="s">
        <v>1458</v>
      </c>
      <c r="E11531" s="155">
        <v>745.31</v>
      </c>
      <c r="F11531" s="155">
        <v>745.31</v>
      </c>
      <c r="G11531">
        <v>458.14</v>
      </c>
      <c r="H11531">
        <v>458.14</v>
      </c>
    </row>
    <row r="11532" spans="1:8">
      <c r="A11532" t="s">
        <v>319</v>
      </c>
      <c r="B11532">
        <v>1524</v>
      </c>
      <c r="C11532" t="s">
        <v>1461</v>
      </c>
      <c r="D11532" t="s">
        <v>217</v>
      </c>
      <c r="E11532" s="155">
        <v>561.39</v>
      </c>
      <c r="F11532" s="155">
        <v>561.39</v>
      </c>
      <c r="G11532">
        <v>465.42</v>
      </c>
      <c r="H11532">
        <v>465.42</v>
      </c>
    </row>
    <row r="11533" spans="1:8">
      <c r="A11533" t="s">
        <v>319</v>
      </c>
      <c r="B11533">
        <v>34492</v>
      </c>
      <c r="C11533" t="s">
        <v>1462</v>
      </c>
      <c r="D11533" t="s">
        <v>217</v>
      </c>
      <c r="E11533" s="155">
        <v>520</v>
      </c>
      <c r="F11533" s="155">
        <v>520</v>
      </c>
      <c r="G11533">
        <v>431.11</v>
      </c>
      <c r="H11533">
        <v>431.11</v>
      </c>
    </row>
    <row r="11534" spans="1:8">
      <c r="A11534" t="s">
        <v>319</v>
      </c>
      <c r="B11534">
        <v>38404</v>
      </c>
      <c r="C11534" t="s">
        <v>1463</v>
      </c>
      <c r="D11534" t="s">
        <v>217</v>
      </c>
      <c r="E11534" s="155">
        <v>538.62</v>
      </c>
      <c r="F11534" s="155">
        <v>538.62</v>
      </c>
      <c r="G11534">
        <v>446.54</v>
      </c>
      <c r="H11534">
        <v>446.54</v>
      </c>
    </row>
    <row r="11535" spans="1:8">
      <c r="A11535" t="s">
        <v>319</v>
      </c>
      <c r="B11535">
        <v>39849</v>
      </c>
      <c r="C11535" t="s">
        <v>1464</v>
      </c>
      <c r="D11535" t="s">
        <v>217</v>
      </c>
      <c r="E11535" s="155">
        <v>617.26</v>
      </c>
      <c r="F11535" s="155">
        <v>617.26</v>
      </c>
      <c r="G11535">
        <v>511.74</v>
      </c>
      <c r="H11535">
        <v>511.74</v>
      </c>
    </row>
    <row r="11536" spans="1:8">
      <c r="A11536" t="s">
        <v>319</v>
      </c>
      <c r="B11536">
        <v>38464</v>
      </c>
      <c r="C11536" t="s">
        <v>1465</v>
      </c>
      <c r="D11536" t="s">
        <v>217</v>
      </c>
      <c r="E11536" s="155">
        <v>626.22</v>
      </c>
      <c r="F11536" s="155">
        <v>626.22</v>
      </c>
      <c r="G11536">
        <v>519.16999999999996</v>
      </c>
      <c r="H11536">
        <v>519.16999999999996</v>
      </c>
    </row>
    <row r="11537" spans="1:8">
      <c r="A11537" t="s">
        <v>319</v>
      </c>
      <c r="B11537">
        <v>1527</v>
      </c>
      <c r="C11537" t="s">
        <v>1466</v>
      </c>
      <c r="D11537" t="s">
        <v>217</v>
      </c>
      <c r="E11537" s="155">
        <v>579.21</v>
      </c>
      <c r="F11537" s="155">
        <v>579.21</v>
      </c>
      <c r="G11537">
        <v>480.2</v>
      </c>
      <c r="H11537">
        <v>480.2</v>
      </c>
    </row>
    <row r="11538" spans="1:8">
      <c r="A11538" t="s">
        <v>319</v>
      </c>
      <c r="B11538">
        <v>34493</v>
      </c>
      <c r="C11538" t="s">
        <v>1467</v>
      </c>
      <c r="D11538" t="s">
        <v>217</v>
      </c>
      <c r="E11538" s="155">
        <v>534.65</v>
      </c>
      <c r="F11538" s="155">
        <v>534.65</v>
      </c>
      <c r="G11538">
        <v>443.26</v>
      </c>
      <c r="H11538">
        <v>443.26</v>
      </c>
    </row>
    <row r="11539" spans="1:8">
      <c r="A11539" t="s">
        <v>319</v>
      </c>
      <c r="B11539">
        <v>38405</v>
      </c>
      <c r="C11539" t="s">
        <v>1468</v>
      </c>
      <c r="D11539" t="s">
        <v>217</v>
      </c>
      <c r="E11539" s="155">
        <v>555.23</v>
      </c>
      <c r="F11539" s="155">
        <v>555.23</v>
      </c>
      <c r="G11539">
        <v>460.32</v>
      </c>
      <c r="H11539">
        <v>460.32</v>
      </c>
    </row>
    <row r="11540" spans="1:8">
      <c r="A11540" t="s">
        <v>319</v>
      </c>
      <c r="B11540">
        <v>38408</v>
      </c>
      <c r="C11540" t="s">
        <v>1469</v>
      </c>
      <c r="D11540" t="s">
        <v>217</v>
      </c>
      <c r="E11540" s="155">
        <v>614.58000000000004</v>
      </c>
      <c r="F11540" s="155">
        <v>614.58000000000004</v>
      </c>
      <c r="G11540">
        <v>509.52</v>
      </c>
      <c r="H11540">
        <v>509.52</v>
      </c>
    </row>
    <row r="11541" spans="1:8">
      <c r="A11541" t="s">
        <v>319</v>
      </c>
      <c r="B11541">
        <v>1525</v>
      </c>
      <c r="C11541" t="s">
        <v>1470</v>
      </c>
      <c r="D11541" t="s">
        <v>217</v>
      </c>
      <c r="E11541" s="155">
        <v>597.03</v>
      </c>
      <c r="F11541" s="155">
        <v>597.03</v>
      </c>
      <c r="G11541">
        <v>494.97</v>
      </c>
      <c r="H11541">
        <v>494.97</v>
      </c>
    </row>
    <row r="11542" spans="1:8">
      <c r="A11542" t="s">
        <v>319</v>
      </c>
      <c r="B11542">
        <v>34494</v>
      </c>
      <c r="C11542" t="s">
        <v>1471</v>
      </c>
      <c r="D11542" t="s">
        <v>217</v>
      </c>
      <c r="E11542" s="155">
        <v>552.48</v>
      </c>
      <c r="F11542" s="155">
        <v>552.48</v>
      </c>
      <c r="G11542">
        <v>458.03</v>
      </c>
      <c r="H11542">
        <v>458.03</v>
      </c>
    </row>
    <row r="11543" spans="1:8">
      <c r="A11543" t="s">
        <v>319</v>
      </c>
      <c r="B11543">
        <v>38406</v>
      </c>
      <c r="C11543" t="s">
        <v>1472</v>
      </c>
      <c r="D11543" t="s">
        <v>217</v>
      </c>
      <c r="E11543" s="155">
        <v>586.28</v>
      </c>
      <c r="F11543" s="155">
        <v>586.28</v>
      </c>
      <c r="G11543">
        <v>486.06</v>
      </c>
      <c r="H11543">
        <v>486.06</v>
      </c>
    </row>
    <row r="11544" spans="1:8">
      <c r="A11544" t="s">
        <v>319</v>
      </c>
      <c r="B11544">
        <v>38409</v>
      </c>
      <c r="C11544" t="s">
        <v>1473</v>
      </c>
      <c r="D11544" t="s">
        <v>217</v>
      </c>
      <c r="E11544" s="155">
        <v>618.77</v>
      </c>
      <c r="F11544" s="155">
        <v>618.77</v>
      </c>
      <c r="G11544">
        <v>513</v>
      </c>
      <c r="H11544">
        <v>513</v>
      </c>
    </row>
    <row r="11545" spans="1:8">
      <c r="A11545" t="s">
        <v>319</v>
      </c>
      <c r="B11545">
        <v>43360</v>
      </c>
      <c r="C11545" t="s">
        <v>1474</v>
      </c>
      <c r="D11545" t="s">
        <v>217</v>
      </c>
      <c r="E11545" s="155">
        <v>645.20000000000005</v>
      </c>
      <c r="F11545" s="155">
        <v>645.20000000000005</v>
      </c>
      <c r="G11545">
        <v>534.91</v>
      </c>
      <c r="H11545">
        <v>534.91</v>
      </c>
    </row>
    <row r="11546" spans="1:8">
      <c r="A11546" t="s">
        <v>319</v>
      </c>
      <c r="B11546">
        <v>11145</v>
      </c>
      <c r="C11546" t="s">
        <v>1475</v>
      </c>
      <c r="D11546" t="s">
        <v>217</v>
      </c>
      <c r="E11546" s="155">
        <v>614.85</v>
      </c>
      <c r="F11546" s="155">
        <v>614.85</v>
      </c>
      <c r="G11546">
        <v>509.75</v>
      </c>
      <c r="H11546">
        <v>509.75</v>
      </c>
    </row>
    <row r="11547" spans="1:8">
      <c r="A11547" t="s">
        <v>319</v>
      </c>
      <c r="B11547">
        <v>34495</v>
      </c>
      <c r="C11547" t="s">
        <v>1476</v>
      </c>
      <c r="D11547" t="s">
        <v>217</v>
      </c>
      <c r="E11547" s="155">
        <v>570.29999999999995</v>
      </c>
      <c r="F11547" s="155">
        <v>570.29999999999995</v>
      </c>
      <c r="G11547">
        <v>472.81</v>
      </c>
      <c r="H11547">
        <v>472.81</v>
      </c>
    </row>
    <row r="11548" spans="1:8">
      <c r="A11548" t="s">
        <v>319</v>
      </c>
      <c r="B11548">
        <v>34479</v>
      </c>
      <c r="C11548" t="s">
        <v>1477</v>
      </c>
      <c r="D11548" t="s">
        <v>217</v>
      </c>
      <c r="E11548" s="155">
        <v>632.66999999999996</v>
      </c>
      <c r="F11548" s="155">
        <v>632.66999999999996</v>
      </c>
      <c r="G11548">
        <v>524.52</v>
      </c>
      <c r="H11548">
        <v>524.52</v>
      </c>
    </row>
    <row r="11549" spans="1:8">
      <c r="A11549" t="s">
        <v>319</v>
      </c>
      <c r="B11549">
        <v>34496</v>
      </c>
      <c r="C11549" t="s">
        <v>1478</v>
      </c>
      <c r="D11549" t="s">
        <v>217</v>
      </c>
      <c r="E11549" s="155">
        <v>594.91999999999996</v>
      </c>
      <c r="F11549" s="155">
        <v>594.91999999999996</v>
      </c>
      <c r="G11549">
        <v>493.22</v>
      </c>
      <c r="H11549">
        <v>493.22</v>
      </c>
    </row>
    <row r="11550" spans="1:8">
      <c r="A11550" t="s">
        <v>319</v>
      </c>
      <c r="B11550">
        <v>34481</v>
      </c>
      <c r="C11550" t="s">
        <v>1479</v>
      </c>
      <c r="D11550" t="s">
        <v>217</v>
      </c>
      <c r="E11550" s="155">
        <v>661.07</v>
      </c>
      <c r="F11550" s="155">
        <v>661.07</v>
      </c>
      <c r="G11550">
        <v>548.05999999999995</v>
      </c>
      <c r="H11550">
        <v>548.05999999999995</v>
      </c>
    </row>
    <row r="11551" spans="1:8">
      <c r="A11551" t="s">
        <v>319</v>
      </c>
      <c r="B11551">
        <v>34483</v>
      </c>
      <c r="C11551" t="s">
        <v>1480</v>
      </c>
      <c r="D11551" t="s">
        <v>217</v>
      </c>
      <c r="E11551" s="155">
        <v>706.3</v>
      </c>
      <c r="F11551" s="155">
        <v>706.3</v>
      </c>
      <c r="G11551">
        <v>585.57000000000005</v>
      </c>
      <c r="H11551">
        <v>585.57000000000005</v>
      </c>
    </row>
    <row r="11552" spans="1:8">
      <c r="A11552" t="s">
        <v>319</v>
      </c>
      <c r="B11552">
        <v>34485</v>
      </c>
      <c r="C11552" t="s">
        <v>1481</v>
      </c>
      <c r="D11552" t="s">
        <v>217</v>
      </c>
      <c r="E11552" s="155">
        <v>755.31</v>
      </c>
      <c r="F11552" s="155">
        <v>755.31</v>
      </c>
      <c r="G11552">
        <v>626.20000000000005</v>
      </c>
      <c r="H11552">
        <v>626.20000000000005</v>
      </c>
    </row>
    <row r="11553" spans="1:8">
      <c r="A11553" t="s">
        <v>319</v>
      </c>
      <c r="B11553">
        <v>14041</v>
      </c>
      <c r="C11553" t="s">
        <v>1482</v>
      </c>
      <c r="D11553" t="s">
        <v>217</v>
      </c>
      <c r="E11553" s="155">
        <v>490.99</v>
      </c>
      <c r="F11553" s="155">
        <v>490.99</v>
      </c>
      <c r="G11553">
        <v>407.06</v>
      </c>
      <c r="H11553">
        <v>407.06</v>
      </c>
    </row>
    <row r="11554" spans="1:8">
      <c r="A11554" t="s">
        <v>319</v>
      </c>
      <c r="B11554">
        <v>1523</v>
      </c>
      <c r="C11554" t="s">
        <v>1483</v>
      </c>
      <c r="D11554" t="s">
        <v>217</v>
      </c>
      <c r="E11554" s="155">
        <v>499.01</v>
      </c>
      <c r="F11554" s="155">
        <v>499.01</v>
      </c>
      <c r="G11554">
        <v>413.71</v>
      </c>
      <c r="H11554">
        <v>413.71</v>
      </c>
    </row>
    <row r="11555" spans="1:8">
      <c r="A11555" t="s">
        <v>319</v>
      </c>
      <c r="B11555">
        <v>14054</v>
      </c>
      <c r="C11555" t="s">
        <v>1484</v>
      </c>
      <c r="D11555" t="s">
        <v>211</v>
      </c>
      <c r="E11555" s="155">
        <v>18.12</v>
      </c>
      <c r="F11555" s="155">
        <v>18.12</v>
      </c>
      <c r="G11555">
        <v>19.32</v>
      </c>
      <c r="H11555">
        <v>19.32</v>
      </c>
    </row>
    <row r="11556" spans="1:8">
      <c r="A11556" t="s">
        <v>319</v>
      </c>
      <c r="B11556">
        <v>14052</v>
      </c>
      <c r="C11556" t="s">
        <v>1485</v>
      </c>
      <c r="D11556" t="s">
        <v>211</v>
      </c>
      <c r="E11556" s="155">
        <v>13.94</v>
      </c>
      <c r="F11556" s="155">
        <v>13.94</v>
      </c>
      <c r="G11556">
        <v>14.86</v>
      </c>
      <c r="H11556">
        <v>14.86</v>
      </c>
    </row>
    <row r="11557" spans="1:8">
      <c r="A11557" t="s">
        <v>319</v>
      </c>
      <c r="B11557">
        <v>14053</v>
      </c>
      <c r="C11557" t="s">
        <v>1486</v>
      </c>
      <c r="D11557" t="s">
        <v>211</v>
      </c>
      <c r="E11557" s="155">
        <v>14.15</v>
      </c>
      <c r="F11557" s="155">
        <v>14.15</v>
      </c>
      <c r="G11557">
        <v>15.09</v>
      </c>
      <c r="H11557">
        <v>15.09</v>
      </c>
    </row>
    <row r="11558" spans="1:8">
      <c r="A11558" t="s">
        <v>319</v>
      </c>
      <c r="B11558">
        <v>2560</v>
      </c>
      <c r="C11558" t="s">
        <v>1487</v>
      </c>
      <c r="D11558" t="s">
        <v>211</v>
      </c>
      <c r="E11558" s="155">
        <v>18.760000000000002</v>
      </c>
      <c r="F11558" s="155">
        <v>18.760000000000002</v>
      </c>
      <c r="G11558">
        <v>19.989999999999998</v>
      </c>
      <c r="H11558">
        <v>19.989999999999998</v>
      </c>
    </row>
    <row r="11559" spans="1:8">
      <c r="A11559" t="s">
        <v>319</v>
      </c>
      <c r="B11559">
        <v>2558</v>
      </c>
      <c r="C11559" t="s">
        <v>1488</v>
      </c>
      <c r="D11559" t="s">
        <v>211</v>
      </c>
      <c r="E11559" s="155">
        <v>10.66</v>
      </c>
      <c r="F11559" s="155">
        <v>10.66</v>
      </c>
      <c r="G11559">
        <v>11.36</v>
      </c>
      <c r="H11559">
        <v>11.36</v>
      </c>
    </row>
    <row r="11560" spans="1:8">
      <c r="A11560" t="s">
        <v>319</v>
      </c>
      <c r="B11560">
        <v>2559</v>
      </c>
      <c r="C11560" t="s">
        <v>1489</v>
      </c>
      <c r="D11560" t="s">
        <v>211</v>
      </c>
      <c r="E11560" s="155">
        <v>15</v>
      </c>
      <c r="F11560" s="155">
        <v>15</v>
      </c>
      <c r="G11560">
        <v>15.99</v>
      </c>
      <c r="H11560">
        <v>15.99</v>
      </c>
    </row>
    <row r="11561" spans="1:8">
      <c r="A11561" t="s">
        <v>319</v>
      </c>
      <c r="B11561">
        <v>2592</v>
      </c>
      <c r="C11561" t="s">
        <v>1490</v>
      </c>
      <c r="D11561" t="s">
        <v>211</v>
      </c>
      <c r="E11561" s="155">
        <v>248.66</v>
      </c>
      <c r="F11561" s="155">
        <v>248.66</v>
      </c>
      <c r="G11561">
        <v>265.08</v>
      </c>
      <c r="H11561">
        <v>265.08</v>
      </c>
    </row>
    <row r="11562" spans="1:8">
      <c r="A11562" t="s">
        <v>319</v>
      </c>
      <c r="B11562">
        <v>2589</v>
      </c>
      <c r="C11562" t="s">
        <v>1491</v>
      </c>
      <c r="D11562" t="s">
        <v>211</v>
      </c>
      <c r="E11562" s="155">
        <v>33.26</v>
      </c>
      <c r="F11562" s="155">
        <v>33.26</v>
      </c>
      <c r="G11562">
        <v>35.46</v>
      </c>
      <c r="H11562">
        <v>35.46</v>
      </c>
    </row>
    <row r="11563" spans="1:8">
      <c r="A11563" t="s">
        <v>319</v>
      </c>
      <c r="B11563">
        <v>2566</v>
      </c>
      <c r="C11563" t="s">
        <v>1492</v>
      </c>
      <c r="D11563" t="s">
        <v>211</v>
      </c>
      <c r="E11563" s="155">
        <v>25.02</v>
      </c>
      <c r="F11563" s="155">
        <v>25.02</v>
      </c>
      <c r="G11563">
        <v>26.67</v>
      </c>
      <c r="H11563">
        <v>26.67</v>
      </c>
    </row>
    <row r="11564" spans="1:8">
      <c r="A11564" t="s">
        <v>319</v>
      </c>
      <c r="B11564">
        <v>2590</v>
      </c>
      <c r="C11564" t="s">
        <v>1493</v>
      </c>
      <c r="D11564" t="s">
        <v>211</v>
      </c>
      <c r="E11564" s="155">
        <v>20.41</v>
      </c>
      <c r="F11564" s="155">
        <v>20.41</v>
      </c>
      <c r="G11564">
        <v>21.76</v>
      </c>
      <c r="H11564">
        <v>21.76</v>
      </c>
    </row>
    <row r="11565" spans="1:8">
      <c r="A11565" t="s">
        <v>319</v>
      </c>
      <c r="B11565">
        <v>2591</v>
      </c>
      <c r="C11565" t="s">
        <v>1494</v>
      </c>
      <c r="D11565" t="s">
        <v>211</v>
      </c>
      <c r="E11565" s="155">
        <v>12.13</v>
      </c>
      <c r="F11565" s="155">
        <v>12.13</v>
      </c>
      <c r="G11565">
        <v>12.93</v>
      </c>
      <c r="H11565">
        <v>12.93</v>
      </c>
    </row>
    <row r="11566" spans="1:8">
      <c r="A11566" t="s">
        <v>319</v>
      </c>
      <c r="B11566">
        <v>2567</v>
      </c>
      <c r="C11566" t="s">
        <v>1495</v>
      </c>
      <c r="D11566" t="s">
        <v>211</v>
      </c>
      <c r="E11566" s="155">
        <v>48.79</v>
      </c>
      <c r="F11566" s="155">
        <v>48.79</v>
      </c>
      <c r="G11566">
        <v>52.01</v>
      </c>
      <c r="H11566">
        <v>52.01</v>
      </c>
    </row>
    <row r="11567" spans="1:8">
      <c r="A11567" t="s">
        <v>319</v>
      </c>
      <c r="B11567">
        <v>2568</v>
      </c>
      <c r="C11567" t="s">
        <v>1496</v>
      </c>
      <c r="D11567" t="s">
        <v>211</v>
      </c>
      <c r="E11567" s="155">
        <v>135.47999999999999</v>
      </c>
      <c r="F11567" s="155">
        <v>135.47999999999999</v>
      </c>
      <c r="G11567">
        <v>144.41999999999999</v>
      </c>
      <c r="H11567">
        <v>144.41999999999999</v>
      </c>
    </row>
    <row r="11568" spans="1:8">
      <c r="A11568" t="s">
        <v>319</v>
      </c>
      <c r="B11568">
        <v>2565</v>
      </c>
      <c r="C11568" t="s">
        <v>1497</v>
      </c>
      <c r="D11568" t="s">
        <v>211</v>
      </c>
      <c r="E11568" s="155">
        <v>12.15</v>
      </c>
      <c r="F11568" s="155">
        <v>12.15</v>
      </c>
      <c r="G11568">
        <v>12.95</v>
      </c>
      <c r="H11568">
        <v>12.95</v>
      </c>
    </row>
    <row r="11569" spans="1:8">
      <c r="A11569" t="s">
        <v>319</v>
      </c>
      <c r="B11569">
        <v>2594</v>
      </c>
      <c r="C11569" t="s">
        <v>1498</v>
      </c>
      <c r="D11569" t="s">
        <v>211</v>
      </c>
      <c r="E11569" s="155">
        <v>225.7</v>
      </c>
      <c r="F11569" s="155">
        <v>225.7</v>
      </c>
      <c r="G11569">
        <v>240.6</v>
      </c>
      <c r="H11569">
        <v>240.6</v>
      </c>
    </row>
    <row r="11570" spans="1:8">
      <c r="A11570" t="s">
        <v>319</v>
      </c>
      <c r="B11570">
        <v>2587</v>
      </c>
      <c r="C11570" t="s">
        <v>1499</v>
      </c>
      <c r="D11570" t="s">
        <v>211</v>
      </c>
      <c r="E11570" s="155">
        <v>38.46</v>
      </c>
      <c r="F11570" s="155">
        <v>38.46</v>
      </c>
      <c r="G11570">
        <v>41</v>
      </c>
      <c r="H11570">
        <v>41</v>
      </c>
    </row>
    <row r="11571" spans="1:8">
      <c r="A11571" t="s">
        <v>319</v>
      </c>
      <c r="B11571">
        <v>2588</v>
      </c>
      <c r="C11571" t="s">
        <v>1500</v>
      </c>
      <c r="D11571" t="s">
        <v>211</v>
      </c>
      <c r="E11571" s="155">
        <v>30.55</v>
      </c>
      <c r="F11571" s="155">
        <v>30.55</v>
      </c>
      <c r="G11571">
        <v>32.57</v>
      </c>
      <c r="H11571">
        <v>32.57</v>
      </c>
    </row>
    <row r="11572" spans="1:8">
      <c r="A11572" t="s">
        <v>319</v>
      </c>
      <c r="B11572">
        <v>2570</v>
      </c>
      <c r="C11572" t="s">
        <v>1501</v>
      </c>
      <c r="D11572" t="s">
        <v>211</v>
      </c>
      <c r="E11572" s="155">
        <v>19.739999999999998</v>
      </c>
      <c r="F11572" s="155">
        <v>19.739999999999998</v>
      </c>
      <c r="G11572">
        <v>21.04</v>
      </c>
      <c r="H11572">
        <v>21.04</v>
      </c>
    </row>
    <row r="11573" spans="1:8">
      <c r="A11573" t="s">
        <v>319</v>
      </c>
      <c r="B11573">
        <v>2569</v>
      </c>
      <c r="C11573" t="s">
        <v>1502</v>
      </c>
      <c r="D11573" t="s">
        <v>211</v>
      </c>
      <c r="E11573" s="155">
        <v>11.77</v>
      </c>
      <c r="F11573" s="155">
        <v>11.77</v>
      </c>
      <c r="G11573">
        <v>12.55</v>
      </c>
      <c r="H11573">
        <v>12.55</v>
      </c>
    </row>
    <row r="11574" spans="1:8">
      <c r="A11574" t="s">
        <v>319</v>
      </c>
      <c r="B11574">
        <v>2571</v>
      </c>
      <c r="C11574" t="s">
        <v>1503</v>
      </c>
      <c r="D11574" t="s">
        <v>211</v>
      </c>
      <c r="E11574" s="155">
        <v>58.58</v>
      </c>
      <c r="F11574" s="155">
        <v>58.58</v>
      </c>
      <c r="G11574">
        <v>62.45</v>
      </c>
      <c r="H11574">
        <v>62.45</v>
      </c>
    </row>
    <row r="11575" spans="1:8">
      <c r="A11575" t="s">
        <v>319</v>
      </c>
      <c r="B11575">
        <v>2572</v>
      </c>
      <c r="C11575" t="s">
        <v>1504</v>
      </c>
      <c r="D11575" t="s">
        <v>211</v>
      </c>
      <c r="E11575" s="155">
        <v>173.25</v>
      </c>
      <c r="F11575" s="155">
        <v>173.25</v>
      </c>
      <c r="G11575">
        <v>184.69</v>
      </c>
      <c r="H11575">
        <v>184.69</v>
      </c>
    </row>
    <row r="11576" spans="1:8">
      <c r="A11576" t="s">
        <v>319</v>
      </c>
      <c r="B11576">
        <v>2593</v>
      </c>
      <c r="C11576" t="s">
        <v>1505</v>
      </c>
      <c r="D11576" t="s">
        <v>211</v>
      </c>
      <c r="E11576" s="155">
        <v>12.55</v>
      </c>
      <c r="F11576" s="155">
        <v>12.55</v>
      </c>
      <c r="G11576">
        <v>13.38</v>
      </c>
      <c r="H11576">
        <v>13.38</v>
      </c>
    </row>
    <row r="11577" spans="1:8">
      <c r="A11577" t="s">
        <v>319</v>
      </c>
      <c r="B11577">
        <v>2595</v>
      </c>
      <c r="C11577" t="s">
        <v>1506</v>
      </c>
      <c r="D11577" t="s">
        <v>211</v>
      </c>
      <c r="E11577" s="155">
        <v>270.31</v>
      </c>
      <c r="F11577" s="155">
        <v>270.31</v>
      </c>
      <c r="G11577">
        <v>288.14999999999998</v>
      </c>
      <c r="H11577">
        <v>288.14999999999998</v>
      </c>
    </row>
    <row r="11578" spans="1:8">
      <c r="A11578" t="s">
        <v>319</v>
      </c>
      <c r="B11578">
        <v>2576</v>
      </c>
      <c r="C11578" t="s">
        <v>1507</v>
      </c>
      <c r="D11578" t="s">
        <v>211</v>
      </c>
      <c r="E11578" s="155">
        <v>46.08</v>
      </c>
      <c r="F11578" s="155">
        <v>46.08</v>
      </c>
      <c r="G11578">
        <v>49.12</v>
      </c>
      <c r="H11578">
        <v>49.12</v>
      </c>
    </row>
    <row r="11579" spans="1:8">
      <c r="A11579" t="s">
        <v>319</v>
      </c>
      <c r="B11579">
        <v>2575</v>
      </c>
      <c r="C11579" t="s">
        <v>1508</v>
      </c>
      <c r="D11579" t="s">
        <v>211</v>
      </c>
      <c r="E11579" s="155">
        <v>34.64</v>
      </c>
      <c r="F11579" s="155">
        <v>34.64</v>
      </c>
      <c r="G11579">
        <v>36.93</v>
      </c>
      <c r="H11579">
        <v>36.93</v>
      </c>
    </row>
    <row r="11580" spans="1:8">
      <c r="A11580" t="s">
        <v>319</v>
      </c>
      <c r="B11580">
        <v>2586</v>
      </c>
      <c r="C11580" t="s">
        <v>1509</v>
      </c>
      <c r="D11580" t="s">
        <v>211</v>
      </c>
      <c r="E11580" s="155">
        <v>23.32</v>
      </c>
      <c r="F11580" s="155">
        <v>23.32</v>
      </c>
      <c r="G11580">
        <v>24.86</v>
      </c>
      <c r="H11580">
        <v>24.86</v>
      </c>
    </row>
    <row r="11581" spans="1:8">
      <c r="A11581" t="s">
        <v>319</v>
      </c>
      <c r="B11581">
        <v>2573</v>
      </c>
      <c r="C11581" t="s">
        <v>1510</v>
      </c>
      <c r="D11581" t="s">
        <v>211</v>
      </c>
      <c r="E11581" s="155">
        <v>14.38</v>
      </c>
      <c r="F11581" s="155">
        <v>14.38</v>
      </c>
      <c r="G11581">
        <v>15.33</v>
      </c>
      <c r="H11581">
        <v>15.33</v>
      </c>
    </row>
    <row r="11582" spans="1:8">
      <c r="A11582" t="s">
        <v>319</v>
      </c>
      <c r="B11582">
        <v>2577</v>
      </c>
      <c r="C11582" t="s">
        <v>1511</v>
      </c>
      <c r="D11582" t="s">
        <v>211</v>
      </c>
      <c r="E11582" s="155">
        <v>62.44</v>
      </c>
      <c r="F11582" s="155">
        <v>62.44</v>
      </c>
      <c r="G11582">
        <v>66.56</v>
      </c>
      <c r="H11582">
        <v>66.56</v>
      </c>
    </row>
    <row r="11583" spans="1:8">
      <c r="A11583" t="s">
        <v>319</v>
      </c>
      <c r="B11583">
        <v>2578</v>
      </c>
      <c r="C11583" t="s">
        <v>1512</v>
      </c>
      <c r="D11583" t="s">
        <v>211</v>
      </c>
      <c r="E11583" s="155">
        <v>194.94</v>
      </c>
      <c r="F11583" s="155">
        <v>194.94</v>
      </c>
      <c r="G11583">
        <v>207.81</v>
      </c>
      <c r="H11583">
        <v>207.81</v>
      </c>
    </row>
    <row r="11584" spans="1:8">
      <c r="A11584" t="s">
        <v>319</v>
      </c>
      <c r="B11584">
        <v>2574</v>
      </c>
      <c r="C11584" t="s">
        <v>1513</v>
      </c>
      <c r="D11584" t="s">
        <v>211</v>
      </c>
      <c r="E11584" s="155">
        <v>14.48</v>
      </c>
      <c r="F11584" s="155">
        <v>14.48</v>
      </c>
      <c r="G11584">
        <v>15.43</v>
      </c>
      <c r="H11584">
        <v>15.43</v>
      </c>
    </row>
    <row r="11585" spans="1:8">
      <c r="A11585" t="s">
        <v>319</v>
      </c>
      <c r="B11585">
        <v>2585</v>
      </c>
      <c r="C11585" t="s">
        <v>1514</v>
      </c>
      <c r="D11585" t="s">
        <v>211</v>
      </c>
      <c r="E11585" s="155">
        <v>267.51</v>
      </c>
      <c r="F11585" s="155">
        <v>267.51</v>
      </c>
      <c r="G11585">
        <v>285.16000000000003</v>
      </c>
      <c r="H11585">
        <v>285.16000000000003</v>
      </c>
    </row>
    <row r="11586" spans="1:8">
      <c r="A11586" t="s">
        <v>319</v>
      </c>
      <c r="B11586">
        <v>12008</v>
      </c>
      <c r="C11586" t="s">
        <v>1515</v>
      </c>
      <c r="D11586" t="s">
        <v>211</v>
      </c>
      <c r="E11586" s="155">
        <v>143.53</v>
      </c>
      <c r="F11586" s="155">
        <v>143.53</v>
      </c>
      <c r="G11586">
        <v>153</v>
      </c>
      <c r="H11586">
        <v>153</v>
      </c>
    </row>
    <row r="11587" spans="1:8">
      <c r="A11587" t="s">
        <v>319</v>
      </c>
      <c r="B11587">
        <v>2582</v>
      </c>
      <c r="C11587" t="s">
        <v>1516</v>
      </c>
      <c r="D11587" t="s">
        <v>211</v>
      </c>
      <c r="E11587" s="155">
        <v>42.74</v>
      </c>
      <c r="F11587" s="155">
        <v>42.74</v>
      </c>
      <c r="G11587">
        <v>45.56</v>
      </c>
      <c r="H11587">
        <v>45.56</v>
      </c>
    </row>
    <row r="11588" spans="1:8">
      <c r="A11588" t="s">
        <v>319</v>
      </c>
      <c r="B11588">
        <v>2597</v>
      </c>
      <c r="C11588" t="s">
        <v>1517</v>
      </c>
      <c r="D11588" t="s">
        <v>211</v>
      </c>
      <c r="E11588" s="155">
        <v>36.630000000000003</v>
      </c>
      <c r="F11588" s="155">
        <v>36.630000000000003</v>
      </c>
      <c r="G11588">
        <v>39.049999999999997</v>
      </c>
      <c r="H11588">
        <v>39.049999999999997</v>
      </c>
    </row>
    <row r="11589" spans="1:8">
      <c r="A11589" t="s">
        <v>319</v>
      </c>
      <c r="B11589">
        <v>2581</v>
      </c>
      <c r="C11589" t="s">
        <v>1518</v>
      </c>
      <c r="D11589" t="s">
        <v>211</v>
      </c>
      <c r="E11589" s="155">
        <v>22.32</v>
      </c>
      <c r="F11589" s="155">
        <v>22.32</v>
      </c>
      <c r="G11589">
        <v>23.79</v>
      </c>
      <c r="H11589">
        <v>23.79</v>
      </c>
    </row>
    <row r="11590" spans="1:8">
      <c r="A11590" t="s">
        <v>319</v>
      </c>
      <c r="B11590">
        <v>2579</v>
      </c>
      <c r="C11590" t="s">
        <v>1519</v>
      </c>
      <c r="D11590" t="s">
        <v>211</v>
      </c>
      <c r="E11590" s="155">
        <v>17.440000000000001</v>
      </c>
      <c r="F11590" s="155">
        <v>17.440000000000001</v>
      </c>
      <c r="G11590">
        <v>18.59</v>
      </c>
      <c r="H11590">
        <v>18.59</v>
      </c>
    </row>
    <row r="11591" spans="1:8">
      <c r="A11591" t="s">
        <v>319</v>
      </c>
      <c r="B11591">
        <v>2596</v>
      </c>
      <c r="C11591" t="s">
        <v>1520</v>
      </c>
      <c r="D11591" t="s">
        <v>211</v>
      </c>
      <c r="E11591" s="155">
        <v>66</v>
      </c>
      <c r="F11591" s="155">
        <v>66</v>
      </c>
      <c r="G11591">
        <v>70.36</v>
      </c>
      <c r="H11591">
        <v>70.36</v>
      </c>
    </row>
    <row r="11592" spans="1:8">
      <c r="A11592" t="s">
        <v>319</v>
      </c>
      <c r="B11592">
        <v>2583</v>
      </c>
      <c r="C11592" t="s">
        <v>1521</v>
      </c>
      <c r="D11592" t="s">
        <v>211</v>
      </c>
      <c r="E11592" s="155">
        <v>160.53</v>
      </c>
      <c r="F11592" s="155">
        <v>160.53</v>
      </c>
      <c r="G11592">
        <v>171.12</v>
      </c>
      <c r="H11592">
        <v>171.12</v>
      </c>
    </row>
    <row r="11593" spans="1:8">
      <c r="A11593" t="s">
        <v>319</v>
      </c>
      <c r="B11593">
        <v>2580</v>
      </c>
      <c r="C11593" t="s">
        <v>1522</v>
      </c>
      <c r="D11593" t="s">
        <v>211</v>
      </c>
      <c r="E11593" s="155">
        <v>19.11</v>
      </c>
      <c r="F11593" s="155">
        <v>19.11</v>
      </c>
      <c r="G11593">
        <v>20.38</v>
      </c>
      <c r="H11593">
        <v>20.38</v>
      </c>
    </row>
    <row r="11594" spans="1:8">
      <c r="A11594" t="s">
        <v>319</v>
      </c>
      <c r="B11594">
        <v>2584</v>
      </c>
      <c r="C11594" t="s">
        <v>1523</v>
      </c>
      <c r="D11594" t="s">
        <v>211</v>
      </c>
      <c r="E11594" s="155">
        <v>267.24</v>
      </c>
      <c r="F11594" s="155">
        <v>267.24</v>
      </c>
      <c r="G11594">
        <v>284.87</v>
      </c>
      <c r="H11594">
        <v>284.87</v>
      </c>
    </row>
    <row r="11595" spans="1:8">
      <c r="A11595" t="s">
        <v>319</v>
      </c>
      <c r="B11595">
        <v>39329</v>
      </c>
      <c r="C11595" t="s">
        <v>1524</v>
      </c>
      <c r="D11595" t="s">
        <v>211</v>
      </c>
      <c r="E11595" s="155">
        <v>13.95</v>
      </c>
      <c r="F11595" s="155">
        <v>13.95</v>
      </c>
      <c r="G11595">
        <v>8.49</v>
      </c>
      <c r="H11595">
        <v>8.49</v>
      </c>
    </row>
    <row r="11596" spans="1:8">
      <c r="A11596" t="s">
        <v>319</v>
      </c>
      <c r="B11596">
        <v>12010</v>
      </c>
      <c r="C11596" t="s">
        <v>1525</v>
      </c>
      <c r="D11596" t="s">
        <v>211</v>
      </c>
      <c r="E11596" s="155">
        <v>13.34</v>
      </c>
      <c r="F11596" s="155">
        <v>13.34</v>
      </c>
      <c r="G11596">
        <v>8.1199999999999992</v>
      </c>
      <c r="H11596">
        <v>8.1199999999999992</v>
      </c>
    </row>
    <row r="11597" spans="1:8">
      <c r="A11597" t="s">
        <v>319</v>
      </c>
      <c r="B11597">
        <v>39332</v>
      </c>
      <c r="C11597" t="s">
        <v>1526</v>
      </c>
      <c r="D11597" t="s">
        <v>211</v>
      </c>
      <c r="E11597" s="155">
        <v>16.399999999999999</v>
      </c>
      <c r="F11597" s="155">
        <v>16.399999999999999</v>
      </c>
      <c r="G11597">
        <v>9.98</v>
      </c>
      <c r="H11597">
        <v>9.98</v>
      </c>
    </row>
    <row r="11598" spans="1:8">
      <c r="A11598" t="s">
        <v>319</v>
      </c>
      <c r="B11598">
        <v>39330</v>
      </c>
      <c r="C11598" t="s">
        <v>1527</v>
      </c>
      <c r="D11598" t="s">
        <v>211</v>
      </c>
      <c r="E11598" s="155">
        <v>14.67</v>
      </c>
      <c r="F11598" s="155">
        <v>14.67</v>
      </c>
      <c r="G11598">
        <v>8.93</v>
      </c>
      <c r="H11598">
        <v>8.93</v>
      </c>
    </row>
    <row r="11599" spans="1:8">
      <c r="A11599" t="s">
        <v>319</v>
      </c>
      <c r="B11599">
        <v>39331</v>
      </c>
      <c r="C11599" t="s">
        <v>1528</v>
      </c>
      <c r="D11599" t="s">
        <v>211</v>
      </c>
      <c r="E11599" s="155">
        <v>13.05</v>
      </c>
      <c r="F11599" s="155">
        <v>13.05</v>
      </c>
      <c r="G11599">
        <v>7.94</v>
      </c>
      <c r="H11599">
        <v>7.94</v>
      </c>
    </row>
    <row r="11600" spans="1:8">
      <c r="A11600" t="s">
        <v>319</v>
      </c>
      <c r="B11600">
        <v>39335</v>
      </c>
      <c r="C11600" t="s">
        <v>1529</v>
      </c>
      <c r="D11600" t="s">
        <v>211</v>
      </c>
      <c r="E11600" s="155">
        <v>14.73</v>
      </c>
      <c r="F11600" s="155">
        <v>14.73</v>
      </c>
      <c r="G11600">
        <v>8.9600000000000009</v>
      </c>
      <c r="H11600">
        <v>8.9600000000000009</v>
      </c>
    </row>
    <row r="11601" spans="1:8">
      <c r="A11601" t="s">
        <v>319</v>
      </c>
      <c r="B11601">
        <v>39333</v>
      </c>
      <c r="C11601" t="s">
        <v>1530</v>
      </c>
      <c r="D11601" t="s">
        <v>211</v>
      </c>
      <c r="E11601" s="155">
        <v>12.73</v>
      </c>
      <c r="F11601" s="155">
        <v>12.73</v>
      </c>
      <c r="G11601">
        <v>7.75</v>
      </c>
      <c r="H11601">
        <v>7.75</v>
      </c>
    </row>
    <row r="11602" spans="1:8">
      <c r="A11602" t="s">
        <v>319</v>
      </c>
      <c r="B11602">
        <v>39334</v>
      </c>
      <c r="C11602" t="s">
        <v>1531</v>
      </c>
      <c r="D11602" t="s">
        <v>211</v>
      </c>
      <c r="E11602" s="155">
        <v>11.71</v>
      </c>
      <c r="F11602" s="155">
        <v>11.71</v>
      </c>
      <c r="G11602">
        <v>7.12</v>
      </c>
      <c r="H11602">
        <v>7.12</v>
      </c>
    </row>
    <row r="11603" spans="1:8">
      <c r="A11603" t="s">
        <v>319</v>
      </c>
      <c r="B11603">
        <v>12015</v>
      </c>
      <c r="C11603" t="s">
        <v>1532</v>
      </c>
      <c r="D11603" t="s">
        <v>211</v>
      </c>
      <c r="E11603" s="155">
        <v>17.100000000000001</v>
      </c>
      <c r="F11603" s="155">
        <v>17.100000000000001</v>
      </c>
      <c r="G11603">
        <v>10.41</v>
      </c>
      <c r="H11603">
        <v>10.41</v>
      </c>
    </row>
    <row r="11604" spans="1:8">
      <c r="A11604" t="s">
        <v>319</v>
      </c>
      <c r="B11604">
        <v>12016</v>
      </c>
      <c r="C11604" t="s">
        <v>1533</v>
      </c>
      <c r="D11604" t="s">
        <v>211</v>
      </c>
      <c r="E11604" s="155">
        <v>14.69</v>
      </c>
      <c r="F11604" s="155">
        <v>14.69</v>
      </c>
      <c r="G11604">
        <v>8.94</v>
      </c>
      <c r="H11604">
        <v>8.94</v>
      </c>
    </row>
    <row r="11605" spans="1:8">
      <c r="A11605" t="s">
        <v>319</v>
      </c>
      <c r="B11605">
        <v>12019</v>
      </c>
      <c r="C11605" t="s">
        <v>1534</v>
      </c>
      <c r="D11605" t="s">
        <v>211</v>
      </c>
      <c r="E11605" s="155">
        <v>17.100000000000001</v>
      </c>
      <c r="F11605" s="155">
        <v>17.100000000000001</v>
      </c>
      <c r="G11605">
        <v>10.41</v>
      </c>
      <c r="H11605">
        <v>10.41</v>
      </c>
    </row>
    <row r="11606" spans="1:8">
      <c r="A11606" t="s">
        <v>319</v>
      </c>
      <c r="B11606">
        <v>12020</v>
      </c>
      <c r="C11606" t="s">
        <v>1535</v>
      </c>
      <c r="D11606" t="s">
        <v>211</v>
      </c>
      <c r="E11606" s="155">
        <v>14.69</v>
      </c>
      <c r="F11606" s="155">
        <v>14.69</v>
      </c>
      <c r="G11606">
        <v>8.94</v>
      </c>
      <c r="H11606">
        <v>8.94</v>
      </c>
    </row>
    <row r="11607" spans="1:8">
      <c r="A11607" t="s">
        <v>319</v>
      </c>
      <c r="B11607">
        <v>39338</v>
      </c>
      <c r="C11607" t="s">
        <v>1536</v>
      </c>
      <c r="D11607" t="s">
        <v>211</v>
      </c>
      <c r="E11607" s="155">
        <v>16.399999999999999</v>
      </c>
      <c r="F11607" s="155">
        <v>16.399999999999999</v>
      </c>
      <c r="G11607">
        <v>9.98</v>
      </c>
      <c r="H11607">
        <v>9.98</v>
      </c>
    </row>
    <row r="11608" spans="1:8">
      <c r="A11608" t="s">
        <v>319</v>
      </c>
      <c r="B11608">
        <v>39336</v>
      </c>
      <c r="C11608" t="s">
        <v>1537</v>
      </c>
      <c r="D11608" t="s">
        <v>211</v>
      </c>
      <c r="E11608" s="155">
        <v>14.67</v>
      </c>
      <c r="F11608" s="155">
        <v>14.67</v>
      </c>
      <c r="G11608">
        <v>8.93</v>
      </c>
      <c r="H11608">
        <v>8.93</v>
      </c>
    </row>
    <row r="11609" spans="1:8">
      <c r="A11609" t="s">
        <v>319</v>
      </c>
      <c r="B11609">
        <v>39337</v>
      </c>
      <c r="C11609" t="s">
        <v>1538</v>
      </c>
      <c r="D11609" t="s">
        <v>211</v>
      </c>
      <c r="E11609" s="155">
        <v>13.05</v>
      </c>
      <c r="F11609" s="155">
        <v>13.05</v>
      </c>
      <c r="G11609">
        <v>7.94</v>
      </c>
      <c r="H11609">
        <v>7.94</v>
      </c>
    </row>
    <row r="11610" spans="1:8">
      <c r="A11610" t="s">
        <v>319</v>
      </c>
      <c r="B11610">
        <v>39341</v>
      </c>
      <c r="C11610" t="s">
        <v>1539</v>
      </c>
      <c r="D11610" t="s">
        <v>211</v>
      </c>
      <c r="E11610" s="155">
        <v>21.38</v>
      </c>
      <c r="F11610" s="155">
        <v>21.38</v>
      </c>
      <c r="G11610">
        <v>13.01</v>
      </c>
      <c r="H11610">
        <v>13.01</v>
      </c>
    </row>
    <row r="11611" spans="1:8">
      <c r="A11611" t="s">
        <v>319</v>
      </c>
      <c r="B11611">
        <v>39340</v>
      </c>
      <c r="C11611" t="s">
        <v>1540</v>
      </c>
      <c r="D11611" t="s">
        <v>211</v>
      </c>
      <c r="E11611" s="155">
        <v>15.69</v>
      </c>
      <c r="F11611" s="155">
        <v>15.69</v>
      </c>
      <c r="G11611">
        <v>9.5500000000000007</v>
      </c>
      <c r="H11611">
        <v>9.5500000000000007</v>
      </c>
    </row>
    <row r="11612" spans="1:8">
      <c r="A11612" t="s">
        <v>319</v>
      </c>
      <c r="B11612">
        <v>39342</v>
      </c>
      <c r="C11612" t="s">
        <v>1541</v>
      </c>
      <c r="D11612" t="s">
        <v>211</v>
      </c>
      <c r="E11612" s="155">
        <v>21.38</v>
      </c>
      <c r="F11612" s="155">
        <v>21.38</v>
      </c>
      <c r="G11612">
        <v>13.01</v>
      </c>
      <c r="H11612">
        <v>13.01</v>
      </c>
    </row>
    <row r="11613" spans="1:8">
      <c r="A11613" t="s">
        <v>319</v>
      </c>
      <c r="B11613">
        <v>12025</v>
      </c>
      <c r="C11613" t="s">
        <v>1542</v>
      </c>
      <c r="D11613" t="s">
        <v>211</v>
      </c>
      <c r="E11613" s="155">
        <v>16.21</v>
      </c>
      <c r="F11613" s="155">
        <v>16.21</v>
      </c>
      <c r="G11613">
        <v>9.8699999999999992</v>
      </c>
      <c r="H11613">
        <v>9.8699999999999992</v>
      </c>
    </row>
    <row r="11614" spans="1:8">
      <c r="A11614" t="s">
        <v>319</v>
      </c>
      <c r="B11614">
        <v>39345</v>
      </c>
      <c r="C11614" t="s">
        <v>1543</v>
      </c>
      <c r="D11614" t="s">
        <v>211</v>
      </c>
      <c r="E11614" s="155">
        <v>24.43</v>
      </c>
      <c r="F11614" s="155">
        <v>24.43</v>
      </c>
      <c r="G11614">
        <v>14.87</v>
      </c>
      <c r="H11614">
        <v>14.87</v>
      </c>
    </row>
    <row r="11615" spans="1:8">
      <c r="A11615" t="s">
        <v>319</v>
      </c>
      <c r="B11615">
        <v>39343</v>
      </c>
      <c r="C11615" t="s">
        <v>1544</v>
      </c>
      <c r="D11615" t="s">
        <v>211</v>
      </c>
      <c r="E11615" s="155">
        <v>18.05</v>
      </c>
      <c r="F11615" s="155">
        <v>18.05</v>
      </c>
      <c r="G11615">
        <v>10.99</v>
      </c>
      <c r="H11615">
        <v>10.99</v>
      </c>
    </row>
    <row r="11616" spans="1:8">
      <c r="A11616" t="s">
        <v>319</v>
      </c>
      <c r="B11616">
        <v>39344</v>
      </c>
      <c r="C11616" t="s">
        <v>1545</v>
      </c>
      <c r="D11616" t="s">
        <v>211</v>
      </c>
      <c r="E11616" s="155">
        <v>17.45</v>
      </c>
      <c r="F11616" s="155">
        <v>17.45</v>
      </c>
      <c r="G11616">
        <v>10.62</v>
      </c>
      <c r="H11616">
        <v>10.62</v>
      </c>
    </row>
    <row r="11617" spans="1:8">
      <c r="A11617" t="s">
        <v>319</v>
      </c>
      <c r="B11617">
        <v>12623</v>
      </c>
      <c r="C11617" t="s">
        <v>1546</v>
      </c>
      <c r="D11617" t="s">
        <v>110</v>
      </c>
      <c r="E11617" s="155">
        <v>37.869999999999997</v>
      </c>
      <c r="F11617" s="155">
        <v>37.869999999999997</v>
      </c>
      <c r="G11617">
        <v>52.87</v>
      </c>
      <c r="H11617">
        <v>52.87</v>
      </c>
    </row>
    <row r="11618" spans="1:8">
      <c r="A11618" t="s">
        <v>319</v>
      </c>
      <c r="B11618">
        <v>34498</v>
      </c>
      <c r="C11618" t="s">
        <v>1547</v>
      </c>
      <c r="D11618" t="s">
        <v>211</v>
      </c>
      <c r="E11618" s="155">
        <v>156.79</v>
      </c>
      <c r="F11618" s="155">
        <v>156.79</v>
      </c>
      <c r="G11618">
        <v>117.35</v>
      </c>
      <c r="H11618">
        <v>117.35</v>
      </c>
    </row>
    <row r="11619" spans="1:8">
      <c r="A11619" t="s">
        <v>319</v>
      </c>
      <c r="B11619">
        <v>13244</v>
      </c>
      <c r="C11619" t="s">
        <v>1548</v>
      </c>
      <c r="D11619" t="s">
        <v>211</v>
      </c>
      <c r="E11619" s="155">
        <v>66</v>
      </c>
      <c r="F11619" s="155">
        <v>66</v>
      </c>
      <c r="G11619">
        <v>49.4</v>
      </c>
      <c r="H11619">
        <v>49.4</v>
      </c>
    </row>
    <row r="11620" spans="1:8">
      <c r="A11620" t="s">
        <v>319</v>
      </c>
      <c r="B11620">
        <v>38998</v>
      </c>
      <c r="C11620" t="s">
        <v>1549</v>
      </c>
      <c r="D11620" t="s">
        <v>211</v>
      </c>
      <c r="E11620" s="155"/>
      <c r="F11620" s="155"/>
      <c r="G11620">
        <v>12.15</v>
      </c>
      <c r="H11620">
        <v>12.15</v>
      </c>
    </row>
    <row r="11621" spans="1:8">
      <c r="A11621" t="s">
        <v>319</v>
      </c>
      <c r="B11621">
        <v>38999</v>
      </c>
      <c r="C11621" t="s">
        <v>1550</v>
      </c>
      <c r="D11621" t="s">
        <v>211</v>
      </c>
      <c r="E11621" s="155"/>
      <c r="F11621" s="155"/>
      <c r="G11621">
        <v>30.73</v>
      </c>
      <c r="H11621">
        <v>30.73</v>
      </c>
    </row>
    <row r="11622" spans="1:8">
      <c r="A11622" t="s">
        <v>319</v>
      </c>
      <c r="B11622">
        <v>38996</v>
      </c>
      <c r="C11622" t="s">
        <v>1551</v>
      </c>
      <c r="D11622" t="s">
        <v>211</v>
      </c>
      <c r="E11622" s="155"/>
      <c r="F11622" s="155"/>
      <c r="G11622">
        <v>21.72</v>
      </c>
      <c r="H11622">
        <v>21.72</v>
      </c>
    </row>
    <row r="11623" spans="1:8">
      <c r="A11623" t="s">
        <v>319</v>
      </c>
      <c r="B11623">
        <v>44173</v>
      </c>
      <c r="C11623" t="s">
        <v>1552</v>
      </c>
      <c r="D11623" t="s">
        <v>211</v>
      </c>
      <c r="E11623" s="155"/>
      <c r="F11623" s="155"/>
      <c r="G11623">
        <v>21.12</v>
      </c>
      <c r="H11623">
        <v>21.12</v>
      </c>
    </row>
    <row r="11624" spans="1:8">
      <c r="A11624" t="s">
        <v>319</v>
      </c>
      <c r="B11624">
        <v>44174</v>
      </c>
      <c r="C11624" t="s">
        <v>1553</v>
      </c>
      <c r="D11624" t="s">
        <v>211</v>
      </c>
      <c r="E11624" s="155"/>
      <c r="F11624" s="155"/>
      <c r="G11624">
        <v>34.57</v>
      </c>
      <c r="H11624">
        <v>34.57</v>
      </c>
    </row>
    <row r="11625" spans="1:8">
      <c r="A11625" t="s">
        <v>319</v>
      </c>
      <c r="B11625">
        <v>38997</v>
      </c>
      <c r="C11625" t="s">
        <v>1554</v>
      </c>
      <c r="D11625" t="s">
        <v>211</v>
      </c>
      <c r="E11625" s="155"/>
      <c r="F11625" s="155"/>
      <c r="G11625">
        <v>31.07</v>
      </c>
      <c r="H11625">
        <v>31.07</v>
      </c>
    </row>
    <row r="11626" spans="1:8">
      <c r="A11626" t="s">
        <v>319</v>
      </c>
      <c r="B11626">
        <v>39600</v>
      </c>
      <c r="C11626" t="s">
        <v>1555</v>
      </c>
      <c r="D11626" t="s">
        <v>211</v>
      </c>
      <c r="E11626" s="155">
        <v>13.95</v>
      </c>
      <c r="F11626" s="155">
        <v>13.95</v>
      </c>
      <c r="G11626">
        <v>17.25</v>
      </c>
      <c r="H11626">
        <v>17.25</v>
      </c>
    </row>
    <row r="11627" spans="1:8">
      <c r="A11627" t="s">
        <v>319</v>
      </c>
      <c r="B11627">
        <v>39601</v>
      </c>
      <c r="C11627" t="s">
        <v>1556</v>
      </c>
      <c r="D11627" t="s">
        <v>211</v>
      </c>
      <c r="E11627" s="155">
        <v>29.58</v>
      </c>
      <c r="F11627" s="155">
        <v>29.58</v>
      </c>
      <c r="G11627">
        <v>36.590000000000003</v>
      </c>
      <c r="H11627">
        <v>36.590000000000003</v>
      </c>
    </row>
    <row r="11628" spans="1:8">
      <c r="A11628" t="s">
        <v>319</v>
      </c>
      <c r="B11628">
        <v>39862</v>
      </c>
      <c r="C11628" t="s">
        <v>1557</v>
      </c>
      <c r="D11628" t="s">
        <v>211</v>
      </c>
      <c r="E11628" s="155"/>
      <c r="F11628" s="155"/>
      <c r="G11628">
        <v>14.74</v>
      </c>
      <c r="H11628">
        <v>14.74</v>
      </c>
    </row>
    <row r="11629" spans="1:8">
      <c r="A11629" t="s">
        <v>319</v>
      </c>
      <c r="B11629">
        <v>39863</v>
      </c>
      <c r="C11629" t="s">
        <v>1558</v>
      </c>
      <c r="D11629" t="s">
        <v>211</v>
      </c>
      <c r="E11629" s="155"/>
      <c r="F11629" s="155"/>
      <c r="G11629">
        <v>14.95</v>
      </c>
      <c r="H11629">
        <v>14.95</v>
      </c>
    </row>
    <row r="11630" spans="1:8">
      <c r="A11630" t="s">
        <v>319</v>
      </c>
      <c r="B11630">
        <v>39864</v>
      </c>
      <c r="C11630" t="s">
        <v>1559</v>
      </c>
      <c r="D11630" t="s">
        <v>211</v>
      </c>
      <c r="E11630" s="155"/>
      <c r="F11630" s="155"/>
      <c r="G11630">
        <v>18.55</v>
      </c>
      <c r="H11630">
        <v>18.55</v>
      </c>
    </row>
    <row r="11631" spans="1:8">
      <c r="A11631" t="s">
        <v>319</v>
      </c>
      <c r="B11631">
        <v>39865</v>
      </c>
      <c r="C11631" t="s">
        <v>1560</v>
      </c>
      <c r="D11631" t="s">
        <v>211</v>
      </c>
      <c r="E11631" s="155"/>
      <c r="F11631" s="155"/>
      <c r="G11631">
        <v>26.14</v>
      </c>
      <c r="H11631">
        <v>26.14</v>
      </c>
    </row>
    <row r="11632" spans="1:8">
      <c r="A11632" t="s">
        <v>319</v>
      </c>
      <c r="B11632">
        <v>2517</v>
      </c>
      <c r="C11632" t="s">
        <v>1561</v>
      </c>
      <c r="D11632" t="s">
        <v>211</v>
      </c>
      <c r="E11632" s="155">
        <v>26.62</v>
      </c>
      <c r="F11632" s="155">
        <v>26.62</v>
      </c>
      <c r="G11632">
        <v>28.38</v>
      </c>
      <c r="H11632">
        <v>28.38</v>
      </c>
    </row>
    <row r="11633" spans="1:8">
      <c r="A11633" t="s">
        <v>319</v>
      </c>
      <c r="B11633">
        <v>2522</v>
      </c>
      <c r="C11633" t="s">
        <v>1562</v>
      </c>
      <c r="D11633" t="s">
        <v>211</v>
      </c>
      <c r="E11633" s="155">
        <v>17.21</v>
      </c>
      <c r="F11633" s="155">
        <v>17.21</v>
      </c>
      <c r="G11633">
        <v>18.34</v>
      </c>
      <c r="H11633">
        <v>18.34</v>
      </c>
    </row>
    <row r="11634" spans="1:8">
      <c r="A11634" t="s">
        <v>319</v>
      </c>
      <c r="B11634">
        <v>2516</v>
      </c>
      <c r="C11634" t="s">
        <v>1563</v>
      </c>
      <c r="D11634" t="s">
        <v>211</v>
      </c>
      <c r="E11634" s="155">
        <v>13.82</v>
      </c>
      <c r="F11634" s="155">
        <v>13.82</v>
      </c>
      <c r="G11634">
        <v>14.73</v>
      </c>
      <c r="H11634">
        <v>14.73</v>
      </c>
    </row>
    <row r="11635" spans="1:8">
      <c r="A11635" t="s">
        <v>319</v>
      </c>
      <c r="B11635">
        <v>2548</v>
      </c>
      <c r="C11635" t="s">
        <v>1564</v>
      </c>
      <c r="D11635" t="s">
        <v>211</v>
      </c>
      <c r="E11635" s="155">
        <v>10.58</v>
      </c>
      <c r="F11635" s="155">
        <v>10.58</v>
      </c>
      <c r="G11635">
        <v>11.28</v>
      </c>
      <c r="H11635">
        <v>11.28</v>
      </c>
    </row>
    <row r="11636" spans="1:8">
      <c r="A11636" t="s">
        <v>319</v>
      </c>
      <c r="B11636">
        <v>2518</v>
      </c>
      <c r="C11636" t="s">
        <v>1565</v>
      </c>
      <c r="D11636" t="s">
        <v>211</v>
      </c>
      <c r="E11636" s="155">
        <v>126.74</v>
      </c>
      <c r="F11636" s="155">
        <v>126.74</v>
      </c>
      <c r="G11636">
        <v>135.1</v>
      </c>
      <c r="H11636">
        <v>135.1</v>
      </c>
    </row>
    <row r="11637" spans="1:8">
      <c r="A11637" t="s">
        <v>319</v>
      </c>
      <c r="B11637">
        <v>2521</v>
      </c>
      <c r="C11637" t="s">
        <v>1566</v>
      </c>
      <c r="D11637" t="s">
        <v>211</v>
      </c>
      <c r="E11637" s="155">
        <v>53.95</v>
      </c>
      <c r="F11637" s="155">
        <v>53.95</v>
      </c>
      <c r="G11637">
        <v>57.51</v>
      </c>
      <c r="H11637">
        <v>57.51</v>
      </c>
    </row>
    <row r="11638" spans="1:8">
      <c r="A11638" t="s">
        <v>319</v>
      </c>
      <c r="B11638">
        <v>2519</v>
      </c>
      <c r="C11638" t="s">
        <v>1567</v>
      </c>
      <c r="D11638" t="s">
        <v>211</v>
      </c>
      <c r="E11638" s="155">
        <v>152.82</v>
      </c>
      <c r="F11638" s="155">
        <v>152.82</v>
      </c>
      <c r="G11638">
        <v>162.9</v>
      </c>
      <c r="H11638">
        <v>162.9</v>
      </c>
    </row>
    <row r="11639" spans="1:8">
      <c r="A11639" t="s">
        <v>319</v>
      </c>
      <c r="B11639">
        <v>2515</v>
      </c>
      <c r="C11639" t="s">
        <v>1568</v>
      </c>
      <c r="D11639" t="s">
        <v>211</v>
      </c>
      <c r="E11639" s="155">
        <v>11.5</v>
      </c>
      <c r="F11639" s="155">
        <v>11.5</v>
      </c>
      <c r="G11639">
        <v>12.26</v>
      </c>
      <c r="H11639">
        <v>12.26</v>
      </c>
    </row>
    <row r="11640" spans="1:8">
      <c r="A11640" t="s">
        <v>319</v>
      </c>
      <c r="B11640">
        <v>2520</v>
      </c>
      <c r="C11640" t="s">
        <v>1569</v>
      </c>
      <c r="D11640" t="s">
        <v>211</v>
      </c>
      <c r="E11640" s="155">
        <v>281.27</v>
      </c>
      <c r="F11640" s="155">
        <v>281.27</v>
      </c>
      <c r="G11640">
        <v>299.83</v>
      </c>
      <c r="H11640">
        <v>299.83</v>
      </c>
    </row>
    <row r="11641" spans="1:8">
      <c r="A11641" t="s">
        <v>319</v>
      </c>
      <c r="B11641">
        <v>1602</v>
      </c>
      <c r="C11641" t="s">
        <v>1570</v>
      </c>
      <c r="D11641" t="s">
        <v>211</v>
      </c>
      <c r="E11641" s="155">
        <v>56.2</v>
      </c>
      <c r="F11641" s="155">
        <v>56.2</v>
      </c>
      <c r="G11641">
        <v>51.86</v>
      </c>
      <c r="H11641">
        <v>51.86</v>
      </c>
    </row>
    <row r="11642" spans="1:8">
      <c r="A11642" t="s">
        <v>319</v>
      </c>
      <c r="B11642">
        <v>1601</v>
      </c>
      <c r="C11642" t="s">
        <v>1571</v>
      </c>
      <c r="D11642" t="s">
        <v>211</v>
      </c>
      <c r="E11642" s="155">
        <v>50.09</v>
      </c>
      <c r="F11642" s="155">
        <v>50.09</v>
      </c>
      <c r="G11642">
        <v>46.22</v>
      </c>
      <c r="H11642">
        <v>46.22</v>
      </c>
    </row>
    <row r="11643" spans="1:8">
      <c r="A11643" t="s">
        <v>319</v>
      </c>
      <c r="B11643">
        <v>1600</v>
      </c>
      <c r="C11643" t="s">
        <v>1572</v>
      </c>
      <c r="D11643" t="s">
        <v>211</v>
      </c>
      <c r="E11643" s="155">
        <v>21.88</v>
      </c>
      <c r="F11643" s="155">
        <v>21.88</v>
      </c>
      <c r="G11643">
        <v>20.190000000000001</v>
      </c>
      <c r="H11643">
        <v>20.190000000000001</v>
      </c>
    </row>
    <row r="11644" spans="1:8">
      <c r="A11644" t="s">
        <v>319</v>
      </c>
      <c r="B11644">
        <v>1598</v>
      </c>
      <c r="C11644" t="s">
        <v>1573</v>
      </c>
      <c r="D11644" t="s">
        <v>211</v>
      </c>
      <c r="E11644" s="155">
        <v>14.82</v>
      </c>
      <c r="F11644" s="155">
        <v>14.82</v>
      </c>
      <c r="G11644">
        <v>13.68</v>
      </c>
      <c r="H11644">
        <v>13.68</v>
      </c>
    </row>
    <row r="11645" spans="1:8">
      <c r="A11645" t="s">
        <v>319</v>
      </c>
      <c r="B11645">
        <v>1603</v>
      </c>
      <c r="C11645" t="s">
        <v>1574</v>
      </c>
      <c r="D11645" t="s">
        <v>211</v>
      </c>
      <c r="E11645" s="155">
        <v>84.86</v>
      </c>
      <c r="F11645" s="155">
        <v>84.86</v>
      </c>
      <c r="G11645">
        <v>78.290000000000006</v>
      </c>
      <c r="H11645">
        <v>78.290000000000006</v>
      </c>
    </row>
    <row r="11646" spans="1:8">
      <c r="A11646" t="s">
        <v>319</v>
      </c>
      <c r="B11646">
        <v>1599</v>
      </c>
      <c r="C11646" t="s">
        <v>1575</v>
      </c>
      <c r="D11646" t="s">
        <v>211</v>
      </c>
      <c r="E11646" s="155">
        <v>17.2</v>
      </c>
      <c r="F11646" s="155">
        <v>17.2</v>
      </c>
      <c r="G11646">
        <v>15.87</v>
      </c>
      <c r="H11646">
        <v>15.87</v>
      </c>
    </row>
    <row r="11647" spans="1:8">
      <c r="A11647" t="s">
        <v>319</v>
      </c>
      <c r="B11647">
        <v>1597</v>
      </c>
      <c r="C11647" t="s">
        <v>1576</v>
      </c>
      <c r="D11647" t="s">
        <v>211</v>
      </c>
      <c r="E11647" s="155">
        <v>13.94</v>
      </c>
      <c r="F11647" s="155">
        <v>13.94</v>
      </c>
      <c r="G11647">
        <v>12.86</v>
      </c>
      <c r="H11647">
        <v>12.86</v>
      </c>
    </row>
    <row r="11648" spans="1:8">
      <c r="A11648" t="s">
        <v>319</v>
      </c>
      <c r="B11648">
        <v>39602</v>
      </c>
      <c r="C11648" t="s">
        <v>1577</v>
      </c>
      <c r="D11648" t="s">
        <v>211</v>
      </c>
      <c r="E11648" s="155">
        <v>1.48</v>
      </c>
      <c r="F11648" s="155">
        <v>1.48</v>
      </c>
      <c r="G11648">
        <v>1.83</v>
      </c>
      <c r="H11648">
        <v>1.83</v>
      </c>
    </row>
    <row r="11649" spans="1:8">
      <c r="A11649" t="s">
        <v>319</v>
      </c>
      <c r="B11649">
        <v>39603</v>
      </c>
      <c r="C11649" t="s">
        <v>1578</v>
      </c>
      <c r="D11649" t="s">
        <v>211</v>
      </c>
      <c r="E11649" s="155">
        <v>3.15</v>
      </c>
      <c r="F11649" s="155">
        <v>3.15</v>
      </c>
      <c r="G11649">
        <v>3.9</v>
      </c>
      <c r="H11649">
        <v>3.9</v>
      </c>
    </row>
    <row r="11650" spans="1:8">
      <c r="A11650" t="s">
        <v>319</v>
      </c>
      <c r="B11650">
        <v>11821</v>
      </c>
      <c r="C11650" t="s">
        <v>1579</v>
      </c>
      <c r="D11650" t="s">
        <v>211</v>
      </c>
      <c r="E11650" s="155">
        <v>11.45</v>
      </c>
      <c r="F11650" s="155">
        <v>11.45</v>
      </c>
      <c r="G11650">
        <v>10.56</v>
      </c>
      <c r="H11650">
        <v>10.56</v>
      </c>
    </row>
    <row r="11651" spans="1:8">
      <c r="A11651" t="s">
        <v>319</v>
      </c>
      <c r="B11651">
        <v>1562</v>
      </c>
      <c r="C11651" t="s">
        <v>1580</v>
      </c>
      <c r="D11651" t="s">
        <v>211</v>
      </c>
      <c r="E11651" s="155">
        <v>18.75</v>
      </c>
      <c r="F11651" s="155">
        <v>18.75</v>
      </c>
      <c r="G11651">
        <v>17.3</v>
      </c>
      <c r="H11651">
        <v>17.3</v>
      </c>
    </row>
    <row r="11652" spans="1:8">
      <c r="A11652" t="s">
        <v>319</v>
      </c>
      <c r="B11652">
        <v>1563</v>
      </c>
      <c r="C11652" t="s">
        <v>1581</v>
      </c>
      <c r="D11652" t="s">
        <v>211</v>
      </c>
      <c r="E11652" s="155">
        <v>25.16</v>
      </c>
      <c r="F11652" s="155">
        <v>25.16</v>
      </c>
      <c r="G11652">
        <v>23.21</v>
      </c>
      <c r="H11652">
        <v>23.21</v>
      </c>
    </row>
    <row r="11653" spans="1:8">
      <c r="A11653" t="s">
        <v>319</v>
      </c>
      <c r="B11653">
        <v>11856</v>
      </c>
      <c r="C11653" t="s">
        <v>1582</v>
      </c>
      <c r="D11653" t="s">
        <v>211</v>
      </c>
      <c r="E11653" s="155">
        <v>7.5</v>
      </c>
      <c r="F11653" s="155">
        <v>7.5</v>
      </c>
      <c r="G11653">
        <v>6.92</v>
      </c>
      <c r="H11653">
        <v>6.92</v>
      </c>
    </row>
    <row r="11654" spans="1:8">
      <c r="A11654" t="s">
        <v>319</v>
      </c>
      <c r="B11654">
        <v>11857</v>
      </c>
      <c r="C11654" t="s">
        <v>1583</v>
      </c>
      <c r="D11654" t="s">
        <v>211</v>
      </c>
      <c r="E11654" s="155">
        <v>39.47</v>
      </c>
      <c r="F11654" s="155">
        <v>39.47</v>
      </c>
      <c r="G11654">
        <v>36.42</v>
      </c>
      <c r="H11654">
        <v>36.42</v>
      </c>
    </row>
    <row r="11655" spans="1:8">
      <c r="A11655" t="s">
        <v>319</v>
      </c>
      <c r="B11655">
        <v>11858</v>
      </c>
      <c r="C11655" t="s">
        <v>1584</v>
      </c>
      <c r="D11655" t="s">
        <v>211</v>
      </c>
      <c r="E11655" s="155">
        <v>48.99</v>
      </c>
      <c r="F11655" s="155">
        <v>48.99</v>
      </c>
      <c r="G11655">
        <v>45.2</v>
      </c>
      <c r="H11655">
        <v>45.2</v>
      </c>
    </row>
    <row r="11656" spans="1:8">
      <c r="A11656" t="s">
        <v>319</v>
      </c>
      <c r="B11656">
        <v>1539</v>
      </c>
      <c r="C11656" t="s">
        <v>1585</v>
      </c>
      <c r="D11656" t="s">
        <v>211</v>
      </c>
      <c r="E11656" s="155">
        <v>8.81</v>
      </c>
      <c r="F11656" s="155">
        <v>8.81</v>
      </c>
      <c r="G11656">
        <v>8.1300000000000008</v>
      </c>
      <c r="H11656">
        <v>8.1300000000000008</v>
      </c>
    </row>
    <row r="11657" spans="1:8">
      <c r="A11657" t="s">
        <v>319</v>
      </c>
      <c r="B11657">
        <v>11859</v>
      </c>
      <c r="C11657" t="s">
        <v>1586</v>
      </c>
      <c r="D11657" t="s">
        <v>211</v>
      </c>
      <c r="E11657" s="155">
        <v>66.650000000000006</v>
      </c>
      <c r="F11657" s="155">
        <v>66.650000000000006</v>
      </c>
      <c r="G11657">
        <v>61.5</v>
      </c>
      <c r="H11657">
        <v>61.5</v>
      </c>
    </row>
    <row r="11658" spans="1:8">
      <c r="A11658" t="s">
        <v>319</v>
      </c>
      <c r="B11658">
        <v>1550</v>
      </c>
      <c r="C11658" t="s">
        <v>1587</v>
      </c>
      <c r="D11658" t="s">
        <v>211</v>
      </c>
      <c r="E11658" s="155">
        <v>9.3000000000000007</v>
      </c>
      <c r="F11658" s="155">
        <v>9.3000000000000007</v>
      </c>
      <c r="G11658">
        <v>8.58</v>
      </c>
      <c r="H11658">
        <v>8.58</v>
      </c>
    </row>
    <row r="11659" spans="1:8">
      <c r="A11659" t="s">
        <v>319</v>
      </c>
      <c r="B11659">
        <v>11854</v>
      </c>
      <c r="C11659" t="s">
        <v>1588</v>
      </c>
      <c r="D11659" t="s">
        <v>211</v>
      </c>
      <c r="E11659" s="155">
        <v>11.62</v>
      </c>
      <c r="F11659" s="155">
        <v>11.62</v>
      </c>
      <c r="G11659">
        <v>10.72</v>
      </c>
      <c r="H11659">
        <v>10.72</v>
      </c>
    </row>
    <row r="11660" spans="1:8">
      <c r="A11660" t="s">
        <v>319</v>
      </c>
      <c r="B11660">
        <v>11862</v>
      </c>
      <c r="C11660" t="s">
        <v>1589</v>
      </c>
      <c r="D11660" t="s">
        <v>211</v>
      </c>
      <c r="E11660" s="155">
        <v>16.3</v>
      </c>
      <c r="F11660" s="155">
        <v>16.3</v>
      </c>
      <c r="G11660">
        <v>15.04</v>
      </c>
      <c r="H11660">
        <v>15.04</v>
      </c>
    </row>
    <row r="11661" spans="1:8">
      <c r="A11661" t="s">
        <v>319</v>
      </c>
      <c r="B11661">
        <v>11863</v>
      </c>
      <c r="C11661" t="s">
        <v>1590</v>
      </c>
      <c r="D11661" t="s">
        <v>211</v>
      </c>
      <c r="E11661" s="155">
        <v>6.58</v>
      </c>
      <c r="F11661" s="155">
        <v>6.58</v>
      </c>
      <c r="G11661">
        <v>6.07</v>
      </c>
      <c r="H11661">
        <v>6.07</v>
      </c>
    </row>
    <row r="11662" spans="1:8">
      <c r="A11662" t="s">
        <v>319</v>
      </c>
      <c r="B11662">
        <v>11855</v>
      </c>
      <c r="C11662" t="s">
        <v>1591</v>
      </c>
      <c r="D11662" t="s">
        <v>211</v>
      </c>
      <c r="E11662" s="155">
        <v>24.33</v>
      </c>
      <c r="F11662" s="155">
        <v>24.33</v>
      </c>
      <c r="G11662">
        <v>22.45</v>
      </c>
      <c r="H11662">
        <v>22.45</v>
      </c>
    </row>
    <row r="11663" spans="1:8">
      <c r="A11663" t="s">
        <v>319</v>
      </c>
      <c r="B11663">
        <v>11864</v>
      </c>
      <c r="C11663" t="s">
        <v>1592</v>
      </c>
      <c r="D11663" t="s">
        <v>211</v>
      </c>
      <c r="E11663" s="155">
        <v>36.78</v>
      </c>
      <c r="F11663" s="155">
        <v>36.78</v>
      </c>
      <c r="G11663">
        <v>33.93</v>
      </c>
      <c r="H11663">
        <v>33.93</v>
      </c>
    </row>
    <row r="11664" spans="1:8">
      <c r="A11664" t="s">
        <v>319</v>
      </c>
      <c r="B11664">
        <v>2527</v>
      </c>
      <c r="C11664" t="s">
        <v>1593</v>
      </c>
      <c r="D11664" t="s">
        <v>211</v>
      </c>
      <c r="E11664" s="155">
        <v>9.5299999999999994</v>
      </c>
      <c r="F11664" s="155">
        <v>9.5299999999999994</v>
      </c>
      <c r="G11664">
        <v>10.16</v>
      </c>
      <c r="H11664">
        <v>10.16</v>
      </c>
    </row>
    <row r="11665" spans="1:8">
      <c r="A11665" t="s">
        <v>319</v>
      </c>
      <c r="B11665">
        <v>2526</v>
      </c>
      <c r="C11665" t="s">
        <v>1594</v>
      </c>
      <c r="D11665" t="s">
        <v>211</v>
      </c>
      <c r="E11665" s="155">
        <v>6.1</v>
      </c>
      <c r="F11665" s="155">
        <v>6.1</v>
      </c>
      <c r="G11665">
        <v>6.51</v>
      </c>
      <c r="H11665">
        <v>6.51</v>
      </c>
    </row>
    <row r="11666" spans="1:8">
      <c r="A11666" t="s">
        <v>319</v>
      </c>
      <c r="B11666">
        <v>2483</v>
      </c>
      <c r="C11666" t="s">
        <v>1595</v>
      </c>
      <c r="D11666" t="s">
        <v>211</v>
      </c>
      <c r="E11666" s="155">
        <v>4.3499999999999996</v>
      </c>
      <c r="F11666" s="155">
        <v>4.3499999999999996</v>
      </c>
      <c r="G11666">
        <v>4.63</v>
      </c>
      <c r="H11666">
        <v>4.63</v>
      </c>
    </row>
    <row r="11667" spans="1:8">
      <c r="A11667" t="s">
        <v>319</v>
      </c>
      <c r="B11667">
        <v>2487</v>
      </c>
      <c r="C11667" t="s">
        <v>1596</v>
      </c>
      <c r="D11667" t="s">
        <v>211</v>
      </c>
      <c r="E11667" s="155">
        <v>2.08</v>
      </c>
      <c r="F11667" s="155">
        <v>2.08</v>
      </c>
      <c r="G11667">
        <v>2.2200000000000002</v>
      </c>
      <c r="H11667">
        <v>2.2200000000000002</v>
      </c>
    </row>
    <row r="11668" spans="1:8">
      <c r="A11668" t="s">
        <v>319</v>
      </c>
      <c r="B11668">
        <v>2528</v>
      </c>
      <c r="C11668" t="s">
        <v>1597</v>
      </c>
      <c r="D11668" t="s">
        <v>211</v>
      </c>
      <c r="E11668" s="155">
        <v>23.98</v>
      </c>
      <c r="F11668" s="155">
        <v>23.98</v>
      </c>
      <c r="G11668">
        <v>25.56</v>
      </c>
      <c r="H11668">
        <v>25.56</v>
      </c>
    </row>
    <row r="11669" spans="1:8">
      <c r="A11669" t="s">
        <v>319</v>
      </c>
      <c r="B11669">
        <v>2489</v>
      </c>
      <c r="C11669" t="s">
        <v>1598</v>
      </c>
      <c r="D11669" t="s">
        <v>211</v>
      </c>
      <c r="E11669" s="155">
        <v>10.56</v>
      </c>
      <c r="F11669" s="155">
        <v>10.56</v>
      </c>
      <c r="G11669">
        <v>11.26</v>
      </c>
      <c r="H11669">
        <v>11.26</v>
      </c>
    </row>
    <row r="11670" spans="1:8">
      <c r="A11670" t="s">
        <v>319</v>
      </c>
      <c r="B11670">
        <v>2484</v>
      </c>
      <c r="C11670" t="s">
        <v>1599</v>
      </c>
      <c r="D11670" t="s">
        <v>211</v>
      </c>
      <c r="E11670" s="155">
        <v>34.83</v>
      </c>
      <c r="F11670" s="155">
        <v>34.83</v>
      </c>
      <c r="G11670">
        <v>37.130000000000003</v>
      </c>
      <c r="H11670">
        <v>37.130000000000003</v>
      </c>
    </row>
    <row r="11671" spans="1:8">
      <c r="A11671" t="s">
        <v>319</v>
      </c>
      <c r="B11671">
        <v>2488</v>
      </c>
      <c r="C11671" t="s">
        <v>1600</v>
      </c>
      <c r="D11671" t="s">
        <v>211</v>
      </c>
      <c r="E11671" s="155">
        <v>2.44</v>
      </c>
      <c r="F11671" s="155">
        <v>2.44</v>
      </c>
      <c r="G11671">
        <v>2.6</v>
      </c>
      <c r="H11671">
        <v>2.6</v>
      </c>
    </row>
    <row r="11672" spans="1:8">
      <c r="A11672" t="s">
        <v>319</v>
      </c>
      <c r="B11672">
        <v>2485</v>
      </c>
      <c r="C11672" t="s">
        <v>1601</v>
      </c>
      <c r="D11672" t="s">
        <v>211</v>
      </c>
      <c r="E11672" s="155">
        <v>54.59</v>
      </c>
      <c r="F11672" s="155">
        <v>54.59</v>
      </c>
      <c r="G11672">
        <v>58.19</v>
      </c>
      <c r="H11672">
        <v>58.19</v>
      </c>
    </row>
    <row r="11673" spans="1:8">
      <c r="A11673" t="s">
        <v>319</v>
      </c>
      <c r="B11673">
        <v>44247</v>
      </c>
      <c r="C11673" t="s">
        <v>1602</v>
      </c>
      <c r="D11673" t="s">
        <v>211</v>
      </c>
      <c r="E11673" s="155">
        <v>1986.91</v>
      </c>
      <c r="F11673" s="155">
        <v>1986.91</v>
      </c>
      <c r="G11673">
        <v>1570.15</v>
      </c>
      <c r="H11673">
        <v>1570.15</v>
      </c>
    </row>
    <row r="11674" spans="1:8">
      <c r="A11674" t="s">
        <v>319</v>
      </c>
      <c r="B11674">
        <v>38005</v>
      </c>
      <c r="C11674" t="s">
        <v>1603</v>
      </c>
      <c r="D11674" t="s">
        <v>211</v>
      </c>
      <c r="E11674" s="155">
        <v>23.62</v>
      </c>
      <c r="F11674" s="155">
        <v>23.62</v>
      </c>
      <c r="G11674">
        <v>18.670000000000002</v>
      </c>
      <c r="H11674">
        <v>18.670000000000002</v>
      </c>
    </row>
    <row r="11675" spans="1:8">
      <c r="A11675" t="s">
        <v>319</v>
      </c>
      <c r="B11675">
        <v>38006</v>
      </c>
      <c r="C11675" t="s">
        <v>1604</v>
      </c>
      <c r="D11675" t="s">
        <v>211</v>
      </c>
      <c r="E11675" s="155">
        <v>31.39</v>
      </c>
      <c r="F11675" s="155">
        <v>31.39</v>
      </c>
      <c r="G11675">
        <v>24.81</v>
      </c>
      <c r="H11675">
        <v>24.81</v>
      </c>
    </row>
    <row r="11676" spans="1:8">
      <c r="A11676" t="s">
        <v>319</v>
      </c>
      <c r="B11676">
        <v>38428</v>
      </c>
      <c r="C11676" t="s">
        <v>1605</v>
      </c>
      <c r="D11676" t="s">
        <v>211</v>
      </c>
      <c r="E11676" s="155">
        <v>28.11</v>
      </c>
      <c r="F11676" s="155">
        <v>28.11</v>
      </c>
      <c r="G11676">
        <v>22.22</v>
      </c>
      <c r="H11676">
        <v>22.22</v>
      </c>
    </row>
    <row r="11677" spans="1:8">
      <c r="A11677" t="s">
        <v>319</v>
      </c>
      <c r="B11677">
        <v>38007</v>
      </c>
      <c r="C11677" t="s">
        <v>1606</v>
      </c>
      <c r="D11677" t="s">
        <v>211</v>
      </c>
      <c r="E11677" s="155">
        <v>36.22</v>
      </c>
      <c r="F11677" s="155">
        <v>36.22</v>
      </c>
      <c r="G11677">
        <v>28.62</v>
      </c>
      <c r="H11677">
        <v>28.62</v>
      </c>
    </row>
    <row r="11678" spans="1:8">
      <c r="A11678" t="s">
        <v>319</v>
      </c>
      <c r="B11678">
        <v>38008</v>
      </c>
      <c r="C11678" t="s">
        <v>1607</v>
      </c>
      <c r="D11678" t="s">
        <v>211</v>
      </c>
      <c r="E11678" s="155">
        <v>57.96</v>
      </c>
      <c r="F11678" s="155">
        <v>57.96</v>
      </c>
      <c r="G11678">
        <v>45.8</v>
      </c>
      <c r="H11678">
        <v>45.8</v>
      </c>
    </row>
    <row r="11679" spans="1:8">
      <c r="A11679" t="s">
        <v>319</v>
      </c>
      <c r="B11679">
        <v>38009</v>
      </c>
      <c r="C11679" t="s">
        <v>1608</v>
      </c>
      <c r="D11679" t="s">
        <v>211</v>
      </c>
      <c r="E11679" s="155">
        <v>70.959999999999994</v>
      </c>
      <c r="F11679" s="155">
        <v>70.959999999999994</v>
      </c>
      <c r="G11679">
        <v>56.07</v>
      </c>
      <c r="H11679">
        <v>56.07</v>
      </c>
    </row>
    <row r="11680" spans="1:8">
      <c r="A11680" t="s">
        <v>319</v>
      </c>
      <c r="B11680">
        <v>44248</v>
      </c>
      <c r="C11680" t="s">
        <v>1609</v>
      </c>
      <c r="D11680" t="s">
        <v>211</v>
      </c>
      <c r="E11680" s="155">
        <v>115.66</v>
      </c>
      <c r="F11680" s="155">
        <v>115.66</v>
      </c>
      <c r="G11680">
        <v>91.4</v>
      </c>
      <c r="H11680">
        <v>91.4</v>
      </c>
    </row>
    <row r="11681" spans="1:8">
      <c r="A11681" t="s">
        <v>319</v>
      </c>
      <c r="B11681">
        <v>44249</v>
      </c>
      <c r="C11681" t="s">
        <v>1610</v>
      </c>
      <c r="D11681" t="s">
        <v>211</v>
      </c>
      <c r="E11681" s="155">
        <v>446.23</v>
      </c>
      <c r="F11681" s="155">
        <v>446.23</v>
      </c>
      <c r="G11681">
        <v>352.63</v>
      </c>
      <c r="H11681">
        <v>352.63</v>
      </c>
    </row>
    <row r="11682" spans="1:8">
      <c r="A11682" t="s">
        <v>319</v>
      </c>
      <c r="B11682">
        <v>44250</v>
      </c>
      <c r="C11682" t="s">
        <v>1611</v>
      </c>
      <c r="D11682" t="s">
        <v>211</v>
      </c>
      <c r="E11682" s="155">
        <v>648.03</v>
      </c>
      <c r="F11682" s="155">
        <v>648.03</v>
      </c>
      <c r="G11682">
        <v>512.1</v>
      </c>
      <c r="H11682">
        <v>512.1</v>
      </c>
    </row>
    <row r="11683" spans="1:8">
      <c r="A11683" t="s">
        <v>319</v>
      </c>
      <c r="B11683">
        <v>39279</v>
      </c>
      <c r="C11683" t="s">
        <v>1612</v>
      </c>
      <c r="D11683" t="s">
        <v>211</v>
      </c>
      <c r="E11683" s="155"/>
      <c r="F11683" s="155"/>
      <c r="G11683">
        <v>9.76</v>
      </c>
      <c r="H11683">
        <v>9.76</v>
      </c>
    </row>
    <row r="11684" spans="1:8">
      <c r="A11684" t="s">
        <v>319</v>
      </c>
      <c r="B11684">
        <v>39280</v>
      </c>
      <c r="C11684" t="s">
        <v>1613</v>
      </c>
      <c r="D11684" t="s">
        <v>211</v>
      </c>
      <c r="E11684" s="155"/>
      <c r="F11684" s="155"/>
      <c r="G11684">
        <v>10.94</v>
      </c>
      <c r="H11684">
        <v>10.94</v>
      </c>
    </row>
    <row r="11685" spans="1:8">
      <c r="A11685" t="s">
        <v>319</v>
      </c>
      <c r="B11685">
        <v>39281</v>
      </c>
      <c r="C11685" t="s">
        <v>1614</v>
      </c>
      <c r="D11685" t="s">
        <v>211</v>
      </c>
      <c r="E11685" s="155"/>
      <c r="F11685" s="155"/>
      <c r="G11685">
        <v>14.45</v>
      </c>
      <c r="H11685">
        <v>14.45</v>
      </c>
    </row>
    <row r="11686" spans="1:8">
      <c r="A11686" t="s">
        <v>319</v>
      </c>
      <c r="B11686">
        <v>39282</v>
      </c>
      <c r="C11686" t="s">
        <v>1615</v>
      </c>
      <c r="D11686" t="s">
        <v>211</v>
      </c>
      <c r="E11686" s="155"/>
      <c r="F11686" s="155"/>
      <c r="G11686">
        <v>20.18</v>
      </c>
      <c r="H11686">
        <v>20.18</v>
      </c>
    </row>
    <row r="11687" spans="1:8">
      <c r="A11687" t="s">
        <v>319</v>
      </c>
      <c r="B11687">
        <v>38844</v>
      </c>
      <c r="C11687" t="s">
        <v>1616</v>
      </c>
      <c r="D11687" t="s">
        <v>211</v>
      </c>
      <c r="E11687" s="155"/>
      <c r="F11687" s="155"/>
      <c r="G11687">
        <v>9.9</v>
      </c>
      <c r="H11687">
        <v>9.9</v>
      </c>
    </row>
    <row r="11688" spans="1:8">
      <c r="A11688" t="s">
        <v>319</v>
      </c>
      <c r="B11688">
        <v>38846</v>
      </c>
      <c r="C11688" t="s">
        <v>1617</v>
      </c>
      <c r="D11688" t="s">
        <v>211</v>
      </c>
      <c r="E11688" s="155"/>
      <c r="F11688" s="155"/>
      <c r="G11688">
        <v>10.07</v>
      </c>
      <c r="H11688">
        <v>10.07</v>
      </c>
    </row>
    <row r="11689" spans="1:8">
      <c r="A11689" t="s">
        <v>319</v>
      </c>
      <c r="B11689">
        <v>38847</v>
      </c>
      <c r="C11689" t="s">
        <v>1618</v>
      </c>
      <c r="D11689" t="s">
        <v>211</v>
      </c>
      <c r="E11689" s="155"/>
      <c r="F11689" s="155"/>
      <c r="G11689">
        <v>11.8</v>
      </c>
      <c r="H11689">
        <v>11.8</v>
      </c>
    </row>
    <row r="11690" spans="1:8">
      <c r="A11690" t="s">
        <v>319</v>
      </c>
      <c r="B11690">
        <v>38850</v>
      </c>
      <c r="C11690" t="s">
        <v>1619</v>
      </c>
      <c r="D11690" t="s">
        <v>211</v>
      </c>
      <c r="E11690" s="155"/>
      <c r="F11690" s="155"/>
      <c r="G11690">
        <v>21.31</v>
      </c>
      <c r="H11690">
        <v>21.31</v>
      </c>
    </row>
    <row r="11691" spans="1:8">
      <c r="A11691" t="s">
        <v>319</v>
      </c>
      <c r="B11691">
        <v>38848</v>
      </c>
      <c r="C11691" t="s">
        <v>1620</v>
      </c>
      <c r="D11691" t="s">
        <v>211</v>
      </c>
      <c r="E11691" s="155"/>
      <c r="F11691" s="155"/>
      <c r="G11691">
        <v>13.97</v>
      </c>
      <c r="H11691">
        <v>13.97</v>
      </c>
    </row>
    <row r="11692" spans="1:8">
      <c r="A11692" t="s">
        <v>319</v>
      </c>
      <c r="B11692">
        <v>38851</v>
      </c>
      <c r="C11692" t="s">
        <v>1621</v>
      </c>
      <c r="D11692" t="s">
        <v>211</v>
      </c>
      <c r="E11692" s="155"/>
      <c r="F11692" s="155"/>
      <c r="G11692">
        <v>24.09</v>
      </c>
      <c r="H11692">
        <v>24.09</v>
      </c>
    </row>
    <row r="11693" spans="1:8">
      <c r="A11693" t="s">
        <v>319</v>
      </c>
      <c r="B11693">
        <v>38854</v>
      </c>
      <c r="C11693" t="s">
        <v>1622</v>
      </c>
      <c r="D11693" t="s">
        <v>211</v>
      </c>
      <c r="E11693" s="155"/>
      <c r="F11693" s="155"/>
      <c r="G11693">
        <v>10.46</v>
      </c>
      <c r="H11693">
        <v>10.46</v>
      </c>
    </row>
    <row r="11694" spans="1:8">
      <c r="A11694" t="s">
        <v>319</v>
      </c>
      <c r="B11694">
        <v>3104</v>
      </c>
      <c r="C11694" t="s">
        <v>1623</v>
      </c>
      <c r="D11694" t="s">
        <v>1624</v>
      </c>
      <c r="E11694" s="155">
        <v>197.96</v>
      </c>
      <c r="F11694" s="155">
        <v>197.96</v>
      </c>
      <c r="G11694">
        <v>185.54</v>
      </c>
      <c r="H11694">
        <v>185.54</v>
      </c>
    </row>
    <row r="11695" spans="1:8">
      <c r="A11695" t="s">
        <v>319</v>
      </c>
      <c r="B11695">
        <v>1607</v>
      </c>
      <c r="C11695" t="s">
        <v>1625</v>
      </c>
      <c r="D11695" t="s">
        <v>1624</v>
      </c>
      <c r="E11695" s="155">
        <v>0.18</v>
      </c>
      <c r="F11695" s="155">
        <v>0.18</v>
      </c>
      <c r="G11695">
        <v>0.26</v>
      </c>
      <c r="H11695">
        <v>0.26</v>
      </c>
    </row>
    <row r="11696" spans="1:8">
      <c r="A11696" t="s">
        <v>319</v>
      </c>
      <c r="B11696">
        <v>38169</v>
      </c>
      <c r="C11696" t="s">
        <v>1626</v>
      </c>
      <c r="D11696" t="s">
        <v>1624</v>
      </c>
      <c r="E11696" s="155">
        <v>90.86</v>
      </c>
      <c r="F11696" s="155">
        <v>90.86</v>
      </c>
      <c r="G11696">
        <v>79.040000000000006</v>
      </c>
      <c r="H11696">
        <v>79.040000000000006</v>
      </c>
    </row>
    <row r="11697" spans="1:8">
      <c r="A11697" t="s">
        <v>319</v>
      </c>
      <c r="B11697">
        <v>6142</v>
      </c>
      <c r="C11697" t="s">
        <v>1627</v>
      </c>
      <c r="D11697" t="s">
        <v>211</v>
      </c>
      <c r="E11697" s="155">
        <v>10.210000000000001</v>
      </c>
      <c r="F11697" s="155">
        <v>10.210000000000001</v>
      </c>
      <c r="G11697">
        <v>9.56</v>
      </c>
      <c r="H11697">
        <v>9.56</v>
      </c>
    </row>
    <row r="11698" spans="1:8">
      <c r="A11698" t="s">
        <v>319</v>
      </c>
      <c r="B11698">
        <v>11686</v>
      </c>
      <c r="C11698" t="s">
        <v>1628</v>
      </c>
      <c r="D11698" t="s">
        <v>211</v>
      </c>
      <c r="E11698" s="155">
        <v>14.17</v>
      </c>
      <c r="F11698" s="155">
        <v>14.17</v>
      </c>
      <c r="G11698">
        <v>13.27</v>
      </c>
      <c r="H11698">
        <v>13.27</v>
      </c>
    </row>
    <row r="11699" spans="1:8">
      <c r="A11699" t="s">
        <v>319</v>
      </c>
      <c r="B11699">
        <v>37598</v>
      </c>
      <c r="C11699" t="s">
        <v>1629</v>
      </c>
      <c r="D11699" t="s">
        <v>211</v>
      </c>
      <c r="E11699" s="155"/>
      <c r="F11699" s="155"/>
      <c r="G11699">
        <v>38.11</v>
      </c>
      <c r="H11699">
        <v>38.11</v>
      </c>
    </row>
    <row r="11700" spans="1:8">
      <c r="A11700" t="s">
        <v>319</v>
      </c>
      <c r="B11700">
        <v>25398</v>
      </c>
      <c r="C11700" t="s">
        <v>1630</v>
      </c>
      <c r="D11700" t="s">
        <v>211</v>
      </c>
      <c r="E11700" s="155"/>
      <c r="F11700" s="155"/>
      <c r="G11700">
        <v>4079.76</v>
      </c>
      <c r="H11700">
        <v>4079.76</v>
      </c>
    </row>
    <row r="11701" spans="1:8">
      <c r="A11701" t="s">
        <v>319</v>
      </c>
      <c r="B11701">
        <v>25399</v>
      </c>
      <c r="C11701" t="s">
        <v>1631</v>
      </c>
      <c r="D11701" t="s">
        <v>211</v>
      </c>
      <c r="E11701" s="155"/>
      <c r="F11701" s="155"/>
      <c r="G11701">
        <v>2476.77</v>
      </c>
      <c r="H11701">
        <v>2476.77</v>
      </c>
    </row>
    <row r="11702" spans="1:8">
      <c r="A11702" t="s">
        <v>319</v>
      </c>
      <c r="B11702">
        <v>43440</v>
      </c>
      <c r="C11702" t="s">
        <v>1632</v>
      </c>
      <c r="D11702" t="s">
        <v>211</v>
      </c>
      <c r="E11702" s="155">
        <v>381.52</v>
      </c>
      <c r="F11702" s="155">
        <v>381.52</v>
      </c>
      <c r="G11702">
        <v>543.66999999999996</v>
      </c>
      <c r="H11702">
        <v>543.66999999999996</v>
      </c>
    </row>
    <row r="11703" spans="1:8">
      <c r="A11703" t="s">
        <v>319</v>
      </c>
      <c r="B11703">
        <v>1613</v>
      </c>
      <c r="C11703" t="s">
        <v>1633</v>
      </c>
      <c r="D11703" t="s">
        <v>211</v>
      </c>
      <c r="E11703" s="155">
        <v>1558.03</v>
      </c>
      <c r="F11703" s="155">
        <v>1558.03</v>
      </c>
      <c r="G11703">
        <v>1508.3</v>
      </c>
      <c r="H11703">
        <v>1508.3</v>
      </c>
    </row>
    <row r="11704" spans="1:8">
      <c r="A11704" t="s">
        <v>319</v>
      </c>
      <c r="B11704">
        <v>1626</v>
      </c>
      <c r="C11704" t="s">
        <v>1634</v>
      </c>
      <c r="D11704" t="s">
        <v>211</v>
      </c>
      <c r="E11704" s="155">
        <v>2330.23</v>
      </c>
      <c r="F11704" s="155">
        <v>2330.23</v>
      </c>
      <c r="G11704">
        <v>2255.84</v>
      </c>
      <c r="H11704">
        <v>2255.84</v>
      </c>
    </row>
    <row r="11705" spans="1:8">
      <c r="A11705" t="s">
        <v>319</v>
      </c>
      <c r="B11705">
        <v>1625</v>
      </c>
      <c r="C11705" t="s">
        <v>1635</v>
      </c>
      <c r="D11705" t="s">
        <v>211</v>
      </c>
      <c r="E11705" s="155">
        <v>162.76</v>
      </c>
      <c r="F11705" s="155">
        <v>162.76</v>
      </c>
      <c r="G11705">
        <v>157.56</v>
      </c>
      <c r="H11705">
        <v>157.56</v>
      </c>
    </row>
    <row r="11706" spans="1:8">
      <c r="A11706" t="s">
        <v>319</v>
      </c>
      <c r="B11706">
        <v>1622</v>
      </c>
      <c r="C11706" t="s">
        <v>1636</v>
      </c>
      <c r="D11706" t="s">
        <v>211</v>
      </c>
      <c r="E11706" s="155">
        <v>5258.37</v>
      </c>
      <c r="F11706" s="155">
        <v>5258.37</v>
      </c>
      <c r="G11706">
        <v>5090.5200000000004</v>
      </c>
      <c r="H11706">
        <v>5090.5200000000004</v>
      </c>
    </row>
    <row r="11707" spans="1:8">
      <c r="A11707" t="s">
        <v>319</v>
      </c>
      <c r="B11707">
        <v>1620</v>
      </c>
      <c r="C11707" t="s">
        <v>1637</v>
      </c>
      <c r="D11707" t="s">
        <v>211</v>
      </c>
      <c r="E11707" s="155">
        <v>342.85</v>
      </c>
      <c r="F11707" s="155">
        <v>342.85</v>
      </c>
      <c r="G11707">
        <v>331.91</v>
      </c>
      <c r="H11707">
        <v>331.91</v>
      </c>
    </row>
    <row r="11708" spans="1:8">
      <c r="A11708" t="s">
        <v>319</v>
      </c>
      <c r="B11708">
        <v>1629</v>
      </c>
      <c r="C11708" t="s">
        <v>1638</v>
      </c>
      <c r="D11708" t="s">
        <v>211</v>
      </c>
      <c r="E11708" s="155">
        <v>12797.61</v>
      </c>
      <c r="F11708" s="155">
        <v>12797.61</v>
      </c>
      <c r="G11708">
        <v>12389.11</v>
      </c>
      <c r="H11708">
        <v>12389.11</v>
      </c>
    </row>
    <row r="11709" spans="1:8">
      <c r="A11709" t="s">
        <v>319</v>
      </c>
      <c r="B11709">
        <v>1627</v>
      </c>
      <c r="C11709" t="s">
        <v>1639</v>
      </c>
      <c r="D11709" t="s">
        <v>211</v>
      </c>
      <c r="E11709" s="155">
        <v>655.35</v>
      </c>
      <c r="F11709" s="155">
        <v>655.35</v>
      </c>
      <c r="G11709">
        <v>634.42999999999995</v>
      </c>
      <c r="H11709">
        <v>634.42999999999995</v>
      </c>
    </row>
    <row r="11710" spans="1:8">
      <c r="A11710" t="s">
        <v>319</v>
      </c>
      <c r="B11710">
        <v>1623</v>
      </c>
      <c r="C11710" t="s">
        <v>1640</v>
      </c>
      <c r="D11710" t="s">
        <v>211</v>
      </c>
      <c r="E11710" s="155">
        <v>132.72999999999999</v>
      </c>
      <c r="F11710" s="155">
        <v>132.72999999999999</v>
      </c>
      <c r="G11710">
        <v>128.5</v>
      </c>
      <c r="H11710">
        <v>128.5</v>
      </c>
    </row>
    <row r="11711" spans="1:8">
      <c r="A11711" t="s">
        <v>319</v>
      </c>
      <c r="B11711">
        <v>1619</v>
      </c>
      <c r="C11711" t="s">
        <v>1641</v>
      </c>
      <c r="D11711" t="s">
        <v>211</v>
      </c>
      <c r="E11711" s="155">
        <v>182.58</v>
      </c>
      <c r="F11711" s="155">
        <v>182.58</v>
      </c>
      <c r="G11711">
        <v>176.76</v>
      </c>
      <c r="H11711">
        <v>176.76</v>
      </c>
    </row>
    <row r="11712" spans="1:8">
      <c r="A11712" t="s">
        <v>319</v>
      </c>
      <c r="B11712">
        <v>1630</v>
      </c>
      <c r="C11712" t="s">
        <v>1642</v>
      </c>
      <c r="D11712" t="s">
        <v>211</v>
      </c>
      <c r="E11712" s="155">
        <v>4020.13</v>
      </c>
      <c r="F11712" s="155">
        <v>4020.13</v>
      </c>
      <c r="G11712">
        <v>3891.81</v>
      </c>
      <c r="H11712">
        <v>3891.81</v>
      </c>
    </row>
    <row r="11713" spans="1:8">
      <c r="A11713" t="s">
        <v>319</v>
      </c>
      <c r="B11713">
        <v>1616</v>
      </c>
      <c r="C11713" t="s">
        <v>1643</v>
      </c>
      <c r="D11713" t="s">
        <v>211</v>
      </c>
      <c r="E11713" s="155">
        <v>6183.03</v>
      </c>
      <c r="F11713" s="155">
        <v>6183.03</v>
      </c>
      <c r="G11713">
        <v>5985.67</v>
      </c>
      <c r="H11713">
        <v>5985.67</v>
      </c>
    </row>
    <row r="11714" spans="1:8">
      <c r="A11714" t="s">
        <v>319</v>
      </c>
      <c r="B11714">
        <v>1614</v>
      </c>
      <c r="C11714" t="s">
        <v>1644</v>
      </c>
      <c r="D11714" t="s">
        <v>211</v>
      </c>
      <c r="E11714" s="155">
        <v>282.58</v>
      </c>
      <c r="F11714" s="155">
        <v>282.58</v>
      </c>
      <c r="G11714">
        <v>273.56</v>
      </c>
      <c r="H11714">
        <v>273.56</v>
      </c>
    </row>
    <row r="11715" spans="1:8">
      <c r="A11715" t="s">
        <v>319</v>
      </c>
      <c r="B11715">
        <v>1617</v>
      </c>
      <c r="C11715" t="s">
        <v>1645</v>
      </c>
      <c r="D11715" t="s">
        <v>211</v>
      </c>
      <c r="E11715" s="155">
        <v>7381.2</v>
      </c>
      <c r="F11715" s="155">
        <v>7381.2</v>
      </c>
      <c r="G11715">
        <v>7145.59</v>
      </c>
      <c r="H11715">
        <v>7145.59</v>
      </c>
    </row>
    <row r="11716" spans="1:8">
      <c r="A11716" t="s">
        <v>319</v>
      </c>
      <c r="B11716">
        <v>1621</v>
      </c>
      <c r="C11716" t="s">
        <v>1646</v>
      </c>
      <c r="D11716" t="s">
        <v>211</v>
      </c>
      <c r="E11716" s="155">
        <v>505.4</v>
      </c>
      <c r="F11716" s="155">
        <v>505.4</v>
      </c>
      <c r="G11716">
        <v>489.26</v>
      </c>
      <c r="H11716">
        <v>489.26</v>
      </c>
    </row>
    <row r="11717" spans="1:8">
      <c r="A11717" t="s">
        <v>319</v>
      </c>
      <c r="B11717">
        <v>1624</v>
      </c>
      <c r="C11717" t="s">
        <v>1647</v>
      </c>
      <c r="D11717" t="s">
        <v>211</v>
      </c>
      <c r="E11717" s="155">
        <v>18143.349999999999</v>
      </c>
      <c r="F11717" s="155">
        <v>18143.349999999999</v>
      </c>
      <c r="G11717">
        <v>17564.21</v>
      </c>
      <c r="H11717">
        <v>17564.21</v>
      </c>
    </row>
    <row r="11718" spans="1:8">
      <c r="A11718" t="s">
        <v>319</v>
      </c>
      <c r="B11718">
        <v>1615</v>
      </c>
      <c r="C11718" t="s">
        <v>1648</v>
      </c>
      <c r="D11718" t="s">
        <v>211</v>
      </c>
      <c r="E11718" s="155">
        <v>949.06</v>
      </c>
      <c r="F11718" s="155">
        <v>949.06</v>
      </c>
      <c r="G11718">
        <v>918.76</v>
      </c>
      <c r="H11718">
        <v>918.76</v>
      </c>
    </row>
    <row r="11719" spans="1:8">
      <c r="A11719" t="s">
        <v>319</v>
      </c>
      <c r="B11719">
        <v>1612</v>
      </c>
      <c r="C11719" t="s">
        <v>1649</v>
      </c>
      <c r="D11719" t="s">
        <v>211</v>
      </c>
      <c r="E11719" s="155">
        <v>125</v>
      </c>
      <c r="F11719" s="155">
        <v>125</v>
      </c>
      <c r="G11719">
        <v>121.01</v>
      </c>
      <c r="H11719">
        <v>121.01</v>
      </c>
    </row>
    <row r="11720" spans="1:8">
      <c r="A11720" t="s">
        <v>319</v>
      </c>
      <c r="B11720">
        <v>1618</v>
      </c>
      <c r="C11720" t="s">
        <v>1650</v>
      </c>
      <c r="D11720" t="s">
        <v>211</v>
      </c>
      <c r="E11720" s="155">
        <v>1304.1500000000001</v>
      </c>
      <c r="F11720" s="155">
        <v>1304.1500000000001</v>
      </c>
      <c r="G11720">
        <v>1262.52</v>
      </c>
      <c r="H11720">
        <v>1262.52</v>
      </c>
    </row>
    <row r="11721" spans="1:8">
      <c r="A11721" t="s">
        <v>319</v>
      </c>
      <c r="B11721">
        <v>14211</v>
      </c>
      <c r="C11721" t="s">
        <v>1651</v>
      </c>
      <c r="D11721" t="s">
        <v>211</v>
      </c>
      <c r="E11721" s="155">
        <v>69.95</v>
      </c>
      <c r="F11721" s="155">
        <v>69.95</v>
      </c>
      <c r="G11721">
        <v>43.46</v>
      </c>
      <c r="H11721">
        <v>43.46</v>
      </c>
    </row>
    <row r="11722" spans="1:8">
      <c r="A11722" t="s">
        <v>319</v>
      </c>
      <c r="B11722">
        <v>43657</v>
      </c>
      <c r="C11722" t="s">
        <v>1652</v>
      </c>
      <c r="D11722" t="s">
        <v>110</v>
      </c>
      <c r="E11722" s="155">
        <v>7.47</v>
      </c>
      <c r="F11722" s="155">
        <v>7.47</v>
      </c>
      <c r="G11722">
        <v>7.83</v>
      </c>
      <c r="H11722">
        <v>7.83</v>
      </c>
    </row>
    <row r="11723" spans="1:8">
      <c r="A11723" t="s">
        <v>319</v>
      </c>
      <c r="B11723">
        <v>38200</v>
      </c>
      <c r="C11723" t="s">
        <v>1653</v>
      </c>
      <c r="D11723" t="s">
        <v>1654</v>
      </c>
      <c r="E11723" s="155">
        <v>423.86</v>
      </c>
      <c r="F11723" s="155">
        <v>423.86</v>
      </c>
      <c r="G11723">
        <v>440.93</v>
      </c>
      <c r="H11723">
        <v>440.93</v>
      </c>
    </row>
    <row r="11724" spans="1:8">
      <c r="A11724" t="s">
        <v>319</v>
      </c>
      <c r="B11724">
        <v>39269</v>
      </c>
      <c r="C11724" t="s">
        <v>1655</v>
      </c>
      <c r="D11724" t="s">
        <v>110</v>
      </c>
      <c r="E11724" s="155">
        <v>1.58</v>
      </c>
      <c r="F11724" s="155">
        <v>1.58</v>
      </c>
      <c r="G11724">
        <v>1.44</v>
      </c>
      <c r="H11724">
        <v>1.44</v>
      </c>
    </row>
    <row r="11725" spans="1:8">
      <c r="A11725" t="s">
        <v>319</v>
      </c>
      <c r="B11725">
        <v>11889</v>
      </c>
      <c r="C11725" t="s">
        <v>1656</v>
      </c>
      <c r="D11725" t="s">
        <v>110</v>
      </c>
      <c r="E11725" s="155">
        <v>2.17</v>
      </c>
      <c r="F11725" s="155">
        <v>2.17</v>
      </c>
      <c r="G11725">
        <v>1.98</v>
      </c>
      <c r="H11725">
        <v>1.98</v>
      </c>
    </row>
    <row r="11726" spans="1:8">
      <c r="A11726" t="s">
        <v>319</v>
      </c>
      <c r="B11726">
        <v>39270</v>
      </c>
      <c r="C11726" t="s">
        <v>1657</v>
      </c>
      <c r="D11726" t="s">
        <v>110</v>
      </c>
      <c r="E11726" s="155">
        <v>2.82</v>
      </c>
      <c r="F11726" s="155">
        <v>2.82</v>
      </c>
      <c r="G11726">
        <v>2.58</v>
      </c>
      <c r="H11726">
        <v>2.58</v>
      </c>
    </row>
    <row r="11727" spans="1:8">
      <c r="A11727" t="s">
        <v>319</v>
      </c>
      <c r="B11727">
        <v>11890</v>
      </c>
      <c r="C11727" t="s">
        <v>1658</v>
      </c>
      <c r="D11727" t="s">
        <v>110</v>
      </c>
      <c r="E11727" s="155">
        <v>3.84</v>
      </c>
      <c r="F11727" s="155">
        <v>3.84</v>
      </c>
      <c r="G11727">
        <v>3.51</v>
      </c>
      <c r="H11727">
        <v>3.51</v>
      </c>
    </row>
    <row r="11728" spans="1:8">
      <c r="A11728" t="s">
        <v>319</v>
      </c>
      <c r="B11728">
        <v>11891</v>
      </c>
      <c r="C11728" t="s">
        <v>1659</v>
      </c>
      <c r="D11728" t="s">
        <v>110</v>
      </c>
      <c r="E11728" s="155">
        <v>6.23</v>
      </c>
      <c r="F11728" s="155">
        <v>6.23</v>
      </c>
      <c r="G11728">
        <v>5.69</v>
      </c>
      <c r="H11728">
        <v>5.69</v>
      </c>
    </row>
    <row r="11729" spans="1:8">
      <c r="A11729" t="s">
        <v>319</v>
      </c>
      <c r="B11729">
        <v>11892</v>
      </c>
      <c r="C11729" t="s">
        <v>1660</v>
      </c>
      <c r="D11729" t="s">
        <v>110</v>
      </c>
      <c r="E11729" s="155">
        <v>10.18</v>
      </c>
      <c r="F11729" s="155">
        <v>10.18</v>
      </c>
      <c r="G11729">
        <v>9.3000000000000007</v>
      </c>
      <c r="H11729">
        <v>9.3000000000000007</v>
      </c>
    </row>
    <row r="11730" spans="1:8">
      <c r="A11730" t="s">
        <v>319</v>
      </c>
      <c r="B11730">
        <v>37601</v>
      </c>
      <c r="C11730" t="s">
        <v>1661</v>
      </c>
      <c r="D11730" t="s">
        <v>110</v>
      </c>
      <c r="E11730" s="155"/>
      <c r="F11730" s="155"/>
      <c r="G11730">
        <v>8.4700000000000006</v>
      </c>
      <c r="H11730">
        <v>8.4700000000000006</v>
      </c>
    </row>
    <row r="11731" spans="1:8">
      <c r="A11731" t="s">
        <v>319</v>
      </c>
      <c r="B11731">
        <v>1634</v>
      </c>
      <c r="C11731" t="s">
        <v>1662</v>
      </c>
      <c r="D11731" t="s">
        <v>110</v>
      </c>
      <c r="E11731" s="155"/>
      <c r="F11731" s="155"/>
      <c r="G11731">
        <v>8.75</v>
      </c>
      <c r="H11731">
        <v>8.75</v>
      </c>
    </row>
    <row r="11732" spans="1:8">
      <c r="A11732" t="s">
        <v>496</v>
      </c>
      <c r="B11732">
        <v>44274</v>
      </c>
      <c r="C11732" t="s">
        <v>1663</v>
      </c>
      <c r="D11732" t="s">
        <v>211</v>
      </c>
      <c r="E11732" s="155"/>
      <c r="F11732" s="155"/>
      <c r="G11732">
        <v>700.02</v>
      </c>
      <c r="H11732">
        <v>700.02</v>
      </c>
    </row>
    <row r="11733" spans="1:8">
      <c r="A11733" t="s">
        <v>319</v>
      </c>
      <c r="B11733">
        <v>5086</v>
      </c>
      <c r="C11733" t="s">
        <v>1664</v>
      </c>
      <c r="D11733" t="s">
        <v>205</v>
      </c>
      <c r="E11733" s="155">
        <v>37.61</v>
      </c>
      <c r="F11733" s="155">
        <v>37.61</v>
      </c>
      <c r="G11733">
        <v>32.72</v>
      </c>
      <c r="H11733">
        <v>32.72</v>
      </c>
    </row>
    <row r="11734" spans="1:8">
      <c r="A11734" t="s">
        <v>319</v>
      </c>
      <c r="B11734">
        <v>45244</v>
      </c>
      <c r="C11734" t="s">
        <v>1665</v>
      </c>
      <c r="D11734" t="s">
        <v>211</v>
      </c>
      <c r="E11734" s="155">
        <v>84.82</v>
      </c>
      <c r="F11734" s="155">
        <v>84.82</v>
      </c>
      <c r="G11734">
        <v>107.8</v>
      </c>
      <c r="H11734">
        <v>107.8</v>
      </c>
    </row>
    <row r="11735" spans="1:8">
      <c r="A11735" t="s">
        <v>496</v>
      </c>
      <c r="B11735">
        <v>11280</v>
      </c>
      <c r="C11735" t="s">
        <v>1666</v>
      </c>
      <c r="D11735" t="s">
        <v>211</v>
      </c>
      <c r="E11735" s="155"/>
      <c r="F11735" s="155"/>
      <c r="G11735">
        <v>6023.06</v>
      </c>
      <c r="H11735">
        <v>6023.06</v>
      </c>
    </row>
    <row r="11736" spans="1:8">
      <c r="A11736" t="s">
        <v>496</v>
      </c>
      <c r="B11736">
        <v>45657</v>
      </c>
      <c r="C11736" t="s">
        <v>1667</v>
      </c>
      <c r="D11736" t="s">
        <v>211</v>
      </c>
      <c r="E11736" s="155"/>
      <c r="F11736" s="155"/>
      <c r="G11736">
        <v>137247.87</v>
      </c>
      <c r="H11736">
        <v>137247.87</v>
      </c>
    </row>
    <row r="11737" spans="1:8">
      <c r="A11737" t="s">
        <v>319</v>
      </c>
      <c r="B11737">
        <v>3446</v>
      </c>
      <c r="C11737" t="s">
        <v>1668</v>
      </c>
      <c r="D11737" t="s">
        <v>211</v>
      </c>
      <c r="E11737" s="155"/>
      <c r="F11737" s="155"/>
      <c r="G11737">
        <v>37.4</v>
      </c>
      <c r="H11737">
        <v>37.4</v>
      </c>
    </row>
    <row r="11738" spans="1:8">
      <c r="A11738" t="s">
        <v>319</v>
      </c>
      <c r="B11738">
        <v>3445</v>
      </c>
      <c r="C11738" t="s">
        <v>1669</v>
      </c>
      <c r="D11738" t="s">
        <v>211</v>
      </c>
      <c r="E11738" s="155"/>
      <c r="F11738" s="155"/>
      <c r="G11738">
        <v>30.54</v>
      </c>
      <c r="H11738">
        <v>30.54</v>
      </c>
    </row>
    <row r="11739" spans="1:8">
      <c r="A11739" t="s">
        <v>319</v>
      </c>
      <c r="B11739">
        <v>3444</v>
      </c>
      <c r="C11739" t="s">
        <v>1670</v>
      </c>
      <c r="D11739" t="s">
        <v>211</v>
      </c>
      <c r="E11739" s="155"/>
      <c r="F11739" s="155"/>
      <c r="G11739">
        <v>18.79</v>
      </c>
      <c r="H11739">
        <v>18.79</v>
      </c>
    </row>
    <row r="11740" spans="1:8">
      <c r="A11740" t="s">
        <v>319</v>
      </c>
      <c r="B11740">
        <v>3441</v>
      </c>
      <c r="C11740" t="s">
        <v>1671</v>
      </c>
      <c r="D11740" t="s">
        <v>211</v>
      </c>
      <c r="E11740" s="155"/>
      <c r="F11740" s="155"/>
      <c r="G11740">
        <v>8.6199999999999992</v>
      </c>
      <c r="H11740">
        <v>8.6199999999999992</v>
      </c>
    </row>
    <row r="11741" spans="1:8">
      <c r="A11741" t="s">
        <v>319</v>
      </c>
      <c r="B11741">
        <v>12402</v>
      </c>
      <c r="C11741" t="s">
        <v>1672</v>
      </c>
      <c r="D11741" t="s">
        <v>211</v>
      </c>
      <c r="E11741" s="155"/>
      <c r="F11741" s="155"/>
      <c r="G11741">
        <v>105.14</v>
      </c>
      <c r="H11741">
        <v>105.14</v>
      </c>
    </row>
    <row r="11742" spans="1:8">
      <c r="A11742" t="s">
        <v>319</v>
      </c>
      <c r="B11742">
        <v>3447</v>
      </c>
      <c r="C11742" t="s">
        <v>1673</v>
      </c>
      <c r="D11742" t="s">
        <v>211</v>
      </c>
      <c r="E11742" s="155"/>
      <c r="F11742" s="155"/>
      <c r="G11742">
        <v>54.39</v>
      </c>
      <c r="H11742">
        <v>54.39</v>
      </c>
    </row>
    <row r="11743" spans="1:8">
      <c r="A11743" t="s">
        <v>319</v>
      </c>
      <c r="B11743">
        <v>3448</v>
      </c>
      <c r="C11743" t="s">
        <v>1674</v>
      </c>
      <c r="D11743" t="s">
        <v>211</v>
      </c>
      <c r="E11743" s="155"/>
      <c r="F11743" s="155"/>
      <c r="G11743">
        <v>153.71</v>
      </c>
      <c r="H11743">
        <v>153.71</v>
      </c>
    </row>
    <row r="11744" spans="1:8">
      <c r="A11744" t="s">
        <v>319</v>
      </c>
      <c r="B11744">
        <v>3442</v>
      </c>
      <c r="C11744" t="s">
        <v>1675</v>
      </c>
      <c r="D11744" t="s">
        <v>211</v>
      </c>
      <c r="E11744" s="155"/>
      <c r="F11744" s="155"/>
      <c r="G11744">
        <v>12.89</v>
      </c>
      <c r="H11744">
        <v>12.89</v>
      </c>
    </row>
    <row r="11745" spans="1:8">
      <c r="A11745" t="s">
        <v>319</v>
      </c>
      <c r="B11745">
        <v>3449</v>
      </c>
      <c r="C11745" t="s">
        <v>1676</v>
      </c>
      <c r="D11745" t="s">
        <v>211</v>
      </c>
      <c r="E11745" s="155"/>
      <c r="F11745" s="155"/>
      <c r="G11745">
        <v>269.33999999999997</v>
      </c>
      <c r="H11745">
        <v>269.33999999999997</v>
      </c>
    </row>
    <row r="11746" spans="1:8">
      <c r="A11746" t="s">
        <v>319</v>
      </c>
      <c r="B11746">
        <v>37438</v>
      </c>
      <c r="C11746" t="s">
        <v>1677</v>
      </c>
      <c r="D11746" t="s">
        <v>211</v>
      </c>
      <c r="E11746" s="155"/>
      <c r="F11746" s="155"/>
      <c r="G11746">
        <v>246.08</v>
      </c>
      <c r="H11746">
        <v>246.08</v>
      </c>
    </row>
    <row r="11747" spans="1:8">
      <c r="A11747" t="s">
        <v>319</v>
      </c>
      <c r="B11747">
        <v>37439</v>
      </c>
      <c r="C11747" t="s">
        <v>1678</v>
      </c>
      <c r="D11747" t="s">
        <v>211</v>
      </c>
      <c r="E11747" s="155"/>
      <c r="F11747" s="155"/>
      <c r="G11747">
        <v>1608.84</v>
      </c>
      <c r="H11747">
        <v>1608.84</v>
      </c>
    </row>
    <row r="11748" spans="1:8">
      <c r="A11748" t="s">
        <v>319</v>
      </c>
      <c r="B11748">
        <v>37435</v>
      </c>
      <c r="C11748" t="s">
        <v>1679</v>
      </c>
      <c r="D11748" t="s">
        <v>211</v>
      </c>
      <c r="E11748" s="155"/>
      <c r="F11748" s="155"/>
      <c r="G11748">
        <v>28.92</v>
      </c>
      <c r="H11748">
        <v>28.92</v>
      </c>
    </row>
    <row r="11749" spans="1:8">
      <c r="A11749" t="s">
        <v>319</v>
      </c>
      <c r="B11749">
        <v>37436</v>
      </c>
      <c r="C11749" t="s">
        <v>1680</v>
      </c>
      <c r="D11749" t="s">
        <v>211</v>
      </c>
      <c r="E11749" s="155"/>
      <c r="F11749" s="155"/>
      <c r="G11749">
        <v>34.130000000000003</v>
      </c>
      <c r="H11749">
        <v>34.130000000000003</v>
      </c>
    </row>
    <row r="11750" spans="1:8">
      <c r="A11750" t="s">
        <v>319</v>
      </c>
      <c r="B11750">
        <v>37437</v>
      </c>
      <c r="C11750" t="s">
        <v>1681</v>
      </c>
      <c r="D11750" t="s">
        <v>211</v>
      </c>
      <c r="E11750" s="155"/>
      <c r="F11750" s="155"/>
      <c r="G11750">
        <v>49.36</v>
      </c>
      <c r="H11750">
        <v>49.36</v>
      </c>
    </row>
    <row r="11751" spans="1:8">
      <c r="A11751" t="s">
        <v>319</v>
      </c>
      <c r="B11751">
        <v>3473</v>
      </c>
      <c r="C11751" t="s">
        <v>1682</v>
      </c>
      <c r="D11751" t="s">
        <v>211</v>
      </c>
      <c r="E11751" s="155"/>
      <c r="F11751" s="155"/>
      <c r="G11751">
        <v>42.29</v>
      </c>
      <c r="H11751">
        <v>42.29</v>
      </c>
    </row>
    <row r="11752" spans="1:8">
      <c r="A11752" t="s">
        <v>319</v>
      </c>
      <c r="B11752">
        <v>3474</v>
      </c>
      <c r="C11752" t="s">
        <v>1683</v>
      </c>
      <c r="D11752" t="s">
        <v>211</v>
      </c>
      <c r="E11752" s="155"/>
      <c r="F11752" s="155"/>
      <c r="G11752">
        <v>34.86</v>
      </c>
      <c r="H11752">
        <v>34.86</v>
      </c>
    </row>
    <row r="11753" spans="1:8">
      <c r="A11753" t="s">
        <v>319</v>
      </c>
      <c r="B11753">
        <v>3443</v>
      </c>
      <c r="C11753" t="s">
        <v>1684</v>
      </c>
      <c r="D11753" t="s">
        <v>211</v>
      </c>
      <c r="E11753" s="155"/>
      <c r="F11753" s="155"/>
      <c r="G11753">
        <v>21.69</v>
      </c>
      <c r="H11753">
        <v>21.69</v>
      </c>
    </row>
    <row r="11754" spans="1:8">
      <c r="A11754" t="s">
        <v>319</v>
      </c>
      <c r="B11754">
        <v>3450</v>
      </c>
      <c r="C11754" t="s">
        <v>1685</v>
      </c>
      <c r="D11754" t="s">
        <v>211</v>
      </c>
      <c r="E11754" s="155"/>
      <c r="F11754" s="155"/>
      <c r="G11754">
        <v>10.1</v>
      </c>
      <c r="H11754">
        <v>10.1</v>
      </c>
    </row>
    <row r="11755" spans="1:8">
      <c r="A11755" t="s">
        <v>319</v>
      </c>
      <c r="B11755">
        <v>3453</v>
      </c>
      <c r="C11755" t="s">
        <v>1686</v>
      </c>
      <c r="D11755" t="s">
        <v>211</v>
      </c>
      <c r="E11755" s="155"/>
      <c r="F11755" s="155"/>
      <c r="G11755">
        <v>123.44</v>
      </c>
      <c r="H11755">
        <v>123.44</v>
      </c>
    </row>
    <row r="11756" spans="1:8">
      <c r="A11756" t="s">
        <v>319</v>
      </c>
      <c r="B11756">
        <v>3452</v>
      </c>
      <c r="C11756" t="s">
        <v>1687</v>
      </c>
      <c r="D11756" t="s">
        <v>211</v>
      </c>
      <c r="E11756" s="155"/>
      <c r="F11756" s="155"/>
      <c r="G11756">
        <v>60.93</v>
      </c>
      <c r="H11756">
        <v>60.93</v>
      </c>
    </row>
    <row r="11757" spans="1:8">
      <c r="A11757" t="s">
        <v>319</v>
      </c>
      <c r="B11757">
        <v>3454</v>
      </c>
      <c r="C11757" t="s">
        <v>1688</v>
      </c>
      <c r="D11757" t="s">
        <v>211</v>
      </c>
      <c r="E11757" s="155"/>
      <c r="F11757" s="155"/>
      <c r="G11757">
        <v>187.75</v>
      </c>
      <c r="H11757">
        <v>187.75</v>
      </c>
    </row>
    <row r="11758" spans="1:8">
      <c r="A11758" t="s">
        <v>319</v>
      </c>
      <c r="B11758">
        <v>3451</v>
      </c>
      <c r="C11758" t="s">
        <v>1689</v>
      </c>
      <c r="D11758" t="s">
        <v>211</v>
      </c>
      <c r="E11758" s="155"/>
      <c r="F11758" s="155"/>
      <c r="G11758">
        <v>12.09</v>
      </c>
      <c r="H11758">
        <v>12.09</v>
      </c>
    </row>
    <row r="11759" spans="1:8">
      <c r="A11759" t="s">
        <v>319</v>
      </c>
      <c r="B11759">
        <v>3458</v>
      </c>
      <c r="C11759" t="s">
        <v>1690</v>
      </c>
      <c r="D11759" t="s">
        <v>211</v>
      </c>
      <c r="E11759" s="155"/>
      <c r="F11759" s="155"/>
      <c r="G11759">
        <v>33.9</v>
      </c>
      <c r="H11759">
        <v>33.9</v>
      </c>
    </row>
    <row r="11760" spans="1:8">
      <c r="A11760" t="s">
        <v>319</v>
      </c>
      <c r="B11760">
        <v>3457</v>
      </c>
      <c r="C11760" t="s">
        <v>1691</v>
      </c>
      <c r="D11760" t="s">
        <v>211</v>
      </c>
      <c r="E11760" s="155"/>
      <c r="F11760" s="155"/>
      <c r="G11760">
        <v>25.45</v>
      </c>
      <c r="H11760">
        <v>25.45</v>
      </c>
    </row>
    <row r="11761" spans="1:8">
      <c r="A11761" t="s">
        <v>319</v>
      </c>
      <c r="B11761">
        <v>3472</v>
      </c>
      <c r="C11761" t="s">
        <v>1692</v>
      </c>
      <c r="D11761" t="s">
        <v>211</v>
      </c>
      <c r="E11761" s="155"/>
      <c r="F11761" s="155"/>
      <c r="G11761">
        <v>16.239999999999998</v>
      </c>
      <c r="H11761">
        <v>16.239999999999998</v>
      </c>
    </row>
    <row r="11762" spans="1:8">
      <c r="A11762" t="s">
        <v>319</v>
      </c>
      <c r="B11762">
        <v>3455</v>
      </c>
      <c r="C11762" t="s">
        <v>1693</v>
      </c>
      <c r="D11762" t="s">
        <v>211</v>
      </c>
      <c r="E11762" s="155"/>
      <c r="F11762" s="155"/>
      <c r="G11762">
        <v>7.23</v>
      </c>
      <c r="H11762">
        <v>7.23</v>
      </c>
    </row>
    <row r="11763" spans="1:8">
      <c r="A11763" t="s">
        <v>319</v>
      </c>
      <c r="B11763">
        <v>3470</v>
      </c>
      <c r="C11763" t="s">
        <v>1694</v>
      </c>
      <c r="D11763" t="s">
        <v>211</v>
      </c>
      <c r="E11763" s="155"/>
      <c r="F11763" s="155"/>
      <c r="G11763">
        <v>94.65</v>
      </c>
      <c r="H11763">
        <v>94.65</v>
      </c>
    </row>
    <row r="11764" spans="1:8">
      <c r="A11764" t="s">
        <v>319</v>
      </c>
      <c r="B11764">
        <v>3471</v>
      </c>
      <c r="C11764" t="s">
        <v>1695</v>
      </c>
      <c r="D11764" t="s">
        <v>211</v>
      </c>
      <c r="E11764" s="155"/>
      <c r="F11764" s="155"/>
      <c r="G11764">
        <v>52.01</v>
      </c>
      <c r="H11764">
        <v>52.01</v>
      </c>
    </row>
    <row r="11765" spans="1:8">
      <c r="A11765" t="s">
        <v>319</v>
      </c>
      <c r="B11765">
        <v>3459</v>
      </c>
      <c r="C11765" t="s">
        <v>1696</v>
      </c>
      <c r="D11765" t="s">
        <v>211</v>
      </c>
      <c r="E11765" s="155"/>
      <c r="F11765" s="155"/>
      <c r="G11765">
        <v>133.51</v>
      </c>
      <c r="H11765">
        <v>133.51</v>
      </c>
    </row>
    <row r="11766" spans="1:8">
      <c r="A11766" t="s">
        <v>319</v>
      </c>
      <c r="B11766">
        <v>3456</v>
      </c>
      <c r="C11766" t="s">
        <v>1697</v>
      </c>
      <c r="D11766" t="s">
        <v>211</v>
      </c>
      <c r="E11766" s="155"/>
      <c r="F11766" s="155"/>
      <c r="G11766">
        <v>10.81</v>
      </c>
      <c r="H11766">
        <v>10.81</v>
      </c>
    </row>
    <row r="11767" spans="1:8">
      <c r="A11767" t="s">
        <v>319</v>
      </c>
      <c r="B11767">
        <v>3469</v>
      </c>
      <c r="C11767" t="s">
        <v>1698</v>
      </c>
      <c r="D11767" t="s">
        <v>211</v>
      </c>
      <c r="E11767" s="155"/>
      <c r="F11767" s="155"/>
      <c r="G11767">
        <v>253.9</v>
      </c>
      <c r="H11767">
        <v>253.9</v>
      </c>
    </row>
    <row r="11768" spans="1:8">
      <c r="A11768" t="s">
        <v>319</v>
      </c>
      <c r="B11768">
        <v>3460</v>
      </c>
      <c r="C11768" t="s">
        <v>1699</v>
      </c>
      <c r="D11768" t="s">
        <v>211</v>
      </c>
      <c r="E11768" s="155"/>
      <c r="F11768" s="155"/>
      <c r="G11768">
        <v>370.48</v>
      </c>
      <c r="H11768">
        <v>370.48</v>
      </c>
    </row>
    <row r="11769" spans="1:8">
      <c r="A11769" t="s">
        <v>319</v>
      </c>
      <c r="B11769">
        <v>3461</v>
      </c>
      <c r="C11769" t="s">
        <v>1700</v>
      </c>
      <c r="D11769" t="s">
        <v>211</v>
      </c>
      <c r="E11769" s="155"/>
      <c r="F11769" s="155"/>
      <c r="G11769">
        <v>946.93</v>
      </c>
      <c r="H11769">
        <v>946.93</v>
      </c>
    </row>
    <row r="11770" spans="1:8">
      <c r="A11770" t="s">
        <v>319</v>
      </c>
      <c r="B11770">
        <v>37433</v>
      </c>
      <c r="C11770" t="s">
        <v>1701</v>
      </c>
      <c r="D11770" t="s">
        <v>211</v>
      </c>
      <c r="E11770" s="155"/>
      <c r="F11770" s="155"/>
      <c r="G11770">
        <v>246.08</v>
      </c>
      <c r="H11770">
        <v>246.08</v>
      </c>
    </row>
    <row r="11771" spans="1:8">
      <c r="A11771" t="s">
        <v>319</v>
      </c>
      <c r="B11771">
        <v>37430</v>
      </c>
      <c r="C11771" t="s">
        <v>1702</v>
      </c>
      <c r="D11771" t="s">
        <v>211</v>
      </c>
      <c r="E11771" s="155"/>
      <c r="F11771" s="155"/>
      <c r="G11771">
        <v>30.84</v>
      </c>
      <c r="H11771">
        <v>30.84</v>
      </c>
    </row>
    <row r="11772" spans="1:8">
      <c r="A11772" t="s">
        <v>319</v>
      </c>
      <c r="B11772">
        <v>37434</v>
      </c>
      <c r="C11772" t="s">
        <v>1703</v>
      </c>
      <c r="D11772" t="s">
        <v>211</v>
      </c>
      <c r="E11772" s="155"/>
      <c r="F11772" s="155"/>
      <c r="G11772">
        <v>2294.42</v>
      </c>
      <c r="H11772">
        <v>2294.42</v>
      </c>
    </row>
    <row r="11773" spans="1:8">
      <c r="A11773" t="s">
        <v>319</v>
      </c>
      <c r="B11773">
        <v>37431</v>
      </c>
      <c r="C11773" t="s">
        <v>1704</v>
      </c>
      <c r="D11773" t="s">
        <v>211</v>
      </c>
      <c r="E11773" s="155"/>
      <c r="F11773" s="155"/>
      <c r="G11773">
        <v>41.83</v>
      </c>
      <c r="H11773">
        <v>41.83</v>
      </c>
    </row>
    <row r="11774" spans="1:8">
      <c r="A11774" t="s">
        <v>319</v>
      </c>
      <c r="B11774">
        <v>37432</v>
      </c>
      <c r="C11774" t="s">
        <v>1705</v>
      </c>
      <c r="D11774" t="s">
        <v>211</v>
      </c>
      <c r="E11774" s="155"/>
      <c r="F11774" s="155"/>
      <c r="G11774">
        <v>77.16</v>
      </c>
      <c r="H11774">
        <v>77.16</v>
      </c>
    </row>
    <row r="11775" spans="1:8">
      <c r="A11775" t="s">
        <v>319</v>
      </c>
      <c r="B11775">
        <v>39869</v>
      </c>
      <c r="C11775" t="s">
        <v>1706</v>
      </c>
      <c r="D11775" t="s">
        <v>211</v>
      </c>
      <c r="E11775" s="155"/>
      <c r="F11775" s="155"/>
      <c r="G11775">
        <v>14.64</v>
      </c>
      <c r="H11775">
        <v>14.64</v>
      </c>
    </row>
    <row r="11776" spans="1:8">
      <c r="A11776" t="s">
        <v>319</v>
      </c>
      <c r="B11776">
        <v>39870</v>
      </c>
      <c r="C11776" t="s">
        <v>1707</v>
      </c>
      <c r="D11776" t="s">
        <v>211</v>
      </c>
      <c r="E11776" s="155"/>
      <c r="F11776" s="155"/>
      <c r="G11776">
        <v>22.39</v>
      </c>
      <c r="H11776">
        <v>22.39</v>
      </c>
    </row>
    <row r="11777" spans="1:8">
      <c r="A11777" t="s">
        <v>319</v>
      </c>
      <c r="B11777">
        <v>39871</v>
      </c>
      <c r="C11777" t="s">
        <v>1708</v>
      </c>
      <c r="D11777" t="s">
        <v>211</v>
      </c>
      <c r="E11777" s="155"/>
      <c r="F11777" s="155"/>
      <c r="G11777">
        <v>25.09</v>
      </c>
      <c r="H11777">
        <v>25.09</v>
      </c>
    </row>
    <row r="11778" spans="1:8">
      <c r="A11778" t="s">
        <v>319</v>
      </c>
      <c r="B11778">
        <v>12722</v>
      </c>
      <c r="C11778" t="s">
        <v>1709</v>
      </c>
      <c r="D11778" t="s">
        <v>211</v>
      </c>
      <c r="E11778" s="155"/>
      <c r="F11778" s="155"/>
      <c r="G11778">
        <v>839.77</v>
      </c>
      <c r="H11778">
        <v>839.77</v>
      </c>
    </row>
    <row r="11779" spans="1:8">
      <c r="A11779" t="s">
        <v>319</v>
      </c>
      <c r="B11779">
        <v>12714</v>
      </c>
      <c r="C11779" t="s">
        <v>1710</v>
      </c>
      <c r="D11779" t="s">
        <v>211</v>
      </c>
      <c r="E11779" s="155"/>
      <c r="F11779" s="155"/>
      <c r="G11779">
        <v>5.48</v>
      </c>
      <c r="H11779">
        <v>5.48</v>
      </c>
    </row>
    <row r="11780" spans="1:8">
      <c r="A11780" t="s">
        <v>319</v>
      </c>
      <c r="B11780">
        <v>12715</v>
      </c>
      <c r="C11780" t="s">
        <v>1711</v>
      </c>
      <c r="D11780" t="s">
        <v>211</v>
      </c>
      <c r="E11780" s="155"/>
      <c r="F11780" s="155"/>
      <c r="G11780">
        <v>12.37</v>
      </c>
      <c r="H11780">
        <v>12.37</v>
      </c>
    </row>
    <row r="11781" spans="1:8">
      <c r="A11781" t="s">
        <v>319</v>
      </c>
      <c r="B11781">
        <v>12716</v>
      </c>
      <c r="C11781" t="s">
        <v>1712</v>
      </c>
      <c r="D11781" t="s">
        <v>211</v>
      </c>
      <c r="E11781" s="155"/>
      <c r="F11781" s="155"/>
      <c r="G11781">
        <v>21.25</v>
      </c>
      <c r="H11781">
        <v>21.25</v>
      </c>
    </row>
    <row r="11782" spans="1:8">
      <c r="A11782" t="s">
        <v>319</v>
      </c>
      <c r="B11782">
        <v>12717</v>
      </c>
      <c r="C11782" t="s">
        <v>1713</v>
      </c>
      <c r="D11782" t="s">
        <v>211</v>
      </c>
      <c r="E11782" s="155"/>
      <c r="F11782" s="155"/>
      <c r="G11782">
        <v>41.78</v>
      </c>
      <c r="H11782">
        <v>41.78</v>
      </c>
    </row>
    <row r="11783" spans="1:8">
      <c r="A11783" t="s">
        <v>319</v>
      </c>
      <c r="B11783">
        <v>12718</v>
      </c>
      <c r="C11783" t="s">
        <v>1714</v>
      </c>
      <c r="D11783" t="s">
        <v>211</v>
      </c>
      <c r="E11783" s="155"/>
      <c r="F11783" s="155"/>
      <c r="G11783">
        <v>64.12</v>
      </c>
      <c r="H11783">
        <v>64.12</v>
      </c>
    </row>
    <row r="11784" spans="1:8">
      <c r="A11784" t="s">
        <v>319</v>
      </c>
      <c r="B11784">
        <v>12719</v>
      </c>
      <c r="C11784" t="s">
        <v>1715</v>
      </c>
      <c r="D11784" t="s">
        <v>211</v>
      </c>
      <c r="E11784" s="155"/>
      <c r="F11784" s="155"/>
      <c r="G11784">
        <v>101.78</v>
      </c>
      <c r="H11784">
        <v>101.78</v>
      </c>
    </row>
    <row r="11785" spans="1:8">
      <c r="A11785" t="s">
        <v>319</v>
      </c>
      <c r="B11785">
        <v>12720</v>
      </c>
      <c r="C11785" t="s">
        <v>1716</v>
      </c>
      <c r="D11785" t="s">
        <v>211</v>
      </c>
      <c r="E11785" s="155"/>
      <c r="F11785" s="155"/>
      <c r="G11785">
        <v>354.41</v>
      </c>
      <c r="H11785">
        <v>354.41</v>
      </c>
    </row>
    <row r="11786" spans="1:8">
      <c r="A11786" t="s">
        <v>319</v>
      </c>
      <c r="B11786">
        <v>12721</v>
      </c>
      <c r="C11786" t="s">
        <v>1717</v>
      </c>
      <c r="D11786" t="s">
        <v>211</v>
      </c>
      <c r="E11786" s="155"/>
      <c r="F11786" s="155"/>
      <c r="G11786">
        <v>339.85</v>
      </c>
      <c r="H11786">
        <v>339.85</v>
      </c>
    </row>
    <row r="11787" spans="1:8">
      <c r="A11787" t="s">
        <v>319</v>
      </c>
      <c r="B11787">
        <v>3468</v>
      </c>
      <c r="C11787" t="s">
        <v>1718</v>
      </c>
      <c r="D11787" t="s">
        <v>211</v>
      </c>
      <c r="E11787" s="155"/>
      <c r="F11787" s="155"/>
      <c r="G11787">
        <v>44.25</v>
      </c>
      <c r="H11787">
        <v>44.25</v>
      </c>
    </row>
    <row r="11788" spans="1:8">
      <c r="A11788" t="s">
        <v>319</v>
      </c>
      <c r="B11788">
        <v>3465</v>
      </c>
      <c r="C11788" t="s">
        <v>1719</v>
      </c>
      <c r="D11788" t="s">
        <v>211</v>
      </c>
      <c r="E11788" s="155"/>
      <c r="F11788" s="155"/>
      <c r="G11788">
        <v>44.23</v>
      </c>
      <c r="H11788">
        <v>44.23</v>
      </c>
    </row>
    <row r="11789" spans="1:8">
      <c r="A11789" t="s">
        <v>319</v>
      </c>
      <c r="B11789">
        <v>12403</v>
      </c>
      <c r="C11789" t="s">
        <v>1720</v>
      </c>
      <c r="D11789" t="s">
        <v>211</v>
      </c>
      <c r="E11789" s="155"/>
      <c r="F11789" s="155"/>
      <c r="G11789">
        <v>31.53</v>
      </c>
      <c r="H11789">
        <v>31.53</v>
      </c>
    </row>
    <row r="11790" spans="1:8">
      <c r="A11790" t="s">
        <v>319</v>
      </c>
      <c r="B11790">
        <v>3463</v>
      </c>
      <c r="C11790" t="s">
        <v>1721</v>
      </c>
      <c r="D11790" t="s">
        <v>211</v>
      </c>
      <c r="E11790" s="155"/>
      <c r="F11790" s="155"/>
      <c r="G11790">
        <v>18.420000000000002</v>
      </c>
      <c r="H11790">
        <v>18.420000000000002</v>
      </c>
    </row>
    <row r="11791" spans="1:8">
      <c r="A11791" t="s">
        <v>319</v>
      </c>
      <c r="B11791">
        <v>3464</v>
      </c>
      <c r="C11791" t="s">
        <v>1722</v>
      </c>
      <c r="D11791" t="s">
        <v>211</v>
      </c>
      <c r="E11791" s="155"/>
      <c r="F11791" s="155"/>
      <c r="G11791">
        <v>18.420000000000002</v>
      </c>
      <c r="H11791">
        <v>18.420000000000002</v>
      </c>
    </row>
    <row r="11792" spans="1:8">
      <c r="A11792" t="s">
        <v>319</v>
      </c>
      <c r="B11792">
        <v>3466</v>
      </c>
      <c r="C11792" t="s">
        <v>1723</v>
      </c>
      <c r="D11792" t="s">
        <v>211</v>
      </c>
      <c r="E11792" s="155"/>
      <c r="F11792" s="155"/>
      <c r="G11792">
        <v>112.34</v>
      </c>
      <c r="H11792">
        <v>112.34</v>
      </c>
    </row>
    <row r="11793" spans="1:8">
      <c r="A11793" t="s">
        <v>319</v>
      </c>
      <c r="B11793">
        <v>3467</v>
      </c>
      <c r="C11793" t="s">
        <v>1724</v>
      </c>
      <c r="D11793" t="s">
        <v>211</v>
      </c>
      <c r="E11793" s="155"/>
      <c r="F11793" s="155"/>
      <c r="G11793">
        <v>63.45</v>
      </c>
      <c r="H11793">
        <v>63.45</v>
      </c>
    </row>
    <row r="11794" spans="1:8">
      <c r="A11794" t="s">
        <v>319</v>
      </c>
      <c r="B11794">
        <v>3462</v>
      </c>
      <c r="C11794" t="s">
        <v>1725</v>
      </c>
      <c r="D11794" t="s">
        <v>211</v>
      </c>
      <c r="E11794" s="155"/>
      <c r="F11794" s="155"/>
      <c r="G11794">
        <v>12.15</v>
      </c>
      <c r="H11794">
        <v>12.15</v>
      </c>
    </row>
    <row r="11795" spans="1:8">
      <c r="A11795" t="s">
        <v>319</v>
      </c>
      <c r="B11795">
        <v>43917</v>
      </c>
      <c r="C11795" t="s">
        <v>1726</v>
      </c>
      <c r="D11795" t="s">
        <v>211</v>
      </c>
      <c r="E11795" s="155"/>
      <c r="F11795" s="155"/>
      <c r="G11795">
        <v>247.14</v>
      </c>
      <c r="H11795">
        <v>247.14</v>
      </c>
    </row>
    <row r="11796" spans="1:8">
      <c r="A11796" t="s">
        <v>319</v>
      </c>
      <c r="B11796">
        <v>41808</v>
      </c>
      <c r="C11796" t="s">
        <v>1727</v>
      </c>
      <c r="D11796" t="s">
        <v>211</v>
      </c>
      <c r="E11796" s="155"/>
      <c r="F11796" s="155"/>
      <c r="G11796">
        <v>17.97</v>
      </c>
      <c r="H11796">
        <v>17.97</v>
      </c>
    </row>
    <row r="11797" spans="1:8">
      <c r="A11797" t="s">
        <v>319</v>
      </c>
      <c r="B11797">
        <v>41817</v>
      </c>
      <c r="C11797" t="s">
        <v>1728</v>
      </c>
      <c r="D11797" t="s">
        <v>211</v>
      </c>
      <c r="E11797" s="155"/>
      <c r="F11797" s="155"/>
      <c r="G11797">
        <v>204.26</v>
      </c>
      <c r="H11797">
        <v>204.26</v>
      </c>
    </row>
    <row r="11798" spans="1:8">
      <c r="A11798" t="s">
        <v>319</v>
      </c>
      <c r="B11798">
        <v>41819</v>
      </c>
      <c r="C11798" t="s">
        <v>1729</v>
      </c>
      <c r="D11798" t="s">
        <v>211</v>
      </c>
      <c r="E11798" s="155"/>
      <c r="F11798" s="155"/>
      <c r="G11798">
        <v>307.29000000000002</v>
      </c>
      <c r="H11798">
        <v>307.29000000000002</v>
      </c>
    </row>
    <row r="11799" spans="1:8">
      <c r="A11799" t="s">
        <v>319</v>
      </c>
      <c r="B11799">
        <v>41815</v>
      </c>
      <c r="C11799" t="s">
        <v>1730</v>
      </c>
      <c r="D11799" t="s">
        <v>211</v>
      </c>
      <c r="E11799" s="155"/>
      <c r="F11799" s="155"/>
      <c r="G11799">
        <v>90.83</v>
      </c>
      <c r="H11799">
        <v>90.83</v>
      </c>
    </row>
    <row r="11800" spans="1:8">
      <c r="A11800" t="s">
        <v>319</v>
      </c>
      <c r="B11800">
        <v>41816</v>
      </c>
      <c r="C11800" t="s">
        <v>1731</v>
      </c>
      <c r="D11800" t="s">
        <v>211</v>
      </c>
      <c r="E11800" s="155"/>
      <c r="F11800" s="155"/>
      <c r="G11800">
        <v>151.52000000000001</v>
      </c>
      <c r="H11800">
        <v>151.52000000000001</v>
      </c>
    </row>
    <row r="11801" spans="1:8">
      <c r="A11801" t="s">
        <v>319</v>
      </c>
      <c r="B11801">
        <v>41812</v>
      </c>
      <c r="C11801" t="s">
        <v>1732</v>
      </c>
      <c r="D11801" t="s">
        <v>211</v>
      </c>
      <c r="E11801" s="155"/>
      <c r="F11801" s="155"/>
      <c r="G11801">
        <v>44.06</v>
      </c>
      <c r="H11801">
        <v>44.06</v>
      </c>
    </row>
    <row r="11802" spans="1:8">
      <c r="A11802" t="s">
        <v>319</v>
      </c>
      <c r="B11802">
        <v>41813</v>
      </c>
      <c r="C11802" t="s">
        <v>1733</v>
      </c>
      <c r="D11802" t="s">
        <v>211</v>
      </c>
      <c r="E11802" s="155"/>
      <c r="F11802" s="155"/>
      <c r="G11802">
        <v>64.83</v>
      </c>
      <c r="H11802">
        <v>64.83</v>
      </c>
    </row>
    <row r="11803" spans="1:8">
      <c r="A11803" t="s">
        <v>319</v>
      </c>
      <c r="B11803">
        <v>41806</v>
      </c>
      <c r="C11803" t="s">
        <v>1734</v>
      </c>
      <c r="D11803" t="s">
        <v>211</v>
      </c>
      <c r="E11803" s="155"/>
      <c r="F11803" s="155"/>
      <c r="G11803">
        <v>11.69</v>
      </c>
      <c r="H11803">
        <v>11.69</v>
      </c>
    </row>
    <row r="11804" spans="1:8">
      <c r="A11804" t="s">
        <v>319</v>
      </c>
      <c r="B11804">
        <v>41807</v>
      </c>
      <c r="C11804" t="s">
        <v>1735</v>
      </c>
      <c r="D11804" t="s">
        <v>211</v>
      </c>
      <c r="E11804" s="155"/>
      <c r="F11804" s="155"/>
      <c r="G11804">
        <v>13.04</v>
      </c>
      <c r="H11804">
        <v>13.04</v>
      </c>
    </row>
    <row r="11805" spans="1:8">
      <c r="A11805" t="s">
        <v>319</v>
      </c>
      <c r="B11805">
        <v>41809</v>
      </c>
      <c r="C11805" t="s">
        <v>1736</v>
      </c>
      <c r="D11805" t="s">
        <v>211</v>
      </c>
      <c r="E11805" s="155"/>
      <c r="F11805" s="155"/>
      <c r="G11805">
        <v>21.34</v>
      </c>
      <c r="H11805">
        <v>21.34</v>
      </c>
    </row>
    <row r="11806" spans="1:8">
      <c r="A11806" t="s">
        <v>319</v>
      </c>
      <c r="B11806">
        <v>41811</v>
      </c>
      <c r="C11806" t="s">
        <v>1737</v>
      </c>
      <c r="D11806" t="s">
        <v>211</v>
      </c>
      <c r="E11806" s="155"/>
      <c r="F11806" s="155"/>
      <c r="G11806">
        <v>27.33</v>
      </c>
      <c r="H11806">
        <v>27.33</v>
      </c>
    </row>
    <row r="11807" spans="1:8">
      <c r="A11807" t="s">
        <v>319</v>
      </c>
      <c r="B11807">
        <v>41814</v>
      </c>
      <c r="C11807" t="s">
        <v>1738</v>
      </c>
      <c r="D11807" t="s">
        <v>211</v>
      </c>
      <c r="E11807" s="155"/>
      <c r="F11807" s="155"/>
      <c r="G11807">
        <v>8.0299999999999994</v>
      </c>
      <c r="H11807">
        <v>8.0299999999999994</v>
      </c>
    </row>
    <row r="11808" spans="1:8">
      <c r="A11808" t="s">
        <v>319</v>
      </c>
      <c r="B11808">
        <v>41818</v>
      </c>
      <c r="C11808" t="s">
        <v>1739</v>
      </c>
      <c r="D11808" t="s">
        <v>211</v>
      </c>
      <c r="E11808" s="155"/>
      <c r="F11808" s="155"/>
      <c r="G11808">
        <v>9.01</v>
      </c>
      <c r="H11808">
        <v>9.01</v>
      </c>
    </row>
    <row r="11809" spans="1:8">
      <c r="A11809" t="s">
        <v>319</v>
      </c>
      <c r="B11809">
        <v>43919</v>
      </c>
      <c r="C11809" t="s">
        <v>1740</v>
      </c>
      <c r="D11809" t="s">
        <v>211</v>
      </c>
      <c r="E11809" s="155"/>
      <c r="F11809" s="155"/>
      <c r="G11809">
        <v>307.29000000000002</v>
      </c>
      <c r="H11809">
        <v>307.29000000000002</v>
      </c>
    </row>
    <row r="11810" spans="1:8">
      <c r="A11810" t="s">
        <v>319</v>
      </c>
      <c r="B11810">
        <v>43914</v>
      </c>
      <c r="C11810" t="s">
        <v>1741</v>
      </c>
      <c r="D11810" t="s">
        <v>211</v>
      </c>
      <c r="E11810" s="155"/>
      <c r="F11810" s="155"/>
      <c r="G11810">
        <v>97.33</v>
      </c>
      <c r="H11810">
        <v>97.33</v>
      </c>
    </row>
    <row r="11811" spans="1:8">
      <c r="A11811" t="s">
        <v>319</v>
      </c>
      <c r="B11811">
        <v>43916</v>
      </c>
      <c r="C11811" t="s">
        <v>1742</v>
      </c>
      <c r="D11811" t="s">
        <v>211</v>
      </c>
      <c r="E11811" s="155"/>
      <c r="F11811" s="155"/>
      <c r="G11811">
        <v>137.44999999999999</v>
      </c>
      <c r="H11811">
        <v>137.44999999999999</v>
      </c>
    </row>
    <row r="11812" spans="1:8">
      <c r="A11812" t="s">
        <v>319</v>
      </c>
      <c r="B11812">
        <v>43912</v>
      </c>
      <c r="C11812" t="s">
        <v>1743</v>
      </c>
      <c r="D11812" t="s">
        <v>211</v>
      </c>
      <c r="E11812" s="155"/>
      <c r="F11812" s="155"/>
      <c r="G11812">
        <v>44.06</v>
      </c>
      <c r="H11812">
        <v>44.06</v>
      </c>
    </row>
    <row r="11813" spans="1:8">
      <c r="A11813" t="s">
        <v>319</v>
      </c>
      <c r="B11813">
        <v>43913</v>
      </c>
      <c r="C11813" t="s">
        <v>1744</v>
      </c>
      <c r="D11813" t="s">
        <v>211</v>
      </c>
      <c r="E11813" s="155"/>
      <c r="F11813" s="155"/>
      <c r="G11813">
        <v>64.83</v>
      </c>
      <c r="H11813">
        <v>64.83</v>
      </c>
    </row>
    <row r="11814" spans="1:8">
      <c r="A11814" t="s">
        <v>319</v>
      </c>
      <c r="B11814">
        <v>43908</v>
      </c>
      <c r="C11814" t="s">
        <v>1745</v>
      </c>
      <c r="D11814" t="s">
        <v>211</v>
      </c>
      <c r="E11814" s="155"/>
      <c r="F11814" s="155"/>
      <c r="G11814">
        <v>12.54</v>
      </c>
      <c r="H11814">
        <v>12.54</v>
      </c>
    </row>
    <row r="11815" spans="1:8">
      <c r="A11815" t="s">
        <v>319</v>
      </c>
      <c r="B11815">
        <v>43909</v>
      </c>
      <c r="C11815" t="s">
        <v>1746</v>
      </c>
      <c r="D11815" t="s">
        <v>211</v>
      </c>
      <c r="E11815" s="155"/>
      <c r="F11815" s="155"/>
      <c r="G11815">
        <v>14.55</v>
      </c>
      <c r="H11815">
        <v>14.55</v>
      </c>
    </row>
    <row r="11816" spans="1:8">
      <c r="A11816" t="s">
        <v>319</v>
      </c>
      <c r="B11816">
        <v>43910</v>
      </c>
      <c r="C11816" t="s">
        <v>1747</v>
      </c>
      <c r="D11816" t="s">
        <v>211</v>
      </c>
      <c r="E11816" s="155"/>
      <c r="F11816" s="155"/>
      <c r="G11816">
        <v>21.34</v>
      </c>
      <c r="H11816">
        <v>21.34</v>
      </c>
    </row>
    <row r="11817" spans="1:8">
      <c r="A11817" t="s">
        <v>319</v>
      </c>
      <c r="B11817">
        <v>43911</v>
      </c>
      <c r="C11817" t="s">
        <v>1748</v>
      </c>
      <c r="D11817" t="s">
        <v>211</v>
      </c>
      <c r="E11817" s="155"/>
      <c r="F11817" s="155"/>
      <c r="G11817">
        <v>27.33</v>
      </c>
      <c r="H11817">
        <v>27.33</v>
      </c>
    </row>
    <row r="11818" spans="1:8">
      <c r="A11818" t="s">
        <v>319</v>
      </c>
      <c r="B11818">
        <v>43915</v>
      </c>
      <c r="C11818" t="s">
        <v>1749</v>
      </c>
      <c r="D11818" t="s">
        <v>211</v>
      </c>
      <c r="E11818" s="155"/>
      <c r="F11818" s="155"/>
      <c r="G11818">
        <v>6.92</v>
      </c>
      <c r="H11818">
        <v>6.92</v>
      </c>
    </row>
    <row r="11819" spans="1:8">
      <c r="A11819" t="s">
        <v>319</v>
      </c>
      <c r="B11819">
        <v>43918</v>
      </c>
      <c r="C11819" t="s">
        <v>1750</v>
      </c>
      <c r="D11819" t="s">
        <v>211</v>
      </c>
      <c r="E11819" s="155"/>
      <c r="F11819" s="155"/>
      <c r="G11819">
        <v>8.5500000000000007</v>
      </c>
      <c r="H11819">
        <v>8.5500000000000007</v>
      </c>
    </row>
    <row r="11820" spans="1:8">
      <c r="A11820" t="s">
        <v>319</v>
      </c>
      <c r="B11820">
        <v>43907</v>
      </c>
      <c r="C11820" t="s">
        <v>1751</v>
      </c>
      <c r="D11820" t="s">
        <v>211</v>
      </c>
      <c r="E11820" s="155"/>
      <c r="F11820" s="155"/>
      <c r="G11820">
        <v>11.69</v>
      </c>
      <c r="H11820">
        <v>11.69</v>
      </c>
    </row>
    <row r="11821" spans="1:8">
      <c r="A11821" t="s">
        <v>319</v>
      </c>
      <c r="B11821">
        <v>37416</v>
      </c>
      <c r="C11821" t="s">
        <v>1752</v>
      </c>
      <c r="D11821" t="s">
        <v>211</v>
      </c>
      <c r="E11821" s="155"/>
      <c r="F11821" s="155"/>
      <c r="G11821">
        <v>4.0599999999999996</v>
      </c>
      <c r="H11821">
        <v>4.0599999999999996</v>
      </c>
    </row>
    <row r="11822" spans="1:8">
      <c r="A11822" t="s">
        <v>319</v>
      </c>
      <c r="B11822">
        <v>37417</v>
      </c>
      <c r="C11822" t="s">
        <v>1753</v>
      </c>
      <c r="D11822" t="s">
        <v>211</v>
      </c>
      <c r="E11822" s="155"/>
      <c r="F11822" s="155"/>
      <c r="G11822">
        <v>5.83</v>
      </c>
      <c r="H11822">
        <v>5.83</v>
      </c>
    </row>
    <row r="11823" spans="1:8">
      <c r="A11823" t="s">
        <v>319</v>
      </c>
      <c r="B11823">
        <v>37413</v>
      </c>
      <c r="C11823" t="s">
        <v>1754</v>
      </c>
      <c r="D11823" t="s">
        <v>211</v>
      </c>
      <c r="E11823" s="155"/>
      <c r="F11823" s="155"/>
      <c r="G11823">
        <v>4.34</v>
      </c>
      <c r="H11823">
        <v>4.34</v>
      </c>
    </row>
    <row r="11824" spans="1:8">
      <c r="A11824" t="s">
        <v>319</v>
      </c>
      <c r="B11824">
        <v>37414</v>
      </c>
      <c r="C11824" t="s">
        <v>1755</v>
      </c>
      <c r="D11824" t="s">
        <v>211</v>
      </c>
      <c r="E11824" s="155"/>
      <c r="F11824" s="155"/>
      <c r="G11824">
        <v>4.92</v>
      </c>
      <c r="H11824">
        <v>4.92</v>
      </c>
    </row>
    <row r="11825" spans="1:8">
      <c r="A11825" t="s">
        <v>319</v>
      </c>
      <c r="B11825">
        <v>37415</v>
      </c>
      <c r="C11825" t="s">
        <v>1756</v>
      </c>
      <c r="D11825" t="s">
        <v>211</v>
      </c>
      <c r="E11825" s="155"/>
      <c r="F11825" s="155"/>
      <c r="G11825">
        <v>8.9499999999999993</v>
      </c>
      <c r="H11825">
        <v>8.9499999999999993</v>
      </c>
    </row>
    <row r="11826" spans="1:8">
      <c r="A11826" t="s">
        <v>319</v>
      </c>
      <c r="B11826">
        <v>43590</v>
      </c>
      <c r="C11826" t="s">
        <v>1757</v>
      </c>
      <c r="D11826" t="s">
        <v>211</v>
      </c>
      <c r="E11826" s="155">
        <v>174.87</v>
      </c>
      <c r="F11826" s="155">
        <v>174.87</v>
      </c>
      <c r="G11826">
        <v>152.13</v>
      </c>
      <c r="H11826">
        <v>152.13</v>
      </c>
    </row>
    <row r="11827" spans="1:8">
      <c r="A11827" t="s">
        <v>319</v>
      </c>
      <c r="B11827">
        <v>43589</v>
      </c>
      <c r="C11827" t="s">
        <v>1758</v>
      </c>
      <c r="D11827" t="s">
        <v>211</v>
      </c>
      <c r="E11827" s="155">
        <v>31.64</v>
      </c>
      <c r="F11827" s="155">
        <v>31.64</v>
      </c>
      <c r="G11827">
        <v>27.52</v>
      </c>
      <c r="H11827">
        <v>27.52</v>
      </c>
    </row>
    <row r="11828" spans="1:8">
      <c r="A11828" t="s">
        <v>319</v>
      </c>
      <c r="B11828">
        <v>34519</v>
      </c>
      <c r="C11828" t="s">
        <v>1759</v>
      </c>
      <c r="D11828" t="s">
        <v>211</v>
      </c>
      <c r="E11828" s="155"/>
      <c r="F11828" s="155"/>
      <c r="G11828">
        <v>82.84</v>
      </c>
      <c r="H11828">
        <v>82.84</v>
      </c>
    </row>
    <row r="11829" spans="1:8">
      <c r="A11829" t="s">
        <v>319</v>
      </c>
      <c r="B11829">
        <v>1649</v>
      </c>
      <c r="C11829" t="s">
        <v>1760</v>
      </c>
      <c r="D11829" t="s">
        <v>211</v>
      </c>
      <c r="E11829" s="155"/>
      <c r="F11829" s="155"/>
      <c r="G11829">
        <v>79.94</v>
      </c>
      <c r="H11829">
        <v>79.94</v>
      </c>
    </row>
    <row r="11830" spans="1:8">
      <c r="A11830" t="s">
        <v>319</v>
      </c>
      <c r="B11830">
        <v>1653</v>
      </c>
      <c r="C11830" t="s">
        <v>1761</v>
      </c>
      <c r="D11830" t="s">
        <v>211</v>
      </c>
      <c r="E11830" s="155"/>
      <c r="F11830" s="155"/>
      <c r="G11830">
        <v>62.62</v>
      </c>
      <c r="H11830">
        <v>62.62</v>
      </c>
    </row>
    <row r="11831" spans="1:8">
      <c r="A11831" t="s">
        <v>319</v>
      </c>
      <c r="B11831">
        <v>1648</v>
      </c>
      <c r="C11831" t="s">
        <v>1762</v>
      </c>
      <c r="D11831" t="s">
        <v>211</v>
      </c>
      <c r="E11831" s="155"/>
      <c r="F11831" s="155"/>
      <c r="G11831">
        <v>43.05</v>
      </c>
      <c r="H11831">
        <v>43.05</v>
      </c>
    </row>
    <row r="11832" spans="1:8">
      <c r="A11832" t="s">
        <v>319</v>
      </c>
      <c r="B11832">
        <v>1647</v>
      </c>
      <c r="C11832" t="s">
        <v>1763</v>
      </c>
      <c r="D11832" t="s">
        <v>211</v>
      </c>
      <c r="E11832" s="155"/>
      <c r="F11832" s="155"/>
      <c r="G11832">
        <v>22.42</v>
      </c>
      <c r="H11832">
        <v>22.42</v>
      </c>
    </row>
    <row r="11833" spans="1:8">
      <c r="A11833" t="s">
        <v>319</v>
      </c>
      <c r="B11833">
        <v>1651</v>
      </c>
      <c r="C11833" t="s">
        <v>1764</v>
      </c>
      <c r="D11833" t="s">
        <v>211</v>
      </c>
      <c r="E11833" s="155"/>
      <c r="F11833" s="155"/>
      <c r="G11833">
        <v>199.73</v>
      </c>
      <c r="H11833">
        <v>199.73</v>
      </c>
    </row>
    <row r="11834" spans="1:8">
      <c r="A11834" t="s">
        <v>319</v>
      </c>
      <c r="B11834">
        <v>1650</v>
      </c>
      <c r="C11834" t="s">
        <v>1765</v>
      </c>
      <c r="D11834" t="s">
        <v>211</v>
      </c>
      <c r="E11834" s="155"/>
      <c r="F11834" s="155"/>
      <c r="G11834">
        <v>110.4</v>
      </c>
      <c r="H11834">
        <v>110.4</v>
      </c>
    </row>
    <row r="11835" spans="1:8">
      <c r="A11835" t="s">
        <v>319</v>
      </c>
      <c r="B11835">
        <v>1652</v>
      </c>
      <c r="C11835" t="s">
        <v>1766</v>
      </c>
      <c r="D11835" t="s">
        <v>211</v>
      </c>
      <c r="E11835" s="155"/>
      <c r="F11835" s="155"/>
      <c r="G11835">
        <v>286.67</v>
      </c>
      <c r="H11835">
        <v>286.67</v>
      </c>
    </row>
    <row r="11836" spans="1:8">
      <c r="A11836" t="s">
        <v>319</v>
      </c>
      <c r="B11836">
        <v>1654</v>
      </c>
      <c r="C11836" t="s">
        <v>1767</v>
      </c>
      <c r="D11836" t="s">
        <v>211</v>
      </c>
      <c r="E11836" s="155"/>
      <c r="F11836" s="155"/>
      <c r="G11836">
        <v>30.78</v>
      </c>
      <c r="H11836">
        <v>30.78</v>
      </c>
    </row>
    <row r="11837" spans="1:8">
      <c r="A11837" t="s">
        <v>319</v>
      </c>
      <c r="B11837">
        <v>10510</v>
      </c>
      <c r="C11837" t="s">
        <v>1768</v>
      </c>
      <c r="D11837" t="s">
        <v>211</v>
      </c>
      <c r="E11837" s="155">
        <v>174.08</v>
      </c>
      <c r="F11837" s="155">
        <v>174.08</v>
      </c>
      <c r="G11837">
        <v>155.08000000000001</v>
      </c>
      <c r="H11837">
        <v>155.08000000000001</v>
      </c>
    </row>
    <row r="11838" spans="1:8">
      <c r="A11838" t="s">
        <v>319</v>
      </c>
      <c r="B11838">
        <v>1744</v>
      </c>
      <c r="C11838" t="s">
        <v>1769</v>
      </c>
      <c r="D11838" t="s">
        <v>211</v>
      </c>
      <c r="E11838" s="155">
        <v>149.18</v>
      </c>
      <c r="F11838" s="155">
        <v>149.18</v>
      </c>
      <c r="G11838">
        <v>138.07</v>
      </c>
      <c r="H11838">
        <v>138.07</v>
      </c>
    </row>
    <row r="11839" spans="1:8">
      <c r="A11839" t="s">
        <v>319</v>
      </c>
      <c r="B11839">
        <v>1743</v>
      </c>
      <c r="C11839" t="s">
        <v>1770</v>
      </c>
      <c r="D11839" t="s">
        <v>211</v>
      </c>
      <c r="E11839" s="155">
        <v>195.9</v>
      </c>
      <c r="F11839" s="155">
        <v>195.9</v>
      </c>
      <c r="G11839">
        <v>181.31</v>
      </c>
      <c r="H11839">
        <v>181.31</v>
      </c>
    </row>
    <row r="11840" spans="1:8">
      <c r="A11840" t="s">
        <v>319</v>
      </c>
      <c r="B11840">
        <v>1747</v>
      </c>
      <c r="C11840" t="s">
        <v>1771</v>
      </c>
      <c r="D11840" t="s">
        <v>211</v>
      </c>
      <c r="E11840" s="155">
        <v>215.37</v>
      </c>
      <c r="F11840" s="155">
        <v>215.37</v>
      </c>
      <c r="G11840">
        <v>199.34</v>
      </c>
      <c r="H11840">
        <v>199.34</v>
      </c>
    </row>
    <row r="11841" spans="1:8">
      <c r="A11841" t="s">
        <v>319</v>
      </c>
      <c r="B11841">
        <v>39640</v>
      </c>
      <c r="C11841" t="s">
        <v>1772</v>
      </c>
      <c r="D11841" t="s">
        <v>211</v>
      </c>
      <c r="E11841" s="155">
        <v>15.57</v>
      </c>
      <c r="F11841" s="155">
        <v>15.57</v>
      </c>
      <c r="G11841">
        <v>11.31</v>
      </c>
      <c r="H11841">
        <v>11.31</v>
      </c>
    </row>
    <row r="11842" spans="1:8">
      <c r="A11842" t="s">
        <v>319</v>
      </c>
      <c r="B11842">
        <v>7216</v>
      </c>
      <c r="C11842" t="s">
        <v>1773</v>
      </c>
      <c r="D11842" t="s">
        <v>211</v>
      </c>
      <c r="E11842" s="155">
        <v>83.63</v>
      </c>
      <c r="F11842" s="155">
        <v>83.63</v>
      </c>
      <c r="G11842">
        <v>60.74</v>
      </c>
      <c r="H11842">
        <v>60.74</v>
      </c>
    </row>
    <row r="11843" spans="1:8">
      <c r="A11843" t="s">
        <v>319</v>
      </c>
      <c r="B11843">
        <v>20235</v>
      </c>
      <c r="C11843" t="s">
        <v>1774</v>
      </c>
      <c r="D11843" t="s">
        <v>211</v>
      </c>
      <c r="E11843" s="155">
        <v>67.239999999999995</v>
      </c>
      <c r="F11843" s="155">
        <v>67.239999999999995</v>
      </c>
      <c r="G11843">
        <v>48.83</v>
      </c>
      <c r="H11843">
        <v>48.83</v>
      </c>
    </row>
    <row r="11844" spans="1:8">
      <c r="A11844" t="s">
        <v>319</v>
      </c>
      <c r="B11844">
        <v>7181</v>
      </c>
      <c r="C11844" t="s">
        <v>1775</v>
      </c>
      <c r="D11844" t="s">
        <v>211</v>
      </c>
      <c r="E11844" s="155">
        <v>4.1399999999999997</v>
      </c>
      <c r="F11844" s="155">
        <v>4.1399999999999997</v>
      </c>
      <c r="G11844">
        <v>8.7799999999999994</v>
      </c>
      <c r="H11844">
        <v>8.7799999999999994</v>
      </c>
    </row>
    <row r="11845" spans="1:8">
      <c r="A11845" t="s">
        <v>319</v>
      </c>
      <c r="B11845">
        <v>40742</v>
      </c>
      <c r="C11845" t="s">
        <v>1776</v>
      </c>
      <c r="D11845" t="s">
        <v>211</v>
      </c>
      <c r="E11845" s="155">
        <v>11.67</v>
      </c>
      <c r="F11845" s="155">
        <v>11.67</v>
      </c>
      <c r="G11845">
        <v>11.26</v>
      </c>
      <c r="H11845">
        <v>11.26</v>
      </c>
    </row>
    <row r="11846" spans="1:8">
      <c r="A11846" t="s">
        <v>319</v>
      </c>
      <c r="B11846">
        <v>7214</v>
      </c>
      <c r="C11846" t="s">
        <v>1777</v>
      </c>
      <c r="D11846" t="s">
        <v>211</v>
      </c>
      <c r="E11846" s="155">
        <v>81.67</v>
      </c>
      <c r="F11846" s="155">
        <v>81.67</v>
      </c>
      <c r="G11846">
        <v>59.31</v>
      </c>
      <c r="H11846">
        <v>59.31</v>
      </c>
    </row>
    <row r="11847" spans="1:8">
      <c r="A11847" t="s">
        <v>319</v>
      </c>
      <c r="B11847">
        <v>7219</v>
      </c>
      <c r="C11847" t="s">
        <v>1778</v>
      </c>
      <c r="D11847" t="s">
        <v>211</v>
      </c>
      <c r="E11847" s="155">
        <v>72.44</v>
      </c>
      <c r="F11847" s="155">
        <v>72.44</v>
      </c>
      <c r="G11847">
        <v>52.61</v>
      </c>
      <c r="H11847">
        <v>52.61</v>
      </c>
    </row>
    <row r="11848" spans="1:8">
      <c r="A11848" t="s">
        <v>319</v>
      </c>
      <c r="B11848">
        <v>2628</v>
      </c>
      <c r="C11848" t="s">
        <v>1779</v>
      </c>
      <c r="D11848" t="s">
        <v>211</v>
      </c>
      <c r="E11848" s="155"/>
      <c r="F11848" s="155"/>
      <c r="G11848">
        <v>179.31</v>
      </c>
      <c r="H11848">
        <v>179.31</v>
      </c>
    </row>
    <row r="11849" spans="1:8">
      <c r="A11849" t="s">
        <v>319</v>
      </c>
      <c r="B11849">
        <v>2622</v>
      </c>
      <c r="C11849" t="s">
        <v>1780</v>
      </c>
      <c r="D11849" t="s">
        <v>211</v>
      </c>
      <c r="E11849" s="155"/>
      <c r="F11849" s="155"/>
      <c r="G11849">
        <v>4.26</v>
      </c>
      <c r="H11849">
        <v>4.26</v>
      </c>
    </row>
    <row r="11850" spans="1:8">
      <c r="A11850" t="s">
        <v>319</v>
      </c>
      <c r="B11850">
        <v>2623</v>
      </c>
      <c r="C11850" t="s">
        <v>1781</v>
      </c>
      <c r="D11850" t="s">
        <v>211</v>
      </c>
      <c r="E11850" s="155"/>
      <c r="F11850" s="155"/>
      <c r="G11850">
        <v>5.12</v>
      </c>
      <c r="H11850">
        <v>5.12</v>
      </c>
    </row>
    <row r="11851" spans="1:8">
      <c r="A11851" t="s">
        <v>319</v>
      </c>
      <c r="B11851">
        <v>2624</v>
      </c>
      <c r="C11851" t="s">
        <v>1782</v>
      </c>
      <c r="D11851" t="s">
        <v>211</v>
      </c>
      <c r="E11851" s="155"/>
      <c r="F11851" s="155"/>
      <c r="G11851">
        <v>8.15</v>
      </c>
      <c r="H11851">
        <v>8.15</v>
      </c>
    </row>
    <row r="11852" spans="1:8">
      <c r="A11852" t="s">
        <v>319</v>
      </c>
      <c r="B11852">
        <v>2625</v>
      </c>
      <c r="C11852" t="s">
        <v>1783</v>
      </c>
      <c r="D11852" t="s">
        <v>211</v>
      </c>
      <c r="E11852" s="155"/>
      <c r="F11852" s="155"/>
      <c r="G11852">
        <v>17.2</v>
      </c>
      <c r="H11852">
        <v>17.2</v>
      </c>
    </row>
    <row r="11853" spans="1:8">
      <c r="A11853" t="s">
        <v>319</v>
      </c>
      <c r="B11853">
        <v>2626</v>
      </c>
      <c r="C11853" t="s">
        <v>1784</v>
      </c>
      <c r="D11853" t="s">
        <v>211</v>
      </c>
      <c r="E11853" s="155"/>
      <c r="F11853" s="155"/>
      <c r="G11853">
        <v>25.21</v>
      </c>
      <c r="H11853">
        <v>25.21</v>
      </c>
    </row>
    <row r="11854" spans="1:8">
      <c r="A11854" t="s">
        <v>319</v>
      </c>
      <c r="B11854">
        <v>2630</v>
      </c>
      <c r="C11854" t="s">
        <v>1785</v>
      </c>
      <c r="D11854" t="s">
        <v>211</v>
      </c>
      <c r="E11854" s="155"/>
      <c r="F11854" s="155"/>
      <c r="G11854">
        <v>38.340000000000003</v>
      </c>
      <c r="H11854">
        <v>38.340000000000003</v>
      </c>
    </row>
    <row r="11855" spans="1:8">
      <c r="A11855" t="s">
        <v>319</v>
      </c>
      <c r="B11855">
        <v>2627</v>
      </c>
      <c r="C11855" t="s">
        <v>1786</v>
      </c>
      <c r="D11855" t="s">
        <v>211</v>
      </c>
      <c r="E11855" s="155"/>
      <c r="F11855" s="155"/>
      <c r="G11855">
        <v>67.540000000000006</v>
      </c>
      <c r="H11855">
        <v>67.540000000000006</v>
      </c>
    </row>
    <row r="11856" spans="1:8">
      <c r="A11856" t="s">
        <v>319</v>
      </c>
      <c r="B11856">
        <v>2629</v>
      </c>
      <c r="C11856" t="s">
        <v>1787</v>
      </c>
      <c r="D11856" t="s">
        <v>211</v>
      </c>
      <c r="E11856" s="155"/>
      <c r="F11856" s="155"/>
      <c r="G11856">
        <v>91.35</v>
      </c>
      <c r="H11856">
        <v>91.35</v>
      </c>
    </row>
    <row r="11857" spans="1:8">
      <c r="A11857" t="s">
        <v>319</v>
      </c>
      <c r="B11857">
        <v>1880</v>
      </c>
      <c r="C11857" t="s">
        <v>1788</v>
      </c>
      <c r="D11857" t="s">
        <v>211</v>
      </c>
      <c r="E11857" s="155">
        <v>4.3600000000000003</v>
      </c>
      <c r="F11857" s="155">
        <v>4.3600000000000003</v>
      </c>
      <c r="G11857">
        <v>2.65</v>
      </c>
      <c r="H11857">
        <v>2.65</v>
      </c>
    </row>
    <row r="11858" spans="1:8">
      <c r="A11858" t="s">
        <v>319</v>
      </c>
      <c r="B11858">
        <v>39274</v>
      </c>
      <c r="C11858" t="s">
        <v>1789</v>
      </c>
      <c r="D11858" t="s">
        <v>211</v>
      </c>
      <c r="E11858" s="155">
        <v>3.38</v>
      </c>
      <c r="F11858" s="155">
        <v>3.38</v>
      </c>
      <c r="G11858">
        <v>2.06</v>
      </c>
      <c r="H11858">
        <v>2.06</v>
      </c>
    </row>
    <row r="11859" spans="1:8">
      <c r="A11859" t="s">
        <v>319</v>
      </c>
      <c r="B11859">
        <v>12033</v>
      </c>
      <c r="C11859" t="s">
        <v>1790</v>
      </c>
      <c r="D11859" t="s">
        <v>211</v>
      </c>
      <c r="E11859" s="155">
        <v>13.93</v>
      </c>
      <c r="F11859" s="155">
        <v>13.93</v>
      </c>
      <c r="G11859">
        <v>8.48</v>
      </c>
      <c r="H11859">
        <v>8.48</v>
      </c>
    </row>
    <row r="11860" spans="1:8">
      <c r="A11860" t="s">
        <v>319</v>
      </c>
      <c r="B11860">
        <v>40408</v>
      </c>
      <c r="C11860" t="s">
        <v>1791</v>
      </c>
      <c r="D11860" t="s">
        <v>211</v>
      </c>
      <c r="E11860" s="155">
        <v>9.15</v>
      </c>
      <c r="F11860" s="155">
        <v>9.15</v>
      </c>
      <c r="G11860">
        <v>5.57</v>
      </c>
      <c r="H11860">
        <v>5.57</v>
      </c>
    </row>
    <row r="11861" spans="1:8">
      <c r="A11861" t="s">
        <v>319</v>
      </c>
      <c r="B11861">
        <v>39276</v>
      </c>
      <c r="C11861" t="s">
        <v>1792</v>
      </c>
      <c r="D11861" t="s">
        <v>211</v>
      </c>
      <c r="E11861" s="155">
        <v>8.24</v>
      </c>
      <c r="F11861" s="155">
        <v>8.24</v>
      </c>
      <c r="G11861">
        <v>5.0199999999999996</v>
      </c>
      <c r="H11861">
        <v>5.0199999999999996</v>
      </c>
    </row>
    <row r="11862" spans="1:8">
      <c r="A11862" t="s">
        <v>319</v>
      </c>
      <c r="B11862">
        <v>40409</v>
      </c>
      <c r="C11862" t="s">
        <v>1793</v>
      </c>
      <c r="D11862" t="s">
        <v>211</v>
      </c>
      <c r="E11862" s="155">
        <v>3.24</v>
      </c>
      <c r="F11862" s="155">
        <v>3.24</v>
      </c>
      <c r="G11862">
        <v>1.97</v>
      </c>
      <c r="H11862">
        <v>1.97</v>
      </c>
    </row>
    <row r="11863" spans="1:8">
      <c r="A11863" t="s">
        <v>319</v>
      </c>
      <c r="B11863">
        <v>39277</v>
      </c>
      <c r="C11863" t="s">
        <v>1794</v>
      </c>
      <c r="D11863" t="s">
        <v>211</v>
      </c>
      <c r="E11863" s="155">
        <v>22.26</v>
      </c>
      <c r="F11863" s="155">
        <v>22.26</v>
      </c>
      <c r="G11863">
        <v>13.55</v>
      </c>
      <c r="H11863">
        <v>13.55</v>
      </c>
    </row>
    <row r="11864" spans="1:8">
      <c r="A11864" t="s">
        <v>319</v>
      </c>
      <c r="B11864">
        <v>12034</v>
      </c>
      <c r="C11864" t="s">
        <v>1795</v>
      </c>
      <c r="D11864" t="s">
        <v>211</v>
      </c>
      <c r="E11864" s="155">
        <v>6.31</v>
      </c>
      <c r="F11864" s="155">
        <v>6.31</v>
      </c>
      <c r="G11864">
        <v>3.84</v>
      </c>
      <c r="H11864">
        <v>3.84</v>
      </c>
    </row>
    <row r="11865" spans="1:8">
      <c r="A11865" t="s">
        <v>319</v>
      </c>
      <c r="B11865">
        <v>39879</v>
      </c>
      <c r="C11865" t="s">
        <v>1796</v>
      </c>
      <c r="D11865" t="s">
        <v>211</v>
      </c>
      <c r="E11865" s="155"/>
      <c r="F11865" s="155"/>
      <c r="G11865">
        <v>5.45</v>
      </c>
      <c r="H11865">
        <v>5.45</v>
      </c>
    </row>
    <row r="11866" spans="1:8">
      <c r="A11866" t="s">
        <v>319</v>
      </c>
      <c r="B11866">
        <v>39880</v>
      </c>
      <c r="C11866" t="s">
        <v>1797</v>
      </c>
      <c r="D11866" t="s">
        <v>211</v>
      </c>
      <c r="E11866" s="155"/>
      <c r="F11866" s="155"/>
      <c r="G11866">
        <v>12.06</v>
      </c>
      <c r="H11866">
        <v>12.06</v>
      </c>
    </row>
    <row r="11867" spans="1:8">
      <c r="A11867" t="s">
        <v>319</v>
      </c>
      <c r="B11867">
        <v>39881</v>
      </c>
      <c r="C11867" t="s">
        <v>1798</v>
      </c>
      <c r="D11867" t="s">
        <v>211</v>
      </c>
      <c r="E11867" s="155"/>
      <c r="F11867" s="155"/>
      <c r="G11867">
        <v>19.37</v>
      </c>
      <c r="H11867">
        <v>19.37</v>
      </c>
    </row>
    <row r="11868" spans="1:8">
      <c r="A11868" t="s">
        <v>319</v>
      </c>
      <c r="B11868">
        <v>39882</v>
      </c>
      <c r="C11868" t="s">
        <v>1799</v>
      </c>
      <c r="D11868" t="s">
        <v>211</v>
      </c>
      <c r="E11868" s="155"/>
      <c r="F11868" s="155"/>
      <c r="G11868">
        <v>51.02</v>
      </c>
      <c r="H11868">
        <v>51.02</v>
      </c>
    </row>
    <row r="11869" spans="1:8">
      <c r="A11869" t="s">
        <v>319</v>
      </c>
      <c r="B11869">
        <v>39883</v>
      </c>
      <c r="C11869" t="s">
        <v>1800</v>
      </c>
      <c r="D11869" t="s">
        <v>211</v>
      </c>
      <c r="E11869" s="155"/>
      <c r="F11869" s="155"/>
      <c r="G11869">
        <v>81.47</v>
      </c>
      <c r="H11869">
        <v>81.47</v>
      </c>
    </row>
    <row r="11870" spans="1:8">
      <c r="A11870" t="s">
        <v>319</v>
      </c>
      <c r="B11870">
        <v>39884</v>
      </c>
      <c r="C11870" t="s">
        <v>1801</v>
      </c>
      <c r="D11870" t="s">
        <v>211</v>
      </c>
      <c r="E11870" s="155"/>
      <c r="F11870" s="155"/>
      <c r="G11870">
        <v>121</v>
      </c>
      <c r="H11870">
        <v>121</v>
      </c>
    </row>
    <row r="11871" spans="1:8">
      <c r="A11871" t="s">
        <v>319</v>
      </c>
      <c r="B11871">
        <v>39885</v>
      </c>
      <c r="C11871" t="s">
        <v>1802</v>
      </c>
      <c r="D11871" t="s">
        <v>211</v>
      </c>
      <c r="E11871" s="155"/>
      <c r="F11871" s="155"/>
      <c r="G11871">
        <v>287.58</v>
      </c>
      <c r="H11871">
        <v>287.58</v>
      </c>
    </row>
    <row r="11872" spans="1:8">
      <c r="A11872" t="s">
        <v>319</v>
      </c>
      <c r="B11872">
        <v>1777</v>
      </c>
      <c r="C11872" t="s">
        <v>1803</v>
      </c>
      <c r="D11872" t="s">
        <v>211</v>
      </c>
      <c r="E11872" s="155"/>
      <c r="F11872" s="155"/>
      <c r="G11872">
        <v>86.19</v>
      </c>
      <c r="H11872">
        <v>86.19</v>
      </c>
    </row>
    <row r="11873" spans="1:8">
      <c r="A11873" t="s">
        <v>319</v>
      </c>
      <c r="B11873">
        <v>1819</v>
      </c>
      <c r="C11873" t="s">
        <v>1804</v>
      </c>
      <c r="D11873" t="s">
        <v>211</v>
      </c>
      <c r="E11873" s="155"/>
      <c r="F11873" s="155"/>
      <c r="G11873">
        <v>62.71</v>
      </c>
      <c r="H11873">
        <v>62.71</v>
      </c>
    </row>
    <row r="11874" spans="1:8">
      <c r="A11874" t="s">
        <v>319</v>
      </c>
      <c r="B11874">
        <v>1776</v>
      </c>
      <c r="C11874" t="s">
        <v>1805</v>
      </c>
      <c r="D11874" t="s">
        <v>211</v>
      </c>
      <c r="E11874" s="155"/>
      <c r="F11874" s="155"/>
      <c r="G11874">
        <v>51.02</v>
      </c>
      <c r="H11874">
        <v>51.02</v>
      </c>
    </row>
    <row r="11875" spans="1:8">
      <c r="A11875" t="s">
        <v>319</v>
      </c>
      <c r="B11875">
        <v>1775</v>
      </c>
      <c r="C11875" t="s">
        <v>1806</v>
      </c>
      <c r="D11875" t="s">
        <v>211</v>
      </c>
      <c r="E11875" s="155"/>
      <c r="F11875" s="155"/>
      <c r="G11875">
        <v>18.75</v>
      </c>
      <c r="H11875">
        <v>18.75</v>
      </c>
    </row>
    <row r="11876" spans="1:8">
      <c r="A11876" t="s">
        <v>319</v>
      </c>
      <c r="B11876">
        <v>1778</v>
      </c>
      <c r="C11876" t="s">
        <v>1807</v>
      </c>
      <c r="D11876" t="s">
        <v>211</v>
      </c>
      <c r="E11876" s="155"/>
      <c r="F11876" s="155"/>
      <c r="G11876">
        <v>208.64</v>
      </c>
      <c r="H11876">
        <v>208.64</v>
      </c>
    </row>
    <row r="11877" spans="1:8">
      <c r="A11877" t="s">
        <v>319</v>
      </c>
      <c r="B11877">
        <v>1818</v>
      </c>
      <c r="C11877" t="s">
        <v>1808</v>
      </c>
      <c r="D11877" t="s">
        <v>211</v>
      </c>
      <c r="E11877" s="155"/>
      <c r="F11877" s="155"/>
      <c r="G11877">
        <v>138.49</v>
      </c>
      <c r="H11877">
        <v>138.49</v>
      </c>
    </row>
    <row r="11878" spans="1:8">
      <c r="A11878" t="s">
        <v>319</v>
      </c>
      <c r="B11878">
        <v>1779</v>
      </c>
      <c r="C11878" t="s">
        <v>1809</v>
      </c>
      <c r="D11878" t="s">
        <v>211</v>
      </c>
      <c r="E11878" s="155"/>
      <c r="F11878" s="155"/>
      <c r="G11878">
        <v>303.43</v>
      </c>
      <c r="H11878">
        <v>303.43</v>
      </c>
    </row>
    <row r="11879" spans="1:8">
      <c r="A11879" t="s">
        <v>319</v>
      </c>
      <c r="B11879">
        <v>1820</v>
      </c>
      <c r="C11879" t="s">
        <v>1810</v>
      </c>
      <c r="D11879" t="s">
        <v>211</v>
      </c>
      <c r="E11879" s="155"/>
      <c r="F11879" s="155"/>
      <c r="G11879">
        <v>27.08</v>
      </c>
      <c r="H11879">
        <v>27.08</v>
      </c>
    </row>
    <row r="11880" spans="1:8">
      <c r="A11880" t="s">
        <v>319</v>
      </c>
      <c r="B11880">
        <v>1780</v>
      </c>
      <c r="C11880" t="s">
        <v>1811</v>
      </c>
      <c r="D11880" t="s">
        <v>211</v>
      </c>
      <c r="E11880" s="155"/>
      <c r="F11880" s="155"/>
      <c r="G11880">
        <v>625.53</v>
      </c>
      <c r="H11880">
        <v>625.53</v>
      </c>
    </row>
    <row r="11881" spans="1:8">
      <c r="A11881" t="s">
        <v>319</v>
      </c>
      <c r="B11881">
        <v>1783</v>
      </c>
      <c r="C11881" t="s">
        <v>1812</v>
      </c>
      <c r="D11881" t="s">
        <v>211</v>
      </c>
      <c r="E11881" s="155"/>
      <c r="F11881" s="155"/>
      <c r="G11881">
        <v>66.14</v>
      </c>
      <c r="H11881">
        <v>66.14</v>
      </c>
    </row>
    <row r="11882" spans="1:8">
      <c r="A11882" t="s">
        <v>319</v>
      </c>
      <c r="B11882">
        <v>1782</v>
      </c>
      <c r="C11882" t="s">
        <v>1813</v>
      </c>
      <c r="D11882" t="s">
        <v>211</v>
      </c>
      <c r="E11882" s="155"/>
      <c r="F11882" s="155"/>
      <c r="G11882">
        <v>52.29</v>
      </c>
      <c r="H11882">
        <v>52.29</v>
      </c>
    </row>
    <row r="11883" spans="1:8">
      <c r="A11883" t="s">
        <v>319</v>
      </c>
      <c r="B11883">
        <v>1781</v>
      </c>
      <c r="C11883" t="s">
        <v>1814</v>
      </c>
      <c r="D11883" t="s">
        <v>211</v>
      </c>
      <c r="E11883" s="155"/>
      <c r="F11883" s="155"/>
      <c r="G11883">
        <v>34.07</v>
      </c>
      <c r="H11883">
        <v>34.07</v>
      </c>
    </row>
    <row r="11884" spans="1:8">
      <c r="A11884" t="s">
        <v>319</v>
      </c>
      <c r="B11884">
        <v>1817</v>
      </c>
      <c r="C11884" t="s">
        <v>1815</v>
      </c>
      <c r="D11884" t="s">
        <v>211</v>
      </c>
      <c r="E11884" s="155"/>
      <c r="F11884" s="155"/>
      <c r="G11884">
        <v>15.58</v>
      </c>
      <c r="H11884">
        <v>15.58</v>
      </c>
    </row>
    <row r="11885" spans="1:8">
      <c r="A11885" t="s">
        <v>319</v>
      </c>
      <c r="B11885">
        <v>1784</v>
      </c>
      <c r="C11885" t="s">
        <v>1816</v>
      </c>
      <c r="D11885" t="s">
        <v>211</v>
      </c>
      <c r="E11885" s="155"/>
      <c r="F11885" s="155"/>
      <c r="G11885">
        <v>186.76</v>
      </c>
      <c r="H11885">
        <v>186.76</v>
      </c>
    </row>
    <row r="11886" spans="1:8">
      <c r="A11886" t="s">
        <v>319</v>
      </c>
      <c r="B11886">
        <v>1810</v>
      </c>
      <c r="C11886" t="s">
        <v>1817</v>
      </c>
      <c r="D11886" t="s">
        <v>211</v>
      </c>
      <c r="E11886" s="155"/>
      <c r="F11886" s="155"/>
      <c r="G11886">
        <v>103.59</v>
      </c>
      <c r="H11886">
        <v>103.59</v>
      </c>
    </row>
    <row r="11887" spans="1:8">
      <c r="A11887" t="s">
        <v>319</v>
      </c>
      <c r="B11887">
        <v>1812</v>
      </c>
      <c r="C11887" t="s">
        <v>1818</v>
      </c>
      <c r="D11887" t="s">
        <v>211</v>
      </c>
      <c r="E11887" s="155"/>
      <c r="F11887" s="155"/>
      <c r="G11887">
        <v>261.49</v>
      </c>
      <c r="H11887">
        <v>261.49</v>
      </c>
    </row>
    <row r="11888" spans="1:8">
      <c r="A11888" t="s">
        <v>319</v>
      </c>
      <c r="B11888">
        <v>1811</v>
      </c>
      <c r="C11888" t="s">
        <v>1819</v>
      </c>
      <c r="D11888" t="s">
        <v>211</v>
      </c>
      <c r="E11888" s="155"/>
      <c r="F11888" s="155"/>
      <c r="G11888">
        <v>22.41</v>
      </c>
      <c r="H11888">
        <v>22.41</v>
      </c>
    </row>
    <row r="11889" spans="1:8">
      <c r="A11889" t="s">
        <v>319</v>
      </c>
      <c r="B11889">
        <v>40386</v>
      </c>
      <c r="C11889" t="s">
        <v>1820</v>
      </c>
      <c r="D11889" t="s">
        <v>211</v>
      </c>
      <c r="E11889" s="155"/>
      <c r="F11889" s="155"/>
      <c r="G11889">
        <v>89.73</v>
      </c>
      <c r="H11889">
        <v>89.73</v>
      </c>
    </row>
    <row r="11890" spans="1:8">
      <c r="A11890" t="s">
        <v>319</v>
      </c>
      <c r="B11890">
        <v>40384</v>
      </c>
      <c r="C11890" t="s">
        <v>1821</v>
      </c>
      <c r="D11890" t="s">
        <v>211</v>
      </c>
      <c r="E11890" s="155"/>
      <c r="F11890" s="155"/>
      <c r="G11890">
        <v>61.43</v>
      </c>
      <c r="H11890">
        <v>61.43</v>
      </c>
    </row>
    <row r="11891" spans="1:8">
      <c r="A11891" t="s">
        <v>319</v>
      </c>
      <c r="B11891">
        <v>40423</v>
      </c>
      <c r="C11891" t="s">
        <v>1822</v>
      </c>
      <c r="D11891" t="s">
        <v>211</v>
      </c>
      <c r="E11891" s="155"/>
      <c r="F11891" s="155"/>
      <c r="G11891">
        <v>40.19</v>
      </c>
      <c r="H11891">
        <v>40.19</v>
      </c>
    </row>
    <row r="11892" spans="1:8">
      <c r="A11892" t="s">
        <v>319</v>
      </c>
      <c r="B11892">
        <v>40379</v>
      </c>
      <c r="C11892" t="s">
        <v>1823</v>
      </c>
      <c r="D11892" t="s">
        <v>211</v>
      </c>
      <c r="E11892" s="155"/>
      <c r="F11892" s="155"/>
      <c r="G11892">
        <v>21.24</v>
      </c>
      <c r="H11892">
        <v>21.24</v>
      </c>
    </row>
    <row r="11893" spans="1:8">
      <c r="A11893" t="s">
        <v>319</v>
      </c>
      <c r="B11893">
        <v>40389</v>
      </c>
      <c r="C11893" t="s">
        <v>1824</v>
      </c>
      <c r="D11893" t="s">
        <v>211</v>
      </c>
      <c r="E11893" s="155"/>
      <c r="F11893" s="155"/>
      <c r="G11893">
        <v>254.88</v>
      </c>
      <c r="H11893">
        <v>254.88</v>
      </c>
    </row>
    <row r="11894" spans="1:8">
      <c r="A11894" t="s">
        <v>319</v>
      </c>
      <c r="B11894">
        <v>40388</v>
      </c>
      <c r="C11894" t="s">
        <v>1825</v>
      </c>
      <c r="D11894" t="s">
        <v>211</v>
      </c>
      <c r="E11894" s="155"/>
      <c r="F11894" s="155"/>
      <c r="G11894">
        <v>127.58</v>
      </c>
      <c r="H11894">
        <v>127.58</v>
      </c>
    </row>
    <row r="11895" spans="1:8">
      <c r="A11895" t="s">
        <v>319</v>
      </c>
      <c r="B11895">
        <v>40391</v>
      </c>
      <c r="C11895" t="s">
        <v>1826</v>
      </c>
      <c r="D11895" t="s">
        <v>211</v>
      </c>
      <c r="E11895" s="155"/>
      <c r="F11895" s="155"/>
      <c r="G11895">
        <v>661.54</v>
      </c>
      <c r="H11895">
        <v>661.54</v>
      </c>
    </row>
    <row r="11896" spans="1:8">
      <c r="A11896" t="s">
        <v>319</v>
      </c>
      <c r="B11896">
        <v>40381</v>
      </c>
      <c r="C11896" t="s">
        <v>1827</v>
      </c>
      <c r="D11896" t="s">
        <v>211</v>
      </c>
      <c r="E11896" s="155"/>
      <c r="F11896" s="155"/>
      <c r="G11896">
        <v>28.32</v>
      </c>
      <c r="H11896">
        <v>28.32</v>
      </c>
    </row>
    <row r="11897" spans="1:8">
      <c r="A11897" t="s">
        <v>319</v>
      </c>
      <c r="B11897">
        <v>2609</v>
      </c>
      <c r="C11897" t="s">
        <v>1828</v>
      </c>
      <c r="D11897" t="s">
        <v>211</v>
      </c>
      <c r="E11897" s="155"/>
      <c r="F11897" s="155"/>
      <c r="G11897">
        <v>4</v>
      </c>
      <c r="H11897">
        <v>4</v>
      </c>
    </row>
    <row r="11898" spans="1:8">
      <c r="A11898" t="s">
        <v>319</v>
      </c>
      <c r="B11898">
        <v>2634</v>
      </c>
      <c r="C11898" t="s">
        <v>1829</v>
      </c>
      <c r="D11898" t="s">
        <v>211</v>
      </c>
      <c r="E11898" s="155"/>
      <c r="F11898" s="155"/>
      <c r="G11898">
        <v>5.25</v>
      </c>
      <c r="H11898">
        <v>5.25</v>
      </c>
    </row>
    <row r="11899" spans="1:8">
      <c r="A11899" t="s">
        <v>319</v>
      </c>
      <c r="B11899">
        <v>2611</v>
      </c>
      <c r="C11899" t="s">
        <v>1830</v>
      </c>
      <c r="D11899" t="s">
        <v>211</v>
      </c>
      <c r="E11899" s="155"/>
      <c r="F11899" s="155"/>
      <c r="G11899">
        <v>14.81</v>
      </c>
      <c r="H11899">
        <v>14.81</v>
      </c>
    </row>
    <row r="11900" spans="1:8">
      <c r="A11900" t="s">
        <v>319</v>
      </c>
      <c r="B11900">
        <v>40414</v>
      </c>
      <c r="C11900" t="s">
        <v>1831</v>
      </c>
      <c r="D11900" t="s">
        <v>211</v>
      </c>
      <c r="E11900" s="155"/>
      <c r="F11900" s="155"/>
      <c r="G11900">
        <v>19.25</v>
      </c>
      <c r="H11900">
        <v>19.25</v>
      </c>
    </row>
    <row r="11901" spans="1:8">
      <c r="A11901" t="s">
        <v>319</v>
      </c>
      <c r="B11901">
        <v>40416</v>
      </c>
      <c r="C11901" t="s">
        <v>1832</v>
      </c>
      <c r="D11901" t="s">
        <v>211</v>
      </c>
      <c r="E11901" s="155"/>
      <c r="F11901" s="155"/>
      <c r="G11901">
        <v>26.61</v>
      </c>
      <c r="H11901">
        <v>26.61</v>
      </c>
    </row>
    <row r="11902" spans="1:8">
      <c r="A11902" t="s">
        <v>319</v>
      </c>
      <c r="B11902">
        <v>40418</v>
      </c>
      <c r="C11902" t="s">
        <v>1833</v>
      </c>
      <c r="D11902" t="s">
        <v>211</v>
      </c>
      <c r="E11902" s="155"/>
      <c r="F11902" s="155"/>
      <c r="G11902">
        <v>31.74</v>
      </c>
      <c r="H11902">
        <v>31.74</v>
      </c>
    </row>
    <row r="11903" spans="1:8">
      <c r="A11903" t="s">
        <v>319</v>
      </c>
      <c r="B11903">
        <v>34359</v>
      </c>
      <c r="C11903" t="s">
        <v>1834</v>
      </c>
      <c r="D11903" t="s">
        <v>211</v>
      </c>
      <c r="E11903" s="155"/>
      <c r="F11903" s="155"/>
      <c r="G11903">
        <v>10.97</v>
      </c>
      <c r="H11903">
        <v>10.97</v>
      </c>
    </row>
    <row r="11904" spans="1:8">
      <c r="A11904" t="s">
        <v>319</v>
      </c>
      <c r="B11904">
        <v>1789</v>
      </c>
      <c r="C11904" t="s">
        <v>1835</v>
      </c>
      <c r="D11904" t="s">
        <v>211</v>
      </c>
      <c r="E11904" s="155"/>
      <c r="F11904" s="155"/>
      <c r="G11904">
        <v>82.73</v>
      </c>
      <c r="H11904">
        <v>82.73</v>
      </c>
    </row>
    <row r="11905" spans="1:8">
      <c r="A11905" t="s">
        <v>319</v>
      </c>
      <c r="B11905">
        <v>1788</v>
      </c>
      <c r="C11905" t="s">
        <v>1836</v>
      </c>
      <c r="D11905" t="s">
        <v>211</v>
      </c>
      <c r="E11905" s="155"/>
      <c r="F11905" s="155"/>
      <c r="G11905">
        <v>66.31</v>
      </c>
      <c r="H11905">
        <v>66.31</v>
      </c>
    </row>
    <row r="11906" spans="1:8">
      <c r="A11906" t="s">
        <v>319</v>
      </c>
      <c r="B11906">
        <v>1787</v>
      </c>
      <c r="C11906" t="s">
        <v>1837</v>
      </c>
      <c r="D11906" t="s">
        <v>211</v>
      </c>
      <c r="E11906" s="155"/>
      <c r="F11906" s="155"/>
      <c r="G11906">
        <v>39.43</v>
      </c>
      <c r="H11906">
        <v>39.43</v>
      </c>
    </row>
    <row r="11907" spans="1:8">
      <c r="A11907" t="s">
        <v>319</v>
      </c>
      <c r="B11907">
        <v>1786</v>
      </c>
      <c r="C11907" t="s">
        <v>1838</v>
      </c>
      <c r="D11907" t="s">
        <v>211</v>
      </c>
      <c r="E11907" s="155"/>
      <c r="F11907" s="155"/>
      <c r="G11907">
        <v>16.46</v>
      </c>
      <c r="H11907">
        <v>16.46</v>
      </c>
    </row>
    <row r="11908" spans="1:8">
      <c r="A11908" t="s">
        <v>319</v>
      </c>
      <c r="B11908">
        <v>1791</v>
      </c>
      <c r="C11908" t="s">
        <v>1839</v>
      </c>
      <c r="D11908" t="s">
        <v>211</v>
      </c>
      <c r="E11908" s="155"/>
      <c r="F11908" s="155"/>
      <c r="G11908">
        <v>239.08</v>
      </c>
      <c r="H11908">
        <v>239.08</v>
      </c>
    </row>
    <row r="11909" spans="1:8">
      <c r="A11909" t="s">
        <v>319</v>
      </c>
      <c r="B11909">
        <v>1790</v>
      </c>
      <c r="C11909" t="s">
        <v>1840</v>
      </c>
      <c r="D11909" t="s">
        <v>211</v>
      </c>
      <c r="E11909" s="155"/>
      <c r="F11909" s="155"/>
      <c r="G11909">
        <v>137.77000000000001</v>
      </c>
      <c r="H11909">
        <v>137.77000000000001</v>
      </c>
    </row>
    <row r="11910" spans="1:8">
      <c r="A11910" t="s">
        <v>319</v>
      </c>
      <c r="B11910">
        <v>1792</v>
      </c>
      <c r="C11910" t="s">
        <v>1841</v>
      </c>
      <c r="D11910" t="s">
        <v>211</v>
      </c>
      <c r="E11910" s="155"/>
      <c r="F11910" s="155"/>
      <c r="G11910">
        <v>322.72000000000003</v>
      </c>
      <c r="H11910">
        <v>322.72000000000003</v>
      </c>
    </row>
    <row r="11911" spans="1:8">
      <c r="A11911" t="s">
        <v>319</v>
      </c>
      <c r="B11911">
        <v>1813</v>
      </c>
      <c r="C11911" t="s">
        <v>1842</v>
      </c>
      <c r="D11911" t="s">
        <v>211</v>
      </c>
      <c r="E11911" s="155"/>
      <c r="F11911" s="155"/>
      <c r="G11911">
        <v>26.13</v>
      </c>
      <c r="H11911">
        <v>26.13</v>
      </c>
    </row>
    <row r="11912" spans="1:8">
      <c r="A11912" t="s">
        <v>319</v>
      </c>
      <c r="B11912">
        <v>1793</v>
      </c>
      <c r="C11912" t="s">
        <v>1843</v>
      </c>
      <c r="D11912" t="s">
        <v>211</v>
      </c>
      <c r="E11912" s="155"/>
      <c r="F11912" s="155"/>
      <c r="G11912">
        <v>652.12</v>
      </c>
      <c r="H11912">
        <v>652.12</v>
      </c>
    </row>
    <row r="11913" spans="1:8">
      <c r="A11913" t="s">
        <v>319</v>
      </c>
      <c r="B11913">
        <v>1797</v>
      </c>
      <c r="C11913" t="s">
        <v>1844</v>
      </c>
      <c r="D11913" t="s">
        <v>211</v>
      </c>
      <c r="E11913" s="155"/>
      <c r="F11913" s="155"/>
      <c r="G11913">
        <v>93.93</v>
      </c>
      <c r="H11913">
        <v>93.93</v>
      </c>
    </row>
    <row r="11914" spans="1:8">
      <c r="A11914" t="s">
        <v>319</v>
      </c>
      <c r="B11914">
        <v>1796</v>
      </c>
      <c r="C11914" t="s">
        <v>1845</v>
      </c>
      <c r="D11914" t="s">
        <v>211</v>
      </c>
      <c r="E11914" s="155"/>
      <c r="F11914" s="155"/>
      <c r="G11914">
        <v>72.05</v>
      </c>
      <c r="H11914">
        <v>72.05</v>
      </c>
    </row>
    <row r="11915" spans="1:8">
      <c r="A11915" t="s">
        <v>319</v>
      </c>
      <c r="B11915">
        <v>1816</v>
      </c>
      <c r="C11915" t="s">
        <v>1846</v>
      </c>
      <c r="D11915" t="s">
        <v>211</v>
      </c>
      <c r="E11915" s="155"/>
      <c r="F11915" s="155"/>
      <c r="G11915">
        <v>38.78</v>
      </c>
      <c r="H11915">
        <v>38.78</v>
      </c>
    </row>
    <row r="11916" spans="1:8">
      <c r="A11916" t="s">
        <v>319</v>
      </c>
      <c r="B11916">
        <v>1794</v>
      </c>
      <c r="C11916" t="s">
        <v>1847</v>
      </c>
      <c r="D11916" t="s">
        <v>211</v>
      </c>
      <c r="E11916" s="155"/>
      <c r="F11916" s="155"/>
      <c r="G11916">
        <v>17.2</v>
      </c>
      <c r="H11916">
        <v>17.2</v>
      </c>
    </row>
    <row r="11917" spans="1:8">
      <c r="A11917" t="s">
        <v>319</v>
      </c>
      <c r="B11917">
        <v>1815</v>
      </c>
      <c r="C11917" t="s">
        <v>1848</v>
      </c>
      <c r="D11917" t="s">
        <v>211</v>
      </c>
      <c r="E11917" s="155"/>
      <c r="F11917" s="155"/>
      <c r="G11917">
        <v>297.83</v>
      </c>
      <c r="H11917">
        <v>297.83</v>
      </c>
    </row>
    <row r="11918" spans="1:8">
      <c r="A11918" t="s">
        <v>319</v>
      </c>
      <c r="B11918">
        <v>1798</v>
      </c>
      <c r="C11918" t="s">
        <v>1849</v>
      </c>
      <c r="D11918" t="s">
        <v>211</v>
      </c>
      <c r="E11918" s="155"/>
      <c r="F11918" s="155"/>
      <c r="G11918">
        <v>133.27000000000001</v>
      </c>
      <c r="H11918">
        <v>133.27000000000001</v>
      </c>
    </row>
    <row r="11919" spans="1:8">
      <c r="A11919" t="s">
        <v>319</v>
      </c>
      <c r="B11919">
        <v>1799</v>
      </c>
      <c r="C11919" t="s">
        <v>1850</v>
      </c>
      <c r="D11919" t="s">
        <v>211</v>
      </c>
      <c r="E11919" s="155"/>
      <c r="F11919" s="155"/>
      <c r="G11919">
        <v>387.9</v>
      </c>
      <c r="H11919">
        <v>387.9</v>
      </c>
    </row>
    <row r="11920" spans="1:8">
      <c r="A11920" t="s">
        <v>319</v>
      </c>
      <c r="B11920">
        <v>1795</v>
      </c>
      <c r="C11920" t="s">
        <v>1851</v>
      </c>
      <c r="D11920" t="s">
        <v>211</v>
      </c>
      <c r="E11920" s="155"/>
      <c r="F11920" s="155"/>
      <c r="G11920">
        <v>23.83</v>
      </c>
      <c r="H11920">
        <v>23.83</v>
      </c>
    </row>
    <row r="11921" spans="1:8">
      <c r="A11921" t="s">
        <v>319</v>
      </c>
      <c r="B11921">
        <v>1800</v>
      </c>
      <c r="C11921" t="s">
        <v>1852</v>
      </c>
      <c r="D11921" t="s">
        <v>211</v>
      </c>
      <c r="E11921" s="155"/>
      <c r="F11921" s="155"/>
      <c r="G11921">
        <v>740.57</v>
      </c>
      <c r="H11921">
        <v>740.57</v>
      </c>
    </row>
    <row r="11922" spans="1:8">
      <c r="A11922" t="s">
        <v>319</v>
      </c>
      <c r="B11922">
        <v>1802</v>
      </c>
      <c r="C11922" t="s">
        <v>1853</v>
      </c>
      <c r="D11922" t="s">
        <v>211</v>
      </c>
      <c r="E11922" s="155"/>
      <c r="F11922" s="155"/>
      <c r="G11922">
        <v>1852.45</v>
      </c>
      <c r="H11922">
        <v>1852.45</v>
      </c>
    </row>
    <row r="11923" spans="1:8">
      <c r="A11923" t="s">
        <v>319</v>
      </c>
      <c r="B11923">
        <v>1809</v>
      </c>
      <c r="C11923" t="s">
        <v>1854</v>
      </c>
      <c r="D11923" t="s">
        <v>211</v>
      </c>
      <c r="E11923" s="155"/>
      <c r="F11923" s="155"/>
      <c r="G11923">
        <v>77.56</v>
      </c>
      <c r="H11923">
        <v>77.56</v>
      </c>
    </row>
    <row r="11924" spans="1:8">
      <c r="A11924" t="s">
        <v>319</v>
      </c>
      <c r="B11924">
        <v>1814</v>
      </c>
      <c r="C11924" t="s">
        <v>1855</v>
      </c>
      <c r="D11924" t="s">
        <v>211</v>
      </c>
      <c r="E11924" s="155"/>
      <c r="F11924" s="155"/>
      <c r="G11924">
        <v>63.71</v>
      </c>
      <c r="H11924">
        <v>63.71</v>
      </c>
    </row>
    <row r="11925" spans="1:8">
      <c r="A11925" t="s">
        <v>319</v>
      </c>
      <c r="B11925">
        <v>1805</v>
      </c>
      <c r="C11925" t="s">
        <v>1856</v>
      </c>
      <c r="D11925" t="s">
        <v>211</v>
      </c>
      <c r="E11925" s="155"/>
      <c r="F11925" s="155"/>
      <c r="G11925">
        <v>36.979999999999997</v>
      </c>
      <c r="H11925">
        <v>36.979999999999997</v>
      </c>
    </row>
    <row r="11926" spans="1:8">
      <c r="A11926" t="s">
        <v>319</v>
      </c>
      <c r="B11926">
        <v>1803</v>
      </c>
      <c r="C11926" t="s">
        <v>1857</v>
      </c>
      <c r="D11926" t="s">
        <v>211</v>
      </c>
      <c r="E11926" s="155"/>
      <c r="F11926" s="155"/>
      <c r="G11926">
        <v>16.100000000000001</v>
      </c>
      <c r="H11926">
        <v>16.100000000000001</v>
      </c>
    </row>
    <row r="11927" spans="1:8">
      <c r="A11927" t="s">
        <v>319</v>
      </c>
      <c r="B11927">
        <v>1821</v>
      </c>
      <c r="C11927" t="s">
        <v>1858</v>
      </c>
      <c r="D11927" t="s">
        <v>211</v>
      </c>
      <c r="E11927" s="155"/>
      <c r="F11927" s="155"/>
      <c r="G11927">
        <v>218.44</v>
      </c>
      <c r="H11927">
        <v>218.44</v>
      </c>
    </row>
    <row r="11928" spans="1:8">
      <c r="A11928" t="s">
        <v>319</v>
      </c>
      <c r="B11928">
        <v>1806</v>
      </c>
      <c r="C11928" t="s">
        <v>1859</v>
      </c>
      <c r="D11928" t="s">
        <v>211</v>
      </c>
      <c r="E11928" s="155"/>
      <c r="F11928" s="155"/>
      <c r="G11928">
        <v>130.02000000000001</v>
      </c>
      <c r="H11928">
        <v>130.02000000000001</v>
      </c>
    </row>
    <row r="11929" spans="1:8">
      <c r="A11929" t="s">
        <v>319</v>
      </c>
      <c r="B11929">
        <v>1807</v>
      </c>
      <c r="C11929" t="s">
        <v>1860</v>
      </c>
      <c r="D11929" t="s">
        <v>211</v>
      </c>
      <c r="E11929" s="155"/>
      <c r="F11929" s="155"/>
      <c r="G11929">
        <v>312.39999999999998</v>
      </c>
      <c r="H11929">
        <v>312.39999999999998</v>
      </c>
    </row>
    <row r="11930" spans="1:8">
      <c r="A11930" t="s">
        <v>319</v>
      </c>
      <c r="B11930">
        <v>1804</v>
      </c>
      <c r="C11930" t="s">
        <v>1861</v>
      </c>
      <c r="D11930" t="s">
        <v>211</v>
      </c>
      <c r="E11930" s="155"/>
      <c r="F11930" s="155"/>
      <c r="G11930">
        <v>22.92</v>
      </c>
      <c r="H11930">
        <v>22.92</v>
      </c>
    </row>
    <row r="11931" spans="1:8">
      <c r="A11931" t="s">
        <v>319</v>
      </c>
      <c r="B11931">
        <v>1808</v>
      </c>
      <c r="C11931" t="s">
        <v>1862</v>
      </c>
      <c r="D11931" t="s">
        <v>211</v>
      </c>
      <c r="E11931" s="155"/>
      <c r="F11931" s="155"/>
      <c r="G11931">
        <v>626.29999999999995</v>
      </c>
      <c r="H11931">
        <v>626.29999999999995</v>
      </c>
    </row>
    <row r="11932" spans="1:8">
      <c r="A11932" t="s">
        <v>319</v>
      </c>
      <c r="B11932">
        <v>40385</v>
      </c>
      <c r="C11932" t="s">
        <v>1863</v>
      </c>
      <c r="D11932" t="s">
        <v>211</v>
      </c>
      <c r="E11932" s="155"/>
      <c r="F11932" s="155"/>
      <c r="G11932">
        <v>89.73</v>
      </c>
      <c r="H11932">
        <v>89.73</v>
      </c>
    </row>
    <row r="11933" spans="1:8">
      <c r="A11933" t="s">
        <v>319</v>
      </c>
      <c r="B11933">
        <v>40383</v>
      </c>
      <c r="C11933" t="s">
        <v>1864</v>
      </c>
      <c r="D11933" t="s">
        <v>211</v>
      </c>
      <c r="E11933" s="155"/>
      <c r="F11933" s="155"/>
      <c r="G11933">
        <v>61.43</v>
      </c>
      <c r="H11933">
        <v>61.43</v>
      </c>
    </row>
    <row r="11934" spans="1:8">
      <c r="A11934" t="s">
        <v>319</v>
      </c>
      <c r="B11934">
        <v>40382</v>
      </c>
      <c r="C11934" t="s">
        <v>1865</v>
      </c>
      <c r="D11934" t="s">
        <v>211</v>
      </c>
      <c r="E11934" s="155"/>
      <c r="F11934" s="155"/>
      <c r="G11934">
        <v>40.19</v>
      </c>
      <c r="H11934">
        <v>40.19</v>
      </c>
    </row>
    <row r="11935" spans="1:8">
      <c r="A11935" t="s">
        <v>319</v>
      </c>
      <c r="B11935">
        <v>40378</v>
      </c>
      <c r="C11935" t="s">
        <v>1866</v>
      </c>
      <c r="D11935" t="s">
        <v>211</v>
      </c>
      <c r="E11935" s="155"/>
      <c r="F11935" s="155"/>
      <c r="G11935">
        <v>21.24</v>
      </c>
      <c r="H11935">
        <v>21.24</v>
      </c>
    </row>
    <row r="11936" spans="1:8">
      <c r="A11936" t="s">
        <v>319</v>
      </c>
      <c r="B11936">
        <v>40422</v>
      </c>
      <c r="C11936" t="s">
        <v>1867</v>
      </c>
      <c r="D11936" t="s">
        <v>211</v>
      </c>
      <c r="E11936" s="155"/>
      <c r="F11936" s="155"/>
      <c r="G11936">
        <v>273.8</v>
      </c>
      <c r="H11936">
        <v>273.8</v>
      </c>
    </row>
    <row r="11937" spans="1:8">
      <c r="A11937" t="s">
        <v>319</v>
      </c>
      <c r="B11937">
        <v>40387</v>
      </c>
      <c r="C11937" t="s">
        <v>1868</v>
      </c>
      <c r="D11937" t="s">
        <v>211</v>
      </c>
      <c r="E11937" s="155"/>
      <c r="F11937" s="155"/>
      <c r="G11937">
        <v>139.41</v>
      </c>
      <c r="H11937">
        <v>139.41</v>
      </c>
    </row>
    <row r="11938" spans="1:8">
      <c r="A11938" t="s">
        <v>319</v>
      </c>
      <c r="B11938">
        <v>40390</v>
      </c>
      <c r="C11938" t="s">
        <v>1869</v>
      </c>
      <c r="D11938" t="s">
        <v>211</v>
      </c>
      <c r="E11938" s="155"/>
      <c r="F11938" s="155"/>
      <c r="G11938">
        <v>576.65</v>
      </c>
      <c r="H11938">
        <v>576.65</v>
      </c>
    </row>
    <row r="11939" spans="1:8">
      <c r="A11939" t="s">
        <v>319</v>
      </c>
      <c r="B11939">
        <v>40380</v>
      </c>
      <c r="C11939" t="s">
        <v>1870</v>
      </c>
      <c r="D11939" t="s">
        <v>211</v>
      </c>
      <c r="E11939" s="155"/>
      <c r="F11939" s="155"/>
      <c r="G11939">
        <v>28.32</v>
      </c>
      <c r="H11939">
        <v>28.32</v>
      </c>
    </row>
    <row r="11940" spans="1:8">
      <c r="A11940" t="s">
        <v>319</v>
      </c>
      <c r="B11940">
        <v>2621</v>
      </c>
      <c r="C11940" t="s">
        <v>1871</v>
      </c>
      <c r="D11940" t="s">
        <v>211</v>
      </c>
      <c r="E11940" s="155"/>
      <c r="F11940" s="155"/>
      <c r="G11940">
        <v>126.69</v>
      </c>
      <c r="H11940">
        <v>126.69</v>
      </c>
    </row>
    <row r="11941" spans="1:8">
      <c r="A11941" t="s">
        <v>319</v>
      </c>
      <c r="B11941">
        <v>2616</v>
      </c>
      <c r="C11941" t="s">
        <v>1872</v>
      </c>
      <c r="D11941" t="s">
        <v>211</v>
      </c>
      <c r="E11941" s="155"/>
      <c r="F11941" s="155"/>
      <c r="G11941">
        <v>3.58</v>
      </c>
      <c r="H11941">
        <v>3.58</v>
      </c>
    </row>
    <row r="11942" spans="1:8">
      <c r="A11942" t="s">
        <v>319</v>
      </c>
      <c r="B11942">
        <v>2633</v>
      </c>
      <c r="C11942" t="s">
        <v>1873</v>
      </c>
      <c r="D11942" t="s">
        <v>211</v>
      </c>
      <c r="E11942" s="155"/>
      <c r="F11942" s="155"/>
      <c r="G11942">
        <v>4.05</v>
      </c>
      <c r="H11942">
        <v>4.05</v>
      </c>
    </row>
    <row r="11943" spans="1:8">
      <c r="A11943" t="s">
        <v>319</v>
      </c>
      <c r="B11943">
        <v>2617</v>
      </c>
      <c r="C11943" t="s">
        <v>1874</v>
      </c>
      <c r="D11943" t="s">
        <v>211</v>
      </c>
      <c r="E11943" s="155"/>
      <c r="F11943" s="155"/>
      <c r="G11943">
        <v>5.51</v>
      </c>
      <c r="H11943">
        <v>5.51</v>
      </c>
    </row>
    <row r="11944" spans="1:8">
      <c r="A11944" t="s">
        <v>319</v>
      </c>
      <c r="B11944">
        <v>2618</v>
      </c>
      <c r="C11944" t="s">
        <v>1875</v>
      </c>
      <c r="D11944" t="s">
        <v>211</v>
      </c>
      <c r="E11944" s="155"/>
      <c r="F11944" s="155"/>
      <c r="G11944">
        <v>12.55</v>
      </c>
      <c r="H11944">
        <v>12.55</v>
      </c>
    </row>
    <row r="11945" spans="1:8">
      <c r="A11945" t="s">
        <v>319</v>
      </c>
      <c r="B11945">
        <v>2632</v>
      </c>
      <c r="C11945" t="s">
        <v>1876</v>
      </c>
      <c r="D11945" t="s">
        <v>211</v>
      </c>
      <c r="E11945" s="155"/>
      <c r="F11945" s="155"/>
      <c r="G11945">
        <v>15.3</v>
      </c>
      <c r="H11945">
        <v>15.3</v>
      </c>
    </row>
    <row r="11946" spans="1:8">
      <c r="A11946" t="s">
        <v>319</v>
      </c>
      <c r="B11946">
        <v>2631</v>
      </c>
      <c r="C11946" t="s">
        <v>1877</v>
      </c>
      <c r="D11946" t="s">
        <v>211</v>
      </c>
      <c r="E11946" s="155"/>
      <c r="F11946" s="155"/>
      <c r="G11946">
        <v>22.47</v>
      </c>
      <c r="H11946">
        <v>22.47</v>
      </c>
    </row>
    <row r="11947" spans="1:8">
      <c r="A11947" t="s">
        <v>319</v>
      </c>
      <c r="B11947">
        <v>2619</v>
      </c>
      <c r="C11947" t="s">
        <v>1878</v>
      </c>
      <c r="D11947" t="s">
        <v>211</v>
      </c>
      <c r="E11947" s="155"/>
      <c r="F11947" s="155"/>
      <c r="G11947">
        <v>56.9</v>
      </c>
      <c r="H11947">
        <v>56.9</v>
      </c>
    </row>
    <row r="11948" spans="1:8">
      <c r="A11948" t="s">
        <v>319</v>
      </c>
      <c r="B11948">
        <v>2620</v>
      </c>
      <c r="C11948" t="s">
        <v>1879</v>
      </c>
      <c r="D11948" t="s">
        <v>211</v>
      </c>
      <c r="E11948" s="155"/>
      <c r="F11948" s="155"/>
      <c r="G11948">
        <v>74.7</v>
      </c>
      <c r="H11948">
        <v>74.7</v>
      </c>
    </row>
    <row r="11949" spans="1:8">
      <c r="A11949" t="s">
        <v>319</v>
      </c>
      <c r="B11949">
        <v>40413</v>
      </c>
      <c r="C11949" t="s">
        <v>1880</v>
      </c>
      <c r="D11949" t="s">
        <v>211</v>
      </c>
      <c r="E11949" s="155"/>
      <c r="F11949" s="155"/>
      <c r="G11949">
        <v>20.91</v>
      </c>
      <c r="H11949">
        <v>20.91</v>
      </c>
    </row>
    <row r="11950" spans="1:8">
      <c r="A11950" t="s">
        <v>319</v>
      </c>
      <c r="B11950">
        <v>40415</v>
      </c>
      <c r="C11950" t="s">
        <v>1881</v>
      </c>
      <c r="D11950" t="s">
        <v>211</v>
      </c>
      <c r="E11950" s="155"/>
      <c r="F11950" s="155"/>
      <c r="G11950">
        <v>29.8</v>
      </c>
      <c r="H11950">
        <v>29.8</v>
      </c>
    </row>
    <row r="11951" spans="1:8">
      <c r="A11951" t="s">
        <v>319</v>
      </c>
      <c r="B11951">
        <v>40417</v>
      </c>
      <c r="C11951" t="s">
        <v>1882</v>
      </c>
      <c r="D11951" t="s">
        <v>211</v>
      </c>
      <c r="E11951" s="155"/>
      <c r="F11951" s="155"/>
      <c r="G11951">
        <v>35.15</v>
      </c>
      <c r="H11951">
        <v>35.15</v>
      </c>
    </row>
    <row r="11952" spans="1:8">
      <c r="A11952" t="s">
        <v>319</v>
      </c>
      <c r="B11952">
        <v>39273</v>
      </c>
      <c r="C11952" t="s">
        <v>1883</v>
      </c>
      <c r="D11952" t="s">
        <v>211</v>
      </c>
      <c r="E11952" s="155">
        <v>4.76</v>
      </c>
      <c r="F11952" s="155">
        <v>4.76</v>
      </c>
      <c r="G11952">
        <v>2.9</v>
      </c>
      <c r="H11952">
        <v>2.9</v>
      </c>
    </row>
    <row r="11953" spans="1:8">
      <c r="A11953" t="s">
        <v>319</v>
      </c>
      <c r="B11953">
        <v>39271</v>
      </c>
      <c r="C11953" t="s">
        <v>1884</v>
      </c>
      <c r="D11953" t="s">
        <v>211</v>
      </c>
      <c r="E11953" s="155">
        <v>2.8</v>
      </c>
      <c r="F11953" s="155">
        <v>2.8</v>
      </c>
      <c r="G11953">
        <v>1.71</v>
      </c>
      <c r="H11953">
        <v>1.71</v>
      </c>
    </row>
    <row r="11954" spans="1:8">
      <c r="A11954" t="s">
        <v>319</v>
      </c>
      <c r="B11954">
        <v>39272</v>
      </c>
      <c r="C11954" t="s">
        <v>1885</v>
      </c>
      <c r="D11954" t="s">
        <v>211</v>
      </c>
      <c r="E11954" s="155">
        <v>3.45</v>
      </c>
      <c r="F11954" s="155">
        <v>3.45</v>
      </c>
      <c r="G11954">
        <v>2.1</v>
      </c>
      <c r="H11954">
        <v>2.1</v>
      </c>
    </row>
    <row r="11955" spans="1:8">
      <c r="A11955" t="s">
        <v>319</v>
      </c>
      <c r="B11955">
        <v>1875</v>
      </c>
      <c r="C11955" t="s">
        <v>1886</v>
      </c>
      <c r="D11955" t="s">
        <v>211</v>
      </c>
      <c r="E11955" s="155">
        <v>7.61</v>
      </c>
      <c r="F11955" s="155">
        <v>7.61</v>
      </c>
      <c r="G11955">
        <v>4.63</v>
      </c>
      <c r="H11955">
        <v>4.63</v>
      </c>
    </row>
    <row r="11956" spans="1:8">
      <c r="A11956" t="s">
        <v>319</v>
      </c>
      <c r="B11956">
        <v>1874</v>
      </c>
      <c r="C11956" t="s">
        <v>1887</v>
      </c>
      <c r="D11956" t="s">
        <v>211</v>
      </c>
      <c r="E11956" s="155">
        <v>6.29</v>
      </c>
      <c r="F11956" s="155">
        <v>6.29</v>
      </c>
      <c r="G11956">
        <v>3.83</v>
      </c>
      <c r="H11956">
        <v>3.83</v>
      </c>
    </row>
    <row r="11957" spans="1:8">
      <c r="A11957" t="s">
        <v>319</v>
      </c>
      <c r="B11957">
        <v>1884</v>
      </c>
      <c r="C11957" t="s">
        <v>1888</v>
      </c>
      <c r="D11957" t="s">
        <v>211</v>
      </c>
      <c r="E11957" s="155">
        <v>5.57</v>
      </c>
      <c r="F11957" s="155">
        <v>5.57</v>
      </c>
      <c r="G11957">
        <v>3.39</v>
      </c>
      <c r="H11957">
        <v>3.39</v>
      </c>
    </row>
    <row r="11958" spans="1:8">
      <c r="A11958" t="s">
        <v>319</v>
      </c>
      <c r="B11958">
        <v>1870</v>
      </c>
      <c r="C11958" t="s">
        <v>1889</v>
      </c>
      <c r="D11958" t="s">
        <v>211</v>
      </c>
      <c r="E11958" s="155">
        <v>3.63</v>
      </c>
      <c r="F11958" s="155">
        <v>3.63</v>
      </c>
      <c r="G11958">
        <v>2.21</v>
      </c>
      <c r="H11958">
        <v>2.21</v>
      </c>
    </row>
    <row r="11959" spans="1:8">
      <c r="A11959" t="s">
        <v>319</v>
      </c>
      <c r="B11959">
        <v>1887</v>
      </c>
      <c r="C11959" t="s">
        <v>1890</v>
      </c>
      <c r="D11959" t="s">
        <v>211</v>
      </c>
      <c r="E11959" s="155">
        <v>31.56</v>
      </c>
      <c r="F11959" s="155">
        <v>31.56</v>
      </c>
      <c r="G11959">
        <v>19.21</v>
      </c>
      <c r="H11959">
        <v>19.21</v>
      </c>
    </row>
    <row r="11960" spans="1:8">
      <c r="A11960" t="s">
        <v>319</v>
      </c>
      <c r="B11960">
        <v>1876</v>
      </c>
      <c r="C11960" t="s">
        <v>1891</v>
      </c>
      <c r="D11960" t="s">
        <v>211</v>
      </c>
      <c r="E11960" s="155">
        <v>12.37</v>
      </c>
      <c r="F11960" s="155">
        <v>12.37</v>
      </c>
      <c r="G11960">
        <v>7.53</v>
      </c>
      <c r="H11960">
        <v>7.53</v>
      </c>
    </row>
    <row r="11961" spans="1:8">
      <c r="A11961" t="s">
        <v>319</v>
      </c>
      <c r="B11961">
        <v>1877</v>
      </c>
      <c r="C11961" t="s">
        <v>1892</v>
      </c>
      <c r="D11961" t="s">
        <v>211</v>
      </c>
      <c r="E11961" s="155">
        <v>31.6</v>
      </c>
      <c r="F11961" s="155">
        <v>31.6</v>
      </c>
      <c r="G11961">
        <v>19.239999999999998</v>
      </c>
      <c r="H11961">
        <v>19.239999999999998</v>
      </c>
    </row>
    <row r="11962" spans="1:8">
      <c r="A11962" t="s">
        <v>319</v>
      </c>
      <c r="B11962">
        <v>1879</v>
      </c>
      <c r="C11962" t="s">
        <v>1893</v>
      </c>
      <c r="D11962" t="s">
        <v>211</v>
      </c>
      <c r="E11962" s="155">
        <v>3.68</v>
      </c>
      <c r="F11962" s="155">
        <v>3.68</v>
      </c>
      <c r="G11962">
        <v>2.2400000000000002</v>
      </c>
      <c r="H11962">
        <v>2.2400000000000002</v>
      </c>
    </row>
    <row r="11963" spans="1:8">
      <c r="A11963" t="s">
        <v>319</v>
      </c>
      <c r="B11963">
        <v>1878</v>
      </c>
      <c r="C11963" t="s">
        <v>1894</v>
      </c>
      <c r="D11963" t="s">
        <v>211</v>
      </c>
      <c r="E11963" s="155">
        <v>63.49</v>
      </c>
      <c r="F11963" s="155">
        <v>63.49</v>
      </c>
      <c r="G11963">
        <v>38.65</v>
      </c>
      <c r="H11963">
        <v>38.65</v>
      </c>
    </row>
    <row r="11964" spans="1:8">
      <c r="A11964" t="s">
        <v>319</v>
      </c>
      <c r="B11964">
        <v>37971</v>
      </c>
      <c r="C11964" t="s">
        <v>1895</v>
      </c>
      <c r="D11964" t="s">
        <v>211</v>
      </c>
      <c r="E11964" s="155">
        <v>6.42</v>
      </c>
      <c r="F11964" s="155">
        <v>6.42</v>
      </c>
      <c r="G11964">
        <v>5.07</v>
      </c>
      <c r="H11964">
        <v>5.07</v>
      </c>
    </row>
    <row r="11965" spans="1:8">
      <c r="A11965" t="s">
        <v>319</v>
      </c>
      <c r="B11965">
        <v>37972</v>
      </c>
      <c r="C11965" t="s">
        <v>1896</v>
      </c>
      <c r="D11965" t="s">
        <v>211</v>
      </c>
      <c r="E11965" s="155">
        <v>9.11</v>
      </c>
      <c r="F11965" s="155">
        <v>9.11</v>
      </c>
      <c r="G11965">
        <v>7.2</v>
      </c>
      <c r="H11965">
        <v>7.2</v>
      </c>
    </row>
    <row r="11966" spans="1:8">
      <c r="A11966" t="s">
        <v>319</v>
      </c>
      <c r="B11966">
        <v>37973</v>
      </c>
      <c r="C11966" t="s">
        <v>1897</v>
      </c>
      <c r="D11966" t="s">
        <v>211</v>
      </c>
      <c r="E11966" s="155">
        <v>17.11</v>
      </c>
      <c r="F11966" s="155">
        <v>17.11</v>
      </c>
      <c r="G11966">
        <v>13.52</v>
      </c>
      <c r="H11966">
        <v>13.52</v>
      </c>
    </row>
    <row r="11967" spans="1:8">
      <c r="A11967" t="s">
        <v>319</v>
      </c>
      <c r="B11967">
        <v>1926</v>
      </c>
      <c r="C11967" t="s">
        <v>1898</v>
      </c>
      <c r="D11967" t="s">
        <v>211</v>
      </c>
      <c r="E11967" s="155">
        <v>2.41</v>
      </c>
      <c r="F11967" s="155">
        <v>2.41</v>
      </c>
      <c r="G11967">
        <v>2.57</v>
      </c>
      <c r="H11967">
        <v>2.57</v>
      </c>
    </row>
    <row r="11968" spans="1:8">
      <c r="A11968" t="s">
        <v>319</v>
      </c>
      <c r="B11968">
        <v>1927</v>
      </c>
      <c r="C11968" t="s">
        <v>1899</v>
      </c>
      <c r="D11968" t="s">
        <v>211</v>
      </c>
      <c r="E11968" s="155">
        <v>2.7</v>
      </c>
      <c r="F11968" s="155">
        <v>2.7</v>
      </c>
      <c r="G11968">
        <v>2.89</v>
      </c>
      <c r="H11968">
        <v>2.89</v>
      </c>
    </row>
    <row r="11969" spans="1:8">
      <c r="A11969" t="s">
        <v>319</v>
      </c>
      <c r="B11969">
        <v>1923</v>
      </c>
      <c r="C11969" t="s">
        <v>1900</v>
      </c>
      <c r="D11969" t="s">
        <v>211</v>
      </c>
      <c r="E11969" s="155">
        <v>4.93</v>
      </c>
      <c r="F11969" s="155">
        <v>4.93</v>
      </c>
      <c r="G11969">
        <v>5.26</v>
      </c>
      <c r="H11969">
        <v>5.26</v>
      </c>
    </row>
    <row r="11970" spans="1:8">
      <c r="A11970" t="s">
        <v>319</v>
      </c>
      <c r="B11970">
        <v>1929</v>
      </c>
      <c r="C11970" t="s">
        <v>1901</v>
      </c>
      <c r="D11970" t="s">
        <v>211</v>
      </c>
      <c r="E11970" s="155">
        <v>5.98</v>
      </c>
      <c r="F11970" s="155">
        <v>5.98</v>
      </c>
      <c r="G11970">
        <v>6.38</v>
      </c>
      <c r="H11970">
        <v>6.38</v>
      </c>
    </row>
    <row r="11971" spans="1:8">
      <c r="A11971" t="s">
        <v>319</v>
      </c>
      <c r="B11971">
        <v>1930</v>
      </c>
      <c r="C11971" t="s">
        <v>1902</v>
      </c>
      <c r="D11971" t="s">
        <v>211</v>
      </c>
      <c r="E11971" s="155">
        <v>10.23</v>
      </c>
      <c r="F11971" s="155">
        <v>10.23</v>
      </c>
      <c r="G11971">
        <v>10.92</v>
      </c>
      <c r="H11971">
        <v>10.92</v>
      </c>
    </row>
    <row r="11972" spans="1:8">
      <c r="A11972" t="s">
        <v>319</v>
      </c>
      <c r="B11972">
        <v>1924</v>
      </c>
      <c r="C11972" t="s">
        <v>1903</v>
      </c>
      <c r="D11972" t="s">
        <v>211</v>
      </c>
      <c r="E11972" s="155">
        <v>16.510000000000002</v>
      </c>
      <c r="F11972" s="155">
        <v>16.510000000000002</v>
      </c>
      <c r="G11972">
        <v>17.62</v>
      </c>
      <c r="H11972">
        <v>17.62</v>
      </c>
    </row>
    <row r="11973" spans="1:8">
      <c r="A11973" t="s">
        <v>319</v>
      </c>
      <c r="B11973">
        <v>1922</v>
      </c>
      <c r="C11973" t="s">
        <v>1904</v>
      </c>
      <c r="D11973" t="s">
        <v>211</v>
      </c>
      <c r="E11973" s="155">
        <v>34.14</v>
      </c>
      <c r="F11973" s="155">
        <v>34.14</v>
      </c>
      <c r="G11973">
        <v>36.450000000000003</v>
      </c>
      <c r="H11973">
        <v>36.450000000000003</v>
      </c>
    </row>
    <row r="11974" spans="1:8">
      <c r="A11974" t="s">
        <v>319</v>
      </c>
      <c r="B11974">
        <v>1953</v>
      </c>
      <c r="C11974" t="s">
        <v>1905</v>
      </c>
      <c r="D11974" t="s">
        <v>211</v>
      </c>
      <c r="E11974" s="155">
        <v>41.67</v>
      </c>
      <c r="F11974" s="155">
        <v>41.67</v>
      </c>
      <c r="G11974">
        <v>44.49</v>
      </c>
      <c r="H11974">
        <v>44.49</v>
      </c>
    </row>
    <row r="11975" spans="1:8">
      <c r="A11975" t="s">
        <v>319</v>
      </c>
      <c r="B11975">
        <v>1962</v>
      </c>
      <c r="C11975" t="s">
        <v>1906</v>
      </c>
      <c r="D11975" t="s">
        <v>211</v>
      </c>
      <c r="E11975" s="155">
        <v>202.46</v>
      </c>
      <c r="F11975" s="155">
        <v>202.46</v>
      </c>
      <c r="G11975">
        <v>216.17</v>
      </c>
      <c r="H11975">
        <v>216.17</v>
      </c>
    </row>
    <row r="11976" spans="1:8">
      <c r="A11976" t="s">
        <v>319</v>
      </c>
      <c r="B11976">
        <v>1955</v>
      </c>
      <c r="C11976" t="s">
        <v>1907</v>
      </c>
      <c r="D11976" t="s">
        <v>211</v>
      </c>
      <c r="E11976" s="155">
        <v>2.33</v>
      </c>
      <c r="F11976" s="155">
        <v>2.33</v>
      </c>
      <c r="G11976">
        <v>2.4900000000000002</v>
      </c>
      <c r="H11976">
        <v>2.4900000000000002</v>
      </c>
    </row>
    <row r="11977" spans="1:8">
      <c r="A11977" t="s">
        <v>319</v>
      </c>
      <c r="B11977">
        <v>1956</v>
      </c>
      <c r="C11977" t="s">
        <v>1908</v>
      </c>
      <c r="D11977" t="s">
        <v>211</v>
      </c>
      <c r="E11977" s="155">
        <v>3.29</v>
      </c>
      <c r="F11977" s="155">
        <v>3.29</v>
      </c>
      <c r="G11977">
        <v>3.51</v>
      </c>
      <c r="H11977">
        <v>3.51</v>
      </c>
    </row>
    <row r="11978" spans="1:8">
      <c r="A11978" t="s">
        <v>319</v>
      </c>
      <c r="B11978">
        <v>1957</v>
      </c>
      <c r="C11978" t="s">
        <v>1909</v>
      </c>
      <c r="D11978" t="s">
        <v>211</v>
      </c>
      <c r="E11978" s="155">
        <v>7.12</v>
      </c>
      <c r="F11978" s="155">
        <v>7.12</v>
      </c>
      <c r="G11978">
        <v>7.6</v>
      </c>
      <c r="H11978">
        <v>7.6</v>
      </c>
    </row>
    <row r="11979" spans="1:8">
      <c r="A11979" t="s">
        <v>319</v>
      </c>
      <c r="B11979">
        <v>1958</v>
      </c>
      <c r="C11979" t="s">
        <v>1910</v>
      </c>
      <c r="D11979" t="s">
        <v>211</v>
      </c>
      <c r="E11979" s="155">
        <v>13.26</v>
      </c>
      <c r="F11979" s="155">
        <v>13.26</v>
      </c>
      <c r="G11979">
        <v>14.16</v>
      </c>
      <c r="H11979">
        <v>14.16</v>
      </c>
    </row>
    <row r="11980" spans="1:8">
      <c r="A11980" t="s">
        <v>319</v>
      </c>
      <c r="B11980">
        <v>1959</v>
      </c>
      <c r="C11980" t="s">
        <v>1911</v>
      </c>
      <c r="D11980" t="s">
        <v>211</v>
      </c>
      <c r="E11980" s="155">
        <v>14.38</v>
      </c>
      <c r="F11980" s="155">
        <v>14.38</v>
      </c>
      <c r="G11980">
        <v>15.36</v>
      </c>
      <c r="H11980">
        <v>15.36</v>
      </c>
    </row>
    <row r="11981" spans="1:8">
      <c r="A11981" t="s">
        <v>319</v>
      </c>
      <c r="B11981">
        <v>1925</v>
      </c>
      <c r="C11981" t="s">
        <v>1912</v>
      </c>
      <c r="D11981" t="s">
        <v>211</v>
      </c>
      <c r="E11981" s="155">
        <v>37.6</v>
      </c>
      <c r="F11981" s="155">
        <v>37.6</v>
      </c>
      <c r="G11981">
        <v>40.14</v>
      </c>
      <c r="H11981">
        <v>40.14</v>
      </c>
    </row>
    <row r="11982" spans="1:8">
      <c r="A11982" t="s">
        <v>319</v>
      </c>
      <c r="B11982">
        <v>1960</v>
      </c>
      <c r="C11982" t="s">
        <v>1913</v>
      </c>
      <c r="D11982" t="s">
        <v>211</v>
      </c>
      <c r="E11982" s="155">
        <v>57.73</v>
      </c>
      <c r="F11982" s="155">
        <v>57.73</v>
      </c>
      <c r="G11982">
        <v>61.64</v>
      </c>
      <c r="H11982">
        <v>61.64</v>
      </c>
    </row>
    <row r="11983" spans="1:8">
      <c r="A11983" t="s">
        <v>319</v>
      </c>
      <c r="B11983">
        <v>1961</v>
      </c>
      <c r="C11983" t="s">
        <v>1914</v>
      </c>
      <c r="D11983" t="s">
        <v>211</v>
      </c>
      <c r="E11983" s="155">
        <v>73.959999999999994</v>
      </c>
      <c r="F11983" s="155">
        <v>73.959999999999994</v>
      </c>
      <c r="G11983">
        <v>78.97</v>
      </c>
      <c r="H11983">
        <v>78.97</v>
      </c>
    </row>
    <row r="11984" spans="1:8">
      <c r="A11984" t="s">
        <v>319</v>
      </c>
      <c r="B11984">
        <v>38423</v>
      </c>
      <c r="C11984" t="s">
        <v>1915</v>
      </c>
      <c r="D11984" t="s">
        <v>211</v>
      </c>
      <c r="E11984" s="155">
        <v>30.5</v>
      </c>
      <c r="F11984" s="155">
        <v>30.5</v>
      </c>
      <c r="G11984">
        <v>42.59</v>
      </c>
      <c r="H11984">
        <v>42.59</v>
      </c>
    </row>
    <row r="11985" spans="1:8">
      <c r="A11985" t="s">
        <v>319</v>
      </c>
      <c r="B11985">
        <v>39866</v>
      </c>
      <c r="C11985" t="s">
        <v>1916</v>
      </c>
      <c r="D11985" t="s">
        <v>211</v>
      </c>
      <c r="E11985" s="155"/>
      <c r="F11985" s="155"/>
      <c r="G11985">
        <v>19.39</v>
      </c>
      <c r="H11985">
        <v>19.39</v>
      </c>
    </row>
    <row r="11986" spans="1:8">
      <c r="A11986" t="s">
        <v>319</v>
      </c>
      <c r="B11986">
        <v>39867</v>
      </c>
      <c r="C11986" t="s">
        <v>1917</v>
      </c>
      <c r="D11986" t="s">
        <v>211</v>
      </c>
      <c r="E11986" s="155"/>
      <c r="F11986" s="155"/>
      <c r="G11986">
        <v>43.1</v>
      </c>
      <c r="H11986">
        <v>43.1</v>
      </c>
    </row>
    <row r="11987" spans="1:8">
      <c r="A11987" t="s">
        <v>319</v>
      </c>
      <c r="B11987">
        <v>39868</v>
      </c>
      <c r="C11987" t="s">
        <v>1918</v>
      </c>
      <c r="D11987" t="s">
        <v>211</v>
      </c>
      <c r="E11987" s="155"/>
      <c r="F11987" s="155"/>
      <c r="G11987">
        <v>77.64</v>
      </c>
      <c r="H11987">
        <v>77.64</v>
      </c>
    </row>
    <row r="11988" spans="1:8">
      <c r="A11988" t="s">
        <v>319</v>
      </c>
      <c r="B11988">
        <v>37999</v>
      </c>
      <c r="C11988" t="s">
        <v>1919</v>
      </c>
      <c r="D11988" t="s">
        <v>211</v>
      </c>
      <c r="E11988" s="155">
        <v>10.82</v>
      </c>
      <c r="F11988" s="155">
        <v>10.82</v>
      </c>
      <c r="G11988">
        <v>8.5500000000000007</v>
      </c>
      <c r="H11988">
        <v>8.5500000000000007</v>
      </c>
    </row>
    <row r="11989" spans="1:8">
      <c r="A11989" t="s">
        <v>319</v>
      </c>
      <c r="B11989">
        <v>38000</v>
      </c>
      <c r="C11989" t="s">
        <v>1920</v>
      </c>
      <c r="D11989" t="s">
        <v>211</v>
      </c>
      <c r="E11989" s="155">
        <v>12.64</v>
      </c>
      <c r="F11989" s="155">
        <v>12.64</v>
      </c>
      <c r="G11989">
        <v>9.99</v>
      </c>
      <c r="H11989">
        <v>9.99</v>
      </c>
    </row>
    <row r="11990" spans="1:8">
      <c r="A11990" t="s">
        <v>319</v>
      </c>
      <c r="B11990">
        <v>38129</v>
      </c>
      <c r="C11990" t="s">
        <v>1921</v>
      </c>
      <c r="D11990" t="s">
        <v>211</v>
      </c>
      <c r="E11990" s="155">
        <v>5.43</v>
      </c>
      <c r="F11990" s="155">
        <v>5.43</v>
      </c>
      <c r="G11990">
        <v>5.8</v>
      </c>
      <c r="H11990">
        <v>5.8</v>
      </c>
    </row>
    <row r="11991" spans="1:8">
      <c r="A11991" t="s">
        <v>319</v>
      </c>
      <c r="B11991">
        <v>38025</v>
      </c>
      <c r="C11991" t="s">
        <v>1922</v>
      </c>
      <c r="D11991" t="s">
        <v>211</v>
      </c>
      <c r="E11991" s="155">
        <v>7.37</v>
      </c>
      <c r="F11991" s="155">
        <v>7.37</v>
      </c>
      <c r="G11991">
        <v>7.87</v>
      </c>
      <c r="H11991">
        <v>7.87</v>
      </c>
    </row>
    <row r="11992" spans="1:8">
      <c r="A11992" t="s">
        <v>319</v>
      </c>
      <c r="B11992">
        <v>38026</v>
      </c>
      <c r="C11992" t="s">
        <v>1923</v>
      </c>
      <c r="D11992" t="s">
        <v>211</v>
      </c>
      <c r="E11992" s="155">
        <v>18.190000000000001</v>
      </c>
      <c r="F11992" s="155">
        <v>18.190000000000001</v>
      </c>
      <c r="G11992">
        <v>19.43</v>
      </c>
      <c r="H11992">
        <v>19.43</v>
      </c>
    </row>
    <row r="11993" spans="1:8">
      <c r="A11993" t="s">
        <v>319</v>
      </c>
      <c r="B11993">
        <v>43955</v>
      </c>
      <c r="C11993" t="s">
        <v>1924</v>
      </c>
      <c r="D11993" t="s">
        <v>211</v>
      </c>
      <c r="E11993" s="155"/>
      <c r="F11993" s="155"/>
      <c r="G11993">
        <v>242.85</v>
      </c>
      <c r="H11993">
        <v>242.85</v>
      </c>
    </row>
    <row r="11994" spans="1:8">
      <c r="A11994" t="s">
        <v>319</v>
      </c>
      <c r="B11994">
        <v>43957</v>
      </c>
      <c r="C11994" t="s">
        <v>1925</v>
      </c>
      <c r="D11994" t="s">
        <v>211</v>
      </c>
      <c r="E11994" s="155"/>
      <c r="F11994" s="155"/>
      <c r="G11994">
        <v>286.02999999999997</v>
      </c>
      <c r="H11994">
        <v>286.02999999999997</v>
      </c>
    </row>
    <row r="11995" spans="1:8">
      <c r="A11995" t="s">
        <v>319</v>
      </c>
      <c r="B11995">
        <v>43950</v>
      </c>
      <c r="C11995" t="s">
        <v>1926</v>
      </c>
      <c r="D11995" t="s">
        <v>211</v>
      </c>
      <c r="E11995" s="155"/>
      <c r="F11995" s="155"/>
      <c r="G11995">
        <v>130.16999999999999</v>
      </c>
      <c r="H11995">
        <v>130.16999999999999</v>
      </c>
    </row>
    <row r="11996" spans="1:8">
      <c r="A11996" t="s">
        <v>319</v>
      </c>
      <c r="B11996">
        <v>43954</v>
      </c>
      <c r="C11996" t="s">
        <v>1927</v>
      </c>
      <c r="D11996" t="s">
        <v>211</v>
      </c>
      <c r="E11996" s="155"/>
      <c r="F11996" s="155"/>
      <c r="G11996">
        <v>165.5</v>
      </c>
      <c r="H11996">
        <v>165.5</v>
      </c>
    </row>
    <row r="11997" spans="1:8">
      <c r="A11997" t="s">
        <v>319</v>
      </c>
      <c r="B11997">
        <v>43945</v>
      </c>
      <c r="C11997" t="s">
        <v>1928</v>
      </c>
      <c r="D11997" t="s">
        <v>211</v>
      </c>
      <c r="E11997" s="155"/>
      <c r="F11997" s="155"/>
      <c r="G11997">
        <v>58.6</v>
      </c>
      <c r="H11997">
        <v>58.6</v>
      </c>
    </row>
    <row r="11998" spans="1:8">
      <c r="A11998" t="s">
        <v>319</v>
      </c>
      <c r="B11998">
        <v>43947</v>
      </c>
      <c r="C11998" t="s">
        <v>1929</v>
      </c>
      <c r="D11998" t="s">
        <v>211</v>
      </c>
      <c r="E11998" s="155"/>
      <c r="F11998" s="155"/>
      <c r="G11998">
        <v>83.06</v>
      </c>
      <c r="H11998">
        <v>83.06</v>
      </c>
    </row>
    <row r="11999" spans="1:8">
      <c r="A11999" t="s">
        <v>319</v>
      </c>
      <c r="B11999">
        <v>43920</v>
      </c>
      <c r="C11999" t="s">
        <v>1930</v>
      </c>
      <c r="D11999" t="s">
        <v>211</v>
      </c>
      <c r="E11999" s="155"/>
      <c r="F11999" s="155"/>
      <c r="G11999">
        <v>15.88</v>
      </c>
      <c r="H11999">
        <v>15.88</v>
      </c>
    </row>
    <row r="12000" spans="1:8">
      <c r="A12000" t="s">
        <v>319</v>
      </c>
      <c r="B12000">
        <v>43921</v>
      </c>
      <c r="C12000" t="s">
        <v>1931</v>
      </c>
      <c r="D12000" t="s">
        <v>211</v>
      </c>
      <c r="E12000" s="155"/>
      <c r="F12000" s="155"/>
      <c r="G12000">
        <v>15.35</v>
      </c>
      <c r="H12000">
        <v>15.35</v>
      </c>
    </row>
    <row r="12001" spans="1:8">
      <c r="A12001" t="s">
        <v>319</v>
      </c>
      <c r="B12001">
        <v>43922</v>
      </c>
      <c r="C12001" t="s">
        <v>1932</v>
      </c>
      <c r="D12001" t="s">
        <v>211</v>
      </c>
      <c r="E12001" s="155"/>
      <c r="F12001" s="155"/>
      <c r="G12001">
        <v>25.94</v>
      </c>
      <c r="H12001">
        <v>25.94</v>
      </c>
    </row>
    <row r="12002" spans="1:8">
      <c r="A12002" t="s">
        <v>319</v>
      </c>
      <c r="B12002">
        <v>43923</v>
      </c>
      <c r="C12002" t="s">
        <v>1933</v>
      </c>
      <c r="D12002" t="s">
        <v>211</v>
      </c>
      <c r="E12002" s="155"/>
      <c r="F12002" s="155"/>
      <c r="G12002">
        <v>35.130000000000003</v>
      </c>
      <c r="H12002">
        <v>35.130000000000003</v>
      </c>
    </row>
    <row r="12003" spans="1:8">
      <c r="A12003" t="s">
        <v>319</v>
      </c>
      <c r="B12003">
        <v>43924</v>
      </c>
      <c r="C12003" t="s">
        <v>1934</v>
      </c>
      <c r="D12003" t="s">
        <v>211</v>
      </c>
      <c r="E12003" s="155"/>
      <c r="F12003" s="155"/>
      <c r="G12003">
        <v>32.46</v>
      </c>
      <c r="H12003">
        <v>32.46</v>
      </c>
    </row>
    <row r="12004" spans="1:8">
      <c r="A12004" t="s">
        <v>319</v>
      </c>
      <c r="B12004">
        <v>43952</v>
      </c>
      <c r="C12004" t="s">
        <v>1935</v>
      </c>
      <c r="D12004" t="s">
        <v>211</v>
      </c>
      <c r="E12004" s="155"/>
      <c r="F12004" s="155"/>
      <c r="G12004">
        <v>10.51</v>
      </c>
      <c r="H12004">
        <v>10.51</v>
      </c>
    </row>
    <row r="12005" spans="1:8">
      <c r="A12005" t="s">
        <v>319</v>
      </c>
      <c r="B12005">
        <v>43956</v>
      </c>
      <c r="C12005" t="s">
        <v>1936</v>
      </c>
      <c r="D12005" t="s">
        <v>211</v>
      </c>
      <c r="E12005" s="155"/>
      <c r="F12005" s="155"/>
      <c r="G12005">
        <v>12.97</v>
      </c>
      <c r="H12005">
        <v>12.97</v>
      </c>
    </row>
    <row r="12006" spans="1:8">
      <c r="A12006" t="s">
        <v>319</v>
      </c>
      <c r="B12006">
        <v>1858</v>
      </c>
      <c r="C12006" t="s">
        <v>1937</v>
      </c>
      <c r="D12006" t="s">
        <v>211</v>
      </c>
      <c r="E12006" s="155">
        <v>47.27</v>
      </c>
      <c r="F12006" s="155">
        <v>47.27</v>
      </c>
      <c r="G12006">
        <v>66</v>
      </c>
      <c r="H12006">
        <v>66</v>
      </c>
    </row>
    <row r="12007" spans="1:8">
      <c r="A12007" t="s">
        <v>319</v>
      </c>
      <c r="B12007">
        <v>1844</v>
      </c>
      <c r="C12007" t="s">
        <v>1938</v>
      </c>
      <c r="D12007" t="s">
        <v>211</v>
      </c>
      <c r="E12007" s="155">
        <v>108.25</v>
      </c>
      <c r="F12007" s="155">
        <v>108.25</v>
      </c>
      <c r="G12007">
        <v>151.15</v>
      </c>
      <c r="H12007">
        <v>151.15</v>
      </c>
    </row>
    <row r="12008" spans="1:8">
      <c r="A12008" t="s">
        <v>319</v>
      </c>
      <c r="B12008">
        <v>1863</v>
      </c>
      <c r="C12008" t="s">
        <v>1939</v>
      </c>
      <c r="D12008" t="s">
        <v>211</v>
      </c>
      <c r="E12008" s="155">
        <v>50.3</v>
      </c>
      <c r="F12008" s="155">
        <v>50.3</v>
      </c>
      <c r="G12008">
        <v>70.23</v>
      </c>
      <c r="H12008">
        <v>70.23</v>
      </c>
    </row>
    <row r="12009" spans="1:8">
      <c r="A12009" t="s">
        <v>319</v>
      </c>
      <c r="B12009">
        <v>1865</v>
      </c>
      <c r="C12009" t="s">
        <v>1940</v>
      </c>
      <c r="D12009" t="s">
        <v>211</v>
      </c>
      <c r="E12009" s="155">
        <v>131.06</v>
      </c>
      <c r="F12009" s="155">
        <v>131.06</v>
      </c>
      <c r="G12009">
        <v>182.99</v>
      </c>
      <c r="H12009">
        <v>182.99</v>
      </c>
    </row>
    <row r="12010" spans="1:8">
      <c r="A12010" t="s">
        <v>319</v>
      </c>
      <c r="B12010">
        <v>36355</v>
      </c>
      <c r="C12010" t="s">
        <v>1941</v>
      </c>
      <c r="D12010" t="s">
        <v>211</v>
      </c>
      <c r="E12010" s="155"/>
      <c r="F12010" s="155"/>
      <c r="G12010">
        <v>11.54</v>
      </c>
      <c r="H12010">
        <v>11.54</v>
      </c>
    </row>
    <row r="12011" spans="1:8">
      <c r="A12011" t="s">
        <v>319</v>
      </c>
      <c r="B12011">
        <v>36356</v>
      </c>
      <c r="C12011" t="s">
        <v>1942</v>
      </c>
      <c r="D12011" t="s">
        <v>211</v>
      </c>
      <c r="E12011" s="155"/>
      <c r="F12011" s="155"/>
      <c r="G12011">
        <v>18.55</v>
      </c>
      <c r="H12011">
        <v>18.55</v>
      </c>
    </row>
    <row r="12012" spans="1:8">
      <c r="A12012" t="s">
        <v>319</v>
      </c>
      <c r="B12012">
        <v>1940</v>
      </c>
      <c r="C12012" t="s">
        <v>1943</v>
      </c>
      <c r="D12012" t="s">
        <v>211</v>
      </c>
      <c r="E12012" s="155">
        <v>36.74</v>
      </c>
      <c r="F12012" s="155">
        <v>36.74</v>
      </c>
      <c r="G12012">
        <v>39.22</v>
      </c>
      <c r="H12012">
        <v>39.22</v>
      </c>
    </row>
    <row r="12013" spans="1:8">
      <c r="A12013" t="s">
        <v>319</v>
      </c>
      <c r="B12013">
        <v>1939</v>
      </c>
      <c r="C12013" t="s">
        <v>1944</v>
      </c>
      <c r="D12013" t="s">
        <v>211</v>
      </c>
      <c r="E12013" s="155">
        <v>10.07</v>
      </c>
      <c r="F12013" s="155">
        <v>10.07</v>
      </c>
      <c r="G12013">
        <v>10.76</v>
      </c>
      <c r="H12013">
        <v>10.76</v>
      </c>
    </row>
    <row r="12014" spans="1:8">
      <c r="A12014" t="s">
        <v>319</v>
      </c>
      <c r="B12014">
        <v>1937</v>
      </c>
      <c r="C12014" t="s">
        <v>1945</v>
      </c>
      <c r="D12014" t="s">
        <v>211</v>
      </c>
      <c r="E12014" s="155">
        <v>6.2</v>
      </c>
      <c r="F12014" s="155">
        <v>6.2</v>
      </c>
      <c r="G12014">
        <v>6.62</v>
      </c>
      <c r="H12014">
        <v>6.62</v>
      </c>
    </row>
    <row r="12015" spans="1:8">
      <c r="A12015" t="s">
        <v>319</v>
      </c>
      <c r="B12015">
        <v>1938</v>
      </c>
      <c r="C12015" t="s">
        <v>1946</v>
      </c>
      <c r="D12015" t="s">
        <v>211</v>
      </c>
      <c r="E12015" s="155">
        <v>7.05</v>
      </c>
      <c r="F12015" s="155">
        <v>7.05</v>
      </c>
      <c r="G12015">
        <v>7.53</v>
      </c>
      <c r="H12015">
        <v>7.53</v>
      </c>
    </row>
    <row r="12016" spans="1:8">
      <c r="A12016" t="s">
        <v>319</v>
      </c>
      <c r="B12016">
        <v>1966</v>
      </c>
      <c r="C12016" t="s">
        <v>1947</v>
      </c>
      <c r="D12016" t="s">
        <v>211</v>
      </c>
      <c r="E12016" s="155">
        <v>20.059999999999999</v>
      </c>
      <c r="F12016" s="155">
        <v>20.059999999999999</v>
      </c>
      <c r="G12016">
        <v>28.01</v>
      </c>
      <c r="H12016">
        <v>28.01</v>
      </c>
    </row>
    <row r="12017" spans="1:8">
      <c r="A12017" t="s">
        <v>319</v>
      </c>
      <c r="B12017">
        <v>1933</v>
      </c>
      <c r="C12017" t="s">
        <v>1948</v>
      </c>
      <c r="D12017" t="s">
        <v>211</v>
      </c>
      <c r="E12017" s="155">
        <v>4.32</v>
      </c>
      <c r="F12017" s="155">
        <v>4.32</v>
      </c>
      <c r="G12017">
        <v>6.03</v>
      </c>
      <c r="H12017">
        <v>6.03</v>
      </c>
    </row>
    <row r="12018" spans="1:8">
      <c r="A12018" t="s">
        <v>319</v>
      </c>
      <c r="B12018">
        <v>1932</v>
      </c>
      <c r="C12018" t="s">
        <v>1949</v>
      </c>
      <c r="D12018" t="s">
        <v>211</v>
      </c>
      <c r="E12018" s="155">
        <v>9.89</v>
      </c>
      <c r="F12018" s="155">
        <v>9.89</v>
      </c>
      <c r="G12018">
        <v>13.81</v>
      </c>
      <c r="H12018">
        <v>13.81</v>
      </c>
    </row>
    <row r="12019" spans="1:8">
      <c r="A12019" t="s">
        <v>319</v>
      </c>
      <c r="B12019">
        <v>1951</v>
      </c>
      <c r="C12019" t="s">
        <v>1950</v>
      </c>
      <c r="D12019" t="s">
        <v>211</v>
      </c>
      <c r="E12019" s="155">
        <v>20.64</v>
      </c>
      <c r="F12019" s="155">
        <v>20.64</v>
      </c>
      <c r="G12019">
        <v>28.81</v>
      </c>
      <c r="H12019">
        <v>28.81</v>
      </c>
    </row>
    <row r="12020" spans="1:8">
      <c r="A12020" t="s">
        <v>319</v>
      </c>
      <c r="B12020">
        <v>1970</v>
      </c>
      <c r="C12020" t="s">
        <v>1951</v>
      </c>
      <c r="D12020" t="s">
        <v>211</v>
      </c>
      <c r="E12020" s="155">
        <v>50.14</v>
      </c>
      <c r="F12020" s="155">
        <v>50.14</v>
      </c>
      <c r="G12020">
        <v>70.010000000000005</v>
      </c>
      <c r="H12020">
        <v>70.010000000000005</v>
      </c>
    </row>
    <row r="12021" spans="1:8">
      <c r="A12021" t="s">
        <v>319</v>
      </c>
      <c r="B12021">
        <v>1967</v>
      </c>
      <c r="C12021" t="s">
        <v>1952</v>
      </c>
      <c r="D12021" t="s">
        <v>211</v>
      </c>
      <c r="E12021" s="155">
        <v>5.95</v>
      </c>
      <c r="F12021" s="155">
        <v>5.95</v>
      </c>
      <c r="G12021">
        <v>8.31</v>
      </c>
      <c r="H12021">
        <v>8.31</v>
      </c>
    </row>
    <row r="12022" spans="1:8">
      <c r="A12022" t="s">
        <v>319</v>
      </c>
      <c r="B12022">
        <v>1968</v>
      </c>
      <c r="C12022" t="s">
        <v>1953</v>
      </c>
      <c r="D12022" t="s">
        <v>211</v>
      </c>
      <c r="E12022" s="155">
        <v>11.77</v>
      </c>
      <c r="F12022" s="155">
        <v>11.77</v>
      </c>
      <c r="G12022">
        <v>16.43</v>
      </c>
      <c r="H12022">
        <v>16.43</v>
      </c>
    </row>
    <row r="12023" spans="1:8">
      <c r="A12023" t="s">
        <v>319</v>
      </c>
      <c r="B12023">
        <v>1969</v>
      </c>
      <c r="C12023" t="s">
        <v>1954</v>
      </c>
      <c r="D12023" t="s">
        <v>211</v>
      </c>
      <c r="E12023" s="155">
        <v>38.31</v>
      </c>
      <c r="F12023" s="155">
        <v>38.31</v>
      </c>
      <c r="G12023">
        <v>53.49</v>
      </c>
      <c r="H12023">
        <v>53.49</v>
      </c>
    </row>
    <row r="12024" spans="1:8">
      <c r="A12024" t="s">
        <v>319</v>
      </c>
      <c r="B12024">
        <v>1827</v>
      </c>
      <c r="C12024" t="s">
        <v>1955</v>
      </c>
      <c r="D12024" t="s">
        <v>211</v>
      </c>
      <c r="E12024" s="155"/>
      <c r="F12024" s="155"/>
      <c r="G12024">
        <v>167.2</v>
      </c>
      <c r="H12024">
        <v>167.2</v>
      </c>
    </row>
    <row r="12025" spans="1:8">
      <c r="A12025" t="s">
        <v>319</v>
      </c>
      <c r="B12025">
        <v>1831</v>
      </c>
      <c r="C12025" t="s">
        <v>1956</v>
      </c>
      <c r="D12025" t="s">
        <v>211</v>
      </c>
      <c r="E12025" s="155"/>
      <c r="F12025" s="155"/>
      <c r="G12025">
        <v>36.5</v>
      </c>
      <c r="H12025">
        <v>36.5</v>
      </c>
    </row>
    <row r="12026" spans="1:8">
      <c r="A12026" t="s">
        <v>319</v>
      </c>
      <c r="B12026">
        <v>1825</v>
      </c>
      <c r="C12026" t="s">
        <v>1957</v>
      </c>
      <c r="D12026" t="s">
        <v>211</v>
      </c>
      <c r="E12026" s="155"/>
      <c r="F12026" s="155"/>
      <c r="G12026">
        <v>90.08</v>
      </c>
      <c r="H12026">
        <v>90.08</v>
      </c>
    </row>
    <row r="12027" spans="1:8">
      <c r="A12027" t="s">
        <v>319</v>
      </c>
      <c r="B12027">
        <v>1828</v>
      </c>
      <c r="C12027" t="s">
        <v>1958</v>
      </c>
      <c r="D12027" t="s">
        <v>211</v>
      </c>
      <c r="E12027" s="155"/>
      <c r="F12027" s="155"/>
      <c r="G12027">
        <v>204.04</v>
      </c>
      <c r="H12027">
        <v>204.04</v>
      </c>
    </row>
    <row r="12028" spans="1:8">
      <c r="A12028" t="s">
        <v>319</v>
      </c>
      <c r="B12028">
        <v>1845</v>
      </c>
      <c r="C12028" t="s">
        <v>1959</v>
      </c>
      <c r="D12028" t="s">
        <v>211</v>
      </c>
      <c r="E12028" s="155"/>
      <c r="F12028" s="155"/>
      <c r="G12028">
        <v>45.74</v>
      </c>
      <c r="H12028">
        <v>45.74</v>
      </c>
    </row>
    <row r="12029" spans="1:8">
      <c r="A12029" t="s">
        <v>319</v>
      </c>
      <c r="B12029">
        <v>1824</v>
      </c>
      <c r="C12029" t="s">
        <v>1960</v>
      </c>
      <c r="D12029" t="s">
        <v>211</v>
      </c>
      <c r="E12029" s="155"/>
      <c r="F12029" s="155"/>
      <c r="G12029">
        <v>107.99</v>
      </c>
      <c r="H12029">
        <v>107.99</v>
      </c>
    </row>
    <row r="12030" spans="1:8">
      <c r="A12030" t="s">
        <v>319</v>
      </c>
      <c r="B12030">
        <v>42693</v>
      </c>
      <c r="C12030" t="s">
        <v>1961</v>
      </c>
      <c r="D12030" t="s">
        <v>211</v>
      </c>
      <c r="E12030" s="155">
        <v>368.16</v>
      </c>
      <c r="F12030" s="155">
        <v>368.16</v>
      </c>
      <c r="G12030">
        <v>514.04999999999995</v>
      </c>
      <c r="H12030">
        <v>514.04999999999995</v>
      </c>
    </row>
    <row r="12031" spans="1:8">
      <c r="A12031" t="s">
        <v>319</v>
      </c>
      <c r="B12031">
        <v>42695</v>
      </c>
      <c r="C12031" t="s">
        <v>1962</v>
      </c>
      <c r="D12031" t="s">
        <v>211</v>
      </c>
      <c r="E12031" s="155">
        <v>257.22000000000003</v>
      </c>
      <c r="F12031" s="155">
        <v>257.22000000000003</v>
      </c>
      <c r="G12031">
        <v>359.14</v>
      </c>
      <c r="H12031">
        <v>359.14</v>
      </c>
    </row>
    <row r="12032" spans="1:8">
      <c r="A12032" t="s">
        <v>319</v>
      </c>
      <c r="B12032">
        <v>42694</v>
      </c>
      <c r="C12032" t="s">
        <v>1963</v>
      </c>
      <c r="D12032" t="s">
        <v>211</v>
      </c>
      <c r="E12032" s="155">
        <v>492.68</v>
      </c>
      <c r="F12032" s="155">
        <v>492.68</v>
      </c>
      <c r="G12032">
        <v>687.91</v>
      </c>
      <c r="H12032">
        <v>687.91</v>
      </c>
    </row>
    <row r="12033" spans="1:8">
      <c r="A12033" t="s">
        <v>319</v>
      </c>
      <c r="B12033">
        <v>20097</v>
      </c>
      <c r="C12033" t="s">
        <v>1964</v>
      </c>
      <c r="D12033" t="s">
        <v>211</v>
      </c>
      <c r="E12033" s="155">
        <v>21.36</v>
      </c>
      <c r="F12033" s="155">
        <v>21.36</v>
      </c>
      <c r="G12033">
        <v>29.83</v>
      </c>
      <c r="H12033">
        <v>29.83</v>
      </c>
    </row>
    <row r="12034" spans="1:8">
      <c r="A12034" t="s">
        <v>319</v>
      </c>
      <c r="B12034">
        <v>20098</v>
      </c>
      <c r="C12034" t="s">
        <v>1965</v>
      </c>
      <c r="D12034" t="s">
        <v>211</v>
      </c>
      <c r="E12034" s="155">
        <v>87.31</v>
      </c>
      <c r="F12034" s="155">
        <v>87.31</v>
      </c>
      <c r="G12034">
        <v>121.9</v>
      </c>
      <c r="H12034">
        <v>121.9</v>
      </c>
    </row>
    <row r="12035" spans="1:8">
      <c r="A12035" t="s">
        <v>319</v>
      </c>
      <c r="B12035">
        <v>20096</v>
      </c>
      <c r="C12035" t="s">
        <v>1966</v>
      </c>
      <c r="D12035" t="s">
        <v>211</v>
      </c>
      <c r="E12035" s="155">
        <v>22.11</v>
      </c>
      <c r="F12035" s="155">
        <v>22.11</v>
      </c>
      <c r="G12035">
        <v>30.87</v>
      </c>
      <c r="H12035">
        <v>30.87</v>
      </c>
    </row>
    <row r="12036" spans="1:8">
      <c r="A12036" t="s">
        <v>496</v>
      </c>
      <c r="B12036">
        <v>44472</v>
      </c>
      <c r="C12036" t="s">
        <v>1967</v>
      </c>
      <c r="D12036" t="s">
        <v>211</v>
      </c>
      <c r="E12036" s="155"/>
      <c r="F12036" s="155"/>
      <c r="G12036">
        <v>57.13</v>
      </c>
      <c r="H12036">
        <v>57.13</v>
      </c>
    </row>
    <row r="12037" spans="1:8">
      <c r="A12037" t="s">
        <v>319</v>
      </c>
      <c r="B12037">
        <v>38369</v>
      </c>
      <c r="C12037" t="s">
        <v>1968</v>
      </c>
      <c r="D12037" t="s">
        <v>211</v>
      </c>
      <c r="E12037" s="155">
        <v>16.71</v>
      </c>
      <c r="F12037" s="155">
        <v>16.71</v>
      </c>
      <c r="G12037">
        <v>21.23</v>
      </c>
      <c r="H12037">
        <v>21.23</v>
      </c>
    </row>
    <row r="12038" spans="1:8">
      <c r="A12038" t="s">
        <v>319</v>
      </c>
      <c r="B12038">
        <v>38370</v>
      </c>
      <c r="C12038" t="s">
        <v>1969</v>
      </c>
      <c r="D12038" t="s">
        <v>211</v>
      </c>
      <c r="E12038" s="155">
        <v>11.27</v>
      </c>
      <c r="F12038" s="155">
        <v>11.27</v>
      </c>
      <c r="G12038">
        <v>14.32</v>
      </c>
      <c r="H12038">
        <v>14.32</v>
      </c>
    </row>
    <row r="12039" spans="1:8">
      <c r="A12039" t="s">
        <v>319</v>
      </c>
      <c r="B12039">
        <v>45199</v>
      </c>
      <c r="C12039" t="s">
        <v>1970</v>
      </c>
      <c r="D12039" t="s">
        <v>211</v>
      </c>
      <c r="E12039" s="155">
        <v>28.78</v>
      </c>
      <c r="F12039" s="155">
        <v>28.78</v>
      </c>
      <c r="G12039">
        <v>33.28</v>
      </c>
      <c r="H12039">
        <v>33.28</v>
      </c>
    </row>
    <row r="12040" spans="1:8">
      <c r="A12040" t="s">
        <v>319</v>
      </c>
      <c r="B12040">
        <v>38372</v>
      </c>
      <c r="C12040" t="s">
        <v>1971</v>
      </c>
      <c r="D12040" t="s">
        <v>211</v>
      </c>
      <c r="E12040" s="155">
        <v>10.19</v>
      </c>
      <c r="F12040" s="155">
        <v>10.19</v>
      </c>
      <c r="G12040">
        <v>12.57</v>
      </c>
      <c r="H12040">
        <v>12.57</v>
      </c>
    </row>
    <row r="12041" spans="1:8">
      <c r="A12041" t="s">
        <v>462</v>
      </c>
      <c r="B12041">
        <v>2358</v>
      </c>
      <c r="C12041" t="s">
        <v>1972</v>
      </c>
      <c r="D12041" t="s">
        <v>88</v>
      </c>
      <c r="E12041" s="155">
        <v>23.48</v>
      </c>
      <c r="F12041" s="155">
        <v>23.48</v>
      </c>
      <c r="G12041">
        <v>59.86</v>
      </c>
      <c r="H12041">
        <v>64.650000000000006</v>
      </c>
    </row>
    <row r="12042" spans="1:8">
      <c r="A12042" t="s">
        <v>462</v>
      </c>
      <c r="B12042">
        <v>40807</v>
      </c>
      <c r="C12042" t="s">
        <v>1973</v>
      </c>
      <c r="D12042" t="s">
        <v>291</v>
      </c>
      <c r="E12042" s="155">
        <v>4109.8999999999996</v>
      </c>
      <c r="F12042" s="155">
        <v>4109.8999999999996</v>
      </c>
      <c r="G12042">
        <v>10488.27</v>
      </c>
      <c r="H12042">
        <v>11326.62</v>
      </c>
    </row>
    <row r="12043" spans="1:8">
      <c r="A12043" t="s">
        <v>319</v>
      </c>
      <c r="B12043">
        <v>44330</v>
      </c>
      <c r="C12043" t="s">
        <v>1974</v>
      </c>
      <c r="D12043" t="s">
        <v>71</v>
      </c>
      <c r="E12043" s="155">
        <v>17.46</v>
      </c>
      <c r="F12043" s="155">
        <v>17.46</v>
      </c>
      <c r="G12043">
        <v>11.88</v>
      </c>
      <c r="H12043">
        <v>11.88</v>
      </c>
    </row>
    <row r="12044" spans="1:8">
      <c r="A12044" t="s">
        <v>319</v>
      </c>
      <c r="B12044">
        <v>43144</v>
      </c>
      <c r="C12044" t="s">
        <v>1975</v>
      </c>
      <c r="D12044" t="s">
        <v>205</v>
      </c>
      <c r="E12044" s="155">
        <v>41.28</v>
      </c>
      <c r="F12044" s="155">
        <v>41.28</v>
      </c>
      <c r="G12044">
        <v>35.119999999999997</v>
      </c>
      <c r="H12044">
        <v>35.119999999999997</v>
      </c>
    </row>
    <row r="12045" spans="1:8">
      <c r="A12045" t="s">
        <v>319</v>
      </c>
      <c r="B12045">
        <v>39397</v>
      </c>
      <c r="C12045" t="s">
        <v>1976</v>
      </c>
      <c r="D12045" t="s">
        <v>71</v>
      </c>
      <c r="E12045" s="155">
        <v>18.809999999999999</v>
      </c>
      <c r="F12045" s="155">
        <v>18.809999999999999</v>
      </c>
      <c r="G12045">
        <v>16</v>
      </c>
      <c r="H12045">
        <v>16</v>
      </c>
    </row>
    <row r="12046" spans="1:8">
      <c r="A12046" t="s">
        <v>319</v>
      </c>
      <c r="B12046">
        <v>2692</v>
      </c>
      <c r="C12046" t="s">
        <v>1977</v>
      </c>
      <c r="D12046" t="s">
        <v>71</v>
      </c>
      <c r="E12046" s="155">
        <v>7.59</v>
      </c>
      <c r="F12046" s="155">
        <v>7.59</v>
      </c>
      <c r="G12046">
        <v>6.46</v>
      </c>
      <c r="H12046">
        <v>6.46</v>
      </c>
    </row>
    <row r="12047" spans="1:8">
      <c r="A12047" t="s">
        <v>496</v>
      </c>
      <c r="B12047">
        <v>45299</v>
      </c>
      <c r="C12047" t="s">
        <v>1978</v>
      </c>
      <c r="D12047" t="s">
        <v>211</v>
      </c>
      <c r="E12047" s="155"/>
      <c r="F12047" s="155"/>
      <c r="G12047">
        <v>77.61</v>
      </c>
      <c r="H12047">
        <v>77.61</v>
      </c>
    </row>
    <row r="12048" spans="1:8">
      <c r="A12048" t="s">
        <v>319</v>
      </c>
      <c r="B12048">
        <v>44329</v>
      </c>
      <c r="C12048" t="s">
        <v>1979</v>
      </c>
      <c r="D12048" t="s">
        <v>71</v>
      </c>
      <c r="E12048" s="155">
        <v>22.89</v>
      </c>
      <c r="F12048" s="155">
        <v>22.89</v>
      </c>
      <c r="G12048">
        <v>15.57</v>
      </c>
      <c r="H12048">
        <v>15.57</v>
      </c>
    </row>
    <row r="12049" spans="1:8">
      <c r="A12049" t="s">
        <v>319</v>
      </c>
      <c r="B12049">
        <v>5318</v>
      </c>
      <c r="C12049" t="s">
        <v>1980</v>
      </c>
      <c r="D12049" t="s">
        <v>71</v>
      </c>
      <c r="E12049" s="155">
        <v>37</v>
      </c>
      <c r="F12049" s="155">
        <v>37</v>
      </c>
      <c r="G12049">
        <v>25.18</v>
      </c>
      <c r="H12049">
        <v>25.18</v>
      </c>
    </row>
    <row r="12050" spans="1:8">
      <c r="A12050" t="s">
        <v>319</v>
      </c>
      <c r="B12050">
        <v>5330</v>
      </c>
      <c r="C12050" t="s">
        <v>1981</v>
      </c>
      <c r="D12050" t="s">
        <v>71</v>
      </c>
      <c r="E12050" s="155">
        <v>84.34</v>
      </c>
      <c r="F12050" s="155">
        <v>84.34</v>
      </c>
      <c r="G12050">
        <v>57.39</v>
      </c>
      <c r="H12050">
        <v>57.39</v>
      </c>
    </row>
    <row r="12051" spans="1:8">
      <c r="A12051" t="s">
        <v>319</v>
      </c>
      <c r="B12051">
        <v>44532</v>
      </c>
      <c r="C12051" t="s">
        <v>1982</v>
      </c>
      <c r="D12051" t="s">
        <v>211</v>
      </c>
      <c r="E12051" s="155">
        <v>17.13</v>
      </c>
      <c r="F12051" s="155">
        <v>17.13</v>
      </c>
      <c r="G12051">
        <v>21.78</v>
      </c>
      <c r="H12051">
        <v>21.78</v>
      </c>
    </row>
    <row r="12052" spans="1:8">
      <c r="A12052" t="s">
        <v>319</v>
      </c>
      <c r="B12052">
        <v>44531</v>
      </c>
      <c r="C12052" t="s">
        <v>1983</v>
      </c>
      <c r="D12052" t="s">
        <v>211</v>
      </c>
      <c r="E12052" s="155">
        <v>58.74</v>
      </c>
      <c r="F12052" s="155">
        <v>58.74</v>
      </c>
      <c r="G12052">
        <v>74.650000000000006</v>
      </c>
      <c r="H12052">
        <v>74.650000000000006</v>
      </c>
    </row>
    <row r="12053" spans="1:8">
      <c r="A12053" t="s">
        <v>319</v>
      </c>
      <c r="B12053">
        <v>13887</v>
      </c>
      <c r="C12053" t="s">
        <v>1984</v>
      </c>
      <c r="D12053" t="s">
        <v>211</v>
      </c>
      <c r="E12053" s="155">
        <v>255.91</v>
      </c>
      <c r="F12053" s="155">
        <v>255.91</v>
      </c>
      <c r="G12053">
        <v>325.23</v>
      </c>
      <c r="H12053">
        <v>325.23</v>
      </c>
    </row>
    <row r="12054" spans="1:8">
      <c r="A12054" t="s">
        <v>319</v>
      </c>
      <c r="B12054">
        <v>38140</v>
      </c>
      <c r="C12054" t="s">
        <v>1985</v>
      </c>
      <c r="D12054" t="s">
        <v>211</v>
      </c>
      <c r="E12054" s="155">
        <v>20.96</v>
      </c>
      <c r="F12054" s="155">
        <v>20.96</v>
      </c>
      <c r="G12054">
        <v>26.64</v>
      </c>
      <c r="H12054">
        <v>26.64</v>
      </c>
    </row>
    <row r="12055" spans="1:8">
      <c r="A12055" t="s">
        <v>319</v>
      </c>
      <c r="B12055">
        <v>44495</v>
      </c>
      <c r="C12055" t="s">
        <v>1986</v>
      </c>
      <c r="D12055" t="s">
        <v>211</v>
      </c>
      <c r="E12055" s="155">
        <v>22.16</v>
      </c>
      <c r="F12055" s="155">
        <v>22.16</v>
      </c>
      <c r="G12055">
        <v>28.16</v>
      </c>
      <c r="H12055">
        <v>28.16</v>
      </c>
    </row>
    <row r="12056" spans="1:8">
      <c r="A12056" t="s">
        <v>319</v>
      </c>
      <c r="B12056">
        <v>44533</v>
      </c>
      <c r="C12056" t="s">
        <v>1987</v>
      </c>
      <c r="D12056" t="s">
        <v>211</v>
      </c>
      <c r="E12056" s="155">
        <v>22.48</v>
      </c>
      <c r="F12056" s="155">
        <v>22.48</v>
      </c>
      <c r="G12056">
        <v>28.57</v>
      </c>
      <c r="H12056">
        <v>28.57</v>
      </c>
    </row>
    <row r="12057" spans="1:8">
      <c r="A12057" t="s">
        <v>319</v>
      </c>
      <c r="B12057">
        <v>44534</v>
      </c>
      <c r="C12057" t="s">
        <v>1988</v>
      </c>
      <c r="D12057" t="s">
        <v>211</v>
      </c>
      <c r="E12057" s="155">
        <v>4.41</v>
      </c>
      <c r="F12057" s="155">
        <v>4.41</v>
      </c>
      <c r="G12057">
        <v>5.6</v>
      </c>
      <c r="H12057">
        <v>5.6</v>
      </c>
    </row>
    <row r="12058" spans="1:8">
      <c r="A12058" t="s">
        <v>319</v>
      </c>
      <c r="B12058">
        <v>34729</v>
      </c>
      <c r="C12058" t="s">
        <v>1989</v>
      </c>
      <c r="D12058" t="s">
        <v>211</v>
      </c>
      <c r="E12058" s="155">
        <v>1306.92</v>
      </c>
      <c r="F12058" s="155">
        <v>1306.92</v>
      </c>
      <c r="G12058">
        <v>1058.5999999999999</v>
      </c>
      <c r="H12058">
        <v>1058.5999999999999</v>
      </c>
    </row>
    <row r="12059" spans="1:8">
      <c r="A12059" t="s">
        <v>319</v>
      </c>
      <c r="B12059">
        <v>34734</v>
      </c>
      <c r="C12059" t="s">
        <v>1990</v>
      </c>
      <c r="D12059" t="s">
        <v>211</v>
      </c>
      <c r="E12059" s="155">
        <v>2023.53</v>
      </c>
      <c r="F12059" s="155">
        <v>2023.53</v>
      </c>
      <c r="G12059">
        <v>1639.06</v>
      </c>
      <c r="H12059">
        <v>1639.06</v>
      </c>
    </row>
    <row r="12060" spans="1:8">
      <c r="A12060" t="s">
        <v>319</v>
      </c>
      <c r="B12060">
        <v>34738</v>
      </c>
      <c r="C12060" t="s">
        <v>1991</v>
      </c>
      <c r="D12060" t="s">
        <v>211</v>
      </c>
      <c r="E12060" s="155">
        <v>4727.6000000000004</v>
      </c>
      <c r="F12060" s="155">
        <v>4727.6000000000004</v>
      </c>
      <c r="G12060">
        <v>3829.35</v>
      </c>
      <c r="H12060">
        <v>3829.35</v>
      </c>
    </row>
    <row r="12061" spans="1:8">
      <c r="A12061" t="s">
        <v>319</v>
      </c>
      <c r="B12061">
        <v>34623</v>
      </c>
      <c r="C12061" t="s">
        <v>1992</v>
      </c>
      <c r="D12061" t="s">
        <v>211</v>
      </c>
      <c r="E12061" s="155">
        <v>56.65</v>
      </c>
      <c r="F12061" s="155">
        <v>56.65</v>
      </c>
      <c r="G12061">
        <v>45.89</v>
      </c>
      <c r="H12061">
        <v>45.89</v>
      </c>
    </row>
    <row r="12062" spans="1:8">
      <c r="A12062" t="s">
        <v>319</v>
      </c>
      <c r="B12062">
        <v>34616</v>
      </c>
      <c r="C12062" t="s">
        <v>1993</v>
      </c>
      <c r="D12062" t="s">
        <v>211</v>
      </c>
      <c r="E12062" s="155">
        <v>57.53</v>
      </c>
      <c r="F12062" s="155">
        <v>57.53</v>
      </c>
      <c r="G12062">
        <v>46.6</v>
      </c>
      <c r="H12062">
        <v>46.6</v>
      </c>
    </row>
    <row r="12063" spans="1:8">
      <c r="A12063" t="s">
        <v>319</v>
      </c>
      <c r="B12063">
        <v>34628</v>
      </c>
      <c r="C12063" t="s">
        <v>1994</v>
      </c>
      <c r="D12063" t="s">
        <v>211</v>
      </c>
      <c r="E12063" s="155">
        <v>81.150000000000006</v>
      </c>
      <c r="F12063" s="155">
        <v>81.150000000000006</v>
      </c>
      <c r="G12063">
        <v>65.73</v>
      </c>
      <c r="H12063">
        <v>65.73</v>
      </c>
    </row>
    <row r="12064" spans="1:8">
      <c r="A12064" t="s">
        <v>319</v>
      </c>
      <c r="B12064">
        <v>34686</v>
      </c>
      <c r="C12064" t="s">
        <v>1995</v>
      </c>
      <c r="D12064" t="s">
        <v>211</v>
      </c>
      <c r="E12064" s="155">
        <v>14.88</v>
      </c>
      <c r="F12064" s="155">
        <v>14.88</v>
      </c>
      <c r="G12064">
        <v>12.05</v>
      </c>
      <c r="H12064">
        <v>12.05</v>
      </c>
    </row>
    <row r="12065" spans="1:8">
      <c r="A12065" t="s">
        <v>319</v>
      </c>
      <c r="B12065">
        <v>34653</v>
      </c>
      <c r="C12065" t="s">
        <v>1996</v>
      </c>
      <c r="D12065" t="s">
        <v>211</v>
      </c>
      <c r="E12065" s="155">
        <v>10.029999999999999</v>
      </c>
      <c r="F12065" s="155">
        <v>10.029999999999999</v>
      </c>
      <c r="G12065">
        <v>8.1300000000000008</v>
      </c>
      <c r="H12065">
        <v>8.1300000000000008</v>
      </c>
    </row>
    <row r="12066" spans="1:8">
      <c r="A12066" t="s">
        <v>319</v>
      </c>
      <c r="B12066">
        <v>34688</v>
      </c>
      <c r="C12066" t="s">
        <v>1997</v>
      </c>
      <c r="D12066" t="s">
        <v>211</v>
      </c>
      <c r="E12066" s="155">
        <v>18.190000000000001</v>
      </c>
      <c r="F12066" s="155">
        <v>18.190000000000001</v>
      </c>
      <c r="G12066">
        <v>14.73</v>
      </c>
      <c r="H12066">
        <v>14.73</v>
      </c>
    </row>
    <row r="12067" spans="1:8">
      <c r="A12067" t="s">
        <v>319</v>
      </c>
      <c r="B12067">
        <v>34709</v>
      </c>
      <c r="C12067" t="s">
        <v>1998</v>
      </c>
      <c r="D12067" t="s">
        <v>211</v>
      </c>
      <c r="E12067" s="155">
        <v>70.489999999999995</v>
      </c>
      <c r="F12067" s="155">
        <v>70.489999999999995</v>
      </c>
      <c r="G12067">
        <v>57.1</v>
      </c>
      <c r="H12067">
        <v>57.1</v>
      </c>
    </row>
    <row r="12068" spans="1:8">
      <c r="A12068" t="s">
        <v>319</v>
      </c>
      <c r="B12068">
        <v>34714</v>
      </c>
      <c r="C12068" t="s">
        <v>1999</v>
      </c>
      <c r="D12068" t="s">
        <v>211</v>
      </c>
      <c r="E12068" s="155">
        <v>84.19</v>
      </c>
      <c r="F12068" s="155">
        <v>84.19</v>
      </c>
      <c r="G12068">
        <v>68.19</v>
      </c>
      <c r="H12068">
        <v>68.19</v>
      </c>
    </row>
    <row r="12069" spans="1:8">
      <c r="A12069" t="s">
        <v>319</v>
      </c>
      <c r="B12069">
        <v>2391</v>
      </c>
      <c r="C12069" t="s">
        <v>2000</v>
      </c>
      <c r="D12069" t="s">
        <v>211</v>
      </c>
      <c r="E12069" s="155">
        <v>384.51</v>
      </c>
      <c r="F12069" s="155">
        <v>384.51</v>
      </c>
      <c r="G12069">
        <v>311.45</v>
      </c>
      <c r="H12069">
        <v>311.45</v>
      </c>
    </row>
    <row r="12070" spans="1:8">
      <c r="A12070" t="s">
        <v>319</v>
      </c>
      <c r="B12070">
        <v>2374</v>
      </c>
      <c r="C12070" t="s">
        <v>2001</v>
      </c>
      <c r="D12070" t="s">
        <v>211</v>
      </c>
      <c r="E12070" s="155">
        <v>436.21</v>
      </c>
      <c r="F12070" s="155">
        <v>436.21</v>
      </c>
      <c r="G12070">
        <v>353.33</v>
      </c>
      <c r="H12070">
        <v>353.33</v>
      </c>
    </row>
    <row r="12071" spans="1:8">
      <c r="A12071" t="s">
        <v>319</v>
      </c>
      <c r="B12071">
        <v>2377</v>
      </c>
      <c r="C12071" t="s">
        <v>2002</v>
      </c>
      <c r="D12071" t="s">
        <v>211</v>
      </c>
      <c r="E12071" s="155">
        <v>612.17999999999995</v>
      </c>
      <c r="F12071" s="155">
        <v>612.17999999999995</v>
      </c>
      <c r="G12071">
        <v>495.87</v>
      </c>
      <c r="H12071">
        <v>495.87</v>
      </c>
    </row>
    <row r="12072" spans="1:8">
      <c r="A12072" t="s">
        <v>319</v>
      </c>
      <c r="B12072">
        <v>2393</v>
      </c>
      <c r="C12072" t="s">
        <v>2003</v>
      </c>
      <c r="D12072" t="s">
        <v>211</v>
      </c>
      <c r="E12072" s="155">
        <v>1025.18</v>
      </c>
      <c r="F12072" s="155">
        <v>1025.18</v>
      </c>
      <c r="G12072">
        <v>830.39</v>
      </c>
      <c r="H12072">
        <v>830.39</v>
      </c>
    </row>
    <row r="12073" spans="1:8">
      <c r="A12073" t="s">
        <v>319</v>
      </c>
      <c r="B12073">
        <v>34705</v>
      </c>
      <c r="C12073" t="s">
        <v>2004</v>
      </c>
      <c r="D12073" t="s">
        <v>211</v>
      </c>
      <c r="E12073" s="155">
        <v>896.67</v>
      </c>
      <c r="F12073" s="155">
        <v>896.67</v>
      </c>
      <c r="G12073">
        <v>726.3</v>
      </c>
      <c r="H12073">
        <v>726.3</v>
      </c>
    </row>
    <row r="12074" spans="1:8">
      <c r="A12074" t="s">
        <v>319</v>
      </c>
      <c r="B12074">
        <v>34707</v>
      </c>
      <c r="C12074" t="s">
        <v>2005</v>
      </c>
      <c r="D12074" t="s">
        <v>211</v>
      </c>
      <c r="E12074" s="155">
        <v>1661.54</v>
      </c>
      <c r="F12074" s="155">
        <v>1661.54</v>
      </c>
      <c r="G12074">
        <v>1345.84</v>
      </c>
      <c r="H12074">
        <v>1345.84</v>
      </c>
    </row>
    <row r="12075" spans="1:8">
      <c r="A12075" t="s">
        <v>319</v>
      </c>
      <c r="B12075">
        <v>34544</v>
      </c>
      <c r="C12075" t="s">
        <v>2006</v>
      </c>
      <c r="D12075" t="s">
        <v>211</v>
      </c>
      <c r="E12075" s="155">
        <v>1661.36</v>
      </c>
      <c r="F12075" s="155">
        <v>1661.36</v>
      </c>
      <c r="G12075">
        <v>1345.7</v>
      </c>
      <c r="H12075">
        <v>1345.7</v>
      </c>
    </row>
    <row r="12076" spans="1:8">
      <c r="A12076" t="s">
        <v>319</v>
      </c>
      <c r="B12076">
        <v>2378</v>
      </c>
      <c r="C12076" t="s">
        <v>2007</v>
      </c>
      <c r="D12076" t="s">
        <v>211</v>
      </c>
      <c r="E12076" s="155">
        <v>1408.22</v>
      </c>
      <c r="F12076" s="155">
        <v>1408.22</v>
      </c>
      <c r="G12076">
        <v>1140.6600000000001</v>
      </c>
      <c r="H12076">
        <v>1140.6600000000001</v>
      </c>
    </row>
    <row r="12077" spans="1:8">
      <c r="A12077" t="s">
        <v>319</v>
      </c>
      <c r="B12077">
        <v>2379</v>
      </c>
      <c r="C12077" t="s">
        <v>2008</v>
      </c>
      <c r="D12077" t="s">
        <v>211</v>
      </c>
      <c r="E12077" s="155">
        <v>1408.22</v>
      </c>
      <c r="F12077" s="155">
        <v>1408.22</v>
      </c>
      <c r="G12077">
        <v>1140.6600000000001</v>
      </c>
      <c r="H12077">
        <v>1140.6600000000001</v>
      </c>
    </row>
    <row r="12078" spans="1:8">
      <c r="A12078" t="s">
        <v>319</v>
      </c>
      <c r="B12078">
        <v>2376</v>
      </c>
      <c r="C12078" t="s">
        <v>2009</v>
      </c>
      <c r="D12078" t="s">
        <v>211</v>
      </c>
      <c r="E12078" s="155">
        <v>2319.33</v>
      </c>
      <c r="F12078" s="155">
        <v>2319.33</v>
      </c>
      <c r="G12078">
        <v>1878.65</v>
      </c>
      <c r="H12078">
        <v>1878.65</v>
      </c>
    </row>
    <row r="12079" spans="1:8">
      <c r="A12079" t="s">
        <v>319</v>
      </c>
      <c r="B12079">
        <v>2394</v>
      </c>
      <c r="C12079" t="s">
        <v>2010</v>
      </c>
      <c r="D12079" t="s">
        <v>211</v>
      </c>
      <c r="E12079" s="155">
        <v>4958.3</v>
      </c>
      <c r="F12079" s="155">
        <v>4958.3</v>
      </c>
      <c r="G12079">
        <v>4016.22</v>
      </c>
      <c r="H12079">
        <v>4016.22</v>
      </c>
    </row>
    <row r="12080" spans="1:8">
      <c r="A12080" t="s">
        <v>319</v>
      </c>
      <c r="B12080">
        <v>2388</v>
      </c>
      <c r="C12080" t="s">
        <v>2011</v>
      </c>
      <c r="D12080" t="s">
        <v>211</v>
      </c>
      <c r="E12080" s="155">
        <v>69.959999999999994</v>
      </c>
      <c r="F12080" s="155">
        <v>69.959999999999994</v>
      </c>
      <c r="G12080">
        <v>56.67</v>
      </c>
      <c r="H12080">
        <v>56.67</v>
      </c>
    </row>
    <row r="12081" spans="1:8">
      <c r="A12081" t="s">
        <v>319</v>
      </c>
      <c r="B12081">
        <v>34606</v>
      </c>
      <c r="C12081" t="s">
        <v>2012</v>
      </c>
      <c r="D12081" t="s">
        <v>211</v>
      </c>
      <c r="E12081" s="155">
        <v>107.32</v>
      </c>
      <c r="F12081" s="155">
        <v>107.32</v>
      </c>
      <c r="G12081">
        <v>86.93</v>
      </c>
      <c r="H12081">
        <v>86.93</v>
      </c>
    </row>
    <row r="12082" spans="1:8">
      <c r="A12082" t="s">
        <v>319</v>
      </c>
      <c r="B12082">
        <v>2370</v>
      </c>
      <c r="C12082" t="s">
        <v>2013</v>
      </c>
      <c r="D12082" t="s">
        <v>211</v>
      </c>
      <c r="E12082" s="155">
        <v>13</v>
      </c>
      <c r="F12082" s="155">
        <v>13</v>
      </c>
      <c r="G12082">
        <v>10.53</v>
      </c>
      <c r="H12082">
        <v>10.53</v>
      </c>
    </row>
    <row r="12083" spans="1:8">
      <c r="A12083" t="s">
        <v>319</v>
      </c>
      <c r="B12083">
        <v>2386</v>
      </c>
      <c r="C12083" t="s">
        <v>2014</v>
      </c>
      <c r="D12083" t="s">
        <v>211</v>
      </c>
      <c r="E12083" s="155">
        <v>21.81</v>
      </c>
      <c r="F12083" s="155">
        <v>21.81</v>
      </c>
      <c r="G12083">
        <v>17.66</v>
      </c>
      <c r="H12083">
        <v>17.66</v>
      </c>
    </row>
    <row r="12084" spans="1:8">
      <c r="A12084" t="s">
        <v>319</v>
      </c>
      <c r="B12084">
        <v>34689</v>
      </c>
      <c r="C12084" t="s">
        <v>2015</v>
      </c>
      <c r="D12084" t="s">
        <v>211</v>
      </c>
      <c r="E12084" s="155">
        <v>34.17</v>
      </c>
      <c r="F12084" s="155">
        <v>34.17</v>
      </c>
      <c r="G12084">
        <v>27.67</v>
      </c>
      <c r="H12084">
        <v>27.67</v>
      </c>
    </row>
    <row r="12085" spans="1:8">
      <c r="A12085" t="s">
        <v>319</v>
      </c>
      <c r="B12085">
        <v>2392</v>
      </c>
      <c r="C12085" t="s">
        <v>2016</v>
      </c>
      <c r="D12085" t="s">
        <v>211</v>
      </c>
      <c r="E12085" s="155">
        <v>87.26</v>
      </c>
      <c r="F12085" s="155">
        <v>87.26</v>
      </c>
      <c r="G12085">
        <v>70.680000000000007</v>
      </c>
      <c r="H12085">
        <v>70.680000000000007</v>
      </c>
    </row>
    <row r="12086" spans="1:8">
      <c r="A12086" t="s">
        <v>319</v>
      </c>
      <c r="B12086">
        <v>2373</v>
      </c>
      <c r="C12086" t="s">
        <v>2017</v>
      </c>
      <c r="D12086" t="s">
        <v>211</v>
      </c>
      <c r="E12086" s="155">
        <v>122.95</v>
      </c>
      <c r="F12086" s="155">
        <v>122.95</v>
      </c>
      <c r="G12086">
        <v>99.59</v>
      </c>
      <c r="H12086">
        <v>99.59</v>
      </c>
    </row>
    <row r="12087" spans="1:8">
      <c r="A12087" t="s">
        <v>319</v>
      </c>
      <c r="B12087">
        <v>39465</v>
      </c>
      <c r="C12087" t="s">
        <v>2018</v>
      </c>
      <c r="D12087" t="s">
        <v>211</v>
      </c>
      <c r="E12087" s="155">
        <v>75.11</v>
      </c>
      <c r="F12087" s="155">
        <v>75.11</v>
      </c>
      <c r="G12087">
        <v>60.84</v>
      </c>
      <c r="H12087">
        <v>60.84</v>
      </c>
    </row>
    <row r="12088" spans="1:8">
      <c r="A12088" t="s">
        <v>319</v>
      </c>
      <c r="B12088">
        <v>39466</v>
      </c>
      <c r="C12088" t="s">
        <v>2019</v>
      </c>
      <c r="D12088" t="s">
        <v>211</v>
      </c>
      <c r="E12088" s="155">
        <v>84.5</v>
      </c>
      <c r="F12088" s="155">
        <v>84.5</v>
      </c>
      <c r="G12088">
        <v>68.44</v>
      </c>
      <c r="H12088">
        <v>68.44</v>
      </c>
    </row>
    <row r="12089" spans="1:8">
      <c r="A12089" t="s">
        <v>319</v>
      </c>
      <c r="B12089">
        <v>39467</v>
      </c>
      <c r="C12089" t="s">
        <v>2020</v>
      </c>
      <c r="D12089" t="s">
        <v>211</v>
      </c>
      <c r="E12089" s="155">
        <v>108.08</v>
      </c>
      <c r="F12089" s="155">
        <v>108.08</v>
      </c>
      <c r="G12089">
        <v>87.55</v>
      </c>
      <c r="H12089">
        <v>87.55</v>
      </c>
    </row>
    <row r="12090" spans="1:8">
      <c r="A12090" t="s">
        <v>319</v>
      </c>
      <c r="B12090">
        <v>39468</v>
      </c>
      <c r="C12090" t="s">
        <v>2021</v>
      </c>
      <c r="D12090" t="s">
        <v>211</v>
      </c>
      <c r="E12090" s="155">
        <v>192.11</v>
      </c>
      <c r="F12090" s="155">
        <v>192.11</v>
      </c>
      <c r="G12090">
        <v>155.61000000000001</v>
      </c>
      <c r="H12090">
        <v>155.61000000000001</v>
      </c>
    </row>
    <row r="12091" spans="1:8">
      <c r="A12091" t="s">
        <v>319</v>
      </c>
      <c r="B12091">
        <v>39469</v>
      </c>
      <c r="C12091" t="s">
        <v>2022</v>
      </c>
      <c r="D12091" t="s">
        <v>211</v>
      </c>
      <c r="E12091" s="155">
        <v>78.260000000000005</v>
      </c>
      <c r="F12091" s="155">
        <v>78.260000000000005</v>
      </c>
      <c r="G12091">
        <v>63.39</v>
      </c>
      <c r="H12091">
        <v>63.39</v>
      </c>
    </row>
    <row r="12092" spans="1:8">
      <c r="A12092" t="s">
        <v>319</v>
      </c>
      <c r="B12092">
        <v>39470</v>
      </c>
      <c r="C12092" t="s">
        <v>2023</v>
      </c>
      <c r="D12092" t="s">
        <v>211</v>
      </c>
      <c r="E12092" s="155">
        <v>96.15</v>
      </c>
      <c r="F12092" s="155">
        <v>96.15</v>
      </c>
      <c r="G12092">
        <v>77.88</v>
      </c>
      <c r="H12092">
        <v>77.88</v>
      </c>
    </row>
    <row r="12093" spans="1:8">
      <c r="A12093" t="s">
        <v>319</v>
      </c>
      <c r="B12093">
        <v>39471</v>
      </c>
      <c r="C12093" t="s">
        <v>2024</v>
      </c>
      <c r="D12093" t="s">
        <v>211</v>
      </c>
      <c r="E12093" s="155">
        <v>115.55</v>
      </c>
      <c r="F12093" s="155">
        <v>115.55</v>
      </c>
      <c r="G12093">
        <v>93.6</v>
      </c>
      <c r="H12093">
        <v>93.6</v>
      </c>
    </row>
    <row r="12094" spans="1:8">
      <c r="A12094" t="s">
        <v>319</v>
      </c>
      <c r="B12094">
        <v>39472</v>
      </c>
      <c r="C12094" t="s">
        <v>2025</v>
      </c>
      <c r="D12094" t="s">
        <v>211</v>
      </c>
      <c r="E12094" s="155">
        <v>200.77</v>
      </c>
      <c r="F12094" s="155">
        <v>200.77</v>
      </c>
      <c r="G12094">
        <v>162.62</v>
      </c>
      <c r="H12094">
        <v>162.62</v>
      </c>
    </row>
    <row r="12095" spans="1:8">
      <c r="A12095" t="s">
        <v>319</v>
      </c>
      <c r="B12095">
        <v>39473</v>
      </c>
      <c r="C12095" t="s">
        <v>2026</v>
      </c>
      <c r="D12095" t="s">
        <v>211</v>
      </c>
      <c r="E12095" s="155">
        <v>129.69999999999999</v>
      </c>
      <c r="F12095" s="155">
        <v>129.69999999999999</v>
      </c>
      <c r="G12095">
        <v>105.06</v>
      </c>
      <c r="H12095">
        <v>105.06</v>
      </c>
    </row>
    <row r="12096" spans="1:8">
      <c r="A12096" t="s">
        <v>319</v>
      </c>
      <c r="B12096">
        <v>39474</v>
      </c>
      <c r="C12096" t="s">
        <v>2027</v>
      </c>
      <c r="D12096" t="s">
        <v>211</v>
      </c>
      <c r="E12096" s="155">
        <v>138.26</v>
      </c>
      <c r="F12096" s="155">
        <v>138.26</v>
      </c>
      <c r="G12096">
        <v>111.99</v>
      </c>
      <c r="H12096">
        <v>111.99</v>
      </c>
    </row>
    <row r="12097" spans="1:8">
      <c r="A12097" t="s">
        <v>319</v>
      </c>
      <c r="B12097">
        <v>39475</v>
      </c>
      <c r="C12097" t="s">
        <v>2028</v>
      </c>
      <c r="D12097" t="s">
        <v>211</v>
      </c>
      <c r="E12097" s="155">
        <v>156.88</v>
      </c>
      <c r="F12097" s="155">
        <v>156.88</v>
      </c>
      <c r="G12097">
        <v>127.07</v>
      </c>
      <c r="H12097">
        <v>127.07</v>
      </c>
    </row>
    <row r="12098" spans="1:8">
      <c r="A12098" t="s">
        <v>319</v>
      </c>
      <c r="B12098">
        <v>39476</v>
      </c>
      <c r="C12098" t="s">
        <v>2029</v>
      </c>
      <c r="D12098" t="s">
        <v>211</v>
      </c>
      <c r="E12098" s="155">
        <v>295.31</v>
      </c>
      <c r="F12098" s="155">
        <v>295.31</v>
      </c>
      <c r="G12098">
        <v>239.2</v>
      </c>
      <c r="H12098">
        <v>239.2</v>
      </c>
    </row>
    <row r="12099" spans="1:8">
      <c r="A12099" t="s">
        <v>319</v>
      </c>
      <c r="B12099">
        <v>39477</v>
      </c>
      <c r="C12099" t="s">
        <v>2030</v>
      </c>
      <c r="D12099" t="s">
        <v>211</v>
      </c>
      <c r="E12099" s="155">
        <v>144.69</v>
      </c>
      <c r="F12099" s="155">
        <v>144.69</v>
      </c>
      <c r="G12099">
        <v>117.2</v>
      </c>
      <c r="H12099">
        <v>117.2</v>
      </c>
    </row>
    <row r="12100" spans="1:8">
      <c r="A12100" t="s">
        <v>319</v>
      </c>
      <c r="B12100">
        <v>39478</v>
      </c>
      <c r="C12100" t="s">
        <v>2031</v>
      </c>
      <c r="D12100" t="s">
        <v>211</v>
      </c>
      <c r="E12100" s="155">
        <v>149.16999999999999</v>
      </c>
      <c r="F12100" s="155">
        <v>149.16999999999999</v>
      </c>
      <c r="G12100">
        <v>120.83</v>
      </c>
      <c r="H12100">
        <v>120.83</v>
      </c>
    </row>
    <row r="12101" spans="1:8">
      <c r="A12101" t="s">
        <v>319</v>
      </c>
      <c r="B12101">
        <v>39479</v>
      </c>
      <c r="C12101" t="s">
        <v>2032</v>
      </c>
      <c r="D12101" t="s">
        <v>211</v>
      </c>
      <c r="E12101" s="155">
        <v>175.76</v>
      </c>
      <c r="F12101" s="155">
        <v>175.76</v>
      </c>
      <c r="G12101">
        <v>142.36000000000001</v>
      </c>
      <c r="H12101">
        <v>142.36000000000001</v>
      </c>
    </row>
    <row r="12102" spans="1:8">
      <c r="A12102" t="s">
        <v>319</v>
      </c>
      <c r="B12102">
        <v>39480</v>
      </c>
      <c r="C12102" t="s">
        <v>2033</v>
      </c>
      <c r="D12102" t="s">
        <v>211</v>
      </c>
      <c r="E12102" s="155">
        <v>362.67</v>
      </c>
      <c r="F12102" s="155">
        <v>362.67</v>
      </c>
      <c r="G12102">
        <v>293.76</v>
      </c>
      <c r="H12102">
        <v>293.76</v>
      </c>
    </row>
    <row r="12103" spans="1:8">
      <c r="A12103" t="s">
        <v>319</v>
      </c>
      <c r="B12103">
        <v>39459</v>
      </c>
      <c r="C12103" t="s">
        <v>2034</v>
      </c>
      <c r="D12103" t="s">
        <v>211</v>
      </c>
      <c r="E12103" s="155">
        <v>307.81</v>
      </c>
      <c r="F12103" s="155">
        <v>307.81</v>
      </c>
      <c r="G12103">
        <v>249.33</v>
      </c>
      <c r="H12103">
        <v>249.33</v>
      </c>
    </row>
    <row r="12104" spans="1:8">
      <c r="A12104" t="s">
        <v>319</v>
      </c>
      <c r="B12104">
        <v>39445</v>
      </c>
      <c r="C12104" t="s">
        <v>2035</v>
      </c>
      <c r="D12104" t="s">
        <v>211</v>
      </c>
      <c r="E12104" s="155">
        <v>154.55000000000001</v>
      </c>
      <c r="F12104" s="155">
        <v>154.55000000000001</v>
      </c>
      <c r="G12104">
        <v>125.19</v>
      </c>
      <c r="H12104">
        <v>125.19</v>
      </c>
    </row>
    <row r="12105" spans="1:8">
      <c r="A12105" t="s">
        <v>319</v>
      </c>
      <c r="B12105">
        <v>39446</v>
      </c>
      <c r="C12105" t="s">
        <v>2036</v>
      </c>
      <c r="D12105" t="s">
        <v>211</v>
      </c>
      <c r="E12105" s="155">
        <v>157.30000000000001</v>
      </c>
      <c r="F12105" s="155">
        <v>157.30000000000001</v>
      </c>
      <c r="G12105">
        <v>127.41</v>
      </c>
      <c r="H12105">
        <v>127.41</v>
      </c>
    </row>
    <row r="12106" spans="1:8">
      <c r="A12106" t="s">
        <v>319</v>
      </c>
      <c r="B12106">
        <v>39447</v>
      </c>
      <c r="C12106" t="s">
        <v>2037</v>
      </c>
      <c r="D12106" t="s">
        <v>211</v>
      </c>
      <c r="E12106" s="155">
        <v>168.22</v>
      </c>
      <c r="F12106" s="155">
        <v>168.22</v>
      </c>
      <c r="G12106">
        <v>136.25</v>
      </c>
      <c r="H12106">
        <v>136.25</v>
      </c>
    </row>
    <row r="12107" spans="1:8">
      <c r="A12107" t="s">
        <v>319</v>
      </c>
      <c r="B12107">
        <v>39448</v>
      </c>
      <c r="C12107" t="s">
        <v>2038</v>
      </c>
      <c r="D12107" t="s">
        <v>211</v>
      </c>
      <c r="E12107" s="155">
        <v>286.83999999999997</v>
      </c>
      <c r="F12107" s="155">
        <v>286.83999999999997</v>
      </c>
      <c r="G12107">
        <v>232.34</v>
      </c>
      <c r="H12107">
        <v>232.34</v>
      </c>
    </row>
    <row r="12108" spans="1:8">
      <c r="A12108" t="s">
        <v>319</v>
      </c>
      <c r="B12108">
        <v>39450</v>
      </c>
      <c r="C12108" t="s">
        <v>2039</v>
      </c>
      <c r="D12108" t="s">
        <v>211</v>
      </c>
      <c r="E12108" s="155">
        <v>175</v>
      </c>
      <c r="F12108" s="155">
        <v>175</v>
      </c>
      <c r="G12108">
        <v>141.75</v>
      </c>
      <c r="H12108">
        <v>141.75</v>
      </c>
    </row>
    <row r="12109" spans="1:8">
      <c r="A12109" t="s">
        <v>319</v>
      </c>
      <c r="B12109">
        <v>39451</v>
      </c>
      <c r="C12109" t="s">
        <v>2040</v>
      </c>
      <c r="D12109" t="s">
        <v>211</v>
      </c>
      <c r="E12109" s="155">
        <v>190.88</v>
      </c>
      <c r="F12109" s="155">
        <v>190.88</v>
      </c>
      <c r="G12109">
        <v>154.61000000000001</v>
      </c>
      <c r="H12109">
        <v>154.61000000000001</v>
      </c>
    </row>
    <row r="12110" spans="1:8">
      <c r="A12110" t="s">
        <v>319</v>
      </c>
      <c r="B12110">
        <v>39452</v>
      </c>
      <c r="C12110" t="s">
        <v>2041</v>
      </c>
      <c r="D12110" t="s">
        <v>211</v>
      </c>
      <c r="E12110" s="155">
        <v>192.02</v>
      </c>
      <c r="F12110" s="155">
        <v>192.02</v>
      </c>
      <c r="G12110">
        <v>155.53</v>
      </c>
      <c r="H12110">
        <v>155.53</v>
      </c>
    </row>
    <row r="12111" spans="1:8">
      <c r="A12111" t="s">
        <v>319</v>
      </c>
      <c r="B12111">
        <v>39523</v>
      </c>
      <c r="C12111" t="s">
        <v>2042</v>
      </c>
      <c r="D12111" t="s">
        <v>211</v>
      </c>
      <c r="E12111" s="155">
        <v>321.33999999999997</v>
      </c>
      <c r="F12111" s="155">
        <v>321.33999999999997</v>
      </c>
      <c r="G12111">
        <v>260.27999999999997</v>
      </c>
      <c r="H12111">
        <v>260.27999999999997</v>
      </c>
    </row>
    <row r="12112" spans="1:8">
      <c r="A12112" t="s">
        <v>319</v>
      </c>
      <c r="B12112">
        <v>39449</v>
      </c>
      <c r="C12112" t="s">
        <v>2043</v>
      </c>
      <c r="D12112" t="s">
        <v>211</v>
      </c>
      <c r="E12112" s="155">
        <v>355.86</v>
      </c>
      <c r="F12112" s="155">
        <v>355.86</v>
      </c>
      <c r="G12112">
        <v>288.25</v>
      </c>
      <c r="H12112">
        <v>288.25</v>
      </c>
    </row>
    <row r="12113" spans="1:8">
      <c r="A12113" t="s">
        <v>319</v>
      </c>
      <c r="B12113">
        <v>39455</v>
      </c>
      <c r="C12113" t="s">
        <v>2044</v>
      </c>
      <c r="D12113" t="s">
        <v>211</v>
      </c>
      <c r="E12113" s="155">
        <v>176.09</v>
      </c>
      <c r="F12113" s="155">
        <v>176.09</v>
      </c>
      <c r="G12113">
        <v>142.63</v>
      </c>
      <c r="H12113">
        <v>142.63</v>
      </c>
    </row>
    <row r="12114" spans="1:8">
      <c r="A12114" t="s">
        <v>319</v>
      </c>
      <c r="B12114">
        <v>39456</v>
      </c>
      <c r="C12114" t="s">
        <v>2045</v>
      </c>
      <c r="D12114" t="s">
        <v>211</v>
      </c>
      <c r="E12114" s="155">
        <v>176.22</v>
      </c>
      <c r="F12114" s="155">
        <v>176.22</v>
      </c>
      <c r="G12114">
        <v>142.74</v>
      </c>
      <c r="H12114">
        <v>142.74</v>
      </c>
    </row>
    <row r="12115" spans="1:8">
      <c r="A12115" t="s">
        <v>319</v>
      </c>
      <c r="B12115">
        <v>39457</v>
      </c>
      <c r="C12115" t="s">
        <v>2046</v>
      </c>
      <c r="D12115" t="s">
        <v>211</v>
      </c>
      <c r="E12115" s="155">
        <v>192.11</v>
      </c>
      <c r="F12115" s="155">
        <v>192.11</v>
      </c>
      <c r="G12115">
        <v>155.61000000000001</v>
      </c>
      <c r="H12115">
        <v>155.61000000000001</v>
      </c>
    </row>
    <row r="12116" spans="1:8">
      <c r="A12116" t="s">
        <v>319</v>
      </c>
      <c r="B12116">
        <v>39458</v>
      </c>
      <c r="C12116" t="s">
        <v>2047</v>
      </c>
      <c r="D12116" t="s">
        <v>211</v>
      </c>
      <c r="E12116" s="155">
        <v>358.48</v>
      </c>
      <c r="F12116" s="155">
        <v>358.48</v>
      </c>
      <c r="G12116">
        <v>290.37</v>
      </c>
      <c r="H12116">
        <v>290.37</v>
      </c>
    </row>
    <row r="12117" spans="1:8">
      <c r="A12117" t="s">
        <v>319</v>
      </c>
      <c r="B12117">
        <v>39464</v>
      </c>
      <c r="C12117" t="s">
        <v>2048</v>
      </c>
      <c r="D12117" t="s">
        <v>211</v>
      </c>
      <c r="E12117" s="155">
        <v>576.47</v>
      </c>
      <c r="F12117" s="155">
        <v>576.47</v>
      </c>
      <c r="G12117">
        <v>466.94</v>
      </c>
      <c r="H12117">
        <v>466.94</v>
      </c>
    </row>
    <row r="12118" spans="1:8">
      <c r="A12118" t="s">
        <v>319</v>
      </c>
      <c r="B12118">
        <v>39460</v>
      </c>
      <c r="C12118" t="s">
        <v>2049</v>
      </c>
      <c r="D12118" t="s">
        <v>211</v>
      </c>
      <c r="E12118" s="155">
        <v>218.64</v>
      </c>
      <c r="F12118" s="155">
        <v>218.64</v>
      </c>
      <c r="G12118">
        <v>177.1</v>
      </c>
      <c r="H12118">
        <v>177.1</v>
      </c>
    </row>
    <row r="12119" spans="1:8">
      <c r="A12119" t="s">
        <v>319</v>
      </c>
      <c r="B12119">
        <v>39461</v>
      </c>
      <c r="C12119" t="s">
        <v>2050</v>
      </c>
      <c r="D12119" t="s">
        <v>211</v>
      </c>
      <c r="E12119" s="155">
        <v>256.2</v>
      </c>
      <c r="F12119" s="155">
        <v>256.2</v>
      </c>
      <c r="G12119">
        <v>207.52</v>
      </c>
      <c r="H12119">
        <v>207.52</v>
      </c>
    </row>
    <row r="12120" spans="1:8">
      <c r="A12120" t="s">
        <v>319</v>
      </c>
      <c r="B12120">
        <v>39462</v>
      </c>
      <c r="C12120" t="s">
        <v>2051</v>
      </c>
      <c r="D12120" t="s">
        <v>211</v>
      </c>
      <c r="E12120" s="155">
        <v>246.91</v>
      </c>
      <c r="F12120" s="155">
        <v>246.91</v>
      </c>
      <c r="G12120">
        <v>199.99</v>
      </c>
      <c r="H12120">
        <v>199.99</v>
      </c>
    </row>
    <row r="12121" spans="1:8">
      <c r="A12121" t="s">
        <v>319</v>
      </c>
      <c r="B12121">
        <v>39463</v>
      </c>
      <c r="C12121" t="s">
        <v>2052</v>
      </c>
      <c r="D12121" t="s">
        <v>211</v>
      </c>
      <c r="E12121" s="155">
        <v>572</v>
      </c>
      <c r="F12121" s="155">
        <v>572</v>
      </c>
      <c r="G12121">
        <v>463.32</v>
      </c>
      <c r="H12121">
        <v>463.32</v>
      </c>
    </row>
    <row r="12122" spans="1:8">
      <c r="A12122" t="s">
        <v>496</v>
      </c>
      <c r="B12122">
        <v>26039</v>
      </c>
      <c r="C12122" t="s">
        <v>2053</v>
      </c>
      <c r="D12122" t="s">
        <v>211</v>
      </c>
      <c r="E12122" s="155"/>
      <c r="F12122" s="155"/>
      <c r="G12122">
        <v>444469.94</v>
      </c>
      <c r="H12122">
        <v>444469.94</v>
      </c>
    </row>
    <row r="12123" spans="1:8">
      <c r="A12123" t="s">
        <v>496</v>
      </c>
      <c r="B12123">
        <v>2401</v>
      </c>
      <c r="C12123" t="s">
        <v>2054</v>
      </c>
      <c r="D12123" t="s">
        <v>211</v>
      </c>
      <c r="E12123" s="155"/>
      <c r="F12123" s="155"/>
      <c r="G12123">
        <v>102233.01</v>
      </c>
      <c r="H12123">
        <v>102233.01</v>
      </c>
    </row>
    <row r="12124" spans="1:8">
      <c r="A12124" t="s">
        <v>319</v>
      </c>
      <c r="B12124">
        <v>38870</v>
      </c>
      <c r="C12124" t="s">
        <v>2055</v>
      </c>
      <c r="D12124" t="s">
        <v>211</v>
      </c>
      <c r="E12124" s="155"/>
      <c r="F12124" s="155"/>
      <c r="G12124">
        <v>34.49</v>
      </c>
      <c r="H12124">
        <v>34.49</v>
      </c>
    </row>
    <row r="12125" spans="1:8">
      <c r="A12125" t="s">
        <v>319</v>
      </c>
      <c r="B12125">
        <v>38869</v>
      </c>
      <c r="C12125" t="s">
        <v>2056</v>
      </c>
      <c r="D12125" t="s">
        <v>211</v>
      </c>
      <c r="E12125" s="155"/>
      <c r="F12125" s="155"/>
      <c r="G12125">
        <v>23.28</v>
      </c>
      <c r="H12125">
        <v>23.28</v>
      </c>
    </row>
    <row r="12126" spans="1:8">
      <c r="A12126" t="s">
        <v>319</v>
      </c>
      <c r="B12126">
        <v>38872</v>
      </c>
      <c r="C12126" t="s">
        <v>2057</v>
      </c>
      <c r="D12126" t="s">
        <v>211</v>
      </c>
      <c r="E12126" s="155"/>
      <c r="F12126" s="155"/>
      <c r="G12126">
        <v>43.94</v>
      </c>
      <c r="H12126">
        <v>43.94</v>
      </c>
    </row>
    <row r="12127" spans="1:8">
      <c r="A12127" t="s">
        <v>319</v>
      </c>
      <c r="B12127">
        <v>38871</v>
      </c>
      <c r="C12127" t="s">
        <v>2058</v>
      </c>
      <c r="D12127" t="s">
        <v>211</v>
      </c>
      <c r="E12127" s="155"/>
      <c r="F12127" s="155"/>
      <c r="G12127">
        <v>30.37</v>
      </c>
      <c r="H12127">
        <v>30.37</v>
      </c>
    </row>
    <row r="12128" spans="1:8">
      <c r="A12128" t="s">
        <v>319</v>
      </c>
      <c r="B12128">
        <v>39283</v>
      </c>
      <c r="C12128" t="s">
        <v>2059</v>
      </c>
      <c r="D12128" t="s">
        <v>211</v>
      </c>
      <c r="E12128" s="155"/>
      <c r="F12128" s="155"/>
      <c r="G12128">
        <v>142.32</v>
      </c>
      <c r="H12128">
        <v>142.32</v>
      </c>
    </row>
    <row r="12129" spans="1:8">
      <c r="A12129" t="s">
        <v>319</v>
      </c>
      <c r="B12129">
        <v>39285</v>
      </c>
      <c r="C12129" t="s">
        <v>2060</v>
      </c>
      <c r="D12129" t="s">
        <v>211</v>
      </c>
      <c r="E12129" s="155"/>
      <c r="F12129" s="155"/>
      <c r="G12129">
        <v>162.66</v>
      </c>
      <c r="H12129">
        <v>162.66</v>
      </c>
    </row>
    <row r="12130" spans="1:8">
      <c r="A12130" t="s">
        <v>319</v>
      </c>
      <c r="B12130">
        <v>39286</v>
      </c>
      <c r="C12130" t="s">
        <v>2061</v>
      </c>
      <c r="D12130" t="s">
        <v>211</v>
      </c>
      <c r="E12130" s="155"/>
      <c r="F12130" s="155"/>
      <c r="G12130">
        <v>155.88999999999999</v>
      </c>
      <c r="H12130">
        <v>155.88999999999999</v>
      </c>
    </row>
    <row r="12131" spans="1:8">
      <c r="A12131" t="s">
        <v>319</v>
      </c>
      <c r="B12131">
        <v>39288</v>
      </c>
      <c r="C12131" t="s">
        <v>2062</v>
      </c>
      <c r="D12131" t="s">
        <v>211</v>
      </c>
      <c r="E12131" s="155"/>
      <c r="F12131" s="155"/>
      <c r="G12131">
        <v>189.75</v>
      </c>
      <c r="H12131">
        <v>189.75</v>
      </c>
    </row>
    <row r="12132" spans="1:8">
      <c r="A12132" t="s">
        <v>319</v>
      </c>
      <c r="B12132">
        <v>44476</v>
      </c>
      <c r="C12132" t="s">
        <v>2063</v>
      </c>
      <c r="D12132" t="s">
        <v>109</v>
      </c>
      <c r="E12132" s="155">
        <v>878.3</v>
      </c>
      <c r="F12132" s="155">
        <v>878.3</v>
      </c>
      <c r="G12132">
        <v>744.46</v>
      </c>
      <c r="H12132">
        <v>744.46</v>
      </c>
    </row>
    <row r="12133" spans="1:8">
      <c r="A12133" t="s">
        <v>319</v>
      </c>
      <c r="B12133">
        <v>10629</v>
      </c>
      <c r="C12133" t="s">
        <v>2064</v>
      </c>
      <c r="D12133" t="s">
        <v>109</v>
      </c>
      <c r="E12133" s="155">
        <v>853.6</v>
      </c>
      <c r="F12133" s="155">
        <v>853.6</v>
      </c>
      <c r="G12133">
        <v>814.47</v>
      </c>
      <c r="H12133">
        <v>814.47</v>
      </c>
    </row>
    <row r="12134" spans="1:8">
      <c r="A12134" t="s">
        <v>319</v>
      </c>
      <c r="B12134">
        <v>10698</v>
      </c>
      <c r="C12134" t="s">
        <v>2065</v>
      </c>
      <c r="D12134" t="s">
        <v>109</v>
      </c>
      <c r="E12134" s="155"/>
      <c r="F12134" s="155"/>
      <c r="G12134">
        <v>226.69</v>
      </c>
      <c r="H12134">
        <v>226.69</v>
      </c>
    </row>
    <row r="12135" spans="1:8">
      <c r="A12135" t="s">
        <v>496</v>
      </c>
      <c r="B12135">
        <v>45658</v>
      </c>
      <c r="C12135" t="s">
        <v>2066</v>
      </c>
      <c r="D12135" t="s">
        <v>211</v>
      </c>
      <c r="E12135" s="155"/>
      <c r="F12135" s="155"/>
      <c r="G12135">
        <v>148857.96</v>
      </c>
      <c r="H12135">
        <v>148857.96</v>
      </c>
    </row>
    <row r="12136" spans="1:8">
      <c r="A12136" t="s">
        <v>319</v>
      </c>
      <c r="B12136">
        <v>2432</v>
      </c>
      <c r="C12136" t="s">
        <v>2067</v>
      </c>
      <c r="D12136" t="s">
        <v>211</v>
      </c>
      <c r="E12136" s="155">
        <v>41.61</v>
      </c>
      <c r="F12136" s="155">
        <v>41.61</v>
      </c>
      <c r="G12136">
        <v>29.77</v>
      </c>
      <c r="H12136">
        <v>29.77</v>
      </c>
    </row>
    <row r="12137" spans="1:8">
      <c r="A12137" t="s">
        <v>319</v>
      </c>
      <c r="B12137">
        <v>2418</v>
      </c>
      <c r="C12137" t="s">
        <v>2068</v>
      </c>
      <c r="D12137" t="s">
        <v>211</v>
      </c>
      <c r="E12137" s="155">
        <v>19.3</v>
      </c>
      <c r="F12137" s="155">
        <v>19.3</v>
      </c>
      <c r="G12137">
        <v>13.81</v>
      </c>
      <c r="H12137">
        <v>13.81</v>
      </c>
    </row>
    <row r="12138" spans="1:8">
      <c r="A12138" t="s">
        <v>319</v>
      </c>
      <c r="B12138">
        <v>2433</v>
      </c>
      <c r="C12138" t="s">
        <v>2069</v>
      </c>
      <c r="D12138" t="s">
        <v>211</v>
      </c>
      <c r="E12138" s="155">
        <v>14.09</v>
      </c>
      <c r="F12138" s="155">
        <v>14.09</v>
      </c>
      <c r="G12138">
        <v>10.08</v>
      </c>
      <c r="H12138">
        <v>10.08</v>
      </c>
    </row>
    <row r="12139" spans="1:8">
      <c r="A12139" t="s">
        <v>319</v>
      </c>
      <c r="B12139">
        <v>2420</v>
      </c>
      <c r="C12139" t="s">
        <v>2070</v>
      </c>
      <c r="D12139" t="s">
        <v>211</v>
      </c>
      <c r="E12139" s="155">
        <v>24.21</v>
      </c>
      <c r="F12139" s="155">
        <v>24.21</v>
      </c>
      <c r="G12139">
        <v>17.32</v>
      </c>
      <c r="H12139">
        <v>17.32</v>
      </c>
    </row>
    <row r="12140" spans="1:8">
      <c r="A12140" t="s">
        <v>319</v>
      </c>
      <c r="B12140">
        <v>11447</v>
      </c>
      <c r="C12140" t="s">
        <v>2071</v>
      </c>
      <c r="D12140" t="s">
        <v>211</v>
      </c>
      <c r="E12140" s="155">
        <v>47.84</v>
      </c>
      <c r="F12140" s="155">
        <v>47.84</v>
      </c>
      <c r="G12140">
        <v>34.229999999999997</v>
      </c>
      <c r="H12140">
        <v>34.229999999999997</v>
      </c>
    </row>
    <row r="12141" spans="1:8">
      <c r="A12141" t="s">
        <v>319</v>
      </c>
      <c r="B12141">
        <v>11451</v>
      </c>
      <c r="C12141" t="s">
        <v>2072</v>
      </c>
      <c r="D12141" t="s">
        <v>211</v>
      </c>
      <c r="E12141" s="155">
        <v>128.25</v>
      </c>
      <c r="F12141" s="155">
        <v>128.25</v>
      </c>
      <c r="G12141">
        <v>91.77</v>
      </c>
      <c r="H12141">
        <v>91.77</v>
      </c>
    </row>
    <row r="12142" spans="1:8">
      <c r="A12142" t="s">
        <v>319</v>
      </c>
      <c r="B12142">
        <v>11116</v>
      </c>
      <c r="C12142" t="s">
        <v>2073</v>
      </c>
      <c r="D12142" t="s">
        <v>211</v>
      </c>
      <c r="E12142" s="155"/>
      <c r="F12142" s="155"/>
      <c r="G12142">
        <v>654.04</v>
      </c>
      <c r="H12142">
        <v>654.04</v>
      </c>
    </row>
    <row r="12143" spans="1:8">
      <c r="A12143" t="s">
        <v>496</v>
      </c>
      <c r="B12143">
        <v>38411</v>
      </c>
      <c r="C12143" t="s">
        <v>2074</v>
      </c>
      <c r="D12143" t="s">
        <v>211</v>
      </c>
      <c r="E12143" s="155">
        <v>1739.35</v>
      </c>
      <c r="F12143" s="155">
        <v>1739.35</v>
      </c>
      <c r="G12143">
        <v>1788.9</v>
      </c>
      <c r="H12143">
        <v>1788.9</v>
      </c>
    </row>
    <row r="12144" spans="1:8">
      <c r="A12144" t="s">
        <v>319</v>
      </c>
      <c r="B12144">
        <v>38189</v>
      </c>
      <c r="C12144" t="s">
        <v>2075</v>
      </c>
      <c r="D12144" t="s">
        <v>211</v>
      </c>
      <c r="E12144" s="155">
        <v>199.1</v>
      </c>
      <c r="F12144" s="155">
        <v>199.1</v>
      </c>
      <c r="G12144">
        <v>151.88999999999999</v>
      </c>
      <c r="H12144">
        <v>151.88999999999999</v>
      </c>
    </row>
    <row r="12145" spans="1:8">
      <c r="A12145" t="s">
        <v>319</v>
      </c>
      <c r="B12145">
        <v>38190</v>
      </c>
      <c r="C12145" t="s">
        <v>2076</v>
      </c>
      <c r="D12145" t="s">
        <v>211</v>
      </c>
      <c r="E12145" s="155">
        <v>419.45</v>
      </c>
      <c r="F12145" s="155">
        <v>419.45</v>
      </c>
      <c r="G12145">
        <v>319.99</v>
      </c>
      <c r="H12145">
        <v>319.99</v>
      </c>
    </row>
    <row r="12146" spans="1:8">
      <c r="A12146" t="s">
        <v>319</v>
      </c>
      <c r="B12146">
        <v>7608</v>
      </c>
      <c r="C12146" t="s">
        <v>2077</v>
      </c>
      <c r="D12146" t="s">
        <v>211</v>
      </c>
      <c r="E12146" s="155">
        <v>11.34</v>
      </c>
      <c r="F12146" s="155">
        <v>11.34</v>
      </c>
      <c r="G12146">
        <v>12.87</v>
      </c>
      <c r="H12146">
        <v>12.87</v>
      </c>
    </row>
    <row r="12147" spans="1:8">
      <c r="A12147" t="s">
        <v>319</v>
      </c>
      <c r="B12147">
        <v>1370</v>
      </c>
      <c r="C12147" t="s">
        <v>2078</v>
      </c>
      <c r="D12147" t="s">
        <v>211</v>
      </c>
      <c r="E12147" s="155">
        <v>149.04</v>
      </c>
      <c r="F12147" s="155">
        <v>149.04</v>
      </c>
      <c r="G12147">
        <v>140.26</v>
      </c>
      <c r="H12147">
        <v>140.26</v>
      </c>
    </row>
    <row r="12148" spans="1:8">
      <c r="A12148" t="s">
        <v>319</v>
      </c>
      <c r="B12148">
        <v>11649</v>
      </c>
      <c r="C12148" t="s">
        <v>2079</v>
      </c>
      <c r="D12148" t="s">
        <v>211</v>
      </c>
      <c r="E12148" s="155"/>
      <c r="F12148" s="155"/>
      <c r="G12148">
        <v>366.56</v>
      </c>
      <c r="H12148">
        <v>366.56</v>
      </c>
    </row>
    <row r="12149" spans="1:8">
      <c r="A12149" t="s">
        <v>319</v>
      </c>
      <c r="B12149">
        <v>11650</v>
      </c>
      <c r="C12149" t="s">
        <v>2080</v>
      </c>
      <c r="D12149" t="s">
        <v>211</v>
      </c>
      <c r="E12149" s="155"/>
      <c r="F12149" s="155"/>
      <c r="G12149">
        <v>497.04</v>
      </c>
      <c r="H12149">
        <v>497.04</v>
      </c>
    </row>
    <row r="12150" spans="1:8">
      <c r="A12150" t="s">
        <v>319</v>
      </c>
      <c r="B12150">
        <v>34777</v>
      </c>
      <c r="C12150" t="s">
        <v>2081</v>
      </c>
      <c r="D12150" t="s">
        <v>211</v>
      </c>
      <c r="E12150" s="155">
        <v>2.36</v>
      </c>
      <c r="F12150" s="155">
        <v>2.36</v>
      </c>
      <c r="G12150">
        <v>3.03</v>
      </c>
      <c r="H12150">
        <v>3.03</v>
      </c>
    </row>
    <row r="12151" spans="1:8">
      <c r="A12151" t="s">
        <v>319</v>
      </c>
      <c r="B12151">
        <v>7272</v>
      </c>
      <c r="C12151" t="s">
        <v>2082</v>
      </c>
      <c r="D12151" t="s">
        <v>211</v>
      </c>
      <c r="E12151" s="155">
        <v>1.77</v>
      </c>
      <c r="F12151" s="155">
        <v>1.77</v>
      </c>
      <c r="G12151">
        <v>2.2799999999999998</v>
      </c>
      <c r="H12151">
        <v>2.2799999999999998</v>
      </c>
    </row>
    <row r="12152" spans="1:8">
      <c r="A12152" t="s">
        <v>319</v>
      </c>
      <c r="B12152">
        <v>10605</v>
      </c>
      <c r="C12152" t="s">
        <v>2083</v>
      </c>
      <c r="D12152" t="s">
        <v>211</v>
      </c>
      <c r="E12152" s="155">
        <v>5.46</v>
      </c>
      <c r="F12152" s="155">
        <v>5.46</v>
      </c>
      <c r="G12152">
        <v>5.27</v>
      </c>
      <c r="H12152">
        <v>5.27</v>
      </c>
    </row>
    <row r="12153" spans="1:8">
      <c r="A12153" t="s">
        <v>319</v>
      </c>
      <c r="B12153">
        <v>10604</v>
      </c>
      <c r="C12153" t="s">
        <v>2084</v>
      </c>
      <c r="D12153" t="s">
        <v>211</v>
      </c>
      <c r="E12153" s="155">
        <v>12.73</v>
      </c>
      <c r="F12153" s="155">
        <v>12.73</v>
      </c>
      <c r="G12153">
        <v>12.28</v>
      </c>
      <c r="H12153">
        <v>12.28</v>
      </c>
    </row>
    <row r="12154" spans="1:8">
      <c r="A12154" t="s">
        <v>319</v>
      </c>
      <c r="B12154">
        <v>672</v>
      </c>
      <c r="C12154" t="s">
        <v>2085</v>
      </c>
      <c r="D12154" t="s">
        <v>211</v>
      </c>
      <c r="E12154" s="155">
        <v>17.510000000000002</v>
      </c>
      <c r="F12154" s="155">
        <v>17.510000000000002</v>
      </c>
      <c r="G12154">
        <v>16.89</v>
      </c>
      <c r="H12154">
        <v>16.89</v>
      </c>
    </row>
    <row r="12155" spans="1:8">
      <c r="A12155" t="s">
        <v>319</v>
      </c>
      <c r="B12155">
        <v>668</v>
      </c>
      <c r="C12155" t="s">
        <v>2086</v>
      </c>
      <c r="D12155" t="s">
        <v>211</v>
      </c>
      <c r="E12155" s="155">
        <v>21.13</v>
      </c>
      <c r="F12155" s="155">
        <v>21.13</v>
      </c>
      <c r="G12155">
        <v>20.39</v>
      </c>
      <c r="H12155">
        <v>20.39</v>
      </c>
    </row>
    <row r="12156" spans="1:8">
      <c r="A12156" t="s">
        <v>319</v>
      </c>
      <c r="B12156">
        <v>10578</v>
      </c>
      <c r="C12156" t="s">
        <v>2087</v>
      </c>
      <c r="D12156" t="s">
        <v>211</v>
      </c>
      <c r="E12156" s="155">
        <v>24.62</v>
      </c>
      <c r="F12156" s="155">
        <v>24.62</v>
      </c>
      <c r="G12156">
        <v>23.75</v>
      </c>
      <c r="H12156">
        <v>23.75</v>
      </c>
    </row>
    <row r="12157" spans="1:8">
      <c r="A12157" t="s">
        <v>319</v>
      </c>
      <c r="B12157">
        <v>666</v>
      </c>
      <c r="C12157" t="s">
        <v>2088</v>
      </c>
      <c r="D12157" t="s">
        <v>211</v>
      </c>
      <c r="E12157" s="155">
        <v>27.37</v>
      </c>
      <c r="F12157" s="155">
        <v>27.37</v>
      </c>
      <c r="G12157">
        <v>26.41</v>
      </c>
      <c r="H12157">
        <v>26.41</v>
      </c>
    </row>
    <row r="12158" spans="1:8">
      <c r="A12158" t="s">
        <v>319</v>
      </c>
      <c r="B12158">
        <v>665</v>
      </c>
      <c r="C12158" t="s">
        <v>2089</v>
      </c>
      <c r="D12158" t="s">
        <v>211</v>
      </c>
      <c r="E12158" s="155">
        <v>36.61</v>
      </c>
      <c r="F12158" s="155">
        <v>36.61</v>
      </c>
      <c r="G12158">
        <v>35.32</v>
      </c>
      <c r="H12158">
        <v>35.32</v>
      </c>
    </row>
    <row r="12159" spans="1:8">
      <c r="A12159" t="s">
        <v>319</v>
      </c>
      <c r="B12159">
        <v>10577</v>
      </c>
      <c r="C12159" t="s">
        <v>2090</v>
      </c>
      <c r="D12159" t="s">
        <v>211</v>
      </c>
      <c r="E12159" s="155">
        <v>32.47</v>
      </c>
      <c r="F12159" s="155">
        <v>32.47</v>
      </c>
      <c r="G12159">
        <v>31.32</v>
      </c>
      <c r="H12159">
        <v>31.32</v>
      </c>
    </row>
    <row r="12160" spans="1:8">
      <c r="A12160" t="s">
        <v>319</v>
      </c>
      <c r="B12160">
        <v>10583</v>
      </c>
      <c r="C12160" t="s">
        <v>2091</v>
      </c>
      <c r="D12160" t="s">
        <v>211</v>
      </c>
      <c r="E12160" s="155">
        <v>16.87</v>
      </c>
      <c r="F12160" s="155">
        <v>16.87</v>
      </c>
      <c r="G12160">
        <v>16.27</v>
      </c>
      <c r="H12160">
        <v>16.27</v>
      </c>
    </row>
    <row r="12161" spans="1:8">
      <c r="A12161" t="s">
        <v>319</v>
      </c>
      <c r="B12161">
        <v>10579</v>
      </c>
      <c r="C12161" t="s">
        <v>2092</v>
      </c>
      <c r="D12161" t="s">
        <v>211</v>
      </c>
      <c r="E12161" s="155">
        <v>29.4</v>
      </c>
      <c r="F12161" s="155">
        <v>29.4</v>
      </c>
      <c r="G12161">
        <v>28.36</v>
      </c>
      <c r="H12161">
        <v>28.36</v>
      </c>
    </row>
    <row r="12162" spans="1:8">
      <c r="A12162" t="s">
        <v>319</v>
      </c>
      <c r="B12162">
        <v>10582</v>
      </c>
      <c r="C12162" t="s">
        <v>2093</v>
      </c>
      <c r="D12162" t="s">
        <v>211</v>
      </c>
      <c r="E12162" s="155">
        <v>14.85</v>
      </c>
      <c r="F12162" s="155">
        <v>14.85</v>
      </c>
      <c r="G12162">
        <v>14.33</v>
      </c>
      <c r="H12162">
        <v>14.33</v>
      </c>
    </row>
    <row r="12163" spans="1:8">
      <c r="A12163" t="s">
        <v>462</v>
      </c>
      <c r="B12163">
        <v>2436</v>
      </c>
      <c r="C12163" t="s">
        <v>2094</v>
      </c>
      <c r="D12163" t="s">
        <v>88</v>
      </c>
      <c r="E12163" s="155">
        <v>22.53</v>
      </c>
      <c r="F12163" s="155">
        <v>22.53</v>
      </c>
      <c r="G12163">
        <v>31.91</v>
      </c>
      <c r="H12163">
        <v>34.46</v>
      </c>
    </row>
    <row r="12164" spans="1:8">
      <c r="A12164" t="s">
        <v>462</v>
      </c>
      <c r="B12164">
        <v>40918</v>
      </c>
      <c r="C12164" t="s">
        <v>2095</v>
      </c>
      <c r="D12164" t="s">
        <v>291</v>
      </c>
      <c r="E12164" s="155">
        <v>3942.47</v>
      </c>
      <c r="F12164" s="155">
        <v>3942.47</v>
      </c>
      <c r="G12164">
        <v>5590.01</v>
      </c>
      <c r="H12164">
        <v>6036.83</v>
      </c>
    </row>
    <row r="12165" spans="1:8">
      <c r="A12165" t="s">
        <v>319</v>
      </c>
      <c r="B12165">
        <v>44046</v>
      </c>
      <c r="C12165" t="s">
        <v>2096</v>
      </c>
      <c r="D12165" t="s">
        <v>110</v>
      </c>
      <c r="E12165" s="155"/>
      <c r="F12165" s="155"/>
      <c r="G12165">
        <v>149.57</v>
      </c>
      <c r="H12165">
        <v>149.57</v>
      </c>
    </row>
    <row r="12166" spans="1:8">
      <c r="A12166" t="s">
        <v>319</v>
      </c>
      <c r="B12166">
        <v>44047</v>
      </c>
      <c r="C12166" t="s">
        <v>2097</v>
      </c>
      <c r="D12166" t="s">
        <v>110</v>
      </c>
      <c r="E12166" s="155"/>
      <c r="F12166" s="155"/>
      <c r="G12166">
        <v>176.66</v>
      </c>
      <c r="H12166">
        <v>176.66</v>
      </c>
    </row>
    <row r="12167" spans="1:8">
      <c r="A12167" t="s">
        <v>319</v>
      </c>
      <c r="B12167">
        <v>44043</v>
      </c>
      <c r="C12167" t="s">
        <v>2098</v>
      </c>
      <c r="D12167" t="s">
        <v>110</v>
      </c>
      <c r="E12167" s="155"/>
      <c r="F12167" s="155"/>
      <c r="G12167">
        <v>92.36</v>
      </c>
      <c r="H12167">
        <v>92.36</v>
      </c>
    </row>
    <row r="12168" spans="1:8">
      <c r="A12168" t="s">
        <v>319</v>
      </c>
      <c r="B12168">
        <v>44044</v>
      </c>
      <c r="C12168" t="s">
        <v>2099</v>
      </c>
      <c r="D12168" t="s">
        <v>110</v>
      </c>
      <c r="E12168" s="155"/>
      <c r="F12168" s="155"/>
      <c r="G12168">
        <v>107.56</v>
      </c>
      <c r="H12168">
        <v>107.56</v>
      </c>
    </row>
    <row r="12169" spans="1:8">
      <c r="A12169" t="s">
        <v>319</v>
      </c>
      <c r="B12169">
        <v>44041</v>
      </c>
      <c r="C12169" t="s">
        <v>2100</v>
      </c>
      <c r="D12169" t="s">
        <v>110</v>
      </c>
      <c r="E12169" s="155"/>
      <c r="F12169" s="155"/>
      <c r="G12169">
        <v>54.56</v>
      </c>
      <c r="H12169">
        <v>54.56</v>
      </c>
    </row>
    <row r="12170" spans="1:8">
      <c r="A12170" t="s">
        <v>319</v>
      </c>
      <c r="B12170">
        <v>44042</v>
      </c>
      <c r="C12170" t="s">
        <v>2101</v>
      </c>
      <c r="D12170" t="s">
        <v>110</v>
      </c>
      <c r="E12170" s="155"/>
      <c r="F12170" s="155"/>
      <c r="G12170">
        <v>67.98</v>
      </c>
      <c r="H12170">
        <v>67.98</v>
      </c>
    </row>
    <row r="12171" spans="1:8">
      <c r="A12171" t="s">
        <v>319</v>
      </c>
      <c r="B12171">
        <v>43961</v>
      </c>
      <c r="C12171" t="s">
        <v>2102</v>
      </c>
      <c r="D12171" t="s">
        <v>110</v>
      </c>
      <c r="E12171" s="155"/>
      <c r="F12171" s="155"/>
      <c r="G12171">
        <v>18.46</v>
      </c>
      <c r="H12171">
        <v>18.46</v>
      </c>
    </row>
    <row r="12172" spans="1:8">
      <c r="A12172" t="s">
        <v>319</v>
      </c>
      <c r="B12172">
        <v>43959</v>
      </c>
      <c r="C12172" t="s">
        <v>2103</v>
      </c>
      <c r="D12172" t="s">
        <v>110</v>
      </c>
      <c r="E12172" s="155"/>
      <c r="F12172" s="155"/>
      <c r="G12172">
        <v>21.39</v>
      </c>
      <c r="H12172">
        <v>21.39</v>
      </c>
    </row>
    <row r="12173" spans="1:8">
      <c r="A12173" t="s">
        <v>319</v>
      </c>
      <c r="B12173">
        <v>43962</v>
      </c>
      <c r="C12173" t="s">
        <v>2104</v>
      </c>
      <c r="D12173" t="s">
        <v>110</v>
      </c>
      <c r="E12173" s="155"/>
      <c r="F12173" s="155"/>
      <c r="G12173">
        <v>23.07</v>
      </c>
      <c r="H12173">
        <v>23.07</v>
      </c>
    </row>
    <row r="12174" spans="1:8">
      <c r="A12174" t="s">
        <v>319</v>
      </c>
      <c r="B12174">
        <v>43960</v>
      </c>
      <c r="C12174" t="s">
        <v>2105</v>
      </c>
      <c r="D12174" t="s">
        <v>110</v>
      </c>
      <c r="E12174" s="155"/>
      <c r="F12174" s="155"/>
      <c r="G12174">
        <v>32.299999999999997</v>
      </c>
      <c r="H12174">
        <v>32.299999999999997</v>
      </c>
    </row>
    <row r="12175" spans="1:8">
      <c r="A12175" t="s">
        <v>319</v>
      </c>
      <c r="B12175">
        <v>43963</v>
      </c>
      <c r="C12175" t="s">
        <v>2106</v>
      </c>
      <c r="D12175" t="s">
        <v>110</v>
      </c>
      <c r="E12175" s="155"/>
      <c r="F12175" s="155"/>
      <c r="G12175">
        <v>16.149999999999999</v>
      </c>
      <c r="H12175">
        <v>16.149999999999999</v>
      </c>
    </row>
    <row r="12176" spans="1:8">
      <c r="A12176" t="s">
        <v>319</v>
      </c>
      <c r="B12176">
        <v>43958</v>
      </c>
      <c r="C12176" t="s">
        <v>2107</v>
      </c>
      <c r="D12176" t="s">
        <v>110</v>
      </c>
      <c r="E12176" s="155"/>
      <c r="F12176" s="155"/>
      <c r="G12176">
        <v>27.69</v>
      </c>
      <c r="H12176">
        <v>27.69</v>
      </c>
    </row>
    <row r="12177" spans="1:8">
      <c r="A12177" t="s">
        <v>319</v>
      </c>
      <c r="B12177">
        <v>41549</v>
      </c>
      <c r="C12177" t="s">
        <v>2108</v>
      </c>
      <c r="D12177" t="s">
        <v>110</v>
      </c>
      <c r="E12177" s="155"/>
      <c r="F12177" s="155"/>
      <c r="G12177">
        <v>13.84</v>
      </c>
      <c r="H12177">
        <v>13.84</v>
      </c>
    </row>
    <row r="12178" spans="1:8">
      <c r="A12178" t="s">
        <v>319</v>
      </c>
      <c r="B12178">
        <v>10998</v>
      </c>
      <c r="C12178" t="s">
        <v>2109</v>
      </c>
      <c r="D12178" t="s">
        <v>205</v>
      </c>
      <c r="E12178" s="155">
        <v>30.45</v>
      </c>
      <c r="F12178" s="155">
        <v>30.45</v>
      </c>
      <c r="G12178">
        <v>54.34</v>
      </c>
      <c r="H12178">
        <v>54.34</v>
      </c>
    </row>
    <row r="12179" spans="1:8">
      <c r="A12179" t="s">
        <v>319</v>
      </c>
      <c r="B12179">
        <v>11002</v>
      </c>
      <c r="C12179" t="s">
        <v>2110</v>
      </c>
      <c r="D12179" t="s">
        <v>205</v>
      </c>
      <c r="E12179" s="155">
        <v>27.89</v>
      </c>
      <c r="F12179" s="155">
        <v>27.89</v>
      </c>
      <c r="G12179">
        <v>49.78</v>
      </c>
      <c r="H12179">
        <v>49.78</v>
      </c>
    </row>
    <row r="12180" spans="1:8">
      <c r="A12180" t="s">
        <v>319</v>
      </c>
      <c r="B12180">
        <v>10999</v>
      </c>
      <c r="C12180" t="s">
        <v>2111</v>
      </c>
      <c r="D12180" t="s">
        <v>205</v>
      </c>
      <c r="E12180" s="155">
        <v>26.8</v>
      </c>
      <c r="F12180" s="155">
        <v>26.8</v>
      </c>
      <c r="G12180">
        <v>47.83</v>
      </c>
      <c r="H12180">
        <v>47.83</v>
      </c>
    </row>
    <row r="12181" spans="1:8">
      <c r="A12181" t="s">
        <v>319</v>
      </c>
      <c r="B12181">
        <v>10997</v>
      </c>
      <c r="C12181" t="s">
        <v>2112</v>
      </c>
      <c r="D12181" t="s">
        <v>205</v>
      </c>
      <c r="E12181" s="155">
        <v>29.05</v>
      </c>
      <c r="F12181" s="155">
        <v>29.05</v>
      </c>
      <c r="G12181">
        <v>51.84</v>
      </c>
      <c r="H12181">
        <v>51.84</v>
      </c>
    </row>
    <row r="12182" spans="1:8">
      <c r="A12182" t="s">
        <v>319</v>
      </c>
      <c r="B12182">
        <v>2680</v>
      </c>
      <c r="C12182" t="s">
        <v>2113</v>
      </c>
      <c r="D12182" t="s">
        <v>110</v>
      </c>
      <c r="E12182" s="155">
        <v>12.24</v>
      </c>
      <c r="F12182" s="155">
        <v>12.24</v>
      </c>
      <c r="G12182">
        <v>9.82</v>
      </c>
      <c r="H12182">
        <v>9.82</v>
      </c>
    </row>
    <row r="12183" spans="1:8">
      <c r="A12183" t="s">
        <v>319</v>
      </c>
      <c r="B12183">
        <v>2684</v>
      </c>
      <c r="C12183" t="s">
        <v>2114</v>
      </c>
      <c r="D12183" t="s">
        <v>110</v>
      </c>
      <c r="E12183" s="155">
        <v>11.14</v>
      </c>
      <c r="F12183" s="155">
        <v>11.14</v>
      </c>
      <c r="G12183">
        <v>8.94</v>
      </c>
      <c r="H12183">
        <v>8.94</v>
      </c>
    </row>
    <row r="12184" spans="1:8">
      <c r="A12184" t="s">
        <v>319</v>
      </c>
      <c r="B12184">
        <v>2685</v>
      </c>
      <c r="C12184" t="s">
        <v>2115</v>
      </c>
      <c r="D12184" t="s">
        <v>110</v>
      </c>
      <c r="E12184" s="155">
        <v>8.3699999999999992</v>
      </c>
      <c r="F12184" s="155">
        <v>8.3699999999999992</v>
      </c>
      <c r="G12184">
        <v>6.71</v>
      </c>
      <c r="H12184">
        <v>6.71</v>
      </c>
    </row>
    <row r="12185" spans="1:8">
      <c r="A12185" t="s">
        <v>319</v>
      </c>
      <c r="B12185">
        <v>2673</v>
      </c>
      <c r="C12185" t="s">
        <v>2116</v>
      </c>
      <c r="D12185" t="s">
        <v>110</v>
      </c>
      <c r="E12185" s="155">
        <v>4.3</v>
      </c>
      <c r="F12185" s="155">
        <v>4.3</v>
      </c>
      <c r="G12185">
        <v>3.45</v>
      </c>
      <c r="H12185">
        <v>3.45</v>
      </c>
    </row>
    <row r="12186" spans="1:8">
      <c r="A12186" t="s">
        <v>319</v>
      </c>
      <c r="B12186">
        <v>2682</v>
      </c>
      <c r="C12186" t="s">
        <v>2117</v>
      </c>
      <c r="D12186" t="s">
        <v>110</v>
      </c>
      <c r="E12186" s="155">
        <v>29.19</v>
      </c>
      <c r="F12186" s="155">
        <v>29.19</v>
      </c>
      <c r="G12186">
        <v>23.42</v>
      </c>
      <c r="H12186">
        <v>23.42</v>
      </c>
    </row>
    <row r="12187" spans="1:8">
      <c r="A12187" t="s">
        <v>319</v>
      </c>
      <c r="B12187">
        <v>2681</v>
      </c>
      <c r="C12187" t="s">
        <v>2118</v>
      </c>
      <c r="D12187" t="s">
        <v>110</v>
      </c>
      <c r="E12187" s="155">
        <v>20.010000000000002</v>
      </c>
      <c r="F12187" s="155">
        <v>20.010000000000002</v>
      </c>
      <c r="G12187">
        <v>16.05</v>
      </c>
      <c r="H12187">
        <v>16.05</v>
      </c>
    </row>
    <row r="12188" spans="1:8">
      <c r="A12188" t="s">
        <v>319</v>
      </c>
      <c r="B12188">
        <v>2686</v>
      </c>
      <c r="C12188" t="s">
        <v>2119</v>
      </c>
      <c r="D12188" t="s">
        <v>110</v>
      </c>
      <c r="E12188" s="155">
        <v>36.61</v>
      </c>
      <c r="F12188" s="155">
        <v>36.61</v>
      </c>
      <c r="G12188">
        <v>29.37</v>
      </c>
      <c r="H12188">
        <v>29.37</v>
      </c>
    </row>
    <row r="12189" spans="1:8">
      <c r="A12189" t="s">
        <v>319</v>
      </c>
      <c r="B12189">
        <v>2674</v>
      </c>
      <c r="C12189" t="s">
        <v>2120</v>
      </c>
      <c r="D12189" t="s">
        <v>110</v>
      </c>
      <c r="E12189" s="155">
        <v>5.35</v>
      </c>
      <c r="F12189" s="155">
        <v>5.35</v>
      </c>
      <c r="G12189">
        <v>4.29</v>
      </c>
      <c r="H12189">
        <v>4.29</v>
      </c>
    </row>
    <row r="12190" spans="1:8">
      <c r="A12190" t="s">
        <v>319</v>
      </c>
      <c r="B12190">
        <v>2683</v>
      </c>
      <c r="C12190" t="s">
        <v>2121</v>
      </c>
      <c r="D12190" t="s">
        <v>110</v>
      </c>
      <c r="E12190" s="155">
        <v>57.68</v>
      </c>
      <c r="F12190" s="155">
        <v>57.68</v>
      </c>
      <c r="G12190">
        <v>46.28</v>
      </c>
      <c r="H12190">
        <v>46.28</v>
      </c>
    </row>
    <row r="12191" spans="1:8">
      <c r="A12191" t="s">
        <v>319</v>
      </c>
      <c r="B12191">
        <v>2676</v>
      </c>
      <c r="C12191" t="s">
        <v>2122</v>
      </c>
      <c r="D12191" t="s">
        <v>110</v>
      </c>
      <c r="E12191" s="155">
        <v>2.5</v>
      </c>
      <c r="F12191" s="155">
        <v>2.5</v>
      </c>
      <c r="G12191">
        <v>2</v>
      </c>
      <c r="H12191">
        <v>2</v>
      </c>
    </row>
    <row r="12192" spans="1:8">
      <c r="A12192" t="s">
        <v>319</v>
      </c>
      <c r="B12192">
        <v>2678</v>
      </c>
      <c r="C12192" t="s">
        <v>2123</v>
      </c>
      <c r="D12192" t="s">
        <v>110</v>
      </c>
      <c r="E12192" s="155">
        <v>3.13</v>
      </c>
      <c r="F12192" s="155">
        <v>3.13</v>
      </c>
      <c r="G12192">
        <v>2.5099999999999998</v>
      </c>
      <c r="H12192">
        <v>2.5099999999999998</v>
      </c>
    </row>
    <row r="12193" spans="1:8">
      <c r="A12193" t="s">
        <v>319</v>
      </c>
      <c r="B12193">
        <v>2679</v>
      </c>
      <c r="C12193" t="s">
        <v>2124</v>
      </c>
      <c r="D12193" t="s">
        <v>110</v>
      </c>
      <c r="E12193" s="155">
        <v>4.83</v>
      </c>
      <c r="F12193" s="155">
        <v>4.83</v>
      </c>
      <c r="G12193">
        <v>3.87</v>
      </c>
      <c r="H12193">
        <v>3.87</v>
      </c>
    </row>
    <row r="12194" spans="1:8">
      <c r="A12194" t="s">
        <v>319</v>
      </c>
      <c r="B12194">
        <v>12070</v>
      </c>
      <c r="C12194" t="s">
        <v>2125</v>
      </c>
      <c r="D12194" t="s">
        <v>110</v>
      </c>
      <c r="E12194" s="155">
        <v>6.72</v>
      </c>
      <c r="F12194" s="155">
        <v>6.72</v>
      </c>
      <c r="G12194">
        <v>5.39</v>
      </c>
      <c r="H12194">
        <v>5.39</v>
      </c>
    </row>
    <row r="12195" spans="1:8">
      <c r="A12195" t="s">
        <v>319</v>
      </c>
      <c r="B12195">
        <v>2675</v>
      </c>
      <c r="C12195" t="s">
        <v>2126</v>
      </c>
      <c r="D12195" t="s">
        <v>110</v>
      </c>
      <c r="E12195" s="155">
        <v>8.73</v>
      </c>
      <c r="F12195" s="155">
        <v>8.73</v>
      </c>
      <c r="G12195">
        <v>7.01</v>
      </c>
      <c r="H12195">
        <v>7.01</v>
      </c>
    </row>
    <row r="12196" spans="1:8">
      <c r="A12196" t="s">
        <v>319</v>
      </c>
      <c r="B12196">
        <v>12067</v>
      </c>
      <c r="C12196" t="s">
        <v>2127</v>
      </c>
      <c r="D12196" t="s">
        <v>110</v>
      </c>
      <c r="E12196" s="155">
        <v>11.85</v>
      </c>
      <c r="F12196" s="155">
        <v>11.85</v>
      </c>
      <c r="G12196">
        <v>9.51</v>
      </c>
      <c r="H12196">
        <v>9.51</v>
      </c>
    </row>
    <row r="12197" spans="1:8">
      <c r="A12197" t="s">
        <v>319</v>
      </c>
      <c r="B12197">
        <v>21128</v>
      </c>
      <c r="C12197" t="s">
        <v>2128</v>
      </c>
      <c r="D12197" t="s">
        <v>110</v>
      </c>
      <c r="E12197" s="155"/>
      <c r="F12197" s="155"/>
      <c r="G12197">
        <v>8.3000000000000007</v>
      </c>
      <c r="H12197">
        <v>8.3000000000000007</v>
      </c>
    </row>
    <row r="12198" spans="1:8">
      <c r="A12198" t="s">
        <v>319</v>
      </c>
      <c r="B12198">
        <v>40400</v>
      </c>
      <c r="C12198" t="s">
        <v>2129</v>
      </c>
      <c r="D12198" t="s">
        <v>110</v>
      </c>
      <c r="E12198" s="155">
        <v>1.91</v>
      </c>
      <c r="F12198" s="155">
        <v>1.91</v>
      </c>
      <c r="G12198">
        <v>1.91</v>
      </c>
      <c r="H12198">
        <v>1.91</v>
      </c>
    </row>
    <row r="12199" spans="1:8">
      <c r="A12199" t="s">
        <v>319</v>
      </c>
      <c r="B12199">
        <v>40401</v>
      </c>
      <c r="C12199" t="s">
        <v>2130</v>
      </c>
      <c r="D12199" t="s">
        <v>110</v>
      </c>
      <c r="E12199" s="155">
        <v>2.82</v>
      </c>
      <c r="F12199" s="155">
        <v>2.82</v>
      </c>
      <c r="G12199">
        <v>2.82</v>
      </c>
      <c r="H12199">
        <v>2.82</v>
      </c>
    </row>
    <row r="12200" spans="1:8">
      <c r="A12200" t="s">
        <v>319</v>
      </c>
      <c r="B12200">
        <v>40402</v>
      </c>
      <c r="C12200" t="s">
        <v>2131</v>
      </c>
      <c r="D12200" t="s">
        <v>110</v>
      </c>
      <c r="E12200" s="155">
        <v>3.62</v>
      </c>
      <c r="F12200" s="155">
        <v>3.62</v>
      </c>
      <c r="G12200">
        <v>3.62</v>
      </c>
      <c r="H12200">
        <v>3.62</v>
      </c>
    </row>
    <row r="12201" spans="1:8">
      <c r="A12201" t="s">
        <v>319</v>
      </c>
      <c r="B12201">
        <v>21137</v>
      </c>
      <c r="C12201" t="s">
        <v>2132</v>
      </c>
      <c r="D12201" t="s">
        <v>110</v>
      </c>
      <c r="E12201" s="155"/>
      <c r="F12201" s="155"/>
      <c r="G12201">
        <v>8.49</v>
      </c>
      <c r="H12201">
        <v>8.49</v>
      </c>
    </row>
    <row r="12202" spans="1:8">
      <c r="A12202" t="s">
        <v>319</v>
      </c>
      <c r="B12202">
        <v>2504</v>
      </c>
      <c r="C12202" t="s">
        <v>2133</v>
      </c>
      <c r="D12202" t="s">
        <v>110</v>
      </c>
      <c r="E12202" s="155"/>
      <c r="F12202" s="155"/>
      <c r="G12202">
        <v>9.2100000000000009</v>
      </c>
      <c r="H12202">
        <v>9.2100000000000009</v>
      </c>
    </row>
    <row r="12203" spans="1:8">
      <c r="A12203" t="s">
        <v>319</v>
      </c>
      <c r="B12203">
        <v>2501</v>
      </c>
      <c r="C12203" t="s">
        <v>2134</v>
      </c>
      <c r="D12203" t="s">
        <v>110</v>
      </c>
      <c r="E12203" s="155"/>
      <c r="F12203" s="155"/>
      <c r="G12203">
        <v>12.08</v>
      </c>
      <c r="H12203">
        <v>12.08</v>
      </c>
    </row>
    <row r="12204" spans="1:8">
      <c r="A12204" t="s">
        <v>319</v>
      </c>
      <c r="B12204">
        <v>2502</v>
      </c>
      <c r="C12204" t="s">
        <v>2135</v>
      </c>
      <c r="D12204" t="s">
        <v>110</v>
      </c>
      <c r="E12204" s="155"/>
      <c r="F12204" s="155"/>
      <c r="G12204">
        <v>18.22</v>
      </c>
      <c r="H12204">
        <v>18.22</v>
      </c>
    </row>
    <row r="12205" spans="1:8">
      <c r="A12205" t="s">
        <v>319</v>
      </c>
      <c r="B12205">
        <v>2503</v>
      </c>
      <c r="C12205" t="s">
        <v>2136</v>
      </c>
      <c r="D12205" t="s">
        <v>110</v>
      </c>
      <c r="E12205" s="155"/>
      <c r="F12205" s="155"/>
      <c r="G12205">
        <v>23.45</v>
      </c>
      <c r="H12205">
        <v>23.45</v>
      </c>
    </row>
    <row r="12206" spans="1:8">
      <c r="A12206" t="s">
        <v>319</v>
      </c>
      <c r="B12206">
        <v>2500</v>
      </c>
      <c r="C12206" t="s">
        <v>2137</v>
      </c>
      <c r="D12206" t="s">
        <v>110</v>
      </c>
      <c r="E12206" s="155"/>
      <c r="F12206" s="155"/>
      <c r="G12206">
        <v>31.24</v>
      </c>
      <c r="H12206">
        <v>31.24</v>
      </c>
    </row>
    <row r="12207" spans="1:8">
      <c r="A12207" t="s">
        <v>319</v>
      </c>
      <c r="B12207">
        <v>2505</v>
      </c>
      <c r="C12207" t="s">
        <v>2138</v>
      </c>
      <c r="D12207" t="s">
        <v>110</v>
      </c>
      <c r="E12207" s="155"/>
      <c r="F12207" s="155"/>
      <c r="G12207">
        <v>48.68</v>
      </c>
      <c r="H12207">
        <v>48.68</v>
      </c>
    </row>
    <row r="12208" spans="1:8">
      <c r="A12208" t="s">
        <v>319</v>
      </c>
      <c r="B12208">
        <v>12056</v>
      </c>
      <c r="C12208" t="s">
        <v>2139</v>
      </c>
      <c r="D12208" t="s">
        <v>110</v>
      </c>
      <c r="E12208" s="155"/>
      <c r="F12208" s="155"/>
      <c r="G12208">
        <v>19.670000000000002</v>
      </c>
      <c r="H12208">
        <v>19.670000000000002</v>
      </c>
    </row>
    <row r="12209" spans="1:8">
      <c r="A12209" t="s">
        <v>319</v>
      </c>
      <c r="B12209">
        <v>12057</v>
      </c>
      <c r="C12209" t="s">
        <v>2140</v>
      </c>
      <c r="D12209" t="s">
        <v>110</v>
      </c>
      <c r="E12209" s="155"/>
      <c r="F12209" s="155"/>
      <c r="G12209">
        <v>16.71</v>
      </c>
      <c r="H12209">
        <v>16.71</v>
      </c>
    </row>
    <row r="12210" spans="1:8">
      <c r="A12210" t="s">
        <v>319</v>
      </c>
      <c r="B12210">
        <v>12058</v>
      </c>
      <c r="C12210" t="s">
        <v>2141</v>
      </c>
      <c r="D12210" t="s">
        <v>110</v>
      </c>
      <c r="E12210" s="155"/>
      <c r="F12210" s="155"/>
      <c r="G12210">
        <v>10.41</v>
      </c>
      <c r="H12210">
        <v>10.41</v>
      </c>
    </row>
    <row r="12211" spans="1:8">
      <c r="A12211" t="s">
        <v>319</v>
      </c>
      <c r="B12211">
        <v>12059</v>
      </c>
      <c r="C12211" t="s">
        <v>2142</v>
      </c>
      <c r="D12211" t="s">
        <v>110</v>
      </c>
      <c r="E12211" s="155"/>
      <c r="F12211" s="155"/>
      <c r="G12211">
        <v>5.86</v>
      </c>
      <c r="H12211">
        <v>5.86</v>
      </c>
    </row>
    <row r="12212" spans="1:8">
      <c r="A12212" t="s">
        <v>319</v>
      </c>
      <c r="B12212">
        <v>12060</v>
      </c>
      <c r="C12212" t="s">
        <v>2143</v>
      </c>
      <c r="D12212" t="s">
        <v>110</v>
      </c>
      <c r="E12212" s="155"/>
      <c r="F12212" s="155"/>
      <c r="G12212">
        <v>43.41</v>
      </c>
      <c r="H12212">
        <v>43.41</v>
      </c>
    </row>
    <row r="12213" spans="1:8">
      <c r="A12213" t="s">
        <v>319</v>
      </c>
      <c r="B12213">
        <v>12061</v>
      </c>
      <c r="C12213" t="s">
        <v>2144</v>
      </c>
      <c r="D12213" t="s">
        <v>110</v>
      </c>
      <c r="E12213" s="155"/>
      <c r="F12213" s="155"/>
      <c r="G12213">
        <v>26.51</v>
      </c>
      <c r="H12213">
        <v>26.51</v>
      </c>
    </row>
    <row r="12214" spans="1:8">
      <c r="A12214" t="s">
        <v>319</v>
      </c>
      <c r="B12214">
        <v>12062</v>
      </c>
      <c r="C12214" t="s">
        <v>2145</v>
      </c>
      <c r="D12214" t="s">
        <v>110</v>
      </c>
      <c r="E12214" s="155"/>
      <c r="F12214" s="155"/>
      <c r="G12214">
        <v>48.88</v>
      </c>
      <c r="H12214">
        <v>48.88</v>
      </c>
    </row>
    <row r="12215" spans="1:8">
      <c r="A12215" t="s">
        <v>319</v>
      </c>
      <c r="B12215">
        <v>2687</v>
      </c>
      <c r="C12215" t="s">
        <v>2146</v>
      </c>
      <c r="D12215" t="s">
        <v>110</v>
      </c>
      <c r="E12215" s="155">
        <v>2.1800000000000002</v>
      </c>
      <c r="F12215" s="155">
        <v>2.1800000000000002</v>
      </c>
      <c r="G12215">
        <v>1.75</v>
      </c>
      <c r="H12215">
        <v>1.75</v>
      </c>
    </row>
    <row r="12216" spans="1:8">
      <c r="A12216" t="s">
        <v>319</v>
      </c>
      <c r="B12216">
        <v>2689</v>
      </c>
      <c r="C12216" t="s">
        <v>2147</v>
      </c>
      <c r="D12216" t="s">
        <v>110</v>
      </c>
      <c r="E12216" s="155">
        <v>2.6</v>
      </c>
      <c r="F12216" s="155">
        <v>2.6</v>
      </c>
      <c r="G12216">
        <v>2.08</v>
      </c>
      <c r="H12216">
        <v>2.08</v>
      </c>
    </row>
    <row r="12217" spans="1:8">
      <c r="A12217" t="s">
        <v>319</v>
      </c>
      <c r="B12217">
        <v>2688</v>
      </c>
      <c r="C12217" t="s">
        <v>2148</v>
      </c>
      <c r="D12217" t="s">
        <v>110</v>
      </c>
      <c r="E12217" s="155">
        <v>2.81</v>
      </c>
      <c r="F12217" s="155">
        <v>2.81</v>
      </c>
      <c r="G12217">
        <v>2.2599999999999998</v>
      </c>
      <c r="H12217">
        <v>2.2599999999999998</v>
      </c>
    </row>
    <row r="12218" spans="1:8">
      <c r="A12218" t="s">
        <v>319</v>
      </c>
      <c r="B12218">
        <v>2690</v>
      </c>
      <c r="C12218" t="s">
        <v>2149</v>
      </c>
      <c r="D12218" t="s">
        <v>110</v>
      </c>
      <c r="E12218" s="155">
        <v>4.82</v>
      </c>
      <c r="F12218" s="155">
        <v>4.82</v>
      </c>
      <c r="G12218">
        <v>3.86</v>
      </c>
      <c r="H12218">
        <v>3.86</v>
      </c>
    </row>
    <row r="12219" spans="1:8">
      <c r="A12219" t="s">
        <v>319</v>
      </c>
      <c r="B12219">
        <v>39243</v>
      </c>
      <c r="C12219" t="s">
        <v>2150</v>
      </c>
      <c r="D12219" t="s">
        <v>110</v>
      </c>
      <c r="E12219" s="155">
        <v>3.17</v>
      </c>
      <c r="F12219" s="155">
        <v>3.17</v>
      </c>
      <c r="G12219">
        <v>2.54</v>
      </c>
      <c r="H12219">
        <v>2.54</v>
      </c>
    </row>
    <row r="12220" spans="1:8">
      <c r="A12220" t="s">
        <v>319</v>
      </c>
      <c r="B12220">
        <v>39244</v>
      </c>
      <c r="C12220" t="s">
        <v>2151</v>
      </c>
      <c r="D12220" t="s">
        <v>110</v>
      </c>
      <c r="E12220" s="155">
        <v>4.29</v>
      </c>
      <c r="F12220" s="155">
        <v>4.29</v>
      </c>
      <c r="G12220">
        <v>3.44</v>
      </c>
      <c r="H12220">
        <v>3.44</v>
      </c>
    </row>
    <row r="12221" spans="1:8">
      <c r="A12221" t="s">
        <v>319</v>
      </c>
      <c r="B12221">
        <v>39245</v>
      </c>
      <c r="C12221" t="s">
        <v>2152</v>
      </c>
      <c r="D12221" t="s">
        <v>110</v>
      </c>
      <c r="E12221" s="155">
        <v>8.26</v>
      </c>
      <c r="F12221" s="155">
        <v>8.26</v>
      </c>
      <c r="G12221">
        <v>6.62</v>
      </c>
      <c r="H12221">
        <v>6.62</v>
      </c>
    </row>
    <row r="12222" spans="1:8">
      <c r="A12222" t="s">
        <v>319</v>
      </c>
      <c r="B12222">
        <v>39255</v>
      </c>
      <c r="C12222" t="s">
        <v>2153</v>
      </c>
      <c r="D12222" t="s">
        <v>110</v>
      </c>
      <c r="E12222" s="155">
        <v>22.85</v>
      </c>
      <c r="F12222" s="155">
        <v>22.85</v>
      </c>
      <c r="G12222">
        <v>18.329999999999998</v>
      </c>
      <c r="H12222">
        <v>18.329999999999998</v>
      </c>
    </row>
    <row r="12223" spans="1:8">
      <c r="A12223" t="s">
        <v>319</v>
      </c>
      <c r="B12223">
        <v>39254</v>
      </c>
      <c r="C12223" t="s">
        <v>2154</v>
      </c>
      <c r="D12223" t="s">
        <v>110</v>
      </c>
      <c r="E12223" s="155">
        <v>12.35</v>
      </c>
      <c r="F12223" s="155">
        <v>12.35</v>
      </c>
      <c r="G12223">
        <v>9.91</v>
      </c>
      <c r="H12223">
        <v>9.91</v>
      </c>
    </row>
    <row r="12224" spans="1:8">
      <c r="A12224" t="s">
        <v>319</v>
      </c>
      <c r="B12224">
        <v>39253</v>
      </c>
      <c r="C12224" t="s">
        <v>2155</v>
      </c>
      <c r="D12224" t="s">
        <v>110</v>
      </c>
      <c r="E12224" s="155">
        <v>15.74</v>
      </c>
      <c r="F12224" s="155">
        <v>15.74</v>
      </c>
      <c r="G12224">
        <v>12.63</v>
      </c>
      <c r="H12224">
        <v>12.63</v>
      </c>
    </row>
    <row r="12225" spans="1:8">
      <c r="A12225" t="s">
        <v>319</v>
      </c>
      <c r="B12225">
        <v>39246</v>
      </c>
      <c r="C12225" t="s">
        <v>2156</v>
      </c>
      <c r="D12225" t="s">
        <v>110</v>
      </c>
      <c r="E12225" s="155">
        <v>4.9000000000000004</v>
      </c>
      <c r="F12225" s="155">
        <v>4.9000000000000004</v>
      </c>
      <c r="G12225">
        <v>4.9000000000000004</v>
      </c>
      <c r="H12225">
        <v>4.9000000000000004</v>
      </c>
    </row>
    <row r="12226" spans="1:8">
      <c r="A12226" t="s">
        <v>319</v>
      </c>
      <c r="B12226">
        <v>39247</v>
      </c>
      <c r="C12226" t="s">
        <v>2157</v>
      </c>
      <c r="D12226" t="s">
        <v>110</v>
      </c>
      <c r="E12226" s="155">
        <v>4.2699999999999996</v>
      </c>
      <c r="F12226" s="155">
        <v>4.2699999999999996</v>
      </c>
      <c r="G12226">
        <v>4.2699999999999996</v>
      </c>
      <c r="H12226">
        <v>4.2699999999999996</v>
      </c>
    </row>
    <row r="12227" spans="1:8">
      <c r="A12227" t="s">
        <v>319</v>
      </c>
      <c r="B12227">
        <v>2446</v>
      </c>
      <c r="C12227" t="s">
        <v>2158</v>
      </c>
      <c r="D12227" t="s">
        <v>110</v>
      </c>
      <c r="E12227" s="155">
        <v>7.04</v>
      </c>
      <c r="F12227" s="155">
        <v>7.04</v>
      </c>
      <c r="G12227">
        <v>7.04</v>
      </c>
      <c r="H12227">
        <v>7.04</v>
      </c>
    </row>
    <row r="12228" spans="1:8">
      <c r="A12228" t="s">
        <v>319</v>
      </c>
      <c r="B12228">
        <v>2442</v>
      </c>
      <c r="C12228" t="s">
        <v>2159</v>
      </c>
      <c r="D12228" t="s">
        <v>110</v>
      </c>
      <c r="E12228" s="155">
        <v>9.86</v>
      </c>
      <c r="F12228" s="155">
        <v>9.86</v>
      </c>
      <c r="G12228">
        <v>9.86</v>
      </c>
      <c r="H12228">
        <v>9.86</v>
      </c>
    </row>
    <row r="12229" spans="1:8">
      <c r="A12229" t="s">
        <v>319</v>
      </c>
      <c r="B12229">
        <v>39248</v>
      </c>
      <c r="C12229" t="s">
        <v>2160</v>
      </c>
      <c r="D12229" t="s">
        <v>110</v>
      </c>
      <c r="E12229" s="155">
        <v>13.74</v>
      </c>
      <c r="F12229" s="155">
        <v>13.74</v>
      </c>
      <c r="G12229">
        <v>13.74</v>
      </c>
      <c r="H12229">
        <v>13.74</v>
      </c>
    </row>
    <row r="12230" spans="1:8">
      <c r="A12230" t="s">
        <v>462</v>
      </c>
      <c r="B12230">
        <v>2438</v>
      </c>
      <c r="C12230" t="s">
        <v>2161</v>
      </c>
      <c r="D12230" t="s">
        <v>88</v>
      </c>
      <c r="E12230" s="155">
        <v>23.9</v>
      </c>
      <c r="F12230" s="155">
        <v>23.9</v>
      </c>
      <c r="G12230">
        <v>37.54</v>
      </c>
      <c r="H12230">
        <v>40.549999999999997</v>
      </c>
    </row>
    <row r="12231" spans="1:8">
      <c r="A12231" t="s">
        <v>462</v>
      </c>
      <c r="B12231">
        <v>40922</v>
      </c>
      <c r="C12231" t="s">
        <v>2162</v>
      </c>
      <c r="D12231" t="s">
        <v>291</v>
      </c>
      <c r="E12231" s="155">
        <v>4184.76</v>
      </c>
      <c r="F12231" s="155">
        <v>4184.76</v>
      </c>
      <c r="G12231">
        <v>6577.86</v>
      </c>
      <c r="H12231">
        <v>7103.64</v>
      </c>
    </row>
    <row r="12232" spans="1:8">
      <c r="A12232" t="s">
        <v>319</v>
      </c>
      <c r="B12232">
        <v>44342</v>
      </c>
      <c r="C12232" t="s">
        <v>2163</v>
      </c>
      <c r="D12232" t="s">
        <v>211</v>
      </c>
      <c r="E12232" s="155"/>
      <c r="F12232" s="155"/>
      <c r="G12232">
        <v>22.13</v>
      </c>
      <c r="H12232">
        <v>22.13</v>
      </c>
    </row>
    <row r="12233" spans="1:8">
      <c r="A12233" t="s">
        <v>319</v>
      </c>
      <c r="B12233">
        <v>44343</v>
      </c>
      <c r="C12233" t="s">
        <v>2164</v>
      </c>
      <c r="D12233" t="s">
        <v>211</v>
      </c>
      <c r="E12233" s="155"/>
      <c r="F12233" s="155"/>
      <c r="G12233">
        <v>23.98</v>
      </c>
      <c r="H12233">
        <v>23.98</v>
      </c>
    </row>
    <row r="12234" spans="1:8">
      <c r="A12234" t="s">
        <v>319</v>
      </c>
      <c r="B12234">
        <v>44340</v>
      </c>
      <c r="C12234" t="s">
        <v>2165</v>
      </c>
      <c r="D12234" t="s">
        <v>211</v>
      </c>
      <c r="E12234" s="155"/>
      <c r="F12234" s="155"/>
      <c r="G12234">
        <v>15.64</v>
      </c>
      <c r="H12234">
        <v>15.64</v>
      </c>
    </row>
    <row r="12235" spans="1:8">
      <c r="A12235" t="s">
        <v>319</v>
      </c>
      <c r="B12235">
        <v>44341</v>
      </c>
      <c r="C12235" t="s">
        <v>2166</v>
      </c>
      <c r="D12235" t="s">
        <v>211</v>
      </c>
      <c r="E12235" s="155"/>
      <c r="F12235" s="155"/>
      <c r="G12235">
        <v>18.100000000000001</v>
      </c>
      <c r="H12235">
        <v>18.100000000000001</v>
      </c>
    </row>
    <row r="12236" spans="1:8">
      <c r="A12236" t="s">
        <v>319</v>
      </c>
      <c r="B12236">
        <v>44338</v>
      </c>
      <c r="C12236" t="s">
        <v>2167</v>
      </c>
      <c r="D12236" t="s">
        <v>211</v>
      </c>
      <c r="E12236" s="155"/>
      <c r="F12236" s="155"/>
      <c r="G12236">
        <v>8.9499999999999993</v>
      </c>
      <c r="H12236">
        <v>8.9499999999999993</v>
      </c>
    </row>
    <row r="12237" spans="1:8">
      <c r="A12237" t="s">
        <v>319</v>
      </c>
      <c r="B12237">
        <v>44339</v>
      </c>
      <c r="C12237" t="s">
        <v>2168</v>
      </c>
      <c r="D12237" t="s">
        <v>211</v>
      </c>
      <c r="E12237" s="155"/>
      <c r="F12237" s="155"/>
      <c r="G12237">
        <v>10.47</v>
      </c>
      <c r="H12237">
        <v>10.47</v>
      </c>
    </row>
    <row r="12238" spans="1:8">
      <c r="A12238" t="s">
        <v>319</v>
      </c>
      <c r="B12238">
        <v>44336</v>
      </c>
      <c r="C12238" t="s">
        <v>2169</v>
      </c>
      <c r="D12238" t="s">
        <v>211</v>
      </c>
      <c r="E12238" s="155"/>
      <c r="F12238" s="155"/>
      <c r="G12238">
        <v>3.05</v>
      </c>
      <c r="H12238">
        <v>3.05</v>
      </c>
    </row>
    <row r="12239" spans="1:8">
      <c r="A12239" t="s">
        <v>319</v>
      </c>
      <c r="B12239">
        <v>41834</v>
      </c>
      <c r="C12239" t="s">
        <v>2170</v>
      </c>
      <c r="D12239" t="s">
        <v>211</v>
      </c>
      <c r="E12239" s="155"/>
      <c r="F12239" s="155"/>
      <c r="G12239">
        <v>3.84</v>
      </c>
      <c r="H12239">
        <v>3.84</v>
      </c>
    </row>
    <row r="12240" spans="1:8">
      <c r="A12240" t="s">
        <v>319</v>
      </c>
      <c r="B12240">
        <v>44337</v>
      </c>
      <c r="C12240" t="s">
        <v>2171</v>
      </c>
      <c r="D12240" t="s">
        <v>211</v>
      </c>
      <c r="E12240" s="155"/>
      <c r="F12240" s="155"/>
      <c r="G12240">
        <v>3.84</v>
      </c>
      <c r="H12240">
        <v>3.84</v>
      </c>
    </row>
    <row r="12241" spans="1:8">
      <c r="A12241" t="s">
        <v>319</v>
      </c>
      <c r="B12241">
        <v>43964</v>
      </c>
      <c r="C12241" t="s">
        <v>2172</v>
      </c>
      <c r="D12241" t="s">
        <v>211</v>
      </c>
      <c r="E12241" s="155"/>
      <c r="F12241" s="155"/>
      <c r="G12241">
        <v>4.05</v>
      </c>
      <c r="H12241">
        <v>4.05</v>
      </c>
    </row>
    <row r="12242" spans="1:8">
      <c r="A12242" t="s">
        <v>319</v>
      </c>
      <c r="B12242">
        <v>44334</v>
      </c>
      <c r="C12242" t="s">
        <v>2173</v>
      </c>
      <c r="D12242" t="s">
        <v>211</v>
      </c>
      <c r="E12242" s="155"/>
      <c r="F12242" s="155"/>
      <c r="G12242">
        <v>5.12</v>
      </c>
      <c r="H12242">
        <v>5.12</v>
      </c>
    </row>
    <row r="12243" spans="1:8">
      <c r="A12243" t="s">
        <v>319</v>
      </c>
      <c r="B12243">
        <v>44344</v>
      </c>
      <c r="C12243" t="s">
        <v>2174</v>
      </c>
      <c r="D12243" t="s">
        <v>211</v>
      </c>
      <c r="E12243" s="155"/>
      <c r="F12243" s="155"/>
      <c r="G12243">
        <v>2.74</v>
      </c>
      <c r="H12243">
        <v>2.74</v>
      </c>
    </row>
    <row r="12244" spans="1:8">
      <c r="A12244" t="s">
        <v>319</v>
      </c>
      <c r="B12244">
        <v>44335</v>
      </c>
      <c r="C12244" t="s">
        <v>2175</v>
      </c>
      <c r="D12244" t="s">
        <v>211</v>
      </c>
      <c r="E12244" s="155"/>
      <c r="F12244" s="155"/>
      <c r="G12244">
        <v>2.95</v>
      </c>
      <c r="H12244">
        <v>2.95</v>
      </c>
    </row>
    <row r="12245" spans="1:8">
      <c r="A12245" t="s">
        <v>319</v>
      </c>
      <c r="B12245">
        <v>12624</v>
      </c>
      <c r="C12245" t="s">
        <v>2176</v>
      </c>
      <c r="D12245" t="s">
        <v>211</v>
      </c>
      <c r="E12245" s="155">
        <v>27.58</v>
      </c>
      <c r="F12245" s="155">
        <v>27.58</v>
      </c>
      <c r="G12245">
        <v>38.51</v>
      </c>
      <c r="H12245">
        <v>38.51</v>
      </c>
    </row>
    <row r="12246" spans="1:8">
      <c r="A12246" t="s">
        <v>319</v>
      </c>
      <c r="B12246">
        <v>517</v>
      </c>
      <c r="C12246" t="s">
        <v>2177</v>
      </c>
      <c r="D12246" t="s">
        <v>71</v>
      </c>
      <c r="E12246" s="155">
        <v>9.67</v>
      </c>
      <c r="F12246" s="155">
        <v>9.67</v>
      </c>
      <c r="G12246">
        <v>8.7200000000000006</v>
      </c>
      <c r="H12246">
        <v>8.7200000000000006</v>
      </c>
    </row>
    <row r="12247" spans="1:8">
      <c r="A12247" t="s">
        <v>319</v>
      </c>
      <c r="B12247">
        <v>37534</v>
      </c>
      <c r="C12247" t="s">
        <v>2178</v>
      </c>
      <c r="D12247" t="s">
        <v>205</v>
      </c>
      <c r="E12247" s="155"/>
      <c r="F12247" s="155"/>
      <c r="G12247">
        <v>20.72</v>
      </c>
      <c r="H12247">
        <v>20.72</v>
      </c>
    </row>
    <row r="12248" spans="1:8">
      <c r="A12248" t="s">
        <v>319</v>
      </c>
      <c r="B12248">
        <v>37535</v>
      </c>
      <c r="C12248" t="s">
        <v>2179</v>
      </c>
      <c r="D12248" t="s">
        <v>205</v>
      </c>
      <c r="E12248" s="155"/>
      <c r="F12248" s="155"/>
      <c r="G12248">
        <v>20.72</v>
      </c>
      <c r="H12248">
        <v>20.72</v>
      </c>
    </row>
    <row r="12249" spans="1:8">
      <c r="A12249" t="s">
        <v>319</v>
      </c>
      <c r="B12249">
        <v>37533</v>
      </c>
      <c r="C12249" t="s">
        <v>2180</v>
      </c>
      <c r="D12249" t="s">
        <v>205</v>
      </c>
      <c r="E12249" s="155"/>
      <c r="F12249" s="155"/>
      <c r="G12249">
        <v>20.72</v>
      </c>
      <c r="H12249">
        <v>20.72</v>
      </c>
    </row>
    <row r="12250" spans="1:8">
      <c r="A12250" t="s">
        <v>319</v>
      </c>
      <c r="B12250">
        <v>37537</v>
      </c>
      <c r="C12250" t="s">
        <v>2181</v>
      </c>
      <c r="D12250" t="s">
        <v>205</v>
      </c>
      <c r="E12250" s="155"/>
      <c r="F12250" s="155"/>
      <c r="G12250">
        <v>15.68</v>
      </c>
      <c r="H12250">
        <v>15.68</v>
      </c>
    </row>
    <row r="12251" spans="1:8">
      <c r="A12251" t="s">
        <v>319</v>
      </c>
      <c r="B12251">
        <v>37536</v>
      </c>
      <c r="C12251" t="s">
        <v>2182</v>
      </c>
      <c r="D12251" t="s">
        <v>205</v>
      </c>
      <c r="E12251" s="155"/>
      <c r="F12251" s="155"/>
      <c r="G12251">
        <v>15.68</v>
      </c>
      <c r="H12251">
        <v>15.68</v>
      </c>
    </row>
    <row r="12252" spans="1:8">
      <c r="A12252" t="s">
        <v>319</v>
      </c>
      <c r="B12252">
        <v>37532</v>
      </c>
      <c r="C12252" t="s">
        <v>2183</v>
      </c>
      <c r="D12252" t="s">
        <v>205</v>
      </c>
      <c r="E12252" s="155"/>
      <c r="F12252" s="155"/>
      <c r="G12252">
        <v>15.68</v>
      </c>
      <c r="H12252">
        <v>15.68</v>
      </c>
    </row>
    <row r="12253" spans="1:8">
      <c r="A12253" t="s">
        <v>462</v>
      </c>
      <c r="B12253">
        <v>2696</v>
      </c>
      <c r="C12253" t="s">
        <v>2184</v>
      </c>
      <c r="D12253" t="s">
        <v>88</v>
      </c>
      <c r="E12253" s="155">
        <v>22.53</v>
      </c>
      <c r="F12253" s="155">
        <v>22.53</v>
      </c>
      <c r="G12253">
        <v>28.92</v>
      </c>
      <c r="H12253">
        <v>31.24</v>
      </c>
    </row>
    <row r="12254" spans="1:8">
      <c r="A12254" t="s">
        <v>462</v>
      </c>
      <c r="B12254">
        <v>40928</v>
      </c>
      <c r="C12254" t="s">
        <v>2185</v>
      </c>
      <c r="D12254" t="s">
        <v>291</v>
      </c>
      <c r="E12254" s="155">
        <v>3942.47</v>
      </c>
      <c r="F12254" s="155">
        <v>3942.47</v>
      </c>
      <c r="G12254">
        <v>5066.93</v>
      </c>
      <c r="H12254">
        <v>5471.93</v>
      </c>
    </row>
    <row r="12255" spans="1:8">
      <c r="A12255" t="s">
        <v>462</v>
      </c>
      <c r="B12255">
        <v>4083</v>
      </c>
      <c r="C12255" t="s">
        <v>2186</v>
      </c>
      <c r="D12255" t="s">
        <v>88</v>
      </c>
      <c r="E12255" s="155">
        <v>41.23</v>
      </c>
      <c r="F12255" s="155">
        <v>41.23</v>
      </c>
      <c r="G12255">
        <v>42.6</v>
      </c>
      <c r="H12255">
        <v>46.01</v>
      </c>
    </row>
    <row r="12256" spans="1:8">
      <c r="A12256" t="s">
        <v>462</v>
      </c>
      <c r="B12256">
        <v>40818</v>
      </c>
      <c r="C12256" t="s">
        <v>2187</v>
      </c>
      <c r="D12256" t="s">
        <v>291</v>
      </c>
      <c r="E12256" s="155">
        <v>7212.85</v>
      </c>
      <c r="F12256" s="155">
        <v>7212.85</v>
      </c>
      <c r="G12256">
        <v>7462.65</v>
      </c>
      <c r="H12256">
        <v>8059.15</v>
      </c>
    </row>
    <row r="12257" spans="1:8">
      <c r="A12257" t="s">
        <v>319</v>
      </c>
      <c r="B12257">
        <v>43146</v>
      </c>
      <c r="C12257" t="s">
        <v>2188</v>
      </c>
      <c r="D12257" t="s">
        <v>205</v>
      </c>
      <c r="E12257" s="155">
        <v>9.7200000000000006</v>
      </c>
      <c r="F12257" s="155">
        <v>9.7200000000000006</v>
      </c>
      <c r="G12257">
        <v>8.27</v>
      </c>
      <c r="H12257">
        <v>8.27</v>
      </c>
    </row>
    <row r="12258" spans="1:8">
      <c r="A12258" t="s">
        <v>2189</v>
      </c>
      <c r="B12258">
        <v>2705</v>
      </c>
      <c r="C12258" t="s">
        <v>2190</v>
      </c>
      <c r="D12258" t="s">
        <v>2191</v>
      </c>
      <c r="E12258" s="155">
        <v>1.01</v>
      </c>
      <c r="F12258" s="155">
        <v>1.01</v>
      </c>
      <c r="G12258">
        <v>0.87</v>
      </c>
      <c r="H12258">
        <v>0.87</v>
      </c>
    </row>
    <row r="12259" spans="1:8">
      <c r="A12259" t="s">
        <v>2189</v>
      </c>
      <c r="B12259">
        <v>14250</v>
      </c>
      <c r="C12259" t="s">
        <v>2192</v>
      </c>
      <c r="D12259" t="s">
        <v>2191</v>
      </c>
      <c r="E12259" s="155">
        <v>1.03</v>
      </c>
      <c r="F12259" s="155">
        <v>1.03</v>
      </c>
      <c r="G12259">
        <v>0.89</v>
      </c>
      <c r="H12259">
        <v>0.89</v>
      </c>
    </row>
    <row r="12260" spans="1:8">
      <c r="A12260" t="s">
        <v>319</v>
      </c>
      <c r="B12260">
        <v>11683</v>
      </c>
      <c r="C12260" t="s">
        <v>2193</v>
      </c>
      <c r="D12260" t="s">
        <v>211</v>
      </c>
      <c r="E12260" s="155">
        <v>62.6</v>
      </c>
      <c r="F12260" s="155">
        <v>62.6</v>
      </c>
      <c r="G12260">
        <v>38.85</v>
      </c>
      <c r="H12260">
        <v>38.85</v>
      </c>
    </row>
    <row r="12261" spans="1:8">
      <c r="A12261" t="s">
        <v>319</v>
      </c>
      <c r="B12261">
        <v>11684</v>
      </c>
      <c r="C12261" t="s">
        <v>2194</v>
      </c>
      <c r="D12261" t="s">
        <v>211</v>
      </c>
      <c r="E12261" s="155">
        <v>68.52</v>
      </c>
      <c r="F12261" s="155">
        <v>68.52</v>
      </c>
      <c r="G12261">
        <v>42.52</v>
      </c>
      <c r="H12261">
        <v>42.52</v>
      </c>
    </row>
    <row r="12262" spans="1:8">
      <c r="A12262" t="s">
        <v>319</v>
      </c>
      <c r="B12262">
        <v>6141</v>
      </c>
      <c r="C12262" t="s">
        <v>2195</v>
      </c>
      <c r="D12262" t="s">
        <v>211</v>
      </c>
      <c r="E12262" s="155">
        <v>4.78</v>
      </c>
      <c r="F12262" s="155">
        <v>4.78</v>
      </c>
      <c r="G12262">
        <v>6.62</v>
      </c>
      <c r="H12262">
        <v>6.62</v>
      </c>
    </row>
    <row r="12263" spans="1:8">
      <c r="A12263" t="s">
        <v>319</v>
      </c>
      <c r="B12263">
        <v>11681</v>
      </c>
      <c r="C12263" t="s">
        <v>2196</v>
      </c>
      <c r="D12263" t="s">
        <v>211</v>
      </c>
      <c r="E12263" s="155">
        <v>6.02</v>
      </c>
      <c r="F12263" s="155">
        <v>6.02</v>
      </c>
      <c r="G12263">
        <v>8.35</v>
      </c>
      <c r="H12263">
        <v>8.35</v>
      </c>
    </row>
    <row r="12264" spans="1:8">
      <c r="A12264" t="s">
        <v>462</v>
      </c>
      <c r="B12264">
        <v>2706</v>
      </c>
      <c r="C12264" t="s">
        <v>2197</v>
      </c>
      <c r="D12264" t="s">
        <v>88</v>
      </c>
      <c r="E12264" s="155">
        <v>134.41999999999999</v>
      </c>
      <c r="F12264" s="155">
        <v>134.41999999999999</v>
      </c>
      <c r="G12264">
        <v>124.69</v>
      </c>
      <c r="H12264">
        <v>134.66</v>
      </c>
    </row>
    <row r="12265" spans="1:8">
      <c r="A12265" t="s">
        <v>462</v>
      </c>
      <c r="B12265">
        <v>40811</v>
      </c>
      <c r="C12265" t="s">
        <v>2198</v>
      </c>
      <c r="D12265" t="s">
        <v>291</v>
      </c>
      <c r="E12265" s="155">
        <v>23515.93</v>
      </c>
      <c r="F12265" s="155">
        <v>23515.93</v>
      </c>
      <c r="G12265">
        <v>21840.45</v>
      </c>
      <c r="H12265">
        <v>23586.2</v>
      </c>
    </row>
    <row r="12266" spans="1:8">
      <c r="A12266" t="s">
        <v>462</v>
      </c>
      <c r="B12266">
        <v>2707</v>
      </c>
      <c r="C12266" t="s">
        <v>2199</v>
      </c>
      <c r="D12266" t="s">
        <v>88</v>
      </c>
      <c r="E12266" s="155">
        <v>141.09</v>
      </c>
      <c r="F12266" s="155">
        <v>141.09</v>
      </c>
      <c r="G12266">
        <v>126.84</v>
      </c>
      <c r="H12266">
        <v>136.97999999999999</v>
      </c>
    </row>
    <row r="12267" spans="1:8">
      <c r="A12267" t="s">
        <v>462</v>
      </c>
      <c r="B12267">
        <v>40813</v>
      </c>
      <c r="C12267" t="s">
        <v>2200</v>
      </c>
      <c r="D12267" t="s">
        <v>291</v>
      </c>
      <c r="E12267" s="155">
        <v>24685.26</v>
      </c>
      <c r="F12267" s="155">
        <v>24685.26</v>
      </c>
      <c r="G12267">
        <v>22217.49</v>
      </c>
      <c r="H12267">
        <v>23993.37</v>
      </c>
    </row>
    <row r="12268" spans="1:8">
      <c r="A12268" t="s">
        <v>462</v>
      </c>
      <c r="B12268">
        <v>2708</v>
      </c>
      <c r="C12268" t="s">
        <v>2201</v>
      </c>
      <c r="D12268" t="s">
        <v>88</v>
      </c>
      <c r="E12268" s="155">
        <v>168.46</v>
      </c>
      <c r="F12268" s="155">
        <v>168.46</v>
      </c>
      <c r="G12268">
        <v>177.66</v>
      </c>
      <c r="H12268">
        <v>191.87</v>
      </c>
    </row>
    <row r="12269" spans="1:8">
      <c r="A12269" t="s">
        <v>462</v>
      </c>
      <c r="B12269">
        <v>40814</v>
      </c>
      <c r="C12269" t="s">
        <v>2202</v>
      </c>
      <c r="D12269" t="s">
        <v>291</v>
      </c>
      <c r="E12269" s="155">
        <v>29471.22</v>
      </c>
      <c r="F12269" s="155">
        <v>29471.22</v>
      </c>
      <c r="G12269">
        <v>31122.18</v>
      </c>
      <c r="H12269">
        <v>33609.839999999997</v>
      </c>
    </row>
    <row r="12270" spans="1:8">
      <c r="A12270" t="s">
        <v>319</v>
      </c>
      <c r="B12270">
        <v>38403</v>
      </c>
      <c r="C12270" t="s">
        <v>2203</v>
      </c>
      <c r="D12270" t="s">
        <v>211</v>
      </c>
      <c r="E12270" s="155">
        <v>57.47</v>
      </c>
      <c r="F12270" s="155">
        <v>57.47</v>
      </c>
      <c r="G12270">
        <v>73.03</v>
      </c>
      <c r="H12270">
        <v>73.03</v>
      </c>
    </row>
    <row r="12271" spans="1:8">
      <c r="A12271" t="s">
        <v>493</v>
      </c>
      <c r="B12271">
        <v>43482</v>
      </c>
      <c r="C12271" t="s">
        <v>2204</v>
      </c>
      <c r="D12271" t="s">
        <v>88</v>
      </c>
      <c r="E12271" s="155">
        <v>0.74</v>
      </c>
      <c r="F12271" s="155">
        <v>0.74</v>
      </c>
      <c r="G12271">
        <v>0.75</v>
      </c>
      <c r="H12271">
        <v>0.75</v>
      </c>
    </row>
    <row r="12272" spans="1:8">
      <c r="A12272" t="s">
        <v>493</v>
      </c>
      <c r="B12272">
        <v>43494</v>
      </c>
      <c r="C12272" t="s">
        <v>2205</v>
      </c>
      <c r="D12272" t="s">
        <v>291</v>
      </c>
      <c r="E12272" s="155">
        <v>124.9</v>
      </c>
      <c r="F12272" s="155">
        <v>124.9</v>
      </c>
      <c r="G12272">
        <v>124.49</v>
      </c>
      <c r="H12272">
        <v>124.49</v>
      </c>
    </row>
    <row r="12273" spans="1:8">
      <c r="A12273" t="s">
        <v>493</v>
      </c>
      <c r="B12273">
        <v>43483</v>
      </c>
      <c r="C12273" t="s">
        <v>2206</v>
      </c>
      <c r="D12273" t="s">
        <v>88</v>
      </c>
      <c r="E12273" s="155">
        <v>1.44</v>
      </c>
      <c r="F12273" s="155">
        <v>1.44</v>
      </c>
      <c r="G12273">
        <v>1.45</v>
      </c>
      <c r="H12273">
        <v>1.45</v>
      </c>
    </row>
    <row r="12274" spans="1:8">
      <c r="A12274" t="s">
        <v>493</v>
      </c>
      <c r="B12274">
        <v>43495</v>
      </c>
      <c r="C12274" t="s">
        <v>2207</v>
      </c>
      <c r="D12274" t="s">
        <v>291</v>
      </c>
      <c r="E12274" s="155">
        <v>241.78</v>
      </c>
      <c r="F12274" s="155">
        <v>241.78</v>
      </c>
      <c r="G12274">
        <v>240.95</v>
      </c>
      <c r="H12274">
        <v>240.95</v>
      </c>
    </row>
    <row r="12275" spans="1:8">
      <c r="A12275" t="s">
        <v>493</v>
      </c>
      <c r="B12275">
        <v>43484</v>
      </c>
      <c r="C12275" t="s">
        <v>2208</v>
      </c>
      <c r="D12275" t="s">
        <v>88</v>
      </c>
      <c r="E12275" s="155">
        <v>1.38</v>
      </c>
      <c r="F12275" s="155">
        <v>1.38</v>
      </c>
      <c r="G12275">
        <v>1.38</v>
      </c>
      <c r="H12275">
        <v>1.38</v>
      </c>
    </row>
    <row r="12276" spans="1:8">
      <c r="A12276" t="s">
        <v>493</v>
      </c>
      <c r="B12276">
        <v>43496</v>
      </c>
      <c r="C12276" t="s">
        <v>2209</v>
      </c>
      <c r="D12276" t="s">
        <v>291</v>
      </c>
      <c r="E12276" s="155">
        <v>230.55</v>
      </c>
      <c r="F12276" s="155">
        <v>230.55</v>
      </c>
      <c r="G12276">
        <v>229.76</v>
      </c>
      <c r="H12276">
        <v>229.76</v>
      </c>
    </row>
    <row r="12277" spans="1:8">
      <c r="A12277" t="s">
        <v>493</v>
      </c>
      <c r="B12277">
        <v>43485</v>
      </c>
      <c r="C12277" t="s">
        <v>2210</v>
      </c>
      <c r="D12277" t="s">
        <v>88</v>
      </c>
      <c r="E12277" s="155">
        <v>1.23</v>
      </c>
      <c r="F12277" s="155">
        <v>1.23</v>
      </c>
      <c r="G12277">
        <v>1.23</v>
      </c>
      <c r="H12277">
        <v>1.23</v>
      </c>
    </row>
    <row r="12278" spans="1:8">
      <c r="A12278" t="s">
        <v>493</v>
      </c>
      <c r="B12278">
        <v>43497</v>
      </c>
      <c r="C12278" t="s">
        <v>2211</v>
      </c>
      <c r="D12278" t="s">
        <v>291</v>
      </c>
      <c r="E12278" s="155">
        <v>206.29</v>
      </c>
      <c r="F12278" s="155">
        <v>206.29</v>
      </c>
      <c r="G12278">
        <v>205.62</v>
      </c>
      <c r="H12278">
        <v>205.62</v>
      </c>
    </row>
    <row r="12279" spans="1:8">
      <c r="A12279" t="s">
        <v>493</v>
      </c>
      <c r="B12279">
        <v>43487</v>
      </c>
      <c r="C12279" t="s">
        <v>2212</v>
      </c>
      <c r="D12279" t="s">
        <v>88</v>
      </c>
      <c r="E12279" s="155">
        <v>1.27</v>
      </c>
      <c r="F12279" s="155">
        <v>1.27</v>
      </c>
      <c r="G12279">
        <v>1.27</v>
      </c>
      <c r="H12279">
        <v>1.27</v>
      </c>
    </row>
    <row r="12280" spans="1:8">
      <c r="A12280" t="s">
        <v>493</v>
      </c>
      <c r="B12280">
        <v>43499</v>
      </c>
      <c r="C12280" t="s">
        <v>2213</v>
      </c>
      <c r="D12280" t="s">
        <v>291</v>
      </c>
      <c r="E12280" s="155">
        <v>213.1</v>
      </c>
      <c r="F12280" s="155">
        <v>213.1</v>
      </c>
      <c r="G12280">
        <v>212.36</v>
      </c>
      <c r="H12280">
        <v>212.36</v>
      </c>
    </row>
    <row r="12281" spans="1:8">
      <c r="A12281" t="s">
        <v>493</v>
      </c>
      <c r="B12281">
        <v>43486</v>
      </c>
      <c r="C12281" t="s">
        <v>2214</v>
      </c>
      <c r="D12281" t="s">
        <v>88</v>
      </c>
      <c r="E12281" s="155">
        <v>0.91</v>
      </c>
      <c r="F12281" s="155">
        <v>0.91</v>
      </c>
      <c r="G12281">
        <v>0.92</v>
      </c>
      <c r="H12281">
        <v>0.92</v>
      </c>
    </row>
    <row r="12282" spans="1:8">
      <c r="A12282" t="s">
        <v>493</v>
      </c>
      <c r="B12282">
        <v>43498</v>
      </c>
      <c r="C12282" t="s">
        <v>2215</v>
      </c>
      <c r="D12282" t="s">
        <v>291</v>
      </c>
      <c r="E12282" s="155">
        <v>153.44</v>
      </c>
      <c r="F12282" s="155">
        <v>153.44</v>
      </c>
      <c r="G12282">
        <v>152.93</v>
      </c>
      <c r="H12282">
        <v>152.93</v>
      </c>
    </row>
    <row r="12283" spans="1:8">
      <c r="A12283" t="s">
        <v>493</v>
      </c>
      <c r="B12283">
        <v>43488</v>
      </c>
      <c r="C12283" t="s">
        <v>2216</v>
      </c>
      <c r="D12283" t="s">
        <v>88</v>
      </c>
      <c r="E12283" s="155">
        <v>0.92</v>
      </c>
      <c r="F12283" s="155">
        <v>0.92</v>
      </c>
      <c r="G12283">
        <v>0.92</v>
      </c>
      <c r="H12283">
        <v>0.92</v>
      </c>
    </row>
    <row r="12284" spans="1:8">
      <c r="A12284" t="s">
        <v>493</v>
      </c>
      <c r="B12284">
        <v>43500</v>
      </c>
      <c r="C12284" t="s">
        <v>2217</v>
      </c>
      <c r="D12284" t="s">
        <v>291</v>
      </c>
      <c r="E12284" s="155">
        <v>154.35</v>
      </c>
      <c r="F12284" s="155">
        <v>154.35</v>
      </c>
      <c r="G12284">
        <v>153.80000000000001</v>
      </c>
      <c r="H12284">
        <v>153.80000000000001</v>
      </c>
    </row>
    <row r="12285" spans="1:8">
      <c r="A12285" t="s">
        <v>493</v>
      </c>
      <c r="B12285">
        <v>43489</v>
      </c>
      <c r="C12285" t="s">
        <v>2218</v>
      </c>
      <c r="D12285" t="s">
        <v>88</v>
      </c>
      <c r="E12285" s="155">
        <v>1.47</v>
      </c>
      <c r="F12285" s="155">
        <v>1.47</v>
      </c>
      <c r="G12285">
        <v>1.47</v>
      </c>
      <c r="H12285">
        <v>1.47</v>
      </c>
    </row>
    <row r="12286" spans="1:8">
      <c r="A12286" t="s">
        <v>493</v>
      </c>
      <c r="B12286">
        <v>43501</v>
      </c>
      <c r="C12286" t="s">
        <v>2219</v>
      </c>
      <c r="D12286" t="s">
        <v>291</v>
      </c>
      <c r="E12286" s="155">
        <v>245.7</v>
      </c>
      <c r="F12286" s="155">
        <v>245.7</v>
      </c>
      <c r="G12286">
        <v>244.86</v>
      </c>
      <c r="H12286">
        <v>244.86</v>
      </c>
    </row>
    <row r="12287" spans="1:8">
      <c r="A12287" t="s">
        <v>493</v>
      </c>
      <c r="B12287">
        <v>43490</v>
      </c>
      <c r="C12287" t="s">
        <v>2220</v>
      </c>
      <c r="D12287" t="s">
        <v>88</v>
      </c>
      <c r="E12287" s="155">
        <v>1.87</v>
      </c>
      <c r="F12287" s="155">
        <v>1.87</v>
      </c>
      <c r="G12287">
        <v>1.87</v>
      </c>
      <c r="H12287">
        <v>1.87</v>
      </c>
    </row>
    <row r="12288" spans="1:8">
      <c r="A12288" t="s">
        <v>493</v>
      </c>
      <c r="B12288">
        <v>43502</v>
      </c>
      <c r="C12288" t="s">
        <v>2221</v>
      </c>
      <c r="D12288" t="s">
        <v>291</v>
      </c>
      <c r="E12288" s="155">
        <v>312.31</v>
      </c>
      <c r="F12288" s="155">
        <v>312.31</v>
      </c>
      <c r="G12288">
        <v>311.25</v>
      </c>
      <c r="H12288">
        <v>311.25</v>
      </c>
    </row>
    <row r="12289" spans="1:8">
      <c r="A12289" t="s">
        <v>493</v>
      </c>
      <c r="B12289">
        <v>43491</v>
      </c>
      <c r="C12289" t="s">
        <v>2222</v>
      </c>
      <c r="D12289" t="s">
        <v>88</v>
      </c>
      <c r="E12289" s="155">
        <v>1.54</v>
      </c>
      <c r="F12289" s="155">
        <v>1.54</v>
      </c>
      <c r="G12289">
        <v>1.54</v>
      </c>
      <c r="H12289">
        <v>1.54</v>
      </c>
    </row>
    <row r="12290" spans="1:8">
      <c r="A12290" t="s">
        <v>493</v>
      </c>
      <c r="B12290">
        <v>43503</v>
      </c>
      <c r="C12290" t="s">
        <v>2223</v>
      </c>
      <c r="D12290" t="s">
        <v>291</v>
      </c>
      <c r="E12290" s="155">
        <v>257.25</v>
      </c>
      <c r="F12290" s="155">
        <v>257.25</v>
      </c>
      <c r="G12290">
        <v>256.38</v>
      </c>
      <c r="H12290">
        <v>256.38</v>
      </c>
    </row>
    <row r="12291" spans="1:8">
      <c r="A12291" t="s">
        <v>493</v>
      </c>
      <c r="B12291">
        <v>43492</v>
      </c>
      <c r="C12291" t="s">
        <v>2224</v>
      </c>
      <c r="D12291" t="s">
        <v>88</v>
      </c>
      <c r="E12291" s="155">
        <v>2.2400000000000002</v>
      </c>
      <c r="F12291" s="155">
        <v>2.2400000000000002</v>
      </c>
      <c r="G12291">
        <v>2.2400000000000002</v>
      </c>
      <c r="H12291">
        <v>2.2400000000000002</v>
      </c>
    </row>
    <row r="12292" spans="1:8">
      <c r="A12292" t="s">
        <v>493</v>
      </c>
      <c r="B12292">
        <v>43504</v>
      </c>
      <c r="C12292" t="s">
        <v>2225</v>
      </c>
      <c r="D12292" t="s">
        <v>291</v>
      </c>
      <c r="E12292" s="155">
        <v>374.35</v>
      </c>
      <c r="F12292" s="155">
        <v>374.35</v>
      </c>
      <c r="G12292">
        <v>373.09</v>
      </c>
      <c r="H12292">
        <v>373.09</v>
      </c>
    </row>
    <row r="12293" spans="1:8">
      <c r="A12293" t="s">
        <v>493</v>
      </c>
      <c r="B12293">
        <v>43493</v>
      </c>
      <c r="C12293" t="s">
        <v>2226</v>
      </c>
      <c r="D12293" t="s">
        <v>88</v>
      </c>
      <c r="E12293" s="155">
        <v>0.74</v>
      </c>
      <c r="F12293" s="155">
        <v>0.74</v>
      </c>
      <c r="G12293">
        <v>0.75</v>
      </c>
      <c r="H12293">
        <v>0.75</v>
      </c>
    </row>
    <row r="12294" spans="1:8">
      <c r="A12294" t="s">
        <v>493</v>
      </c>
      <c r="B12294">
        <v>43505</v>
      </c>
      <c r="C12294" t="s">
        <v>2227</v>
      </c>
      <c r="D12294" t="s">
        <v>291</v>
      </c>
      <c r="E12294" s="155">
        <v>124.9</v>
      </c>
      <c r="F12294" s="155">
        <v>124.9</v>
      </c>
      <c r="G12294">
        <v>124.49</v>
      </c>
      <c r="H12294">
        <v>124.49</v>
      </c>
    </row>
    <row r="12295" spans="1:8">
      <c r="A12295" t="s">
        <v>319</v>
      </c>
      <c r="B12295">
        <v>38476</v>
      </c>
      <c r="C12295" t="s">
        <v>2228</v>
      </c>
      <c r="D12295" t="s">
        <v>211</v>
      </c>
      <c r="E12295" s="155">
        <v>219.94</v>
      </c>
      <c r="F12295" s="155">
        <v>219.94</v>
      </c>
      <c r="G12295">
        <v>279.5</v>
      </c>
      <c r="H12295">
        <v>279.5</v>
      </c>
    </row>
    <row r="12296" spans="1:8">
      <c r="A12296" t="s">
        <v>319</v>
      </c>
      <c r="B12296">
        <v>38477</v>
      </c>
      <c r="C12296" t="s">
        <v>2229</v>
      </c>
      <c r="D12296" t="s">
        <v>211</v>
      </c>
      <c r="E12296" s="155">
        <v>583.17999999999995</v>
      </c>
      <c r="F12296" s="155">
        <v>583.17999999999995</v>
      </c>
      <c r="G12296">
        <v>741.13</v>
      </c>
      <c r="H12296">
        <v>741.13</v>
      </c>
    </row>
    <row r="12297" spans="1:8">
      <c r="A12297" t="s">
        <v>496</v>
      </c>
      <c r="B12297">
        <v>45112</v>
      </c>
      <c r="C12297" t="s">
        <v>2230</v>
      </c>
      <c r="D12297" t="s">
        <v>211</v>
      </c>
      <c r="E12297" s="155"/>
      <c r="F12297" s="155"/>
      <c r="G12297">
        <v>1102873.95</v>
      </c>
      <c r="H12297">
        <v>1102873.95</v>
      </c>
    </row>
    <row r="12298" spans="1:8">
      <c r="A12298" t="s">
        <v>496</v>
      </c>
      <c r="B12298">
        <v>14525</v>
      </c>
      <c r="C12298" t="s">
        <v>2231</v>
      </c>
      <c r="D12298" t="s">
        <v>211</v>
      </c>
      <c r="E12298" s="155"/>
      <c r="F12298" s="155"/>
      <c r="G12298">
        <v>958843.78</v>
      </c>
      <c r="H12298">
        <v>958843.78</v>
      </c>
    </row>
    <row r="12299" spans="1:8">
      <c r="A12299" t="s">
        <v>496</v>
      </c>
      <c r="B12299">
        <v>10685</v>
      </c>
      <c r="C12299" t="s">
        <v>2232</v>
      </c>
      <c r="D12299" t="s">
        <v>211</v>
      </c>
      <c r="E12299" s="155"/>
      <c r="F12299" s="155"/>
      <c r="G12299">
        <v>847385.85</v>
      </c>
      <c r="H12299">
        <v>847385.85</v>
      </c>
    </row>
    <row r="12300" spans="1:8">
      <c r="A12300" t="s">
        <v>496</v>
      </c>
      <c r="B12300">
        <v>40636</v>
      </c>
      <c r="C12300" t="s">
        <v>2233</v>
      </c>
      <c r="D12300" t="s">
        <v>211</v>
      </c>
      <c r="E12300" s="155"/>
      <c r="F12300" s="155"/>
      <c r="G12300">
        <v>1173416.45</v>
      </c>
      <c r="H12300">
        <v>1173416.45</v>
      </c>
    </row>
    <row r="12301" spans="1:8">
      <c r="A12301" t="s">
        <v>319</v>
      </c>
      <c r="B12301">
        <v>4111</v>
      </c>
      <c r="C12301" t="s">
        <v>2234</v>
      </c>
      <c r="D12301" t="s">
        <v>211</v>
      </c>
      <c r="E12301" s="155">
        <v>53.62</v>
      </c>
      <c r="F12301" s="155">
        <v>53.62</v>
      </c>
      <c r="G12301">
        <v>47.59</v>
      </c>
      <c r="H12301">
        <v>47.59</v>
      </c>
    </row>
    <row r="12302" spans="1:8">
      <c r="A12302" t="s">
        <v>319</v>
      </c>
      <c r="B12302">
        <v>44538</v>
      </c>
      <c r="C12302" t="s">
        <v>2235</v>
      </c>
      <c r="D12302" t="s">
        <v>211</v>
      </c>
      <c r="E12302" s="155">
        <v>48.39</v>
      </c>
      <c r="F12302" s="155">
        <v>48.39</v>
      </c>
      <c r="G12302">
        <v>61.49</v>
      </c>
      <c r="H12302">
        <v>61.49</v>
      </c>
    </row>
    <row r="12303" spans="1:8">
      <c r="A12303" t="s">
        <v>319</v>
      </c>
      <c r="B12303">
        <v>12</v>
      </c>
      <c r="C12303" t="s">
        <v>2236</v>
      </c>
      <c r="D12303" t="s">
        <v>211</v>
      </c>
      <c r="E12303" s="155">
        <v>6.1</v>
      </c>
      <c r="F12303" s="155">
        <v>6.1</v>
      </c>
      <c r="G12303">
        <v>7.75</v>
      </c>
      <c r="H12303">
        <v>7.75</v>
      </c>
    </row>
    <row r="12304" spans="1:8">
      <c r="A12304" t="s">
        <v>319</v>
      </c>
      <c r="B12304">
        <v>37554</v>
      </c>
      <c r="C12304" t="s">
        <v>2237</v>
      </c>
      <c r="D12304" t="s">
        <v>211</v>
      </c>
      <c r="E12304" s="155">
        <v>274.20999999999998</v>
      </c>
      <c r="F12304" s="155">
        <v>274.20999999999998</v>
      </c>
      <c r="G12304">
        <v>388.42</v>
      </c>
      <c r="H12304">
        <v>388.42</v>
      </c>
    </row>
    <row r="12305" spans="1:8">
      <c r="A12305" t="s">
        <v>319</v>
      </c>
      <c r="B12305">
        <v>37555</v>
      </c>
      <c r="C12305" t="s">
        <v>2238</v>
      </c>
      <c r="D12305" t="s">
        <v>211</v>
      </c>
      <c r="E12305" s="155">
        <v>333.57</v>
      </c>
      <c r="F12305" s="155">
        <v>333.57</v>
      </c>
      <c r="G12305">
        <v>472.49</v>
      </c>
      <c r="H12305">
        <v>472.49</v>
      </c>
    </row>
    <row r="12306" spans="1:8">
      <c r="A12306" t="s">
        <v>319</v>
      </c>
      <c r="B12306">
        <v>10902</v>
      </c>
      <c r="C12306" t="s">
        <v>2239</v>
      </c>
      <c r="D12306" t="s">
        <v>211</v>
      </c>
      <c r="E12306" s="155">
        <v>83.7</v>
      </c>
      <c r="F12306" s="155">
        <v>83.7</v>
      </c>
      <c r="G12306">
        <v>118.56</v>
      </c>
      <c r="H12306">
        <v>118.56</v>
      </c>
    </row>
    <row r="12307" spans="1:8">
      <c r="A12307" t="s">
        <v>319</v>
      </c>
      <c r="B12307">
        <v>20965</v>
      </c>
      <c r="C12307" t="s">
        <v>2240</v>
      </c>
      <c r="D12307" t="s">
        <v>211</v>
      </c>
      <c r="E12307" s="155">
        <v>84.48</v>
      </c>
      <c r="F12307" s="155">
        <v>84.48</v>
      </c>
      <c r="G12307">
        <v>119.66</v>
      </c>
      <c r="H12307">
        <v>119.66</v>
      </c>
    </row>
    <row r="12308" spans="1:8">
      <c r="A12308" t="s">
        <v>319</v>
      </c>
      <c r="B12308">
        <v>20966</v>
      </c>
      <c r="C12308" t="s">
        <v>2241</v>
      </c>
      <c r="D12308" t="s">
        <v>211</v>
      </c>
      <c r="E12308" s="155">
        <v>90.96</v>
      </c>
      <c r="F12308" s="155">
        <v>90.96</v>
      </c>
      <c r="G12308">
        <v>128.85</v>
      </c>
      <c r="H12308">
        <v>128.85</v>
      </c>
    </row>
    <row r="12309" spans="1:8">
      <c r="A12309" t="s">
        <v>319</v>
      </c>
      <c r="B12309">
        <v>10903</v>
      </c>
      <c r="C12309" t="s">
        <v>2242</v>
      </c>
      <c r="D12309" t="s">
        <v>211</v>
      </c>
      <c r="E12309" s="155">
        <v>137.87</v>
      </c>
      <c r="F12309" s="155">
        <v>137.87</v>
      </c>
      <c r="G12309">
        <v>195.29</v>
      </c>
      <c r="H12309">
        <v>195.29</v>
      </c>
    </row>
    <row r="12310" spans="1:8">
      <c r="A12310" t="s">
        <v>319</v>
      </c>
      <c r="B12310">
        <v>20967</v>
      </c>
      <c r="C12310" t="s">
        <v>2243</v>
      </c>
      <c r="D12310" t="s">
        <v>211</v>
      </c>
      <c r="E12310" s="155">
        <v>137.87</v>
      </c>
      <c r="F12310" s="155">
        <v>137.87</v>
      </c>
      <c r="G12310">
        <v>195.29</v>
      </c>
      <c r="H12310">
        <v>195.29</v>
      </c>
    </row>
    <row r="12311" spans="1:8">
      <c r="A12311" t="s">
        <v>319</v>
      </c>
      <c r="B12311">
        <v>20968</v>
      </c>
      <c r="C12311" t="s">
        <v>2244</v>
      </c>
      <c r="D12311" t="s">
        <v>211</v>
      </c>
      <c r="E12311" s="155">
        <v>151.21</v>
      </c>
      <c r="F12311" s="155">
        <v>151.21</v>
      </c>
      <c r="G12311">
        <v>214.19</v>
      </c>
      <c r="H12311">
        <v>214.19</v>
      </c>
    </row>
    <row r="12312" spans="1:8">
      <c r="A12312" t="s">
        <v>319</v>
      </c>
      <c r="B12312">
        <v>39017</v>
      </c>
      <c r="C12312" t="s">
        <v>2245</v>
      </c>
      <c r="D12312" t="s">
        <v>211</v>
      </c>
      <c r="E12312" s="155"/>
      <c r="F12312" s="155"/>
      <c r="G12312">
        <v>0.22</v>
      </c>
      <c r="H12312">
        <v>0.22</v>
      </c>
    </row>
    <row r="12313" spans="1:8">
      <c r="A12313" t="s">
        <v>319</v>
      </c>
      <c r="B12313">
        <v>39315</v>
      </c>
      <c r="C12313" t="s">
        <v>2246</v>
      </c>
      <c r="D12313" t="s">
        <v>211</v>
      </c>
      <c r="E12313" s="155"/>
      <c r="F12313" s="155"/>
      <c r="G12313">
        <v>0.36</v>
      </c>
      <c r="H12313">
        <v>0.36</v>
      </c>
    </row>
    <row r="12314" spans="1:8">
      <c r="A12314" t="s">
        <v>319</v>
      </c>
      <c r="B12314">
        <v>39016</v>
      </c>
      <c r="C12314" t="s">
        <v>2247</v>
      </c>
      <c r="D12314" t="s">
        <v>211</v>
      </c>
      <c r="E12314" s="155"/>
      <c r="F12314" s="155"/>
      <c r="G12314">
        <v>0.36</v>
      </c>
      <c r="H12314">
        <v>0.36</v>
      </c>
    </row>
    <row r="12315" spans="1:8">
      <c r="A12315" t="s">
        <v>319</v>
      </c>
      <c r="B12315">
        <v>39481</v>
      </c>
      <c r="C12315" t="s">
        <v>2248</v>
      </c>
      <c r="D12315" t="s">
        <v>211</v>
      </c>
      <c r="E12315" s="155"/>
      <c r="F12315" s="155"/>
      <c r="G12315">
        <v>1.76</v>
      </c>
      <c r="H12315">
        <v>1.76</v>
      </c>
    </row>
    <row r="12316" spans="1:8">
      <c r="A12316" t="s">
        <v>319</v>
      </c>
      <c r="B12316">
        <v>39013</v>
      </c>
      <c r="C12316" t="s">
        <v>2249</v>
      </c>
      <c r="D12316" t="s">
        <v>211</v>
      </c>
      <c r="E12316" s="155"/>
      <c r="F12316" s="155"/>
      <c r="G12316">
        <v>1.5</v>
      </c>
      <c r="H12316">
        <v>1.5</v>
      </c>
    </row>
    <row r="12317" spans="1:8">
      <c r="A12317" t="s">
        <v>319</v>
      </c>
      <c r="B12317">
        <v>44919</v>
      </c>
      <c r="C12317" t="s">
        <v>2250</v>
      </c>
      <c r="D12317" t="s">
        <v>211</v>
      </c>
      <c r="E12317" s="155"/>
      <c r="F12317" s="155"/>
      <c r="G12317">
        <v>2.8</v>
      </c>
      <c r="H12317">
        <v>2.8</v>
      </c>
    </row>
    <row r="12318" spans="1:8">
      <c r="A12318" t="s">
        <v>319</v>
      </c>
      <c r="B12318">
        <v>40433</v>
      </c>
      <c r="C12318" t="s">
        <v>2251</v>
      </c>
      <c r="D12318" t="s">
        <v>211</v>
      </c>
      <c r="E12318" s="155"/>
      <c r="F12318" s="155"/>
      <c r="G12318">
        <v>1.55</v>
      </c>
      <c r="H12318">
        <v>1.55</v>
      </c>
    </row>
    <row r="12319" spans="1:8">
      <c r="A12319" t="s">
        <v>496</v>
      </c>
      <c r="B12319">
        <v>20219</v>
      </c>
      <c r="C12319" t="s">
        <v>2252</v>
      </c>
      <c r="D12319" t="s">
        <v>211</v>
      </c>
      <c r="E12319" s="155"/>
      <c r="F12319" s="155"/>
      <c r="G12319">
        <v>131780</v>
      </c>
      <c r="H12319">
        <v>131780</v>
      </c>
    </row>
    <row r="12320" spans="1:8">
      <c r="A12320" t="s">
        <v>496</v>
      </c>
      <c r="B12320">
        <v>36484</v>
      </c>
      <c r="C12320" t="s">
        <v>2253</v>
      </c>
      <c r="D12320" t="s">
        <v>211</v>
      </c>
      <c r="E12320" s="155"/>
      <c r="F12320" s="155"/>
      <c r="G12320">
        <v>279744.94</v>
      </c>
      <c r="H12320">
        <v>279744.94</v>
      </c>
    </row>
    <row r="12321" spans="1:8">
      <c r="A12321" t="s">
        <v>319</v>
      </c>
      <c r="B12321">
        <v>38368</v>
      </c>
      <c r="C12321" t="s">
        <v>2254</v>
      </c>
      <c r="D12321" t="s">
        <v>211</v>
      </c>
      <c r="E12321" s="155">
        <v>6.01</v>
      </c>
      <c r="F12321" s="155">
        <v>6.01</v>
      </c>
      <c r="G12321">
        <v>7.42</v>
      </c>
      <c r="H12321">
        <v>7.42</v>
      </c>
    </row>
    <row r="12322" spans="1:8">
      <c r="A12322" t="s">
        <v>319</v>
      </c>
      <c r="B12322">
        <v>38367</v>
      </c>
      <c r="C12322" t="s">
        <v>2255</v>
      </c>
      <c r="D12322" t="s">
        <v>211</v>
      </c>
      <c r="E12322" s="155">
        <v>10.89</v>
      </c>
      <c r="F12322" s="155">
        <v>10.89</v>
      </c>
      <c r="G12322">
        <v>13.84</v>
      </c>
      <c r="H12322">
        <v>13.84</v>
      </c>
    </row>
    <row r="12323" spans="1:8">
      <c r="A12323" t="s">
        <v>319</v>
      </c>
      <c r="B12323">
        <v>38091</v>
      </c>
      <c r="C12323" t="s">
        <v>2256</v>
      </c>
      <c r="D12323" t="s">
        <v>211</v>
      </c>
      <c r="E12323" s="155">
        <v>2.14</v>
      </c>
      <c r="F12323" s="155">
        <v>2.14</v>
      </c>
      <c r="G12323">
        <v>2.63</v>
      </c>
      <c r="H12323">
        <v>2.63</v>
      </c>
    </row>
    <row r="12324" spans="1:8">
      <c r="A12324" t="s">
        <v>319</v>
      </c>
      <c r="B12324">
        <v>38095</v>
      </c>
      <c r="C12324" t="s">
        <v>2257</v>
      </c>
      <c r="D12324" t="s">
        <v>211</v>
      </c>
      <c r="E12324" s="155">
        <v>4.5199999999999996</v>
      </c>
      <c r="F12324" s="155">
        <v>4.5199999999999996</v>
      </c>
      <c r="G12324">
        <v>5.58</v>
      </c>
      <c r="H12324">
        <v>5.58</v>
      </c>
    </row>
    <row r="12325" spans="1:8">
      <c r="A12325" t="s">
        <v>319</v>
      </c>
      <c r="B12325">
        <v>38092</v>
      </c>
      <c r="C12325" t="s">
        <v>2258</v>
      </c>
      <c r="D12325" t="s">
        <v>211</v>
      </c>
      <c r="E12325" s="155">
        <v>2.02</v>
      </c>
      <c r="F12325" s="155">
        <v>2.02</v>
      </c>
      <c r="G12325">
        <v>2.5</v>
      </c>
      <c r="H12325">
        <v>2.5</v>
      </c>
    </row>
    <row r="12326" spans="1:8">
      <c r="A12326" t="s">
        <v>319</v>
      </c>
      <c r="B12326">
        <v>38093</v>
      </c>
      <c r="C12326" t="s">
        <v>2259</v>
      </c>
      <c r="D12326" t="s">
        <v>211</v>
      </c>
      <c r="E12326" s="155">
        <v>2.09</v>
      </c>
      <c r="F12326" s="155">
        <v>2.09</v>
      </c>
      <c r="G12326">
        <v>2.58</v>
      </c>
      <c r="H12326">
        <v>2.58</v>
      </c>
    </row>
    <row r="12327" spans="1:8">
      <c r="A12327" t="s">
        <v>319</v>
      </c>
      <c r="B12327">
        <v>38096</v>
      </c>
      <c r="C12327" t="s">
        <v>2260</v>
      </c>
      <c r="D12327" t="s">
        <v>211</v>
      </c>
      <c r="E12327" s="155">
        <v>4.8600000000000003</v>
      </c>
      <c r="F12327" s="155">
        <v>4.8600000000000003</v>
      </c>
      <c r="G12327">
        <v>6</v>
      </c>
      <c r="H12327">
        <v>6</v>
      </c>
    </row>
    <row r="12328" spans="1:8">
      <c r="A12328" t="s">
        <v>319</v>
      </c>
      <c r="B12328">
        <v>38094</v>
      </c>
      <c r="C12328" t="s">
        <v>2261</v>
      </c>
      <c r="D12328" t="s">
        <v>211</v>
      </c>
      <c r="E12328" s="155">
        <v>2.56</v>
      </c>
      <c r="F12328" s="155">
        <v>2.56</v>
      </c>
      <c r="G12328">
        <v>3.16</v>
      </c>
      <c r="H12328">
        <v>3.16</v>
      </c>
    </row>
    <row r="12329" spans="1:8">
      <c r="A12329" t="s">
        <v>319</v>
      </c>
      <c r="B12329">
        <v>38097</v>
      </c>
      <c r="C12329" t="s">
        <v>2262</v>
      </c>
      <c r="D12329" t="s">
        <v>211</v>
      </c>
      <c r="E12329" s="155">
        <v>5.21</v>
      </c>
      <c r="F12329" s="155">
        <v>5.21</v>
      </c>
      <c r="G12329">
        <v>6.43</v>
      </c>
      <c r="H12329">
        <v>6.43</v>
      </c>
    </row>
    <row r="12330" spans="1:8">
      <c r="A12330" t="s">
        <v>319</v>
      </c>
      <c r="B12330">
        <v>38098</v>
      </c>
      <c r="C12330" t="s">
        <v>2263</v>
      </c>
      <c r="D12330" t="s">
        <v>211</v>
      </c>
      <c r="E12330" s="155">
        <v>5.21</v>
      </c>
      <c r="F12330" s="155">
        <v>5.21</v>
      </c>
      <c r="G12330">
        <v>6.43</v>
      </c>
      <c r="H12330">
        <v>6.43</v>
      </c>
    </row>
    <row r="12331" spans="1:8">
      <c r="A12331" t="s">
        <v>319</v>
      </c>
      <c r="B12331">
        <v>11186</v>
      </c>
      <c r="C12331" t="s">
        <v>2264</v>
      </c>
      <c r="D12331" t="s">
        <v>109</v>
      </c>
      <c r="E12331" s="155">
        <v>412.8</v>
      </c>
      <c r="F12331" s="155">
        <v>412.8</v>
      </c>
      <c r="G12331">
        <v>544.66</v>
      </c>
      <c r="H12331">
        <v>544.66</v>
      </c>
    </row>
    <row r="12332" spans="1:8">
      <c r="A12332" t="s">
        <v>319</v>
      </c>
      <c r="B12332">
        <v>11558</v>
      </c>
      <c r="C12332" t="s">
        <v>2265</v>
      </c>
      <c r="D12332" t="s">
        <v>699</v>
      </c>
      <c r="E12332" s="155">
        <v>16.48</v>
      </c>
      <c r="F12332" s="155">
        <v>16.48</v>
      </c>
      <c r="G12332">
        <v>14.34</v>
      </c>
      <c r="H12332">
        <v>14.34</v>
      </c>
    </row>
    <row r="12333" spans="1:8">
      <c r="A12333" t="s">
        <v>319</v>
      </c>
      <c r="B12333">
        <v>11557</v>
      </c>
      <c r="C12333" t="s">
        <v>2266</v>
      </c>
      <c r="D12333" t="s">
        <v>699</v>
      </c>
      <c r="E12333" s="155">
        <v>41.72</v>
      </c>
      <c r="F12333" s="155">
        <v>41.72</v>
      </c>
      <c r="G12333">
        <v>36.29</v>
      </c>
      <c r="H12333">
        <v>36.29</v>
      </c>
    </row>
    <row r="12334" spans="1:8">
      <c r="A12334" t="s">
        <v>319</v>
      </c>
      <c r="B12334">
        <v>2759</v>
      </c>
      <c r="C12334" t="s">
        <v>2267</v>
      </c>
      <c r="D12334" t="s">
        <v>211</v>
      </c>
      <c r="E12334" s="155"/>
      <c r="F12334" s="155"/>
      <c r="G12334">
        <v>9.68</v>
      </c>
      <c r="H12334">
        <v>9.68</v>
      </c>
    </row>
    <row r="12335" spans="1:8">
      <c r="A12335" t="s">
        <v>319</v>
      </c>
      <c r="B12335">
        <v>38124</v>
      </c>
      <c r="C12335" t="s">
        <v>2268</v>
      </c>
      <c r="D12335" t="s">
        <v>211</v>
      </c>
      <c r="E12335" s="155">
        <v>29.9</v>
      </c>
      <c r="F12335" s="155">
        <v>29.9</v>
      </c>
      <c r="G12335">
        <v>28</v>
      </c>
      <c r="H12335">
        <v>28</v>
      </c>
    </row>
    <row r="12336" spans="1:8">
      <c r="A12336" t="s">
        <v>319</v>
      </c>
      <c r="B12336">
        <v>38380</v>
      </c>
      <c r="C12336" t="s">
        <v>2269</v>
      </c>
      <c r="D12336" t="s">
        <v>211</v>
      </c>
      <c r="E12336" s="155">
        <v>18.12</v>
      </c>
      <c r="F12336" s="155">
        <v>18.12</v>
      </c>
      <c r="G12336">
        <v>23.02</v>
      </c>
      <c r="H12336">
        <v>23.02</v>
      </c>
    </row>
    <row r="12337" spans="1:8">
      <c r="A12337" t="s">
        <v>319</v>
      </c>
      <c r="B12337">
        <v>45278</v>
      </c>
      <c r="C12337" t="s">
        <v>2270</v>
      </c>
      <c r="D12337" t="s">
        <v>211</v>
      </c>
      <c r="E12337" s="155"/>
      <c r="F12337" s="155"/>
      <c r="G12337">
        <v>106.91</v>
      </c>
      <c r="H12337">
        <v>106.91</v>
      </c>
    </row>
    <row r="12338" spans="1:8">
      <c r="A12338" t="s">
        <v>319</v>
      </c>
      <c r="B12338">
        <v>42429</v>
      </c>
      <c r="C12338" t="s">
        <v>2271</v>
      </c>
      <c r="D12338" t="s">
        <v>211</v>
      </c>
      <c r="E12338" s="155"/>
      <c r="F12338" s="155"/>
      <c r="G12338">
        <v>6025.1</v>
      </c>
      <c r="H12338">
        <v>6025.1</v>
      </c>
    </row>
    <row r="12339" spans="1:8">
      <c r="A12339" t="s">
        <v>319</v>
      </c>
      <c r="B12339">
        <v>38538</v>
      </c>
      <c r="C12339" t="s">
        <v>2272</v>
      </c>
      <c r="D12339" t="s">
        <v>110</v>
      </c>
      <c r="E12339" s="155"/>
      <c r="F12339" s="155"/>
      <c r="G12339">
        <v>86</v>
      </c>
      <c r="H12339">
        <v>86</v>
      </c>
    </row>
    <row r="12340" spans="1:8">
      <c r="A12340" t="s">
        <v>319</v>
      </c>
      <c r="B12340">
        <v>38539</v>
      </c>
      <c r="C12340" t="s">
        <v>2273</v>
      </c>
      <c r="D12340" t="s">
        <v>110</v>
      </c>
      <c r="E12340" s="155"/>
      <c r="F12340" s="155"/>
      <c r="G12340">
        <v>116.95</v>
      </c>
      <c r="H12340">
        <v>116.95</v>
      </c>
    </row>
    <row r="12341" spans="1:8">
      <c r="A12341" t="s">
        <v>319</v>
      </c>
      <c r="B12341">
        <v>38540</v>
      </c>
      <c r="C12341" t="s">
        <v>2274</v>
      </c>
      <c r="D12341" t="s">
        <v>110</v>
      </c>
      <c r="E12341" s="155"/>
      <c r="F12341" s="155"/>
      <c r="G12341">
        <v>299.70999999999998</v>
      </c>
      <c r="H12341">
        <v>299.70999999999998</v>
      </c>
    </row>
    <row r="12342" spans="1:8">
      <c r="A12342" t="s">
        <v>319</v>
      </c>
      <c r="B12342">
        <v>38384</v>
      </c>
      <c r="C12342" t="s">
        <v>2275</v>
      </c>
      <c r="D12342" t="s">
        <v>211</v>
      </c>
      <c r="E12342" s="155">
        <v>13.05</v>
      </c>
      <c r="F12342" s="155">
        <v>13.05</v>
      </c>
      <c r="G12342">
        <v>16.579999999999998</v>
      </c>
      <c r="H12342">
        <v>16.579999999999998</v>
      </c>
    </row>
    <row r="12343" spans="1:8">
      <c r="A12343" t="s">
        <v>319</v>
      </c>
      <c r="B12343">
        <v>13</v>
      </c>
      <c r="C12343" t="s">
        <v>2276</v>
      </c>
      <c r="D12343" t="s">
        <v>205</v>
      </c>
      <c r="E12343" s="155">
        <v>17.66</v>
      </c>
      <c r="F12343" s="155">
        <v>17.66</v>
      </c>
      <c r="G12343">
        <v>20.420000000000002</v>
      </c>
      <c r="H12343">
        <v>20.420000000000002</v>
      </c>
    </row>
    <row r="12344" spans="1:8">
      <c r="A12344" t="s">
        <v>319</v>
      </c>
      <c r="B12344">
        <v>2762</v>
      </c>
      <c r="C12344" t="s">
        <v>2277</v>
      </c>
      <c r="D12344" t="s">
        <v>110</v>
      </c>
      <c r="E12344" s="155"/>
      <c r="F12344" s="155"/>
      <c r="G12344">
        <v>12.1</v>
      </c>
      <c r="H12344">
        <v>12.1</v>
      </c>
    </row>
    <row r="12345" spans="1:8">
      <c r="A12345" t="s">
        <v>319</v>
      </c>
      <c r="B12345">
        <v>21142</v>
      </c>
      <c r="C12345" t="s">
        <v>2278</v>
      </c>
      <c r="D12345" t="s">
        <v>211</v>
      </c>
      <c r="E12345" s="155">
        <v>22.39</v>
      </c>
      <c r="F12345" s="155">
        <v>22.39</v>
      </c>
      <c r="G12345">
        <v>32.29</v>
      </c>
      <c r="H12345">
        <v>32.29</v>
      </c>
    </row>
    <row r="12346" spans="1:8">
      <c r="A12346" t="s">
        <v>493</v>
      </c>
      <c r="B12346">
        <v>37372</v>
      </c>
      <c r="C12346" t="s">
        <v>2279</v>
      </c>
      <c r="D12346" t="s">
        <v>88</v>
      </c>
      <c r="E12346" s="155">
        <v>1.24</v>
      </c>
      <c r="F12346" s="155">
        <v>1.24</v>
      </c>
      <c r="G12346">
        <v>1.43</v>
      </c>
      <c r="H12346">
        <v>1.43</v>
      </c>
    </row>
    <row r="12347" spans="1:8">
      <c r="A12347" t="s">
        <v>493</v>
      </c>
      <c r="B12347">
        <v>40863</v>
      </c>
      <c r="C12347" t="s">
        <v>2280</v>
      </c>
      <c r="D12347" t="s">
        <v>291</v>
      </c>
      <c r="E12347" s="155">
        <v>206.69</v>
      </c>
      <c r="F12347" s="155">
        <v>206.69</v>
      </c>
      <c r="G12347">
        <v>237.03</v>
      </c>
      <c r="H12347">
        <v>237.03</v>
      </c>
    </row>
    <row r="12348" spans="1:8">
      <c r="A12348" t="s">
        <v>319</v>
      </c>
      <c r="B12348">
        <v>38475</v>
      </c>
      <c r="C12348" t="s">
        <v>2281</v>
      </c>
      <c r="D12348" t="s">
        <v>211</v>
      </c>
      <c r="E12348" s="155"/>
      <c r="F12348" s="155"/>
      <c r="G12348">
        <v>56.46</v>
      </c>
      <c r="H12348">
        <v>56.46</v>
      </c>
    </row>
    <row r="12349" spans="1:8">
      <c r="A12349" t="s">
        <v>319</v>
      </c>
      <c r="B12349">
        <v>38474</v>
      </c>
      <c r="C12349" t="s">
        <v>2282</v>
      </c>
      <c r="D12349" t="s">
        <v>211</v>
      </c>
      <c r="E12349" s="155"/>
      <c r="F12349" s="155"/>
      <c r="G12349">
        <v>57.24</v>
      </c>
      <c r="H12349">
        <v>57.24</v>
      </c>
    </row>
    <row r="12350" spans="1:8">
      <c r="A12350" t="s">
        <v>319</v>
      </c>
      <c r="B12350">
        <v>10886</v>
      </c>
      <c r="C12350" t="s">
        <v>2283</v>
      </c>
      <c r="D12350" t="s">
        <v>211</v>
      </c>
      <c r="E12350" s="155">
        <v>253.75</v>
      </c>
      <c r="F12350" s="155">
        <v>253.75</v>
      </c>
      <c r="G12350">
        <v>200.81</v>
      </c>
      <c r="H12350">
        <v>200.81</v>
      </c>
    </row>
    <row r="12351" spans="1:8">
      <c r="A12351" t="s">
        <v>319</v>
      </c>
      <c r="B12351">
        <v>10888</v>
      </c>
      <c r="C12351" t="s">
        <v>2284</v>
      </c>
      <c r="D12351" t="s">
        <v>211</v>
      </c>
      <c r="E12351" s="155">
        <v>803.07</v>
      </c>
      <c r="F12351" s="155">
        <v>803.07</v>
      </c>
      <c r="G12351">
        <v>635.53</v>
      </c>
      <c r="H12351">
        <v>635.53</v>
      </c>
    </row>
    <row r="12352" spans="1:8">
      <c r="A12352" t="s">
        <v>319</v>
      </c>
      <c r="B12352">
        <v>10889</v>
      </c>
      <c r="C12352" t="s">
        <v>2285</v>
      </c>
      <c r="D12352" t="s">
        <v>211</v>
      </c>
      <c r="E12352" s="155">
        <v>870</v>
      </c>
      <c r="F12352" s="155">
        <v>870</v>
      </c>
      <c r="G12352">
        <v>688.5</v>
      </c>
      <c r="H12352">
        <v>688.5</v>
      </c>
    </row>
    <row r="12353" spans="1:8">
      <c r="A12353" t="s">
        <v>319</v>
      </c>
      <c r="B12353">
        <v>10890</v>
      </c>
      <c r="C12353" t="s">
        <v>2286</v>
      </c>
      <c r="D12353" t="s">
        <v>211</v>
      </c>
      <c r="E12353" s="155">
        <v>401.53</v>
      </c>
      <c r="F12353" s="155">
        <v>401.53</v>
      </c>
      <c r="G12353">
        <v>317.76</v>
      </c>
      <c r="H12353">
        <v>317.76</v>
      </c>
    </row>
    <row r="12354" spans="1:8">
      <c r="A12354" t="s">
        <v>319</v>
      </c>
      <c r="B12354">
        <v>10891</v>
      </c>
      <c r="C12354" t="s">
        <v>2287</v>
      </c>
      <c r="D12354" t="s">
        <v>211</v>
      </c>
      <c r="E12354" s="155">
        <v>245.38</v>
      </c>
      <c r="F12354" s="155">
        <v>245.38</v>
      </c>
      <c r="G12354">
        <v>194.19</v>
      </c>
      <c r="H12354">
        <v>194.19</v>
      </c>
    </row>
    <row r="12355" spans="1:8">
      <c r="A12355" t="s">
        <v>319</v>
      </c>
      <c r="B12355">
        <v>10892</v>
      </c>
      <c r="C12355" t="s">
        <v>2288</v>
      </c>
      <c r="D12355" t="s">
        <v>211</v>
      </c>
      <c r="E12355" s="155">
        <v>290</v>
      </c>
      <c r="F12355" s="155">
        <v>290</v>
      </c>
      <c r="G12355">
        <v>229.5</v>
      </c>
      <c r="H12355">
        <v>229.5</v>
      </c>
    </row>
    <row r="12356" spans="1:8">
      <c r="A12356" t="s">
        <v>319</v>
      </c>
      <c r="B12356">
        <v>20977</v>
      </c>
      <c r="C12356" t="s">
        <v>2289</v>
      </c>
      <c r="D12356" t="s">
        <v>211</v>
      </c>
      <c r="E12356" s="155">
        <v>345.76</v>
      </c>
      <c r="F12356" s="155">
        <v>345.76</v>
      </c>
      <c r="G12356">
        <v>273.63</v>
      </c>
      <c r="H12356">
        <v>273.63</v>
      </c>
    </row>
    <row r="12357" spans="1:8">
      <c r="A12357" t="s">
        <v>319</v>
      </c>
      <c r="B12357">
        <v>3073</v>
      </c>
      <c r="C12357" t="s">
        <v>2290</v>
      </c>
      <c r="D12357" t="s">
        <v>211</v>
      </c>
      <c r="E12357" s="155"/>
      <c r="F12357" s="155"/>
      <c r="G12357">
        <v>245.92</v>
      </c>
      <c r="H12357">
        <v>245.92</v>
      </c>
    </row>
    <row r="12358" spans="1:8">
      <c r="A12358" t="s">
        <v>319</v>
      </c>
      <c r="B12358">
        <v>3074</v>
      </c>
      <c r="C12358" t="s">
        <v>2291</v>
      </c>
      <c r="D12358" t="s">
        <v>211</v>
      </c>
      <c r="E12358" s="155"/>
      <c r="F12358" s="155"/>
      <c r="G12358">
        <v>155.26</v>
      </c>
      <c r="H12358">
        <v>155.26</v>
      </c>
    </row>
    <row r="12359" spans="1:8">
      <c r="A12359" t="s">
        <v>319</v>
      </c>
      <c r="B12359">
        <v>3076</v>
      </c>
      <c r="C12359" t="s">
        <v>2292</v>
      </c>
      <c r="D12359" t="s">
        <v>211</v>
      </c>
      <c r="E12359" s="155"/>
      <c r="F12359" s="155"/>
      <c r="G12359">
        <v>202.17</v>
      </c>
      <c r="H12359">
        <v>202.17</v>
      </c>
    </row>
    <row r="12360" spans="1:8">
      <c r="A12360" t="s">
        <v>319</v>
      </c>
      <c r="B12360">
        <v>3075</v>
      </c>
      <c r="C12360" t="s">
        <v>2293</v>
      </c>
      <c r="D12360" t="s">
        <v>211</v>
      </c>
      <c r="E12360" s="155"/>
      <c r="F12360" s="155"/>
      <c r="G12360">
        <v>127.76</v>
      </c>
      <c r="H12360">
        <v>127.76</v>
      </c>
    </row>
    <row r="12361" spans="1:8">
      <c r="A12361" t="s">
        <v>319</v>
      </c>
      <c r="B12361">
        <v>10781</v>
      </c>
      <c r="C12361" t="s">
        <v>2294</v>
      </c>
      <c r="D12361" t="s">
        <v>211</v>
      </c>
      <c r="E12361" s="155"/>
      <c r="F12361" s="155"/>
      <c r="G12361">
        <v>17.32</v>
      </c>
      <c r="H12361">
        <v>17.32</v>
      </c>
    </row>
    <row r="12362" spans="1:8">
      <c r="A12362" t="s">
        <v>319</v>
      </c>
      <c r="B12362">
        <v>11480</v>
      </c>
      <c r="C12362" t="s">
        <v>2295</v>
      </c>
      <c r="D12362" t="s">
        <v>1624</v>
      </c>
      <c r="E12362" s="155">
        <v>158.86000000000001</v>
      </c>
      <c r="F12362" s="155">
        <v>158.86000000000001</v>
      </c>
      <c r="G12362">
        <v>148.88999999999999</v>
      </c>
      <c r="H12362">
        <v>148.88999999999999</v>
      </c>
    </row>
    <row r="12363" spans="1:8">
      <c r="A12363" t="s">
        <v>319</v>
      </c>
      <c r="B12363">
        <v>43612</v>
      </c>
      <c r="C12363" t="s">
        <v>2296</v>
      </c>
      <c r="D12363" t="s">
        <v>1624</v>
      </c>
      <c r="E12363" s="155">
        <v>125.04</v>
      </c>
      <c r="F12363" s="155">
        <v>125.04</v>
      </c>
      <c r="G12363">
        <v>117.19</v>
      </c>
      <c r="H12363">
        <v>117.19</v>
      </c>
    </row>
    <row r="12364" spans="1:8">
      <c r="A12364" t="s">
        <v>319</v>
      </c>
      <c r="B12364">
        <v>43613</v>
      </c>
      <c r="C12364" t="s">
        <v>2297</v>
      </c>
      <c r="D12364" t="s">
        <v>1624</v>
      </c>
      <c r="E12364" s="155">
        <v>103.51</v>
      </c>
      <c r="F12364" s="155">
        <v>103.51</v>
      </c>
      <c r="G12364">
        <v>97.02</v>
      </c>
      <c r="H12364">
        <v>97.02</v>
      </c>
    </row>
    <row r="12365" spans="1:8">
      <c r="A12365" t="s">
        <v>319</v>
      </c>
      <c r="B12365">
        <v>11469</v>
      </c>
      <c r="C12365" t="s">
        <v>2298</v>
      </c>
      <c r="D12365" t="s">
        <v>211</v>
      </c>
      <c r="E12365" s="155">
        <v>16.96</v>
      </c>
      <c r="F12365" s="155">
        <v>16.96</v>
      </c>
      <c r="G12365">
        <v>15.89</v>
      </c>
      <c r="H12365">
        <v>15.89</v>
      </c>
    </row>
    <row r="12366" spans="1:8">
      <c r="A12366" t="s">
        <v>319</v>
      </c>
      <c r="B12366">
        <v>11468</v>
      </c>
      <c r="C12366" t="s">
        <v>2299</v>
      </c>
      <c r="D12366" t="s">
        <v>211</v>
      </c>
      <c r="E12366" s="155">
        <v>16.97</v>
      </c>
      <c r="F12366" s="155">
        <v>16.97</v>
      </c>
      <c r="G12366">
        <v>15.9</v>
      </c>
      <c r="H12366">
        <v>15.9</v>
      </c>
    </row>
    <row r="12367" spans="1:8">
      <c r="A12367" t="s">
        <v>319</v>
      </c>
      <c r="B12367">
        <v>11484</v>
      </c>
      <c r="C12367" t="s">
        <v>2300</v>
      </c>
      <c r="D12367" t="s">
        <v>211</v>
      </c>
      <c r="E12367" s="155">
        <v>74.53</v>
      </c>
      <c r="F12367" s="155">
        <v>74.53</v>
      </c>
      <c r="G12367">
        <v>69.849999999999994</v>
      </c>
      <c r="H12367">
        <v>69.849999999999994</v>
      </c>
    </row>
    <row r="12368" spans="1:8">
      <c r="A12368" t="s">
        <v>319</v>
      </c>
      <c r="B12368">
        <v>38155</v>
      </c>
      <c r="C12368" t="s">
        <v>2301</v>
      </c>
      <c r="D12368" t="s">
        <v>211</v>
      </c>
      <c r="E12368" s="155">
        <v>115.71</v>
      </c>
      <c r="F12368" s="155">
        <v>115.71</v>
      </c>
      <c r="G12368">
        <v>108.45</v>
      </c>
      <c r="H12368">
        <v>108.45</v>
      </c>
    </row>
    <row r="12369" spans="1:8">
      <c r="A12369" t="s">
        <v>319</v>
      </c>
      <c r="B12369">
        <v>11467</v>
      </c>
      <c r="C12369" t="s">
        <v>2302</v>
      </c>
      <c r="D12369" t="s">
        <v>211</v>
      </c>
      <c r="E12369" s="155">
        <v>26.44</v>
      </c>
      <c r="F12369" s="155">
        <v>26.44</v>
      </c>
      <c r="G12369">
        <v>24.78</v>
      </c>
      <c r="H12369">
        <v>24.78</v>
      </c>
    </row>
    <row r="12370" spans="1:8">
      <c r="A12370" t="s">
        <v>319</v>
      </c>
      <c r="B12370">
        <v>38153</v>
      </c>
      <c r="C12370" t="s">
        <v>2303</v>
      </c>
      <c r="D12370" t="s">
        <v>1624</v>
      </c>
      <c r="E12370" s="155">
        <v>67.540000000000006</v>
      </c>
      <c r="F12370" s="155">
        <v>67.540000000000006</v>
      </c>
      <c r="G12370">
        <v>63.3</v>
      </c>
      <c r="H12370">
        <v>63.3</v>
      </c>
    </row>
    <row r="12371" spans="1:8">
      <c r="A12371" t="s">
        <v>319</v>
      </c>
      <c r="B12371">
        <v>43607</v>
      </c>
      <c r="C12371" t="s">
        <v>2304</v>
      </c>
      <c r="D12371" t="s">
        <v>1624</v>
      </c>
      <c r="E12371" s="155">
        <v>127.74</v>
      </c>
      <c r="F12371" s="155">
        <v>127.74</v>
      </c>
      <c r="G12371">
        <v>119.73</v>
      </c>
      <c r="H12371">
        <v>119.73</v>
      </c>
    </row>
    <row r="12372" spans="1:8">
      <c r="A12372" t="s">
        <v>319</v>
      </c>
      <c r="B12372">
        <v>3080</v>
      </c>
      <c r="C12372" t="s">
        <v>2305</v>
      </c>
      <c r="D12372" t="s">
        <v>1624</v>
      </c>
      <c r="E12372" s="155">
        <v>85.89</v>
      </c>
      <c r="F12372" s="155">
        <v>85.89</v>
      </c>
      <c r="G12372">
        <v>80.5</v>
      </c>
      <c r="H12372">
        <v>80.5</v>
      </c>
    </row>
    <row r="12373" spans="1:8">
      <c r="A12373" t="s">
        <v>319</v>
      </c>
      <c r="B12373">
        <v>3081</v>
      </c>
      <c r="C12373" t="s">
        <v>2306</v>
      </c>
      <c r="D12373" t="s">
        <v>1624</v>
      </c>
      <c r="E12373" s="155">
        <v>169.93</v>
      </c>
      <c r="F12373" s="155">
        <v>169.93</v>
      </c>
      <c r="G12373">
        <v>159.27000000000001</v>
      </c>
      <c r="H12373">
        <v>159.27000000000001</v>
      </c>
    </row>
    <row r="12374" spans="1:8">
      <c r="A12374" t="s">
        <v>319</v>
      </c>
      <c r="B12374">
        <v>3090</v>
      </c>
      <c r="C12374" t="s">
        <v>2307</v>
      </c>
      <c r="D12374" t="s">
        <v>1624</v>
      </c>
      <c r="E12374" s="155">
        <v>76.66</v>
      </c>
      <c r="F12374" s="155">
        <v>76.66</v>
      </c>
      <c r="G12374">
        <v>71.849999999999994</v>
      </c>
      <c r="H12374">
        <v>71.849999999999994</v>
      </c>
    </row>
    <row r="12375" spans="1:8">
      <c r="A12375" t="s">
        <v>319</v>
      </c>
      <c r="B12375">
        <v>43611</v>
      </c>
      <c r="C12375" t="s">
        <v>2308</v>
      </c>
      <c r="D12375" t="s">
        <v>1624</v>
      </c>
      <c r="E12375" s="155">
        <v>127.21</v>
      </c>
      <c r="F12375" s="155">
        <v>127.21</v>
      </c>
      <c r="G12375">
        <v>119.23</v>
      </c>
      <c r="H12375">
        <v>119.23</v>
      </c>
    </row>
    <row r="12376" spans="1:8">
      <c r="A12376" t="s">
        <v>319</v>
      </c>
      <c r="B12376">
        <v>3103</v>
      </c>
      <c r="C12376" t="s">
        <v>2309</v>
      </c>
      <c r="D12376" t="s">
        <v>211</v>
      </c>
      <c r="E12376" s="155">
        <v>63.56</v>
      </c>
      <c r="F12376" s="155">
        <v>63.56</v>
      </c>
      <c r="G12376">
        <v>59.57</v>
      </c>
      <c r="H12376">
        <v>59.57</v>
      </c>
    </row>
    <row r="12377" spans="1:8">
      <c r="A12377" t="s">
        <v>319</v>
      </c>
      <c r="B12377">
        <v>3097</v>
      </c>
      <c r="C12377" t="s">
        <v>2310</v>
      </c>
      <c r="D12377" t="s">
        <v>1624</v>
      </c>
      <c r="E12377" s="155">
        <v>96.17</v>
      </c>
      <c r="F12377" s="155">
        <v>96.17</v>
      </c>
      <c r="G12377">
        <v>90.13</v>
      </c>
      <c r="H12377">
        <v>90.13</v>
      </c>
    </row>
    <row r="12378" spans="1:8">
      <c r="A12378" t="s">
        <v>319</v>
      </c>
      <c r="B12378">
        <v>3099</v>
      </c>
      <c r="C12378" t="s">
        <v>2311</v>
      </c>
      <c r="D12378" t="s">
        <v>1624</v>
      </c>
      <c r="E12378" s="155">
        <v>153.97999999999999</v>
      </c>
      <c r="F12378" s="155">
        <v>153.97999999999999</v>
      </c>
      <c r="G12378">
        <v>144.32</v>
      </c>
      <c r="H12378">
        <v>144.32</v>
      </c>
    </row>
    <row r="12379" spans="1:8">
      <c r="A12379" t="s">
        <v>319</v>
      </c>
      <c r="B12379">
        <v>38151</v>
      </c>
      <c r="C12379" t="s">
        <v>2312</v>
      </c>
      <c r="D12379" t="s">
        <v>1624</v>
      </c>
      <c r="E12379" s="155">
        <v>111.63</v>
      </c>
      <c r="F12379" s="155">
        <v>111.63</v>
      </c>
      <c r="G12379">
        <v>104.63</v>
      </c>
      <c r="H12379">
        <v>104.63</v>
      </c>
    </row>
    <row r="12380" spans="1:8">
      <c r="A12380" t="s">
        <v>319</v>
      </c>
      <c r="B12380">
        <v>38152</v>
      </c>
      <c r="C12380" t="s">
        <v>2313</v>
      </c>
      <c r="D12380" t="s">
        <v>1624</v>
      </c>
      <c r="E12380" s="155">
        <v>180.08</v>
      </c>
      <c r="F12380" s="155">
        <v>180.08</v>
      </c>
      <c r="G12380">
        <v>168.78</v>
      </c>
      <c r="H12380">
        <v>168.78</v>
      </c>
    </row>
    <row r="12381" spans="1:8">
      <c r="A12381" t="s">
        <v>319</v>
      </c>
      <c r="B12381">
        <v>43610</v>
      </c>
      <c r="C12381" t="s">
        <v>2314</v>
      </c>
      <c r="D12381" t="s">
        <v>1624</v>
      </c>
      <c r="E12381" s="155">
        <v>95.42</v>
      </c>
      <c r="F12381" s="155">
        <v>95.42</v>
      </c>
      <c r="G12381">
        <v>89.43</v>
      </c>
      <c r="H12381">
        <v>89.43</v>
      </c>
    </row>
    <row r="12382" spans="1:8">
      <c r="A12382" t="s">
        <v>319</v>
      </c>
      <c r="B12382">
        <v>3093</v>
      </c>
      <c r="C12382" t="s">
        <v>2315</v>
      </c>
      <c r="D12382" t="s">
        <v>1624</v>
      </c>
      <c r="E12382" s="155">
        <v>153.97999999999999</v>
      </c>
      <c r="F12382" s="155">
        <v>153.97999999999999</v>
      </c>
      <c r="G12382">
        <v>144.32</v>
      </c>
      <c r="H12382">
        <v>144.32</v>
      </c>
    </row>
    <row r="12383" spans="1:8">
      <c r="A12383" t="s">
        <v>319</v>
      </c>
      <c r="B12383">
        <v>38165</v>
      </c>
      <c r="C12383" t="s">
        <v>2316</v>
      </c>
      <c r="D12383" t="s">
        <v>1624</v>
      </c>
      <c r="E12383" s="155">
        <v>79.28</v>
      </c>
      <c r="F12383" s="155">
        <v>79.28</v>
      </c>
      <c r="G12383">
        <v>68.97</v>
      </c>
      <c r="H12383">
        <v>68.97</v>
      </c>
    </row>
    <row r="12384" spans="1:8">
      <c r="A12384" t="s">
        <v>319</v>
      </c>
      <c r="B12384">
        <v>38177</v>
      </c>
      <c r="C12384" t="s">
        <v>2317</v>
      </c>
      <c r="D12384" t="s">
        <v>211</v>
      </c>
      <c r="E12384" s="155">
        <v>23.56</v>
      </c>
      <c r="F12384" s="155">
        <v>23.56</v>
      </c>
      <c r="G12384">
        <v>20.49</v>
      </c>
      <c r="H12384">
        <v>20.49</v>
      </c>
    </row>
    <row r="12385" spans="1:8">
      <c r="A12385" t="s">
        <v>319</v>
      </c>
      <c r="B12385">
        <v>11458</v>
      </c>
      <c r="C12385" t="s">
        <v>2318</v>
      </c>
      <c r="D12385" t="s">
        <v>211</v>
      </c>
      <c r="E12385" s="155">
        <v>28.13</v>
      </c>
      <c r="F12385" s="155">
        <v>28.13</v>
      </c>
      <c r="G12385">
        <v>24.47</v>
      </c>
      <c r="H12385">
        <v>24.47</v>
      </c>
    </row>
    <row r="12386" spans="1:8">
      <c r="A12386" t="s">
        <v>319</v>
      </c>
      <c r="B12386">
        <v>3108</v>
      </c>
      <c r="C12386" t="s">
        <v>2319</v>
      </c>
      <c r="D12386" t="s">
        <v>211</v>
      </c>
      <c r="E12386" s="155">
        <v>119.56</v>
      </c>
      <c r="F12386" s="155">
        <v>119.56</v>
      </c>
      <c r="G12386">
        <v>104.01</v>
      </c>
      <c r="H12386">
        <v>104.01</v>
      </c>
    </row>
    <row r="12387" spans="1:8">
      <c r="A12387" t="s">
        <v>319</v>
      </c>
      <c r="B12387">
        <v>3105</v>
      </c>
      <c r="C12387" t="s">
        <v>2320</v>
      </c>
      <c r="D12387" t="s">
        <v>211</v>
      </c>
      <c r="E12387" s="155">
        <v>156.38</v>
      </c>
      <c r="F12387" s="155">
        <v>156.38</v>
      </c>
      <c r="G12387">
        <v>136.04</v>
      </c>
      <c r="H12387">
        <v>136.04</v>
      </c>
    </row>
    <row r="12388" spans="1:8">
      <c r="A12388" t="s">
        <v>319</v>
      </c>
      <c r="B12388">
        <v>38178</v>
      </c>
      <c r="C12388" t="s">
        <v>2321</v>
      </c>
      <c r="D12388" t="s">
        <v>211</v>
      </c>
      <c r="E12388" s="155">
        <v>25.92</v>
      </c>
      <c r="F12388" s="155">
        <v>25.92</v>
      </c>
      <c r="G12388">
        <v>22.55</v>
      </c>
      <c r="H12388">
        <v>22.55</v>
      </c>
    </row>
    <row r="12389" spans="1:8">
      <c r="A12389" t="s">
        <v>319</v>
      </c>
      <c r="B12389">
        <v>43575</v>
      </c>
      <c r="C12389" t="s">
        <v>2322</v>
      </c>
      <c r="D12389" t="s">
        <v>211</v>
      </c>
      <c r="E12389" s="155">
        <v>56.16</v>
      </c>
      <c r="F12389" s="155">
        <v>56.16</v>
      </c>
      <c r="G12389">
        <v>48.86</v>
      </c>
      <c r="H12389">
        <v>48.86</v>
      </c>
    </row>
    <row r="12390" spans="1:8">
      <c r="A12390" t="s">
        <v>319</v>
      </c>
      <c r="B12390">
        <v>43577</v>
      </c>
      <c r="C12390" t="s">
        <v>2323</v>
      </c>
      <c r="D12390" t="s">
        <v>211</v>
      </c>
      <c r="E12390" s="155">
        <v>97.64</v>
      </c>
      <c r="F12390" s="155">
        <v>97.64</v>
      </c>
      <c r="G12390">
        <v>84.94</v>
      </c>
      <c r="H12390">
        <v>84.94</v>
      </c>
    </row>
    <row r="12391" spans="1:8">
      <c r="A12391" t="s">
        <v>493</v>
      </c>
      <c r="B12391">
        <v>43458</v>
      </c>
      <c r="C12391" t="s">
        <v>2324</v>
      </c>
      <c r="D12391" t="s">
        <v>88</v>
      </c>
      <c r="E12391" s="155">
        <v>0.05</v>
      </c>
      <c r="F12391" s="155">
        <v>0.05</v>
      </c>
      <c r="G12391">
        <v>0.05</v>
      </c>
      <c r="H12391">
        <v>0.05</v>
      </c>
    </row>
    <row r="12392" spans="1:8">
      <c r="A12392" t="s">
        <v>493</v>
      </c>
      <c r="B12392">
        <v>43470</v>
      </c>
      <c r="C12392" t="s">
        <v>2325</v>
      </c>
      <c r="D12392" t="s">
        <v>291</v>
      </c>
      <c r="E12392" s="155">
        <v>8.41</v>
      </c>
      <c r="F12392" s="155">
        <v>8.41</v>
      </c>
      <c r="G12392">
        <v>9.52</v>
      </c>
      <c r="H12392">
        <v>9.52</v>
      </c>
    </row>
    <row r="12393" spans="1:8">
      <c r="A12393" t="s">
        <v>493</v>
      </c>
      <c r="B12393">
        <v>43459</v>
      </c>
      <c r="C12393" t="s">
        <v>2326</v>
      </c>
      <c r="D12393" t="s">
        <v>88</v>
      </c>
      <c r="E12393" s="155">
        <v>0.25</v>
      </c>
      <c r="F12393" s="155">
        <v>0.25</v>
      </c>
      <c r="G12393">
        <v>0.28999999999999998</v>
      </c>
      <c r="H12393">
        <v>0.28999999999999998</v>
      </c>
    </row>
    <row r="12394" spans="1:8">
      <c r="A12394" t="s">
        <v>493</v>
      </c>
      <c r="B12394">
        <v>43471</v>
      </c>
      <c r="C12394" t="s">
        <v>2327</v>
      </c>
      <c r="D12394" t="s">
        <v>291</v>
      </c>
      <c r="E12394" s="155">
        <v>42.89</v>
      </c>
      <c r="F12394" s="155">
        <v>42.89</v>
      </c>
      <c r="G12394">
        <v>49.31</v>
      </c>
      <c r="H12394">
        <v>49.31</v>
      </c>
    </row>
    <row r="12395" spans="1:8">
      <c r="A12395" t="s">
        <v>493</v>
      </c>
      <c r="B12395">
        <v>43460</v>
      </c>
      <c r="C12395" t="s">
        <v>2328</v>
      </c>
      <c r="D12395" t="s">
        <v>88</v>
      </c>
      <c r="E12395" s="155">
        <v>0.76</v>
      </c>
      <c r="F12395" s="155">
        <v>0.76</v>
      </c>
      <c r="G12395">
        <v>0.83</v>
      </c>
      <c r="H12395">
        <v>0.83</v>
      </c>
    </row>
    <row r="12396" spans="1:8">
      <c r="A12396" t="s">
        <v>493</v>
      </c>
      <c r="B12396">
        <v>43472</v>
      </c>
      <c r="C12396" t="s">
        <v>2329</v>
      </c>
      <c r="D12396" t="s">
        <v>291</v>
      </c>
      <c r="E12396" s="155">
        <v>128.47</v>
      </c>
      <c r="F12396" s="155">
        <v>128.47</v>
      </c>
      <c r="G12396">
        <v>139.4</v>
      </c>
      <c r="H12396">
        <v>139.4</v>
      </c>
    </row>
    <row r="12397" spans="1:8">
      <c r="A12397" t="s">
        <v>493</v>
      </c>
      <c r="B12397">
        <v>43461</v>
      </c>
      <c r="C12397" t="s">
        <v>2330</v>
      </c>
      <c r="D12397" t="s">
        <v>88</v>
      </c>
      <c r="E12397" s="155">
        <v>0.39</v>
      </c>
      <c r="F12397" s="155">
        <v>0.39</v>
      </c>
      <c r="G12397">
        <v>0.42</v>
      </c>
      <c r="H12397">
        <v>0.42</v>
      </c>
    </row>
    <row r="12398" spans="1:8">
      <c r="A12398" t="s">
        <v>493</v>
      </c>
      <c r="B12398">
        <v>43473</v>
      </c>
      <c r="C12398" t="s">
        <v>2331</v>
      </c>
      <c r="D12398" t="s">
        <v>291</v>
      </c>
      <c r="E12398" s="155">
        <v>66.23</v>
      </c>
      <c r="F12398" s="155">
        <v>66.23</v>
      </c>
      <c r="G12398">
        <v>70.760000000000005</v>
      </c>
      <c r="H12398">
        <v>70.760000000000005</v>
      </c>
    </row>
    <row r="12399" spans="1:8">
      <c r="A12399" t="s">
        <v>493</v>
      </c>
      <c r="B12399">
        <v>43463</v>
      </c>
      <c r="C12399" t="s">
        <v>2332</v>
      </c>
      <c r="D12399" t="s">
        <v>88</v>
      </c>
      <c r="E12399" s="155">
        <v>0.1</v>
      </c>
      <c r="F12399" s="155">
        <v>0.1</v>
      </c>
      <c r="G12399">
        <v>0.12</v>
      </c>
      <c r="H12399">
        <v>0.12</v>
      </c>
    </row>
    <row r="12400" spans="1:8">
      <c r="A12400" t="s">
        <v>493</v>
      </c>
      <c r="B12400">
        <v>43475</v>
      </c>
      <c r="C12400" t="s">
        <v>2333</v>
      </c>
      <c r="D12400" t="s">
        <v>291</v>
      </c>
      <c r="E12400" s="155">
        <v>17.77</v>
      </c>
      <c r="F12400" s="155">
        <v>17.77</v>
      </c>
      <c r="G12400">
        <v>21.33</v>
      </c>
      <c r="H12400">
        <v>21.33</v>
      </c>
    </row>
    <row r="12401" spans="1:8">
      <c r="A12401" t="s">
        <v>493</v>
      </c>
      <c r="B12401">
        <v>43462</v>
      </c>
      <c r="C12401" t="s">
        <v>2334</v>
      </c>
      <c r="D12401" t="s">
        <v>88</v>
      </c>
      <c r="E12401" s="155">
        <v>0.02</v>
      </c>
      <c r="F12401" s="155">
        <v>0.02</v>
      </c>
      <c r="G12401">
        <v>0.02</v>
      </c>
      <c r="H12401">
        <v>0.02</v>
      </c>
    </row>
    <row r="12402" spans="1:8">
      <c r="A12402" t="s">
        <v>493</v>
      </c>
      <c r="B12402">
        <v>43474</v>
      </c>
      <c r="C12402" t="s">
        <v>2335</v>
      </c>
      <c r="D12402" t="s">
        <v>291</v>
      </c>
      <c r="E12402" s="155">
        <v>3.82</v>
      </c>
      <c r="F12402" s="155">
        <v>3.82</v>
      </c>
      <c r="G12402">
        <v>4.33</v>
      </c>
      <c r="H12402">
        <v>4.33</v>
      </c>
    </row>
    <row r="12403" spans="1:8">
      <c r="A12403" t="s">
        <v>493</v>
      </c>
      <c r="B12403">
        <v>43464</v>
      </c>
      <c r="C12403" t="s">
        <v>2336</v>
      </c>
      <c r="D12403" t="s">
        <v>88</v>
      </c>
      <c r="E12403" s="155">
        <v>0.02</v>
      </c>
      <c r="F12403" s="155">
        <v>0.02</v>
      </c>
      <c r="G12403">
        <v>0.02</v>
      </c>
      <c r="H12403">
        <v>0.02</v>
      </c>
    </row>
    <row r="12404" spans="1:8">
      <c r="A12404" t="s">
        <v>493</v>
      </c>
      <c r="B12404">
        <v>43476</v>
      </c>
      <c r="C12404" t="s">
        <v>2337</v>
      </c>
      <c r="D12404" t="s">
        <v>291</v>
      </c>
      <c r="E12404" s="155">
        <v>4.37</v>
      </c>
      <c r="F12404" s="155">
        <v>4.37</v>
      </c>
      <c r="G12404">
        <v>4.95</v>
      </c>
      <c r="H12404">
        <v>4.95</v>
      </c>
    </row>
    <row r="12405" spans="1:8">
      <c r="A12405" t="s">
        <v>493</v>
      </c>
      <c r="B12405">
        <v>43465</v>
      </c>
      <c r="C12405" t="s">
        <v>2338</v>
      </c>
      <c r="D12405" t="s">
        <v>88</v>
      </c>
      <c r="E12405" s="155">
        <v>0.6</v>
      </c>
      <c r="F12405" s="155">
        <v>0.6</v>
      </c>
      <c r="G12405">
        <v>0.73</v>
      </c>
      <c r="H12405">
        <v>0.73</v>
      </c>
    </row>
    <row r="12406" spans="1:8">
      <c r="A12406" t="s">
        <v>493</v>
      </c>
      <c r="B12406">
        <v>43477</v>
      </c>
      <c r="C12406" t="s">
        <v>2339</v>
      </c>
      <c r="D12406" t="s">
        <v>291</v>
      </c>
      <c r="E12406" s="155">
        <v>100.42</v>
      </c>
      <c r="F12406" s="155">
        <v>100.42</v>
      </c>
      <c r="G12406">
        <v>122.35</v>
      </c>
      <c r="H12406">
        <v>122.35</v>
      </c>
    </row>
    <row r="12407" spans="1:8">
      <c r="A12407" t="s">
        <v>493</v>
      </c>
      <c r="B12407">
        <v>43466</v>
      </c>
      <c r="C12407" t="s">
        <v>2340</v>
      </c>
      <c r="D12407" t="s">
        <v>88</v>
      </c>
      <c r="E12407" s="155">
        <v>1.86</v>
      </c>
      <c r="F12407" s="155">
        <v>1.86</v>
      </c>
      <c r="G12407">
        <v>2.08</v>
      </c>
      <c r="H12407">
        <v>2.08</v>
      </c>
    </row>
    <row r="12408" spans="1:8">
      <c r="A12408" t="s">
        <v>493</v>
      </c>
      <c r="B12408">
        <v>43478</v>
      </c>
      <c r="C12408" t="s">
        <v>2341</v>
      </c>
      <c r="D12408" t="s">
        <v>291</v>
      </c>
      <c r="E12408" s="155">
        <v>310.83</v>
      </c>
      <c r="F12408" s="155">
        <v>310.83</v>
      </c>
      <c r="G12408">
        <v>346.31</v>
      </c>
      <c r="H12408">
        <v>346.31</v>
      </c>
    </row>
    <row r="12409" spans="1:8">
      <c r="A12409" t="s">
        <v>493</v>
      </c>
      <c r="B12409">
        <v>43467</v>
      </c>
      <c r="C12409" t="s">
        <v>2342</v>
      </c>
      <c r="D12409" t="s">
        <v>88</v>
      </c>
      <c r="E12409" s="155">
        <v>0.5</v>
      </c>
      <c r="F12409" s="155">
        <v>0.5</v>
      </c>
      <c r="G12409">
        <v>0.56999999999999995</v>
      </c>
      <c r="H12409">
        <v>0.56999999999999995</v>
      </c>
    </row>
    <row r="12410" spans="1:8">
      <c r="A12410" t="s">
        <v>493</v>
      </c>
      <c r="B12410">
        <v>43479</v>
      </c>
      <c r="C12410" t="s">
        <v>2343</v>
      </c>
      <c r="D12410" t="s">
        <v>291</v>
      </c>
      <c r="E12410" s="155">
        <v>83.79</v>
      </c>
      <c r="F12410" s="155">
        <v>83.79</v>
      </c>
      <c r="G12410">
        <v>95.69</v>
      </c>
      <c r="H12410">
        <v>95.69</v>
      </c>
    </row>
    <row r="12411" spans="1:8">
      <c r="A12411" t="s">
        <v>493</v>
      </c>
      <c r="B12411">
        <v>43468</v>
      </c>
      <c r="C12411" t="s">
        <v>2344</v>
      </c>
      <c r="D12411" t="s">
        <v>88</v>
      </c>
      <c r="E12411" s="155">
        <v>1.1299999999999999</v>
      </c>
      <c r="F12411" s="155">
        <v>1.1299999999999999</v>
      </c>
      <c r="G12411">
        <v>1.24</v>
      </c>
      <c r="H12411">
        <v>1.24</v>
      </c>
    </row>
    <row r="12412" spans="1:8">
      <c r="A12412" t="s">
        <v>493</v>
      </c>
      <c r="B12412">
        <v>43480</v>
      </c>
      <c r="C12412" t="s">
        <v>2345</v>
      </c>
      <c r="D12412" t="s">
        <v>291</v>
      </c>
      <c r="E12412" s="155">
        <v>189.16</v>
      </c>
      <c r="F12412" s="155">
        <v>189.16</v>
      </c>
      <c r="G12412">
        <v>206.14</v>
      </c>
      <c r="H12412">
        <v>206.14</v>
      </c>
    </row>
    <row r="12413" spans="1:8">
      <c r="A12413" t="s">
        <v>493</v>
      </c>
      <c r="B12413">
        <v>43469</v>
      </c>
      <c r="C12413" t="s">
        <v>2346</v>
      </c>
      <c r="D12413" t="s">
        <v>88</v>
      </c>
      <c r="E12413" s="155">
        <v>0.06</v>
      </c>
      <c r="F12413" s="155">
        <v>0.06</v>
      </c>
      <c r="G12413">
        <v>0.08</v>
      </c>
      <c r="H12413">
        <v>0.08</v>
      </c>
    </row>
    <row r="12414" spans="1:8">
      <c r="A12414" t="s">
        <v>493</v>
      </c>
      <c r="B12414">
        <v>43481</v>
      </c>
      <c r="C12414" t="s">
        <v>2347</v>
      </c>
      <c r="D12414" t="s">
        <v>291</v>
      </c>
      <c r="E12414" s="155">
        <v>11.5</v>
      </c>
      <c r="F12414" s="155">
        <v>11.5</v>
      </c>
      <c r="G12414">
        <v>14.27</v>
      </c>
      <c r="H12414">
        <v>14.27</v>
      </c>
    </row>
    <row r="12415" spans="1:8">
      <c r="A12415" t="s">
        <v>319</v>
      </c>
      <c r="B12415">
        <v>45204</v>
      </c>
      <c r="C12415" t="s">
        <v>2348</v>
      </c>
      <c r="D12415" t="s">
        <v>211</v>
      </c>
      <c r="E12415" s="155"/>
      <c r="F12415" s="155"/>
      <c r="G12415">
        <v>41.77</v>
      </c>
      <c r="H12415">
        <v>41.77</v>
      </c>
    </row>
    <row r="12416" spans="1:8">
      <c r="A12416" t="s">
        <v>319</v>
      </c>
      <c r="B12416">
        <v>3119</v>
      </c>
      <c r="C12416" t="s">
        <v>2349</v>
      </c>
      <c r="D12416" t="s">
        <v>211</v>
      </c>
      <c r="E12416" s="155">
        <v>3.04</v>
      </c>
      <c r="F12416" s="155">
        <v>3.04</v>
      </c>
      <c r="G12416">
        <v>2.65</v>
      </c>
      <c r="H12416">
        <v>2.65</v>
      </c>
    </row>
    <row r="12417" spans="1:8">
      <c r="A12417" t="s">
        <v>319</v>
      </c>
      <c r="B12417">
        <v>3122</v>
      </c>
      <c r="C12417" t="s">
        <v>2350</v>
      </c>
      <c r="D12417" t="s">
        <v>211</v>
      </c>
      <c r="E12417" s="155">
        <v>6.19</v>
      </c>
      <c r="F12417" s="155">
        <v>6.19</v>
      </c>
      <c r="G12417">
        <v>5.39</v>
      </c>
      <c r="H12417">
        <v>5.39</v>
      </c>
    </row>
    <row r="12418" spans="1:8">
      <c r="A12418" t="s">
        <v>319</v>
      </c>
      <c r="B12418">
        <v>3121</v>
      </c>
      <c r="C12418" t="s">
        <v>2351</v>
      </c>
      <c r="D12418" t="s">
        <v>211</v>
      </c>
      <c r="E12418" s="155">
        <v>7.02</v>
      </c>
      <c r="F12418" s="155">
        <v>7.02</v>
      </c>
      <c r="G12418">
        <v>6.11</v>
      </c>
      <c r="H12418">
        <v>6.11</v>
      </c>
    </row>
    <row r="12419" spans="1:8">
      <c r="A12419" t="s">
        <v>319</v>
      </c>
      <c r="B12419">
        <v>3120</v>
      </c>
      <c r="C12419" t="s">
        <v>2352</v>
      </c>
      <c r="D12419" t="s">
        <v>211</v>
      </c>
      <c r="E12419" s="155">
        <v>13.31</v>
      </c>
      <c r="F12419" s="155">
        <v>13.31</v>
      </c>
      <c r="G12419">
        <v>11.58</v>
      </c>
      <c r="H12419">
        <v>11.58</v>
      </c>
    </row>
    <row r="12420" spans="1:8">
      <c r="A12420" t="s">
        <v>319</v>
      </c>
      <c r="B12420">
        <v>11455</v>
      </c>
      <c r="C12420" t="s">
        <v>2353</v>
      </c>
      <c r="D12420" t="s">
        <v>211</v>
      </c>
      <c r="E12420" s="155">
        <v>19.25</v>
      </c>
      <c r="F12420" s="155">
        <v>19.25</v>
      </c>
      <c r="G12420">
        <v>16.75</v>
      </c>
      <c r="H12420">
        <v>16.75</v>
      </c>
    </row>
    <row r="12421" spans="1:8">
      <c r="A12421" t="s">
        <v>319</v>
      </c>
      <c r="B12421">
        <v>11456</v>
      </c>
      <c r="C12421" t="s">
        <v>2354</v>
      </c>
      <c r="D12421" t="s">
        <v>211</v>
      </c>
      <c r="E12421" s="155">
        <v>23.02</v>
      </c>
      <c r="F12421" s="155">
        <v>23.02</v>
      </c>
      <c r="G12421">
        <v>20.02</v>
      </c>
      <c r="H12421">
        <v>20.02</v>
      </c>
    </row>
    <row r="12422" spans="1:8">
      <c r="A12422" t="s">
        <v>319</v>
      </c>
      <c r="B12422">
        <v>3107</v>
      </c>
      <c r="C12422" t="s">
        <v>2355</v>
      </c>
      <c r="D12422" t="s">
        <v>211</v>
      </c>
      <c r="E12422" s="155">
        <v>9.7100000000000009</v>
      </c>
      <c r="F12422" s="155">
        <v>9.7100000000000009</v>
      </c>
      <c r="G12422">
        <v>8.44</v>
      </c>
      <c r="H12422">
        <v>8.44</v>
      </c>
    </row>
    <row r="12423" spans="1:8">
      <c r="A12423" t="s">
        <v>319</v>
      </c>
      <c r="B12423">
        <v>43583</v>
      </c>
      <c r="C12423" t="s">
        <v>2356</v>
      </c>
      <c r="D12423" t="s">
        <v>211</v>
      </c>
      <c r="E12423" s="155">
        <v>10.95</v>
      </c>
      <c r="F12423" s="155">
        <v>10.95</v>
      </c>
      <c r="G12423">
        <v>9.52</v>
      </c>
      <c r="H12423">
        <v>9.52</v>
      </c>
    </row>
    <row r="12424" spans="1:8">
      <c r="A12424" t="s">
        <v>319</v>
      </c>
      <c r="B12424">
        <v>43586</v>
      </c>
      <c r="C12424" t="s">
        <v>2357</v>
      </c>
      <c r="D12424" t="s">
        <v>211</v>
      </c>
      <c r="E12424" s="155">
        <v>11.22</v>
      </c>
      <c r="F12424" s="155">
        <v>11.22</v>
      </c>
      <c r="G12424">
        <v>9.76</v>
      </c>
      <c r="H12424">
        <v>9.76</v>
      </c>
    </row>
    <row r="12425" spans="1:8">
      <c r="A12425" t="s">
        <v>319</v>
      </c>
      <c r="B12425">
        <v>11461</v>
      </c>
      <c r="C12425" t="s">
        <v>2358</v>
      </c>
      <c r="D12425" t="s">
        <v>211</v>
      </c>
      <c r="E12425" s="155">
        <v>12.23</v>
      </c>
      <c r="F12425" s="155">
        <v>12.23</v>
      </c>
      <c r="G12425">
        <v>10.64</v>
      </c>
      <c r="H12425">
        <v>10.64</v>
      </c>
    </row>
    <row r="12426" spans="1:8">
      <c r="A12426" t="s">
        <v>319</v>
      </c>
      <c r="B12426">
        <v>43587</v>
      </c>
      <c r="C12426" t="s">
        <v>2359</v>
      </c>
      <c r="D12426" t="s">
        <v>211</v>
      </c>
      <c r="E12426" s="155">
        <v>14.11</v>
      </c>
      <c r="F12426" s="155">
        <v>14.11</v>
      </c>
      <c r="G12426">
        <v>12.27</v>
      </c>
      <c r="H12426">
        <v>12.27</v>
      </c>
    </row>
    <row r="12427" spans="1:8">
      <c r="A12427" t="s">
        <v>319</v>
      </c>
      <c r="B12427">
        <v>3106</v>
      </c>
      <c r="C12427" t="s">
        <v>2360</v>
      </c>
      <c r="D12427" t="s">
        <v>211</v>
      </c>
      <c r="E12427" s="155">
        <v>17.899999999999999</v>
      </c>
      <c r="F12427" s="155">
        <v>17.899999999999999</v>
      </c>
      <c r="G12427">
        <v>15.57</v>
      </c>
      <c r="H12427">
        <v>15.57</v>
      </c>
    </row>
    <row r="12428" spans="1:8">
      <c r="A12428" t="s">
        <v>319</v>
      </c>
      <c r="B12428">
        <v>44539</v>
      </c>
      <c r="C12428" t="s">
        <v>2361</v>
      </c>
      <c r="D12428" t="s">
        <v>205</v>
      </c>
      <c r="E12428" s="155"/>
      <c r="F12428" s="155"/>
      <c r="G12428">
        <v>3.16</v>
      </c>
      <c r="H12428">
        <v>3.16</v>
      </c>
    </row>
    <row r="12429" spans="1:8">
      <c r="A12429" t="s">
        <v>319</v>
      </c>
      <c r="B12429">
        <v>3123</v>
      </c>
      <c r="C12429" t="s">
        <v>2362</v>
      </c>
      <c r="D12429" t="s">
        <v>205</v>
      </c>
      <c r="E12429" s="155"/>
      <c r="F12429" s="155"/>
      <c r="G12429">
        <v>2.95</v>
      </c>
      <c r="H12429">
        <v>2.95</v>
      </c>
    </row>
    <row r="12430" spans="1:8">
      <c r="A12430" t="s">
        <v>319</v>
      </c>
      <c r="B12430">
        <v>38125</v>
      </c>
      <c r="C12430" t="s">
        <v>2363</v>
      </c>
      <c r="D12430" t="s">
        <v>205</v>
      </c>
      <c r="E12430" s="155">
        <v>1.21</v>
      </c>
      <c r="F12430" s="155">
        <v>1.21</v>
      </c>
      <c r="G12430">
        <v>1.71</v>
      </c>
      <c r="H12430">
        <v>1.71</v>
      </c>
    </row>
    <row r="12431" spans="1:8">
      <c r="A12431" t="s">
        <v>319</v>
      </c>
      <c r="B12431">
        <v>39014</v>
      </c>
      <c r="C12431" t="s">
        <v>2364</v>
      </c>
      <c r="D12431" t="s">
        <v>205</v>
      </c>
      <c r="E12431" s="155">
        <v>12.76</v>
      </c>
      <c r="F12431" s="155">
        <v>12.76</v>
      </c>
      <c r="G12431">
        <v>9.66</v>
      </c>
      <c r="H12431">
        <v>9.66</v>
      </c>
    </row>
    <row r="12432" spans="1:8">
      <c r="A12432" t="s">
        <v>319</v>
      </c>
      <c r="B12432">
        <v>39365</v>
      </c>
      <c r="C12432" t="s">
        <v>2365</v>
      </c>
      <c r="D12432" t="s">
        <v>211</v>
      </c>
      <c r="E12432" s="155">
        <v>1800.63</v>
      </c>
      <c r="F12432" s="155">
        <v>1800.63</v>
      </c>
      <c r="G12432">
        <v>1948.79</v>
      </c>
      <c r="H12432">
        <v>1948.79</v>
      </c>
    </row>
    <row r="12433" spans="1:8">
      <c r="A12433" t="s">
        <v>319</v>
      </c>
      <c r="B12433">
        <v>39366</v>
      </c>
      <c r="C12433" t="s">
        <v>2366</v>
      </c>
      <c r="D12433" t="s">
        <v>211</v>
      </c>
      <c r="E12433" s="155">
        <v>2731.86</v>
      </c>
      <c r="F12433" s="155">
        <v>2731.86</v>
      </c>
      <c r="G12433">
        <v>2956.64</v>
      </c>
      <c r="H12433">
        <v>2956.64</v>
      </c>
    </row>
    <row r="12434" spans="1:8">
      <c r="A12434" t="s">
        <v>319</v>
      </c>
      <c r="B12434">
        <v>39367</v>
      </c>
      <c r="C12434" t="s">
        <v>2367</v>
      </c>
      <c r="D12434" t="s">
        <v>211</v>
      </c>
      <c r="E12434" s="155">
        <v>4680.8599999999997</v>
      </c>
      <c r="F12434" s="155">
        <v>4680.8599999999997</v>
      </c>
      <c r="G12434">
        <v>5066.01</v>
      </c>
      <c r="H12434">
        <v>5066.01</v>
      </c>
    </row>
    <row r="12435" spans="1:8">
      <c r="A12435" t="s">
        <v>319</v>
      </c>
      <c r="B12435">
        <v>45263</v>
      </c>
      <c r="C12435" t="s">
        <v>2368</v>
      </c>
      <c r="D12435" t="s">
        <v>211</v>
      </c>
      <c r="E12435" s="155">
        <v>18.54</v>
      </c>
      <c r="F12435" s="155">
        <v>18.54</v>
      </c>
      <c r="G12435">
        <v>19.29</v>
      </c>
      <c r="H12435">
        <v>19.29</v>
      </c>
    </row>
    <row r="12436" spans="1:8">
      <c r="A12436" t="s">
        <v>319</v>
      </c>
      <c r="B12436">
        <v>37394</v>
      </c>
      <c r="C12436" t="s">
        <v>2369</v>
      </c>
      <c r="D12436" t="s">
        <v>2370</v>
      </c>
      <c r="E12436" s="155"/>
      <c r="F12436" s="155"/>
      <c r="G12436">
        <v>44.15</v>
      </c>
      <c r="H12436">
        <v>44.15</v>
      </c>
    </row>
    <row r="12437" spans="1:8">
      <c r="A12437" t="s">
        <v>319</v>
      </c>
      <c r="B12437">
        <v>14146</v>
      </c>
      <c r="C12437" t="s">
        <v>2371</v>
      </c>
      <c r="D12437" t="s">
        <v>2370</v>
      </c>
      <c r="E12437" s="155"/>
      <c r="F12437" s="155"/>
      <c r="G12437">
        <v>71</v>
      </c>
      <c r="H12437">
        <v>71</v>
      </c>
    </row>
    <row r="12438" spans="1:8">
      <c r="A12438" t="s">
        <v>319</v>
      </c>
      <c r="B12438">
        <v>938</v>
      </c>
      <c r="C12438" t="s">
        <v>2372</v>
      </c>
      <c r="D12438" t="s">
        <v>110</v>
      </c>
      <c r="E12438" s="155">
        <v>1.82</v>
      </c>
      <c r="F12438" s="155">
        <v>1.82</v>
      </c>
      <c r="G12438">
        <v>1.66</v>
      </c>
      <c r="H12438">
        <v>1.66</v>
      </c>
    </row>
    <row r="12439" spans="1:8">
      <c r="A12439" t="s">
        <v>319</v>
      </c>
      <c r="B12439">
        <v>937</v>
      </c>
      <c r="C12439" t="s">
        <v>2373</v>
      </c>
      <c r="D12439" t="s">
        <v>110</v>
      </c>
      <c r="E12439" s="155">
        <v>10.61</v>
      </c>
      <c r="F12439" s="155">
        <v>10.61</v>
      </c>
      <c r="G12439">
        <v>9.68</v>
      </c>
      <c r="H12439">
        <v>9.68</v>
      </c>
    </row>
    <row r="12440" spans="1:8">
      <c r="A12440" t="s">
        <v>319</v>
      </c>
      <c r="B12440">
        <v>939</v>
      </c>
      <c r="C12440" t="s">
        <v>2374</v>
      </c>
      <c r="D12440" t="s">
        <v>110</v>
      </c>
      <c r="E12440" s="155">
        <v>2.94</v>
      </c>
      <c r="F12440" s="155">
        <v>2.94</v>
      </c>
      <c r="G12440">
        <v>2.69</v>
      </c>
      <c r="H12440">
        <v>2.69</v>
      </c>
    </row>
    <row r="12441" spans="1:8">
      <c r="A12441" t="s">
        <v>319</v>
      </c>
      <c r="B12441">
        <v>944</v>
      </c>
      <c r="C12441" t="s">
        <v>2375</v>
      </c>
      <c r="D12441" t="s">
        <v>110</v>
      </c>
      <c r="E12441" s="155">
        <v>4.6500000000000004</v>
      </c>
      <c r="F12441" s="155">
        <v>4.6500000000000004</v>
      </c>
      <c r="G12441">
        <v>4.24</v>
      </c>
      <c r="H12441">
        <v>4.24</v>
      </c>
    </row>
    <row r="12442" spans="1:8">
      <c r="A12442" t="s">
        <v>319</v>
      </c>
      <c r="B12442">
        <v>940</v>
      </c>
      <c r="C12442" t="s">
        <v>2376</v>
      </c>
      <c r="D12442" t="s">
        <v>110</v>
      </c>
      <c r="E12442" s="155">
        <v>6.71</v>
      </c>
      <c r="F12442" s="155">
        <v>6.71</v>
      </c>
      <c r="G12442">
        <v>6.13</v>
      </c>
      <c r="H12442">
        <v>6.13</v>
      </c>
    </row>
    <row r="12443" spans="1:8">
      <c r="A12443" t="s">
        <v>319</v>
      </c>
      <c r="B12443">
        <v>44397</v>
      </c>
      <c r="C12443" t="s">
        <v>2377</v>
      </c>
      <c r="D12443" t="s">
        <v>110</v>
      </c>
      <c r="E12443" s="155">
        <v>4.1900000000000004</v>
      </c>
      <c r="F12443" s="155">
        <v>4.1900000000000004</v>
      </c>
      <c r="G12443">
        <v>4.29</v>
      </c>
      <c r="H12443">
        <v>4.29</v>
      </c>
    </row>
    <row r="12444" spans="1:8">
      <c r="A12444" t="s">
        <v>319</v>
      </c>
      <c r="B12444">
        <v>406</v>
      </c>
      <c r="C12444" t="s">
        <v>2378</v>
      </c>
      <c r="D12444" t="s">
        <v>211</v>
      </c>
      <c r="E12444" s="155">
        <v>93.07</v>
      </c>
      <c r="F12444" s="155">
        <v>93.07</v>
      </c>
      <c r="G12444">
        <v>86.14</v>
      </c>
      <c r="H12444">
        <v>86.14</v>
      </c>
    </row>
    <row r="12445" spans="1:8">
      <c r="A12445" t="s">
        <v>319</v>
      </c>
      <c r="B12445">
        <v>43728</v>
      </c>
      <c r="C12445" t="s">
        <v>16274</v>
      </c>
      <c r="D12445" t="s">
        <v>110</v>
      </c>
      <c r="E12445" s="155">
        <v>0.25</v>
      </c>
      <c r="F12445" s="155">
        <v>0.25</v>
      </c>
      <c r="G12445">
        <v>1.4</v>
      </c>
      <c r="H12445">
        <v>1.4</v>
      </c>
    </row>
    <row r="12446" spans="1:8">
      <c r="A12446" t="s">
        <v>319</v>
      </c>
      <c r="B12446">
        <v>42529</v>
      </c>
      <c r="C12446" t="s">
        <v>2379</v>
      </c>
      <c r="D12446" t="s">
        <v>110</v>
      </c>
      <c r="E12446" s="155"/>
      <c r="F12446" s="155"/>
      <c r="G12446">
        <v>5.76</v>
      </c>
      <c r="H12446">
        <v>5.76</v>
      </c>
    </row>
    <row r="12447" spans="1:8">
      <c r="A12447" t="s">
        <v>319</v>
      </c>
      <c r="B12447">
        <v>39634</v>
      </c>
      <c r="C12447" t="s">
        <v>2380</v>
      </c>
      <c r="D12447" t="s">
        <v>110</v>
      </c>
      <c r="E12447" s="155">
        <v>4.78</v>
      </c>
      <c r="F12447" s="155">
        <v>4.78</v>
      </c>
      <c r="G12447">
        <v>101.02</v>
      </c>
      <c r="H12447">
        <v>101.02</v>
      </c>
    </row>
    <row r="12448" spans="1:8">
      <c r="A12448" t="s">
        <v>319</v>
      </c>
      <c r="B12448">
        <v>39701</v>
      </c>
      <c r="C12448" t="s">
        <v>2381</v>
      </c>
      <c r="D12448" t="s">
        <v>211</v>
      </c>
      <c r="E12448" s="155">
        <v>97.95</v>
      </c>
      <c r="F12448" s="155">
        <v>97.95</v>
      </c>
      <c r="G12448">
        <v>14.35</v>
      </c>
      <c r="H12448">
        <v>14.35</v>
      </c>
    </row>
    <row r="12449" spans="1:8">
      <c r="A12449" t="s">
        <v>319</v>
      </c>
      <c r="B12449">
        <v>12815</v>
      </c>
      <c r="C12449" t="s">
        <v>2382</v>
      </c>
      <c r="D12449" t="s">
        <v>211</v>
      </c>
      <c r="E12449" s="155">
        <v>12.41</v>
      </c>
      <c r="F12449" s="155">
        <v>12.41</v>
      </c>
      <c r="G12449">
        <v>0.31</v>
      </c>
      <c r="H12449">
        <v>0.31</v>
      </c>
    </row>
    <row r="12450" spans="1:8">
      <c r="A12450" t="s">
        <v>319</v>
      </c>
      <c r="B12450">
        <v>39431</v>
      </c>
      <c r="C12450" t="s">
        <v>2383</v>
      </c>
      <c r="D12450" t="s">
        <v>110</v>
      </c>
      <c r="E12450" s="155">
        <v>0.3</v>
      </c>
      <c r="F12450" s="155">
        <v>0.3</v>
      </c>
      <c r="G12450">
        <v>2.8</v>
      </c>
      <c r="H12450">
        <v>2.8</v>
      </c>
    </row>
    <row r="12451" spans="1:8">
      <c r="A12451" t="s">
        <v>319</v>
      </c>
      <c r="B12451">
        <v>39432</v>
      </c>
      <c r="C12451" t="s">
        <v>2384</v>
      </c>
      <c r="D12451" t="s">
        <v>110</v>
      </c>
      <c r="E12451" s="155">
        <v>2.67</v>
      </c>
      <c r="F12451" s="155">
        <v>2.67</v>
      </c>
      <c r="G12451">
        <v>20.68</v>
      </c>
      <c r="H12451">
        <v>20.68</v>
      </c>
    </row>
    <row r="12452" spans="1:8">
      <c r="A12452" t="s">
        <v>319</v>
      </c>
      <c r="B12452">
        <v>43727</v>
      </c>
      <c r="C12452" t="s">
        <v>16275</v>
      </c>
      <c r="D12452" t="s">
        <v>110</v>
      </c>
      <c r="E12452" s="155">
        <v>1.91</v>
      </c>
      <c r="F12452" s="155">
        <v>1.91</v>
      </c>
      <c r="G12452">
        <v>7.82</v>
      </c>
      <c r="H12452">
        <v>7.82</v>
      </c>
    </row>
    <row r="12453" spans="1:8">
      <c r="A12453" t="s">
        <v>319</v>
      </c>
      <c r="B12453">
        <v>20111</v>
      </c>
      <c r="C12453" t="s">
        <v>2385</v>
      </c>
      <c r="D12453" t="s">
        <v>211</v>
      </c>
      <c r="E12453" s="155">
        <v>28.27</v>
      </c>
      <c r="F12453" s="155">
        <v>28.27</v>
      </c>
      <c r="G12453">
        <v>2.82</v>
      </c>
      <c r="H12453">
        <v>2.82</v>
      </c>
    </row>
    <row r="12454" spans="1:8">
      <c r="A12454" t="s">
        <v>319</v>
      </c>
      <c r="B12454">
        <v>21127</v>
      </c>
      <c r="C12454" t="s">
        <v>2386</v>
      </c>
      <c r="D12454" t="s">
        <v>211</v>
      </c>
      <c r="E12454" s="155">
        <v>8.24</v>
      </c>
      <c r="F12454" s="155">
        <v>8.24</v>
      </c>
      <c r="G12454">
        <v>51.03</v>
      </c>
      <c r="H12454">
        <v>51.03</v>
      </c>
    </row>
    <row r="12455" spans="1:8">
      <c r="A12455" t="s">
        <v>319</v>
      </c>
      <c r="B12455">
        <v>404</v>
      </c>
      <c r="C12455" t="s">
        <v>2387</v>
      </c>
      <c r="D12455" t="s">
        <v>110</v>
      </c>
      <c r="E12455" s="155">
        <v>5.4</v>
      </c>
      <c r="F12455" s="155">
        <v>5.4</v>
      </c>
      <c r="G12455">
        <v>57.68</v>
      </c>
      <c r="H12455">
        <v>57.68</v>
      </c>
    </row>
    <row r="12456" spans="1:8">
      <c r="A12456" t="s">
        <v>319</v>
      </c>
      <c r="B12456">
        <v>14151</v>
      </c>
      <c r="C12456" t="s">
        <v>2388</v>
      </c>
      <c r="D12456" t="s">
        <v>211</v>
      </c>
      <c r="E12456" s="155"/>
      <c r="F12456" s="155"/>
      <c r="G12456">
        <v>44.28</v>
      </c>
      <c r="H12456">
        <v>44.28</v>
      </c>
    </row>
    <row r="12457" spans="1:8">
      <c r="A12457" t="s">
        <v>319</v>
      </c>
      <c r="B12457">
        <v>14153</v>
      </c>
      <c r="C12457" t="s">
        <v>2389</v>
      </c>
      <c r="D12457" t="s">
        <v>211</v>
      </c>
      <c r="E12457" s="155"/>
      <c r="F12457" s="155"/>
      <c r="G12457">
        <v>155</v>
      </c>
      <c r="H12457">
        <v>155</v>
      </c>
    </row>
    <row r="12458" spans="1:8">
      <c r="A12458" t="s">
        <v>319</v>
      </c>
      <c r="B12458">
        <v>14152</v>
      </c>
      <c r="C12458" t="s">
        <v>2390</v>
      </c>
      <c r="D12458" t="s">
        <v>211</v>
      </c>
      <c r="E12458" s="155"/>
      <c r="F12458" s="155"/>
      <c r="G12458">
        <v>2.96</v>
      </c>
      <c r="H12458">
        <v>2.96</v>
      </c>
    </row>
    <row r="12459" spans="1:8">
      <c r="A12459" t="s">
        <v>319</v>
      </c>
      <c r="B12459">
        <v>14154</v>
      </c>
      <c r="C12459" t="s">
        <v>2391</v>
      </c>
      <c r="D12459" t="s">
        <v>211</v>
      </c>
      <c r="E12459" s="155"/>
      <c r="F12459" s="155"/>
      <c r="G12459">
        <v>6.73</v>
      </c>
      <c r="H12459">
        <v>6.73</v>
      </c>
    </row>
    <row r="12460" spans="1:8">
      <c r="A12460" t="s">
        <v>319</v>
      </c>
      <c r="B12460">
        <v>43729</v>
      </c>
      <c r="C12460" t="s">
        <v>16276</v>
      </c>
      <c r="D12460" t="s">
        <v>110</v>
      </c>
      <c r="E12460" s="155">
        <v>0.19</v>
      </c>
      <c r="F12460" s="155">
        <v>0.19</v>
      </c>
      <c r="G12460">
        <v>10.91</v>
      </c>
      <c r="H12460">
        <v>10.91</v>
      </c>
    </row>
    <row r="12461" spans="1:8">
      <c r="A12461" t="s">
        <v>319</v>
      </c>
      <c r="B12461">
        <v>41956</v>
      </c>
      <c r="C12461" t="s">
        <v>16277</v>
      </c>
      <c r="D12461" t="s">
        <v>110</v>
      </c>
      <c r="E12461" s="155">
        <v>0.1</v>
      </c>
      <c r="F12461" s="155">
        <v>0.1</v>
      </c>
      <c r="G12461">
        <v>3.08</v>
      </c>
      <c r="H12461">
        <v>3.08</v>
      </c>
    </row>
    <row r="12462" spans="1:8">
      <c r="A12462" t="s">
        <v>319</v>
      </c>
      <c r="B12462">
        <v>3146</v>
      </c>
      <c r="C12462" t="s">
        <v>2392</v>
      </c>
      <c r="D12462" t="s">
        <v>211</v>
      </c>
      <c r="E12462" s="155">
        <v>5.26</v>
      </c>
      <c r="F12462" s="155">
        <v>5.26</v>
      </c>
      <c r="G12462">
        <v>2.17</v>
      </c>
      <c r="H12462">
        <v>2.17</v>
      </c>
    </row>
    <row r="12463" spans="1:8">
      <c r="A12463" t="s">
        <v>319</v>
      </c>
      <c r="B12463">
        <v>3143</v>
      </c>
      <c r="C12463" t="s">
        <v>2393</v>
      </c>
      <c r="D12463" t="s">
        <v>211</v>
      </c>
      <c r="E12463" s="155">
        <v>9.6</v>
      </c>
      <c r="F12463" s="155">
        <v>9.6</v>
      </c>
      <c r="G12463">
        <v>3.04</v>
      </c>
      <c r="H12463">
        <v>3.04</v>
      </c>
    </row>
    <row r="12464" spans="1:8">
      <c r="A12464" t="s">
        <v>319</v>
      </c>
      <c r="B12464">
        <v>3148</v>
      </c>
      <c r="C12464" t="s">
        <v>2394</v>
      </c>
      <c r="D12464" t="s">
        <v>211</v>
      </c>
      <c r="E12464" s="155">
        <v>20.66</v>
      </c>
      <c r="F12464" s="155">
        <v>20.66</v>
      </c>
      <c r="G12464">
        <v>2.6</v>
      </c>
      <c r="H12464">
        <v>2.6</v>
      </c>
    </row>
    <row r="12465" spans="1:8">
      <c r="A12465" t="s">
        <v>319</v>
      </c>
      <c r="B12465">
        <v>4310</v>
      </c>
      <c r="C12465" t="s">
        <v>2395</v>
      </c>
      <c r="D12465" t="s">
        <v>211</v>
      </c>
      <c r="E12465" s="155">
        <v>2.14</v>
      </c>
      <c r="F12465" s="155">
        <v>2.14</v>
      </c>
      <c r="G12465">
        <v>55.12</v>
      </c>
      <c r="H12465">
        <v>55.12</v>
      </c>
    </row>
    <row r="12466" spans="1:8">
      <c r="A12466" t="s">
        <v>319</v>
      </c>
      <c r="B12466">
        <v>4311</v>
      </c>
      <c r="C12466" t="s">
        <v>2396</v>
      </c>
      <c r="D12466" t="s">
        <v>211</v>
      </c>
      <c r="E12466" s="155">
        <v>1.5</v>
      </c>
      <c r="F12466" s="155">
        <v>1.5</v>
      </c>
      <c r="G12466">
        <v>43.79</v>
      </c>
      <c r="H12466">
        <v>43.79</v>
      </c>
    </row>
    <row r="12467" spans="1:8">
      <c r="A12467" t="s">
        <v>319</v>
      </c>
      <c r="B12467">
        <v>4312</v>
      </c>
      <c r="C12467" t="s">
        <v>2397</v>
      </c>
      <c r="D12467" t="s">
        <v>211</v>
      </c>
      <c r="E12467" s="155">
        <v>2.11</v>
      </c>
      <c r="F12467" s="155">
        <v>2.11</v>
      </c>
      <c r="G12467">
        <v>31.49</v>
      </c>
      <c r="H12467">
        <v>31.49</v>
      </c>
    </row>
    <row r="12468" spans="1:8">
      <c r="A12468" t="s">
        <v>319</v>
      </c>
      <c r="B12468">
        <v>13261</v>
      </c>
      <c r="C12468" t="s">
        <v>2398</v>
      </c>
      <c r="D12468" t="s">
        <v>211</v>
      </c>
      <c r="E12468" s="155">
        <v>2.25</v>
      </c>
      <c r="F12468" s="155">
        <v>2.25</v>
      </c>
      <c r="G12468">
        <v>19.170000000000002</v>
      </c>
      <c r="H12468">
        <v>19.170000000000002</v>
      </c>
    </row>
    <row r="12469" spans="1:8">
      <c r="A12469" t="s">
        <v>319</v>
      </c>
      <c r="B12469">
        <v>3272</v>
      </c>
      <c r="C12469" t="s">
        <v>2399</v>
      </c>
      <c r="D12469" t="s">
        <v>211</v>
      </c>
      <c r="E12469" s="155"/>
      <c r="F12469" s="155"/>
      <c r="G12469">
        <v>102.84</v>
      </c>
      <c r="H12469">
        <v>102.84</v>
      </c>
    </row>
    <row r="12470" spans="1:8">
      <c r="A12470" t="s">
        <v>319</v>
      </c>
      <c r="B12470">
        <v>3265</v>
      </c>
      <c r="C12470" t="s">
        <v>2400</v>
      </c>
      <c r="D12470" t="s">
        <v>211</v>
      </c>
      <c r="E12470" s="155"/>
      <c r="F12470" s="155"/>
      <c r="G12470">
        <v>65.430000000000007</v>
      </c>
      <c r="H12470">
        <v>65.430000000000007</v>
      </c>
    </row>
    <row r="12471" spans="1:8">
      <c r="A12471" t="s">
        <v>319</v>
      </c>
      <c r="B12471">
        <v>3264</v>
      </c>
      <c r="C12471" t="s">
        <v>2401</v>
      </c>
      <c r="D12471" t="s">
        <v>211</v>
      </c>
      <c r="E12471" s="155"/>
      <c r="F12471" s="155"/>
      <c r="G12471">
        <v>139.04</v>
      </c>
      <c r="H12471">
        <v>139.04</v>
      </c>
    </row>
    <row r="12472" spans="1:8">
      <c r="A12472" t="s">
        <v>319</v>
      </c>
      <c r="B12472">
        <v>3262</v>
      </c>
      <c r="C12472" t="s">
        <v>2402</v>
      </c>
      <c r="D12472" t="s">
        <v>211</v>
      </c>
      <c r="E12472" s="155"/>
      <c r="F12472" s="155"/>
      <c r="G12472">
        <v>26.18</v>
      </c>
      <c r="H12472">
        <v>26.18</v>
      </c>
    </row>
    <row r="12473" spans="1:8">
      <c r="A12473" t="s">
        <v>319</v>
      </c>
      <c r="B12473">
        <v>3267</v>
      </c>
      <c r="C12473" t="s">
        <v>2403</v>
      </c>
      <c r="D12473" t="s">
        <v>211</v>
      </c>
      <c r="E12473" s="155"/>
      <c r="F12473" s="155"/>
      <c r="G12473">
        <v>205.56</v>
      </c>
      <c r="H12473">
        <v>205.56</v>
      </c>
    </row>
    <row r="12474" spans="1:8">
      <c r="A12474" t="s">
        <v>319</v>
      </c>
      <c r="B12474">
        <v>3266</v>
      </c>
      <c r="C12474" t="s">
        <v>2404</v>
      </c>
      <c r="D12474" t="s">
        <v>211</v>
      </c>
      <c r="E12474" s="155"/>
      <c r="F12474" s="155"/>
      <c r="G12474">
        <v>345.35</v>
      </c>
      <c r="H12474">
        <v>345.35</v>
      </c>
    </row>
    <row r="12475" spans="1:8">
      <c r="A12475" t="s">
        <v>319</v>
      </c>
      <c r="B12475">
        <v>3268</v>
      </c>
      <c r="C12475" t="s">
        <v>2405</v>
      </c>
      <c r="D12475" t="s">
        <v>211</v>
      </c>
      <c r="E12475" s="155"/>
      <c r="F12475" s="155"/>
      <c r="G12475">
        <v>28.86</v>
      </c>
      <c r="H12475">
        <v>28.86</v>
      </c>
    </row>
    <row r="12476" spans="1:8">
      <c r="A12476" t="s">
        <v>317</v>
      </c>
      <c r="B12476">
        <v>3263</v>
      </c>
      <c r="C12476" t="s">
        <v>2406</v>
      </c>
      <c r="D12476" t="s">
        <v>211</v>
      </c>
      <c r="E12476" s="155"/>
      <c r="F12476" s="155"/>
      <c r="G12476">
        <v>122.16</v>
      </c>
      <c r="H12476">
        <v>122.16</v>
      </c>
    </row>
    <row r="12477" spans="1:8">
      <c r="A12477" t="s">
        <v>317</v>
      </c>
      <c r="B12477">
        <v>3271</v>
      </c>
      <c r="C12477" t="s">
        <v>2407</v>
      </c>
      <c r="D12477" t="s">
        <v>211</v>
      </c>
      <c r="E12477" s="155"/>
      <c r="F12477" s="155"/>
      <c r="G12477">
        <v>122.24</v>
      </c>
      <c r="H12477">
        <v>122.24</v>
      </c>
    </row>
    <row r="12478" spans="1:8">
      <c r="A12478" t="s">
        <v>317</v>
      </c>
      <c r="B12478">
        <v>3270</v>
      </c>
      <c r="C12478" t="s">
        <v>2408</v>
      </c>
      <c r="D12478" t="s">
        <v>211</v>
      </c>
      <c r="E12478" s="155"/>
      <c r="F12478" s="155"/>
      <c r="G12478">
        <v>133.33000000000001</v>
      </c>
      <c r="H12478">
        <v>133.33000000000001</v>
      </c>
    </row>
    <row r="12479" spans="1:8">
      <c r="A12479" t="s">
        <v>317</v>
      </c>
      <c r="B12479">
        <v>45256</v>
      </c>
      <c r="C12479" t="s">
        <v>2409</v>
      </c>
      <c r="D12479" t="s">
        <v>211</v>
      </c>
      <c r="E12479" s="155">
        <v>22.7</v>
      </c>
      <c r="F12479" s="155">
        <v>22.7</v>
      </c>
      <c r="G12479">
        <v>143.01</v>
      </c>
      <c r="H12479">
        <v>143.01</v>
      </c>
    </row>
    <row r="12480" spans="1:8">
      <c r="A12480" t="s">
        <v>319</v>
      </c>
      <c r="B12480">
        <v>3275</v>
      </c>
      <c r="C12480" t="s">
        <v>2410</v>
      </c>
      <c r="D12480" t="s">
        <v>109</v>
      </c>
      <c r="E12480" s="155">
        <v>127</v>
      </c>
      <c r="F12480" s="155">
        <v>127</v>
      </c>
      <c r="G12480">
        <v>99.26</v>
      </c>
      <c r="H12480">
        <v>99.26</v>
      </c>
    </row>
    <row r="12481" spans="1:8">
      <c r="A12481" t="s">
        <v>319</v>
      </c>
      <c r="B12481">
        <v>39512</v>
      </c>
      <c r="C12481" t="s">
        <v>2411</v>
      </c>
      <c r="D12481" t="s">
        <v>109</v>
      </c>
      <c r="E12481" s="155">
        <v>87.95</v>
      </c>
      <c r="F12481" s="155">
        <v>87.95</v>
      </c>
      <c r="G12481">
        <v>150</v>
      </c>
      <c r="H12481">
        <v>150</v>
      </c>
    </row>
    <row r="12482" spans="1:8">
      <c r="A12482" t="s">
        <v>319</v>
      </c>
      <c r="B12482">
        <v>39511</v>
      </c>
      <c r="C12482" t="s">
        <v>2412</v>
      </c>
      <c r="D12482" t="s">
        <v>109</v>
      </c>
      <c r="E12482" s="155">
        <v>95.93</v>
      </c>
      <c r="F12482" s="155">
        <v>95.93</v>
      </c>
      <c r="G12482">
        <v>31.51</v>
      </c>
      <c r="H12482">
        <v>31.51</v>
      </c>
    </row>
    <row r="12483" spans="1:8">
      <c r="A12483" t="s">
        <v>319</v>
      </c>
      <c r="B12483">
        <v>39513</v>
      </c>
      <c r="C12483" t="s">
        <v>2413</v>
      </c>
      <c r="D12483" t="s">
        <v>109</v>
      </c>
      <c r="E12483" s="155">
        <v>102.9</v>
      </c>
      <c r="F12483" s="155">
        <v>102.9</v>
      </c>
      <c r="G12483">
        <v>83.76</v>
      </c>
      <c r="H12483">
        <v>83.76</v>
      </c>
    </row>
    <row r="12484" spans="1:8">
      <c r="A12484" t="s">
        <v>319</v>
      </c>
      <c r="B12484">
        <v>3286</v>
      </c>
      <c r="C12484" t="s">
        <v>2414</v>
      </c>
      <c r="D12484" t="s">
        <v>109</v>
      </c>
      <c r="E12484" s="155"/>
      <c r="F12484" s="155"/>
      <c r="G12484">
        <v>34.03</v>
      </c>
      <c r="H12484">
        <v>34.03</v>
      </c>
    </row>
    <row r="12485" spans="1:8">
      <c r="A12485" t="s">
        <v>319</v>
      </c>
      <c r="B12485">
        <v>3287</v>
      </c>
      <c r="C12485" t="s">
        <v>2415</v>
      </c>
      <c r="D12485" t="s">
        <v>109</v>
      </c>
      <c r="E12485" s="155"/>
      <c r="F12485" s="155"/>
      <c r="G12485">
        <v>25</v>
      </c>
      <c r="H12485">
        <v>25</v>
      </c>
    </row>
    <row r="12486" spans="1:8">
      <c r="A12486" t="s">
        <v>319</v>
      </c>
      <c r="B12486">
        <v>3283</v>
      </c>
      <c r="C12486" t="s">
        <v>2416</v>
      </c>
      <c r="D12486" t="s">
        <v>109</v>
      </c>
      <c r="E12486" s="155"/>
      <c r="F12486" s="155"/>
      <c r="G12486">
        <v>24.43</v>
      </c>
      <c r="H12486">
        <v>24.43</v>
      </c>
    </row>
    <row r="12487" spans="1:8">
      <c r="A12487" t="s">
        <v>319</v>
      </c>
      <c r="B12487">
        <v>11587</v>
      </c>
      <c r="C12487" t="s">
        <v>2417</v>
      </c>
      <c r="D12487" t="s">
        <v>109</v>
      </c>
      <c r="E12487" s="155">
        <v>87.08</v>
      </c>
      <c r="F12487" s="155">
        <v>87.08</v>
      </c>
      <c r="G12487">
        <v>5744.38</v>
      </c>
      <c r="H12487">
        <v>5744.38</v>
      </c>
    </row>
    <row r="12488" spans="1:8">
      <c r="A12488" t="s">
        <v>319</v>
      </c>
      <c r="B12488">
        <v>36225</v>
      </c>
      <c r="C12488" t="s">
        <v>2418</v>
      </c>
      <c r="D12488" t="s">
        <v>109</v>
      </c>
      <c r="E12488" s="155">
        <v>35.369999999999997</v>
      </c>
      <c r="F12488" s="155">
        <v>35.369999999999997</v>
      </c>
      <c r="G12488">
        <v>1754.95</v>
      </c>
      <c r="H12488">
        <v>1754.95</v>
      </c>
    </row>
    <row r="12489" spans="1:8">
      <c r="A12489" t="s">
        <v>319</v>
      </c>
      <c r="B12489">
        <v>36230</v>
      </c>
      <c r="C12489" t="s">
        <v>2419</v>
      </c>
      <c r="D12489" t="s">
        <v>109</v>
      </c>
      <c r="E12489" s="155">
        <v>25.99</v>
      </c>
      <c r="F12489" s="155">
        <v>25.99</v>
      </c>
      <c r="G12489">
        <v>3100.21</v>
      </c>
      <c r="H12489">
        <v>3100.21</v>
      </c>
    </row>
    <row r="12490" spans="1:8">
      <c r="A12490" t="s">
        <v>319</v>
      </c>
      <c r="B12490">
        <v>36238</v>
      </c>
      <c r="C12490" t="s">
        <v>2420</v>
      </c>
      <c r="D12490" t="s">
        <v>109</v>
      </c>
      <c r="E12490" s="155">
        <v>25.4</v>
      </c>
      <c r="F12490" s="155">
        <v>25.4</v>
      </c>
      <c r="G12490">
        <v>12116.43</v>
      </c>
      <c r="H12490">
        <v>12116.43</v>
      </c>
    </row>
    <row r="12491" spans="1:8">
      <c r="A12491" t="s">
        <v>496</v>
      </c>
      <c r="B12491">
        <v>39363</v>
      </c>
      <c r="C12491" t="s">
        <v>2421</v>
      </c>
      <c r="D12491" t="s">
        <v>211</v>
      </c>
      <c r="E12491" s="155">
        <v>5307.66</v>
      </c>
      <c r="F12491" s="155">
        <v>5307.66</v>
      </c>
      <c r="G12491">
        <v>6253276.54</v>
      </c>
      <c r="H12491">
        <v>6253276.54</v>
      </c>
    </row>
    <row r="12492" spans="1:8">
      <c r="A12492" t="s">
        <v>496</v>
      </c>
      <c r="B12492">
        <v>39361</v>
      </c>
      <c r="C12492" t="s">
        <v>2422</v>
      </c>
      <c r="D12492" t="s">
        <v>211</v>
      </c>
      <c r="E12492" s="155">
        <v>1621.52</v>
      </c>
      <c r="F12492" s="155">
        <v>1621.52</v>
      </c>
      <c r="G12492">
        <v>2676934.42</v>
      </c>
      <c r="H12492">
        <v>2676934.42</v>
      </c>
    </row>
    <row r="12493" spans="1:8">
      <c r="A12493" t="s">
        <v>319</v>
      </c>
      <c r="B12493">
        <v>39362</v>
      </c>
      <c r="C12493" t="s">
        <v>2423</v>
      </c>
      <c r="D12493" t="s">
        <v>211</v>
      </c>
      <c r="E12493" s="155">
        <v>2864.51</v>
      </c>
      <c r="F12493" s="155">
        <v>2864.51</v>
      </c>
      <c r="G12493">
        <v>49.72</v>
      </c>
      <c r="H12493">
        <v>49.72</v>
      </c>
    </row>
    <row r="12494" spans="1:8">
      <c r="A12494" t="s">
        <v>319</v>
      </c>
      <c r="B12494">
        <v>39364</v>
      </c>
      <c r="C12494" t="s">
        <v>2424</v>
      </c>
      <c r="D12494" t="s">
        <v>211</v>
      </c>
      <c r="E12494" s="155">
        <v>11195.26</v>
      </c>
      <c r="F12494" s="155">
        <v>11195.26</v>
      </c>
      <c r="G12494">
        <v>22.39</v>
      </c>
      <c r="H12494">
        <v>22.39</v>
      </c>
    </row>
    <row r="12495" spans="1:8">
      <c r="A12495" t="s">
        <v>319</v>
      </c>
      <c r="B12495">
        <v>14576</v>
      </c>
      <c r="C12495" t="s">
        <v>2425</v>
      </c>
      <c r="D12495" t="s">
        <v>211</v>
      </c>
      <c r="E12495" s="155"/>
      <c r="F12495" s="155"/>
      <c r="G12495">
        <v>39.35</v>
      </c>
      <c r="H12495">
        <v>39.35</v>
      </c>
    </row>
    <row r="12496" spans="1:8">
      <c r="A12496" t="s">
        <v>496</v>
      </c>
      <c r="B12496">
        <v>13877</v>
      </c>
      <c r="C12496" t="s">
        <v>2426</v>
      </c>
      <c r="D12496" t="s">
        <v>211</v>
      </c>
      <c r="E12496" s="155"/>
      <c r="F12496" s="155"/>
      <c r="G12496">
        <v>244.22</v>
      </c>
      <c r="H12496">
        <v>244.22</v>
      </c>
    </row>
    <row r="12497" spans="1:8">
      <c r="A12497" t="s">
        <v>317</v>
      </c>
      <c r="B12497">
        <v>7307</v>
      </c>
      <c r="C12497" t="s">
        <v>2427</v>
      </c>
      <c r="D12497" t="s">
        <v>71</v>
      </c>
      <c r="E12497" s="155">
        <v>50.02</v>
      </c>
      <c r="F12497" s="155">
        <v>50.02</v>
      </c>
      <c r="G12497">
        <v>28.48</v>
      </c>
      <c r="H12497">
        <v>28.48</v>
      </c>
    </row>
    <row r="12498" spans="1:8">
      <c r="A12498" t="s">
        <v>319</v>
      </c>
      <c r="B12498">
        <v>38122</v>
      </c>
      <c r="C12498" t="s">
        <v>2428</v>
      </c>
      <c r="D12498" t="s">
        <v>71</v>
      </c>
      <c r="E12498" s="155">
        <v>21.89</v>
      </c>
      <c r="F12498" s="155">
        <v>21.89</v>
      </c>
      <c r="G12498">
        <v>1262.8699999999999</v>
      </c>
      <c r="H12498">
        <v>1262.8699999999999</v>
      </c>
    </row>
    <row r="12499" spans="1:8">
      <c r="A12499" t="s">
        <v>319</v>
      </c>
      <c r="B12499">
        <v>43653</v>
      </c>
      <c r="C12499" t="s">
        <v>2429</v>
      </c>
      <c r="D12499" t="s">
        <v>71</v>
      </c>
      <c r="E12499" s="155">
        <v>23.61</v>
      </c>
      <c r="F12499" s="155">
        <v>23.61</v>
      </c>
      <c r="G12499">
        <v>1362.43</v>
      </c>
      <c r="H12499">
        <v>1362.43</v>
      </c>
    </row>
    <row r="12500" spans="1:8">
      <c r="A12500" t="s">
        <v>319</v>
      </c>
      <c r="B12500">
        <v>45301</v>
      </c>
      <c r="C12500" t="s">
        <v>2430</v>
      </c>
      <c r="D12500" t="s">
        <v>211</v>
      </c>
      <c r="E12500" s="155"/>
      <c r="F12500" s="155"/>
      <c r="G12500">
        <v>1498.78</v>
      </c>
      <c r="H12500">
        <v>1498.78</v>
      </c>
    </row>
    <row r="12501" spans="1:8">
      <c r="A12501" t="s">
        <v>319</v>
      </c>
      <c r="B12501">
        <v>45334</v>
      </c>
      <c r="C12501" t="s">
        <v>2431</v>
      </c>
      <c r="D12501" t="s">
        <v>211</v>
      </c>
      <c r="E12501" s="155">
        <v>29.85</v>
      </c>
      <c r="F12501" s="155">
        <v>29.85</v>
      </c>
      <c r="G12501">
        <v>121.15</v>
      </c>
      <c r="H12501">
        <v>121.15</v>
      </c>
    </row>
    <row r="12502" spans="1:8">
      <c r="A12502" t="s">
        <v>319</v>
      </c>
      <c r="B12502">
        <v>34802</v>
      </c>
      <c r="C12502" t="s">
        <v>2432</v>
      </c>
      <c r="D12502" t="s">
        <v>211</v>
      </c>
      <c r="E12502" s="155">
        <v>1020.33</v>
      </c>
      <c r="F12502" s="155">
        <v>1020.33</v>
      </c>
      <c r="G12502">
        <v>131.08000000000001</v>
      </c>
      <c r="H12502">
        <v>131.08000000000001</v>
      </c>
    </row>
    <row r="12503" spans="1:8">
      <c r="A12503" t="s">
        <v>319</v>
      </c>
      <c r="B12503">
        <v>11588</v>
      </c>
      <c r="C12503" t="s">
        <v>2433</v>
      </c>
      <c r="D12503" t="s">
        <v>211</v>
      </c>
      <c r="E12503" s="155">
        <v>1100.76</v>
      </c>
      <c r="F12503" s="155">
        <v>1100.76</v>
      </c>
      <c r="G12503">
        <v>143.78</v>
      </c>
      <c r="H12503">
        <v>143.78</v>
      </c>
    </row>
    <row r="12504" spans="1:8">
      <c r="A12504" t="s">
        <v>319</v>
      </c>
      <c r="B12504">
        <v>34383</v>
      </c>
      <c r="C12504" t="s">
        <v>2434</v>
      </c>
      <c r="D12504" t="s">
        <v>211</v>
      </c>
      <c r="E12504" s="155">
        <v>1210.92</v>
      </c>
      <c r="F12504" s="155">
        <v>1210.92</v>
      </c>
      <c r="G12504">
        <v>434.25</v>
      </c>
      <c r="H12504">
        <v>434.25</v>
      </c>
    </row>
    <row r="12505" spans="1:8">
      <c r="A12505" t="s">
        <v>319</v>
      </c>
      <c r="B12505">
        <v>40451</v>
      </c>
      <c r="C12505" t="s">
        <v>2435</v>
      </c>
      <c r="D12505" t="s">
        <v>109</v>
      </c>
      <c r="E12505" s="155">
        <v>97.88</v>
      </c>
      <c r="F12505" s="155">
        <v>97.88</v>
      </c>
      <c r="G12505">
        <v>434.25</v>
      </c>
      <c r="H12505">
        <v>434.25</v>
      </c>
    </row>
    <row r="12506" spans="1:8">
      <c r="A12506" t="s">
        <v>319</v>
      </c>
      <c r="B12506">
        <v>40453</v>
      </c>
      <c r="C12506" t="s">
        <v>2436</v>
      </c>
      <c r="D12506" t="s">
        <v>109</v>
      </c>
      <c r="E12506" s="155">
        <v>105.91</v>
      </c>
      <c r="F12506" s="155">
        <v>105.91</v>
      </c>
      <c r="G12506">
        <v>577.5</v>
      </c>
      <c r="H12506">
        <v>577.5</v>
      </c>
    </row>
    <row r="12507" spans="1:8">
      <c r="A12507" t="s">
        <v>319</v>
      </c>
      <c r="B12507">
        <v>40452</v>
      </c>
      <c r="C12507" t="s">
        <v>2437</v>
      </c>
      <c r="D12507" t="s">
        <v>109</v>
      </c>
      <c r="E12507" s="155">
        <v>116.17</v>
      </c>
      <c r="F12507" s="155">
        <v>116.17</v>
      </c>
      <c r="G12507">
        <v>809.62</v>
      </c>
      <c r="H12507">
        <v>809.62</v>
      </c>
    </row>
    <row r="12508" spans="1:8">
      <c r="A12508" t="s">
        <v>319</v>
      </c>
      <c r="B12508">
        <v>11594</v>
      </c>
      <c r="C12508" t="s">
        <v>2438</v>
      </c>
      <c r="D12508" t="s">
        <v>211</v>
      </c>
      <c r="E12508" s="155">
        <v>350.84</v>
      </c>
      <c r="F12508" s="155">
        <v>350.84</v>
      </c>
      <c r="G12508">
        <v>579.04</v>
      </c>
      <c r="H12508">
        <v>579.04</v>
      </c>
    </row>
    <row r="12509" spans="1:8">
      <c r="A12509" t="s">
        <v>319</v>
      </c>
      <c r="B12509">
        <v>3311</v>
      </c>
      <c r="C12509" t="s">
        <v>2439</v>
      </c>
      <c r="D12509" t="s">
        <v>217</v>
      </c>
      <c r="E12509" s="155">
        <v>350.84</v>
      </c>
      <c r="F12509" s="155">
        <v>350.84</v>
      </c>
      <c r="G12509">
        <v>673.35</v>
      </c>
      <c r="H12509">
        <v>673.35</v>
      </c>
    </row>
    <row r="12510" spans="1:8">
      <c r="A12510" t="s">
        <v>319</v>
      </c>
      <c r="B12510">
        <v>11599</v>
      </c>
      <c r="C12510" t="s">
        <v>2440</v>
      </c>
      <c r="D12510" t="s">
        <v>211</v>
      </c>
      <c r="E12510" s="155">
        <v>466.58</v>
      </c>
      <c r="F12510" s="155">
        <v>466.58</v>
      </c>
      <c r="G12510">
        <v>459.84</v>
      </c>
      <c r="H12510">
        <v>459.84</v>
      </c>
    </row>
    <row r="12511" spans="1:8">
      <c r="A12511" t="s">
        <v>319</v>
      </c>
      <c r="B12511">
        <v>11593</v>
      </c>
      <c r="C12511" t="s">
        <v>2441</v>
      </c>
      <c r="D12511" t="s">
        <v>211</v>
      </c>
      <c r="E12511" s="155">
        <v>654.12</v>
      </c>
      <c r="F12511" s="155">
        <v>654.12</v>
      </c>
      <c r="G12511">
        <v>603.13</v>
      </c>
      <c r="H12511">
        <v>603.13</v>
      </c>
    </row>
    <row r="12512" spans="1:8">
      <c r="A12512" t="s">
        <v>319</v>
      </c>
      <c r="B12512">
        <v>3314</v>
      </c>
      <c r="C12512" t="s">
        <v>2442</v>
      </c>
      <c r="D12512" t="s">
        <v>217</v>
      </c>
      <c r="E12512" s="155">
        <v>467.83</v>
      </c>
      <c r="F12512" s="155">
        <v>467.83</v>
      </c>
      <c r="G12512">
        <v>385.06</v>
      </c>
      <c r="H12512">
        <v>385.06</v>
      </c>
    </row>
    <row r="12513" spans="1:8">
      <c r="A12513" t="s">
        <v>319</v>
      </c>
      <c r="B12513">
        <v>11597</v>
      </c>
      <c r="C12513" t="s">
        <v>2443</v>
      </c>
      <c r="D12513" t="s">
        <v>211</v>
      </c>
      <c r="E12513" s="155">
        <v>544.03</v>
      </c>
      <c r="F12513" s="155">
        <v>544.03</v>
      </c>
      <c r="G12513">
        <v>832.82</v>
      </c>
      <c r="H12513">
        <v>832.82</v>
      </c>
    </row>
    <row r="12514" spans="1:8">
      <c r="A12514" t="s">
        <v>319</v>
      </c>
      <c r="B12514">
        <v>3309</v>
      </c>
      <c r="C12514" t="s">
        <v>2444</v>
      </c>
      <c r="D12514" t="s">
        <v>217</v>
      </c>
      <c r="E12514" s="155">
        <v>371.52</v>
      </c>
      <c r="F12514" s="155">
        <v>371.52</v>
      </c>
      <c r="G12514">
        <v>1070.97</v>
      </c>
      <c r="H12514">
        <v>1070.97</v>
      </c>
    </row>
    <row r="12515" spans="1:8">
      <c r="A12515" t="s">
        <v>319</v>
      </c>
      <c r="B12515">
        <v>40440</v>
      </c>
      <c r="C12515" t="s">
        <v>2445</v>
      </c>
      <c r="D12515" t="s">
        <v>217</v>
      </c>
      <c r="E12515" s="155">
        <v>487.29</v>
      </c>
      <c r="F12515" s="155">
        <v>487.29</v>
      </c>
      <c r="G12515">
        <v>1180.49</v>
      </c>
      <c r="H12515">
        <v>1180.49</v>
      </c>
    </row>
    <row r="12516" spans="1:8">
      <c r="A12516" t="s">
        <v>319</v>
      </c>
      <c r="B12516">
        <v>40441</v>
      </c>
      <c r="C12516" t="s">
        <v>2446</v>
      </c>
      <c r="D12516" t="s">
        <v>217</v>
      </c>
      <c r="E12516" s="155">
        <v>311.11</v>
      </c>
      <c r="F12516" s="155">
        <v>311.11</v>
      </c>
      <c r="G12516">
        <v>323.70999999999998</v>
      </c>
      <c r="H12516">
        <v>323.70999999999998</v>
      </c>
    </row>
    <row r="12517" spans="1:8">
      <c r="A12517" t="s">
        <v>319</v>
      </c>
      <c r="B12517">
        <v>34612</v>
      </c>
      <c r="C12517" t="s">
        <v>2447</v>
      </c>
      <c r="D12517" t="s">
        <v>211</v>
      </c>
      <c r="E12517" s="155">
        <v>672.87</v>
      </c>
      <c r="F12517" s="155">
        <v>672.87</v>
      </c>
      <c r="G12517">
        <v>579.04</v>
      </c>
      <c r="H12517">
        <v>579.04</v>
      </c>
    </row>
    <row r="12518" spans="1:8">
      <c r="A12518" t="s">
        <v>319</v>
      </c>
      <c r="B12518">
        <v>34635</v>
      </c>
      <c r="C12518" t="s">
        <v>2448</v>
      </c>
      <c r="D12518" t="s">
        <v>211</v>
      </c>
      <c r="E12518" s="155">
        <v>865.28</v>
      </c>
      <c r="F12518" s="155">
        <v>865.28</v>
      </c>
      <c r="G12518">
        <v>404.8</v>
      </c>
      <c r="H12518">
        <v>404.8</v>
      </c>
    </row>
    <row r="12519" spans="1:8">
      <c r="A12519" t="s">
        <v>319</v>
      </c>
      <c r="B12519">
        <v>34633</v>
      </c>
      <c r="C12519" t="s">
        <v>2449</v>
      </c>
      <c r="D12519" t="s">
        <v>211</v>
      </c>
      <c r="E12519" s="155">
        <v>953.76</v>
      </c>
      <c r="F12519" s="155">
        <v>953.76</v>
      </c>
      <c r="G12519">
        <v>459.84</v>
      </c>
      <c r="H12519">
        <v>459.84</v>
      </c>
    </row>
    <row r="12520" spans="1:8">
      <c r="A12520" t="s">
        <v>319</v>
      </c>
      <c r="B12520">
        <v>40449</v>
      </c>
      <c r="C12520" t="s">
        <v>2450</v>
      </c>
      <c r="D12520" t="s">
        <v>217</v>
      </c>
      <c r="E12520" s="155">
        <v>261.54000000000002</v>
      </c>
      <c r="F12520" s="155">
        <v>261.54000000000002</v>
      </c>
      <c r="G12520">
        <v>269.69</v>
      </c>
      <c r="H12520">
        <v>269.69</v>
      </c>
    </row>
    <row r="12521" spans="1:8">
      <c r="A12521" t="s">
        <v>319</v>
      </c>
      <c r="B12521">
        <v>11592</v>
      </c>
      <c r="C12521" t="s">
        <v>2451</v>
      </c>
      <c r="D12521" t="s">
        <v>211</v>
      </c>
      <c r="E12521" s="155">
        <v>467.83</v>
      </c>
      <c r="F12521" s="155">
        <v>467.83</v>
      </c>
      <c r="G12521">
        <v>336.28</v>
      </c>
      <c r="H12521">
        <v>336.28</v>
      </c>
    </row>
    <row r="12522" spans="1:8">
      <c r="A12522" t="s">
        <v>319</v>
      </c>
      <c r="B12522">
        <v>34800</v>
      </c>
      <c r="C12522" t="s">
        <v>2452</v>
      </c>
      <c r="D12522" t="s">
        <v>217</v>
      </c>
      <c r="E12522" s="155">
        <v>327.06</v>
      </c>
      <c r="F12522" s="155">
        <v>327.06</v>
      </c>
      <c r="G12522">
        <v>2.23</v>
      </c>
      <c r="H12522">
        <v>2.23</v>
      </c>
    </row>
    <row r="12523" spans="1:8">
      <c r="A12523" t="s">
        <v>319</v>
      </c>
      <c r="B12523">
        <v>11596</v>
      </c>
      <c r="C12523" t="s">
        <v>2453</v>
      </c>
      <c r="D12523" t="s">
        <v>211</v>
      </c>
      <c r="E12523" s="155">
        <v>371.52</v>
      </c>
      <c r="F12523" s="155">
        <v>371.52</v>
      </c>
      <c r="G12523">
        <v>12.11</v>
      </c>
      <c r="H12523">
        <v>12.11</v>
      </c>
    </row>
    <row r="12524" spans="1:8">
      <c r="A12524" t="s">
        <v>319</v>
      </c>
      <c r="B12524">
        <v>40438</v>
      </c>
      <c r="C12524" t="s">
        <v>2454</v>
      </c>
      <c r="D12524" t="s">
        <v>217</v>
      </c>
      <c r="E12524" s="155">
        <v>217.89</v>
      </c>
      <c r="F12524" s="155">
        <v>217.89</v>
      </c>
      <c r="G12524">
        <v>8.5500000000000007</v>
      </c>
      <c r="H12524">
        <v>8.5500000000000007</v>
      </c>
    </row>
    <row r="12525" spans="1:8">
      <c r="A12525" t="s">
        <v>319</v>
      </c>
      <c r="B12525">
        <v>40436</v>
      </c>
      <c r="C12525" t="s">
        <v>2455</v>
      </c>
      <c r="D12525" t="s">
        <v>217</v>
      </c>
      <c r="E12525" s="155">
        <v>271.69</v>
      </c>
      <c r="F12525" s="155">
        <v>271.69</v>
      </c>
      <c r="G12525">
        <v>6.16</v>
      </c>
      <c r="H12525">
        <v>6.16</v>
      </c>
    </row>
    <row r="12526" spans="1:8">
      <c r="A12526" t="s">
        <v>319</v>
      </c>
      <c r="B12526">
        <v>4315</v>
      </c>
      <c r="C12526" t="s">
        <v>2456</v>
      </c>
      <c r="D12526" t="s">
        <v>211</v>
      </c>
      <c r="E12526" s="155">
        <v>1.55</v>
      </c>
      <c r="F12526" s="155">
        <v>1.55</v>
      </c>
      <c r="G12526">
        <v>48.88</v>
      </c>
      <c r="H12526">
        <v>48.88</v>
      </c>
    </row>
    <row r="12527" spans="1:8">
      <c r="A12527" t="s">
        <v>319</v>
      </c>
      <c r="B12527">
        <v>402</v>
      </c>
      <c r="C12527" t="s">
        <v>2457</v>
      </c>
      <c r="D12527" t="s">
        <v>211</v>
      </c>
      <c r="E12527" s="155"/>
      <c r="F12527" s="155"/>
      <c r="G12527">
        <v>7.12</v>
      </c>
      <c r="H12527">
        <v>7.12</v>
      </c>
    </row>
    <row r="12528" spans="1:8">
      <c r="A12528" t="s">
        <v>319</v>
      </c>
      <c r="B12528">
        <v>4226</v>
      </c>
      <c r="C12528" t="s">
        <v>2458</v>
      </c>
      <c r="D12528" t="s">
        <v>205</v>
      </c>
      <c r="E12528" s="155">
        <v>7.64</v>
      </c>
      <c r="F12528" s="155">
        <v>7.64</v>
      </c>
      <c r="G12528">
        <v>7.96</v>
      </c>
      <c r="H12528">
        <v>7.96</v>
      </c>
    </row>
    <row r="12529" spans="1:8">
      <c r="A12529" t="s">
        <v>319</v>
      </c>
      <c r="B12529">
        <v>4222</v>
      </c>
      <c r="C12529" t="s">
        <v>2459</v>
      </c>
      <c r="D12529" t="s">
        <v>71</v>
      </c>
      <c r="E12529" s="155">
        <v>6.51</v>
      </c>
      <c r="F12529" s="155">
        <v>6.51</v>
      </c>
      <c r="G12529">
        <v>9.92</v>
      </c>
      <c r="H12529">
        <v>9.92</v>
      </c>
    </row>
    <row r="12530" spans="1:8">
      <c r="A12530" t="s">
        <v>319</v>
      </c>
      <c r="B12530">
        <v>34804</v>
      </c>
      <c r="C12530" t="s">
        <v>2460</v>
      </c>
      <c r="D12530" t="s">
        <v>109</v>
      </c>
      <c r="E12530" s="155">
        <v>39.49</v>
      </c>
      <c r="F12530" s="155">
        <v>39.49</v>
      </c>
      <c r="G12530">
        <v>11.91</v>
      </c>
      <c r="H12530">
        <v>11.91</v>
      </c>
    </row>
    <row r="12531" spans="1:8">
      <c r="A12531" t="s">
        <v>319</v>
      </c>
      <c r="B12531">
        <v>4013</v>
      </c>
      <c r="C12531" t="s">
        <v>2461</v>
      </c>
      <c r="D12531" t="s">
        <v>109</v>
      </c>
      <c r="E12531" s="155">
        <v>6.91</v>
      </c>
      <c r="F12531" s="155">
        <v>6.91</v>
      </c>
      <c r="G12531">
        <v>15.97</v>
      </c>
      <c r="H12531">
        <v>15.97</v>
      </c>
    </row>
    <row r="12532" spans="1:8">
      <c r="A12532" t="s">
        <v>319</v>
      </c>
      <c r="B12532">
        <v>4011</v>
      </c>
      <c r="C12532" t="s">
        <v>2462</v>
      </c>
      <c r="D12532" t="s">
        <v>109</v>
      </c>
      <c r="E12532" s="155">
        <v>7.71</v>
      </c>
      <c r="F12532" s="155">
        <v>7.71</v>
      </c>
      <c r="G12532">
        <v>19.989999999999998</v>
      </c>
      <c r="H12532">
        <v>19.989999999999998</v>
      </c>
    </row>
    <row r="12533" spans="1:8">
      <c r="A12533" t="s">
        <v>319</v>
      </c>
      <c r="B12533">
        <v>4021</v>
      </c>
      <c r="C12533" t="s">
        <v>2463</v>
      </c>
      <c r="D12533" t="s">
        <v>109</v>
      </c>
      <c r="E12533" s="155">
        <v>9.6199999999999992</v>
      </c>
      <c r="F12533" s="155">
        <v>9.6199999999999992</v>
      </c>
      <c r="G12533">
        <v>23.95</v>
      </c>
      <c r="H12533">
        <v>23.95</v>
      </c>
    </row>
    <row r="12534" spans="1:8">
      <c r="A12534" t="s">
        <v>496</v>
      </c>
      <c r="B12534">
        <v>4019</v>
      </c>
      <c r="C12534" t="s">
        <v>2464</v>
      </c>
      <c r="D12534" t="s">
        <v>109</v>
      </c>
      <c r="E12534" s="155">
        <v>11.55</v>
      </c>
      <c r="F12534" s="155">
        <v>11.55</v>
      </c>
      <c r="G12534">
        <v>9377.68</v>
      </c>
      <c r="H12534">
        <v>9377.68</v>
      </c>
    </row>
    <row r="12535" spans="1:8">
      <c r="A12535" t="s">
        <v>462</v>
      </c>
      <c r="B12535">
        <v>4012</v>
      </c>
      <c r="C12535" t="s">
        <v>2465</v>
      </c>
      <c r="D12535" t="s">
        <v>109</v>
      </c>
      <c r="E12535" s="155">
        <v>15.48</v>
      </c>
      <c r="F12535" s="155">
        <v>15.48</v>
      </c>
      <c r="G12535">
        <v>24.1</v>
      </c>
      <c r="H12535">
        <v>26.03</v>
      </c>
    </row>
    <row r="12536" spans="1:8">
      <c r="A12536" t="s">
        <v>462</v>
      </c>
      <c r="B12536">
        <v>4020</v>
      </c>
      <c r="C12536" t="s">
        <v>2466</v>
      </c>
      <c r="D12536" t="s">
        <v>109</v>
      </c>
      <c r="E12536" s="155">
        <v>19.38</v>
      </c>
      <c r="F12536" s="155">
        <v>19.38</v>
      </c>
      <c r="G12536">
        <v>4223.0200000000004</v>
      </c>
      <c r="H12536">
        <v>4560.57</v>
      </c>
    </row>
    <row r="12537" spans="1:8">
      <c r="A12537" t="s">
        <v>319</v>
      </c>
      <c r="B12537">
        <v>4018</v>
      </c>
      <c r="C12537" t="s">
        <v>2467</v>
      </c>
      <c r="D12537" t="s">
        <v>109</v>
      </c>
      <c r="E12537" s="155">
        <v>23.22</v>
      </c>
      <c r="F12537" s="155">
        <v>23.22</v>
      </c>
      <c r="G12537">
        <v>2.78</v>
      </c>
      <c r="H12537">
        <v>2.78</v>
      </c>
    </row>
    <row r="12538" spans="1:8">
      <c r="A12538" t="s">
        <v>319</v>
      </c>
      <c r="B12538">
        <v>36498</v>
      </c>
      <c r="C12538" t="s">
        <v>2468</v>
      </c>
      <c r="D12538" t="s">
        <v>211</v>
      </c>
      <c r="E12538" s="155">
        <v>7806.97</v>
      </c>
      <c r="F12538" s="155">
        <v>7806.97</v>
      </c>
      <c r="G12538">
        <v>0.8</v>
      </c>
      <c r="H12538">
        <v>0.8</v>
      </c>
    </row>
    <row r="12539" spans="1:8">
      <c r="A12539" t="s">
        <v>319</v>
      </c>
      <c r="B12539">
        <v>12872</v>
      </c>
      <c r="C12539" t="s">
        <v>2469</v>
      </c>
      <c r="D12539" t="s">
        <v>88</v>
      </c>
      <c r="E12539" s="155">
        <v>22.53</v>
      </c>
      <c r="F12539" s="155">
        <v>22.53</v>
      </c>
      <c r="G12539">
        <v>0.62</v>
      </c>
      <c r="H12539">
        <v>0.62</v>
      </c>
    </row>
    <row r="12540" spans="1:8">
      <c r="A12540" t="s">
        <v>319</v>
      </c>
      <c r="B12540">
        <v>41075</v>
      </c>
      <c r="C12540" t="s">
        <v>2470</v>
      </c>
      <c r="D12540" t="s">
        <v>291</v>
      </c>
      <c r="E12540" s="155">
        <v>3942.47</v>
      </c>
      <c r="F12540" s="155">
        <v>3942.47</v>
      </c>
      <c r="G12540">
        <v>17.55</v>
      </c>
      <c r="H12540">
        <v>17.55</v>
      </c>
    </row>
    <row r="12541" spans="1:8">
      <c r="A12541" t="s">
        <v>319</v>
      </c>
      <c r="B12541">
        <v>44324</v>
      </c>
      <c r="C12541" t="s">
        <v>2471</v>
      </c>
      <c r="D12541" t="s">
        <v>205</v>
      </c>
      <c r="E12541" s="155">
        <v>2.65</v>
      </c>
      <c r="F12541" s="155">
        <v>2.65</v>
      </c>
      <c r="G12541">
        <v>17.940000000000001</v>
      </c>
      <c r="H12541">
        <v>17.940000000000001</v>
      </c>
    </row>
    <row r="12542" spans="1:8">
      <c r="A12542" t="s">
        <v>496</v>
      </c>
      <c r="B12542">
        <v>3315</v>
      </c>
      <c r="C12542" t="s">
        <v>2472</v>
      </c>
      <c r="D12542" t="s">
        <v>205</v>
      </c>
      <c r="E12542" s="155">
        <v>0.76</v>
      </c>
      <c r="F12542" s="155">
        <v>0.76</v>
      </c>
      <c r="G12542">
        <v>62499.99</v>
      </c>
      <c r="H12542">
        <v>62499.99</v>
      </c>
    </row>
    <row r="12543" spans="1:8">
      <c r="A12543" t="s">
        <v>496</v>
      </c>
      <c r="B12543">
        <v>36870</v>
      </c>
      <c r="C12543" t="s">
        <v>2473</v>
      </c>
      <c r="D12543" t="s">
        <v>205</v>
      </c>
      <c r="E12543" s="155">
        <v>0.59</v>
      </c>
      <c r="F12543" s="155">
        <v>0.59</v>
      </c>
      <c r="G12543">
        <v>49000</v>
      </c>
      <c r="H12543">
        <v>49000</v>
      </c>
    </row>
    <row r="12544" spans="1:8">
      <c r="A12544" t="s">
        <v>319</v>
      </c>
      <c r="B12544">
        <v>5092</v>
      </c>
      <c r="C12544" t="s">
        <v>2474</v>
      </c>
      <c r="D12544" t="s">
        <v>699</v>
      </c>
      <c r="E12544" s="155">
        <v>20.170000000000002</v>
      </c>
      <c r="F12544" s="155">
        <v>20.170000000000002</v>
      </c>
      <c r="G12544">
        <v>12.85</v>
      </c>
      <c r="H12544">
        <v>12.85</v>
      </c>
    </row>
    <row r="12545" spans="1:8">
      <c r="A12545" t="s">
        <v>319</v>
      </c>
      <c r="B12545">
        <v>11462</v>
      </c>
      <c r="C12545" t="s">
        <v>2475</v>
      </c>
      <c r="D12545" t="s">
        <v>699</v>
      </c>
      <c r="E12545" s="155">
        <v>20.63</v>
      </c>
      <c r="F12545" s="155">
        <v>20.63</v>
      </c>
      <c r="G12545">
        <v>18</v>
      </c>
      <c r="H12545">
        <v>18</v>
      </c>
    </row>
    <row r="12546" spans="1:8">
      <c r="A12546" t="s">
        <v>319</v>
      </c>
      <c r="B12546">
        <v>36529</v>
      </c>
      <c r="C12546" t="s">
        <v>2476</v>
      </c>
      <c r="D12546" t="s">
        <v>211</v>
      </c>
      <c r="E12546" s="155"/>
      <c r="F12546" s="155"/>
      <c r="G12546">
        <v>11.43</v>
      </c>
      <c r="H12546">
        <v>11.43</v>
      </c>
    </row>
    <row r="12547" spans="1:8">
      <c r="A12547" t="s">
        <v>319</v>
      </c>
      <c r="B12547">
        <v>3318</v>
      </c>
      <c r="C12547" t="s">
        <v>2477</v>
      </c>
      <c r="D12547" t="s">
        <v>211</v>
      </c>
      <c r="E12547" s="155"/>
      <c r="F12547" s="155"/>
      <c r="G12547">
        <v>12.64</v>
      </c>
      <c r="H12547">
        <v>12.64</v>
      </c>
    </row>
    <row r="12548" spans="1:8">
      <c r="A12548" t="s">
        <v>319</v>
      </c>
      <c r="B12548">
        <v>3324</v>
      </c>
      <c r="C12548" t="s">
        <v>2478</v>
      </c>
      <c r="D12548" t="s">
        <v>109</v>
      </c>
      <c r="E12548" s="155">
        <v>16.420000000000002</v>
      </c>
      <c r="F12548" s="155">
        <v>16.420000000000002</v>
      </c>
      <c r="G12548">
        <v>67.3</v>
      </c>
      <c r="H12548">
        <v>67.3</v>
      </c>
    </row>
    <row r="12549" spans="1:8">
      <c r="A12549" t="s">
        <v>319</v>
      </c>
      <c r="B12549">
        <v>3322</v>
      </c>
      <c r="C12549" t="s">
        <v>2479</v>
      </c>
      <c r="D12549" t="s">
        <v>109</v>
      </c>
      <c r="E12549" s="155">
        <v>23</v>
      </c>
      <c r="F12549" s="155">
        <v>23</v>
      </c>
      <c r="G12549">
        <v>71.8</v>
      </c>
      <c r="H12549">
        <v>71.8</v>
      </c>
    </row>
    <row r="12550" spans="1:8">
      <c r="A12550" t="s">
        <v>319</v>
      </c>
      <c r="B12550">
        <v>5076</v>
      </c>
      <c r="C12550" t="s">
        <v>2480</v>
      </c>
      <c r="D12550" t="s">
        <v>205</v>
      </c>
      <c r="E12550" s="155">
        <v>16.399999999999999</v>
      </c>
      <c r="F12550" s="155">
        <v>16.399999999999999</v>
      </c>
      <c r="G12550">
        <v>29.44</v>
      </c>
      <c r="H12550">
        <v>29.44</v>
      </c>
    </row>
    <row r="12551" spans="1:8">
      <c r="A12551" t="s">
        <v>319</v>
      </c>
      <c r="B12551">
        <v>5077</v>
      </c>
      <c r="C12551" t="s">
        <v>2481</v>
      </c>
      <c r="D12551" t="s">
        <v>205</v>
      </c>
      <c r="E12551" s="155">
        <v>18.12</v>
      </c>
      <c r="F12551" s="155">
        <v>18.12</v>
      </c>
      <c r="G12551">
        <v>6.51</v>
      </c>
      <c r="H12551">
        <v>6.51</v>
      </c>
    </row>
    <row r="12552" spans="1:8">
      <c r="A12552" t="s">
        <v>319</v>
      </c>
      <c r="B12552">
        <v>45242</v>
      </c>
      <c r="C12552" t="s">
        <v>2482</v>
      </c>
      <c r="D12552" t="s">
        <v>211</v>
      </c>
      <c r="E12552" s="155">
        <v>52.96</v>
      </c>
      <c r="F12552" s="155">
        <v>52.96</v>
      </c>
      <c r="G12552">
        <v>10.78</v>
      </c>
      <c r="H12552">
        <v>10.78</v>
      </c>
    </row>
    <row r="12553" spans="1:8">
      <c r="A12553" t="s">
        <v>319</v>
      </c>
      <c r="B12553">
        <v>11837</v>
      </c>
      <c r="C12553" t="s">
        <v>2483</v>
      </c>
      <c r="D12553" t="s">
        <v>211</v>
      </c>
      <c r="E12553" s="155">
        <v>98.17</v>
      </c>
      <c r="F12553" s="155">
        <v>98.17</v>
      </c>
      <c r="G12553">
        <v>6.68</v>
      </c>
      <c r="H12553">
        <v>6.68</v>
      </c>
    </row>
    <row r="12554" spans="1:8">
      <c r="A12554" t="s">
        <v>319</v>
      </c>
      <c r="B12554">
        <v>415</v>
      </c>
      <c r="C12554" t="s">
        <v>2484</v>
      </c>
      <c r="D12554" t="s">
        <v>211</v>
      </c>
      <c r="E12554" s="155">
        <v>40.26</v>
      </c>
      <c r="F12554" s="155">
        <v>40.26</v>
      </c>
      <c r="G12554">
        <v>36.799999999999997</v>
      </c>
      <c r="H12554">
        <v>36.799999999999997</v>
      </c>
    </row>
    <row r="12555" spans="1:8">
      <c r="A12555" t="s">
        <v>319</v>
      </c>
      <c r="B12555">
        <v>38055</v>
      </c>
      <c r="C12555" t="s">
        <v>2485</v>
      </c>
      <c r="D12555" t="s">
        <v>211</v>
      </c>
      <c r="E12555" s="155">
        <v>8.91</v>
      </c>
      <c r="F12555" s="155">
        <v>8.91</v>
      </c>
      <c r="G12555">
        <v>35.94</v>
      </c>
      <c r="H12555">
        <v>35.94</v>
      </c>
    </row>
    <row r="12556" spans="1:8">
      <c r="A12556" t="s">
        <v>319</v>
      </c>
      <c r="B12556">
        <v>416</v>
      </c>
      <c r="C12556" t="s">
        <v>2486</v>
      </c>
      <c r="D12556" t="s">
        <v>211</v>
      </c>
      <c r="E12556" s="155">
        <v>14.74</v>
      </c>
      <c r="F12556" s="155">
        <v>14.74</v>
      </c>
      <c r="G12556">
        <v>13.71</v>
      </c>
      <c r="H12556">
        <v>13.71</v>
      </c>
    </row>
    <row r="12557" spans="1:8">
      <c r="A12557" t="s">
        <v>319</v>
      </c>
      <c r="B12557">
        <v>425</v>
      </c>
      <c r="C12557" t="s">
        <v>2487</v>
      </c>
      <c r="D12557" t="s">
        <v>211</v>
      </c>
      <c r="E12557" s="155">
        <v>9.1300000000000008</v>
      </c>
      <c r="F12557" s="155">
        <v>9.1300000000000008</v>
      </c>
      <c r="G12557">
        <v>12.61</v>
      </c>
      <c r="H12557">
        <v>12.61</v>
      </c>
    </row>
    <row r="12558" spans="1:8">
      <c r="A12558" t="s">
        <v>319</v>
      </c>
      <c r="B12558">
        <v>426</v>
      </c>
      <c r="C12558" t="s">
        <v>2488</v>
      </c>
      <c r="D12558" t="s">
        <v>211</v>
      </c>
      <c r="E12558" s="155">
        <v>50.31</v>
      </c>
      <c r="F12558" s="155">
        <v>50.31</v>
      </c>
      <c r="G12558">
        <v>137.94</v>
      </c>
      <c r="H12558">
        <v>137.94</v>
      </c>
    </row>
    <row r="12559" spans="1:8">
      <c r="A12559" t="s">
        <v>319</v>
      </c>
      <c r="B12559">
        <v>38056</v>
      </c>
      <c r="C12559" t="s">
        <v>2489</v>
      </c>
      <c r="D12559" t="s">
        <v>211</v>
      </c>
      <c r="E12559" s="155">
        <v>49.13</v>
      </c>
      <c r="F12559" s="155">
        <v>49.13</v>
      </c>
      <c r="G12559">
        <v>119.87</v>
      </c>
      <c r="H12559">
        <v>119.87</v>
      </c>
    </row>
    <row r="12560" spans="1:8">
      <c r="A12560" t="s">
        <v>319</v>
      </c>
      <c r="B12560">
        <v>1564</v>
      </c>
      <c r="C12560" t="s">
        <v>2490</v>
      </c>
      <c r="D12560" t="s">
        <v>211</v>
      </c>
      <c r="E12560" s="155">
        <v>18.75</v>
      </c>
      <c r="F12560" s="155">
        <v>18.75</v>
      </c>
      <c r="G12560">
        <v>143.08000000000001</v>
      </c>
      <c r="H12560">
        <v>143.08000000000001</v>
      </c>
    </row>
    <row r="12561" spans="1:8">
      <c r="A12561" t="s">
        <v>319</v>
      </c>
      <c r="B12561">
        <v>11032</v>
      </c>
      <c r="C12561" t="s">
        <v>2491</v>
      </c>
      <c r="D12561" t="s">
        <v>211</v>
      </c>
      <c r="E12561" s="155">
        <v>8.74</v>
      </c>
      <c r="F12561" s="155">
        <v>8.74</v>
      </c>
      <c r="G12561">
        <v>161.16999999999999</v>
      </c>
      <c r="H12561">
        <v>161.16999999999999</v>
      </c>
    </row>
    <row r="12562" spans="1:8">
      <c r="A12562" t="s">
        <v>319</v>
      </c>
      <c r="B12562">
        <v>36786</v>
      </c>
      <c r="C12562" t="s">
        <v>2492</v>
      </c>
      <c r="D12562" t="s">
        <v>2493</v>
      </c>
      <c r="E12562" s="155"/>
      <c r="F12562" s="155"/>
      <c r="G12562">
        <v>0.75</v>
      </c>
      <c r="H12562">
        <v>0.75</v>
      </c>
    </row>
    <row r="12563" spans="1:8">
      <c r="A12563" t="s">
        <v>319</v>
      </c>
      <c r="B12563">
        <v>36785</v>
      </c>
      <c r="C12563" t="s">
        <v>2494</v>
      </c>
      <c r="D12563" t="s">
        <v>2493</v>
      </c>
      <c r="E12563" s="155"/>
      <c r="F12563" s="155"/>
      <c r="G12563">
        <v>671.69</v>
      </c>
      <c r="H12563">
        <v>671.69</v>
      </c>
    </row>
    <row r="12564" spans="1:8">
      <c r="A12564" t="s">
        <v>319</v>
      </c>
      <c r="B12564">
        <v>36782</v>
      </c>
      <c r="C12564" t="s">
        <v>2495</v>
      </c>
      <c r="D12564" t="s">
        <v>2493</v>
      </c>
      <c r="E12564" s="155"/>
      <c r="F12564" s="155"/>
      <c r="G12564">
        <v>1.58</v>
      </c>
      <c r="H12564">
        <v>1.58</v>
      </c>
    </row>
    <row r="12565" spans="1:8">
      <c r="A12565" t="s">
        <v>319</v>
      </c>
      <c r="B12565">
        <v>44481</v>
      </c>
      <c r="C12565" t="s">
        <v>2496</v>
      </c>
      <c r="D12565" t="s">
        <v>2493</v>
      </c>
      <c r="E12565" s="155"/>
      <c r="F12565" s="155"/>
      <c r="G12565">
        <v>45.13</v>
      </c>
      <c r="H12565">
        <v>45.13</v>
      </c>
    </row>
    <row r="12566" spans="1:8">
      <c r="A12566" t="s">
        <v>319</v>
      </c>
      <c r="B12566">
        <v>4824</v>
      </c>
      <c r="C12566" t="s">
        <v>2497</v>
      </c>
      <c r="D12566" t="s">
        <v>205</v>
      </c>
      <c r="E12566" s="155">
        <v>0.79</v>
      </c>
      <c r="F12566" s="155">
        <v>0.79</v>
      </c>
      <c r="G12566">
        <v>10.75</v>
      </c>
      <c r="H12566">
        <v>10.75</v>
      </c>
    </row>
    <row r="12567" spans="1:8">
      <c r="A12567" t="s">
        <v>319</v>
      </c>
      <c r="B12567">
        <v>11795</v>
      </c>
      <c r="C12567" t="s">
        <v>2498</v>
      </c>
      <c r="D12567" t="s">
        <v>109</v>
      </c>
      <c r="E12567" s="155">
        <v>792.45</v>
      </c>
      <c r="F12567" s="155">
        <v>792.45</v>
      </c>
      <c r="G12567">
        <v>28.17</v>
      </c>
      <c r="H12567">
        <v>28.17</v>
      </c>
    </row>
    <row r="12568" spans="1:8">
      <c r="A12568" t="s">
        <v>319</v>
      </c>
      <c r="B12568">
        <v>134</v>
      </c>
      <c r="C12568" t="s">
        <v>2499</v>
      </c>
      <c r="D12568" t="s">
        <v>205</v>
      </c>
      <c r="E12568" s="155">
        <v>1.86</v>
      </c>
      <c r="F12568" s="155">
        <v>1.86</v>
      </c>
      <c r="G12568">
        <v>233.07</v>
      </c>
      <c r="H12568">
        <v>233.07</v>
      </c>
    </row>
    <row r="12569" spans="1:8">
      <c r="A12569" t="s">
        <v>319</v>
      </c>
      <c r="B12569">
        <v>4229</v>
      </c>
      <c r="C12569" t="s">
        <v>2500</v>
      </c>
      <c r="D12569" t="s">
        <v>205</v>
      </c>
      <c r="E12569" s="155">
        <v>45.51</v>
      </c>
      <c r="F12569" s="155">
        <v>45.51</v>
      </c>
      <c r="G12569">
        <v>177.86</v>
      </c>
      <c r="H12569">
        <v>177.86</v>
      </c>
    </row>
    <row r="12570" spans="1:8">
      <c r="A12570" t="s">
        <v>319</v>
      </c>
      <c r="B12570">
        <v>11731</v>
      </c>
      <c r="C12570" t="s">
        <v>2501</v>
      </c>
      <c r="D12570" t="s">
        <v>211</v>
      </c>
      <c r="E12570" s="155">
        <v>9.4600000000000009</v>
      </c>
      <c r="F12570" s="155">
        <v>9.4600000000000009</v>
      </c>
      <c r="G12570">
        <v>226.03</v>
      </c>
      <c r="H12570">
        <v>226.03</v>
      </c>
    </row>
    <row r="12571" spans="1:8">
      <c r="A12571" t="s">
        <v>319</v>
      </c>
      <c r="B12571">
        <v>11732</v>
      </c>
      <c r="C12571" t="s">
        <v>2502</v>
      </c>
      <c r="D12571" t="s">
        <v>211</v>
      </c>
      <c r="E12571" s="155">
        <v>24.81</v>
      </c>
      <c r="F12571" s="155">
        <v>24.81</v>
      </c>
      <c r="G12571">
        <v>322.37</v>
      </c>
      <c r="H12571">
        <v>322.37</v>
      </c>
    </row>
    <row r="12572" spans="1:8">
      <c r="A12572" t="s">
        <v>496</v>
      </c>
      <c r="B12572">
        <v>11244</v>
      </c>
      <c r="C12572" t="s">
        <v>2503</v>
      </c>
      <c r="D12572" t="s">
        <v>211</v>
      </c>
      <c r="E12572" s="155"/>
      <c r="F12572" s="155"/>
      <c r="G12572">
        <v>746558.98</v>
      </c>
      <c r="H12572">
        <v>746558.98</v>
      </c>
    </row>
    <row r="12573" spans="1:8">
      <c r="A12573" t="s">
        <v>496</v>
      </c>
      <c r="B12573">
        <v>11235</v>
      </c>
      <c r="C12573" t="s">
        <v>2504</v>
      </c>
      <c r="D12573" t="s">
        <v>211</v>
      </c>
      <c r="E12573" s="155"/>
      <c r="F12573" s="155"/>
      <c r="G12573">
        <v>845821</v>
      </c>
      <c r="H12573">
        <v>845821</v>
      </c>
    </row>
    <row r="12574" spans="1:8">
      <c r="A12574" t="s">
        <v>496</v>
      </c>
      <c r="B12574">
        <v>11236</v>
      </c>
      <c r="C12574" t="s">
        <v>2505</v>
      </c>
      <c r="D12574" t="s">
        <v>211</v>
      </c>
      <c r="E12574" s="155"/>
      <c r="F12574" s="155"/>
      <c r="G12574">
        <v>259689.46</v>
      </c>
      <c r="H12574">
        <v>259689.46</v>
      </c>
    </row>
    <row r="12575" spans="1:8">
      <c r="A12575" t="s">
        <v>496</v>
      </c>
      <c r="B12575">
        <v>11245</v>
      </c>
      <c r="C12575" t="s">
        <v>2506</v>
      </c>
      <c r="D12575" t="s">
        <v>211</v>
      </c>
      <c r="E12575" s="155"/>
      <c r="F12575" s="155"/>
      <c r="G12575">
        <v>277367.84000000003</v>
      </c>
      <c r="H12575">
        <v>277367.84000000003</v>
      </c>
    </row>
    <row r="12576" spans="1:8">
      <c r="A12576" t="s">
        <v>496</v>
      </c>
      <c r="B12576">
        <v>36494</v>
      </c>
      <c r="C12576" t="s">
        <v>2507</v>
      </c>
      <c r="D12576" t="s">
        <v>211</v>
      </c>
      <c r="E12576" s="155"/>
      <c r="F12576" s="155"/>
      <c r="G12576">
        <v>136162.4</v>
      </c>
      <c r="H12576">
        <v>136162.4</v>
      </c>
    </row>
    <row r="12577" spans="1:8">
      <c r="A12577" t="s">
        <v>496</v>
      </c>
      <c r="B12577">
        <v>36493</v>
      </c>
      <c r="C12577" t="s">
        <v>2508</v>
      </c>
      <c r="D12577" t="s">
        <v>211</v>
      </c>
      <c r="E12577" s="155"/>
      <c r="F12577" s="155"/>
      <c r="G12577">
        <v>194905.59</v>
      </c>
      <c r="H12577">
        <v>194905.59</v>
      </c>
    </row>
    <row r="12578" spans="1:8">
      <c r="A12578" t="s">
        <v>496</v>
      </c>
      <c r="B12578">
        <v>13333</v>
      </c>
      <c r="C12578" t="s">
        <v>2509</v>
      </c>
      <c r="D12578" t="s">
        <v>211</v>
      </c>
      <c r="E12578" s="155">
        <v>216193</v>
      </c>
      <c r="F12578" s="155">
        <v>216193</v>
      </c>
      <c r="G12578">
        <v>173533.15</v>
      </c>
      <c r="H12578">
        <v>173533.15</v>
      </c>
    </row>
    <row r="12579" spans="1:8">
      <c r="A12579" t="s">
        <v>496</v>
      </c>
      <c r="B12579">
        <v>39588</v>
      </c>
      <c r="C12579" t="s">
        <v>2510</v>
      </c>
      <c r="D12579" t="s">
        <v>211</v>
      </c>
      <c r="E12579" s="155">
        <v>230910.36</v>
      </c>
      <c r="F12579" s="155">
        <v>230910.36</v>
      </c>
      <c r="G12579">
        <v>122631.13</v>
      </c>
      <c r="H12579">
        <v>122631.13</v>
      </c>
    </row>
    <row r="12580" spans="1:8">
      <c r="A12580" t="s">
        <v>319</v>
      </c>
      <c r="B12580">
        <v>14254</v>
      </c>
      <c r="C12580" t="s">
        <v>2511</v>
      </c>
      <c r="D12580" t="s">
        <v>211</v>
      </c>
      <c r="E12580" s="155">
        <v>113356</v>
      </c>
      <c r="F12580" s="155">
        <v>113356</v>
      </c>
      <c r="G12580">
        <v>10.18</v>
      </c>
      <c r="H12580">
        <v>10.18</v>
      </c>
    </row>
    <row r="12581" spans="1:8">
      <c r="A12581" t="s">
        <v>319</v>
      </c>
      <c r="B12581">
        <v>25019</v>
      </c>
      <c r="C12581" t="s">
        <v>2512</v>
      </c>
      <c r="D12581" t="s">
        <v>211</v>
      </c>
      <c r="E12581" s="155">
        <v>162260.04999999999</v>
      </c>
      <c r="F12581" s="155">
        <v>162260.04999999999</v>
      </c>
      <c r="G12581">
        <v>6.07</v>
      </c>
      <c r="H12581">
        <v>6.07</v>
      </c>
    </row>
    <row r="12582" spans="1:8">
      <c r="A12582" t="s">
        <v>319</v>
      </c>
      <c r="B12582">
        <v>36501</v>
      </c>
      <c r="C12582" t="s">
        <v>2513</v>
      </c>
      <c r="D12582" t="s">
        <v>211</v>
      </c>
      <c r="E12582" s="155">
        <v>144467.37</v>
      </c>
      <c r="F12582" s="155">
        <v>144467.37</v>
      </c>
      <c r="G12582">
        <v>310.89</v>
      </c>
      <c r="H12582">
        <v>310.89</v>
      </c>
    </row>
    <row r="12583" spans="1:8">
      <c r="A12583" t="s">
        <v>319</v>
      </c>
      <c r="B12583">
        <v>36500</v>
      </c>
      <c r="C12583" t="s">
        <v>2514</v>
      </c>
      <c r="D12583" t="s">
        <v>211</v>
      </c>
      <c r="E12583" s="155">
        <v>102091.14</v>
      </c>
      <c r="F12583" s="155">
        <v>102091.14</v>
      </c>
      <c r="G12583">
        <v>29.87</v>
      </c>
      <c r="H12583">
        <v>29.87</v>
      </c>
    </row>
    <row r="12584" spans="1:8">
      <c r="A12584" t="s">
        <v>319</v>
      </c>
      <c r="B12584">
        <v>20017</v>
      </c>
      <c r="C12584" t="s">
        <v>2515</v>
      </c>
      <c r="D12584" t="s">
        <v>110</v>
      </c>
      <c r="E12584" s="155">
        <v>6.92</v>
      </c>
      <c r="F12584" s="155">
        <v>6.92</v>
      </c>
      <c r="G12584">
        <v>273.18</v>
      </c>
      <c r="H12584">
        <v>273.18</v>
      </c>
    </row>
    <row r="12585" spans="1:8">
      <c r="A12585" t="s">
        <v>319</v>
      </c>
      <c r="B12585">
        <v>20007</v>
      </c>
      <c r="C12585" t="s">
        <v>2516</v>
      </c>
      <c r="D12585" t="s">
        <v>110</v>
      </c>
      <c r="E12585" s="155">
        <v>4.13</v>
      </c>
      <c r="F12585" s="155">
        <v>4.13</v>
      </c>
      <c r="G12585">
        <v>311.55</v>
      </c>
      <c r="H12585">
        <v>311.55</v>
      </c>
    </row>
    <row r="12586" spans="1:8">
      <c r="A12586" t="s">
        <v>496</v>
      </c>
      <c r="B12586">
        <v>39831</v>
      </c>
      <c r="C12586" t="s">
        <v>2517</v>
      </c>
      <c r="D12586" t="s">
        <v>734</v>
      </c>
      <c r="E12586" s="155"/>
      <c r="F12586" s="155"/>
      <c r="G12586">
        <v>3781.91</v>
      </c>
      <c r="H12586">
        <v>3781.91</v>
      </c>
    </row>
    <row r="12587" spans="1:8">
      <c r="A12587" t="s">
        <v>496</v>
      </c>
      <c r="B12587">
        <v>36888</v>
      </c>
      <c r="C12587" t="s">
        <v>2518</v>
      </c>
      <c r="D12587" t="s">
        <v>110</v>
      </c>
      <c r="E12587" s="155">
        <v>28.48</v>
      </c>
      <c r="F12587" s="155">
        <v>28.48</v>
      </c>
      <c r="G12587">
        <v>1305473.1499999999</v>
      </c>
      <c r="H12587">
        <v>1305473.1499999999</v>
      </c>
    </row>
    <row r="12588" spans="1:8">
      <c r="A12588" t="s">
        <v>496</v>
      </c>
      <c r="B12588">
        <v>39836</v>
      </c>
      <c r="C12588" t="s">
        <v>2519</v>
      </c>
      <c r="D12588" t="s">
        <v>734</v>
      </c>
      <c r="E12588" s="155"/>
      <c r="F12588" s="155"/>
      <c r="G12588">
        <v>2510525.2999999998</v>
      </c>
      <c r="H12588">
        <v>2510525.2999999998</v>
      </c>
    </row>
    <row r="12589" spans="1:8">
      <c r="A12589" t="s">
        <v>496</v>
      </c>
      <c r="B12589">
        <v>39830</v>
      </c>
      <c r="C12589" t="s">
        <v>2520</v>
      </c>
      <c r="D12589" t="s">
        <v>734</v>
      </c>
      <c r="E12589" s="155"/>
      <c r="F12589" s="155"/>
      <c r="G12589">
        <v>411988.28</v>
      </c>
      <c r="H12589">
        <v>411988.28</v>
      </c>
    </row>
    <row r="12590" spans="1:8">
      <c r="A12590" t="s">
        <v>496</v>
      </c>
      <c r="B12590">
        <v>36487</v>
      </c>
      <c r="C12590" t="s">
        <v>2521</v>
      </c>
      <c r="D12590" t="s">
        <v>211</v>
      </c>
      <c r="E12590" s="155">
        <v>5953.01</v>
      </c>
      <c r="F12590" s="155">
        <v>5953.01</v>
      </c>
      <c r="G12590">
        <v>102997.07</v>
      </c>
      <c r="H12590">
        <v>102997.07</v>
      </c>
    </row>
    <row r="12591" spans="1:8">
      <c r="A12591" t="s">
        <v>496</v>
      </c>
      <c r="B12591">
        <v>44475</v>
      </c>
      <c r="C12591" t="s">
        <v>2522</v>
      </c>
      <c r="D12591" t="s">
        <v>211</v>
      </c>
      <c r="E12591" s="155"/>
      <c r="F12591" s="155"/>
      <c r="G12591">
        <v>144875</v>
      </c>
      <c r="H12591">
        <v>144875</v>
      </c>
    </row>
    <row r="12592" spans="1:8">
      <c r="A12592" t="s">
        <v>496</v>
      </c>
      <c r="B12592">
        <v>44474</v>
      </c>
      <c r="C12592" t="s">
        <v>2523</v>
      </c>
      <c r="D12592" t="s">
        <v>211</v>
      </c>
      <c r="E12592" s="155"/>
      <c r="F12592" s="155"/>
      <c r="G12592">
        <v>338645.31</v>
      </c>
      <c r="H12592">
        <v>338645.31</v>
      </c>
    </row>
    <row r="12593" spans="1:8">
      <c r="A12593" t="s">
        <v>319</v>
      </c>
      <c r="B12593">
        <v>37775</v>
      </c>
      <c r="C12593" t="s">
        <v>2524</v>
      </c>
      <c r="D12593" t="s">
        <v>211</v>
      </c>
      <c r="E12593" s="155"/>
      <c r="F12593" s="155"/>
      <c r="G12593">
        <v>56.58</v>
      </c>
      <c r="H12593">
        <v>56.58</v>
      </c>
    </row>
    <row r="12594" spans="1:8">
      <c r="A12594" t="s">
        <v>319</v>
      </c>
      <c r="B12594">
        <v>10712</v>
      </c>
      <c r="C12594" t="s">
        <v>2525</v>
      </c>
      <c r="D12594" t="s">
        <v>211</v>
      </c>
      <c r="E12594" s="155"/>
      <c r="F12594" s="155"/>
      <c r="G12594">
        <v>104.22</v>
      </c>
      <c r="H12594">
        <v>104.22</v>
      </c>
    </row>
    <row r="12595" spans="1:8">
      <c r="A12595" t="s">
        <v>319</v>
      </c>
      <c r="B12595">
        <v>3363</v>
      </c>
      <c r="C12595" t="s">
        <v>2526</v>
      </c>
      <c r="D12595" t="s">
        <v>211</v>
      </c>
      <c r="E12595" s="155"/>
      <c r="F12595" s="155"/>
      <c r="G12595">
        <v>72.959999999999994</v>
      </c>
      <c r="H12595">
        <v>72.959999999999994</v>
      </c>
    </row>
    <row r="12596" spans="1:8">
      <c r="A12596" t="s">
        <v>319</v>
      </c>
      <c r="B12596">
        <v>3365</v>
      </c>
      <c r="C12596" t="s">
        <v>2527</v>
      </c>
      <c r="D12596" t="s">
        <v>211</v>
      </c>
      <c r="E12596" s="155"/>
      <c r="F12596" s="155"/>
      <c r="G12596">
        <v>70.44</v>
      </c>
      <c r="H12596">
        <v>70.44</v>
      </c>
    </row>
    <row r="12597" spans="1:8">
      <c r="A12597" t="s">
        <v>319</v>
      </c>
      <c r="B12597">
        <v>7569</v>
      </c>
      <c r="C12597" t="s">
        <v>2528</v>
      </c>
      <c r="D12597" t="s">
        <v>211</v>
      </c>
      <c r="E12597" s="155"/>
      <c r="F12597" s="155"/>
      <c r="G12597">
        <v>81.78</v>
      </c>
      <c r="H12597">
        <v>81.78</v>
      </c>
    </row>
    <row r="12598" spans="1:8">
      <c r="A12598" t="s">
        <v>496</v>
      </c>
      <c r="B12598">
        <v>3378</v>
      </c>
      <c r="C12598" t="s">
        <v>2529</v>
      </c>
      <c r="D12598" t="s">
        <v>211</v>
      </c>
      <c r="E12598" s="155">
        <v>142.49</v>
      </c>
      <c r="F12598" s="155">
        <v>142.49</v>
      </c>
      <c r="G12598">
        <v>1905.51</v>
      </c>
      <c r="H12598">
        <v>1905.51</v>
      </c>
    </row>
    <row r="12599" spans="1:8">
      <c r="A12599" t="s">
        <v>319</v>
      </c>
      <c r="B12599">
        <v>3380</v>
      </c>
      <c r="C12599" t="s">
        <v>2530</v>
      </c>
      <c r="D12599" t="s">
        <v>211</v>
      </c>
      <c r="E12599" s="155">
        <v>99.75</v>
      </c>
      <c r="F12599" s="155">
        <v>99.75</v>
      </c>
      <c r="G12599">
        <v>27.77</v>
      </c>
      <c r="H12599">
        <v>27.77</v>
      </c>
    </row>
    <row r="12600" spans="1:8">
      <c r="A12600" t="s">
        <v>319</v>
      </c>
      <c r="B12600">
        <v>3379</v>
      </c>
      <c r="C12600" t="s">
        <v>2531</v>
      </c>
      <c r="D12600" t="s">
        <v>211</v>
      </c>
      <c r="E12600" s="155">
        <v>96.31</v>
      </c>
      <c r="F12600" s="155">
        <v>96.31</v>
      </c>
      <c r="G12600">
        <v>1.93</v>
      </c>
      <c r="H12600">
        <v>1.93</v>
      </c>
    </row>
    <row r="12601" spans="1:8">
      <c r="A12601" t="s">
        <v>319</v>
      </c>
      <c r="B12601">
        <v>11991</v>
      </c>
      <c r="C12601" t="s">
        <v>2532</v>
      </c>
      <c r="D12601" t="s">
        <v>211</v>
      </c>
      <c r="E12601" s="155">
        <v>111.82</v>
      </c>
      <c r="F12601" s="155">
        <v>111.82</v>
      </c>
      <c r="G12601">
        <v>1.95</v>
      </c>
      <c r="H12601">
        <v>1.95</v>
      </c>
    </row>
    <row r="12602" spans="1:8">
      <c r="A12602" t="s">
        <v>319</v>
      </c>
      <c r="B12602">
        <v>44305</v>
      </c>
      <c r="C12602" t="s">
        <v>2533</v>
      </c>
      <c r="D12602" t="s">
        <v>211</v>
      </c>
      <c r="E12602" s="155"/>
      <c r="F12602" s="155"/>
      <c r="G12602">
        <v>2.8</v>
      </c>
      <c r="H12602">
        <v>2.8</v>
      </c>
    </row>
    <row r="12603" spans="1:8">
      <c r="A12603" t="s">
        <v>319</v>
      </c>
      <c r="B12603">
        <v>34349</v>
      </c>
      <c r="C12603" t="s">
        <v>2534</v>
      </c>
      <c r="D12603" t="s">
        <v>211</v>
      </c>
      <c r="E12603" s="155">
        <v>22.44</v>
      </c>
      <c r="F12603" s="155">
        <v>22.44</v>
      </c>
      <c r="G12603">
        <v>3.19</v>
      </c>
      <c r="H12603">
        <v>3.19</v>
      </c>
    </row>
    <row r="12604" spans="1:8">
      <c r="A12604" t="s">
        <v>319</v>
      </c>
      <c r="B12604">
        <v>11029</v>
      </c>
      <c r="C12604" t="s">
        <v>2535</v>
      </c>
      <c r="D12604" t="s">
        <v>1624</v>
      </c>
      <c r="E12604" s="155">
        <v>1.34</v>
      </c>
      <c r="F12604" s="155">
        <v>1.34</v>
      </c>
      <c r="G12604">
        <v>3.74</v>
      </c>
      <c r="H12604">
        <v>3.74</v>
      </c>
    </row>
    <row r="12605" spans="1:8">
      <c r="A12605" t="s">
        <v>319</v>
      </c>
      <c r="B12605">
        <v>4316</v>
      </c>
      <c r="C12605" t="s">
        <v>2536</v>
      </c>
      <c r="D12605" t="s">
        <v>211</v>
      </c>
      <c r="E12605" s="155">
        <v>1.35</v>
      </c>
      <c r="F12605" s="155">
        <v>1.35</v>
      </c>
      <c r="G12605">
        <v>5746</v>
      </c>
      <c r="H12605">
        <v>5746</v>
      </c>
    </row>
    <row r="12606" spans="1:8">
      <c r="A12606" t="s">
        <v>319</v>
      </c>
      <c r="B12606">
        <v>4313</v>
      </c>
      <c r="C12606" t="s">
        <v>2537</v>
      </c>
      <c r="D12606" t="s">
        <v>1624</v>
      </c>
      <c r="E12606" s="155">
        <v>1.94</v>
      </c>
      <c r="F12606" s="155">
        <v>1.94</v>
      </c>
      <c r="G12606">
        <v>5204.58</v>
      </c>
      <c r="H12606">
        <v>5204.58</v>
      </c>
    </row>
    <row r="12607" spans="1:8">
      <c r="A12607" t="s">
        <v>319</v>
      </c>
      <c r="B12607">
        <v>4317</v>
      </c>
      <c r="C12607" t="s">
        <v>2538</v>
      </c>
      <c r="D12607" t="s">
        <v>211</v>
      </c>
      <c r="E12607" s="155">
        <v>2.21</v>
      </c>
      <c r="F12607" s="155">
        <v>2.21</v>
      </c>
      <c r="G12607">
        <v>3076.13</v>
      </c>
      <c r="H12607">
        <v>3076.13</v>
      </c>
    </row>
    <row r="12608" spans="1:8">
      <c r="A12608" t="s">
        <v>319</v>
      </c>
      <c r="B12608">
        <v>4314</v>
      </c>
      <c r="C12608" t="s">
        <v>2539</v>
      </c>
      <c r="D12608" t="s">
        <v>1624</v>
      </c>
      <c r="E12608" s="155">
        <v>2.59</v>
      </c>
      <c r="F12608" s="155">
        <v>2.59</v>
      </c>
      <c r="G12608">
        <v>3239.76</v>
      </c>
      <c r="H12608">
        <v>3239.76</v>
      </c>
    </row>
    <row r="12609" spans="1:8">
      <c r="A12609" t="s">
        <v>319</v>
      </c>
      <c r="B12609">
        <v>10921</v>
      </c>
      <c r="C12609" t="s">
        <v>2540</v>
      </c>
      <c r="D12609" t="s">
        <v>211</v>
      </c>
      <c r="E12609" s="155"/>
      <c r="F12609" s="155"/>
      <c r="G12609">
        <v>910.59</v>
      </c>
      <c r="H12609">
        <v>910.59</v>
      </c>
    </row>
    <row r="12610" spans="1:8">
      <c r="A12610" t="s">
        <v>319</v>
      </c>
      <c r="B12610">
        <v>10922</v>
      </c>
      <c r="C12610" t="s">
        <v>2541</v>
      </c>
      <c r="D12610" t="s">
        <v>211</v>
      </c>
      <c r="E12610" s="155"/>
      <c r="F12610" s="155"/>
      <c r="G12610">
        <v>547.9</v>
      </c>
      <c r="H12610">
        <v>547.9</v>
      </c>
    </row>
    <row r="12611" spans="1:8">
      <c r="A12611" t="s">
        <v>319</v>
      </c>
      <c r="B12611">
        <v>10923</v>
      </c>
      <c r="C12611" t="s">
        <v>2542</v>
      </c>
      <c r="D12611" t="s">
        <v>211</v>
      </c>
      <c r="E12611" s="155"/>
      <c r="F12611" s="155"/>
      <c r="G12611">
        <v>401.27</v>
      </c>
      <c r="H12611">
        <v>401.27</v>
      </c>
    </row>
    <row r="12612" spans="1:8">
      <c r="A12612" t="s">
        <v>319</v>
      </c>
      <c r="B12612">
        <v>10924</v>
      </c>
      <c r="C12612" t="s">
        <v>2543</v>
      </c>
      <c r="D12612" t="s">
        <v>211</v>
      </c>
      <c r="E12612" s="155"/>
      <c r="F12612" s="155"/>
      <c r="G12612">
        <v>1281</v>
      </c>
      <c r="H12612">
        <v>1281</v>
      </c>
    </row>
    <row r="12613" spans="1:8">
      <c r="A12613" t="s">
        <v>319</v>
      </c>
      <c r="B12613">
        <v>12772</v>
      </c>
      <c r="C12613" t="s">
        <v>2544</v>
      </c>
      <c r="D12613" t="s">
        <v>211</v>
      </c>
      <c r="E12613" s="155"/>
      <c r="F12613" s="155"/>
      <c r="G12613">
        <v>104.95</v>
      </c>
      <c r="H12613">
        <v>104.95</v>
      </c>
    </row>
    <row r="12614" spans="1:8">
      <c r="A12614" t="s">
        <v>319</v>
      </c>
      <c r="B12614">
        <v>12770</v>
      </c>
      <c r="C12614" t="s">
        <v>2545</v>
      </c>
      <c r="D12614" t="s">
        <v>211</v>
      </c>
      <c r="E12614" s="155"/>
      <c r="F12614" s="155"/>
      <c r="G12614">
        <v>112.66</v>
      </c>
      <c r="H12614">
        <v>112.66</v>
      </c>
    </row>
    <row r="12615" spans="1:8">
      <c r="A12615" t="s">
        <v>319</v>
      </c>
      <c r="B12615">
        <v>12775</v>
      </c>
      <c r="C12615" t="s">
        <v>2546</v>
      </c>
      <c r="D12615" t="s">
        <v>211</v>
      </c>
      <c r="E12615" s="155"/>
      <c r="F12615" s="155"/>
      <c r="G12615">
        <v>138.9</v>
      </c>
      <c r="H12615">
        <v>138.9</v>
      </c>
    </row>
    <row r="12616" spans="1:8">
      <c r="A12616" t="s">
        <v>319</v>
      </c>
      <c r="B12616">
        <v>12768</v>
      </c>
      <c r="C12616" t="s">
        <v>2547</v>
      </c>
      <c r="D12616" t="s">
        <v>211</v>
      </c>
      <c r="E12616" s="155"/>
      <c r="F12616" s="155"/>
      <c r="G12616">
        <v>2068.13</v>
      </c>
      <c r="H12616">
        <v>2068.13</v>
      </c>
    </row>
    <row r="12617" spans="1:8">
      <c r="A12617" t="s">
        <v>319</v>
      </c>
      <c r="B12617">
        <v>12769</v>
      </c>
      <c r="C12617" t="s">
        <v>2548</v>
      </c>
      <c r="D12617" t="s">
        <v>211</v>
      </c>
      <c r="E12617" s="155"/>
      <c r="F12617" s="155"/>
      <c r="G12617">
        <v>2700.91</v>
      </c>
      <c r="H12617">
        <v>2700.91</v>
      </c>
    </row>
    <row r="12618" spans="1:8">
      <c r="A12618" t="s">
        <v>462</v>
      </c>
      <c r="B12618">
        <v>12773</v>
      </c>
      <c r="C12618" t="s">
        <v>2549</v>
      </c>
      <c r="D12618" t="s">
        <v>211</v>
      </c>
      <c r="E12618" s="155"/>
      <c r="F12618" s="155"/>
      <c r="G12618">
        <v>24.1</v>
      </c>
      <c r="H12618">
        <v>26.03</v>
      </c>
    </row>
    <row r="12619" spans="1:8">
      <c r="A12619" t="s">
        <v>462</v>
      </c>
      <c r="B12619">
        <v>12774</v>
      </c>
      <c r="C12619" t="s">
        <v>2550</v>
      </c>
      <c r="D12619" t="s">
        <v>211</v>
      </c>
      <c r="E12619" s="155"/>
      <c r="F12619" s="155"/>
      <c r="G12619">
        <v>4223.0200000000004</v>
      </c>
      <c r="H12619">
        <v>4560.57</v>
      </c>
    </row>
    <row r="12620" spans="1:8">
      <c r="A12620" t="s">
        <v>319</v>
      </c>
      <c r="B12620">
        <v>12776</v>
      </c>
      <c r="C12620" t="s">
        <v>2551</v>
      </c>
      <c r="D12620" t="s">
        <v>211</v>
      </c>
      <c r="E12620" s="155"/>
      <c r="F12620" s="155"/>
      <c r="G12620">
        <v>17.670000000000002</v>
      </c>
      <c r="H12620">
        <v>17.670000000000002</v>
      </c>
    </row>
    <row r="12621" spans="1:8">
      <c r="A12621" t="s">
        <v>319</v>
      </c>
      <c r="B12621">
        <v>12777</v>
      </c>
      <c r="C12621" t="s">
        <v>2552</v>
      </c>
      <c r="D12621" t="s">
        <v>211</v>
      </c>
      <c r="E12621" s="155"/>
      <c r="F12621" s="155"/>
      <c r="G12621">
        <v>26.07</v>
      </c>
      <c r="H12621">
        <v>26.07</v>
      </c>
    </row>
    <row r="12622" spans="1:8">
      <c r="A12622" t="s">
        <v>319</v>
      </c>
      <c r="B12622">
        <v>12873</v>
      </c>
      <c r="C12622" t="s">
        <v>2553</v>
      </c>
      <c r="D12622" t="s">
        <v>88</v>
      </c>
      <c r="E12622" s="155">
        <v>22.53</v>
      </c>
      <c r="F12622" s="155">
        <v>22.53</v>
      </c>
      <c r="G12622">
        <v>26.86</v>
      </c>
      <c r="H12622">
        <v>26.86</v>
      </c>
    </row>
    <row r="12623" spans="1:8">
      <c r="A12623" t="s">
        <v>462</v>
      </c>
      <c r="B12623">
        <v>41076</v>
      </c>
      <c r="C12623" t="s">
        <v>2554</v>
      </c>
      <c r="D12623" t="s">
        <v>291</v>
      </c>
      <c r="E12623" s="155">
        <v>3942.47</v>
      </c>
      <c r="F12623" s="155">
        <v>3942.47</v>
      </c>
      <c r="G12623">
        <v>5496.06</v>
      </c>
      <c r="H12623">
        <v>5935.37</v>
      </c>
    </row>
    <row r="12624" spans="1:8">
      <c r="A12624" t="s">
        <v>462</v>
      </c>
      <c r="B12624">
        <v>140</v>
      </c>
      <c r="C12624" t="s">
        <v>2555</v>
      </c>
      <c r="D12624" t="s">
        <v>205</v>
      </c>
      <c r="E12624" s="155">
        <v>20.77</v>
      </c>
      <c r="F12624" s="155">
        <v>20.77</v>
      </c>
      <c r="G12624">
        <v>31.37</v>
      </c>
      <c r="H12624">
        <v>33.880000000000003</v>
      </c>
    </row>
    <row r="12625" spans="1:8">
      <c r="A12625" t="s">
        <v>319</v>
      </c>
      <c r="B12625">
        <v>151</v>
      </c>
      <c r="C12625" t="s">
        <v>2556</v>
      </c>
      <c r="D12625" t="s">
        <v>71</v>
      </c>
      <c r="E12625" s="155">
        <v>30.65</v>
      </c>
      <c r="F12625" s="155">
        <v>30.65</v>
      </c>
      <c r="G12625">
        <v>21.64</v>
      </c>
      <c r="H12625">
        <v>21.64</v>
      </c>
    </row>
    <row r="12626" spans="1:8">
      <c r="A12626" t="s">
        <v>319</v>
      </c>
      <c r="B12626">
        <v>7340</v>
      </c>
      <c r="C12626" t="s">
        <v>2557</v>
      </c>
      <c r="D12626" t="s">
        <v>71</v>
      </c>
      <c r="E12626" s="155">
        <v>31.88</v>
      </c>
      <c r="F12626" s="155">
        <v>31.88</v>
      </c>
      <c r="G12626">
        <v>19.36</v>
      </c>
      <c r="H12626">
        <v>19.36</v>
      </c>
    </row>
    <row r="12627" spans="1:8">
      <c r="A12627" t="s">
        <v>319</v>
      </c>
      <c r="B12627">
        <v>40929</v>
      </c>
      <c r="C12627" t="s">
        <v>2558</v>
      </c>
      <c r="D12627" t="s">
        <v>291</v>
      </c>
      <c r="E12627" s="155">
        <v>3384.74</v>
      </c>
      <c r="F12627" s="155">
        <v>3384.74</v>
      </c>
      <c r="G12627">
        <v>20.67</v>
      </c>
      <c r="H12627">
        <v>20.67</v>
      </c>
    </row>
    <row r="12628" spans="1:8">
      <c r="A12628" t="s">
        <v>319</v>
      </c>
      <c r="B12628">
        <v>2701</v>
      </c>
      <c r="C12628" t="s">
        <v>2559</v>
      </c>
      <c r="D12628" t="s">
        <v>88</v>
      </c>
      <c r="E12628" s="155">
        <v>19.329999999999998</v>
      </c>
      <c r="F12628" s="155">
        <v>19.329999999999998</v>
      </c>
      <c r="G12628">
        <v>30.7</v>
      </c>
      <c r="H12628">
        <v>30.7</v>
      </c>
    </row>
    <row r="12629" spans="1:8">
      <c r="A12629" t="s">
        <v>319</v>
      </c>
      <c r="B12629">
        <v>38064</v>
      </c>
      <c r="C12629" t="s">
        <v>2560</v>
      </c>
      <c r="D12629" t="s">
        <v>211</v>
      </c>
      <c r="E12629" s="155">
        <v>17.55</v>
      </c>
      <c r="F12629" s="155">
        <v>17.55</v>
      </c>
      <c r="G12629">
        <v>17.91</v>
      </c>
      <c r="H12629">
        <v>17.91</v>
      </c>
    </row>
    <row r="12630" spans="1:8">
      <c r="A12630" t="s">
        <v>319</v>
      </c>
      <c r="B12630">
        <v>38114</v>
      </c>
      <c r="C12630" t="s">
        <v>2561</v>
      </c>
      <c r="D12630" t="s">
        <v>211</v>
      </c>
      <c r="E12630" s="155">
        <v>15.69</v>
      </c>
      <c r="F12630" s="155">
        <v>15.69</v>
      </c>
      <c r="G12630">
        <v>9.73</v>
      </c>
      <c r="H12630">
        <v>9.73</v>
      </c>
    </row>
    <row r="12631" spans="1:8">
      <c r="A12631" t="s">
        <v>319</v>
      </c>
      <c r="B12631">
        <v>38115</v>
      </c>
      <c r="C12631" t="s">
        <v>2562</v>
      </c>
      <c r="D12631" t="s">
        <v>211</v>
      </c>
      <c r="E12631" s="155">
        <v>16.75</v>
      </c>
      <c r="F12631" s="155">
        <v>16.75</v>
      </c>
      <c r="G12631">
        <v>10.44</v>
      </c>
      <c r="H12631">
        <v>10.44</v>
      </c>
    </row>
    <row r="12632" spans="1:8">
      <c r="A12632" t="s">
        <v>319</v>
      </c>
      <c r="B12632">
        <v>38065</v>
      </c>
      <c r="C12632" t="s">
        <v>2563</v>
      </c>
      <c r="D12632" t="s">
        <v>211</v>
      </c>
      <c r="E12632" s="155">
        <v>24.89</v>
      </c>
      <c r="F12632" s="155">
        <v>24.89</v>
      </c>
      <c r="G12632">
        <v>25.33</v>
      </c>
      <c r="H12632">
        <v>25.33</v>
      </c>
    </row>
    <row r="12633" spans="1:8">
      <c r="A12633" t="s">
        <v>319</v>
      </c>
      <c r="B12633">
        <v>38078</v>
      </c>
      <c r="C12633" t="s">
        <v>2564</v>
      </c>
      <c r="D12633" t="s">
        <v>211</v>
      </c>
      <c r="E12633" s="155">
        <v>14.52</v>
      </c>
      <c r="F12633" s="155">
        <v>14.52</v>
      </c>
      <c r="G12633">
        <v>31.11</v>
      </c>
      <c r="H12633">
        <v>31.11</v>
      </c>
    </row>
    <row r="12634" spans="1:8">
      <c r="A12634" t="s">
        <v>319</v>
      </c>
      <c r="B12634">
        <v>38113</v>
      </c>
      <c r="C12634" t="s">
        <v>2565</v>
      </c>
      <c r="D12634" t="s">
        <v>211</v>
      </c>
      <c r="E12634" s="155">
        <v>7.89</v>
      </c>
      <c r="F12634" s="155">
        <v>7.89</v>
      </c>
      <c r="G12634">
        <v>17.010000000000002</v>
      </c>
      <c r="H12634">
        <v>17.010000000000002</v>
      </c>
    </row>
    <row r="12635" spans="1:8">
      <c r="A12635" t="s">
        <v>319</v>
      </c>
      <c r="B12635">
        <v>38063</v>
      </c>
      <c r="C12635" t="s">
        <v>2566</v>
      </c>
      <c r="D12635" t="s">
        <v>211</v>
      </c>
      <c r="E12635" s="155">
        <v>8.4600000000000009</v>
      </c>
      <c r="F12635" s="155">
        <v>8.4600000000000009</v>
      </c>
      <c r="G12635">
        <v>16.63</v>
      </c>
      <c r="H12635">
        <v>16.63</v>
      </c>
    </row>
    <row r="12636" spans="1:8">
      <c r="A12636" t="s">
        <v>319</v>
      </c>
      <c r="B12636">
        <v>38073</v>
      </c>
      <c r="C12636" t="s">
        <v>2567</v>
      </c>
      <c r="D12636" t="s">
        <v>211</v>
      </c>
      <c r="E12636" s="155">
        <v>20.54</v>
      </c>
      <c r="F12636" s="155">
        <v>20.54</v>
      </c>
      <c r="G12636">
        <v>7.47</v>
      </c>
      <c r="H12636">
        <v>7.47</v>
      </c>
    </row>
    <row r="12637" spans="1:8">
      <c r="A12637" t="s">
        <v>319</v>
      </c>
      <c r="B12637">
        <v>38080</v>
      </c>
      <c r="C12637" t="s">
        <v>2568</v>
      </c>
      <c r="D12637" t="s">
        <v>211</v>
      </c>
      <c r="E12637" s="155">
        <v>25.22</v>
      </c>
      <c r="F12637" s="155">
        <v>25.22</v>
      </c>
      <c r="G12637">
        <v>7.67</v>
      </c>
      <c r="H12637">
        <v>7.67</v>
      </c>
    </row>
    <row r="12638" spans="1:8">
      <c r="A12638" t="s">
        <v>319</v>
      </c>
      <c r="B12638">
        <v>38069</v>
      </c>
      <c r="C12638" t="s">
        <v>2569</v>
      </c>
      <c r="D12638" t="s">
        <v>211</v>
      </c>
      <c r="E12638" s="155">
        <v>13.79</v>
      </c>
      <c r="F12638" s="155">
        <v>13.79</v>
      </c>
      <c r="G12638">
        <v>13.55</v>
      </c>
      <c r="H12638">
        <v>13.55</v>
      </c>
    </row>
    <row r="12639" spans="1:8">
      <c r="A12639" t="s">
        <v>319</v>
      </c>
      <c r="B12639">
        <v>38077</v>
      </c>
      <c r="C12639" t="s">
        <v>2570</v>
      </c>
      <c r="D12639" t="s">
        <v>211</v>
      </c>
      <c r="E12639" s="155">
        <v>13.48</v>
      </c>
      <c r="F12639" s="155">
        <v>13.48</v>
      </c>
      <c r="G12639">
        <v>10.25</v>
      </c>
      <c r="H12639">
        <v>10.25</v>
      </c>
    </row>
    <row r="12640" spans="1:8">
      <c r="A12640" t="s">
        <v>319</v>
      </c>
      <c r="B12640">
        <v>38112</v>
      </c>
      <c r="C12640" t="s">
        <v>2571</v>
      </c>
      <c r="D12640" t="s">
        <v>211</v>
      </c>
      <c r="E12640" s="155">
        <v>6.05</v>
      </c>
      <c r="F12640" s="155">
        <v>6.05</v>
      </c>
      <c r="G12640">
        <v>26.39</v>
      </c>
      <c r="H12640">
        <v>26.39</v>
      </c>
    </row>
    <row r="12641" spans="1:8">
      <c r="A12641" t="s">
        <v>319</v>
      </c>
      <c r="B12641">
        <v>38062</v>
      </c>
      <c r="C12641" t="s">
        <v>2572</v>
      </c>
      <c r="D12641" t="s">
        <v>211</v>
      </c>
      <c r="E12641" s="155">
        <v>6.22</v>
      </c>
      <c r="F12641" s="155">
        <v>6.22</v>
      </c>
      <c r="G12641">
        <v>18.18</v>
      </c>
      <c r="H12641">
        <v>18.18</v>
      </c>
    </row>
    <row r="12642" spans="1:8">
      <c r="A12642" t="s">
        <v>319</v>
      </c>
      <c r="B12642">
        <v>12129</v>
      </c>
      <c r="C12642" t="s">
        <v>2573</v>
      </c>
      <c r="D12642" t="s">
        <v>211</v>
      </c>
      <c r="E12642" s="155">
        <v>10.98</v>
      </c>
      <c r="F12642" s="155">
        <v>10.98</v>
      </c>
      <c r="G12642">
        <v>27.65</v>
      </c>
      <c r="H12642">
        <v>27.65</v>
      </c>
    </row>
    <row r="12643" spans="1:8">
      <c r="A12643" t="s">
        <v>319</v>
      </c>
      <c r="B12643">
        <v>12128</v>
      </c>
      <c r="C12643" t="s">
        <v>2574</v>
      </c>
      <c r="D12643" t="s">
        <v>211</v>
      </c>
      <c r="E12643" s="155">
        <v>8.31</v>
      </c>
      <c r="F12643" s="155">
        <v>8.31</v>
      </c>
      <c r="G12643">
        <v>22.8</v>
      </c>
      <c r="H12643">
        <v>22.8</v>
      </c>
    </row>
    <row r="12644" spans="1:8">
      <c r="A12644" t="s">
        <v>319</v>
      </c>
      <c r="B12644">
        <v>38081</v>
      </c>
      <c r="C12644" t="s">
        <v>2575</v>
      </c>
      <c r="D12644" t="s">
        <v>211</v>
      </c>
      <c r="E12644" s="155">
        <v>21.4</v>
      </c>
      <c r="F12644" s="155">
        <v>21.4</v>
      </c>
      <c r="G12644">
        <v>23.73</v>
      </c>
      <c r="H12644">
        <v>23.73</v>
      </c>
    </row>
    <row r="12645" spans="1:8">
      <c r="A12645" t="s">
        <v>319</v>
      </c>
      <c r="B12645">
        <v>38070</v>
      </c>
      <c r="C12645" t="s">
        <v>2576</v>
      </c>
      <c r="D12645" t="s">
        <v>211</v>
      </c>
      <c r="E12645" s="155">
        <v>14.74</v>
      </c>
      <c r="F12645" s="155">
        <v>14.74</v>
      </c>
      <c r="G12645">
        <v>15.74</v>
      </c>
      <c r="H12645">
        <v>15.74</v>
      </c>
    </row>
    <row r="12646" spans="1:8">
      <c r="A12646" t="s">
        <v>319</v>
      </c>
      <c r="B12646">
        <v>38074</v>
      </c>
      <c r="C12646" t="s">
        <v>2577</v>
      </c>
      <c r="D12646" t="s">
        <v>211</v>
      </c>
      <c r="E12646" s="155">
        <v>22.42</v>
      </c>
      <c r="F12646" s="155">
        <v>22.42</v>
      </c>
      <c r="G12646">
        <v>18.82</v>
      </c>
      <c r="H12646">
        <v>18.82</v>
      </c>
    </row>
    <row r="12647" spans="1:8">
      <c r="A12647" t="s">
        <v>496</v>
      </c>
      <c r="B12647">
        <v>38072</v>
      </c>
      <c r="C12647" t="s">
        <v>2578</v>
      </c>
      <c r="D12647" t="s">
        <v>211</v>
      </c>
      <c r="E12647" s="155">
        <v>18.489999999999998</v>
      </c>
      <c r="F12647" s="155">
        <v>18.489999999999998</v>
      </c>
      <c r="G12647">
        <v>924.95</v>
      </c>
      <c r="H12647">
        <v>924.95</v>
      </c>
    </row>
    <row r="12648" spans="1:8">
      <c r="A12648" t="s">
        <v>319</v>
      </c>
      <c r="B12648">
        <v>38079</v>
      </c>
      <c r="C12648" t="s">
        <v>2579</v>
      </c>
      <c r="D12648" t="s">
        <v>211</v>
      </c>
      <c r="E12648" s="155">
        <v>19.239999999999998</v>
      </c>
      <c r="F12648" s="155">
        <v>19.239999999999998</v>
      </c>
      <c r="G12648">
        <v>86.8</v>
      </c>
      <c r="H12648">
        <v>86.8</v>
      </c>
    </row>
    <row r="12649" spans="1:8">
      <c r="A12649" t="s">
        <v>319</v>
      </c>
      <c r="B12649">
        <v>38068</v>
      </c>
      <c r="C12649" t="s">
        <v>2580</v>
      </c>
      <c r="D12649" t="s">
        <v>211</v>
      </c>
      <c r="E12649" s="155">
        <v>12.76</v>
      </c>
      <c r="F12649" s="155">
        <v>12.76</v>
      </c>
      <c r="G12649">
        <v>458.21</v>
      </c>
      <c r="H12649">
        <v>458.21</v>
      </c>
    </row>
    <row r="12650" spans="1:8">
      <c r="A12650" t="s">
        <v>319</v>
      </c>
      <c r="B12650">
        <v>38071</v>
      </c>
      <c r="C12650" t="s">
        <v>2581</v>
      </c>
      <c r="D12650" t="s">
        <v>211</v>
      </c>
      <c r="E12650" s="155">
        <v>15.26</v>
      </c>
      <c r="F12650" s="155">
        <v>15.26</v>
      </c>
      <c r="G12650">
        <v>780.15</v>
      </c>
      <c r="H12650">
        <v>780.15</v>
      </c>
    </row>
    <row r="12651" spans="1:8">
      <c r="A12651" t="s">
        <v>319</v>
      </c>
      <c r="B12651">
        <v>45279</v>
      </c>
      <c r="C12651" t="s">
        <v>2582</v>
      </c>
      <c r="D12651" t="s">
        <v>211</v>
      </c>
      <c r="E12651" s="155"/>
      <c r="F12651" s="155"/>
      <c r="G12651">
        <v>26.57</v>
      </c>
      <c r="H12651">
        <v>26.57</v>
      </c>
    </row>
    <row r="12652" spans="1:8">
      <c r="A12652" t="s">
        <v>319</v>
      </c>
      <c r="B12652">
        <v>3405</v>
      </c>
      <c r="C12652" t="s">
        <v>2583</v>
      </c>
      <c r="D12652" t="s">
        <v>211</v>
      </c>
      <c r="E12652" s="155"/>
      <c r="F12652" s="155"/>
      <c r="G12652">
        <v>112.08</v>
      </c>
      <c r="H12652">
        <v>112.08</v>
      </c>
    </row>
    <row r="12653" spans="1:8">
      <c r="A12653" t="s">
        <v>319</v>
      </c>
      <c r="B12653">
        <v>3394</v>
      </c>
      <c r="C12653" t="s">
        <v>2584</v>
      </c>
      <c r="D12653" t="s">
        <v>211</v>
      </c>
      <c r="E12653" s="155"/>
      <c r="F12653" s="155"/>
      <c r="G12653">
        <v>5.32</v>
      </c>
      <c r="H12653">
        <v>5.32</v>
      </c>
    </row>
    <row r="12654" spans="1:8">
      <c r="A12654" t="s">
        <v>319</v>
      </c>
      <c r="B12654">
        <v>3393</v>
      </c>
      <c r="C12654" t="s">
        <v>2585</v>
      </c>
      <c r="D12654" t="s">
        <v>211</v>
      </c>
      <c r="E12654" s="155"/>
      <c r="F12654" s="155"/>
      <c r="G12654">
        <v>195.68</v>
      </c>
      <c r="H12654">
        <v>195.68</v>
      </c>
    </row>
    <row r="12655" spans="1:8">
      <c r="A12655" t="s">
        <v>319</v>
      </c>
      <c r="B12655">
        <v>3406</v>
      </c>
      <c r="C12655" t="s">
        <v>2586</v>
      </c>
      <c r="D12655" t="s">
        <v>211</v>
      </c>
      <c r="E12655" s="155"/>
      <c r="F12655" s="155"/>
      <c r="G12655">
        <v>543.57000000000005</v>
      </c>
      <c r="H12655">
        <v>543.57000000000005</v>
      </c>
    </row>
    <row r="12656" spans="1:8">
      <c r="A12656" t="s">
        <v>319</v>
      </c>
      <c r="B12656">
        <v>3395</v>
      </c>
      <c r="C12656" t="s">
        <v>2587</v>
      </c>
      <c r="D12656" t="s">
        <v>211</v>
      </c>
      <c r="E12656" s="155"/>
      <c r="F12656" s="155"/>
      <c r="G12656">
        <v>171.7</v>
      </c>
      <c r="H12656">
        <v>171.7</v>
      </c>
    </row>
    <row r="12657" spans="1:8">
      <c r="A12657" t="s">
        <v>319</v>
      </c>
      <c r="B12657">
        <v>3398</v>
      </c>
      <c r="C12657" t="s">
        <v>2588</v>
      </c>
      <c r="D12657" t="s">
        <v>211</v>
      </c>
      <c r="E12657" s="155"/>
      <c r="F12657" s="155"/>
      <c r="G12657">
        <v>210.35</v>
      </c>
      <c r="H12657">
        <v>210.35</v>
      </c>
    </row>
    <row r="12658" spans="1:8">
      <c r="A12658" t="s">
        <v>319</v>
      </c>
      <c r="B12658">
        <v>40662</v>
      </c>
      <c r="C12658" t="s">
        <v>2589</v>
      </c>
      <c r="D12658" t="s">
        <v>211</v>
      </c>
      <c r="E12658" s="155"/>
      <c r="F12658" s="155"/>
      <c r="G12658">
        <v>769.08</v>
      </c>
      <c r="H12658">
        <v>769.08</v>
      </c>
    </row>
    <row r="12659" spans="1:8">
      <c r="A12659" t="s">
        <v>319</v>
      </c>
      <c r="B12659">
        <v>3437</v>
      </c>
      <c r="C12659" t="s">
        <v>2590</v>
      </c>
      <c r="D12659" t="s">
        <v>109</v>
      </c>
      <c r="E12659" s="155"/>
      <c r="F12659" s="155"/>
      <c r="G12659">
        <v>974.71</v>
      </c>
      <c r="H12659">
        <v>974.71</v>
      </c>
    </row>
    <row r="12660" spans="1:8">
      <c r="A12660" t="s">
        <v>319</v>
      </c>
      <c r="B12660">
        <v>11190</v>
      </c>
      <c r="C12660" t="s">
        <v>2591</v>
      </c>
      <c r="D12660" t="s">
        <v>211</v>
      </c>
      <c r="E12660" s="155"/>
      <c r="F12660" s="155"/>
      <c r="G12660">
        <v>599.28</v>
      </c>
      <c r="H12660">
        <v>599.28</v>
      </c>
    </row>
    <row r="12661" spans="1:8">
      <c r="A12661" t="s">
        <v>319</v>
      </c>
      <c r="B12661">
        <v>34377</v>
      </c>
      <c r="C12661" t="s">
        <v>2592</v>
      </c>
      <c r="D12661" t="s">
        <v>211</v>
      </c>
      <c r="E12661" s="155">
        <v>200.59</v>
      </c>
      <c r="F12661" s="155">
        <v>200.59</v>
      </c>
      <c r="G12661">
        <v>806.3</v>
      </c>
      <c r="H12661">
        <v>806.3</v>
      </c>
    </row>
    <row r="12662" spans="1:8">
      <c r="A12662" t="s">
        <v>319</v>
      </c>
      <c r="B12662">
        <v>40659</v>
      </c>
      <c r="C12662" t="s">
        <v>2593</v>
      </c>
      <c r="D12662" t="s">
        <v>109</v>
      </c>
      <c r="E12662" s="155"/>
      <c r="F12662" s="155"/>
      <c r="G12662">
        <v>460.67</v>
      </c>
      <c r="H12662">
        <v>460.67</v>
      </c>
    </row>
    <row r="12663" spans="1:8">
      <c r="A12663" t="s">
        <v>319</v>
      </c>
      <c r="B12663">
        <v>40660</v>
      </c>
      <c r="C12663" t="s">
        <v>2594</v>
      </c>
      <c r="D12663" t="s">
        <v>109</v>
      </c>
      <c r="E12663" s="155"/>
      <c r="F12663" s="155"/>
      <c r="G12663">
        <v>948.26</v>
      </c>
      <c r="H12663">
        <v>948.26</v>
      </c>
    </row>
    <row r="12664" spans="1:8">
      <c r="A12664" t="s">
        <v>319</v>
      </c>
      <c r="B12664">
        <v>40661</v>
      </c>
      <c r="C12664" t="s">
        <v>2595</v>
      </c>
      <c r="D12664" t="s">
        <v>109</v>
      </c>
      <c r="E12664" s="155"/>
      <c r="F12664" s="155"/>
      <c r="G12664">
        <v>407.4</v>
      </c>
      <c r="H12664">
        <v>407.4</v>
      </c>
    </row>
    <row r="12665" spans="1:8">
      <c r="A12665" t="s">
        <v>319</v>
      </c>
      <c r="B12665">
        <v>3428</v>
      </c>
      <c r="C12665" t="s">
        <v>2596</v>
      </c>
      <c r="D12665" t="s">
        <v>109</v>
      </c>
      <c r="E12665" s="155"/>
      <c r="F12665" s="155"/>
      <c r="G12665">
        <v>525.07000000000005</v>
      </c>
      <c r="H12665">
        <v>525.07000000000005</v>
      </c>
    </row>
    <row r="12666" spans="1:8">
      <c r="A12666" t="s">
        <v>319</v>
      </c>
      <c r="B12666">
        <v>3429</v>
      </c>
      <c r="C12666" t="s">
        <v>2597</v>
      </c>
      <c r="D12666" t="s">
        <v>109</v>
      </c>
      <c r="E12666" s="155"/>
      <c r="F12666" s="155"/>
      <c r="G12666">
        <v>635.74</v>
      </c>
      <c r="H12666">
        <v>635.74</v>
      </c>
    </row>
    <row r="12667" spans="1:8">
      <c r="A12667" t="s">
        <v>319</v>
      </c>
      <c r="B12667">
        <v>11199</v>
      </c>
      <c r="C12667" t="s">
        <v>2598</v>
      </c>
      <c r="D12667" t="s">
        <v>211</v>
      </c>
      <c r="E12667" s="155"/>
      <c r="F12667" s="155"/>
      <c r="G12667">
        <v>731.62</v>
      </c>
      <c r="H12667">
        <v>731.62</v>
      </c>
    </row>
    <row r="12668" spans="1:8">
      <c r="A12668" t="s">
        <v>319</v>
      </c>
      <c r="B12668">
        <v>36896</v>
      </c>
      <c r="C12668" t="s">
        <v>2599</v>
      </c>
      <c r="D12668" t="s">
        <v>211</v>
      </c>
      <c r="E12668" s="155">
        <v>388.5</v>
      </c>
      <c r="F12668" s="155">
        <v>388.5</v>
      </c>
      <c r="G12668">
        <v>690.19</v>
      </c>
      <c r="H12668">
        <v>690.19</v>
      </c>
    </row>
    <row r="12669" spans="1:8">
      <c r="A12669" t="s">
        <v>319</v>
      </c>
      <c r="B12669">
        <v>34367</v>
      </c>
      <c r="C12669" t="s">
        <v>2600</v>
      </c>
      <c r="D12669" t="s">
        <v>211</v>
      </c>
      <c r="E12669" s="155">
        <v>500.71</v>
      </c>
      <c r="F12669" s="155">
        <v>500.71</v>
      </c>
      <c r="G12669">
        <v>603.86</v>
      </c>
      <c r="H12669">
        <v>603.86</v>
      </c>
    </row>
    <row r="12670" spans="1:8">
      <c r="A12670" t="s">
        <v>319</v>
      </c>
      <c r="B12670">
        <v>36897</v>
      </c>
      <c r="C12670" t="s">
        <v>2601</v>
      </c>
      <c r="D12670" t="s">
        <v>211</v>
      </c>
      <c r="E12670" s="155">
        <v>606.24</v>
      </c>
      <c r="F12670" s="155">
        <v>606.24</v>
      </c>
      <c r="G12670">
        <v>743.01</v>
      </c>
      <c r="H12670">
        <v>743.01</v>
      </c>
    </row>
    <row r="12671" spans="1:8">
      <c r="A12671" t="s">
        <v>319</v>
      </c>
      <c r="B12671">
        <v>34369</v>
      </c>
      <c r="C12671" t="s">
        <v>2602</v>
      </c>
      <c r="D12671" t="s">
        <v>211</v>
      </c>
      <c r="E12671" s="155">
        <v>697.67</v>
      </c>
      <c r="F12671" s="155">
        <v>697.67</v>
      </c>
      <c r="G12671">
        <v>1649.13</v>
      </c>
      <c r="H12671">
        <v>1649.13</v>
      </c>
    </row>
    <row r="12672" spans="1:8">
      <c r="A12672" t="s">
        <v>319</v>
      </c>
      <c r="B12672">
        <v>34364</v>
      </c>
      <c r="C12672" t="s">
        <v>2603</v>
      </c>
      <c r="D12672" t="s">
        <v>211</v>
      </c>
      <c r="E12672" s="155">
        <v>658.17</v>
      </c>
      <c r="F12672" s="155">
        <v>658.17</v>
      </c>
      <c r="G12672">
        <v>851.6</v>
      </c>
      <c r="H12672">
        <v>851.6</v>
      </c>
    </row>
    <row r="12673" spans="1:8">
      <c r="A12673" t="s">
        <v>319</v>
      </c>
      <c r="B12673">
        <v>3421</v>
      </c>
      <c r="C12673" t="s">
        <v>2604</v>
      </c>
      <c r="D12673" t="s">
        <v>109</v>
      </c>
      <c r="E12673" s="155"/>
      <c r="F12673" s="155"/>
      <c r="G12673">
        <v>373.99</v>
      </c>
      <c r="H12673">
        <v>373.99</v>
      </c>
    </row>
    <row r="12674" spans="1:8">
      <c r="A12674" t="s">
        <v>319</v>
      </c>
      <c r="B12674">
        <v>599</v>
      </c>
      <c r="C12674" t="s">
        <v>2605</v>
      </c>
      <c r="D12674" t="s">
        <v>109</v>
      </c>
      <c r="E12674" s="155">
        <v>708.54</v>
      </c>
      <c r="F12674" s="155">
        <v>708.54</v>
      </c>
      <c r="G12674">
        <v>300.01</v>
      </c>
      <c r="H12674">
        <v>300.01</v>
      </c>
    </row>
    <row r="12675" spans="1:8">
      <c r="A12675" t="s">
        <v>319</v>
      </c>
      <c r="B12675">
        <v>44053</v>
      </c>
      <c r="C12675" t="s">
        <v>2606</v>
      </c>
      <c r="D12675" t="s">
        <v>211</v>
      </c>
      <c r="E12675" s="155">
        <v>1572.63</v>
      </c>
      <c r="F12675" s="155">
        <v>1572.63</v>
      </c>
      <c r="G12675">
        <v>591.61</v>
      </c>
      <c r="H12675">
        <v>591.61</v>
      </c>
    </row>
    <row r="12676" spans="1:8">
      <c r="A12676" t="s">
        <v>319</v>
      </c>
      <c r="B12676">
        <v>3423</v>
      </c>
      <c r="C12676" t="s">
        <v>2607</v>
      </c>
      <c r="D12676" t="s">
        <v>109</v>
      </c>
      <c r="E12676" s="155"/>
      <c r="F12676" s="155"/>
      <c r="G12676">
        <v>808.33</v>
      </c>
      <c r="H12676">
        <v>808.33</v>
      </c>
    </row>
    <row r="12677" spans="1:8">
      <c r="A12677" t="s">
        <v>462</v>
      </c>
      <c r="B12677">
        <v>34797</v>
      </c>
      <c r="C12677" t="s">
        <v>2608</v>
      </c>
      <c r="D12677" t="s">
        <v>211</v>
      </c>
      <c r="E12677" s="155"/>
      <c r="F12677" s="155"/>
      <c r="G12677">
        <v>21.34</v>
      </c>
      <c r="H12677">
        <v>23.04</v>
      </c>
    </row>
    <row r="12678" spans="1:8">
      <c r="A12678" t="s">
        <v>462</v>
      </c>
      <c r="B12678">
        <v>34381</v>
      </c>
      <c r="C12678" t="s">
        <v>2609</v>
      </c>
      <c r="D12678" t="s">
        <v>211</v>
      </c>
      <c r="E12678" s="155">
        <v>286.08999999999997</v>
      </c>
      <c r="F12678" s="155">
        <v>286.08999999999997</v>
      </c>
      <c r="G12678">
        <v>3738.5</v>
      </c>
      <c r="H12678">
        <v>4037.33</v>
      </c>
    </row>
    <row r="12679" spans="1:8">
      <c r="A12679" t="s">
        <v>319</v>
      </c>
      <c r="B12679">
        <v>44054</v>
      </c>
      <c r="C12679" t="s">
        <v>2610</v>
      </c>
      <c r="D12679" t="s">
        <v>211</v>
      </c>
      <c r="E12679" s="155">
        <v>564.16</v>
      </c>
      <c r="F12679" s="155">
        <v>564.16</v>
      </c>
      <c r="G12679">
        <v>4.43</v>
      </c>
      <c r="H12679">
        <v>4.43</v>
      </c>
    </row>
    <row r="12680" spans="1:8">
      <c r="A12680" t="s">
        <v>319</v>
      </c>
      <c r="B12680">
        <v>44399</v>
      </c>
      <c r="C12680" t="s">
        <v>2611</v>
      </c>
      <c r="D12680" t="s">
        <v>211</v>
      </c>
      <c r="E12680" s="155">
        <v>770.83</v>
      </c>
      <c r="F12680" s="155">
        <v>770.83</v>
      </c>
      <c r="G12680">
        <v>5.92</v>
      </c>
      <c r="H12680">
        <v>5.92</v>
      </c>
    </row>
    <row r="12681" spans="1:8">
      <c r="A12681" t="s">
        <v>319</v>
      </c>
      <c r="B12681">
        <v>44503</v>
      </c>
      <c r="C12681" t="s">
        <v>2612</v>
      </c>
      <c r="D12681" t="s">
        <v>88</v>
      </c>
      <c r="E12681" s="155">
        <v>18.149999999999999</v>
      </c>
      <c r="F12681" s="155">
        <v>18.149999999999999</v>
      </c>
      <c r="G12681">
        <v>8.5399999999999991</v>
      </c>
      <c r="H12681">
        <v>8.5399999999999991</v>
      </c>
    </row>
    <row r="12682" spans="1:8">
      <c r="A12682" t="s">
        <v>319</v>
      </c>
      <c r="B12682">
        <v>41077</v>
      </c>
      <c r="C12682" t="s">
        <v>2613</v>
      </c>
      <c r="D12682" t="s">
        <v>291</v>
      </c>
      <c r="E12682" s="155">
        <v>3179.97</v>
      </c>
      <c r="F12682" s="155">
        <v>3179.97</v>
      </c>
      <c r="G12682">
        <v>15</v>
      </c>
      <c r="H12682">
        <v>15</v>
      </c>
    </row>
    <row r="12683" spans="1:8">
      <c r="A12683" t="s">
        <v>319</v>
      </c>
      <c r="B12683">
        <v>37963</v>
      </c>
      <c r="C12683" t="s">
        <v>2614</v>
      </c>
      <c r="D12683" t="s">
        <v>211</v>
      </c>
      <c r="E12683" s="155">
        <v>5.61</v>
      </c>
      <c r="F12683" s="155">
        <v>5.61</v>
      </c>
      <c r="G12683">
        <v>25.21</v>
      </c>
      <c r="H12683">
        <v>25.21</v>
      </c>
    </row>
    <row r="12684" spans="1:8">
      <c r="A12684" t="s">
        <v>319</v>
      </c>
      <c r="B12684">
        <v>37964</v>
      </c>
      <c r="C12684" t="s">
        <v>2615</v>
      </c>
      <c r="D12684" t="s">
        <v>211</v>
      </c>
      <c r="E12684" s="155">
        <v>7.5</v>
      </c>
      <c r="F12684" s="155">
        <v>7.5</v>
      </c>
      <c r="G12684">
        <v>53.53</v>
      </c>
      <c r="H12684">
        <v>53.53</v>
      </c>
    </row>
    <row r="12685" spans="1:8">
      <c r="A12685" t="s">
        <v>319</v>
      </c>
      <c r="B12685">
        <v>37965</v>
      </c>
      <c r="C12685" t="s">
        <v>2616</v>
      </c>
      <c r="D12685" t="s">
        <v>211</v>
      </c>
      <c r="E12685" s="155">
        <v>10.81</v>
      </c>
      <c r="F12685" s="155">
        <v>10.81</v>
      </c>
      <c r="G12685">
        <v>135.26</v>
      </c>
      <c r="H12685">
        <v>135.26</v>
      </c>
    </row>
    <row r="12686" spans="1:8">
      <c r="A12686" t="s">
        <v>319</v>
      </c>
      <c r="B12686">
        <v>37966</v>
      </c>
      <c r="C12686" t="s">
        <v>2617</v>
      </c>
      <c r="D12686" t="s">
        <v>211</v>
      </c>
      <c r="E12686" s="155">
        <v>18.989999999999998</v>
      </c>
      <c r="F12686" s="155">
        <v>18.989999999999998</v>
      </c>
      <c r="G12686">
        <v>195.69</v>
      </c>
      <c r="H12686">
        <v>195.69</v>
      </c>
    </row>
    <row r="12687" spans="1:8">
      <c r="A12687" t="s">
        <v>319</v>
      </c>
      <c r="B12687">
        <v>37967</v>
      </c>
      <c r="C12687" t="s">
        <v>2618</v>
      </c>
      <c r="D12687" t="s">
        <v>211</v>
      </c>
      <c r="E12687" s="155">
        <v>31.9</v>
      </c>
      <c r="F12687" s="155">
        <v>31.9</v>
      </c>
      <c r="G12687">
        <v>226.03</v>
      </c>
      <c r="H12687">
        <v>226.03</v>
      </c>
    </row>
    <row r="12688" spans="1:8">
      <c r="A12688" t="s">
        <v>319</v>
      </c>
      <c r="B12688">
        <v>37968</v>
      </c>
      <c r="C12688" t="s">
        <v>2619</v>
      </c>
      <c r="D12688" t="s">
        <v>211</v>
      </c>
      <c r="E12688" s="155">
        <v>67.739999999999995</v>
      </c>
      <c r="F12688" s="155">
        <v>67.739999999999995</v>
      </c>
      <c r="G12688">
        <v>3.52</v>
      </c>
      <c r="H12688">
        <v>3.52</v>
      </c>
    </row>
    <row r="12689" spans="1:8">
      <c r="A12689" t="s">
        <v>319</v>
      </c>
      <c r="B12689">
        <v>37969</v>
      </c>
      <c r="C12689" t="s">
        <v>2620</v>
      </c>
      <c r="D12689" t="s">
        <v>211</v>
      </c>
      <c r="E12689" s="155">
        <v>171.16</v>
      </c>
      <c r="F12689" s="155">
        <v>171.16</v>
      </c>
      <c r="G12689">
        <v>4.32</v>
      </c>
      <c r="H12689">
        <v>4.32</v>
      </c>
    </row>
    <row r="12690" spans="1:8">
      <c r="A12690" t="s">
        <v>319</v>
      </c>
      <c r="B12690">
        <v>37970</v>
      </c>
      <c r="C12690" t="s">
        <v>2621</v>
      </c>
      <c r="D12690" t="s">
        <v>211</v>
      </c>
      <c r="E12690" s="155">
        <v>247.63</v>
      </c>
      <c r="F12690" s="155">
        <v>247.63</v>
      </c>
      <c r="G12690">
        <v>9.1999999999999993</v>
      </c>
      <c r="H12690">
        <v>9.1999999999999993</v>
      </c>
    </row>
    <row r="12691" spans="1:8">
      <c r="A12691" t="s">
        <v>319</v>
      </c>
      <c r="B12691">
        <v>44251</v>
      </c>
      <c r="C12691" t="s">
        <v>2622</v>
      </c>
      <c r="D12691" t="s">
        <v>211</v>
      </c>
      <c r="E12691" s="155">
        <v>286.02999999999997</v>
      </c>
      <c r="F12691" s="155">
        <v>286.02999999999997</v>
      </c>
      <c r="G12691">
        <v>16.64</v>
      </c>
      <c r="H12691">
        <v>16.64</v>
      </c>
    </row>
    <row r="12692" spans="1:8">
      <c r="A12692" t="s">
        <v>319</v>
      </c>
      <c r="B12692">
        <v>21118</v>
      </c>
      <c r="C12692" t="s">
        <v>2623</v>
      </c>
      <c r="D12692" t="s">
        <v>211</v>
      </c>
      <c r="E12692" s="155">
        <v>4.46</v>
      </c>
      <c r="F12692" s="155">
        <v>4.46</v>
      </c>
      <c r="G12692">
        <v>25.61</v>
      </c>
      <c r="H12692">
        <v>25.61</v>
      </c>
    </row>
    <row r="12693" spans="1:8">
      <c r="A12693" t="s">
        <v>319</v>
      </c>
      <c r="B12693">
        <v>37956</v>
      </c>
      <c r="C12693" t="s">
        <v>2624</v>
      </c>
      <c r="D12693" t="s">
        <v>211</v>
      </c>
      <c r="E12693" s="155">
        <v>5.47</v>
      </c>
      <c r="F12693" s="155">
        <v>5.47</v>
      </c>
      <c r="G12693">
        <v>65.44</v>
      </c>
      <c r="H12693">
        <v>65.44</v>
      </c>
    </row>
    <row r="12694" spans="1:8">
      <c r="A12694" t="s">
        <v>319</v>
      </c>
      <c r="B12694">
        <v>37957</v>
      </c>
      <c r="C12694" t="s">
        <v>2625</v>
      </c>
      <c r="D12694" t="s">
        <v>211</v>
      </c>
      <c r="E12694" s="155">
        <v>11.65</v>
      </c>
      <c r="F12694" s="155">
        <v>11.65</v>
      </c>
      <c r="G12694">
        <v>140.65</v>
      </c>
      <c r="H12694">
        <v>140.65</v>
      </c>
    </row>
    <row r="12695" spans="1:8">
      <c r="A12695" t="s">
        <v>319</v>
      </c>
      <c r="B12695">
        <v>37958</v>
      </c>
      <c r="C12695" t="s">
        <v>2626</v>
      </c>
      <c r="D12695" t="s">
        <v>211</v>
      </c>
      <c r="E12695" s="155">
        <v>21.05</v>
      </c>
      <c r="F12695" s="155">
        <v>21.05</v>
      </c>
      <c r="G12695">
        <v>162.15</v>
      </c>
      <c r="H12695">
        <v>162.15</v>
      </c>
    </row>
    <row r="12696" spans="1:8">
      <c r="A12696" t="s">
        <v>319</v>
      </c>
      <c r="B12696">
        <v>37959</v>
      </c>
      <c r="C12696" t="s">
        <v>2627</v>
      </c>
      <c r="D12696" t="s">
        <v>211</v>
      </c>
      <c r="E12696" s="155">
        <v>32.409999999999997</v>
      </c>
      <c r="F12696" s="155">
        <v>32.409999999999997</v>
      </c>
      <c r="G12696">
        <v>3.22</v>
      </c>
      <c r="H12696">
        <v>3.22</v>
      </c>
    </row>
    <row r="12697" spans="1:8">
      <c r="A12697" t="s">
        <v>319</v>
      </c>
      <c r="B12697">
        <v>37960</v>
      </c>
      <c r="C12697" t="s">
        <v>2628</v>
      </c>
      <c r="D12697" t="s">
        <v>211</v>
      </c>
      <c r="E12697" s="155">
        <v>82.82</v>
      </c>
      <c r="F12697" s="155">
        <v>82.82</v>
      </c>
      <c r="G12697">
        <v>6.1</v>
      </c>
      <c r="H12697">
        <v>6.1</v>
      </c>
    </row>
    <row r="12698" spans="1:8">
      <c r="A12698" t="s">
        <v>319</v>
      </c>
      <c r="B12698">
        <v>37961</v>
      </c>
      <c r="C12698" t="s">
        <v>2629</v>
      </c>
      <c r="D12698" t="s">
        <v>211</v>
      </c>
      <c r="E12698" s="155">
        <v>177.98</v>
      </c>
      <c r="F12698" s="155">
        <v>177.98</v>
      </c>
      <c r="G12698">
        <v>5.91</v>
      </c>
      <c r="H12698">
        <v>5.91</v>
      </c>
    </row>
    <row r="12699" spans="1:8">
      <c r="A12699" t="s">
        <v>319</v>
      </c>
      <c r="B12699">
        <v>37962</v>
      </c>
      <c r="C12699" t="s">
        <v>2630</v>
      </c>
      <c r="D12699" t="s">
        <v>211</v>
      </c>
      <c r="E12699" s="155">
        <v>205.19</v>
      </c>
      <c r="F12699" s="155">
        <v>205.19</v>
      </c>
      <c r="G12699">
        <v>3.96</v>
      </c>
      <c r="H12699">
        <v>3.96</v>
      </c>
    </row>
    <row r="12700" spans="1:8">
      <c r="A12700" t="s">
        <v>319</v>
      </c>
      <c r="B12700">
        <v>3533</v>
      </c>
      <c r="C12700" t="s">
        <v>2631</v>
      </c>
      <c r="D12700" t="s">
        <v>211</v>
      </c>
      <c r="E12700" s="155">
        <v>3.02</v>
      </c>
      <c r="F12700" s="155">
        <v>3.02</v>
      </c>
      <c r="G12700">
        <v>11.97</v>
      </c>
      <c r="H12700">
        <v>11.97</v>
      </c>
    </row>
    <row r="12701" spans="1:8">
      <c r="A12701" t="s">
        <v>319</v>
      </c>
      <c r="B12701">
        <v>3538</v>
      </c>
      <c r="C12701" t="s">
        <v>2632</v>
      </c>
      <c r="D12701" t="s">
        <v>211</v>
      </c>
      <c r="E12701" s="155">
        <v>5.71</v>
      </c>
      <c r="F12701" s="155">
        <v>5.71</v>
      </c>
      <c r="G12701">
        <v>15.02</v>
      </c>
      <c r="H12701">
        <v>15.02</v>
      </c>
    </row>
    <row r="12702" spans="1:8">
      <c r="A12702" t="s">
        <v>319</v>
      </c>
      <c r="B12702">
        <v>3498</v>
      </c>
      <c r="C12702" t="s">
        <v>2633</v>
      </c>
      <c r="D12702" t="s">
        <v>211</v>
      </c>
      <c r="E12702" s="155">
        <v>5.54</v>
      </c>
      <c r="F12702" s="155">
        <v>5.54</v>
      </c>
      <c r="G12702">
        <v>23.29</v>
      </c>
      <c r="H12702">
        <v>23.29</v>
      </c>
    </row>
    <row r="12703" spans="1:8">
      <c r="A12703" t="s">
        <v>319</v>
      </c>
      <c r="B12703">
        <v>3496</v>
      </c>
      <c r="C12703" t="s">
        <v>2634</v>
      </c>
      <c r="D12703" t="s">
        <v>211</v>
      </c>
      <c r="E12703" s="155">
        <v>3.71</v>
      </c>
      <c r="F12703" s="155">
        <v>3.71</v>
      </c>
      <c r="G12703">
        <v>2.39</v>
      </c>
      <c r="H12703">
        <v>2.39</v>
      </c>
    </row>
    <row r="12704" spans="1:8">
      <c r="A12704" t="s">
        <v>319</v>
      </c>
      <c r="B12704">
        <v>38429</v>
      </c>
      <c r="C12704" t="s">
        <v>2635</v>
      </c>
      <c r="D12704" t="s">
        <v>211</v>
      </c>
      <c r="E12704" s="155">
        <v>15.15</v>
      </c>
      <c r="F12704" s="155">
        <v>15.15</v>
      </c>
      <c r="G12704">
        <v>3.29</v>
      </c>
      <c r="H12704">
        <v>3.29</v>
      </c>
    </row>
    <row r="12705" spans="1:8">
      <c r="A12705" t="s">
        <v>319</v>
      </c>
      <c r="B12705">
        <v>38431</v>
      </c>
      <c r="C12705" t="s">
        <v>2636</v>
      </c>
      <c r="D12705" t="s">
        <v>211</v>
      </c>
      <c r="E12705" s="155">
        <v>19.010000000000002</v>
      </c>
      <c r="F12705" s="155">
        <v>19.010000000000002</v>
      </c>
      <c r="G12705">
        <v>15.83</v>
      </c>
      <c r="H12705">
        <v>15.83</v>
      </c>
    </row>
    <row r="12706" spans="1:8">
      <c r="A12706" t="s">
        <v>319</v>
      </c>
      <c r="B12706">
        <v>38430</v>
      </c>
      <c r="C12706" t="s">
        <v>2637</v>
      </c>
      <c r="D12706" t="s">
        <v>211</v>
      </c>
      <c r="E12706" s="155">
        <v>29.47</v>
      </c>
      <c r="F12706" s="155">
        <v>29.47</v>
      </c>
      <c r="G12706">
        <v>25.79</v>
      </c>
      <c r="H12706">
        <v>25.79</v>
      </c>
    </row>
    <row r="12707" spans="1:8">
      <c r="A12707" t="s">
        <v>319</v>
      </c>
      <c r="B12707">
        <v>36348</v>
      </c>
      <c r="C12707" t="s">
        <v>2638</v>
      </c>
      <c r="D12707" t="s">
        <v>211</v>
      </c>
      <c r="E12707" s="155"/>
      <c r="F12707" s="155"/>
      <c r="G12707">
        <v>43.39</v>
      </c>
      <c r="H12707">
        <v>43.39</v>
      </c>
    </row>
    <row r="12708" spans="1:8">
      <c r="A12708" t="s">
        <v>319</v>
      </c>
      <c r="B12708">
        <v>36349</v>
      </c>
      <c r="C12708" t="s">
        <v>2639</v>
      </c>
      <c r="D12708" t="s">
        <v>211</v>
      </c>
      <c r="E12708" s="155"/>
      <c r="F12708" s="155"/>
      <c r="G12708">
        <v>86.71</v>
      </c>
      <c r="H12708">
        <v>86.71</v>
      </c>
    </row>
    <row r="12709" spans="1:8">
      <c r="A12709" t="s">
        <v>319</v>
      </c>
      <c r="B12709">
        <v>38987</v>
      </c>
      <c r="C12709" t="s">
        <v>2640</v>
      </c>
      <c r="D12709" t="s">
        <v>211</v>
      </c>
      <c r="E12709" s="155"/>
      <c r="F12709" s="155"/>
      <c r="G12709">
        <v>156.03</v>
      </c>
      <c r="H12709">
        <v>156.03</v>
      </c>
    </row>
    <row r="12710" spans="1:8">
      <c r="A12710" t="s">
        <v>319</v>
      </c>
      <c r="B12710">
        <v>38988</v>
      </c>
      <c r="C12710" t="s">
        <v>2641</v>
      </c>
      <c r="D12710" t="s">
        <v>211</v>
      </c>
      <c r="E12710" s="155"/>
      <c r="F12710" s="155"/>
      <c r="G12710">
        <v>8.07</v>
      </c>
      <c r="H12710">
        <v>8.07</v>
      </c>
    </row>
    <row r="12711" spans="1:8">
      <c r="A12711" t="s">
        <v>319</v>
      </c>
      <c r="B12711">
        <v>38989</v>
      </c>
      <c r="C12711" t="s">
        <v>2642</v>
      </c>
      <c r="D12711" t="s">
        <v>211</v>
      </c>
      <c r="E12711" s="155"/>
      <c r="F12711" s="155"/>
      <c r="G12711">
        <v>340.05</v>
      </c>
      <c r="H12711">
        <v>340.05</v>
      </c>
    </row>
    <row r="12712" spans="1:8">
      <c r="A12712" t="s">
        <v>319</v>
      </c>
      <c r="B12712">
        <v>38990</v>
      </c>
      <c r="C12712" t="s">
        <v>2643</v>
      </c>
      <c r="D12712" t="s">
        <v>211</v>
      </c>
      <c r="E12712" s="155"/>
      <c r="F12712" s="155"/>
      <c r="G12712">
        <v>2.12</v>
      </c>
      <c r="H12712">
        <v>2.12</v>
      </c>
    </row>
    <row r="12713" spans="1:8">
      <c r="A12713" t="s">
        <v>319</v>
      </c>
      <c r="B12713">
        <v>38991</v>
      </c>
      <c r="C12713" t="s">
        <v>2644</v>
      </c>
      <c r="D12713" t="s">
        <v>211</v>
      </c>
      <c r="E12713" s="155"/>
      <c r="F12713" s="155"/>
      <c r="G12713">
        <v>2.85</v>
      </c>
      <c r="H12713">
        <v>2.85</v>
      </c>
    </row>
    <row r="12714" spans="1:8">
      <c r="A12714" t="s">
        <v>319</v>
      </c>
      <c r="B12714">
        <v>38433</v>
      </c>
      <c r="C12714" t="s">
        <v>2645</v>
      </c>
      <c r="D12714" t="s">
        <v>211</v>
      </c>
      <c r="E12714" s="155"/>
      <c r="F12714" s="155"/>
      <c r="G12714">
        <v>4.3499999999999996</v>
      </c>
      <c r="H12714">
        <v>4.3499999999999996</v>
      </c>
    </row>
    <row r="12715" spans="1:8">
      <c r="A12715" t="s">
        <v>319</v>
      </c>
      <c r="B12715">
        <v>38440</v>
      </c>
      <c r="C12715" t="s">
        <v>2646</v>
      </c>
      <c r="D12715" t="s">
        <v>211</v>
      </c>
      <c r="E12715" s="155"/>
      <c r="F12715" s="155"/>
      <c r="G12715">
        <v>9.7799999999999994</v>
      </c>
      <c r="H12715">
        <v>9.7799999999999994</v>
      </c>
    </row>
    <row r="12716" spans="1:8">
      <c r="A12716" t="s">
        <v>319</v>
      </c>
      <c r="B12716">
        <v>36359</v>
      </c>
      <c r="C12716" t="s">
        <v>2647</v>
      </c>
      <c r="D12716" t="s">
        <v>211</v>
      </c>
      <c r="E12716" s="155"/>
      <c r="F12716" s="155"/>
      <c r="G12716">
        <v>16.21</v>
      </c>
      <c r="H12716">
        <v>16.21</v>
      </c>
    </row>
    <row r="12717" spans="1:8">
      <c r="A12717" t="s">
        <v>319</v>
      </c>
      <c r="B12717">
        <v>36360</v>
      </c>
      <c r="C12717" t="s">
        <v>2648</v>
      </c>
      <c r="D12717" t="s">
        <v>211</v>
      </c>
      <c r="E12717" s="155"/>
      <c r="F12717" s="155"/>
      <c r="G12717">
        <v>26.3</v>
      </c>
      <c r="H12717">
        <v>26.3</v>
      </c>
    </row>
    <row r="12718" spans="1:8">
      <c r="A12718" t="s">
        <v>319</v>
      </c>
      <c r="B12718">
        <v>38434</v>
      </c>
      <c r="C12718" t="s">
        <v>2649</v>
      </c>
      <c r="D12718" t="s">
        <v>211</v>
      </c>
      <c r="E12718" s="155"/>
      <c r="F12718" s="155"/>
      <c r="G12718">
        <v>76.28</v>
      </c>
      <c r="H12718">
        <v>76.28</v>
      </c>
    </row>
    <row r="12719" spans="1:8">
      <c r="A12719" t="s">
        <v>319</v>
      </c>
      <c r="B12719">
        <v>38435</v>
      </c>
      <c r="C12719" t="s">
        <v>2650</v>
      </c>
      <c r="D12719" t="s">
        <v>211</v>
      </c>
      <c r="E12719" s="155"/>
      <c r="F12719" s="155"/>
      <c r="G12719">
        <v>96.94</v>
      </c>
      <c r="H12719">
        <v>96.94</v>
      </c>
    </row>
    <row r="12720" spans="1:8">
      <c r="A12720" t="s">
        <v>319</v>
      </c>
      <c r="B12720">
        <v>38436</v>
      </c>
      <c r="C12720" t="s">
        <v>2651</v>
      </c>
      <c r="D12720" t="s">
        <v>211</v>
      </c>
      <c r="E12720" s="155"/>
      <c r="F12720" s="155"/>
      <c r="G12720">
        <v>24.39</v>
      </c>
      <c r="H12720">
        <v>24.39</v>
      </c>
    </row>
    <row r="12721" spans="1:8">
      <c r="A12721" t="s">
        <v>319</v>
      </c>
      <c r="B12721">
        <v>38437</v>
      </c>
      <c r="C12721" t="s">
        <v>2652</v>
      </c>
      <c r="D12721" t="s">
        <v>211</v>
      </c>
      <c r="E12721" s="155"/>
      <c r="F12721" s="155"/>
      <c r="G12721">
        <v>14.84</v>
      </c>
      <c r="H12721">
        <v>14.84</v>
      </c>
    </row>
    <row r="12722" spans="1:8">
      <c r="A12722" t="s">
        <v>319</v>
      </c>
      <c r="B12722">
        <v>38438</v>
      </c>
      <c r="C12722" t="s">
        <v>2653</v>
      </c>
      <c r="D12722" t="s">
        <v>211</v>
      </c>
      <c r="E12722" s="155"/>
      <c r="F12722" s="155"/>
      <c r="G12722">
        <v>6.81</v>
      </c>
      <c r="H12722">
        <v>6.81</v>
      </c>
    </row>
    <row r="12723" spans="1:8">
      <c r="A12723" t="s">
        <v>319</v>
      </c>
      <c r="B12723">
        <v>38439</v>
      </c>
      <c r="C12723" t="s">
        <v>2654</v>
      </c>
      <c r="D12723" t="s">
        <v>211</v>
      </c>
      <c r="E12723" s="155"/>
      <c r="F12723" s="155"/>
      <c r="G12723">
        <v>15.61</v>
      </c>
      <c r="H12723">
        <v>15.61</v>
      </c>
    </row>
    <row r="12724" spans="1:8">
      <c r="A12724" t="s">
        <v>319</v>
      </c>
      <c r="B12724">
        <v>10836</v>
      </c>
      <c r="C12724" t="s">
        <v>2655</v>
      </c>
      <c r="D12724" t="s">
        <v>211</v>
      </c>
      <c r="E12724" s="155">
        <v>17.46</v>
      </c>
      <c r="F12724" s="155">
        <v>17.46</v>
      </c>
      <c r="G12724">
        <v>5.65</v>
      </c>
      <c r="H12724">
        <v>5.65</v>
      </c>
    </row>
    <row r="12725" spans="1:8">
      <c r="A12725" t="s">
        <v>319</v>
      </c>
      <c r="B12725">
        <v>3510</v>
      </c>
      <c r="C12725" t="s">
        <v>2656</v>
      </c>
      <c r="D12725" t="s">
        <v>211</v>
      </c>
      <c r="E12725" s="155">
        <v>13.9</v>
      </c>
      <c r="F12725" s="155">
        <v>13.9</v>
      </c>
      <c r="G12725">
        <v>8.9499999999999993</v>
      </c>
      <c r="H12725">
        <v>8.9499999999999993</v>
      </c>
    </row>
    <row r="12726" spans="1:8">
      <c r="A12726" t="s">
        <v>319</v>
      </c>
      <c r="B12726">
        <v>10835</v>
      </c>
      <c r="C12726" t="s">
        <v>2657</v>
      </c>
      <c r="D12726" t="s">
        <v>211</v>
      </c>
      <c r="E12726" s="155">
        <v>4.87</v>
      </c>
      <c r="F12726" s="155">
        <v>4.87</v>
      </c>
      <c r="G12726">
        <v>6.4</v>
      </c>
      <c r="H12726">
        <v>6.4</v>
      </c>
    </row>
    <row r="12727" spans="1:8">
      <c r="A12727" t="s">
        <v>319</v>
      </c>
      <c r="B12727">
        <v>3485</v>
      </c>
      <c r="C12727" t="s">
        <v>2658</v>
      </c>
      <c r="D12727" t="s">
        <v>211</v>
      </c>
      <c r="E12727" s="155">
        <v>14.62</v>
      </c>
      <c r="F12727" s="155">
        <v>14.62</v>
      </c>
      <c r="G12727">
        <v>2.08</v>
      </c>
      <c r="H12727">
        <v>2.08</v>
      </c>
    </row>
    <row r="12728" spans="1:8">
      <c r="A12728" t="s">
        <v>319</v>
      </c>
      <c r="B12728">
        <v>3475</v>
      </c>
      <c r="C12728" t="s">
        <v>2659</v>
      </c>
      <c r="D12728" t="s">
        <v>211</v>
      </c>
      <c r="E12728" s="155">
        <v>5.29</v>
      </c>
      <c r="F12728" s="155">
        <v>5.29</v>
      </c>
      <c r="G12728">
        <v>3.09</v>
      </c>
      <c r="H12728">
        <v>3.09</v>
      </c>
    </row>
    <row r="12729" spans="1:8">
      <c r="A12729" t="s">
        <v>319</v>
      </c>
      <c r="B12729">
        <v>3534</v>
      </c>
      <c r="C12729" t="s">
        <v>2660</v>
      </c>
      <c r="D12729" t="s">
        <v>211</v>
      </c>
      <c r="E12729" s="155">
        <v>8.3800000000000008</v>
      </c>
      <c r="F12729" s="155">
        <v>8.3800000000000008</v>
      </c>
      <c r="G12729">
        <v>2.33</v>
      </c>
      <c r="H12729">
        <v>2.33</v>
      </c>
    </row>
    <row r="12730" spans="1:8">
      <c r="A12730" t="s">
        <v>319</v>
      </c>
      <c r="B12730">
        <v>3482</v>
      </c>
      <c r="C12730" t="s">
        <v>2661</v>
      </c>
      <c r="D12730" t="s">
        <v>211</v>
      </c>
      <c r="E12730" s="155">
        <v>5.99</v>
      </c>
      <c r="F12730" s="155">
        <v>5.99</v>
      </c>
      <c r="G12730">
        <v>4.43</v>
      </c>
      <c r="H12730">
        <v>4.43</v>
      </c>
    </row>
    <row r="12731" spans="1:8">
      <c r="A12731" t="s">
        <v>319</v>
      </c>
      <c r="B12731">
        <v>3543</v>
      </c>
      <c r="C12731" t="s">
        <v>2662</v>
      </c>
      <c r="D12731" t="s">
        <v>211</v>
      </c>
      <c r="E12731" s="155">
        <v>1.94</v>
      </c>
      <c r="F12731" s="155">
        <v>1.94</v>
      </c>
      <c r="G12731">
        <v>2.86</v>
      </c>
      <c r="H12731">
        <v>2.86</v>
      </c>
    </row>
    <row r="12732" spans="1:8">
      <c r="A12732" t="s">
        <v>319</v>
      </c>
      <c r="B12732">
        <v>3505</v>
      </c>
      <c r="C12732" t="s">
        <v>2663</v>
      </c>
      <c r="D12732" t="s">
        <v>211</v>
      </c>
      <c r="E12732" s="155">
        <v>2.89</v>
      </c>
      <c r="F12732" s="155">
        <v>2.89</v>
      </c>
      <c r="G12732">
        <v>15.04</v>
      </c>
      <c r="H12732">
        <v>15.04</v>
      </c>
    </row>
    <row r="12733" spans="1:8">
      <c r="A12733" t="s">
        <v>319</v>
      </c>
      <c r="B12733">
        <v>3521</v>
      </c>
      <c r="C12733" t="s">
        <v>2664</v>
      </c>
      <c r="D12733" t="s">
        <v>211</v>
      </c>
      <c r="E12733" s="155">
        <v>2.1800000000000002</v>
      </c>
      <c r="F12733" s="155">
        <v>2.1800000000000002</v>
      </c>
      <c r="G12733">
        <v>243.52</v>
      </c>
      <c r="H12733">
        <v>243.52</v>
      </c>
    </row>
    <row r="12734" spans="1:8">
      <c r="A12734" t="s">
        <v>319</v>
      </c>
      <c r="B12734">
        <v>3531</v>
      </c>
      <c r="C12734" t="s">
        <v>2665</v>
      </c>
      <c r="D12734" t="s">
        <v>211</v>
      </c>
      <c r="E12734" s="155">
        <v>4.1500000000000004</v>
      </c>
      <c r="F12734" s="155">
        <v>4.1500000000000004</v>
      </c>
      <c r="G12734">
        <v>0.7</v>
      </c>
      <c r="H12734">
        <v>0.7</v>
      </c>
    </row>
    <row r="12735" spans="1:8">
      <c r="A12735" t="s">
        <v>319</v>
      </c>
      <c r="B12735">
        <v>3522</v>
      </c>
      <c r="C12735" t="s">
        <v>2666</v>
      </c>
      <c r="D12735" t="s">
        <v>211</v>
      </c>
      <c r="E12735" s="155">
        <v>2.68</v>
      </c>
      <c r="F12735" s="155">
        <v>2.68</v>
      </c>
      <c r="G12735">
        <v>0.86</v>
      </c>
      <c r="H12735">
        <v>0.86</v>
      </c>
    </row>
    <row r="12736" spans="1:8">
      <c r="A12736" t="s">
        <v>319</v>
      </c>
      <c r="B12736">
        <v>3527</v>
      </c>
      <c r="C12736" t="s">
        <v>2667</v>
      </c>
      <c r="D12736" t="s">
        <v>211</v>
      </c>
      <c r="E12736" s="155">
        <v>14.08</v>
      </c>
      <c r="F12736" s="155">
        <v>14.08</v>
      </c>
      <c r="G12736">
        <v>2.85</v>
      </c>
      <c r="H12736">
        <v>2.85</v>
      </c>
    </row>
    <row r="12737" spans="1:8">
      <c r="A12737" t="s">
        <v>319</v>
      </c>
      <c r="B12737">
        <v>3530</v>
      </c>
      <c r="C12737" t="s">
        <v>2668</v>
      </c>
      <c r="D12737" t="s">
        <v>211</v>
      </c>
      <c r="E12737" s="155">
        <v>228.08</v>
      </c>
      <c r="F12737" s="155">
        <v>228.08</v>
      </c>
      <c r="G12737">
        <v>6.95</v>
      </c>
      <c r="H12737">
        <v>6.95</v>
      </c>
    </row>
    <row r="12738" spans="1:8">
      <c r="A12738" t="s">
        <v>319</v>
      </c>
      <c r="B12738">
        <v>3542</v>
      </c>
      <c r="C12738" t="s">
        <v>2669</v>
      </c>
      <c r="D12738" t="s">
        <v>211</v>
      </c>
      <c r="E12738" s="155">
        <v>0.65</v>
      </c>
      <c r="F12738" s="155">
        <v>0.65</v>
      </c>
      <c r="G12738">
        <v>5.88</v>
      </c>
      <c r="H12738">
        <v>5.88</v>
      </c>
    </row>
    <row r="12739" spans="1:8">
      <c r="A12739" t="s">
        <v>319</v>
      </c>
      <c r="B12739">
        <v>3529</v>
      </c>
      <c r="C12739" t="s">
        <v>2670</v>
      </c>
      <c r="D12739" t="s">
        <v>211</v>
      </c>
      <c r="E12739" s="155">
        <v>0.8</v>
      </c>
      <c r="F12739" s="155">
        <v>0.8</v>
      </c>
      <c r="G12739">
        <v>34.08</v>
      </c>
      <c r="H12739">
        <v>34.08</v>
      </c>
    </row>
    <row r="12740" spans="1:8">
      <c r="A12740" t="s">
        <v>319</v>
      </c>
      <c r="B12740">
        <v>3536</v>
      </c>
      <c r="C12740" t="s">
        <v>2671</v>
      </c>
      <c r="D12740" t="s">
        <v>211</v>
      </c>
      <c r="E12740" s="155">
        <v>2.67</v>
      </c>
      <c r="F12740" s="155">
        <v>2.67</v>
      </c>
      <c r="G12740">
        <v>120.18</v>
      </c>
      <c r="H12740">
        <v>120.18</v>
      </c>
    </row>
    <row r="12741" spans="1:8">
      <c r="A12741" t="s">
        <v>319</v>
      </c>
      <c r="B12741">
        <v>3535</v>
      </c>
      <c r="C12741" t="s">
        <v>2672</v>
      </c>
      <c r="D12741" t="s">
        <v>211</v>
      </c>
      <c r="E12741" s="155">
        <v>6.51</v>
      </c>
      <c r="F12741" s="155">
        <v>6.51</v>
      </c>
      <c r="G12741">
        <v>2.81</v>
      </c>
      <c r="H12741">
        <v>2.81</v>
      </c>
    </row>
    <row r="12742" spans="1:8">
      <c r="A12742" t="s">
        <v>319</v>
      </c>
      <c r="B12742">
        <v>3540</v>
      </c>
      <c r="C12742" t="s">
        <v>2673</v>
      </c>
      <c r="D12742" t="s">
        <v>211</v>
      </c>
      <c r="E12742" s="155">
        <v>5.51</v>
      </c>
      <c r="F12742" s="155">
        <v>5.51</v>
      </c>
      <c r="G12742">
        <v>2.54</v>
      </c>
      <c r="H12742">
        <v>2.54</v>
      </c>
    </row>
    <row r="12743" spans="1:8">
      <c r="A12743" t="s">
        <v>319</v>
      </c>
      <c r="B12743">
        <v>3539</v>
      </c>
      <c r="C12743" t="s">
        <v>2674</v>
      </c>
      <c r="D12743" t="s">
        <v>211</v>
      </c>
      <c r="E12743" s="155">
        <v>31.92</v>
      </c>
      <c r="F12743" s="155">
        <v>31.92</v>
      </c>
      <c r="G12743">
        <v>7.67</v>
      </c>
      <c r="H12743">
        <v>7.67</v>
      </c>
    </row>
    <row r="12744" spans="1:8">
      <c r="A12744" t="s">
        <v>319</v>
      </c>
      <c r="B12744">
        <v>3513</v>
      </c>
      <c r="C12744" t="s">
        <v>2675</v>
      </c>
      <c r="D12744" t="s">
        <v>211</v>
      </c>
      <c r="E12744" s="155">
        <v>112.56</v>
      </c>
      <c r="F12744" s="155">
        <v>112.56</v>
      </c>
      <c r="G12744">
        <v>6.31</v>
      </c>
      <c r="H12744">
        <v>6.31</v>
      </c>
    </row>
    <row r="12745" spans="1:8">
      <c r="A12745" t="s">
        <v>319</v>
      </c>
      <c r="B12745">
        <v>3516</v>
      </c>
      <c r="C12745" t="s">
        <v>2676</v>
      </c>
      <c r="D12745" t="s">
        <v>211</v>
      </c>
      <c r="E12745" s="155">
        <v>2.0099999999999998</v>
      </c>
      <c r="F12745" s="155">
        <v>2.0099999999999998</v>
      </c>
      <c r="G12745">
        <v>9.49</v>
      </c>
      <c r="H12745">
        <v>9.49</v>
      </c>
    </row>
    <row r="12746" spans="1:8">
      <c r="A12746" t="s">
        <v>319</v>
      </c>
      <c r="B12746">
        <v>3517</v>
      </c>
      <c r="C12746" t="s">
        <v>2677</v>
      </c>
      <c r="D12746" t="s">
        <v>211</v>
      </c>
      <c r="E12746" s="155">
        <v>1.81</v>
      </c>
      <c r="F12746" s="155">
        <v>1.81</v>
      </c>
      <c r="G12746">
        <v>21.93</v>
      </c>
      <c r="H12746">
        <v>21.93</v>
      </c>
    </row>
    <row r="12747" spans="1:8">
      <c r="A12747" t="s">
        <v>319</v>
      </c>
      <c r="B12747">
        <v>3515</v>
      </c>
      <c r="C12747" t="s">
        <v>2678</v>
      </c>
      <c r="D12747" t="s">
        <v>211</v>
      </c>
      <c r="E12747" s="155">
        <v>7.18</v>
      </c>
      <c r="F12747" s="155">
        <v>7.18</v>
      </c>
      <c r="G12747">
        <v>10.98</v>
      </c>
      <c r="H12747">
        <v>10.98</v>
      </c>
    </row>
    <row r="12748" spans="1:8">
      <c r="A12748" t="s">
        <v>319</v>
      </c>
      <c r="B12748">
        <v>20147</v>
      </c>
      <c r="C12748" t="s">
        <v>2679</v>
      </c>
      <c r="D12748" t="s">
        <v>211</v>
      </c>
      <c r="E12748" s="155">
        <v>5.91</v>
      </c>
      <c r="F12748" s="155">
        <v>5.91</v>
      </c>
      <c r="G12748">
        <v>78.69</v>
      </c>
      <c r="H12748">
        <v>78.69</v>
      </c>
    </row>
    <row r="12749" spans="1:8">
      <c r="A12749" t="s">
        <v>319</v>
      </c>
      <c r="B12749">
        <v>3524</v>
      </c>
      <c r="C12749" t="s">
        <v>2680</v>
      </c>
      <c r="D12749" t="s">
        <v>211</v>
      </c>
      <c r="E12749" s="155">
        <v>8.89</v>
      </c>
      <c r="F12749" s="155">
        <v>8.89</v>
      </c>
      <c r="G12749">
        <v>2.96</v>
      </c>
      <c r="H12749">
        <v>2.96</v>
      </c>
    </row>
    <row r="12750" spans="1:8">
      <c r="A12750" t="s">
        <v>319</v>
      </c>
      <c r="B12750">
        <v>3532</v>
      </c>
      <c r="C12750" t="s">
        <v>2681</v>
      </c>
      <c r="D12750" t="s">
        <v>211</v>
      </c>
      <c r="E12750" s="155">
        <v>20.54</v>
      </c>
      <c r="F12750" s="155">
        <v>20.54</v>
      </c>
      <c r="G12750">
        <v>4.55</v>
      </c>
      <c r="H12750">
        <v>4.55</v>
      </c>
    </row>
    <row r="12751" spans="1:8">
      <c r="A12751" t="s">
        <v>319</v>
      </c>
      <c r="B12751">
        <v>3528</v>
      </c>
      <c r="C12751" t="s">
        <v>2682</v>
      </c>
      <c r="D12751" t="s">
        <v>211</v>
      </c>
      <c r="E12751" s="155">
        <v>7.86</v>
      </c>
      <c r="F12751" s="155">
        <v>7.86</v>
      </c>
      <c r="G12751">
        <v>9.52</v>
      </c>
      <c r="H12751">
        <v>9.52</v>
      </c>
    </row>
    <row r="12752" spans="1:8">
      <c r="A12752" t="s">
        <v>319</v>
      </c>
      <c r="B12752">
        <v>37952</v>
      </c>
      <c r="C12752" t="s">
        <v>2683</v>
      </c>
      <c r="D12752" t="s">
        <v>211</v>
      </c>
      <c r="E12752" s="155">
        <v>56.36</v>
      </c>
      <c r="F12752" s="155">
        <v>56.36</v>
      </c>
      <c r="G12752">
        <v>9.98</v>
      </c>
      <c r="H12752">
        <v>9.98</v>
      </c>
    </row>
    <row r="12753" spans="1:8">
      <c r="A12753" t="s">
        <v>319</v>
      </c>
      <c r="B12753">
        <v>37951</v>
      </c>
      <c r="C12753" t="s">
        <v>2684</v>
      </c>
      <c r="D12753" t="s">
        <v>211</v>
      </c>
      <c r="E12753" s="155">
        <v>2.12</v>
      </c>
      <c r="F12753" s="155">
        <v>2.12</v>
      </c>
      <c r="G12753">
        <v>72.44</v>
      </c>
      <c r="H12753">
        <v>72.44</v>
      </c>
    </row>
    <row r="12754" spans="1:8">
      <c r="A12754" t="s">
        <v>319</v>
      </c>
      <c r="B12754">
        <v>3518</v>
      </c>
      <c r="C12754" t="s">
        <v>2685</v>
      </c>
      <c r="D12754" t="s">
        <v>211</v>
      </c>
      <c r="E12754" s="155">
        <v>3.26</v>
      </c>
      <c r="F12754" s="155">
        <v>3.26</v>
      </c>
      <c r="G12754">
        <v>2.67</v>
      </c>
      <c r="H12754">
        <v>2.67</v>
      </c>
    </row>
    <row r="12755" spans="1:8">
      <c r="A12755" t="s">
        <v>319</v>
      </c>
      <c r="B12755">
        <v>3519</v>
      </c>
      <c r="C12755" t="s">
        <v>2686</v>
      </c>
      <c r="D12755" t="s">
        <v>211</v>
      </c>
      <c r="E12755" s="155">
        <v>6.82</v>
      </c>
      <c r="F12755" s="155">
        <v>6.82</v>
      </c>
      <c r="G12755">
        <v>3.68</v>
      </c>
      <c r="H12755">
        <v>3.68</v>
      </c>
    </row>
    <row r="12756" spans="1:8">
      <c r="A12756" t="s">
        <v>319</v>
      </c>
      <c r="B12756">
        <v>3520</v>
      </c>
      <c r="C12756" t="s">
        <v>2687</v>
      </c>
      <c r="D12756" t="s">
        <v>211</v>
      </c>
      <c r="E12756" s="155">
        <v>7.15</v>
      </c>
      <c r="F12756" s="155">
        <v>7.15</v>
      </c>
      <c r="G12756">
        <v>8.35</v>
      </c>
      <c r="H12756">
        <v>8.35</v>
      </c>
    </row>
    <row r="12757" spans="1:8">
      <c r="A12757" t="s">
        <v>319</v>
      </c>
      <c r="B12757">
        <v>37950</v>
      </c>
      <c r="C12757" t="s">
        <v>2688</v>
      </c>
      <c r="D12757" t="s">
        <v>211</v>
      </c>
      <c r="E12757" s="155">
        <v>51.88</v>
      </c>
      <c r="F12757" s="155">
        <v>51.88</v>
      </c>
      <c r="G12757">
        <v>24.54</v>
      </c>
      <c r="H12757">
        <v>24.54</v>
      </c>
    </row>
    <row r="12758" spans="1:8">
      <c r="A12758" t="s">
        <v>319</v>
      </c>
      <c r="B12758">
        <v>37949</v>
      </c>
      <c r="C12758" t="s">
        <v>2689</v>
      </c>
      <c r="D12758" t="s">
        <v>211</v>
      </c>
      <c r="E12758" s="155">
        <v>1.91</v>
      </c>
      <c r="F12758" s="155">
        <v>1.91</v>
      </c>
      <c r="G12758">
        <v>88.8</v>
      </c>
      <c r="H12758">
        <v>88.8</v>
      </c>
    </row>
    <row r="12759" spans="1:8">
      <c r="A12759" t="s">
        <v>319</v>
      </c>
      <c r="B12759">
        <v>3526</v>
      </c>
      <c r="C12759" t="s">
        <v>2690</v>
      </c>
      <c r="D12759" t="s">
        <v>211</v>
      </c>
      <c r="E12759" s="155">
        <v>2.63</v>
      </c>
      <c r="F12759" s="155">
        <v>2.63</v>
      </c>
      <c r="G12759">
        <v>4.82</v>
      </c>
      <c r="H12759">
        <v>4.82</v>
      </c>
    </row>
    <row r="12760" spans="1:8">
      <c r="A12760" t="s">
        <v>319</v>
      </c>
      <c r="B12760">
        <v>3509</v>
      </c>
      <c r="C12760" t="s">
        <v>2691</v>
      </c>
      <c r="D12760" t="s">
        <v>211</v>
      </c>
      <c r="E12760" s="155">
        <v>5.98</v>
      </c>
      <c r="F12760" s="155">
        <v>5.98</v>
      </c>
      <c r="G12760">
        <v>8.06</v>
      </c>
      <c r="H12760">
        <v>8.06</v>
      </c>
    </row>
    <row r="12761" spans="1:8">
      <c r="A12761" t="s">
        <v>319</v>
      </c>
      <c r="B12761">
        <v>20151</v>
      </c>
      <c r="C12761" t="s">
        <v>2692</v>
      </c>
      <c r="D12761" t="s">
        <v>211</v>
      </c>
      <c r="E12761" s="155">
        <v>17.57</v>
      </c>
      <c r="F12761" s="155">
        <v>17.57</v>
      </c>
      <c r="G12761">
        <v>20.77</v>
      </c>
      <c r="H12761">
        <v>20.77</v>
      </c>
    </row>
    <row r="12762" spans="1:8">
      <c r="A12762" t="s">
        <v>319</v>
      </c>
      <c r="B12762">
        <v>20152</v>
      </c>
      <c r="C12762" t="s">
        <v>2693</v>
      </c>
      <c r="D12762" t="s">
        <v>211</v>
      </c>
      <c r="E12762" s="155">
        <v>63.6</v>
      </c>
      <c r="F12762" s="155">
        <v>63.6</v>
      </c>
      <c r="G12762">
        <v>23.31</v>
      </c>
      <c r="H12762">
        <v>23.31</v>
      </c>
    </row>
    <row r="12763" spans="1:8">
      <c r="A12763" t="s">
        <v>319</v>
      </c>
      <c r="B12763">
        <v>20148</v>
      </c>
      <c r="C12763" t="s">
        <v>2694</v>
      </c>
      <c r="D12763" t="s">
        <v>211</v>
      </c>
      <c r="E12763" s="155">
        <v>3.45</v>
      </c>
      <c r="F12763" s="155">
        <v>3.45</v>
      </c>
      <c r="G12763">
        <v>92.57</v>
      </c>
      <c r="H12763">
        <v>92.57</v>
      </c>
    </row>
    <row r="12764" spans="1:8">
      <c r="A12764" t="s">
        <v>319</v>
      </c>
      <c r="B12764">
        <v>20149</v>
      </c>
      <c r="C12764" t="s">
        <v>2695</v>
      </c>
      <c r="D12764" t="s">
        <v>211</v>
      </c>
      <c r="E12764" s="155">
        <v>5.77</v>
      </c>
      <c r="F12764" s="155">
        <v>5.77</v>
      </c>
      <c r="G12764">
        <v>4.72</v>
      </c>
      <c r="H12764">
        <v>4.72</v>
      </c>
    </row>
    <row r="12765" spans="1:8">
      <c r="A12765" t="s">
        <v>319</v>
      </c>
      <c r="B12765">
        <v>20150</v>
      </c>
      <c r="C12765" t="s">
        <v>2696</v>
      </c>
      <c r="D12765" t="s">
        <v>211</v>
      </c>
      <c r="E12765" s="155">
        <v>14.87</v>
      </c>
      <c r="F12765" s="155">
        <v>14.87</v>
      </c>
      <c r="G12765">
        <v>7.19</v>
      </c>
      <c r="H12765">
        <v>7.19</v>
      </c>
    </row>
    <row r="12766" spans="1:8">
      <c r="A12766" t="s">
        <v>319</v>
      </c>
      <c r="B12766">
        <v>20157</v>
      </c>
      <c r="C12766" t="s">
        <v>2697</v>
      </c>
      <c r="D12766" t="s">
        <v>211</v>
      </c>
      <c r="E12766" s="155">
        <v>16.690000000000001</v>
      </c>
      <c r="F12766" s="155">
        <v>16.690000000000001</v>
      </c>
      <c r="G12766">
        <v>20.22</v>
      </c>
      <c r="H12766">
        <v>20.22</v>
      </c>
    </row>
    <row r="12767" spans="1:8">
      <c r="A12767" t="s">
        <v>319</v>
      </c>
      <c r="B12767">
        <v>20158</v>
      </c>
      <c r="C12767" t="s">
        <v>2698</v>
      </c>
      <c r="D12767" t="s">
        <v>211</v>
      </c>
      <c r="E12767" s="155">
        <v>66.290000000000006</v>
      </c>
      <c r="F12767" s="155">
        <v>66.290000000000006</v>
      </c>
      <c r="G12767">
        <v>1.33</v>
      </c>
      <c r="H12767">
        <v>1.33</v>
      </c>
    </row>
    <row r="12768" spans="1:8">
      <c r="A12768" t="s">
        <v>319</v>
      </c>
      <c r="B12768">
        <v>20154</v>
      </c>
      <c r="C12768" t="s">
        <v>2699</v>
      </c>
      <c r="D12768" t="s">
        <v>211</v>
      </c>
      <c r="E12768" s="155">
        <v>3.38</v>
      </c>
      <c r="F12768" s="155">
        <v>3.38</v>
      </c>
      <c r="G12768">
        <v>1.77</v>
      </c>
      <c r="H12768">
        <v>1.77</v>
      </c>
    </row>
    <row r="12769" spans="1:8">
      <c r="A12769" t="s">
        <v>319</v>
      </c>
      <c r="B12769">
        <v>20155</v>
      </c>
      <c r="C12769" t="s">
        <v>2700</v>
      </c>
      <c r="D12769" t="s">
        <v>211</v>
      </c>
      <c r="E12769" s="155">
        <v>5.15</v>
      </c>
      <c r="F12769" s="155">
        <v>5.15</v>
      </c>
      <c r="G12769">
        <v>4.88</v>
      </c>
      <c r="H12769">
        <v>4.88</v>
      </c>
    </row>
    <row r="12770" spans="1:8">
      <c r="A12770" t="s">
        <v>319</v>
      </c>
      <c r="B12770">
        <v>20156</v>
      </c>
      <c r="C12770" t="s">
        <v>2701</v>
      </c>
      <c r="D12770" t="s">
        <v>211</v>
      </c>
      <c r="E12770" s="155">
        <v>14.48</v>
      </c>
      <c r="F12770" s="155">
        <v>14.48</v>
      </c>
      <c r="G12770">
        <v>7.02</v>
      </c>
      <c r="H12770">
        <v>7.02</v>
      </c>
    </row>
    <row r="12771" spans="1:8">
      <c r="A12771" t="s">
        <v>319</v>
      </c>
      <c r="B12771">
        <v>3499</v>
      </c>
      <c r="C12771" t="s">
        <v>2702</v>
      </c>
      <c r="D12771" t="s">
        <v>211</v>
      </c>
      <c r="E12771" s="155">
        <v>1.25</v>
      </c>
      <c r="F12771" s="155">
        <v>1.25</v>
      </c>
      <c r="G12771">
        <v>8.81</v>
      </c>
      <c r="H12771">
        <v>8.81</v>
      </c>
    </row>
    <row r="12772" spans="1:8">
      <c r="A12772" t="s">
        <v>319</v>
      </c>
      <c r="B12772">
        <v>3500</v>
      </c>
      <c r="C12772" t="s">
        <v>2703</v>
      </c>
      <c r="D12772" t="s">
        <v>211</v>
      </c>
      <c r="E12772" s="155">
        <v>1.65</v>
      </c>
      <c r="F12772" s="155">
        <v>1.65</v>
      </c>
      <c r="G12772">
        <v>32.03</v>
      </c>
      <c r="H12772">
        <v>32.03</v>
      </c>
    </row>
    <row r="12773" spans="1:8">
      <c r="A12773" t="s">
        <v>319</v>
      </c>
      <c r="B12773">
        <v>3501</v>
      </c>
      <c r="C12773" t="s">
        <v>2704</v>
      </c>
      <c r="D12773" t="s">
        <v>211</v>
      </c>
      <c r="E12773" s="155">
        <v>4.57</v>
      </c>
      <c r="F12773" s="155">
        <v>4.57</v>
      </c>
      <c r="G12773">
        <v>76.790000000000006</v>
      </c>
      <c r="H12773">
        <v>76.790000000000006</v>
      </c>
    </row>
    <row r="12774" spans="1:8">
      <c r="A12774" t="s">
        <v>319</v>
      </c>
      <c r="B12774">
        <v>3502</v>
      </c>
      <c r="C12774" t="s">
        <v>2705</v>
      </c>
      <c r="D12774" t="s">
        <v>211</v>
      </c>
      <c r="E12774" s="155">
        <v>6.57</v>
      </c>
      <c r="F12774" s="155">
        <v>6.57</v>
      </c>
      <c r="G12774">
        <v>94.77</v>
      </c>
      <c r="H12774">
        <v>94.77</v>
      </c>
    </row>
    <row r="12775" spans="1:8">
      <c r="A12775" t="s">
        <v>319</v>
      </c>
      <c r="B12775">
        <v>3503</v>
      </c>
      <c r="C12775" t="s">
        <v>2706</v>
      </c>
      <c r="D12775" t="s">
        <v>211</v>
      </c>
      <c r="E12775" s="155">
        <v>8.25</v>
      </c>
      <c r="F12775" s="155">
        <v>8.25</v>
      </c>
      <c r="G12775">
        <v>100.52</v>
      </c>
      <c r="H12775">
        <v>100.52</v>
      </c>
    </row>
    <row r="12776" spans="1:8">
      <c r="A12776" t="s">
        <v>319</v>
      </c>
      <c r="B12776">
        <v>3477</v>
      </c>
      <c r="C12776" t="s">
        <v>2707</v>
      </c>
      <c r="D12776" t="s">
        <v>211</v>
      </c>
      <c r="E12776" s="155">
        <v>30</v>
      </c>
      <c r="F12776" s="155">
        <v>30</v>
      </c>
      <c r="G12776">
        <v>11.01</v>
      </c>
      <c r="H12776">
        <v>11.01</v>
      </c>
    </row>
    <row r="12777" spans="1:8">
      <c r="A12777" t="s">
        <v>319</v>
      </c>
      <c r="B12777">
        <v>3478</v>
      </c>
      <c r="C12777" t="s">
        <v>2708</v>
      </c>
      <c r="D12777" t="s">
        <v>211</v>
      </c>
      <c r="E12777" s="155">
        <v>71.92</v>
      </c>
      <c r="F12777" s="155">
        <v>71.92</v>
      </c>
      <c r="G12777">
        <v>13.52</v>
      </c>
      <c r="H12777">
        <v>13.52</v>
      </c>
    </row>
    <row r="12778" spans="1:8">
      <c r="A12778" t="s">
        <v>319</v>
      </c>
      <c r="B12778">
        <v>3525</v>
      </c>
      <c r="C12778" t="s">
        <v>2709</v>
      </c>
      <c r="D12778" t="s">
        <v>211</v>
      </c>
      <c r="E12778" s="155">
        <v>88.76</v>
      </c>
      <c r="F12778" s="155">
        <v>88.76</v>
      </c>
      <c r="G12778">
        <v>26.06</v>
      </c>
      <c r="H12778">
        <v>26.06</v>
      </c>
    </row>
    <row r="12779" spans="1:8">
      <c r="A12779" t="s">
        <v>319</v>
      </c>
      <c r="B12779">
        <v>3511</v>
      </c>
      <c r="C12779" t="s">
        <v>2710</v>
      </c>
      <c r="D12779" t="s">
        <v>211</v>
      </c>
      <c r="E12779" s="155">
        <v>94.15</v>
      </c>
      <c r="F12779" s="155">
        <v>94.15</v>
      </c>
      <c r="G12779">
        <v>36.06</v>
      </c>
      <c r="H12779">
        <v>36.06</v>
      </c>
    </row>
    <row r="12780" spans="1:8">
      <c r="A12780" t="s">
        <v>319</v>
      </c>
      <c r="B12780">
        <v>38913</v>
      </c>
      <c r="C12780" t="s">
        <v>2711</v>
      </c>
      <c r="D12780" t="s">
        <v>211</v>
      </c>
      <c r="E12780" s="155"/>
      <c r="F12780" s="155"/>
      <c r="G12780">
        <v>9.83</v>
      </c>
      <c r="H12780">
        <v>9.83</v>
      </c>
    </row>
    <row r="12781" spans="1:8">
      <c r="A12781" t="s">
        <v>319</v>
      </c>
      <c r="B12781">
        <v>38914</v>
      </c>
      <c r="C12781" t="s">
        <v>2712</v>
      </c>
      <c r="D12781" t="s">
        <v>211</v>
      </c>
      <c r="E12781" s="155"/>
      <c r="F12781" s="155"/>
      <c r="G12781">
        <v>13.16</v>
      </c>
      <c r="H12781">
        <v>13.16</v>
      </c>
    </row>
    <row r="12782" spans="1:8">
      <c r="A12782" t="s">
        <v>319</v>
      </c>
      <c r="B12782">
        <v>38915</v>
      </c>
      <c r="C12782" t="s">
        <v>2713</v>
      </c>
      <c r="D12782" t="s">
        <v>211</v>
      </c>
      <c r="E12782" s="155"/>
      <c r="F12782" s="155"/>
      <c r="G12782">
        <v>23.93</v>
      </c>
      <c r="H12782">
        <v>23.93</v>
      </c>
    </row>
    <row r="12783" spans="1:8">
      <c r="A12783" t="s">
        <v>319</v>
      </c>
      <c r="B12783">
        <v>38916</v>
      </c>
      <c r="C12783" t="s">
        <v>2714</v>
      </c>
      <c r="D12783" t="s">
        <v>211</v>
      </c>
      <c r="E12783" s="155"/>
      <c r="F12783" s="155"/>
      <c r="G12783">
        <v>17.77</v>
      </c>
      <c r="H12783">
        <v>17.77</v>
      </c>
    </row>
    <row r="12784" spans="1:8">
      <c r="A12784" t="s">
        <v>319</v>
      </c>
      <c r="B12784">
        <v>39300</v>
      </c>
      <c r="C12784" t="s">
        <v>2715</v>
      </c>
      <c r="D12784" t="s">
        <v>211</v>
      </c>
      <c r="E12784" s="155"/>
      <c r="F12784" s="155"/>
      <c r="G12784">
        <v>11.78</v>
      </c>
      <c r="H12784">
        <v>11.78</v>
      </c>
    </row>
    <row r="12785" spans="1:8">
      <c r="A12785" t="s">
        <v>319</v>
      </c>
      <c r="B12785">
        <v>39301</v>
      </c>
      <c r="C12785" t="s">
        <v>2716</v>
      </c>
      <c r="D12785" t="s">
        <v>211</v>
      </c>
      <c r="E12785" s="155"/>
      <c r="F12785" s="155"/>
      <c r="G12785">
        <v>13.67</v>
      </c>
      <c r="H12785">
        <v>13.67</v>
      </c>
    </row>
    <row r="12786" spans="1:8">
      <c r="A12786" t="s">
        <v>319</v>
      </c>
      <c r="B12786">
        <v>39302</v>
      </c>
      <c r="C12786" t="s">
        <v>2717</v>
      </c>
      <c r="D12786" t="s">
        <v>211</v>
      </c>
      <c r="E12786" s="155"/>
      <c r="F12786" s="155"/>
      <c r="G12786">
        <v>16.22</v>
      </c>
      <c r="H12786">
        <v>16.22</v>
      </c>
    </row>
    <row r="12787" spans="1:8">
      <c r="A12787" t="s">
        <v>319</v>
      </c>
      <c r="B12787">
        <v>38941</v>
      </c>
      <c r="C12787" t="s">
        <v>2718</v>
      </c>
      <c r="D12787" t="s">
        <v>211</v>
      </c>
      <c r="E12787" s="155"/>
      <c r="F12787" s="155"/>
      <c r="G12787">
        <v>20.48</v>
      </c>
      <c r="H12787">
        <v>20.48</v>
      </c>
    </row>
    <row r="12788" spans="1:8">
      <c r="A12788" t="s">
        <v>319</v>
      </c>
      <c r="B12788">
        <v>38923</v>
      </c>
      <c r="C12788" t="s">
        <v>2719</v>
      </c>
      <c r="D12788" t="s">
        <v>211</v>
      </c>
      <c r="E12788" s="155"/>
      <c r="F12788" s="155"/>
      <c r="G12788">
        <v>11.63</v>
      </c>
      <c r="H12788">
        <v>11.63</v>
      </c>
    </row>
    <row r="12789" spans="1:8">
      <c r="A12789" t="s">
        <v>319</v>
      </c>
      <c r="B12789">
        <v>38925</v>
      </c>
      <c r="C12789" t="s">
        <v>2720</v>
      </c>
      <c r="D12789" t="s">
        <v>211</v>
      </c>
      <c r="E12789" s="155"/>
      <c r="F12789" s="155"/>
      <c r="G12789">
        <v>12.76</v>
      </c>
      <c r="H12789">
        <v>12.76</v>
      </c>
    </row>
    <row r="12790" spans="1:8">
      <c r="A12790" t="s">
        <v>319</v>
      </c>
      <c r="B12790">
        <v>38926</v>
      </c>
      <c r="C12790" t="s">
        <v>2721</v>
      </c>
      <c r="D12790" t="s">
        <v>211</v>
      </c>
      <c r="E12790" s="155"/>
      <c r="F12790" s="155"/>
      <c r="G12790">
        <v>17.149999999999999</v>
      </c>
      <c r="H12790">
        <v>17.149999999999999</v>
      </c>
    </row>
    <row r="12791" spans="1:8">
      <c r="A12791" t="s">
        <v>319</v>
      </c>
      <c r="B12791">
        <v>38927</v>
      </c>
      <c r="C12791" t="s">
        <v>2722</v>
      </c>
      <c r="D12791" t="s">
        <v>211</v>
      </c>
      <c r="E12791" s="155"/>
      <c r="F12791" s="155"/>
      <c r="G12791">
        <v>22.67</v>
      </c>
      <c r="H12791">
        <v>22.67</v>
      </c>
    </row>
    <row r="12792" spans="1:8">
      <c r="A12792" t="s">
        <v>319</v>
      </c>
      <c r="B12792">
        <v>39304</v>
      </c>
      <c r="C12792" t="s">
        <v>2723</v>
      </c>
      <c r="D12792" t="s">
        <v>211</v>
      </c>
      <c r="E12792" s="155"/>
      <c r="F12792" s="155"/>
      <c r="G12792">
        <v>12.67</v>
      </c>
      <c r="H12792">
        <v>12.67</v>
      </c>
    </row>
    <row r="12793" spans="1:8">
      <c r="A12793" t="s">
        <v>319</v>
      </c>
      <c r="B12793">
        <v>39305</v>
      </c>
      <c r="C12793" t="s">
        <v>2724</v>
      </c>
      <c r="D12793" t="s">
        <v>211</v>
      </c>
      <c r="E12793" s="155"/>
      <c r="F12793" s="155"/>
      <c r="G12793">
        <v>14.87</v>
      </c>
      <c r="H12793">
        <v>14.87</v>
      </c>
    </row>
    <row r="12794" spans="1:8">
      <c r="A12794" t="s">
        <v>319</v>
      </c>
      <c r="B12794">
        <v>39306</v>
      </c>
      <c r="C12794" t="s">
        <v>2725</v>
      </c>
      <c r="D12794" t="s">
        <v>211</v>
      </c>
      <c r="E12794" s="155"/>
      <c r="F12794" s="155"/>
      <c r="G12794">
        <v>19.95</v>
      </c>
      <c r="H12794">
        <v>19.95</v>
      </c>
    </row>
    <row r="12795" spans="1:8">
      <c r="A12795" t="s">
        <v>319</v>
      </c>
      <c r="B12795">
        <v>38928</v>
      </c>
      <c r="C12795" t="s">
        <v>2726</v>
      </c>
      <c r="D12795" t="s">
        <v>211</v>
      </c>
      <c r="E12795" s="155"/>
      <c r="F12795" s="155"/>
      <c r="G12795">
        <v>55.01</v>
      </c>
      <c r="H12795">
        <v>55.01</v>
      </c>
    </row>
    <row r="12796" spans="1:8">
      <c r="A12796" t="s">
        <v>319</v>
      </c>
      <c r="B12796">
        <v>38917</v>
      </c>
      <c r="C12796" t="s">
        <v>2727</v>
      </c>
      <c r="D12796" t="s">
        <v>211</v>
      </c>
      <c r="E12796" s="155"/>
      <c r="F12796" s="155"/>
      <c r="G12796">
        <v>113.42</v>
      </c>
      <c r="H12796">
        <v>113.42</v>
      </c>
    </row>
    <row r="12797" spans="1:8">
      <c r="A12797" t="s">
        <v>319</v>
      </c>
      <c r="B12797">
        <v>38919</v>
      </c>
      <c r="C12797" t="s">
        <v>2728</v>
      </c>
      <c r="D12797" t="s">
        <v>211</v>
      </c>
      <c r="E12797" s="155"/>
      <c r="F12797" s="155"/>
      <c r="G12797">
        <v>54.61</v>
      </c>
      <c r="H12797">
        <v>54.61</v>
      </c>
    </row>
    <row r="12798" spans="1:8">
      <c r="A12798" t="s">
        <v>319</v>
      </c>
      <c r="B12798">
        <v>38922</v>
      </c>
      <c r="C12798" t="s">
        <v>2729</v>
      </c>
      <c r="D12798" t="s">
        <v>211</v>
      </c>
      <c r="E12798" s="155"/>
      <c r="F12798" s="155"/>
      <c r="G12798">
        <v>51.31</v>
      </c>
      <c r="H12798">
        <v>51.31</v>
      </c>
    </row>
    <row r="12799" spans="1:8">
      <c r="A12799" t="s">
        <v>319</v>
      </c>
      <c r="B12799">
        <v>45198</v>
      </c>
      <c r="C12799" t="s">
        <v>2730</v>
      </c>
      <c r="D12799" t="s">
        <v>211</v>
      </c>
      <c r="E12799" s="155">
        <v>43.28</v>
      </c>
      <c r="F12799" s="155">
        <v>43.28</v>
      </c>
      <c r="G12799">
        <v>362.3</v>
      </c>
      <c r="H12799">
        <v>362.3</v>
      </c>
    </row>
    <row r="12800" spans="1:8">
      <c r="A12800" t="s">
        <v>319</v>
      </c>
      <c r="B12800">
        <v>45196</v>
      </c>
      <c r="C12800" t="s">
        <v>2731</v>
      </c>
      <c r="D12800" t="s">
        <v>211</v>
      </c>
      <c r="E12800" s="155">
        <v>89.25</v>
      </c>
      <c r="F12800" s="155">
        <v>89.25</v>
      </c>
      <c r="G12800">
        <v>1.32</v>
      </c>
      <c r="H12800">
        <v>1.32</v>
      </c>
    </row>
    <row r="12801" spans="1:8">
      <c r="A12801" t="s">
        <v>319</v>
      </c>
      <c r="B12801">
        <v>12032</v>
      </c>
      <c r="C12801" t="s">
        <v>2732</v>
      </c>
      <c r="D12801" t="s">
        <v>734</v>
      </c>
      <c r="E12801" s="155">
        <v>62.78</v>
      </c>
      <c r="F12801" s="155">
        <v>62.78</v>
      </c>
      <c r="G12801">
        <v>22.91</v>
      </c>
      <c r="H12801">
        <v>22.91</v>
      </c>
    </row>
    <row r="12802" spans="1:8">
      <c r="A12802" t="s">
        <v>319</v>
      </c>
      <c r="B12802">
        <v>12030</v>
      </c>
      <c r="C12802" t="s">
        <v>2733</v>
      </c>
      <c r="D12802" t="s">
        <v>734</v>
      </c>
      <c r="E12802" s="155">
        <v>58.99</v>
      </c>
      <c r="F12802" s="155">
        <v>58.99</v>
      </c>
      <c r="G12802">
        <v>26.65</v>
      </c>
      <c r="H12802">
        <v>26.65</v>
      </c>
    </row>
    <row r="12803" spans="1:8">
      <c r="A12803" t="s">
        <v>319</v>
      </c>
      <c r="B12803">
        <v>45207</v>
      </c>
      <c r="C12803" t="s">
        <v>2734</v>
      </c>
      <c r="D12803" t="s">
        <v>211</v>
      </c>
      <c r="E12803" s="155">
        <v>285.08999999999997</v>
      </c>
      <c r="F12803" s="155">
        <v>285.08999999999997</v>
      </c>
      <c r="G12803">
        <v>16.37</v>
      </c>
      <c r="H12803">
        <v>16.37</v>
      </c>
    </row>
    <row r="12804" spans="1:8">
      <c r="A12804" t="s">
        <v>319</v>
      </c>
      <c r="B12804">
        <v>14157</v>
      </c>
      <c r="C12804" t="s">
        <v>2735</v>
      </c>
      <c r="D12804" t="s">
        <v>211</v>
      </c>
      <c r="E12804" s="155"/>
      <c r="F12804" s="155"/>
      <c r="G12804">
        <v>140.83000000000001</v>
      </c>
      <c r="H12804">
        <v>140.83000000000001</v>
      </c>
    </row>
    <row r="12805" spans="1:8">
      <c r="A12805" t="s">
        <v>319</v>
      </c>
      <c r="B12805">
        <v>10908</v>
      </c>
      <c r="C12805" t="s">
        <v>2736</v>
      </c>
      <c r="D12805" t="s">
        <v>211</v>
      </c>
      <c r="E12805" s="155">
        <v>16.41</v>
      </c>
      <c r="F12805" s="155">
        <v>16.41</v>
      </c>
      <c r="G12805">
        <v>50.3</v>
      </c>
      <c r="H12805">
        <v>50.3</v>
      </c>
    </row>
    <row r="12806" spans="1:8">
      <c r="A12806" t="s">
        <v>319</v>
      </c>
      <c r="B12806">
        <v>10909</v>
      </c>
      <c r="C12806" t="s">
        <v>2737</v>
      </c>
      <c r="D12806" t="s">
        <v>211</v>
      </c>
      <c r="E12806" s="155">
        <v>19.09</v>
      </c>
      <c r="F12806" s="155">
        <v>19.09</v>
      </c>
      <c r="G12806">
        <v>22.05</v>
      </c>
      <c r="H12806">
        <v>22.05</v>
      </c>
    </row>
    <row r="12807" spans="1:8">
      <c r="A12807" t="s">
        <v>319</v>
      </c>
      <c r="B12807">
        <v>3669</v>
      </c>
      <c r="C12807" t="s">
        <v>2738</v>
      </c>
      <c r="D12807" t="s">
        <v>211</v>
      </c>
      <c r="E12807" s="155">
        <v>11.73</v>
      </c>
      <c r="F12807" s="155">
        <v>11.73</v>
      </c>
      <c r="G12807">
        <v>22.47</v>
      </c>
      <c r="H12807">
        <v>22.47</v>
      </c>
    </row>
    <row r="12808" spans="1:8">
      <c r="A12808" t="s">
        <v>319</v>
      </c>
      <c r="B12808">
        <v>20139</v>
      </c>
      <c r="C12808" t="s">
        <v>2739</v>
      </c>
      <c r="D12808" t="s">
        <v>211</v>
      </c>
      <c r="E12808" s="155">
        <v>100.86</v>
      </c>
      <c r="F12808" s="155">
        <v>100.86</v>
      </c>
      <c r="G12808">
        <v>29.05</v>
      </c>
      <c r="H12808">
        <v>29.05</v>
      </c>
    </row>
    <row r="12809" spans="1:8">
      <c r="A12809" t="s">
        <v>319</v>
      </c>
      <c r="B12809">
        <v>3668</v>
      </c>
      <c r="C12809" t="s">
        <v>2740</v>
      </c>
      <c r="D12809" t="s">
        <v>211</v>
      </c>
      <c r="E12809" s="155">
        <v>36.03</v>
      </c>
      <c r="F12809" s="155">
        <v>36.03</v>
      </c>
      <c r="G12809">
        <v>65.069999999999993</v>
      </c>
      <c r="H12809">
        <v>65.069999999999993</v>
      </c>
    </row>
    <row r="12810" spans="1:8">
      <c r="A12810" t="s">
        <v>319</v>
      </c>
      <c r="B12810">
        <v>10911</v>
      </c>
      <c r="C12810" t="s">
        <v>2741</v>
      </c>
      <c r="D12810" t="s">
        <v>211</v>
      </c>
      <c r="E12810" s="155">
        <v>15.79</v>
      </c>
      <c r="F12810" s="155">
        <v>15.79</v>
      </c>
      <c r="G12810">
        <v>83.25</v>
      </c>
      <c r="H12810">
        <v>83.25</v>
      </c>
    </row>
    <row r="12811" spans="1:8">
      <c r="A12811" t="s">
        <v>319</v>
      </c>
      <c r="B12811">
        <v>3659</v>
      </c>
      <c r="C12811" t="s">
        <v>2742</v>
      </c>
      <c r="D12811" t="s">
        <v>211</v>
      </c>
      <c r="E12811" s="155">
        <v>16.09</v>
      </c>
      <c r="F12811" s="155">
        <v>16.09</v>
      </c>
      <c r="G12811">
        <v>160.58000000000001</v>
      </c>
      <c r="H12811">
        <v>160.58000000000001</v>
      </c>
    </row>
    <row r="12812" spans="1:8">
      <c r="A12812" t="s">
        <v>319</v>
      </c>
      <c r="B12812">
        <v>3660</v>
      </c>
      <c r="C12812" t="s">
        <v>2743</v>
      </c>
      <c r="D12812" t="s">
        <v>211</v>
      </c>
      <c r="E12812" s="155">
        <v>20.81</v>
      </c>
      <c r="F12812" s="155">
        <v>20.81</v>
      </c>
      <c r="G12812">
        <v>219.51</v>
      </c>
      <c r="H12812">
        <v>219.51</v>
      </c>
    </row>
    <row r="12813" spans="1:8">
      <c r="A12813" t="s">
        <v>319</v>
      </c>
      <c r="B12813">
        <v>20144</v>
      </c>
      <c r="C12813" t="s">
        <v>2744</v>
      </c>
      <c r="D12813" t="s">
        <v>211</v>
      </c>
      <c r="E12813" s="155">
        <v>46.6</v>
      </c>
      <c r="F12813" s="155">
        <v>46.6</v>
      </c>
      <c r="G12813">
        <v>10.29</v>
      </c>
      <c r="H12813">
        <v>10.29</v>
      </c>
    </row>
    <row r="12814" spans="1:8">
      <c r="A12814" t="s">
        <v>319</v>
      </c>
      <c r="B12814">
        <v>20143</v>
      </c>
      <c r="C12814" t="s">
        <v>2745</v>
      </c>
      <c r="D12814" t="s">
        <v>211</v>
      </c>
      <c r="E12814" s="155">
        <v>59.62</v>
      </c>
      <c r="F12814" s="155">
        <v>59.62</v>
      </c>
      <c r="G12814">
        <v>25.22</v>
      </c>
      <c r="H12814">
        <v>25.22</v>
      </c>
    </row>
    <row r="12815" spans="1:8">
      <c r="A12815" t="s">
        <v>319</v>
      </c>
      <c r="B12815">
        <v>20145</v>
      </c>
      <c r="C12815" t="s">
        <v>2746</v>
      </c>
      <c r="D12815" t="s">
        <v>211</v>
      </c>
      <c r="E12815" s="155">
        <v>115.01</v>
      </c>
      <c r="F12815" s="155">
        <v>115.01</v>
      </c>
      <c r="G12815">
        <v>44.37</v>
      </c>
      <c r="H12815">
        <v>44.37</v>
      </c>
    </row>
    <row r="12816" spans="1:8">
      <c r="A12816" t="s">
        <v>319</v>
      </c>
      <c r="B12816">
        <v>20146</v>
      </c>
      <c r="C12816" t="s">
        <v>2747</v>
      </c>
      <c r="D12816" t="s">
        <v>211</v>
      </c>
      <c r="E12816" s="155">
        <v>157.21</v>
      </c>
      <c r="F12816" s="155">
        <v>157.21</v>
      </c>
      <c r="G12816">
        <v>28.85</v>
      </c>
      <c r="H12816">
        <v>28.85</v>
      </c>
    </row>
    <row r="12817" spans="1:8">
      <c r="A12817" t="s">
        <v>319</v>
      </c>
      <c r="B12817">
        <v>20140</v>
      </c>
      <c r="C12817" t="s">
        <v>2748</v>
      </c>
      <c r="D12817" t="s">
        <v>211</v>
      </c>
      <c r="E12817" s="155">
        <v>7.37</v>
      </c>
      <c r="F12817" s="155">
        <v>7.37</v>
      </c>
      <c r="G12817">
        <v>4.54</v>
      </c>
      <c r="H12817">
        <v>4.54</v>
      </c>
    </row>
    <row r="12818" spans="1:8">
      <c r="A12818" t="s">
        <v>319</v>
      </c>
      <c r="B12818">
        <v>20141</v>
      </c>
      <c r="C12818" t="s">
        <v>2749</v>
      </c>
      <c r="D12818" t="s">
        <v>211</v>
      </c>
      <c r="E12818" s="155">
        <v>18.059999999999999</v>
      </c>
      <c r="F12818" s="155">
        <v>18.059999999999999</v>
      </c>
      <c r="G12818">
        <v>11.84</v>
      </c>
      <c r="H12818">
        <v>11.84</v>
      </c>
    </row>
    <row r="12819" spans="1:8">
      <c r="A12819" t="s">
        <v>319</v>
      </c>
      <c r="B12819">
        <v>20142</v>
      </c>
      <c r="C12819" t="s">
        <v>2750</v>
      </c>
      <c r="D12819" t="s">
        <v>211</v>
      </c>
      <c r="E12819" s="155">
        <v>31.77</v>
      </c>
      <c r="F12819" s="155">
        <v>31.77</v>
      </c>
      <c r="G12819">
        <v>22.43</v>
      </c>
      <c r="H12819">
        <v>22.43</v>
      </c>
    </row>
    <row r="12820" spans="1:8">
      <c r="A12820" t="s">
        <v>319</v>
      </c>
      <c r="B12820">
        <v>3670</v>
      </c>
      <c r="C12820" t="s">
        <v>2751</v>
      </c>
      <c r="D12820" t="s">
        <v>211</v>
      </c>
      <c r="E12820" s="155">
        <v>20.66</v>
      </c>
      <c r="F12820" s="155">
        <v>20.66</v>
      </c>
      <c r="G12820">
        <v>177.88</v>
      </c>
      <c r="H12820">
        <v>177.88</v>
      </c>
    </row>
    <row r="12821" spans="1:8">
      <c r="A12821" t="s">
        <v>319</v>
      </c>
      <c r="B12821">
        <v>3666</v>
      </c>
      <c r="C12821" t="s">
        <v>2752</v>
      </c>
      <c r="D12821" t="s">
        <v>211</v>
      </c>
      <c r="E12821" s="155">
        <v>3.25</v>
      </c>
      <c r="F12821" s="155">
        <v>3.25</v>
      </c>
      <c r="G12821">
        <v>689.33</v>
      </c>
      <c r="H12821">
        <v>689.33</v>
      </c>
    </row>
    <row r="12822" spans="1:8">
      <c r="A12822" t="s">
        <v>319</v>
      </c>
      <c r="B12822">
        <v>3662</v>
      </c>
      <c r="C12822" t="s">
        <v>2753</v>
      </c>
      <c r="D12822" t="s">
        <v>211</v>
      </c>
      <c r="E12822" s="155">
        <v>8.48</v>
      </c>
      <c r="F12822" s="155">
        <v>8.48</v>
      </c>
      <c r="G12822">
        <v>863.04</v>
      </c>
      <c r="H12822">
        <v>863.04</v>
      </c>
    </row>
    <row r="12823" spans="1:8">
      <c r="A12823" t="s">
        <v>319</v>
      </c>
      <c r="B12823">
        <v>3658</v>
      </c>
      <c r="C12823" t="s">
        <v>2754</v>
      </c>
      <c r="D12823" t="s">
        <v>211</v>
      </c>
      <c r="E12823" s="155">
        <v>16.059999999999999</v>
      </c>
      <c r="F12823" s="155">
        <v>16.059999999999999</v>
      </c>
      <c r="G12823">
        <v>1197</v>
      </c>
      <c r="H12823">
        <v>1197</v>
      </c>
    </row>
    <row r="12824" spans="1:8">
      <c r="A12824" t="s">
        <v>319</v>
      </c>
      <c r="B12824">
        <v>42696</v>
      </c>
      <c r="C12824" t="s">
        <v>2755</v>
      </c>
      <c r="D12824" t="s">
        <v>211</v>
      </c>
      <c r="E12824" s="155">
        <v>127.39</v>
      </c>
      <c r="F12824" s="155">
        <v>127.39</v>
      </c>
      <c r="G12824">
        <v>1581.04</v>
      </c>
      <c r="H12824">
        <v>1581.04</v>
      </c>
    </row>
    <row r="12825" spans="1:8">
      <c r="A12825" t="s">
        <v>319</v>
      </c>
      <c r="B12825">
        <v>39875</v>
      </c>
      <c r="C12825" t="s">
        <v>2756</v>
      </c>
      <c r="D12825" t="s">
        <v>211</v>
      </c>
      <c r="E12825" s="155"/>
      <c r="F12825" s="155"/>
      <c r="G12825">
        <v>472.72</v>
      </c>
      <c r="H12825">
        <v>472.72</v>
      </c>
    </row>
    <row r="12826" spans="1:8">
      <c r="A12826" t="s">
        <v>319</v>
      </c>
      <c r="B12826">
        <v>39876</v>
      </c>
      <c r="C12826" t="s">
        <v>2757</v>
      </c>
      <c r="D12826" t="s">
        <v>211</v>
      </c>
      <c r="E12826" s="155"/>
      <c r="F12826" s="155"/>
      <c r="G12826">
        <v>548.33000000000004</v>
      </c>
      <c r="H12826">
        <v>548.33000000000004</v>
      </c>
    </row>
    <row r="12827" spans="1:8">
      <c r="A12827" t="s">
        <v>319</v>
      </c>
      <c r="B12827">
        <v>39877</v>
      </c>
      <c r="C12827" t="s">
        <v>2758</v>
      </c>
      <c r="D12827" t="s">
        <v>211</v>
      </c>
      <c r="E12827" s="155"/>
      <c r="F12827" s="155"/>
      <c r="G12827">
        <v>602.27</v>
      </c>
      <c r="H12827">
        <v>602.27</v>
      </c>
    </row>
    <row r="12828" spans="1:8">
      <c r="A12828" t="s">
        <v>319</v>
      </c>
      <c r="B12828">
        <v>39878</v>
      </c>
      <c r="C12828" t="s">
        <v>2759</v>
      </c>
      <c r="D12828" t="s">
        <v>211</v>
      </c>
      <c r="E12828" s="155"/>
      <c r="F12828" s="155"/>
      <c r="G12828">
        <v>91.25</v>
      </c>
      <c r="H12828">
        <v>91.25</v>
      </c>
    </row>
    <row r="12829" spans="1:8">
      <c r="A12829" t="s">
        <v>319</v>
      </c>
      <c r="B12829">
        <v>39872</v>
      </c>
      <c r="C12829" t="s">
        <v>2760</v>
      </c>
      <c r="D12829" t="s">
        <v>211</v>
      </c>
      <c r="E12829" s="155"/>
      <c r="F12829" s="155"/>
      <c r="G12829">
        <v>135.77000000000001</v>
      </c>
      <c r="H12829">
        <v>135.77000000000001</v>
      </c>
    </row>
    <row r="12830" spans="1:8">
      <c r="A12830" t="s">
        <v>319</v>
      </c>
      <c r="B12830">
        <v>39873</v>
      </c>
      <c r="C12830" t="s">
        <v>2761</v>
      </c>
      <c r="D12830" t="s">
        <v>211</v>
      </c>
      <c r="E12830" s="155"/>
      <c r="F12830" s="155"/>
      <c r="G12830">
        <v>510.97</v>
      </c>
      <c r="H12830">
        <v>510.97</v>
      </c>
    </row>
    <row r="12831" spans="1:8">
      <c r="A12831" t="s">
        <v>319</v>
      </c>
      <c r="B12831">
        <v>39874</v>
      </c>
      <c r="C12831" t="s">
        <v>2762</v>
      </c>
      <c r="D12831" t="s">
        <v>211</v>
      </c>
      <c r="E12831" s="155"/>
      <c r="F12831" s="155"/>
      <c r="G12831">
        <v>422.73</v>
      </c>
      <c r="H12831">
        <v>422.73</v>
      </c>
    </row>
    <row r="12832" spans="1:8">
      <c r="A12832" t="s">
        <v>319</v>
      </c>
      <c r="B12832">
        <v>3674</v>
      </c>
      <c r="C12832" t="s">
        <v>2763</v>
      </c>
      <c r="D12832" t="s">
        <v>110</v>
      </c>
      <c r="E12832" s="155"/>
      <c r="F12832" s="155"/>
      <c r="G12832">
        <v>1.44</v>
      </c>
      <c r="H12832">
        <v>1.44</v>
      </c>
    </row>
    <row r="12833" spans="1:8">
      <c r="A12833" t="s">
        <v>319</v>
      </c>
      <c r="B12833">
        <v>3681</v>
      </c>
      <c r="C12833" t="s">
        <v>2764</v>
      </c>
      <c r="D12833" t="s">
        <v>110</v>
      </c>
      <c r="E12833" s="155"/>
      <c r="F12833" s="155"/>
      <c r="G12833">
        <v>1.36</v>
      </c>
      <c r="H12833">
        <v>1.36</v>
      </c>
    </row>
    <row r="12834" spans="1:8">
      <c r="A12834" t="s">
        <v>319</v>
      </c>
      <c r="B12834">
        <v>3676</v>
      </c>
      <c r="C12834" t="s">
        <v>2765</v>
      </c>
      <c r="D12834" t="s">
        <v>110</v>
      </c>
      <c r="E12834" s="155"/>
      <c r="F12834" s="155"/>
      <c r="G12834">
        <v>2.13</v>
      </c>
      <c r="H12834">
        <v>2.13</v>
      </c>
    </row>
    <row r="12835" spans="1:8">
      <c r="A12835" t="s">
        <v>319</v>
      </c>
      <c r="B12835">
        <v>3679</v>
      </c>
      <c r="C12835" t="s">
        <v>2766</v>
      </c>
      <c r="D12835" t="s">
        <v>110</v>
      </c>
      <c r="E12835" s="155"/>
      <c r="F12835" s="155"/>
      <c r="G12835">
        <v>213.2</v>
      </c>
      <c r="H12835">
        <v>213.2</v>
      </c>
    </row>
    <row r="12836" spans="1:8">
      <c r="A12836" t="s">
        <v>319</v>
      </c>
      <c r="B12836">
        <v>3672</v>
      </c>
      <c r="C12836" t="s">
        <v>2767</v>
      </c>
      <c r="D12836" t="s">
        <v>110</v>
      </c>
      <c r="E12836" s="155"/>
      <c r="F12836" s="155"/>
      <c r="G12836">
        <v>163.28</v>
      </c>
      <c r="H12836">
        <v>163.28</v>
      </c>
    </row>
    <row r="12837" spans="1:8">
      <c r="A12837" t="s">
        <v>319</v>
      </c>
      <c r="B12837">
        <v>3671</v>
      </c>
      <c r="C12837" t="s">
        <v>2768</v>
      </c>
      <c r="D12837" t="s">
        <v>110</v>
      </c>
      <c r="E12837" s="155"/>
      <c r="F12837" s="155"/>
      <c r="G12837">
        <v>61.02</v>
      </c>
      <c r="H12837">
        <v>61.02</v>
      </c>
    </row>
    <row r="12838" spans="1:8">
      <c r="A12838" t="s">
        <v>319</v>
      </c>
      <c r="B12838">
        <v>3673</v>
      </c>
      <c r="C12838" t="s">
        <v>2769</v>
      </c>
      <c r="D12838" t="s">
        <v>110</v>
      </c>
      <c r="E12838" s="155"/>
      <c r="F12838" s="155"/>
      <c r="G12838">
        <v>61.02</v>
      </c>
      <c r="H12838">
        <v>61.02</v>
      </c>
    </row>
    <row r="12839" spans="1:8">
      <c r="A12839" t="s">
        <v>319</v>
      </c>
      <c r="B12839">
        <v>38394</v>
      </c>
      <c r="C12839" t="s">
        <v>2770</v>
      </c>
      <c r="D12839" t="s">
        <v>211</v>
      </c>
      <c r="E12839" s="155">
        <v>167.76</v>
      </c>
      <c r="F12839" s="155">
        <v>167.76</v>
      </c>
      <c r="G12839">
        <v>88.91</v>
      </c>
      <c r="H12839">
        <v>88.91</v>
      </c>
    </row>
    <row r="12840" spans="1:8">
      <c r="A12840" t="s">
        <v>319</v>
      </c>
      <c r="B12840">
        <v>3729</v>
      </c>
      <c r="C12840" t="s">
        <v>2771</v>
      </c>
      <c r="D12840" t="s">
        <v>211</v>
      </c>
      <c r="E12840" s="155">
        <v>152.93</v>
      </c>
      <c r="F12840" s="155">
        <v>152.93</v>
      </c>
      <c r="G12840">
        <v>84.86</v>
      </c>
      <c r="H12840">
        <v>84.86</v>
      </c>
    </row>
    <row r="12841" spans="1:8">
      <c r="A12841" t="s">
        <v>319</v>
      </c>
      <c r="B12841">
        <v>39357</v>
      </c>
      <c r="C12841" t="s">
        <v>2772</v>
      </c>
      <c r="D12841" t="s">
        <v>211</v>
      </c>
      <c r="E12841" s="155"/>
      <c r="F12841" s="155"/>
      <c r="G12841">
        <v>194.8</v>
      </c>
      <c r="H12841">
        <v>194.8</v>
      </c>
    </row>
    <row r="12842" spans="1:8">
      <c r="A12842" t="s">
        <v>319</v>
      </c>
      <c r="B12842">
        <v>39358</v>
      </c>
      <c r="C12842" t="s">
        <v>2773</v>
      </c>
      <c r="D12842" t="s">
        <v>211</v>
      </c>
      <c r="E12842" s="155"/>
      <c r="F12842" s="155"/>
      <c r="G12842">
        <v>410.99</v>
      </c>
      <c r="H12842">
        <v>410.99</v>
      </c>
    </row>
    <row r="12843" spans="1:8">
      <c r="A12843" t="s">
        <v>319</v>
      </c>
      <c r="B12843">
        <v>39355</v>
      </c>
      <c r="C12843" t="s">
        <v>2774</v>
      </c>
      <c r="D12843" t="s">
        <v>211</v>
      </c>
      <c r="E12843" s="155"/>
      <c r="F12843" s="155"/>
      <c r="G12843">
        <v>121.27</v>
      </c>
      <c r="H12843">
        <v>121.27</v>
      </c>
    </row>
    <row r="12844" spans="1:8">
      <c r="A12844" t="s">
        <v>319</v>
      </c>
      <c r="B12844">
        <v>39356</v>
      </c>
      <c r="C12844" t="s">
        <v>2775</v>
      </c>
      <c r="D12844" t="s">
        <v>211</v>
      </c>
      <c r="E12844" s="155"/>
      <c r="F12844" s="155"/>
      <c r="G12844">
        <v>43.27</v>
      </c>
      <c r="H12844">
        <v>43.27</v>
      </c>
    </row>
    <row r="12845" spans="1:8">
      <c r="A12845" t="s">
        <v>319</v>
      </c>
      <c r="B12845">
        <v>39353</v>
      </c>
      <c r="C12845" t="s">
        <v>2776</v>
      </c>
      <c r="D12845" t="s">
        <v>211</v>
      </c>
      <c r="E12845" s="155"/>
      <c r="F12845" s="155"/>
      <c r="G12845">
        <v>24.59</v>
      </c>
      <c r="H12845">
        <v>24.59</v>
      </c>
    </row>
    <row r="12846" spans="1:8">
      <c r="A12846" t="s">
        <v>319</v>
      </c>
      <c r="B12846">
        <v>39354</v>
      </c>
      <c r="C12846" t="s">
        <v>2777</v>
      </c>
      <c r="D12846" t="s">
        <v>211</v>
      </c>
      <c r="E12846" s="155"/>
      <c r="F12846" s="155"/>
      <c r="G12846">
        <v>689.6</v>
      </c>
      <c r="H12846">
        <v>689.6</v>
      </c>
    </row>
    <row r="12847" spans="1:8">
      <c r="A12847" t="s">
        <v>319</v>
      </c>
      <c r="B12847">
        <v>39398</v>
      </c>
      <c r="C12847" t="s">
        <v>2778</v>
      </c>
      <c r="D12847" t="s">
        <v>211</v>
      </c>
      <c r="E12847" s="155">
        <v>168.46</v>
      </c>
      <c r="F12847" s="155">
        <v>168.46</v>
      </c>
      <c r="G12847">
        <v>562.80999999999995</v>
      </c>
      <c r="H12847">
        <v>562.80999999999995</v>
      </c>
    </row>
    <row r="12848" spans="1:8">
      <c r="A12848" t="s">
        <v>319</v>
      </c>
      <c r="B12848">
        <v>13343</v>
      </c>
      <c r="C12848" t="s">
        <v>2779</v>
      </c>
      <c r="D12848" t="s">
        <v>211</v>
      </c>
      <c r="E12848" s="155">
        <v>69.650000000000006</v>
      </c>
      <c r="F12848" s="155">
        <v>69.650000000000006</v>
      </c>
      <c r="G12848">
        <v>689.6</v>
      </c>
      <c r="H12848">
        <v>689.6</v>
      </c>
    </row>
    <row r="12849" spans="1:8">
      <c r="A12849" t="s">
        <v>319</v>
      </c>
      <c r="B12849">
        <v>12118</v>
      </c>
      <c r="C12849" t="s">
        <v>2780</v>
      </c>
      <c r="D12849" t="s">
        <v>211</v>
      </c>
      <c r="E12849" s="155">
        <v>19.940000000000001</v>
      </c>
      <c r="F12849" s="155">
        <v>19.940000000000001</v>
      </c>
      <c r="G12849">
        <v>572.02</v>
      </c>
      <c r="H12849">
        <v>572.02</v>
      </c>
    </row>
    <row r="12850" spans="1:8">
      <c r="A12850" t="s">
        <v>319</v>
      </c>
      <c r="B12850">
        <v>39482</v>
      </c>
      <c r="C12850" t="s">
        <v>2781</v>
      </c>
      <c r="D12850" t="s">
        <v>211</v>
      </c>
      <c r="E12850" s="155">
        <v>531.55999999999995</v>
      </c>
      <c r="F12850" s="155">
        <v>531.55999999999995</v>
      </c>
      <c r="G12850">
        <v>689.6</v>
      </c>
      <c r="H12850">
        <v>689.6</v>
      </c>
    </row>
    <row r="12851" spans="1:8">
      <c r="A12851" t="s">
        <v>319</v>
      </c>
      <c r="B12851">
        <v>39486</v>
      </c>
      <c r="C12851" t="s">
        <v>2782</v>
      </c>
      <c r="D12851" t="s">
        <v>211</v>
      </c>
      <c r="E12851" s="155">
        <v>433.83</v>
      </c>
      <c r="F12851" s="155">
        <v>433.83</v>
      </c>
      <c r="G12851">
        <v>581.72</v>
      </c>
      <c r="H12851">
        <v>581.72</v>
      </c>
    </row>
    <row r="12852" spans="1:8">
      <c r="A12852" t="s">
        <v>319</v>
      </c>
      <c r="B12852">
        <v>39484</v>
      </c>
      <c r="C12852" t="s">
        <v>2783</v>
      </c>
      <c r="D12852" t="s">
        <v>211</v>
      </c>
      <c r="E12852" s="155">
        <v>531.55999999999995</v>
      </c>
      <c r="F12852" s="155">
        <v>531.55999999999995</v>
      </c>
      <c r="G12852">
        <v>866.84</v>
      </c>
      <c r="H12852">
        <v>866.84</v>
      </c>
    </row>
    <row r="12853" spans="1:8">
      <c r="A12853" t="s">
        <v>319</v>
      </c>
      <c r="B12853">
        <v>39488</v>
      </c>
      <c r="C12853" t="s">
        <v>2784</v>
      </c>
      <c r="D12853" t="s">
        <v>211</v>
      </c>
      <c r="E12853" s="155">
        <v>440.93</v>
      </c>
      <c r="F12853" s="155">
        <v>440.93</v>
      </c>
      <c r="G12853">
        <v>622.46</v>
      </c>
      <c r="H12853">
        <v>622.46</v>
      </c>
    </row>
    <row r="12854" spans="1:8">
      <c r="A12854" t="s">
        <v>319</v>
      </c>
      <c r="B12854">
        <v>39485</v>
      </c>
      <c r="C12854" t="s">
        <v>2785</v>
      </c>
      <c r="D12854" t="s">
        <v>211</v>
      </c>
      <c r="E12854" s="155">
        <v>531.55999999999995</v>
      </c>
      <c r="F12854" s="155">
        <v>531.55999999999995</v>
      </c>
      <c r="G12854">
        <v>701.43</v>
      </c>
      <c r="H12854">
        <v>701.43</v>
      </c>
    </row>
    <row r="12855" spans="1:8">
      <c r="A12855" t="s">
        <v>319</v>
      </c>
      <c r="B12855">
        <v>39489</v>
      </c>
      <c r="C12855" t="s">
        <v>2786</v>
      </c>
      <c r="D12855" t="s">
        <v>211</v>
      </c>
      <c r="E12855" s="155">
        <v>448.41</v>
      </c>
      <c r="F12855" s="155">
        <v>448.41</v>
      </c>
      <c r="G12855">
        <v>771.57</v>
      </c>
      <c r="H12855">
        <v>771.57</v>
      </c>
    </row>
    <row r="12856" spans="1:8">
      <c r="A12856" t="s">
        <v>319</v>
      </c>
      <c r="B12856">
        <v>39490</v>
      </c>
      <c r="C12856" t="s">
        <v>2787</v>
      </c>
      <c r="D12856" t="s">
        <v>211</v>
      </c>
      <c r="E12856" s="155">
        <v>668.19</v>
      </c>
      <c r="F12856" s="155">
        <v>668.19</v>
      </c>
      <c r="G12856">
        <v>893.27</v>
      </c>
      <c r="H12856">
        <v>893.27</v>
      </c>
    </row>
    <row r="12857" spans="1:8">
      <c r="A12857" t="s">
        <v>319</v>
      </c>
      <c r="B12857">
        <v>39494</v>
      </c>
      <c r="C12857" t="s">
        <v>2788</v>
      </c>
      <c r="D12857" t="s">
        <v>211</v>
      </c>
      <c r="E12857" s="155">
        <v>479.81</v>
      </c>
      <c r="F12857" s="155">
        <v>479.81</v>
      </c>
      <c r="G12857">
        <v>806.86</v>
      </c>
      <c r="H12857">
        <v>806.86</v>
      </c>
    </row>
    <row r="12858" spans="1:8">
      <c r="A12858" t="s">
        <v>319</v>
      </c>
      <c r="B12858">
        <v>39495</v>
      </c>
      <c r="C12858" t="s">
        <v>2789</v>
      </c>
      <c r="D12858" t="s">
        <v>211</v>
      </c>
      <c r="E12858" s="155">
        <v>540.69000000000005</v>
      </c>
      <c r="F12858" s="155">
        <v>540.69000000000005</v>
      </c>
      <c r="G12858">
        <v>958.12</v>
      </c>
      <c r="H12858">
        <v>958.12</v>
      </c>
    </row>
    <row r="12859" spans="1:8">
      <c r="A12859" t="s">
        <v>319</v>
      </c>
      <c r="B12859">
        <v>39496</v>
      </c>
      <c r="C12859" t="s">
        <v>2790</v>
      </c>
      <c r="D12859" t="s">
        <v>211</v>
      </c>
      <c r="E12859" s="155">
        <v>594.75</v>
      </c>
      <c r="F12859" s="155">
        <v>594.75</v>
      </c>
      <c r="G12859">
        <v>1016.25</v>
      </c>
      <c r="H12859">
        <v>1016.25</v>
      </c>
    </row>
    <row r="12860" spans="1:8">
      <c r="A12860" t="s">
        <v>319</v>
      </c>
      <c r="B12860">
        <v>39492</v>
      </c>
      <c r="C12860" t="s">
        <v>2791</v>
      </c>
      <c r="D12860" t="s">
        <v>211</v>
      </c>
      <c r="E12860" s="155">
        <v>688.56</v>
      </c>
      <c r="F12860" s="155">
        <v>688.56</v>
      </c>
      <c r="G12860">
        <v>1045.3900000000001</v>
      </c>
      <c r="H12860">
        <v>1045.3900000000001</v>
      </c>
    </row>
    <row r="12861" spans="1:8">
      <c r="A12861" t="s">
        <v>319</v>
      </c>
      <c r="B12861">
        <v>39497</v>
      </c>
      <c r="C12861" t="s">
        <v>2792</v>
      </c>
      <c r="D12861" t="s">
        <v>211</v>
      </c>
      <c r="E12861" s="155">
        <v>621.95000000000005</v>
      </c>
      <c r="F12861" s="155">
        <v>621.95000000000005</v>
      </c>
      <c r="G12861">
        <v>1289.31</v>
      </c>
      <c r="H12861">
        <v>1289.31</v>
      </c>
    </row>
    <row r="12862" spans="1:8">
      <c r="A12862" t="s">
        <v>319</v>
      </c>
      <c r="B12862">
        <v>39493</v>
      </c>
      <c r="C12862" t="s">
        <v>2793</v>
      </c>
      <c r="D12862" t="s">
        <v>211</v>
      </c>
      <c r="E12862" s="155">
        <v>738.55</v>
      </c>
      <c r="F12862" s="155">
        <v>738.55</v>
      </c>
      <c r="G12862">
        <v>1079.77</v>
      </c>
      <c r="H12862">
        <v>1079.77</v>
      </c>
    </row>
    <row r="12863" spans="1:8">
      <c r="A12863" t="s">
        <v>319</v>
      </c>
      <c r="B12863">
        <v>43628</v>
      </c>
      <c r="C12863" t="s">
        <v>2794</v>
      </c>
      <c r="D12863" t="s">
        <v>211</v>
      </c>
      <c r="E12863" s="155">
        <v>783.36</v>
      </c>
      <c r="F12863" s="155">
        <v>783.36</v>
      </c>
      <c r="G12863">
        <v>1073.7</v>
      </c>
      <c r="H12863">
        <v>1073.7</v>
      </c>
    </row>
    <row r="12864" spans="1:8">
      <c r="A12864" t="s">
        <v>319</v>
      </c>
      <c r="B12864">
        <v>39500</v>
      </c>
      <c r="C12864" t="s">
        <v>2795</v>
      </c>
      <c r="D12864" t="s">
        <v>211</v>
      </c>
      <c r="E12864" s="155">
        <v>805.82</v>
      </c>
      <c r="F12864" s="155">
        <v>805.82</v>
      </c>
      <c r="G12864">
        <v>1307.6199999999999</v>
      </c>
      <c r="H12864">
        <v>1307.6199999999999</v>
      </c>
    </row>
    <row r="12865" spans="1:8">
      <c r="A12865" t="s">
        <v>319</v>
      </c>
      <c r="B12865">
        <v>39498</v>
      </c>
      <c r="C12865" t="s">
        <v>2796</v>
      </c>
      <c r="D12865" t="s">
        <v>211</v>
      </c>
      <c r="E12865" s="155">
        <v>993.84</v>
      </c>
      <c r="F12865" s="155">
        <v>993.84</v>
      </c>
      <c r="G12865">
        <v>109.11</v>
      </c>
      <c r="H12865">
        <v>109.11</v>
      </c>
    </row>
    <row r="12866" spans="1:8">
      <c r="A12866" t="s">
        <v>319</v>
      </c>
      <c r="B12866">
        <v>43621</v>
      </c>
      <c r="C12866" t="s">
        <v>2797</v>
      </c>
      <c r="D12866" t="s">
        <v>211</v>
      </c>
      <c r="E12866" s="155">
        <v>832.32</v>
      </c>
      <c r="F12866" s="155">
        <v>832.32</v>
      </c>
      <c r="G12866">
        <v>97.62</v>
      </c>
      <c r="H12866">
        <v>97.62</v>
      </c>
    </row>
    <row r="12867" spans="1:8">
      <c r="A12867" t="s">
        <v>319</v>
      </c>
      <c r="B12867">
        <v>39501</v>
      </c>
      <c r="C12867" t="s">
        <v>2798</v>
      </c>
      <c r="D12867" t="s">
        <v>211</v>
      </c>
      <c r="E12867" s="155">
        <v>827.64</v>
      </c>
      <c r="F12867" s="155">
        <v>827.64</v>
      </c>
      <c r="G12867">
        <v>116.76</v>
      </c>
      <c r="H12867">
        <v>116.76</v>
      </c>
    </row>
    <row r="12868" spans="1:8">
      <c r="A12868" t="s">
        <v>319</v>
      </c>
      <c r="B12868">
        <v>39499</v>
      </c>
      <c r="C12868" t="s">
        <v>2799</v>
      </c>
      <c r="D12868" t="s">
        <v>211</v>
      </c>
      <c r="E12868" s="155">
        <v>1007.96</v>
      </c>
      <c r="F12868" s="155">
        <v>1007.96</v>
      </c>
      <c r="G12868">
        <v>121.23</v>
      </c>
      <c r="H12868">
        <v>121.23</v>
      </c>
    </row>
    <row r="12869" spans="1:8">
      <c r="A12869" t="s">
        <v>319</v>
      </c>
      <c r="B12869">
        <v>3733</v>
      </c>
      <c r="C12869" t="s">
        <v>2800</v>
      </c>
      <c r="D12869" t="s">
        <v>109</v>
      </c>
      <c r="E12869" s="155">
        <v>84.51</v>
      </c>
      <c r="F12869" s="155">
        <v>84.51</v>
      </c>
      <c r="G12869">
        <v>135.26</v>
      </c>
      <c r="H12869">
        <v>135.26</v>
      </c>
    </row>
    <row r="12870" spans="1:8">
      <c r="A12870" t="s">
        <v>319</v>
      </c>
      <c r="B12870">
        <v>3731</v>
      </c>
      <c r="C12870" t="s">
        <v>2801</v>
      </c>
      <c r="D12870" t="s">
        <v>109</v>
      </c>
      <c r="E12870" s="155">
        <v>75.61</v>
      </c>
      <c r="F12870" s="155">
        <v>75.61</v>
      </c>
      <c r="G12870">
        <v>152.16999999999999</v>
      </c>
      <c r="H12870">
        <v>152.16999999999999</v>
      </c>
    </row>
    <row r="12871" spans="1:8">
      <c r="A12871" t="s">
        <v>319</v>
      </c>
      <c r="B12871">
        <v>38137</v>
      </c>
      <c r="C12871" t="s">
        <v>2802</v>
      </c>
      <c r="D12871" t="s">
        <v>109</v>
      </c>
      <c r="E12871" s="155">
        <v>90.44</v>
      </c>
      <c r="F12871" s="155">
        <v>90.44</v>
      </c>
      <c r="G12871">
        <v>197.15</v>
      </c>
      <c r="H12871">
        <v>197.15</v>
      </c>
    </row>
    <row r="12872" spans="1:8">
      <c r="A12872" t="s">
        <v>319</v>
      </c>
      <c r="B12872">
        <v>38138</v>
      </c>
      <c r="C12872" t="s">
        <v>2803</v>
      </c>
      <c r="D12872" t="s">
        <v>109</v>
      </c>
      <c r="E12872" s="155">
        <v>93.9</v>
      </c>
      <c r="F12872" s="155">
        <v>93.9</v>
      </c>
      <c r="G12872">
        <v>89.02</v>
      </c>
      <c r="H12872">
        <v>89.02</v>
      </c>
    </row>
    <row r="12873" spans="1:8">
      <c r="A12873" t="s">
        <v>319</v>
      </c>
      <c r="B12873">
        <v>45318</v>
      </c>
      <c r="C12873" t="s">
        <v>16199</v>
      </c>
      <c r="D12873" t="s">
        <v>109</v>
      </c>
      <c r="E12873" s="155"/>
      <c r="F12873" s="155"/>
      <c r="G12873">
        <v>102.11</v>
      </c>
      <c r="H12873">
        <v>102.11</v>
      </c>
    </row>
    <row r="12874" spans="1:8">
      <c r="A12874" t="s">
        <v>319</v>
      </c>
      <c r="B12874">
        <v>45319</v>
      </c>
      <c r="C12874" t="s">
        <v>16200</v>
      </c>
      <c r="D12874" t="s">
        <v>109</v>
      </c>
      <c r="E12874" s="155"/>
      <c r="F12874" s="155"/>
      <c r="G12874">
        <v>121.17</v>
      </c>
      <c r="H12874">
        <v>121.17</v>
      </c>
    </row>
    <row r="12875" spans="1:8">
      <c r="A12875" t="s">
        <v>319</v>
      </c>
      <c r="B12875">
        <v>45320</v>
      </c>
      <c r="C12875" t="s">
        <v>16201</v>
      </c>
      <c r="D12875" t="s">
        <v>109</v>
      </c>
      <c r="E12875" s="155"/>
      <c r="F12875" s="155"/>
      <c r="G12875">
        <v>116.77</v>
      </c>
      <c r="H12875">
        <v>116.77</v>
      </c>
    </row>
    <row r="12876" spans="1:8">
      <c r="A12876" t="s">
        <v>319</v>
      </c>
      <c r="B12876">
        <v>45315</v>
      </c>
      <c r="C12876" t="s">
        <v>16202</v>
      </c>
      <c r="D12876" t="s">
        <v>109</v>
      </c>
      <c r="E12876" s="155"/>
      <c r="F12876" s="155"/>
      <c r="G12876">
        <v>164.11</v>
      </c>
      <c r="H12876">
        <v>164.11</v>
      </c>
    </row>
    <row r="12877" spans="1:8">
      <c r="A12877" t="s">
        <v>319</v>
      </c>
      <c r="B12877">
        <v>45316</v>
      </c>
      <c r="C12877" t="s">
        <v>16203</v>
      </c>
      <c r="D12877" t="s">
        <v>109</v>
      </c>
      <c r="E12877" s="155"/>
      <c r="F12877" s="155"/>
      <c r="G12877">
        <v>82.21</v>
      </c>
      <c r="H12877">
        <v>82.21</v>
      </c>
    </row>
    <row r="12878" spans="1:8">
      <c r="A12878" t="s">
        <v>319</v>
      </c>
      <c r="B12878">
        <v>45317</v>
      </c>
      <c r="C12878" t="s">
        <v>16204</v>
      </c>
      <c r="D12878" t="s">
        <v>109</v>
      </c>
      <c r="E12878" s="155"/>
      <c r="F12878" s="155"/>
      <c r="G12878">
        <v>95.69</v>
      </c>
      <c r="H12878">
        <v>95.69</v>
      </c>
    </row>
    <row r="12879" spans="1:8">
      <c r="A12879" t="s">
        <v>319</v>
      </c>
      <c r="B12879">
        <v>45313</v>
      </c>
      <c r="C12879" t="s">
        <v>16205</v>
      </c>
      <c r="D12879" t="s">
        <v>109</v>
      </c>
      <c r="E12879" s="155"/>
      <c r="F12879" s="155"/>
      <c r="G12879">
        <v>104.2</v>
      </c>
      <c r="H12879">
        <v>104.2</v>
      </c>
    </row>
    <row r="12880" spans="1:8">
      <c r="A12880" t="s">
        <v>319</v>
      </c>
      <c r="B12880">
        <v>45314</v>
      </c>
      <c r="C12880" t="s">
        <v>16206</v>
      </c>
      <c r="D12880" t="s">
        <v>109</v>
      </c>
      <c r="E12880" s="155"/>
      <c r="F12880" s="155"/>
      <c r="G12880">
        <v>126.11</v>
      </c>
      <c r="H12880">
        <v>126.11</v>
      </c>
    </row>
    <row r="12881" spans="1:8">
      <c r="A12881" t="s">
        <v>319</v>
      </c>
      <c r="B12881">
        <v>45309</v>
      </c>
      <c r="C12881" t="s">
        <v>16207</v>
      </c>
      <c r="D12881" t="s">
        <v>109</v>
      </c>
      <c r="E12881" s="155"/>
      <c r="F12881" s="155"/>
      <c r="G12881">
        <v>89.02</v>
      </c>
      <c r="H12881">
        <v>89.02</v>
      </c>
    </row>
    <row r="12882" spans="1:8">
      <c r="A12882" t="s">
        <v>319</v>
      </c>
      <c r="B12882">
        <v>45310</v>
      </c>
      <c r="C12882" t="s">
        <v>16208</v>
      </c>
      <c r="D12882" t="s">
        <v>109</v>
      </c>
      <c r="E12882" s="155"/>
      <c r="F12882" s="155"/>
      <c r="G12882">
        <v>93.21</v>
      </c>
      <c r="H12882">
        <v>93.21</v>
      </c>
    </row>
    <row r="12883" spans="1:8">
      <c r="A12883" t="s">
        <v>319</v>
      </c>
      <c r="B12883">
        <v>45311</v>
      </c>
      <c r="C12883" t="s">
        <v>16209</v>
      </c>
      <c r="D12883" t="s">
        <v>109</v>
      </c>
      <c r="E12883" s="155"/>
      <c r="F12883" s="155"/>
      <c r="G12883">
        <v>112.32</v>
      </c>
      <c r="H12883">
        <v>112.32</v>
      </c>
    </row>
    <row r="12884" spans="1:8">
      <c r="A12884" t="s">
        <v>319</v>
      </c>
      <c r="B12884">
        <v>45312</v>
      </c>
      <c r="C12884" t="s">
        <v>16210</v>
      </c>
      <c r="D12884" t="s">
        <v>109</v>
      </c>
      <c r="E12884" s="155"/>
      <c r="F12884" s="155"/>
      <c r="G12884">
        <v>120.44</v>
      </c>
      <c r="H12884">
        <v>120.44</v>
      </c>
    </row>
    <row r="12885" spans="1:8">
      <c r="A12885" t="s">
        <v>319</v>
      </c>
      <c r="B12885">
        <v>43342</v>
      </c>
      <c r="C12885" t="s">
        <v>16211</v>
      </c>
      <c r="D12885" t="s">
        <v>109</v>
      </c>
      <c r="E12885" s="155"/>
      <c r="F12885" s="155"/>
      <c r="G12885">
        <v>84.7</v>
      </c>
      <c r="H12885">
        <v>84.7</v>
      </c>
    </row>
    <row r="12886" spans="1:8">
      <c r="A12886" t="s">
        <v>319</v>
      </c>
      <c r="B12886">
        <v>43343</v>
      </c>
      <c r="C12886" t="s">
        <v>16212</v>
      </c>
      <c r="D12886" t="s">
        <v>109</v>
      </c>
      <c r="E12886" s="155"/>
      <c r="F12886" s="155"/>
      <c r="G12886">
        <v>86.4</v>
      </c>
      <c r="H12886">
        <v>86.4</v>
      </c>
    </row>
    <row r="12887" spans="1:8">
      <c r="A12887" t="s">
        <v>319</v>
      </c>
      <c r="B12887">
        <v>43344</v>
      </c>
      <c r="C12887" t="s">
        <v>16213</v>
      </c>
      <c r="D12887" t="s">
        <v>109</v>
      </c>
      <c r="E12887" s="155"/>
      <c r="F12887" s="155"/>
      <c r="G12887">
        <v>97.4</v>
      </c>
      <c r="H12887">
        <v>97.4</v>
      </c>
    </row>
    <row r="12888" spans="1:8">
      <c r="A12888" t="s">
        <v>319</v>
      </c>
      <c r="B12888">
        <v>45307</v>
      </c>
      <c r="C12888" t="s">
        <v>16214</v>
      </c>
      <c r="D12888" t="s">
        <v>109</v>
      </c>
      <c r="E12888" s="155"/>
      <c r="F12888" s="155"/>
      <c r="G12888">
        <v>108.17</v>
      </c>
      <c r="H12888">
        <v>108.17</v>
      </c>
    </row>
    <row r="12889" spans="1:8">
      <c r="A12889" t="s">
        <v>319</v>
      </c>
      <c r="B12889">
        <v>43345</v>
      </c>
      <c r="C12889" t="s">
        <v>16215</v>
      </c>
      <c r="D12889" t="s">
        <v>109</v>
      </c>
      <c r="E12889" s="155"/>
      <c r="F12889" s="155"/>
      <c r="G12889">
        <v>120.44</v>
      </c>
      <c r="H12889">
        <v>120.44</v>
      </c>
    </row>
    <row r="12890" spans="1:8">
      <c r="A12890" t="s">
        <v>319</v>
      </c>
      <c r="B12890">
        <v>43346</v>
      </c>
      <c r="C12890" t="s">
        <v>16216</v>
      </c>
      <c r="D12890" t="s">
        <v>109</v>
      </c>
      <c r="E12890" s="155"/>
      <c r="F12890" s="155"/>
      <c r="G12890">
        <v>74.39</v>
      </c>
      <c r="H12890">
        <v>74.39</v>
      </c>
    </row>
    <row r="12891" spans="1:8">
      <c r="A12891" t="s">
        <v>319</v>
      </c>
      <c r="B12891">
        <v>43347</v>
      </c>
      <c r="C12891" t="s">
        <v>16217</v>
      </c>
      <c r="D12891" t="s">
        <v>109</v>
      </c>
      <c r="E12891" s="155"/>
      <c r="F12891" s="155"/>
      <c r="G12891">
        <v>38.75</v>
      </c>
      <c r="H12891">
        <v>38.75</v>
      </c>
    </row>
    <row r="12892" spans="1:8">
      <c r="A12892" t="s">
        <v>319</v>
      </c>
      <c r="B12892">
        <v>43348</v>
      </c>
      <c r="C12892" t="s">
        <v>16218</v>
      </c>
      <c r="D12892" t="s">
        <v>109</v>
      </c>
      <c r="E12892" s="155"/>
      <c r="F12892" s="155"/>
      <c r="G12892">
        <v>41.89</v>
      </c>
      <c r="H12892">
        <v>41.89</v>
      </c>
    </row>
    <row r="12893" spans="1:8">
      <c r="A12893" t="s">
        <v>319</v>
      </c>
      <c r="B12893">
        <v>45308</v>
      </c>
      <c r="C12893" t="s">
        <v>16219</v>
      </c>
      <c r="D12893" t="s">
        <v>109</v>
      </c>
      <c r="E12893" s="155"/>
      <c r="F12893" s="155"/>
      <c r="G12893">
        <v>57.07</v>
      </c>
      <c r="H12893">
        <v>57.07</v>
      </c>
    </row>
    <row r="12894" spans="1:8">
      <c r="A12894" t="s">
        <v>319</v>
      </c>
      <c r="B12894">
        <v>43349</v>
      </c>
      <c r="C12894" t="s">
        <v>16220</v>
      </c>
      <c r="D12894" t="s">
        <v>109</v>
      </c>
      <c r="E12894" s="155"/>
      <c r="F12894" s="155"/>
      <c r="G12894">
        <v>62.83</v>
      </c>
      <c r="H12894">
        <v>62.83</v>
      </c>
    </row>
    <row r="12895" spans="1:8">
      <c r="A12895" t="s">
        <v>319</v>
      </c>
      <c r="B12895">
        <v>3736</v>
      </c>
      <c r="C12895" t="s">
        <v>2804</v>
      </c>
      <c r="D12895" t="s">
        <v>109</v>
      </c>
      <c r="E12895" s="155"/>
      <c r="F12895" s="155"/>
      <c r="G12895">
        <v>78.540000000000006</v>
      </c>
      <c r="H12895">
        <v>78.540000000000006</v>
      </c>
    </row>
    <row r="12896" spans="1:8">
      <c r="A12896" t="s">
        <v>319</v>
      </c>
      <c r="B12896">
        <v>3741</v>
      </c>
      <c r="C12896" t="s">
        <v>2805</v>
      </c>
      <c r="D12896" t="s">
        <v>109</v>
      </c>
      <c r="E12896" s="155"/>
      <c r="F12896" s="155"/>
      <c r="G12896">
        <v>86.71</v>
      </c>
      <c r="H12896">
        <v>86.71</v>
      </c>
    </row>
    <row r="12897" spans="1:8">
      <c r="A12897" t="s">
        <v>319</v>
      </c>
      <c r="B12897">
        <v>3737</v>
      </c>
      <c r="C12897" t="s">
        <v>2806</v>
      </c>
      <c r="D12897" t="s">
        <v>109</v>
      </c>
      <c r="E12897" s="155"/>
      <c r="F12897" s="155"/>
      <c r="G12897">
        <v>105.78</v>
      </c>
      <c r="H12897">
        <v>105.78</v>
      </c>
    </row>
    <row r="12898" spans="1:8">
      <c r="A12898" t="s">
        <v>319</v>
      </c>
      <c r="B12898">
        <v>43353</v>
      </c>
      <c r="C12898" t="s">
        <v>16221</v>
      </c>
      <c r="D12898" t="s">
        <v>109</v>
      </c>
      <c r="E12898" s="155"/>
      <c r="F12898" s="155"/>
      <c r="G12898">
        <v>137.19999999999999</v>
      </c>
      <c r="H12898">
        <v>137.19999999999999</v>
      </c>
    </row>
    <row r="12899" spans="1:8">
      <c r="A12899" t="s">
        <v>319</v>
      </c>
      <c r="B12899">
        <v>43350</v>
      </c>
      <c r="C12899" t="s">
        <v>16222</v>
      </c>
      <c r="D12899" t="s">
        <v>109</v>
      </c>
      <c r="E12899" s="155"/>
      <c r="F12899" s="155"/>
      <c r="G12899">
        <v>89.02</v>
      </c>
      <c r="H12899">
        <v>89.02</v>
      </c>
    </row>
    <row r="12900" spans="1:8">
      <c r="A12900" t="s">
        <v>319</v>
      </c>
      <c r="B12900">
        <v>43351</v>
      </c>
      <c r="C12900" t="s">
        <v>16223</v>
      </c>
      <c r="D12900" t="s">
        <v>109</v>
      </c>
      <c r="E12900" s="155"/>
      <c r="F12900" s="155"/>
      <c r="G12900">
        <v>103.39</v>
      </c>
      <c r="H12900">
        <v>103.39</v>
      </c>
    </row>
    <row r="12901" spans="1:8">
      <c r="A12901" t="s">
        <v>319</v>
      </c>
      <c r="B12901">
        <v>43352</v>
      </c>
      <c r="C12901" t="s">
        <v>16224</v>
      </c>
      <c r="D12901" t="s">
        <v>109</v>
      </c>
      <c r="E12901" s="155"/>
      <c r="F12901" s="155"/>
      <c r="G12901">
        <v>121.64</v>
      </c>
      <c r="H12901">
        <v>121.64</v>
      </c>
    </row>
    <row r="12902" spans="1:8">
      <c r="A12902" t="s">
        <v>319</v>
      </c>
      <c r="B12902">
        <v>45306</v>
      </c>
      <c r="C12902" t="s">
        <v>16225</v>
      </c>
      <c r="D12902" t="s">
        <v>109</v>
      </c>
      <c r="E12902" s="155"/>
      <c r="F12902" s="155"/>
      <c r="G12902">
        <v>148.35</v>
      </c>
      <c r="H12902">
        <v>148.35</v>
      </c>
    </row>
    <row r="12903" spans="1:8">
      <c r="A12903" t="s">
        <v>319</v>
      </c>
      <c r="B12903">
        <v>44379</v>
      </c>
      <c r="C12903" t="s">
        <v>16226</v>
      </c>
      <c r="D12903" t="s">
        <v>109</v>
      </c>
      <c r="E12903" s="272"/>
      <c r="F12903" s="272"/>
      <c r="G12903">
        <v>55.8</v>
      </c>
      <c r="H12903">
        <v>55.8</v>
      </c>
    </row>
    <row r="12904" spans="1:8">
      <c r="A12904" t="s">
        <v>319</v>
      </c>
      <c r="B12904">
        <v>43355</v>
      </c>
      <c r="C12904" t="s">
        <v>16227</v>
      </c>
      <c r="D12904" t="s">
        <v>109</v>
      </c>
      <c r="E12904" s="155"/>
      <c r="F12904" s="155"/>
      <c r="G12904">
        <v>68.599999999999994</v>
      </c>
      <c r="H12904">
        <v>68.599999999999994</v>
      </c>
    </row>
    <row r="12905" spans="1:8">
      <c r="A12905" t="s">
        <v>319</v>
      </c>
      <c r="B12905">
        <v>43356</v>
      </c>
      <c r="C12905" t="s">
        <v>16228</v>
      </c>
      <c r="D12905" t="s">
        <v>109</v>
      </c>
      <c r="E12905" s="155"/>
      <c r="F12905" s="155"/>
      <c r="G12905">
        <v>4.1100000000000003</v>
      </c>
      <c r="H12905">
        <v>4.1100000000000003</v>
      </c>
    </row>
    <row r="12906" spans="1:8">
      <c r="A12906" t="s">
        <v>319</v>
      </c>
      <c r="B12906">
        <v>45305</v>
      </c>
      <c r="C12906" t="s">
        <v>16229</v>
      </c>
      <c r="D12906" t="s">
        <v>109</v>
      </c>
      <c r="E12906" s="155"/>
      <c r="F12906" s="155"/>
      <c r="G12906">
        <v>3.57</v>
      </c>
      <c r="H12906">
        <v>3.57</v>
      </c>
    </row>
    <row r="12907" spans="1:8">
      <c r="A12907" t="s">
        <v>319</v>
      </c>
      <c r="B12907">
        <v>3742</v>
      </c>
      <c r="C12907" t="s">
        <v>2807</v>
      </c>
      <c r="D12907" t="s">
        <v>109</v>
      </c>
      <c r="E12907" s="155"/>
      <c r="F12907" s="155"/>
      <c r="G12907">
        <v>5.05</v>
      </c>
      <c r="H12907">
        <v>5.05</v>
      </c>
    </row>
    <row r="12908" spans="1:8">
      <c r="A12908" t="s">
        <v>319</v>
      </c>
      <c r="B12908">
        <v>43357</v>
      </c>
      <c r="C12908" t="s">
        <v>16230</v>
      </c>
      <c r="D12908" t="s">
        <v>109</v>
      </c>
      <c r="E12908" s="155"/>
      <c r="F12908" s="155"/>
      <c r="G12908">
        <v>7.88</v>
      </c>
      <c r="H12908">
        <v>7.88</v>
      </c>
    </row>
    <row r="12909" spans="1:8">
      <c r="A12909" t="s">
        <v>319</v>
      </c>
      <c r="B12909">
        <v>38194</v>
      </c>
      <c r="C12909" t="s">
        <v>2808</v>
      </c>
      <c r="D12909" t="s">
        <v>211</v>
      </c>
      <c r="E12909" s="155">
        <v>6.9</v>
      </c>
      <c r="F12909" s="155">
        <v>6.9</v>
      </c>
      <c r="G12909">
        <v>5.49</v>
      </c>
      <c r="H12909">
        <v>5.49</v>
      </c>
    </row>
    <row r="12910" spans="1:8">
      <c r="A12910" t="s">
        <v>319</v>
      </c>
      <c r="B12910">
        <v>38193</v>
      </c>
      <c r="C12910" t="s">
        <v>2809</v>
      </c>
      <c r="D12910" t="s">
        <v>211</v>
      </c>
      <c r="E12910" s="155">
        <v>5.99</v>
      </c>
      <c r="F12910" s="155">
        <v>5.99</v>
      </c>
      <c r="G12910">
        <v>2.6</v>
      </c>
      <c r="H12910">
        <v>2.6</v>
      </c>
    </row>
    <row r="12911" spans="1:8">
      <c r="A12911" t="s">
        <v>496</v>
      </c>
      <c r="B12911">
        <v>39388</v>
      </c>
      <c r="C12911" t="s">
        <v>2810</v>
      </c>
      <c r="D12911" t="s">
        <v>211</v>
      </c>
      <c r="E12911" s="155">
        <v>8.48</v>
      </c>
      <c r="F12911" s="155">
        <v>8.48</v>
      </c>
      <c r="G12911">
        <v>2287</v>
      </c>
      <c r="H12911">
        <v>2287</v>
      </c>
    </row>
    <row r="12912" spans="1:8">
      <c r="A12912" t="s">
        <v>319</v>
      </c>
      <c r="B12912">
        <v>39387</v>
      </c>
      <c r="C12912" t="s">
        <v>2811</v>
      </c>
      <c r="D12912" t="s">
        <v>211</v>
      </c>
      <c r="E12912" s="155">
        <v>13.23</v>
      </c>
      <c r="F12912" s="155">
        <v>13.23</v>
      </c>
      <c r="G12912">
        <v>101.34</v>
      </c>
      <c r="H12912">
        <v>101.34</v>
      </c>
    </row>
    <row r="12913" spans="1:8">
      <c r="A12913" t="s">
        <v>319</v>
      </c>
      <c r="B12913">
        <v>39386</v>
      </c>
      <c r="C12913" t="s">
        <v>2812</v>
      </c>
      <c r="D12913" t="s">
        <v>211</v>
      </c>
      <c r="E12913" s="155">
        <v>9.2200000000000006</v>
      </c>
      <c r="F12913" s="155">
        <v>9.2200000000000006</v>
      </c>
      <c r="G12913">
        <v>111.97</v>
      </c>
      <c r="H12913">
        <v>111.97</v>
      </c>
    </row>
    <row r="12914" spans="1:8">
      <c r="A12914" t="s">
        <v>319</v>
      </c>
      <c r="B12914">
        <v>45229</v>
      </c>
      <c r="C12914" t="s">
        <v>2813</v>
      </c>
      <c r="D12914" t="s">
        <v>211</v>
      </c>
      <c r="E12914" s="155">
        <v>2.25</v>
      </c>
      <c r="F12914" s="155">
        <v>2.25</v>
      </c>
      <c r="G12914">
        <v>179.24</v>
      </c>
      <c r="H12914">
        <v>179.24</v>
      </c>
    </row>
    <row r="12915" spans="1:8">
      <c r="A12915" t="s">
        <v>319</v>
      </c>
      <c r="B12915">
        <v>746</v>
      </c>
      <c r="C12915" t="s">
        <v>2814</v>
      </c>
      <c r="D12915" t="s">
        <v>211</v>
      </c>
      <c r="E12915" s="155">
        <v>1999.68</v>
      </c>
      <c r="F12915" s="155">
        <v>1999.68</v>
      </c>
      <c r="G12915">
        <v>501.6</v>
      </c>
      <c r="H12915">
        <v>501.6</v>
      </c>
    </row>
    <row r="12916" spans="1:8">
      <c r="A12916" t="s">
        <v>319</v>
      </c>
      <c r="B12916">
        <v>20269</v>
      </c>
      <c r="C12916" t="s">
        <v>2815</v>
      </c>
      <c r="D12916" t="s">
        <v>211</v>
      </c>
      <c r="E12916" s="155">
        <v>99.36</v>
      </c>
      <c r="F12916" s="155">
        <v>99.36</v>
      </c>
      <c r="G12916">
        <v>516.79999999999995</v>
      </c>
      <c r="H12916">
        <v>516.79999999999995</v>
      </c>
    </row>
    <row r="12917" spans="1:8">
      <c r="A12917" t="s">
        <v>319</v>
      </c>
      <c r="B12917">
        <v>20270</v>
      </c>
      <c r="C12917" t="s">
        <v>2816</v>
      </c>
      <c r="D12917" t="s">
        <v>211</v>
      </c>
      <c r="E12917" s="155">
        <v>109.79</v>
      </c>
      <c r="F12917" s="155">
        <v>109.79</v>
      </c>
      <c r="G12917">
        <v>161.25</v>
      </c>
      <c r="H12917">
        <v>161.25</v>
      </c>
    </row>
    <row r="12918" spans="1:8">
      <c r="A12918" t="s">
        <v>319</v>
      </c>
      <c r="B12918">
        <v>11696</v>
      </c>
      <c r="C12918" t="s">
        <v>2817</v>
      </c>
      <c r="D12918" t="s">
        <v>211</v>
      </c>
      <c r="E12918" s="155">
        <v>175.75</v>
      </c>
      <c r="F12918" s="155">
        <v>175.75</v>
      </c>
      <c r="G12918">
        <v>171.66</v>
      </c>
      <c r="H12918">
        <v>171.66</v>
      </c>
    </row>
    <row r="12919" spans="1:8">
      <c r="A12919" t="s">
        <v>319</v>
      </c>
      <c r="B12919">
        <v>10427</v>
      </c>
      <c r="C12919" t="s">
        <v>2818</v>
      </c>
      <c r="D12919" t="s">
        <v>211</v>
      </c>
      <c r="E12919" s="155">
        <v>491.82</v>
      </c>
      <c r="F12919" s="155">
        <v>491.82</v>
      </c>
      <c r="G12919">
        <v>192.23</v>
      </c>
      <c r="H12919">
        <v>192.23</v>
      </c>
    </row>
    <row r="12920" spans="1:8">
      <c r="A12920" t="s">
        <v>319</v>
      </c>
      <c r="B12920">
        <v>10428</v>
      </c>
      <c r="C12920" t="s">
        <v>2819</v>
      </c>
      <c r="D12920" t="s">
        <v>211</v>
      </c>
      <c r="E12920" s="155">
        <v>506.73</v>
      </c>
      <c r="F12920" s="155">
        <v>506.73</v>
      </c>
      <c r="G12920">
        <v>97.52</v>
      </c>
      <c r="H12920">
        <v>97.52</v>
      </c>
    </row>
    <row r="12921" spans="1:8">
      <c r="A12921" t="s">
        <v>319</v>
      </c>
      <c r="B12921">
        <v>36521</v>
      </c>
      <c r="C12921" t="s">
        <v>2820</v>
      </c>
      <c r="D12921" t="s">
        <v>211</v>
      </c>
      <c r="E12921" s="155">
        <v>158.1</v>
      </c>
      <c r="F12921" s="155">
        <v>158.1</v>
      </c>
      <c r="G12921">
        <v>333.87</v>
      </c>
      <c r="H12921">
        <v>333.87</v>
      </c>
    </row>
    <row r="12922" spans="1:8">
      <c r="A12922" t="s">
        <v>319</v>
      </c>
      <c r="B12922">
        <v>36794</v>
      </c>
      <c r="C12922" t="s">
        <v>2821</v>
      </c>
      <c r="D12922" t="s">
        <v>211</v>
      </c>
      <c r="E12922" s="155">
        <v>168.32</v>
      </c>
      <c r="F12922" s="155">
        <v>168.32</v>
      </c>
      <c r="G12922">
        <v>164.7</v>
      </c>
      <c r="H12922">
        <v>164.7</v>
      </c>
    </row>
    <row r="12923" spans="1:8">
      <c r="A12923" t="s">
        <v>319</v>
      </c>
      <c r="B12923">
        <v>10426</v>
      </c>
      <c r="C12923" t="s">
        <v>2822</v>
      </c>
      <c r="D12923" t="s">
        <v>211</v>
      </c>
      <c r="E12923" s="155">
        <v>188.48</v>
      </c>
      <c r="F12923" s="155">
        <v>188.48</v>
      </c>
      <c r="G12923">
        <v>101.79</v>
      </c>
      <c r="H12923">
        <v>101.79</v>
      </c>
    </row>
    <row r="12924" spans="1:8">
      <c r="A12924" t="s">
        <v>319</v>
      </c>
      <c r="B12924">
        <v>10425</v>
      </c>
      <c r="C12924" t="s">
        <v>2823</v>
      </c>
      <c r="D12924" t="s">
        <v>211</v>
      </c>
      <c r="E12924" s="155">
        <v>95.62</v>
      </c>
      <c r="F12924" s="155">
        <v>95.62</v>
      </c>
      <c r="G12924">
        <v>17.36</v>
      </c>
      <c r="H12924">
        <v>17.36</v>
      </c>
    </row>
    <row r="12925" spans="1:8">
      <c r="A12925" t="s">
        <v>319</v>
      </c>
      <c r="B12925">
        <v>10431</v>
      </c>
      <c r="C12925" t="s">
        <v>2824</v>
      </c>
      <c r="D12925" t="s">
        <v>211</v>
      </c>
      <c r="E12925" s="155">
        <v>327.36</v>
      </c>
      <c r="F12925" s="155">
        <v>327.36</v>
      </c>
      <c r="G12925">
        <v>34.15</v>
      </c>
      <c r="H12925">
        <v>34.15</v>
      </c>
    </row>
    <row r="12926" spans="1:8">
      <c r="A12926" t="s">
        <v>319</v>
      </c>
      <c r="B12926">
        <v>10429</v>
      </c>
      <c r="C12926" t="s">
        <v>2825</v>
      </c>
      <c r="D12926" t="s">
        <v>211</v>
      </c>
      <c r="E12926" s="155">
        <v>161.49</v>
      </c>
      <c r="F12926" s="155">
        <v>161.49</v>
      </c>
      <c r="G12926">
        <v>44.27</v>
      </c>
      <c r="H12926">
        <v>44.27</v>
      </c>
    </row>
    <row r="12927" spans="1:8">
      <c r="A12927" t="s">
        <v>319</v>
      </c>
      <c r="B12927">
        <v>10853</v>
      </c>
      <c r="C12927" t="s">
        <v>2826</v>
      </c>
      <c r="D12927" t="s">
        <v>211</v>
      </c>
      <c r="E12927" s="155">
        <v>109.97</v>
      </c>
      <c r="F12927" s="155">
        <v>109.97</v>
      </c>
      <c r="G12927">
        <v>62.03</v>
      </c>
      <c r="H12927">
        <v>62.03</v>
      </c>
    </row>
    <row r="12928" spans="1:8">
      <c r="A12928" t="s">
        <v>496</v>
      </c>
      <c r="B12928">
        <v>5093</v>
      </c>
      <c r="C12928" t="s">
        <v>2827</v>
      </c>
      <c r="D12928" t="s">
        <v>699</v>
      </c>
      <c r="E12928" s="155">
        <v>19.95</v>
      </c>
      <c r="F12928" s="155">
        <v>19.95</v>
      </c>
      <c r="G12928">
        <v>315650</v>
      </c>
      <c r="H12928">
        <v>315650</v>
      </c>
    </row>
    <row r="12929" spans="1:8">
      <c r="A12929" t="s">
        <v>319</v>
      </c>
      <c r="B12929">
        <v>45254</v>
      </c>
      <c r="C12929" t="s">
        <v>2828</v>
      </c>
      <c r="D12929" t="s">
        <v>211</v>
      </c>
      <c r="E12929" s="155">
        <v>26.87</v>
      </c>
      <c r="F12929" s="155">
        <v>26.87</v>
      </c>
      <c r="G12929">
        <v>14.97</v>
      </c>
      <c r="H12929">
        <v>14.97</v>
      </c>
    </row>
    <row r="12930" spans="1:8">
      <c r="A12930" t="s">
        <v>319</v>
      </c>
      <c r="B12930">
        <v>45253</v>
      </c>
      <c r="C12930" t="s">
        <v>2829</v>
      </c>
      <c r="D12930" t="s">
        <v>211</v>
      </c>
      <c r="E12930" s="155">
        <v>34.83</v>
      </c>
      <c r="F12930" s="155">
        <v>34.83</v>
      </c>
      <c r="G12930">
        <v>2.38</v>
      </c>
      <c r="H12930">
        <v>2.38</v>
      </c>
    </row>
    <row r="12931" spans="1:8">
      <c r="A12931" t="s">
        <v>319</v>
      </c>
      <c r="B12931">
        <v>44331</v>
      </c>
      <c r="C12931" t="s">
        <v>2830</v>
      </c>
      <c r="D12931" t="s">
        <v>71</v>
      </c>
      <c r="E12931" s="155">
        <v>91.15</v>
      </c>
      <c r="F12931" s="155">
        <v>91.15</v>
      </c>
      <c r="G12931">
        <v>4.04</v>
      </c>
      <c r="H12931">
        <v>4.04</v>
      </c>
    </row>
    <row r="12932" spans="1:8">
      <c r="A12932" t="s">
        <v>319</v>
      </c>
      <c r="B12932">
        <v>37768</v>
      </c>
      <c r="C12932" t="s">
        <v>2831</v>
      </c>
      <c r="D12932" t="s">
        <v>211</v>
      </c>
      <c r="E12932" s="155"/>
      <c r="F12932" s="155"/>
      <c r="G12932">
        <v>1.35</v>
      </c>
      <c r="H12932">
        <v>1.35</v>
      </c>
    </row>
    <row r="12933" spans="1:8">
      <c r="A12933" t="s">
        <v>319</v>
      </c>
      <c r="B12933">
        <v>38382</v>
      </c>
      <c r="C12933" t="s">
        <v>2832</v>
      </c>
      <c r="D12933" t="s">
        <v>211</v>
      </c>
      <c r="E12933" s="155">
        <v>12.94</v>
      </c>
      <c r="F12933" s="155">
        <v>12.94</v>
      </c>
      <c r="G12933">
        <v>1235.9100000000001</v>
      </c>
      <c r="H12933">
        <v>1235.9100000000001</v>
      </c>
    </row>
    <row r="12934" spans="1:8">
      <c r="A12934" t="s">
        <v>2837</v>
      </c>
      <c r="B12934">
        <v>38383</v>
      </c>
      <c r="C12934" t="s">
        <v>2833</v>
      </c>
      <c r="D12934" t="s">
        <v>211</v>
      </c>
      <c r="E12934" s="155">
        <v>2.06</v>
      </c>
      <c r="F12934" s="155">
        <v>2.06</v>
      </c>
      <c r="G12934">
        <v>22.5</v>
      </c>
      <c r="H12934">
        <v>22.5</v>
      </c>
    </row>
    <row r="12935" spans="1:8">
      <c r="A12935" t="s">
        <v>2837</v>
      </c>
      <c r="B12935">
        <v>3768</v>
      </c>
      <c r="C12935" t="s">
        <v>2834</v>
      </c>
      <c r="D12935" t="s">
        <v>211</v>
      </c>
      <c r="E12935" s="155">
        <v>2.42</v>
      </c>
      <c r="F12935" s="155">
        <v>2.42</v>
      </c>
      <c r="G12935">
        <v>30</v>
      </c>
      <c r="H12935">
        <v>30</v>
      </c>
    </row>
    <row r="12936" spans="1:8">
      <c r="A12936" t="s">
        <v>2837</v>
      </c>
      <c r="B12936">
        <v>3767</v>
      </c>
      <c r="C12936" t="s">
        <v>2835</v>
      </c>
      <c r="D12936" t="s">
        <v>211</v>
      </c>
      <c r="E12936" s="155">
        <v>0.81</v>
      </c>
      <c r="F12936" s="155">
        <v>0.81</v>
      </c>
      <c r="G12936">
        <v>862.5</v>
      </c>
      <c r="H12936">
        <v>862.5</v>
      </c>
    </row>
    <row r="12937" spans="1:8">
      <c r="A12937" t="s">
        <v>2837</v>
      </c>
      <c r="B12937">
        <v>42440</v>
      </c>
      <c r="C12937" t="s">
        <v>2836</v>
      </c>
      <c r="D12937" t="s">
        <v>211</v>
      </c>
      <c r="E12937" s="155"/>
      <c r="F12937" s="155"/>
      <c r="G12937">
        <v>22.96</v>
      </c>
      <c r="H12937">
        <v>22.96</v>
      </c>
    </row>
    <row r="12938" spans="1:8">
      <c r="A12938" t="s">
        <v>2837</v>
      </c>
      <c r="B12938">
        <v>20193</v>
      </c>
      <c r="C12938" t="s">
        <v>2838</v>
      </c>
      <c r="D12938" t="s">
        <v>2839</v>
      </c>
      <c r="E12938" s="155">
        <v>21</v>
      </c>
      <c r="F12938" s="155">
        <v>21</v>
      </c>
      <c r="G12938">
        <v>8.84</v>
      </c>
      <c r="H12938">
        <v>8.84</v>
      </c>
    </row>
    <row r="12939" spans="1:8">
      <c r="A12939" t="s">
        <v>2837</v>
      </c>
      <c r="B12939">
        <v>10527</v>
      </c>
      <c r="C12939" t="s">
        <v>2840</v>
      </c>
      <c r="D12939" t="s">
        <v>2841</v>
      </c>
      <c r="E12939" s="155">
        <v>28</v>
      </c>
      <c r="F12939" s="155">
        <v>28</v>
      </c>
      <c r="G12939">
        <v>1160.93</v>
      </c>
      <c r="H12939">
        <v>1160.93</v>
      </c>
    </row>
    <row r="12940" spans="1:8">
      <c r="A12940" t="s">
        <v>2837</v>
      </c>
      <c r="B12940">
        <v>41805</v>
      </c>
      <c r="C12940" t="s">
        <v>2842</v>
      </c>
      <c r="D12940" t="s">
        <v>291</v>
      </c>
      <c r="E12940" s="155">
        <v>805</v>
      </c>
      <c r="F12940" s="155">
        <v>805</v>
      </c>
      <c r="G12940">
        <v>1054.51</v>
      </c>
      <c r="H12940">
        <v>1054.51</v>
      </c>
    </row>
    <row r="12941" spans="1:8">
      <c r="A12941" t="s">
        <v>2837</v>
      </c>
      <c r="B12941">
        <v>40271</v>
      </c>
      <c r="C12941" t="s">
        <v>2843</v>
      </c>
      <c r="D12941" t="s">
        <v>2844</v>
      </c>
      <c r="E12941" s="155">
        <v>21.43</v>
      </c>
      <c r="F12941" s="155">
        <v>21.43</v>
      </c>
      <c r="G12941">
        <v>928.75</v>
      </c>
      <c r="H12941">
        <v>928.75</v>
      </c>
    </row>
    <row r="12942" spans="1:8">
      <c r="A12942" t="s">
        <v>2837</v>
      </c>
      <c r="B12942">
        <v>40287</v>
      </c>
      <c r="C12942" t="s">
        <v>2845</v>
      </c>
      <c r="D12942" t="s">
        <v>291</v>
      </c>
      <c r="E12942" s="155">
        <v>8.25</v>
      </c>
      <c r="F12942" s="155">
        <v>8.25</v>
      </c>
      <c r="G12942">
        <v>725.58</v>
      </c>
      <c r="H12942">
        <v>725.58</v>
      </c>
    </row>
    <row r="12943" spans="1:8">
      <c r="A12943" t="s">
        <v>2837</v>
      </c>
      <c r="B12943">
        <v>10779</v>
      </c>
      <c r="C12943" t="s">
        <v>2846</v>
      </c>
      <c r="D12943" t="s">
        <v>291</v>
      </c>
      <c r="E12943" s="155"/>
      <c r="F12943" s="155"/>
      <c r="G12943">
        <v>1160.93</v>
      </c>
      <c r="H12943">
        <v>1160.93</v>
      </c>
    </row>
    <row r="12944" spans="1:8">
      <c r="A12944" t="s">
        <v>2837</v>
      </c>
      <c r="B12944">
        <v>10777</v>
      </c>
      <c r="C12944" t="s">
        <v>2847</v>
      </c>
      <c r="D12944" t="s">
        <v>291</v>
      </c>
      <c r="E12944" s="155"/>
      <c r="F12944" s="155"/>
      <c r="G12944">
        <v>8.0500000000000007</v>
      </c>
      <c r="H12944">
        <v>8.0500000000000007</v>
      </c>
    </row>
    <row r="12945" spans="1:8">
      <c r="A12945" t="s">
        <v>2837</v>
      </c>
      <c r="B12945">
        <v>10775</v>
      </c>
      <c r="C12945" t="s">
        <v>2848</v>
      </c>
      <c r="D12945" t="s">
        <v>291</v>
      </c>
      <c r="E12945" s="272"/>
      <c r="F12945" s="272"/>
      <c r="G12945">
        <v>26.62</v>
      </c>
      <c r="H12945">
        <v>26.62</v>
      </c>
    </row>
    <row r="12946" spans="1:8">
      <c r="A12946" t="s">
        <v>2837</v>
      </c>
      <c r="B12946">
        <v>10776</v>
      </c>
      <c r="C12946" t="s">
        <v>2849</v>
      </c>
      <c r="D12946" t="s">
        <v>291</v>
      </c>
      <c r="E12946" s="272"/>
      <c r="F12946" s="272"/>
      <c r="G12946">
        <v>14.4</v>
      </c>
      <c r="H12946">
        <v>14.4</v>
      </c>
    </row>
    <row r="12947" spans="1:8">
      <c r="A12947" t="s">
        <v>2837</v>
      </c>
      <c r="B12947">
        <v>10778</v>
      </c>
      <c r="C12947" t="s">
        <v>2850</v>
      </c>
      <c r="D12947" t="s">
        <v>291</v>
      </c>
      <c r="E12947" s="272"/>
      <c r="F12947" s="272"/>
      <c r="G12947">
        <v>24.72</v>
      </c>
      <c r="H12947">
        <v>24.72</v>
      </c>
    </row>
    <row r="12948" spans="1:8">
      <c r="A12948" t="s">
        <v>2837</v>
      </c>
      <c r="B12948">
        <v>40339</v>
      </c>
      <c r="C12948" t="s">
        <v>2851</v>
      </c>
      <c r="D12948" t="s">
        <v>2844</v>
      </c>
      <c r="E12948" s="155">
        <v>7.51</v>
      </c>
      <c r="F12948" s="155">
        <v>7.51</v>
      </c>
      <c r="G12948">
        <v>29.57</v>
      </c>
      <c r="H12948">
        <v>29.57</v>
      </c>
    </row>
    <row r="12949" spans="1:8">
      <c r="A12949" t="s">
        <v>2837</v>
      </c>
      <c r="B12949">
        <v>10749</v>
      </c>
      <c r="C12949" t="s">
        <v>2852</v>
      </c>
      <c r="D12949" t="s">
        <v>2844</v>
      </c>
      <c r="E12949" s="155">
        <v>24.85</v>
      </c>
      <c r="F12949" s="155">
        <v>24.85</v>
      </c>
      <c r="G12949">
        <v>40.5</v>
      </c>
      <c r="H12949">
        <v>40.5</v>
      </c>
    </row>
    <row r="12950" spans="1:8">
      <c r="A12950" t="s">
        <v>2837</v>
      </c>
      <c r="B12950">
        <v>40290</v>
      </c>
      <c r="C12950" t="s">
        <v>2853</v>
      </c>
      <c r="D12950" t="s">
        <v>2844</v>
      </c>
      <c r="E12950" s="155">
        <v>13.44</v>
      </c>
      <c r="F12950" s="155">
        <v>13.44</v>
      </c>
      <c r="G12950">
        <v>2.48</v>
      </c>
      <c r="H12950">
        <v>2.48</v>
      </c>
    </row>
    <row r="12951" spans="1:8">
      <c r="A12951" t="s">
        <v>2837</v>
      </c>
      <c r="B12951">
        <v>3346</v>
      </c>
      <c r="C12951" t="s">
        <v>2854</v>
      </c>
      <c r="D12951" t="s">
        <v>88</v>
      </c>
      <c r="E12951" s="155">
        <v>28.89</v>
      </c>
      <c r="F12951" s="155">
        <v>28.89</v>
      </c>
      <c r="G12951">
        <v>2.48</v>
      </c>
      <c r="H12951">
        <v>2.48</v>
      </c>
    </row>
    <row r="12952" spans="1:8">
      <c r="A12952" t="s">
        <v>2837</v>
      </c>
      <c r="B12952">
        <v>3348</v>
      </c>
      <c r="C12952" t="s">
        <v>2855</v>
      </c>
      <c r="D12952" t="s">
        <v>88</v>
      </c>
      <c r="E12952" s="155">
        <v>34.56</v>
      </c>
      <c r="F12952" s="155">
        <v>34.56</v>
      </c>
      <c r="G12952">
        <v>750</v>
      </c>
      <c r="H12952">
        <v>750</v>
      </c>
    </row>
    <row r="12953" spans="1:8">
      <c r="A12953" t="s">
        <v>2837</v>
      </c>
      <c r="B12953">
        <v>39833</v>
      </c>
      <c r="C12953" t="s">
        <v>2856</v>
      </c>
      <c r="D12953" t="s">
        <v>88</v>
      </c>
      <c r="E12953" s="155">
        <v>47.34</v>
      </c>
      <c r="F12953" s="155">
        <v>47.34</v>
      </c>
      <c r="G12953">
        <v>24</v>
      </c>
      <c r="H12953">
        <v>24</v>
      </c>
    </row>
    <row r="12954" spans="1:8">
      <c r="A12954" t="s">
        <v>319</v>
      </c>
      <c r="B12954">
        <v>7252</v>
      </c>
      <c r="C12954" t="s">
        <v>2857</v>
      </c>
      <c r="D12954" t="s">
        <v>88</v>
      </c>
      <c r="E12954" s="155"/>
      <c r="F12954" s="155"/>
      <c r="G12954">
        <v>2.2799999999999998</v>
      </c>
      <c r="H12954">
        <v>2.2799999999999998</v>
      </c>
    </row>
    <row r="12955" spans="1:8">
      <c r="A12955" t="s">
        <v>319</v>
      </c>
      <c r="B12955">
        <v>7247</v>
      </c>
      <c r="C12955" t="s">
        <v>2858</v>
      </c>
      <c r="D12955" t="s">
        <v>88</v>
      </c>
      <c r="E12955" s="155"/>
      <c r="F12955" s="155"/>
      <c r="G12955">
        <v>2.0099999999999998</v>
      </c>
      <c r="H12955">
        <v>2.0099999999999998</v>
      </c>
    </row>
    <row r="12956" spans="1:8">
      <c r="A12956" t="s">
        <v>319</v>
      </c>
      <c r="B12956">
        <v>40291</v>
      </c>
      <c r="C12956" t="s">
        <v>2859</v>
      </c>
      <c r="D12956" t="s">
        <v>2844</v>
      </c>
      <c r="E12956" s="155">
        <v>700</v>
      </c>
      <c r="F12956" s="155">
        <v>700</v>
      </c>
      <c r="G12956">
        <v>48.38</v>
      </c>
      <c r="H12956">
        <v>48.38</v>
      </c>
    </row>
    <row r="12957" spans="1:8">
      <c r="A12957" t="s">
        <v>319</v>
      </c>
      <c r="B12957">
        <v>40275</v>
      </c>
      <c r="C12957" t="s">
        <v>2860</v>
      </c>
      <c r="D12957" t="s">
        <v>2844</v>
      </c>
      <c r="E12957" s="155">
        <v>22.4</v>
      </c>
      <c r="F12957" s="155">
        <v>22.4</v>
      </c>
      <c r="G12957">
        <v>75.48</v>
      </c>
      <c r="H12957">
        <v>75.48</v>
      </c>
    </row>
    <row r="12958" spans="1:8">
      <c r="A12958" t="s">
        <v>319</v>
      </c>
      <c r="B12958">
        <v>42408</v>
      </c>
      <c r="C12958" t="s">
        <v>2861</v>
      </c>
      <c r="D12958" t="s">
        <v>109</v>
      </c>
      <c r="E12958" s="155">
        <v>1.97</v>
      </c>
      <c r="F12958" s="155">
        <v>1.97</v>
      </c>
      <c r="G12958">
        <v>58.95</v>
      </c>
      <c r="H12958">
        <v>58.95</v>
      </c>
    </row>
    <row r="12959" spans="1:8">
      <c r="A12959" t="s">
        <v>319</v>
      </c>
      <c r="B12959">
        <v>3777</v>
      </c>
      <c r="C12959" t="s">
        <v>2862</v>
      </c>
      <c r="D12959" t="s">
        <v>109</v>
      </c>
      <c r="E12959" s="155">
        <v>1.73</v>
      </c>
      <c r="F12959" s="155">
        <v>1.73</v>
      </c>
      <c r="G12959">
        <v>10.32</v>
      </c>
      <c r="H12959">
        <v>10.32</v>
      </c>
    </row>
    <row r="12960" spans="1:8">
      <c r="A12960" t="s">
        <v>319</v>
      </c>
      <c r="B12960">
        <v>44699</v>
      </c>
      <c r="C12960" t="s">
        <v>2863</v>
      </c>
      <c r="D12960" t="s">
        <v>205</v>
      </c>
      <c r="E12960" s="155">
        <v>48.78</v>
      </c>
      <c r="F12960" s="155">
        <v>48.78</v>
      </c>
      <c r="G12960">
        <v>352.42</v>
      </c>
      <c r="H12960">
        <v>352.42</v>
      </c>
    </row>
    <row r="12961" spans="1:8">
      <c r="A12961" t="s">
        <v>319</v>
      </c>
      <c r="B12961">
        <v>3798</v>
      </c>
      <c r="C12961" t="s">
        <v>2864</v>
      </c>
      <c r="D12961" t="s">
        <v>211</v>
      </c>
      <c r="E12961" s="155"/>
      <c r="F12961" s="155"/>
      <c r="G12961">
        <v>409.37</v>
      </c>
      <c r="H12961">
        <v>409.37</v>
      </c>
    </row>
    <row r="12962" spans="1:8">
      <c r="A12962" t="s">
        <v>319</v>
      </c>
      <c r="B12962">
        <v>38769</v>
      </c>
      <c r="C12962" t="s">
        <v>2865</v>
      </c>
      <c r="D12962" t="s">
        <v>211</v>
      </c>
      <c r="E12962" s="155"/>
      <c r="F12962" s="155"/>
      <c r="G12962">
        <v>678.18</v>
      </c>
      <c r="H12962">
        <v>678.18</v>
      </c>
    </row>
    <row r="12963" spans="1:8">
      <c r="A12963" t="s">
        <v>319</v>
      </c>
      <c r="B12963">
        <v>38774</v>
      </c>
      <c r="C12963" t="s">
        <v>2866</v>
      </c>
      <c r="D12963" t="s">
        <v>211</v>
      </c>
      <c r="E12963" s="155">
        <v>17.329999999999998</v>
      </c>
      <c r="F12963" s="155">
        <v>17.329999999999998</v>
      </c>
      <c r="G12963">
        <v>105.91</v>
      </c>
      <c r="H12963">
        <v>105.91</v>
      </c>
    </row>
    <row r="12964" spans="1:8">
      <c r="A12964" t="s">
        <v>319</v>
      </c>
      <c r="B12964">
        <v>42247</v>
      </c>
      <c r="C12964" t="s">
        <v>2867</v>
      </c>
      <c r="D12964" t="s">
        <v>211</v>
      </c>
      <c r="E12964" s="155">
        <v>591.66</v>
      </c>
      <c r="F12964" s="155">
        <v>591.66</v>
      </c>
      <c r="G12964">
        <v>195.44</v>
      </c>
      <c r="H12964">
        <v>195.44</v>
      </c>
    </row>
    <row r="12965" spans="1:8">
      <c r="A12965" t="s">
        <v>319</v>
      </c>
      <c r="B12965">
        <v>42248</v>
      </c>
      <c r="C12965" t="s">
        <v>2868</v>
      </c>
      <c r="D12965" t="s">
        <v>211</v>
      </c>
      <c r="E12965" s="155">
        <v>687.26</v>
      </c>
      <c r="F12965" s="155">
        <v>687.26</v>
      </c>
      <c r="G12965">
        <v>216.34</v>
      </c>
      <c r="H12965">
        <v>216.34</v>
      </c>
    </row>
    <row r="12966" spans="1:8">
      <c r="A12966" t="s">
        <v>319</v>
      </c>
      <c r="B12966">
        <v>42249</v>
      </c>
      <c r="C12966" t="s">
        <v>2869</v>
      </c>
      <c r="D12966" t="s">
        <v>211</v>
      </c>
      <c r="E12966" s="155">
        <v>1138.55</v>
      </c>
      <c r="F12966" s="155">
        <v>1138.55</v>
      </c>
      <c r="G12966">
        <v>260.87</v>
      </c>
      <c r="H12966">
        <v>260.87</v>
      </c>
    </row>
    <row r="12967" spans="1:8">
      <c r="A12967" t="s">
        <v>319</v>
      </c>
      <c r="B12967">
        <v>42244</v>
      </c>
      <c r="C12967" t="s">
        <v>2870</v>
      </c>
      <c r="D12967" t="s">
        <v>211</v>
      </c>
      <c r="E12967" s="155">
        <v>177.81</v>
      </c>
      <c r="F12967" s="155">
        <v>177.81</v>
      </c>
      <c r="G12967">
        <v>45.18</v>
      </c>
      <c r="H12967">
        <v>45.18</v>
      </c>
    </row>
    <row r="12968" spans="1:8">
      <c r="A12968" t="s">
        <v>319</v>
      </c>
      <c r="B12968">
        <v>42245</v>
      </c>
      <c r="C12968" t="s">
        <v>2871</v>
      </c>
      <c r="D12968" t="s">
        <v>211</v>
      </c>
      <c r="E12968" s="155">
        <v>328.11</v>
      </c>
      <c r="F12968" s="155">
        <v>328.11</v>
      </c>
      <c r="G12968">
        <v>60.44</v>
      </c>
      <c r="H12968">
        <v>60.44</v>
      </c>
    </row>
    <row r="12969" spans="1:8">
      <c r="A12969" t="s">
        <v>319</v>
      </c>
      <c r="B12969">
        <v>42246</v>
      </c>
      <c r="C12969" t="s">
        <v>2872</v>
      </c>
      <c r="D12969" t="s">
        <v>211</v>
      </c>
      <c r="E12969" s="155">
        <v>363.2</v>
      </c>
      <c r="F12969" s="155">
        <v>363.2</v>
      </c>
      <c r="G12969">
        <v>92.94</v>
      </c>
      <c r="H12969">
        <v>92.94</v>
      </c>
    </row>
    <row r="12970" spans="1:8">
      <c r="A12970" t="s">
        <v>319</v>
      </c>
      <c r="B12970">
        <v>42243</v>
      </c>
      <c r="C12970" t="s">
        <v>2873</v>
      </c>
      <c r="D12970" t="s">
        <v>211</v>
      </c>
      <c r="E12970" s="155">
        <v>437.95</v>
      </c>
      <c r="F12970" s="155">
        <v>437.95</v>
      </c>
      <c r="G12970">
        <v>5.93</v>
      </c>
      <c r="H12970">
        <v>5.93</v>
      </c>
    </row>
    <row r="12971" spans="1:8">
      <c r="A12971" t="s">
        <v>319</v>
      </c>
      <c r="B12971">
        <v>38889</v>
      </c>
      <c r="C12971" t="s">
        <v>2874</v>
      </c>
      <c r="D12971" t="s">
        <v>211</v>
      </c>
      <c r="E12971" s="155"/>
      <c r="F12971" s="155"/>
      <c r="G12971">
        <v>330.57</v>
      </c>
      <c r="H12971">
        <v>330.57</v>
      </c>
    </row>
    <row r="12972" spans="1:8">
      <c r="A12972" t="s">
        <v>319</v>
      </c>
      <c r="B12972">
        <v>38784</v>
      </c>
      <c r="C12972" t="s">
        <v>2875</v>
      </c>
      <c r="D12972" t="s">
        <v>211</v>
      </c>
      <c r="E12972" s="155"/>
      <c r="F12972" s="155"/>
      <c r="G12972">
        <v>9.44</v>
      </c>
      <c r="H12972">
        <v>9.44</v>
      </c>
    </row>
    <row r="12973" spans="1:8">
      <c r="A12973" t="s">
        <v>319</v>
      </c>
      <c r="B12973">
        <v>3780</v>
      </c>
      <c r="C12973" t="s">
        <v>2876</v>
      </c>
      <c r="D12973" t="s">
        <v>211</v>
      </c>
      <c r="E12973" s="155"/>
      <c r="F12973" s="155"/>
      <c r="G12973">
        <v>10.24</v>
      </c>
      <c r="H12973">
        <v>10.24</v>
      </c>
    </row>
    <row r="12974" spans="1:8">
      <c r="A12974" t="s">
        <v>319</v>
      </c>
      <c r="B12974">
        <v>38773</v>
      </c>
      <c r="C12974" t="s">
        <v>2877</v>
      </c>
      <c r="D12974" t="s">
        <v>211</v>
      </c>
      <c r="E12974" s="155"/>
      <c r="F12974" s="155"/>
      <c r="G12974">
        <v>21.47</v>
      </c>
      <c r="H12974">
        <v>21.47</v>
      </c>
    </row>
    <row r="12975" spans="1:8">
      <c r="A12975" t="s">
        <v>319</v>
      </c>
      <c r="B12975">
        <v>12271</v>
      </c>
      <c r="C12975" t="s">
        <v>2878</v>
      </c>
      <c r="D12975" t="s">
        <v>211</v>
      </c>
      <c r="E12975" s="155"/>
      <c r="F12975" s="155"/>
      <c r="G12975">
        <v>24.11</v>
      </c>
      <c r="H12975">
        <v>24.11</v>
      </c>
    </row>
    <row r="12976" spans="1:8">
      <c r="A12976" t="s">
        <v>319</v>
      </c>
      <c r="B12976">
        <v>39385</v>
      </c>
      <c r="C12976" t="s">
        <v>2879</v>
      </c>
      <c r="D12976" t="s">
        <v>211</v>
      </c>
      <c r="E12976" s="155">
        <v>15.85</v>
      </c>
      <c r="F12976" s="155">
        <v>15.85</v>
      </c>
      <c r="G12976">
        <v>55.9</v>
      </c>
      <c r="H12976">
        <v>55.9</v>
      </c>
    </row>
    <row r="12977" spans="1:8">
      <c r="A12977" t="s">
        <v>319</v>
      </c>
      <c r="B12977">
        <v>39389</v>
      </c>
      <c r="C12977" t="s">
        <v>2880</v>
      </c>
      <c r="D12977" t="s">
        <v>211</v>
      </c>
      <c r="E12977" s="155">
        <v>17.2</v>
      </c>
      <c r="F12977" s="155">
        <v>17.2</v>
      </c>
      <c r="G12977">
        <v>64.72</v>
      </c>
      <c r="H12977">
        <v>64.72</v>
      </c>
    </row>
    <row r="12978" spans="1:8">
      <c r="A12978" t="s">
        <v>319</v>
      </c>
      <c r="B12978">
        <v>39390</v>
      </c>
      <c r="C12978" t="s">
        <v>2881</v>
      </c>
      <c r="D12978" t="s">
        <v>211</v>
      </c>
      <c r="E12978" s="155">
        <v>36.06</v>
      </c>
      <c r="F12978" s="155">
        <v>36.06</v>
      </c>
      <c r="G12978">
        <v>189.67</v>
      </c>
      <c r="H12978">
        <v>189.67</v>
      </c>
    </row>
    <row r="12979" spans="1:8">
      <c r="A12979" t="s">
        <v>319</v>
      </c>
      <c r="B12979">
        <v>39391</v>
      </c>
      <c r="C12979" t="s">
        <v>2882</v>
      </c>
      <c r="D12979" t="s">
        <v>211</v>
      </c>
      <c r="E12979" s="155">
        <v>40.479999999999997</v>
      </c>
      <c r="F12979" s="155">
        <v>40.479999999999997</v>
      </c>
      <c r="G12979">
        <v>29.53</v>
      </c>
      <c r="H12979">
        <v>29.53</v>
      </c>
    </row>
    <row r="12980" spans="1:8">
      <c r="A12980" t="s">
        <v>319</v>
      </c>
      <c r="B12980">
        <v>3803</v>
      </c>
      <c r="C12980" t="s">
        <v>2883</v>
      </c>
      <c r="D12980" t="s">
        <v>211</v>
      </c>
      <c r="E12980" s="155"/>
      <c r="F12980" s="155"/>
      <c r="G12980">
        <v>97.08</v>
      </c>
      <c r="H12980">
        <v>97.08</v>
      </c>
    </row>
    <row r="12981" spans="1:8">
      <c r="A12981" t="s">
        <v>319</v>
      </c>
      <c r="B12981">
        <v>38770</v>
      </c>
      <c r="C12981" t="s">
        <v>2884</v>
      </c>
      <c r="D12981" t="s">
        <v>211</v>
      </c>
      <c r="E12981" s="155"/>
      <c r="F12981" s="155"/>
      <c r="G12981">
        <v>68.83</v>
      </c>
      <c r="H12981">
        <v>68.83</v>
      </c>
    </row>
    <row r="12982" spans="1:8">
      <c r="A12982" t="s">
        <v>319</v>
      </c>
      <c r="B12982">
        <v>12267</v>
      </c>
      <c r="C12982" t="s">
        <v>2885</v>
      </c>
      <c r="D12982" t="s">
        <v>211</v>
      </c>
      <c r="E12982" s="155"/>
      <c r="F12982" s="155"/>
      <c r="G12982">
        <v>143.38999999999999</v>
      </c>
      <c r="H12982">
        <v>143.38999999999999</v>
      </c>
    </row>
    <row r="12983" spans="1:8">
      <c r="A12983" t="s">
        <v>319</v>
      </c>
      <c r="B12983">
        <v>43265</v>
      </c>
      <c r="C12983" t="s">
        <v>2886</v>
      </c>
      <c r="D12983" t="s">
        <v>211</v>
      </c>
      <c r="E12983" s="155">
        <v>49.58</v>
      </c>
      <c r="F12983" s="155">
        <v>49.58</v>
      </c>
      <c r="G12983">
        <v>72.97</v>
      </c>
      <c r="H12983">
        <v>72.97</v>
      </c>
    </row>
    <row r="12984" spans="1:8">
      <c r="A12984" t="s">
        <v>319</v>
      </c>
      <c r="B12984">
        <v>12266</v>
      </c>
      <c r="C12984" t="s">
        <v>2887</v>
      </c>
      <c r="D12984" t="s">
        <v>211</v>
      </c>
      <c r="E12984" s="155"/>
      <c r="F12984" s="155"/>
      <c r="G12984">
        <v>184.99</v>
      </c>
      <c r="H12984">
        <v>184.99</v>
      </c>
    </row>
    <row r="12985" spans="1:8">
      <c r="A12985" t="s">
        <v>319</v>
      </c>
      <c r="B12985">
        <v>39378</v>
      </c>
      <c r="C12985" t="s">
        <v>2888</v>
      </c>
      <c r="D12985" t="s">
        <v>211</v>
      </c>
      <c r="E12985" s="155"/>
      <c r="F12985" s="155"/>
      <c r="G12985">
        <v>1.86</v>
      </c>
      <c r="H12985">
        <v>1.86</v>
      </c>
    </row>
    <row r="12986" spans="1:8">
      <c r="A12986" t="s">
        <v>319</v>
      </c>
      <c r="B12986">
        <v>43543</v>
      </c>
      <c r="C12986" t="s">
        <v>2889</v>
      </c>
      <c r="D12986" t="s">
        <v>211</v>
      </c>
      <c r="E12986" s="155"/>
      <c r="F12986" s="155"/>
      <c r="G12986">
        <v>2.4</v>
      </c>
      <c r="H12986">
        <v>2.4</v>
      </c>
    </row>
    <row r="12987" spans="1:8">
      <c r="A12987" t="s">
        <v>319</v>
      </c>
      <c r="B12987">
        <v>38775</v>
      </c>
      <c r="C12987" t="s">
        <v>2890</v>
      </c>
      <c r="D12987" t="s">
        <v>211</v>
      </c>
      <c r="E12987" s="155"/>
      <c r="F12987" s="155"/>
      <c r="G12987">
        <v>5.34</v>
      </c>
      <c r="H12987">
        <v>5.34</v>
      </c>
    </row>
    <row r="12988" spans="1:8">
      <c r="A12988" t="s">
        <v>319</v>
      </c>
      <c r="B12988">
        <v>44252</v>
      </c>
      <c r="C12988" t="s">
        <v>2891</v>
      </c>
      <c r="D12988" t="s">
        <v>211</v>
      </c>
      <c r="E12988" s="155">
        <v>234.09</v>
      </c>
      <c r="F12988" s="155">
        <v>234.09</v>
      </c>
      <c r="G12988">
        <v>11.89</v>
      </c>
      <c r="H12988">
        <v>11.89</v>
      </c>
    </row>
    <row r="12989" spans="1:8">
      <c r="A12989" t="s">
        <v>319</v>
      </c>
      <c r="B12989">
        <v>21119</v>
      </c>
      <c r="C12989" t="s">
        <v>2892</v>
      </c>
      <c r="D12989" t="s">
        <v>211</v>
      </c>
      <c r="E12989" s="155">
        <v>2.35</v>
      </c>
      <c r="F12989" s="155">
        <v>2.35</v>
      </c>
      <c r="G12989">
        <v>16.46</v>
      </c>
      <c r="H12989">
        <v>16.46</v>
      </c>
    </row>
    <row r="12990" spans="1:8">
      <c r="A12990" t="s">
        <v>319</v>
      </c>
      <c r="B12990">
        <v>37974</v>
      </c>
      <c r="C12990" t="s">
        <v>2893</v>
      </c>
      <c r="D12990" t="s">
        <v>211</v>
      </c>
      <c r="E12990" s="155">
        <v>3.04</v>
      </c>
      <c r="F12990" s="155">
        <v>3.04</v>
      </c>
      <c r="G12990">
        <v>32.630000000000003</v>
      </c>
      <c r="H12990">
        <v>32.630000000000003</v>
      </c>
    </row>
    <row r="12991" spans="1:8">
      <c r="A12991" t="s">
        <v>319</v>
      </c>
      <c r="B12991">
        <v>37975</v>
      </c>
      <c r="C12991" t="s">
        <v>2894</v>
      </c>
      <c r="D12991" t="s">
        <v>211</v>
      </c>
      <c r="E12991" s="155">
        <v>6.76</v>
      </c>
      <c r="F12991" s="155">
        <v>6.76</v>
      </c>
      <c r="G12991">
        <v>138.49</v>
      </c>
      <c r="H12991">
        <v>138.49</v>
      </c>
    </row>
    <row r="12992" spans="1:8">
      <c r="A12992" t="s">
        <v>319</v>
      </c>
      <c r="B12992">
        <v>37976</v>
      </c>
      <c r="C12992" t="s">
        <v>2895</v>
      </c>
      <c r="D12992" t="s">
        <v>211</v>
      </c>
      <c r="E12992" s="155">
        <v>15.05</v>
      </c>
      <c r="F12992" s="155">
        <v>15.05</v>
      </c>
      <c r="G12992">
        <v>159.08000000000001</v>
      </c>
      <c r="H12992">
        <v>159.08000000000001</v>
      </c>
    </row>
    <row r="12993" spans="1:8">
      <c r="A12993" t="s">
        <v>319</v>
      </c>
      <c r="B12993">
        <v>37977</v>
      </c>
      <c r="C12993" t="s">
        <v>2896</v>
      </c>
      <c r="D12993" t="s">
        <v>211</v>
      </c>
      <c r="E12993" s="155">
        <v>20.83</v>
      </c>
      <c r="F12993" s="155">
        <v>20.83</v>
      </c>
      <c r="G12993">
        <v>295.39</v>
      </c>
      <c r="H12993">
        <v>295.39</v>
      </c>
    </row>
    <row r="12994" spans="1:8">
      <c r="A12994" t="s">
        <v>319</v>
      </c>
      <c r="B12994">
        <v>37978</v>
      </c>
      <c r="C12994" t="s">
        <v>2897</v>
      </c>
      <c r="D12994" t="s">
        <v>211</v>
      </c>
      <c r="E12994" s="155">
        <v>41.29</v>
      </c>
      <c r="F12994" s="155">
        <v>41.29</v>
      </c>
      <c r="G12994">
        <v>393.4</v>
      </c>
      <c r="H12994">
        <v>393.4</v>
      </c>
    </row>
    <row r="12995" spans="1:8">
      <c r="A12995" t="s">
        <v>319</v>
      </c>
      <c r="B12995">
        <v>37979</v>
      </c>
      <c r="C12995" t="s">
        <v>2898</v>
      </c>
      <c r="D12995" t="s">
        <v>211</v>
      </c>
      <c r="E12995" s="155">
        <v>175.25</v>
      </c>
      <c r="F12995" s="155">
        <v>175.25</v>
      </c>
      <c r="G12995">
        <v>3.05</v>
      </c>
      <c r="H12995">
        <v>3.05</v>
      </c>
    </row>
    <row r="12996" spans="1:8">
      <c r="A12996" t="s">
        <v>319</v>
      </c>
      <c r="B12996">
        <v>37980</v>
      </c>
      <c r="C12996" t="s">
        <v>2899</v>
      </c>
      <c r="D12996" t="s">
        <v>211</v>
      </c>
      <c r="E12996" s="155">
        <v>201.31</v>
      </c>
      <c r="F12996" s="155">
        <v>201.31</v>
      </c>
      <c r="G12996">
        <v>5.86</v>
      </c>
      <c r="H12996">
        <v>5.86</v>
      </c>
    </row>
    <row r="12997" spans="1:8">
      <c r="A12997" t="s">
        <v>319</v>
      </c>
      <c r="B12997">
        <v>36147</v>
      </c>
      <c r="C12997" t="s">
        <v>2900</v>
      </c>
      <c r="D12997" t="s">
        <v>699</v>
      </c>
      <c r="E12997" s="155">
        <v>283.95</v>
      </c>
      <c r="F12997" s="155">
        <v>283.95</v>
      </c>
      <c r="G12997">
        <v>11.76</v>
      </c>
      <c r="H12997">
        <v>11.76</v>
      </c>
    </row>
    <row r="12998" spans="1:8">
      <c r="A12998" t="s">
        <v>319</v>
      </c>
      <c r="B12998">
        <v>12731</v>
      </c>
      <c r="C12998" t="s">
        <v>2901</v>
      </c>
      <c r="D12998" t="s">
        <v>211</v>
      </c>
      <c r="E12998" s="155"/>
      <c r="F12998" s="155"/>
      <c r="G12998">
        <v>25.95</v>
      </c>
      <c r="H12998">
        <v>25.95</v>
      </c>
    </row>
    <row r="12999" spans="1:8">
      <c r="A12999" t="s">
        <v>319</v>
      </c>
      <c r="B12999">
        <v>12723</v>
      </c>
      <c r="C12999" t="s">
        <v>2902</v>
      </c>
      <c r="D12999" t="s">
        <v>211</v>
      </c>
      <c r="E12999" s="155"/>
      <c r="F12999" s="155"/>
      <c r="G12999">
        <v>32.909999999999997</v>
      </c>
      <c r="H12999">
        <v>32.909999999999997</v>
      </c>
    </row>
    <row r="13000" spans="1:8">
      <c r="A13000" t="s">
        <v>319</v>
      </c>
      <c r="B13000">
        <v>12724</v>
      </c>
      <c r="C13000" t="s">
        <v>2903</v>
      </c>
      <c r="D13000" t="s">
        <v>211</v>
      </c>
      <c r="E13000" s="155"/>
      <c r="F13000" s="155"/>
      <c r="G13000">
        <v>53.76</v>
      </c>
      <c r="H13000">
        <v>53.76</v>
      </c>
    </row>
    <row r="13001" spans="1:8">
      <c r="A13001" t="s">
        <v>319</v>
      </c>
      <c r="B13001">
        <v>12725</v>
      </c>
      <c r="C13001" t="s">
        <v>2904</v>
      </c>
      <c r="D13001" t="s">
        <v>211</v>
      </c>
      <c r="E13001" s="155"/>
      <c r="F13001" s="155"/>
      <c r="G13001">
        <v>176.21</v>
      </c>
      <c r="H13001">
        <v>176.21</v>
      </c>
    </row>
    <row r="13002" spans="1:8">
      <c r="A13002" t="s">
        <v>319</v>
      </c>
      <c r="B13002">
        <v>12726</v>
      </c>
      <c r="C13002" t="s">
        <v>2905</v>
      </c>
      <c r="D13002" t="s">
        <v>211</v>
      </c>
      <c r="E13002" s="155"/>
      <c r="F13002" s="155"/>
      <c r="G13002">
        <v>269.77999999999997</v>
      </c>
      <c r="H13002">
        <v>269.77999999999997</v>
      </c>
    </row>
    <row r="13003" spans="1:8">
      <c r="A13003" t="s">
        <v>319</v>
      </c>
      <c r="B13003">
        <v>12727</v>
      </c>
      <c r="C13003" t="s">
        <v>2906</v>
      </c>
      <c r="D13003" t="s">
        <v>211</v>
      </c>
      <c r="E13003" s="155"/>
      <c r="F13003" s="155"/>
      <c r="G13003">
        <v>64.650000000000006</v>
      </c>
      <c r="H13003">
        <v>64.650000000000006</v>
      </c>
    </row>
    <row r="13004" spans="1:8">
      <c r="A13004" t="s">
        <v>319</v>
      </c>
      <c r="B13004">
        <v>12728</v>
      </c>
      <c r="C13004" t="s">
        <v>2907</v>
      </c>
      <c r="D13004" t="s">
        <v>211</v>
      </c>
      <c r="E13004" s="155"/>
      <c r="F13004" s="155"/>
      <c r="G13004">
        <v>142.68</v>
      </c>
      <c r="H13004">
        <v>142.68</v>
      </c>
    </row>
    <row r="13005" spans="1:8">
      <c r="A13005" t="s">
        <v>319</v>
      </c>
      <c r="B13005">
        <v>12729</v>
      </c>
      <c r="C13005" t="s">
        <v>2908</v>
      </c>
      <c r="D13005" t="s">
        <v>211</v>
      </c>
      <c r="E13005" s="155"/>
      <c r="F13005" s="155"/>
      <c r="G13005">
        <v>254.51</v>
      </c>
      <c r="H13005">
        <v>254.51</v>
      </c>
    </row>
    <row r="13006" spans="1:8">
      <c r="A13006" t="s">
        <v>319</v>
      </c>
      <c r="B13006">
        <v>12730</v>
      </c>
      <c r="C13006" t="s">
        <v>2909</v>
      </c>
      <c r="D13006" t="s">
        <v>211</v>
      </c>
      <c r="E13006" s="155"/>
      <c r="F13006" s="155"/>
      <c r="G13006">
        <v>463.57</v>
      </c>
      <c r="H13006">
        <v>463.57</v>
      </c>
    </row>
    <row r="13007" spans="1:8">
      <c r="A13007" t="s">
        <v>319</v>
      </c>
      <c r="B13007">
        <v>3840</v>
      </c>
      <c r="C13007" t="s">
        <v>2910</v>
      </c>
      <c r="D13007" t="s">
        <v>211</v>
      </c>
      <c r="E13007" s="155"/>
      <c r="F13007" s="155"/>
      <c r="G13007">
        <v>636.26</v>
      </c>
      <c r="H13007">
        <v>636.26</v>
      </c>
    </row>
    <row r="13008" spans="1:8">
      <c r="A13008" t="s">
        <v>319</v>
      </c>
      <c r="B13008">
        <v>3838</v>
      </c>
      <c r="C13008" t="s">
        <v>2911</v>
      </c>
      <c r="D13008" t="s">
        <v>211</v>
      </c>
      <c r="E13008" s="155"/>
      <c r="F13008" s="155"/>
      <c r="G13008">
        <v>54.9</v>
      </c>
      <c r="H13008">
        <v>54.9</v>
      </c>
    </row>
    <row r="13009" spans="1:8">
      <c r="A13009" t="s">
        <v>319</v>
      </c>
      <c r="B13009">
        <v>3844</v>
      </c>
      <c r="C13009" t="s">
        <v>2912</v>
      </c>
      <c r="D13009" t="s">
        <v>211</v>
      </c>
      <c r="E13009" s="155"/>
      <c r="F13009" s="155"/>
      <c r="G13009">
        <v>16.5</v>
      </c>
      <c r="H13009">
        <v>16.5</v>
      </c>
    </row>
    <row r="13010" spans="1:8">
      <c r="A13010" t="s">
        <v>319</v>
      </c>
      <c r="B13010">
        <v>3839</v>
      </c>
      <c r="C13010" t="s">
        <v>2913</v>
      </c>
      <c r="D13010" t="s">
        <v>211</v>
      </c>
      <c r="E13010" s="155"/>
      <c r="F13010" s="155"/>
      <c r="G13010">
        <v>21.9</v>
      </c>
      <c r="H13010">
        <v>21.9</v>
      </c>
    </row>
    <row r="13011" spans="1:8">
      <c r="A13011" t="s">
        <v>319</v>
      </c>
      <c r="B13011">
        <v>3843</v>
      </c>
      <c r="C13011" t="s">
        <v>2914</v>
      </c>
      <c r="D13011" t="s">
        <v>211</v>
      </c>
      <c r="E13011" s="155"/>
      <c r="F13011" s="155"/>
      <c r="G13011">
        <v>12.48</v>
      </c>
      <c r="H13011">
        <v>12.48</v>
      </c>
    </row>
    <row r="13012" spans="1:8">
      <c r="A13012" t="s">
        <v>319</v>
      </c>
      <c r="B13012">
        <v>3900</v>
      </c>
      <c r="C13012" t="s">
        <v>2915</v>
      </c>
      <c r="D13012" t="s">
        <v>211</v>
      </c>
      <c r="E13012" s="155">
        <v>51.42</v>
      </c>
      <c r="F13012" s="155">
        <v>51.42</v>
      </c>
      <c r="G13012">
        <v>14.53</v>
      </c>
      <c r="H13012">
        <v>14.53</v>
      </c>
    </row>
    <row r="13013" spans="1:8">
      <c r="A13013" t="s">
        <v>319</v>
      </c>
      <c r="B13013">
        <v>3846</v>
      </c>
      <c r="C13013" t="s">
        <v>2916</v>
      </c>
      <c r="D13013" t="s">
        <v>211</v>
      </c>
      <c r="E13013" s="155">
        <v>15.45</v>
      </c>
      <c r="F13013" s="155">
        <v>15.45</v>
      </c>
      <c r="G13013">
        <v>25.8</v>
      </c>
      <c r="H13013">
        <v>25.8</v>
      </c>
    </row>
    <row r="13014" spans="1:8">
      <c r="A13014" t="s">
        <v>319</v>
      </c>
      <c r="B13014">
        <v>3886</v>
      </c>
      <c r="C13014" t="s">
        <v>2917</v>
      </c>
      <c r="D13014" t="s">
        <v>211</v>
      </c>
      <c r="E13014" s="155">
        <v>20.51</v>
      </c>
      <c r="F13014" s="155">
        <v>20.51</v>
      </c>
      <c r="G13014">
        <v>33.35</v>
      </c>
      <c r="H13014">
        <v>33.35</v>
      </c>
    </row>
    <row r="13015" spans="1:8">
      <c r="A13015" t="s">
        <v>319</v>
      </c>
      <c r="B13015">
        <v>3854</v>
      </c>
      <c r="C13015" t="s">
        <v>2918</v>
      </c>
      <c r="D13015" t="s">
        <v>211</v>
      </c>
      <c r="E13015" s="155">
        <v>11.69</v>
      </c>
      <c r="F13015" s="155">
        <v>11.69</v>
      </c>
      <c r="G13015">
        <v>33.630000000000003</v>
      </c>
      <c r="H13015">
        <v>33.630000000000003</v>
      </c>
    </row>
    <row r="13016" spans="1:8">
      <c r="A13016" t="s">
        <v>319</v>
      </c>
      <c r="B13016">
        <v>3873</v>
      </c>
      <c r="C13016" t="s">
        <v>2919</v>
      </c>
      <c r="D13016" t="s">
        <v>211</v>
      </c>
      <c r="E13016" s="155">
        <v>13.61</v>
      </c>
      <c r="F13016" s="155">
        <v>13.61</v>
      </c>
      <c r="G13016">
        <v>46.22</v>
      </c>
      <c r="H13016">
        <v>46.22</v>
      </c>
    </row>
    <row r="13017" spans="1:8">
      <c r="A13017" t="s">
        <v>319</v>
      </c>
      <c r="B13017">
        <v>38021</v>
      </c>
      <c r="C13017" t="s">
        <v>2920</v>
      </c>
      <c r="D13017" t="s">
        <v>211</v>
      </c>
      <c r="E13017" s="155">
        <v>24.16</v>
      </c>
      <c r="F13017" s="155">
        <v>24.16</v>
      </c>
      <c r="G13017">
        <v>64.150000000000006</v>
      </c>
      <c r="H13017">
        <v>64.150000000000006</v>
      </c>
    </row>
    <row r="13018" spans="1:8">
      <c r="A13018" t="s">
        <v>319</v>
      </c>
      <c r="B13018">
        <v>43838</v>
      </c>
      <c r="C13018" t="s">
        <v>2921</v>
      </c>
      <c r="D13018" t="s">
        <v>211</v>
      </c>
      <c r="E13018" s="155">
        <v>31.23</v>
      </c>
      <c r="F13018" s="155">
        <v>31.23</v>
      </c>
      <c r="G13018">
        <v>18.45</v>
      </c>
      <c r="H13018">
        <v>18.45</v>
      </c>
    </row>
    <row r="13019" spans="1:8">
      <c r="A13019" t="s">
        <v>319</v>
      </c>
      <c r="B13019">
        <v>3847</v>
      </c>
      <c r="C13019" t="s">
        <v>2922</v>
      </c>
      <c r="D13019" t="s">
        <v>211</v>
      </c>
      <c r="E13019" s="155">
        <v>31.5</v>
      </c>
      <c r="F13019" s="155">
        <v>31.5</v>
      </c>
      <c r="G13019">
        <v>40.31</v>
      </c>
      <c r="H13019">
        <v>40.31</v>
      </c>
    </row>
    <row r="13020" spans="1:8">
      <c r="A13020" t="s">
        <v>319</v>
      </c>
      <c r="B13020">
        <v>38022</v>
      </c>
      <c r="C13020" t="s">
        <v>2923</v>
      </c>
      <c r="D13020" t="s">
        <v>211</v>
      </c>
      <c r="E13020" s="155">
        <v>43.29</v>
      </c>
      <c r="F13020" s="155">
        <v>43.29</v>
      </c>
      <c r="G13020">
        <v>237.42</v>
      </c>
      <c r="H13020">
        <v>237.42</v>
      </c>
    </row>
    <row r="13021" spans="1:8">
      <c r="A13021" t="s">
        <v>319</v>
      </c>
      <c r="B13021">
        <v>3826</v>
      </c>
      <c r="C13021" t="s">
        <v>2924</v>
      </c>
      <c r="D13021" t="s">
        <v>211</v>
      </c>
      <c r="E13021" s="155"/>
      <c r="F13021" s="155"/>
      <c r="G13021">
        <v>6.93</v>
      </c>
      <c r="H13021">
        <v>6.93</v>
      </c>
    </row>
    <row r="13022" spans="1:8">
      <c r="A13022" t="s">
        <v>319</v>
      </c>
      <c r="B13022">
        <v>3825</v>
      </c>
      <c r="C13022" t="s">
        <v>2925</v>
      </c>
      <c r="D13022" t="s">
        <v>211</v>
      </c>
      <c r="E13022" s="155"/>
      <c r="F13022" s="155"/>
      <c r="G13022">
        <v>10.06</v>
      </c>
      <c r="H13022">
        <v>10.06</v>
      </c>
    </row>
    <row r="13023" spans="1:8">
      <c r="A13023" t="s">
        <v>319</v>
      </c>
      <c r="B13023">
        <v>3827</v>
      </c>
      <c r="C13023" t="s">
        <v>2926</v>
      </c>
      <c r="D13023" t="s">
        <v>211</v>
      </c>
      <c r="E13023" s="155"/>
      <c r="F13023" s="155"/>
      <c r="G13023">
        <v>14.86</v>
      </c>
      <c r="H13023">
        <v>14.86</v>
      </c>
    </row>
    <row r="13024" spans="1:8">
      <c r="A13024" t="s">
        <v>319</v>
      </c>
      <c r="B13024">
        <v>3830</v>
      </c>
      <c r="C13024" t="s">
        <v>2927</v>
      </c>
      <c r="D13024" t="s">
        <v>211</v>
      </c>
      <c r="E13024" s="155">
        <v>170.04</v>
      </c>
      <c r="F13024" s="155">
        <v>170.04</v>
      </c>
      <c r="G13024">
        <v>20.88</v>
      </c>
      <c r="H13024">
        <v>20.88</v>
      </c>
    </row>
    <row r="13025" spans="1:8">
      <c r="A13025" t="s">
        <v>319</v>
      </c>
      <c r="B13025">
        <v>37981</v>
      </c>
      <c r="C13025" t="s">
        <v>2928</v>
      </c>
      <c r="D13025" t="s">
        <v>211</v>
      </c>
      <c r="E13025" s="155">
        <v>8.77</v>
      </c>
      <c r="F13025" s="155">
        <v>8.77</v>
      </c>
      <c r="G13025">
        <v>29.67</v>
      </c>
      <c r="H13025">
        <v>29.67</v>
      </c>
    </row>
    <row r="13026" spans="1:8">
      <c r="A13026" t="s">
        <v>319</v>
      </c>
      <c r="B13026">
        <v>37982</v>
      </c>
      <c r="C13026" t="s">
        <v>2929</v>
      </c>
      <c r="D13026" t="s">
        <v>211</v>
      </c>
      <c r="E13026" s="155">
        <v>12.73</v>
      </c>
      <c r="F13026" s="155">
        <v>12.73</v>
      </c>
      <c r="G13026">
        <v>29.43</v>
      </c>
      <c r="H13026">
        <v>29.43</v>
      </c>
    </row>
    <row r="13027" spans="1:8">
      <c r="A13027" t="s">
        <v>319</v>
      </c>
      <c r="B13027">
        <v>37983</v>
      </c>
      <c r="C13027" t="s">
        <v>2930</v>
      </c>
      <c r="D13027" t="s">
        <v>211</v>
      </c>
      <c r="E13027" s="155">
        <v>18.809999999999999</v>
      </c>
      <c r="F13027" s="155">
        <v>18.809999999999999</v>
      </c>
      <c r="G13027">
        <v>89.89</v>
      </c>
      <c r="H13027">
        <v>89.89</v>
      </c>
    </row>
    <row r="13028" spans="1:8">
      <c r="A13028" t="s">
        <v>319</v>
      </c>
      <c r="B13028">
        <v>37984</v>
      </c>
      <c r="C13028" t="s">
        <v>2931</v>
      </c>
      <c r="D13028" t="s">
        <v>211</v>
      </c>
      <c r="E13028" s="155">
        <v>26.42</v>
      </c>
      <c r="F13028" s="155">
        <v>26.42</v>
      </c>
      <c r="G13028">
        <v>14.14</v>
      </c>
      <c r="H13028">
        <v>14.14</v>
      </c>
    </row>
    <row r="13029" spans="1:8">
      <c r="A13029" t="s">
        <v>319</v>
      </c>
      <c r="B13029">
        <v>37985</v>
      </c>
      <c r="C13029" t="s">
        <v>2932</v>
      </c>
      <c r="D13029" t="s">
        <v>211</v>
      </c>
      <c r="E13029" s="155">
        <v>37.54</v>
      </c>
      <c r="F13029" s="155">
        <v>37.54</v>
      </c>
      <c r="G13029">
        <v>22.16</v>
      </c>
      <c r="H13029">
        <v>22.16</v>
      </c>
    </row>
    <row r="13030" spans="1:8">
      <c r="A13030" t="s">
        <v>319</v>
      </c>
      <c r="B13030">
        <v>20165</v>
      </c>
      <c r="C13030" t="s">
        <v>2933</v>
      </c>
      <c r="D13030" t="s">
        <v>211</v>
      </c>
      <c r="E13030" s="155">
        <v>21.08</v>
      </c>
      <c r="F13030" s="155">
        <v>21.08</v>
      </c>
      <c r="G13030">
        <v>13.51</v>
      </c>
      <c r="H13030">
        <v>13.51</v>
      </c>
    </row>
    <row r="13031" spans="1:8">
      <c r="A13031" t="s">
        <v>319</v>
      </c>
      <c r="B13031">
        <v>20166</v>
      </c>
      <c r="C13031" t="s">
        <v>2934</v>
      </c>
      <c r="D13031" t="s">
        <v>211</v>
      </c>
      <c r="E13031" s="155">
        <v>64.38</v>
      </c>
      <c r="F13031" s="155">
        <v>64.38</v>
      </c>
      <c r="G13031">
        <v>15.01</v>
      </c>
      <c r="H13031">
        <v>15.01</v>
      </c>
    </row>
    <row r="13032" spans="1:8">
      <c r="A13032" t="s">
        <v>319</v>
      </c>
      <c r="B13032">
        <v>20164</v>
      </c>
      <c r="C13032" t="s">
        <v>2935</v>
      </c>
      <c r="D13032" t="s">
        <v>211</v>
      </c>
      <c r="E13032" s="155">
        <v>10.119999999999999</v>
      </c>
      <c r="F13032" s="155">
        <v>10.119999999999999</v>
      </c>
      <c r="G13032">
        <v>11.6</v>
      </c>
      <c r="H13032">
        <v>11.6</v>
      </c>
    </row>
    <row r="13033" spans="1:8">
      <c r="A13033" t="s">
        <v>319</v>
      </c>
      <c r="B13033">
        <v>3893</v>
      </c>
      <c r="C13033" t="s">
        <v>2936</v>
      </c>
      <c r="D13033" t="s">
        <v>211</v>
      </c>
      <c r="E13033" s="155">
        <v>15.87</v>
      </c>
      <c r="F13033" s="155">
        <v>15.87</v>
      </c>
      <c r="G13033">
        <v>23.91</v>
      </c>
      <c r="H13033">
        <v>23.91</v>
      </c>
    </row>
    <row r="13034" spans="1:8">
      <c r="A13034" t="s">
        <v>319</v>
      </c>
      <c r="B13034">
        <v>3848</v>
      </c>
      <c r="C13034" t="s">
        <v>2937</v>
      </c>
      <c r="D13034" t="s">
        <v>211</v>
      </c>
      <c r="E13034" s="155">
        <v>9.68</v>
      </c>
      <c r="F13034" s="155">
        <v>9.68</v>
      </c>
      <c r="G13034">
        <v>19.53</v>
      </c>
      <c r="H13034">
        <v>19.53</v>
      </c>
    </row>
    <row r="13035" spans="1:8">
      <c r="A13035" t="s">
        <v>319</v>
      </c>
      <c r="B13035">
        <v>3895</v>
      </c>
      <c r="C13035" t="s">
        <v>2938</v>
      </c>
      <c r="D13035" t="s">
        <v>211</v>
      </c>
      <c r="E13035" s="155">
        <v>10.75</v>
      </c>
      <c r="F13035" s="155">
        <v>10.75</v>
      </c>
      <c r="G13035">
        <v>13.97</v>
      </c>
      <c r="H13035">
        <v>13.97</v>
      </c>
    </row>
    <row r="13036" spans="1:8">
      <c r="A13036" t="s">
        <v>319</v>
      </c>
      <c r="B13036">
        <v>12404</v>
      </c>
      <c r="C13036" t="s">
        <v>2939</v>
      </c>
      <c r="D13036" t="s">
        <v>211</v>
      </c>
      <c r="E13036" s="155"/>
      <c r="F13036" s="155"/>
      <c r="G13036">
        <v>6.31</v>
      </c>
      <c r="H13036">
        <v>6.31</v>
      </c>
    </row>
    <row r="13037" spans="1:8">
      <c r="A13037" t="s">
        <v>319</v>
      </c>
      <c r="B13037">
        <v>3939</v>
      </c>
      <c r="C13037" t="s">
        <v>2940</v>
      </c>
      <c r="D13037" t="s">
        <v>211</v>
      </c>
      <c r="E13037" s="155"/>
      <c r="F13037" s="155"/>
      <c r="G13037">
        <v>66.790000000000006</v>
      </c>
      <c r="H13037">
        <v>66.790000000000006</v>
      </c>
    </row>
    <row r="13038" spans="1:8">
      <c r="A13038" t="s">
        <v>319</v>
      </c>
      <c r="B13038">
        <v>3911</v>
      </c>
      <c r="C13038" t="s">
        <v>2941</v>
      </c>
      <c r="D13038" t="s">
        <v>211</v>
      </c>
      <c r="E13038" s="155"/>
      <c r="F13038" s="155"/>
      <c r="G13038">
        <v>36.61</v>
      </c>
      <c r="H13038">
        <v>36.61</v>
      </c>
    </row>
    <row r="13039" spans="1:8">
      <c r="A13039" t="s">
        <v>319</v>
      </c>
      <c r="B13039">
        <v>3910</v>
      </c>
      <c r="C13039" t="s">
        <v>2942</v>
      </c>
      <c r="D13039" t="s">
        <v>211</v>
      </c>
      <c r="E13039" s="155"/>
      <c r="F13039" s="155"/>
      <c r="G13039">
        <v>100.76</v>
      </c>
      <c r="H13039">
        <v>100.76</v>
      </c>
    </row>
    <row r="13040" spans="1:8">
      <c r="A13040" t="s">
        <v>319</v>
      </c>
      <c r="B13040">
        <v>3908</v>
      </c>
      <c r="C13040" t="s">
        <v>2943</v>
      </c>
      <c r="D13040" t="s">
        <v>211</v>
      </c>
      <c r="E13040" s="155"/>
      <c r="F13040" s="155"/>
      <c r="G13040">
        <v>8.59</v>
      </c>
      <c r="H13040">
        <v>8.59</v>
      </c>
    </row>
    <row r="13041" spans="1:8">
      <c r="A13041" t="s">
        <v>319</v>
      </c>
      <c r="B13041">
        <v>3913</v>
      </c>
      <c r="C13041" t="s">
        <v>2944</v>
      </c>
      <c r="D13041" t="s">
        <v>211</v>
      </c>
      <c r="E13041" s="155"/>
      <c r="F13041" s="155"/>
      <c r="G13041">
        <v>158.9</v>
      </c>
      <c r="H13041">
        <v>158.9</v>
      </c>
    </row>
    <row r="13042" spans="1:8">
      <c r="A13042" t="s">
        <v>319</v>
      </c>
      <c r="B13042">
        <v>3912</v>
      </c>
      <c r="C13042" t="s">
        <v>2945</v>
      </c>
      <c r="D13042" t="s">
        <v>211</v>
      </c>
      <c r="E13042" s="155"/>
      <c r="F13042" s="155"/>
      <c r="G13042">
        <v>289.48</v>
      </c>
      <c r="H13042">
        <v>289.48</v>
      </c>
    </row>
    <row r="13043" spans="1:8">
      <c r="A13043" t="s">
        <v>319</v>
      </c>
      <c r="B13043">
        <v>3914</v>
      </c>
      <c r="C13043" t="s">
        <v>2946</v>
      </c>
      <c r="D13043" t="s">
        <v>211</v>
      </c>
      <c r="E13043" s="155"/>
      <c r="F13043" s="155"/>
      <c r="G13043">
        <v>477.46</v>
      </c>
      <c r="H13043">
        <v>477.46</v>
      </c>
    </row>
    <row r="13044" spans="1:8">
      <c r="A13044" t="s">
        <v>319</v>
      </c>
      <c r="B13044">
        <v>3909</v>
      </c>
      <c r="C13044" t="s">
        <v>2947</v>
      </c>
      <c r="D13044" t="s">
        <v>211</v>
      </c>
      <c r="E13044" s="155"/>
      <c r="F13044" s="155"/>
      <c r="G13044">
        <v>3.3</v>
      </c>
      <c r="H13044">
        <v>3.3</v>
      </c>
    </row>
    <row r="13045" spans="1:8">
      <c r="A13045" t="s">
        <v>319</v>
      </c>
      <c r="B13045">
        <v>3915</v>
      </c>
      <c r="C13045" t="s">
        <v>2948</v>
      </c>
      <c r="D13045" t="s">
        <v>211</v>
      </c>
      <c r="E13045" s="155"/>
      <c r="F13045" s="155"/>
      <c r="G13045">
        <v>0.76</v>
      </c>
      <c r="H13045">
        <v>0.76</v>
      </c>
    </row>
    <row r="13046" spans="1:8">
      <c r="A13046" t="s">
        <v>319</v>
      </c>
      <c r="B13046">
        <v>3916</v>
      </c>
      <c r="C13046" t="s">
        <v>2949</v>
      </c>
      <c r="D13046" t="s">
        <v>211</v>
      </c>
      <c r="E13046" s="155"/>
      <c r="F13046" s="155"/>
      <c r="G13046">
        <v>0.87</v>
      </c>
      <c r="H13046">
        <v>0.87</v>
      </c>
    </row>
    <row r="13047" spans="1:8">
      <c r="A13047" t="s">
        <v>319</v>
      </c>
      <c r="B13047">
        <v>3917</v>
      </c>
      <c r="C13047" t="s">
        <v>2950</v>
      </c>
      <c r="D13047" t="s">
        <v>211</v>
      </c>
      <c r="E13047" s="155"/>
      <c r="F13047" s="155"/>
      <c r="G13047">
        <v>1.4</v>
      </c>
      <c r="H13047">
        <v>1.4</v>
      </c>
    </row>
    <row r="13048" spans="1:8">
      <c r="A13048" t="s">
        <v>319</v>
      </c>
      <c r="B13048">
        <v>45266</v>
      </c>
      <c r="C13048" t="s">
        <v>2951</v>
      </c>
      <c r="D13048" t="s">
        <v>699</v>
      </c>
      <c r="E13048" s="155">
        <v>3.17</v>
      </c>
      <c r="F13048" s="155">
        <v>3.17</v>
      </c>
      <c r="G13048">
        <v>36.15</v>
      </c>
      <c r="H13048">
        <v>36.15</v>
      </c>
    </row>
    <row r="13049" spans="1:8">
      <c r="A13049" t="s">
        <v>319</v>
      </c>
      <c r="B13049">
        <v>1904</v>
      </c>
      <c r="C13049" t="s">
        <v>2952</v>
      </c>
      <c r="D13049" t="s">
        <v>211</v>
      </c>
      <c r="E13049" s="155">
        <v>1.26</v>
      </c>
      <c r="F13049" s="155">
        <v>1.26</v>
      </c>
      <c r="G13049">
        <v>20.399999999999999</v>
      </c>
      <c r="H13049">
        <v>20.399999999999999</v>
      </c>
    </row>
    <row r="13050" spans="1:8">
      <c r="A13050" t="s">
        <v>319</v>
      </c>
      <c r="B13050">
        <v>1899</v>
      </c>
      <c r="C13050" t="s">
        <v>2953</v>
      </c>
      <c r="D13050" t="s">
        <v>211</v>
      </c>
      <c r="E13050" s="155">
        <v>1.43</v>
      </c>
      <c r="F13050" s="155">
        <v>1.43</v>
      </c>
      <c r="G13050">
        <v>20.399999999999999</v>
      </c>
      <c r="H13050">
        <v>20.399999999999999</v>
      </c>
    </row>
    <row r="13051" spans="1:8">
      <c r="A13051" t="s">
        <v>319</v>
      </c>
      <c r="B13051">
        <v>1900</v>
      </c>
      <c r="C13051" t="s">
        <v>2954</v>
      </c>
      <c r="D13051" t="s">
        <v>211</v>
      </c>
      <c r="E13051" s="155">
        <v>2.31</v>
      </c>
      <c r="F13051" s="155">
        <v>2.31</v>
      </c>
      <c r="G13051">
        <v>14.05</v>
      </c>
      <c r="H13051">
        <v>14.05</v>
      </c>
    </row>
    <row r="13052" spans="1:8">
      <c r="A13052" t="s">
        <v>319</v>
      </c>
      <c r="B13052">
        <v>12407</v>
      </c>
      <c r="C13052" t="s">
        <v>2955</v>
      </c>
      <c r="D13052" t="s">
        <v>211</v>
      </c>
      <c r="E13052" s="155"/>
      <c r="F13052" s="155"/>
      <c r="G13052">
        <v>25.39</v>
      </c>
      <c r="H13052">
        <v>25.39</v>
      </c>
    </row>
    <row r="13053" spans="1:8">
      <c r="A13053" t="s">
        <v>319</v>
      </c>
      <c r="B13053">
        <v>12408</v>
      </c>
      <c r="C13053" t="s">
        <v>2956</v>
      </c>
      <c r="D13053" t="s">
        <v>211</v>
      </c>
      <c r="E13053" s="155"/>
      <c r="F13053" s="155"/>
      <c r="G13053">
        <v>25.39</v>
      </c>
      <c r="H13053">
        <v>25.39</v>
      </c>
    </row>
    <row r="13054" spans="1:8">
      <c r="A13054" t="s">
        <v>319</v>
      </c>
      <c r="B13054">
        <v>12409</v>
      </c>
      <c r="C13054" t="s">
        <v>2957</v>
      </c>
      <c r="D13054" t="s">
        <v>211</v>
      </c>
      <c r="E13054" s="155"/>
      <c r="F13054" s="155"/>
      <c r="G13054">
        <v>23.36</v>
      </c>
      <c r="H13054">
        <v>23.36</v>
      </c>
    </row>
    <row r="13055" spans="1:8">
      <c r="A13055" t="s">
        <v>319</v>
      </c>
      <c r="B13055">
        <v>12410</v>
      </c>
      <c r="C13055" t="s">
        <v>2958</v>
      </c>
      <c r="D13055" t="s">
        <v>211</v>
      </c>
      <c r="E13055" s="155"/>
      <c r="F13055" s="155"/>
      <c r="G13055">
        <v>25.39</v>
      </c>
      <c r="H13055">
        <v>25.39</v>
      </c>
    </row>
    <row r="13056" spans="1:8">
      <c r="A13056" t="s">
        <v>319</v>
      </c>
      <c r="B13056">
        <v>3936</v>
      </c>
      <c r="C13056" t="s">
        <v>2959</v>
      </c>
      <c r="D13056" t="s">
        <v>211</v>
      </c>
      <c r="E13056" s="155"/>
      <c r="F13056" s="155"/>
      <c r="G13056">
        <v>20.96</v>
      </c>
      <c r="H13056">
        <v>20.96</v>
      </c>
    </row>
    <row r="13057" spans="1:8">
      <c r="A13057" t="s">
        <v>319</v>
      </c>
      <c r="B13057">
        <v>3924</v>
      </c>
      <c r="C13057" t="s">
        <v>2960</v>
      </c>
      <c r="D13057" t="s">
        <v>211</v>
      </c>
      <c r="E13057" s="155"/>
      <c r="F13057" s="155"/>
      <c r="G13057">
        <v>20.95</v>
      </c>
      <c r="H13057">
        <v>20.95</v>
      </c>
    </row>
    <row r="13058" spans="1:8">
      <c r="A13058" t="s">
        <v>319</v>
      </c>
      <c r="B13058">
        <v>3922</v>
      </c>
      <c r="C13058" t="s">
        <v>2961</v>
      </c>
      <c r="D13058" t="s">
        <v>211</v>
      </c>
      <c r="E13058" s="155"/>
      <c r="F13058" s="155"/>
      <c r="G13058">
        <v>20.95</v>
      </c>
      <c r="H13058">
        <v>20.95</v>
      </c>
    </row>
    <row r="13059" spans="1:8">
      <c r="A13059" t="s">
        <v>319</v>
      </c>
      <c r="B13059">
        <v>3923</v>
      </c>
      <c r="C13059" t="s">
        <v>2962</v>
      </c>
      <c r="D13059" t="s">
        <v>211</v>
      </c>
      <c r="E13059" s="155"/>
      <c r="F13059" s="155"/>
      <c r="G13059">
        <v>13.81</v>
      </c>
      <c r="H13059">
        <v>13.81</v>
      </c>
    </row>
    <row r="13060" spans="1:8">
      <c r="A13060" t="s">
        <v>319</v>
      </c>
      <c r="B13060">
        <v>3921</v>
      </c>
      <c r="C13060" t="s">
        <v>2963</v>
      </c>
      <c r="D13060" t="s">
        <v>211</v>
      </c>
      <c r="E13060" s="155"/>
      <c r="F13060" s="155"/>
      <c r="G13060">
        <v>14.08</v>
      </c>
      <c r="H13060">
        <v>14.08</v>
      </c>
    </row>
    <row r="13061" spans="1:8">
      <c r="A13061" t="s">
        <v>319</v>
      </c>
      <c r="B13061">
        <v>3937</v>
      </c>
      <c r="C13061" t="s">
        <v>2964</v>
      </c>
      <c r="D13061" t="s">
        <v>211</v>
      </c>
      <c r="E13061" s="155"/>
      <c r="F13061" s="155"/>
      <c r="G13061">
        <v>71.319999999999993</v>
      </c>
      <c r="H13061">
        <v>71.319999999999993</v>
      </c>
    </row>
    <row r="13062" spans="1:8">
      <c r="A13062" t="s">
        <v>319</v>
      </c>
      <c r="B13062">
        <v>3920</v>
      </c>
      <c r="C13062" t="s">
        <v>2965</v>
      </c>
      <c r="D13062" t="s">
        <v>211</v>
      </c>
      <c r="E13062" s="155"/>
      <c r="F13062" s="155"/>
      <c r="G13062">
        <v>71.319999999999993</v>
      </c>
      <c r="H13062">
        <v>71.319999999999993</v>
      </c>
    </row>
    <row r="13063" spans="1:8">
      <c r="A13063" t="s">
        <v>319</v>
      </c>
      <c r="B13063">
        <v>3938</v>
      </c>
      <c r="C13063" t="s">
        <v>2966</v>
      </c>
      <c r="D13063" t="s">
        <v>211</v>
      </c>
      <c r="E13063" s="155"/>
      <c r="F13063" s="155"/>
      <c r="G13063">
        <v>40.659999999999997</v>
      </c>
      <c r="H13063">
        <v>40.659999999999997</v>
      </c>
    </row>
    <row r="13064" spans="1:8">
      <c r="A13064" t="s">
        <v>319</v>
      </c>
      <c r="B13064">
        <v>3919</v>
      </c>
      <c r="C13064" t="s">
        <v>2967</v>
      </c>
      <c r="D13064" t="s">
        <v>211</v>
      </c>
      <c r="E13064" s="155"/>
      <c r="F13064" s="155"/>
      <c r="G13064">
        <v>40.659999999999997</v>
      </c>
      <c r="H13064">
        <v>40.659999999999997</v>
      </c>
    </row>
    <row r="13065" spans="1:8">
      <c r="A13065" t="s">
        <v>319</v>
      </c>
      <c r="B13065">
        <v>3927</v>
      </c>
      <c r="C13065" t="s">
        <v>2968</v>
      </c>
      <c r="D13065" t="s">
        <v>211</v>
      </c>
      <c r="E13065" s="155"/>
      <c r="F13065" s="155"/>
      <c r="G13065">
        <v>40.659999999999997</v>
      </c>
      <c r="H13065">
        <v>40.659999999999997</v>
      </c>
    </row>
    <row r="13066" spans="1:8">
      <c r="A13066" t="s">
        <v>319</v>
      </c>
      <c r="B13066">
        <v>3928</v>
      </c>
      <c r="C13066" t="s">
        <v>2969</v>
      </c>
      <c r="D13066" t="s">
        <v>211</v>
      </c>
      <c r="E13066" s="155"/>
      <c r="F13066" s="155"/>
      <c r="G13066">
        <v>108.66</v>
      </c>
      <c r="H13066">
        <v>108.66</v>
      </c>
    </row>
    <row r="13067" spans="1:8">
      <c r="A13067" t="s">
        <v>319</v>
      </c>
      <c r="B13067">
        <v>3926</v>
      </c>
      <c r="C13067" t="s">
        <v>2970</v>
      </c>
      <c r="D13067" t="s">
        <v>211</v>
      </c>
      <c r="E13067" s="155"/>
      <c r="F13067" s="155"/>
      <c r="G13067">
        <v>108.66</v>
      </c>
      <c r="H13067">
        <v>108.66</v>
      </c>
    </row>
    <row r="13068" spans="1:8">
      <c r="A13068" t="s">
        <v>319</v>
      </c>
      <c r="B13068">
        <v>3935</v>
      </c>
      <c r="C13068" t="s">
        <v>2971</v>
      </c>
      <c r="D13068" t="s">
        <v>211</v>
      </c>
      <c r="E13068" s="155"/>
      <c r="F13068" s="155"/>
      <c r="G13068">
        <v>108.66</v>
      </c>
      <c r="H13068">
        <v>108.66</v>
      </c>
    </row>
    <row r="13069" spans="1:8">
      <c r="A13069" t="s">
        <v>319</v>
      </c>
      <c r="B13069">
        <v>3925</v>
      </c>
      <c r="C13069" t="s">
        <v>2972</v>
      </c>
      <c r="D13069" t="s">
        <v>211</v>
      </c>
      <c r="E13069" s="155"/>
      <c r="F13069" s="155"/>
      <c r="G13069">
        <v>9.98</v>
      </c>
      <c r="H13069">
        <v>9.98</v>
      </c>
    </row>
    <row r="13070" spans="1:8">
      <c r="A13070" t="s">
        <v>319</v>
      </c>
      <c r="B13070">
        <v>3929</v>
      </c>
      <c r="C13070" t="s">
        <v>2973</v>
      </c>
      <c r="D13070" t="s">
        <v>211</v>
      </c>
      <c r="E13070" s="155"/>
      <c r="F13070" s="155"/>
      <c r="G13070">
        <v>187.63</v>
      </c>
      <c r="H13070">
        <v>187.63</v>
      </c>
    </row>
    <row r="13071" spans="1:8">
      <c r="A13071" t="s">
        <v>319</v>
      </c>
      <c r="B13071">
        <v>3931</v>
      </c>
      <c r="C13071" t="s">
        <v>2974</v>
      </c>
      <c r="D13071" t="s">
        <v>211</v>
      </c>
      <c r="E13071" s="155"/>
      <c r="F13071" s="155"/>
      <c r="G13071">
        <v>187.63</v>
      </c>
      <c r="H13071">
        <v>187.63</v>
      </c>
    </row>
    <row r="13072" spans="1:8">
      <c r="A13072" t="s">
        <v>319</v>
      </c>
      <c r="B13072">
        <v>3930</v>
      </c>
      <c r="C13072" t="s">
        <v>2975</v>
      </c>
      <c r="D13072" t="s">
        <v>211</v>
      </c>
      <c r="E13072" s="155"/>
      <c r="F13072" s="155"/>
      <c r="G13072">
        <v>187.63</v>
      </c>
      <c r="H13072">
        <v>187.63</v>
      </c>
    </row>
    <row r="13073" spans="1:8">
      <c r="A13073" t="s">
        <v>319</v>
      </c>
      <c r="B13073">
        <v>12406</v>
      </c>
      <c r="C13073" t="s">
        <v>2976</v>
      </c>
      <c r="D13073" t="s">
        <v>211</v>
      </c>
      <c r="E13073" s="155"/>
      <c r="F13073" s="155"/>
      <c r="G13073">
        <v>12.72</v>
      </c>
      <c r="H13073">
        <v>12.72</v>
      </c>
    </row>
    <row r="13074" spans="1:8">
      <c r="A13074" t="s">
        <v>319</v>
      </c>
      <c r="B13074">
        <v>3932</v>
      </c>
      <c r="C13074" t="s">
        <v>2977</v>
      </c>
      <c r="D13074" t="s">
        <v>211</v>
      </c>
      <c r="E13074" s="155"/>
      <c r="F13074" s="155"/>
      <c r="G13074">
        <v>59.6</v>
      </c>
      <c r="H13074">
        <v>59.6</v>
      </c>
    </row>
    <row r="13075" spans="1:8">
      <c r="A13075" t="s">
        <v>319</v>
      </c>
      <c r="B13075">
        <v>3933</v>
      </c>
      <c r="C13075" t="s">
        <v>2978</v>
      </c>
      <c r="D13075" t="s">
        <v>211</v>
      </c>
      <c r="E13075" s="155"/>
      <c r="F13075" s="155"/>
      <c r="G13075">
        <v>46.6</v>
      </c>
      <c r="H13075">
        <v>46.6</v>
      </c>
    </row>
    <row r="13076" spans="1:8">
      <c r="A13076" t="s">
        <v>319</v>
      </c>
      <c r="B13076">
        <v>3934</v>
      </c>
      <c r="C13076" t="s">
        <v>2979</v>
      </c>
      <c r="D13076" t="s">
        <v>211</v>
      </c>
      <c r="E13076" s="155"/>
      <c r="F13076" s="155"/>
      <c r="G13076">
        <v>17.760000000000002</v>
      </c>
      <c r="H13076">
        <v>17.760000000000002</v>
      </c>
    </row>
    <row r="13077" spans="1:8">
      <c r="A13077" t="s">
        <v>319</v>
      </c>
      <c r="B13077">
        <v>40355</v>
      </c>
      <c r="C13077" t="s">
        <v>2980</v>
      </c>
      <c r="D13077" t="s">
        <v>211</v>
      </c>
      <c r="E13077" s="155"/>
      <c r="F13077" s="155"/>
      <c r="G13077">
        <v>189.1</v>
      </c>
      <c r="H13077">
        <v>189.1</v>
      </c>
    </row>
    <row r="13078" spans="1:8">
      <c r="A13078" t="s">
        <v>319</v>
      </c>
      <c r="B13078">
        <v>40364</v>
      </c>
      <c r="C13078" t="s">
        <v>2981</v>
      </c>
      <c r="D13078" t="s">
        <v>211</v>
      </c>
      <c r="E13078" s="155"/>
      <c r="F13078" s="155"/>
      <c r="G13078">
        <v>93.99</v>
      </c>
      <c r="H13078">
        <v>93.99</v>
      </c>
    </row>
    <row r="13079" spans="1:8">
      <c r="A13079" t="s">
        <v>319</v>
      </c>
      <c r="B13079">
        <v>40361</v>
      </c>
      <c r="C13079" t="s">
        <v>2982</v>
      </c>
      <c r="D13079" t="s">
        <v>211</v>
      </c>
      <c r="E13079" s="155"/>
      <c r="F13079" s="155"/>
      <c r="G13079">
        <v>255.72</v>
      </c>
      <c r="H13079">
        <v>255.72</v>
      </c>
    </row>
    <row r="13080" spans="1:8">
      <c r="A13080" t="s">
        <v>319</v>
      </c>
      <c r="B13080">
        <v>40358</v>
      </c>
      <c r="C13080" t="s">
        <v>2983</v>
      </c>
      <c r="D13080" t="s">
        <v>211</v>
      </c>
      <c r="E13080" s="155"/>
      <c r="F13080" s="155"/>
      <c r="G13080">
        <v>6.32</v>
      </c>
      <c r="H13080">
        <v>6.32</v>
      </c>
    </row>
    <row r="13081" spans="1:8">
      <c r="A13081" t="s">
        <v>319</v>
      </c>
      <c r="B13081">
        <v>40370</v>
      </c>
      <c r="C13081" t="s">
        <v>2984</v>
      </c>
      <c r="D13081" t="s">
        <v>211</v>
      </c>
      <c r="E13081" s="155"/>
      <c r="F13081" s="155"/>
      <c r="G13081">
        <v>4.5</v>
      </c>
      <c r="H13081">
        <v>4.5</v>
      </c>
    </row>
    <row r="13082" spans="1:8">
      <c r="A13082" t="s">
        <v>319</v>
      </c>
      <c r="B13082">
        <v>40367</v>
      </c>
      <c r="C13082" t="s">
        <v>2985</v>
      </c>
      <c r="D13082" t="s">
        <v>211</v>
      </c>
      <c r="E13082" s="155"/>
      <c r="F13082" s="155"/>
      <c r="G13082">
        <v>1.65</v>
      </c>
      <c r="H13082">
        <v>1.65</v>
      </c>
    </row>
    <row r="13083" spans="1:8">
      <c r="A13083" t="s">
        <v>319</v>
      </c>
      <c r="B13083">
        <v>40373</v>
      </c>
      <c r="C13083" t="s">
        <v>2986</v>
      </c>
      <c r="D13083" t="s">
        <v>211</v>
      </c>
      <c r="E13083" s="155"/>
      <c r="F13083" s="155"/>
      <c r="G13083">
        <v>3.66</v>
      </c>
      <c r="H13083">
        <v>3.66</v>
      </c>
    </row>
    <row r="13084" spans="1:8">
      <c r="A13084" t="s">
        <v>319</v>
      </c>
      <c r="B13084">
        <v>3907</v>
      </c>
      <c r="C13084" t="s">
        <v>2987</v>
      </c>
      <c r="D13084" t="s">
        <v>211</v>
      </c>
      <c r="E13084" s="155">
        <v>5.92</v>
      </c>
      <c r="F13084" s="155">
        <v>5.92</v>
      </c>
      <c r="G13084">
        <v>6.24</v>
      </c>
      <c r="H13084">
        <v>6.24</v>
      </c>
    </row>
    <row r="13085" spans="1:8">
      <c r="A13085" t="s">
        <v>319</v>
      </c>
      <c r="B13085">
        <v>3889</v>
      </c>
      <c r="C13085" t="s">
        <v>2988</v>
      </c>
      <c r="D13085" t="s">
        <v>211</v>
      </c>
      <c r="E13085" s="155">
        <v>4.21</v>
      </c>
      <c r="F13085" s="155">
        <v>4.21</v>
      </c>
      <c r="G13085">
        <v>14.4</v>
      </c>
      <c r="H13085">
        <v>14.4</v>
      </c>
    </row>
    <row r="13086" spans="1:8">
      <c r="A13086" t="s">
        <v>319</v>
      </c>
      <c r="B13086">
        <v>3868</v>
      </c>
      <c r="C13086" t="s">
        <v>2989</v>
      </c>
      <c r="D13086" t="s">
        <v>211</v>
      </c>
      <c r="E13086" s="155">
        <v>1.55</v>
      </c>
      <c r="F13086" s="155">
        <v>1.55</v>
      </c>
      <c r="G13086">
        <v>7.33</v>
      </c>
      <c r="H13086">
        <v>7.33</v>
      </c>
    </row>
    <row r="13087" spans="1:8">
      <c r="A13087" t="s">
        <v>319</v>
      </c>
      <c r="B13087">
        <v>3869</v>
      </c>
      <c r="C13087" t="s">
        <v>2990</v>
      </c>
      <c r="D13087" t="s">
        <v>211</v>
      </c>
      <c r="E13087" s="155">
        <v>3.42</v>
      </c>
      <c r="F13087" s="155">
        <v>3.42</v>
      </c>
      <c r="G13087">
        <v>2.36</v>
      </c>
      <c r="H13087">
        <v>2.36</v>
      </c>
    </row>
    <row r="13088" spans="1:8">
      <c r="A13088" t="s">
        <v>319</v>
      </c>
      <c r="B13088">
        <v>3872</v>
      </c>
      <c r="C13088" t="s">
        <v>2991</v>
      </c>
      <c r="D13088" t="s">
        <v>211</v>
      </c>
      <c r="E13088" s="155">
        <v>5.84</v>
      </c>
      <c r="F13088" s="155">
        <v>5.84</v>
      </c>
      <c r="G13088">
        <v>12.07</v>
      </c>
      <c r="H13088">
        <v>12.07</v>
      </c>
    </row>
    <row r="13089" spans="1:8">
      <c r="A13089" t="s">
        <v>319</v>
      </c>
      <c r="B13089">
        <v>3850</v>
      </c>
      <c r="C13089" t="s">
        <v>2992</v>
      </c>
      <c r="D13089" t="s">
        <v>211</v>
      </c>
      <c r="E13089" s="155">
        <v>13.48</v>
      </c>
      <c r="F13089" s="155">
        <v>13.48</v>
      </c>
      <c r="G13089">
        <v>11.22</v>
      </c>
      <c r="H13089">
        <v>11.22</v>
      </c>
    </row>
    <row r="13090" spans="1:8">
      <c r="A13090" t="s">
        <v>319</v>
      </c>
      <c r="B13090">
        <v>38023</v>
      </c>
      <c r="C13090" t="s">
        <v>2993</v>
      </c>
      <c r="D13090" t="s">
        <v>211</v>
      </c>
      <c r="E13090" s="155">
        <v>6.86</v>
      </c>
      <c r="F13090" s="155">
        <v>6.86</v>
      </c>
      <c r="G13090">
        <v>118.01</v>
      </c>
      <c r="H13090">
        <v>118.01</v>
      </c>
    </row>
    <row r="13091" spans="1:8">
      <c r="A13091" t="s">
        <v>319</v>
      </c>
      <c r="B13091">
        <v>37986</v>
      </c>
      <c r="C13091" t="s">
        <v>2994</v>
      </c>
      <c r="D13091" t="s">
        <v>211</v>
      </c>
      <c r="E13091" s="155">
        <v>2.99</v>
      </c>
      <c r="F13091" s="155">
        <v>2.99</v>
      </c>
      <c r="G13091">
        <v>187.52</v>
      </c>
      <c r="H13091">
        <v>187.52</v>
      </c>
    </row>
    <row r="13092" spans="1:8">
      <c r="A13092" t="s">
        <v>319</v>
      </c>
      <c r="B13092">
        <v>21120</v>
      </c>
      <c r="C13092" t="s">
        <v>2995</v>
      </c>
      <c r="D13092" t="s">
        <v>211</v>
      </c>
      <c r="E13092" s="155">
        <v>15.27</v>
      </c>
      <c r="F13092" s="155">
        <v>15.27</v>
      </c>
      <c r="G13092">
        <v>46.49</v>
      </c>
      <c r="H13092">
        <v>46.49</v>
      </c>
    </row>
    <row r="13093" spans="1:8">
      <c r="A13093" t="s">
        <v>319</v>
      </c>
      <c r="B13093">
        <v>39318</v>
      </c>
      <c r="C13093" t="s">
        <v>2996</v>
      </c>
      <c r="D13093" t="s">
        <v>211</v>
      </c>
      <c r="E13093" s="155">
        <v>14.2</v>
      </c>
      <c r="F13093" s="155">
        <v>14.2</v>
      </c>
      <c r="G13093">
        <v>36.36</v>
      </c>
      <c r="H13093">
        <v>36.36</v>
      </c>
    </row>
    <row r="13094" spans="1:8">
      <c r="A13094" t="s">
        <v>319</v>
      </c>
      <c r="B13094">
        <v>37987</v>
      </c>
      <c r="C13094" t="s">
        <v>2997</v>
      </c>
      <c r="D13094" t="s">
        <v>211</v>
      </c>
      <c r="E13094" s="155">
        <v>149.33000000000001</v>
      </c>
      <c r="F13094" s="155">
        <v>149.33000000000001</v>
      </c>
      <c r="G13094">
        <v>23.84</v>
      </c>
      <c r="H13094">
        <v>23.84</v>
      </c>
    </row>
    <row r="13095" spans="1:8">
      <c r="A13095" t="s">
        <v>319</v>
      </c>
      <c r="B13095">
        <v>37988</v>
      </c>
      <c r="C13095" t="s">
        <v>2998</v>
      </c>
      <c r="D13095" t="s">
        <v>211</v>
      </c>
      <c r="E13095" s="155">
        <v>237.29</v>
      </c>
      <c r="F13095" s="155">
        <v>237.29</v>
      </c>
      <c r="G13095">
        <v>15.83</v>
      </c>
      <c r="H13095">
        <v>15.83</v>
      </c>
    </row>
    <row r="13096" spans="1:8">
      <c r="A13096" t="s">
        <v>319</v>
      </c>
      <c r="B13096">
        <v>40366</v>
      </c>
      <c r="C13096" t="s">
        <v>2999</v>
      </c>
      <c r="D13096" t="s">
        <v>211</v>
      </c>
      <c r="E13096" s="155"/>
      <c r="F13096" s="155"/>
      <c r="G13096">
        <v>147.19999999999999</v>
      </c>
      <c r="H13096">
        <v>147.19999999999999</v>
      </c>
    </row>
    <row r="13097" spans="1:8">
      <c r="A13097" t="s">
        <v>319</v>
      </c>
      <c r="B13097">
        <v>40363</v>
      </c>
      <c r="C13097" t="s">
        <v>3000</v>
      </c>
      <c r="D13097" t="s">
        <v>211</v>
      </c>
      <c r="E13097" s="155"/>
      <c r="F13097" s="155"/>
      <c r="G13097">
        <v>73.260000000000005</v>
      </c>
      <c r="H13097">
        <v>73.260000000000005</v>
      </c>
    </row>
    <row r="13098" spans="1:8">
      <c r="A13098" t="s">
        <v>319</v>
      </c>
      <c r="B13098">
        <v>40360</v>
      </c>
      <c r="C13098" t="s">
        <v>3001</v>
      </c>
      <c r="D13098" t="s">
        <v>211</v>
      </c>
      <c r="E13098" s="155"/>
      <c r="F13098" s="155"/>
      <c r="G13098">
        <v>199.28</v>
      </c>
      <c r="H13098">
        <v>199.28</v>
      </c>
    </row>
    <row r="13099" spans="1:8">
      <c r="A13099" t="s">
        <v>319</v>
      </c>
      <c r="B13099">
        <v>40354</v>
      </c>
      <c r="C13099" t="s">
        <v>3002</v>
      </c>
      <c r="D13099" t="s">
        <v>211</v>
      </c>
      <c r="E13099" s="155"/>
      <c r="F13099" s="155"/>
      <c r="G13099">
        <v>17.760000000000002</v>
      </c>
      <c r="H13099">
        <v>17.760000000000002</v>
      </c>
    </row>
    <row r="13100" spans="1:8">
      <c r="A13100" t="s">
        <v>319</v>
      </c>
      <c r="B13100">
        <v>40372</v>
      </c>
      <c r="C13100" t="s">
        <v>3003</v>
      </c>
      <c r="D13100" t="s">
        <v>211</v>
      </c>
      <c r="E13100" s="155"/>
      <c r="F13100" s="155"/>
      <c r="G13100">
        <v>2.89</v>
      </c>
      <c r="H13100">
        <v>2.89</v>
      </c>
    </row>
    <row r="13101" spans="1:8">
      <c r="A13101" t="s">
        <v>319</v>
      </c>
      <c r="B13101">
        <v>40369</v>
      </c>
      <c r="C13101" t="s">
        <v>3004</v>
      </c>
      <c r="D13101" t="s">
        <v>211</v>
      </c>
      <c r="E13101" s="155"/>
      <c r="F13101" s="155"/>
      <c r="G13101">
        <v>2.1</v>
      </c>
      <c r="H13101">
        <v>2.1</v>
      </c>
    </row>
    <row r="13102" spans="1:8">
      <c r="A13102" t="s">
        <v>319</v>
      </c>
      <c r="B13102">
        <v>40375</v>
      </c>
      <c r="C13102" t="s">
        <v>3005</v>
      </c>
      <c r="D13102" t="s">
        <v>211</v>
      </c>
      <c r="E13102" s="155"/>
      <c r="F13102" s="155"/>
      <c r="G13102">
        <v>1.35</v>
      </c>
      <c r="H13102">
        <v>1.35</v>
      </c>
    </row>
    <row r="13103" spans="1:8">
      <c r="A13103" t="s">
        <v>319</v>
      </c>
      <c r="B13103">
        <v>40357</v>
      </c>
      <c r="C13103" t="s">
        <v>3006</v>
      </c>
      <c r="D13103" t="s">
        <v>211</v>
      </c>
      <c r="E13103" s="155"/>
      <c r="F13103" s="155"/>
      <c r="G13103">
        <v>0.65</v>
      </c>
      <c r="H13103">
        <v>0.65</v>
      </c>
    </row>
    <row r="13104" spans="1:8">
      <c r="A13104" t="s">
        <v>319</v>
      </c>
      <c r="B13104">
        <v>1893</v>
      </c>
      <c r="C13104" t="s">
        <v>3007</v>
      </c>
      <c r="D13104" t="s">
        <v>211</v>
      </c>
      <c r="E13104" s="155">
        <v>4.75</v>
      </c>
      <c r="F13104" s="155">
        <v>4.75</v>
      </c>
      <c r="G13104">
        <v>9.31</v>
      </c>
      <c r="H13104">
        <v>9.31</v>
      </c>
    </row>
    <row r="13105" spans="1:8">
      <c r="A13105" t="s">
        <v>319</v>
      </c>
      <c r="B13105">
        <v>1902</v>
      </c>
      <c r="C13105" t="s">
        <v>3008</v>
      </c>
      <c r="D13105" t="s">
        <v>211</v>
      </c>
      <c r="E13105" s="155">
        <v>3.46</v>
      </c>
      <c r="F13105" s="155">
        <v>3.46</v>
      </c>
      <c r="G13105">
        <v>4.18</v>
      </c>
      <c r="H13105">
        <v>4.18</v>
      </c>
    </row>
    <row r="13106" spans="1:8">
      <c r="A13106" t="s">
        <v>319</v>
      </c>
      <c r="B13106">
        <v>1892</v>
      </c>
      <c r="C13106" t="s">
        <v>3009</v>
      </c>
      <c r="D13106" t="s">
        <v>211</v>
      </c>
      <c r="E13106" s="155">
        <v>2.23</v>
      </c>
      <c r="F13106" s="155">
        <v>2.23</v>
      </c>
      <c r="G13106">
        <v>12.5</v>
      </c>
      <c r="H13106">
        <v>12.5</v>
      </c>
    </row>
    <row r="13107" spans="1:8">
      <c r="A13107" t="s">
        <v>319</v>
      </c>
      <c r="B13107">
        <v>1901</v>
      </c>
      <c r="C13107" t="s">
        <v>3010</v>
      </c>
      <c r="D13107" t="s">
        <v>211</v>
      </c>
      <c r="E13107" s="155">
        <v>1.08</v>
      </c>
      <c r="F13107" s="155">
        <v>1.08</v>
      </c>
      <c r="G13107">
        <v>0.97</v>
      </c>
      <c r="H13107">
        <v>0.97</v>
      </c>
    </row>
    <row r="13108" spans="1:8">
      <c r="A13108" t="s">
        <v>319</v>
      </c>
      <c r="B13108">
        <v>1907</v>
      </c>
      <c r="C13108" t="s">
        <v>3011</v>
      </c>
      <c r="D13108" t="s">
        <v>211</v>
      </c>
      <c r="E13108" s="155">
        <v>15.29</v>
      </c>
      <c r="F13108" s="155">
        <v>15.29</v>
      </c>
      <c r="G13108">
        <v>21.97</v>
      </c>
      <c r="H13108">
        <v>21.97</v>
      </c>
    </row>
    <row r="13109" spans="1:8">
      <c r="A13109" t="s">
        <v>319</v>
      </c>
      <c r="B13109">
        <v>1894</v>
      </c>
      <c r="C13109" t="s">
        <v>3012</v>
      </c>
      <c r="D13109" t="s">
        <v>211</v>
      </c>
      <c r="E13109" s="155">
        <v>6.88</v>
      </c>
      <c r="F13109" s="155">
        <v>6.88</v>
      </c>
      <c r="G13109">
        <v>22.3</v>
      </c>
      <c r="H13109">
        <v>22.3</v>
      </c>
    </row>
    <row r="13110" spans="1:8">
      <c r="A13110" t="s">
        <v>319</v>
      </c>
      <c r="B13110">
        <v>1896</v>
      </c>
      <c r="C13110" t="s">
        <v>3013</v>
      </c>
      <c r="D13110" t="s">
        <v>211</v>
      </c>
      <c r="E13110" s="155">
        <v>20.53</v>
      </c>
      <c r="F13110" s="155">
        <v>20.53</v>
      </c>
      <c r="G13110">
        <v>1.43</v>
      </c>
      <c r="H13110">
        <v>1.43</v>
      </c>
    </row>
    <row r="13111" spans="1:8">
      <c r="A13111" t="s">
        <v>319</v>
      </c>
      <c r="B13111">
        <v>1891</v>
      </c>
      <c r="C13111" t="s">
        <v>3014</v>
      </c>
      <c r="D13111" t="s">
        <v>211</v>
      </c>
      <c r="E13111" s="155">
        <v>1.59</v>
      </c>
      <c r="F13111" s="155">
        <v>1.59</v>
      </c>
      <c r="G13111">
        <v>1.53</v>
      </c>
      <c r="H13111">
        <v>1.53</v>
      </c>
    </row>
    <row r="13112" spans="1:8">
      <c r="A13112" t="s">
        <v>319</v>
      </c>
      <c r="B13112">
        <v>1895</v>
      </c>
      <c r="C13112" t="s">
        <v>3015</v>
      </c>
      <c r="D13112" t="s">
        <v>211</v>
      </c>
      <c r="E13112" s="155">
        <v>36.08</v>
      </c>
      <c r="F13112" s="155">
        <v>36.08</v>
      </c>
      <c r="G13112">
        <v>1.77</v>
      </c>
      <c r="H13112">
        <v>1.77</v>
      </c>
    </row>
    <row r="13113" spans="1:8">
      <c r="A13113" t="s">
        <v>319</v>
      </c>
      <c r="B13113">
        <v>2641</v>
      </c>
      <c r="C13113" t="s">
        <v>3016</v>
      </c>
      <c r="D13113" t="s">
        <v>211</v>
      </c>
      <c r="E13113" s="155"/>
      <c r="F13113" s="155"/>
      <c r="G13113">
        <v>3.15</v>
      </c>
      <c r="H13113">
        <v>3.15</v>
      </c>
    </row>
    <row r="13114" spans="1:8">
      <c r="A13114" t="s">
        <v>319</v>
      </c>
      <c r="B13114">
        <v>2636</v>
      </c>
      <c r="C13114" t="s">
        <v>3017</v>
      </c>
      <c r="D13114" t="s">
        <v>211</v>
      </c>
      <c r="E13114" s="155"/>
      <c r="F13114" s="155"/>
      <c r="G13114">
        <v>4.5599999999999996</v>
      </c>
      <c r="H13114">
        <v>4.5599999999999996</v>
      </c>
    </row>
    <row r="13115" spans="1:8">
      <c r="A13115" t="s">
        <v>319</v>
      </c>
      <c r="B13115">
        <v>2637</v>
      </c>
      <c r="C13115" t="s">
        <v>3018</v>
      </c>
      <c r="D13115" t="s">
        <v>211</v>
      </c>
      <c r="E13115" s="155"/>
      <c r="F13115" s="155"/>
      <c r="G13115">
        <v>9.2799999999999994</v>
      </c>
      <c r="H13115">
        <v>9.2799999999999994</v>
      </c>
    </row>
    <row r="13116" spans="1:8">
      <c r="A13116" t="s">
        <v>319</v>
      </c>
      <c r="B13116">
        <v>2638</v>
      </c>
      <c r="C13116" t="s">
        <v>3019</v>
      </c>
      <c r="D13116" t="s">
        <v>211</v>
      </c>
      <c r="E13116" s="155"/>
      <c r="F13116" s="155"/>
      <c r="G13116">
        <v>14.13</v>
      </c>
      <c r="H13116">
        <v>14.13</v>
      </c>
    </row>
    <row r="13117" spans="1:8">
      <c r="A13117" t="s">
        <v>319</v>
      </c>
      <c r="B13117">
        <v>2639</v>
      </c>
      <c r="C13117" t="s">
        <v>3020</v>
      </c>
      <c r="D13117" t="s">
        <v>211</v>
      </c>
      <c r="E13117" s="155"/>
      <c r="F13117" s="155"/>
      <c r="G13117">
        <v>6.36</v>
      </c>
      <c r="H13117">
        <v>6.36</v>
      </c>
    </row>
    <row r="13118" spans="1:8">
      <c r="A13118" t="s">
        <v>496</v>
      </c>
      <c r="B13118">
        <v>2644</v>
      </c>
      <c r="C13118" t="s">
        <v>3021</v>
      </c>
      <c r="D13118" t="s">
        <v>211</v>
      </c>
      <c r="E13118" s="155"/>
      <c r="F13118" s="155"/>
      <c r="G13118">
        <v>271.5</v>
      </c>
      <c r="H13118">
        <v>271.5</v>
      </c>
    </row>
    <row r="13119" spans="1:8">
      <c r="A13119" t="s">
        <v>319</v>
      </c>
      <c r="B13119">
        <v>2640</v>
      </c>
      <c r="C13119" t="s">
        <v>3022</v>
      </c>
      <c r="D13119" t="s">
        <v>211</v>
      </c>
      <c r="E13119" s="155"/>
      <c r="F13119" s="155"/>
      <c r="G13119">
        <v>3.08</v>
      </c>
      <c r="H13119">
        <v>3.08</v>
      </c>
    </row>
    <row r="13120" spans="1:8">
      <c r="A13120" t="s">
        <v>319</v>
      </c>
      <c r="B13120">
        <v>2642</v>
      </c>
      <c r="C13120" t="s">
        <v>3023</v>
      </c>
      <c r="D13120" t="s">
        <v>211</v>
      </c>
      <c r="E13120" s="155"/>
      <c r="F13120" s="155"/>
      <c r="G13120">
        <v>7.26</v>
      </c>
      <c r="H13120">
        <v>7.26</v>
      </c>
    </row>
    <row r="13121" spans="1:8">
      <c r="A13121" t="s">
        <v>319</v>
      </c>
      <c r="B13121">
        <v>2643</v>
      </c>
      <c r="C13121" t="s">
        <v>3024</v>
      </c>
      <c r="D13121" t="s">
        <v>211</v>
      </c>
      <c r="E13121" s="155"/>
      <c r="F13121" s="155"/>
      <c r="G13121">
        <v>11.76</v>
      </c>
      <c r="H13121">
        <v>11.76</v>
      </c>
    </row>
    <row r="13122" spans="1:8">
      <c r="A13122" t="s">
        <v>319</v>
      </c>
      <c r="B13122">
        <v>44281</v>
      </c>
      <c r="C13122" t="s">
        <v>3025</v>
      </c>
      <c r="D13122" t="s">
        <v>211</v>
      </c>
      <c r="E13122" s="155"/>
      <c r="F13122" s="155"/>
      <c r="G13122">
        <v>26.09</v>
      </c>
      <c r="H13122">
        <v>26.09</v>
      </c>
    </row>
    <row r="13123" spans="1:8">
      <c r="A13123" t="s">
        <v>319</v>
      </c>
      <c r="B13123">
        <v>39855</v>
      </c>
      <c r="C13123" t="s">
        <v>3026</v>
      </c>
      <c r="D13123" t="s">
        <v>211</v>
      </c>
      <c r="E13123" s="155"/>
      <c r="F13123" s="155"/>
      <c r="G13123">
        <v>40.22</v>
      </c>
      <c r="H13123">
        <v>40.22</v>
      </c>
    </row>
    <row r="13124" spans="1:8">
      <c r="A13124" t="s">
        <v>319</v>
      </c>
      <c r="B13124">
        <v>39856</v>
      </c>
      <c r="C13124" t="s">
        <v>3027</v>
      </c>
      <c r="D13124" t="s">
        <v>211</v>
      </c>
      <c r="E13124" s="155"/>
      <c r="F13124" s="155"/>
      <c r="G13124">
        <v>61.72</v>
      </c>
      <c r="H13124">
        <v>61.72</v>
      </c>
    </row>
    <row r="13125" spans="1:8">
      <c r="A13125" t="s">
        <v>319</v>
      </c>
      <c r="B13125">
        <v>39857</v>
      </c>
      <c r="C13125" t="s">
        <v>3028</v>
      </c>
      <c r="D13125" t="s">
        <v>211</v>
      </c>
      <c r="E13125" s="155"/>
      <c r="F13125" s="155"/>
      <c r="G13125">
        <v>176.21</v>
      </c>
      <c r="H13125">
        <v>176.21</v>
      </c>
    </row>
    <row r="13126" spans="1:8">
      <c r="A13126" t="s">
        <v>319</v>
      </c>
      <c r="B13126">
        <v>39858</v>
      </c>
      <c r="C13126" t="s">
        <v>3029</v>
      </c>
      <c r="D13126" t="s">
        <v>211</v>
      </c>
      <c r="E13126" s="155"/>
      <c r="F13126" s="155"/>
      <c r="G13126">
        <v>87.68</v>
      </c>
      <c r="H13126">
        <v>87.68</v>
      </c>
    </row>
    <row r="13127" spans="1:8">
      <c r="A13127" t="s">
        <v>319</v>
      </c>
      <c r="B13127">
        <v>39859</v>
      </c>
      <c r="C13127" t="s">
        <v>3030</v>
      </c>
      <c r="D13127" t="s">
        <v>211</v>
      </c>
      <c r="E13127" s="155"/>
      <c r="F13127" s="155"/>
      <c r="G13127">
        <v>0.91</v>
      </c>
      <c r="H13127">
        <v>0.91</v>
      </c>
    </row>
    <row r="13128" spans="1:8">
      <c r="A13128" t="s">
        <v>319</v>
      </c>
      <c r="B13128">
        <v>39860</v>
      </c>
      <c r="C13128" t="s">
        <v>3031</v>
      </c>
      <c r="D13128" t="s">
        <v>211</v>
      </c>
      <c r="E13128" s="155"/>
      <c r="F13128" s="155"/>
      <c r="G13128">
        <v>0.96</v>
      </c>
      <c r="H13128">
        <v>0.96</v>
      </c>
    </row>
    <row r="13129" spans="1:8">
      <c r="A13129" t="s">
        <v>319</v>
      </c>
      <c r="B13129">
        <v>39861</v>
      </c>
      <c r="C13129" t="s">
        <v>3032</v>
      </c>
      <c r="D13129" t="s">
        <v>211</v>
      </c>
      <c r="E13129" s="155"/>
      <c r="F13129" s="155"/>
      <c r="G13129">
        <v>2.35</v>
      </c>
      <c r="H13129">
        <v>2.35</v>
      </c>
    </row>
    <row r="13130" spans="1:8">
      <c r="A13130" t="s">
        <v>319</v>
      </c>
      <c r="B13130">
        <v>3867</v>
      </c>
      <c r="C13130" t="s">
        <v>3033</v>
      </c>
      <c r="D13130" t="s">
        <v>211</v>
      </c>
      <c r="E13130" s="155">
        <v>82.12</v>
      </c>
      <c r="F13130" s="155">
        <v>82.12</v>
      </c>
      <c r="G13130">
        <v>5.01</v>
      </c>
      <c r="H13130">
        <v>5.01</v>
      </c>
    </row>
    <row r="13131" spans="1:8">
      <c r="A13131" t="s">
        <v>319</v>
      </c>
      <c r="B13131">
        <v>3861</v>
      </c>
      <c r="C13131" t="s">
        <v>3034</v>
      </c>
      <c r="D13131" t="s">
        <v>211</v>
      </c>
      <c r="E13131" s="155">
        <v>0.85</v>
      </c>
      <c r="F13131" s="155">
        <v>0.85</v>
      </c>
      <c r="G13131">
        <v>5.14</v>
      </c>
      <c r="H13131">
        <v>5.14</v>
      </c>
    </row>
    <row r="13132" spans="1:8">
      <c r="A13132" t="s">
        <v>319</v>
      </c>
      <c r="B13132">
        <v>3904</v>
      </c>
      <c r="C13132" t="s">
        <v>3035</v>
      </c>
      <c r="D13132" t="s">
        <v>211</v>
      </c>
      <c r="E13132" s="155">
        <v>0.9</v>
      </c>
      <c r="F13132" s="155">
        <v>0.9</v>
      </c>
      <c r="G13132">
        <v>15.73</v>
      </c>
      <c r="H13132">
        <v>15.73</v>
      </c>
    </row>
    <row r="13133" spans="1:8">
      <c r="A13133" t="s">
        <v>319</v>
      </c>
      <c r="B13133">
        <v>3903</v>
      </c>
      <c r="C13133" t="s">
        <v>3036</v>
      </c>
      <c r="D13133" t="s">
        <v>211</v>
      </c>
      <c r="E13133" s="155">
        <v>2.2000000000000002</v>
      </c>
      <c r="F13133" s="155">
        <v>2.2000000000000002</v>
      </c>
      <c r="G13133">
        <v>23</v>
      </c>
      <c r="H13133">
        <v>23</v>
      </c>
    </row>
    <row r="13134" spans="1:8">
      <c r="A13134" t="s">
        <v>319</v>
      </c>
      <c r="B13134">
        <v>3862</v>
      </c>
      <c r="C13134" t="s">
        <v>3037</v>
      </c>
      <c r="D13134" t="s">
        <v>211</v>
      </c>
      <c r="E13134" s="155">
        <v>4.6900000000000004</v>
      </c>
      <c r="F13134" s="155">
        <v>4.6900000000000004</v>
      </c>
      <c r="G13134">
        <v>51.64</v>
      </c>
      <c r="H13134">
        <v>51.64</v>
      </c>
    </row>
    <row r="13135" spans="1:8">
      <c r="A13135" t="s">
        <v>319</v>
      </c>
      <c r="B13135">
        <v>3863</v>
      </c>
      <c r="C13135" t="s">
        <v>3038</v>
      </c>
      <c r="D13135" t="s">
        <v>211</v>
      </c>
      <c r="E13135" s="155">
        <v>4.8099999999999996</v>
      </c>
      <c r="F13135" s="155">
        <v>4.8099999999999996</v>
      </c>
      <c r="G13135">
        <v>14.08</v>
      </c>
      <c r="H13135">
        <v>14.08</v>
      </c>
    </row>
    <row r="13136" spans="1:8">
      <c r="A13136" t="s">
        <v>319</v>
      </c>
      <c r="B13136">
        <v>3864</v>
      </c>
      <c r="C13136" t="s">
        <v>3039</v>
      </c>
      <c r="D13136" t="s">
        <v>211</v>
      </c>
      <c r="E13136" s="155">
        <v>14.73</v>
      </c>
      <c r="F13136" s="155">
        <v>14.73</v>
      </c>
      <c r="G13136">
        <v>5.6</v>
      </c>
      <c r="H13136">
        <v>5.6</v>
      </c>
    </row>
    <row r="13137" spans="1:8">
      <c r="A13137" t="s">
        <v>319</v>
      </c>
      <c r="B13137">
        <v>3865</v>
      </c>
      <c r="C13137" t="s">
        <v>3040</v>
      </c>
      <c r="D13137" t="s">
        <v>211</v>
      </c>
      <c r="E13137" s="155">
        <v>21.54</v>
      </c>
      <c r="F13137" s="155">
        <v>21.54</v>
      </c>
      <c r="G13137">
        <v>1.8</v>
      </c>
      <c r="H13137">
        <v>1.8</v>
      </c>
    </row>
    <row r="13138" spans="1:8">
      <c r="A13138" t="s">
        <v>319</v>
      </c>
      <c r="B13138">
        <v>3866</v>
      </c>
      <c r="C13138" t="s">
        <v>3041</v>
      </c>
      <c r="D13138" t="s">
        <v>211</v>
      </c>
      <c r="E13138" s="155">
        <v>48.36</v>
      </c>
      <c r="F13138" s="155">
        <v>48.36</v>
      </c>
      <c r="G13138">
        <v>2.85</v>
      </c>
      <c r="H13138">
        <v>2.85</v>
      </c>
    </row>
    <row r="13139" spans="1:8">
      <c r="A13139" t="s">
        <v>319</v>
      </c>
      <c r="B13139">
        <v>3878</v>
      </c>
      <c r="C13139" t="s">
        <v>3042</v>
      </c>
      <c r="D13139" t="s">
        <v>211</v>
      </c>
      <c r="E13139" s="155">
        <v>13.19</v>
      </c>
      <c r="F13139" s="155">
        <v>13.19</v>
      </c>
      <c r="G13139">
        <v>12.49</v>
      </c>
      <c r="H13139">
        <v>12.49</v>
      </c>
    </row>
    <row r="13140" spans="1:8">
      <c r="A13140" t="s">
        <v>319</v>
      </c>
      <c r="B13140">
        <v>3876</v>
      </c>
      <c r="C13140" t="s">
        <v>3043</v>
      </c>
      <c r="D13140" t="s">
        <v>211</v>
      </c>
      <c r="E13140" s="155">
        <v>5.25</v>
      </c>
      <c r="F13140" s="155">
        <v>5.25</v>
      </c>
      <c r="G13140">
        <v>99.55</v>
      </c>
      <c r="H13140">
        <v>99.55</v>
      </c>
    </row>
    <row r="13141" spans="1:8">
      <c r="A13141" t="s">
        <v>319</v>
      </c>
      <c r="B13141">
        <v>3883</v>
      </c>
      <c r="C13141" t="s">
        <v>3044</v>
      </c>
      <c r="D13141" t="s">
        <v>211</v>
      </c>
      <c r="E13141" s="155">
        <v>1.69</v>
      </c>
      <c r="F13141" s="155">
        <v>1.69</v>
      </c>
      <c r="G13141">
        <v>2.67</v>
      </c>
      <c r="H13141">
        <v>2.67</v>
      </c>
    </row>
    <row r="13142" spans="1:8">
      <c r="A13142" t="s">
        <v>319</v>
      </c>
      <c r="B13142">
        <v>3884</v>
      </c>
      <c r="C13142" t="s">
        <v>3045</v>
      </c>
      <c r="D13142" t="s">
        <v>211</v>
      </c>
      <c r="E13142" s="155">
        <v>2.67</v>
      </c>
      <c r="F13142" s="155">
        <v>2.67</v>
      </c>
      <c r="G13142">
        <v>2.44</v>
      </c>
      <c r="H13142">
        <v>2.44</v>
      </c>
    </row>
    <row r="13143" spans="1:8">
      <c r="A13143" t="s">
        <v>319</v>
      </c>
      <c r="B13143">
        <v>12892</v>
      </c>
      <c r="C13143" t="s">
        <v>3046</v>
      </c>
      <c r="D13143" t="s">
        <v>699</v>
      </c>
      <c r="E13143" s="155">
        <v>12</v>
      </c>
      <c r="F13143" s="155">
        <v>12</v>
      </c>
      <c r="G13143">
        <v>4.37</v>
      </c>
      <c r="H13143">
        <v>4.37</v>
      </c>
    </row>
    <row r="13144" spans="1:8">
      <c r="A13144" t="s">
        <v>319</v>
      </c>
      <c r="B13144">
        <v>38447</v>
      </c>
      <c r="C13144" t="s">
        <v>3047</v>
      </c>
      <c r="D13144" t="s">
        <v>211</v>
      </c>
      <c r="E13144" s="155"/>
      <c r="F13144" s="155"/>
      <c r="G13144">
        <v>12.44</v>
      </c>
      <c r="H13144">
        <v>12.44</v>
      </c>
    </row>
    <row r="13145" spans="1:8">
      <c r="A13145" t="s">
        <v>319</v>
      </c>
      <c r="B13145">
        <v>36320</v>
      </c>
      <c r="C13145" t="s">
        <v>3048</v>
      </c>
      <c r="D13145" t="s">
        <v>211</v>
      </c>
      <c r="E13145" s="155"/>
      <c r="F13145" s="155"/>
      <c r="G13145">
        <v>15.09</v>
      </c>
      <c r="H13145">
        <v>15.09</v>
      </c>
    </row>
    <row r="13146" spans="1:8">
      <c r="A13146" t="s">
        <v>319</v>
      </c>
      <c r="B13146">
        <v>36324</v>
      </c>
      <c r="C13146" t="s">
        <v>3049</v>
      </c>
      <c r="D13146" t="s">
        <v>211</v>
      </c>
      <c r="E13146" s="155"/>
      <c r="F13146" s="155"/>
      <c r="G13146">
        <v>25.34</v>
      </c>
      <c r="H13146">
        <v>25.34</v>
      </c>
    </row>
    <row r="13147" spans="1:8">
      <c r="A13147" t="s">
        <v>319</v>
      </c>
      <c r="B13147">
        <v>38441</v>
      </c>
      <c r="C13147" t="s">
        <v>3050</v>
      </c>
      <c r="D13147" t="s">
        <v>211</v>
      </c>
      <c r="E13147" s="155"/>
      <c r="F13147" s="155"/>
      <c r="G13147">
        <v>47</v>
      </c>
      <c r="H13147">
        <v>47</v>
      </c>
    </row>
    <row r="13148" spans="1:8">
      <c r="A13148" t="s">
        <v>319</v>
      </c>
      <c r="B13148">
        <v>38442</v>
      </c>
      <c r="C13148" t="s">
        <v>3051</v>
      </c>
      <c r="D13148" t="s">
        <v>211</v>
      </c>
      <c r="E13148" s="155"/>
      <c r="F13148" s="155"/>
      <c r="G13148">
        <v>76.91</v>
      </c>
      <c r="H13148">
        <v>76.91</v>
      </c>
    </row>
    <row r="13149" spans="1:8">
      <c r="A13149" t="s">
        <v>319</v>
      </c>
      <c r="B13149">
        <v>38443</v>
      </c>
      <c r="C13149" t="s">
        <v>3052</v>
      </c>
      <c r="D13149" t="s">
        <v>211</v>
      </c>
      <c r="E13149" s="155"/>
      <c r="F13149" s="155"/>
      <c r="G13149">
        <v>55.69</v>
      </c>
      <c r="H13149">
        <v>55.69</v>
      </c>
    </row>
    <row r="13150" spans="1:8">
      <c r="A13150" t="s">
        <v>319</v>
      </c>
      <c r="B13150">
        <v>38444</v>
      </c>
      <c r="C13150" t="s">
        <v>3053</v>
      </c>
      <c r="D13150" t="s">
        <v>211</v>
      </c>
      <c r="E13150" s="155"/>
      <c r="F13150" s="155"/>
      <c r="G13150">
        <v>20.34</v>
      </c>
      <c r="H13150">
        <v>20.34</v>
      </c>
    </row>
    <row r="13151" spans="1:8">
      <c r="A13151" t="s">
        <v>319</v>
      </c>
      <c r="B13151">
        <v>38445</v>
      </c>
      <c r="C13151" t="s">
        <v>3054</v>
      </c>
      <c r="D13151" t="s">
        <v>211</v>
      </c>
      <c r="E13151" s="155"/>
      <c r="F13151" s="155"/>
      <c r="G13151">
        <v>39.24</v>
      </c>
      <c r="H13151">
        <v>39.24</v>
      </c>
    </row>
    <row r="13152" spans="1:8">
      <c r="A13152" t="s">
        <v>319</v>
      </c>
      <c r="B13152">
        <v>38446</v>
      </c>
      <c r="C13152" t="s">
        <v>3055</v>
      </c>
      <c r="D13152" t="s">
        <v>211</v>
      </c>
      <c r="E13152" s="155"/>
      <c r="F13152" s="155"/>
      <c r="G13152">
        <v>16.3</v>
      </c>
      <c r="H13152">
        <v>16.3</v>
      </c>
    </row>
    <row r="13153" spans="1:8">
      <c r="A13153" t="s">
        <v>319</v>
      </c>
      <c r="B13153">
        <v>3837</v>
      </c>
      <c r="C13153" t="s">
        <v>3056</v>
      </c>
      <c r="D13153" t="s">
        <v>211</v>
      </c>
      <c r="E13153" s="155"/>
      <c r="F13153" s="155"/>
      <c r="G13153">
        <v>47.01</v>
      </c>
      <c r="H13153">
        <v>47.01</v>
      </c>
    </row>
    <row r="13154" spans="1:8">
      <c r="A13154" t="s">
        <v>319</v>
      </c>
      <c r="B13154">
        <v>3845</v>
      </c>
      <c r="C13154" t="s">
        <v>3057</v>
      </c>
      <c r="D13154" t="s">
        <v>211</v>
      </c>
      <c r="E13154" s="155"/>
      <c r="F13154" s="155"/>
      <c r="G13154">
        <v>5.91</v>
      </c>
      <c r="H13154">
        <v>5.91</v>
      </c>
    </row>
    <row r="13155" spans="1:8">
      <c r="A13155" t="s">
        <v>319</v>
      </c>
      <c r="B13155">
        <v>11045</v>
      </c>
      <c r="C13155" t="s">
        <v>3058</v>
      </c>
      <c r="D13155" t="s">
        <v>211</v>
      </c>
      <c r="E13155" s="155"/>
      <c r="F13155" s="155"/>
      <c r="G13155">
        <v>12.17</v>
      </c>
      <c r="H13155">
        <v>12.17</v>
      </c>
    </row>
    <row r="13156" spans="1:8">
      <c r="A13156" t="s">
        <v>319</v>
      </c>
      <c r="B13156">
        <v>20170</v>
      </c>
      <c r="C13156" t="s">
        <v>3059</v>
      </c>
      <c r="D13156" t="s">
        <v>211</v>
      </c>
      <c r="E13156" s="155">
        <v>11.68</v>
      </c>
      <c r="F13156" s="155">
        <v>11.68</v>
      </c>
      <c r="G13156">
        <v>14.2</v>
      </c>
      <c r="H13156">
        <v>14.2</v>
      </c>
    </row>
    <row r="13157" spans="1:8">
      <c r="A13157" t="s">
        <v>319</v>
      </c>
      <c r="B13157">
        <v>20171</v>
      </c>
      <c r="C13157" t="s">
        <v>3060</v>
      </c>
      <c r="D13157" t="s">
        <v>211</v>
      </c>
      <c r="E13157" s="155">
        <v>33.67</v>
      </c>
      <c r="F13157" s="155">
        <v>33.67</v>
      </c>
      <c r="G13157">
        <v>7.87</v>
      </c>
      <c r="H13157">
        <v>7.87</v>
      </c>
    </row>
    <row r="13158" spans="1:8">
      <c r="A13158" t="s">
        <v>319</v>
      </c>
      <c r="B13158">
        <v>20167</v>
      </c>
      <c r="C13158" t="s">
        <v>3061</v>
      </c>
      <c r="D13158" t="s">
        <v>211</v>
      </c>
      <c r="E13158" s="155">
        <v>4.2300000000000004</v>
      </c>
      <c r="F13158" s="155">
        <v>4.2300000000000004</v>
      </c>
      <c r="G13158">
        <v>39.39</v>
      </c>
      <c r="H13158">
        <v>39.39</v>
      </c>
    </row>
    <row r="13159" spans="1:8">
      <c r="A13159" t="s">
        <v>319</v>
      </c>
      <c r="B13159">
        <v>20168</v>
      </c>
      <c r="C13159" t="s">
        <v>3062</v>
      </c>
      <c r="D13159" t="s">
        <v>211</v>
      </c>
      <c r="E13159" s="155">
        <v>8.7100000000000009</v>
      </c>
      <c r="F13159" s="155">
        <v>8.7100000000000009</v>
      </c>
      <c r="G13159">
        <v>1.92</v>
      </c>
      <c r="H13159">
        <v>1.92</v>
      </c>
    </row>
    <row r="13160" spans="1:8">
      <c r="A13160" t="s">
        <v>319</v>
      </c>
      <c r="B13160">
        <v>20169</v>
      </c>
      <c r="C13160" t="s">
        <v>3063</v>
      </c>
      <c r="D13160" t="s">
        <v>211</v>
      </c>
      <c r="E13160" s="155">
        <v>10.17</v>
      </c>
      <c r="F13160" s="155">
        <v>10.17</v>
      </c>
      <c r="G13160">
        <v>3.97</v>
      </c>
      <c r="H13160">
        <v>3.97</v>
      </c>
    </row>
    <row r="13161" spans="1:8">
      <c r="A13161" t="s">
        <v>319</v>
      </c>
      <c r="B13161">
        <v>3899</v>
      </c>
      <c r="C13161" t="s">
        <v>3064</v>
      </c>
      <c r="D13161" t="s">
        <v>211</v>
      </c>
      <c r="E13161" s="155">
        <v>5.64</v>
      </c>
      <c r="F13161" s="155">
        <v>5.64</v>
      </c>
      <c r="G13161">
        <v>8.06</v>
      </c>
      <c r="H13161">
        <v>8.06</v>
      </c>
    </row>
    <row r="13162" spans="1:8">
      <c r="A13162" t="s">
        <v>319</v>
      </c>
      <c r="B13162">
        <v>38676</v>
      </c>
      <c r="C13162" t="s">
        <v>3065</v>
      </c>
      <c r="D13162" t="s">
        <v>211</v>
      </c>
      <c r="E13162" s="155">
        <v>28.21</v>
      </c>
      <c r="F13162" s="155">
        <v>28.21</v>
      </c>
      <c r="G13162">
        <v>6.08</v>
      </c>
      <c r="H13162">
        <v>6.08</v>
      </c>
    </row>
    <row r="13163" spans="1:8">
      <c r="A13163" t="s">
        <v>319</v>
      </c>
      <c r="B13163">
        <v>3897</v>
      </c>
      <c r="C13163" t="s">
        <v>3066</v>
      </c>
      <c r="D13163" t="s">
        <v>211</v>
      </c>
      <c r="E13163" s="155">
        <v>1.37</v>
      </c>
      <c r="F13163" s="155">
        <v>1.37</v>
      </c>
      <c r="G13163">
        <v>7.05</v>
      </c>
      <c r="H13163">
        <v>7.05</v>
      </c>
    </row>
    <row r="13164" spans="1:8">
      <c r="A13164" t="s">
        <v>319</v>
      </c>
      <c r="B13164">
        <v>3875</v>
      </c>
      <c r="C13164" t="s">
        <v>3067</v>
      </c>
      <c r="D13164" t="s">
        <v>211</v>
      </c>
      <c r="E13164" s="155">
        <v>2.84</v>
      </c>
      <c r="F13164" s="155">
        <v>2.84</v>
      </c>
      <c r="G13164">
        <v>7.73</v>
      </c>
      <c r="H13164">
        <v>7.73</v>
      </c>
    </row>
    <row r="13165" spans="1:8">
      <c r="A13165" t="s">
        <v>319</v>
      </c>
      <c r="B13165">
        <v>3898</v>
      </c>
      <c r="C13165" t="s">
        <v>3068</v>
      </c>
      <c r="D13165" t="s">
        <v>211</v>
      </c>
      <c r="E13165" s="155">
        <v>5.77</v>
      </c>
      <c r="F13165" s="155">
        <v>5.77</v>
      </c>
      <c r="G13165">
        <v>20.46</v>
      </c>
      <c r="H13165">
        <v>20.46</v>
      </c>
    </row>
    <row r="13166" spans="1:8">
      <c r="A13166" t="s">
        <v>319</v>
      </c>
      <c r="B13166">
        <v>3855</v>
      </c>
      <c r="C13166" t="s">
        <v>3069</v>
      </c>
      <c r="D13166" t="s">
        <v>211</v>
      </c>
      <c r="E13166" s="155">
        <v>5.69</v>
      </c>
      <c r="F13166" s="155">
        <v>5.69</v>
      </c>
      <c r="G13166">
        <v>1.56</v>
      </c>
      <c r="H13166">
        <v>1.56</v>
      </c>
    </row>
    <row r="13167" spans="1:8">
      <c r="A13167" t="s">
        <v>319</v>
      </c>
      <c r="B13167">
        <v>3874</v>
      </c>
      <c r="C13167" t="s">
        <v>3070</v>
      </c>
      <c r="D13167" t="s">
        <v>211</v>
      </c>
      <c r="E13167" s="155">
        <v>6.6</v>
      </c>
      <c r="F13167" s="155">
        <v>6.6</v>
      </c>
      <c r="G13167">
        <v>2.16</v>
      </c>
      <c r="H13167">
        <v>2.16</v>
      </c>
    </row>
    <row r="13168" spans="1:8">
      <c r="A13168" t="s">
        <v>319</v>
      </c>
      <c r="B13168">
        <v>3870</v>
      </c>
      <c r="C13168" t="s">
        <v>3071</v>
      </c>
      <c r="D13168" t="s">
        <v>211</v>
      </c>
      <c r="E13168" s="155">
        <v>7.24</v>
      </c>
      <c r="F13168" s="155">
        <v>7.24</v>
      </c>
      <c r="G13168">
        <v>1.78</v>
      </c>
      <c r="H13168">
        <v>1.78</v>
      </c>
    </row>
    <row r="13169" spans="1:8">
      <c r="A13169" t="s">
        <v>319</v>
      </c>
      <c r="B13169">
        <v>38678</v>
      </c>
      <c r="C13169" t="s">
        <v>3072</v>
      </c>
      <c r="D13169" t="s">
        <v>211</v>
      </c>
      <c r="E13169" s="155">
        <v>19.16</v>
      </c>
      <c r="F13169" s="155">
        <v>19.16</v>
      </c>
      <c r="G13169">
        <v>5.3</v>
      </c>
      <c r="H13169">
        <v>5.3</v>
      </c>
    </row>
    <row r="13170" spans="1:8">
      <c r="A13170" t="s">
        <v>319</v>
      </c>
      <c r="B13170">
        <v>3859</v>
      </c>
      <c r="C13170" t="s">
        <v>3073</v>
      </c>
      <c r="D13170" t="s">
        <v>211</v>
      </c>
      <c r="E13170" s="155">
        <v>1.46</v>
      </c>
      <c r="F13170" s="155">
        <v>1.46</v>
      </c>
      <c r="G13170">
        <v>12.16</v>
      </c>
      <c r="H13170">
        <v>12.16</v>
      </c>
    </row>
    <row r="13171" spans="1:8">
      <c r="A13171" t="s">
        <v>319</v>
      </c>
      <c r="B13171">
        <v>3856</v>
      </c>
      <c r="C13171" t="s">
        <v>3074</v>
      </c>
      <c r="D13171" t="s">
        <v>211</v>
      </c>
      <c r="E13171" s="155">
        <v>2.02</v>
      </c>
      <c r="F13171" s="155">
        <v>2.02</v>
      </c>
      <c r="G13171">
        <v>21.51</v>
      </c>
      <c r="H13171">
        <v>21.51</v>
      </c>
    </row>
    <row r="13172" spans="1:8">
      <c r="A13172" t="s">
        <v>319</v>
      </c>
      <c r="B13172">
        <v>3906</v>
      </c>
      <c r="C13172" t="s">
        <v>3075</v>
      </c>
      <c r="D13172" t="s">
        <v>211</v>
      </c>
      <c r="E13172" s="155">
        <v>1.67</v>
      </c>
      <c r="F13172" s="155">
        <v>1.67</v>
      </c>
      <c r="G13172">
        <v>64.819999999999993</v>
      </c>
      <c r="H13172">
        <v>64.819999999999993</v>
      </c>
    </row>
    <row r="13173" spans="1:8">
      <c r="A13173" t="s">
        <v>319</v>
      </c>
      <c r="B13173">
        <v>3860</v>
      </c>
      <c r="C13173" t="s">
        <v>3076</v>
      </c>
      <c r="D13173" t="s">
        <v>211</v>
      </c>
      <c r="E13173" s="155">
        <v>4.97</v>
      </c>
      <c r="F13173" s="155">
        <v>4.97</v>
      </c>
      <c r="G13173">
        <v>12.49</v>
      </c>
      <c r="H13173">
        <v>12.49</v>
      </c>
    </row>
    <row r="13174" spans="1:8">
      <c r="A13174" t="s">
        <v>319</v>
      </c>
      <c r="B13174">
        <v>3905</v>
      </c>
      <c r="C13174" t="s">
        <v>3077</v>
      </c>
      <c r="D13174" t="s">
        <v>211</v>
      </c>
      <c r="E13174" s="155">
        <v>11.39</v>
      </c>
      <c r="F13174" s="155">
        <v>11.39</v>
      </c>
      <c r="G13174">
        <v>223.39</v>
      </c>
      <c r="H13174">
        <v>223.39</v>
      </c>
    </row>
    <row r="13175" spans="1:8">
      <c r="A13175" t="s">
        <v>319</v>
      </c>
      <c r="B13175">
        <v>3871</v>
      </c>
      <c r="C13175" t="s">
        <v>3078</v>
      </c>
      <c r="D13175" t="s">
        <v>211</v>
      </c>
      <c r="E13175" s="155">
        <v>20.149999999999999</v>
      </c>
      <c r="F13175" s="155">
        <v>20.149999999999999</v>
      </c>
      <c r="G13175">
        <v>13.46</v>
      </c>
      <c r="H13175">
        <v>13.46</v>
      </c>
    </row>
    <row r="13176" spans="1:8">
      <c r="A13176" t="s">
        <v>319</v>
      </c>
      <c r="B13176">
        <v>37427</v>
      </c>
      <c r="C13176" t="s">
        <v>3079</v>
      </c>
      <c r="D13176" t="s">
        <v>211</v>
      </c>
      <c r="E13176" s="155"/>
      <c r="F13176" s="155"/>
      <c r="G13176">
        <v>2824.89</v>
      </c>
      <c r="H13176">
        <v>2824.89</v>
      </c>
    </row>
    <row r="13177" spans="1:8">
      <c r="A13177" t="s">
        <v>319</v>
      </c>
      <c r="B13177">
        <v>37424</v>
      </c>
      <c r="C13177" t="s">
        <v>3080</v>
      </c>
      <c r="D13177" t="s">
        <v>211</v>
      </c>
      <c r="E13177" s="155"/>
      <c r="F13177" s="155"/>
      <c r="G13177">
        <v>27.17</v>
      </c>
      <c r="H13177">
        <v>27.17</v>
      </c>
    </row>
    <row r="13178" spans="1:8">
      <c r="A13178" t="s">
        <v>319</v>
      </c>
      <c r="B13178">
        <v>37428</v>
      </c>
      <c r="C13178" t="s">
        <v>3081</v>
      </c>
      <c r="D13178" t="s">
        <v>211</v>
      </c>
      <c r="E13178" s="155"/>
      <c r="F13178" s="155"/>
      <c r="G13178">
        <v>8.86</v>
      </c>
      <c r="H13178">
        <v>8.86</v>
      </c>
    </row>
    <row r="13179" spans="1:8">
      <c r="A13179" t="s">
        <v>319</v>
      </c>
      <c r="B13179">
        <v>37425</v>
      </c>
      <c r="C13179" t="s">
        <v>3082</v>
      </c>
      <c r="D13179" t="s">
        <v>211</v>
      </c>
      <c r="E13179" s="155"/>
      <c r="F13179" s="155"/>
      <c r="G13179">
        <v>13.77</v>
      </c>
      <c r="H13179">
        <v>13.77</v>
      </c>
    </row>
    <row r="13180" spans="1:8">
      <c r="A13180" t="s">
        <v>319</v>
      </c>
      <c r="B13180">
        <v>37429</v>
      </c>
      <c r="C13180" t="s">
        <v>3083</v>
      </c>
      <c r="D13180" t="s">
        <v>211</v>
      </c>
      <c r="E13180" s="155"/>
      <c r="F13180" s="155"/>
      <c r="G13180">
        <v>14.72</v>
      </c>
      <c r="H13180">
        <v>14.72</v>
      </c>
    </row>
    <row r="13181" spans="1:8">
      <c r="A13181" t="s">
        <v>319</v>
      </c>
      <c r="B13181">
        <v>37426</v>
      </c>
      <c r="C13181" t="s">
        <v>3084</v>
      </c>
      <c r="D13181" t="s">
        <v>211</v>
      </c>
      <c r="E13181" s="155"/>
      <c r="F13181" s="155"/>
      <c r="G13181">
        <v>20.239999999999998</v>
      </c>
      <c r="H13181">
        <v>20.239999999999998</v>
      </c>
    </row>
    <row r="13182" spans="1:8">
      <c r="A13182" t="s">
        <v>319</v>
      </c>
      <c r="B13182">
        <v>39292</v>
      </c>
      <c r="C13182" t="s">
        <v>3085</v>
      </c>
      <c r="D13182" t="s">
        <v>211</v>
      </c>
      <c r="E13182" s="155"/>
      <c r="F13182" s="155"/>
      <c r="G13182">
        <v>13.59</v>
      </c>
      <c r="H13182">
        <v>13.59</v>
      </c>
    </row>
    <row r="13183" spans="1:8">
      <c r="A13183" t="s">
        <v>319</v>
      </c>
      <c r="B13183">
        <v>39293</v>
      </c>
      <c r="C13183" t="s">
        <v>3086</v>
      </c>
      <c r="D13183" t="s">
        <v>211</v>
      </c>
      <c r="E13183" s="155"/>
      <c r="F13183" s="155"/>
      <c r="G13183">
        <v>18.25</v>
      </c>
      <c r="H13183">
        <v>18.25</v>
      </c>
    </row>
    <row r="13184" spans="1:8">
      <c r="A13184" t="s">
        <v>319</v>
      </c>
      <c r="B13184">
        <v>39294</v>
      </c>
      <c r="C13184" t="s">
        <v>3087</v>
      </c>
      <c r="D13184" t="s">
        <v>211</v>
      </c>
      <c r="E13184" s="155"/>
      <c r="F13184" s="155"/>
      <c r="G13184">
        <v>26.85</v>
      </c>
      <c r="H13184">
        <v>26.85</v>
      </c>
    </row>
    <row r="13185" spans="1:8">
      <c r="A13185" t="s">
        <v>319</v>
      </c>
      <c r="B13185">
        <v>39295</v>
      </c>
      <c r="C13185" t="s">
        <v>3088</v>
      </c>
      <c r="D13185" t="s">
        <v>211</v>
      </c>
      <c r="E13185" s="155"/>
      <c r="F13185" s="155"/>
      <c r="G13185">
        <v>8.08</v>
      </c>
      <c r="H13185">
        <v>8.08</v>
      </c>
    </row>
    <row r="13186" spans="1:8">
      <c r="A13186" t="s">
        <v>319</v>
      </c>
      <c r="B13186">
        <v>39312</v>
      </c>
      <c r="C13186" t="s">
        <v>3089</v>
      </c>
      <c r="D13186" t="s">
        <v>211</v>
      </c>
      <c r="E13186" s="155"/>
      <c r="F13186" s="155"/>
      <c r="G13186">
        <v>10.95</v>
      </c>
      <c r="H13186">
        <v>10.95</v>
      </c>
    </row>
    <row r="13187" spans="1:8">
      <c r="A13187" t="s">
        <v>319</v>
      </c>
      <c r="B13187">
        <v>39313</v>
      </c>
      <c r="C13187" t="s">
        <v>3090</v>
      </c>
      <c r="D13187" t="s">
        <v>211</v>
      </c>
      <c r="E13187" s="155"/>
      <c r="F13187" s="155"/>
      <c r="G13187">
        <v>21.03</v>
      </c>
      <c r="H13187">
        <v>21.03</v>
      </c>
    </row>
    <row r="13188" spans="1:8">
      <c r="A13188" t="s">
        <v>319</v>
      </c>
      <c r="B13188">
        <v>39314</v>
      </c>
      <c r="C13188" t="s">
        <v>3091</v>
      </c>
      <c r="D13188" t="s">
        <v>211</v>
      </c>
      <c r="E13188" s="155"/>
      <c r="F13188" s="155"/>
      <c r="G13188">
        <v>24.92</v>
      </c>
      <c r="H13188">
        <v>24.92</v>
      </c>
    </row>
    <row r="13189" spans="1:8">
      <c r="A13189" t="s">
        <v>319</v>
      </c>
      <c r="B13189">
        <v>39296</v>
      </c>
      <c r="C13189" t="s">
        <v>3092</v>
      </c>
      <c r="D13189" t="s">
        <v>211</v>
      </c>
      <c r="E13189" s="155"/>
      <c r="F13189" s="155"/>
      <c r="G13189">
        <v>6.74</v>
      </c>
      <c r="H13189">
        <v>6.74</v>
      </c>
    </row>
    <row r="13190" spans="1:8">
      <c r="A13190" t="s">
        <v>319</v>
      </c>
      <c r="B13190">
        <v>39297</v>
      </c>
      <c r="C13190" t="s">
        <v>3093</v>
      </c>
      <c r="D13190" t="s">
        <v>211</v>
      </c>
      <c r="E13190" s="155"/>
      <c r="F13190" s="155"/>
      <c r="G13190">
        <v>7.68</v>
      </c>
      <c r="H13190">
        <v>7.68</v>
      </c>
    </row>
    <row r="13191" spans="1:8">
      <c r="A13191" t="s">
        <v>319</v>
      </c>
      <c r="B13191">
        <v>39298</v>
      </c>
      <c r="C13191" t="s">
        <v>3094</v>
      </c>
      <c r="D13191" t="s">
        <v>211</v>
      </c>
      <c r="E13191" s="155"/>
      <c r="F13191" s="155"/>
      <c r="G13191">
        <v>14.34</v>
      </c>
      <c r="H13191">
        <v>14.34</v>
      </c>
    </row>
    <row r="13192" spans="1:8">
      <c r="A13192" t="s">
        <v>319</v>
      </c>
      <c r="B13192">
        <v>39299</v>
      </c>
      <c r="C13192" t="s">
        <v>3095</v>
      </c>
      <c r="D13192" t="s">
        <v>211</v>
      </c>
      <c r="E13192" s="155"/>
      <c r="F13192" s="155"/>
      <c r="G13192">
        <v>20.309999999999999</v>
      </c>
      <c r="H13192">
        <v>20.309999999999999</v>
      </c>
    </row>
    <row r="13193" spans="1:8">
      <c r="A13193" t="s">
        <v>319</v>
      </c>
      <c r="B13193">
        <v>39308</v>
      </c>
      <c r="C13193" t="s">
        <v>3096</v>
      </c>
      <c r="D13193" t="s">
        <v>211</v>
      </c>
      <c r="E13193" s="155"/>
      <c r="F13193" s="155"/>
      <c r="G13193">
        <v>21.8</v>
      </c>
      <c r="H13193">
        <v>21.8</v>
      </c>
    </row>
    <row r="13194" spans="1:8">
      <c r="A13194" t="s">
        <v>319</v>
      </c>
      <c r="B13194">
        <v>39309</v>
      </c>
      <c r="C13194" t="s">
        <v>3097</v>
      </c>
      <c r="D13194" t="s">
        <v>211</v>
      </c>
      <c r="E13194" s="155"/>
      <c r="F13194" s="155"/>
      <c r="G13194">
        <v>60.25</v>
      </c>
      <c r="H13194">
        <v>60.25</v>
      </c>
    </row>
    <row r="13195" spans="1:8">
      <c r="A13195" t="s">
        <v>319</v>
      </c>
      <c r="B13195">
        <v>39310</v>
      </c>
      <c r="C13195" t="s">
        <v>3098</v>
      </c>
      <c r="D13195" t="s">
        <v>211</v>
      </c>
      <c r="E13195" s="155"/>
      <c r="F13195" s="155"/>
      <c r="G13195">
        <v>27.85</v>
      </c>
      <c r="H13195">
        <v>27.85</v>
      </c>
    </row>
    <row r="13196" spans="1:8">
      <c r="A13196" t="s">
        <v>319</v>
      </c>
      <c r="B13196">
        <v>39311</v>
      </c>
      <c r="C13196" t="s">
        <v>3099</v>
      </c>
      <c r="D13196" t="s">
        <v>211</v>
      </c>
      <c r="E13196" s="155"/>
      <c r="F13196" s="155"/>
      <c r="G13196">
        <v>101.27</v>
      </c>
      <c r="H13196">
        <v>101.27</v>
      </c>
    </row>
    <row r="13197" spans="1:8">
      <c r="A13197" t="s">
        <v>319</v>
      </c>
      <c r="B13197">
        <v>45261</v>
      </c>
      <c r="C13197" t="s">
        <v>3100</v>
      </c>
      <c r="D13197" t="s">
        <v>699</v>
      </c>
      <c r="E13197" s="155">
        <v>20.95</v>
      </c>
      <c r="F13197" s="155">
        <v>20.95</v>
      </c>
      <c r="G13197">
        <v>266.69</v>
      </c>
      <c r="H13197">
        <v>266.69</v>
      </c>
    </row>
    <row r="13198" spans="1:8">
      <c r="A13198" t="s">
        <v>462</v>
      </c>
      <c r="B13198">
        <v>11519</v>
      </c>
      <c r="C13198" t="s">
        <v>3101</v>
      </c>
      <c r="D13198" t="s">
        <v>699</v>
      </c>
      <c r="E13198" s="155">
        <v>64.28</v>
      </c>
      <c r="F13198" s="155">
        <v>64.28</v>
      </c>
      <c r="G13198">
        <v>26.55</v>
      </c>
      <c r="H13198">
        <v>28.68</v>
      </c>
    </row>
    <row r="13199" spans="1:8">
      <c r="A13199" t="s">
        <v>462</v>
      </c>
      <c r="B13199">
        <v>11520</v>
      </c>
      <c r="C13199" t="s">
        <v>3102</v>
      </c>
      <c r="D13199" t="s">
        <v>699</v>
      </c>
      <c r="E13199" s="155">
        <v>29.72</v>
      </c>
      <c r="F13199" s="155">
        <v>29.72</v>
      </c>
      <c r="G13199">
        <v>4655.3100000000004</v>
      </c>
      <c r="H13199">
        <v>5027.41</v>
      </c>
    </row>
    <row r="13200" spans="1:8">
      <c r="A13200" t="s">
        <v>319</v>
      </c>
      <c r="B13200">
        <v>11518</v>
      </c>
      <c r="C13200" t="s">
        <v>3103</v>
      </c>
      <c r="D13200" t="s">
        <v>699</v>
      </c>
      <c r="E13200" s="155">
        <v>108.05</v>
      </c>
      <c r="F13200" s="155">
        <v>108.05</v>
      </c>
      <c r="G13200">
        <v>29.31</v>
      </c>
      <c r="H13200">
        <v>29.31</v>
      </c>
    </row>
    <row r="13201" spans="1:8">
      <c r="A13201" t="s">
        <v>319</v>
      </c>
      <c r="B13201">
        <v>38473</v>
      </c>
      <c r="C13201" t="s">
        <v>3104</v>
      </c>
      <c r="D13201" t="s">
        <v>211</v>
      </c>
      <c r="E13201" s="155"/>
      <c r="F13201" s="155"/>
      <c r="G13201">
        <v>59.19</v>
      </c>
      <c r="H13201">
        <v>59.19</v>
      </c>
    </row>
    <row r="13202" spans="1:8">
      <c r="A13202" t="s">
        <v>319</v>
      </c>
      <c r="B13202">
        <v>4244</v>
      </c>
      <c r="C13202" t="s">
        <v>3105</v>
      </c>
      <c r="D13202" t="s">
        <v>88</v>
      </c>
      <c r="E13202" s="155">
        <v>21.95</v>
      </c>
      <c r="F13202" s="155">
        <v>21.95</v>
      </c>
      <c r="G13202">
        <v>157.02000000000001</v>
      </c>
      <c r="H13202">
        <v>157.02000000000001</v>
      </c>
    </row>
    <row r="13203" spans="1:8">
      <c r="A13203" t="s">
        <v>319</v>
      </c>
      <c r="B13203">
        <v>40977</v>
      </c>
      <c r="C13203" t="s">
        <v>3106</v>
      </c>
      <c r="D13203" t="s">
        <v>291</v>
      </c>
      <c r="E13203" s="155">
        <v>3843.26</v>
      </c>
      <c r="F13203" s="155">
        <v>3843.26</v>
      </c>
      <c r="G13203">
        <v>228.75</v>
      </c>
      <c r="H13203">
        <v>228.75</v>
      </c>
    </row>
    <row r="13204" spans="1:8">
      <c r="A13204" t="s">
        <v>319</v>
      </c>
      <c r="B13204">
        <v>4115</v>
      </c>
      <c r="C13204" t="s">
        <v>3107</v>
      </c>
      <c r="D13204" t="s">
        <v>110</v>
      </c>
      <c r="E13204" s="155">
        <v>32.9</v>
      </c>
      <c r="F13204" s="155">
        <v>32.9</v>
      </c>
      <c r="G13204">
        <v>1832.51</v>
      </c>
      <c r="H13204">
        <v>1832.51</v>
      </c>
    </row>
    <row r="13205" spans="1:8">
      <c r="A13205" t="s">
        <v>319</v>
      </c>
      <c r="B13205">
        <v>4119</v>
      </c>
      <c r="C13205" t="s">
        <v>3108</v>
      </c>
      <c r="D13205" t="s">
        <v>110</v>
      </c>
      <c r="E13205" s="155">
        <v>66.44</v>
      </c>
      <c r="F13205" s="155">
        <v>66.44</v>
      </c>
      <c r="G13205">
        <v>33.07</v>
      </c>
      <c r="H13205">
        <v>33.07</v>
      </c>
    </row>
    <row r="13206" spans="1:8">
      <c r="A13206" t="s">
        <v>319</v>
      </c>
      <c r="B13206">
        <v>2794</v>
      </c>
      <c r="C13206" t="s">
        <v>3109</v>
      </c>
      <c r="D13206" t="s">
        <v>110</v>
      </c>
      <c r="E13206" s="155">
        <v>176.26</v>
      </c>
      <c r="F13206" s="155">
        <v>176.26</v>
      </c>
      <c r="G13206">
        <v>13.51</v>
      </c>
      <c r="H13206">
        <v>13.51</v>
      </c>
    </row>
    <row r="13207" spans="1:8">
      <c r="A13207" t="s">
        <v>319</v>
      </c>
      <c r="B13207">
        <v>2788</v>
      </c>
      <c r="C13207" t="s">
        <v>3110</v>
      </c>
      <c r="D13207" t="s">
        <v>110</v>
      </c>
      <c r="E13207" s="155">
        <v>256.77</v>
      </c>
      <c r="F13207" s="155">
        <v>256.77</v>
      </c>
      <c r="G13207">
        <v>23.72</v>
      </c>
      <c r="H13207">
        <v>23.72</v>
      </c>
    </row>
    <row r="13208" spans="1:8">
      <c r="A13208" t="s">
        <v>319</v>
      </c>
      <c r="B13208">
        <v>4006</v>
      </c>
      <c r="C13208" t="s">
        <v>3111</v>
      </c>
      <c r="D13208" t="s">
        <v>217</v>
      </c>
      <c r="E13208" s="155">
        <v>2466.4299999999998</v>
      </c>
      <c r="F13208" s="155">
        <v>2466.4299999999998</v>
      </c>
      <c r="G13208">
        <v>5.5</v>
      </c>
      <c r="H13208">
        <v>5.5</v>
      </c>
    </row>
    <row r="13209" spans="1:8">
      <c r="A13209" t="s">
        <v>319</v>
      </c>
      <c r="B13209">
        <v>45395</v>
      </c>
      <c r="C13209" t="s">
        <v>3112</v>
      </c>
      <c r="D13209" t="s">
        <v>699</v>
      </c>
      <c r="E13209" s="155">
        <v>31.79</v>
      </c>
      <c r="F13209" s="155">
        <v>31.79</v>
      </c>
      <c r="G13209">
        <v>1.72</v>
      </c>
      <c r="H13209">
        <v>1.72</v>
      </c>
    </row>
    <row r="13210" spans="1:8">
      <c r="A13210" t="s">
        <v>319</v>
      </c>
      <c r="B13210">
        <v>37461</v>
      </c>
      <c r="C13210" t="s">
        <v>3113</v>
      </c>
      <c r="D13210" t="s">
        <v>110</v>
      </c>
      <c r="E13210" s="155">
        <v>10.96</v>
      </c>
      <c r="F13210" s="155">
        <v>10.96</v>
      </c>
      <c r="G13210">
        <v>2.86</v>
      </c>
      <c r="H13210">
        <v>2.86</v>
      </c>
    </row>
    <row r="13211" spans="1:8">
      <c r="A13211" t="s">
        <v>319</v>
      </c>
      <c r="B13211">
        <v>37460</v>
      </c>
      <c r="C13211" t="s">
        <v>3114</v>
      </c>
      <c r="D13211" t="s">
        <v>110</v>
      </c>
      <c r="E13211" s="155">
        <v>19.23</v>
      </c>
      <c r="F13211" s="155">
        <v>19.23</v>
      </c>
      <c r="G13211">
        <v>9.16</v>
      </c>
      <c r="H13211">
        <v>9.16</v>
      </c>
    </row>
    <row r="13212" spans="1:8">
      <c r="A13212" t="s">
        <v>319</v>
      </c>
      <c r="B13212">
        <v>37458</v>
      </c>
      <c r="C13212" t="s">
        <v>3115</v>
      </c>
      <c r="D13212" t="s">
        <v>110</v>
      </c>
      <c r="E13212" s="155">
        <v>4.46</v>
      </c>
      <c r="F13212" s="155">
        <v>4.46</v>
      </c>
      <c r="G13212">
        <v>3.16</v>
      </c>
      <c r="H13212">
        <v>3.16</v>
      </c>
    </row>
    <row r="13213" spans="1:8">
      <c r="A13213" t="s">
        <v>319</v>
      </c>
      <c r="B13213">
        <v>37454</v>
      </c>
      <c r="C13213" t="s">
        <v>3116</v>
      </c>
      <c r="D13213" t="s">
        <v>110</v>
      </c>
      <c r="E13213" s="155">
        <v>1.39</v>
      </c>
      <c r="F13213" s="155">
        <v>1.39</v>
      </c>
      <c r="G13213">
        <v>2.16</v>
      </c>
      <c r="H13213">
        <v>2.16</v>
      </c>
    </row>
    <row r="13214" spans="1:8">
      <c r="A13214" t="s">
        <v>319</v>
      </c>
      <c r="B13214">
        <v>37455</v>
      </c>
      <c r="C13214" t="s">
        <v>3117</v>
      </c>
      <c r="D13214" t="s">
        <v>110</v>
      </c>
      <c r="E13214" s="155">
        <v>2.3199999999999998</v>
      </c>
      <c r="F13214" s="155">
        <v>2.3199999999999998</v>
      </c>
      <c r="G13214">
        <v>360</v>
      </c>
      <c r="H13214">
        <v>360</v>
      </c>
    </row>
    <row r="13215" spans="1:8">
      <c r="A13215" t="s">
        <v>319</v>
      </c>
      <c r="B13215">
        <v>37459</v>
      </c>
      <c r="C13215" t="s">
        <v>3118</v>
      </c>
      <c r="D13215" t="s">
        <v>110</v>
      </c>
      <c r="E13215" s="155">
        <v>7.43</v>
      </c>
      <c r="F13215" s="155">
        <v>7.43</v>
      </c>
      <c r="G13215">
        <v>443.76</v>
      </c>
      <c r="H13215">
        <v>443.76</v>
      </c>
    </row>
    <row r="13216" spans="1:8">
      <c r="A13216" t="s">
        <v>319</v>
      </c>
      <c r="B13216">
        <v>37457</v>
      </c>
      <c r="C13216" t="s">
        <v>3119</v>
      </c>
      <c r="D13216" t="s">
        <v>110</v>
      </c>
      <c r="E13216" s="155">
        <v>2.56</v>
      </c>
      <c r="F13216" s="155">
        <v>2.56</v>
      </c>
      <c r="G13216">
        <v>552.47</v>
      </c>
      <c r="H13216">
        <v>552.47</v>
      </c>
    </row>
    <row r="13217" spans="1:8">
      <c r="A13217" t="s">
        <v>319</v>
      </c>
      <c r="B13217">
        <v>37456</v>
      </c>
      <c r="C13217" t="s">
        <v>3120</v>
      </c>
      <c r="D13217" t="s">
        <v>110</v>
      </c>
      <c r="E13217" s="155">
        <v>1.75</v>
      </c>
      <c r="F13217" s="155">
        <v>1.75</v>
      </c>
      <c r="G13217">
        <v>589.9</v>
      </c>
      <c r="H13217">
        <v>589.9</v>
      </c>
    </row>
    <row r="13218" spans="1:8">
      <c r="A13218" t="s">
        <v>319</v>
      </c>
      <c r="B13218">
        <v>21029</v>
      </c>
      <c r="C13218" t="s">
        <v>3121</v>
      </c>
      <c r="D13218" t="s">
        <v>211</v>
      </c>
      <c r="E13218" s="155">
        <v>495</v>
      </c>
      <c r="F13218" s="155">
        <v>495</v>
      </c>
      <c r="G13218">
        <v>532.87</v>
      </c>
      <c r="H13218">
        <v>532.87</v>
      </c>
    </row>
    <row r="13219" spans="1:8">
      <c r="A13219" t="s">
        <v>319</v>
      </c>
      <c r="B13219">
        <v>21030</v>
      </c>
      <c r="C13219" t="s">
        <v>3122</v>
      </c>
      <c r="D13219" t="s">
        <v>211</v>
      </c>
      <c r="E13219" s="155">
        <v>610.16999999999996</v>
      </c>
      <c r="F13219" s="155">
        <v>610.16999999999996</v>
      </c>
      <c r="G13219">
        <v>635.34</v>
      </c>
      <c r="H13219">
        <v>635.34</v>
      </c>
    </row>
    <row r="13220" spans="1:8">
      <c r="A13220" t="s">
        <v>319</v>
      </c>
      <c r="B13220">
        <v>21031</v>
      </c>
      <c r="C13220" t="s">
        <v>3123</v>
      </c>
      <c r="D13220" t="s">
        <v>211</v>
      </c>
      <c r="E13220" s="155">
        <v>759.65</v>
      </c>
      <c r="F13220" s="155">
        <v>759.65</v>
      </c>
      <c r="G13220">
        <v>641.58000000000004</v>
      </c>
      <c r="H13220">
        <v>641.58000000000004</v>
      </c>
    </row>
    <row r="13221" spans="1:8">
      <c r="A13221" t="s">
        <v>319</v>
      </c>
      <c r="B13221">
        <v>21032</v>
      </c>
      <c r="C13221" t="s">
        <v>3124</v>
      </c>
      <c r="D13221" t="s">
        <v>211</v>
      </c>
      <c r="E13221" s="155">
        <v>811.11</v>
      </c>
      <c r="F13221" s="155">
        <v>811.11</v>
      </c>
      <c r="G13221">
        <v>837.62</v>
      </c>
      <c r="H13221">
        <v>837.62</v>
      </c>
    </row>
    <row r="13222" spans="1:8">
      <c r="A13222" t="s">
        <v>319</v>
      </c>
      <c r="B13222">
        <v>37527</v>
      </c>
      <c r="C13222" t="s">
        <v>3125</v>
      </c>
      <c r="D13222" t="s">
        <v>211</v>
      </c>
      <c r="E13222" s="155">
        <v>732.69</v>
      </c>
      <c r="F13222" s="155">
        <v>732.69</v>
      </c>
      <c r="G13222">
        <v>714.65</v>
      </c>
      <c r="H13222">
        <v>714.65</v>
      </c>
    </row>
    <row r="13223" spans="1:8">
      <c r="A13223" t="s">
        <v>319</v>
      </c>
      <c r="B13223">
        <v>37528</v>
      </c>
      <c r="C13223" t="s">
        <v>3126</v>
      </c>
      <c r="D13223" t="s">
        <v>211</v>
      </c>
      <c r="E13223" s="155">
        <v>873.6</v>
      </c>
      <c r="F13223" s="155">
        <v>873.6</v>
      </c>
      <c r="G13223">
        <v>900</v>
      </c>
      <c r="H13223">
        <v>900</v>
      </c>
    </row>
    <row r="13224" spans="1:8">
      <c r="A13224" t="s">
        <v>319</v>
      </c>
      <c r="B13224">
        <v>37529</v>
      </c>
      <c r="C13224" t="s">
        <v>3127</v>
      </c>
      <c r="D13224" t="s">
        <v>211</v>
      </c>
      <c r="E13224" s="155">
        <v>882.17</v>
      </c>
      <c r="F13224" s="155">
        <v>882.17</v>
      </c>
      <c r="G13224">
        <v>1094.25</v>
      </c>
      <c r="H13224">
        <v>1094.25</v>
      </c>
    </row>
    <row r="13225" spans="1:8">
      <c r="A13225" t="s">
        <v>319</v>
      </c>
      <c r="B13225">
        <v>37530</v>
      </c>
      <c r="C13225" t="s">
        <v>3128</v>
      </c>
      <c r="D13225" t="s">
        <v>211</v>
      </c>
      <c r="E13225" s="155">
        <v>1151.73</v>
      </c>
      <c r="F13225" s="155">
        <v>1151.73</v>
      </c>
      <c r="G13225">
        <v>1247.52</v>
      </c>
      <c r="H13225">
        <v>1247.52</v>
      </c>
    </row>
    <row r="13226" spans="1:8">
      <c r="A13226" t="s">
        <v>319</v>
      </c>
      <c r="B13226">
        <v>21034</v>
      </c>
      <c r="C13226" t="s">
        <v>3129</v>
      </c>
      <c r="D13226" t="s">
        <v>211</v>
      </c>
      <c r="E13226" s="155">
        <v>982.64</v>
      </c>
      <c r="F13226" s="155">
        <v>982.64</v>
      </c>
      <c r="G13226">
        <v>14.57</v>
      </c>
      <c r="H13226">
        <v>14.57</v>
      </c>
    </row>
    <row r="13227" spans="1:8">
      <c r="A13227" t="s">
        <v>319</v>
      </c>
      <c r="B13227">
        <v>37531</v>
      </c>
      <c r="C13227" t="s">
        <v>3130</v>
      </c>
      <c r="D13227" t="s">
        <v>211</v>
      </c>
      <c r="E13227" s="155">
        <v>1237.5</v>
      </c>
      <c r="F13227" s="155">
        <v>1237.5</v>
      </c>
      <c r="G13227">
        <v>16.43</v>
      </c>
      <c r="H13227">
        <v>16.43</v>
      </c>
    </row>
    <row r="13228" spans="1:8">
      <c r="A13228" t="s">
        <v>319</v>
      </c>
      <c r="B13228">
        <v>21036</v>
      </c>
      <c r="C13228" t="s">
        <v>3131</v>
      </c>
      <c r="D13228" t="s">
        <v>211</v>
      </c>
      <c r="E13228" s="155">
        <v>1504.6</v>
      </c>
      <c r="F13228" s="155">
        <v>1504.6</v>
      </c>
      <c r="G13228">
        <v>30.23</v>
      </c>
      <c r="H13228">
        <v>30.23</v>
      </c>
    </row>
    <row r="13229" spans="1:8">
      <c r="A13229" t="s">
        <v>319</v>
      </c>
      <c r="B13229">
        <v>21037</v>
      </c>
      <c r="C13229" t="s">
        <v>3132</v>
      </c>
      <c r="D13229" t="s">
        <v>211</v>
      </c>
      <c r="E13229" s="155">
        <v>1715.34</v>
      </c>
      <c r="F13229" s="155">
        <v>1715.34</v>
      </c>
      <c r="G13229">
        <v>99.27</v>
      </c>
      <c r="H13229">
        <v>99.27</v>
      </c>
    </row>
    <row r="13230" spans="1:8">
      <c r="A13230" t="s">
        <v>319</v>
      </c>
      <c r="B13230">
        <v>20185</v>
      </c>
      <c r="C13230" t="s">
        <v>3133</v>
      </c>
      <c r="D13230" t="s">
        <v>110</v>
      </c>
      <c r="E13230" s="155">
        <v>11.82</v>
      </c>
      <c r="F13230" s="155">
        <v>11.82</v>
      </c>
      <c r="G13230">
        <v>17.41</v>
      </c>
      <c r="H13230">
        <v>17.41</v>
      </c>
    </row>
    <row r="13231" spans="1:8">
      <c r="A13231" t="s">
        <v>319</v>
      </c>
      <c r="B13231">
        <v>44909</v>
      </c>
      <c r="C13231" t="s">
        <v>3134</v>
      </c>
      <c r="D13231" t="s">
        <v>110</v>
      </c>
      <c r="E13231" s="155">
        <v>13.32</v>
      </c>
      <c r="F13231" s="155">
        <v>13.32</v>
      </c>
      <c r="G13231">
        <v>15.96</v>
      </c>
      <c r="H13231">
        <v>15.96</v>
      </c>
    </row>
    <row r="13232" spans="1:8">
      <c r="A13232" t="s">
        <v>496</v>
      </c>
      <c r="B13232">
        <v>44115</v>
      </c>
      <c r="C13232" t="s">
        <v>3135</v>
      </c>
      <c r="D13232" t="s">
        <v>110</v>
      </c>
      <c r="E13232" s="155">
        <v>24.51</v>
      </c>
      <c r="F13232" s="155">
        <v>24.51</v>
      </c>
      <c r="G13232">
        <v>605592.16</v>
      </c>
      <c r="H13232">
        <v>605592.16</v>
      </c>
    </row>
    <row r="13233" spans="1:8">
      <c r="A13233" t="s">
        <v>319</v>
      </c>
      <c r="B13233">
        <v>44333</v>
      </c>
      <c r="C13233" t="s">
        <v>3136</v>
      </c>
      <c r="D13233" t="s">
        <v>110</v>
      </c>
      <c r="E13233" s="155">
        <v>80.5</v>
      </c>
      <c r="F13233" s="155">
        <v>80.5</v>
      </c>
      <c r="G13233">
        <v>131.47999999999999</v>
      </c>
      <c r="H13233">
        <v>131.47999999999999</v>
      </c>
    </row>
    <row r="13234" spans="1:8">
      <c r="A13234" t="s">
        <v>319</v>
      </c>
      <c r="B13234">
        <v>44907</v>
      </c>
      <c r="C13234" t="s">
        <v>3137</v>
      </c>
      <c r="D13234" t="s">
        <v>110</v>
      </c>
      <c r="E13234" s="155">
        <v>14.12</v>
      </c>
      <c r="F13234" s="155">
        <v>14.12</v>
      </c>
      <c r="G13234">
        <v>208.56</v>
      </c>
      <c r="H13234">
        <v>208.56</v>
      </c>
    </row>
    <row r="13235" spans="1:8">
      <c r="A13235" t="s">
        <v>319</v>
      </c>
      <c r="B13235">
        <v>20260</v>
      </c>
      <c r="C13235" t="s">
        <v>3138</v>
      </c>
      <c r="D13235" t="s">
        <v>211</v>
      </c>
      <c r="E13235" s="155">
        <v>12.95</v>
      </c>
      <c r="F13235" s="155">
        <v>12.95</v>
      </c>
      <c r="G13235">
        <v>16.309999999999999</v>
      </c>
      <c r="H13235">
        <v>16.309999999999999</v>
      </c>
    </row>
    <row r="13236" spans="1:8">
      <c r="A13236" t="s">
        <v>319</v>
      </c>
      <c r="B13236">
        <v>37515</v>
      </c>
      <c r="C13236" t="s">
        <v>3139</v>
      </c>
      <c r="D13236" t="s">
        <v>211</v>
      </c>
      <c r="E13236" s="155"/>
      <c r="F13236" s="155"/>
      <c r="G13236">
        <v>6.68</v>
      </c>
      <c r="H13236">
        <v>6.68</v>
      </c>
    </row>
    <row r="13237" spans="1:8">
      <c r="A13237" t="s">
        <v>319</v>
      </c>
      <c r="B13237">
        <v>12899</v>
      </c>
      <c r="C13237" t="s">
        <v>3140</v>
      </c>
      <c r="D13237" t="s">
        <v>211</v>
      </c>
      <c r="E13237" s="155"/>
      <c r="F13237" s="155"/>
      <c r="G13237">
        <v>9.5</v>
      </c>
      <c r="H13237">
        <v>9.5</v>
      </c>
    </row>
    <row r="13238" spans="1:8">
      <c r="A13238" t="s">
        <v>319</v>
      </c>
      <c r="B13238">
        <v>12898</v>
      </c>
      <c r="C13238" t="s">
        <v>3141</v>
      </c>
      <c r="D13238" t="s">
        <v>211</v>
      </c>
      <c r="E13238" s="155"/>
      <c r="F13238" s="155"/>
      <c r="G13238">
        <v>27.37</v>
      </c>
      <c r="H13238">
        <v>27.37</v>
      </c>
    </row>
    <row r="13239" spans="1:8">
      <c r="A13239" t="s">
        <v>319</v>
      </c>
      <c r="B13239">
        <v>39699</v>
      </c>
      <c r="C13239" t="s">
        <v>3142</v>
      </c>
      <c r="D13239" t="s">
        <v>109</v>
      </c>
      <c r="E13239" s="155">
        <v>22.85</v>
      </c>
      <c r="F13239" s="155">
        <v>22.85</v>
      </c>
      <c r="G13239">
        <v>56.35</v>
      </c>
      <c r="H13239">
        <v>56.35</v>
      </c>
    </row>
    <row r="13240" spans="1:8">
      <c r="A13240" t="s">
        <v>319</v>
      </c>
      <c r="B13240">
        <v>39696</v>
      </c>
      <c r="C13240" t="s">
        <v>3143</v>
      </c>
      <c r="D13240" t="s">
        <v>109</v>
      </c>
      <c r="E13240" s="155"/>
      <c r="F13240" s="155"/>
      <c r="G13240">
        <v>69.2</v>
      </c>
      <c r="H13240">
        <v>69.2</v>
      </c>
    </row>
    <row r="13241" spans="1:8">
      <c r="A13241" t="s">
        <v>319</v>
      </c>
      <c r="B13241">
        <v>42528</v>
      </c>
      <c r="C13241" t="s">
        <v>3144</v>
      </c>
      <c r="D13241" t="s">
        <v>109</v>
      </c>
      <c r="E13241" s="155"/>
      <c r="F13241" s="155"/>
      <c r="G13241">
        <v>100.69</v>
      </c>
      <c r="H13241">
        <v>100.69</v>
      </c>
    </row>
    <row r="13242" spans="1:8">
      <c r="A13242" t="s">
        <v>319</v>
      </c>
      <c r="B13242">
        <v>39700</v>
      </c>
      <c r="C13242" t="s">
        <v>3145</v>
      </c>
      <c r="D13242" t="s">
        <v>109</v>
      </c>
      <c r="E13242" s="155">
        <v>26.54</v>
      </c>
      <c r="F13242" s="155">
        <v>26.54</v>
      </c>
      <c r="G13242">
        <v>54.46</v>
      </c>
      <c r="H13242">
        <v>54.46</v>
      </c>
    </row>
    <row r="13243" spans="1:8">
      <c r="A13243" t="s">
        <v>319</v>
      </c>
      <c r="B13243">
        <v>4014</v>
      </c>
      <c r="C13243" t="s">
        <v>3146</v>
      </c>
      <c r="D13243" t="s">
        <v>109</v>
      </c>
      <c r="E13243" s="155">
        <v>54.64</v>
      </c>
      <c r="F13243" s="155">
        <v>54.64</v>
      </c>
      <c r="G13243">
        <v>39.770000000000003</v>
      </c>
      <c r="H13243">
        <v>39.770000000000003</v>
      </c>
    </row>
    <row r="13244" spans="1:8">
      <c r="A13244" t="s">
        <v>319</v>
      </c>
      <c r="B13244">
        <v>4015</v>
      </c>
      <c r="C13244" t="s">
        <v>3147</v>
      </c>
      <c r="D13244" t="s">
        <v>109</v>
      </c>
      <c r="E13244" s="155">
        <v>67.09</v>
      </c>
      <c r="F13244" s="155">
        <v>67.09</v>
      </c>
      <c r="G13244">
        <v>10.199999999999999</v>
      </c>
      <c r="H13244">
        <v>10.199999999999999</v>
      </c>
    </row>
    <row r="13245" spans="1:8">
      <c r="A13245" t="s">
        <v>319</v>
      </c>
      <c r="B13245">
        <v>4017</v>
      </c>
      <c r="C13245" t="s">
        <v>3148</v>
      </c>
      <c r="D13245" t="s">
        <v>109</v>
      </c>
      <c r="E13245" s="155">
        <v>97.63</v>
      </c>
      <c r="F13245" s="155">
        <v>97.63</v>
      </c>
      <c r="G13245">
        <v>6.56</v>
      </c>
      <c r="H13245">
        <v>6.56</v>
      </c>
    </row>
    <row r="13246" spans="1:8">
      <c r="A13246" t="s">
        <v>319</v>
      </c>
      <c r="B13246">
        <v>11621</v>
      </c>
      <c r="C13246" t="s">
        <v>3149</v>
      </c>
      <c r="D13246" t="s">
        <v>109</v>
      </c>
      <c r="E13246" s="155">
        <v>52.81</v>
      </c>
      <c r="F13246" s="155">
        <v>52.81</v>
      </c>
      <c r="G13246">
        <v>25.1</v>
      </c>
      <c r="H13246">
        <v>25.1</v>
      </c>
    </row>
    <row r="13247" spans="1:8">
      <c r="A13247" t="s">
        <v>319</v>
      </c>
      <c r="B13247">
        <v>4016</v>
      </c>
      <c r="C13247" t="s">
        <v>3150</v>
      </c>
      <c r="D13247" t="s">
        <v>109</v>
      </c>
      <c r="E13247" s="155">
        <v>38.56</v>
      </c>
      <c r="F13247" s="155">
        <v>38.56</v>
      </c>
      <c r="G13247">
        <v>25.02</v>
      </c>
      <c r="H13247">
        <v>25.02</v>
      </c>
    </row>
    <row r="13248" spans="1:8">
      <c r="A13248" t="s">
        <v>319</v>
      </c>
      <c r="B13248">
        <v>38544</v>
      </c>
      <c r="C13248" t="s">
        <v>3151</v>
      </c>
      <c r="D13248" t="s">
        <v>109</v>
      </c>
      <c r="E13248" s="155">
        <v>9.89</v>
      </c>
      <c r="F13248" s="155">
        <v>9.89</v>
      </c>
      <c r="G13248">
        <v>17.77</v>
      </c>
      <c r="H13248">
        <v>17.77</v>
      </c>
    </row>
    <row r="13249" spans="1:8">
      <c r="A13249" t="s">
        <v>319</v>
      </c>
      <c r="B13249">
        <v>38545</v>
      </c>
      <c r="C13249" t="s">
        <v>3152</v>
      </c>
      <c r="D13249" t="s">
        <v>109</v>
      </c>
      <c r="E13249" s="155">
        <v>6.36</v>
      </c>
      <c r="F13249" s="155">
        <v>6.36</v>
      </c>
      <c r="G13249">
        <v>14.26</v>
      </c>
      <c r="H13249">
        <v>14.26</v>
      </c>
    </row>
    <row r="13250" spans="1:8">
      <c r="A13250" t="s">
        <v>319</v>
      </c>
      <c r="B13250">
        <v>42527</v>
      </c>
      <c r="C13250" t="s">
        <v>3153</v>
      </c>
      <c r="D13250" t="s">
        <v>109</v>
      </c>
      <c r="E13250" s="155"/>
      <c r="F13250" s="155"/>
      <c r="G13250">
        <v>21.51</v>
      </c>
      <c r="H13250">
        <v>21.51</v>
      </c>
    </row>
    <row r="13251" spans="1:8">
      <c r="A13251" t="s">
        <v>319</v>
      </c>
      <c r="B13251">
        <v>39323</v>
      </c>
      <c r="C13251" t="s">
        <v>3154</v>
      </c>
      <c r="D13251" t="s">
        <v>109</v>
      </c>
      <c r="E13251" s="155">
        <v>24.26</v>
      </c>
      <c r="F13251" s="155">
        <v>24.26</v>
      </c>
      <c r="G13251">
        <v>22.83</v>
      </c>
      <c r="H13251">
        <v>22.83</v>
      </c>
    </row>
    <row r="13252" spans="1:8">
      <c r="A13252" t="s">
        <v>319</v>
      </c>
      <c r="B13252">
        <v>626</v>
      </c>
      <c r="C13252" t="s">
        <v>3155</v>
      </c>
      <c r="D13252" t="s">
        <v>205</v>
      </c>
      <c r="E13252" s="155">
        <v>21.09</v>
      </c>
      <c r="F13252" s="155">
        <v>21.09</v>
      </c>
      <c r="G13252">
        <v>28.54</v>
      </c>
      <c r="H13252">
        <v>28.54</v>
      </c>
    </row>
    <row r="13253" spans="1:8">
      <c r="A13253" t="s">
        <v>319</v>
      </c>
      <c r="B13253">
        <v>44504</v>
      </c>
      <c r="C13253" t="s">
        <v>3156</v>
      </c>
      <c r="D13253" t="s">
        <v>109</v>
      </c>
      <c r="E13253" s="155"/>
      <c r="F13253" s="155"/>
      <c r="G13253">
        <v>42.8</v>
      </c>
      <c r="H13253">
        <v>42.8</v>
      </c>
    </row>
    <row r="13254" spans="1:8">
      <c r="A13254" t="s">
        <v>319</v>
      </c>
      <c r="B13254">
        <v>44505</v>
      </c>
      <c r="C13254" t="s">
        <v>3157</v>
      </c>
      <c r="D13254" t="s">
        <v>109</v>
      </c>
      <c r="E13254" s="155"/>
      <c r="F13254" s="155"/>
      <c r="G13254">
        <v>57.34</v>
      </c>
      <c r="H13254">
        <v>57.34</v>
      </c>
    </row>
    <row r="13255" spans="1:8">
      <c r="A13255" t="s">
        <v>319</v>
      </c>
      <c r="B13255">
        <v>44506</v>
      </c>
      <c r="C13255" t="s">
        <v>3158</v>
      </c>
      <c r="D13255" t="s">
        <v>109</v>
      </c>
      <c r="E13255" s="155"/>
      <c r="F13255" s="155"/>
      <c r="G13255">
        <v>71.2</v>
      </c>
      <c r="H13255">
        <v>71.2</v>
      </c>
    </row>
    <row r="13256" spans="1:8">
      <c r="A13256" t="s">
        <v>319</v>
      </c>
      <c r="B13256">
        <v>44507</v>
      </c>
      <c r="C13256" t="s">
        <v>3159</v>
      </c>
      <c r="D13256" t="s">
        <v>109</v>
      </c>
      <c r="E13256" s="155"/>
      <c r="F13256" s="155"/>
      <c r="G13256">
        <v>15.89</v>
      </c>
      <c r="H13256">
        <v>15.89</v>
      </c>
    </row>
    <row r="13257" spans="1:8">
      <c r="A13257" t="s">
        <v>319</v>
      </c>
      <c r="B13257">
        <v>44508</v>
      </c>
      <c r="C13257" t="s">
        <v>3160</v>
      </c>
      <c r="D13257" t="s">
        <v>109</v>
      </c>
      <c r="E13257" s="155"/>
      <c r="F13257" s="155"/>
      <c r="G13257">
        <v>22.43</v>
      </c>
      <c r="H13257">
        <v>22.43</v>
      </c>
    </row>
    <row r="13258" spans="1:8">
      <c r="A13258" t="s">
        <v>319</v>
      </c>
      <c r="B13258">
        <v>44509</v>
      </c>
      <c r="C13258" t="s">
        <v>3161</v>
      </c>
      <c r="D13258" t="s">
        <v>109</v>
      </c>
      <c r="E13258" s="155"/>
      <c r="F13258" s="155"/>
      <c r="G13258">
        <v>25.43</v>
      </c>
      <c r="H13258">
        <v>25.43</v>
      </c>
    </row>
    <row r="13259" spans="1:8">
      <c r="A13259" t="s">
        <v>319</v>
      </c>
      <c r="B13259">
        <v>44510</v>
      </c>
      <c r="C13259" t="s">
        <v>3162</v>
      </c>
      <c r="D13259" t="s">
        <v>109</v>
      </c>
      <c r="E13259" s="155"/>
      <c r="F13259" s="155"/>
      <c r="G13259">
        <v>31.22</v>
      </c>
      <c r="H13259">
        <v>31.22</v>
      </c>
    </row>
    <row r="13260" spans="1:8">
      <c r="A13260" t="s">
        <v>319</v>
      </c>
      <c r="B13260">
        <v>44512</v>
      </c>
      <c r="C13260" t="s">
        <v>3163</v>
      </c>
      <c r="D13260" t="s">
        <v>109</v>
      </c>
      <c r="E13260" s="155"/>
      <c r="F13260" s="155"/>
      <c r="G13260">
        <v>46.22</v>
      </c>
      <c r="H13260">
        <v>46.22</v>
      </c>
    </row>
    <row r="13261" spans="1:8">
      <c r="A13261" t="s">
        <v>319</v>
      </c>
      <c r="B13261">
        <v>44513</v>
      </c>
      <c r="C13261" t="s">
        <v>3164</v>
      </c>
      <c r="D13261" t="s">
        <v>109</v>
      </c>
      <c r="E13261" s="155"/>
      <c r="F13261" s="155"/>
      <c r="G13261">
        <v>62.46</v>
      </c>
      <c r="H13261">
        <v>62.46</v>
      </c>
    </row>
    <row r="13262" spans="1:8">
      <c r="A13262" t="s">
        <v>319</v>
      </c>
      <c r="B13262">
        <v>44514</v>
      </c>
      <c r="C13262" t="s">
        <v>3165</v>
      </c>
      <c r="D13262" t="s">
        <v>109</v>
      </c>
      <c r="E13262" s="155"/>
      <c r="F13262" s="155"/>
      <c r="G13262">
        <v>77.91</v>
      </c>
      <c r="H13262">
        <v>77.91</v>
      </c>
    </row>
    <row r="13263" spans="1:8">
      <c r="A13263" t="s">
        <v>319</v>
      </c>
      <c r="B13263">
        <v>44515</v>
      </c>
      <c r="C13263" t="s">
        <v>3166</v>
      </c>
      <c r="D13263" t="s">
        <v>109</v>
      </c>
      <c r="E13263" s="155"/>
      <c r="F13263" s="155"/>
      <c r="G13263">
        <v>42.3</v>
      </c>
      <c r="H13263">
        <v>42.3</v>
      </c>
    </row>
    <row r="13264" spans="1:8">
      <c r="A13264" t="s">
        <v>319</v>
      </c>
      <c r="B13264">
        <v>44511</v>
      </c>
      <c r="C13264" t="s">
        <v>3167</v>
      </c>
      <c r="D13264" t="s">
        <v>109</v>
      </c>
      <c r="E13264" s="155"/>
      <c r="F13264" s="155"/>
      <c r="G13264">
        <v>38.270000000000003</v>
      </c>
      <c r="H13264">
        <v>38.270000000000003</v>
      </c>
    </row>
    <row r="13265" spans="1:8">
      <c r="A13265" t="s">
        <v>319</v>
      </c>
      <c r="B13265">
        <v>44516</v>
      </c>
      <c r="C13265" t="s">
        <v>3168</v>
      </c>
      <c r="D13265" t="s">
        <v>109</v>
      </c>
      <c r="E13265" s="155"/>
      <c r="F13265" s="155"/>
      <c r="G13265">
        <v>38.270000000000003</v>
      </c>
      <c r="H13265">
        <v>38.270000000000003</v>
      </c>
    </row>
    <row r="13266" spans="1:8">
      <c r="A13266" t="s">
        <v>319</v>
      </c>
      <c r="B13266">
        <v>44517</v>
      </c>
      <c r="C13266" t="s">
        <v>3169</v>
      </c>
      <c r="D13266" t="s">
        <v>109</v>
      </c>
      <c r="E13266" s="155"/>
      <c r="F13266" s="155"/>
      <c r="G13266">
        <v>72.58</v>
      </c>
      <c r="H13266">
        <v>72.58</v>
      </c>
    </row>
    <row r="13267" spans="1:8">
      <c r="A13267" t="s">
        <v>319</v>
      </c>
      <c r="B13267">
        <v>11479</v>
      </c>
      <c r="C13267" t="s">
        <v>3170</v>
      </c>
      <c r="D13267" t="s">
        <v>211</v>
      </c>
      <c r="E13267" s="155">
        <v>45.13</v>
      </c>
      <c r="F13267" s="155">
        <v>45.13</v>
      </c>
      <c r="G13267">
        <v>55.38</v>
      </c>
      <c r="H13267">
        <v>55.38</v>
      </c>
    </row>
    <row r="13268" spans="1:8">
      <c r="A13268" t="s">
        <v>319</v>
      </c>
      <c r="B13268">
        <v>11481</v>
      </c>
      <c r="C13268" t="s">
        <v>3171</v>
      </c>
      <c r="D13268" t="s">
        <v>211</v>
      </c>
      <c r="E13268" s="155">
        <v>40.83</v>
      </c>
      <c r="F13268" s="155">
        <v>40.83</v>
      </c>
      <c r="G13268">
        <v>55.38</v>
      </c>
      <c r="H13268">
        <v>55.38</v>
      </c>
    </row>
    <row r="13269" spans="1:8">
      <c r="A13269" t="s">
        <v>496</v>
      </c>
      <c r="B13269">
        <v>43609</v>
      </c>
      <c r="C13269" t="s">
        <v>3172</v>
      </c>
      <c r="D13269" t="s">
        <v>211</v>
      </c>
      <c r="E13269" s="155">
        <v>40.83</v>
      </c>
      <c r="F13269" s="155">
        <v>40.83</v>
      </c>
      <c r="G13269">
        <v>900957.15</v>
      </c>
      <c r="H13269">
        <v>900957.15</v>
      </c>
    </row>
    <row r="13270" spans="1:8">
      <c r="A13270" t="s">
        <v>496</v>
      </c>
      <c r="B13270">
        <v>11478</v>
      </c>
      <c r="C13270" t="s">
        <v>3173</v>
      </c>
      <c r="D13270" t="s">
        <v>211</v>
      </c>
      <c r="E13270" s="155">
        <v>77.44</v>
      </c>
      <c r="F13270" s="155">
        <v>77.44</v>
      </c>
      <c r="G13270">
        <v>66337.070000000007</v>
      </c>
      <c r="H13270">
        <v>66337.070000000007</v>
      </c>
    </row>
    <row r="13271" spans="1:8">
      <c r="A13271" t="s">
        <v>496</v>
      </c>
      <c r="B13271">
        <v>43608</v>
      </c>
      <c r="C13271" t="s">
        <v>3174</v>
      </c>
      <c r="D13271" t="s">
        <v>211</v>
      </c>
      <c r="E13271" s="155">
        <v>59.09</v>
      </c>
      <c r="F13271" s="155">
        <v>59.09</v>
      </c>
      <c r="G13271">
        <v>38997.879999999997</v>
      </c>
      <c r="H13271">
        <v>38997.879999999997</v>
      </c>
    </row>
    <row r="13272" spans="1:8">
      <c r="A13272" t="s">
        <v>462</v>
      </c>
      <c r="B13272">
        <v>11476</v>
      </c>
      <c r="C13272" t="s">
        <v>3175</v>
      </c>
      <c r="D13272" t="s">
        <v>211</v>
      </c>
      <c r="E13272" s="155">
        <v>59.09</v>
      </c>
      <c r="F13272" s="155">
        <v>59.09</v>
      </c>
      <c r="G13272">
        <v>24.1</v>
      </c>
      <c r="H13272">
        <v>26.03</v>
      </c>
    </row>
    <row r="13273" spans="1:8">
      <c r="A13273" t="s">
        <v>462</v>
      </c>
      <c r="B13273">
        <v>40637</v>
      </c>
      <c r="C13273" t="s">
        <v>3176</v>
      </c>
      <c r="D13273" t="s">
        <v>211</v>
      </c>
      <c r="E13273" s="155"/>
      <c r="F13273" s="155"/>
      <c r="G13273">
        <v>4223.0200000000004</v>
      </c>
      <c r="H13273">
        <v>4560.57</v>
      </c>
    </row>
    <row r="13274" spans="1:8">
      <c r="A13274" t="s">
        <v>462</v>
      </c>
      <c r="B13274">
        <v>13836</v>
      </c>
      <c r="C13274" t="s">
        <v>3177</v>
      </c>
      <c r="D13274" t="s">
        <v>211</v>
      </c>
      <c r="E13274" s="155"/>
      <c r="F13274" s="155"/>
      <c r="G13274">
        <v>24.96</v>
      </c>
      <c r="H13274">
        <v>26.96</v>
      </c>
    </row>
    <row r="13275" spans="1:8">
      <c r="A13275" t="s">
        <v>462</v>
      </c>
      <c r="B13275">
        <v>39813</v>
      </c>
      <c r="C13275" t="s">
        <v>3178</v>
      </c>
      <c r="D13275" t="s">
        <v>211</v>
      </c>
      <c r="E13275" s="155"/>
      <c r="F13275" s="155"/>
      <c r="G13275">
        <v>4376.09</v>
      </c>
      <c r="H13275">
        <v>4725.88</v>
      </c>
    </row>
    <row r="13276" spans="1:8">
      <c r="A13276" t="s">
        <v>319</v>
      </c>
      <c r="B13276">
        <v>12868</v>
      </c>
      <c r="C13276" t="s">
        <v>3179</v>
      </c>
      <c r="D13276" t="s">
        <v>88</v>
      </c>
      <c r="E13276" s="155">
        <v>22.53</v>
      </c>
      <c r="F13276" s="155">
        <v>22.53</v>
      </c>
      <c r="G13276">
        <v>34.049999999999997</v>
      </c>
      <c r="H13276">
        <v>34.049999999999997</v>
      </c>
    </row>
    <row r="13277" spans="1:8">
      <c r="A13277" t="s">
        <v>319</v>
      </c>
      <c r="B13277">
        <v>40916</v>
      </c>
      <c r="C13277" t="s">
        <v>3180</v>
      </c>
      <c r="D13277" t="s">
        <v>291</v>
      </c>
      <c r="E13277" s="155">
        <v>3942.47</v>
      </c>
      <c r="F13277" s="155">
        <v>3942.47</v>
      </c>
      <c r="G13277">
        <v>29.1</v>
      </c>
      <c r="H13277">
        <v>29.1</v>
      </c>
    </row>
    <row r="13278" spans="1:8">
      <c r="A13278" t="s">
        <v>319</v>
      </c>
      <c r="B13278">
        <v>4755</v>
      </c>
      <c r="C13278" t="s">
        <v>3181</v>
      </c>
      <c r="D13278" t="s">
        <v>88</v>
      </c>
      <c r="E13278" s="155">
        <v>22.53</v>
      </c>
      <c r="F13278" s="155">
        <v>22.53</v>
      </c>
      <c r="G13278">
        <v>41.87</v>
      </c>
      <c r="H13278">
        <v>41.87</v>
      </c>
    </row>
    <row r="13279" spans="1:8">
      <c r="A13279" t="s">
        <v>319</v>
      </c>
      <c r="B13279">
        <v>41067</v>
      </c>
      <c r="C13279" t="s">
        <v>3182</v>
      </c>
      <c r="D13279" t="s">
        <v>291</v>
      </c>
      <c r="E13279" s="155">
        <v>3942.47</v>
      </c>
      <c r="F13279" s="155">
        <v>3942.47</v>
      </c>
      <c r="G13279">
        <v>43.78</v>
      </c>
      <c r="H13279">
        <v>43.78</v>
      </c>
    </row>
    <row r="13280" spans="1:8">
      <c r="A13280" t="s">
        <v>496</v>
      </c>
      <c r="B13280">
        <v>45240</v>
      </c>
      <c r="C13280" t="s">
        <v>3183</v>
      </c>
      <c r="D13280" t="s">
        <v>211</v>
      </c>
      <c r="E13280" s="155">
        <v>26.79</v>
      </c>
      <c r="F13280" s="155">
        <v>26.79</v>
      </c>
      <c r="G13280">
        <v>10449</v>
      </c>
      <c r="H13280">
        <v>10449</v>
      </c>
    </row>
    <row r="13281" spans="1:8">
      <c r="A13281" t="s">
        <v>496</v>
      </c>
      <c r="B13281">
        <v>45228</v>
      </c>
      <c r="C13281" t="s">
        <v>3184</v>
      </c>
      <c r="D13281" t="s">
        <v>211</v>
      </c>
      <c r="E13281" s="155">
        <v>22.89</v>
      </c>
      <c r="F13281" s="155">
        <v>22.89</v>
      </c>
      <c r="G13281">
        <v>12480.84</v>
      </c>
      <c r="H13281">
        <v>12480.84</v>
      </c>
    </row>
    <row r="13282" spans="1:8">
      <c r="A13282" t="s">
        <v>496</v>
      </c>
      <c r="B13282">
        <v>45241</v>
      </c>
      <c r="C13282" t="s">
        <v>3185</v>
      </c>
      <c r="D13282" t="s">
        <v>211</v>
      </c>
      <c r="E13282" s="155">
        <v>32.950000000000003</v>
      </c>
      <c r="F13282" s="155">
        <v>32.950000000000003</v>
      </c>
      <c r="G13282">
        <v>6164.14</v>
      </c>
      <c r="H13282">
        <v>6164.14</v>
      </c>
    </row>
    <row r="13283" spans="1:8">
      <c r="A13283" t="s">
        <v>496</v>
      </c>
      <c r="B13283">
        <v>38463</v>
      </c>
      <c r="C13283" t="s">
        <v>3186</v>
      </c>
      <c r="D13283" t="s">
        <v>211</v>
      </c>
      <c r="E13283" s="155"/>
      <c r="F13283" s="155"/>
      <c r="G13283">
        <v>10604.16</v>
      </c>
      <c r="H13283">
        <v>10604.16</v>
      </c>
    </row>
    <row r="13284" spans="1:8">
      <c r="A13284" t="s">
        <v>319</v>
      </c>
      <c r="B13284">
        <v>40703</v>
      </c>
      <c r="C13284" t="s">
        <v>3187</v>
      </c>
      <c r="D13284" t="s">
        <v>211</v>
      </c>
      <c r="E13284" s="155"/>
      <c r="F13284" s="155"/>
      <c r="G13284">
        <v>103.89</v>
      </c>
      <c r="H13284">
        <v>103.89</v>
      </c>
    </row>
    <row r="13285" spans="1:8">
      <c r="A13285" t="s">
        <v>319</v>
      </c>
      <c r="B13285">
        <v>11616</v>
      </c>
      <c r="C13285" t="s">
        <v>3188</v>
      </c>
      <c r="D13285" t="s">
        <v>211</v>
      </c>
      <c r="E13285" s="155"/>
      <c r="F13285" s="155"/>
      <c r="G13285">
        <v>94.42</v>
      </c>
      <c r="H13285">
        <v>94.42</v>
      </c>
    </row>
    <row r="13286" spans="1:8">
      <c r="A13286" t="s">
        <v>319</v>
      </c>
      <c r="B13286">
        <v>41898</v>
      </c>
      <c r="C13286" t="s">
        <v>3189</v>
      </c>
      <c r="D13286" t="s">
        <v>211</v>
      </c>
      <c r="E13286" s="155"/>
      <c r="F13286" s="155"/>
      <c r="G13286">
        <v>7.19</v>
      </c>
      <c r="H13286">
        <v>7.19</v>
      </c>
    </row>
    <row r="13287" spans="1:8">
      <c r="A13287" t="s">
        <v>319</v>
      </c>
      <c r="B13287">
        <v>45304</v>
      </c>
      <c r="C13287" t="s">
        <v>3190</v>
      </c>
      <c r="D13287" t="s">
        <v>211</v>
      </c>
      <c r="E13287" s="155"/>
      <c r="F13287" s="155"/>
      <c r="G13287">
        <v>4</v>
      </c>
      <c r="H13287">
        <v>4</v>
      </c>
    </row>
    <row r="13288" spans="1:8">
      <c r="A13288" t="s">
        <v>319</v>
      </c>
      <c r="B13288">
        <v>36141</v>
      </c>
      <c r="C13288" t="s">
        <v>3191</v>
      </c>
      <c r="D13288" t="s">
        <v>211</v>
      </c>
      <c r="E13288" s="155">
        <v>99.87</v>
      </c>
      <c r="F13288" s="155">
        <v>99.87</v>
      </c>
      <c r="G13288">
        <v>3.51</v>
      </c>
      <c r="H13288">
        <v>3.51</v>
      </c>
    </row>
    <row r="13289" spans="1:8">
      <c r="A13289" t="s">
        <v>319</v>
      </c>
      <c r="B13289">
        <v>45211</v>
      </c>
      <c r="C13289" t="s">
        <v>3192</v>
      </c>
      <c r="D13289" t="s">
        <v>211</v>
      </c>
      <c r="E13289" s="155">
        <v>90.76</v>
      </c>
      <c r="F13289" s="155">
        <v>90.76</v>
      </c>
      <c r="G13289">
        <v>2.79</v>
      </c>
      <c r="H13289">
        <v>2.79</v>
      </c>
    </row>
    <row r="13290" spans="1:8">
      <c r="A13290" t="s">
        <v>319</v>
      </c>
      <c r="B13290">
        <v>43651</v>
      </c>
      <c r="C13290" t="s">
        <v>3193</v>
      </c>
      <c r="D13290" t="s">
        <v>205</v>
      </c>
      <c r="E13290" s="155">
        <v>4.3099999999999996</v>
      </c>
      <c r="F13290" s="155">
        <v>4.3099999999999996</v>
      </c>
      <c r="G13290">
        <v>80.28</v>
      </c>
      <c r="H13290">
        <v>80.28</v>
      </c>
    </row>
    <row r="13291" spans="1:8">
      <c r="A13291" t="s">
        <v>319</v>
      </c>
      <c r="B13291">
        <v>43626</v>
      </c>
      <c r="C13291" t="s">
        <v>3194</v>
      </c>
      <c r="D13291" t="s">
        <v>205</v>
      </c>
      <c r="E13291" s="155">
        <v>2.4</v>
      </c>
      <c r="F13291" s="155">
        <v>2.4</v>
      </c>
      <c r="G13291">
        <v>126.46</v>
      </c>
      <c r="H13291">
        <v>126.46</v>
      </c>
    </row>
    <row r="13292" spans="1:8">
      <c r="A13292" t="s">
        <v>319</v>
      </c>
      <c r="B13292">
        <v>39434</v>
      </c>
      <c r="C13292" t="s">
        <v>3195</v>
      </c>
      <c r="D13292" t="s">
        <v>205</v>
      </c>
      <c r="E13292" s="155">
        <v>3.34</v>
      </c>
      <c r="F13292" s="155">
        <v>3.34</v>
      </c>
      <c r="G13292">
        <v>16.12</v>
      </c>
      <c r="H13292">
        <v>16.12</v>
      </c>
    </row>
    <row r="13293" spans="1:8">
      <c r="A13293" t="s">
        <v>319</v>
      </c>
      <c r="B13293">
        <v>39433</v>
      </c>
      <c r="C13293" t="s">
        <v>3196</v>
      </c>
      <c r="D13293" t="s">
        <v>205</v>
      </c>
      <c r="E13293" s="155">
        <v>2.66</v>
      </c>
      <c r="F13293" s="155">
        <v>2.66</v>
      </c>
      <c r="G13293">
        <v>12.09</v>
      </c>
      <c r="H13293">
        <v>12.09</v>
      </c>
    </row>
    <row r="13294" spans="1:8">
      <c r="A13294" t="s">
        <v>319</v>
      </c>
      <c r="B13294">
        <v>4049</v>
      </c>
      <c r="C13294" t="s">
        <v>3197</v>
      </c>
      <c r="D13294" t="s">
        <v>71</v>
      </c>
      <c r="E13294" s="155">
        <v>48.17</v>
      </c>
      <c r="F13294" s="155">
        <v>48.17</v>
      </c>
      <c r="G13294">
        <v>35.76</v>
      </c>
      <c r="H13294">
        <v>35.76</v>
      </c>
    </row>
    <row r="13295" spans="1:8">
      <c r="A13295" t="s">
        <v>319</v>
      </c>
      <c r="B13295">
        <v>38120</v>
      </c>
      <c r="C13295" t="s">
        <v>3198</v>
      </c>
      <c r="D13295" t="s">
        <v>205</v>
      </c>
      <c r="E13295" s="155">
        <v>150.09</v>
      </c>
      <c r="F13295" s="155">
        <v>150.09</v>
      </c>
      <c r="G13295">
        <v>8.01</v>
      </c>
      <c r="H13295">
        <v>8.01</v>
      </c>
    </row>
    <row r="13296" spans="1:8">
      <c r="A13296" t="s">
        <v>319</v>
      </c>
      <c r="B13296">
        <v>43652</v>
      </c>
      <c r="C13296" t="s">
        <v>3199</v>
      </c>
      <c r="D13296" t="s">
        <v>205</v>
      </c>
      <c r="E13296" s="155">
        <v>9.67</v>
      </c>
      <c r="F13296" s="155">
        <v>9.67</v>
      </c>
      <c r="G13296">
        <v>8.24</v>
      </c>
      <c r="H13296">
        <v>8.24</v>
      </c>
    </row>
    <row r="13297" spans="1:8">
      <c r="A13297" t="s">
        <v>319</v>
      </c>
      <c r="B13297">
        <v>10498</v>
      </c>
      <c r="C13297" t="s">
        <v>3200</v>
      </c>
      <c r="D13297" t="s">
        <v>205</v>
      </c>
      <c r="E13297" s="155">
        <v>9.16</v>
      </c>
      <c r="F13297" s="155">
        <v>9.16</v>
      </c>
      <c r="G13297">
        <v>55.64</v>
      </c>
      <c r="H13297">
        <v>55.64</v>
      </c>
    </row>
    <row r="13298" spans="1:8">
      <c r="A13298" t="s">
        <v>319</v>
      </c>
      <c r="B13298">
        <v>4823</v>
      </c>
      <c r="C13298" t="s">
        <v>3201</v>
      </c>
      <c r="D13298" t="s">
        <v>205</v>
      </c>
      <c r="E13298" s="155">
        <v>38.18</v>
      </c>
      <c r="F13298" s="155">
        <v>38.18</v>
      </c>
      <c r="G13298">
        <v>66.75</v>
      </c>
      <c r="H13298">
        <v>66.75</v>
      </c>
    </row>
    <row r="13299" spans="1:8">
      <c r="A13299" t="s">
        <v>319</v>
      </c>
      <c r="B13299">
        <v>38877</v>
      </c>
      <c r="C13299" t="s">
        <v>3202</v>
      </c>
      <c r="D13299" t="s">
        <v>205</v>
      </c>
      <c r="E13299" s="155">
        <v>8.57</v>
      </c>
      <c r="F13299" s="155">
        <v>8.57</v>
      </c>
      <c r="G13299">
        <v>444.13</v>
      </c>
      <c r="H13299">
        <v>444.13</v>
      </c>
    </row>
    <row r="13300" spans="1:8">
      <c r="A13300" t="s">
        <v>319</v>
      </c>
      <c r="B13300">
        <v>34546</v>
      </c>
      <c r="C13300" t="s">
        <v>3203</v>
      </c>
      <c r="D13300" t="s">
        <v>205</v>
      </c>
      <c r="E13300" s="155">
        <v>8.81</v>
      </c>
      <c r="F13300" s="155">
        <v>8.81</v>
      </c>
      <c r="G13300">
        <v>465.28</v>
      </c>
      <c r="H13300">
        <v>465.28</v>
      </c>
    </row>
    <row r="13301" spans="1:8">
      <c r="A13301" t="s">
        <v>319</v>
      </c>
      <c r="B13301">
        <v>41387</v>
      </c>
      <c r="C13301" t="s">
        <v>3204</v>
      </c>
      <c r="D13301" t="s">
        <v>110</v>
      </c>
      <c r="E13301" s="155"/>
      <c r="F13301" s="155"/>
      <c r="G13301">
        <v>450.37</v>
      </c>
      <c r="H13301">
        <v>450.37</v>
      </c>
    </row>
    <row r="13302" spans="1:8">
      <c r="A13302" t="s">
        <v>319</v>
      </c>
      <c r="B13302">
        <v>41388</v>
      </c>
      <c r="C13302" t="s">
        <v>3205</v>
      </c>
      <c r="D13302" t="s">
        <v>110</v>
      </c>
      <c r="E13302" s="155"/>
      <c r="F13302" s="155"/>
      <c r="G13302">
        <v>611.28</v>
      </c>
      <c r="H13302">
        <v>611.28</v>
      </c>
    </row>
    <row r="13303" spans="1:8">
      <c r="A13303" t="s">
        <v>319</v>
      </c>
      <c r="B13303">
        <v>41380</v>
      </c>
      <c r="C13303" t="s">
        <v>3206</v>
      </c>
      <c r="D13303" t="s">
        <v>211</v>
      </c>
      <c r="E13303" s="155"/>
      <c r="F13303" s="155"/>
      <c r="G13303">
        <v>760.66</v>
      </c>
      <c r="H13303">
        <v>760.66</v>
      </c>
    </row>
    <row r="13304" spans="1:8">
      <c r="A13304" t="s">
        <v>462</v>
      </c>
      <c r="B13304">
        <v>41381</v>
      </c>
      <c r="C13304" t="s">
        <v>3207</v>
      </c>
      <c r="D13304" t="s">
        <v>211</v>
      </c>
      <c r="E13304" s="155"/>
      <c r="F13304" s="155"/>
      <c r="G13304">
        <v>38.6</v>
      </c>
      <c r="H13304">
        <v>41.69</v>
      </c>
    </row>
    <row r="13305" spans="1:8">
      <c r="A13305" t="s">
        <v>462</v>
      </c>
      <c r="B13305">
        <v>41382</v>
      </c>
      <c r="C13305" t="s">
        <v>3208</v>
      </c>
      <c r="D13305" t="s">
        <v>211</v>
      </c>
      <c r="E13305" s="155"/>
      <c r="F13305" s="155"/>
      <c r="G13305">
        <v>6763.49</v>
      </c>
      <c r="H13305">
        <v>7304.11</v>
      </c>
    </row>
    <row r="13306" spans="1:8">
      <c r="A13306" t="s">
        <v>462</v>
      </c>
      <c r="B13306">
        <v>41383</v>
      </c>
      <c r="C13306" t="s">
        <v>3209</v>
      </c>
      <c r="D13306" t="s">
        <v>211</v>
      </c>
      <c r="E13306" s="155"/>
      <c r="F13306" s="155"/>
      <c r="G13306">
        <v>31.93</v>
      </c>
      <c r="H13306">
        <v>34.479999999999997</v>
      </c>
    </row>
    <row r="13307" spans="1:8">
      <c r="A13307" t="s">
        <v>462</v>
      </c>
      <c r="B13307">
        <v>41385</v>
      </c>
      <c r="C13307" t="s">
        <v>3210</v>
      </c>
      <c r="D13307" t="s">
        <v>211</v>
      </c>
      <c r="E13307" s="155"/>
      <c r="F13307" s="155"/>
      <c r="G13307">
        <v>5596.71</v>
      </c>
      <c r="H13307">
        <v>6044.07</v>
      </c>
    </row>
    <row r="13308" spans="1:8">
      <c r="A13308" t="s">
        <v>319</v>
      </c>
      <c r="B13308">
        <v>4058</v>
      </c>
      <c r="C13308" t="s">
        <v>3211</v>
      </c>
      <c r="D13308" t="s">
        <v>88</v>
      </c>
      <c r="E13308" s="155">
        <v>26.95</v>
      </c>
      <c r="F13308" s="155">
        <v>26.95</v>
      </c>
      <c r="G13308">
        <v>2333.2600000000002</v>
      </c>
      <c r="H13308">
        <v>2333.2600000000002</v>
      </c>
    </row>
    <row r="13309" spans="1:8">
      <c r="A13309" t="s">
        <v>319</v>
      </c>
      <c r="B13309">
        <v>40974</v>
      </c>
      <c r="C13309" t="s">
        <v>3212</v>
      </c>
      <c r="D13309" t="s">
        <v>291</v>
      </c>
      <c r="E13309" s="155">
        <v>4719.57</v>
      </c>
      <c r="F13309" s="155">
        <v>4719.57</v>
      </c>
      <c r="G13309">
        <v>7.5</v>
      </c>
      <c r="H13309">
        <v>7.5</v>
      </c>
    </row>
    <row r="13310" spans="1:8">
      <c r="A13310" t="s">
        <v>319</v>
      </c>
      <c r="B13310">
        <v>34794</v>
      </c>
      <c r="C13310" t="s">
        <v>3213</v>
      </c>
      <c r="D13310" t="s">
        <v>88</v>
      </c>
      <c r="E13310" s="155">
        <v>22.96</v>
      </c>
      <c r="F13310" s="155">
        <v>22.96</v>
      </c>
      <c r="G13310">
        <v>4.53</v>
      </c>
      <c r="H13310">
        <v>4.53</v>
      </c>
    </row>
    <row r="13311" spans="1:8">
      <c r="A13311" t="s">
        <v>319</v>
      </c>
      <c r="B13311">
        <v>40925</v>
      </c>
      <c r="C13311" t="s">
        <v>3214</v>
      </c>
      <c r="D13311" t="s">
        <v>291</v>
      </c>
      <c r="E13311" s="155">
        <v>4017.84</v>
      </c>
      <c r="F13311" s="155">
        <v>4017.84</v>
      </c>
      <c r="G13311">
        <v>3.41</v>
      </c>
      <c r="H13311">
        <v>3.41</v>
      </c>
    </row>
    <row r="13312" spans="1:8">
      <c r="A13312" t="s">
        <v>319</v>
      </c>
      <c r="B13312">
        <v>13741</v>
      </c>
      <c r="C13312" t="s">
        <v>3215</v>
      </c>
      <c r="D13312" t="s">
        <v>211</v>
      </c>
      <c r="E13312" s="155">
        <v>2392.9499999999998</v>
      </c>
      <c r="F13312" s="155">
        <v>2392.9499999999998</v>
      </c>
      <c r="G13312">
        <v>2.89</v>
      </c>
      <c r="H13312">
        <v>2.89</v>
      </c>
    </row>
    <row r="13313" spans="1:8">
      <c r="A13313" t="s">
        <v>319</v>
      </c>
      <c r="B13313">
        <v>3288</v>
      </c>
      <c r="C13313" t="s">
        <v>3216</v>
      </c>
      <c r="D13313" t="s">
        <v>110</v>
      </c>
      <c r="E13313" s="155"/>
      <c r="F13313" s="155"/>
      <c r="G13313">
        <v>2.92</v>
      </c>
      <c r="H13313">
        <v>2.92</v>
      </c>
    </row>
    <row r="13314" spans="1:8">
      <c r="A13314" t="s">
        <v>319</v>
      </c>
      <c r="B13314">
        <v>13587</v>
      </c>
      <c r="C13314" t="s">
        <v>3217</v>
      </c>
      <c r="D13314" t="s">
        <v>110</v>
      </c>
      <c r="E13314" s="155"/>
      <c r="F13314" s="155"/>
      <c r="G13314">
        <v>2.34</v>
      </c>
      <c r="H13314">
        <v>2.34</v>
      </c>
    </row>
    <row r="13315" spans="1:8">
      <c r="A13315" t="s">
        <v>319</v>
      </c>
      <c r="B13315">
        <v>38598</v>
      </c>
      <c r="C13315" t="s">
        <v>3218</v>
      </c>
      <c r="D13315" t="s">
        <v>211</v>
      </c>
      <c r="E13315" s="155">
        <v>3.54</v>
      </c>
      <c r="F13315" s="155">
        <v>3.54</v>
      </c>
      <c r="G13315">
        <v>3.23</v>
      </c>
      <c r="H13315">
        <v>3.23</v>
      </c>
    </row>
    <row r="13316" spans="1:8">
      <c r="A13316" t="s">
        <v>319</v>
      </c>
      <c r="B13316">
        <v>38595</v>
      </c>
      <c r="C13316" t="s">
        <v>3219</v>
      </c>
      <c r="D13316" t="s">
        <v>211</v>
      </c>
      <c r="E13316" s="155">
        <v>3</v>
      </c>
      <c r="F13316" s="155">
        <v>3</v>
      </c>
      <c r="G13316">
        <v>2.4500000000000002</v>
      </c>
      <c r="H13316">
        <v>2.4500000000000002</v>
      </c>
    </row>
    <row r="13317" spans="1:8">
      <c r="A13317" t="s">
        <v>319</v>
      </c>
      <c r="B13317">
        <v>38592</v>
      </c>
      <c r="C13317" t="s">
        <v>3220</v>
      </c>
      <c r="D13317" t="s">
        <v>211</v>
      </c>
      <c r="E13317" s="155">
        <v>3.03</v>
      </c>
      <c r="F13317" s="155">
        <v>3.03</v>
      </c>
      <c r="G13317">
        <v>5.09</v>
      </c>
      <c r="H13317">
        <v>5.09</v>
      </c>
    </row>
    <row r="13318" spans="1:8">
      <c r="A13318" t="s">
        <v>319</v>
      </c>
      <c r="B13318">
        <v>38588</v>
      </c>
      <c r="C13318" t="s">
        <v>3221</v>
      </c>
      <c r="D13318" t="s">
        <v>211</v>
      </c>
      <c r="E13318" s="155">
        <v>2.4300000000000002</v>
      </c>
      <c r="F13318" s="155">
        <v>2.4300000000000002</v>
      </c>
      <c r="G13318">
        <v>2.29</v>
      </c>
      <c r="H13318">
        <v>2.29</v>
      </c>
    </row>
    <row r="13319" spans="1:8">
      <c r="A13319" t="s">
        <v>319</v>
      </c>
      <c r="B13319">
        <v>38593</v>
      </c>
      <c r="C13319" t="s">
        <v>3222</v>
      </c>
      <c r="D13319" t="s">
        <v>211</v>
      </c>
      <c r="E13319" s="155">
        <v>3.35</v>
      </c>
      <c r="F13319" s="155">
        <v>3.35</v>
      </c>
      <c r="G13319">
        <v>2.76</v>
      </c>
      <c r="H13319">
        <v>2.76</v>
      </c>
    </row>
    <row r="13320" spans="1:8">
      <c r="A13320" t="s">
        <v>319</v>
      </c>
      <c r="B13320">
        <v>38589</v>
      </c>
      <c r="C13320" t="s">
        <v>3223</v>
      </c>
      <c r="D13320" t="s">
        <v>211</v>
      </c>
      <c r="E13320" s="155">
        <v>2.54</v>
      </c>
      <c r="F13320" s="155">
        <v>2.54</v>
      </c>
      <c r="G13320">
        <v>1.81</v>
      </c>
      <c r="H13320">
        <v>1.81</v>
      </c>
    </row>
    <row r="13321" spans="1:8">
      <c r="A13321" t="s">
        <v>319</v>
      </c>
      <c r="B13321">
        <v>38594</v>
      </c>
      <c r="C13321" t="s">
        <v>3224</v>
      </c>
      <c r="D13321" t="s">
        <v>211</v>
      </c>
      <c r="E13321" s="155">
        <v>5.28</v>
      </c>
      <c r="F13321" s="155">
        <v>5.28</v>
      </c>
      <c r="G13321">
        <v>2.41</v>
      </c>
      <c r="H13321">
        <v>2.41</v>
      </c>
    </row>
    <row r="13322" spans="1:8">
      <c r="A13322" t="s">
        <v>319</v>
      </c>
      <c r="B13322">
        <v>34774</v>
      </c>
      <c r="C13322" t="s">
        <v>3225</v>
      </c>
      <c r="D13322" t="s">
        <v>211</v>
      </c>
      <c r="E13322" s="155">
        <v>2.37</v>
      </c>
      <c r="F13322" s="155">
        <v>2.37</v>
      </c>
      <c r="G13322">
        <v>2.98</v>
      </c>
      <c r="H13322">
        <v>2.98</v>
      </c>
    </row>
    <row r="13323" spans="1:8">
      <c r="A13323" t="s">
        <v>319</v>
      </c>
      <c r="B13323">
        <v>34771</v>
      </c>
      <c r="C13323" t="s">
        <v>3226</v>
      </c>
      <c r="D13323" t="s">
        <v>211</v>
      </c>
      <c r="E13323" s="155">
        <v>2.86</v>
      </c>
      <c r="F13323" s="155">
        <v>2.86</v>
      </c>
      <c r="G13323">
        <v>1.84</v>
      </c>
      <c r="H13323">
        <v>1.84</v>
      </c>
    </row>
    <row r="13324" spans="1:8">
      <c r="A13324" t="s">
        <v>319</v>
      </c>
      <c r="B13324">
        <v>34764</v>
      </c>
      <c r="C13324" t="s">
        <v>3227</v>
      </c>
      <c r="D13324" t="s">
        <v>211</v>
      </c>
      <c r="E13324" s="155">
        <v>1.87</v>
      </c>
      <c r="F13324" s="155">
        <v>1.87</v>
      </c>
      <c r="G13324">
        <v>1.24</v>
      </c>
      <c r="H13324">
        <v>1.24</v>
      </c>
    </row>
    <row r="13325" spans="1:8">
      <c r="A13325" t="s">
        <v>319</v>
      </c>
      <c r="B13325">
        <v>34773</v>
      </c>
      <c r="C13325" t="s">
        <v>3228</v>
      </c>
      <c r="D13325" t="s">
        <v>211</v>
      </c>
      <c r="E13325" s="155">
        <v>2.5</v>
      </c>
      <c r="F13325" s="155">
        <v>2.5</v>
      </c>
      <c r="G13325">
        <v>1.71</v>
      </c>
      <c r="H13325">
        <v>1.71</v>
      </c>
    </row>
    <row r="13326" spans="1:8">
      <c r="A13326" t="s">
        <v>319</v>
      </c>
      <c r="B13326">
        <v>34769</v>
      </c>
      <c r="C13326" t="s">
        <v>3229</v>
      </c>
      <c r="D13326" t="s">
        <v>211</v>
      </c>
      <c r="E13326" s="155">
        <v>3.09</v>
      </c>
      <c r="F13326" s="155">
        <v>3.09</v>
      </c>
      <c r="G13326">
        <v>29.47</v>
      </c>
      <c r="H13326">
        <v>29.47</v>
      </c>
    </row>
    <row r="13327" spans="1:8">
      <c r="A13327" t="s">
        <v>319</v>
      </c>
      <c r="B13327">
        <v>34763</v>
      </c>
      <c r="C13327" t="s">
        <v>3230</v>
      </c>
      <c r="D13327" t="s">
        <v>211</v>
      </c>
      <c r="E13327" s="155">
        <v>1.91</v>
      </c>
      <c r="F13327" s="155">
        <v>1.91</v>
      </c>
      <c r="G13327">
        <v>21.68</v>
      </c>
      <c r="H13327">
        <v>21.68</v>
      </c>
    </row>
    <row r="13328" spans="1:8">
      <c r="A13328" t="s">
        <v>319</v>
      </c>
      <c r="B13328">
        <v>34788</v>
      </c>
      <c r="C13328" t="s">
        <v>3231</v>
      </c>
      <c r="D13328" t="s">
        <v>211</v>
      </c>
      <c r="E13328" s="155">
        <v>0.97</v>
      </c>
      <c r="F13328" s="155">
        <v>0.97</v>
      </c>
      <c r="G13328">
        <v>11.67</v>
      </c>
      <c r="H13328">
        <v>11.67</v>
      </c>
    </row>
    <row r="13329" spans="1:8">
      <c r="A13329" t="s">
        <v>319</v>
      </c>
      <c r="B13329">
        <v>34781</v>
      </c>
      <c r="C13329" t="s">
        <v>3232</v>
      </c>
      <c r="D13329" t="s">
        <v>211</v>
      </c>
      <c r="E13329" s="155">
        <v>1.33</v>
      </c>
      <c r="F13329" s="155">
        <v>1.33</v>
      </c>
      <c r="G13329">
        <v>26.69</v>
      </c>
      <c r="H13329">
        <v>26.69</v>
      </c>
    </row>
    <row r="13330" spans="1:8">
      <c r="A13330" t="s">
        <v>319</v>
      </c>
      <c r="B13330">
        <v>41682</v>
      </c>
      <c r="C13330" t="s">
        <v>3233</v>
      </c>
      <c r="D13330" t="s">
        <v>211</v>
      </c>
      <c r="E13330" s="155">
        <v>33.21</v>
      </c>
      <c r="F13330" s="155">
        <v>33.21</v>
      </c>
      <c r="G13330">
        <v>18.260000000000002</v>
      </c>
      <c r="H13330">
        <v>18.260000000000002</v>
      </c>
    </row>
    <row r="13331" spans="1:8">
      <c r="A13331" t="s">
        <v>319</v>
      </c>
      <c r="B13331">
        <v>41683</v>
      </c>
      <c r="C13331" t="s">
        <v>3234</v>
      </c>
      <c r="D13331" t="s">
        <v>211</v>
      </c>
      <c r="E13331" s="155">
        <v>24.43</v>
      </c>
      <c r="F13331" s="155">
        <v>24.43</v>
      </c>
      <c r="G13331">
        <v>41.7</v>
      </c>
      <c r="H13331">
        <v>41.7</v>
      </c>
    </row>
    <row r="13332" spans="1:8">
      <c r="A13332" t="s">
        <v>319</v>
      </c>
      <c r="B13332">
        <v>41680</v>
      </c>
      <c r="C13332" t="s">
        <v>3235</v>
      </c>
      <c r="D13332" t="s">
        <v>211</v>
      </c>
      <c r="E13332" s="155">
        <v>13.15</v>
      </c>
      <c r="F13332" s="155">
        <v>13.15</v>
      </c>
      <c r="G13332">
        <v>29.47</v>
      </c>
      <c r="H13332">
        <v>29.47</v>
      </c>
    </row>
    <row r="13333" spans="1:8">
      <c r="A13333" t="s">
        <v>319</v>
      </c>
      <c r="B13333">
        <v>41679</v>
      </c>
      <c r="C13333" t="s">
        <v>3236</v>
      </c>
      <c r="D13333" t="s">
        <v>211</v>
      </c>
      <c r="E13333" s="155">
        <v>30.07</v>
      </c>
      <c r="F13333" s="155">
        <v>30.07</v>
      </c>
      <c r="G13333">
        <v>29.47</v>
      </c>
      <c r="H13333">
        <v>29.47</v>
      </c>
    </row>
    <row r="13334" spans="1:8">
      <c r="A13334" t="s">
        <v>319</v>
      </c>
      <c r="B13334">
        <v>41681</v>
      </c>
      <c r="C13334" t="s">
        <v>3237</v>
      </c>
      <c r="D13334" t="s">
        <v>211</v>
      </c>
      <c r="E13334" s="155">
        <v>20.58</v>
      </c>
      <c r="F13334" s="155">
        <v>20.58</v>
      </c>
      <c r="G13334">
        <v>36.700000000000003</v>
      </c>
      <c r="H13334">
        <v>36.700000000000003</v>
      </c>
    </row>
    <row r="13335" spans="1:8">
      <c r="A13335" t="s">
        <v>319</v>
      </c>
      <c r="B13335">
        <v>43386</v>
      </c>
      <c r="C13335" t="s">
        <v>3238</v>
      </c>
      <c r="D13335" t="s">
        <v>211</v>
      </c>
      <c r="E13335" s="155">
        <v>46.98</v>
      </c>
      <c r="F13335" s="155">
        <v>46.98</v>
      </c>
      <c r="G13335">
        <v>82.35</v>
      </c>
      <c r="H13335">
        <v>82.35</v>
      </c>
    </row>
    <row r="13336" spans="1:8">
      <c r="A13336" t="s">
        <v>319</v>
      </c>
      <c r="B13336">
        <v>4059</v>
      </c>
      <c r="C13336" t="s">
        <v>3239</v>
      </c>
      <c r="D13336" t="s">
        <v>110</v>
      </c>
      <c r="E13336" s="155">
        <v>33.21</v>
      </c>
      <c r="F13336" s="155">
        <v>33.21</v>
      </c>
      <c r="G13336">
        <v>55.89</v>
      </c>
      <c r="H13336">
        <v>55.89</v>
      </c>
    </row>
    <row r="13337" spans="1:8">
      <c r="A13337" t="s">
        <v>319</v>
      </c>
      <c r="B13337">
        <v>4062</v>
      </c>
      <c r="C13337" t="s">
        <v>3240</v>
      </c>
      <c r="D13337" t="s">
        <v>211</v>
      </c>
      <c r="E13337" s="155">
        <v>33.21</v>
      </c>
      <c r="F13337" s="155">
        <v>33.21</v>
      </c>
      <c r="G13337">
        <v>21.65</v>
      </c>
      <c r="H13337">
        <v>21.65</v>
      </c>
    </row>
    <row r="13338" spans="1:8">
      <c r="A13338" t="s">
        <v>496</v>
      </c>
      <c r="B13338">
        <v>4061</v>
      </c>
      <c r="C13338" t="s">
        <v>3241</v>
      </c>
      <c r="D13338" t="s">
        <v>211</v>
      </c>
      <c r="E13338" s="155">
        <v>41.34</v>
      </c>
      <c r="F13338" s="155">
        <v>41.34</v>
      </c>
      <c r="G13338">
        <v>9489.7999999999993</v>
      </c>
      <c r="H13338">
        <v>9489.7999999999993</v>
      </c>
    </row>
    <row r="13339" spans="1:8">
      <c r="A13339" t="s">
        <v>462</v>
      </c>
      <c r="B13339">
        <v>41315</v>
      </c>
      <c r="C13339" t="s">
        <v>3242</v>
      </c>
      <c r="D13339" t="s">
        <v>205</v>
      </c>
      <c r="E13339" s="155">
        <v>96.81</v>
      </c>
      <c r="F13339" s="155">
        <v>96.81</v>
      </c>
      <c r="G13339">
        <v>69.48</v>
      </c>
      <c r="H13339">
        <v>75.03</v>
      </c>
    </row>
    <row r="13340" spans="1:8">
      <c r="A13340" t="s">
        <v>462</v>
      </c>
      <c r="B13340">
        <v>43148</v>
      </c>
      <c r="C13340" t="s">
        <v>3243</v>
      </c>
      <c r="D13340" t="s">
        <v>205</v>
      </c>
      <c r="E13340" s="155">
        <v>65.709999999999994</v>
      </c>
      <c r="F13340" s="155">
        <v>65.709999999999994</v>
      </c>
      <c r="G13340">
        <v>12173.39</v>
      </c>
      <c r="H13340">
        <v>13146.43</v>
      </c>
    </row>
    <row r="13341" spans="1:8">
      <c r="A13341" t="s">
        <v>319</v>
      </c>
      <c r="B13341">
        <v>43147</v>
      </c>
      <c r="C13341" t="s">
        <v>3244</v>
      </c>
      <c r="D13341" t="s">
        <v>205</v>
      </c>
      <c r="E13341" s="155">
        <v>25.45</v>
      </c>
      <c r="F13341" s="155">
        <v>25.45</v>
      </c>
      <c r="G13341">
        <v>15.76</v>
      </c>
      <c r="H13341">
        <v>15.76</v>
      </c>
    </row>
    <row r="13342" spans="1:8">
      <c r="A13342" t="s">
        <v>319</v>
      </c>
      <c r="B13342">
        <v>10608</v>
      </c>
      <c r="C13342" t="s">
        <v>3245</v>
      </c>
      <c r="D13342" t="s">
        <v>211</v>
      </c>
      <c r="E13342" s="155"/>
      <c r="F13342" s="155"/>
      <c r="G13342">
        <v>15.83</v>
      </c>
      <c r="H13342">
        <v>15.83</v>
      </c>
    </row>
    <row r="13343" spans="1:8">
      <c r="A13343" t="s">
        <v>319</v>
      </c>
      <c r="B13343">
        <v>4069</v>
      </c>
      <c r="C13343" t="s">
        <v>3246</v>
      </c>
      <c r="D13343" t="s">
        <v>88</v>
      </c>
      <c r="E13343" s="155">
        <v>64.319999999999993</v>
      </c>
      <c r="F13343" s="155">
        <v>64.319999999999993</v>
      </c>
      <c r="G13343">
        <v>15.83</v>
      </c>
      <c r="H13343">
        <v>15.83</v>
      </c>
    </row>
    <row r="13344" spans="1:8">
      <c r="A13344" t="s">
        <v>319</v>
      </c>
      <c r="B13344">
        <v>40819</v>
      </c>
      <c r="C13344" t="s">
        <v>3247</v>
      </c>
      <c r="D13344" t="s">
        <v>291</v>
      </c>
      <c r="E13344" s="155">
        <v>11254.25</v>
      </c>
      <c r="F13344" s="155">
        <v>11254.25</v>
      </c>
      <c r="G13344">
        <v>696.44</v>
      </c>
      <c r="H13344">
        <v>696.44</v>
      </c>
    </row>
    <row r="13345" spans="1:8">
      <c r="A13345" t="s">
        <v>319</v>
      </c>
      <c r="B13345">
        <v>34361</v>
      </c>
      <c r="C13345" t="s">
        <v>3248</v>
      </c>
      <c r="D13345" t="s">
        <v>205</v>
      </c>
      <c r="E13345" s="155">
        <v>18.52</v>
      </c>
      <c r="F13345" s="155">
        <v>18.52</v>
      </c>
      <c r="G13345">
        <v>830.82</v>
      </c>
      <c r="H13345">
        <v>830.82</v>
      </c>
    </row>
    <row r="13346" spans="1:8">
      <c r="A13346" t="s">
        <v>319</v>
      </c>
      <c r="B13346">
        <v>44478</v>
      </c>
      <c r="C13346" t="s">
        <v>3249</v>
      </c>
      <c r="D13346" t="s">
        <v>205</v>
      </c>
      <c r="E13346" s="155">
        <v>11.99</v>
      </c>
      <c r="F13346" s="155">
        <v>11.99</v>
      </c>
      <c r="G13346">
        <v>918.25</v>
      </c>
      <c r="H13346">
        <v>918.25</v>
      </c>
    </row>
    <row r="13347" spans="1:8">
      <c r="A13347" t="s">
        <v>319</v>
      </c>
      <c r="B13347">
        <v>44477</v>
      </c>
      <c r="C13347" t="s">
        <v>3250</v>
      </c>
      <c r="D13347" t="s">
        <v>205</v>
      </c>
      <c r="E13347" s="155">
        <v>11.99</v>
      </c>
      <c r="F13347" s="155">
        <v>11.99</v>
      </c>
      <c r="G13347">
        <v>375.03</v>
      </c>
      <c r="H13347">
        <v>375.03</v>
      </c>
    </row>
    <row r="13348" spans="1:8">
      <c r="A13348" t="s">
        <v>319</v>
      </c>
      <c r="B13348">
        <v>11697</v>
      </c>
      <c r="C13348" t="s">
        <v>3251</v>
      </c>
      <c r="D13348" t="s">
        <v>211</v>
      </c>
      <c r="E13348" s="155">
        <v>752.46</v>
      </c>
      <c r="F13348" s="155">
        <v>752.46</v>
      </c>
      <c r="G13348">
        <v>925.24</v>
      </c>
      <c r="H13348">
        <v>925.24</v>
      </c>
    </row>
    <row r="13349" spans="1:8">
      <c r="A13349" t="s">
        <v>319</v>
      </c>
      <c r="B13349">
        <v>11698</v>
      </c>
      <c r="C13349" t="s">
        <v>3252</v>
      </c>
      <c r="D13349" t="s">
        <v>211</v>
      </c>
      <c r="E13349" s="155">
        <v>897.65</v>
      </c>
      <c r="F13349" s="155">
        <v>897.65</v>
      </c>
      <c r="G13349">
        <v>8.32</v>
      </c>
      <c r="H13349">
        <v>8.32</v>
      </c>
    </row>
    <row r="13350" spans="1:8">
      <c r="A13350" t="s">
        <v>319</v>
      </c>
      <c r="B13350">
        <v>11699</v>
      </c>
      <c r="C13350" t="s">
        <v>3253</v>
      </c>
      <c r="D13350" t="s">
        <v>211</v>
      </c>
      <c r="E13350" s="155">
        <v>992.1</v>
      </c>
      <c r="F13350" s="155">
        <v>992.1</v>
      </c>
      <c r="G13350">
        <v>11.32</v>
      </c>
      <c r="H13350">
        <v>11.32</v>
      </c>
    </row>
    <row r="13351" spans="1:8">
      <c r="A13351" t="s">
        <v>319</v>
      </c>
      <c r="B13351">
        <v>10432</v>
      </c>
      <c r="C13351" t="s">
        <v>3254</v>
      </c>
      <c r="D13351" t="s">
        <v>211</v>
      </c>
      <c r="E13351" s="155">
        <v>367.71</v>
      </c>
      <c r="F13351" s="155">
        <v>367.71</v>
      </c>
      <c r="G13351">
        <v>11.29</v>
      </c>
      <c r="H13351">
        <v>11.29</v>
      </c>
    </row>
    <row r="13352" spans="1:8">
      <c r="A13352" t="s">
        <v>319</v>
      </c>
      <c r="B13352">
        <v>44020</v>
      </c>
      <c r="C13352" t="s">
        <v>3255</v>
      </c>
      <c r="D13352" t="s">
        <v>211</v>
      </c>
      <c r="E13352" s="155">
        <v>907.19</v>
      </c>
      <c r="F13352" s="155">
        <v>907.19</v>
      </c>
      <c r="G13352">
        <v>15.46</v>
      </c>
      <c r="H13352">
        <v>15.46</v>
      </c>
    </row>
    <row r="13353" spans="1:8">
      <c r="A13353" t="s">
        <v>319</v>
      </c>
      <c r="B13353">
        <v>41419</v>
      </c>
      <c r="C13353" t="s">
        <v>3256</v>
      </c>
      <c r="D13353" t="s">
        <v>211</v>
      </c>
      <c r="E13353" s="155"/>
      <c r="F13353" s="155"/>
      <c r="G13353">
        <v>7.91</v>
      </c>
      <c r="H13353">
        <v>7.91</v>
      </c>
    </row>
    <row r="13354" spans="1:8">
      <c r="A13354" t="s">
        <v>319</v>
      </c>
      <c r="B13354">
        <v>41420</v>
      </c>
      <c r="C13354" t="s">
        <v>3257</v>
      </c>
      <c r="D13354" t="s">
        <v>211</v>
      </c>
      <c r="E13354" s="155"/>
      <c r="F13354" s="155"/>
      <c r="G13354">
        <v>14.26</v>
      </c>
      <c r="H13354">
        <v>14.26</v>
      </c>
    </row>
    <row r="13355" spans="1:8">
      <c r="A13355" t="s">
        <v>319</v>
      </c>
      <c r="B13355">
        <v>41421</v>
      </c>
      <c r="C13355" t="s">
        <v>3258</v>
      </c>
      <c r="D13355" t="s">
        <v>211</v>
      </c>
      <c r="E13355" s="155"/>
      <c r="F13355" s="155"/>
      <c r="G13355">
        <v>26.19</v>
      </c>
      <c r="H13355">
        <v>26.19</v>
      </c>
    </row>
    <row r="13356" spans="1:8">
      <c r="A13356" t="s">
        <v>319</v>
      </c>
      <c r="B13356">
        <v>41422</v>
      </c>
      <c r="C13356" t="s">
        <v>3259</v>
      </c>
      <c r="D13356" t="s">
        <v>211</v>
      </c>
      <c r="E13356" s="155"/>
      <c r="F13356" s="155"/>
      <c r="G13356">
        <v>30.5</v>
      </c>
      <c r="H13356">
        <v>30.5</v>
      </c>
    </row>
    <row r="13357" spans="1:8">
      <c r="A13357" t="s">
        <v>496</v>
      </c>
      <c r="B13357">
        <v>41425</v>
      </c>
      <c r="C13357" t="s">
        <v>3260</v>
      </c>
      <c r="D13357" t="s">
        <v>211</v>
      </c>
      <c r="E13357" s="155"/>
      <c r="F13357" s="155"/>
      <c r="G13357">
        <v>360000</v>
      </c>
      <c r="H13357">
        <v>360000</v>
      </c>
    </row>
    <row r="13358" spans="1:8">
      <c r="A13358" t="s">
        <v>496</v>
      </c>
      <c r="B13358">
        <v>41426</v>
      </c>
      <c r="C13358" t="s">
        <v>3261</v>
      </c>
      <c r="D13358" t="s">
        <v>211</v>
      </c>
      <c r="E13358" s="155"/>
      <c r="F13358" s="155"/>
      <c r="G13358">
        <v>546477.66</v>
      </c>
      <c r="H13358">
        <v>546477.66</v>
      </c>
    </row>
    <row r="13359" spans="1:8">
      <c r="A13359" t="s">
        <v>496</v>
      </c>
      <c r="B13359">
        <v>41414</v>
      </c>
      <c r="C13359" t="s">
        <v>3262</v>
      </c>
      <c r="D13359" t="s">
        <v>211</v>
      </c>
      <c r="E13359" s="155"/>
      <c r="F13359" s="155"/>
      <c r="G13359">
        <v>13530.98</v>
      </c>
      <c r="H13359">
        <v>13530.98</v>
      </c>
    </row>
    <row r="13360" spans="1:8">
      <c r="A13360" t="s">
        <v>496</v>
      </c>
      <c r="B13360">
        <v>41415</v>
      </c>
      <c r="C13360" t="s">
        <v>3263</v>
      </c>
      <c r="D13360" t="s">
        <v>211</v>
      </c>
      <c r="E13360" s="155"/>
      <c r="F13360" s="155"/>
      <c r="G13360">
        <v>14311.29</v>
      </c>
      <c r="H13360">
        <v>14311.29</v>
      </c>
    </row>
    <row r="13361" spans="1:8">
      <c r="A13361" t="s">
        <v>496</v>
      </c>
      <c r="B13361">
        <v>37514</v>
      </c>
      <c r="C13361" t="s">
        <v>3264</v>
      </c>
      <c r="D13361" t="s">
        <v>211</v>
      </c>
      <c r="E13361" s="155"/>
      <c r="F13361" s="155"/>
      <c r="G13361">
        <v>17028.509999999998</v>
      </c>
      <c r="H13361">
        <v>17028.509999999998</v>
      </c>
    </row>
    <row r="13362" spans="1:8">
      <c r="A13362" t="s">
        <v>319</v>
      </c>
      <c r="B13362">
        <v>37520</v>
      </c>
      <c r="C13362" t="s">
        <v>3265</v>
      </c>
      <c r="D13362" t="s">
        <v>211</v>
      </c>
      <c r="E13362" s="155"/>
      <c r="F13362" s="155"/>
      <c r="G13362">
        <v>773.4</v>
      </c>
      <c r="H13362">
        <v>773.4</v>
      </c>
    </row>
    <row r="13363" spans="1:8">
      <c r="A13363" t="s">
        <v>319</v>
      </c>
      <c r="B13363">
        <v>37546</v>
      </c>
      <c r="C13363" t="s">
        <v>3266</v>
      </c>
      <c r="D13363" t="s">
        <v>211</v>
      </c>
      <c r="E13363" s="155">
        <v>13156.22</v>
      </c>
      <c r="F13363" s="155">
        <v>13156.22</v>
      </c>
      <c r="G13363">
        <v>341.78</v>
      </c>
      <c r="H13363">
        <v>341.78</v>
      </c>
    </row>
    <row r="13364" spans="1:8">
      <c r="A13364" t="s">
        <v>319</v>
      </c>
      <c r="B13364">
        <v>37544</v>
      </c>
      <c r="C13364" t="s">
        <v>3267</v>
      </c>
      <c r="D13364" t="s">
        <v>211</v>
      </c>
      <c r="E13364" s="155">
        <v>13914.91</v>
      </c>
      <c r="F13364" s="155">
        <v>13914.91</v>
      </c>
      <c r="G13364">
        <v>418.64</v>
      </c>
      <c r="H13364">
        <v>418.64</v>
      </c>
    </row>
    <row r="13365" spans="1:8">
      <c r="A13365" t="s">
        <v>496</v>
      </c>
      <c r="B13365">
        <v>37545</v>
      </c>
      <c r="C13365" t="s">
        <v>3268</v>
      </c>
      <c r="D13365" t="s">
        <v>211</v>
      </c>
      <c r="E13365" s="155">
        <v>16556.88</v>
      </c>
      <c r="F13365" s="155">
        <v>16556.88</v>
      </c>
      <c r="G13365">
        <v>67730.070000000007</v>
      </c>
      <c r="H13365">
        <v>67730.070000000007</v>
      </c>
    </row>
    <row r="13366" spans="1:8">
      <c r="A13366" t="s">
        <v>319</v>
      </c>
      <c r="B13366">
        <v>36793</v>
      </c>
      <c r="C13366" t="s">
        <v>3269</v>
      </c>
      <c r="D13366" t="s">
        <v>211</v>
      </c>
      <c r="E13366" s="155">
        <v>1013.78</v>
      </c>
      <c r="F13366" s="155">
        <v>1013.78</v>
      </c>
      <c r="G13366">
        <v>39.68</v>
      </c>
      <c r="H13366">
        <v>39.68</v>
      </c>
    </row>
    <row r="13367" spans="1:8">
      <c r="A13367" t="s">
        <v>319</v>
      </c>
      <c r="B13367">
        <v>11769</v>
      </c>
      <c r="C13367" t="s">
        <v>3270</v>
      </c>
      <c r="D13367" t="s">
        <v>211</v>
      </c>
      <c r="E13367" s="155">
        <v>448.01</v>
      </c>
      <c r="F13367" s="155">
        <v>448.01</v>
      </c>
      <c r="G13367">
        <v>205.37</v>
      </c>
      <c r="H13367">
        <v>205.37</v>
      </c>
    </row>
    <row r="13368" spans="1:8">
      <c r="A13368" t="s">
        <v>319</v>
      </c>
      <c r="B13368">
        <v>11771</v>
      </c>
      <c r="C13368" t="s">
        <v>3271</v>
      </c>
      <c r="D13368" t="s">
        <v>211</v>
      </c>
      <c r="E13368" s="155">
        <v>548.76</v>
      </c>
      <c r="F13368" s="155">
        <v>548.76</v>
      </c>
      <c r="G13368">
        <v>451.2</v>
      </c>
      <c r="H13368">
        <v>451.2</v>
      </c>
    </row>
    <row r="13369" spans="1:8">
      <c r="A13369" t="s">
        <v>319</v>
      </c>
      <c r="B13369">
        <v>39919</v>
      </c>
      <c r="C13369" t="s">
        <v>3272</v>
      </c>
      <c r="D13369" t="s">
        <v>211</v>
      </c>
      <c r="E13369" s="155">
        <v>65854.149999999994</v>
      </c>
      <c r="F13369" s="155">
        <v>65854.149999999994</v>
      </c>
      <c r="G13369">
        <v>231.59</v>
      </c>
      <c r="H13369">
        <v>231.59</v>
      </c>
    </row>
    <row r="13370" spans="1:8">
      <c r="A13370" t="s">
        <v>319</v>
      </c>
      <c r="B13370">
        <v>38385</v>
      </c>
      <c r="C13370" t="s">
        <v>3273</v>
      </c>
      <c r="D13370" t="s">
        <v>211</v>
      </c>
      <c r="E13370" s="155">
        <v>31.22</v>
      </c>
      <c r="F13370" s="155">
        <v>31.22</v>
      </c>
      <c r="G13370">
        <v>123.46</v>
      </c>
      <c r="H13370">
        <v>123.46</v>
      </c>
    </row>
    <row r="13371" spans="1:8">
      <c r="A13371" t="s">
        <v>319</v>
      </c>
      <c r="B13371">
        <v>36800</v>
      </c>
      <c r="C13371" t="s">
        <v>3274</v>
      </c>
      <c r="D13371" t="s">
        <v>211</v>
      </c>
      <c r="E13371" s="155">
        <v>269.2</v>
      </c>
      <c r="F13371" s="155">
        <v>269.2</v>
      </c>
      <c r="G13371">
        <v>178.75</v>
      </c>
      <c r="H13371">
        <v>178.75</v>
      </c>
    </row>
    <row r="13372" spans="1:8">
      <c r="A13372" t="s">
        <v>319</v>
      </c>
      <c r="B13372">
        <v>37587</v>
      </c>
      <c r="C13372" t="s">
        <v>3275</v>
      </c>
      <c r="D13372" t="s">
        <v>211</v>
      </c>
      <c r="E13372" s="155">
        <v>591.42999999999995</v>
      </c>
      <c r="F13372" s="155">
        <v>591.42999999999995</v>
      </c>
      <c r="G13372">
        <v>999.9</v>
      </c>
      <c r="H13372">
        <v>999.9</v>
      </c>
    </row>
    <row r="13373" spans="1:8">
      <c r="A13373" t="s">
        <v>462</v>
      </c>
      <c r="B13373">
        <v>11561</v>
      </c>
      <c r="C13373" t="s">
        <v>3276</v>
      </c>
      <c r="D13373" t="s">
        <v>211</v>
      </c>
      <c r="E13373" s="155">
        <v>266.22000000000003</v>
      </c>
      <c r="F13373" s="155">
        <v>266.22000000000003</v>
      </c>
      <c r="G13373">
        <v>31.51</v>
      </c>
      <c r="H13373">
        <v>34.03</v>
      </c>
    </row>
    <row r="13374" spans="1:8">
      <c r="A13374" t="s">
        <v>462</v>
      </c>
      <c r="B13374">
        <v>43604</v>
      </c>
      <c r="C13374" t="s">
        <v>3277</v>
      </c>
      <c r="D13374" t="s">
        <v>211</v>
      </c>
      <c r="E13374" s="155">
        <v>141.91999999999999</v>
      </c>
      <c r="F13374" s="155">
        <v>141.91999999999999</v>
      </c>
      <c r="G13374">
        <v>5522.64</v>
      </c>
      <c r="H13374">
        <v>5964.08</v>
      </c>
    </row>
    <row r="13375" spans="1:8">
      <c r="A13375" t="s">
        <v>462</v>
      </c>
      <c r="B13375">
        <v>11560</v>
      </c>
      <c r="C13375" t="s">
        <v>3278</v>
      </c>
      <c r="D13375" t="s">
        <v>211</v>
      </c>
      <c r="E13375" s="155">
        <v>205.48</v>
      </c>
      <c r="F13375" s="155">
        <v>205.48</v>
      </c>
      <c r="G13375">
        <v>4297.6899999999996</v>
      </c>
      <c r="H13375">
        <v>4641.22</v>
      </c>
    </row>
    <row r="13376" spans="1:8">
      <c r="A13376" t="s">
        <v>462</v>
      </c>
      <c r="B13376">
        <v>11499</v>
      </c>
      <c r="C13376" t="s">
        <v>3279</v>
      </c>
      <c r="D13376" t="s">
        <v>211</v>
      </c>
      <c r="E13376" s="155">
        <v>1066.8499999999999</v>
      </c>
      <c r="F13376" s="155">
        <v>1066.8499999999999</v>
      </c>
      <c r="G13376">
        <v>24.52</v>
      </c>
      <c r="H13376">
        <v>26.48</v>
      </c>
    </row>
    <row r="13377" spans="1:8">
      <c r="A13377" t="s">
        <v>462</v>
      </c>
      <c r="B13377">
        <v>34761</v>
      </c>
      <c r="C13377" t="s">
        <v>3280</v>
      </c>
      <c r="D13377" t="s">
        <v>88</v>
      </c>
      <c r="E13377" s="155">
        <v>19.38</v>
      </c>
      <c r="F13377" s="155">
        <v>19.38</v>
      </c>
      <c r="G13377">
        <v>29.38</v>
      </c>
      <c r="H13377">
        <v>31.73</v>
      </c>
    </row>
    <row r="13378" spans="1:8">
      <c r="A13378" t="s">
        <v>462</v>
      </c>
      <c r="B13378">
        <v>40924</v>
      </c>
      <c r="C13378" t="s">
        <v>3281</v>
      </c>
      <c r="D13378" t="s">
        <v>291</v>
      </c>
      <c r="E13378" s="155">
        <v>3393.92</v>
      </c>
      <c r="F13378" s="155">
        <v>3393.92</v>
      </c>
      <c r="G13378">
        <v>5149.95</v>
      </c>
      <c r="H13378">
        <v>5561.6</v>
      </c>
    </row>
    <row r="13379" spans="1:8">
      <c r="A13379" t="s">
        <v>496</v>
      </c>
      <c r="B13379">
        <v>40983</v>
      </c>
      <c r="C13379" t="s">
        <v>3282</v>
      </c>
      <c r="D13379" t="s">
        <v>291</v>
      </c>
      <c r="E13379" s="155">
        <v>2897.53</v>
      </c>
      <c r="F13379" s="155">
        <v>2897.53</v>
      </c>
      <c r="G13379">
        <v>3107.66</v>
      </c>
      <c r="H13379">
        <v>3107.66</v>
      </c>
    </row>
    <row r="13380" spans="1:8">
      <c r="A13380" t="s">
        <v>496</v>
      </c>
      <c r="B13380">
        <v>44497</v>
      </c>
      <c r="C13380" t="s">
        <v>3283</v>
      </c>
      <c r="D13380" t="s">
        <v>88</v>
      </c>
      <c r="E13380" s="155">
        <v>16.54</v>
      </c>
      <c r="F13380" s="155">
        <v>16.54</v>
      </c>
      <c r="G13380">
        <v>3832.12</v>
      </c>
      <c r="H13380">
        <v>3832.12</v>
      </c>
    </row>
    <row r="13381" spans="1:8">
      <c r="A13381" t="s">
        <v>496</v>
      </c>
      <c r="B13381">
        <v>2437</v>
      </c>
      <c r="C13381" t="s">
        <v>3284</v>
      </c>
      <c r="D13381" t="s">
        <v>88</v>
      </c>
      <c r="E13381" s="155">
        <v>17.02</v>
      </c>
      <c r="F13381" s="155">
        <v>17.02</v>
      </c>
      <c r="G13381">
        <v>1190000</v>
      </c>
      <c r="H13381">
        <v>1190000</v>
      </c>
    </row>
    <row r="13382" spans="1:8">
      <c r="A13382" t="s">
        <v>462</v>
      </c>
      <c r="B13382">
        <v>40921</v>
      </c>
      <c r="C13382" t="s">
        <v>3285</v>
      </c>
      <c r="D13382" t="s">
        <v>291</v>
      </c>
      <c r="E13382" s="155">
        <v>2978.32</v>
      </c>
      <c r="F13382" s="155">
        <v>2978.32</v>
      </c>
      <c r="G13382">
        <v>27.15</v>
      </c>
      <c r="H13382">
        <v>29.32</v>
      </c>
    </row>
    <row r="13383" spans="1:8">
      <c r="A13383" t="s">
        <v>462</v>
      </c>
      <c r="B13383">
        <v>36502</v>
      </c>
      <c r="C13383" t="s">
        <v>3286</v>
      </c>
      <c r="D13383" t="s">
        <v>211</v>
      </c>
      <c r="E13383" s="155">
        <v>2858</v>
      </c>
      <c r="F13383" s="155">
        <v>2858</v>
      </c>
      <c r="G13383">
        <v>4756.5600000000004</v>
      </c>
      <c r="H13383">
        <v>5136.76</v>
      </c>
    </row>
    <row r="13384" spans="1:8">
      <c r="A13384" t="s">
        <v>462</v>
      </c>
      <c r="B13384">
        <v>36503</v>
      </c>
      <c r="C13384" t="s">
        <v>3287</v>
      </c>
      <c r="D13384" t="s">
        <v>211</v>
      </c>
      <c r="E13384" s="155">
        <v>3524.25</v>
      </c>
      <c r="F13384" s="155">
        <v>3524.25</v>
      </c>
      <c r="G13384">
        <v>26.47</v>
      </c>
      <c r="H13384">
        <v>28.59</v>
      </c>
    </row>
    <row r="13385" spans="1:8">
      <c r="A13385" t="s">
        <v>462</v>
      </c>
      <c r="B13385">
        <v>4090</v>
      </c>
      <c r="C13385" t="s">
        <v>3288</v>
      </c>
      <c r="D13385" t="s">
        <v>211</v>
      </c>
      <c r="E13385" s="155"/>
      <c r="F13385" s="155"/>
      <c r="G13385">
        <v>28.21</v>
      </c>
      <c r="H13385">
        <v>30.46</v>
      </c>
    </row>
    <row r="13386" spans="1:8">
      <c r="A13386" t="s">
        <v>462</v>
      </c>
      <c r="B13386">
        <v>4093</v>
      </c>
      <c r="C13386" t="s">
        <v>3289</v>
      </c>
      <c r="D13386" t="s">
        <v>88</v>
      </c>
      <c r="E13386" s="155">
        <v>22.53</v>
      </c>
      <c r="F13386" s="155">
        <v>22.53</v>
      </c>
      <c r="G13386">
        <v>4943.03</v>
      </c>
      <c r="H13386">
        <v>5338.14</v>
      </c>
    </row>
    <row r="13387" spans="1:8">
      <c r="A13387" t="s">
        <v>462</v>
      </c>
      <c r="B13387">
        <v>10512</v>
      </c>
      <c r="C13387" t="s">
        <v>3290</v>
      </c>
      <c r="D13387" t="s">
        <v>291</v>
      </c>
      <c r="E13387" s="155">
        <v>3942.47</v>
      </c>
      <c r="F13387" s="155">
        <v>3942.47</v>
      </c>
      <c r="G13387">
        <v>33.76</v>
      </c>
      <c r="H13387">
        <v>36.46</v>
      </c>
    </row>
    <row r="13388" spans="1:8">
      <c r="A13388" t="s">
        <v>462</v>
      </c>
      <c r="B13388">
        <v>4243</v>
      </c>
      <c r="C13388" t="s">
        <v>3291</v>
      </c>
      <c r="D13388" t="s">
        <v>88</v>
      </c>
      <c r="E13388" s="155">
        <v>20.77</v>
      </c>
      <c r="F13388" s="155">
        <v>20.77</v>
      </c>
      <c r="G13388">
        <v>5916.32</v>
      </c>
      <c r="H13388">
        <v>6389.22</v>
      </c>
    </row>
    <row r="13389" spans="1:8">
      <c r="A13389" t="s">
        <v>462</v>
      </c>
      <c r="B13389">
        <v>20020</v>
      </c>
      <c r="C13389" t="s">
        <v>3292</v>
      </c>
      <c r="D13389" t="s">
        <v>88</v>
      </c>
      <c r="E13389" s="155">
        <v>23.41</v>
      </c>
      <c r="F13389" s="155">
        <v>23.41</v>
      </c>
      <c r="G13389">
        <v>22.61</v>
      </c>
      <c r="H13389">
        <v>24.42</v>
      </c>
    </row>
    <row r="13390" spans="1:8">
      <c r="A13390" t="s">
        <v>462</v>
      </c>
      <c r="B13390">
        <v>41038</v>
      </c>
      <c r="C13390" t="s">
        <v>3293</v>
      </c>
      <c r="D13390" t="s">
        <v>291</v>
      </c>
      <c r="E13390" s="155">
        <v>4097.03</v>
      </c>
      <c r="F13390" s="155">
        <v>4097.03</v>
      </c>
      <c r="G13390">
        <v>3962.1</v>
      </c>
      <c r="H13390">
        <v>4278.79</v>
      </c>
    </row>
    <row r="13391" spans="1:8">
      <c r="A13391" t="s">
        <v>462</v>
      </c>
      <c r="B13391">
        <v>4094</v>
      </c>
      <c r="C13391" t="s">
        <v>3294</v>
      </c>
      <c r="D13391" t="s">
        <v>88</v>
      </c>
      <c r="E13391" s="155">
        <v>28.03</v>
      </c>
      <c r="F13391" s="155">
        <v>28.03</v>
      </c>
      <c r="G13391">
        <v>30.44</v>
      </c>
      <c r="H13391">
        <v>32.869999999999997</v>
      </c>
    </row>
    <row r="13392" spans="1:8">
      <c r="A13392" t="s">
        <v>462</v>
      </c>
      <c r="B13392">
        <v>40988</v>
      </c>
      <c r="C13392" t="s">
        <v>3295</v>
      </c>
      <c r="D13392" t="s">
        <v>291</v>
      </c>
      <c r="E13392" s="155">
        <v>4903.74</v>
      </c>
      <c r="F13392" s="155">
        <v>4903.74</v>
      </c>
      <c r="G13392">
        <v>5333.89</v>
      </c>
      <c r="H13392">
        <v>5760.24</v>
      </c>
    </row>
    <row r="13393" spans="1:8">
      <c r="A13393" t="s">
        <v>319</v>
      </c>
      <c r="B13393">
        <v>4095</v>
      </c>
      <c r="C13393" t="s">
        <v>3296</v>
      </c>
      <c r="D13393" t="s">
        <v>88</v>
      </c>
      <c r="E13393" s="155">
        <v>18.86</v>
      </c>
      <c r="F13393" s="155">
        <v>18.86</v>
      </c>
      <c r="G13393">
        <v>67.56</v>
      </c>
      <c r="H13393">
        <v>67.56</v>
      </c>
    </row>
    <row r="13394" spans="1:8">
      <c r="A13394" t="s">
        <v>319</v>
      </c>
      <c r="B13394">
        <v>40990</v>
      </c>
      <c r="C13394" t="s">
        <v>3297</v>
      </c>
      <c r="D13394" t="s">
        <v>291</v>
      </c>
      <c r="E13394" s="155">
        <v>3302.75</v>
      </c>
      <c r="F13394" s="155">
        <v>3302.75</v>
      </c>
      <c r="G13394">
        <v>60.15</v>
      </c>
      <c r="H13394">
        <v>60.15</v>
      </c>
    </row>
    <row r="13395" spans="1:8">
      <c r="A13395" t="s">
        <v>319</v>
      </c>
      <c r="B13395">
        <v>4096</v>
      </c>
      <c r="C13395" t="s">
        <v>3298</v>
      </c>
      <c r="D13395" t="s">
        <v>88</v>
      </c>
      <c r="E13395" s="155">
        <v>25.26</v>
      </c>
      <c r="F13395" s="155">
        <v>25.26</v>
      </c>
      <c r="G13395">
        <v>56.71</v>
      </c>
      <c r="H13395">
        <v>56.71</v>
      </c>
    </row>
    <row r="13396" spans="1:8">
      <c r="A13396" t="s">
        <v>319</v>
      </c>
      <c r="B13396">
        <v>40992</v>
      </c>
      <c r="C13396" t="s">
        <v>3299</v>
      </c>
      <c r="D13396" t="s">
        <v>291</v>
      </c>
      <c r="E13396" s="155">
        <v>4420.9799999999996</v>
      </c>
      <c r="F13396" s="155">
        <v>4420.9799999999996</v>
      </c>
      <c r="G13396">
        <v>69.23</v>
      </c>
      <c r="H13396">
        <v>69.23</v>
      </c>
    </row>
    <row r="13397" spans="1:8">
      <c r="A13397" t="s">
        <v>319</v>
      </c>
      <c r="B13397">
        <v>4114</v>
      </c>
      <c r="C13397" t="s">
        <v>3300</v>
      </c>
      <c r="D13397" t="s">
        <v>211</v>
      </c>
      <c r="E13397" s="155">
        <v>76.12</v>
      </c>
      <c r="F13397" s="155">
        <v>76.12</v>
      </c>
      <c r="G13397">
        <v>58.38</v>
      </c>
      <c r="H13397">
        <v>58.38</v>
      </c>
    </row>
    <row r="13398" spans="1:8">
      <c r="A13398" t="s">
        <v>319</v>
      </c>
      <c r="B13398">
        <v>36797</v>
      </c>
      <c r="C13398" t="s">
        <v>3301</v>
      </c>
      <c r="D13398" t="s">
        <v>211</v>
      </c>
      <c r="E13398" s="155">
        <v>67.77</v>
      </c>
      <c r="F13398" s="155">
        <v>67.77</v>
      </c>
      <c r="G13398">
        <v>33.22</v>
      </c>
      <c r="H13398">
        <v>33.22</v>
      </c>
    </row>
    <row r="13399" spans="1:8">
      <c r="A13399" t="s">
        <v>319</v>
      </c>
      <c r="B13399">
        <v>4107</v>
      </c>
      <c r="C13399" t="s">
        <v>3302</v>
      </c>
      <c r="D13399" t="s">
        <v>211</v>
      </c>
      <c r="E13399" s="155">
        <v>63.9</v>
      </c>
      <c r="F13399" s="155">
        <v>63.9</v>
      </c>
      <c r="G13399">
        <v>10.53</v>
      </c>
      <c r="H13399">
        <v>10.53</v>
      </c>
    </row>
    <row r="13400" spans="1:8">
      <c r="A13400" t="s">
        <v>319</v>
      </c>
      <c r="B13400">
        <v>4102</v>
      </c>
      <c r="C13400" t="s">
        <v>3303</v>
      </c>
      <c r="D13400" t="s">
        <v>211</v>
      </c>
      <c r="E13400" s="155">
        <v>78</v>
      </c>
      <c r="F13400" s="155">
        <v>78</v>
      </c>
      <c r="G13400">
        <v>75.86</v>
      </c>
      <c r="H13400">
        <v>75.86</v>
      </c>
    </row>
    <row r="13401" spans="1:8">
      <c r="A13401" t="s">
        <v>319</v>
      </c>
      <c r="B13401">
        <v>36799</v>
      </c>
      <c r="C13401" t="s">
        <v>3304</v>
      </c>
      <c r="D13401" t="s">
        <v>211</v>
      </c>
      <c r="E13401" s="155">
        <v>65.78</v>
      </c>
      <c r="F13401" s="155">
        <v>65.78</v>
      </c>
      <c r="G13401">
        <v>47.03</v>
      </c>
      <c r="H13401">
        <v>47.03</v>
      </c>
    </row>
    <row r="13402" spans="1:8">
      <c r="A13402" t="s">
        <v>319</v>
      </c>
      <c r="B13402">
        <v>2747</v>
      </c>
      <c r="C13402" t="s">
        <v>3305</v>
      </c>
      <c r="D13402" t="s">
        <v>110</v>
      </c>
      <c r="E13402" s="155">
        <v>37.28</v>
      </c>
      <c r="F13402" s="155">
        <v>37.28</v>
      </c>
      <c r="G13402">
        <v>182.06</v>
      </c>
      <c r="H13402">
        <v>182.06</v>
      </c>
    </row>
    <row r="13403" spans="1:8">
      <c r="A13403" t="s">
        <v>319</v>
      </c>
      <c r="B13403">
        <v>21138</v>
      </c>
      <c r="C13403" t="s">
        <v>3306</v>
      </c>
      <c r="D13403" t="s">
        <v>110</v>
      </c>
      <c r="E13403" s="155">
        <v>11.82</v>
      </c>
      <c r="F13403" s="155">
        <v>11.82</v>
      </c>
      <c r="G13403">
        <v>2.73</v>
      </c>
      <c r="H13403">
        <v>2.73</v>
      </c>
    </row>
    <row r="13404" spans="1:8">
      <c r="A13404" t="s">
        <v>319</v>
      </c>
      <c r="B13404">
        <v>10826</v>
      </c>
      <c r="C13404" t="s">
        <v>3307</v>
      </c>
      <c r="D13404" t="s">
        <v>211</v>
      </c>
      <c r="E13404" s="155">
        <v>143.66999999999999</v>
      </c>
      <c r="F13404" s="155">
        <v>143.66999999999999</v>
      </c>
      <c r="G13404">
        <v>56.13</v>
      </c>
      <c r="H13404">
        <v>56.13</v>
      </c>
    </row>
    <row r="13405" spans="1:8">
      <c r="A13405" t="s">
        <v>319</v>
      </c>
      <c r="B13405">
        <v>365</v>
      </c>
      <c r="C13405" t="s">
        <v>3308</v>
      </c>
      <c r="D13405" t="s">
        <v>211</v>
      </c>
      <c r="E13405" s="155">
        <v>89.08</v>
      </c>
      <c r="F13405" s="155">
        <v>89.08</v>
      </c>
      <c r="G13405">
        <v>115.31</v>
      </c>
      <c r="H13405">
        <v>115.31</v>
      </c>
    </row>
    <row r="13406" spans="1:8">
      <c r="A13406" t="s">
        <v>319</v>
      </c>
      <c r="B13406">
        <v>38639</v>
      </c>
      <c r="C13406" t="s">
        <v>3309</v>
      </c>
      <c r="D13406" t="s">
        <v>211</v>
      </c>
      <c r="E13406" s="155">
        <v>344.82</v>
      </c>
      <c r="F13406" s="155">
        <v>344.82</v>
      </c>
      <c r="G13406">
        <v>113.79</v>
      </c>
      <c r="H13406">
        <v>113.79</v>
      </c>
    </row>
    <row r="13407" spans="1:8">
      <c r="A13407" t="s">
        <v>319</v>
      </c>
      <c r="B13407">
        <v>38640</v>
      </c>
      <c r="C13407" t="s">
        <v>3310</v>
      </c>
      <c r="D13407" t="s">
        <v>211</v>
      </c>
      <c r="E13407" s="155">
        <v>5.17</v>
      </c>
      <c r="F13407" s="155">
        <v>5.17</v>
      </c>
      <c r="G13407">
        <v>2.64</v>
      </c>
      <c r="H13407">
        <v>2.64</v>
      </c>
    </row>
    <row r="13408" spans="1:8">
      <c r="A13408" t="s">
        <v>319</v>
      </c>
      <c r="B13408">
        <v>358</v>
      </c>
      <c r="C13408" t="s">
        <v>3311</v>
      </c>
      <c r="D13408" t="s">
        <v>211</v>
      </c>
      <c r="E13408" s="155">
        <v>106.32</v>
      </c>
      <c r="F13408" s="155">
        <v>106.32</v>
      </c>
      <c r="G13408">
        <v>6434.22</v>
      </c>
      <c r="H13408">
        <v>6434.22</v>
      </c>
    </row>
    <row r="13409" spans="1:8">
      <c r="A13409" t="s">
        <v>319</v>
      </c>
      <c r="B13409">
        <v>359</v>
      </c>
      <c r="C13409" t="s">
        <v>3312</v>
      </c>
      <c r="D13409" t="s">
        <v>211</v>
      </c>
      <c r="E13409" s="155">
        <v>218.39</v>
      </c>
      <c r="F13409" s="155">
        <v>218.39</v>
      </c>
      <c r="G13409">
        <v>23.56</v>
      </c>
      <c r="H13409">
        <v>23.56</v>
      </c>
    </row>
    <row r="13410" spans="1:8">
      <c r="A13410" t="s">
        <v>319</v>
      </c>
      <c r="B13410">
        <v>38641</v>
      </c>
      <c r="C13410" t="s">
        <v>3313</v>
      </c>
      <c r="D13410" t="s">
        <v>211</v>
      </c>
      <c r="E13410" s="155">
        <v>215.51</v>
      </c>
      <c r="F13410" s="155">
        <v>215.51</v>
      </c>
      <c r="G13410">
        <v>17.739999999999998</v>
      </c>
      <c r="H13410">
        <v>17.739999999999998</v>
      </c>
    </row>
    <row r="13411" spans="1:8">
      <c r="A13411" t="s">
        <v>319</v>
      </c>
      <c r="B13411">
        <v>360</v>
      </c>
      <c r="C13411" t="s">
        <v>3314</v>
      </c>
      <c r="D13411" t="s">
        <v>211</v>
      </c>
      <c r="E13411" s="155">
        <v>5</v>
      </c>
      <c r="F13411" s="155">
        <v>5</v>
      </c>
      <c r="G13411">
        <v>12.05</v>
      </c>
      <c r="H13411">
        <v>12.05</v>
      </c>
    </row>
    <row r="13412" spans="1:8">
      <c r="A13412" t="s">
        <v>319</v>
      </c>
      <c r="B13412">
        <v>42430</v>
      </c>
      <c r="C13412" t="s">
        <v>3315</v>
      </c>
      <c r="D13412" t="s">
        <v>211</v>
      </c>
      <c r="E13412" s="155"/>
      <c r="F13412" s="155"/>
      <c r="G13412">
        <v>5.89</v>
      </c>
      <c r="H13412">
        <v>5.89</v>
      </c>
    </row>
    <row r="13413" spans="1:8">
      <c r="A13413" t="s">
        <v>319</v>
      </c>
      <c r="B13413">
        <v>4209</v>
      </c>
      <c r="C13413" t="s">
        <v>3316</v>
      </c>
      <c r="D13413" t="s">
        <v>211</v>
      </c>
      <c r="E13413" s="155"/>
      <c r="F13413" s="155"/>
      <c r="G13413">
        <v>56.08</v>
      </c>
      <c r="H13413">
        <v>56.08</v>
      </c>
    </row>
    <row r="13414" spans="1:8">
      <c r="A13414" t="s">
        <v>319</v>
      </c>
      <c r="B13414">
        <v>4180</v>
      </c>
      <c r="C13414" t="s">
        <v>3317</v>
      </c>
      <c r="D13414" t="s">
        <v>211</v>
      </c>
      <c r="E13414" s="155"/>
      <c r="F13414" s="155"/>
      <c r="G13414">
        <v>36.64</v>
      </c>
      <c r="H13414">
        <v>36.64</v>
      </c>
    </row>
    <row r="13415" spans="1:8">
      <c r="A13415" t="s">
        <v>319</v>
      </c>
      <c r="B13415">
        <v>4179</v>
      </c>
      <c r="C13415" t="s">
        <v>3318</v>
      </c>
      <c r="D13415" t="s">
        <v>211</v>
      </c>
      <c r="E13415" s="155"/>
      <c r="F13415" s="155"/>
      <c r="G13415">
        <v>91.23</v>
      </c>
      <c r="H13415">
        <v>91.23</v>
      </c>
    </row>
    <row r="13416" spans="1:8">
      <c r="A13416" t="s">
        <v>319</v>
      </c>
      <c r="B13416">
        <v>4177</v>
      </c>
      <c r="C13416" t="s">
        <v>3319</v>
      </c>
      <c r="D13416" t="s">
        <v>211</v>
      </c>
      <c r="E13416" s="155"/>
      <c r="F13416" s="155"/>
      <c r="G13416">
        <v>8.16</v>
      </c>
      <c r="H13416">
        <v>8.16</v>
      </c>
    </row>
    <row r="13417" spans="1:8">
      <c r="A13417" t="s">
        <v>319</v>
      </c>
      <c r="B13417">
        <v>4208</v>
      </c>
      <c r="C13417" t="s">
        <v>3320</v>
      </c>
      <c r="D13417" t="s">
        <v>211</v>
      </c>
      <c r="E13417" s="155"/>
      <c r="F13417" s="155"/>
      <c r="G13417">
        <v>146.87</v>
      </c>
      <c r="H13417">
        <v>146.87</v>
      </c>
    </row>
    <row r="13418" spans="1:8">
      <c r="A13418" t="s">
        <v>319</v>
      </c>
      <c r="B13418">
        <v>4181</v>
      </c>
      <c r="C13418" t="s">
        <v>3321</v>
      </c>
      <c r="D13418" t="s">
        <v>211</v>
      </c>
      <c r="E13418" s="155"/>
      <c r="F13418" s="155"/>
      <c r="G13418">
        <v>324.20999999999998</v>
      </c>
      <c r="H13418">
        <v>324.20999999999998</v>
      </c>
    </row>
    <row r="13419" spans="1:8">
      <c r="A13419" t="s">
        <v>319</v>
      </c>
      <c r="B13419">
        <v>4182</v>
      </c>
      <c r="C13419" t="s">
        <v>3322</v>
      </c>
      <c r="D13419" t="s">
        <v>211</v>
      </c>
      <c r="E13419" s="155"/>
      <c r="F13419" s="155"/>
      <c r="G13419">
        <v>538.69000000000005</v>
      </c>
      <c r="H13419">
        <v>538.69000000000005</v>
      </c>
    </row>
    <row r="13420" spans="1:8">
      <c r="A13420" t="s">
        <v>319</v>
      </c>
      <c r="B13420">
        <v>4178</v>
      </c>
      <c r="C13420" t="s">
        <v>3323</v>
      </c>
      <c r="D13420" t="s">
        <v>211</v>
      </c>
      <c r="E13420" s="155"/>
      <c r="F13420" s="155"/>
      <c r="G13420">
        <v>31.11</v>
      </c>
      <c r="H13420">
        <v>31.11</v>
      </c>
    </row>
    <row r="13421" spans="1:8">
      <c r="A13421" t="s">
        <v>319</v>
      </c>
      <c r="B13421">
        <v>4183</v>
      </c>
      <c r="C13421" t="s">
        <v>3324</v>
      </c>
      <c r="D13421" t="s">
        <v>211</v>
      </c>
      <c r="E13421" s="155"/>
      <c r="F13421" s="155"/>
      <c r="G13421">
        <v>31.11</v>
      </c>
      <c r="H13421">
        <v>31.11</v>
      </c>
    </row>
    <row r="13422" spans="1:8">
      <c r="A13422" t="s">
        <v>319</v>
      </c>
      <c r="B13422">
        <v>4184</v>
      </c>
      <c r="C13422" t="s">
        <v>3325</v>
      </c>
      <c r="D13422" t="s">
        <v>211</v>
      </c>
      <c r="E13422" s="155"/>
      <c r="F13422" s="155"/>
      <c r="G13422">
        <v>31.11</v>
      </c>
      <c r="H13422">
        <v>31.11</v>
      </c>
    </row>
    <row r="13423" spans="1:8">
      <c r="A13423" t="s">
        <v>319</v>
      </c>
      <c r="B13423">
        <v>4185</v>
      </c>
      <c r="C13423" t="s">
        <v>3326</v>
      </c>
      <c r="D13423" t="s">
        <v>211</v>
      </c>
      <c r="E13423" s="155"/>
      <c r="F13423" s="155"/>
      <c r="G13423">
        <v>24.31</v>
      </c>
      <c r="H13423">
        <v>24.31</v>
      </c>
    </row>
    <row r="13424" spans="1:8">
      <c r="A13424" t="s">
        <v>319</v>
      </c>
      <c r="B13424">
        <v>4205</v>
      </c>
      <c r="C13424" t="s">
        <v>3327</v>
      </c>
      <c r="D13424" t="s">
        <v>211</v>
      </c>
      <c r="E13424" s="155"/>
      <c r="F13424" s="155"/>
      <c r="G13424">
        <v>25.03</v>
      </c>
      <c r="H13424">
        <v>25.03</v>
      </c>
    </row>
    <row r="13425" spans="1:8">
      <c r="A13425" t="s">
        <v>319</v>
      </c>
      <c r="B13425">
        <v>4192</v>
      </c>
      <c r="C13425" t="s">
        <v>3328</v>
      </c>
      <c r="D13425" t="s">
        <v>211</v>
      </c>
      <c r="E13425" s="155"/>
      <c r="F13425" s="155"/>
      <c r="G13425">
        <v>24.31</v>
      </c>
      <c r="H13425">
        <v>24.31</v>
      </c>
    </row>
    <row r="13426" spans="1:8">
      <c r="A13426" t="s">
        <v>319</v>
      </c>
      <c r="B13426">
        <v>4191</v>
      </c>
      <c r="C13426" t="s">
        <v>3329</v>
      </c>
      <c r="D13426" t="s">
        <v>211</v>
      </c>
      <c r="E13426" s="155"/>
      <c r="F13426" s="155"/>
      <c r="G13426">
        <v>14.67</v>
      </c>
      <c r="H13426">
        <v>14.67</v>
      </c>
    </row>
    <row r="13427" spans="1:8">
      <c r="A13427" t="s">
        <v>319</v>
      </c>
      <c r="B13427">
        <v>4206</v>
      </c>
      <c r="C13427" t="s">
        <v>3330</v>
      </c>
      <c r="D13427" t="s">
        <v>211</v>
      </c>
      <c r="E13427" s="155"/>
      <c r="F13427" s="155"/>
      <c r="G13427">
        <v>14.67</v>
      </c>
      <c r="H13427">
        <v>14.67</v>
      </c>
    </row>
    <row r="13428" spans="1:8">
      <c r="A13428" t="s">
        <v>319</v>
      </c>
      <c r="B13428">
        <v>4207</v>
      </c>
      <c r="C13428" t="s">
        <v>3331</v>
      </c>
      <c r="D13428" t="s">
        <v>211</v>
      </c>
      <c r="E13428" s="155"/>
      <c r="F13428" s="155"/>
      <c r="G13428">
        <v>7.18</v>
      </c>
      <c r="H13428">
        <v>7.18</v>
      </c>
    </row>
    <row r="13429" spans="1:8">
      <c r="A13429" t="s">
        <v>319</v>
      </c>
      <c r="B13429">
        <v>4190</v>
      </c>
      <c r="C13429" t="s">
        <v>3332</v>
      </c>
      <c r="D13429" t="s">
        <v>211</v>
      </c>
      <c r="E13429" s="155"/>
      <c r="F13429" s="155"/>
      <c r="G13429">
        <v>77.680000000000007</v>
      </c>
      <c r="H13429">
        <v>77.680000000000007</v>
      </c>
    </row>
    <row r="13430" spans="1:8">
      <c r="A13430" t="s">
        <v>319</v>
      </c>
      <c r="B13430">
        <v>4188</v>
      </c>
      <c r="C13430" t="s">
        <v>3333</v>
      </c>
      <c r="D13430" t="s">
        <v>211</v>
      </c>
      <c r="E13430" s="155"/>
      <c r="F13430" s="155"/>
      <c r="G13430">
        <v>46.94</v>
      </c>
      <c r="H13430">
        <v>46.94</v>
      </c>
    </row>
    <row r="13431" spans="1:8">
      <c r="A13431" t="s">
        <v>319</v>
      </c>
      <c r="B13431">
        <v>4189</v>
      </c>
      <c r="C13431" t="s">
        <v>3334</v>
      </c>
      <c r="D13431" t="s">
        <v>211</v>
      </c>
      <c r="E13431" s="155"/>
      <c r="F13431" s="155"/>
      <c r="G13431">
        <v>46.94</v>
      </c>
      <c r="H13431">
        <v>46.94</v>
      </c>
    </row>
    <row r="13432" spans="1:8">
      <c r="A13432" t="s">
        <v>319</v>
      </c>
      <c r="B13432">
        <v>4186</v>
      </c>
      <c r="C13432" t="s">
        <v>3335</v>
      </c>
      <c r="D13432" t="s">
        <v>211</v>
      </c>
      <c r="E13432" s="155"/>
      <c r="F13432" s="155"/>
      <c r="G13432">
        <v>46.94</v>
      </c>
      <c r="H13432">
        <v>46.94</v>
      </c>
    </row>
    <row r="13433" spans="1:8">
      <c r="A13433" t="s">
        <v>319</v>
      </c>
      <c r="B13433">
        <v>4197</v>
      </c>
      <c r="C13433" t="s">
        <v>3336</v>
      </c>
      <c r="D13433" t="s">
        <v>211</v>
      </c>
      <c r="E13433" s="155"/>
      <c r="F13433" s="155"/>
      <c r="G13433">
        <v>141.86000000000001</v>
      </c>
      <c r="H13433">
        <v>141.86000000000001</v>
      </c>
    </row>
    <row r="13434" spans="1:8">
      <c r="A13434" t="s">
        <v>319</v>
      </c>
      <c r="B13434">
        <v>4194</v>
      </c>
      <c r="C13434" t="s">
        <v>3337</v>
      </c>
      <c r="D13434" t="s">
        <v>211</v>
      </c>
      <c r="E13434" s="155"/>
      <c r="F13434" s="155"/>
      <c r="G13434">
        <v>125.29</v>
      </c>
      <c r="H13434">
        <v>125.29</v>
      </c>
    </row>
    <row r="13435" spans="1:8">
      <c r="A13435" t="s">
        <v>319</v>
      </c>
      <c r="B13435">
        <v>4193</v>
      </c>
      <c r="C13435" t="s">
        <v>3338</v>
      </c>
      <c r="D13435" t="s">
        <v>211</v>
      </c>
      <c r="E13435" s="155"/>
      <c r="F13435" s="155"/>
      <c r="G13435">
        <v>9.35</v>
      </c>
      <c r="H13435">
        <v>9.35</v>
      </c>
    </row>
    <row r="13436" spans="1:8">
      <c r="A13436" t="s">
        <v>319</v>
      </c>
      <c r="B13436">
        <v>4204</v>
      </c>
      <c r="C13436" t="s">
        <v>3339</v>
      </c>
      <c r="D13436" t="s">
        <v>211</v>
      </c>
      <c r="E13436" s="155"/>
      <c r="F13436" s="155"/>
      <c r="G13436">
        <v>56.95</v>
      </c>
      <c r="H13436">
        <v>56.95</v>
      </c>
    </row>
    <row r="13437" spans="1:8">
      <c r="A13437" t="s">
        <v>319</v>
      </c>
      <c r="B13437">
        <v>4202</v>
      </c>
      <c r="C13437" t="s">
        <v>3340</v>
      </c>
      <c r="D13437" t="s">
        <v>211</v>
      </c>
      <c r="E13437" s="155"/>
      <c r="F13437" s="155"/>
      <c r="G13437">
        <v>38.42</v>
      </c>
      <c r="H13437">
        <v>38.42</v>
      </c>
    </row>
    <row r="13438" spans="1:8">
      <c r="A13438" t="s">
        <v>319</v>
      </c>
      <c r="B13438">
        <v>4203</v>
      </c>
      <c r="C13438" t="s">
        <v>3341</v>
      </c>
      <c r="D13438" t="s">
        <v>211</v>
      </c>
      <c r="E13438" s="155"/>
      <c r="F13438" s="155"/>
      <c r="G13438">
        <v>25.45</v>
      </c>
      <c r="H13438">
        <v>25.45</v>
      </c>
    </row>
    <row r="13439" spans="1:8">
      <c r="A13439" t="s">
        <v>319</v>
      </c>
      <c r="B13439">
        <v>4187</v>
      </c>
      <c r="C13439" t="s">
        <v>3342</v>
      </c>
      <c r="D13439" t="s">
        <v>211</v>
      </c>
      <c r="E13439" s="155"/>
      <c r="F13439" s="155"/>
      <c r="G13439">
        <v>13.13</v>
      </c>
      <c r="H13439">
        <v>13.13</v>
      </c>
    </row>
    <row r="13440" spans="1:8">
      <c r="A13440" t="s">
        <v>319</v>
      </c>
      <c r="B13440">
        <v>40368</v>
      </c>
      <c r="C13440" t="s">
        <v>3343</v>
      </c>
      <c r="D13440" t="s">
        <v>211</v>
      </c>
      <c r="E13440" s="155"/>
      <c r="F13440" s="155"/>
      <c r="G13440">
        <v>148.85</v>
      </c>
      <c r="H13440">
        <v>148.85</v>
      </c>
    </row>
    <row r="13441" spans="1:8">
      <c r="A13441" t="s">
        <v>319</v>
      </c>
      <c r="B13441">
        <v>40365</v>
      </c>
      <c r="C13441" t="s">
        <v>3344</v>
      </c>
      <c r="D13441" t="s">
        <v>211</v>
      </c>
      <c r="E13441" s="155"/>
      <c r="F13441" s="155"/>
      <c r="G13441">
        <v>93.7</v>
      </c>
      <c r="H13441">
        <v>93.7</v>
      </c>
    </row>
    <row r="13442" spans="1:8">
      <c r="A13442" t="s">
        <v>319</v>
      </c>
      <c r="B13442">
        <v>40362</v>
      </c>
      <c r="C13442" t="s">
        <v>3345</v>
      </c>
      <c r="D13442" t="s">
        <v>211</v>
      </c>
      <c r="E13442" s="155"/>
      <c r="F13442" s="155"/>
      <c r="G13442">
        <v>16.96</v>
      </c>
      <c r="H13442">
        <v>16.96</v>
      </c>
    </row>
    <row r="13443" spans="1:8">
      <c r="A13443" t="s">
        <v>319</v>
      </c>
      <c r="B13443">
        <v>40356</v>
      </c>
      <c r="C13443" t="s">
        <v>3346</v>
      </c>
      <c r="D13443" t="s">
        <v>211</v>
      </c>
      <c r="E13443" s="155"/>
      <c r="F13443" s="155"/>
      <c r="G13443">
        <v>64.41</v>
      </c>
      <c r="H13443">
        <v>64.41</v>
      </c>
    </row>
    <row r="13444" spans="1:8">
      <c r="A13444" t="s">
        <v>462</v>
      </c>
      <c r="B13444">
        <v>40374</v>
      </c>
      <c r="C13444" t="s">
        <v>3347</v>
      </c>
      <c r="D13444" t="s">
        <v>211</v>
      </c>
      <c r="E13444" s="155"/>
      <c r="F13444" s="155"/>
      <c r="G13444">
        <v>22.15</v>
      </c>
      <c r="H13444">
        <v>23.93</v>
      </c>
    </row>
    <row r="13445" spans="1:8">
      <c r="A13445" t="s">
        <v>462</v>
      </c>
      <c r="B13445">
        <v>40371</v>
      </c>
      <c r="C13445" t="s">
        <v>3348</v>
      </c>
      <c r="D13445" t="s">
        <v>211</v>
      </c>
      <c r="E13445" s="155"/>
      <c r="F13445" s="155"/>
      <c r="G13445">
        <v>3884.06</v>
      </c>
      <c r="H13445">
        <v>4194.5200000000004</v>
      </c>
    </row>
    <row r="13446" spans="1:8">
      <c r="A13446" t="s">
        <v>319</v>
      </c>
      <c r="B13446">
        <v>40359</v>
      </c>
      <c r="C13446" t="s">
        <v>3349</v>
      </c>
      <c r="D13446" t="s">
        <v>211</v>
      </c>
      <c r="E13446" s="155"/>
      <c r="F13446" s="155"/>
      <c r="G13446">
        <v>4.6399999999999997</v>
      </c>
      <c r="H13446">
        <v>4.6399999999999997</v>
      </c>
    </row>
    <row r="13447" spans="1:8">
      <c r="A13447" t="s">
        <v>319</v>
      </c>
      <c r="B13447">
        <v>45201</v>
      </c>
      <c r="C13447" t="s">
        <v>3350</v>
      </c>
      <c r="D13447" t="s">
        <v>211</v>
      </c>
      <c r="E13447" s="155">
        <v>50.68</v>
      </c>
      <c r="F13447" s="155">
        <v>50.68</v>
      </c>
      <c r="G13447">
        <v>13.66</v>
      </c>
      <c r="H13447">
        <v>13.66</v>
      </c>
    </row>
    <row r="13448" spans="1:8">
      <c r="A13448" t="s">
        <v>319</v>
      </c>
      <c r="B13448">
        <v>7595</v>
      </c>
      <c r="C13448" t="s">
        <v>3351</v>
      </c>
      <c r="D13448" t="s">
        <v>88</v>
      </c>
      <c r="E13448" s="155">
        <v>17.98</v>
      </c>
      <c r="F13448" s="155">
        <v>17.98</v>
      </c>
      <c r="G13448">
        <v>5.95</v>
      </c>
      <c r="H13448">
        <v>5.95</v>
      </c>
    </row>
    <row r="13449" spans="1:8">
      <c r="A13449" t="s">
        <v>319</v>
      </c>
      <c r="B13449">
        <v>41094</v>
      </c>
      <c r="C13449" t="s">
        <v>3352</v>
      </c>
      <c r="D13449" t="s">
        <v>291</v>
      </c>
      <c r="E13449" s="155">
        <v>3148.05</v>
      </c>
      <c r="F13449" s="155">
        <v>3148.05</v>
      </c>
      <c r="G13449">
        <v>59.56</v>
      </c>
      <c r="H13449">
        <v>59.56</v>
      </c>
    </row>
    <row r="13450" spans="1:8">
      <c r="A13450" t="s">
        <v>319</v>
      </c>
      <c r="B13450">
        <v>38175</v>
      </c>
      <c r="C13450" t="s">
        <v>3353</v>
      </c>
      <c r="D13450" t="s">
        <v>211</v>
      </c>
      <c r="E13450" s="155">
        <v>5.34</v>
      </c>
      <c r="F13450" s="155">
        <v>5.34</v>
      </c>
      <c r="G13450">
        <v>6.06</v>
      </c>
      <c r="H13450">
        <v>6.06</v>
      </c>
    </row>
    <row r="13451" spans="1:8">
      <c r="A13451" t="s">
        <v>319</v>
      </c>
      <c r="B13451">
        <v>38176</v>
      </c>
      <c r="C13451" t="s">
        <v>3354</v>
      </c>
      <c r="D13451" t="s">
        <v>211</v>
      </c>
      <c r="E13451" s="155">
        <v>15.7</v>
      </c>
      <c r="F13451" s="155">
        <v>15.7</v>
      </c>
      <c r="G13451">
        <v>28.26</v>
      </c>
      <c r="H13451">
        <v>28.26</v>
      </c>
    </row>
    <row r="13452" spans="1:8">
      <c r="A13452" t="s">
        <v>319</v>
      </c>
      <c r="B13452">
        <v>36152</v>
      </c>
      <c r="C13452" t="s">
        <v>3355</v>
      </c>
      <c r="D13452" t="s">
        <v>211</v>
      </c>
      <c r="E13452" s="155">
        <v>5.72</v>
      </c>
      <c r="F13452" s="155">
        <v>5.72</v>
      </c>
      <c r="G13452">
        <v>20.3</v>
      </c>
      <c r="H13452">
        <v>20.3</v>
      </c>
    </row>
    <row r="13453" spans="1:8">
      <c r="A13453" t="s">
        <v>462</v>
      </c>
      <c r="B13453">
        <v>45212</v>
      </c>
      <c r="C13453" t="s">
        <v>3356</v>
      </c>
      <c r="D13453" t="s">
        <v>211</v>
      </c>
      <c r="E13453" s="155">
        <v>57.25</v>
      </c>
      <c r="F13453" s="155">
        <v>57.25</v>
      </c>
      <c r="G13453">
        <v>28.76</v>
      </c>
      <c r="H13453">
        <v>31.06</v>
      </c>
    </row>
    <row r="13454" spans="1:8">
      <c r="A13454" t="s">
        <v>462</v>
      </c>
      <c r="B13454">
        <v>4221</v>
      </c>
      <c r="C13454" t="s">
        <v>3357</v>
      </c>
      <c r="D13454" t="s">
        <v>71</v>
      </c>
      <c r="E13454" s="155">
        <v>6.11</v>
      </c>
      <c r="F13454" s="155">
        <v>6.11</v>
      </c>
      <c r="G13454">
        <v>5039.96</v>
      </c>
      <c r="H13454">
        <v>5442.82</v>
      </c>
    </row>
    <row r="13455" spans="1:8">
      <c r="A13455" t="s">
        <v>462</v>
      </c>
      <c r="B13455">
        <v>4227</v>
      </c>
      <c r="C13455" t="s">
        <v>3358</v>
      </c>
      <c r="D13455" t="s">
        <v>71</v>
      </c>
      <c r="E13455" s="155">
        <v>28.49</v>
      </c>
      <c r="F13455" s="155">
        <v>28.49</v>
      </c>
      <c r="G13455">
        <v>4639.96</v>
      </c>
      <c r="H13455">
        <v>5010.84</v>
      </c>
    </row>
    <row r="13456" spans="1:8">
      <c r="A13456" t="s">
        <v>462</v>
      </c>
      <c r="B13456">
        <v>38170</v>
      </c>
      <c r="C13456" t="s">
        <v>3359</v>
      </c>
      <c r="D13456" t="s">
        <v>211</v>
      </c>
      <c r="E13456" s="155">
        <v>23.33</v>
      </c>
      <c r="F13456" s="155">
        <v>23.33</v>
      </c>
      <c r="G13456">
        <v>24.01</v>
      </c>
      <c r="H13456">
        <v>25.93</v>
      </c>
    </row>
    <row r="13457" spans="1:8">
      <c r="A13457" t="s">
        <v>462</v>
      </c>
      <c r="B13457">
        <v>4252</v>
      </c>
      <c r="C13457" t="s">
        <v>3360</v>
      </c>
      <c r="D13457" t="s">
        <v>88</v>
      </c>
      <c r="E13457" s="155">
        <v>16.82</v>
      </c>
      <c r="F13457" s="155">
        <v>16.82</v>
      </c>
      <c r="G13457">
        <v>4207.34</v>
      </c>
      <c r="H13457">
        <v>4543.6400000000003</v>
      </c>
    </row>
    <row r="13458" spans="1:8">
      <c r="A13458" t="s">
        <v>462</v>
      </c>
      <c r="B13458">
        <v>40980</v>
      </c>
      <c r="C13458" t="s">
        <v>3361</v>
      </c>
      <c r="D13458" t="s">
        <v>291</v>
      </c>
      <c r="E13458" s="155">
        <v>2945.59</v>
      </c>
      <c r="F13458" s="155">
        <v>2945.59</v>
      </c>
      <c r="G13458">
        <v>22.47</v>
      </c>
      <c r="H13458">
        <v>24.27</v>
      </c>
    </row>
    <row r="13459" spans="1:8">
      <c r="A13459" t="s">
        <v>462</v>
      </c>
      <c r="B13459">
        <v>41031</v>
      </c>
      <c r="C13459" t="s">
        <v>3362</v>
      </c>
      <c r="D13459" t="s">
        <v>291</v>
      </c>
      <c r="E13459" s="155">
        <v>3634.81</v>
      </c>
      <c r="F13459" s="155">
        <v>3634.81</v>
      </c>
      <c r="G13459">
        <v>3939.63</v>
      </c>
      <c r="H13459">
        <v>4254.54</v>
      </c>
    </row>
    <row r="13460" spans="1:8">
      <c r="A13460" t="s">
        <v>462</v>
      </c>
      <c r="B13460">
        <v>37666</v>
      </c>
      <c r="C13460" t="s">
        <v>3363</v>
      </c>
      <c r="D13460" t="s">
        <v>88</v>
      </c>
      <c r="E13460" s="155">
        <v>16.78</v>
      </c>
      <c r="F13460" s="155">
        <v>16.78</v>
      </c>
      <c r="G13460">
        <v>26.47</v>
      </c>
      <c r="H13460">
        <v>28.59</v>
      </c>
    </row>
    <row r="13461" spans="1:8">
      <c r="A13461" t="s">
        <v>462</v>
      </c>
      <c r="B13461">
        <v>40986</v>
      </c>
      <c r="C13461" t="s">
        <v>3364</v>
      </c>
      <c r="D13461" t="s">
        <v>291</v>
      </c>
      <c r="E13461" s="155">
        <v>2939.17</v>
      </c>
      <c r="F13461" s="155">
        <v>2939.17</v>
      </c>
      <c r="G13461">
        <v>4639.96</v>
      </c>
      <c r="H13461">
        <v>5010.84</v>
      </c>
    </row>
    <row r="13462" spans="1:8">
      <c r="A13462" t="s">
        <v>462</v>
      </c>
      <c r="B13462">
        <v>4250</v>
      </c>
      <c r="C13462" t="s">
        <v>3365</v>
      </c>
      <c r="D13462" t="s">
        <v>88</v>
      </c>
      <c r="E13462" s="155">
        <v>15.45</v>
      </c>
      <c r="F13462" s="155">
        <v>15.45</v>
      </c>
      <c r="G13462">
        <v>35.33</v>
      </c>
      <c r="H13462">
        <v>38.159999999999997</v>
      </c>
    </row>
    <row r="13463" spans="1:8">
      <c r="A13463" t="s">
        <v>462</v>
      </c>
      <c r="B13463">
        <v>40978</v>
      </c>
      <c r="C13463" t="s">
        <v>3366</v>
      </c>
      <c r="D13463" t="s">
        <v>291</v>
      </c>
      <c r="E13463" s="155">
        <v>2705.97</v>
      </c>
      <c r="F13463" s="155">
        <v>2705.97</v>
      </c>
      <c r="G13463">
        <v>6189.81</v>
      </c>
      <c r="H13463">
        <v>6684.57</v>
      </c>
    </row>
    <row r="13464" spans="1:8">
      <c r="A13464" t="s">
        <v>462</v>
      </c>
      <c r="B13464">
        <v>44501</v>
      </c>
      <c r="C13464" t="s">
        <v>3367</v>
      </c>
      <c r="D13464" t="s">
        <v>88</v>
      </c>
      <c r="E13464" s="155">
        <v>20.77</v>
      </c>
      <c r="F13464" s="155">
        <v>20.77</v>
      </c>
      <c r="G13464">
        <v>24.52</v>
      </c>
      <c r="H13464">
        <v>26.48</v>
      </c>
    </row>
    <row r="13465" spans="1:8">
      <c r="A13465" t="s">
        <v>462</v>
      </c>
      <c r="B13465">
        <v>41043</v>
      </c>
      <c r="C13465" t="s">
        <v>3368</v>
      </c>
      <c r="D13465" t="s">
        <v>291</v>
      </c>
      <c r="E13465" s="155">
        <v>3634.81</v>
      </c>
      <c r="F13465" s="155">
        <v>3634.81</v>
      </c>
      <c r="G13465">
        <v>4297.6899999999996</v>
      </c>
      <c r="H13465">
        <v>4641.22</v>
      </c>
    </row>
    <row r="13466" spans="1:8">
      <c r="A13466" t="s">
        <v>462</v>
      </c>
      <c r="B13466">
        <v>4234</v>
      </c>
      <c r="C13466" t="s">
        <v>3369</v>
      </c>
      <c r="D13466" t="s">
        <v>88</v>
      </c>
      <c r="E13466" s="155">
        <v>22.53</v>
      </c>
      <c r="F13466" s="155">
        <v>22.53</v>
      </c>
      <c r="G13466">
        <v>25.36</v>
      </c>
      <c r="H13466">
        <v>27.39</v>
      </c>
    </row>
    <row r="13467" spans="1:8">
      <c r="A13467" t="s">
        <v>462</v>
      </c>
      <c r="B13467">
        <v>40987</v>
      </c>
      <c r="C13467" t="s">
        <v>3370</v>
      </c>
      <c r="D13467" t="s">
        <v>291</v>
      </c>
      <c r="E13467" s="155">
        <v>3942.47</v>
      </c>
      <c r="F13467" s="155">
        <v>3942.47</v>
      </c>
      <c r="G13467">
        <v>4445.47</v>
      </c>
      <c r="H13467">
        <v>4800.8100000000004</v>
      </c>
    </row>
    <row r="13468" spans="1:8">
      <c r="A13468" t="s">
        <v>462</v>
      </c>
      <c r="B13468">
        <v>4253</v>
      </c>
      <c r="C13468" t="s">
        <v>3371</v>
      </c>
      <c r="D13468" t="s">
        <v>88</v>
      </c>
      <c r="E13468" s="155">
        <v>16.78</v>
      </c>
      <c r="F13468" s="155">
        <v>16.78</v>
      </c>
      <c r="G13468">
        <v>19.649999999999999</v>
      </c>
      <c r="H13468">
        <v>21.22</v>
      </c>
    </row>
    <row r="13469" spans="1:8">
      <c r="A13469" t="s">
        <v>462</v>
      </c>
      <c r="B13469">
        <v>40981</v>
      </c>
      <c r="C13469" t="s">
        <v>3372</v>
      </c>
      <c r="D13469" t="s">
        <v>291</v>
      </c>
      <c r="E13469" s="155">
        <v>2939.17</v>
      </c>
      <c r="F13469" s="155">
        <v>2939.17</v>
      </c>
      <c r="G13469">
        <v>3444.18</v>
      </c>
      <c r="H13469">
        <v>3719.48</v>
      </c>
    </row>
    <row r="13470" spans="1:8">
      <c r="A13470" t="s">
        <v>462</v>
      </c>
      <c r="B13470">
        <v>4254</v>
      </c>
      <c r="C13470" t="s">
        <v>3373</v>
      </c>
      <c r="D13470" t="s">
        <v>88</v>
      </c>
      <c r="E13470" s="155">
        <v>26.78</v>
      </c>
      <c r="F13470" s="155">
        <v>26.78</v>
      </c>
      <c r="G13470">
        <v>28.41</v>
      </c>
      <c r="H13470">
        <v>30.68</v>
      </c>
    </row>
    <row r="13471" spans="1:8">
      <c r="A13471" t="s">
        <v>462</v>
      </c>
      <c r="B13471">
        <v>41036</v>
      </c>
      <c r="C13471" t="s">
        <v>3374</v>
      </c>
      <c r="D13471" t="s">
        <v>291</v>
      </c>
      <c r="E13471" s="155">
        <v>4688.49</v>
      </c>
      <c r="F13471" s="155">
        <v>4688.49</v>
      </c>
      <c r="G13471">
        <v>4978.51</v>
      </c>
      <c r="H13471">
        <v>5376.45</v>
      </c>
    </row>
    <row r="13472" spans="1:8">
      <c r="A13472" t="s">
        <v>462</v>
      </c>
      <c r="B13472">
        <v>4251</v>
      </c>
      <c r="C13472" t="s">
        <v>3375</v>
      </c>
      <c r="D13472" t="s">
        <v>88</v>
      </c>
      <c r="E13472" s="155">
        <v>18.2</v>
      </c>
      <c r="F13472" s="155">
        <v>18.2</v>
      </c>
      <c r="G13472">
        <v>24.52</v>
      </c>
      <c r="H13472">
        <v>26.48</v>
      </c>
    </row>
    <row r="13473" spans="1:8">
      <c r="A13473" t="s">
        <v>462</v>
      </c>
      <c r="B13473">
        <v>40979</v>
      </c>
      <c r="C13473" t="s">
        <v>3376</v>
      </c>
      <c r="D13473" t="s">
        <v>291</v>
      </c>
      <c r="E13473" s="155">
        <v>3187.5</v>
      </c>
      <c r="F13473" s="155">
        <v>3187.5</v>
      </c>
      <c r="G13473">
        <v>4297.6899999999996</v>
      </c>
      <c r="H13473">
        <v>4641.22</v>
      </c>
    </row>
    <row r="13474" spans="1:8">
      <c r="A13474" t="s">
        <v>462</v>
      </c>
      <c r="B13474">
        <v>4230</v>
      </c>
      <c r="C13474" t="s">
        <v>3377</v>
      </c>
      <c r="D13474" t="s">
        <v>88</v>
      </c>
      <c r="E13474" s="155">
        <v>19.760000000000002</v>
      </c>
      <c r="F13474" s="155">
        <v>19.760000000000002</v>
      </c>
      <c r="G13474">
        <v>36.590000000000003</v>
      </c>
      <c r="H13474">
        <v>39.51</v>
      </c>
    </row>
    <row r="13475" spans="1:8">
      <c r="A13475" t="s">
        <v>462</v>
      </c>
      <c r="B13475">
        <v>40998</v>
      </c>
      <c r="C13475" t="s">
        <v>3378</v>
      </c>
      <c r="D13475" t="s">
        <v>291</v>
      </c>
      <c r="E13475" s="155">
        <v>3458.3</v>
      </c>
      <c r="F13475" s="155">
        <v>3458.3</v>
      </c>
      <c r="G13475">
        <v>6412.93</v>
      </c>
      <c r="H13475">
        <v>6925.53</v>
      </c>
    </row>
    <row r="13476" spans="1:8">
      <c r="A13476" t="s">
        <v>462</v>
      </c>
      <c r="B13476">
        <v>4257</v>
      </c>
      <c r="C13476" t="s">
        <v>3379</v>
      </c>
      <c r="D13476" t="s">
        <v>88</v>
      </c>
      <c r="E13476" s="155">
        <v>16.78</v>
      </c>
      <c r="F13476" s="155">
        <v>16.78</v>
      </c>
      <c r="G13476">
        <v>36.590000000000003</v>
      </c>
      <c r="H13476">
        <v>39.51</v>
      </c>
    </row>
    <row r="13477" spans="1:8">
      <c r="A13477" t="s">
        <v>462</v>
      </c>
      <c r="B13477">
        <v>40982</v>
      </c>
      <c r="C13477" t="s">
        <v>3380</v>
      </c>
      <c r="D13477" t="s">
        <v>291</v>
      </c>
      <c r="E13477" s="155">
        <v>2939.17</v>
      </c>
      <c r="F13477" s="155">
        <v>2939.17</v>
      </c>
      <c r="G13477">
        <v>6412.93</v>
      </c>
      <c r="H13477">
        <v>6925.53</v>
      </c>
    </row>
    <row r="13478" spans="1:8">
      <c r="A13478" t="s">
        <v>462</v>
      </c>
      <c r="B13478">
        <v>4240</v>
      </c>
      <c r="C13478" t="s">
        <v>3381</v>
      </c>
      <c r="D13478" t="s">
        <v>88</v>
      </c>
      <c r="E13478" s="155">
        <v>24.89</v>
      </c>
      <c r="F13478" s="155">
        <v>24.89</v>
      </c>
      <c r="G13478">
        <v>26.47</v>
      </c>
      <c r="H13478">
        <v>28.59</v>
      </c>
    </row>
    <row r="13479" spans="1:8">
      <c r="A13479" t="s">
        <v>462</v>
      </c>
      <c r="B13479">
        <v>41026</v>
      </c>
      <c r="C13479" t="s">
        <v>3382</v>
      </c>
      <c r="D13479" t="s">
        <v>291</v>
      </c>
      <c r="E13479" s="155">
        <v>4356.2299999999996</v>
      </c>
      <c r="F13479" s="155">
        <v>4356.2299999999996</v>
      </c>
      <c r="G13479">
        <v>4639.96</v>
      </c>
      <c r="H13479">
        <v>5010.84</v>
      </c>
    </row>
    <row r="13480" spans="1:8">
      <c r="A13480" t="s">
        <v>462</v>
      </c>
      <c r="B13480">
        <v>4239</v>
      </c>
      <c r="C13480" t="s">
        <v>3383</v>
      </c>
      <c r="D13480" t="s">
        <v>88</v>
      </c>
      <c r="E13480" s="155">
        <v>24.89</v>
      </c>
      <c r="F13480" s="155">
        <v>24.89</v>
      </c>
      <c r="G13480">
        <v>26.47</v>
      </c>
      <c r="H13480">
        <v>28.59</v>
      </c>
    </row>
    <row r="13481" spans="1:8">
      <c r="A13481" t="s">
        <v>462</v>
      </c>
      <c r="B13481">
        <v>41024</v>
      </c>
      <c r="C13481" t="s">
        <v>3384</v>
      </c>
      <c r="D13481" t="s">
        <v>291</v>
      </c>
      <c r="E13481" s="155">
        <v>4356.2299999999996</v>
      </c>
      <c r="F13481" s="155">
        <v>4356.2299999999996</v>
      </c>
      <c r="G13481">
        <v>4639.96</v>
      </c>
      <c r="H13481">
        <v>5010.84</v>
      </c>
    </row>
    <row r="13482" spans="1:8">
      <c r="A13482" t="s">
        <v>462</v>
      </c>
      <c r="B13482">
        <v>4248</v>
      </c>
      <c r="C13482" t="s">
        <v>3385</v>
      </c>
      <c r="D13482" t="s">
        <v>88</v>
      </c>
      <c r="E13482" s="155">
        <v>20.77</v>
      </c>
      <c r="F13482" s="155">
        <v>20.77</v>
      </c>
      <c r="G13482">
        <v>26.95</v>
      </c>
      <c r="H13482">
        <v>29.11</v>
      </c>
    </row>
    <row r="13483" spans="1:8">
      <c r="A13483" t="s">
        <v>462</v>
      </c>
      <c r="B13483">
        <v>41033</v>
      </c>
      <c r="C13483" t="s">
        <v>3386</v>
      </c>
      <c r="D13483" t="s">
        <v>291</v>
      </c>
      <c r="E13483" s="155">
        <v>3634.81</v>
      </c>
      <c r="F13483" s="155">
        <v>3634.81</v>
      </c>
      <c r="G13483">
        <v>4722.37</v>
      </c>
      <c r="H13483">
        <v>5099.84</v>
      </c>
    </row>
    <row r="13484" spans="1:8">
      <c r="A13484" t="s">
        <v>462</v>
      </c>
      <c r="B13484">
        <v>44500</v>
      </c>
      <c r="C13484" t="s">
        <v>3387</v>
      </c>
      <c r="D13484" t="s">
        <v>88</v>
      </c>
      <c r="E13484" s="155">
        <v>20.77</v>
      </c>
      <c r="F13484" s="155">
        <v>20.77</v>
      </c>
      <c r="G13484">
        <v>36.590000000000003</v>
      </c>
      <c r="H13484">
        <v>39.51</v>
      </c>
    </row>
    <row r="13485" spans="1:8">
      <c r="A13485" t="s">
        <v>462</v>
      </c>
      <c r="B13485">
        <v>41040</v>
      </c>
      <c r="C13485" t="s">
        <v>3388</v>
      </c>
      <c r="D13485" t="s">
        <v>291</v>
      </c>
      <c r="E13485" s="155">
        <v>3634.81</v>
      </c>
      <c r="F13485" s="155">
        <v>3634.81</v>
      </c>
      <c r="G13485">
        <v>6412.93</v>
      </c>
      <c r="H13485">
        <v>6925.53</v>
      </c>
    </row>
    <row r="13486" spans="1:8">
      <c r="A13486" t="s">
        <v>319</v>
      </c>
      <c r="B13486">
        <v>4238</v>
      </c>
      <c r="C13486" t="s">
        <v>3389</v>
      </c>
      <c r="D13486" t="s">
        <v>88</v>
      </c>
      <c r="E13486" s="155">
        <v>20</v>
      </c>
      <c r="F13486" s="155">
        <v>20</v>
      </c>
      <c r="G13486">
        <v>24.1</v>
      </c>
      <c r="H13486">
        <v>24.1</v>
      </c>
    </row>
    <row r="13487" spans="1:8">
      <c r="A13487" t="s">
        <v>496</v>
      </c>
      <c r="B13487">
        <v>41012</v>
      </c>
      <c r="C13487" t="s">
        <v>3390</v>
      </c>
      <c r="D13487" t="s">
        <v>291</v>
      </c>
      <c r="E13487" s="155">
        <v>3500.8</v>
      </c>
      <c r="F13487" s="155">
        <v>3500.8</v>
      </c>
      <c r="G13487">
        <v>665000</v>
      </c>
      <c r="H13487">
        <v>665000</v>
      </c>
    </row>
    <row r="13488" spans="1:8">
      <c r="A13488" t="s">
        <v>496</v>
      </c>
      <c r="B13488">
        <v>4233</v>
      </c>
      <c r="C13488" t="s">
        <v>3391</v>
      </c>
      <c r="D13488" t="s">
        <v>88</v>
      </c>
      <c r="E13488" s="155">
        <v>24.89</v>
      </c>
      <c r="F13488" s="155">
        <v>24.89</v>
      </c>
      <c r="G13488">
        <v>922133.28</v>
      </c>
      <c r="H13488">
        <v>922133.28</v>
      </c>
    </row>
    <row r="13489" spans="1:8">
      <c r="A13489" t="s">
        <v>319</v>
      </c>
      <c r="B13489">
        <v>41001</v>
      </c>
      <c r="C13489" t="s">
        <v>3392</v>
      </c>
      <c r="D13489" t="s">
        <v>291</v>
      </c>
      <c r="E13489" s="155">
        <v>4356.2299999999996</v>
      </c>
      <c r="F13489" s="155">
        <v>4356.2299999999996</v>
      </c>
      <c r="G13489">
        <v>41.33</v>
      </c>
      <c r="H13489">
        <v>41.33</v>
      </c>
    </row>
    <row r="13490" spans="1:8">
      <c r="A13490" t="s">
        <v>319</v>
      </c>
      <c r="B13490">
        <v>2</v>
      </c>
      <c r="C13490" t="s">
        <v>3393</v>
      </c>
      <c r="D13490" t="s">
        <v>217</v>
      </c>
      <c r="E13490" s="155"/>
      <c r="F13490" s="155"/>
      <c r="G13490">
        <v>43.81</v>
      </c>
      <c r="H13490">
        <v>43.81</v>
      </c>
    </row>
    <row r="13491" spans="1:8">
      <c r="A13491" t="s">
        <v>319</v>
      </c>
      <c r="B13491">
        <v>4262</v>
      </c>
      <c r="C13491" t="s">
        <v>3394</v>
      </c>
      <c r="D13491" t="s">
        <v>211</v>
      </c>
      <c r="E13491" s="155"/>
      <c r="F13491" s="155"/>
      <c r="G13491">
        <v>20.37</v>
      </c>
      <c r="H13491">
        <v>20.37</v>
      </c>
    </row>
    <row r="13492" spans="1:8">
      <c r="A13492" t="s">
        <v>319</v>
      </c>
      <c r="B13492">
        <v>4263</v>
      </c>
      <c r="C13492" t="s">
        <v>3395</v>
      </c>
      <c r="D13492" t="s">
        <v>211</v>
      </c>
      <c r="E13492" s="155"/>
      <c r="F13492" s="155"/>
      <c r="G13492">
        <v>45.86</v>
      </c>
      <c r="H13492">
        <v>45.86</v>
      </c>
    </row>
    <row r="13493" spans="1:8">
      <c r="A13493" t="s">
        <v>319</v>
      </c>
      <c r="B13493">
        <v>38402</v>
      </c>
      <c r="C13493" t="s">
        <v>3396</v>
      </c>
      <c r="D13493" t="s">
        <v>211</v>
      </c>
      <c r="E13493" s="155">
        <v>33.51</v>
      </c>
      <c r="F13493" s="155">
        <v>33.51</v>
      </c>
      <c r="G13493">
        <v>35.61</v>
      </c>
      <c r="H13493">
        <v>35.61</v>
      </c>
    </row>
    <row r="13494" spans="1:8">
      <c r="A13494" t="s">
        <v>319</v>
      </c>
      <c r="B13494">
        <v>45234</v>
      </c>
      <c r="C13494" t="s">
        <v>3397</v>
      </c>
      <c r="D13494" t="s">
        <v>211</v>
      </c>
      <c r="E13494" s="155">
        <v>34.47</v>
      </c>
      <c r="F13494" s="155">
        <v>34.47</v>
      </c>
      <c r="G13494">
        <v>75.150000000000006</v>
      </c>
      <c r="H13494">
        <v>75.150000000000006</v>
      </c>
    </row>
    <row r="13495" spans="1:8">
      <c r="A13495" t="s">
        <v>319</v>
      </c>
      <c r="B13495">
        <v>3412</v>
      </c>
      <c r="C13495" t="s">
        <v>3398</v>
      </c>
      <c r="D13495" t="s">
        <v>109</v>
      </c>
      <c r="E13495" s="155"/>
      <c r="F13495" s="155"/>
      <c r="G13495">
        <v>184.7</v>
      </c>
      <c r="H13495">
        <v>184.7</v>
      </c>
    </row>
    <row r="13496" spans="1:8">
      <c r="A13496" t="s">
        <v>319</v>
      </c>
      <c r="B13496">
        <v>3413</v>
      </c>
      <c r="C13496" t="s">
        <v>3399</v>
      </c>
      <c r="D13496" t="s">
        <v>109</v>
      </c>
      <c r="E13496" s="155"/>
      <c r="F13496" s="155"/>
      <c r="G13496">
        <v>118.4</v>
      </c>
      <c r="H13496">
        <v>118.4</v>
      </c>
    </row>
    <row r="13497" spans="1:8">
      <c r="A13497" t="s">
        <v>319</v>
      </c>
      <c r="B13497">
        <v>39744</v>
      </c>
      <c r="C13497" t="s">
        <v>3400</v>
      </c>
      <c r="D13497" t="s">
        <v>109</v>
      </c>
      <c r="E13497" s="155"/>
      <c r="F13497" s="155"/>
      <c r="G13497">
        <v>142.61000000000001</v>
      </c>
      <c r="H13497">
        <v>142.61000000000001</v>
      </c>
    </row>
    <row r="13498" spans="1:8">
      <c r="A13498" t="s">
        <v>319</v>
      </c>
      <c r="B13498">
        <v>39745</v>
      </c>
      <c r="C13498" t="s">
        <v>3401</v>
      </c>
      <c r="D13498" t="s">
        <v>109</v>
      </c>
      <c r="E13498" s="155"/>
      <c r="F13498" s="155"/>
      <c r="G13498">
        <v>220.55</v>
      </c>
      <c r="H13498">
        <v>220.55</v>
      </c>
    </row>
    <row r="13499" spans="1:8">
      <c r="A13499" t="s">
        <v>319</v>
      </c>
      <c r="B13499">
        <v>39639</v>
      </c>
      <c r="C13499" t="s">
        <v>3402</v>
      </c>
      <c r="D13499" t="s">
        <v>109</v>
      </c>
      <c r="E13499" s="155"/>
      <c r="F13499" s="155"/>
      <c r="G13499">
        <v>261.47000000000003</v>
      </c>
      <c r="H13499">
        <v>261.47000000000003</v>
      </c>
    </row>
    <row r="13500" spans="1:8">
      <c r="A13500" t="s">
        <v>319</v>
      </c>
      <c r="B13500">
        <v>39637</v>
      </c>
      <c r="C13500" t="s">
        <v>3403</v>
      </c>
      <c r="D13500" t="s">
        <v>109</v>
      </c>
      <c r="E13500" s="155"/>
      <c r="F13500" s="155"/>
      <c r="G13500">
        <v>5.78</v>
      </c>
      <c r="H13500">
        <v>5.78</v>
      </c>
    </row>
    <row r="13501" spans="1:8">
      <c r="A13501" t="s">
        <v>319</v>
      </c>
      <c r="B13501">
        <v>39638</v>
      </c>
      <c r="C13501" t="s">
        <v>3404</v>
      </c>
      <c r="D13501" t="s">
        <v>109</v>
      </c>
      <c r="E13501" s="155"/>
      <c r="F13501" s="155"/>
      <c r="G13501">
        <v>47.19</v>
      </c>
      <c r="H13501">
        <v>47.19</v>
      </c>
    </row>
    <row r="13502" spans="1:8">
      <c r="A13502" t="s">
        <v>319</v>
      </c>
      <c r="B13502">
        <v>39517</v>
      </c>
      <c r="C13502" t="s">
        <v>3405</v>
      </c>
      <c r="D13502" t="s">
        <v>109</v>
      </c>
      <c r="E13502" s="155"/>
      <c r="F13502" s="155"/>
      <c r="G13502">
        <v>60.13</v>
      </c>
      <c r="H13502">
        <v>60.13</v>
      </c>
    </row>
    <row r="13503" spans="1:8">
      <c r="A13503" t="s">
        <v>319</v>
      </c>
      <c r="B13503">
        <v>39518</v>
      </c>
      <c r="C13503" t="s">
        <v>3406</v>
      </c>
      <c r="D13503" t="s">
        <v>109</v>
      </c>
      <c r="E13503" s="155"/>
      <c r="F13503" s="155"/>
      <c r="G13503">
        <v>2558.37</v>
      </c>
      <c r="H13503">
        <v>2558.37</v>
      </c>
    </row>
    <row r="13504" spans="1:8">
      <c r="A13504" t="s">
        <v>319</v>
      </c>
      <c r="B13504">
        <v>38366</v>
      </c>
      <c r="C13504" t="s">
        <v>3407</v>
      </c>
      <c r="D13504" t="s">
        <v>109</v>
      </c>
      <c r="E13504" s="155">
        <v>5.61</v>
      </c>
      <c r="F13504" s="155">
        <v>5.61</v>
      </c>
      <c r="G13504">
        <v>210.76</v>
      </c>
      <c r="H13504">
        <v>210.76</v>
      </c>
    </row>
    <row r="13505" spans="1:8">
      <c r="A13505" t="s">
        <v>319</v>
      </c>
      <c r="B13505">
        <v>11703</v>
      </c>
      <c r="C13505" t="s">
        <v>3408</v>
      </c>
      <c r="D13505" t="s">
        <v>211</v>
      </c>
      <c r="E13505" s="155">
        <v>65.55</v>
      </c>
      <c r="F13505" s="155">
        <v>65.55</v>
      </c>
      <c r="G13505">
        <v>382.65</v>
      </c>
      <c r="H13505">
        <v>382.65</v>
      </c>
    </row>
    <row r="13506" spans="1:8">
      <c r="A13506" t="s">
        <v>319</v>
      </c>
      <c r="B13506">
        <v>37400</v>
      </c>
      <c r="C13506" t="s">
        <v>3409</v>
      </c>
      <c r="D13506" t="s">
        <v>211</v>
      </c>
      <c r="E13506" s="155">
        <v>38.409999999999997</v>
      </c>
      <c r="F13506" s="155">
        <v>38.409999999999997</v>
      </c>
      <c r="G13506">
        <v>139.99</v>
      </c>
      <c r="H13506">
        <v>139.99</v>
      </c>
    </row>
    <row r="13507" spans="1:8">
      <c r="A13507" t="s">
        <v>319</v>
      </c>
      <c r="B13507">
        <v>25400</v>
      </c>
      <c r="C13507" t="s">
        <v>3410</v>
      </c>
      <c r="D13507" t="s">
        <v>211</v>
      </c>
      <c r="E13507" s="155">
        <v>2577.9</v>
      </c>
      <c r="F13507" s="155">
        <v>2577.9</v>
      </c>
      <c r="G13507">
        <v>0.25</v>
      </c>
      <c r="H13507">
        <v>0.25</v>
      </c>
    </row>
    <row r="13508" spans="1:8">
      <c r="A13508" t="s">
        <v>319</v>
      </c>
      <c r="B13508">
        <v>4276</v>
      </c>
      <c r="C13508" t="s">
        <v>3411</v>
      </c>
      <c r="D13508" t="s">
        <v>211</v>
      </c>
      <c r="E13508" s="155"/>
      <c r="F13508" s="155"/>
      <c r="G13508">
        <v>0.05</v>
      </c>
      <c r="H13508">
        <v>0.05</v>
      </c>
    </row>
    <row r="13509" spans="1:8">
      <c r="A13509" t="s">
        <v>319</v>
      </c>
      <c r="B13509">
        <v>4273</v>
      </c>
      <c r="C13509" t="s">
        <v>3412</v>
      </c>
      <c r="D13509" t="s">
        <v>211</v>
      </c>
      <c r="E13509" s="155"/>
      <c r="F13509" s="155"/>
      <c r="G13509">
        <v>0.18</v>
      </c>
      <c r="H13509">
        <v>0.18</v>
      </c>
    </row>
    <row r="13510" spans="1:8">
      <c r="A13510" t="s">
        <v>319</v>
      </c>
      <c r="B13510">
        <v>4274</v>
      </c>
      <c r="C13510" t="s">
        <v>3413</v>
      </c>
      <c r="D13510" t="s">
        <v>211</v>
      </c>
      <c r="E13510" s="155"/>
      <c r="F13510" s="155"/>
      <c r="G13510">
        <v>0.25</v>
      </c>
      <c r="H13510">
        <v>0.25</v>
      </c>
    </row>
    <row r="13511" spans="1:8">
      <c r="A13511" t="s">
        <v>319</v>
      </c>
      <c r="B13511">
        <v>39438</v>
      </c>
      <c r="C13511" t="s">
        <v>3414</v>
      </c>
      <c r="D13511" t="s">
        <v>211</v>
      </c>
      <c r="E13511" s="155">
        <v>0.41</v>
      </c>
      <c r="F13511" s="155">
        <v>0.41</v>
      </c>
      <c r="G13511">
        <v>0.43</v>
      </c>
      <c r="H13511">
        <v>0.43</v>
      </c>
    </row>
    <row r="13512" spans="1:8">
      <c r="A13512" t="s">
        <v>319</v>
      </c>
      <c r="B13512">
        <v>4379</v>
      </c>
      <c r="C13512" t="s">
        <v>3415</v>
      </c>
      <c r="D13512" t="s">
        <v>211</v>
      </c>
      <c r="E13512" s="155">
        <v>0.08</v>
      </c>
      <c r="F13512" s="155">
        <v>0.08</v>
      </c>
      <c r="G13512">
        <v>1.46</v>
      </c>
      <c r="H13512">
        <v>1.46</v>
      </c>
    </row>
    <row r="13513" spans="1:8">
      <c r="A13513" t="s">
        <v>319</v>
      </c>
      <c r="B13513">
        <v>4377</v>
      </c>
      <c r="C13513" t="s">
        <v>3416</v>
      </c>
      <c r="D13513" t="s">
        <v>211</v>
      </c>
      <c r="E13513" s="155">
        <v>0.28999999999999998</v>
      </c>
      <c r="F13513" s="155">
        <v>0.28999999999999998</v>
      </c>
      <c r="G13513">
        <v>9.18</v>
      </c>
      <c r="H13513">
        <v>9.18</v>
      </c>
    </row>
    <row r="13514" spans="1:8">
      <c r="A13514" t="s">
        <v>319</v>
      </c>
      <c r="B13514">
        <v>4356</v>
      </c>
      <c r="C13514" t="s">
        <v>3417</v>
      </c>
      <c r="D13514" t="s">
        <v>211</v>
      </c>
      <c r="E13514" s="155">
        <v>0.41</v>
      </c>
      <c r="F13514" s="155">
        <v>0.41</v>
      </c>
      <c r="G13514">
        <v>2.31</v>
      </c>
      <c r="H13514">
        <v>2.31</v>
      </c>
    </row>
    <row r="13515" spans="1:8">
      <c r="A13515" t="s">
        <v>319</v>
      </c>
      <c r="B13515">
        <v>13246</v>
      </c>
      <c r="C13515" t="s">
        <v>3418</v>
      </c>
      <c r="D13515" t="s">
        <v>211</v>
      </c>
      <c r="E13515" s="155">
        <v>0.7</v>
      </c>
      <c r="F13515" s="155">
        <v>0.7</v>
      </c>
      <c r="G13515">
        <v>9.84</v>
      </c>
      <c r="H13515">
        <v>9.84</v>
      </c>
    </row>
    <row r="13516" spans="1:8">
      <c r="A13516" t="s">
        <v>319</v>
      </c>
      <c r="B13516">
        <v>13294</v>
      </c>
      <c r="C13516" t="s">
        <v>3419</v>
      </c>
      <c r="D13516" t="s">
        <v>211</v>
      </c>
      <c r="E13516" s="155">
        <v>2.35</v>
      </c>
      <c r="F13516" s="155">
        <v>2.35</v>
      </c>
      <c r="G13516">
        <v>4.3</v>
      </c>
      <c r="H13516">
        <v>4.3</v>
      </c>
    </row>
    <row r="13517" spans="1:8">
      <c r="A13517" t="s">
        <v>319</v>
      </c>
      <c r="B13517">
        <v>11963</v>
      </c>
      <c r="C13517" t="s">
        <v>3420</v>
      </c>
      <c r="D13517" t="s">
        <v>211</v>
      </c>
      <c r="E13517" s="155">
        <v>14.78</v>
      </c>
      <c r="F13517" s="155">
        <v>14.78</v>
      </c>
      <c r="G13517">
        <v>0.14000000000000001</v>
      </c>
      <c r="H13517">
        <v>0.14000000000000001</v>
      </c>
    </row>
    <row r="13518" spans="1:8">
      <c r="A13518" t="s">
        <v>319</v>
      </c>
      <c r="B13518">
        <v>11964</v>
      </c>
      <c r="C13518" t="s">
        <v>3421</v>
      </c>
      <c r="D13518" t="s">
        <v>211</v>
      </c>
      <c r="E13518" s="155">
        <v>3.73</v>
      </c>
      <c r="F13518" s="155">
        <v>3.73</v>
      </c>
      <c r="G13518">
        <v>0.25</v>
      </c>
      <c r="H13518">
        <v>0.25</v>
      </c>
    </row>
    <row r="13519" spans="1:8">
      <c r="A13519" t="s">
        <v>319</v>
      </c>
      <c r="B13519">
        <v>4346</v>
      </c>
      <c r="C13519" t="s">
        <v>3422</v>
      </c>
      <c r="D13519" t="s">
        <v>211</v>
      </c>
      <c r="E13519" s="155">
        <v>15.84</v>
      </c>
      <c r="F13519" s="155">
        <v>15.84</v>
      </c>
      <c r="G13519">
        <v>1.97</v>
      </c>
      <c r="H13519">
        <v>1.97</v>
      </c>
    </row>
    <row r="13520" spans="1:8">
      <c r="A13520" t="s">
        <v>319</v>
      </c>
      <c r="B13520">
        <v>11955</v>
      </c>
      <c r="C13520" t="s">
        <v>3423</v>
      </c>
      <c r="D13520" t="s">
        <v>211</v>
      </c>
      <c r="E13520" s="155">
        <v>6.93</v>
      </c>
      <c r="F13520" s="155">
        <v>6.93</v>
      </c>
      <c r="G13520">
        <v>0.1</v>
      </c>
      <c r="H13520">
        <v>0.1</v>
      </c>
    </row>
    <row r="13521" spans="1:8">
      <c r="A13521" t="s">
        <v>319</v>
      </c>
      <c r="B13521">
        <v>11960</v>
      </c>
      <c r="C13521" t="s">
        <v>3424</v>
      </c>
      <c r="D13521" t="s">
        <v>211</v>
      </c>
      <c r="E13521" s="155">
        <v>0.23</v>
      </c>
      <c r="F13521" s="155">
        <v>0.23</v>
      </c>
      <c r="G13521">
        <v>0.17</v>
      </c>
      <c r="H13521">
        <v>0.17</v>
      </c>
    </row>
    <row r="13522" spans="1:8">
      <c r="A13522" t="s">
        <v>319</v>
      </c>
      <c r="B13522">
        <v>4333</v>
      </c>
      <c r="C13522" t="s">
        <v>3425</v>
      </c>
      <c r="D13522" t="s">
        <v>211</v>
      </c>
      <c r="E13522" s="155">
        <v>0.41</v>
      </c>
      <c r="F13522" s="155">
        <v>0.41</v>
      </c>
      <c r="G13522">
        <v>0.22</v>
      </c>
      <c r="H13522">
        <v>0.22</v>
      </c>
    </row>
    <row r="13523" spans="1:8">
      <c r="A13523" t="s">
        <v>319</v>
      </c>
      <c r="B13523">
        <v>4358</v>
      </c>
      <c r="C13523" t="s">
        <v>3426</v>
      </c>
      <c r="D13523" t="s">
        <v>211</v>
      </c>
      <c r="E13523" s="155">
        <v>3.17</v>
      </c>
      <c r="F13523" s="155">
        <v>3.17</v>
      </c>
      <c r="G13523">
        <v>0.15</v>
      </c>
      <c r="H13523">
        <v>0.15</v>
      </c>
    </row>
    <row r="13524" spans="1:8">
      <c r="A13524" t="s">
        <v>319</v>
      </c>
      <c r="B13524">
        <v>39435</v>
      </c>
      <c r="C13524" t="s">
        <v>3427</v>
      </c>
      <c r="D13524" t="s">
        <v>211</v>
      </c>
      <c r="E13524" s="155">
        <v>0.16</v>
      </c>
      <c r="F13524" s="155">
        <v>0.16</v>
      </c>
      <c r="G13524">
        <v>0.19</v>
      </c>
      <c r="H13524">
        <v>0.19</v>
      </c>
    </row>
    <row r="13525" spans="1:8">
      <c r="A13525" t="s">
        <v>319</v>
      </c>
      <c r="B13525">
        <v>39436</v>
      </c>
      <c r="C13525" t="s">
        <v>3428</v>
      </c>
      <c r="D13525" t="s">
        <v>211</v>
      </c>
      <c r="E13525" s="155">
        <v>0.27</v>
      </c>
      <c r="F13525" s="155">
        <v>0.27</v>
      </c>
      <c r="G13525">
        <v>0.25</v>
      </c>
      <c r="H13525">
        <v>0.25</v>
      </c>
    </row>
    <row r="13526" spans="1:8">
      <c r="A13526" t="s">
        <v>319</v>
      </c>
      <c r="B13526">
        <v>39437</v>
      </c>
      <c r="C13526" t="s">
        <v>3429</v>
      </c>
      <c r="D13526" t="s">
        <v>211</v>
      </c>
      <c r="E13526" s="155">
        <v>0.36</v>
      </c>
      <c r="F13526" s="155">
        <v>0.36</v>
      </c>
      <c r="G13526">
        <v>0.18</v>
      </c>
      <c r="H13526">
        <v>0.18</v>
      </c>
    </row>
    <row r="13527" spans="1:8">
      <c r="A13527" t="s">
        <v>319</v>
      </c>
      <c r="B13527">
        <v>39439</v>
      </c>
      <c r="C13527" t="s">
        <v>3430</v>
      </c>
      <c r="D13527" t="s">
        <v>211</v>
      </c>
      <c r="E13527" s="155">
        <v>0.24</v>
      </c>
      <c r="F13527" s="155">
        <v>0.24</v>
      </c>
      <c r="G13527">
        <v>0.23</v>
      </c>
      <c r="H13527">
        <v>0.23</v>
      </c>
    </row>
    <row r="13528" spans="1:8">
      <c r="A13528" t="s">
        <v>319</v>
      </c>
      <c r="B13528">
        <v>39440</v>
      </c>
      <c r="C13528" t="s">
        <v>3431</v>
      </c>
      <c r="D13528" t="s">
        <v>211</v>
      </c>
      <c r="E13528" s="155">
        <v>0.31</v>
      </c>
      <c r="F13528" s="155">
        <v>0.31</v>
      </c>
      <c r="G13528">
        <v>2.1</v>
      </c>
      <c r="H13528">
        <v>2.1</v>
      </c>
    </row>
    <row r="13529" spans="1:8">
      <c r="A13529" t="s">
        <v>319</v>
      </c>
      <c r="B13529">
        <v>39441</v>
      </c>
      <c r="C13529" t="s">
        <v>3432</v>
      </c>
      <c r="D13529" t="s">
        <v>211</v>
      </c>
      <c r="E13529" s="155">
        <v>0.4</v>
      </c>
      <c r="F13529" s="155">
        <v>0.4</v>
      </c>
      <c r="G13529">
        <v>12.13</v>
      </c>
      <c r="H13529">
        <v>12.13</v>
      </c>
    </row>
    <row r="13530" spans="1:8">
      <c r="A13530" t="s">
        <v>319</v>
      </c>
      <c r="B13530">
        <v>39442</v>
      </c>
      <c r="C13530" t="s">
        <v>3433</v>
      </c>
      <c r="D13530" t="s">
        <v>211</v>
      </c>
      <c r="E13530" s="155">
        <v>0.28999999999999998</v>
      </c>
      <c r="F13530" s="155">
        <v>0.28999999999999998</v>
      </c>
      <c r="G13530">
        <v>7.17</v>
      </c>
      <c r="H13530">
        <v>7.17</v>
      </c>
    </row>
    <row r="13531" spans="1:8">
      <c r="A13531" t="s">
        <v>319</v>
      </c>
      <c r="B13531">
        <v>39443</v>
      </c>
      <c r="C13531" t="s">
        <v>3434</v>
      </c>
      <c r="D13531" t="s">
        <v>211</v>
      </c>
      <c r="E13531" s="155">
        <v>0.38</v>
      </c>
      <c r="F13531" s="155">
        <v>0.38</v>
      </c>
      <c r="G13531">
        <v>18.989999999999998</v>
      </c>
      <c r="H13531">
        <v>18.989999999999998</v>
      </c>
    </row>
    <row r="13532" spans="1:8">
      <c r="A13532" t="s">
        <v>319</v>
      </c>
      <c r="B13532">
        <v>4329</v>
      </c>
      <c r="C13532" t="s">
        <v>3435</v>
      </c>
      <c r="D13532" t="s">
        <v>211</v>
      </c>
      <c r="E13532" s="155">
        <v>3.38</v>
      </c>
      <c r="F13532" s="155">
        <v>3.38</v>
      </c>
      <c r="G13532">
        <v>19.899999999999999</v>
      </c>
      <c r="H13532">
        <v>19.899999999999999</v>
      </c>
    </row>
    <row r="13533" spans="1:8">
      <c r="A13533" t="s">
        <v>319</v>
      </c>
      <c r="B13533">
        <v>436</v>
      </c>
      <c r="C13533" t="s">
        <v>3436</v>
      </c>
      <c r="D13533" t="s">
        <v>211</v>
      </c>
      <c r="E13533" s="155"/>
      <c r="F13533" s="155"/>
      <c r="G13533">
        <v>13.36</v>
      </c>
      <c r="H13533">
        <v>13.36</v>
      </c>
    </row>
    <row r="13534" spans="1:8">
      <c r="A13534" t="s">
        <v>319</v>
      </c>
      <c r="B13534">
        <v>442</v>
      </c>
      <c r="C13534" t="s">
        <v>3437</v>
      </c>
      <c r="D13534" t="s">
        <v>211</v>
      </c>
      <c r="E13534" s="155"/>
      <c r="F13534" s="155"/>
      <c r="G13534">
        <v>18.329999999999998</v>
      </c>
      <c r="H13534">
        <v>18.329999999999998</v>
      </c>
    </row>
    <row r="13535" spans="1:8">
      <c r="A13535" t="s">
        <v>319</v>
      </c>
      <c r="B13535">
        <v>4383</v>
      </c>
      <c r="C13535" t="s">
        <v>3438</v>
      </c>
      <c r="D13535" t="s">
        <v>211</v>
      </c>
      <c r="E13535" s="155">
        <v>30.56</v>
      </c>
      <c r="F13535" s="155">
        <v>30.56</v>
      </c>
      <c r="G13535">
        <v>3.15</v>
      </c>
      <c r="H13535">
        <v>3.15</v>
      </c>
    </row>
    <row r="13536" spans="1:8">
      <c r="A13536" t="s">
        <v>319</v>
      </c>
      <c r="B13536">
        <v>4344</v>
      </c>
      <c r="C13536" t="s">
        <v>3439</v>
      </c>
      <c r="D13536" t="s">
        <v>211</v>
      </c>
      <c r="E13536" s="155">
        <v>32.03</v>
      </c>
      <c r="F13536" s="155">
        <v>32.03</v>
      </c>
      <c r="G13536">
        <v>4.51</v>
      </c>
      <c r="H13536">
        <v>4.51</v>
      </c>
    </row>
    <row r="13537" spans="1:8">
      <c r="A13537" t="s">
        <v>319</v>
      </c>
      <c r="B13537">
        <v>4335</v>
      </c>
      <c r="C13537" t="s">
        <v>3440</v>
      </c>
      <c r="D13537" t="s">
        <v>211</v>
      </c>
      <c r="E13537" s="155">
        <v>21.51</v>
      </c>
      <c r="F13537" s="155">
        <v>21.51</v>
      </c>
      <c r="G13537">
        <v>10.85</v>
      </c>
      <c r="H13537">
        <v>10.85</v>
      </c>
    </row>
    <row r="13538" spans="1:8">
      <c r="A13538" t="s">
        <v>319</v>
      </c>
      <c r="B13538">
        <v>4334</v>
      </c>
      <c r="C13538" t="s">
        <v>3441</v>
      </c>
      <c r="D13538" t="s">
        <v>211</v>
      </c>
      <c r="E13538" s="155">
        <v>29.5</v>
      </c>
      <c r="F13538" s="155">
        <v>29.5</v>
      </c>
      <c r="G13538">
        <v>11.94</v>
      </c>
      <c r="H13538">
        <v>11.94</v>
      </c>
    </row>
    <row r="13539" spans="1:8">
      <c r="A13539" t="s">
        <v>319</v>
      </c>
      <c r="B13539">
        <v>11953</v>
      </c>
      <c r="C13539" t="s">
        <v>3442</v>
      </c>
      <c r="D13539" t="s">
        <v>211</v>
      </c>
      <c r="E13539" s="155">
        <v>5.08</v>
      </c>
      <c r="F13539" s="155">
        <v>5.08</v>
      </c>
      <c r="G13539">
        <v>14.42</v>
      </c>
      <c r="H13539">
        <v>14.42</v>
      </c>
    </row>
    <row r="13540" spans="1:8">
      <c r="A13540" t="s">
        <v>319</v>
      </c>
      <c r="B13540">
        <v>4343</v>
      </c>
      <c r="C13540" t="s">
        <v>3443</v>
      </c>
      <c r="D13540" t="s">
        <v>211</v>
      </c>
      <c r="E13540" s="155">
        <v>7.25</v>
      </c>
      <c r="F13540" s="155">
        <v>7.25</v>
      </c>
      <c r="G13540">
        <v>15.91</v>
      </c>
      <c r="H13540">
        <v>15.91</v>
      </c>
    </row>
    <row r="13541" spans="1:8">
      <c r="A13541" t="s">
        <v>319</v>
      </c>
      <c r="B13541">
        <v>430</v>
      </c>
      <c r="C13541" t="s">
        <v>3444</v>
      </c>
      <c r="D13541" t="s">
        <v>211</v>
      </c>
      <c r="E13541" s="155"/>
      <c r="F13541" s="155"/>
      <c r="G13541">
        <v>21.45</v>
      </c>
      <c r="H13541">
        <v>21.45</v>
      </c>
    </row>
    <row r="13542" spans="1:8">
      <c r="A13542" t="s">
        <v>319</v>
      </c>
      <c r="B13542">
        <v>441</v>
      </c>
      <c r="C13542" t="s">
        <v>3445</v>
      </c>
      <c r="D13542" t="s">
        <v>211</v>
      </c>
      <c r="E13542" s="155"/>
      <c r="F13542" s="155"/>
      <c r="G13542">
        <v>18.28</v>
      </c>
      <c r="H13542">
        <v>18.28</v>
      </c>
    </row>
    <row r="13543" spans="1:8">
      <c r="A13543" t="s">
        <v>319</v>
      </c>
      <c r="B13543">
        <v>431</v>
      </c>
      <c r="C13543" t="s">
        <v>3446</v>
      </c>
      <c r="D13543" t="s">
        <v>211</v>
      </c>
      <c r="E13543" s="155"/>
      <c r="F13543" s="155"/>
      <c r="G13543">
        <v>21.34</v>
      </c>
      <c r="H13543">
        <v>21.34</v>
      </c>
    </row>
    <row r="13544" spans="1:8">
      <c r="A13544" t="s">
        <v>319</v>
      </c>
      <c r="B13544">
        <v>432</v>
      </c>
      <c r="C13544" t="s">
        <v>3447</v>
      </c>
      <c r="D13544" t="s">
        <v>211</v>
      </c>
      <c r="E13544" s="155"/>
      <c r="F13544" s="155"/>
      <c r="G13544">
        <v>28.35</v>
      </c>
      <c r="H13544">
        <v>28.35</v>
      </c>
    </row>
    <row r="13545" spans="1:8">
      <c r="A13545" t="s">
        <v>319</v>
      </c>
      <c r="B13545">
        <v>429</v>
      </c>
      <c r="C13545" t="s">
        <v>3448</v>
      </c>
      <c r="D13545" t="s">
        <v>211</v>
      </c>
      <c r="E13545" s="155"/>
      <c r="F13545" s="155"/>
      <c r="G13545">
        <v>32.159999999999997</v>
      </c>
      <c r="H13545">
        <v>32.159999999999997</v>
      </c>
    </row>
    <row r="13546" spans="1:8">
      <c r="A13546" t="s">
        <v>319</v>
      </c>
      <c r="B13546">
        <v>439</v>
      </c>
      <c r="C13546" t="s">
        <v>3449</v>
      </c>
      <c r="D13546" t="s">
        <v>211</v>
      </c>
      <c r="E13546" s="155"/>
      <c r="F13546" s="155"/>
      <c r="G13546">
        <v>34.97</v>
      </c>
      <c r="H13546">
        <v>34.97</v>
      </c>
    </row>
    <row r="13547" spans="1:8">
      <c r="A13547" t="s">
        <v>319</v>
      </c>
      <c r="B13547">
        <v>433</v>
      </c>
      <c r="C13547" t="s">
        <v>3450</v>
      </c>
      <c r="D13547" t="s">
        <v>211</v>
      </c>
      <c r="E13547" s="155"/>
      <c r="F13547" s="155"/>
      <c r="G13547">
        <v>16.170000000000002</v>
      </c>
      <c r="H13547">
        <v>16.170000000000002</v>
      </c>
    </row>
    <row r="13548" spans="1:8">
      <c r="A13548" t="s">
        <v>319</v>
      </c>
      <c r="B13548">
        <v>437</v>
      </c>
      <c r="C13548" t="s">
        <v>3451</v>
      </c>
      <c r="D13548" t="s">
        <v>211</v>
      </c>
      <c r="E13548" s="155"/>
      <c r="F13548" s="155"/>
      <c r="G13548">
        <v>21.82</v>
      </c>
      <c r="H13548">
        <v>21.82</v>
      </c>
    </row>
    <row r="13549" spans="1:8">
      <c r="A13549" t="s">
        <v>319</v>
      </c>
      <c r="B13549">
        <v>11790</v>
      </c>
      <c r="C13549" t="s">
        <v>3452</v>
      </c>
      <c r="D13549" t="s">
        <v>211</v>
      </c>
      <c r="E13549" s="155"/>
      <c r="F13549" s="155"/>
      <c r="G13549">
        <v>0.04</v>
      </c>
      <c r="H13549">
        <v>0.04</v>
      </c>
    </row>
    <row r="13550" spans="1:8">
      <c r="A13550" t="s">
        <v>319</v>
      </c>
      <c r="B13550">
        <v>428</v>
      </c>
      <c r="C13550" t="s">
        <v>3453</v>
      </c>
      <c r="D13550" t="s">
        <v>211</v>
      </c>
      <c r="E13550" s="155"/>
      <c r="F13550" s="155"/>
      <c r="G13550">
        <v>7.0000000000000007E-2</v>
      </c>
      <c r="H13550">
        <v>7.0000000000000007E-2</v>
      </c>
    </row>
    <row r="13551" spans="1:8">
      <c r="A13551" t="s">
        <v>319</v>
      </c>
      <c r="B13551">
        <v>4351</v>
      </c>
      <c r="C13551" t="s">
        <v>3454</v>
      </c>
      <c r="D13551" t="s">
        <v>211</v>
      </c>
      <c r="E13551" s="155">
        <v>26.04</v>
      </c>
      <c r="F13551" s="155">
        <v>26.04</v>
      </c>
      <c r="G13551">
        <v>0.08</v>
      </c>
      <c r="H13551">
        <v>0.08</v>
      </c>
    </row>
    <row r="13552" spans="1:8">
      <c r="A13552" t="s">
        <v>319</v>
      </c>
      <c r="B13552">
        <v>4384</v>
      </c>
      <c r="C13552" t="s">
        <v>3455</v>
      </c>
      <c r="D13552" t="s">
        <v>211</v>
      </c>
      <c r="E13552" s="155">
        <v>35.119999999999997</v>
      </c>
      <c r="F13552" s="155">
        <v>35.119999999999997</v>
      </c>
      <c r="G13552">
        <v>0.17</v>
      </c>
      <c r="H13552">
        <v>0.17</v>
      </c>
    </row>
    <row r="13553" spans="1:8">
      <c r="A13553" t="s">
        <v>319</v>
      </c>
      <c r="B13553">
        <v>11054</v>
      </c>
      <c r="C13553" t="s">
        <v>3456</v>
      </c>
      <c r="D13553" t="s">
        <v>211</v>
      </c>
      <c r="E13553" s="155">
        <v>0.03</v>
      </c>
      <c r="F13553" s="155">
        <v>0.03</v>
      </c>
      <c r="G13553">
        <v>0.33</v>
      </c>
      <c r="H13553">
        <v>0.33</v>
      </c>
    </row>
    <row r="13554" spans="1:8">
      <c r="A13554" t="s">
        <v>319</v>
      </c>
      <c r="B13554">
        <v>11055</v>
      </c>
      <c r="C13554" t="s">
        <v>3457</v>
      </c>
      <c r="D13554" t="s">
        <v>211</v>
      </c>
      <c r="E13554" s="155">
        <v>0.05</v>
      </c>
      <c r="F13554" s="155">
        <v>0.05</v>
      </c>
      <c r="G13554">
        <v>0.43</v>
      </c>
      <c r="H13554">
        <v>0.43</v>
      </c>
    </row>
    <row r="13555" spans="1:8">
      <c r="A13555" t="s">
        <v>319</v>
      </c>
      <c r="B13555">
        <v>11056</v>
      </c>
      <c r="C13555" t="s">
        <v>3458</v>
      </c>
      <c r="D13555" t="s">
        <v>211</v>
      </c>
      <c r="E13555" s="155">
        <v>0.06</v>
      </c>
      <c r="F13555" s="155">
        <v>0.06</v>
      </c>
      <c r="G13555">
        <v>3.45</v>
      </c>
      <c r="H13555">
        <v>3.45</v>
      </c>
    </row>
    <row r="13556" spans="1:8">
      <c r="A13556" t="s">
        <v>319</v>
      </c>
      <c r="B13556">
        <v>11057</v>
      </c>
      <c r="C13556" t="s">
        <v>3459</v>
      </c>
      <c r="D13556" t="s">
        <v>211</v>
      </c>
      <c r="E13556" s="155">
        <v>0.12</v>
      </c>
      <c r="F13556" s="155">
        <v>0.12</v>
      </c>
      <c r="G13556">
        <v>1.68</v>
      </c>
      <c r="H13556">
        <v>1.68</v>
      </c>
    </row>
    <row r="13557" spans="1:8">
      <c r="A13557" t="s">
        <v>319</v>
      </c>
      <c r="B13557">
        <v>11059</v>
      </c>
      <c r="C13557" t="s">
        <v>3460</v>
      </c>
      <c r="D13557" t="s">
        <v>211</v>
      </c>
      <c r="E13557" s="155">
        <v>0.23</v>
      </c>
      <c r="F13557" s="155">
        <v>0.23</v>
      </c>
      <c r="G13557">
        <v>1.45</v>
      </c>
      <c r="H13557">
        <v>1.45</v>
      </c>
    </row>
    <row r="13558" spans="1:8">
      <c r="A13558" t="s">
        <v>319</v>
      </c>
      <c r="B13558">
        <v>11058</v>
      </c>
      <c r="C13558" t="s">
        <v>3461</v>
      </c>
      <c r="D13558" t="s">
        <v>211</v>
      </c>
      <c r="E13558" s="155">
        <v>0.3</v>
      </c>
      <c r="F13558" s="155">
        <v>0.3</v>
      </c>
      <c r="G13558">
        <v>1.37</v>
      </c>
      <c r="H13558">
        <v>1.37</v>
      </c>
    </row>
    <row r="13559" spans="1:8">
      <c r="A13559" t="s">
        <v>319</v>
      </c>
      <c r="B13559">
        <v>4320</v>
      </c>
      <c r="C13559" t="s">
        <v>3462</v>
      </c>
      <c r="D13559" t="s">
        <v>211</v>
      </c>
      <c r="E13559" s="155">
        <v>2.39</v>
      </c>
      <c r="F13559" s="155">
        <v>2.39</v>
      </c>
      <c r="G13559">
        <v>1.87</v>
      </c>
      <c r="H13559">
        <v>1.87</v>
      </c>
    </row>
    <row r="13560" spans="1:8">
      <c r="A13560" t="s">
        <v>319</v>
      </c>
      <c r="B13560">
        <v>4318</v>
      </c>
      <c r="C13560" t="s">
        <v>3463</v>
      </c>
      <c r="D13560" t="s">
        <v>211</v>
      </c>
      <c r="E13560" s="155">
        <v>1.1599999999999999</v>
      </c>
      <c r="F13560" s="155">
        <v>1.1599999999999999</v>
      </c>
      <c r="G13560">
        <v>2.17</v>
      </c>
      <c r="H13560">
        <v>2.17</v>
      </c>
    </row>
    <row r="13561" spans="1:8">
      <c r="A13561" t="s">
        <v>319</v>
      </c>
      <c r="B13561">
        <v>4380</v>
      </c>
      <c r="C13561" t="s">
        <v>3464</v>
      </c>
      <c r="D13561" t="s">
        <v>211</v>
      </c>
      <c r="E13561" s="155">
        <v>1.01</v>
      </c>
      <c r="F13561" s="155">
        <v>1.01</v>
      </c>
      <c r="G13561">
        <v>2.52</v>
      </c>
      <c r="H13561">
        <v>2.52</v>
      </c>
    </row>
    <row r="13562" spans="1:8">
      <c r="A13562" t="s">
        <v>319</v>
      </c>
      <c r="B13562">
        <v>4299</v>
      </c>
      <c r="C13562" t="s">
        <v>3465</v>
      </c>
      <c r="D13562" t="s">
        <v>211</v>
      </c>
      <c r="E13562" s="155">
        <v>0.95</v>
      </c>
      <c r="F13562" s="155">
        <v>0.95</v>
      </c>
      <c r="G13562">
        <v>5.21</v>
      </c>
      <c r="H13562">
        <v>5.21</v>
      </c>
    </row>
    <row r="13563" spans="1:8">
      <c r="A13563" t="s">
        <v>319</v>
      </c>
      <c r="B13563">
        <v>4304</v>
      </c>
      <c r="C13563" t="s">
        <v>3466</v>
      </c>
      <c r="D13563" t="s">
        <v>211</v>
      </c>
      <c r="E13563" s="155">
        <v>1.29</v>
      </c>
      <c r="F13563" s="155">
        <v>1.29</v>
      </c>
      <c r="G13563">
        <v>3.91</v>
      </c>
      <c r="H13563">
        <v>3.91</v>
      </c>
    </row>
    <row r="13564" spans="1:8">
      <c r="A13564" t="s">
        <v>319</v>
      </c>
      <c r="B13564">
        <v>4305</v>
      </c>
      <c r="C13564" t="s">
        <v>3467</v>
      </c>
      <c r="D13564" t="s">
        <v>211</v>
      </c>
      <c r="E13564" s="155">
        <v>1.5</v>
      </c>
      <c r="F13564" s="155">
        <v>1.5</v>
      </c>
      <c r="G13564">
        <v>0.93</v>
      </c>
      <c r="H13564">
        <v>0.93</v>
      </c>
    </row>
    <row r="13565" spans="1:8">
      <c r="A13565" t="s">
        <v>319</v>
      </c>
      <c r="B13565">
        <v>4306</v>
      </c>
      <c r="C13565" t="s">
        <v>3468</v>
      </c>
      <c r="D13565" t="s">
        <v>211</v>
      </c>
      <c r="E13565" s="155">
        <v>1.74</v>
      </c>
      <c r="F13565" s="155">
        <v>1.74</v>
      </c>
      <c r="G13565">
        <v>1.1399999999999999</v>
      </c>
      <c r="H13565">
        <v>1.1399999999999999</v>
      </c>
    </row>
    <row r="13566" spans="1:8">
      <c r="A13566" t="s">
        <v>319</v>
      </c>
      <c r="B13566">
        <v>4308</v>
      </c>
      <c r="C13566" t="s">
        <v>3469</v>
      </c>
      <c r="D13566" t="s">
        <v>211</v>
      </c>
      <c r="E13566" s="155">
        <v>3.61</v>
      </c>
      <c r="F13566" s="155">
        <v>3.61</v>
      </c>
      <c r="G13566">
        <v>26.51</v>
      </c>
      <c r="H13566">
        <v>26.51</v>
      </c>
    </row>
    <row r="13567" spans="1:8">
      <c r="A13567" t="s">
        <v>319</v>
      </c>
      <c r="B13567">
        <v>4302</v>
      </c>
      <c r="C13567" t="s">
        <v>3470</v>
      </c>
      <c r="D13567" t="s">
        <v>211</v>
      </c>
      <c r="E13567" s="155">
        <v>2.71</v>
      </c>
      <c r="F13567" s="155">
        <v>2.71</v>
      </c>
      <c r="G13567">
        <v>0.21</v>
      </c>
      <c r="H13567">
        <v>0.21</v>
      </c>
    </row>
    <row r="13568" spans="1:8">
      <c r="A13568" t="s">
        <v>319</v>
      </c>
      <c r="B13568">
        <v>4300</v>
      </c>
      <c r="C13568" t="s">
        <v>3471</v>
      </c>
      <c r="D13568" t="s">
        <v>211</v>
      </c>
      <c r="E13568" s="155">
        <v>0.64</v>
      </c>
      <c r="F13568" s="155">
        <v>0.64</v>
      </c>
      <c r="G13568">
        <v>1.05</v>
      </c>
      <c r="H13568">
        <v>1.05</v>
      </c>
    </row>
    <row r="13569" spans="1:8">
      <c r="A13569" t="s">
        <v>319</v>
      </c>
      <c r="B13569">
        <v>4301</v>
      </c>
      <c r="C13569" t="s">
        <v>3472</v>
      </c>
      <c r="D13569" t="s">
        <v>211</v>
      </c>
      <c r="E13569" s="155">
        <v>0.79</v>
      </c>
      <c r="F13569" s="155">
        <v>0.79</v>
      </c>
      <c r="G13569">
        <v>3.98</v>
      </c>
      <c r="H13569">
        <v>3.98</v>
      </c>
    </row>
    <row r="13570" spans="1:8">
      <c r="A13570" t="s">
        <v>319</v>
      </c>
      <c r="B13570">
        <v>40547</v>
      </c>
      <c r="C13570" t="s">
        <v>3473</v>
      </c>
      <c r="D13570" t="s">
        <v>2370</v>
      </c>
      <c r="E13570" s="155">
        <v>42.67</v>
      </c>
      <c r="F13570" s="155">
        <v>42.67</v>
      </c>
      <c r="G13570">
        <v>5.09</v>
      </c>
      <c r="H13570">
        <v>5.09</v>
      </c>
    </row>
    <row r="13571" spans="1:8">
      <c r="A13571" t="s">
        <v>319</v>
      </c>
      <c r="B13571">
        <v>11962</v>
      </c>
      <c r="C13571" t="s">
        <v>3474</v>
      </c>
      <c r="D13571" t="s">
        <v>211</v>
      </c>
      <c r="E13571" s="155">
        <v>0.35</v>
      </c>
      <c r="F13571" s="155">
        <v>0.35</v>
      </c>
      <c r="G13571">
        <v>0.65</v>
      </c>
      <c r="H13571">
        <v>0.65</v>
      </c>
    </row>
    <row r="13572" spans="1:8">
      <c r="A13572" t="s">
        <v>319</v>
      </c>
      <c r="B13572">
        <v>4332</v>
      </c>
      <c r="C13572" t="s">
        <v>3475</v>
      </c>
      <c r="D13572" t="s">
        <v>211</v>
      </c>
      <c r="E13572" s="155">
        <v>1.7</v>
      </c>
      <c r="F13572" s="155">
        <v>1.7</v>
      </c>
      <c r="G13572">
        <v>1.0900000000000001</v>
      </c>
      <c r="H13572">
        <v>1.0900000000000001</v>
      </c>
    </row>
    <row r="13573" spans="1:8">
      <c r="A13573" t="s">
        <v>319</v>
      </c>
      <c r="B13573">
        <v>4331</v>
      </c>
      <c r="C13573" t="s">
        <v>3476</v>
      </c>
      <c r="D13573" t="s">
        <v>211</v>
      </c>
      <c r="E13573" s="155">
        <v>6.4</v>
      </c>
      <c r="F13573" s="155">
        <v>6.4</v>
      </c>
      <c r="G13573">
        <v>45.65</v>
      </c>
      <c r="H13573">
        <v>45.65</v>
      </c>
    </row>
    <row r="13574" spans="1:8">
      <c r="A13574" t="s">
        <v>319</v>
      </c>
      <c r="B13574">
        <v>4336</v>
      </c>
      <c r="C13574" t="s">
        <v>3477</v>
      </c>
      <c r="D13574" t="s">
        <v>211</v>
      </c>
      <c r="E13574" s="155">
        <v>8.1999999999999993</v>
      </c>
      <c r="F13574" s="155">
        <v>8.1999999999999993</v>
      </c>
      <c r="G13574">
        <v>109.84</v>
      </c>
      <c r="H13574">
        <v>109.84</v>
      </c>
    </row>
    <row r="13575" spans="1:8">
      <c r="A13575" t="s">
        <v>319</v>
      </c>
      <c r="B13575">
        <v>11948</v>
      </c>
      <c r="C13575" t="s">
        <v>3478</v>
      </c>
      <c r="D13575" t="s">
        <v>211</v>
      </c>
      <c r="E13575" s="155">
        <v>1.05</v>
      </c>
      <c r="F13575" s="155">
        <v>1.05</v>
      </c>
      <c r="G13575">
        <v>45.45</v>
      </c>
      <c r="H13575">
        <v>45.45</v>
      </c>
    </row>
    <row r="13576" spans="1:8">
      <c r="A13576" t="s">
        <v>319</v>
      </c>
      <c r="B13576">
        <v>4382</v>
      </c>
      <c r="C13576" t="s">
        <v>3479</v>
      </c>
      <c r="D13576" t="s">
        <v>211</v>
      </c>
      <c r="E13576" s="155">
        <v>1.76</v>
      </c>
      <c r="F13576" s="155">
        <v>1.76</v>
      </c>
      <c r="G13576">
        <v>179.92</v>
      </c>
      <c r="H13576">
        <v>179.92</v>
      </c>
    </row>
    <row r="13577" spans="1:8">
      <c r="A13577" t="s">
        <v>319</v>
      </c>
      <c r="B13577">
        <v>4354</v>
      </c>
      <c r="C13577" t="s">
        <v>3480</v>
      </c>
      <c r="D13577" t="s">
        <v>211</v>
      </c>
      <c r="E13577" s="155">
        <v>73.47</v>
      </c>
      <c r="F13577" s="155">
        <v>73.47</v>
      </c>
      <c r="G13577">
        <v>0.45</v>
      </c>
      <c r="H13577">
        <v>0.45</v>
      </c>
    </row>
    <row r="13578" spans="1:8">
      <c r="A13578" t="s">
        <v>319</v>
      </c>
      <c r="B13578">
        <v>40839</v>
      </c>
      <c r="C13578" t="s">
        <v>3481</v>
      </c>
      <c r="D13578" t="s">
        <v>2370</v>
      </c>
      <c r="E13578" s="155">
        <v>176.8</v>
      </c>
      <c r="F13578" s="155">
        <v>176.8</v>
      </c>
      <c r="G13578">
        <v>2902.64</v>
      </c>
      <c r="H13578">
        <v>2902.64</v>
      </c>
    </row>
    <row r="13579" spans="1:8">
      <c r="A13579" t="s">
        <v>319</v>
      </c>
      <c r="B13579">
        <v>40552</v>
      </c>
      <c r="C13579" t="s">
        <v>3482</v>
      </c>
      <c r="D13579" t="s">
        <v>2370</v>
      </c>
      <c r="E13579" s="155">
        <v>73.16</v>
      </c>
      <c r="F13579" s="155">
        <v>73.16</v>
      </c>
      <c r="G13579">
        <v>21.33</v>
      </c>
      <c r="H13579">
        <v>21.33</v>
      </c>
    </row>
    <row r="13580" spans="1:8">
      <c r="A13580" t="s">
        <v>319</v>
      </c>
      <c r="B13580">
        <v>40549</v>
      </c>
      <c r="C13580" t="s">
        <v>3483</v>
      </c>
      <c r="D13580" t="s">
        <v>2370</v>
      </c>
      <c r="E13580" s="155">
        <v>289.58999999999997</v>
      </c>
      <c r="F13580" s="155">
        <v>289.58999999999997</v>
      </c>
      <c r="G13580">
        <v>25.08</v>
      </c>
      <c r="H13580">
        <v>25.08</v>
      </c>
    </row>
    <row r="13581" spans="1:8">
      <c r="A13581" t="s">
        <v>319</v>
      </c>
      <c r="B13581">
        <v>43965</v>
      </c>
      <c r="C13581" t="s">
        <v>16231</v>
      </c>
      <c r="D13581" t="s">
        <v>211</v>
      </c>
      <c r="E13581" s="155">
        <v>0.72</v>
      </c>
      <c r="F13581" s="155">
        <v>0.72</v>
      </c>
      <c r="G13581">
        <v>56.57</v>
      </c>
      <c r="H13581">
        <v>56.57</v>
      </c>
    </row>
    <row r="13582" spans="1:8">
      <c r="A13582" t="s">
        <v>319</v>
      </c>
      <c r="B13582">
        <v>4385</v>
      </c>
      <c r="C13582" t="s">
        <v>3484</v>
      </c>
      <c r="D13582" t="s">
        <v>3485</v>
      </c>
      <c r="E13582" s="155">
        <v>1010.85</v>
      </c>
      <c r="F13582" s="155">
        <v>1010.85</v>
      </c>
      <c r="G13582">
        <v>53.04</v>
      </c>
      <c r="H13582">
        <v>53.04</v>
      </c>
    </row>
    <row r="13583" spans="1:8">
      <c r="A13583" t="s">
        <v>319</v>
      </c>
      <c r="B13583">
        <v>45236</v>
      </c>
      <c r="C13583" t="s">
        <v>3486</v>
      </c>
      <c r="D13583" t="s">
        <v>205</v>
      </c>
      <c r="E13583" s="155">
        <v>18.440000000000001</v>
      </c>
      <c r="F13583" s="155">
        <v>18.440000000000001</v>
      </c>
      <c r="G13583">
        <v>238.45</v>
      </c>
      <c r="H13583">
        <v>238.45</v>
      </c>
    </row>
    <row r="13584" spans="1:8">
      <c r="A13584" t="s">
        <v>319</v>
      </c>
      <c r="B13584">
        <v>20078</v>
      </c>
      <c r="C13584" t="s">
        <v>3487</v>
      </c>
      <c r="D13584" t="s">
        <v>211</v>
      </c>
      <c r="E13584" s="155">
        <v>27.15</v>
      </c>
      <c r="F13584" s="155">
        <v>27.15</v>
      </c>
      <c r="G13584">
        <v>174.08</v>
      </c>
      <c r="H13584">
        <v>174.08</v>
      </c>
    </row>
    <row r="13585" spans="1:8">
      <c r="A13585" t="s">
        <v>319</v>
      </c>
      <c r="B13585">
        <v>39897</v>
      </c>
      <c r="C13585" t="s">
        <v>3488</v>
      </c>
      <c r="D13585" t="s">
        <v>211</v>
      </c>
      <c r="E13585" s="155"/>
      <c r="F13585" s="155"/>
      <c r="G13585">
        <v>242.43</v>
      </c>
      <c r="H13585">
        <v>242.43</v>
      </c>
    </row>
    <row r="13586" spans="1:8">
      <c r="A13586" t="s">
        <v>319</v>
      </c>
      <c r="B13586">
        <v>118</v>
      </c>
      <c r="C13586" t="s">
        <v>3489</v>
      </c>
      <c r="D13586" t="s">
        <v>211</v>
      </c>
      <c r="E13586" s="155">
        <v>57.4</v>
      </c>
      <c r="F13586" s="155">
        <v>57.4</v>
      </c>
      <c r="G13586">
        <v>177.51</v>
      </c>
      <c r="H13586">
        <v>177.51</v>
      </c>
    </row>
    <row r="13587" spans="1:8">
      <c r="A13587" t="s">
        <v>462</v>
      </c>
      <c r="B13587">
        <v>4396</v>
      </c>
      <c r="C13587" t="s">
        <v>3490</v>
      </c>
      <c r="D13587" t="s">
        <v>109</v>
      </c>
      <c r="E13587" s="155">
        <v>287.08999999999997</v>
      </c>
      <c r="F13587" s="155">
        <v>287.08999999999997</v>
      </c>
      <c r="G13587">
        <v>24.1</v>
      </c>
      <c r="H13587">
        <v>26.03</v>
      </c>
    </row>
    <row r="13588" spans="1:8">
      <c r="A13588" t="s">
        <v>462</v>
      </c>
      <c r="B13588">
        <v>36881</v>
      </c>
      <c r="C13588" t="s">
        <v>3491</v>
      </c>
      <c r="D13588" t="s">
        <v>109</v>
      </c>
      <c r="E13588" s="155">
        <v>209.59</v>
      </c>
      <c r="F13588" s="155">
        <v>209.59</v>
      </c>
      <c r="G13588">
        <v>4223.0200000000004</v>
      </c>
      <c r="H13588">
        <v>4560.57</v>
      </c>
    </row>
    <row r="13589" spans="1:8">
      <c r="A13589" t="s">
        <v>319</v>
      </c>
      <c r="B13589">
        <v>4397</v>
      </c>
      <c r="C13589" t="s">
        <v>3492</v>
      </c>
      <c r="D13589" t="s">
        <v>109</v>
      </c>
      <c r="E13589" s="155">
        <v>291.87</v>
      </c>
      <c r="F13589" s="155">
        <v>291.87</v>
      </c>
      <c r="G13589">
        <v>14.58</v>
      </c>
      <c r="H13589">
        <v>14.58</v>
      </c>
    </row>
    <row r="13590" spans="1:8">
      <c r="A13590" t="s">
        <v>319</v>
      </c>
      <c r="B13590">
        <v>36882</v>
      </c>
      <c r="C13590" t="s">
        <v>3493</v>
      </c>
      <c r="D13590" t="s">
        <v>109</v>
      </c>
      <c r="E13590" s="155">
        <v>213.71</v>
      </c>
      <c r="F13590" s="155">
        <v>213.71</v>
      </c>
      <c r="G13590">
        <v>15.84</v>
      </c>
      <c r="H13590">
        <v>15.84</v>
      </c>
    </row>
    <row r="13591" spans="1:8">
      <c r="A13591" t="s">
        <v>319</v>
      </c>
      <c r="B13591">
        <v>4751</v>
      </c>
      <c r="C13591" t="s">
        <v>3494</v>
      </c>
      <c r="D13591" t="s">
        <v>88</v>
      </c>
      <c r="E13591" s="155">
        <v>22.53</v>
      </c>
      <c r="F13591" s="155">
        <v>22.53</v>
      </c>
      <c r="G13591">
        <v>27.73</v>
      </c>
      <c r="H13591">
        <v>27.73</v>
      </c>
    </row>
    <row r="13592" spans="1:8">
      <c r="A13592" t="s">
        <v>319</v>
      </c>
      <c r="B13592">
        <v>41066</v>
      </c>
      <c r="C13592" t="s">
        <v>3495</v>
      </c>
      <c r="D13592" t="s">
        <v>291</v>
      </c>
      <c r="E13592" s="155">
        <v>3942.47</v>
      </c>
      <c r="F13592" s="155">
        <v>3942.47</v>
      </c>
      <c r="G13592">
        <v>37.520000000000003</v>
      </c>
      <c r="H13592">
        <v>37.520000000000003</v>
      </c>
    </row>
    <row r="13593" spans="1:8">
      <c r="A13593" t="s">
        <v>319</v>
      </c>
      <c r="B13593">
        <v>39604</v>
      </c>
      <c r="C13593" t="s">
        <v>3496</v>
      </c>
      <c r="D13593" t="s">
        <v>211</v>
      </c>
      <c r="E13593" s="155">
        <v>11.79</v>
      </c>
      <c r="F13593" s="155">
        <v>11.79</v>
      </c>
      <c r="G13593">
        <v>323.68</v>
      </c>
      <c r="H13593">
        <v>323.68</v>
      </c>
    </row>
    <row r="13594" spans="1:8">
      <c r="A13594" t="s">
        <v>319</v>
      </c>
      <c r="B13594">
        <v>39605</v>
      </c>
      <c r="C13594" t="s">
        <v>3497</v>
      </c>
      <c r="D13594" t="s">
        <v>211</v>
      </c>
      <c r="E13594" s="155">
        <v>12.8</v>
      </c>
      <c r="F13594" s="155">
        <v>12.8</v>
      </c>
      <c r="G13594">
        <v>866.84</v>
      </c>
      <c r="H13594">
        <v>866.84</v>
      </c>
    </row>
    <row r="13595" spans="1:8">
      <c r="A13595" t="s">
        <v>319</v>
      </c>
      <c r="B13595">
        <v>39606</v>
      </c>
      <c r="C13595" t="s">
        <v>3498</v>
      </c>
      <c r="D13595" t="s">
        <v>211</v>
      </c>
      <c r="E13595" s="155">
        <v>22.42</v>
      </c>
      <c r="F13595" s="155">
        <v>22.42</v>
      </c>
      <c r="G13595">
        <v>1947.67</v>
      </c>
      <c r="H13595">
        <v>1947.67</v>
      </c>
    </row>
    <row r="13596" spans="1:8">
      <c r="A13596" t="s">
        <v>319</v>
      </c>
      <c r="B13596">
        <v>39607</v>
      </c>
      <c r="C13596" t="s">
        <v>3499</v>
      </c>
      <c r="D13596" t="s">
        <v>211</v>
      </c>
      <c r="E13596" s="155">
        <v>30.33</v>
      </c>
      <c r="F13596" s="155">
        <v>30.33</v>
      </c>
      <c r="G13596">
        <v>3055.19</v>
      </c>
      <c r="H13596">
        <v>3055.19</v>
      </c>
    </row>
    <row r="13597" spans="1:8">
      <c r="A13597" t="s">
        <v>319</v>
      </c>
      <c r="B13597">
        <v>39594</v>
      </c>
      <c r="C13597" t="s">
        <v>3500</v>
      </c>
      <c r="D13597" t="s">
        <v>211</v>
      </c>
      <c r="E13597" s="155">
        <v>557.73</v>
      </c>
      <c r="F13597" s="155">
        <v>557.73</v>
      </c>
      <c r="G13597">
        <v>45</v>
      </c>
      <c r="H13597">
        <v>45</v>
      </c>
    </row>
    <row r="13598" spans="1:8">
      <c r="A13598" t="s">
        <v>319</v>
      </c>
      <c r="B13598">
        <v>39596</v>
      </c>
      <c r="C13598" t="s">
        <v>3501</v>
      </c>
      <c r="D13598" t="s">
        <v>211</v>
      </c>
      <c r="E13598" s="155">
        <v>1493.65</v>
      </c>
      <c r="F13598" s="155">
        <v>1493.65</v>
      </c>
      <c r="G13598">
        <v>40.61</v>
      </c>
      <c r="H13598">
        <v>40.61</v>
      </c>
    </row>
    <row r="13599" spans="1:8">
      <c r="A13599" t="s">
        <v>319</v>
      </c>
      <c r="B13599">
        <v>39595</v>
      </c>
      <c r="C13599" t="s">
        <v>3502</v>
      </c>
      <c r="D13599" t="s">
        <v>211</v>
      </c>
      <c r="E13599" s="155">
        <v>3356.01</v>
      </c>
      <c r="F13599" s="155">
        <v>3356.01</v>
      </c>
      <c r="G13599">
        <v>43.51</v>
      </c>
      <c r="H13599">
        <v>43.51</v>
      </c>
    </row>
    <row r="13600" spans="1:8">
      <c r="A13600" t="s">
        <v>319</v>
      </c>
      <c r="B13600">
        <v>39597</v>
      </c>
      <c r="C13600" t="s">
        <v>3503</v>
      </c>
      <c r="D13600" t="s">
        <v>211</v>
      </c>
      <c r="E13600" s="155">
        <v>5264.36</v>
      </c>
      <c r="F13600" s="155">
        <v>5264.36</v>
      </c>
      <c r="G13600">
        <v>89.8</v>
      </c>
      <c r="H13600">
        <v>89.8</v>
      </c>
    </row>
    <row r="13601" spans="1:8">
      <c r="A13601" t="s">
        <v>319</v>
      </c>
      <c r="B13601">
        <v>10731</v>
      </c>
      <c r="C13601" t="s">
        <v>3504</v>
      </c>
      <c r="D13601" t="s">
        <v>109</v>
      </c>
      <c r="E13601" s="155"/>
      <c r="F13601" s="155"/>
      <c r="G13601">
        <v>77.78</v>
      </c>
      <c r="H13601">
        <v>77.78</v>
      </c>
    </row>
    <row r="13602" spans="1:8">
      <c r="A13602" t="s">
        <v>319</v>
      </c>
      <c r="B13602">
        <v>4704</v>
      </c>
      <c r="C13602" t="s">
        <v>3505</v>
      </c>
      <c r="D13602" t="s">
        <v>109</v>
      </c>
      <c r="E13602" s="155"/>
      <c r="F13602" s="155"/>
      <c r="G13602">
        <v>78.19</v>
      </c>
      <c r="H13602">
        <v>78.19</v>
      </c>
    </row>
    <row r="13603" spans="1:8">
      <c r="A13603" t="s">
        <v>319</v>
      </c>
      <c r="B13603">
        <v>10730</v>
      </c>
      <c r="C13603" t="s">
        <v>3506</v>
      </c>
      <c r="D13603" t="s">
        <v>109</v>
      </c>
      <c r="E13603" s="155"/>
      <c r="F13603" s="155"/>
      <c r="G13603">
        <v>73.47</v>
      </c>
      <c r="H13603">
        <v>73.47</v>
      </c>
    </row>
    <row r="13604" spans="1:8">
      <c r="A13604" t="s">
        <v>319</v>
      </c>
      <c r="B13604">
        <v>4720</v>
      </c>
      <c r="C13604" t="s">
        <v>3507</v>
      </c>
      <c r="D13604" t="s">
        <v>217</v>
      </c>
      <c r="E13604" s="155">
        <v>125.09</v>
      </c>
      <c r="F13604" s="155">
        <v>125.09</v>
      </c>
      <c r="G13604">
        <v>73.11</v>
      </c>
      <c r="H13604">
        <v>73.11</v>
      </c>
    </row>
    <row r="13605" spans="1:8">
      <c r="A13605" t="s">
        <v>319</v>
      </c>
      <c r="B13605">
        <v>4721</v>
      </c>
      <c r="C13605" t="s">
        <v>3508</v>
      </c>
      <c r="D13605" t="s">
        <v>217</v>
      </c>
      <c r="E13605" s="155">
        <v>108.35</v>
      </c>
      <c r="F13605" s="155">
        <v>108.35</v>
      </c>
      <c r="G13605">
        <v>84.35</v>
      </c>
      <c r="H13605">
        <v>84.35</v>
      </c>
    </row>
    <row r="13606" spans="1:8">
      <c r="A13606" t="s">
        <v>319</v>
      </c>
      <c r="B13606">
        <v>4718</v>
      </c>
      <c r="C13606" t="s">
        <v>3509</v>
      </c>
      <c r="D13606" t="s">
        <v>217</v>
      </c>
      <c r="E13606" s="155">
        <v>108.92</v>
      </c>
      <c r="F13606" s="155">
        <v>108.92</v>
      </c>
      <c r="G13606">
        <v>141.41</v>
      </c>
      <c r="H13606">
        <v>141.41</v>
      </c>
    </row>
    <row r="13607" spans="1:8">
      <c r="A13607" t="s">
        <v>319</v>
      </c>
      <c r="B13607">
        <v>4722</v>
      </c>
      <c r="C13607" t="s">
        <v>3510</v>
      </c>
      <c r="D13607" t="s">
        <v>217</v>
      </c>
      <c r="E13607" s="155">
        <v>102.34</v>
      </c>
      <c r="F13607" s="155">
        <v>102.34</v>
      </c>
      <c r="G13607">
        <v>84.12</v>
      </c>
      <c r="H13607">
        <v>84.12</v>
      </c>
    </row>
    <row r="13608" spans="1:8">
      <c r="A13608" t="s">
        <v>319</v>
      </c>
      <c r="B13608">
        <v>4730</v>
      </c>
      <c r="C13608" t="s">
        <v>3511</v>
      </c>
      <c r="D13608" t="s">
        <v>217</v>
      </c>
      <c r="E13608" s="155">
        <v>101.84</v>
      </c>
      <c r="F13608" s="155">
        <v>101.84</v>
      </c>
      <c r="G13608">
        <v>163.16999999999999</v>
      </c>
      <c r="H13608">
        <v>163.16999999999999</v>
      </c>
    </row>
    <row r="13609" spans="1:8">
      <c r="A13609" t="s">
        <v>319</v>
      </c>
      <c r="B13609">
        <v>13186</v>
      </c>
      <c r="C13609" t="s">
        <v>3512</v>
      </c>
      <c r="D13609" t="s">
        <v>217</v>
      </c>
      <c r="E13609" s="155">
        <v>117.51</v>
      </c>
      <c r="F13609" s="155">
        <v>117.51</v>
      </c>
      <c r="G13609">
        <v>79.77</v>
      </c>
      <c r="H13609">
        <v>79.77</v>
      </c>
    </row>
    <row r="13610" spans="1:8">
      <c r="A13610" t="s">
        <v>319</v>
      </c>
      <c r="B13610">
        <v>10737</v>
      </c>
      <c r="C13610" t="s">
        <v>3513</v>
      </c>
      <c r="D13610" t="s">
        <v>109</v>
      </c>
      <c r="E13610" s="155"/>
      <c r="F13610" s="155"/>
      <c r="G13610">
        <v>255.82</v>
      </c>
      <c r="H13610">
        <v>255.82</v>
      </c>
    </row>
    <row r="13611" spans="1:8">
      <c r="A13611" t="s">
        <v>462</v>
      </c>
      <c r="B13611">
        <v>10734</v>
      </c>
      <c r="C13611" t="s">
        <v>3514</v>
      </c>
      <c r="D13611" t="s">
        <v>109</v>
      </c>
      <c r="E13611" s="155"/>
      <c r="F13611" s="155"/>
      <c r="G13611">
        <v>24.1</v>
      </c>
      <c r="H13611">
        <v>26.03</v>
      </c>
    </row>
    <row r="13612" spans="1:8">
      <c r="A13612" t="s">
        <v>462</v>
      </c>
      <c r="B13612">
        <v>4708</v>
      </c>
      <c r="C13612" t="s">
        <v>3515</v>
      </c>
      <c r="D13612" t="s">
        <v>109</v>
      </c>
      <c r="E13612" s="155"/>
      <c r="F13612" s="155"/>
      <c r="G13612">
        <v>4223.0200000000004</v>
      </c>
      <c r="H13612">
        <v>4560.57</v>
      </c>
    </row>
    <row r="13613" spans="1:8">
      <c r="A13613" t="s">
        <v>319</v>
      </c>
      <c r="B13613">
        <v>4712</v>
      </c>
      <c r="C13613" t="s">
        <v>3516</v>
      </c>
      <c r="D13613" t="s">
        <v>109</v>
      </c>
      <c r="E13613" s="155"/>
      <c r="F13613" s="155"/>
      <c r="G13613">
        <v>126.18</v>
      </c>
      <c r="H13613">
        <v>126.18</v>
      </c>
    </row>
    <row r="13614" spans="1:8">
      <c r="A13614" t="s">
        <v>319</v>
      </c>
      <c r="B13614">
        <v>4710</v>
      </c>
      <c r="C13614" t="s">
        <v>3517</v>
      </c>
      <c r="D13614" t="s">
        <v>109</v>
      </c>
      <c r="E13614" s="155"/>
      <c r="F13614" s="155"/>
      <c r="G13614">
        <v>135.68</v>
      </c>
      <c r="H13614">
        <v>135.68</v>
      </c>
    </row>
    <row r="13615" spans="1:8">
      <c r="A13615" t="s">
        <v>319</v>
      </c>
      <c r="B13615">
        <v>4750</v>
      </c>
      <c r="C13615" t="s">
        <v>3518</v>
      </c>
      <c r="D13615" t="s">
        <v>88</v>
      </c>
      <c r="E13615" s="155">
        <v>22.53</v>
      </c>
      <c r="F13615" s="155">
        <v>22.53</v>
      </c>
      <c r="G13615">
        <v>103.04</v>
      </c>
      <c r="H13615">
        <v>103.04</v>
      </c>
    </row>
    <row r="13616" spans="1:8">
      <c r="A13616" t="s">
        <v>319</v>
      </c>
      <c r="B13616">
        <v>41065</v>
      </c>
      <c r="C13616" t="s">
        <v>3519</v>
      </c>
      <c r="D13616" t="s">
        <v>291</v>
      </c>
      <c r="E13616" s="155">
        <v>3942.47</v>
      </c>
      <c r="F13616" s="155">
        <v>3942.47</v>
      </c>
      <c r="G13616">
        <v>187.81</v>
      </c>
      <c r="H13616">
        <v>187.81</v>
      </c>
    </row>
    <row r="13617" spans="1:8">
      <c r="A13617" t="s">
        <v>319</v>
      </c>
      <c r="B13617">
        <v>34747</v>
      </c>
      <c r="C13617" t="s">
        <v>3520</v>
      </c>
      <c r="D13617" t="s">
        <v>110</v>
      </c>
      <c r="E13617" s="155">
        <v>132.25</v>
      </c>
      <c r="F13617" s="155">
        <v>132.25</v>
      </c>
      <c r="G13617">
        <v>37.200000000000003</v>
      </c>
      <c r="H13617">
        <v>37.200000000000003</v>
      </c>
    </row>
    <row r="13618" spans="1:8">
      <c r="A13618" t="s">
        <v>319</v>
      </c>
      <c r="B13618">
        <v>4826</v>
      </c>
      <c r="C13618" t="s">
        <v>3521</v>
      </c>
      <c r="D13618" t="s">
        <v>110</v>
      </c>
      <c r="E13618" s="155">
        <v>142.19999999999999</v>
      </c>
      <c r="F13618" s="155">
        <v>142.19999999999999</v>
      </c>
      <c r="G13618">
        <v>1.64</v>
      </c>
      <c r="H13618">
        <v>1.64</v>
      </c>
    </row>
    <row r="13619" spans="1:8">
      <c r="A13619" t="s">
        <v>319</v>
      </c>
      <c r="B13619">
        <v>41975</v>
      </c>
      <c r="C13619" t="s">
        <v>3522</v>
      </c>
      <c r="D13619" t="s">
        <v>109</v>
      </c>
      <c r="E13619" s="155"/>
      <c r="F13619" s="155"/>
      <c r="G13619">
        <v>1.61</v>
      </c>
      <c r="H13619">
        <v>1.61</v>
      </c>
    </row>
    <row r="13620" spans="1:8">
      <c r="A13620" t="s">
        <v>496</v>
      </c>
      <c r="B13620">
        <v>4825</v>
      </c>
      <c r="C13620" t="s">
        <v>3523</v>
      </c>
      <c r="D13620" t="s">
        <v>110</v>
      </c>
      <c r="E13620" s="155">
        <v>196.83</v>
      </c>
      <c r="F13620" s="155">
        <v>196.83</v>
      </c>
      <c r="G13620">
        <v>15844.59</v>
      </c>
      <c r="H13620">
        <v>15844.59</v>
      </c>
    </row>
    <row r="13621" spans="1:8">
      <c r="A13621" t="s">
        <v>319</v>
      </c>
      <c r="B13621">
        <v>34744</v>
      </c>
      <c r="C13621" t="s">
        <v>3524</v>
      </c>
      <c r="D13621" t="s">
        <v>109</v>
      </c>
      <c r="E13621" s="155"/>
      <c r="F13621" s="155"/>
      <c r="G13621">
        <v>10</v>
      </c>
      <c r="H13621">
        <v>10</v>
      </c>
    </row>
    <row r="13622" spans="1:8">
      <c r="A13622" t="s">
        <v>319</v>
      </c>
      <c r="B13622">
        <v>39430</v>
      </c>
      <c r="C13622" t="s">
        <v>3525</v>
      </c>
      <c r="D13622" t="s">
        <v>211</v>
      </c>
      <c r="E13622" s="155">
        <v>2.25</v>
      </c>
      <c r="F13622" s="155">
        <v>2.25</v>
      </c>
      <c r="G13622">
        <v>8.66</v>
      </c>
      <c r="H13622">
        <v>8.66</v>
      </c>
    </row>
    <row r="13623" spans="1:8">
      <c r="A13623" t="s">
        <v>319</v>
      </c>
      <c r="B13623">
        <v>39573</v>
      </c>
      <c r="C13623" t="s">
        <v>3526</v>
      </c>
      <c r="D13623" t="s">
        <v>211</v>
      </c>
      <c r="E13623" s="155">
        <v>2.2200000000000002</v>
      </c>
      <c r="F13623" s="155">
        <v>2.2200000000000002</v>
      </c>
      <c r="G13623">
        <v>8.66</v>
      </c>
      <c r="H13623">
        <v>8.66</v>
      </c>
    </row>
    <row r="13624" spans="1:8">
      <c r="A13624" t="s">
        <v>319</v>
      </c>
      <c r="B13624">
        <v>38410</v>
      </c>
      <c r="C13624" t="s">
        <v>3527</v>
      </c>
      <c r="D13624" t="s">
        <v>211</v>
      </c>
      <c r="E13624" s="155">
        <v>15405.74</v>
      </c>
      <c r="F13624" s="155">
        <v>15405.74</v>
      </c>
      <c r="G13624">
        <v>8.4499999999999993</v>
      </c>
      <c r="H13624">
        <v>8.4499999999999993</v>
      </c>
    </row>
    <row r="13625" spans="1:8">
      <c r="A13625" t="s">
        <v>319</v>
      </c>
      <c r="B13625">
        <v>43082</v>
      </c>
      <c r="C13625" t="s">
        <v>3528</v>
      </c>
      <c r="D13625" t="s">
        <v>205</v>
      </c>
      <c r="E13625" s="155"/>
      <c r="F13625" s="155"/>
      <c r="G13625">
        <v>9.1199999999999992</v>
      </c>
      <c r="H13625">
        <v>9.1199999999999992</v>
      </c>
    </row>
    <row r="13626" spans="1:8">
      <c r="A13626" t="s">
        <v>319</v>
      </c>
      <c r="B13626">
        <v>43083</v>
      </c>
      <c r="C13626" t="s">
        <v>3529</v>
      </c>
      <c r="D13626" t="s">
        <v>205</v>
      </c>
      <c r="E13626" s="155"/>
      <c r="F13626" s="155"/>
      <c r="G13626">
        <v>8.59</v>
      </c>
      <c r="H13626">
        <v>8.59</v>
      </c>
    </row>
    <row r="13627" spans="1:8">
      <c r="A13627" t="s">
        <v>319</v>
      </c>
      <c r="B13627">
        <v>40535</v>
      </c>
      <c r="C13627" t="s">
        <v>3530</v>
      </c>
      <c r="D13627" t="s">
        <v>205</v>
      </c>
      <c r="E13627" s="155"/>
      <c r="F13627" s="155"/>
      <c r="G13627">
        <v>9.1199999999999992</v>
      </c>
      <c r="H13627">
        <v>9.1199999999999992</v>
      </c>
    </row>
    <row r="13628" spans="1:8">
      <c r="A13628" t="s">
        <v>319</v>
      </c>
      <c r="B13628">
        <v>40598</v>
      </c>
      <c r="C13628" t="s">
        <v>3531</v>
      </c>
      <c r="D13628" t="s">
        <v>205</v>
      </c>
      <c r="E13628" s="155"/>
      <c r="F13628" s="155"/>
      <c r="G13628">
        <v>4.3499999999999996</v>
      </c>
      <c r="H13628">
        <v>4.3499999999999996</v>
      </c>
    </row>
    <row r="13629" spans="1:8">
      <c r="A13629" t="s">
        <v>319</v>
      </c>
      <c r="B13629">
        <v>43692</v>
      </c>
      <c r="C13629" t="s">
        <v>3532</v>
      </c>
      <c r="D13629" t="s">
        <v>205</v>
      </c>
      <c r="E13629" s="155"/>
      <c r="F13629" s="155"/>
      <c r="G13629">
        <v>2.59</v>
      </c>
      <c r="H13629">
        <v>2.59</v>
      </c>
    </row>
    <row r="13630" spans="1:8">
      <c r="A13630" t="s">
        <v>319</v>
      </c>
      <c r="B13630">
        <v>43665</v>
      </c>
      <c r="C13630" t="s">
        <v>3533</v>
      </c>
      <c r="D13630" t="s">
        <v>205</v>
      </c>
      <c r="E13630" s="155"/>
      <c r="F13630" s="155"/>
      <c r="G13630">
        <v>2.5499999999999998</v>
      </c>
      <c r="H13630">
        <v>2.5499999999999998</v>
      </c>
    </row>
    <row r="13631" spans="1:8">
      <c r="A13631" t="s">
        <v>319</v>
      </c>
      <c r="B13631">
        <v>10966</v>
      </c>
      <c r="C13631" t="s">
        <v>3534</v>
      </c>
      <c r="D13631" t="s">
        <v>205</v>
      </c>
      <c r="E13631" s="155"/>
      <c r="F13631" s="155"/>
      <c r="G13631">
        <v>17.77</v>
      </c>
      <c r="H13631">
        <v>17.77</v>
      </c>
    </row>
    <row r="13632" spans="1:8">
      <c r="A13632" t="s">
        <v>319</v>
      </c>
      <c r="B13632">
        <v>39427</v>
      </c>
      <c r="C13632" t="s">
        <v>3535</v>
      </c>
      <c r="D13632" t="s">
        <v>110</v>
      </c>
      <c r="E13632" s="155">
        <v>5.98</v>
      </c>
      <c r="F13632" s="155">
        <v>5.98</v>
      </c>
      <c r="G13632">
        <v>43.16</v>
      </c>
      <c r="H13632">
        <v>43.16</v>
      </c>
    </row>
    <row r="13633" spans="1:8">
      <c r="A13633" t="s">
        <v>319</v>
      </c>
      <c r="B13633">
        <v>39424</v>
      </c>
      <c r="C13633" t="s">
        <v>3536</v>
      </c>
      <c r="D13633" t="s">
        <v>110</v>
      </c>
      <c r="E13633" s="155">
        <v>3.55</v>
      </c>
      <c r="F13633" s="155">
        <v>3.55</v>
      </c>
      <c r="G13633">
        <v>13.6</v>
      </c>
      <c r="H13633">
        <v>13.6</v>
      </c>
    </row>
    <row r="13634" spans="1:8">
      <c r="A13634" t="s">
        <v>319</v>
      </c>
      <c r="B13634">
        <v>39425</v>
      </c>
      <c r="C13634" t="s">
        <v>3537</v>
      </c>
      <c r="D13634" t="s">
        <v>110</v>
      </c>
      <c r="E13634" s="155">
        <v>3.51</v>
      </c>
      <c r="F13634" s="155">
        <v>3.51</v>
      </c>
      <c r="G13634">
        <v>208.16</v>
      </c>
      <c r="H13634">
        <v>208.16</v>
      </c>
    </row>
    <row r="13635" spans="1:8">
      <c r="A13635" t="s">
        <v>319</v>
      </c>
      <c r="B13635">
        <v>40664</v>
      </c>
      <c r="C13635" t="s">
        <v>3538</v>
      </c>
      <c r="D13635" t="s">
        <v>205</v>
      </c>
      <c r="E13635" s="155"/>
      <c r="F13635" s="155"/>
      <c r="G13635">
        <v>94.08</v>
      </c>
      <c r="H13635">
        <v>94.08</v>
      </c>
    </row>
    <row r="13636" spans="1:8">
      <c r="A13636" t="s">
        <v>319</v>
      </c>
      <c r="B13636">
        <v>34360</v>
      </c>
      <c r="C13636" t="s">
        <v>3539</v>
      </c>
      <c r="D13636" t="s">
        <v>205</v>
      </c>
      <c r="E13636" s="155"/>
      <c r="F13636" s="155"/>
      <c r="G13636">
        <v>7.16</v>
      </c>
      <c r="H13636">
        <v>7.16</v>
      </c>
    </row>
    <row r="13637" spans="1:8">
      <c r="A13637" t="s">
        <v>319</v>
      </c>
      <c r="B13637">
        <v>20259</v>
      </c>
      <c r="C13637" t="s">
        <v>3540</v>
      </c>
      <c r="D13637" t="s">
        <v>110</v>
      </c>
      <c r="E13637" s="155"/>
      <c r="F13637" s="155"/>
      <c r="G13637">
        <v>34.53</v>
      </c>
      <c r="H13637">
        <v>34.53</v>
      </c>
    </row>
    <row r="13638" spans="1:8">
      <c r="A13638" t="s">
        <v>319</v>
      </c>
      <c r="B13638">
        <v>14077</v>
      </c>
      <c r="C13638" t="s">
        <v>3541</v>
      </c>
      <c r="D13638" t="s">
        <v>110</v>
      </c>
      <c r="E13638" s="155"/>
      <c r="F13638" s="155"/>
      <c r="G13638">
        <v>4.8499999999999996</v>
      </c>
      <c r="H13638">
        <v>4.8499999999999996</v>
      </c>
    </row>
    <row r="13639" spans="1:8">
      <c r="A13639" t="s">
        <v>319</v>
      </c>
      <c r="B13639">
        <v>3678</v>
      </c>
      <c r="C13639" t="s">
        <v>3542</v>
      </c>
      <c r="D13639" t="s">
        <v>110</v>
      </c>
      <c r="E13639" s="155"/>
      <c r="F13639" s="155"/>
      <c r="G13639">
        <v>5.91</v>
      </c>
      <c r="H13639">
        <v>5.91</v>
      </c>
    </row>
    <row r="13640" spans="1:8">
      <c r="A13640" t="s">
        <v>319</v>
      </c>
      <c r="B13640">
        <v>11552</v>
      </c>
      <c r="C13640" t="s">
        <v>3543</v>
      </c>
      <c r="D13640" t="s">
        <v>110</v>
      </c>
      <c r="E13640" s="155">
        <v>8.23</v>
      </c>
      <c r="F13640" s="155">
        <v>8.23</v>
      </c>
      <c r="G13640">
        <v>6.53</v>
      </c>
      <c r="H13640">
        <v>6.53</v>
      </c>
    </row>
    <row r="13641" spans="1:8">
      <c r="A13641" t="s">
        <v>319</v>
      </c>
      <c r="B13641">
        <v>585</v>
      </c>
      <c r="C13641" t="s">
        <v>3544</v>
      </c>
      <c r="D13641" t="s">
        <v>205</v>
      </c>
      <c r="E13641" s="155"/>
      <c r="F13641" s="155"/>
      <c r="G13641">
        <v>3.94</v>
      </c>
      <c r="H13641">
        <v>3.94</v>
      </c>
    </row>
    <row r="13642" spans="1:8">
      <c r="A13642" t="s">
        <v>319</v>
      </c>
      <c r="B13642">
        <v>39418</v>
      </c>
      <c r="C13642" t="s">
        <v>3545</v>
      </c>
      <c r="D13642" t="s">
        <v>110</v>
      </c>
      <c r="E13642" s="155">
        <v>6.67</v>
      </c>
      <c r="F13642" s="155">
        <v>6.67</v>
      </c>
      <c r="G13642">
        <v>5.74</v>
      </c>
      <c r="H13642">
        <v>5.74</v>
      </c>
    </row>
    <row r="13643" spans="1:8">
      <c r="A13643" t="s">
        <v>319</v>
      </c>
      <c r="B13643">
        <v>39419</v>
      </c>
      <c r="C13643" t="s">
        <v>3546</v>
      </c>
      <c r="D13643" t="s">
        <v>110</v>
      </c>
      <c r="E13643" s="155">
        <v>8.1300000000000008</v>
      </c>
      <c r="F13643" s="155">
        <v>8.1300000000000008</v>
      </c>
      <c r="G13643">
        <v>6.71</v>
      </c>
      <c r="H13643">
        <v>6.71</v>
      </c>
    </row>
    <row r="13644" spans="1:8">
      <c r="A13644" t="s">
        <v>319</v>
      </c>
      <c r="B13644">
        <v>39420</v>
      </c>
      <c r="C13644" t="s">
        <v>3547</v>
      </c>
      <c r="D13644" t="s">
        <v>110</v>
      </c>
      <c r="E13644" s="155">
        <v>8.9700000000000006</v>
      </c>
      <c r="F13644" s="155">
        <v>8.9700000000000006</v>
      </c>
      <c r="G13644">
        <v>7.79</v>
      </c>
      <c r="H13644">
        <v>7.79</v>
      </c>
    </row>
    <row r="13645" spans="1:8">
      <c r="A13645" t="s">
        <v>319</v>
      </c>
      <c r="B13645">
        <v>39571</v>
      </c>
      <c r="C13645" t="s">
        <v>3548</v>
      </c>
      <c r="D13645" t="s">
        <v>110</v>
      </c>
      <c r="E13645" s="155">
        <v>5.42</v>
      </c>
      <c r="F13645" s="155">
        <v>5.42</v>
      </c>
      <c r="G13645">
        <v>17.510000000000002</v>
      </c>
      <c r="H13645">
        <v>17.510000000000002</v>
      </c>
    </row>
    <row r="13646" spans="1:8">
      <c r="A13646" t="s">
        <v>319</v>
      </c>
      <c r="B13646">
        <v>39421</v>
      </c>
      <c r="C13646" t="s">
        <v>3549</v>
      </c>
      <c r="D13646" t="s">
        <v>110</v>
      </c>
      <c r="E13646" s="155">
        <v>7.9</v>
      </c>
      <c r="F13646" s="155">
        <v>7.9</v>
      </c>
      <c r="G13646">
        <v>5.52</v>
      </c>
      <c r="H13646">
        <v>5.52</v>
      </c>
    </row>
    <row r="13647" spans="1:8">
      <c r="A13647" t="s">
        <v>319</v>
      </c>
      <c r="B13647">
        <v>39422</v>
      </c>
      <c r="C13647" t="s">
        <v>3550</v>
      </c>
      <c r="D13647" t="s">
        <v>110</v>
      </c>
      <c r="E13647" s="155">
        <v>9.2200000000000006</v>
      </c>
      <c r="F13647" s="155">
        <v>9.2200000000000006</v>
      </c>
      <c r="G13647">
        <v>4.22</v>
      </c>
      <c r="H13647">
        <v>4.22</v>
      </c>
    </row>
    <row r="13648" spans="1:8">
      <c r="A13648" t="s">
        <v>319</v>
      </c>
      <c r="B13648">
        <v>39423</v>
      </c>
      <c r="C13648" t="s">
        <v>3551</v>
      </c>
      <c r="D13648" t="s">
        <v>110</v>
      </c>
      <c r="E13648" s="155">
        <v>10.7</v>
      </c>
      <c r="F13648" s="155">
        <v>10.7</v>
      </c>
      <c r="G13648">
        <v>3.65</v>
      </c>
      <c r="H13648">
        <v>3.65</v>
      </c>
    </row>
    <row r="13649" spans="1:8">
      <c r="A13649" t="s">
        <v>319</v>
      </c>
      <c r="B13649">
        <v>39426</v>
      </c>
      <c r="C13649" t="s">
        <v>3552</v>
      </c>
      <c r="D13649" t="s">
        <v>110</v>
      </c>
      <c r="E13649" s="155">
        <v>24.07</v>
      </c>
      <c r="F13649" s="155">
        <v>24.07</v>
      </c>
      <c r="G13649">
        <v>3.87</v>
      </c>
      <c r="H13649">
        <v>3.87</v>
      </c>
    </row>
    <row r="13650" spans="1:8">
      <c r="A13650" t="s">
        <v>319</v>
      </c>
      <c r="B13650">
        <v>39429</v>
      </c>
      <c r="C13650" t="s">
        <v>3553</v>
      </c>
      <c r="D13650" t="s">
        <v>110</v>
      </c>
      <c r="E13650" s="155">
        <v>7.59</v>
      </c>
      <c r="F13650" s="155">
        <v>7.59</v>
      </c>
      <c r="G13650">
        <v>3.83</v>
      </c>
      <c r="H13650">
        <v>3.83</v>
      </c>
    </row>
    <row r="13651" spans="1:8">
      <c r="A13651" t="s">
        <v>319</v>
      </c>
      <c r="B13651">
        <v>39428</v>
      </c>
      <c r="C13651" t="s">
        <v>3554</v>
      </c>
      <c r="D13651" t="s">
        <v>110</v>
      </c>
      <c r="E13651" s="155">
        <v>5.8</v>
      </c>
      <c r="F13651" s="155">
        <v>5.8</v>
      </c>
      <c r="G13651">
        <v>3.96</v>
      </c>
      <c r="H13651">
        <v>3.96</v>
      </c>
    </row>
    <row r="13652" spans="1:8">
      <c r="A13652" t="s">
        <v>319</v>
      </c>
      <c r="B13652">
        <v>39572</v>
      </c>
      <c r="C13652" t="s">
        <v>3555</v>
      </c>
      <c r="D13652" t="s">
        <v>110</v>
      </c>
      <c r="E13652" s="155">
        <v>5.0199999999999996</v>
      </c>
      <c r="F13652" s="155">
        <v>5.0199999999999996</v>
      </c>
      <c r="G13652">
        <v>12.36</v>
      </c>
      <c r="H13652">
        <v>12.36</v>
      </c>
    </row>
    <row r="13653" spans="1:8">
      <c r="A13653" t="s">
        <v>319</v>
      </c>
      <c r="B13653">
        <v>39570</v>
      </c>
      <c r="C13653" t="s">
        <v>3556</v>
      </c>
      <c r="D13653" t="s">
        <v>110</v>
      </c>
      <c r="E13653" s="155">
        <v>5.32</v>
      </c>
      <c r="F13653" s="155">
        <v>5.32</v>
      </c>
      <c r="G13653">
        <v>7.2</v>
      </c>
      <c r="H13653">
        <v>7.2</v>
      </c>
    </row>
    <row r="13654" spans="1:8">
      <c r="A13654" t="s">
        <v>496</v>
      </c>
      <c r="B13654">
        <v>39569</v>
      </c>
      <c r="C13654" t="s">
        <v>3557</v>
      </c>
      <c r="D13654" t="s">
        <v>110</v>
      </c>
      <c r="E13654" s="155">
        <v>5.26</v>
      </c>
      <c r="F13654" s="155">
        <v>5.26</v>
      </c>
      <c r="G13654">
        <v>4580464.04</v>
      </c>
      <c r="H13654">
        <v>4580464.04</v>
      </c>
    </row>
    <row r="13655" spans="1:8">
      <c r="A13655" t="s">
        <v>496</v>
      </c>
      <c r="B13655">
        <v>39328</v>
      </c>
      <c r="C13655" t="s">
        <v>3558</v>
      </c>
      <c r="D13655" t="s">
        <v>110</v>
      </c>
      <c r="E13655" s="155">
        <v>5.44</v>
      </c>
      <c r="F13655" s="155">
        <v>5.44</v>
      </c>
      <c r="G13655">
        <v>7023378.2199999997</v>
      </c>
      <c r="H13655">
        <v>7023378.2199999997</v>
      </c>
    </row>
    <row r="13656" spans="1:8">
      <c r="A13656" t="s">
        <v>496</v>
      </c>
      <c r="B13656">
        <v>39029</v>
      </c>
      <c r="C13656" t="s">
        <v>3559</v>
      </c>
      <c r="D13656" t="s">
        <v>110</v>
      </c>
      <c r="E13656" s="155">
        <v>16.989999999999998</v>
      </c>
      <c r="F13656" s="155">
        <v>16.989999999999998</v>
      </c>
      <c r="G13656">
        <v>15210.4</v>
      </c>
      <c r="H13656">
        <v>15210.4</v>
      </c>
    </row>
    <row r="13657" spans="1:8">
      <c r="A13657" t="s">
        <v>496</v>
      </c>
      <c r="B13657">
        <v>39028</v>
      </c>
      <c r="C13657" t="s">
        <v>3560</v>
      </c>
      <c r="D13657" t="s">
        <v>110</v>
      </c>
      <c r="E13657" s="155">
        <v>9.89</v>
      </c>
      <c r="F13657" s="155">
        <v>9.89</v>
      </c>
      <c r="G13657">
        <v>1430128.52</v>
      </c>
      <c r="H13657">
        <v>1430128.52</v>
      </c>
    </row>
    <row r="13658" spans="1:8">
      <c r="A13658" t="s">
        <v>496</v>
      </c>
      <c r="B13658">
        <v>38541</v>
      </c>
      <c r="C13658" t="s">
        <v>3561</v>
      </c>
      <c r="D13658" t="s">
        <v>211</v>
      </c>
      <c r="E13658" s="155"/>
      <c r="F13658" s="155"/>
      <c r="G13658">
        <v>6680046.96</v>
      </c>
      <c r="H13658">
        <v>6680046.96</v>
      </c>
    </row>
    <row r="13659" spans="1:8">
      <c r="A13659" t="s">
        <v>496</v>
      </c>
      <c r="B13659">
        <v>38542</v>
      </c>
      <c r="C13659" t="s">
        <v>3562</v>
      </c>
      <c r="D13659" t="s">
        <v>211</v>
      </c>
      <c r="E13659" s="155"/>
      <c r="F13659" s="155"/>
      <c r="G13659">
        <v>3241953.69</v>
      </c>
      <c r="H13659">
        <v>3241953.69</v>
      </c>
    </row>
    <row r="13660" spans="1:8">
      <c r="A13660" t="s">
        <v>496</v>
      </c>
      <c r="B13660">
        <v>45080</v>
      </c>
      <c r="C13660" t="s">
        <v>3563</v>
      </c>
      <c r="D13660" t="s">
        <v>211</v>
      </c>
      <c r="E13660" s="155"/>
      <c r="F13660" s="155"/>
      <c r="G13660">
        <v>38893.800000000003</v>
      </c>
      <c r="H13660">
        <v>38893.800000000003</v>
      </c>
    </row>
    <row r="13661" spans="1:8">
      <c r="A13661" t="s">
        <v>496</v>
      </c>
      <c r="B13661">
        <v>38543</v>
      </c>
      <c r="C13661" t="s">
        <v>3564</v>
      </c>
      <c r="D13661" t="s">
        <v>211</v>
      </c>
      <c r="E13661" s="155"/>
      <c r="F13661" s="155"/>
      <c r="G13661">
        <v>9283073.8499999996</v>
      </c>
      <c r="H13661">
        <v>9283073.8499999996</v>
      </c>
    </row>
    <row r="13662" spans="1:8">
      <c r="A13662" t="s">
        <v>496</v>
      </c>
      <c r="B13662">
        <v>44002</v>
      </c>
      <c r="C13662" t="s">
        <v>3565</v>
      </c>
      <c r="D13662" t="s">
        <v>211</v>
      </c>
      <c r="E13662" s="155"/>
      <c r="F13662" s="155"/>
      <c r="G13662">
        <v>2838981.81</v>
      </c>
      <c r="H13662">
        <v>2838981.81</v>
      </c>
    </row>
    <row r="13663" spans="1:8">
      <c r="A13663" t="s">
        <v>496</v>
      </c>
      <c r="B13663">
        <v>43886</v>
      </c>
      <c r="C13663" t="s">
        <v>3566</v>
      </c>
      <c r="D13663" t="s">
        <v>211</v>
      </c>
      <c r="E13663" s="155"/>
      <c r="F13663" s="155"/>
      <c r="G13663">
        <v>8906865.0399999991</v>
      </c>
      <c r="H13663">
        <v>8906865.0399999991</v>
      </c>
    </row>
    <row r="13664" spans="1:8">
      <c r="A13664" t="s">
        <v>496</v>
      </c>
      <c r="B13664">
        <v>40791</v>
      </c>
      <c r="C13664" t="s">
        <v>3567</v>
      </c>
      <c r="D13664" t="s">
        <v>211</v>
      </c>
      <c r="E13664" s="155"/>
      <c r="F13664" s="155"/>
      <c r="G13664">
        <v>6513145.0800000001</v>
      </c>
      <c r="H13664">
        <v>6513145.0800000001</v>
      </c>
    </row>
    <row r="13665" spans="1:8">
      <c r="A13665" t="s">
        <v>496</v>
      </c>
      <c r="B13665">
        <v>44003</v>
      </c>
      <c r="C13665" t="s">
        <v>3568</v>
      </c>
      <c r="D13665" t="s">
        <v>211</v>
      </c>
      <c r="E13665" s="155"/>
      <c r="F13665" s="155"/>
      <c r="G13665">
        <v>1730397.49</v>
      </c>
      <c r="H13665">
        <v>1730397.49</v>
      </c>
    </row>
    <row r="13666" spans="1:8">
      <c r="A13666" t="s">
        <v>496</v>
      </c>
      <c r="B13666">
        <v>44548</v>
      </c>
      <c r="C13666" t="s">
        <v>3569</v>
      </c>
      <c r="D13666" t="s">
        <v>211</v>
      </c>
      <c r="E13666" s="155"/>
      <c r="F13666" s="155"/>
      <c r="G13666">
        <v>1015336.2</v>
      </c>
      <c r="H13666">
        <v>1015336.2</v>
      </c>
    </row>
    <row r="13667" spans="1:8">
      <c r="A13667" t="s">
        <v>496</v>
      </c>
      <c r="B13667">
        <v>44550</v>
      </c>
      <c r="C13667" t="s">
        <v>3570</v>
      </c>
      <c r="D13667" t="s">
        <v>211</v>
      </c>
      <c r="E13667" s="155"/>
      <c r="F13667" s="155"/>
      <c r="G13667">
        <v>1025266.63</v>
      </c>
      <c r="H13667">
        <v>1025266.63</v>
      </c>
    </row>
    <row r="13668" spans="1:8">
      <c r="A13668" t="s">
        <v>319</v>
      </c>
      <c r="B13668">
        <v>44549</v>
      </c>
      <c r="C13668" t="s">
        <v>3571</v>
      </c>
      <c r="D13668" t="s">
        <v>211</v>
      </c>
      <c r="E13668" s="155"/>
      <c r="F13668" s="155"/>
      <c r="G13668">
        <v>36.32</v>
      </c>
      <c r="H13668">
        <v>36.32</v>
      </c>
    </row>
    <row r="13669" spans="1:8">
      <c r="A13669" t="s">
        <v>496</v>
      </c>
      <c r="B13669">
        <v>41982</v>
      </c>
      <c r="C13669" t="s">
        <v>3572</v>
      </c>
      <c r="D13669" t="s">
        <v>211</v>
      </c>
      <c r="E13669" s="155"/>
      <c r="F13669" s="155"/>
      <c r="G13669">
        <v>106459.43</v>
      </c>
      <c r="H13669">
        <v>106459.43</v>
      </c>
    </row>
    <row r="13670" spans="1:8">
      <c r="A13670" t="s">
        <v>319</v>
      </c>
      <c r="B13670">
        <v>39012</v>
      </c>
      <c r="C13670" t="s">
        <v>3573</v>
      </c>
      <c r="D13670" t="s">
        <v>211</v>
      </c>
      <c r="E13670" s="155"/>
      <c r="F13670" s="155"/>
      <c r="G13670">
        <v>63.41</v>
      </c>
      <c r="H13670">
        <v>63.41</v>
      </c>
    </row>
    <row r="13671" spans="1:8">
      <c r="A13671" t="s">
        <v>319</v>
      </c>
      <c r="B13671">
        <v>40435</v>
      </c>
      <c r="C13671" t="s">
        <v>3574</v>
      </c>
      <c r="D13671" t="s">
        <v>211</v>
      </c>
      <c r="E13671" s="155"/>
      <c r="F13671" s="155"/>
      <c r="G13671">
        <v>134.59</v>
      </c>
      <c r="H13671">
        <v>134.59</v>
      </c>
    </row>
    <row r="13672" spans="1:8">
      <c r="A13672" t="s">
        <v>319</v>
      </c>
      <c r="B13672">
        <v>45265</v>
      </c>
      <c r="C13672" t="s">
        <v>3575</v>
      </c>
      <c r="D13672" t="s">
        <v>699</v>
      </c>
      <c r="E13672" s="155">
        <v>34.909999999999997</v>
      </c>
      <c r="F13672" s="155">
        <v>34.909999999999997</v>
      </c>
      <c r="G13672">
        <v>234.18</v>
      </c>
      <c r="H13672">
        <v>234.18</v>
      </c>
    </row>
    <row r="13673" spans="1:8">
      <c r="A13673" t="s">
        <v>319</v>
      </c>
      <c r="B13673">
        <v>13617</v>
      </c>
      <c r="C13673" t="s">
        <v>3576</v>
      </c>
      <c r="D13673" t="s">
        <v>211</v>
      </c>
      <c r="E13673" s="155">
        <v>103492.08</v>
      </c>
      <c r="F13673" s="155">
        <v>103492.08</v>
      </c>
      <c r="G13673">
        <v>1.67</v>
      </c>
      <c r="H13673">
        <v>1.67</v>
      </c>
    </row>
    <row r="13674" spans="1:8">
      <c r="A13674" t="s">
        <v>319</v>
      </c>
      <c r="B13674">
        <v>35274</v>
      </c>
      <c r="C13674" t="s">
        <v>3577</v>
      </c>
      <c r="D13674" t="s">
        <v>110</v>
      </c>
      <c r="E13674" s="155">
        <v>57.66</v>
      </c>
      <c r="F13674" s="155">
        <v>57.66</v>
      </c>
      <c r="G13674">
        <v>48.76</v>
      </c>
      <c r="H13674">
        <v>48.76</v>
      </c>
    </row>
    <row r="13675" spans="1:8">
      <c r="A13675" t="s">
        <v>319</v>
      </c>
      <c r="B13675">
        <v>35275</v>
      </c>
      <c r="C13675" t="s">
        <v>3578</v>
      </c>
      <c r="D13675" t="s">
        <v>110</v>
      </c>
      <c r="E13675" s="155">
        <v>122.39</v>
      </c>
      <c r="F13675" s="155">
        <v>122.39</v>
      </c>
      <c r="G13675">
        <v>41.93</v>
      </c>
      <c r="H13675">
        <v>41.93</v>
      </c>
    </row>
    <row r="13676" spans="1:8">
      <c r="A13676" t="s">
        <v>319</v>
      </c>
      <c r="B13676">
        <v>35276</v>
      </c>
      <c r="C13676" t="s">
        <v>3579</v>
      </c>
      <c r="D13676" t="s">
        <v>110</v>
      </c>
      <c r="E13676" s="155">
        <v>212.95</v>
      </c>
      <c r="F13676" s="155">
        <v>212.95</v>
      </c>
      <c r="G13676">
        <v>55.62</v>
      </c>
      <c r="H13676">
        <v>55.62</v>
      </c>
    </row>
    <row r="13677" spans="1:8">
      <c r="A13677" t="s">
        <v>319</v>
      </c>
      <c r="B13677">
        <v>11091</v>
      </c>
      <c r="C13677" t="s">
        <v>3580</v>
      </c>
      <c r="D13677" t="s">
        <v>211</v>
      </c>
      <c r="E13677" s="155">
        <v>1.1599999999999999</v>
      </c>
      <c r="F13677" s="155">
        <v>1.1599999999999999</v>
      </c>
      <c r="G13677">
        <v>34.31</v>
      </c>
      <c r="H13677">
        <v>34.31</v>
      </c>
    </row>
    <row r="13678" spans="1:8">
      <c r="A13678" t="s">
        <v>319</v>
      </c>
      <c r="B13678">
        <v>37586</v>
      </c>
      <c r="C13678" t="s">
        <v>3581</v>
      </c>
      <c r="D13678" t="s">
        <v>2370</v>
      </c>
      <c r="E13678" s="155"/>
      <c r="F13678" s="155"/>
      <c r="G13678">
        <v>35.94</v>
      </c>
      <c r="H13678">
        <v>35.94</v>
      </c>
    </row>
    <row r="13679" spans="1:8">
      <c r="A13679" t="s">
        <v>319</v>
      </c>
      <c r="B13679">
        <v>37395</v>
      </c>
      <c r="C13679" t="s">
        <v>3582</v>
      </c>
      <c r="D13679" t="s">
        <v>2370</v>
      </c>
      <c r="E13679" s="155"/>
      <c r="F13679" s="155"/>
      <c r="G13679">
        <v>8.58</v>
      </c>
      <c r="H13679">
        <v>8.58</v>
      </c>
    </row>
    <row r="13680" spans="1:8">
      <c r="A13680" t="s">
        <v>319</v>
      </c>
      <c r="B13680">
        <v>14147</v>
      </c>
      <c r="C13680" t="s">
        <v>3583</v>
      </c>
      <c r="D13680" t="s">
        <v>2370</v>
      </c>
      <c r="E13680" s="155"/>
      <c r="F13680" s="155"/>
      <c r="G13680">
        <v>24</v>
      </c>
      <c r="H13680">
        <v>24</v>
      </c>
    </row>
    <row r="13681" spans="1:8">
      <c r="A13681" t="s">
        <v>319</v>
      </c>
      <c r="B13681">
        <v>37396</v>
      </c>
      <c r="C13681" t="s">
        <v>3584</v>
      </c>
      <c r="D13681" t="s">
        <v>2370</v>
      </c>
      <c r="E13681" s="155"/>
      <c r="F13681" s="155"/>
      <c r="G13681">
        <v>32.85</v>
      </c>
      <c r="H13681">
        <v>32.85</v>
      </c>
    </row>
    <row r="13682" spans="1:8">
      <c r="A13682" t="s">
        <v>462</v>
      </c>
      <c r="B13682">
        <v>37397</v>
      </c>
      <c r="C13682" t="s">
        <v>3585</v>
      </c>
      <c r="D13682" t="s">
        <v>2370</v>
      </c>
      <c r="E13682" s="155"/>
      <c r="F13682" s="155"/>
      <c r="G13682">
        <v>24.1</v>
      </c>
      <c r="H13682">
        <v>26.03</v>
      </c>
    </row>
    <row r="13683" spans="1:8">
      <c r="A13683" t="s">
        <v>462</v>
      </c>
      <c r="B13683">
        <v>43606</v>
      </c>
      <c r="C13683" t="s">
        <v>3586</v>
      </c>
      <c r="D13683" t="s">
        <v>211</v>
      </c>
      <c r="E13683" s="155">
        <v>9.8699999999999992</v>
      </c>
      <c r="F13683" s="155">
        <v>9.8699999999999992</v>
      </c>
      <c r="G13683">
        <v>4223.0200000000004</v>
      </c>
      <c r="H13683">
        <v>4560.57</v>
      </c>
    </row>
    <row r="13684" spans="1:8">
      <c r="A13684" t="s">
        <v>462</v>
      </c>
      <c r="B13684">
        <v>444</v>
      </c>
      <c r="C13684" t="s">
        <v>3587</v>
      </c>
      <c r="D13684" t="s">
        <v>211</v>
      </c>
      <c r="E13684" s="155"/>
      <c r="F13684" s="155"/>
      <c r="G13684">
        <v>22.21</v>
      </c>
      <c r="H13684">
        <v>23.99</v>
      </c>
    </row>
    <row r="13685" spans="1:8">
      <c r="A13685" t="s">
        <v>462</v>
      </c>
      <c r="B13685">
        <v>445</v>
      </c>
      <c r="C13685" t="s">
        <v>3588</v>
      </c>
      <c r="D13685" t="s">
        <v>211</v>
      </c>
      <c r="E13685" s="155"/>
      <c r="F13685" s="155"/>
      <c r="G13685">
        <v>3894.49</v>
      </c>
      <c r="H13685">
        <v>4205.78</v>
      </c>
    </row>
    <row r="13686" spans="1:8">
      <c r="A13686" t="s">
        <v>462</v>
      </c>
      <c r="B13686">
        <v>4783</v>
      </c>
      <c r="C13686" t="s">
        <v>3589</v>
      </c>
      <c r="D13686" t="s">
        <v>88</v>
      </c>
      <c r="E13686" s="155">
        <v>22.53</v>
      </c>
      <c r="F13686" s="155">
        <v>22.53</v>
      </c>
      <c r="G13686">
        <v>24.1</v>
      </c>
      <c r="H13686">
        <v>26.03</v>
      </c>
    </row>
    <row r="13687" spans="1:8">
      <c r="A13687" t="s">
        <v>462</v>
      </c>
      <c r="B13687">
        <v>41079</v>
      </c>
      <c r="C13687" t="s">
        <v>3590</v>
      </c>
      <c r="D13687" t="s">
        <v>291</v>
      </c>
      <c r="E13687" s="155">
        <v>3942.47</v>
      </c>
      <c r="F13687" s="155">
        <v>3942.47</v>
      </c>
      <c r="G13687">
        <v>4223.0200000000004</v>
      </c>
      <c r="H13687">
        <v>4560.57</v>
      </c>
    </row>
    <row r="13688" spans="1:8">
      <c r="A13688" t="s">
        <v>319</v>
      </c>
      <c r="B13688">
        <v>12874</v>
      </c>
      <c r="C13688" t="s">
        <v>3591</v>
      </c>
      <c r="D13688" t="s">
        <v>88</v>
      </c>
      <c r="E13688" s="155">
        <v>21.87</v>
      </c>
      <c r="F13688" s="155">
        <v>21.87</v>
      </c>
      <c r="G13688">
        <v>77.709999999999994</v>
      </c>
      <c r="H13688">
        <v>77.709999999999994</v>
      </c>
    </row>
    <row r="13689" spans="1:8">
      <c r="A13689" t="s">
        <v>319</v>
      </c>
      <c r="B13689">
        <v>41082</v>
      </c>
      <c r="C13689" t="s">
        <v>3592</v>
      </c>
      <c r="D13689" t="s">
        <v>291</v>
      </c>
      <c r="E13689" s="155">
        <v>3828.4</v>
      </c>
      <c r="F13689" s="155">
        <v>3828.4</v>
      </c>
      <c r="G13689">
        <v>353.95</v>
      </c>
      <c r="H13689">
        <v>353.95</v>
      </c>
    </row>
    <row r="13690" spans="1:8">
      <c r="A13690" t="s">
        <v>319</v>
      </c>
      <c r="B13690">
        <v>4785</v>
      </c>
      <c r="C13690" t="s">
        <v>3593</v>
      </c>
      <c r="D13690" t="s">
        <v>88</v>
      </c>
      <c r="E13690" s="155">
        <v>22.53</v>
      </c>
      <c r="F13690" s="155">
        <v>22.53</v>
      </c>
      <c r="G13690">
        <v>214.98</v>
      </c>
      <c r="H13690">
        <v>214.98</v>
      </c>
    </row>
    <row r="13691" spans="1:8">
      <c r="A13691" t="s">
        <v>319</v>
      </c>
      <c r="B13691">
        <v>41081</v>
      </c>
      <c r="C13691" t="s">
        <v>3594</v>
      </c>
      <c r="D13691" t="s">
        <v>291</v>
      </c>
      <c r="E13691" s="155">
        <v>3942.47</v>
      </c>
      <c r="F13691" s="155">
        <v>3942.47</v>
      </c>
      <c r="G13691">
        <v>59.12</v>
      </c>
      <c r="H13691">
        <v>59.12</v>
      </c>
    </row>
    <row r="13692" spans="1:8">
      <c r="A13692" t="s">
        <v>319</v>
      </c>
      <c r="B13692">
        <v>4801</v>
      </c>
      <c r="C13692" t="s">
        <v>3595</v>
      </c>
      <c r="D13692" t="s">
        <v>109</v>
      </c>
      <c r="E13692" s="155">
        <v>108.91</v>
      </c>
      <c r="F13692" s="155">
        <v>108.91</v>
      </c>
      <c r="G13692">
        <v>344.55</v>
      </c>
      <c r="H13692">
        <v>344.55</v>
      </c>
    </row>
    <row r="13693" spans="1:8">
      <c r="A13693" t="s">
        <v>319</v>
      </c>
      <c r="B13693">
        <v>4794</v>
      </c>
      <c r="C13693" t="s">
        <v>3596</v>
      </c>
      <c r="D13693" t="s">
        <v>109</v>
      </c>
      <c r="E13693" s="155">
        <v>496.02</v>
      </c>
      <c r="F13693" s="155">
        <v>496.02</v>
      </c>
      <c r="G13693">
        <v>35.19</v>
      </c>
      <c r="H13693">
        <v>35.19</v>
      </c>
    </row>
    <row r="13694" spans="1:8">
      <c r="A13694" t="s">
        <v>319</v>
      </c>
      <c r="B13694">
        <v>4796</v>
      </c>
      <c r="C13694" t="s">
        <v>3597</v>
      </c>
      <c r="D13694" t="s">
        <v>109</v>
      </c>
      <c r="E13694" s="155">
        <v>301.27999999999997</v>
      </c>
      <c r="F13694" s="155">
        <v>301.27999999999997</v>
      </c>
      <c r="G13694">
        <v>28.17</v>
      </c>
      <c r="H13694">
        <v>28.17</v>
      </c>
    </row>
    <row r="13695" spans="1:8">
      <c r="A13695" t="s">
        <v>319</v>
      </c>
      <c r="B13695">
        <v>4800</v>
      </c>
      <c r="C13695" t="s">
        <v>3598</v>
      </c>
      <c r="D13695" t="s">
        <v>109</v>
      </c>
      <c r="E13695" s="155">
        <v>82.85</v>
      </c>
      <c r="F13695" s="155">
        <v>82.85</v>
      </c>
      <c r="G13695">
        <v>118.5</v>
      </c>
      <c r="H13695">
        <v>118.5</v>
      </c>
    </row>
    <row r="13696" spans="1:8">
      <c r="A13696" t="s">
        <v>319</v>
      </c>
      <c r="B13696">
        <v>4795</v>
      </c>
      <c r="C13696" t="s">
        <v>3599</v>
      </c>
      <c r="D13696" t="s">
        <v>109</v>
      </c>
      <c r="E13696" s="155">
        <v>482.85</v>
      </c>
      <c r="F13696" s="155">
        <v>482.85</v>
      </c>
      <c r="G13696">
        <v>445</v>
      </c>
      <c r="H13696">
        <v>445</v>
      </c>
    </row>
    <row r="13697" spans="1:8">
      <c r="A13697" t="s">
        <v>319</v>
      </c>
      <c r="B13697">
        <v>1292</v>
      </c>
      <c r="C13697" t="s">
        <v>3600</v>
      </c>
      <c r="D13697" t="s">
        <v>109</v>
      </c>
      <c r="E13697" s="155">
        <v>42.36</v>
      </c>
      <c r="F13697" s="155">
        <v>42.36</v>
      </c>
      <c r="G13697">
        <v>335.84</v>
      </c>
      <c r="H13697">
        <v>335.84</v>
      </c>
    </row>
    <row r="13698" spans="1:8">
      <c r="A13698" t="s">
        <v>319</v>
      </c>
      <c r="B13698">
        <v>1287</v>
      </c>
      <c r="C13698" t="s">
        <v>3601</v>
      </c>
      <c r="D13698" t="s">
        <v>109</v>
      </c>
      <c r="E13698" s="155">
        <v>33.909999999999997</v>
      </c>
      <c r="F13698" s="155">
        <v>33.909999999999997</v>
      </c>
      <c r="G13698">
        <v>429.14</v>
      </c>
      <c r="H13698">
        <v>429.14</v>
      </c>
    </row>
    <row r="13699" spans="1:8">
      <c r="A13699" t="s">
        <v>319</v>
      </c>
      <c r="B13699">
        <v>4786</v>
      </c>
      <c r="C13699" t="s">
        <v>3602</v>
      </c>
      <c r="D13699" t="s">
        <v>109</v>
      </c>
      <c r="E13699" s="155"/>
      <c r="F13699" s="155"/>
      <c r="G13699">
        <v>485.11</v>
      </c>
      <c r="H13699">
        <v>485.11</v>
      </c>
    </row>
    <row r="13700" spans="1:8">
      <c r="A13700" t="s">
        <v>319</v>
      </c>
      <c r="B13700">
        <v>10840</v>
      </c>
      <c r="C13700" t="s">
        <v>3603</v>
      </c>
      <c r="D13700" t="s">
        <v>109</v>
      </c>
      <c r="E13700" s="155">
        <v>525</v>
      </c>
      <c r="F13700" s="155">
        <v>525</v>
      </c>
      <c r="G13700">
        <v>58.1</v>
      </c>
      <c r="H13700">
        <v>58.1</v>
      </c>
    </row>
    <row r="13701" spans="1:8">
      <c r="A13701" t="s">
        <v>319</v>
      </c>
      <c r="B13701">
        <v>10841</v>
      </c>
      <c r="C13701" t="s">
        <v>3604</v>
      </c>
      <c r="D13701" t="s">
        <v>109</v>
      </c>
      <c r="E13701" s="155">
        <v>396.22</v>
      </c>
      <c r="F13701" s="155">
        <v>396.22</v>
      </c>
      <c r="G13701">
        <v>98.56</v>
      </c>
      <c r="H13701">
        <v>98.56</v>
      </c>
    </row>
    <row r="13702" spans="1:8">
      <c r="A13702" t="s">
        <v>319</v>
      </c>
      <c r="B13702">
        <v>44540</v>
      </c>
      <c r="C13702" t="s">
        <v>3605</v>
      </c>
      <c r="D13702" t="s">
        <v>109</v>
      </c>
      <c r="E13702" s="155">
        <v>506.28</v>
      </c>
      <c r="F13702" s="155">
        <v>506.28</v>
      </c>
      <c r="G13702">
        <v>173.09</v>
      </c>
      <c r="H13702">
        <v>173.09</v>
      </c>
    </row>
    <row r="13703" spans="1:8">
      <c r="A13703" t="s">
        <v>317</v>
      </c>
      <c r="B13703">
        <v>10842</v>
      </c>
      <c r="C13703" t="s">
        <v>3606</v>
      </c>
      <c r="D13703" t="s">
        <v>109</v>
      </c>
      <c r="E13703" s="155">
        <v>572.32000000000005</v>
      </c>
      <c r="F13703" s="155">
        <v>572.32000000000005</v>
      </c>
      <c r="G13703">
        <v>227.52</v>
      </c>
      <c r="H13703">
        <v>227.52</v>
      </c>
    </row>
    <row r="13704" spans="1:8">
      <c r="A13704" t="s">
        <v>317</v>
      </c>
      <c r="B13704">
        <v>45190</v>
      </c>
      <c r="C13704" t="s">
        <v>3607</v>
      </c>
      <c r="D13704" t="s">
        <v>109</v>
      </c>
      <c r="E13704" s="155">
        <v>69.95</v>
      </c>
      <c r="F13704" s="155">
        <v>69.95</v>
      </c>
      <c r="G13704">
        <v>132.53</v>
      </c>
      <c r="H13704">
        <v>132.53</v>
      </c>
    </row>
    <row r="13705" spans="1:8">
      <c r="A13705" t="s">
        <v>319</v>
      </c>
      <c r="B13705">
        <v>45191</v>
      </c>
      <c r="C13705" t="s">
        <v>3608</v>
      </c>
      <c r="D13705" t="s">
        <v>109</v>
      </c>
      <c r="E13705" s="155">
        <v>118.67</v>
      </c>
      <c r="F13705" s="155">
        <v>118.67</v>
      </c>
      <c r="G13705">
        <v>170.64</v>
      </c>
      <c r="H13705">
        <v>170.64</v>
      </c>
    </row>
    <row r="13706" spans="1:8">
      <c r="A13706" t="s">
        <v>319</v>
      </c>
      <c r="B13706">
        <v>38180</v>
      </c>
      <c r="C13706" t="s">
        <v>3609</v>
      </c>
      <c r="D13706" t="s">
        <v>109</v>
      </c>
      <c r="E13706" s="155">
        <v>242.57</v>
      </c>
      <c r="F13706" s="155">
        <v>242.57</v>
      </c>
      <c r="G13706">
        <v>314.73</v>
      </c>
      <c r="H13706">
        <v>314.73</v>
      </c>
    </row>
    <row r="13707" spans="1:8">
      <c r="A13707" t="s">
        <v>317</v>
      </c>
      <c r="B13707">
        <v>40648</v>
      </c>
      <c r="C13707" t="s">
        <v>3610</v>
      </c>
      <c r="D13707" t="s">
        <v>109</v>
      </c>
      <c r="E13707" s="155"/>
      <c r="F13707" s="155"/>
      <c r="G13707">
        <v>168.74</v>
      </c>
      <c r="H13707">
        <v>168.74</v>
      </c>
    </row>
    <row r="13708" spans="1:8">
      <c r="A13708" t="s">
        <v>317</v>
      </c>
      <c r="B13708">
        <v>40649</v>
      </c>
      <c r="C13708" t="s">
        <v>3611</v>
      </c>
      <c r="D13708" t="s">
        <v>109</v>
      </c>
      <c r="E13708" s="155"/>
      <c r="F13708" s="155"/>
      <c r="G13708">
        <v>185.8</v>
      </c>
      <c r="H13708">
        <v>185.8</v>
      </c>
    </row>
    <row r="13709" spans="1:8">
      <c r="A13709" t="s">
        <v>317</v>
      </c>
      <c r="B13709">
        <v>40650</v>
      </c>
      <c r="C13709" t="s">
        <v>3612</v>
      </c>
      <c r="D13709" t="s">
        <v>109</v>
      </c>
      <c r="E13709" s="155"/>
      <c r="F13709" s="155"/>
      <c r="G13709">
        <v>142.19999999999999</v>
      </c>
      <c r="H13709">
        <v>142.19999999999999</v>
      </c>
    </row>
    <row r="13710" spans="1:8">
      <c r="A13710" t="s">
        <v>319</v>
      </c>
      <c r="B13710">
        <v>40651</v>
      </c>
      <c r="C13710" t="s">
        <v>3613</v>
      </c>
      <c r="D13710" t="s">
        <v>109</v>
      </c>
      <c r="E13710" s="155"/>
      <c r="F13710" s="155"/>
      <c r="G13710">
        <v>109.44</v>
      </c>
      <c r="H13710">
        <v>109.44</v>
      </c>
    </row>
    <row r="13711" spans="1:8">
      <c r="A13711" t="s">
        <v>319</v>
      </c>
      <c r="B13711">
        <v>40652</v>
      </c>
      <c r="C13711" t="s">
        <v>3614</v>
      </c>
      <c r="D13711" t="s">
        <v>109</v>
      </c>
      <c r="E13711" s="155"/>
      <c r="F13711" s="155"/>
      <c r="G13711">
        <v>18.3</v>
      </c>
      <c r="H13711">
        <v>18.3</v>
      </c>
    </row>
    <row r="13712" spans="1:8">
      <c r="A13712" t="s">
        <v>319</v>
      </c>
      <c r="B13712">
        <v>40647</v>
      </c>
      <c r="C13712" t="s">
        <v>3615</v>
      </c>
      <c r="D13712" t="s">
        <v>109</v>
      </c>
      <c r="E13712" s="155"/>
      <c r="F13712" s="155"/>
      <c r="G13712">
        <v>236.29</v>
      </c>
      <c r="H13712">
        <v>236.29</v>
      </c>
    </row>
    <row r="13713" spans="1:8">
      <c r="A13713" t="s">
        <v>319</v>
      </c>
      <c r="B13713">
        <v>40653</v>
      </c>
      <c r="C13713" t="s">
        <v>3616</v>
      </c>
      <c r="D13713" t="s">
        <v>109</v>
      </c>
      <c r="E13713" s="155"/>
      <c r="F13713" s="155"/>
      <c r="G13713">
        <v>225.08</v>
      </c>
      <c r="H13713">
        <v>225.08</v>
      </c>
    </row>
    <row r="13714" spans="1:8">
      <c r="A13714" t="s">
        <v>319</v>
      </c>
      <c r="B13714">
        <v>38135</v>
      </c>
      <c r="C13714" t="s">
        <v>3617</v>
      </c>
      <c r="D13714" t="s">
        <v>109</v>
      </c>
      <c r="E13714" s="155">
        <v>84.77</v>
      </c>
      <c r="F13714" s="155">
        <v>84.77</v>
      </c>
      <c r="G13714">
        <v>585.04999999999995</v>
      </c>
      <c r="H13714">
        <v>585.04999999999995</v>
      </c>
    </row>
    <row r="13715" spans="1:8">
      <c r="A13715" t="s">
        <v>319</v>
      </c>
      <c r="B13715">
        <v>36178</v>
      </c>
      <c r="C13715" t="s">
        <v>3618</v>
      </c>
      <c r="D13715" t="s">
        <v>211</v>
      </c>
      <c r="E13715" s="155">
        <v>14.17</v>
      </c>
      <c r="F13715" s="155">
        <v>14.17</v>
      </c>
      <c r="G13715">
        <v>520.9</v>
      </c>
      <c r="H13715">
        <v>520.9</v>
      </c>
    </row>
    <row r="13716" spans="1:8">
      <c r="A13716" t="s">
        <v>317</v>
      </c>
      <c r="B13716">
        <v>38181</v>
      </c>
      <c r="C13716" t="s">
        <v>3619</v>
      </c>
      <c r="D13716" t="s">
        <v>109</v>
      </c>
      <c r="E13716" s="155">
        <v>331.14</v>
      </c>
      <c r="F13716" s="155">
        <v>331.14</v>
      </c>
      <c r="G13716">
        <v>220.88</v>
      </c>
      <c r="H13716">
        <v>220.88</v>
      </c>
    </row>
    <row r="13717" spans="1:8">
      <c r="A13717" t="s">
        <v>319</v>
      </c>
      <c r="B13717">
        <v>38182</v>
      </c>
      <c r="C13717" t="s">
        <v>3620</v>
      </c>
      <c r="D13717" t="s">
        <v>109</v>
      </c>
      <c r="E13717" s="155">
        <v>315.42</v>
      </c>
      <c r="F13717" s="155">
        <v>315.42</v>
      </c>
      <c r="G13717">
        <v>354.5</v>
      </c>
      <c r="H13717">
        <v>354.5</v>
      </c>
    </row>
    <row r="13718" spans="1:8">
      <c r="A13718" t="s">
        <v>319</v>
      </c>
      <c r="B13718">
        <v>38186</v>
      </c>
      <c r="C13718" t="s">
        <v>3621</v>
      </c>
      <c r="D13718" t="s">
        <v>109</v>
      </c>
      <c r="E13718" s="155">
        <v>819.9</v>
      </c>
      <c r="F13718" s="155">
        <v>819.9</v>
      </c>
      <c r="G13718">
        <v>519.85</v>
      </c>
      <c r="H13718">
        <v>519.85</v>
      </c>
    </row>
    <row r="13719" spans="1:8">
      <c r="A13719" t="s">
        <v>319</v>
      </c>
      <c r="B13719">
        <v>38185</v>
      </c>
      <c r="C13719" t="s">
        <v>3622</v>
      </c>
      <c r="D13719" t="s">
        <v>109</v>
      </c>
      <c r="E13719" s="155">
        <v>729.99</v>
      </c>
      <c r="F13719" s="155">
        <v>729.99</v>
      </c>
      <c r="G13719">
        <v>534.33000000000004</v>
      </c>
      <c r="H13719">
        <v>534.33000000000004</v>
      </c>
    </row>
    <row r="13720" spans="1:8">
      <c r="A13720" t="s">
        <v>319</v>
      </c>
      <c r="B13720">
        <v>40654</v>
      </c>
      <c r="C13720" t="s">
        <v>3623</v>
      </c>
      <c r="D13720" t="s">
        <v>109</v>
      </c>
      <c r="E13720" s="155"/>
      <c r="F13720" s="155"/>
      <c r="G13720">
        <v>42.51</v>
      </c>
      <c r="H13720">
        <v>42.51</v>
      </c>
    </row>
    <row r="13721" spans="1:8">
      <c r="A13721" t="s">
        <v>319</v>
      </c>
      <c r="B13721">
        <v>44541</v>
      </c>
      <c r="C13721" t="s">
        <v>3624</v>
      </c>
      <c r="D13721" t="s">
        <v>109</v>
      </c>
      <c r="E13721" s="155">
        <v>418.23</v>
      </c>
      <c r="F13721" s="155">
        <v>418.23</v>
      </c>
      <c r="G13721">
        <v>45</v>
      </c>
      <c r="H13721">
        <v>45</v>
      </c>
    </row>
    <row r="13722" spans="1:8">
      <c r="A13722" t="s">
        <v>319</v>
      </c>
      <c r="B13722">
        <v>4822</v>
      </c>
      <c r="C13722" t="s">
        <v>3625</v>
      </c>
      <c r="D13722" t="s">
        <v>109</v>
      </c>
      <c r="E13722" s="155">
        <v>544.82000000000005</v>
      </c>
      <c r="F13722" s="155">
        <v>544.82000000000005</v>
      </c>
      <c r="G13722">
        <v>27.42</v>
      </c>
      <c r="H13722">
        <v>27.42</v>
      </c>
    </row>
    <row r="13723" spans="1:8">
      <c r="A13723" t="s">
        <v>319</v>
      </c>
      <c r="B13723">
        <v>4818</v>
      </c>
      <c r="C13723" t="s">
        <v>3626</v>
      </c>
      <c r="D13723" t="s">
        <v>109</v>
      </c>
      <c r="E13723" s="155">
        <v>560</v>
      </c>
      <c r="F13723" s="155">
        <v>560</v>
      </c>
      <c r="G13723">
        <v>26.75</v>
      </c>
      <c r="H13723">
        <v>26.75</v>
      </c>
    </row>
    <row r="13724" spans="1:8">
      <c r="A13724" t="s">
        <v>319</v>
      </c>
      <c r="B13724">
        <v>39567</v>
      </c>
      <c r="C13724" t="s">
        <v>3627</v>
      </c>
      <c r="D13724" t="s">
        <v>109</v>
      </c>
      <c r="E13724" s="155">
        <v>40.47</v>
      </c>
      <c r="F13724" s="155">
        <v>40.47</v>
      </c>
      <c r="G13724">
        <v>28.85</v>
      </c>
      <c r="H13724">
        <v>28.85</v>
      </c>
    </row>
    <row r="13725" spans="1:8">
      <c r="A13725" t="s">
        <v>319</v>
      </c>
      <c r="B13725">
        <v>39566</v>
      </c>
      <c r="C13725" t="s">
        <v>3628</v>
      </c>
      <c r="D13725" t="s">
        <v>109</v>
      </c>
      <c r="E13725" s="155">
        <v>42.84</v>
      </c>
      <c r="F13725" s="155">
        <v>42.84</v>
      </c>
      <c r="G13725">
        <v>25.97</v>
      </c>
      <c r="H13725">
        <v>25.97</v>
      </c>
    </row>
    <row r="13726" spans="1:8">
      <c r="A13726" t="s">
        <v>319</v>
      </c>
      <c r="B13726">
        <v>39416</v>
      </c>
      <c r="C13726" t="s">
        <v>3629</v>
      </c>
      <c r="D13726" t="s">
        <v>109</v>
      </c>
      <c r="E13726" s="155">
        <v>26.11</v>
      </c>
      <c r="F13726" s="155">
        <v>26.11</v>
      </c>
      <c r="G13726">
        <v>22.39</v>
      </c>
      <c r="H13726">
        <v>22.39</v>
      </c>
    </row>
    <row r="13727" spans="1:8">
      <c r="A13727" t="s">
        <v>319</v>
      </c>
      <c r="B13727">
        <v>39417</v>
      </c>
      <c r="C13727" t="s">
        <v>3630</v>
      </c>
      <c r="D13727" t="s">
        <v>109</v>
      </c>
      <c r="E13727" s="155">
        <v>25.46</v>
      </c>
      <c r="F13727" s="155">
        <v>25.46</v>
      </c>
      <c r="G13727">
        <v>27.34</v>
      </c>
      <c r="H13727">
        <v>27.34</v>
      </c>
    </row>
    <row r="13728" spans="1:8">
      <c r="A13728" t="s">
        <v>319</v>
      </c>
      <c r="B13728">
        <v>43742</v>
      </c>
      <c r="C13728" t="s">
        <v>3631</v>
      </c>
      <c r="D13728" t="s">
        <v>109</v>
      </c>
      <c r="E13728" s="155">
        <v>27.46</v>
      </c>
      <c r="F13728" s="155">
        <v>27.46</v>
      </c>
      <c r="G13728">
        <v>18.75</v>
      </c>
      <c r="H13728">
        <v>18.75</v>
      </c>
    </row>
    <row r="13729" spans="1:8">
      <c r="A13729" t="s">
        <v>319</v>
      </c>
      <c r="B13729">
        <v>39414</v>
      </c>
      <c r="C13729" t="s">
        <v>3632</v>
      </c>
      <c r="D13729" t="s">
        <v>109</v>
      </c>
      <c r="E13729" s="155">
        <v>24.72</v>
      </c>
      <c r="F13729" s="155">
        <v>24.72</v>
      </c>
      <c r="G13729">
        <v>20.27</v>
      </c>
      <c r="H13729">
        <v>20.27</v>
      </c>
    </row>
    <row r="13730" spans="1:8">
      <c r="A13730" t="s">
        <v>319</v>
      </c>
      <c r="B13730">
        <v>39415</v>
      </c>
      <c r="C13730" t="s">
        <v>3633</v>
      </c>
      <c r="D13730" t="s">
        <v>109</v>
      </c>
      <c r="E13730" s="155">
        <v>21.31</v>
      </c>
      <c r="F13730" s="155">
        <v>21.31</v>
      </c>
      <c r="G13730">
        <v>21.61</v>
      </c>
      <c r="H13730">
        <v>21.61</v>
      </c>
    </row>
    <row r="13731" spans="1:8">
      <c r="A13731" t="s">
        <v>319</v>
      </c>
      <c r="B13731">
        <v>43740</v>
      </c>
      <c r="C13731" t="s">
        <v>3634</v>
      </c>
      <c r="D13731" t="s">
        <v>109</v>
      </c>
      <c r="E13731" s="155">
        <v>26.03</v>
      </c>
      <c r="F13731" s="155">
        <v>26.03</v>
      </c>
      <c r="G13731">
        <v>45.11</v>
      </c>
      <c r="H13731">
        <v>45.11</v>
      </c>
    </row>
    <row r="13732" spans="1:8">
      <c r="A13732" t="s">
        <v>319</v>
      </c>
      <c r="B13732">
        <v>39412</v>
      </c>
      <c r="C13732" t="s">
        <v>3635</v>
      </c>
      <c r="D13732" t="s">
        <v>109</v>
      </c>
      <c r="E13732" s="155">
        <v>17.850000000000001</v>
      </c>
      <c r="F13732" s="155">
        <v>17.850000000000001</v>
      </c>
      <c r="G13732">
        <v>27.61</v>
      </c>
      <c r="H13732">
        <v>27.61</v>
      </c>
    </row>
    <row r="13733" spans="1:8">
      <c r="A13733" t="s">
        <v>319</v>
      </c>
      <c r="B13733">
        <v>39413</v>
      </c>
      <c r="C13733" t="s">
        <v>3636</v>
      </c>
      <c r="D13733" t="s">
        <v>109</v>
      </c>
      <c r="E13733" s="155">
        <v>19.3</v>
      </c>
      <c r="F13733" s="155">
        <v>19.3</v>
      </c>
      <c r="G13733">
        <v>132</v>
      </c>
      <c r="H13733">
        <v>132</v>
      </c>
    </row>
    <row r="13734" spans="1:8">
      <c r="A13734" t="s">
        <v>319</v>
      </c>
      <c r="B13734">
        <v>43741</v>
      </c>
      <c r="C13734" t="s">
        <v>3637</v>
      </c>
      <c r="D13734" t="s">
        <v>109</v>
      </c>
      <c r="E13734" s="155">
        <v>20.58</v>
      </c>
      <c r="F13734" s="155">
        <v>20.58</v>
      </c>
      <c r="G13734">
        <v>64.42</v>
      </c>
      <c r="H13734">
        <v>64.42</v>
      </c>
    </row>
    <row r="13735" spans="1:8">
      <c r="A13735" t="s">
        <v>319</v>
      </c>
      <c r="B13735">
        <v>11062</v>
      </c>
      <c r="C13735" t="s">
        <v>3638</v>
      </c>
      <c r="D13735" t="s">
        <v>109</v>
      </c>
      <c r="E13735" s="155">
        <v>62.12</v>
      </c>
      <c r="F13735" s="155">
        <v>62.12</v>
      </c>
      <c r="G13735">
        <v>56.62</v>
      </c>
      <c r="H13735">
        <v>56.62</v>
      </c>
    </row>
    <row r="13736" spans="1:8">
      <c r="A13736" t="s">
        <v>319</v>
      </c>
      <c r="B13736">
        <v>11063</v>
      </c>
      <c r="C13736" t="s">
        <v>3639</v>
      </c>
      <c r="D13736" t="s">
        <v>109</v>
      </c>
      <c r="E13736" s="155">
        <v>38.020000000000003</v>
      </c>
      <c r="F13736" s="155">
        <v>38.020000000000003</v>
      </c>
      <c r="G13736">
        <v>47.74</v>
      </c>
      <c r="H13736">
        <v>47.74</v>
      </c>
    </row>
    <row r="13737" spans="1:8">
      <c r="A13737" t="s">
        <v>319</v>
      </c>
      <c r="B13737">
        <v>13521</v>
      </c>
      <c r="C13737" t="s">
        <v>3640</v>
      </c>
      <c r="D13737" t="s">
        <v>211</v>
      </c>
      <c r="E13737" s="155"/>
      <c r="F13737" s="155"/>
      <c r="G13737">
        <v>29.7</v>
      </c>
      <c r="H13737">
        <v>29.7</v>
      </c>
    </row>
    <row r="13738" spans="1:8">
      <c r="A13738" t="s">
        <v>319</v>
      </c>
      <c r="B13738">
        <v>10851</v>
      </c>
      <c r="C13738" t="s">
        <v>3641</v>
      </c>
      <c r="D13738" t="s">
        <v>211</v>
      </c>
      <c r="E13738" s="155"/>
      <c r="F13738" s="155"/>
      <c r="G13738">
        <v>11.25</v>
      </c>
      <c r="H13738">
        <v>11.25</v>
      </c>
    </row>
    <row r="13739" spans="1:8">
      <c r="A13739" t="s">
        <v>319</v>
      </c>
      <c r="B13739">
        <v>39515</v>
      </c>
      <c r="C13739" t="s">
        <v>3642</v>
      </c>
      <c r="D13739" t="s">
        <v>211</v>
      </c>
      <c r="E13739" s="155">
        <v>40.74</v>
      </c>
      <c r="F13739" s="155">
        <v>40.74</v>
      </c>
      <c r="G13739">
        <v>1920.01</v>
      </c>
      <c r="H13739">
        <v>1920.01</v>
      </c>
    </row>
    <row r="13740" spans="1:8">
      <c r="A13740" t="s">
        <v>319</v>
      </c>
      <c r="B13740">
        <v>39516</v>
      </c>
      <c r="C13740" t="s">
        <v>3643</v>
      </c>
      <c r="D13740" t="s">
        <v>211</v>
      </c>
      <c r="E13740" s="155">
        <v>34.35</v>
      </c>
      <c r="F13740" s="155">
        <v>34.35</v>
      </c>
      <c r="G13740">
        <v>1206.01</v>
      </c>
      <c r="H13740">
        <v>1206.01</v>
      </c>
    </row>
    <row r="13741" spans="1:8">
      <c r="A13741" t="s">
        <v>319</v>
      </c>
      <c r="B13741">
        <v>39514</v>
      </c>
      <c r="C13741" t="s">
        <v>3644</v>
      </c>
      <c r="D13741" t="s">
        <v>211</v>
      </c>
      <c r="E13741" s="155">
        <v>21.37</v>
      </c>
      <c r="F13741" s="155">
        <v>21.37</v>
      </c>
      <c r="G13741">
        <v>400</v>
      </c>
      <c r="H13741">
        <v>400</v>
      </c>
    </row>
    <row r="13742" spans="1:8">
      <c r="A13742" t="s">
        <v>319</v>
      </c>
      <c r="B13742">
        <v>4812</v>
      </c>
      <c r="C13742" t="s">
        <v>3645</v>
      </c>
      <c r="D13742" t="s">
        <v>109</v>
      </c>
      <c r="E13742" s="155">
        <v>10.71</v>
      </c>
      <c r="F13742" s="155">
        <v>10.71</v>
      </c>
      <c r="G13742">
        <v>43.11</v>
      </c>
      <c r="H13742">
        <v>43.11</v>
      </c>
    </row>
    <row r="13743" spans="1:8">
      <c r="A13743" t="s">
        <v>319</v>
      </c>
      <c r="B13743">
        <v>10849</v>
      </c>
      <c r="C13743" t="s">
        <v>3646</v>
      </c>
      <c r="D13743" t="s">
        <v>211</v>
      </c>
      <c r="E13743" s="155"/>
      <c r="F13743" s="155"/>
      <c r="G13743">
        <v>13.09</v>
      </c>
      <c r="H13743">
        <v>13.09</v>
      </c>
    </row>
    <row r="13744" spans="1:8">
      <c r="A13744" t="s">
        <v>319</v>
      </c>
      <c r="B13744">
        <v>10848</v>
      </c>
      <c r="C13744" t="s">
        <v>3647</v>
      </c>
      <c r="D13744" t="s">
        <v>211</v>
      </c>
      <c r="E13744" s="155"/>
      <c r="F13744" s="155"/>
      <c r="G13744">
        <v>25.33</v>
      </c>
      <c r="H13744">
        <v>25.33</v>
      </c>
    </row>
    <row r="13745" spans="1:8">
      <c r="A13745" t="s">
        <v>319</v>
      </c>
      <c r="B13745">
        <v>4813</v>
      </c>
      <c r="C13745" t="s">
        <v>3648</v>
      </c>
      <c r="D13745" t="s">
        <v>109</v>
      </c>
      <c r="E13745" s="155"/>
      <c r="F13745" s="155"/>
      <c r="G13745">
        <v>31.07</v>
      </c>
      <c r="H13745">
        <v>31.07</v>
      </c>
    </row>
    <row r="13746" spans="1:8">
      <c r="A13746" t="s">
        <v>319</v>
      </c>
      <c r="B13746">
        <v>37560</v>
      </c>
      <c r="C13746" t="s">
        <v>3649</v>
      </c>
      <c r="D13746" t="s">
        <v>211</v>
      </c>
      <c r="E13746" s="155">
        <v>59.06</v>
      </c>
      <c r="F13746" s="155">
        <v>59.06</v>
      </c>
      <c r="G13746">
        <v>21.9</v>
      </c>
      <c r="H13746">
        <v>21.9</v>
      </c>
    </row>
    <row r="13747" spans="1:8">
      <c r="A13747" t="s">
        <v>319</v>
      </c>
      <c r="B13747">
        <v>37557</v>
      </c>
      <c r="C13747" t="s">
        <v>3650</v>
      </c>
      <c r="D13747" t="s">
        <v>211</v>
      </c>
      <c r="E13747" s="155">
        <v>17.93</v>
      </c>
      <c r="F13747" s="155">
        <v>17.93</v>
      </c>
      <c r="G13747">
        <v>40.83</v>
      </c>
      <c r="H13747">
        <v>40.83</v>
      </c>
    </row>
    <row r="13748" spans="1:8">
      <c r="A13748" t="s">
        <v>319</v>
      </c>
      <c r="B13748">
        <v>37556</v>
      </c>
      <c r="C13748" t="s">
        <v>3651</v>
      </c>
      <c r="D13748" t="s">
        <v>211</v>
      </c>
      <c r="E13748" s="155">
        <v>34.700000000000003</v>
      </c>
      <c r="F13748" s="155">
        <v>34.700000000000003</v>
      </c>
      <c r="G13748">
        <v>924</v>
      </c>
      <c r="H13748">
        <v>924</v>
      </c>
    </row>
    <row r="13749" spans="1:8">
      <c r="A13749" t="s">
        <v>319</v>
      </c>
      <c r="B13749">
        <v>37559</v>
      </c>
      <c r="C13749" t="s">
        <v>3652</v>
      </c>
      <c r="D13749" t="s">
        <v>211</v>
      </c>
      <c r="E13749" s="155">
        <v>42.56</v>
      </c>
      <c r="F13749" s="155">
        <v>42.56</v>
      </c>
      <c r="G13749">
        <v>1152.01</v>
      </c>
      <c r="H13749">
        <v>1152.01</v>
      </c>
    </row>
    <row r="13750" spans="1:8">
      <c r="A13750" t="s">
        <v>319</v>
      </c>
      <c r="B13750">
        <v>37539</v>
      </c>
      <c r="C13750" t="s">
        <v>3653</v>
      </c>
      <c r="D13750" t="s">
        <v>211</v>
      </c>
      <c r="E13750" s="155">
        <v>30</v>
      </c>
      <c r="F13750" s="155">
        <v>30</v>
      </c>
      <c r="G13750">
        <v>7.5</v>
      </c>
      <c r="H13750">
        <v>7.5</v>
      </c>
    </row>
    <row r="13751" spans="1:8">
      <c r="A13751" t="s">
        <v>319</v>
      </c>
      <c r="B13751">
        <v>37558</v>
      </c>
      <c r="C13751" t="s">
        <v>3654</v>
      </c>
      <c r="D13751" t="s">
        <v>211</v>
      </c>
      <c r="E13751" s="155">
        <v>55.93</v>
      </c>
      <c r="F13751" s="155">
        <v>55.93</v>
      </c>
      <c r="G13751">
        <v>12.83</v>
      </c>
      <c r="H13751">
        <v>12.83</v>
      </c>
    </row>
    <row r="13752" spans="1:8">
      <c r="A13752" t="s">
        <v>319</v>
      </c>
      <c r="B13752">
        <v>34723</v>
      </c>
      <c r="C13752" t="s">
        <v>3655</v>
      </c>
      <c r="D13752" t="s">
        <v>109</v>
      </c>
      <c r="E13752" s="155"/>
      <c r="F13752" s="155"/>
      <c r="G13752">
        <v>60</v>
      </c>
      <c r="H13752">
        <v>60</v>
      </c>
    </row>
    <row r="13753" spans="1:8">
      <c r="A13753" t="s">
        <v>319</v>
      </c>
      <c r="B13753">
        <v>34721</v>
      </c>
      <c r="C13753" t="s">
        <v>3656</v>
      </c>
      <c r="D13753" t="s">
        <v>109</v>
      </c>
      <c r="E13753" s="155"/>
      <c r="F13753" s="155"/>
      <c r="G13753">
        <v>2090.75</v>
      </c>
      <c r="H13753">
        <v>2090.75</v>
      </c>
    </row>
    <row r="13754" spans="1:8">
      <c r="A13754" t="s">
        <v>319</v>
      </c>
      <c r="B13754">
        <v>4309</v>
      </c>
      <c r="C13754" t="s">
        <v>3657</v>
      </c>
      <c r="D13754" t="s">
        <v>211</v>
      </c>
      <c r="E13754" s="155">
        <v>5.2</v>
      </c>
      <c r="F13754" s="155">
        <v>5.2</v>
      </c>
      <c r="G13754">
        <v>166.16</v>
      </c>
      <c r="H13754">
        <v>166.16</v>
      </c>
    </row>
    <row r="13755" spans="1:8">
      <c r="A13755" t="s">
        <v>319</v>
      </c>
      <c r="B13755">
        <v>4307</v>
      </c>
      <c r="C13755" t="s">
        <v>3658</v>
      </c>
      <c r="D13755" t="s">
        <v>211</v>
      </c>
      <c r="E13755" s="155">
        <v>8.89</v>
      </c>
      <c r="F13755" s="155">
        <v>8.89</v>
      </c>
      <c r="G13755">
        <v>99.9</v>
      </c>
      <c r="H13755">
        <v>99.9</v>
      </c>
    </row>
    <row r="13756" spans="1:8">
      <c r="A13756" t="s">
        <v>319</v>
      </c>
      <c r="B13756">
        <v>10850</v>
      </c>
      <c r="C13756" t="s">
        <v>3659</v>
      </c>
      <c r="D13756" t="s">
        <v>211</v>
      </c>
      <c r="E13756" s="155"/>
      <c r="F13756" s="155"/>
      <c r="G13756">
        <v>114.08</v>
      </c>
      <c r="H13756">
        <v>114.08</v>
      </c>
    </row>
    <row r="13757" spans="1:8">
      <c r="A13757" t="s">
        <v>319</v>
      </c>
      <c r="B13757">
        <v>42438</v>
      </c>
      <c r="C13757" t="s">
        <v>3660</v>
      </c>
      <c r="D13757" t="s">
        <v>211</v>
      </c>
      <c r="E13757" s="155"/>
      <c r="F13757" s="155"/>
      <c r="G13757">
        <v>20.75</v>
      </c>
      <c r="H13757">
        <v>20.75</v>
      </c>
    </row>
    <row r="13758" spans="1:8">
      <c r="A13758" t="s">
        <v>319</v>
      </c>
      <c r="B13758">
        <v>4792</v>
      </c>
      <c r="C13758" t="s">
        <v>3661</v>
      </c>
      <c r="D13758" t="s">
        <v>109</v>
      </c>
      <c r="E13758" s="155">
        <v>232.85</v>
      </c>
      <c r="F13758" s="155">
        <v>232.85</v>
      </c>
      <c r="G13758">
        <v>14.7</v>
      </c>
      <c r="H13758">
        <v>14.7</v>
      </c>
    </row>
    <row r="13759" spans="1:8">
      <c r="A13759" t="s">
        <v>319</v>
      </c>
      <c r="B13759">
        <v>4790</v>
      </c>
      <c r="C13759" t="s">
        <v>3662</v>
      </c>
      <c r="D13759" t="s">
        <v>109</v>
      </c>
      <c r="E13759" s="155">
        <v>140</v>
      </c>
      <c r="F13759" s="155">
        <v>140</v>
      </c>
      <c r="G13759">
        <v>12.61</v>
      </c>
      <c r="H13759">
        <v>12.61</v>
      </c>
    </row>
    <row r="13760" spans="1:8">
      <c r="A13760" t="s">
        <v>319</v>
      </c>
      <c r="B13760">
        <v>40671</v>
      </c>
      <c r="C13760" t="s">
        <v>3663</v>
      </c>
      <c r="D13760" t="s">
        <v>109</v>
      </c>
      <c r="E13760" s="155">
        <v>88.36</v>
      </c>
      <c r="F13760" s="155">
        <v>88.36</v>
      </c>
      <c r="G13760">
        <v>8.07</v>
      </c>
      <c r="H13760">
        <v>8.07</v>
      </c>
    </row>
    <row r="13761" spans="1:8">
      <c r="A13761" t="s">
        <v>319</v>
      </c>
      <c r="B13761">
        <v>7552</v>
      </c>
      <c r="C13761" t="s">
        <v>3664</v>
      </c>
      <c r="D13761" t="s">
        <v>211</v>
      </c>
      <c r="E13761" s="155"/>
      <c r="F13761" s="155"/>
      <c r="G13761">
        <v>4.29</v>
      </c>
      <c r="H13761">
        <v>4.29</v>
      </c>
    </row>
    <row r="13762" spans="1:8">
      <c r="A13762" t="s">
        <v>319</v>
      </c>
      <c r="B13762">
        <v>4893</v>
      </c>
      <c r="C13762" t="s">
        <v>3665</v>
      </c>
      <c r="D13762" t="s">
        <v>211</v>
      </c>
      <c r="E13762" s="155"/>
      <c r="F13762" s="155"/>
      <c r="G13762">
        <v>43.46</v>
      </c>
      <c r="H13762">
        <v>43.46</v>
      </c>
    </row>
    <row r="13763" spans="1:8">
      <c r="A13763" t="s">
        <v>319</v>
      </c>
      <c r="B13763">
        <v>4894</v>
      </c>
      <c r="C13763" t="s">
        <v>3666</v>
      </c>
      <c r="D13763" t="s">
        <v>211</v>
      </c>
      <c r="E13763" s="155"/>
      <c r="F13763" s="155"/>
      <c r="G13763">
        <v>21.73</v>
      </c>
      <c r="H13763">
        <v>21.73</v>
      </c>
    </row>
    <row r="13764" spans="1:8">
      <c r="A13764" t="s">
        <v>319</v>
      </c>
      <c r="B13764">
        <v>4890</v>
      </c>
      <c r="C13764" t="s">
        <v>3667</v>
      </c>
      <c r="D13764" t="s">
        <v>211</v>
      </c>
      <c r="E13764" s="155"/>
      <c r="F13764" s="155"/>
      <c r="G13764">
        <v>60.85</v>
      </c>
      <c r="H13764">
        <v>60.85</v>
      </c>
    </row>
    <row r="13765" spans="1:8">
      <c r="A13765" t="s">
        <v>319</v>
      </c>
      <c r="B13765">
        <v>4888</v>
      </c>
      <c r="C13765" t="s">
        <v>3668</v>
      </c>
      <c r="D13765" t="s">
        <v>211</v>
      </c>
      <c r="E13765" s="155"/>
      <c r="F13765" s="155"/>
      <c r="G13765">
        <v>5.81</v>
      </c>
      <c r="H13765">
        <v>5.81</v>
      </c>
    </row>
    <row r="13766" spans="1:8">
      <c r="A13766" t="s">
        <v>319</v>
      </c>
      <c r="B13766">
        <v>12411</v>
      </c>
      <c r="C13766" t="s">
        <v>3669</v>
      </c>
      <c r="D13766" t="s">
        <v>211</v>
      </c>
      <c r="E13766" s="155"/>
      <c r="F13766" s="155"/>
      <c r="G13766">
        <v>113.09</v>
      </c>
      <c r="H13766">
        <v>113.09</v>
      </c>
    </row>
    <row r="13767" spans="1:8">
      <c r="A13767" t="s">
        <v>319</v>
      </c>
      <c r="B13767">
        <v>4891</v>
      </c>
      <c r="C13767" t="s">
        <v>3670</v>
      </c>
      <c r="D13767" t="s">
        <v>211</v>
      </c>
      <c r="E13767" s="155"/>
      <c r="F13767" s="155"/>
      <c r="G13767">
        <v>25.59</v>
      </c>
      <c r="H13767">
        <v>25.59</v>
      </c>
    </row>
    <row r="13768" spans="1:8">
      <c r="A13768" t="s">
        <v>319</v>
      </c>
      <c r="B13768">
        <v>4892</v>
      </c>
      <c r="C13768" t="s">
        <v>3671</v>
      </c>
      <c r="D13768" t="s">
        <v>211</v>
      </c>
      <c r="E13768" s="155"/>
      <c r="F13768" s="155"/>
      <c r="G13768">
        <v>66.38</v>
      </c>
      <c r="H13768">
        <v>66.38</v>
      </c>
    </row>
    <row r="13769" spans="1:8">
      <c r="A13769" t="s">
        <v>319</v>
      </c>
      <c r="B13769">
        <v>4889</v>
      </c>
      <c r="C13769" t="s">
        <v>3672</v>
      </c>
      <c r="D13769" t="s">
        <v>211</v>
      </c>
      <c r="E13769" s="155"/>
      <c r="F13769" s="155"/>
      <c r="G13769">
        <v>73.47</v>
      </c>
      <c r="H13769">
        <v>73.47</v>
      </c>
    </row>
    <row r="13770" spans="1:8">
      <c r="A13770" t="s">
        <v>462</v>
      </c>
      <c r="B13770">
        <v>12412</v>
      </c>
      <c r="C13770" t="s">
        <v>3673</v>
      </c>
      <c r="D13770" t="s">
        <v>211</v>
      </c>
      <c r="E13770" s="155"/>
      <c r="F13770" s="155"/>
      <c r="G13770">
        <v>24.52</v>
      </c>
      <c r="H13770">
        <v>26.48</v>
      </c>
    </row>
    <row r="13771" spans="1:8">
      <c r="A13771" t="s">
        <v>462</v>
      </c>
      <c r="B13771">
        <v>4907</v>
      </c>
      <c r="C13771" t="s">
        <v>3674</v>
      </c>
      <c r="D13771" t="s">
        <v>211</v>
      </c>
      <c r="E13771" s="155">
        <v>18.329999999999998</v>
      </c>
      <c r="F13771" s="155">
        <v>18.329999999999998</v>
      </c>
      <c r="G13771">
        <v>4297.6899999999996</v>
      </c>
      <c r="H13771">
        <v>4641.22</v>
      </c>
    </row>
    <row r="13772" spans="1:8">
      <c r="A13772" t="s">
        <v>496</v>
      </c>
      <c r="B13772">
        <v>4902</v>
      </c>
      <c r="C13772" t="s">
        <v>3675</v>
      </c>
      <c r="D13772" t="s">
        <v>211</v>
      </c>
      <c r="E13772" s="155">
        <v>47.54</v>
      </c>
      <c r="F13772" s="155">
        <v>47.54</v>
      </c>
      <c r="G13772">
        <v>9375.8700000000008</v>
      </c>
      <c r="H13772">
        <v>9375.8700000000008</v>
      </c>
    </row>
    <row r="13773" spans="1:8">
      <c r="A13773" t="s">
        <v>319</v>
      </c>
      <c r="B13773">
        <v>4741</v>
      </c>
      <c r="C13773" t="s">
        <v>3676</v>
      </c>
      <c r="D13773" t="s">
        <v>217</v>
      </c>
      <c r="E13773" s="155">
        <v>102.34</v>
      </c>
      <c r="F13773" s="155">
        <v>102.34</v>
      </c>
      <c r="G13773">
        <v>57.18</v>
      </c>
      <c r="H13773">
        <v>57.18</v>
      </c>
    </row>
    <row r="13774" spans="1:8">
      <c r="A13774" t="s">
        <v>319</v>
      </c>
      <c r="B13774">
        <v>4752</v>
      </c>
      <c r="C13774" t="s">
        <v>3677</v>
      </c>
      <c r="D13774" t="s">
        <v>88</v>
      </c>
      <c r="E13774" s="155">
        <v>12.68</v>
      </c>
      <c r="F13774" s="155">
        <v>12.68</v>
      </c>
      <c r="G13774">
        <v>439.92</v>
      </c>
      <c r="H13774">
        <v>439.92</v>
      </c>
    </row>
    <row r="13775" spans="1:8">
      <c r="A13775" t="s">
        <v>319</v>
      </c>
      <c r="B13775">
        <v>41091</v>
      </c>
      <c r="C13775" t="s">
        <v>3678</v>
      </c>
      <c r="D13775" t="s">
        <v>291</v>
      </c>
      <c r="E13775" s="155">
        <v>2222.77</v>
      </c>
      <c r="F13775" s="155">
        <v>2222.77</v>
      </c>
      <c r="G13775">
        <v>3.73</v>
      </c>
      <c r="H13775">
        <v>3.73</v>
      </c>
    </row>
    <row r="13776" spans="1:8">
      <c r="A13776" t="s">
        <v>319</v>
      </c>
      <c r="B13776">
        <v>13954</v>
      </c>
      <c r="C13776" t="s">
        <v>3679</v>
      </c>
      <c r="D13776" t="s">
        <v>211</v>
      </c>
      <c r="E13776" s="155"/>
      <c r="F13776" s="155"/>
      <c r="G13776">
        <v>9.91</v>
      </c>
      <c r="H13776">
        <v>9.91</v>
      </c>
    </row>
    <row r="13777" spans="1:8">
      <c r="A13777" t="s">
        <v>319</v>
      </c>
      <c r="B13777">
        <v>3411</v>
      </c>
      <c r="C13777" t="s">
        <v>3680</v>
      </c>
      <c r="D13777" t="s">
        <v>205</v>
      </c>
      <c r="E13777" s="155"/>
      <c r="F13777" s="155"/>
      <c r="G13777">
        <v>24.77</v>
      </c>
      <c r="H13777">
        <v>24.77</v>
      </c>
    </row>
    <row r="13778" spans="1:8">
      <c r="A13778" t="s">
        <v>319</v>
      </c>
      <c r="B13778">
        <v>39995</v>
      </c>
      <c r="C13778" t="s">
        <v>3681</v>
      </c>
      <c r="D13778" t="s">
        <v>217</v>
      </c>
      <c r="E13778" s="155"/>
      <c r="F13778" s="155"/>
      <c r="G13778">
        <v>104.53</v>
      </c>
      <c r="H13778">
        <v>104.53</v>
      </c>
    </row>
    <row r="13779" spans="1:8">
      <c r="A13779" t="s">
        <v>319</v>
      </c>
      <c r="B13779">
        <v>11615</v>
      </c>
      <c r="C13779" t="s">
        <v>3682</v>
      </c>
      <c r="D13779" t="s">
        <v>109</v>
      </c>
      <c r="E13779" s="155"/>
      <c r="F13779" s="155"/>
      <c r="G13779">
        <v>8.14</v>
      </c>
      <c r="H13779">
        <v>8.14</v>
      </c>
    </row>
    <row r="13780" spans="1:8">
      <c r="A13780" t="s">
        <v>319</v>
      </c>
      <c r="B13780">
        <v>3408</v>
      </c>
      <c r="C13780" t="s">
        <v>3683</v>
      </c>
      <c r="D13780" t="s">
        <v>109</v>
      </c>
      <c r="E13780" s="155"/>
      <c r="F13780" s="155"/>
      <c r="G13780">
        <v>3.87</v>
      </c>
      <c r="H13780">
        <v>3.87</v>
      </c>
    </row>
    <row r="13781" spans="1:8">
      <c r="A13781" t="s">
        <v>319</v>
      </c>
      <c r="B13781">
        <v>3409</v>
      </c>
      <c r="C13781" t="s">
        <v>3684</v>
      </c>
      <c r="D13781" t="s">
        <v>109</v>
      </c>
      <c r="E13781" s="155"/>
      <c r="F13781" s="155"/>
      <c r="G13781">
        <v>4.8</v>
      </c>
      <c r="H13781">
        <v>4.8</v>
      </c>
    </row>
    <row r="13782" spans="1:8">
      <c r="A13782" t="s">
        <v>319</v>
      </c>
      <c r="B13782">
        <v>11427</v>
      </c>
      <c r="C13782" t="s">
        <v>3685</v>
      </c>
      <c r="D13782" t="s">
        <v>205</v>
      </c>
      <c r="E13782" s="155"/>
      <c r="F13782" s="155"/>
      <c r="G13782">
        <v>26.01</v>
      </c>
      <c r="H13782">
        <v>26.01</v>
      </c>
    </row>
    <row r="13783" spans="1:8">
      <c r="A13783" t="s">
        <v>319</v>
      </c>
      <c r="B13783">
        <v>4491</v>
      </c>
      <c r="C13783" t="s">
        <v>3686</v>
      </c>
      <c r="D13783" t="s">
        <v>110</v>
      </c>
      <c r="E13783" s="155">
        <v>10.96</v>
      </c>
      <c r="F13783" s="155">
        <v>10.96</v>
      </c>
      <c r="G13783">
        <v>177.84</v>
      </c>
      <c r="H13783">
        <v>177.84</v>
      </c>
    </row>
    <row r="13784" spans="1:8">
      <c r="A13784" t="s">
        <v>319</v>
      </c>
      <c r="B13784">
        <v>2745</v>
      </c>
      <c r="C13784" t="s">
        <v>3687</v>
      </c>
      <c r="D13784" t="s">
        <v>110</v>
      </c>
      <c r="E13784" s="155">
        <v>4.3499999999999996</v>
      </c>
      <c r="F13784" s="155">
        <v>4.3499999999999996</v>
      </c>
      <c r="G13784">
        <v>13.04</v>
      </c>
      <c r="H13784">
        <v>13.04</v>
      </c>
    </row>
    <row r="13785" spans="1:8">
      <c r="A13785" t="s">
        <v>319</v>
      </c>
      <c r="B13785">
        <v>14439</v>
      </c>
      <c r="C13785" t="s">
        <v>3688</v>
      </c>
      <c r="D13785" t="s">
        <v>110</v>
      </c>
      <c r="E13785" s="155">
        <v>5.39</v>
      </c>
      <c r="F13785" s="155">
        <v>5.39</v>
      </c>
      <c r="G13785">
        <v>21.12</v>
      </c>
      <c r="H13785">
        <v>21.12</v>
      </c>
    </row>
    <row r="13786" spans="1:8">
      <c r="A13786" t="s">
        <v>319</v>
      </c>
      <c r="B13786">
        <v>45238</v>
      </c>
      <c r="C13786" t="s">
        <v>3689</v>
      </c>
      <c r="D13786" t="s">
        <v>211</v>
      </c>
      <c r="E13786" s="155">
        <v>20.46</v>
      </c>
      <c r="F13786" s="155">
        <v>20.46</v>
      </c>
      <c r="G13786">
        <v>0.94</v>
      </c>
      <c r="H13786">
        <v>0.94</v>
      </c>
    </row>
    <row r="13787" spans="1:8">
      <c r="A13787" t="s">
        <v>319</v>
      </c>
      <c r="B13787">
        <v>44496</v>
      </c>
      <c r="C13787" t="s">
        <v>3690</v>
      </c>
      <c r="D13787" t="s">
        <v>211</v>
      </c>
      <c r="E13787" s="155">
        <v>139.94</v>
      </c>
      <c r="F13787" s="155">
        <v>139.94</v>
      </c>
      <c r="G13787">
        <v>0.98</v>
      </c>
      <c r="H13787">
        <v>0.98</v>
      </c>
    </row>
    <row r="13788" spans="1:8">
      <c r="A13788" t="s">
        <v>319</v>
      </c>
      <c r="B13788">
        <v>12362</v>
      </c>
      <c r="C13788" t="s">
        <v>3691</v>
      </c>
      <c r="D13788" t="s">
        <v>211</v>
      </c>
      <c r="E13788" s="155"/>
      <c r="F13788" s="155"/>
      <c r="G13788">
        <v>2.48</v>
      </c>
      <c r="H13788">
        <v>2.48</v>
      </c>
    </row>
    <row r="13789" spans="1:8">
      <c r="A13789" t="s">
        <v>319</v>
      </c>
      <c r="B13789">
        <v>421</v>
      </c>
      <c r="C13789" t="s">
        <v>3692</v>
      </c>
      <c r="D13789" t="s">
        <v>211</v>
      </c>
      <c r="E13789" s="155"/>
      <c r="F13789" s="155"/>
      <c r="G13789">
        <v>4.0999999999999996</v>
      </c>
      <c r="H13789">
        <v>4.0999999999999996</v>
      </c>
    </row>
    <row r="13790" spans="1:8">
      <c r="A13790" t="s">
        <v>319</v>
      </c>
      <c r="B13790">
        <v>14148</v>
      </c>
      <c r="C13790" t="s">
        <v>3693</v>
      </c>
      <c r="D13790" t="s">
        <v>211</v>
      </c>
      <c r="E13790" s="155"/>
      <c r="F13790" s="155"/>
      <c r="G13790">
        <v>0.52</v>
      </c>
      <c r="H13790">
        <v>0.52</v>
      </c>
    </row>
    <row r="13791" spans="1:8">
      <c r="A13791" t="s">
        <v>319</v>
      </c>
      <c r="B13791">
        <v>4341</v>
      </c>
      <c r="C13791" t="s">
        <v>3694</v>
      </c>
      <c r="D13791" t="s">
        <v>211</v>
      </c>
      <c r="E13791" s="155">
        <v>1.58</v>
      </c>
      <c r="F13791" s="155">
        <v>1.58</v>
      </c>
      <c r="G13791">
        <v>0.28999999999999998</v>
      </c>
      <c r="H13791">
        <v>0.28999999999999998</v>
      </c>
    </row>
    <row r="13792" spans="1:8">
      <c r="A13792" t="s">
        <v>319</v>
      </c>
      <c r="B13792">
        <v>4337</v>
      </c>
      <c r="C13792" t="s">
        <v>3695</v>
      </c>
      <c r="D13792" t="s">
        <v>211</v>
      </c>
      <c r="E13792" s="155">
        <v>3.99</v>
      </c>
      <c r="F13792" s="155">
        <v>3.99</v>
      </c>
      <c r="G13792">
        <v>0.21</v>
      </c>
      <c r="H13792">
        <v>0.21</v>
      </c>
    </row>
    <row r="13793" spans="1:8">
      <c r="A13793" t="s">
        <v>319</v>
      </c>
      <c r="B13793">
        <v>11971</v>
      </c>
      <c r="C13793" t="s">
        <v>3696</v>
      </c>
      <c r="D13793" t="s">
        <v>211</v>
      </c>
      <c r="E13793" s="155">
        <v>6.61</v>
      </c>
      <c r="F13793" s="155">
        <v>6.61</v>
      </c>
      <c r="G13793">
        <v>0.14000000000000001</v>
      </c>
      <c r="H13793">
        <v>0.14000000000000001</v>
      </c>
    </row>
    <row r="13794" spans="1:8">
      <c r="A13794" t="s">
        <v>319</v>
      </c>
      <c r="B13794">
        <v>4339</v>
      </c>
      <c r="C13794" t="s">
        <v>3697</v>
      </c>
      <c r="D13794" t="s">
        <v>211</v>
      </c>
      <c r="E13794" s="155">
        <v>0.85</v>
      </c>
      <c r="F13794" s="155">
        <v>0.85</v>
      </c>
      <c r="G13794">
        <v>1.1499999999999999</v>
      </c>
      <c r="H13794">
        <v>1.1499999999999999</v>
      </c>
    </row>
    <row r="13795" spans="1:8">
      <c r="A13795" t="s">
        <v>319</v>
      </c>
      <c r="B13795">
        <v>39997</v>
      </c>
      <c r="C13795" t="s">
        <v>3698</v>
      </c>
      <c r="D13795" t="s">
        <v>211</v>
      </c>
      <c r="E13795" s="155">
        <v>0.47</v>
      </c>
      <c r="F13795" s="155">
        <v>0.47</v>
      </c>
      <c r="G13795">
        <v>6.7</v>
      </c>
      <c r="H13795">
        <v>6.7</v>
      </c>
    </row>
    <row r="13796" spans="1:8">
      <c r="A13796" t="s">
        <v>319</v>
      </c>
      <c r="B13796">
        <v>4342</v>
      </c>
      <c r="C13796" t="s">
        <v>3699</v>
      </c>
      <c r="D13796" t="s">
        <v>211</v>
      </c>
      <c r="E13796" s="155">
        <v>0.35</v>
      </c>
      <c r="F13796" s="155">
        <v>0.35</v>
      </c>
      <c r="G13796">
        <v>1685.44</v>
      </c>
      <c r="H13796">
        <v>1685.44</v>
      </c>
    </row>
    <row r="13797" spans="1:8">
      <c r="A13797" t="s">
        <v>319</v>
      </c>
      <c r="B13797">
        <v>4330</v>
      </c>
      <c r="C13797" t="s">
        <v>3700</v>
      </c>
      <c r="D13797" t="s">
        <v>211</v>
      </c>
      <c r="E13797" s="155">
        <v>0.23</v>
      </c>
      <c r="F13797" s="155">
        <v>0.23</v>
      </c>
      <c r="G13797">
        <v>364.46</v>
      </c>
      <c r="H13797">
        <v>364.46</v>
      </c>
    </row>
    <row r="13798" spans="1:8">
      <c r="A13798" t="s">
        <v>319</v>
      </c>
      <c r="B13798">
        <v>4340</v>
      </c>
      <c r="C13798" t="s">
        <v>3701</v>
      </c>
      <c r="D13798" t="s">
        <v>211</v>
      </c>
      <c r="E13798" s="155">
        <v>1.85</v>
      </c>
      <c r="F13798" s="155">
        <v>1.85</v>
      </c>
      <c r="G13798">
        <v>341.84</v>
      </c>
      <c r="H13798">
        <v>341.84</v>
      </c>
    </row>
    <row r="13799" spans="1:8">
      <c r="A13799" t="s">
        <v>319</v>
      </c>
      <c r="B13799">
        <v>5088</v>
      </c>
      <c r="C13799" t="s">
        <v>3702</v>
      </c>
      <c r="D13799" t="s">
        <v>211</v>
      </c>
      <c r="E13799" s="155">
        <v>7.7</v>
      </c>
      <c r="F13799" s="155">
        <v>7.7</v>
      </c>
      <c r="G13799">
        <v>269.58999999999997</v>
      </c>
      <c r="H13799">
        <v>269.58999999999997</v>
      </c>
    </row>
    <row r="13800" spans="1:8">
      <c r="A13800" t="s">
        <v>319</v>
      </c>
      <c r="B13800">
        <v>11154</v>
      </c>
      <c r="C13800" t="s">
        <v>3703</v>
      </c>
      <c r="D13800" t="s">
        <v>211</v>
      </c>
      <c r="E13800" s="155"/>
      <c r="F13800" s="155"/>
      <c r="G13800">
        <v>240</v>
      </c>
      <c r="H13800">
        <v>240</v>
      </c>
    </row>
    <row r="13801" spans="1:8">
      <c r="A13801" t="s">
        <v>319</v>
      </c>
      <c r="B13801">
        <v>4989</v>
      </c>
      <c r="C13801" t="s">
        <v>3704</v>
      </c>
      <c r="D13801" t="s">
        <v>211</v>
      </c>
      <c r="E13801" s="155">
        <v>280.93</v>
      </c>
      <c r="F13801" s="155">
        <v>280.93</v>
      </c>
      <c r="G13801">
        <v>304.47000000000003</v>
      </c>
      <c r="H13801">
        <v>304.47000000000003</v>
      </c>
    </row>
    <row r="13802" spans="1:8">
      <c r="A13802" t="s">
        <v>319</v>
      </c>
      <c r="B13802">
        <v>4982</v>
      </c>
      <c r="C13802" t="s">
        <v>3705</v>
      </c>
      <c r="D13802" t="s">
        <v>211</v>
      </c>
      <c r="E13802" s="155">
        <v>263.5</v>
      </c>
      <c r="F13802" s="155">
        <v>263.5</v>
      </c>
      <c r="G13802">
        <v>297.41000000000003</v>
      </c>
      <c r="H13802">
        <v>297.41000000000003</v>
      </c>
    </row>
    <row r="13803" spans="1:8">
      <c r="A13803" t="s">
        <v>319</v>
      </c>
      <c r="B13803">
        <v>4962</v>
      </c>
      <c r="C13803" t="s">
        <v>3706</v>
      </c>
      <c r="D13803" t="s">
        <v>211</v>
      </c>
      <c r="E13803" s="155">
        <v>207.8</v>
      </c>
      <c r="F13803" s="155">
        <v>207.8</v>
      </c>
      <c r="G13803">
        <v>340.26</v>
      </c>
      <c r="H13803">
        <v>340.26</v>
      </c>
    </row>
    <row r="13804" spans="1:8">
      <c r="A13804" t="s">
        <v>319</v>
      </c>
      <c r="B13804">
        <v>4981</v>
      </c>
      <c r="C13804" t="s">
        <v>3707</v>
      </c>
      <c r="D13804" t="s">
        <v>211</v>
      </c>
      <c r="E13804" s="155">
        <v>185</v>
      </c>
      <c r="F13804" s="155">
        <v>185</v>
      </c>
      <c r="G13804">
        <v>713.89</v>
      </c>
      <c r="H13804">
        <v>713.89</v>
      </c>
    </row>
    <row r="13805" spans="1:8">
      <c r="A13805" t="s">
        <v>319</v>
      </c>
      <c r="B13805">
        <v>4964</v>
      </c>
      <c r="C13805" t="s">
        <v>3708</v>
      </c>
      <c r="D13805" t="s">
        <v>211</v>
      </c>
      <c r="E13805" s="155">
        <v>234.69</v>
      </c>
      <c r="F13805" s="155">
        <v>234.69</v>
      </c>
      <c r="G13805">
        <v>654.91999999999996</v>
      </c>
      <c r="H13805">
        <v>654.91999999999996</v>
      </c>
    </row>
    <row r="13806" spans="1:8">
      <c r="A13806" t="s">
        <v>319</v>
      </c>
      <c r="B13806">
        <v>4992</v>
      </c>
      <c r="C13806" t="s">
        <v>3709</v>
      </c>
      <c r="D13806" t="s">
        <v>211</v>
      </c>
      <c r="E13806" s="155">
        <v>229.25</v>
      </c>
      <c r="F13806" s="155">
        <v>229.25</v>
      </c>
      <c r="G13806">
        <v>759.05</v>
      </c>
      <c r="H13806">
        <v>759.05</v>
      </c>
    </row>
    <row r="13807" spans="1:8">
      <c r="A13807" t="s">
        <v>319</v>
      </c>
      <c r="B13807">
        <v>4987</v>
      </c>
      <c r="C13807" t="s">
        <v>3710</v>
      </c>
      <c r="D13807" t="s">
        <v>211</v>
      </c>
      <c r="E13807" s="155">
        <v>262.27999999999997</v>
      </c>
      <c r="F13807" s="155">
        <v>262.27999999999997</v>
      </c>
      <c r="G13807">
        <v>679.9</v>
      </c>
      <c r="H13807">
        <v>679.9</v>
      </c>
    </row>
    <row r="13808" spans="1:8" s="12" customFormat="1">
      <c r="A13808" s="12" t="s">
        <v>319</v>
      </c>
      <c r="B13808" s="12">
        <v>4930</v>
      </c>
      <c r="C13808" s="12" t="s">
        <v>3711</v>
      </c>
      <c r="D13808" s="12" t="s">
        <v>109</v>
      </c>
      <c r="E13808" s="272"/>
      <c r="F13808" s="272"/>
      <c r="G13808" s="12">
        <v>810.46</v>
      </c>
      <c r="H13808" s="12">
        <v>810.46</v>
      </c>
    </row>
    <row r="13809" spans="1:8">
      <c r="A13809" t="s">
        <v>319</v>
      </c>
      <c r="B13809">
        <v>4998</v>
      </c>
      <c r="C13809" t="s">
        <v>3712</v>
      </c>
      <c r="D13809" t="s">
        <v>109</v>
      </c>
      <c r="E13809" s="155"/>
      <c r="F13809" s="155"/>
      <c r="G13809">
        <v>657.14</v>
      </c>
      <c r="H13809">
        <v>657.14</v>
      </c>
    </row>
    <row r="13810" spans="1:8">
      <c r="A13810" t="s">
        <v>319</v>
      </c>
      <c r="B13810">
        <v>39021</v>
      </c>
      <c r="C13810" t="s">
        <v>3713</v>
      </c>
      <c r="D13810" t="s">
        <v>211</v>
      </c>
      <c r="E13810" s="155"/>
      <c r="F13810" s="155"/>
      <c r="G13810">
        <v>453.83</v>
      </c>
      <c r="H13810">
        <v>453.83</v>
      </c>
    </row>
    <row r="13811" spans="1:8">
      <c r="A13811" t="s">
        <v>319</v>
      </c>
      <c r="B13811">
        <v>39022</v>
      </c>
      <c r="C13811" t="s">
        <v>3714</v>
      </c>
      <c r="D13811" t="s">
        <v>211</v>
      </c>
      <c r="E13811" s="155"/>
      <c r="F13811" s="155"/>
      <c r="G13811">
        <v>831.05</v>
      </c>
      <c r="H13811">
        <v>831.05</v>
      </c>
    </row>
    <row r="13812" spans="1:8" s="12" customFormat="1">
      <c r="A13812" s="12" t="s">
        <v>319</v>
      </c>
      <c r="B13812" s="12">
        <v>39024</v>
      </c>
      <c r="C13812" s="12" t="s">
        <v>3715</v>
      </c>
      <c r="D13812" s="12" t="s">
        <v>211</v>
      </c>
      <c r="E13812" s="272">
        <v>607.59</v>
      </c>
      <c r="F13812" s="272">
        <v>607.59</v>
      </c>
      <c r="G13812" s="12">
        <v>420.97</v>
      </c>
      <c r="H13812" s="12">
        <v>420.97</v>
      </c>
    </row>
    <row r="13813" spans="1:8">
      <c r="A13813" t="s">
        <v>319</v>
      </c>
      <c r="B13813">
        <v>4914</v>
      </c>
      <c r="C13813" t="s">
        <v>3716</v>
      </c>
      <c r="D13813" t="s">
        <v>109</v>
      </c>
      <c r="E13813" s="155">
        <v>492.65</v>
      </c>
      <c r="F13813" s="155">
        <v>492.65</v>
      </c>
      <c r="G13813">
        <v>291.2</v>
      </c>
      <c r="H13813">
        <v>291.2</v>
      </c>
    </row>
    <row r="13814" spans="1:8">
      <c r="A13814" t="s">
        <v>319</v>
      </c>
      <c r="B13814">
        <v>4917</v>
      </c>
      <c r="C13814" t="s">
        <v>3717</v>
      </c>
      <c r="D13814" t="s">
        <v>109</v>
      </c>
      <c r="E13814" s="155">
        <v>340.23</v>
      </c>
      <c r="F13814" s="155">
        <v>340.23</v>
      </c>
      <c r="G13814">
        <v>473.2</v>
      </c>
      <c r="H13814">
        <v>473.2</v>
      </c>
    </row>
    <row r="13815" spans="1:8">
      <c r="A13815" t="s">
        <v>319</v>
      </c>
      <c r="B13815">
        <v>39025</v>
      </c>
      <c r="C13815" t="s">
        <v>3718</v>
      </c>
      <c r="D13815" t="s">
        <v>211</v>
      </c>
      <c r="E13815" s="155">
        <v>623.02</v>
      </c>
      <c r="F13815" s="155">
        <v>623.02</v>
      </c>
      <c r="G13815">
        <v>398.91</v>
      </c>
      <c r="H13815">
        <v>398.91</v>
      </c>
    </row>
    <row r="13816" spans="1:8">
      <c r="A13816" t="s">
        <v>319</v>
      </c>
      <c r="B13816">
        <v>4922</v>
      </c>
      <c r="C13816" t="s">
        <v>3719</v>
      </c>
      <c r="D13816" t="s">
        <v>109</v>
      </c>
      <c r="E13816" s="155">
        <v>315.58999999999997</v>
      </c>
      <c r="F13816" s="155">
        <v>315.58999999999997</v>
      </c>
      <c r="G13816">
        <v>594.28</v>
      </c>
      <c r="H13816">
        <v>594.28</v>
      </c>
    </row>
    <row r="13817" spans="1:8">
      <c r="A13817" t="s">
        <v>319</v>
      </c>
      <c r="B13817">
        <v>4911</v>
      </c>
      <c r="C13817" t="s">
        <v>3720</v>
      </c>
      <c r="D13817" t="s">
        <v>109</v>
      </c>
      <c r="E13817" s="155">
        <v>286.44</v>
      </c>
      <c r="F13817" s="155">
        <v>286.44</v>
      </c>
      <c r="G13817">
        <v>477.42</v>
      </c>
      <c r="H13817">
        <v>477.42</v>
      </c>
    </row>
    <row r="13818" spans="1:8">
      <c r="A13818" t="s">
        <v>319</v>
      </c>
      <c r="B13818">
        <v>37518</v>
      </c>
      <c r="C13818" t="s">
        <v>3721</v>
      </c>
      <c r="D13818" t="s">
        <v>109</v>
      </c>
      <c r="E13818" s="155">
        <v>465.46</v>
      </c>
      <c r="F13818" s="155">
        <v>465.46</v>
      </c>
      <c r="G13818">
        <v>322.27999999999997</v>
      </c>
      <c r="H13818">
        <v>322.27999999999997</v>
      </c>
    </row>
    <row r="13819" spans="1:8">
      <c r="A13819" t="s">
        <v>319</v>
      </c>
      <c r="B13819">
        <v>4910</v>
      </c>
      <c r="C13819" t="s">
        <v>3722</v>
      </c>
      <c r="D13819" t="s">
        <v>109</v>
      </c>
      <c r="E13819" s="155">
        <v>392.39</v>
      </c>
      <c r="F13819" s="155">
        <v>392.39</v>
      </c>
      <c r="G13819">
        <v>206.18</v>
      </c>
      <c r="H13819">
        <v>206.18</v>
      </c>
    </row>
    <row r="13820" spans="1:8">
      <c r="A13820" t="s">
        <v>319</v>
      </c>
      <c r="B13820">
        <v>4943</v>
      </c>
      <c r="C13820" t="s">
        <v>3723</v>
      </c>
      <c r="D13820" t="s">
        <v>109</v>
      </c>
      <c r="E13820" s="155">
        <v>584.57000000000005</v>
      </c>
      <c r="F13820" s="155">
        <v>584.57000000000005</v>
      </c>
      <c r="G13820">
        <v>213.96</v>
      </c>
      <c r="H13820">
        <v>213.96</v>
      </c>
    </row>
    <row r="13821" spans="1:8">
      <c r="A13821" t="s">
        <v>319</v>
      </c>
      <c r="B13821">
        <v>5002</v>
      </c>
      <c r="C13821" t="s">
        <v>3724</v>
      </c>
      <c r="D13821" t="s">
        <v>109</v>
      </c>
      <c r="E13821" s="155"/>
      <c r="F13821" s="155"/>
      <c r="G13821">
        <v>227.44</v>
      </c>
      <c r="H13821">
        <v>227.44</v>
      </c>
    </row>
    <row r="13822" spans="1:8">
      <c r="A13822" t="s">
        <v>319</v>
      </c>
      <c r="B13822">
        <v>4977</v>
      </c>
      <c r="C13822" t="s">
        <v>3725</v>
      </c>
      <c r="D13822" t="s">
        <v>109</v>
      </c>
      <c r="E13822" s="155"/>
      <c r="F13822" s="155"/>
      <c r="G13822">
        <v>267.17</v>
      </c>
      <c r="H13822">
        <v>267.17</v>
      </c>
    </row>
    <row r="13823" spans="1:8">
      <c r="A13823" t="s">
        <v>319</v>
      </c>
      <c r="B13823">
        <v>11364</v>
      </c>
      <c r="C13823" t="s">
        <v>3726</v>
      </c>
      <c r="D13823" t="s">
        <v>211</v>
      </c>
      <c r="E13823" s="155">
        <v>158.93</v>
      </c>
      <c r="F13823" s="155">
        <v>158.93</v>
      </c>
      <c r="G13823">
        <v>248.01</v>
      </c>
      <c r="H13823">
        <v>248.01</v>
      </c>
    </row>
    <row r="13824" spans="1:8">
      <c r="A13824" t="s">
        <v>319</v>
      </c>
      <c r="B13824">
        <v>11365</v>
      </c>
      <c r="C13824" t="s">
        <v>3727</v>
      </c>
      <c r="D13824" t="s">
        <v>211</v>
      </c>
      <c r="E13824" s="155">
        <v>164.93</v>
      </c>
      <c r="F13824" s="155">
        <v>164.93</v>
      </c>
      <c r="G13824">
        <v>225.19</v>
      </c>
      <c r="H13824">
        <v>225.19</v>
      </c>
    </row>
    <row r="13825" spans="1:8">
      <c r="A13825" t="s">
        <v>319</v>
      </c>
      <c r="B13825">
        <v>11366</v>
      </c>
      <c r="C13825" t="s">
        <v>3728</v>
      </c>
      <c r="D13825" t="s">
        <v>211</v>
      </c>
      <c r="E13825" s="155">
        <v>175.32</v>
      </c>
      <c r="F13825" s="155">
        <v>175.32</v>
      </c>
      <c r="G13825">
        <v>237.42</v>
      </c>
      <c r="H13825">
        <v>237.42</v>
      </c>
    </row>
    <row r="13826" spans="1:8">
      <c r="A13826" t="s">
        <v>319</v>
      </c>
      <c r="B13826">
        <v>43777</v>
      </c>
      <c r="C13826" t="s">
        <v>3729</v>
      </c>
      <c r="D13826" t="s">
        <v>211</v>
      </c>
      <c r="E13826" s="155">
        <v>205.94</v>
      </c>
      <c r="F13826" s="155">
        <v>205.94</v>
      </c>
      <c r="G13826">
        <v>227.19</v>
      </c>
      <c r="H13826">
        <v>227.19</v>
      </c>
    </row>
    <row r="13827" spans="1:8">
      <c r="A13827" t="s">
        <v>319</v>
      </c>
      <c r="B13827">
        <v>20322</v>
      </c>
      <c r="C13827" t="s">
        <v>3730</v>
      </c>
      <c r="D13827" t="s">
        <v>211</v>
      </c>
      <c r="E13827" s="155">
        <v>191.17</v>
      </c>
      <c r="F13827" s="155">
        <v>191.17</v>
      </c>
      <c r="G13827">
        <v>247.76</v>
      </c>
      <c r="H13827">
        <v>247.76</v>
      </c>
    </row>
    <row r="13828" spans="1:8">
      <c r="A13828" t="s">
        <v>319</v>
      </c>
      <c r="B13828">
        <v>10553</v>
      </c>
      <c r="C13828" t="s">
        <v>3731</v>
      </c>
      <c r="D13828" t="s">
        <v>211</v>
      </c>
      <c r="E13828" s="155">
        <v>173.59</v>
      </c>
      <c r="F13828" s="155">
        <v>173.59</v>
      </c>
      <c r="G13828">
        <v>329.42</v>
      </c>
      <c r="H13828">
        <v>329.42</v>
      </c>
    </row>
    <row r="13829" spans="1:8">
      <c r="A13829" t="s">
        <v>319</v>
      </c>
      <c r="B13829">
        <v>5020</v>
      </c>
      <c r="C13829" t="s">
        <v>3732</v>
      </c>
      <c r="D13829" t="s">
        <v>211</v>
      </c>
      <c r="E13829" s="155">
        <v>183.01</v>
      </c>
      <c r="F13829" s="155">
        <v>183.01</v>
      </c>
      <c r="G13829">
        <v>462.58</v>
      </c>
      <c r="H13829">
        <v>462.58</v>
      </c>
    </row>
    <row r="13830" spans="1:8">
      <c r="A13830" t="s">
        <v>319</v>
      </c>
      <c r="B13830">
        <v>10554</v>
      </c>
      <c r="C13830" t="s">
        <v>3733</v>
      </c>
      <c r="D13830" t="s">
        <v>211</v>
      </c>
      <c r="E13830" s="155">
        <v>175.13</v>
      </c>
      <c r="F13830" s="155">
        <v>175.13</v>
      </c>
      <c r="G13830">
        <v>511.53</v>
      </c>
      <c r="H13830">
        <v>511.53</v>
      </c>
    </row>
    <row r="13831" spans="1:8">
      <c r="A13831" t="s">
        <v>319</v>
      </c>
      <c r="B13831">
        <v>10555</v>
      </c>
      <c r="C13831" t="s">
        <v>3734</v>
      </c>
      <c r="D13831" t="s">
        <v>211</v>
      </c>
      <c r="E13831" s="155">
        <v>190.98</v>
      </c>
      <c r="F13831" s="155">
        <v>190.98</v>
      </c>
      <c r="G13831">
        <v>538.37</v>
      </c>
      <c r="H13831">
        <v>538.37</v>
      </c>
    </row>
    <row r="13832" spans="1:8">
      <c r="A13832" t="s">
        <v>319</v>
      </c>
      <c r="B13832">
        <v>10556</v>
      </c>
      <c r="C13832" t="s">
        <v>3735</v>
      </c>
      <c r="D13832" t="s">
        <v>211</v>
      </c>
      <c r="E13832" s="155">
        <v>253.93</v>
      </c>
      <c r="F13832" s="155">
        <v>253.93</v>
      </c>
      <c r="G13832">
        <v>580.16999999999996</v>
      </c>
      <c r="H13832">
        <v>580.16999999999996</v>
      </c>
    </row>
    <row r="13833" spans="1:8">
      <c r="A13833" t="s">
        <v>319</v>
      </c>
      <c r="B13833">
        <v>39502</v>
      </c>
      <c r="C13833" t="s">
        <v>3736</v>
      </c>
      <c r="D13833" t="s">
        <v>211</v>
      </c>
      <c r="E13833" s="155">
        <v>356.57</v>
      </c>
      <c r="F13833" s="155">
        <v>356.57</v>
      </c>
      <c r="G13833">
        <v>788.56</v>
      </c>
      <c r="H13833">
        <v>788.56</v>
      </c>
    </row>
    <row r="13834" spans="1:8">
      <c r="A13834" t="s">
        <v>319</v>
      </c>
      <c r="B13834">
        <v>39504</v>
      </c>
      <c r="C13834" t="s">
        <v>3737</v>
      </c>
      <c r="D13834" t="s">
        <v>211</v>
      </c>
      <c r="E13834" s="155">
        <v>394.3</v>
      </c>
      <c r="F13834" s="155">
        <v>394.3</v>
      </c>
      <c r="G13834">
        <v>455.8</v>
      </c>
      <c r="H13834">
        <v>455.8</v>
      </c>
    </row>
    <row r="13835" spans="1:8">
      <c r="A13835" t="s">
        <v>496</v>
      </c>
      <c r="B13835">
        <v>39503</v>
      </c>
      <c r="C13835" t="s">
        <v>3738</v>
      </c>
      <c r="D13835" t="s">
        <v>211</v>
      </c>
      <c r="E13835" s="155">
        <v>414.99</v>
      </c>
      <c r="F13835" s="155">
        <v>414.99</v>
      </c>
      <c r="G13835">
        <v>537.95000000000005</v>
      </c>
      <c r="H13835">
        <v>537.95000000000005</v>
      </c>
    </row>
    <row r="13836" spans="1:8">
      <c r="A13836" t="s">
        <v>319</v>
      </c>
      <c r="B13836">
        <v>39505</v>
      </c>
      <c r="C13836" t="s">
        <v>3739</v>
      </c>
      <c r="D13836" t="s">
        <v>211</v>
      </c>
      <c r="E13836" s="155">
        <v>447.21</v>
      </c>
      <c r="F13836" s="155">
        <v>447.21</v>
      </c>
      <c r="G13836">
        <v>888.45</v>
      </c>
      <c r="H13836">
        <v>888.45</v>
      </c>
    </row>
    <row r="13837" spans="1:8">
      <c r="A13837" t="s">
        <v>319</v>
      </c>
      <c r="B13837">
        <v>5028</v>
      </c>
      <c r="C13837" t="s">
        <v>3740</v>
      </c>
      <c r="D13837" t="s">
        <v>109</v>
      </c>
      <c r="E13837" s="155"/>
      <c r="F13837" s="155"/>
      <c r="G13837">
        <v>56.13</v>
      </c>
      <c r="H13837">
        <v>56.13</v>
      </c>
    </row>
    <row r="13838" spans="1:8">
      <c r="A13838" t="s">
        <v>319</v>
      </c>
      <c r="B13838">
        <v>4969</v>
      </c>
      <c r="C13838" t="s">
        <v>3741</v>
      </c>
      <c r="D13838" t="s">
        <v>109</v>
      </c>
      <c r="E13838" s="155"/>
      <c r="F13838" s="155"/>
      <c r="G13838">
        <v>36.049999999999997</v>
      </c>
      <c r="H13838">
        <v>36.049999999999997</v>
      </c>
    </row>
    <row r="13839" spans="1:8">
      <c r="A13839" t="s">
        <v>319</v>
      </c>
      <c r="B13839">
        <v>44471</v>
      </c>
      <c r="C13839" t="s">
        <v>3742</v>
      </c>
      <c r="D13839" t="s">
        <v>211</v>
      </c>
      <c r="E13839" s="155"/>
      <c r="F13839" s="155"/>
      <c r="G13839">
        <v>450.29</v>
      </c>
      <c r="H13839">
        <v>450.29</v>
      </c>
    </row>
    <row r="13840" spans="1:8">
      <c r="A13840" t="s">
        <v>319</v>
      </c>
      <c r="B13840">
        <v>4944</v>
      </c>
      <c r="C13840" t="s">
        <v>3743</v>
      </c>
      <c r="D13840" t="s">
        <v>109</v>
      </c>
      <c r="E13840" s="155">
        <v>873.93</v>
      </c>
      <c r="F13840" s="155">
        <v>873.93</v>
      </c>
      <c r="G13840">
        <v>785.54</v>
      </c>
      <c r="H13840">
        <v>785.54</v>
      </c>
    </row>
    <row r="13841" spans="1:8">
      <c r="A13841" t="s">
        <v>319</v>
      </c>
      <c r="B13841">
        <v>21102</v>
      </c>
      <c r="C13841" t="s">
        <v>3744</v>
      </c>
      <c r="D13841" t="s">
        <v>211</v>
      </c>
      <c r="E13841" s="155">
        <v>77.98</v>
      </c>
      <c r="F13841" s="155">
        <v>77.98</v>
      </c>
      <c r="G13841">
        <v>683.44</v>
      </c>
      <c r="H13841">
        <v>683.44</v>
      </c>
    </row>
    <row r="13842" spans="1:8">
      <c r="A13842" t="s">
        <v>319</v>
      </c>
      <c r="B13842">
        <v>21101</v>
      </c>
      <c r="C13842" t="s">
        <v>3745</v>
      </c>
      <c r="D13842" t="s">
        <v>211</v>
      </c>
      <c r="E13842" s="155">
        <v>50.07</v>
      </c>
      <c r="F13842" s="155">
        <v>50.07</v>
      </c>
      <c r="G13842">
        <v>637.4</v>
      </c>
      <c r="H13842">
        <v>637.4</v>
      </c>
    </row>
    <row r="13843" spans="1:8">
      <c r="A13843" t="s">
        <v>319</v>
      </c>
      <c r="B13843">
        <v>34713</v>
      </c>
      <c r="C13843" t="s">
        <v>3746</v>
      </c>
      <c r="D13843" t="s">
        <v>109</v>
      </c>
      <c r="E13843" s="155">
        <v>383.93</v>
      </c>
      <c r="F13843" s="155">
        <v>383.93</v>
      </c>
      <c r="G13843">
        <v>835.71</v>
      </c>
      <c r="H13843">
        <v>835.71</v>
      </c>
    </row>
    <row r="13844" spans="1:8">
      <c r="A13844" t="s">
        <v>319</v>
      </c>
      <c r="B13844">
        <v>37563</v>
      </c>
      <c r="C13844" t="s">
        <v>3747</v>
      </c>
      <c r="D13844" t="s">
        <v>109</v>
      </c>
      <c r="E13844" s="155"/>
      <c r="F13844" s="155"/>
      <c r="G13844">
        <v>1841.53</v>
      </c>
      <c r="H13844">
        <v>1841.53</v>
      </c>
    </row>
    <row r="13845" spans="1:8">
      <c r="A13845" t="s">
        <v>319</v>
      </c>
      <c r="B13845">
        <v>4948</v>
      </c>
      <c r="C13845" t="s">
        <v>3748</v>
      </c>
      <c r="D13845" t="s">
        <v>109</v>
      </c>
      <c r="E13845" s="155"/>
      <c r="F13845" s="155"/>
      <c r="G13845">
        <v>2093.02</v>
      </c>
      <c r="H13845">
        <v>2093.02</v>
      </c>
    </row>
    <row r="13846" spans="1:8">
      <c r="A13846" t="s">
        <v>319</v>
      </c>
      <c r="B13846">
        <v>37561</v>
      </c>
      <c r="C13846" t="s">
        <v>3749</v>
      </c>
      <c r="D13846" t="s">
        <v>109</v>
      </c>
      <c r="E13846" s="155"/>
      <c r="F13846" s="155"/>
      <c r="G13846">
        <v>1780.09</v>
      </c>
      <c r="H13846">
        <v>1780.09</v>
      </c>
    </row>
    <row r="13847" spans="1:8">
      <c r="A13847" t="s">
        <v>319</v>
      </c>
      <c r="B13847">
        <v>37562</v>
      </c>
      <c r="C13847" t="s">
        <v>3750</v>
      </c>
      <c r="D13847" t="s">
        <v>109</v>
      </c>
      <c r="E13847" s="155"/>
      <c r="F13847" s="155"/>
      <c r="G13847">
        <v>1326.27</v>
      </c>
      <c r="H13847">
        <v>1326.27</v>
      </c>
    </row>
    <row r="13848" spans="1:8">
      <c r="A13848" t="s">
        <v>319</v>
      </c>
      <c r="B13848">
        <v>14164</v>
      </c>
      <c r="C13848" t="s">
        <v>3751</v>
      </c>
      <c r="D13848" t="s">
        <v>211</v>
      </c>
      <c r="E13848" s="155"/>
      <c r="F13848" s="155"/>
      <c r="G13848">
        <v>1777.51</v>
      </c>
      <c r="H13848">
        <v>1777.51</v>
      </c>
    </row>
    <row r="13849" spans="1:8">
      <c r="A13849" t="s">
        <v>319</v>
      </c>
      <c r="B13849">
        <v>14163</v>
      </c>
      <c r="C13849" t="s">
        <v>3752</v>
      </c>
      <c r="D13849" t="s">
        <v>211</v>
      </c>
      <c r="E13849" s="155"/>
      <c r="F13849" s="155"/>
      <c r="G13849">
        <v>1343.11</v>
      </c>
      <c r="H13849">
        <v>1343.11</v>
      </c>
    </row>
    <row r="13850" spans="1:8">
      <c r="A13850" t="s">
        <v>319</v>
      </c>
      <c r="B13850">
        <v>5051</v>
      </c>
      <c r="C13850" t="s">
        <v>3753</v>
      </c>
      <c r="D13850" t="s">
        <v>211</v>
      </c>
      <c r="E13850" s="155"/>
      <c r="F13850" s="155"/>
      <c r="G13850">
        <v>1860.69</v>
      </c>
      <c r="H13850">
        <v>1860.69</v>
      </c>
    </row>
    <row r="13851" spans="1:8">
      <c r="A13851" t="s">
        <v>319</v>
      </c>
      <c r="B13851">
        <v>5052</v>
      </c>
      <c r="C13851" t="s">
        <v>3754</v>
      </c>
      <c r="D13851" t="s">
        <v>211</v>
      </c>
      <c r="E13851" s="155"/>
      <c r="F13851" s="155"/>
      <c r="G13851">
        <v>457.96</v>
      </c>
      <c r="H13851">
        <v>457.96</v>
      </c>
    </row>
    <row r="13852" spans="1:8">
      <c r="A13852" t="s">
        <v>319</v>
      </c>
      <c r="B13852">
        <v>14162</v>
      </c>
      <c r="C13852" t="s">
        <v>3755</v>
      </c>
      <c r="D13852" t="s">
        <v>211</v>
      </c>
      <c r="E13852" s="155"/>
      <c r="F13852" s="155"/>
      <c r="G13852">
        <v>1057.1500000000001</v>
      </c>
      <c r="H13852">
        <v>1057.1500000000001</v>
      </c>
    </row>
    <row r="13853" spans="1:8">
      <c r="A13853" t="s">
        <v>319</v>
      </c>
      <c r="B13853">
        <v>14166</v>
      </c>
      <c r="C13853" t="s">
        <v>3756</v>
      </c>
      <c r="D13853" t="s">
        <v>211</v>
      </c>
      <c r="E13853" s="155"/>
      <c r="F13853" s="155"/>
      <c r="G13853">
        <v>1460.4</v>
      </c>
      <c r="H13853">
        <v>1460.4</v>
      </c>
    </row>
    <row r="13854" spans="1:8">
      <c r="A13854" t="s">
        <v>319</v>
      </c>
      <c r="B13854">
        <v>14165</v>
      </c>
      <c r="C13854" t="s">
        <v>3757</v>
      </c>
      <c r="D13854" t="s">
        <v>211</v>
      </c>
      <c r="E13854" s="155"/>
      <c r="F13854" s="155"/>
      <c r="G13854">
        <v>1679.11</v>
      </c>
      <c r="H13854">
        <v>1679.11</v>
      </c>
    </row>
    <row r="13855" spans="1:8">
      <c r="A13855" t="s">
        <v>319</v>
      </c>
      <c r="B13855">
        <v>5050</v>
      </c>
      <c r="C13855" t="s">
        <v>3758</v>
      </c>
      <c r="D13855" t="s">
        <v>211</v>
      </c>
      <c r="E13855" s="155"/>
      <c r="F13855" s="155"/>
      <c r="G13855">
        <v>3774.61</v>
      </c>
      <c r="H13855">
        <v>3774.61</v>
      </c>
    </row>
    <row r="13856" spans="1:8">
      <c r="A13856" t="s">
        <v>319</v>
      </c>
      <c r="B13856">
        <v>12366</v>
      </c>
      <c r="C13856" t="s">
        <v>3759</v>
      </c>
      <c r="D13856" t="s">
        <v>211</v>
      </c>
      <c r="E13856" s="155"/>
      <c r="F13856" s="155"/>
      <c r="G13856">
        <v>4997.47</v>
      </c>
      <c r="H13856">
        <v>4997.47</v>
      </c>
    </row>
    <row r="13857" spans="1:8">
      <c r="A13857" t="s">
        <v>319</v>
      </c>
      <c r="B13857">
        <v>5045</v>
      </c>
      <c r="C13857" t="s">
        <v>3760</v>
      </c>
      <c r="D13857" t="s">
        <v>211</v>
      </c>
      <c r="E13857" s="155"/>
      <c r="F13857" s="155"/>
      <c r="G13857">
        <v>7169.29</v>
      </c>
      <c r="H13857">
        <v>7169.29</v>
      </c>
    </row>
    <row r="13858" spans="1:8">
      <c r="A13858" t="s">
        <v>319</v>
      </c>
      <c r="B13858">
        <v>5035</v>
      </c>
      <c r="C13858" t="s">
        <v>3761</v>
      </c>
      <c r="D13858" t="s">
        <v>211</v>
      </c>
      <c r="E13858" s="155"/>
      <c r="F13858" s="155"/>
      <c r="G13858">
        <v>8951</v>
      </c>
      <c r="H13858">
        <v>8951</v>
      </c>
    </row>
    <row r="13859" spans="1:8">
      <c r="A13859" t="s">
        <v>319</v>
      </c>
      <c r="B13859">
        <v>41180</v>
      </c>
      <c r="C13859" t="s">
        <v>3762</v>
      </c>
      <c r="D13859" t="s">
        <v>211</v>
      </c>
      <c r="E13859" s="155"/>
      <c r="F13859" s="155"/>
      <c r="G13859">
        <v>13628.45</v>
      </c>
      <c r="H13859">
        <v>13628.45</v>
      </c>
    </row>
    <row r="13860" spans="1:8">
      <c r="A13860" t="s">
        <v>319</v>
      </c>
      <c r="B13860">
        <v>41181</v>
      </c>
      <c r="C13860" t="s">
        <v>3763</v>
      </c>
      <c r="D13860" t="s">
        <v>211</v>
      </c>
      <c r="E13860" s="155"/>
      <c r="F13860" s="155"/>
      <c r="G13860">
        <v>5054.04</v>
      </c>
      <c r="H13860">
        <v>5054.04</v>
      </c>
    </row>
    <row r="13861" spans="1:8">
      <c r="A13861" t="s">
        <v>319</v>
      </c>
      <c r="B13861">
        <v>41182</v>
      </c>
      <c r="C13861" t="s">
        <v>3764</v>
      </c>
      <c r="D13861" t="s">
        <v>211</v>
      </c>
      <c r="E13861" s="155"/>
      <c r="F13861" s="155"/>
      <c r="G13861">
        <v>7082.65</v>
      </c>
      <c r="H13861">
        <v>7082.65</v>
      </c>
    </row>
    <row r="13862" spans="1:8">
      <c r="A13862" t="s">
        <v>319</v>
      </c>
      <c r="B13862">
        <v>41183</v>
      </c>
      <c r="C13862" t="s">
        <v>3765</v>
      </c>
      <c r="D13862" t="s">
        <v>211</v>
      </c>
      <c r="E13862" s="155"/>
      <c r="F13862" s="155"/>
      <c r="G13862">
        <v>9498.43</v>
      </c>
      <c r="H13862">
        <v>9498.43</v>
      </c>
    </row>
    <row r="13863" spans="1:8">
      <c r="A13863" t="s">
        <v>319</v>
      </c>
      <c r="B13863">
        <v>41184</v>
      </c>
      <c r="C13863" t="s">
        <v>3766</v>
      </c>
      <c r="D13863" t="s">
        <v>211</v>
      </c>
      <c r="E13863" s="155"/>
      <c r="F13863" s="155"/>
      <c r="G13863">
        <v>12146.37</v>
      </c>
      <c r="H13863">
        <v>12146.37</v>
      </c>
    </row>
    <row r="13864" spans="1:8">
      <c r="A13864" t="s">
        <v>319</v>
      </c>
      <c r="B13864">
        <v>41185</v>
      </c>
      <c r="C13864" t="s">
        <v>3767</v>
      </c>
      <c r="D13864" t="s">
        <v>211</v>
      </c>
      <c r="E13864" s="155"/>
      <c r="F13864" s="155"/>
      <c r="G13864">
        <v>2576.06</v>
      </c>
      <c r="H13864">
        <v>2576.06</v>
      </c>
    </row>
    <row r="13865" spans="1:8">
      <c r="A13865" t="s">
        <v>319</v>
      </c>
      <c r="B13865">
        <v>41186</v>
      </c>
      <c r="C13865" t="s">
        <v>3768</v>
      </c>
      <c r="D13865" t="s">
        <v>211</v>
      </c>
      <c r="E13865" s="155"/>
      <c r="F13865" s="155"/>
      <c r="G13865">
        <v>15615.43</v>
      </c>
      <c r="H13865">
        <v>15615.43</v>
      </c>
    </row>
    <row r="13866" spans="1:8">
      <c r="A13866" t="s">
        <v>319</v>
      </c>
      <c r="B13866">
        <v>41187</v>
      </c>
      <c r="C13866" t="s">
        <v>3769</v>
      </c>
      <c r="D13866" t="s">
        <v>211</v>
      </c>
      <c r="E13866" s="155"/>
      <c r="F13866" s="155"/>
      <c r="G13866">
        <v>5430.5</v>
      </c>
      <c r="H13866">
        <v>5430.5</v>
      </c>
    </row>
    <row r="13867" spans="1:8">
      <c r="A13867" t="s">
        <v>319</v>
      </c>
      <c r="B13867">
        <v>41188</v>
      </c>
      <c r="C13867" t="s">
        <v>3770</v>
      </c>
      <c r="D13867" t="s">
        <v>211</v>
      </c>
      <c r="E13867" s="155"/>
      <c r="F13867" s="155"/>
      <c r="G13867">
        <v>8327.4699999999993</v>
      </c>
      <c r="H13867">
        <v>8327.4699999999993</v>
      </c>
    </row>
    <row r="13868" spans="1:8">
      <c r="A13868" t="s">
        <v>319</v>
      </c>
      <c r="B13868">
        <v>5036</v>
      </c>
      <c r="C13868" t="s">
        <v>3771</v>
      </c>
      <c r="D13868" t="s">
        <v>211</v>
      </c>
      <c r="E13868" s="155"/>
      <c r="F13868" s="155"/>
      <c r="G13868">
        <v>8681.32</v>
      </c>
      <c r="H13868">
        <v>8681.32</v>
      </c>
    </row>
    <row r="13869" spans="1:8">
      <c r="A13869" t="s">
        <v>319</v>
      </c>
      <c r="B13869">
        <v>41189</v>
      </c>
      <c r="C13869" t="s">
        <v>3772</v>
      </c>
      <c r="D13869" t="s">
        <v>211</v>
      </c>
      <c r="E13869" s="155"/>
      <c r="F13869" s="155"/>
      <c r="G13869">
        <v>14184.99</v>
      </c>
      <c r="H13869">
        <v>14184.99</v>
      </c>
    </row>
    <row r="13870" spans="1:8">
      <c r="A13870" t="s">
        <v>319</v>
      </c>
      <c r="B13870">
        <v>41190</v>
      </c>
      <c r="C13870" t="s">
        <v>3773</v>
      </c>
      <c r="D13870" t="s">
        <v>211</v>
      </c>
      <c r="E13870" s="155"/>
      <c r="F13870" s="155"/>
      <c r="G13870">
        <v>16925.91</v>
      </c>
      <c r="H13870">
        <v>16925.91</v>
      </c>
    </row>
    <row r="13871" spans="1:8">
      <c r="A13871" t="s">
        <v>319</v>
      </c>
      <c r="B13871">
        <v>41191</v>
      </c>
      <c r="C13871" t="s">
        <v>3774</v>
      </c>
      <c r="D13871" t="s">
        <v>211</v>
      </c>
      <c r="E13871" s="155"/>
      <c r="F13871" s="155"/>
      <c r="G13871">
        <v>910.79</v>
      </c>
      <c r="H13871">
        <v>910.79</v>
      </c>
    </row>
    <row r="13872" spans="1:8">
      <c r="A13872" t="s">
        <v>319</v>
      </c>
      <c r="B13872">
        <v>41192</v>
      </c>
      <c r="C13872" t="s">
        <v>3775</v>
      </c>
      <c r="D13872" t="s">
        <v>211</v>
      </c>
      <c r="E13872" s="155"/>
      <c r="F13872" s="155"/>
      <c r="G13872">
        <v>1089.19</v>
      </c>
      <c r="H13872">
        <v>1089.19</v>
      </c>
    </row>
    <row r="13873" spans="1:8">
      <c r="A13873" t="s">
        <v>319</v>
      </c>
      <c r="B13873">
        <v>41193</v>
      </c>
      <c r="C13873" t="s">
        <v>3776</v>
      </c>
      <c r="D13873" t="s">
        <v>211</v>
      </c>
      <c r="E13873" s="155"/>
      <c r="F13873" s="155"/>
      <c r="G13873">
        <v>2210.42</v>
      </c>
      <c r="H13873">
        <v>2210.42</v>
      </c>
    </row>
    <row r="13874" spans="1:8">
      <c r="A13874" t="s">
        <v>319</v>
      </c>
      <c r="B13874">
        <v>41194</v>
      </c>
      <c r="C13874" t="s">
        <v>3777</v>
      </c>
      <c r="D13874" t="s">
        <v>211</v>
      </c>
      <c r="E13874" s="155"/>
      <c r="F13874" s="155"/>
      <c r="G13874">
        <v>710.29</v>
      </c>
      <c r="H13874">
        <v>710.29</v>
      </c>
    </row>
    <row r="13875" spans="1:8">
      <c r="A13875" t="s">
        <v>319</v>
      </c>
      <c r="B13875">
        <v>5044</v>
      </c>
      <c r="C13875" t="s">
        <v>3778</v>
      </c>
      <c r="D13875" t="s">
        <v>211</v>
      </c>
      <c r="E13875" s="155"/>
      <c r="F13875" s="155"/>
      <c r="G13875">
        <v>961.6</v>
      </c>
      <c r="H13875">
        <v>961.6</v>
      </c>
    </row>
    <row r="13876" spans="1:8">
      <c r="A13876" t="s">
        <v>319</v>
      </c>
      <c r="B13876">
        <v>5059</v>
      </c>
      <c r="C13876" t="s">
        <v>3779</v>
      </c>
      <c r="D13876" t="s">
        <v>211</v>
      </c>
      <c r="E13876" s="155"/>
      <c r="F13876" s="155"/>
      <c r="G13876">
        <v>1382.48</v>
      </c>
      <c r="H13876">
        <v>1382.48</v>
      </c>
    </row>
    <row r="13877" spans="1:8">
      <c r="A13877" t="s">
        <v>319</v>
      </c>
      <c r="B13877">
        <v>41201</v>
      </c>
      <c r="C13877" t="s">
        <v>3780</v>
      </c>
      <c r="D13877" t="s">
        <v>211</v>
      </c>
      <c r="E13877" s="155"/>
      <c r="F13877" s="155"/>
      <c r="G13877">
        <v>2561.6999999999998</v>
      </c>
      <c r="H13877">
        <v>2561.6999999999998</v>
      </c>
    </row>
    <row r="13878" spans="1:8">
      <c r="A13878" t="s">
        <v>319</v>
      </c>
      <c r="B13878">
        <v>41199</v>
      </c>
      <c r="C13878" t="s">
        <v>3781</v>
      </c>
      <c r="D13878" t="s">
        <v>211</v>
      </c>
      <c r="E13878" s="155"/>
      <c r="F13878" s="155"/>
      <c r="G13878">
        <v>747.52</v>
      </c>
      <c r="H13878">
        <v>747.52</v>
      </c>
    </row>
    <row r="13879" spans="1:8">
      <c r="A13879" t="s">
        <v>319</v>
      </c>
      <c r="B13879">
        <v>5057</v>
      </c>
      <c r="C13879" t="s">
        <v>3782</v>
      </c>
      <c r="D13879" t="s">
        <v>211</v>
      </c>
      <c r="E13879" s="155"/>
      <c r="F13879" s="155"/>
      <c r="G13879">
        <v>3377.49</v>
      </c>
      <c r="H13879">
        <v>3377.49</v>
      </c>
    </row>
    <row r="13880" spans="1:8">
      <c r="A13880" t="s">
        <v>319</v>
      </c>
      <c r="B13880">
        <v>41200</v>
      </c>
      <c r="C13880" t="s">
        <v>3783</v>
      </c>
      <c r="D13880" t="s">
        <v>211</v>
      </c>
      <c r="E13880" s="155"/>
      <c r="F13880" s="155"/>
      <c r="G13880">
        <v>784.9</v>
      </c>
      <c r="H13880">
        <v>784.9</v>
      </c>
    </row>
    <row r="13881" spans="1:8">
      <c r="A13881" t="s">
        <v>319</v>
      </c>
      <c r="B13881">
        <v>41205</v>
      </c>
      <c r="C13881" t="s">
        <v>3784</v>
      </c>
      <c r="D13881" t="s">
        <v>211</v>
      </c>
      <c r="E13881" s="155"/>
      <c r="F13881" s="155"/>
      <c r="G13881">
        <v>4546.7700000000004</v>
      </c>
      <c r="H13881">
        <v>4546.7700000000004</v>
      </c>
    </row>
    <row r="13882" spans="1:8">
      <c r="A13882" t="s">
        <v>319</v>
      </c>
      <c r="B13882">
        <v>41202</v>
      </c>
      <c r="C13882" t="s">
        <v>3785</v>
      </c>
      <c r="D13882" t="s">
        <v>211</v>
      </c>
      <c r="E13882" s="155"/>
      <c r="F13882" s="155"/>
      <c r="G13882">
        <v>1197.45</v>
      </c>
      <c r="H13882">
        <v>1197.45</v>
      </c>
    </row>
    <row r="13883" spans="1:8">
      <c r="A13883" t="s">
        <v>319</v>
      </c>
      <c r="B13883">
        <v>41206</v>
      </c>
      <c r="C13883" t="s">
        <v>3786</v>
      </c>
      <c r="D13883" t="s">
        <v>211</v>
      </c>
      <c r="E13883" s="155"/>
      <c r="F13883" s="155"/>
      <c r="G13883">
        <v>1692.88</v>
      </c>
      <c r="H13883">
        <v>1692.88</v>
      </c>
    </row>
    <row r="13884" spans="1:8">
      <c r="A13884" t="s">
        <v>319</v>
      </c>
      <c r="B13884">
        <v>12372</v>
      </c>
      <c r="C13884" t="s">
        <v>3787</v>
      </c>
      <c r="D13884" t="s">
        <v>211</v>
      </c>
      <c r="E13884" s="155"/>
      <c r="F13884" s="155"/>
      <c r="G13884">
        <v>2827.92</v>
      </c>
      <c r="H13884">
        <v>2827.92</v>
      </c>
    </row>
    <row r="13885" spans="1:8">
      <c r="A13885" t="s">
        <v>319</v>
      </c>
      <c r="B13885">
        <v>41207</v>
      </c>
      <c r="C13885" t="s">
        <v>3788</v>
      </c>
      <c r="D13885" t="s">
        <v>211</v>
      </c>
      <c r="E13885" s="155"/>
      <c r="F13885" s="155"/>
      <c r="G13885">
        <v>989.94</v>
      </c>
      <c r="H13885">
        <v>989.94</v>
      </c>
    </row>
    <row r="13886" spans="1:8">
      <c r="A13886" t="s">
        <v>319</v>
      </c>
      <c r="B13886">
        <v>41203</v>
      </c>
      <c r="C13886" t="s">
        <v>3789</v>
      </c>
      <c r="D13886" t="s">
        <v>211</v>
      </c>
      <c r="E13886" s="155"/>
      <c r="F13886" s="155"/>
      <c r="G13886">
        <v>3984.5</v>
      </c>
      <c r="H13886">
        <v>3984.5</v>
      </c>
    </row>
    <row r="13887" spans="1:8">
      <c r="A13887" t="s">
        <v>319</v>
      </c>
      <c r="B13887">
        <v>41204</v>
      </c>
      <c r="C13887" t="s">
        <v>3790</v>
      </c>
      <c r="D13887" t="s">
        <v>211</v>
      </c>
      <c r="E13887" s="155"/>
      <c r="F13887" s="155"/>
      <c r="G13887">
        <v>1341.6</v>
      </c>
      <c r="H13887">
        <v>1341.6</v>
      </c>
    </row>
    <row r="13888" spans="1:8">
      <c r="A13888" t="s">
        <v>319</v>
      </c>
      <c r="B13888">
        <v>41210</v>
      </c>
      <c r="C13888" t="s">
        <v>3791</v>
      </c>
      <c r="D13888" t="s">
        <v>211</v>
      </c>
      <c r="E13888" s="155"/>
      <c r="F13888" s="155"/>
      <c r="G13888">
        <v>8258.9</v>
      </c>
      <c r="H13888">
        <v>8258.9</v>
      </c>
    </row>
    <row r="13889" spans="1:8">
      <c r="A13889" t="s">
        <v>319</v>
      </c>
      <c r="B13889">
        <v>41208</v>
      </c>
      <c r="C13889" t="s">
        <v>3792</v>
      </c>
      <c r="D13889" t="s">
        <v>211</v>
      </c>
      <c r="E13889" s="155"/>
      <c r="F13889" s="155"/>
      <c r="G13889">
        <v>1845.88</v>
      </c>
      <c r="H13889">
        <v>1845.88</v>
      </c>
    </row>
    <row r="13890" spans="1:8">
      <c r="A13890" t="s">
        <v>319</v>
      </c>
      <c r="B13890">
        <v>41211</v>
      </c>
      <c r="C13890" t="s">
        <v>3793</v>
      </c>
      <c r="D13890" t="s">
        <v>211</v>
      </c>
      <c r="E13890" s="155"/>
      <c r="F13890" s="155"/>
      <c r="G13890">
        <v>3457.58</v>
      </c>
      <c r="H13890">
        <v>3457.58</v>
      </c>
    </row>
    <row r="13891" spans="1:8">
      <c r="A13891" t="s">
        <v>319</v>
      </c>
      <c r="B13891">
        <v>13339</v>
      </c>
      <c r="C13891" t="s">
        <v>3794</v>
      </c>
      <c r="D13891" t="s">
        <v>211</v>
      </c>
      <c r="E13891" s="155"/>
      <c r="F13891" s="155"/>
      <c r="G13891">
        <v>5543.73</v>
      </c>
      <c r="H13891">
        <v>5543.73</v>
      </c>
    </row>
    <row r="13892" spans="1:8">
      <c r="A13892" t="s">
        <v>319</v>
      </c>
      <c r="B13892">
        <v>41213</v>
      </c>
      <c r="C13892" t="s">
        <v>3795</v>
      </c>
      <c r="D13892" t="s">
        <v>211</v>
      </c>
      <c r="E13892" s="155"/>
      <c r="F13892" s="155"/>
      <c r="G13892">
        <v>7434.31</v>
      </c>
      <c r="H13892">
        <v>7434.31</v>
      </c>
    </row>
    <row r="13893" spans="1:8">
      <c r="A13893" t="s">
        <v>319</v>
      </c>
      <c r="B13893">
        <v>41209</v>
      </c>
      <c r="C13893" t="s">
        <v>3796</v>
      </c>
      <c r="D13893" t="s">
        <v>211</v>
      </c>
      <c r="E13893" s="155"/>
      <c r="F13893" s="155"/>
      <c r="G13893">
        <v>1567.51</v>
      </c>
      <c r="H13893">
        <v>1567.51</v>
      </c>
    </row>
    <row r="13894" spans="1:8">
      <c r="A13894" t="s">
        <v>319</v>
      </c>
      <c r="B13894">
        <v>41216</v>
      </c>
      <c r="C13894" t="s">
        <v>3797</v>
      </c>
      <c r="D13894" t="s">
        <v>211</v>
      </c>
      <c r="E13894" s="155"/>
      <c r="F13894" s="155"/>
      <c r="G13894">
        <v>2360.1</v>
      </c>
      <c r="H13894">
        <v>2360.1</v>
      </c>
    </row>
    <row r="13895" spans="1:8">
      <c r="A13895" t="s">
        <v>319</v>
      </c>
      <c r="B13895">
        <v>41217</v>
      </c>
      <c r="C13895" t="s">
        <v>3798</v>
      </c>
      <c r="D13895" t="s">
        <v>211</v>
      </c>
      <c r="E13895" s="155"/>
      <c r="F13895" s="155"/>
      <c r="G13895">
        <v>6833.7</v>
      </c>
      <c r="H13895">
        <v>6833.7</v>
      </c>
    </row>
    <row r="13896" spans="1:8">
      <c r="A13896" t="s">
        <v>319</v>
      </c>
      <c r="B13896">
        <v>41218</v>
      </c>
      <c r="C13896" t="s">
        <v>3799</v>
      </c>
      <c r="D13896" t="s">
        <v>211</v>
      </c>
      <c r="E13896" s="155"/>
      <c r="F13896" s="155"/>
      <c r="G13896">
        <v>9779.11</v>
      </c>
      <c r="H13896">
        <v>9779.11</v>
      </c>
    </row>
    <row r="13897" spans="1:8">
      <c r="A13897" t="s">
        <v>319</v>
      </c>
      <c r="B13897">
        <v>41214</v>
      </c>
      <c r="C13897" t="s">
        <v>3800</v>
      </c>
      <c r="D13897" t="s">
        <v>211</v>
      </c>
      <c r="E13897" s="155"/>
      <c r="F13897" s="155"/>
      <c r="G13897">
        <v>502.61</v>
      </c>
      <c r="H13897">
        <v>502.61</v>
      </c>
    </row>
    <row r="13898" spans="1:8">
      <c r="A13898" t="s">
        <v>319</v>
      </c>
      <c r="B13898">
        <v>41215</v>
      </c>
      <c r="C13898" t="s">
        <v>3801</v>
      </c>
      <c r="D13898" t="s">
        <v>211</v>
      </c>
      <c r="E13898" s="155"/>
      <c r="F13898" s="155"/>
      <c r="G13898">
        <v>1964.11</v>
      </c>
      <c r="H13898">
        <v>1964.11</v>
      </c>
    </row>
    <row r="13899" spans="1:8">
      <c r="A13899" t="s">
        <v>319</v>
      </c>
      <c r="B13899">
        <v>41221</v>
      </c>
      <c r="C13899" t="s">
        <v>3802</v>
      </c>
      <c r="D13899" t="s">
        <v>211</v>
      </c>
      <c r="E13899" s="155"/>
      <c r="F13899" s="155"/>
      <c r="G13899">
        <v>623.02</v>
      </c>
      <c r="H13899">
        <v>623.02</v>
      </c>
    </row>
    <row r="13900" spans="1:8">
      <c r="A13900" t="s">
        <v>319</v>
      </c>
      <c r="B13900">
        <v>41222</v>
      </c>
      <c r="C13900" t="s">
        <v>3803</v>
      </c>
      <c r="D13900" t="s">
        <v>211</v>
      </c>
      <c r="E13900" s="155"/>
      <c r="F13900" s="155"/>
      <c r="G13900">
        <v>818</v>
      </c>
      <c r="H13900">
        <v>818</v>
      </c>
    </row>
    <row r="13901" spans="1:8">
      <c r="A13901" t="s">
        <v>319</v>
      </c>
      <c r="B13901">
        <v>41195</v>
      </c>
      <c r="C13901" t="s">
        <v>3804</v>
      </c>
      <c r="D13901" t="s">
        <v>211</v>
      </c>
      <c r="E13901" s="155"/>
      <c r="F13901" s="155"/>
      <c r="G13901">
        <v>1215.03</v>
      </c>
      <c r="H13901">
        <v>1215.03</v>
      </c>
    </row>
    <row r="13902" spans="1:8">
      <c r="A13902" t="s">
        <v>319</v>
      </c>
      <c r="B13902">
        <v>41198</v>
      </c>
      <c r="C13902" t="s">
        <v>3805</v>
      </c>
      <c r="D13902" t="s">
        <v>211</v>
      </c>
      <c r="E13902" s="155"/>
      <c r="F13902" s="155"/>
      <c r="G13902">
        <v>271.08</v>
      </c>
      <c r="H13902">
        <v>271.08</v>
      </c>
    </row>
    <row r="13903" spans="1:8">
      <c r="A13903" t="s">
        <v>319</v>
      </c>
      <c r="B13903">
        <v>41196</v>
      </c>
      <c r="C13903" t="s">
        <v>3806</v>
      </c>
      <c r="D13903" t="s">
        <v>211</v>
      </c>
      <c r="E13903" s="155"/>
      <c r="F13903" s="155"/>
      <c r="G13903">
        <v>110.65</v>
      </c>
      <c r="H13903">
        <v>110.65</v>
      </c>
    </row>
    <row r="13904" spans="1:8">
      <c r="A13904" t="s">
        <v>319</v>
      </c>
      <c r="B13904">
        <v>5033</v>
      </c>
      <c r="C13904" t="s">
        <v>3807</v>
      </c>
      <c r="D13904" t="s">
        <v>211</v>
      </c>
      <c r="E13904" s="155"/>
      <c r="F13904" s="155"/>
      <c r="G13904">
        <v>1650.64</v>
      </c>
      <c r="H13904">
        <v>1650.64</v>
      </c>
    </row>
    <row r="13905" spans="1:8">
      <c r="A13905" t="s">
        <v>319</v>
      </c>
      <c r="B13905">
        <v>41197</v>
      </c>
      <c r="C13905" t="s">
        <v>3808</v>
      </c>
      <c r="D13905" t="s">
        <v>211</v>
      </c>
      <c r="E13905" s="155"/>
      <c r="F13905" s="155"/>
      <c r="G13905">
        <v>2304.37</v>
      </c>
      <c r="H13905">
        <v>2304.37</v>
      </c>
    </row>
    <row r="13906" spans="1:8">
      <c r="A13906" t="s">
        <v>319</v>
      </c>
      <c r="B13906">
        <v>12388</v>
      </c>
      <c r="C13906" t="s">
        <v>3809</v>
      </c>
      <c r="D13906" t="s">
        <v>211</v>
      </c>
      <c r="E13906" s="155"/>
      <c r="F13906" s="155"/>
      <c r="G13906">
        <v>3214.42</v>
      </c>
      <c r="H13906">
        <v>3214.42</v>
      </c>
    </row>
    <row r="13907" spans="1:8">
      <c r="A13907" t="s">
        <v>319</v>
      </c>
      <c r="B13907">
        <v>2731</v>
      </c>
      <c r="C13907" t="s">
        <v>3810</v>
      </c>
      <c r="D13907" t="s">
        <v>110</v>
      </c>
      <c r="E13907" s="155">
        <v>124.21</v>
      </c>
      <c r="F13907" s="155">
        <v>124.21</v>
      </c>
      <c r="G13907">
        <v>4382.7</v>
      </c>
      <c r="H13907">
        <v>4382.7</v>
      </c>
    </row>
    <row r="13908" spans="1:8">
      <c r="A13908" t="s">
        <v>319</v>
      </c>
      <c r="B13908">
        <v>41457</v>
      </c>
      <c r="C13908" t="s">
        <v>3811</v>
      </c>
      <c r="D13908" t="s">
        <v>211</v>
      </c>
      <c r="E13908" s="155"/>
      <c r="F13908" s="155"/>
      <c r="G13908">
        <v>327.27</v>
      </c>
      <c r="H13908">
        <v>327.27</v>
      </c>
    </row>
    <row r="13909" spans="1:8">
      <c r="A13909" t="s">
        <v>319</v>
      </c>
      <c r="B13909">
        <v>41458</v>
      </c>
      <c r="C13909" t="s">
        <v>3812</v>
      </c>
      <c r="D13909" t="s">
        <v>211</v>
      </c>
      <c r="E13909" s="155"/>
      <c r="F13909" s="155"/>
      <c r="G13909">
        <v>66.400000000000006</v>
      </c>
      <c r="H13909">
        <v>66.400000000000006</v>
      </c>
    </row>
    <row r="13910" spans="1:8">
      <c r="A13910" t="s">
        <v>319</v>
      </c>
      <c r="B13910">
        <v>41459</v>
      </c>
      <c r="C13910" t="s">
        <v>3813</v>
      </c>
      <c r="D13910" t="s">
        <v>211</v>
      </c>
      <c r="E13910" s="155"/>
      <c r="F13910" s="155"/>
      <c r="G13910">
        <v>55.18</v>
      </c>
      <c r="H13910">
        <v>55.18</v>
      </c>
    </row>
    <row r="13911" spans="1:8">
      <c r="A13911" t="s">
        <v>319</v>
      </c>
      <c r="B13911">
        <v>41461</v>
      </c>
      <c r="C13911" t="s">
        <v>3814</v>
      </c>
      <c r="D13911" t="s">
        <v>211</v>
      </c>
      <c r="E13911" s="155"/>
      <c r="F13911" s="155"/>
      <c r="G13911">
        <v>66.180000000000007</v>
      </c>
      <c r="H13911">
        <v>66.180000000000007</v>
      </c>
    </row>
    <row r="13912" spans="1:8">
      <c r="A13912" t="s">
        <v>319</v>
      </c>
      <c r="B13912">
        <v>44537</v>
      </c>
      <c r="C13912" t="s">
        <v>3815</v>
      </c>
      <c r="D13912" t="s">
        <v>1458</v>
      </c>
      <c r="E13912" s="155">
        <v>384.74</v>
      </c>
      <c r="F13912" s="155">
        <v>384.74</v>
      </c>
      <c r="G13912">
        <v>152.72</v>
      </c>
      <c r="H13912">
        <v>152.72</v>
      </c>
    </row>
    <row r="13913" spans="1:8">
      <c r="A13913" t="s">
        <v>319</v>
      </c>
      <c r="B13913">
        <v>11844</v>
      </c>
      <c r="C13913" t="s">
        <v>3816</v>
      </c>
      <c r="D13913" t="s">
        <v>110</v>
      </c>
      <c r="E13913" s="155">
        <v>60.38</v>
      </c>
      <c r="F13913" s="155">
        <v>60.38</v>
      </c>
      <c r="G13913">
        <v>101.81</v>
      </c>
      <c r="H13913">
        <v>101.81</v>
      </c>
    </row>
    <row r="13914" spans="1:8">
      <c r="A13914" t="s">
        <v>319</v>
      </c>
      <c r="B13914">
        <v>4465</v>
      </c>
      <c r="C13914" t="s">
        <v>3817</v>
      </c>
      <c r="D13914" t="s">
        <v>110</v>
      </c>
      <c r="E13914" s="155">
        <v>50.18</v>
      </c>
      <c r="F13914" s="155">
        <v>50.18</v>
      </c>
      <c r="G13914">
        <v>137.44999999999999</v>
      </c>
      <c r="H13914">
        <v>137.44999999999999</v>
      </c>
    </row>
    <row r="13915" spans="1:8">
      <c r="A13915" t="s">
        <v>319</v>
      </c>
      <c r="B13915">
        <v>35273</v>
      </c>
      <c r="C13915" t="s">
        <v>3818</v>
      </c>
      <c r="D13915" t="s">
        <v>110</v>
      </c>
      <c r="E13915" s="155">
        <v>60.18</v>
      </c>
      <c r="F13915" s="155">
        <v>60.18</v>
      </c>
      <c r="G13915">
        <v>114.54</v>
      </c>
      <c r="H13915">
        <v>114.54</v>
      </c>
    </row>
    <row r="13916" spans="1:8">
      <c r="A13916" t="s">
        <v>319</v>
      </c>
      <c r="B13916">
        <v>4470</v>
      </c>
      <c r="C13916" t="s">
        <v>3819</v>
      </c>
      <c r="D13916" t="s">
        <v>110</v>
      </c>
      <c r="E13916" s="155">
        <v>138.88</v>
      </c>
      <c r="F13916" s="155">
        <v>138.88</v>
      </c>
      <c r="G13916">
        <v>114.54</v>
      </c>
      <c r="H13916">
        <v>114.54</v>
      </c>
    </row>
    <row r="13917" spans="1:8">
      <c r="A13917" t="s">
        <v>319</v>
      </c>
      <c r="B13917">
        <v>20204</v>
      </c>
      <c r="C13917" t="s">
        <v>3820</v>
      </c>
      <c r="D13917" t="s">
        <v>110</v>
      </c>
      <c r="E13917" s="155">
        <v>92.58</v>
      </c>
      <c r="F13917" s="155">
        <v>92.58</v>
      </c>
      <c r="G13917">
        <v>21.53</v>
      </c>
      <c r="H13917">
        <v>21.53</v>
      </c>
    </row>
    <row r="13918" spans="1:8">
      <c r="A13918" t="s">
        <v>319</v>
      </c>
      <c r="B13918">
        <v>20208</v>
      </c>
      <c r="C13918" t="s">
        <v>3821</v>
      </c>
      <c r="D13918" t="s">
        <v>110</v>
      </c>
      <c r="E13918" s="155">
        <v>124.99</v>
      </c>
      <c r="F13918" s="155">
        <v>124.99</v>
      </c>
      <c r="G13918">
        <v>19.920000000000002</v>
      </c>
      <c r="H13918">
        <v>19.920000000000002</v>
      </c>
    </row>
    <row r="13919" spans="1:8">
      <c r="A13919" t="s">
        <v>319</v>
      </c>
      <c r="B13919">
        <v>4437</v>
      </c>
      <c r="C13919" t="s">
        <v>3822</v>
      </c>
      <c r="D13919" t="s">
        <v>110</v>
      </c>
      <c r="E13919" s="155">
        <v>104.16</v>
      </c>
      <c r="F13919" s="155">
        <v>104.16</v>
      </c>
      <c r="G13919">
        <v>14.92</v>
      </c>
      <c r="H13919">
        <v>14.92</v>
      </c>
    </row>
    <row r="13920" spans="1:8">
      <c r="A13920" t="s">
        <v>319</v>
      </c>
      <c r="B13920">
        <v>14580</v>
      </c>
      <c r="C13920" t="s">
        <v>3823</v>
      </c>
      <c r="D13920" t="s">
        <v>110</v>
      </c>
      <c r="E13920" s="155">
        <v>104.16</v>
      </c>
      <c r="F13920" s="155">
        <v>104.16</v>
      </c>
      <c r="G13920">
        <v>13.51</v>
      </c>
      <c r="H13920">
        <v>13.51</v>
      </c>
    </row>
    <row r="13921" spans="1:8">
      <c r="A13921" t="s">
        <v>319</v>
      </c>
      <c r="B13921">
        <v>5065</v>
      </c>
      <c r="C13921" t="s">
        <v>3824</v>
      </c>
      <c r="D13921" t="s">
        <v>205</v>
      </c>
      <c r="E13921" s="155">
        <v>30.88</v>
      </c>
      <c r="F13921" s="155">
        <v>30.88</v>
      </c>
      <c r="G13921">
        <v>12.53</v>
      </c>
      <c r="H13921">
        <v>12.53</v>
      </c>
    </row>
    <row r="13922" spans="1:8">
      <c r="A13922" t="s">
        <v>319</v>
      </c>
      <c r="B13922">
        <v>5072</v>
      </c>
      <c r="C13922" t="s">
        <v>3825</v>
      </c>
      <c r="D13922" t="s">
        <v>205</v>
      </c>
      <c r="E13922" s="155">
        <v>28.57</v>
      </c>
      <c r="F13922" s="155">
        <v>28.57</v>
      </c>
      <c r="G13922">
        <v>12.68</v>
      </c>
      <c r="H13922">
        <v>12.68</v>
      </c>
    </row>
    <row r="13923" spans="1:8">
      <c r="A13923" t="s">
        <v>319</v>
      </c>
      <c r="B13923">
        <v>5066</v>
      </c>
      <c r="C13923" t="s">
        <v>3826</v>
      </c>
      <c r="D13923" t="s">
        <v>205</v>
      </c>
      <c r="E13923" s="155">
        <v>21.39</v>
      </c>
      <c r="F13923" s="155">
        <v>21.39</v>
      </c>
      <c r="G13923">
        <v>12.06</v>
      </c>
      <c r="H13923">
        <v>12.06</v>
      </c>
    </row>
    <row r="13924" spans="1:8">
      <c r="A13924" t="s">
        <v>319</v>
      </c>
      <c r="B13924">
        <v>5063</v>
      </c>
      <c r="C13924" t="s">
        <v>3827</v>
      </c>
      <c r="D13924" t="s">
        <v>205</v>
      </c>
      <c r="E13924" s="155">
        <v>19.37</v>
      </c>
      <c r="F13924" s="155">
        <v>19.37</v>
      </c>
      <c r="G13924">
        <v>11.93</v>
      </c>
      <c r="H13924">
        <v>11.93</v>
      </c>
    </row>
    <row r="13925" spans="1:8">
      <c r="A13925" t="s">
        <v>319</v>
      </c>
      <c r="B13925">
        <v>20247</v>
      </c>
      <c r="C13925" t="s">
        <v>3828</v>
      </c>
      <c r="D13925" t="s">
        <v>205</v>
      </c>
      <c r="E13925" s="155">
        <v>17.97</v>
      </c>
      <c r="F13925" s="155">
        <v>17.97</v>
      </c>
      <c r="G13925">
        <v>11.32</v>
      </c>
      <c r="H13925">
        <v>11.32</v>
      </c>
    </row>
    <row r="13926" spans="1:8">
      <c r="A13926" t="s">
        <v>319</v>
      </c>
      <c r="B13926">
        <v>5074</v>
      </c>
      <c r="C13926" t="s">
        <v>3829</v>
      </c>
      <c r="D13926" t="s">
        <v>205</v>
      </c>
      <c r="E13926" s="155">
        <v>18.190000000000001</v>
      </c>
      <c r="F13926" s="155">
        <v>18.190000000000001</v>
      </c>
      <c r="G13926">
        <v>11.54</v>
      </c>
      <c r="H13926">
        <v>11.54</v>
      </c>
    </row>
    <row r="13927" spans="1:8">
      <c r="A13927" t="s">
        <v>319</v>
      </c>
      <c r="B13927">
        <v>5067</v>
      </c>
      <c r="C13927" t="s">
        <v>3830</v>
      </c>
      <c r="D13927" t="s">
        <v>205</v>
      </c>
      <c r="E13927" s="155">
        <v>17.3</v>
      </c>
      <c r="F13927" s="155">
        <v>17.3</v>
      </c>
      <c r="G13927">
        <v>11.54</v>
      </c>
      <c r="H13927">
        <v>11.54</v>
      </c>
    </row>
    <row r="13928" spans="1:8">
      <c r="A13928" t="s">
        <v>319</v>
      </c>
      <c r="B13928">
        <v>5078</v>
      </c>
      <c r="C13928" t="s">
        <v>3831</v>
      </c>
      <c r="D13928" t="s">
        <v>205</v>
      </c>
      <c r="E13928" s="155">
        <v>17.100000000000001</v>
      </c>
      <c r="F13928" s="155">
        <v>17.100000000000001</v>
      </c>
      <c r="G13928">
        <v>11.66</v>
      </c>
      <c r="H13928">
        <v>11.66</v>
      </c>
    </row>
    <row r="13929" spans="1:8">
      <c r="A13929" t="s">
        <v>319</v>
      </c>
      <c r="B13929">
        <v>5068</v>
      </c>
      <c r="C13929" t="s">
        <v>3832</v>
      </c>
      <c r="D13929" t="s">
        <v>205</v>
      </c>
      <c r="E13929" s="155">
        <v>16.23</v>
      </c>
      <c r="F13929" s="155">
        <v>16.23</v>
      </c>
      <c r="G13929">
        <v>11.32</v>
      </c>
      <c r="H13929">
        <v>11.32</v>
      </c>
    </row>
    <row r="13930" spans="1:8">
      <c r="A13930" t="s">
        <v>319</v>
      </c>
      <c r="B13930">
        <v>5073</v>
      </c>
      <c r="C13930" t="s">
        <v>3833</v>
      </c>
      <c r="D13930" t="s">
        <v>205</v>
      </c>
      <c r="E13930" s="155">
        <v>16.55</v>
      </c>
      <c r="F13930" s="155">
        <v>16.55</v>
      </c>
      <c r="G13930">
        <v>11.13</v>
      </c>
      <c r="H13930">
        <v>11.13</v>
      </c>
    </row>
    <row r="13931" spans="1:8">
      <c r="A13931" t="s">
        <v>319</v>
      </c>
      <c r="B13931">
        <v>5069</v>
      </c>
      <c r="C13931" t="s">
        <v>3834</v>
      </c>
      <c r="D13931" t="s">
        <v>205</v>
      </c>
      <c r="E13931" s="155">
        <v>16.55</v>
      </c>
      <c r="F13931" s="155">
        <v>16.55</v>
      </c>
      <c r="G13931">
        <v>11.32</v>
      </c>
      <c r="H13931">
        <v>11.32</v>
      </c>
    </row>
    <row r="13932" spans="1:8">
      <c r="A13932" t="s">
        <v>319</v>
      </c>
      <c r="B13932">
        <v>5070</v>
      </c>
      <c r="C13932" t="s">
        <v>3835</v>
      </c>
      <c r="D13932" t="s">
        <v>205</v>
      </c>
      <c r="E13932" s="155">
        <v>16.73</v>
      </c>
      <c r="F13932" s="155">
        <v>16.73</v>
      </c>
      <c r="G13932">
        <v>11.47</v>
      </c>
      <c r="H13932">
        <v>11.47</v>
      </c>
    </row>
    <row r="13933" spans="1:8">
      <c r="A13933" t="s">
        <v>319</v>
      </c>
      <c r="B13933">
        <v>5071</v>
      </c>
      <c r="C13933" t="s">
        <v>3836</v>
      </c>
      <c r="D13933" t="s">
        <v>205</v>
      </c>
      <c r="E13933" s="155">
        <v>16.23</v>
      </c>
      <c r="F13933" s="155">
        <v>16.23</v>
      </c>
      <c r="G13933">
        <v>11.31</v>
      </c>
      <c r="H13933">
        <v>11.31</v>
      </c>
    </row>
    <row r="13934" spans="1:8">
      <c r="A13934" t="s">
        <v>319</v>
      </c>
      <c r="B13934">
        <v>5061</v>
      </c>
      <c r="C13934" t="s">
        <v>3837</v>
      </c>
      <c r="D13934" t="s">
        <v>205</v>
      </c>
      <c r="E13934" s="155">
        <v>15.96</v>
      </c>
      <c r="F13934" s="155">
        <v>15.96</v>
      </c>
      <c r="G13934">
        <v>11.4</v>
      </c>
      <c r="H13934">
        <v>11.4</v>
      </c>
    </row>
    <row r="13935" spans="1:8">
      <c r="A13935" t="s">
        <v>319</v>
      </c>
      <c r="B13935">
        <v>5075</v>
      </c>
      <c r="C13935" t="s">
        <v>3838</v>
      </c>
      <c r="D13935" t="s">
        <v>205</v>
      </c>
      <c r="E13935" s="155">
        <v>16.23</v>
      </c>
      <c r="F13935" s="155">
        <v>16.23</v>
      </c>
      <c r="G13935">
        <v>13.97</v>
      </c>
      <c r="H13935">
        <v>13.97</v>
      </c>
    </row>
    <row r="13936" spans="1:8">
      <c r="A13936" t="s">
        <v>319</v>
      </c>
      <c r="B13936">
        <v>5062</v>
      </c>
      <c r="C13936" t="s">
        <v>3839</v>
      </c>
      <c r="D13936" t="s">
        <v>205</v>
      </c>
      <c r="E13936" s="155">
        <v>16.45</v>
      </c>
      <c r="F13936" s="155">
        <v>16.45</v>
      </c>
      <c r="G13936">
        <v>12.73</v>
      </c>
      <c r="H13936">
        <v>12.73</v>
      </c>
    </row>
    <row r="13937" spans="1:8">
      <c r="A13937" t="s">
        <v>319</v>
      </c>
      <c r="B13937">
        <v>39027</v>
      </c>
      <c r="C13937" t="s">
        <v>3840</v>
      </c>
      <c r="D13937" t="s">
        <v>205</v>
      </c>
      <c r="E13937" s="155">
        <v>16.22</v>
      </c>
      <c r="F13937" s="155">
        <v>16.22</v>
      </c>
      <c r="G13937">
        <v>3957.85</v>
      </c>
      <c r="H13937">
        <v>3957.85</v>
      </c>
    </row>
    <row r="13938" spans="1:8">
      <c r="A13938" t="s">
        <v>319</v>
      </c>
      <c r="B13938">
        <v>40568</v>
      </c>
      <c r="C13938" t="s">
        <v>3841</v>
      </c>
      <c r="D13938" t="s">
        <v>205</v>
      </c>
      <c r="E13938" s="155">
        <v>16.350000000000001</v>
      </c>
      <c r="F13938" s="155">
        <v>16.350000000000001</v>
      </c>
      <c r="G13938">
        <v>522.75</v>
      </c>
      <c r="H13938">
        <v>522.75</v>
      </c>
    </row>
    <row r="13939" spans="1:8">
      <c r="A13939" t="s">
        <v>319</v>
      </c>
      <c r="B13939">
        <v>40304</v>
      </c>
      <c r="C13939" t="s">
        <v>3842</v>
      </c>
      <c r="D13939" t="s">
        <v>205</v>
      </c>
      <c r="E13939" s="155">
        <v>20.04</v>
      </c>
      <c r="F13939" s="155">
        <v>20.04</v>
      </c>
      <c r="G13939">
        <v>143.19999999999999</v>
      </c>
      <c r="H13939">
        <v>143.19999999999999</v>
      </c>
    </row>
    <row r="13940" spans="1:8">
      <c r="A13940" t="s">
        <v>319</v>
      </c>
      <c r="B13940">
        <v>39026</v>
      </c>
      <c r="C13940" t="s">
        <v>3843</v>
      </c>
      <c r="D13940" t="s">
        <v>205</v>
      </c>
      <c r="E13940" s="155">
        <v>18.25</v>
      </c>
      <c r="F13940" s="155">
        <v>18.25</v>
      </c>
      <c r="G13940">
        <v>18.5</v>
      </c>
      <c r="H13940">
        <v>18.5</v>
      </c>
    </row>
    <row r="13941" spans="1:8">
      <c r="A13941" t="s">
        <v>496</v>
      </c>
      <c r="B13941">
        <v>42431</v>
      </c>
      <c r="C13941" t="s">
        <v>3844</v>
      </c>
      <c r="D13941" t="s">
        <v>211</v>
      </c>
      <c r="E13941" s="155"/>
      <c r="F13941" s="155"/>
      <c r="G13941">
        <v>88040.68</v>
      </c>
      <c r="H13941">
        <v>88040.68</v>
      </c>
    </row>
    <row r="13942" spans="1:8">
      <c r="A13942" t="s">
        <v>496</v>
      </c>
      <c r="B13942">
        <v>44074</v>
      </c>
      <c r="C13942" t="s">
        <v>3845</v>
      </c>
      <c r="D13942" t="s">
        <v>71</v>
      </c>
      <c r="E13942" s="155">
        <v>614.54</v>
      </c>
      <c r="F13942" s="155">
        <v>614.54</v>
      </c>
      <c r="G13942">
        <v>116697.47</v>
      </c>
      <c r="H13942">
        <v>116697.47</v>
      </c>
    </row>
    <row r="13943" spans="1:8">
      <c r="A13943" t="s">
        <v>496</v>
      </c>
      <c r="B13943">
        <v>44072</v>
      </c>
      <c r="C13943" t="s">
        <v>3846</v>
      </c>
      <c r="D13943" t="s">
        <v>71</v>
      </c>
      <c r="E13943" s="155">
        <v>144.04</v>
      </c>
      <c r="F13943" s="155">
        <v>144.04</v>
      </c>
      <c r="G13943">
        <v>700.07</v>
      </c>
      <c r="H13943">
        <v>700.07</v>
      </c>
    </row>
    <row r="13944" spans="1:8">
      <c r="A13944" t="s">
        <v>319</v>
      </c>
      <c r="B13944">
        <v>511</v>
      </c>
      <c r="C13944" t="s">
        <v>3847</v>
      </c>
      <c r="D13944" t="s">
        <v>71</v>
      </c>
      <c r="E13944" s="155">
        <v>20.5</v>
      </c>
      <c r="F13944" s="155">
        <v>20.5</v>
      </c>
      <c r="G13944">
        <v>64.02</v>
      </c>
      <c r="H13944">
        <v>64.02</v>
      </c>
    </row>
    <row r="13945" spans="1:8">
      <c r="A13945" t="s">
        <v>319</v>
      </c>
      <c r="B13945">
        <v>37540</v>
      </c>
      <c r="C13945" t="s">
        <v>3848</v>
      </c>
      <c r="D13945" t="s">
        <v>211</v>
      </c>
      <c r="E13945" s="155">
        <v>85602.21</v>
      </c>
      <c r="F13945" s="155">
        <v>85602.21</v>
      </c>
      <c r="G13945">
        <v>9.9</v>
      </c>
      <c r="H13945">
        <v>9.9</v>
      </c>
    </row>
    <row r="13946" spans="1:8">
      <c r="A13946" t="s">
        <v>319</v>
      </c>
      <c r="B13946">
        <v>37548</v>
      </c>
      <c r="C13946" t="s">
        <v>3849</v>
      </c>
      <c r="D13946" t="s">
        <v>211</v>
      </c>
      <c r="E13946" s="155">
        <v>113465.3</v>
      </c>
      <c r="F13946" s="155">
        <v>113465.3</v>
      </c>
      <c r="G13946">
        <v>14.03</v>
      </c>
      <c r="H13946">
        <v>14.03</v>
      </c>
    </row>
    <row r="13947" spans="1:8">
      <c r="A13947" t="s">
        <v>319</v>
      </c>
      <c r="B13947">
        <v>39828</v>
      </c>
      <c r="C13947" t="s">
        <v>3850</v>
      </c>
      <c r="D13947" t="s">
        <v>211</v>
      </c>
      <c r="E13947" s="155">
        <v>680.68</v>
      </c>
      <c r="F13947" s="155">
        <v>680.68</v>
      </c>
      <c r="G13947">
        <v>17.7</v>
      </c>
      <c r="H13947">
        <v>17.7</v>
      </c>
    </row>
    <row r="13948" spans="1:8">
      <c r="A13948" t="s">
        <v>319</v>
      </c>
      <c r="B13948">
        <v>38392</v>
      </c>
      <c r="C13948" t="s">
        <v>3851</v>
      </c>
      <c r="D13948" t="s">
        <v>211</v>
      </c>
      <c r="E13948" s="155">
        <v>55.36</v>
      </c>
      <c r="F13948" s="155">
        <v>55.36</v>
      </c>
      <c r="G13948">
        <v>93.62</v>
      </c>
      <c r="H13948">
        <v>93.62</v>
      </c>
    </row>
    <row r="13949" spans="1:8">
      <c r="A13949" t="s">
        <v>319</v>
      </c>
      <c r="B13949">
        <v>11735</v>
      </c>
      <c r="C13949" t="s">
        <v>3852</v>
      </c>
      <c r="D13949" t="s">
        <v>211</v>
      </c>
      <c r="E13949" s="155">
        <v>8.7100000000000009</v>
      </c>
      <c r="F13949" s="155">
        <v>8.7100000000000009</v>
      </c>
      <c r="G13949">
        <v>2.31</v>
      </c>
      <c r="H13949">
        <v>2.31</v>
      </c>
    </row>
    <row r="13950" spans="1:8">
      <c r="A13950" t="s">
        <v>319</v>
      </c>
      <c r="B13950">
        <v>11737</v>
      </c>
      <c r="C13950" t="s">
        <v>3853</v>
      </c>
      <c r="D13950" t="s">
        <v>211</v>
      </c>
      <c r="E13950" s="155">
        <v>12.36</v>
      </c>
      <c r="F13950" s="155">
        <v>12.36</v>
      </c>
      <c r="G13950">
        <v>892.13</v>
      </c>
      <c r="H13950">
        <v>892.13</v>
      </c>
    </row>
    <row r="13951" spans="1:8">
      <c r="A13951" t="s">
        <v>319</v>
      </c>
      <c r="B13951">
        <v>11738</v>
      </c>
      <c r="C13951" t="s">
        <v>3854</v>
      </c>
      <c r="D13951" t="s">
        <v>211</v>
      </c>
      <c r="E13951" s="155">
        <v>15.58</v>
      </c>
      <c r="F13951" s="155">
        <v>15.58</v>
      </c>
      <c r="G13951">
        <v>39.08</v>
      </c>
      <c r="H13951">
        <v>39.08</v>
      </c>
    </row>
    <row r="13952" spans="1:8">
      <c r="A13952" t="s">
        <v>319</v>
      </c>
      <c r="B13952">
        <v>36143</v>
      </c>
      <c r="C13952" t="s">
        <v>3855</v>
      </c>
      <c r="D13952" t="s">
        <v>211</v>
      </c>
      <c r="E13952" s="155">
        <v>90</v>
      </c>
      <c r="F13952" s="155">
        <v>90</v>
      </c>
      <c r="G13952">
        <v>247.74</v>
      </c>
      <c r="H13952">
        <v>247.74</v>
      </c>
    </row>
    <row r="13953" spans="1:8">
      <c r="A13953" t="s">
        <v>319</v>
      </c>
      <c r="B13953">
        <v>36142</v>
      </c>
      <c r="C13953" t="s">
        <v>3856</v>
      </c>
      <c r="D13953" t="s">
        <v>211</v>
      </c>
      <c r="E13953" s="155">
        <v>2.2200000000000002</v>
      </c>
      <c r="F13953" s="155">
        <v>2.2200000000000002</v>
      </c>
      <c r="G13953">
        <v>0.98</v>
      </c>
      <c r="H13953">
        <v>0.98</v>
      </c>
    </row>
    <row r="13954" spans="1:8">
      <c r="A13954" t="s">
        <v>319</v>
      </c>
      <c r="B13954">
        <v>45227</v>
      </c>
      <c r="C13954" t="s">
        <v>3857</v>
      </c>
      <c r="D13954" t="s">
        <v>211</v>
      </c>
      <c r="E13954" s="155">
        <v>857.59</v>
      </c>
      <c r="F13954" s="155">
        <v>857.59</v>
      </c>
      <c r="G13954">
        <v>31.68</v>
      </c>
      <c r="H13954">
        <v>31.68</v>
      </c>
    </row>
    <row r="13955" spans="1:8">
      <c r="A13955" t="s">
        <v>319</v>
      </c>
      <c r="B13955">
        <v>45209</v>
      </c>
      <c r="C13955" t="s">
        <v>3858</v>
      </c>
      <c r="D13955" t="s">
        <v>211</v>
      </c>
      <c r="E13955" s="155">
        <v>37.56</v>
      </c>
      <c r="F13955" s="155">
        <v>37.56</v>
      </c>
      <c r="G13955">
        <v>36.64</v>
      </c>
      <c r="H13955">
        <v>36.64</v>
      </c>
    </row>
    <row r="13956" spans="1:8">
      <c r="A13956" t="s">
        <v>319</v>
      </c>
      <c r="B13956">
        <v>36146</v>
      </c>
      <c r="C13956" t="s">
        <v>3859</v>
      </c>
      <c r="D13956" t="s">
        <v>211</v>
      </c>
      <c r="E13956" s="155">
        <v>238.15</v>
      </c>
      <c r="F13956" s="155">
        <v>238.15</v>
      </c>
      <c r="G13956">
        <v>6.26</v>
      </c>
      <c r="H13956">
        <v>6.26</v>
      </c>
    </row>
    <row r="13957" spans="1:8">
      <c r="A13957" t="s">
        <v>319</v>
      </c>
      <c r="B13957">
        <v>39015</v>
      </c>
      <c r="C13957" t="s">
        <v>3860</v>
      </c>
      <c r="D13957" t="s">
        <v>211</v>
      </c>
      <c r="E13957" s="155"/>
      <c r="F13957" s="155"/>
      <c r="G13957">
        <v>10.33</v>
      </c>
      <c r="H13957">
        <v>10.33</v>
      </c>
    </row>
    <row r="13958" spans="1:8">
      <c r="A13958" t="s">
        <v>319</v>
      </c>
      <c r="B13958">
        <v>38377</v>
      </c>
      <c r="C13958" t="s">
        <v>3861</v>
      </c>
      <c r="D13958" t="s">
        <v>211</v>
      </c>
      <c r="E13958" s="155">
        <v>24.93</v>
      </c>
      <c r="F13958" s="155">
        <v>24.93</v>
      </c>
      <c r="G13958">
        <v>10.66</v>
      </c>
      <c r="H13958">
        <v>10.66</v>
      </c>
    </row>
    <row r="13959" spans="1:8">
      <c r="A13959" t="s">
        <v>319</v>
      </c>
      <c r="B13959">
        <v>38376</v>
      </c>
      <c r="C13959" t="s">
        <v>3862</v>
      </c>
      <c r="D13959" t="s">
        <v>211</v>
      </c>
      <c r="E13959" s="155">
        <v>28.83</v>
      </c>
      <c r="F13959" s="155">
        <v>28.83</v>
      </c>
      <c r="G13959">
        <v>14.54</v>
      </c>
      <c r="H13959">
        <v>14.54</v>
      </c>
    </row>
    <row r="13960" spans="1:8">
      <c r="A13960" t="s">
        <v>496</v>
      </c>
      <c r="B13960">
        <v>38116</v>
      </c>
      <c r="C13960" t="s">
        <v>3863</v>
      </c>
      <c r="D13960" t="s">
        <v>211</v>
      </c>
      <c r="E13960" s="155">
        <v>5.07</v>
      </c>
      <c r="F13960" s="155">
        <v>5.07</v>
      </c>
      <c r="G13960">
        <v>973.39</v>
      </c>
      <c r="H13960">
        <v>973.39</v>
      </c>
    </row>
    <row r="13961" spans="1:8">
      <c r="A13961" t="s">
        <v>319</v>
      </c>
      <c r="B13961">
        <v>38066</v>
      </c>
      <c r="C13961" t="s">
        <v>3864</v>
      </c>
      <c r="D13961" t="s">
        <v>211</v>
      </c>
      <c r="E13961" s="155">
        <v>8.3699999999999992</v>
      </c>
      <c r="F13961" s="155">
        <v>8.3699999999999992</v>
      </c>
      <c r="G13961">
        <v>12.98</v>
      </c>
      <c r="H13961">
        <v>12.98</v>
      </c>
    </row>
    <row r="13962" spans="1:8">
      <c r="A13962" t="s">
        <v>319</v>
      </c>
      <c r="B13962">
        <v>38117</v>
      </c>
      <c r="C13962" t="s">
        <v>3865</v>
      </c>
      <c r="D13962" t="s">
        <v>211</v>
      </c>
      <c r="E13962" s="155">
        <v>8.64</v>
      </c>
      <c r="F13962" s="155">
        <v>8.64</v>
      </c>
      <c r="G13962">
        <v>52.02</v>
      </c>
      <c r="H13962">
        <v>52.02</v>
      </c>
    </row>
    <row r="13963" spans="1:8">
      <c r="A13963" t="s">
        <v>319</v>
      </c>
      <c r="B13963">
        <v>38067</v>
      </c>
      <c r="C13963" t="s">
        <v>3866</v>
      </c>
      <c r="D13963" t="s">
        <v>211</v>
      </c>
      <c r="E13963" s="155">
        <v>11.79</v>
      </c>
      <c r="F13963" s="155">
        <v>11.79</v>
      </c>
      <c r="G13963">
        <v>20.28</v>
      </c>
      <c r="H13963">
        <v>20.28</v>
      </c>
    </row>
    <row r="13964" spans="1:8">
      <c r="A13964" t="s">
        <v>319</v>
      </c>
      <c r="B13964">
        <v>44313</v>
      </c>
      <c r="C13964" t="s">
        <v>3867</v>
      </c>
      <c r="D13964" t="s">
        <v>211</v>
      </c>
      <c r="E13964" s="155"/>
      <c r="F13964" s="155"/>
      <c r="G13964">
        <v>141.62</v>
      </c>
      <c r="H13964">
        <v>141.62</v>
      </c>
    </row>
    <row r="13965" spans="1:8">
      <c r="A13965" t="s">
        <v>319</v>
      </c>
      <c r="B13965">
        <v>11522</v>
      </c>
      <c r="C13965" t="s">
        <v>3868</v>
      </c>
      <c r="D13965" t="s">
        <v>211</v>
      </c>
      <c r="E13965" s="155">
        <v>14.92</v>
      </c>
      <c r="F13965" s="155">
        <v>14.92</v>
      </c>
      <c r="G13965">
        <v>70.81</v>
      </c>
      <c r="H13965">
        <v>70.81</v>
      </c>
    </row>
    <row r="13966" spans="1:8">
      <c r="A13966" t="s">
        <v>319</v>
      </c>
      <c r="B13966">
        <v>43600</v>
      </c>
      <c r="C13966" t="s">
        <v>3869</v>
      </c>
      <c r="D13966" t="s">
        <v>211</v>
      </c>
      <c r="E13966" s="155">
        <v>59.79</v>
      </c>
      <c r="F13966" s="155">
        <v>59.79</v>
      </c>
      <c r="G13966">
        <v>302.14</v>
      </c>
      <c r="H13966">
        <v>302.14</v>
      </c>
    </row>
    <row r="13967" spans="1:8">
      <c r="A13967" t="s">
        <v>319</v>
      </c>
      <c r="B13967">
        <v>5080</v>
      </c>
      <c r="C13967" t="s">
        <v>3870</v>
      </c>
      <c r="D13967" t="s">
        <v>211</v>
      </c>
      <c r="E13967" s="155">
        <v>23.32</v>
      </c>
      <c r="F13967" s="155">
        <v>23.32</v>
      </c>
      <c r="G13967">
        <v>423.42</v>
      </c>
      <c r="H13967">
        <v>423.42</v>
      </c>
    </row>
    <row r="13968" spans="1:8">
      <c r="A13968" t="s">
        <v>319</v>
      </c>
      <c r="B13968">
        <v>38168</v>
      </c>
      <c r="C13968" t="s">
        <v>3871</v>
      </c>
      <c r="D13968" t="s">
        <v>211</v>
      </c>
      <c r="E13968" s="155">
        <v>162.79</v>
      </c>
      <c r="F13968" s="155">
        <v>162.79</v>
      </c>
      <c r="G13968">
        <v>444.97</v>
      </c>
      <c r="H13968">
        <v>444.97</v>
      </c>
    </row>
    <row r="13969" spans="1:8">
      <c r="A13969" t="s">
        <v>319</v>
      </c>
      <c r="B13969">
        <v>43601</v>
      </c>
      <c r="C13969" t="s">
        <v>3872</v>
      </c>
      <c r="D13969" t="s">
        <v>211</v>
      </c>
      <c r="E13969" s="155">
        <v>81.39</v>
      </c>
      <c r="F13969" s="155">
        <v>81.39</v>
      </c>
      <c r="G13969">
        <v>624.94000000000005</v>
      </c>
      <c r="H13969">
        <v>624.94000000000005</v>
      </c>
    </row>
    <row r="13970" spans="1:8">
      <c r="A13970" t="s">
        <v>319</v>
      </c>
      <c r="B13970">
        <v>13393</v>
      </c>
      <c r="C13970" t="s">
        <v>3873</v>
      </c>
      <c r="D13970" t="s">
        <v>211</v>
      </c>
      <c r="E13970" s="155">
        <v>297.20999999999998</v>
      </c>
      <c r="F13970" s="155">
        <v>297.20999999999998</v>
      </c>
      <c r="G13970">
        <v>510.3</v>
      </c>
      <c r="H13970">
        <v>510.3</v>
      </c>
    </row>
    <row r="13971" spans="1:8">
      <c r="A13971" t="s">
        <v>319</v>
      </c>
      <c r="B13971">
        <v>13395</v>
      </c>
      <c r="C13971" t="s">
        <v>3874</v>
      </c>
      <c r="D13971" t="s">
        <v>211</v>
      </c>
      <c r="E13971" s="155">
        <v>416.5</v>
      </c>
      <c r="F13971" s="155">
        <v>416.5</v>
      </c>
      <c r="G13971">
        <v>1077.42</v>
      </c>
      <c r="H13971">
        <v>1077.42</v>
      </c>
    </row>
    <row r="13972" spans="1:8">
      <c r="A13972" t="s">
        <v>319</v>
      </c>
      <c r="B13972">
        <v>12039</v>
      </c>
      <c r="C13972" t="s">
        <v>3875</v>
      </c>
      <c r="D13972" t="s">
        <v>211</v>
      </c>
      <c r="E13972" s="155">
        <v>437.7</v>
      </c>
      <c r="F13972" s="155">
        <v>437.7</v>
      </c>
      <c r="G13972">
        <v>512.88</v>
      </c>
      <c r="H13972">
        <v>512.88</v>
      </c>
    </row>
    <row r="13973" spans="1:8">
      <c r="A13973" t="s">
        <v>319</v>
      </c>
      <c r="B13973">
        <v>13396</v>
      </c>
      <c r="C13973" t="s">
        <v>3876</v>
      </c>
      <c r="D13973" t="s">
        <v>211</v>
      </c>
      <c r="E13973" s="155">
        <v>614.72</v>
      </c>
      <c r="F13973" s="155">
        <v>614.72</v>
      </c>
      <c r="G13973">
        <v>748.79</v>
      </c>
      <c r="H13973">
        <v>748.79</v>
      </c>
    </row>
    <row r="13974" spans="1:8">
      <c r="A13974" t="s">
        <v>319</v>
      </c>
      <c r="B13974">
        <v>12041</v>
      </c>
      <c r="C13974" t="s">
        <v>3877</v>
      </c>
      <c r="D13974" t="s">
        <v>211</v>
      </c>
      <c r="E13974" s="155">
        <v>501.96</v>
      </c>
      <c r="F13974" s="155">
        <v>501.96</v>
      </c>
      <c r="G13974">
        <v>876.36</v>
      </c>
      <c r="H13974">
        <v>876.36</v>
      </c>
    </row>
    <row r="13975" spans="1:8">
      <c r="A13975" t="s">
        <v>319</v>
      </c>
      <c r="B13975">
        <v>12043</v>
      </c>
      <c r="C13975" t="s">
        <v>3878</v>
      </c>
      <c r="D13975" t="s">
        <v>211</v>
      </c>
      <c r="E13975" s="155">
        <v>1059.81</v>
      </c>
      <c r="F13975" s="155">
        <v>1059.81</v>
      </c>
      <c r="G13975">
        <v>873.48</v>
      </c>
      <c r="H13975">
        <v>873.48</v>
      </c>
    </row>
    <row r="13976" spans="1:8">
      <c r="A13976" t="s">
        <v>319</v>
      </c>
      <c r="B13976">
        <v>39762</v>
      </c>
      <c r="C13976" t="s">
        <v>3879</v>
      </c>
      <c r="D13976" t="s">
        <v>211</v>
      </c>
      <c r="E13976" s="155">
        <v>504.49</v>
      </c>
      <c r="F13976" s="155">
        <v>504.49</v>
      </c>
      <c r="G13976">
        <v>313.63</v>
      </c>
      <c r="H13976">
        <v>313.63</v>
      </c>
    </row>
    <row r="13977" spans="1:8">
      <c r="A13977" t="s">
        <v>319</v>
      </c>
      <c r="B13977">
        <v>12042</v>
      </c>
      <c r="C13977" t="s">
        <v>3880</v>
      </c>
      <c r="D13977" t="s">
        <v>211</v>
      </c>
      <c r="E13977" s="155">
        <v>736.55</v>
      </c>
      <c r="F13977" s="155">
        <v>736.55</v>
      </c>
      <c r="G13977">
        <v>391.89</v>
      </c>
      <c r="H13977">
        <v>391.89</v>
      </c>
    </row>
    <row r="13978" spans="1:8">
      <c r="A13978" t="s">
        <v>319</v>
      </c>
      <c r="B13978">
        <v>39763</v>
      </c>
      <c r="C13978" t="s">
        <v>3881</v>
      </c>
      <c r="D13978" t="s">
        <v>211</v>
      </c>
      <c r="E13978" s="155">
        <v>862.03</v>
      </c>
      <c r="F13978" s="155">
        <v>862.03</v>
      </c>
      <c r="G13978">
        <v>362.38</v>
      </c>
      <c r="H13978">
        <v>362.38</v>
      </c>
    </row>
    <row r="13979" spans="1:8">
      <c r="A13979" t="s">
        <v>319</v>
      </c>
      <c r="B13979">
        <v>39760</v>
      </c>
      <c r="C13979" t="s">
        <v>3882</v>
      </c>
      <c r="D13979" t="s">
        <v>211</v>
      </c>
      <c r="E13979" s="155">
        <v>859.2</v>
      </c>
      <c r="F13979" s="155">
        <v>859.2</v>
      </c>
      <c r="G13979">
        <v>528.11</v>
      </c>
      <c r="H13979">
        <v>528.11</v>
      </c>
    </row>
    <row r="13980" spans="1:8">
      <c r="A13980" t="s">
        <v>319</v>
      </c>
      <c r="B13980">
        <v>39756</v>
      </c>
      <c r="C13980" t="s">
        <v>3883</v>
      </c>
      <c r="D13980" t="s">
        <v>211</v>
      </c>
      <c r="E13980" s="155">
        <v>308.5</v>
      </c>
      <c r="F13980" s="155">
        <v>308.5</v>
      </c>
      <c r="G13980">
        <v>652.22</v>
      </c>
      <c r="H13980">
        <v>652.22</v>
      </c>
    </row>
    <row r="13981" spans="1:8">
      <c r="A13981" t="s">
        <v>319</v>
      </c>
      <c r="B13981">
        <v>12038</v>
      </c>
      <c r="C13981" t="s">
        <v>3884</v>
      </c>
      <c r="D13981" t="s">
        <v>211</v>
      </c>
      <c r="E13981" s="155">
        <v>385.48</v>
      </c>
      <c r="F13981" s="155">
        <v>385.48</v>
      </c>
      <c r="G13981">
        <v>783.99</v>
      </c>
      <c r="H13981">
        <v>783.99</v>
      </c>
    </row>
    <row r="13982" spans="1:8">
      <c r="A13982" t="s">
        <v>319</v>
      </c>
      <c r="B13982">
        <v>39757</v>
      </c>
      <c r="C13982" t="s">
        <v>3885</v>
      </c>
      <c r="D13982" t="s">
        <v>211</v>
      </c>
      <c r="E13982" s="155">
        <v>356.45</v>
      </c>
      <c r="F13982" s="155">
        <v>356.45</v>
      </c>
      <c r="G13982">
        <v>136.16</v>
      </c>
      <c r="H13982">
        <v>136.16</v>
      </c>
    </row>
    <row r="13983" spans="1:8">
      <c r="A13983" t="s">
        <v>319</v>
      </c>
      <c r="B13983">
        <v>39758</v>
      </c>
      <c r="C13983" t="s">
        <v>3886</v>
      </c>
      <c r="D13983" t="s">
        <v>211</v>
      </c>
      <c r="E13983" s="155">
        <v>519.48</v>
      </c>
      <c r="F13983" s="155">
        <v>519.48</v>
      </c>
      <c r="G13983">
        <v>252.27</v>
      </c>
      <c r="H13983">
        <v>252.27</v>
      </c>
    </row>
    <row r="13984" spans="1:8">
      <c r="A13984" t="s">
        <v>319</v>
      </c>
      <c r="B13984">
        <v>39759</v>
      </c>
      <c r="C13984" t="s">
        <v>3887</v>
      </c>
      <c r="D13984" t="s">
        <v>211</v>
      </c>
      <c r="E13984" s="155">
        <v>641.55999999999995</v>
      </c>
      <c r="F13984" s="155">
        <v>641.55999999999995</v>
      </c>
      <c r="G13984">
        <v>546.74</v>
      </c>
      <c r="H13984">
        <v>546.74</v>
      </c>
    </row>
    <row r="13985" spans="1:8">
      <c r="A13985" t="s">
        <v>319</v>
      </c>
      <c r="B13985">
        <v>39761</v>
      </c>
      <c r="C13985" t="s">
        <v>3888</v>
      </c>
      <c r="D13985" t="s">
        <v>211</v>
      </c>
      <c r="E13985" s="155">
        <v>771.18</v>
      </c>
      <c r="F13985" s="155">
        <v>771.18</v>
      </c>
      <c r="G13985">
        <v>427.43</v>
      </c>
      <c r="H13985">
        <v>427.43</v>
      </c>
    </row>
    <row r="13986" spans="1:8">
      <c r="A13986" t="s">
        <v>319</v>
      </c>
      <c r="B13986">
        <v>39805</v>
      </c>
      <c r="C13986" t="s">
        <v>3889</v>
      </c>
      <c r="D13986" t="s">
        <v>211</v>
      </c>
      <c r="E13986" s="155">
        <v>207.81</v>
      </c>
      <c r="F13986" s="155">
        <v>207.81</v>
      </c>
      <c r="G13986">
        <v>79.95</v>
      </c>
      <c r="H13986">
        <v>79.95</v>
      </c>
    </row>
    <row r="13987" spans="1:8">
      <c r="A13987" t="s">
        <v>319</v>
      </c>
      <c r="B13987">
        <v>39806</v>
      </c>
      <c r="C13987" t="s">
        <v>3890</v>
      </c>
      <c r="D13987" t="s">
        <v>211</v>
      </c>
      <c r="E13987" s="155">
        <v>385.01</v>
      </c>
      <c r="F13987" s="155">
        <v>385.01</v>
      </c>
      <c r="G13987">
        <v>82.81</v>
      </c>
      <c r="H13987">
        <v>82.81</v>
      </c>
    </row>
    <row r="13988" spans="1:8">
      <c r="A13988" t="s">
        <v>319</v>
      </c>
      <c r="B13988">
        <v>39807</v>
      </c>
      <c r="C13988" t="s">
        <v>3891</v>
      </c>
      <c r="D13988" t="s">
        <v>211</v>
      </c>
      <c r="E13988" s="155">
        <v>834.41</v>
      </c>
      <c r="F13988" s="155">
        <v>834.41</v>
      </c>
      <c r="G13988">
        <v>130</v>
      </c>
      <c r="H13988">
        <v>130</v>
      </c>
    </row>
    <row r="13989" spans="1:8">
      <c r="A13989" t="s">
        <v>319</v>
      </c>
      <c r="B13989">
        <v>43100</v>
      </c>
      <c r="C13989" t="s">
        <v>3892</v>
      </c>
      <c r="D13989" t="s">
        <v>211</v>
      </c>
      <c r="E13989" s="155">
        <v>652.33000000000004</v>
      </c>
      <c r="F13989" s="155">
        <v>652.33000000000004</v>
      </c>
      <c r="G13989">
        <v>222.99</v>
      </c>
      <c r="H13989">
        <v>222.99</v>
      </c>
    </row>
    <row r="13990" spans="1:8">
      <c r="A13990" t="s">
        <v>319</v>
      </c>
      <c r="B13990">
        <v>39804</v>
      </c>
      <c r="C13990" t="s">
        <v>3893</v>
      </c>
      <c r="D13990" t="s">
        <v>211</v>
      </c>
      <c r="E13990" s="155">
        <v>122.02</v>
      </c>
      <c r="F13990" s="155">
        <v>122.02</v>
      </c>
      <c r="G13990">
        <v>35.15</v>
      </c>
      <c r="H13990">
        <v>35.15</v>
      </c>
    </row>
    <row r="13991" spans="1:8">
      <c r="A13991" t="s">
        <v>319</v>
      </c>
      <c r="B13991">
        <v>39796</v>
      </c>
      <c r="C13991" t="s">
        <v>3894</v>
      </c>
      <c r="D13991" t="s">
        <v>211</v>
      </c>
      <c r="E13991" s="155">
        <v>126.39</v>
      </c>
      <c r="F13991" s="155">
        <v>126.39</v>
      </c>
      <c r="G13991">
        <v>55.53</v>
      </c>
      <c r="H13991">
        <v>55.53</v>
      </c>
    </row>
    <row r="13992" spans="1:8">
      <c r="A13992" t="s">
        <v>319</v>
      </c>
      <c r="B13992">
        <v>39797</v>
      </c>
      <c r="C13992" t="s">
        <v>3895</v>
      </c>
      <c r="D13992" t="s">
        <v>211</v>
      </c>
      <c r="E13992" s="155">
        <v>198.4</v>
      </c>
      <c r="F13992" s="155">
        <v>198.4</v>
      </c>
      <c r="G13992">
        <v>117.27</v>
      </c>
      <c r="H13992">
        <v>117.27</v>
      </c>
    </row>
    <row r="13993" spans="1:8">
      <c r="A13993" t="s">
        <v>319</v>
      </c>
      <c r="B13993">
        <v>39798</v>
      </c>
      <c r="C13993" t="s">
        <v>3896</v>
      </c>
      <c r="D13993" t="s">
        <v>211</v>
      </c>
      <c r="E13993" s="155">
        <v>340.32</v>
      </c>
      <c r="F13993" s="155">
        <v>340.32</v>
      </c>
      <c r="G13993">
        <v>171.89</v>
      </c>
      <c r="H13993">
        <v>171.89</v>
      </c>
    </row>
    <row r="13994" spans="1:8">
      <c r="A13994" t="s">
        <v>319</v>
      </c>
      <c r="B13994">
        <v>39794</v>
      </c>
      <c r="C13994" t="s">
        <v>3897</v>
      </c>
      <c r="D13994" t="s">
        <v>211</v>
      </c>
      <c r="E13994" s="155">
        <v>53.65</v>
      </c>
      <c r="F13994" s="155">
        <v>53.65</v>
      </c>
      <c r="G13994">
        <v>239.79</v>
      </c>
      <c r="H13994">
        <v>239.79</v>
      </c>
    </row>
    <row r="13995" spans="1:8">
      <c r="A13995" t="s">
        <v>319</v>
      </c>
      <c r="B13995">
        <v>39795</v>
      </c>
      <c r="C13995" t="s">
        <v>3898</v>
      </c>
      <c r="D13995" t="s">
        <v>211</v>
      </c>
      <c r="E13995" s="155">
        <v>84.75</v>
      </c>
      <c r="F13995" s="155">
        <v>84.75</v>
      </c>
      <c r="G13995">
        <v>40.97</v>
      </c>
      <c r="H13995">
        <v>40.97</v>
      </c>
    </row>
    <row r="13996" spans="1:8">
      <c r="A13996" t="s">
        <v>319</v>
      </c>
      <c r="B13996">
        <v>39801</v>
      </c>
      <c r="C13996" t="s">
        <v>3899</v>
      </c>
      <c r="D13996" t="s">
        <v>211</v>
      </c>
      <c r="E13996" s="155">
        <v>178.97</v>
      </c>
      <c r="F13996" s="155">
        <v>178.97</v>
      </c>
      <c r="G13996">
        <v>69.8</v>
      </c>
      <c r="H13996">
        <v>69.8</v>
      </c>
    </row>
    <row r="13997" spans="1:8">
      <c r="A13997" t="s">
        <v>319</v>
      </c>
      <c r="B13997">
        <v>39802</v>
      </c>
      <c r="C13997" t="s">
        <v>3900</v>
      </c>
      <c r="D13997" t="s">
        <v>211</v>
      </c>
      <c r="E13997" s="155">
        <v>262.33999999999997</v>
      </c>
      <c r="F13997" s="155">
        <v>262.33999999999997</v>
      </c>
      <c r="G13997">
        <v>1294.48</v>
      </c>
      <c r="H13997">
        <v>1294.48</v>
      </c>
    </row>
    <row r="13998" spans="1:8">
      <c r="A13998" t="s">
        <v>319</v>
      </c>
      <c r="B13998">
        <v>39803</v>
      </c>
      <c r="C13998" t="s">
        <v>3901</v>
      </c>
      <c r="D13998" t="s">
        <v>211</v>
      </c>
      <c r="E13998" s="155">
        <v>365.97</v>
      </c>
      <c r="F13998" s="155">
        <v>365.97</v>
      </c>
      <c r="G13998">
        <v>2634.05</v>
      </c>
      <c r="H13998">
        <v>2634.05</v>
      </c>
    </row>
    <row r="13999" spans="1:8">
      <c r="A13999" t="s">
        <v>319</v>
      </c>
      <c r="B13999">
        <v>39799</v>
      </c>
      <c r="C13999" t="s">
        <v>3902</v>
      </c>
      <c r="D13999" t="s">
        <v>211</v>
      </c>
      <c r="E13999" s="155">
        <v>62.53</v>
      </c>
      <c r="F13999" s="155">
        <v>62.53</v>
      </c>
      <c r="G13999">
        <v>51.13</v>
      </c>
      <c r="H13999">
        <v>51.13</v>
      </c>
    </row>
    <row r="14000" spans="1:8">
      <c r="A14000" t="s">
        <v>319</v>
      </c>
      <c r="B14000">
        <v>39800</v>
      </c>
      <c r="C14000" t="s">
        <v>3903</v>
      </c>
      <c r="D14000" t="s">
        <v>211</v>
      </c>
      <c r="E14000" s="155">
        <v>106.52</v>
      </c>
      <c r="F14000" s="155">
        <v>106.52</v>
      </c>
      <c r="G14000">
        <v>77.069999999999993</v>
      </c>
      <c r="H14000">
        <v>77.069999999999993</v>
      </c>
    </row>
    <row r="14001" spans="1:8">
      <c r="A14001" t="s">
        <v>319</v>
      </c>
      <c r="B14001">
        <v>43837</v>
      </c>
      <c r="C14001" t="s">
        <v>3904</v>
      </c>
      <c r="D14001" t="s">
        <v>211</v>
      </c>
      <c r="E14001" s="155">
        <v>2230.52</v>
      </c>
      <c r="F14001" s="155">
        <v>2230.52</v>
      </c>
      <c r="G14001">
        <v>94.85</v>
      </c>
      <c r="H14001">
        <v>94.85</v>
      </c>
    </row>
    <row r="14002" spans="1:8">
      <c r="A14002" t="s">
        <v>319</v>
      </c>
      <c r="B14002">
        <v>43836</v>
      </c>
      <c r="C14002" t="s">
        <v>3905</v>
      </c>
      <c r="D14002" t="s">
        <v>211</v>
      </c>
      <c r="E14002" s="155">
        <v>4538.71</v>
      </c>
      <c r="F14002" s="155">
        <v>4538.71</v>
      </c>
      <c r="G14002">
        <v>118.57</v>
      </c>
      <c r="H14002">
        <v>118.57</v>
      </c>
    </row>
    <row r="14003" spans="1:8">
      <c r="A14003" t="s">
        <v>319</v>
      </c>
      <c r="B14003">
        <v>21059</v>
      </c>
      <c r="C14003" t="s">
        <v>3906</v>
      </c>
      <c r="D14003" t="s">
        <v>211</v>
      </c>
      <c r="E14003" s="155"/>
      <c r="F14003" s="155"/>
      <c r="G14003">
        <v>186.75</v>
      </c>
      <c r="H14003">
        <v>186.75</v>
      </c>
    </row>
    <row r="14004" spans="1:8">
      <c r="A14004" t="s">
        <v>319</v>
      </c>
      <c r="B14004">
        <v>11234</v>
      </c>
      <c r="C14004" t="s">
        <v>3907</v>
      </c>
      <c r="D14004" t="s">
        <v>211</v>
      </c>
      <c r="E14004" s="155"/>
      <c r="F14004" s="155"/>
      <c r="G14004">
        <v>20.37</v>
      </c>
      <c r="H14004">
        <v>20.37</v>
      </c>
    </row>
    <row r="14005" spans="1:8">
      <c r="A14005" t="s">
        <v>319</v>
      </c>
      <c r="B14005">
        <v>21060</v>
      </c>
      <c r="C14005" t="s">
        <v>3908</v>
      </c>
      <c r="D14005" t="s">
        <v>211</v>
      </c>
      <c r="E14005" s="155"/>
      <c r="F14005" s="155"/>
      <c r="G14005">
        <v>47.87</v>
      </c>
      <c r="H14005">
        <v>47.87</v>
      </c>
    </row>
    <row r="14006" spans="1:8">
      <c r="A14006" t="s">
        <v>319</v>
      </c>
      <c r="B14006">
        <v>21061</v>
      </c>
      <c r="C14006" t="s">
        <v>3909</v>
      </c>
      <c r="D14006" t="s">
        <v>211</v>
      </c>
      <c r="E14006" s="155"/>
      <c r="F14006" s="155"/>
      <c r="G14006">
        <v>110.05</v>
      </c>
      <c r="H14006">
        <v>110.05</v>
      </c>
    </row>
    <row r="14007" spans="1:8">
      <c r="A14007" t="s">
        <v>319</v>
      </c>
      <c r="B14007">
        <v>21062</v>
      </c>
      <c r="C14007" t="s">
        <v>3910</v>
      </c>
      <c r="D14007" t="s">
        <v>211</v>
      </c>
      <c r="E14007" s="155"/>
      <c r="F14007" s="155"/>
      <c r="G14007">
        <v>15.26</v>
      </c>
      <c r="H14007">
        <v>15.26</v>
      </c>
    </row>
    <row r="14008" spans="1:8">
      <c r="A14008" t="s">
        <v>319</v>
      </c>
      <c r="B14008">
        <v>11708</v>
      </c>
      <c r="C14008" t="s">
        <v>3911</v>
      </c>
      <c r="D14008" t="s">
        <v>211</v>
      </c>
      <c r="E14008" s="155"/>
      <c r="F14008" s="155"/>
      <c r="G14008">
        <v>13.91</v>
      </c>
      <c r="H14008">
        <v>13.91</v>
      </c>
    </row>
    <row r="14009" spans="1:8">
      <c r="A14009" t="s">
        <v>319</v>
      </c>
      <c r="B14009">
        <v>11709</v>
      </c>
      <c r="C14009" t="s">
        <v>3912</v>
      </c>
      <c r="D14009" t="s">
        <v>211</v>
      </c>
      <c r="E14009" s="155"/>
      <c r="F14009" s="155"/>
      <c r="G14009">
        <v>11.59</v>
      </c>
      <c r="H14009">
        <v>11.59</v>
      </c>
    </row>
    <row r="14010" spans="1:8">
      <c r="A14010" t="s">
        <v>319</v>
      </c>
      <c r="B14010">
        <v>11710</v>
      </c>
      <c r="C14010" t="s">
        <v>3913</v>
      </c>
      <c r="D14010" t="s">
        <v>211</v>
      </c>
      <c r="E14010" s="155"/>
      <c r="F14010" s="155"/>
      <c r="G14010">
        <v>9.91</v>
      </c>
      <c r="H14010">
        <v>9.91</v>
      </c>
    </row>
    <row r="14011" spans="1:8">
      <c r="A14011" t="s">
        <v>319</v>
      </c>
      <c r="B14011">
        <v>11707</v>
      </c>
      <c r="C14011" t="s">
        <v>3914</v>
      </c>
      <c r="D14011" t="s">
        <v>211</v>
      </c>
      <c r="E14011" s="155"/>
      <c r="F14011" s="155"/>
      <c r="G14011">
        <v>12.62</v>
      </c>
      <c r="H14011">
        <v>12.62</v>
      </c>
    </row>
    <row r="14012" spans="1:8">
      <c r="A14012" t="s">
        <v>319</v>
      </c>
      <c r="B14012">
        <v>5102</v>
      </c>
      <c r="C14012" t="s">
        <v>3915</v>
      </c>
      <c r="D14012" t="s">
        <v>211</v>
      </c>
      <c r="E14012" s="155">
        <v>12.24</v>
      </c>
      <c r="F14012" s="155">
        <v>12.24</v>
      </c>
      <c r="G14012">
        <v>16.63</v>
      </c>
      <c r="H14012">
        <v>16.63</v>
      </c>
    </row>
    <row r="14013" spans="1:8">
      <c r="A14013" t="s">
        <v>319</v>
      </c>
      <c r="B14013">
        <v>11711</v>
      </c>
      <c r="C14013" t="s">
        <v>3916</v>
      </c>
      <c r="D14013" t="s">
        <v>211</v>
      </c>
      <c r="E14013" s="155">
        <v>10.199999999999999</v>
      </c>
      <c r="F14013" s="155">
        <v>10.199999999999999</v>
      </c>
      <c r="G14013">
        <v>10.59</v>
      </c>
      <c r="H14013">
        <v>10.59</v>
      </c>
    </row>
    <row r="14014" spans="1:8">
      <c r="A14014" t="s">
        <v>319</v>
      </c>
      <c r="B14014">
        <v>11739</v>
      </c>
      <c r="C14014" t="s">
        <v>3917</v>
      </c>
      <c r="D14014" t="s">
        <v>211</v>
      </c>
      <c r="E14014" s="155">
        <v>8.73</v>
      </c>
      <c r="F14014" s="155">
        <v>8.73</v>
      </c>
      <c r="G14014">
        <v>70.37</v>
      </c>
      <c r="H14014">
        <v>70.37</v>
      </c>
    </row>
    <row r="14015" spans="1:8">
      <c r="A14015" t="s">
        <v>319</v>
      </c>
      <c r="B14015">
        <v>11741</v>
      </c>
      <c r="C14015" t="s">
        <v>3918</v>
      </c>
      <c r="D14015" t="s">
        <v>211</v>
      </c>
      <c r="E14015" s="155">
        <v>11.11</v>
      </c>
      <c r="F14015" s="155">
        <v>11.11</v>
      </c>
      <c r="G14015">
        <v>68.739999999999995</v>
      </c>
      <c r="H14015">
        <v>68.739999999999995</v>
      </c>
    </row>
    <row r="14016" spans="1:8">
      <c r="A14016" t="s">
        <v>319</v>
      </c>
      <c r="B14016">
        <v>11745</v>
      </c>
      <c r="C14016" t="s">
        <v>3919</v>
      </c>
      <c r="D14016" t="s">
        <v>211</v>
      </c>
      <c r="E14016" s="155">
        <v>14.64</v>
      </c>
      <c r="F14016" s="155">
        <v>14.64</v>
      </c>
      <c r="G14016">
        <v>59.32</v>
      </c>
      <c r="H14016">
        <v>59.32</v>
      </c>
    </row>
    <row r="14017" spans="1:8">
      <c r="A14017" t="s">
        <v>496</v>
      </c>
      <c r="B14017">
        <v>11743</v>
      </c>
      <c r="C14017" t="s">
        <v>3920</v>
      </c>
      <c r="D14017" t="s">
        <v>211</v>
      </c>
      <c r="E14017" s="155">
        <v>9.33</v>
      </c>
      <c r="F14017" s="155">
        <v>9.33</v>
      </c>
      <c r="G14017">
        <v>5433698.0099999998</v>
      </c>
      <c r="H14017">
        <v>5433698.0099999998</v>
      </c>
    </row>
    <row r="14018" spans="1:8">
      <c r="A14018" t="s">
        <v>319</v>
      </c>
      <c r="B14018">
        <v>5104</v>
      </c>
      <c r="C14018" t="s">
        <v>3921</v>
      </c>
      <c r="D14018" t="s">
        <v>205</v>
      </c>
      <c r="E14018" s="155"/>
      <c r="F14018" s="155"/>
      <c r="G14018">
        <v>80.13</v>
      </c>
      <c r="H14018">
        <v>80.13</v>
      </c>
    </row>
    <row r="14019" spans="1:8">
      <c r="A14019" t="s">
        <v>319</v>
      </c>
      <c r="B14019">
        <v>44530</v>
      </c>
      <c r="C14019" t="s">
        <v>3922</v>
      </c>
      <c r="D14019" t="s">
        <v>211</v>
      </c>
      <c r="E14019" s="155">
        <v>54.09</v>
      </c>
      <c r="F14019" s="155">
        <v>54.09</v>
      </c>
      <c r="G14019">
        <v>99.51</v>
      </c>
      <c r="H14019">
        <v>99.51</v>
      </c>
    </row>
    <row r="14020" spans="1:8">
      <c r="A14020" t="s">
        <v>319</v>
      </c>
      <c r="B14020">
        <v>2710</v>
      </c>
      <c r="C14020" t="s">
        <v>3923</v>
      </c>
      <c r="D14020" t="s">
        <v>211</v>
      </c>
      <c r="E14020" s="155">
        <v>46.68</v>
      </c>
      <c r="F14020" s="155">
        <v>46.68</v>
      </c>
      <c r="G14020">
        <v>47.9</v>
      </c>
      <c r="H14020">
        <v>47.9</v>
      </c>
    </row>
    <row r="14021" spans="1:8">
      <c r="A14021" t="s">
        <v>319</v>
      </c>
      <c r="B14021">
        <v>14575</v>
      </c>
      <c r="C14021" t="s">
        <v>3924</v>
      </c>
      <c r="D14021" t="s">
        <v>211</v>
      </c>
      <c r="E14021" s="155"/>
      <c r="F14021" s="155"/>
      <c r="G14021">
        <v>55.83</v>
      </c>
      <c r="H14021">
        <v>55.83</v>
      </c>
    </row>
    <row r="14022" spans="1:8">
      <c r="A14022" t="s">
        <v>319</v>
      </c>
      <c r="B14022">
        <v>44048</v>
      </c>
      <c r="C14022" t="s">
        <v>3925</v>
      </c>
      <c r="D14022" t="s">
        <v>211</v>
      </c>
      <c r="E14022" s="155"/>
      <c r="F14022" s="155"/>
      <c r="G14022">
        <v>28.52</v>
      </c>
      <c r="H14022">
        <v>28.52</v>
      </c>
    </row>
    <row r="14023" spans="1:8">
      <c r="A14023" t="s">
        <v>319</v>
      </c>
      <c r="B14023">
        <v>44026</v>
      </c>
      <c r="C14023" t="s">
        <v>3926</v>
      </c>
      <c r="D14023" t="s">
        <v>211</v>
      </c>
      <c r="E14023" s="155"/>
      <c r="F14023" s="155"/>
      <c r="G14023">
        <v>38.61</v>
      </c>
      <c r="H14023">
        <v>38.61</v>
      </c>
    </row>
    <row r="14024" spans="1:8">
      <c r="A14024" t="s">
        <v>319</v>
      </c>
      <c r="B14024">
        <v>44024</v>
      </c>
      <c r="C14024" t="s">
        <v>3927</v>
      </c>
      <c r="D14024" t="s">
        <v>211</v>
      </c>
      <c r="E14024" s="155"/>
      <c r="F14024" s="155"/>
      <c r="G14024">
        <v>9.64</v>
      </c>
      <c r="H14024">
        <v>9.64</v>
      </c>
    </row>
    <row r="14025" spans="1:8">
      <c r="A14025" t="s">
        <v>319</v>
      </c>
      <c r="B14025">
        <v>44025</v>
      </c>
      <c r="C14025" t="s">
        <v>3928</v>
      </c>
      <c r="D14025" t="s">
        <v>211</v>
      </c>
      <c r="E14025" s="155"/>
      <c r="F14025" s="155"/>
      <c r="G14025">
        <v>11.21</v>
      </c>
      <c r="H14025">
        <v>11.21</v>
      </c>
    </row>
    <row r="14026" spans="1:8">
      <c r="A14026" t="s">
        <v>319</v>
      </c>
      <c r="B14026">
        <v>44022</v>
      </c>
      <c r="C14026" t="s">
        <v>3929</v>
      </c>
      <c r="D14026" t="s">
        <v>211</v>
      </c>
      <c r="E14026" s="155"/>
      <c r="F14026" s="155"/>
      <c r="G14026">
        <v>12.49</v>
      </c>
      <c r="H14026">
        <v>12.49</v>
      </c>
    </row>
    <row r="14027" spans="1:8">
      <c r="A14027" t="s">
        <v>319</v>
      </c>
      <c r="B14027">
        <v>44023</v>
      </c>
      <c r="C14027" t="s">
        <v>3930</v>
      </c>
      <c r="D14027" t="s">
        <v>211</v>
      </c>
      <c r="E14027" s="155"/>
      <c r="F14027" s="155"/>
      <c r="G14027">
        <v>14.7</v>
      </c>
      <c r="H14027">
        <v>14.7</v>
      </c>
    </row>
    <row r="14028" spans="1:8">
      <c r="A14028" t="s">
        <v>319</v>
      </c>
      <c r="B14028">
        <v>43966</v>
      </c>
      <c r="C14028" t="s">
        <v>3931</v>
      </c>
      <c r="D14028" t="s">
        <v>211</v>
      </c>
      <c r="E14028" s="155"/>
      <c r="F14028" s="155"/>
      <c r="G14028">
        <v>16.850000000000001</v>
      </c>
      <c r="H14028">
        <v>16.850000000000001</v>
      </c>
    </row>
    <row r="14029" spans="1:8">
      <c r="A14029" t="s">
        <v>319</v>
      </c>
      <c r="B14029">
        <v>43967</v>
      </c>
      <c r="C14029" t="s">
        <v>3932</v>
      </c>
      <c r="D14029" t="s">
        <v>211</v>
      </c>
      <c r="E14029" s="155"/>
      <c r="F14029" s="155"/>
      <c r="G14029">
        <v>8.5500000000000007</v>
      </c>
      <c r="H14029">
        <v>8.5500000000000007</v>
      </c>
    </row>
    <row r="14030" spans="1:8">
      <c r="A14030" t="s">
        <v>319</v>
      </c>
      <c r="B14030">
        <v>43968</v>
      </c>
      <c r="C14030" t="s">
        <v>3933</v>
      </c>
      <c r="D14030" t="s">
        <v>211</v>
      </c>
      <c r="E14030" s="155"/>
      <c r="F14030" s="155"/>
      <c r="G14030">
        <v>10.78</v>
      </c>
      <c r="H14030">
        <v>10.78</v>
      </c>
    </row>
    <row r="14031" spans="1:8">
      <c r="A14031" t="s">
        <v>319</v>
      </c>
      <c r="B14031">
        <v>43969</v>
      </c>
      <c r="C14031" t="s">
        <v>3934</v>
      </c>
      <c r="D14031" t="s">
        <v>211</v>
      </c>
      <c r="E14031" s="155"/>
      <c r="F14031" s="155"/>
      <c r="G14031">
        <v>12.5</v>
      </c>
      <c r="H14031">
        <v>12.5</v>
      </c>
    </row>
    <row r="14032" spans="1:8">
      <c r="A14032" t="s">
        <v>319</v>
      </c>
      <c r="B14032">
        <v>44021</v>
      </c>
      <c r="C14032" t="s">
        <v>3935</v>
      </c>
      <c r="D14032" t="s">
        <v>211</v>
      </c>
      <c r="E14032" s="155"/>
      <c r="F14032" s="155"/>
      <c r="G14032">
        <v>9.35</v>
      </c>
      <c r="H14032">
        <v>9.35</v>
      </c>
    </row>
    <row r="14033" spans="1:8">
      <c r="A14033" t="s">
        <v>319</v>
      </c>
      <c r="B14033">
        <v>43970</v>
      </c>
      <c r="C14033" t="s">
        <v>3936</v>
      </c>
      <c r="D14033" t="s">
        <v>211</v>
      </c>
      <c r="E14033" s="155"/>
      <c r="F14033" s="155"/>
      <c r="G14033">
        <v>22.13</v>
      </c>
      <c r="H14033">
        <v>22.13</v>
      </c>
    </row>
    <row r="14034" spans="1:8">
      <c r="A14034" t="s">
        <v>319</v>
      </c>
      <c r="B14034">
        <v>20043</v>
      </c>
      <c r="C14034" t="s">
        <v>3937</v>
      </c>
      <c r="D14034" t="s">
        <v>211</v>
      </c>
      <c r="E14034" s="155">
        <v>7.72</v>
      </c>
      <c r="F14034" s="155">
        <v>7.72</v>
      </c>
      <c r="G14034">
        <v>66.36</v>
      </c>
      <c r="H14034">
        <v>66.36</v>
      </c>
    </row>
    <row r="14035" spans="1:8">
      <c r="A14035" t="s">
        <v>319</v>
      </c>
      <c r="B14035">
        <v>20044</v>
      </c>
      <c r="C14035" t="s">
        <v>3938</v>
      </c>
      <c r="D14035" t="s">
        <v>211</v>
      </c>
      <c r="E14035" s="155">
        <v>8.9499999999999993</v>
      </c>
      <c r="F14035" s="155">
        <v>8.9499999999999993</v>
      </c>
      <c r="G14035">
        <v>11.19</v>
      </c>
      <c r="H14035">
        <v>11.19</v>
      </c>
    </row>
    <row r="14036" spans="1:8">
      <c r="A14036" t="s">
        <v>319</v>
      </c>
      <c r="B14036">
        <v>20042</v>
      </c>
      <c r="C14036" t="s">
        <v>3939</v>
      </c>
      <c r="D14036" t="s">
        <v>211</v>
      </c>
      <c r="E14036" s="155">
        <v>6.69</v>
      </c>
      <c r="F14036" s="155">
        <v>6.69</v>
      </c>
      <c r="G14036">
        <v>236.24</v>
      </c>
      <c r="H14036">
        <v>236.24</v>
      </c>
    </row>
    <row r="14037" spans="1:8">
      <c r="A14037" t="s">
        <v>319</v>
      </c>
      <c r="B14037">
        <v>20046</v>
      </c>
      <c r="C14037" t="s">
        <v>3940</v>
      </c>
      <c r="D14037" t="s">
        <v>211</v>
      </c>
      <c r="E14037" s="155">
        <v>15.85</v>
      </c>
      <c r="F14037" s="155">
        <v>15.85</v>
      </c>
      <c r="G14037">
        <v>36.19</v>
      </c>
      <c r="H14037">
        <v>36.19</v>
      </c>
    </row>
    <row r="14038" spans="1:8">
      <c r="A14038" t="s">
        <v>319</v>
      </c>
      <c r="B14038">
        <v>20047</v>
      </c>
      <c r="C14038" t="s">
        <v>3941</v>
      </c>
      <c r="D14038" t="s">
        <v>211</v>
      </c>
      <c r="E14038" s="155">
        <v>47.52</v>
      </c>
      <c r="F14038" s="155">
        <v>47.52</v>
      </c>
      <c r="G14038">
        <v>41.63</v>
      </c>
      <c r="H14038">
        <v>41.63</v>
      </c>
    </row>
    <row r="14039" spans="1:8">
      <c r="A14039" t="s">
        <v>319</v>
      </c>
      <c r="B14039">
        <v>20045</v>
      </c>
      <c r="C14039" t="s">
        <v>3942</v>
      </c>
      <c r="D14039" t="s">
        <v>211</v>
      </c>
      <c r="E14039" s="155">
        <v>8.02</v>
      </c>
      <c r="F14039" s="155">
        <v>8.02</v>
      </c>
      <c r="G14039">
        <v>23.62</v>
      </c>
      <c r="H14039">
        <v>23.62</v>
      </c>
    </row>
    <row r="14040" spans="1:8">
      <c r="A14040" t="s">
        <v>319</v>
      </c>
      <c r="B14040">
        <v>20972</v>
      </c>
      <c r="C14040" t="s">
        <v>3943</v>
      </c>
      <c r="D14040" t="s">
        <v>211</v>
      </c>
      <c r="E14040" s="155">
        <v>166.78</v>
      </c>
      <c r="F14040" s="155">
        <v>166.78</v>
      </c>
      <c r="G14040">
        <v>15.55</v>
      </c>
      <c r="H14040">
        <v>15.55</v>
      </c>
    </row>
    <row r="14041" spans="1:8">
      <c r="A14041" t="s">
        <v>319</v>
      </c>
      <c r="B14041">
        <v>11321</v>
      </c>
      <c r="C14041" t="s">
        <v>3944</v>
      </c>
      <c r="D14041" t="s">
        <v>211</v>
      </c>
      <c r="E14041" s="155"/>
      <c r="F14041" s="155"/>
      <c r="G14041">
        <v>21.18</v>
      </c>
      <c r="H14041">
        <v>21.18</v>
      </c>
    </row>
    <row r="14042" spans="1:8">
      <c r="A14042" t="s">
        <v>319</v>
      </c>
      <c r="B14042">
        <v>11323</v>
      </c>
      <c r="C14042" t="s">
        <v>3945</v>
      </c>
      <c r="D14042" t="s">
        <v>211</v>
      </c>
      <c r="E14042" s="155"/>
      <c r="F14042" s="155"/>
      <c r="G14042">
        <v>24.89</v>
      </c>
      <c r="H14042">
        <v>24.89</v>
      </c>
    </row>
    <row r="14043" spans="1:8">
      <c r="A14043" t="s">
        <v>319</v>
      </c>
      <c r="B14043">
        <v>20327</v>
      </c>
      <c r="C14043" t="s">
        <v>3946</v>
      </c>
      <c r="D14043" t="s">
        <v>211</v>
      </c>
      <c r="E14043" s="155"/>
      <c r="F14043" s="155"/>
      <c r="G14043">
        <v>25.15</v>
      </c>
      <c r="H14043">
        <v>25.15</v>
      </c>
    </row>
    <row r="14044" spans="1:8">
      <c r="A14044" t="s">
        <v>319</v>
      </c>
      <c r="B14044">
        <v>6034</v>
      </c>
      <c r="C14044" t="s">
        <v>3947</v>
      </c>
      <c r="D14044" t="s">
        <v>211</v>
      </c>
      <c r="E14044" s="155">
        <v>12.65</v>
      </c>
      <c r="F14044" s="155">
        <v>12.65</v>
      </c>
      <c r="G14044">
        <v>33.15</v>
      </c>
      <c r="H14044">
        <v>33.15</v>
      </c>
    </row>
    <row r="14045" spans="1:8">
      <c r="A14045" t="s">
        <v>319</v>
      </c>
      <c r="B14045">
        <v>6036</v>
      </c>
      <c r="C14045" t="s">
        <v>3948</v>
      </c>
      <c r="D14045" t="s">
        <v>211</v>
      </c>
      <c r="E14045" s="155">
        <v>17.23</v>
      </c>
      <c r="F14045" s="155">
        <v>17.23</v>
      </c>
      <c r="G14045">
        <v>72.12</v>
      </c>
      <c r="H14045">
        <v>72.12</v>
      </c>
    </row>
    <row r="14046" spans="1:8">
      <c r="A14046" t="s">
        <v>319</v>
      </c>
      <c r="B14046">
        <v>6031</v>
      </c>
      <c r="C14046" t="s">
        <v>3949</v>
      </c>
      <c r="D14046" t="s">
        <v>211</v>
      </c>
      <c r="E14046" s="155">
        <v>20.25</v>
      </c>
      <c r="F14046" s="155">
        <v>20.25</v>
      </c>
      <c r="G14046">
        <v>68.680000000000007</v>
      </c>
      <c r="H14046">
        <v>68.680000000000007</v>
      </c>
    </row>
    <row r="14047" spans="1:8">
      <c r="A14047" t="s">
        <v>319</v>
      </c>
      <c r="B14047">
        <v>6029</v>
      </c>
      <c r="C14047" t="s">
        <v>3950</v>
      </c>
      <c r="D14047" t="s">
        <v>211</v>
      </c>
      <c r="E14047" s="155">
        <v>20.46</v>
      </c>
      <c r="F14047" s="155">
        <v>20.46</v>
      </c>
      <c r="G14047">
        <v>51.43</v>
      </c>
      <c r="H14047">
        <v>51.43</v>
      </c>
    </row>
    <row r="14048" spans="1:8">
      <c r="A14048" t="s">
        <v>319</v>
      </c>
      <c r="B14048">
        <v>6033</v>
      </c>
      <c r="C14048" t="s">
        <v>3951</v>
      </c>
      <c r="D14048" t="s">
        <v>211</v>
      </c>
      <c r="E14048" s="155">
        <v>26.97</v>
      </c>
      <c r="F14048" s="155">
        <v>26.97</v>
      </c>
      <c r="G14048">
        <v>26.31</v>
      </c>
      <c r="H14048">
        <v>26.31</v>
      </c>
    </row>
    <row r="14049" spans="1:8">
      <c r="A14049" t="s">
        <v>319</v>
      </c>
      <c r="B14049">
        <v>11672</v>
      </c>
      <c r="C14049" t="s">
        <v>3952</v>
      </c>
      <c r="D14049" t="s">
        <v>211</v>
      </c>
      <c r="E14049" s="155">
        <v>58.67</v>
      </c>
      <c r="F14049" s="155">
        <v>58.67</v>
      </c>
      <c r="G14049">
        <v>110.37</v>
      </c>
      <c r="H14049">
        <v>110.37</v>
      </c>
    </row>
    <row r="14050" spans="1:8">
      <c r="A14050" t="s">
        <v>319</v>
      </c>
      <c r="B14050">
        <v>11669</v>
      </c>
      <c r="C14050" t="s">
        <v>3953</v>
      </c>
      <c r="D14050" t="s">
        <v>211</v>
      </c>
      <c r="E14050" s="155">
        <v>55.88</v>
      </c>
      <c r="F14050" s="155">
        <v>55.88</v>
      </c>
      <c r="G14050">
        <v>31.52</v>
      </c>
      <c r="H14050">
        <v>31.52</v>
      </c>
    </row>
    <row r="14051" spans="1:8">
      <c r="A14051" t="s">
        <v>319</v>
      </c>
      <c r="B14051">
        <v>20055</v>
      </c>
      <c r="C14051" t="s">
        <v>3954</v>
      </c>
      <c r="D14051" t="s">
        <v>211</v>
      </c>
      <c r="E14051" s="155">
        <v>41.85</v>
      </c>
      <c r="F14051" s="155">
        <v>41.85</v>
      </c>
      <c r="G14051">
        <v>24.83</v>
      </c>
      <c r="H14051">
        <v>24.83</v>
      </c>
    </row>
    <row r="14052" spans="1:8">
      <c r="A14052" t="s">
        <v>319</v>
      </c>
      <c r="B14052">
        <v>11670</v>
      </c>
      <c r="C14052" t="s">
        <v>3955</v>
      </c>
      <c r="D14052" t="s">
        <v>211</v>
      </c>
      <c r="E14052" s="155">
        <v>21.4</v>
      </c>
      <c r="F14052" s="155">
        <v>21.4</v>
      </c>
      <c r="G14052">
        <v>31.97</v>
      </c>
      <c r="H14052">
        <v>31.97</v>
      </c>
    </row>
    <row r="14053" spans="1:8">
      <c r="A14053" t="s">
        <v>319</v>
      </c>
      <c r="B14053">
        <v>11671</v>
      </c>
      <c r="C14053" t="s">
        <v>3956</v>
      </c>
      <c r="D14053" t="s">
        <v>211</v>
      </c>
      <c r="E14053" s="155">
        <v>89.79</v>
      </c>
      <c r="F14053" s="155">
        <v>89.79</v>
      </c>
      <c r="G14053">
        <v>50.75</v>
      </c>
      <c r="H14053">
        <v>50.75</v>
      </c>
    </row>
    <row r="14054" spans="1:8">
      <c r="A14054" t="s">
        <v>319</v>
      </c>
      <c r="B14054">
        <v>6032</v>
      </c>
      <c r="C14054" t="s">
        <v>3957</v>
      </c>
      <c r="D14054" t="s">
        <v>211</v>
      </c>
      <c r="E14054" s="155">
        <v>25.65</v>
      </c>
      <c r="F14054" s="155">
        <v>25.65</v>
      </c>
      <c r="G14054">
        <v>67.88</v>
      </c>
      <c r="H14054">
        <v>67.88</v>
      </c>
    </row>
    <row r="14055" spans="1:8">
      <c r="A14055" t="s">
        <v>319</v>
      </c>
      <c r="B14055">
        <v>11673</v>
      </c>
      <c r="C14055" t="s">
        <v>3958</v>
      </c>
      <c r="D14055" t="s">
        <v>211</v>
      </c>
      <c r="E14055" s="155">
        <v>20.2</v>
      </c>
      <c r="F14055" s="155">
        <v>20.2</v>
      </c>
      <c r="G14055">
        <v>70.099999999999994</v>
      </c>
      <c r="H14055">
        <v>70.099999999999994</v>
      </c>
    </row>
    <row r="14056" spans="1:8">
      <c r="A14056" t="s">
        <v>319</v>
      </c>
      <c r="B14056">
        <v>11674</v>
      </c>
      <c r="C14056" t="s">
        <v>3959</v>
      </c>
      <c r="D14056" t="s">
        <v>211</v>
      </c>
      <c r="E14056" s="155">
        <v>26.01</v>
      </c>
      <c r="F14056" s="155">
        <v>26.01</v>
      </c>
      <c r="G14056">
        <v>128.38999999999999</v>
      </c>
      <c r="H14056">
        <v>128.38999999999999</v>
      </c>
    </row>
    <row r="14057" spans="1:8">
      <c r="A14057" t="s">
        <v>319</v>
      </c>
      <c r="B14057">
        <v>11675</v>
      </c>
      <c r="C14057" t="s">
        <v>3960</v>
      </c>
      <c r="D14057" t="s">
        <v>211</v>
      </c>
      <c r="E14057" s="155">
        <v>41.29</v>
      </c>
      <c r="F14057" s="155">
        <v>41.29</v>
      </c>
      <c r="G14057">
        <v>8.14</v>
      </c>
      <c r="H14057">
        <v>8.14</v>
      </c>
    </row>
    <row r="14058" spans="1:8">
      <c r="A14058" t="s">
        <v>319</v>
      </c>
      <c r="B14058">
        <v>11676</v>
      </c>
      <c r="C14058" t="s">
        <v>3961</v>
      </c>
      <c r="D14058" t="s">
        <v>211</v>
      </c>
      <c r="E14058" s="155">
        <v>55.22</v>
      </c>
      <c r="F14058" s="155">
        <v>55.22</v>
      </c>
      <c r="G14058">
        <v>23.23</v>
      </c>
      <c r="H14058">
        <v>23.23</v>
      </c>
    </row>
    <row r="14059" spans="1:8">
      <c r="A14059" t="s">
        <v>319</v>
      </c>
      <c r="B14059">
        <v>11677</v>
      </c>
      <c r="C14059" t="s">
        <v>3962</v>
      </c>
      <c r="D14059" t="s">
        <v>211</v>
      </c>
      <c r="E14059" s="155">
        <v>57.03</v>
      </c>
      <c r="F14059" s="155">
        <v>57.03</v>
      </c>
      <c r="G14059">
        <v>16.940000000000001</v>
      </c>
      <c r="H14059">
        <v>16.940000000000001</v>
      </c>
    </row>
    <row r="14060" spans="1:8">
      <c r="A14060" t="s">
        <v>319</v>
      </c>
      <c r="B14060">
        <v>11678</v>
      </c>
      <c r="C14060" t="s">
        <v>3963</v>
      </c>
      <c r="D14060" t="s">
        <v>211</v>
      </c>
      <c r="E14060" s="155">
        <v>104.45</v>
      </c>
      <c r="F14060" s="155">
        <v>104.45</v>
      </c>
      <c r="G14060">
        <v>18.84</v>
      </c>
      <c r="H14060">
        <v>18.84</v>
      </c>
    </row>
    <row r="14061" spans="1:8">
      <c r="A14061" t="s">
        <v>319</v>
      </c>
      <c r="B14061">
        <v>6038</v>
      </c>
      <c r="C14061" t="s">
        <v>3964</v>
      </c>
      <c r="D14061" t="s">
        <v>211</v>
      </c>
      <c r="E14061" s="155">
        <v>6.62</v>
      </c>
      <c r="F14061" s="155">
        <v>6.62</v>
      </c>
      <c r="G14061">
        <v>74.48</v>
      </c>
      <c r="H14061">
        <v>74.48</v>
      </c>
    </row>
    <row r="14062" spans="1:8">
      <c r="A14062" t="s">
        <v>319</v>
      </c>
      <c r="B14062">
        <v>11718</v>
      </c>
      <c r="C14062" t="s">
        <v>3965</v>
      </c>
      <c r="D14062" t="s">
        <v>211</v>
      </c>
      <c r="E14062" s="155">
        <v>18.89</v>
      </c>
      <c r="F14062" s="155">
        <v>18.89</v>
      </c>
      <c r="G14062">
        <v>58.99</v>
      </c>
      <c r="H14062">
        <v>58.99</v>
      </c>
    </row>
    <row r="14063" spans="1:8">
      <c r="A14063" t="s">
        <v>319</v>
      </c>
      <c r="B14063">
        <v>6037</v>
      </c>
      <c r="C14063" t="s">
        <v>3966</v>
      </c>
      <c r="D14063" t="s">
        <v>211</v>
      </c>
      <c r="E14063" s="155">
        <v>13.78</v>
      </c>
      <c r="F14063" s="155">
        <v>13.78</v>
      </c>
      <c r="G14063">
        <v>43.28</v>
      </c>
      <c r="H14063">
        <v>43.28</v>
      </c>
    </row>
    <row r="14064" spans="1:8">
      <c r="A14064" t="s">
        <v>319</v>
      </c>
      <c r="B14064">
        <v>11719</v>
      </c>
      <c r="C14064" t="s">
        <v>3967</v>
      </c>
      <c r="D14064" t="s">
        <v>211</v>
      </c>
      <c r="E14064" s="155">
        <v>15.33</v>
      </c>
      <c r="F14064" s="155">
        <v>15.33</v>
      </c>
      <c r="G14064">
        <v>26</v>
      </c>
      <c r="H14064">
        <v>26</v>
      </c>
    </row>
    <row r="14065" spans="1:8">
      <c r="A14065" t="s">
        <v>319</v>
      </c>
      <c r="B14065">
        <v>6010</v>
      </c>
      <c r="C14065" t="s">
        <v>3968</v>
      </c>
      <c r="D14065" t="s">
        <v>211</v>
      </c>
      <c r="E14065" s="155">
        <v>107.32</v>
      </c>
      <c r="F14065" s="155">
        <v>107.32</v>
      </c>
      <c r="G14065">
        <v>215.14</v>
      </c>
      <c r="H14065">
        <v>215.14</v>
      </c>
    </row>
    <row r="14066" spans="1:8">
      <c r="A14066" t="s">
        <v>319</v>
      </c>
      <c r="B14066">
        <v>6017</v>
      </c>
      <c r="C14066" t="s">
        <v>3969</v>
      </c>
      <c r="D14066" t="s">
        <v>211</v>
      </c>
      <c r="E14066" s="155">
        <v>85</v>
      </c>
      <c r="F14066" s="155">
        <v>85</v>
      </c>
      <c r="G14066">
        <v>103.73</v>
      </c>
      <c r="H14066">
        <v>103.73</v>
      </c>
    </row>
    <row r="14067" spans="1:8">
      <c r="A14067" t="s">
        <v>319</v>
      </c>
      <c r="B14067">
        <v>6019</v>
      </c>
      <c r="C14067" t="s">
        <v>3970</v>
      </c>
      <c r="D14067" t="s">
        <v>211</v>
      </c>
      <c r="E14067" s="155">
        <v>62.37</v>
      </c>
      <c r="F14067" s="155">
        <v>62.37</v>
      </c>
      <c r="G14067">
        <v>260.45999999999998</v>
      </c>
      <c r="H14067">
        <v>260.45999999999998</v>
      </c>
    </row>
    <row r="14068" spans="1:8">
      <c r="A14068" t="s">
        <v>319</v>
      </c>
      <c r="B14068">
        <v>6020</v>
      </c>
      <c r="C14068" t="s">
        <v>3971</v>
      </c>
      <c r="D14068" t="s">
        <v>211</v>
      </c>
      <c r="E14068" s="155">
        <v>37.46</v>
      </c>
      <c r="F14068" s="155">
        <v>37.46</v>
      </c>
      <c r="G14068">
        <v>27.42</v>
      </c>
      <c r="H14068">
        <v>27.42</v>
      </c>
    </row>
    <row r="14069" spans="1:8">
      <c r="A14069" t="s">
        <v>319</v>
      </c>
      <c r="B14069">
        <v>6011</v>
      </c>
      <c r="C14069" t="s">
        <v>3972</v>
      </c>
      <c r="D14069" t="s">
        <v>211</v>
      </c>
      <c r="E14069" s="155">
        <v>310.01</v>
      </c>
      <c r="F14069" s="155">
        <v>310.01</v>
      </c>
      <c r="G14069">
        <v>542.72</v>
      </c>
      <c r="H14069">
        <v>542.72</v>
      </c>
    </row>
    <row r="14070" spans="1:8">
      <c r="A14070" t="s">
        <v>319</v>
      </c>
      <c r="B14070">
        <v>6028</v>
      </c>
      <c r="C14070" t="s">
        <v>3973</v>
      </c>
      <c r="D14070" t="s">
        <v>211</v>
      </c>
      <c r="E14070" s="155">
        <v>149.47999999999999</v>
      </c>
      <c r="F14070" s="155">
        <v>149.47999999999999</v>
      </c>
      <c r="G14070">
        <v>119.09</v>
      </c>
      <c r="H14070">
        <v>119.09</v>
      </c>
    </row>
    <row r="14071" spans="1:8">
      <c r="A14071" t="s">
        <v>319</v>
      </c>
      <c r="B14071">
        <v>6012</v>
      </c>
      <c r="C14071" t="s">
        <v>3974</v>
      </c>
      <c r="D14071" t="s">
        <v>211</v>
      </c>
      <c r="E14071" s="155">
        <v>375.32</v>
      </c>
      <c r="F14071" s="155">
        <v>375.32</v>
      </c>
      <c r="G14071">
        <v>113.86</v>
      </c>
      <c r="H14071">
        <v>113.86</v>
      </c>
    </row>
    <row r="14072" spans="1:8">
      <c r="A14072" t="s">
        <v>319</v>
      </c>
      <c r="B14072">
        <v>6016</v>
      </c>
      <c r="C14072" t="s">
        <v>3975</v>
      </c>
      <c r="D14072" t="s">
        <v>211</v>
      </c>
      <c r="E14072" s="155">
        <v>39.51</v>
      </c>
      <c r="F14072" s="155">
        <v>39.51</v>
      </c>
      <c r="G14072">
        <v>81.89</v>
      </c>
      <c r="H14072">
        <v>81.89</v>
      </c>
    </row>
    <row r="14073" spans="1:8">
      <c r="A14073" t="s">
        <v>319</v>
      </c>
      <c r="B14073">
        <v>6027</v>
      </c>
      <c r="C14073" t="s">
        <v>3976</v>
      </c>
      <c r="D14073" t="s">
        <v>211</v>
      </c>
      <c r="E14073" s="155">
        <v>782.03</v>
      </c>
      <c r="F14073" s="155">
        <v>782.03</v>
      </c>
      <c r="G14073">
        <v>59.3</v>
      </c>
      <c r="H14073">
        <v>59.3</v>
      </c>
    </row>
    <row r="14074" spans="1:8">
      <c r="A14074" t="s">
        <v>319</v>
      </c>
      <c r="B14074">
        <v>6015</v>
      </c>
      <c r="C14074" t="s">
        <v>3977</v>
      </c>
      <c r="D14074" t="s">
        <v>211</v>
      </c>
      <c r="E14074" s="155">
        <v>171.61</v>
      </c>
      <c r="F14074" s="155">
        <v>171.61</v>
      </c>
      <c r="G14074">
        <v>66.900000000000006</v>
      </c>
      <c r="H14074">
        <v>66.900000000000006</v>
      </c>
    </row>
    <row r="14075" spans="1:8">
      <c r="A14075" t="s">
        <v>319</v>
      </c>
      <c r="B14075">
        <v>6014</v>
      </c>
      <c r="C14075" t="s">
        <v>3978</v>
      </c>
      <c r="D14075" t="s">
        <v>211</v>
      </c>
      <c r="E14075" s="155">
        <v>164.07</v>
      </c>
      <c r="F14075" s="155">
        <v>164.07</v>
      </c>
      <c r="G14075">
        <v>31.95</v>
      </c>
      <c r="H14075">
        <v>31.95</v>
      </c>
    </row>
    <row r="14076" spans="1:8">
      <c r="A14076" t="s">
        <v>319</v>
      </c>
      <c r="B14076">
        <v>6013</v>
      </c>
      <c r="C14076" t="s">
        <v>3979</v>
      </c>
      <c r="D14076" t="s">
        <v>211</v>
      </c>
      <c r="E14076" s="155">
        <v>118.01</v>
      </c>
      <c r="F14076" s="155">
        <v>118.01</v>
      </c>
      <c r="G14076">
        <v>330.75</v>
      </c>
      <c r="H14076">
        <v>330.75</v>
      </c>
    </row>
    <row r="14077" spans="1:8">
      <c r="A14077" t="s">
        <v>319</v>
      </c>
      <c r="B14077">
        <v>6006</v>
      </c>
      <c r="C14077" t="s">
        <v>3980</v>
      </c>
      <c r="D14077" t="s">
        <v>211</v>
      </c>
      <c r="E14077" s="155">
        <v>85.45</v>
      </c>
      <c r="F14077" s="155">
        <v>85.45</v>
      </c>
      <c r="G14077">
        <v>18.420000000000002</v>
      </c>
      <c r="H14077">
        <v>18.420000000000002</v>
      </c>
    </row>
    <row r="14078" spans="1:8">
      <c r="A14078" t="s">
        <v>319</v>
      </c>
      <c r="B14078">
        <v>6005</v>
      </c>
      <c r="C14078" t="s">
        <v>3981</v>
      </c>
      <c r="D14078" t="s">
        <v>211</v>
      </c>
      <c r="E14078" s="155">
        <v>96.4</v>
      </c>
      <c r="F14078" s="155">
        <v>96.4</v>
      </c>
      <c r="G14078">
        <v>21.99</v>
      </c>
      <c r="H14078">
        <v>21.99</v>
      </c>
    </row>
    <row r="14079" spans="1:8">
      <c r="A14079" t="s">
        <v>319</v>
      </c>
      <c r="B14079">
        <v>11756</v>
      </c>
      <c r="C14079" t="s">
        <v>3982</v>
      </c>
      <c r="D14079" t="s">
        <v>211</v>
      </c>
      <c r="E14079" s="155">
        <v>46.04</v>
      </c>
      <c r="F14079" s="155">
        <v>46.04</v>
      </c>
      <c r="G14079">
        <v>61.04</v>
      </c>
      <c r="H14079">
        <v>61.04</v>
      </c>
    </row>
    <row r="14080" spans="1:8">
      <c r="A14080" t="s">
        <v>319</v>
      </c>
      <c r="B14080">
        <v>10904</v>
      </c>
      <c r="C14080" t="s">
        <v>3983</v>
      </c>
      <c r="D14080" t="s">
        <v>211</v>
      </c>
      <c r="E14080" s="155">
        <v>233.5</v>
      </c>
      <c r="F14080" s="155">
        <v>233.5</v>
      </c>
      <c r="G14080">
        <v>63.1</v>
      </c>
      <c r="H14080">
        <v>63.1</v>
      </c>
    </row>
    <row r="14081" spans="1:8">
      <c r="A14081" t="s">
        <v>319</v>
      </c>
      <c r="B14081">
        <v>11752</v>
      </c>
      <c r="C14081" t="s">
        <v>3984</v>
      </c>
      <c r="D14081" t="s">
        <v>211</v>
      </c>
      <c r="E14081" s="155">
        <v>26.55</v>
      </c>
      <c r="F14081" s="155">
        <v>26.55</v>
      </c>
      <c r="G14081">
        <v>40.33</v>
      </c>
      <c r="H14081">
        <v>40.33</v>
      </c>
    </row>
    <row r="14082" spans="1:8">
      <c r="A14082" t="s">
        <v>496</v>
      </c>
      <c r="B14082">
        <v>11753</v>
      </c>
      <c r="C14082" t="s">
        <v>3985</v>
      </c>
      <c r="D14082" t="s">
        <v>211</v>
      </c>
      <c r="E14082" s="155">
        <v>31.69</v>
      </c>
      <c r="F14082" s="155">
        <v>31.69</v>
      </c>
      <c r="G14082">
        <v>8550.7900000000009</v>
      </c>
      <c r="H14082">
        <v>8550.7900000000009</v>
      </c>
    </row>
    <row r="14083" spans="1:8">
      <c r="A14083" t="s">
        <v>319</v>
      </c>
      <c r="B14083">
        <v>6021</v>
      </c>
      <c r="C14083" t="s">
        <v>3986</v>
      </c>
      <c r="D14083" t="s">
        <v>211</v>
      </c>
      <c r="E14083" s="155">
        <v>87.96</v>
      </c>
      <c r="F14083" s="155">
        <v>87.96</v>
      </c>
      <c r="G14083">
        <v>4.6900000000000004</v>
      </c>
      <c r="H14083">
        <v>4.6900000000000004</v>
      </c>
    </row>
    <row r="14084" spans="1:8">
      <c r="A14084" t="s">
        <v>319</v>
      </c>
      <c r="B14084">
        <v>6024</v>
      </c>
      <c r="C14084" t="s">
        <v>3987</v>
      </c>
      <c r="D14084" t="s">
        <v>211</v>
      </c>
      <c r="E14084" s="155">
        <v>90.92</v>
      </c>
      <c r="F14084" s="155">
        <v>90.92</v>
      </c>
      <c r="G14084">
        <v>98.93</v>
      </c>
      <c r="H14084">
        <v>98.93</v>
      </c>
    </row>
    <row r="14085" spans="1:8">
      <c r="A14085" t="s">
        <v>319</v>
      </c>
      <c r="B14085">
        <v>45394</v>
      </c>
      <c r="C14085" t="s">
        <v>3988</v>
      </c>
      <c r="D14085" t="s">
        <v>211</v>
      </c>
      <c r="E14085" s="155">
        <v>31.74</v>
      </c>
      <c r="F14085" s="155">
        <v>31.74</v>
      </c>
      <c r="G14085">
        <v>32.03</v>
      </c>
      <c r="H14085">
        <v>32.03</v>
      </c>
    </row>
    <row r="14086" spans="1:8">
      <c r="A14086" t="s">
        <v>319</v>
      </c>
      <c r="B14086">
        <v>13897</v>
      </c>
      <c r="C14086" t="s">
        <v>3989</v>
      </c>
      <c r="D14086" t="s">
        <v>211</v>
      </c>
      <c r="E14086" s="155"/>
      <c r="F14086" s="155"/>
      <c r="G14086">
        <v>130.80000000000001</v>
      </c>
      <c r="H14086">
        <v>130.80000000000001</v>
      </c>
    </row>
    <row r="14087" spans="1:8">
      <c r="A14087" t="s">
        <v>319</v>
      </c>
      <c r="B14087">
        <v>34357</v>
      </c>
      <c r="C14087" t="s">
        <v>3990</v>
      </c>
      <c r="D14087" t="s">
        <v>205</v>
      </c>
      <c r="E14087" s="155">
        <v>5.81</v>
      </c>
      <c r="F14087" s="155">
        <v>5.81</v>
      </c>
      <c r="G14087">
        <v>37.22</v>
      </c>
      <c r="H14087">
        <v>37.22</v>
      </c>
    </row>
    <row r="14088" spans="1:8">
      <c r="A14088" t="s">
        <v>319</v>
      </c>
      <c r="B14088">
        <v>37329</v>
      </c>
      <c r="C14088" t="s">
        <v>3991</v>
      </c>
      <c r="D14088" t="s">
        <v>205</v>
      </c>
      <c r="E14088" s="155">
        <v>122.43</v>
      </c>
      <c r="F14088" s="155">
        <v>122.43</v>
      </c>
      <c r="G14088">
        <v>29.15</v>
      </c>
      <c r="H14088">
        <v>29.15</v>
      </c>
    </row>
    <row r="14089" spans="1:8">
      <c r="A14089" t="s">
        <v>319</v>
      </c>
      <c r="B14089">
        <v>2510</v>
      </c>
      <c r="C14089" t="s">
        <v>3992</v>
      </c>
      <c r="D14089" t="s">
        <v>211</v>
      </c>
      <c r="E14089" s="155"/>
      <c r="F14089" s="155"/>
      <c r="G14089">
        <v>1.81</v>
      </c>
      <c r="H14089">
        <v>1.81</v>
      </c>
    </row>
    <row r="14090" spans="1:8">
      <c r="A14090" t="s">
        <v>319</v>
      </c>
      <c r="B14090">
        <v>12359</v>
      </c>
      <c r="C14090" t="s">
        <v>3993</v>
      </c>
      <c r="D14090" t="s">
        <v>211</v>
      </c>
      <c r="E14090" s="155">
        <v>135.11000000000001</v>
      </c>
      <c r="F14090" s="155">
        <v>135.11000000000001</v>
      </c>
      <c r="G14090">
        <v>116.96</v>
      </c>
      <c r="H14090">
        <v>116.96</v>
      </c>
    </row>
    <row r="14091" spans="1:8">
      <c r="A14091" t="s">
        <v>496</v>
      </c>
      <c r="B14091">
        <v>7353</v>
      </c>
      <c r="C14091" t="s">
        <v>3994</v>
      </c>
      <c r="D14091" t="s">
        <v>71</v>
      </c>
      <c r="E14091" s="155">
        <v>39.79</v>
      </c>
      <c r="F14091" s="155">
        <v>39.79</v>
      </c>
      <c r="G14091">
        <v>414878.04</v>
      </c>
      <c r="H14091">
        <v>414878.04</v>
      </c>
    </row>
    <row r="14092" spans="1:8">
      <c r="A14092" t="s">
        <v>496</v>
      </c>
      <c r="B14092">
        <v>45264</v>
      </c>
      <c r="C14092" t="s">
        <v>3995</v>
      </c>
      <c r="D14092" t="s">
        <v>211</v>
      </c>
      <c r="E14092" s="155">
        <v>28.03</v>
      </c>
      <c r="F14092" s="155">
        <v>28.03</v>
      </c>
      <c r="G14092">
        <v>450000</v>
      </c>
      <c r="H14092">
        <v>450000</v>
      </c>
    </row>
    <row r="14093" spans="1:8">
      <c r="A14093" t="s">
        <v>496</v>
      </c>
      <c r="B14093">
        <v>36144</v>
      </c>
      <c r="C14093" t="s">
        <v>3996</v>
      </c>
      <c r="D14093" t="s">
        <v>211</v>
      </c>
      <c r="E14093" s="155">
        <v>1.74</v>
      </c>
      <c r="F14093" s="155">
        <v>1.74</v>
      </c>
      <c r="G14093">
        <v>466463.38</v>
      </c>
      <c r="H14093">
        <v>466463.38</v>
      </c>
    </row>
    <row r="14094" spans="1:8">
      <c r="A14094" t="s">
        <v>317</v>
      </c>
      <c r="B14094">
        <v>10518</v>
      </c>
      <c r="C14094" t="s">
        <v>3997</v>
      </c>
      <c r="D14094" t="s">
        <v>211</v>
      </c>
      <c r="E14094" s="155"/>
      <c r="F14094" s="155"/>
      <c r="G14094">
        <v>280.27</v>
      </c>
      <c r="H14094">
        <v>280.27</v>
      </c>
    </row>
    <row r="14095" spans="1:8">
      <c r="A14095" t="s">
        <v>317</v>
      </c>
      <c r="B14095">
        <v>36530</v>
      </c>
      <c r="C14095" t="s">
        <v>3998</v>
      </c>
      <c r="D14095" t="s">
        <v>211</v>
      </c>
      <c r="E14095" s="155"/>
      <c r="F14095" s="155"/>
      <c r="G14095">
        <v>175.17</v>
      </c>
      <c r="H14095">
        <v>175.17</v>
      </c>
    </row>
    <row r="14096" spans="1:8">
      <c r="A14096" t="s">
        <v>319</v>
      </c>
      <c r="B14096">
        <v>6046</v>
      </c>
      <c r="C14096" t="s">
        <v>3999</v>
      </c>
      <c r="D14096" t="s">
        <v>211</v>
      </c>
      <c r="E14096" s="155"/>
      <c r="F14096" s="155"/>
      <c r="G14096">
        <v>93.71</v>
      </c>
      <c r="H14096">
        <v>93.71</v>
      </c>
    </row>
    <row r="14097" spans="1:8">
      <c r="A14097" t="s">
        <v>319</v>
      </c>
      <c r="B14097">
        <v>36531</v>
      </c>
      <c r="C14097" t="s">
        <v>4000</v>
      </c>
      <c r="D14097" t="s">
        <v>211</v>
      </c>
      <c r="E14097" s="155"/>
      <c r="F14097" s="155"/>
      <c r="G14097">
        <v>136.94</v>
      </c>
      <c r="H14097">
        <v>136.94</v>
      </c>
    </row>
    <row r="14098" spans="1:8">
      <c r="A14098" t="s">
        <v>319</v>
      </c>
      <c r="B14098">
        <v>34684</v>
      </c>
      <c r="C14098" t="s">
        <v>4001</v>
      </c>
      <c r="D14098" t="s">
        <v>109</v>
      </c>
      <c r="E14098" s="155"/>
      <c r="F14098" s="155"/>
      <c r="G14098">
        <v>46.52</v>
      </c>
      <c r="H14098">
        <v>46.52</v>
      </c>
    </row>
    <row r="14099" spans="1:8">
      <c r="A14099" t="s">
        <v>319</v>
      </c>
      <c r="B14099">
        <v>34683</v>
      </c>
      <c r="C14099" t="s">
        <v>4002</v>
      </c>
      <c r="D14099" t="s">
        <v>109</v>
      </c>
      <c r="E14099" s="155"/>
      <c r="F14099" s="155"/>
      <c r="G14099">
        <v>90.64</v>
      </c>
      <c r="H14099">
        <v>90.64</v>
      </c>
    </row>
    <row r="14100" spans="1:8">
      <c r="A14100" t="s">
        <v>317</v>
      </c>
      <c r="B14100">
        <v>44954</v>
      </c>
      <c r="C14100" t="s">
        <v>4003</v>
      </c>
      <c r="D14100" t="s">
        <v>109</v>
      </c>
      <c r="E14100" s="155">
        <v>112.82</v>
      </c>
      <c r="F14100" s="155">
        <v>112.82</v>
      </c>
      <c r="G14100">
        <v>133.94999999999999</v>
      </c>
      <c r="H14100">
        <v>133.94999999999999</v>
      </c>
    </row>
    <row r="14101" spans="1:8">
      <c r="A14101" t="s">
        <v>319</v>
      </c>
      <c r="B14101">
        <v>44955</v>
      </c>
      <c r="C14101" t="s">
        <v>4004</v>
      </c>
      <c r="D14101" t="s">
        <v>109</v>
      </c>
      <c r="E14101" s="155">
        <v>164.87</v>
      </c>
      <c r="F14101" s="155">
        <v>164.87</v>
      </c>
      <c r="G14101">
        <v>26.2</v>
      </c>
      <c r="H14101">
        <v>26.2</v>
      </c>
    </row>
    <row r="14102" spans="1:8">
      <c r="A14102" t="s">
        <v>319</v>
      </c>
      <c r="B14102">
        <v>10515</v>
      </c>
      <c r="C14102" t="s">
        <v>4005</v>
      </c>
      <c r="D14102" t="s">
        <v>109</v>
      </c>
      <c r="E14102" s="155">
        <v>56.01</v>
      </c>
      <c r="F14102" s="155">
        <v>56.01</v>
      </c>
      <c r="G14102">
        <v>4.24</v>
      </c>
      <c r="H14102">
        <v>4.24</v>
      </c>
    </row>
    <row r="14103" spans="1:8">
      <c r="A14103" t="s">
        <v>319</v>
      </c>
      <c r="B14103">
        <v>153</v>
      </c>
      <c r="C14103" t="s">
        <v>4006</v>
      </c>
      <c r="D14103" t="s">
        <v>71</v>
      </c>
      <c r="E14103" s="155">
        <v>106.56</v>
      </c>
      <c r="F14103" s="155">
        <v>106.56</v>
      </c>
      <c r="G14103">
        <v>2.54</v>
      </c>
      <c r="H14103">
        <v>2.54</v>
      </c>
    </row>
    <row r="14104" spans="1:8">
      <c r="A14104" t="s">
        <v>319</v>
      </c>
      <c r="B14104">
        <v>34682</v>
      </c>
      <c r="C14104" t="s">
        <v>4007</v>
      </c>
      <c r="D14104" t="s">
        <v>109</v>
      </c>
      <c r="E14104" s="155"/>
      <c r="F14104" s="155"/>
      <c r="G14104">
        <v>3.17</v>
      </c>
      <c r="H14104">
        <v>3.17</v>
      </c>
    </row>
    <row r="14105" spans="1:8">
      <c r="A14105" t="s">
        <v>319</v>
      </c>
      <c r="B14105">
        <v>536</v>
      </c>
      <c r="C14105" t="s">
        <v>4008</v>
      </c>
      <c r="D14105" t="s">
        <v>109</v>
      </c>
      <c r="E14105" s="155">
        <v>31.54</v>
      </c>
      <c r="F14105" s="155">
        <v>31.54</v>
      </c>
      <c r="G14105">
        <v>37.130000000000003</v>
      </c>
      <c r="H14105">
        <v>37.130000000000003</v>
      </c>
    </row>
    <row r="14106" spans="1:8">
      <c r="A14106" t="s">
        <v>319</v>
      </c>
      <c r="B14106">
        <v>20205</v>
      </c>
      <c r="C14106" t="s">
        <v>4009</v>
      </c>
      <c r="D14106" t="s">
        <v>110</v>
      </c>
      <c r="E14106" s="155">
        <v>3.85</v>
      </c>
      <c r="F14106" s="155">
        <v>3.85</v>
      </c>
      <c r="G14106">
        <v>4.6500000000000004</v>
      </c>
      <c r="H14106">
        <v>4.6500000000000004</v>
      </c>
    </row>
    <row r="14107" spans="1:8">
      <c r="A14107" t="s">
        <v>319</v>
      </c>
      <c r="B14107">
        <v>4412</v>
      </c>
      <c r="C14107" t="s">
        <v>4010</v>
      </c>
      <c r="D14107" t="s">
        <v>110</v>
      </c>
      <c r="E14107" s="155">
        <v>2.31</v>
      </c>
      <c r="F14107" s="155">
        <v>2.31</v>
      </c>
      <c r="G14107">
        <v>17.53</v>
      </c>
      <c r="H14107">
        <v>17.53</v>
      </c>
    </row>
    <row r="14108" spans="1:8">
      <c r="A14108" t="s">
        <v>319</v>
      </c>
      <c r="B14108">
        <v>4408</v>
      </c>
      <c r="C14108" t="s">
        <v>4011</v>
      </c>
      <c r="D14108" t="s">
        <v>110</v>
      </c>
      <c r="E14108" s="155">
        <v>2.88</v>
      </c>
      <c r="F14108" s="155">
        <v>2.88</v>
      </c>
      <c r="G14108">
        <v>31.6</v>
      </c>
      <c r="H14108">
        <v>31.6</v>
      </c>
    </row>
    <row r="14109" spans="1:8">
      <c r="A14109" t="s">
        <v>319</v>
      </c>
      <c r="B14109">
        <v>45213</v>
      </c>
      <c r="C14109" t="s">
        <v>4012</v>
      </c>
      <c r="D14109" t="s">
        <v>211</v>
      </c>
      <c r="E14109" s="155">
        <v>29.21</v>
      </c>
      <c r="F14109" s="155">
        <v>29.21</v>
      </c>
      <c r="G14109">
        <v>27</v>
      </c>
      <c r="H14109">
        <v>27</v>
      </c>
    </row>
    <row r="14110" spans="1:8">
      <c r="A14110" t="s">
        <v>319</v>
      </c>
      <c r="B14110">
        <v>36250</v>
      </c>
      <c r="C14110" t="s">
        <v>4013</v>
      </c>
      <c r="D14110" t="s">
        <v>110</v>
      </c>
      <c r="E14110" s="155">
        <v>4.83</v>
      </c>
      <c r="F14110" s="155">
        <v>4.83</v>
      </c>
      <c r="G14110">
        <v>63.61</v>
      </c>
      <c r="H14110">
        <v>63.61</v>
      </c>
    </row>
    <row r="14111" spans="1:8">
      <c r="A14111" t="s">
        <v>319</v>
      </c>
      <c r="B14111">
        <v>10857</v>
      </c>
      <c r="C14111" t="s">
        <v>4014</v>
      </c>
      <c r="D14111" t="s">
        <v>110</v>
      </c>
      <c r="E14111" s="155"/>
      <c r="F14111" s="155"/>
      <c r="G14111">
        <v>38.22</v>
      </c>
      <c r="H14111">
        <v>38.22</v>
      </c>
    </row>
    <row r="14112" spans="1:8">
      <c r="A14112" t="s">
        <v>319</v>
      </c>
      <c r="B14112">
        <v>4803</v>
      </c>
      <c r="C14112" t="s">
        <v>16232</v>
      </c>
      <c r="D14112" t="s">
        <v>110</v>
      </c>
      <c r="E14112" s="155">
        <v>44.28</v>
      </c>
      <c r="F14112" s="155">
        <v>44.28</v>
      </c>
      <c r="G14112">
        <v>66.23</v>
      </c>
      <c r="H14112">
        <v>66.23</v>
      </c>
    </row>
    <row r="14113" spans="1:8">
      <c r="A14113" t="s">
        <v>319</v>
      </c>
      <c r="B14113">
        <v>6186</v>
      </c>
      <c r="C14113" t="s">
        <v>4015</v>
      </c>
      <c r="D14113" t="s">
        <v>110</v>
      </c>
      <c r="E14113" s="155"/>
      <c r="F14113" s="155"/>
      <c r="G14113">
        <v>24.26</v>
      </c>
      <c r="H14113">
        <v>24.26</v>
      </c>
    </row>
    <row r="14114" spans="1:8">
      <c r="A14114" t="s">
        <v>319</v>
      </c>
      <c r="B14114">
        <v>4829</v>
      </c>
      <c r="C14114" t="s">
        <v>4016</v>
      </c>
      <c r="D14114" t="s">
        <v>110</v>
      </c>
      <c r="E14114" s="155">
        <v>66.67</v>
      </c>
      <c r="F14114" s="155">
        <v>66.67</v>
      </c>
      <c r="G14114">
        <v>41.21</v>
      </c>
      <c r="H14114">
        <v>41.21</v>
      </c>
    </row>
    <row r="14115" spans="1:8">
      <c r="A14115" t="s">
        <v>319</v>
      </c>
      <c r="B14115">
        <v>39829</v>
      </c>
      <c r="C14115" t="s">
        <v>4017</v>
      </c>
      <c r="D14115" t="s">
        <v>110</v>
      </c>
      <c r="E14115" s="155"/>
      <c r="F14115" s="155"/>
      <c r="G14115">
        <v>5.81</v>
      </c>
      <c r="H14115">
        <v>5.81</v>
      </c>
    </row>
    <row r="14116" spans="1:8">
      <c r="A14116" t="s">
        <v>319</v>
      </c>
      <c r="B14116">
        <v>20231</v>
      </c>
      <c r="C14116" t="s">
        <v>4018</v>
      </c>
      <c r="D14116" t="s">
        <v>110</v>
      </c>
      <c r="E14116" s="155">
        <v>78.14</v>
      </c>
      <c r="F14116" s="155">
        <v>78.14</v>
      </c>
      <c r="G14116">
        <v>58.33</v>
      </c>
      <c r="H14116">
        <v>58.33</v>
      </c>
    </row>
    <row r="14117" spans="1:8">
      <c r="A14117" t="s">
        <v>319</v>
      </c>
      <c r="B14117">
        <v>4804</v>
      </c>
      <c r="C14117" t="s">
        <v>4019</v>
      </c>
      <c r="D14117" t="s">
        <v>110</v>
      </c>
      <c r="E14117" s="155">
        <v>33.99</v>
      </c>
      <c r="F14117" s="155">
        <v>33.99</v>
      </c>
      <c r="G14117">
        <v>56.02</v>
      </c>
      <c r="H14117">
        <v>56.02</v>
      </c>
    </row>
    <row r="14118" spans="1:8">
      <c r="A14118" t="s">
        <v>319</v>
      </c>
      <c r="B14118">
        <v>34680</v>
      </c>
      <c r="C14118" t="s">
        <v>4020</v>
      </c>
      <c r="D14118" t="s">
        <v>110</v>
      </c>
      <c r="E14118" s="155"/>
      <c r="F14118" s="155"/>
      <c r="G14118">
        <v>46.32</v>
      </c>
      <c r="H14118">
        <v>46.32</v>
      </c>
    </row>
    <row r="14119" spans="1:8">
      <c r="A14119" t="s">
        <v>319</v>
      </c>
      <c r="B14119">
        <v>11573</v>
      </c>
      <c r="C14119" t="s">
        <v>4021</v>
      </c>
      <c r="D14119" t="s">
        <v>211</v>
      </c>
      <c r="E14119" s="155">
        <v>6.68</v>
      </c>
      <c r="F14119" s="155">
        <v>6.68</v>
      </c>
      <c r="G14119">
        <v>0.37</v>
      </c>
      <c r="H14119">
        <v>0.37</v>
      </c>
    </row>
    <row r="14120" spans="1:8">
      <c r="A14120" t="s">
        <v>496</v>
      </c>
      <c r="B14120">
        <v>38401</v>
      </c>
      <c r="C14120" t="s">
        <v>4022</v>
      </c>
      <c r="D14120" t="s">
        <v>211</v>
      </c>
      <c r="E14120" s="155">
        <v>50.44</v>
      </c>
      <c r="F14120" s="155">
        <v>50.44</v>
      </c>
      <c r="G14120">
        <v>944749.59</v>
      </c>
      <c r="H14120">
        <v>944749.59</v>
      </c>
    </row>
    <row r="14121" spans="1:8">
      <c r="A14121" t="s">
        <v>496</v>
      </c>
      <c r="B14121">
        <v>11575</v>
      </c>
      <c r="C14121" t="s">
        <v>4023</v>
      </c>
      <c r="D14121" t="s">
        <v>211</v>
      </c>
      <c r="E14121" s="155">
        <v>64.39</v>
      </c>
      <c r="F14121" s="155">
        <v>64.39</v>
      </c>
      <c r="G14121">
        <v>890000</v>
      </c>
      <c r="H14121">
        <v>890000</v>
      </c>
    </row>
    <row r="14122" spans="1:8">
      <c r="A14122" t="s">
        <v>496</v>
      </c>
      <c r="B14122">
        <v>38179</v>
      </c>
      <c r="C14122" t="s">
        <v>4024</v>
      </c>
      <c r="D14122" t="s">
        <v>211</v>
      </c>
      <c r="E14122" s="155">
        <v>53.24</v>
      </c>
      <c r="F14122" s="155">
        <v>53.24</v>
      </c>
      <c r="G14122">
        <v>789413.44</v>
      </c>
      <c r="H14122">
        <v>789413.44</v>
      </c>
    </row>
    <row r="14123" spans="1:8">
      <c r="A14123" t="s">
        <v>496</v>
      </c>
      <c r="B14123">
        <v>20256</v>
      </c>
      <c r="C14123" t="s">
        <v>4025</v>
      </c>
      <c r="D14123" t="s">
        <v>211</v>
      </c>
      <c r="E14123" s="155">
        <v>0.45</v>
      </c>
      <c r="F14123" s="155">
        <v>0.45</v>
      </c>
      <c r="G14123">
        <v>592078.81000000006</v>
      </c>
      <c r="H14123">
        <v>592078.81000000006</v>
      </c>
    </row>
    <row r="14124" spans="1:8">
      <c r="A14124" t="s">
        <v>496</v>
      </c>
      <c r="B14124">
        <v>14511</v>
      </c>
      <c r="C14124" t="s">
        <v>4026</v>
      </c>
      <c r="D14124" t="s">
        <v>211</v>
      </c>
      <c r="E14124" s="155"/>
      <c r="F14124" s="155"/>
      <c r="G14124">
        <v>569472.64</v>
      </c>
      <c r="H14124">
        <v>569472.64</v>
      </c>
    </row>
    <row r="14125" spans="1:8">
      <c r="A14125" t="s">
        <v>496</v>
      </c>
      <c r="B14125">
        <v>10642</v>
      </c>
      <c r="C14125" t="s">
        <v>4027</v>
      </c>
      <c r="D14125" t="s">
        <v>211</v>
      </c>
      <c r="E14125" s="155"/>
      <c r="F14125" s="155"/>
      <c r="G14125">
        <v>778114.27</v>
      </c>
      <c r="H14125">
        <v>778114.27</v>
      </c>
    </row>
    <row r="14126" spans="1:8">
      <c r="A14126" t="s">
        <v>496</v>
      </c>
      <c r="B14126">
        <v>14489</v>
      </c>
      <c r="C14126" t="s">
        <v>4028</v>
      </c>
      <c r="D14126" t="s">
        <v>211</v>
      </c>
      <c r="E14126" s="155"/>
      <c r="F14126" s="155"/>
      <c r="G14126">
        <v>171897.18</v>
      </c>
      <c r="H14126">
        <v>171897.18</v>
      </c>
    </row>
    <row r="14127" spans="1:8">
      <c r="A14127" t="s">
        <v>496</v>
      </c>
      <c r="B14127">
        <v>14513</v>
      </c>
      <c r="C14127" t="s">
        <v>4029</v>
      </c>
      <c r="D14127" t="s">
        <v>211</v>
      </c>
      <c r="E14127" s="155"/>
      <c r="F14127" s="155"/>
      <c r="G14127">
        <v>851857.18</v>
      </c>
      <c r="H14127">
        <v>851857.18</v>
      </c>
    </row>
    <row r="14128" spans="1:8">
      <c r="A14128" t="s">
        <v>496</v>
      </c>
      <c r="B14128">
        <v>10646</v>
      </c>
      <c r="C14128" t="s">
        <v>4030</v>
      </c>
      <c r="D14128" t="s">
        <v>211</v>
      </c>
      <c r="E14128" s="155"/>
      <c r="F14128" s="155"/>
      <c r="G14128">
        <v>699285.72</v>
      </c>
      <c r="H14128">
        <v>699285.72</v>
      </c>
    </row>
    <row r="14129" spans="1:8">
      <c r="A14129" t="s">
        <v>319</v>
      </c>
      <c r="B14129">
        <v>6070</v>
      </c>
      <c r="C14129" t="s">
        <v>4031</v>
      </c>
      <c r="D14129" t="s">
        <v>211</v>
      </c>
      <c r="E14129" s="155"/>
      <c r="F14129" s="155"/>
      <c r="G14129">
        <v>20.49</v>
      </c>
      <c r="H14129">
        <v>20.49</v>
      </c>
    </row>
    <row r="14130" spans="1:8">
      <c r="A14130" t="s">
        <v>319</v>
      </c>
      <c r="B14130">
        <v>6069</v>
      </c>
      <c r="C14130" t="s">
        <v>4032</v>
      </c>
      <c r="D14130" t="s">
        <v>211</v>
      </c>
      <c r="E14130" s="155"/>
      <c r="F14130" s="155"/>
      <c r="G14130">
        <v>8.7899999999999991</v>
      </c>
      <c r="H14130">
        <v>8.7899999999999991</v>
      </c>
    </row>
    <row r="14131" spans="1:8">
      <c r="A14131" t="s">
        <v>319</v>
      </c>
      <c r="B14131">
        <v>14626</v>
      </c>
      <c r="C14131" t="s">
        <v>4033</v>
      </c>
      <c r="D14131" t="s">
        <v>211</v>
      </c>
      <c r="E14131" s="155"/>
      <c r="F14131" s="155"/>
      <c r="G14131">
        <v>50.34</v>
      </c>
      <c r="H14131">
        <v>50.34</v>
      </c>
    </row>
    <row r="14132" spans="1:8">
      <c r="A14132" t="s">
        <v>319</v>
      </c>
      <c r="B14132">
        <v>6067</v>
      </c>
      <c r="C14132" t="s">
        <v>4034</v>
      </c>
      <c r="D14132" t="s">
        <v>211</v>
      </c>
      <c r="E14132" s="155"/>
      <c r="F14132" s="155"/>
      <c r="G14132">
        <v>12.09</v>
      </c>
      <c r="H14132">
        <v>12.09</v>
      </c>
    </row>
    <row r="14133" spans="1:8">
      <c r="A14133" t="s">
        <v>319</v>
      </c>
      <c r="B14133">
        <v>38393</v>
      </c>
      <c r="C14133" t="s">
        <v>4035</v>
      </c>
      <c r="D14133" t="s">
        <v>211</v>
      </c>
      <c r="E14133" s="155">
        <v>17.72</v>
      </c>
      <c r="F14133" s="155">
        <v>17.72</v>
      </c>
      <c r="G14133">
        <v>11.54</v>
      </c>
      <c r="H14133">
        <v>11.54</v>
      </c>
    </row>
    <row r="14134" spans="1:8">
      <c r="A14134" t="s">
        <v>319</v>
      </c>
      <c r="B14134">
        <v>45233</v>
      </c>
      <c r="C14134" t="s">
        <v>4036</v>
      </c>
      <c r="D14134" t="s">
        <v>211</v>
      </c>
      <c r="E14134" s="155">
        <v>7.6</v>
      </c>
      <c r="F14134" s="155">
        <v>7.6</v>
      </c>
      <c r="G14134">
        <v>2424.64</v>
      </c>
      <c r="H14134">
        <v>2424.64</v>
      </c>
    </row>
    <row r="14135" spans="1:8">
      <c r="A14135" t="s">
        <v>319</v>
      </c>
      <c r="B14135">
        <v>38390</v>
      </c>
      <c r="C14135" t="s">
        <v>4037</v>
      </c>
      <c r="D14135" t="s">
        <v>211</v>
      </c>
      <c r="E14135" s="155">
        <v>43.53</v>
      </c>
      <c r="F14135" s="155">
        <v>43.53</v>
      </c>
      <c r="G14135">
        <v>1843.37</v>
      </c>
      <c r="H14135">
        <v>1843.37</v>
      </c>
    </row>
    <row r="14136" spans="1:8">
      <c r="A14136" t="s">
        <v>319</v>
      </c>
      <c r="B14136">
        <v>11578</v>
      </c>
      <c r="C14136" t="s">
        <v>4038</v>
      </c>
      <c r="D14136" t="s">
        <v>211</v>
      </c>
      <c r="E14136" s="155">
        <v>13.9</v>
      </c>
      <c r="F14136" s="155">
        <v>13.9</v>
      </c>
      <c r="G14136">
        <v>17.36</v>
      </c>
      <c r="H14136">
        <v>17.36</v>
      </c>
    </row>
    <row r="14137" spans="1:8">
      <c r="A14137" t="s">
        <v>319</v>
      </c>
      <c r="B14137">
        <v>11577</v>
      </c>
      <c r="C14137" t="s">
        <v>4039</v>
      </c>
      <c r="D14137" t="s">
        <v>211</v>
      </c>
      <c r="E14137" s="155">
        <v>13.27</v>
      </c>
      <c r="F14137" s="155">
        <v>13.27</v>
      </c>
      <c r="G14137">
        <v>20.8</v>
      </c>
      <c r="H14137">
        <v>20.8</v>
      </c>
    </row>
    <row r="14138" spans="1:8">
      <c r="A14138" t="s">
        <v>319</v>
      </c>
      <c r="B14138">
        <v>42432</v>
      </c>
      <c r="C14138" t="s">
        <v>4040</v>
      </c>
      <c r="D14138" t="s">
        <v>211</v>
      </c>
      <c r="E14138" s="155"/>
      <c r="F14138" s="155"/>
      <c r="G14138">
        <v>24.32</v>
      </c>
      <c r="H14138">
        <v>24.32</v>
      </c>
    </row>
    <row r="14139" spans="1:8">
      <c r="A14139" t="s">
        <v>319</v>
      </c>
      <c r="B14139">
        <v>42437</v>
      </c>
      <c r="C14139" t="s">
        <v>4041</v>
      </c>
      <c r="D14139" t="s">
        <v>211</v>
      </c>
      <c r="E14139" s="155"/>
      <c r="F14139" s="155"/>
      <c r="G14139">
        <v>28.97</v>
      </c>
      <c r="H14139">
        <v>28.97</v>
      </c>
    </row>
    <row r="14140" spans="1:8">
      <c r="A14140" t="s">
        <v>319</v>
      </c>
      <c r="B14140">
        <v>1116</v>
      </c>
      <c r="C14140" t="s">
        <v>4042</v>
      </c>
      <c r="D14140" t="s">
        <v>110</v>
      </c>
      <c r="E14140" s="155">
        <v>17.07</v>
      </c>
      <c r="F14140" s="155">
        <v>17.07</v>
      </c>
      <c r="G14140">
        <v>22.67</v>
      </c>
      <c r="H14140">
        <v>22.67</v>
      </c>
    </row>
    <row r="14141" spans="1:8">
      <c r="A14141" t="s">
        <v>319</v>
      </c>
      <c r="B14141">
        <v>1115</v>
      </c>
      <c r="C14141" t="s">
        <v>4043</v>
      </c>
      <c r="D14141" t="s">
        <v>110</v>
      </c>
      <c r="E14141" s="155">
        <v>20.46</v>
      </c>
      <c r="F14141" s="155">
        <v>20.46</v>
      </c>
      <c r="G14141">
        <v>50.6</v>
      </c>
      <c r="H14141">
        <v>50.6</v>
      </c>
    </row>
    <row r="14142" spans="1:8">
      <c r="A14142" t="s">
        <v>319</v>
      </c>
      <c r="B14142">
        <v>1113</v>
      </c>
      <c r="C14142" t="s">
        <v>4044</v>
      </c>
      <c r="D14142" t="s">
        <v>110</v>
      </c>
      <c r="E14142" s="155">
        <v>23.92</v>
      </c>
      <c r="F14142" s="155">
        <v>23.92</v>
      </c>
      <c r="G14142">
        <v>49.54</v>
      </c>
      <c r="H14142">
        <v>49.54</v>
      </c>
    </row>
    <row r="14143" spans="1:8">
      <c r="A14143" t="s">
        <v>319</v>
      </c>
      <c r="B14143">
        <v>1114</v>
      </c>
      <c r="C14143" t="s">
        <v>4045</v>
      </c>
      <c r="D14143" t="s">
        <v>110</v>
      </c>
      <c r="E14143" s="155">
        <v>28.49</v>
      </c>
      <c r="F14143" s="155">
        <v>28.49</v>
      </c>
      <c r="G14143">
        <v>46</v>
      </c>
      <c r="H14143">
        <v>46</v>
      </c>
    </row>
    <row r="14144" spans="1:8">
      <c r="A14144" t="s">
        <v>319</v>
      </c>
      <c r="B14144">
        <v>40873</v>
      </c>
      <c r="C14144" t="s">
        <v>4046</v>
      </c>
      <c r="D14144" t="s">
        <v>110</v>
      </c>
      <c r="E14144" s="155">
        <v>22.3</v>
      </c>
      <c r="F14144" s="155">
        <v>22.3</v>
      </c>
      <c r="G14144">
        <v>57.76</v>
      </c>
      <c r="H14144">
        <v>57.76</v>
      </c>
    </row>
    <row r="14145" spans="1:8">
      <c r="A14145" t="s">
        <v>319</v>
      </c>
      <c r="B14145">
        <v>20214</v>
      </c>
      <c r="C14145" t="s">
        <v>4047</v>
      </c>
      <c r="D14145" t="s">
        <v>211</v>
      </c>
      <c r="E14145" s="155">
        <v>69.680000000000007</v>
      </c>
      <c r="F14145" s="155">
        <v>69.680000000000007</v>
      </c>
      <c r="G14145">
        <v>6.1</v>
      </c>
      <c r="H14145">
        <v>6.1</v>
      </c>
    </row>
    <row r="14146" spans="1:8">
      <c r="A14146" t="s">
        <v>319</v>
      </c>
      <c r="B14146">
        <v>7237</v>
      </c>
      <c r="C14146" t="s">
        <v>4048</v>
      </c>
      <c r="D14146" t="s">
        <v>211</v>
      </c>
      <c r="E14146" s="155">
        <v>68.209999999999994</v>
      </c>
      <c r="F14146" s="155">
        <v>68.209999999999994</v>
      </c>
      <c r="G14146">
        <v>69</v>
      </c>
      <c r="H14146">
        <v>69</v>
      </c>
    </row>
    <row r="14147" spans="1:8">
      <c r="A14147" t="s">
        <v>319</v>
      </c>
      <c r="B14147">
        <v>11757</v>
      </c>
      <c r="C14147" t="s">
        <v>4049</v>
      </c>
      <c r="D14147" t="s">
        <v>211</v>
      </c>
      <c r="E14147" s="155">
        <v>63.9</v>
      </c>
      <c r="F14147" s="155">
        <v>63.9</v>
      </c>
      <c r="G14147">
        <v>270.93</v>
      </c>
      <c r="H14147">
        <v>270.93</v>
      </c>
    </row>
    <row r="14148" spans="1:8">
      <c r="A14148" t="s">
        <v>319</v>
      </c>
      <c r="B14148">
        <v>11758</v>
      </c>
      <c r="C14148" t="s">
        <v>4050</v>
      </c>
      <c r="D14148" t="s">
        <v>211</v>
      </c>
      <c r="E14148" s="155">
        <v>36.9</v>
      </c>
      <c r="F14148" s="155">
        <v>36.9</v>
      </c>
      <c r="G14148">
        <v>356.56</v>
      </c>
      <c r="H14148">
        <v>356.56</v>
      </c>
    </row>
    <row r="14149" spans="1:8">
      <c r="A14149" t="s">
        <v>319</v>
      </c>
      <c r="B14149">
        <v>37526</v>
      </c>
      <c r="C14149" t="s">
        <v>4051</v>
      </c>
      <c r="D14149" t="s">
        <v>211</v>
      </c>
      <c r="E14149" s="155">
        <v>2.77</v>
      </c>
      <c r="F14149" s="155">
        <v>2.77</v>
      </c>
      <c r="G14149">
        <v>3.44</v>
      </c>
      <c r="H14149">
        <v>3.44</v>
      </c>
    </row>
    <row r="14150" spans="1:8">
      <c r="A14150" t="s">
        <v>319</v>
      </c>
      <c r="B14150">
        <v>6076</v>
      </c>
      <c r="C14150" t="s">
        <v>4052</v>
      </c>
      <c r="D14150" t="s">
        <v>217</v>
      </c>
      <c r="E14150" s="155"/>
      <c r="F14150" s="155"/>
      <c r="G14150">
        <v>4.13</v>
      </c>
      <c r="H14150">
        <v>4.13</v>
      </c>
    </row>
    <row r="14151" spans="1:8">
      <c r="A14151" t="s">
        <v>319</v>
      </c>
      <c r="B14151">
        <v>13109</v>
      </c>
      <c r="C14151" t="s">
        <v>4053</v>
      </c>
      <c r="D14151" t="s">
        <v>211</v>
      </c>
      <c r="E14151" s="155"/>
      <c r="F14151" s="155"/>
      <c r="G14151">
        <v>1.97</v>
      </c>
      <c r="H14151">
        <v>1.97</v>
      </c>
    </row>
    <row r="14152" spans="1:8">
      <c r="A14152" t="s">
        <v>319</v>
      </c>
      <c r="B14152">
        <v>13110</v>
      </c>
      <c r="C14152" t="s">
        <v>4054</v>
      </c>
      <c r="D14152" t="s">
        <v>211</v>
      </c>
      <c r="E14152" s="155"/>
      <c r="F14152" s="155"/>
      <c r="G14152">
        <v>2.85</v>
      </c>
      <c r="H14152">
        <v>2.85</v>
      </c>
    </row>
    <row r="14153" spans="1:8">
      <c r="A14153" t="s">
        <v>319</v>
      </c>
      <c r="B14153">
        <v>7581</v>
      </c>
      <c r="C14153" t="s">
        <v>4055</v>
      </c>
      <c r="D14153" t="s">
        <v>211</v>
      </c>
      <c r="E14153" s="155"/>
      <c r="F14153" s="155"/>
      <c r="G14153">
        <v>11.45</v>
      </c>
      <c r="H14153">
        <v>11.45</v>
      </c>
    </row>
    <row r="14154" spans="1:8">
      <c r="A14154" t="s">
        <v>319</v>
      </c>
      <c r="B14154">
        <v>4509</v>
      </c>
      <c r="C14154" t="s">
        <v>4056</v>
      </c>
      <c r="D14154" t="s">
        <v>110</v>
      </c>
      <c r="E14154" s="155">
        <v>5.56</v>
      </c>
      <c r="F14154" s="155">
        <v>5.56</v>
      </c>
      <c r="G14154">
        <v>11.76</v>
      </c>
      <c r="H14154">
        <v>11.76</v>
      </c>
    </row>
    <row r="14155" spans="1:8">
      <c r="A14155" t="s">
        <v>319</v>
      </c>
      <c r="B14155">
        <v>4512</v>
      </c>
      <c r="C14155" t="s">
        <v>4057</v>
      </c>
      <c r="D14155" t="s">
        <v>110</v>
      </c>
      <c r="E14155" s="155">
        <v>2.65</v>
      </c>
      <c r="F14155" s="155">
        <v>2.65</v>
      </c>
      <c r="G14155">
        <v>6.3</v>
      </c>
      <c r="H14155">
        <v>6.3</v>
      </c>
    </row>
    <row r="14156" spans="1:8">
      <c r="A14156" t="s">
        <v>319</v>
      </c>
      <c r="B14156">
        <v>4517</v>
      </c>
      <c r="C14156" t="s">
        <v>4058</v>
      </c>
      <c r="D14156" t="s">
        <v>110</v>
      </c>
      <c r="E14156" s="155">
        <v>3.83</v>
      </c>
      <c r="F14156" s="155">
        <v>3.83</v>
      </c>
      <c r="G14156">
        <v>9.06</v>
      </c>
      <c r="H14156">
        <v>9.06</v>
      </c>
    </row>
    <row r="14157" spans="1:8">
      <c r="A14157" t="s">
        <v>493</v>
      </c>
      <c r="B14157">
        <v>20206</v>
      </c>
      <c r="C14157" t="s">
        <v>4059</v>
      </c>
      <c r="D14157" t="s">
        <v>110</v>
      </c>
      <c r="E14157" s="155">
        <v>10.41</v>
      </c>
      <c r="F14157" s="155">
        <v>10.41</v>
      </c>
      <c r="G14157">
        <v>0.11</v>
      </c>
      <c r="H14157">
        <v>0.11</v>
      </c>
    </row>
    <row r="14158" spans="1:8">
      <c r="A14158" t="s">
        <v>493</v>
      </c>
      <c r="B14158">
        <v>4460</v>
      </c>
      <c r="C14158" t="s">
        <v>4060</v>
      </c>
      <c r="D14158" t="s">
        <v>110</v>
      </c>
      <c r="E14158" s="155">
        <v>10.69</v>
      </c>
      <c r="F14158" s="155">
        <v>10.69</v>
      </c>
      <c r="G14158">
        <v>18.28</v>
      </c>
      <c r="H14158">
        <v>18.28</v>
      </c>
    </row>
    <row r="14159" spans="1:8">
      <c r="A14159" t="s">
        <v>319</v>
      </c>
      <c r="B14159">
        <v>4415</v>
      </c>
      <c r="C14159" t="s">
        <v>4061</v>
      </c>
      <c r="D14159" t="s">
        <v>110</v>
      </c>
      <c r="E14159" s="155">
        <v>5.72</v>
      </c>
      <c r="F14159" s="155">
        <v>5.72</v>
      </c>
      <c r="G14159">
        <v>255.68</v>
      </c>
      <c r="H14159">
        <v>255.68</v>
      </c>
    </row>
    <row r="14160" spans="1:8">
      <c r="A14160" t="s">
        <v>319</v>
      </c>
      <c r="B14160">
        <v>4417</v>
      </c>
      <c r="C14160" t="s">
        <v>4062</v>
      </c>
      <c r="D14160" t="s">
        <v>110</v>
      </c>
      <c r="E14160" s="155">
        <v>8.24</v>
      </c>
      <c r="F14160" s="155">
        <v>8.24</v>
      </c>
      <c r="G14160">
        <v>12.51</v>
      </c>
      <c r="H14160">
        <v>12.51</v>
      </c>
    </row>
    <row r="14161" spans="1:8">
      <c r="A14161" t="s">
        <v>319</v>
      </c>
      <c r="B14161">
        <v>37373</v>
      </c>
      <c r="C14161" t="s">
        <v>4063</v>
      </c>
      <c r="D14161" t="s">
        <v>88</v>
      </c>
      <c r="E14161" s="155">
        <v>0.11</v>
      </c>
      <c r="F14161" s="155">
        <v>0.11</v>
      </c>
      <c r="G14161">
        <v>910.13</v>
      </c>
      <c r="H14161">
        <v>910.13</v>
      </c>
    </row>
    <row r="14162" spans="1:8">
      <c r="A14162" t="s">
        <v>319</v>
      </c>
      <c r="B14162">
        <v>40864</v>
      </c>
      <c r="C14162" t="s">
        <v>4064</v>
      </c>
      <c r="D14162" t="s">
        <v>291</v>
      </c>
      <c r="E14162" s="155">
        <v>18.28</v>
      </c>
      <c r="F14162" s="155">
        <v>18.28</v>
      </c>
      <c r="G14162">
        <v>68.3</v>
      </c>
      <c r="H14162">
        <v>68.3</v>
      </c>
    </row>
    <row r="14163" spans="1:8">
      <c r="A14163" t="s">
        <v>319</v>
      </c>
      <c r="B14163">
        <v>4734</v>
      </c>
      <c r="C14163" t="s">
        <v>4065</v>
      </c>
      <c r="D14163" t="s">
        <v>217</v>
      </c>
      <c r="E14163" s="155">
        <v>356.17</v>
      </c>
      <c r="F14163" s="155">
        <v>356.17</v>
      </c>
      <c r="G14163">
        <v>25.79</v>
      </c>
      <c r="H14163">
        <v>25.79</v>
      </c>
    </row>
    <row r="14164" spans="1:8">
      <c r="A14164" t="s">
        <v>319</v>
      </c>
      <c r="B14164">
        <v>6085</v>
      </c>
      <c r="C14164" t="s">
        <v>4066</v>
      </c>
      <c r="D14164" t="s">
        <v>71</v>
      </c>
      <c r="E14164" s="155">
        <v>12.23</v>
      </c>
      <c r="F14164" s="155">
        <v>12.23</v>
      </c>
      <c r="G14164">
        <v>37.450000000000003</v>
      </c>
      <c r="H14164">
        <v>37.450000000000003</v>
      </c>
    </row>
    <row r="14165" spans="1:8">
      <c r="A14165" t="s">
        <v>319</v>
      </c>
      <c r="B14165">
        <v>38396</v>
      </c>
      <c r="C14165" t="s">
        <v>4067</v>
      </c>
      <c r="D14165" t="s">
        <v>211</v>
      </c>
      <c r="E14165" s="155">
        <v>716.16</v>
      </c>
      <c r="F14165" s="155">
        <v>716.16</v>
      </c>
      <c r="G14165">
        <v>32.229999999999997</v>
      </c>
      <c r="H14165">
        <v>32.229999999999997</v>
      </c>
    </row>
    <row r="14166" spans="1:8">
      <c r="A14166" t="s">
        <v>319</v>
      </c>
      <c r="B14166">
        <v>11622</v>
      </c>
      <c r="C14166" t="s">
        <v>4068</v>
      </c>
      <c r="D14166" t="s">
        <v>205</v>
      </c>
      <c r="E14166" s="155">
        <v>80.290000000000006</v>
      </c>
      <c r="F14166" s="155">
        <v>80.290000000000006</v>
      </c>
      <c r="G14166">
        <v>146.38999999999999</v>
      </c>
      <c r="H14166">
        <v>146.38999999999999</v>
      </c>
    </row>
    <row r="14167" spans="1:8">
      <c r="A14167" t="s">
        <v>319</v>
      </c>
      <c r="B14167">
        <v>43143</v>
      </c>
      <c r="C14167" t="s">
        <v>4069</v>
      </c>
      <c r="D14167" t="s">
        <v>71</v>
      </c>
      <c r="E14167" s="155">
        <v>30.32</v>
      </c>
      <c r="F14167" s="155">
        <v>30.32</v>
      </c>
      <c r="G14167">
        <v>79.09</v>
      </c>
      <c r="H14167">
        <v>79.09</v>
      </c>
    </row>
    <row r="14168" spans="1:8">
      <c r="A14168" t="s">
        <v>319</v>
      </c>
      <c r="B14168">
        <v>7317</v>
      </c>
      <c r="C14168" t="s">
        <v>4070</v>
      </c>
      <c r="D14168" t="s">
        <v>205</v>
      </c>
      <c r="E14168" s="155">
        <v>44.45</v>
      </c>
      <c r="F14168" s="155">
        <v>44.45</v>
      </c>
      <c r="G14168">
        <v>38.770000000000003</v>
      </c>
      <c r="H14168">
        <v>38.770000000000003</v>
      </c>
    </row>
    <row r="14169" spans="1:8">
      <c r="A14169" t="s">
        <v>496</v>
      </c>
      <c r="B14169">
        <v>142</v>
      </c>
      <c r="C14169" t="s">
        <v>4071</v>
      </c>
      <c r="D14169" t="s">
        <v>4072</v>
      </c>
      <c r="E14169" s="155">
        <v>37.89</v>
      </c>
      <c r="F14169" s="155">
        <v>37.89</v>
      </c>
      <c r="G14169">
        <v>236779.76</v>
      </c>
      <c r="H14169">
        <v>236779.76</v>
      </c>
    </row>
    <row r="14170" spans="1:8">
      <c r="A14170" t="s">
        <v>496</v>
      </c>
      <c r="B14170">
        <v>43142</v>
      </c>
      <c r="C14170" t="s">
        <v>4073</v>
      </c>
      <c r="D14170" t="s">
        <v>71</v>
      </c>
      <c r="E14170" s="155">
        <v>172.1</v>
      </c>
      <c r="F14170" s="155">
        <v>172.1</v>
      </c>
      <c r="G14170">
        <v>278408.45</v>
      </c>
      <c r="H14170">
        <v>278408.45</v>
      </c>
    </row>
    <row r="14171" spans="1:8">
      <c r="A14171" t="s">
        <v>496</v>
      </c>
      <c r="B14171">
        <v>38123</v>
      </c>
      <c r="C14171" t="s">
        <v>4074</v>
      </c>
      <c r="D14171" t="s">
        <v>205</v>
      </c>
      <c r="E14171" s="155">
        <v>77.319999999999993</v>
      </c>
      <c r="F14171" s="155">
        <v>77.319999999999993</v>
      </c>
      <c r="G14171">
        <v>215302.53</v>
      </c>
      <c r="H14171">
        <v>215302.53</v>
      </c>
    </row>
    <row r="14172" spans="1:8">
      <c r="A14172" t="s">
        <v>319</v>
      </c>
      <c r="B14172">
        <v>42699</v>
      </c>
      <c r="C14172" t="s">
        <v>4075</v>
      </c>
      <c r="D14172" t="s">
        <v>211</v>
      </c>
      <c r="E14172" s="155">
        <v>27.77</v>
      </c>
      <c r="F14172" s="155">
        <v>27.77</v>
      </c>
      <c r="G14172">
        <v>62.72</v>
      </c>
      <c r="H14172">
        <v>62.72</v>
      </c>
    </row>
    <row r="14173" spans="1:8">
      <c r="A14173" t="s">
        <v>319</v>
      </c>
      <c r="B14173">
        <v>37743</v>
      </c>
      <c r="C14173" t="s">
        <v>4076</v>
      </c>
      <c r="D14173" t="s">
        <v>211</v>
      </c>
      <c r="E14173" s="155"/>
      <c r="F14173" s="155"/>
      <c r="G14173">
        <v>70.75</v>
      </c>
      <c r="H14173">
        <v>70.75</v>
      </c>
    </row>
    <row r="14174" spans="1:8">
      <c r="A14174" t="s">
        <v>319</v>
      </c>
      <c r="B14174">
        <v>37744</v>
      </c>
      <c r="C14174" t="s">
        <v>4077</v>
      </c>
      <c r="D14174" t="s">
        <v>211</v>
      </c>
      <c r="E14174" s="155"/>
      <c r="F14174" s="155"/>
      <c r="G14174">
        <v>43.75</v>
      </c>
      <c r="H14174">
        <v>43.75</v>
      </c>
    </row>
    <row r="14175" spans="1:8">
      <c r="A14175" t="s">
        <v>319</v>
      </c>
      <c r="B14175">
        <v>37741</v>
      </c>
      <c r="C14175" t="s">
        <v>4078</v>
      </c>
      <c r="D14175" t="s">
        <v>211</v>
      </c>
      <c r="E14175" s="155"/>
      <c r="F14175" s="155"/>
      <c r="G14175">
        <v>49.25</v>
      </c>
      <c r="H14175">
        <v>49.25</v>
      </c>
    </row>
    <row r="14176" spans="1:8">
      <c r="A14176" t="s">
        <v>319</v>
      </c>
      <c r="B14176">
        <v>39396</v>
      </c>
      <c r="C14176" t="s">
        <v>4079</v>
      </c>
      <c r="D14176" t="s">
        <v>211</v>
      </c>
      <c r="E14176" s="155"/>
      <c r="F14176" s="155"/>
      <c r="G14176">
        <v>45.79</v>
      </c>
      <c r="H14176">
        <v>45.79</v>
      </c>
    </row>
    <row r="14177" spans="1:8">
      <c r="A14177" t="s">
        <v>496</v>
      </c>
      <c r="B14177">
        <v>39392</v>
      </c>
      <c r="C14177" t="s">
        <v>4080</v>
      </c>
      <c r="D14177" t="s">
        <v>211</v>
      </c>
      <c r="E14177" s="155"/>
      <c r="F14177" s="155"/>
      <c r="G14177">
        <v>1252.51</v>
      </c>
      <c r="H14177">
        <v>1252.51</v>
      </c>
    </row>
    <row r="14178" spans="1:8">
      <c r="A14178" t="s">
        <v>462</v>
      </c>
      <c r="B14178">
        <v>39393</v>
      </c>
      <c r="C14178" t="s">
        <v>4081</v>
      </c>
      <c r="D14178" t="s">
        <v>211</v>
      </c>
      <c r="E14178" s="155"/>
      <c r="F14178" s="155"/>
      <c r="G14178">
        <v>24.74</v>
      </c>
      <c r="H14178">
        <v>26.72</v>
      </c>
    </row>
    <row r="14179" spans="1:8">
      <c r="A14179" t="s">
        <v>462</v>
      </c>
      <c r="B14179">
        <v>39394</v>
      </c>
      <c r="C14179" t="s">
        <v>4082</v>
      </c>
      <c r="D14179" t="s">
        <v>211</v>
      </c>
      <c r="E14179" s="155"/>
      <c r="F14179" s="155"/>
      <c r="G14179">
        <v>4336.72</v>
      </c>
      <c r="H14179">
        <v>4683.3599999999997</v>
      </c>
    </row>
    <row r="14180" spans="1:8">
      <c r="A14180" t="s">
        <v>319</v>
      </c>
      <c r="B14180">
        <v>39395</v>
      </c>
      <c r="C14180" t="s">
        <v>4083</v>
      </c>
      <c r="D14180" t="s">
        <v>211</v>
      </c>
      <c r="E14180" s="155"/>
      <c r="F14180" s="155"/>
      <c r="G14180">
        <v>42.29</v>
      </c>
      <c r="H14180">
        <v>42.29</v>
      </c>
    </row>
    <row r="14181" spans="1:8">
      <c r="A14181" t="s">
        <v>462</v>
      </c>
      <c r="B14181">
        <v>14618</v>
      </c>
      <c r="C14181" t="s">
        <v>4084</v>
      </c>
      <c r="D14181" t="s">
        <v>211</v>
      </c>
      <c r="E14181" s="155"/>
      <c r="F14181" s="155"/>
      <c r="G14181">
        <v>19.899999999999999</v>
      </c>
      <c r="H14181">
        <v>21.5</v>
      </c>
    </row>
    <row r="14182" spans="1:8">
      <c r="A14182" t="s">
        <v>462</v>
      </c>
      <c r="B14182">
        <v>6110</v>
      </c>
      <c r="C14182" t="s">
        <v>4085</v>
      </c>
      <c r="D14182" t="s">
        <v>88</v>
      </c>
      <c r="E14182" s="155">
        <v>22.53</v>
      </c>
      <c r="F14182" s="155">
        <v>22.53</v>
      </c>
      <c r="G14182">
        <v>3487.22</v>
      </c>
      <c r="H14182">
        <v>3765.96</v>
      </c>
    </row>
    <row r="14183" spans="1:8">
      <c r="A14183" t="s">
        <v>317</v>
      </c>
      <c r="B14183">
        <v>40910</v>
      </c>
      <c r="C14183" t="s">
        <v>4086</v>
      </c>
      <c r="D14183" t="s">
        <v>291</v>
      </c>
      <c r="E14183" s="155">
        <v>3942.47</v>
      </c>
      <c r="F14183" s="155">
        <v>3942.47</v>
      </c>
      <c r="G14183">
        <v>44.32</v>
      </c>
      <c r="H14183">
        <v>44.32</v>
      </c>
    </row>
    <row r="14184" spans="1:8">
      <c r="A14184" t="s">
        <v>319</v>
      </c>
      <c r="B14184">
        <v>45255</v>
      </c>
      <c r="C14184" t="s">
        <v>4087</v>
      </c>
      <c r="D14184" t="s">
        <v>211</v>
      </c>
      <c r="E14184" s="155">
        <v>33.28</v>
      </c>
      <c r="F14184" s="155">
        <v>33.28</v>
      </c>
      <c r="G14184">
        <v>10.95</v>
      </c>
      <c r="H14184">
        <v>10.95</v>
      </c>
    </row>
    <row r="14185" spans="1:8">
      <c r="A14185" t="s">
        <v>319</v>
      </c>
      <c r="B14185">
        <v>6111</v>
      </c>
      <c r="C14185" t="s">
        <v>4088</v>
      </c>
      <c r="D14185" t="s">
        <v>88</v>
      </c>
      <c r="E14185" s="155">
        <v>16.95</v>
      </c>
      <c r="F14185" s="155">
        <v>16.95</v>
      </c>
      <c r="G14185">
        <v>212.93</v>
      </c>
      <c r="H14185">
        <v>212.93</v>
      </c>
    </row>
    <row r="14186" spans="1:8">
      <c r="A14186" t="s">
        <v>319</v>
      </c>
      <c r="B14186">
        <v>41084</v>
      </c>
      <c r="C14186" t="s">
        <v>4089</v>
      </c>
      <c r="D14186" t="s">
        <v>291</v>
      </c>
      <c r="E14186" s="155">
        <v>2966.24</v>
      </c>
      <c r="F14186" s="155">
        <v>2966.24</v>
      </c>
      <c r="G14186">
        <v>215.53</v>
      </c>
      <c r="H14186">
        <v>215.53</v>
      </c>
    </row>
    <row r="14187" spans="1:8">
      <c r="A14187" t="s">
        <v>319</v>
      </c>
      <c r="B14187">
        <v>44535</v>
      </c>
      <c r="C14187" t="s">
        <v>4090</v>
      </c>
      <c r="D14187" t="s">
        <v>217</v>
      </c>
      <c r="E14187" s="155">
        <v>53.46</v>
      </c>
      <c r="F14187" s="155">
        <v>53.46</v>
      </c>
      <c r="G14187">
        <v>169.42</v>
      </c>
      <c r="H14187">
        <v>169.42</v>
      </c>
    </row>
    <row r="14188" spans="1:8">
      <c r="A14188" t="s">
        <v>319</v>
      </c>
      <c r="B14188">
        <v>44945</v>
      </c>
      <c r="C14188" t="s">
        <v>4091</v>
      </c>
      <c r="D14188" t="s">
        <v>211</v>
      </c>
      <c r="E14188" s="155">
        <v>7.9</v>
      </c>
      <c r="F14188" s="155">
        <v>7.9</v>
      </c>
      <c r="G14188">
        <v>179.43</v>
      </c>
      <c r="H14188">
        <v>179.43</v>
      </c>
    </row>
    <row r="14189" spans="1:8">
      <c r="A14189" t="s">
        <v>319</v>
      </c>
      <c r="B14189">
        <v>38637</v>
      </c>
      <c r="C14189" t="s">
        <v>4092</v>
      </c>
      <c r="D14189" t="s">
        <v>211</v>
      </c>
      <c r="E14189" s="155">
        <v>343.1</v>
      </c>
      <c r="F14189" s="155">
        <v>343.1</v>
      </c>
      <c r="G14189">
        <v>20.05</v>
      </c>
      <c r="H14189">
        <v>20.05</v>
      </c>
    </row>
    <row r="14190" spans="1:8">
      <c r="A14190" t="s">
        <v>319</v>
      </c>
      <c r="B14190">
        <v>6150</v>
      </c>
      <c r="C14190" t="s">
        <v>4093</v>
      </c>
      <c r="D14190" t="s">
        <v>211</v>
      </c>
      <c r="E14190" s="155">
        <v>347.29</v>
      </c>
      <c r="F14190" s="155">
        <v>347.29</v>
      </c>
      <c r="G14190">
        <v>22.15</v>
      </c>
      <c r="H14190">
        <v>22.15</v>
      </c>
    </row>
    <row r="14191" spans="1:8">
      <c r="A14191" t="s">
        <v>319</v>
      </c>
      <c r="B14191">
        <v>6136</v>
      </c>
      <c r="C14191" t="s">
        <v>4094</v>
      </c>
      <c r="D14191" t="s">
        <v>211</v>
      </c>
      <c r="E14191" s="155">
        <v>272.99</v>
      </c>
      <c r="F14191" s="155">
        <v>272.99</v>
      </c>
      <c r="G14191">
        <v>14.64</v>
      </c>
      <c r="H14191">
        <v>14.64</v>
      </c>
    </row>
    <row r="14192" spans="1:8">
      <c r="A14192" t="s">
        <v>319</v>
      </c>
      <c r="B14192">
        <v>38638</v>
      </c>
      <c r="C14192" t="s">
        <v>4095</v>
      </c>
      <c r="D14192" t="s">
        <v>211</v>
      </c>
      <c r="E14192" s="155">
        <v>289.11</v>
      </c>
      <c r="F14192" s="155">
        <v>289.11</v>
      </c>
      <c r="G14192">
        <v>21.05</v>
      </c>
      <c r="H14192">
        <v>21.05</v>
      </c>
    </row>
    <row r="14193" spans="1:8">
      <c r="A14193" t="s">
        <v>319</v>
      </c>
      <c r="B14193">
        <v>20262</v>
      </c>
      <c r="C14193" t="s">
        <v>4096</v>
      </c>
      <c r="D14193" t="s">
        <v>211</v>
      </c>
      <c r="E14193" s="155">
        <v>14.47</v>
      </c>
      <c r="F14193" s="155">
        <v>14.47</v>
      </c>
      <c r="G14193">
        <v>2.71</v>
      </c>
      <c r="H14193">
        <v>2.71</v>
      </c>
    </row>
    <row r="14194" spans="1:8">
      <c r="A14194" t="s">
        <v>319</v>
      </c>
      <c r="B14194">
        <v>6145</v>
      </c>
      <c r="C14194" t="s">
        <v>4097</v>
      </c>
      <c r="D14194" t="s">
        <v>211</v>
      </c>
      <c r="E14194" s="155">
        <v>15.98</v>
      </c>
      <c r="F14194" s="155">
        <v>15.98</v>
      </c>
      <c r="G14194">
        <v>21.29</v>
      </c>
      <c r="H14194">
        <v>21.29</v>
      </c>
    </row>
    <row r="14195" spans="1:8">
      <c r="A14195" t="s">
        <v>319</v>
      </c>
      <c r="B14195">
        <v>6149</v>
      </c>
      <c r="C14195" t="s">
        <v>4098</v>
      </c>
      <c r="D14195" t="s">
        <v>211</v>
      </c>
      <c r="E14195" s="155">
        <v>10.56</v>
      </c>
      <c r="F14195" s="155">
        <v>10.56</v>
      </c>
      <c r="G14195">
        <v>4789.18</v>
      </c>
      <c r="H14195">
        <v>4789.18</v>
      </c>
    </row>
    <row r="14196" spans="1:8">
      <c r="A14196" t="s">
        <v>319</v>
      </c>
      <c r="B14196">
        <v>6146</v>
      </c>
      <c r="C14196" t="s">
        <v>4099</v>
      </c>
      <c r="D14196" t="s">
        <v>211</v>
      </c>
      <c r="E14196" s="155">
        <v>15.18</v>
      </c>
      <c r="F14196" s="155">
        <v>15.18</v>
      </c>
      <c r="G14196">
        <v>5175.3999999999996</v>
      </c>
      <c r="H14196">
        <v>5175.3999999999996</v>
      </c>
    </row>
    <row r="14197" spans="1:8">
      <c r="A14197" t="s">
        <v>319</v>
      </c>
      <c r="B14197">
        <v>44536</v>
      </c>
      <c r="C14197" t="s">
        <v>4100</v>
      </c>
      <c r="D14197" t="s">
        <v>205</v>
      </c>
      <c r="E14197" s="155">
        <v>3.18</v>
      </c>
      <c r="F14197" s="155">
        <v>3.18</v>
      </c>
      <c r="G14197">
        <v>2580.7800000000002</v>
      </c>
      <c r="H14197">
        <v>2580.7800000000002</v>
      </c>
    </row>
    <row r="14198" spans="1:8">
      <c r="A14198" t="s">
        <v>319</v>
      </c>
      <c r="B14198">
        <v>39961</v>
      </c>
      <c r="C14198" t="s">
        <v>4101</v>
      </c>
      <c r="D14198" t="s">
        <v>211</v>
      </c>
      <c r="E14198" s="155">
        <v>25.03</v>
      </c>
      <c r="F14198" s="155">
        <v>25.03</v>
      </c>
      <c r="G14198">
        <v>49.91</v>
      </c>
      <c r="H14198">
        <v>49.91</v>
      </c>
    </row>
    <row r="14199" spans="1:8">
      <c r="A14199" t="s">
        <v>319</v>
      </c>
      <c r="B14199">
        <v>42433</v>
      </c>
      <c r="C14199" t="s">
        <v>4102</v>
      </c>
      <c r="D14199" t="s">
        <v>211</v>
      </c>
      <c r="E14199" s="155"/>
      <c r="F14199" s="155"/>
      <c r="G14199">
        <v>27.49</v>
      </c>
      <c r="H14199">
        <v>27.49</v>
      </c>
    </row>
    <row r="14200" spans="1:8">
      <c r="A14200" t="s">
        <v>319</v>
      </c>
      <c r="B14200">
        <v>42434</v>
      </c>
      <c r="C14200" t="s">
        <v>4103</v>
      </c>
      <c r="D14200" t="s">
        <v>211</v>
      </c>
      <c r="E14200" s="155"/>
      <c r="F14200" s="155"/>
      <c r="G14200">
        <v>252.27</v>
      </c>
      <c r="H14200">
        <v>252.27</v>
      </c>
    </row>
    <row r="14201" spans="1:8">
      <c r="A14201" t="s">
        <v>319</v>
      </c>
      <c r="B14201">
        <v>42435</v>
      </c>
      <c r="C14201" t="s">
        <v>4104</v>
      </c>
      <c r="D14201" t="s">
        <v>211</v>
      </c>
      <c r="E14201" s="155"/>
      <c r="F14201" s="155"/>
      <c r="G14201">
        <v>267.45</v>
      </c>
      <c r="H14201">
        <v>267.45</v>
      </c>
    </row>
    <row r="14202" spans="1:8">
      <c r="A14202" t="s">
        <v>319</v>
      </c>
      <c r="B14202">
        <v>38061</v>
      </c>
      <c r="C14202" t="s">
        <v>4105</v>
      </c>
      <c r="D14202" t="s">
        <v>211</v>
      </c>
      <c r="E14202" s="155"/>
      <c r="F14202" s="155"/>
      <c r="G14202">
        <v>308.60000000000002</v>
      </c>
      <c r="H14202">
        <v>308.60000000000002</v>
      </c>
    </row>
    <row r="14203" spans="1:8">
      <c r="A14203" t="s">
        <v>462</v>
      </c>
      <c r="B14203">
        <v>20250</v>
      </c>
      <c r="C14203" t="s">
        <v>4106</v>
      </c>
      <c r="D14203" t="s">
        <v>205</v>
      </c>
      <c r="E14203" s="155">
        <v>12.5</v>
      </c>
      <c r="F14203" s="155">
        <v>12.5</v>
      </c>
      <c r="G14203">
        <v>26.99</v>
      </c>
      <c r="H14203">
        <v>29.15</v>
      </c>
    </row>
    <row r="14204" spans="1:8">
      <c r="A14204" t="s">
        <v>462</v>
      </c>
      <c r="B14204">
        <v>13388</v>
      </c>
      <c r="C14204" t="s">
        <v>4107</v>
      </c>
      <c r="D14204" t="s">
        <v>205</v>
      </c>
      <c r="E14204" s="155">
        <v>141.37</v>
      </c>
      <c r="F14204" s="155">
        <v>141.37</v>
      </c>
      <c r="G14204">
        <v>4728.67</v>
      </c>
      <c r="H14204">
        <v>5106.6400000000003</v>
      </c>
    </row>
    <row r="14205" spans="1:8">
      <c r="A14205" t="s">
        <v>462</v>
      </c>
      <c r="B14205">
        <v>39914</v>
      </c>
      <c r="C14205" t="s">
        <v>4108</v>
      </c>
      <c r="D14205" t="s">
        <v>205</v>
      </c>
      <c r="E14205" s="155"/>
      <c r="F14205" s="155"/>
      <c r="G14205">
        <v>29.08</v>
      </c>
      <c r="H14205">
        <v>31.41</v>
      </c>
    </row>
    <row r="14206" spans="1:8">
      <c r="A14206" t="s">
        <v>462</v>
      </c>
      <c r="B14206">
        <v>12732</v>
      </c>
      <c r="C14206" t="s">
        <v>4109</v>
      </c>
      <c r="D14206" t="s">
        <v>211</v>
      </c>
      <c r="E14206" s="155"/>
      <c r="F14206" s="155"/>
      <c r="G14206">
        <v>5095.95</v>
      </c>
      <c r="H14206">
        <v>5503.28</v>
      </c>
    </row>
    <row r="14207" spans="1:8">
      <c r="A14207" t="s">
        <v>319</v>
      </c>
      <c r="B14207">
        <v>6160</v>
      </c>
      <c r="C14207" t="s">
        <v>4110</v>
      </c>
      <c r="D14207" t="s">
        <v>88</v>
      </c>
      <c r="E14207" s="155">
        <v>22.53</v>
      </c>
      <c r="F14207" s="155">
        <v>22.53</v>
      </c>
      <c r="G14207">
        <v>93.75</v>
      </c>
      <c r="H14207">
        <v>93.75</v>
      </c>
    </row>
    <row r="14208" spans="1:8">
      <c r="A14208" t="s">
        <v>319</v>
      </c>
      <c r="B14208">
        <v>41087</v>
      </c>
      <c r="C14208" t="s">
        <v>4111</v>
      </c>
      <c r="D14208" t="s">
        <v>291</v>
      </c>
      <c r="E14208" s="155">
        <v>3942.47</v>
      </c>
      <c r="F14208" s="155">
        <v>3942.47</v>
      </c>
      <c r="G14208">
        <v>113.34</v>
      </c>
      <c r="H14208">
        <v>113.34</v>
      </c>
    </row>
    <row r="14209" spans="1:8">
      <c r="A14209" t="s">
        <v>319</v>
      </c>
      <c r="B14209">
        <v>6166</v>
      </c>
      <c r="C14209" t="s">
        <v>4112</v>
      </c>
      <c r="D14209" t="s">
        <v>88</v>
      </c>
      <c r="E14209" s="155">
        <v>26.46</v>
      </c>
      <c r="F14209" s="155">
        <v>26.46</v>
      </c>
      <c r="G14209">
        <v>94.94</v>
      </c>
      <c r="H14209">
        <v>94.94</v>
      </c>
    </row>
    <row r="14210" spans="1:8">
      <c r="A14210" t="s">
        <v>319</v>
      </c>
      <c r="B14210">
        <v>41088</v>
      </c>
      <c r="C14210" t="s">
        <v>4113</v>
      </c>
      <c r="D14210" t="s">
        <v>291</v>
      </c>
      <c r="E14210" s="155">
        <v>4632.8999999999996</v>
      </c>
      <c r="F14210" s="155">
        <v>4632.8999999999996</v>
      </c>
      <c r="G14210">
        <v>51.99</v>
      </c>
      <c r="H14210">
        <v>51.99</v>
      </c>
    </row>
    <row r="14211" spans="1:8">
      <c r="A14211" t="s">
        <v>319</v>
      </c>
      <c r="B14211">
        <v>20232</v>
      </c>
      <c r="C14211" t="s">
        <v>4114</v>
      </c>
      <c r="D14211" t="s">
        <v>110</v>
      </c>
      <c r="E14211" s="155">
        <v>110.61</v>
      </c>
      <c r="F14211" s="155">
        <v>110.61</v>
      </c>
      <c r="G14211">
        <v>11.35</v>
      </c>
      <c r="H14211">
        <v>11.35</v>
      </c>
    </row>
    <row r="14212" spans="1:8">
      <c r="A14212" t="s">
        <v>319</v>
      </c>
      <c r="B14212">
        <v>10856</v>
      </c>
      <c r="C14212" t="s">
        <v>4115</v>
      </c>
      <c r="D14212" t="s">
        <v>110</v>
      </c>
      <c r="E14212" s="155"/>
      <c r="F14212" s="155"/>
      <c r="G14212">
        <v>68.86</v>
      </c>
      <c r="H14212">
        <v>68.86</v>
      </c>
    </row>
    <row r="14213" spans="1:8">
      <c r="A14213" t="s">
        <v>319</v>
      </c>
      <c r="B14213">
        <v>4828</v>
      </c>
      <c r="C14213" t="s">
        <v>4116</v>
      </c>
      <c r="D14213" t="s">
        <v>110</v>
      </c>
      <c r="E14213" s="155">
        <v>99.51</v>
      </c>
      <c r="F14213" s="155">
        <v>99.51</v>
      </c>
      <c r="G14213">
        <v>3.13</v>
      </c>
      <c r="H14213">
        <v>3.13</v>
      </c>
    </row>
    <row r="14214" spans="1:8">
      <c r="A14214" t="s">
        <v>319</v>
      </c>
      <c r="B14214">
        <v>20249</v>
      </c>
      <c r="C14214" t="s">
        <v>4117</v>
      </c>
      <c r="D14214" t="s">
        <v>110</v>
      </c>
      <c r="E14214" s="155">
        <v>54.49</v>
      </c>
      <c r="F14214" s="155">
        <v>54.49</v>
      </c>
      <c r="G14214">
        <v>4.05</v>
      </c>
      <c r="H14214">
        <v>4.05</v>
      </c>
    </row>
    <row r="14215" spans="1:8">
      <c r="A14215" t="s">
        <v>319</v>
      </c>
      <c r="B14215">
        <v>11609</v>
      </c>
      <c r="C14215" t="s">
        <v>4118</v>
      </c>
      <c r="D14215" t="s">
        <v>71</v>
      </c>
      <c r="E14215" s="155">
        <v>13.34</v>
      </c>
      <c r="F14215" s="155">
        <v>13.34</v>
      </c>
      <c r="G14215">
        <v>9.73</v>
      </c>
      <c r="H14215">
        <v>9.73</v>
      </c>
    </row>
    <row r="14216" spans="1:8">
      <c r="A14216" t="s">
        <v>319</v>
      </c>
      <c r="B14216">
        <v>20083</v>
      </c>
      <c r="C14216" t="s">
        <v>4119</v>
      </c>
      <c r="D14216" t="s">
        <v>211</v>
      </c>
      <c r="E14216" s="155">
        <v>74.53</v>
      </c>
      <c r="F14216" s="155">
        <v>74.53</v>
      </c>
      <c r="G14216">
        <v>6.95</v>
      </c>
      <c r="H14216">
        <v>6.95</v>
      </c>
    </row>
    <row r="14217" spans="1:8">
      <c r="A14217" t="s">
        <v>319</v>
      </c>
      <c r="B14217">
        <v>12295</v>
      </c>
      <c r="C14217" t="s">
        <v>4120</v>
      </c>
      <c r="D14217" t="s">
        <v>211</v>
      </c>
      <c r="E14217" s="155">
        <v>3.84</v>
      </c>
      <c r="F14217" s="155">
        <v>3.84</v>
      </c>
      <c r="G14217">
        <v>4.08</v>
      </c>
      <c r="H14217">
        <v>4.08</v>
      </c>
    </row>
    <row r="14218" spans="1:8">
      <c r="A14218" t="s">
        <v>319</v>
      </c>
      <c r="B14218">
        <v>12296</v>
      </c>
      <c r="C14218" t="s">
        <v>4121</v>
      </c>
      <c r="D14218" t="s">
        <v>211</v>
      </c>
      <c r="E14218" s="155">
        <v>4.97</v>
      </c>
      <c r="F14218" s="155">
        <v>4.97</v>
      </c>
      <c r="G14218">
        <v>55.29</v>
      </c>
      <c r="H14218">
        <v>55.29</v>
      </c>
    </row>
    <row r="14219" spans="1:8">
      <c r="A14219" t="s">
        <v>319</v>
      </c>
      <c r="B14219">
        <v>12294</v>
      </c>
      <c r="C14219" t="s">
        <v>4122</v>
      </c>
      <c r="D14219" t="s">
        <v>211</v>
      </c>
      <c r="E14219" s="155">
        <v>11.93</v>
      </c>
      <c r="F14219" s="155">
        <v>11.93</v>
      </c>
      <c r="G14219">
        <v>42.62</v>
      </c>
      <c r="H14219">
        <v>42.62</v>
      </c>
    </row>
    <row r="14220" spans="1:8">
      <c r="A14220" t="s">
        <v>319</v>
      </c>
      <c r="B14220">
        <v>14543</v>
      </c>
      <c r="C14220" t="s">
        <v>4123</v>
      </c>
      <c r="D14220" t="s">
        <v>211</v>
      </c>
      <c r="E14220" s="155">
        <v>8.52</v>
      </c>
      <c r="F14220" s="155">
        <v>8.52</v>
      </c>
      <c r="G14220">
        <v>53.83</v>
      </c>
      <c r="H14220">
        <v>53.83</v>
      </c>
    </row>
    <row r="14221" spans="1:8">
      <c r="A14221" t="s">
        <v>319</v>
      </c>
      <c r="B14221">
        <v>13329</v>
      </c>
      <c r="C14221" t="s">
        <v>4124</v>
      </c>
      <c r="D14221" t="s">
        <v>211</v>
      </c>
      <c r="E14221" s="155">
        <v>5</v>
      </c>
      <c r="F14221" s="155">
        <v>5</v>
      </c>
      <c r="G14221">
        <v>37.5</v>
      </c>
      <c r="H14221">
        <v>37.5</v>
      </c>
    </row>
    <row r="14222" spans="1:8">
      <c r="A14222" t="s">
        <v>319</v>
      </c>
      <c r="B14222">
        <v>21047</v>
      </c>
      <c r="C14222" t="s">
        <v>4125</v>
      </c>
      <c r="D14222" t="s">
        <v>211</v>
      </c>
      <c r="E14222" s="155"/>
      <c r="F14222" s="155"/>
      <c r="G14222">
        <v>51.37</v>
      </c>
      <c r="H14222">
        <v>51.37</v>
      </c>
    </row>
    <row r="14223" spans="1:8">
      <c r="A14223" t="s">
        <v>319</v>
      </c>
      <c r="B14223">
        <v>21042</v>
      </c>
      <c r="C14223" t="s">
        <v>4126</v>
      </c>
      <c r="D14223" t="s">
        <v>211</v>
      </c>
      <c r="E14223" s="155"/>
      <c r="F14223" s="155"/>
      <c r="G14223">
        <v>44.3</v>
      </c>
      <c r="H14223">
        <v>44.3</v>
      </c>
    </row>
    <row r="14224" spans="1:8">
      <c r="A14224" t="s">
        <v>319</v>
      </c>
      <c r="B14224">
        <v>21043</v>
      </c>
      <c r="C14224" t="s">
        <v>4127</v>
      </c>
      <c r="D14224" t="s">
        <v>211</v>
      </c>
      <c r="E14224" s="155"/>
      <c r="F14224" s="155"/>
      <c r="G14224">
        <v>36.700000000000003</v>
      </c>
      <c r="H14224">
        <v>36.700000000000003</v>
      </c>
    </row>
    <row r="14225" spans="1:8">
      <c r="A14225" t="s">
        <v>319</v>
      </c>
      <c r="B14225">
        <v>21044</v>
      </c>
      <c r="C14225" t="s">
        <v>4128</v>
      </c>
      <c r="D14225" t="s">
        <v>211</v>
      </c>
      <c r="E14225" s="155"/>
      <c r="F14225" s="155"/>
      <c r="G14225">
        <v>197.93</v>
      </c>
      <c r="H14225">
        <v>197.93</v>
      </c>
    </row>
    <row r="14226" spans="1:8">
      <c r="A14226" t="s">
        <v>319</v>
      </c>
      <c r="B14226">
        <v>21045</v>
      </c>
      <c r="C14226" t="s">
        <v>4129</v>
      </c>
      <c r="D14226" t="s">
        <v>211</v>
      </c>
      <c r="E14226" s="155"/>
      <c r="F14226" s="155"/>
      <c r="G14226">
        <v>1.64</v>
      </c>
      <c r="H14226">
        <v>1.64</v>
      </c>
    </row>
    <row r="14227" spans="1:8">
      <c r="A14227" t="s">
        <v>319</v>
      </c>
      <c r="B14227">
        <v>21041</v>
      </c>
      <c r="C14227" t="s">
        <v>4130</v>
      </c>
      <c r="D14227" t="s">
        <v>211</v>
      </c>
      <c r="E14227" s="155"/>
      <c r="F14227" s="155"/>
      <c r="G14227">
        <v>2.69</v>
      </c>
      <c r="H14227">
        <v>2.69</v>
      </c>
    </row>
    <row r="14228" spans="1:8">
      <c r="A14228" t="s">
        <v>319</v>
      </c>
      <c r="B14228">
        <v>21040</v>
      </c>
      <c r="C14228" t="s">
        <v>4131</v>
      </c>
      <c r="D14228" t="s">
        <v>211</v>
      </c>
      <c r="E14228" s="155"/>
      <c r="F14228" s="155"/>
      <c r="G14228">
        <v>141.30000000000001</v>
      </c>
      <c r="H14228">
        <v>141.30000000000001</v>
      </c>
    </row>
    <row r="14229" spans="1:8">
      <c r="A14229" t="s">
        <v>319</v>
      </c>
      <c r="B14229">
        <v>14149</v>
      </c>
      <c r="C14229" t="s">
        <v>4132</v>
      </c>
      <c r="D14229" t="s">
        <v>2370</v>
      </c>
      <c r="E14229" s="155"/>
      <c r="F14229" s="155"/>
      <c r="G14229">
        <v>8.36</v>
      </c>
      <c r="H14229">
        <v>8.36</v>
      </c>
    </row>
    <row r="14230" spans="1:8">
      <c r="A14230" t="s">
        <v>319</v>
      </c>
      <c r="B14230">
        <v>38099</v>
      </c>
      <c r="C14230" t="s">
        <v>4133</v>
      </c>
      <c r="D14230" t="s">
        <v>211</v>
      </c>
      <c r="E14230" s="155">
        <v>1.33</v>
      </c>
      <c r="F14230" s="155">
        <v>1.33</v>
      </c>
      <c r="G14230">
        <v>8.16</v>
      </c>
      <c r="H14230">
        <v>8.16</v>
      </c>
    </row>
    <row r="14231" spans="1:8">
      <c r="A14231" t="s">
        <v>319</v>
      </c>
      <c r="B14231">
        <v>38100</v>
      </c>
      <c r="C14231" t="s">
        <v>4134</v>
      </c>
      <c r="D14231" t="s">
        <v>211</v>
      </c>
      <c r="E14231" s="155">
        <v>2.1800000000000002</v>
      </c>
      <c r="F14231" s="155">
        <v>2.1800000000000002</v>
      </c>
      <c r="G14231">
        <v>5.51</v>
      </c>
      <c r="H14231">
        <v>5.51</v>
      </c>
    </row>
    <row r="14232" spans="1:8">
      <c r="A14232" t="s">
        <v>319</v>
      </c>
      <c r="B14232">
        <v>7576</v>
      </c>
      <c r="C14232" t="s">
        <v>4135</v>
      </c>
      <c r="D14232" t="s">
        <v>211</v>
      </c>
      <c r="E14232" s="155"/>
      <c r="F14232" s="155"/>
      <c r="G14232">
        <v>41.53</v>
      </c>
      <c r="H14232">
        <v>41.53</v>
      </c>
    </row>
    <row r="14233" spans="1:8">
      <c r="A14233" t="s">
        <v>319</v>
      </c>
      <c r="B14233">
        <v>3384</v>
      </c>
      <c r="C14233" t="s">
        <v>4136</v>
      </c>
      <c r="D14233" t="s">
        <v>211</v>
      </c>
      <c r="E14233" s="155">
        <v>11.43</v>
      </c>
      <c r="F14233" s="155">
        <v>11.43</v>
      </c>
      <c r="G14233">
        <v>16.86</v>
      </c>
      <c r="H14233">
        <v>16.86</v>
      </c>
    </row>
    <row r="14234" spans="1:8">
      <c r="A14234" t="s">
        <v>319</v>
      </c>
      <c r="B14234">
        <v>7572</v>
      </c>
      <c r="C14234" t="s">
        <v>4137</v>
      </c>
      <c r="D14234" t="s">
        <v>211</v>
      </c>
      <c r="E14234" s="155"/>
      <c r="F14234" s="155"/>
      <c r="G14234">
        <v>20.27</v>
      </c>
      <c r="H14234">
        <v>20.27</v>
      </c>
    </row>
    <row r="14235" spans="1:8">
      <c r="A14235" t="s">
        <v>319</v>
      </c>
      <c r="B14235">
        <v>3396</v>
      </c>
      <c r="C14235" t="s">
        <v>4138</v>
      </c>
      <c r="D14235" t="s">
        <v>211</v>
      </c>
      <c r="E14235" s="155"/>
      <c r="F14235" s="155"/>
      <c r="G14235">
        <v>49.05</v>
      </c>
      <c r="H14235">
        <v>49.05</v>
      </c>
    </row>
    <row r="14236" spans="1:8">
      <c r="A14236" t="s">
        <v>319</v>
      </c>
      <c r="B14236">
        <v>45230</v>
      </c>
      <c r="C14236" t="s">
        <v>4139</v>
      </c>
      <c r="D14236" t="s">
        <v>211</v>
      </c>
      <c r="E14236" s="155">
        <v>35.92</v>
      </c>
      <c r="F14236" s="155">
        <v>35.92</v>
      </c>
      <c r="G14236">
        <v>7.17</v>
      </c>
      <c r="H14236">
        <v>7.17</v>
      </c>
    </row>
    <row r="14237" spans="1:8">
      <c r="A14237" t="s">
        <v>319</v>
      </c>
      <c r="B14237">
        <v>37590</v>
      </c>
      <c r="C14237" t="s">
        <v>4140</v>
      </c>
      <c r="D14237" t="s">
        <v>211</v>
      </c>
      <c r="E14237" s="155"/>
      <c r="F14237" s="155"/>
      <c r="G14237">
        <v>9.98</v>
      </c>
      <c r="H14237">
        <v>9.98</v>
      </c>
    </row>
    <row r="14238" spans="1:8">
      <c r="A14238" t="s">
        <v>319</v>
      </c>
      <c r="B14238">
        <v>37591</v>
      </c>
      <c r="C14238" t="s">
        <v>4141</v>
      </c>
      <c r="D14238" t="s">
        <v>211</v>
      </c>
      <c r="E14238" s="155"/>
      <c r="F14238" s="155"/>
      <c r="G14238">
        <v>2701.34</v>
      </c>
      <c r="H14238">
        <v>2701.34</v>
      </c>
    </row>
    <row r="14239" spans="1:8">
      <c r="A14239" t="s">
        <v>319</v>
      </c>
      <c r="B14239">
        <v>12626</v>
      </c>
      <c r="C14239" t="s">
        <v>4142</v>
      </c>
      <c r="D14239" t="s">
        <v>211</v>
      </c>
      <c r="E14239" s="155">
        <v>35.130000000000003</v>
      </c>
      <c r="F14239" s="155">
        <v>35.130000000000003</v>
      </c>
      <c r="G14239">
        <v>5.81</v>
      </c>
      <c r="H14239">
        <v>5.81</v>
      </c>
    </row>
    <row r="14240" spans="1:8">
      <c r="A14240" t="s">
        <v>319</v>
      </c>
      <c r="B14240">
        <v>11033</v>
      </c>
      <c r="C14240" t="s">
        <v>4143</v>
      </c>
      <c r="D14240" t="s">
        <v>211</v>
      </c>
      <c r="E14240" s="155">
        <v>4.97</v>
      </c>
      <c r="F14240" s="155">
        <v>4.97</v>
      </c>
      <c r="G14240">
        <v>9.1999999999999993</v>
      </c>
      <c r="H14240">
        <v>9.1999999999999993</v>
      </c>
    </row>
    <row r="14241" spans="1:8">
      <c r="A14241" t="s">
        <v>319</v>
      </c>
      <c r="B14241">
        <v>390</v>
      </c>
      <c r="C14241" t="s">
        <v>4144</v>
      </c>
      <c r="D14241" t="s">
        <v>211</v>
      </c>
      <c r="E14241" s="155"/>
      <c r="F14241" s="155"/>
      <c r="G14241">
        <v>13.5</v>
      </c>
      <c r="H14241">
        <v>13.5</v>
      </c>
    </row>
    <row r="14242" spans="1:8">
      <c r="A14242" t="s">
        <v>319</v>
      </c>
      <c r="B14242">
        <v>42436</v>
      </c>
      <c r="C14242" t="s">
        <v>4145</v>
      </c>
      <c r="D14242" t="s">
        <v>211</v>
      </c>
      <c r="E14242" s="155"/>
      <c r="F14242" s="155"/>
      <c r="G14242">
        <v>152.16999999999999</v>
      </c>
      <c r="H14242">
        <v>152.16999999999999</v>
      </c>
    </row>
    <row r="14243" spans="1:8">
      <c r="A14243" t="s">
        <v>319</v>
      </c>
      <c r="B14243">
        <v>6194</v>
      </c>
      <c r="C14243" t="s">
        <v>4146</v>
      </c>
      <c r="D14243" t="s">
        <v>110</v>
      </c>
      <c r="E14243" s="155">
        <v>7.82</v>
      </c>
      <c r="F14243" s="155">
        <v>7.82</v>
      </c>
      <c r="G14243">
        <v>28.63</v>
      </c>
      <c r="H14243">
        <v>28.63</v>
      </c>
    </row>
    <row r="14244" spans="1:8">
      <c r="A14244" t="s">
        <v>319</v>
      </c>
      <c r="B14244">
        <v>10567</v>
      </c>
      <c r="C14244" t="s">
        <v>4147</v>
      </c>
      <c r="D14244" t="s">
        <v>110</v>
      </c>
      <c r="E14244" s="155">
        <v>12.38</v>
      </c>
      <c r="F14244" s="155">
        <v>12.38</v>
      </c>
      <c r="G14244">
        <v>38.65</v>
      </c>
      <c r="H14244">
        <v>38.65</v>
      </c>
    </row>
    <row r="14245" spans="1:8">
      <c r="A14245" t="s">
        <v>319</v>
      </c>
      <c r="B14245">
        <v>6212</v>
      </c>
      <c r="C14245" t="s">
        <v>4148</v>
      </c>
      <c r="D14245" t="s">
        <v>110</v>
      </c>
      <c r="E14245" s="155">
        <v>18.170000000000002</v>
      </c>
      <c r="F14245" s="155">
        <v>18.170000000000002</v>
      </c>
      <c r="G14245">
        <v>450.31</v>
      </c>
      <c r="H14245">
        <v>450.31</v>
      </c>
    </row>
    <row r="14246" spans="1:8">
      <c r="A14246" t="s">
        <v>319</v>
      </c>
      <c r="B14246">
        <v>3993</v>
      </c>
      <c r="C14246" t="s">
        <v>4149</v>
      </c>
      <c r="D14246" t="s">
        <v>109</v>
      </c>
      <c r="E14246" s="155">
        <v>138.38</v>
      </c>
      <c r="F14246" s="155">
        <v>138.38</v>
      </c>
      <c r="G14246">
        <v>486</v>
      </c>
      <c r="H14246">
        <v>486</v>
      </c>
    </row>
    <row r="14247" spans="1:8">
      <c r="A14247" t="s">
        <v>319</v>
      </c>
      <c r="B14247">
        <v>3990</v>
      </c>
      <c r="C14247" t="s">
        <v>4150</v>
      </c>
      <c r="D14247" t="s">
        <v>110</v>
      </c>
      <c r="E14247" s="155">
        <v>26.04</v>
      </c>
      <c r="F14247" s="155">
        <v>26.04</v>
      </c>
      <c r="G14247">
        <v>603.25</v>
      </c>
      <c r="H14247">
        <v>603.25</v>
      </c>
    </row>
    <row r="14248" spans="1:8">
      <c r="A14248" t="s">
        <v>319</v>
      </c>
      <c r="B14248">
        <v>3992</v>
      </c>
      <c r="C14248" t="s">
        <v>4151</v>
      </c>
      <c r="D14248" t="s">
        <v>110</v>
      </c>
      <c r="E14248" s="155">
        <v>35.15</v>
      </c>
      <c r="F14248" s="155">
        <v>35.15</v>
      </c>
      <c r="G14248">
        <v>19.34</v>
      </c>
      <c r="H14248">
        <v>19.34</v>
      </c>
    </row>
    <row r="14249" spans="1:8">
      <c r="A14249" t="s">
        <v>319</v>
      </c>
      <c r="B14249">
        <v>6178</v>
      </c>
      <c r="C14249" t="s">
        <v>4152</v>
      </c>
      <c r="D14249" t="s">
        <v>109</v>
      </c>
      <c r="E14249" s="155"/>
      <c r="F14249" s="155"/>
      <c r="G14249">
        <v>23.54</v>
      </c>
      <c r="H14249">
        <v>23.54</v>
      </c>
    </row>
    <row r="14250" spans="1:8">
      <c r="A14250" t="s">
        <v>319</v>
      </c>
      <c r="B14250">
        <v>6180</v>
      </c>
      <c r="C14250" t="s">
        <v>4153</v>
      </c>
      <c r="D14250" t="s">
        <v>109</v>
      </c>
      <c r="E14250" s="155"/>
      <c r="F14250" s="155"/>
      <c r="G14250">
        <v>34.36</v>
      </c>
      <c r="H14250">
        <v>34.36</v>
      </c>
    </row>
    <row r="14251" spans="1:8">
      <c r="A14251" t="s">
        <v>319</v>
      </c>
      <c r="B14251">
        <v>6182</v>
      </c>
      <c r="C14251" t="s">
        <v>4154</v>
      </c>
      <c r="D14251" t="s">
        <v>109</v>
      </c>
      <c r="E14251" s="155"/>
      <c r="F14251" s="155"/>
      <c r="G14251">
        <v>282.08</v>
      </c>
      <c r="H14251">
        <v>282.08</v>
      </c>
    </row>
    <row r="14252" spans="1:8">
      <c r="A14252" t="s">
        <v>319</v>
      </c>
      <c r="B14252">
        <v>43614</v>
      </c>
      <c r="C14252" t="s">
        <v>4155</v>
      </c>
      <c r="D14252" t="s">
        <v>110</v>
      </c>
      <c r="E14252" s="155">
        <v>17.59</v>
      </c>
      <c r="F14252" s="155">
        <v>17.59</v>
      </c>
      <c r="G14252">
        <v>1.1599999999999999</v>
      </c>
      <c r="H14252">
        <v>1.1599999999999999</v>
      </c>
    </row>
    <row r="14253" spans="1:8">
      <c r="A14253" t="s">
        <v>319</v>
      </c>
      <c r="B14253">
        <v>6193</v>
      </c>
      <c r="C14253" t="s">
        <v>4156</v>
      </c>
      <c r="D14253" t="s">
        <v>110</v>
      </c>
      <c r="E14253" s="155">
        <v>21.41</v>
      </c>
      <c r="F14253" s="155">
        <v>21.41</v>
      </c>
      <c r="G14253">
        <v>219.15</v>
      </c>
      <c r="H14253">
        <v>219.15</v>
      </c>
    </row>
    <row r="14254" spans="1:8">
      <c r="A14254" t="s">
        <v>496</v>
      </c>
      <c r="B14254">
        <v>6189</v>
      </c>
      <c r="C14254" t="s">
        <v>4157</v>
      </c>
      <c r="D14254" t="s">
        <v>110</v>
      </c>
      <c r="E14254" s="155">
        <v>31.24</v>
      </c>
      <c r="F14254" s="155">
        <v>31.24</v>
      </c>
      <c r="G14254">
        <v>889.9</v>
      </c>
      <c r="H14254">
        <v>889.9</v>
      </c>
    </row>
    <row r="14255" spans="1:8">
      <c r="A14255" t="s">
        <v>319</v>
      </c>
      <c r="B14255">
        <v>6214</v>
      </c>
      <c r="C14255" t="s">
        <v>4158</v>
      </c>
      <c r="D14255" t="s">
        <v>109</v>
      </c>
      <c r="E14255" s="155"/>
      <c r="F14255" s="155"/>
      <c r="G14255">
        <v>27.65</v>
      </c>
      <c r="H14255">
        <v>27.65</v>
      </c>
    </row>
    <row r="14256" spans="1:8">
      <c r="A14256" t="s">
        <v>319</v>
      </c>
      <c r="B14256">
        <v>44027</v>
      </c>
      <c r="C14256" t="s">
        <v>4159</v>
      </c>
      <c r="D14256" t="s">
        <v>211</v>
      </c>
      <c r="E14256" s="155"/>
      <c r="F14256" s="155"/>
      <c r="G14256">
        <v>76.39</v>
      </c>
      <c r="H14256">
        <v>76.39</v>
      </c>
    </row>
    <row r="14257" spans="1:8">
      <c r="A14257" t="s">
        <v>319</v>
      </c>
      <c r="B14257">
        <v>36153</v>
      </c>
      <c r="C14257" t="s">
        <v>4160</v>
      </c>
      <c r="D14257" t="s">
        <v>211</v>
      </c>
      <c r="E14257" s="155">
        <v>210.67</v>
      </c>
      <c r="F14257" s="155">
        <v>210.67</v>
      </c>
      <c r="G14257">
        <v>4.3499999999999996</v>
      </c>
      <c r="H14257">
        <v>4.3499999999999996</v>
      </c>
    </row>
    <row r="14258" spans="1:8">
      <c r="A14258" t="s">
        <v>319</v>
      </c>
      <c r="B14258">
        <v>10742</v>
      </c>
      <c r="C14258" t="s">
        <v>4161</v>
      </c>
      <c r="D14258" t="s">
        <v>211</v>
      </c>
      <c r="E14258" s="155">
        <v>1400.77</v>
      </c>
      <c r="F14258" s="155">
        <v>1400.77</v>
      </c>
      <c r="G14258">
        <v>2171.34</v>
      </c>
      <c r="H14258">
        <v>2171.34</v>
      </c>
    </row>
    <row r="14259" spans="1:8">
      <c r="A14259" t="s">
        <v>319</v>
      </c>
      <c r="B14259">
        <v>45239</v>
      </c>
      <c r="C14259" t="s">
        <v>4162</v>
      </c>
      <c r="D14259" t="s">
        <v>211</v>
      </c>
      <c r="E14259" s="155">
        <v>21.75</v>
      </c>
      <c r="F14259" s="155">
        <v>21.75</v>
      </c>
      <c r="G14259">
        <v>139.57</v>
      </c>
      <c r="H14259">
        <v>139.57</v>
      </c>
    </row>
    <row r="14260" spans="1:8">
      <c r="A14260" t="s">
        <v>319</v>
      </c>
      <c r="B14260">
        <v>38465</v>
      </c>
      <c r="C14260" t="s">
        <v>4163</v>
      </c>
      <c r="D14260" t="s">
        <v>211</v>
      </c>
      <c r="E14260" s="155">
        <v>60.11</v>
      </c>
      <c r="F14260" s="155">
        <v>60.11</v>
      </c>
      <c r="G14260">
        <v>177.84</v>
      </c>
      <c r="H14260">
        <v>177.84</v>
      </c>
    </row>
    <row r="14261" spans="1:8">
      <c r="A14261" t="s">
        <v>319</v>
      </c>
      <c r="B14261">
        <v>7543</v>
      </c>
      <c r="C14261" t="s">
        <v>4164</v>
      </c>
      <c r="D14261" t="s">
        <v>211</v>
      </c>
      <c r="E14261" s="155">
        <v>7.15</v>
      </c>
      <c r="F14261" s="155">
        <v>7.15</v>
      </c>
      <c r="G14261">
        <v>274.87</v>
      </c>
      <c r="H14261">
        <v>274.87</v>
      </c>
    </row>
    <row r="14262" spans="1:8">
      <c r="A14262" t="s">
        <v>319</v>
      </c>
      <c r="B14262">
        <v>43427</v>
      </c>
      <c r="C14262" t="s">
        <v>4165</v>
      </c>
      <c r="D14262" t="s">
        <v>211</v>
      </c>
      <c r="E14262" s="155">
        <v>1523.74</v>
      </c>
      <c r="F14262" s="155">
        <v>1523.74</v>
      </c>
      <c r="G14262">
        <v>410.7</v>
      </c>
      <c r="H14262">
        <v>410.7</v>
      </c>
    </row>
    <row r="14263" spans="1:8">
      <c r="A14263" t="s">
        <v>319</v>
      </c>
      <c r="B14263">
        <v>41613</v>
      </c>
      <c r="C14263" t="s">
        <v>4166</v>
      </c>
      <c r="D14263" t="s">
        <v>211</v>
      </c>
      <c r="E14263" s="155">
        <v>97.94</v>
      </c>
      <c r="F14263" s="155">
        <v>97.94</v>
      </c>
      <c r="G14263">
        <v>816.64</v>
      </c>
      <c r="H14263">
        <v>816.64</v>
      </c>
    </row>
    <row r="14264" spans="1:8">
      <c r="A14264" t="s">
        <v>319</v>
      </c>
      <c r="B14264">
        <v>41614</v>
      </c>
      <c r="C14264" t="s">
        <v>4167</v>
      </c>
      <c r="D14264" t="s">
        <v>211</v>
      </c>
      <c r="E14264" s="155">
        <v>124.8</v>
      </c>
      <c r="F14264" s="155">
        <v>124.8</v>
      </c>
      <c r="G14264">
        <v>1503.39</v>
      </c>
      <c r="H14264">
        <v>1503.39</v>
      </c>
    </row>
    <row r="14265" spans="1:8">
      <c r="A14265" t="s">
        <v>319</v>
      </c>
      <c r="B14265">
        <v>41615</v>
      </c>
      <c r="C14265" t="s">
        <v>4168</v>
      </c>
      <c r="D14265" t="s">
        <v>211</v>
      </c>
      <c r="E14265" s="155">
        <v>192.89</v>
      </c>
      <c r="F14265" s="155">
        <v>192.89</v>
      </c>
      <c r="G14265">
        <v>2640.72</v>
      </c>
      <c r="H14265">
        <v>2640.72</v>
      </c>
    </row>
    <row r="14266" spans="1:8">
      <c r="A14266" t="s">
        <v>319</v>
      </c>
      <c r="B14266">
        <v>41616</v>
      </c>
      <c r="C14266" t="s">
        <v>4169</v>
      </c>
      <c r="D14266" t="s">
        <v>211</v>
      </c>
      <c r="E14266" s="155">
        <v>288.20999999999998</v>
      </c>
      <c r="F14266" s="155">
        <v>288.20999999999998</v>
      </c>
      <c r="G14266">
        <v>171.09</v>
      </c>
      <c r="H14266">
        <v>171.09</v>
      </c>
    </row>
    <row r="14267" spans="1:8">
      <c r="A14267" t="s">
        <v>319</v>
      </c>
      <c r="B14267">
        <v>41617</v>
      </c>
      <c r="C14267" t="s">
        <v>4170</v>
      </c>
      <c r="D14267" t="s">
        <v>211</v>
      </c>
      <c r="E14267" s="155">
        <v>573.08000000000004</v>
      </c>
      <c r="F14267" s="155">
        <v>573.08000000000004</v>
      </c>
      <c r="G14267">
        <v>216.12</v>
      </c>
      <c r="H14267">
        <v>216.12</v>
      </c>
    </row>
    <row r="14268" spans="1:8">
      <c r="A14268" t="s">
        <v>319</v>
      </c>
      <c r="B14268">
        <v>41618</v>
      </c>
      <c r="C14268" t="s">
        <v>4171</v>
      </c>
      <c r="D14268" t="s">
        <v>211</v>
      </c>
      <c r="E14268" s="155">
        <v>1055.01</v>
      </c>
      <c r="F14268" s="155">
        <v>1055.01</v>
      </c>
      <c r="G14268">
        <v>374.83</v>
      </c>
      <c r="H14268">
        <v>374.83</v>
      </c>
    </row>
    <row r="14269" spans="1:8">
      <c r="A14269" t="s">
        <v>319</v>
      </c>
      <c r="B14269">
        <v>43428</v>
      </c>
      <c r="C14269" t="s">
        <v>4172</v>
      </c>
      <c r="D14269" t="s">
        <v>211</v>
      </c>
      <c r="E14269" s="155">
        <v>1853.14</v>
      </c>
      <c r="F14269" s="155">
        <v>1853.14</v>
      </c>
      <c r="G14269">
        <v>576.32000000000005</v>
      </c>
      <c r="H14269">
        <v>576.32000000000005</v>
      </c>
    </row>
    <row r="14270" spans="1:8">
      <c r="A14270" t="s">
        <v>319</v>
      </c>
      <c r="B14270">
        <v>41619</v>
      </c>
      <c r="C14270" t="s">
        <v>4173</v>
      </c>
      <c r="D14270" t="s">
        <v>211</v>
      </c>
      <c r="E14270" s="155">
        <v>120.06</v>
      </c>
      <c r="F14270" s="155">
        <v>120.06</v>
      </c>
      <c r="G14270">
        <v>1080.5999999999999</v>
      </c>
      <c r="H14270">
        <v>1080.5999999999999</v>
      </c>
    </row>
    <row r="14271" spans="1:8">
      <c r="A14271" t="s">
        <v>319</v>
      </c>
      <c r="B14271">
        <v>41620</v>
      </c>
      <c r="C14271" t="s">
        <v>4174</v>
      </c>
      <c r="D14271" t="s">
        <v>211</v>
      </c>
      <c r="E14271" s="155">
        <v>151.66</v>
      </c>
      <c r="F14271" s="155">
        <v>151.66</v>
      </c>
      <c r="G14271">
        <v>1662.55</v>
      </c>
      <c r="H14271">
        <v>1662.55</v>
      </c>
    </row>
    <row r="14272" spans="1:8">
      <c r="A14272" t="s">
        <v>319</v>
      </c>
      <c r="B14272">
        <v>41622</v>
      </c>
      <c r="C14272" t="s">
        <v>4175</v>
      </c>
      <c r="D14272" t="s">
        <v>211</v>
      </c>
      <c r="E14272" s="155">
        <v>263.04000000000002</v>
      </c>
      <c r="F14272" s="155">
        <v>263.04000000000002</v>
      </c>
      <c r="G14272">
        <v>2.69</v>
      </c>
      <c r="H14272">
        <v>2.69</v>
      </c>
    </row>
    <row r="14273" spans="1:8">
      <c r="A14273" t="s">
        <v>319</v>
      </c>
      <c r="B14273">
        <v>41623</v>
      </c>
      <c r="C14273" t="s">
        <v>4176</v>
      </c>
      <c r="D14273" t="s">
        <v>211</v>
      </c>
      <c r="E14273" s="155">
        <v>404.43</v>
      </c>
      <c r="F14273" s="155">
        <v>404.43</v>
      </c>
      <c r="G14273">
        <v>2.89</v>
      </c>
      <c r="H14273">
        <v>2.89</v>
      </c>
    </row>
    <row r="14274" spans="1:8">
      <c r="A14274" t="s">
        <v>319</v>
      </c>
      <c r="B14274">
        <v>41624</v>
      </c>
      <c r="C14274" t="s">
        <v>4177</v>
      </c>
      <c r="D14274" t="s">
        <v>211</v>
      </c>
      <c r="E14274" s="155">
        <v>758.31</v>
      </c>
      <c r="F14274" s="155">
        <v>758.31</v>
      </c>
      <c r="G14274">
        <v>3.35</v>
      </c>
      <c r="H14274">
        <v>3.35</v>
      </c>
    </row>
    <row r="14275" spans="1:8">
      <c r="A14275" t="s">
        <v>319</v>
      </c>
      <c r="B14275">
        <v>41625</v>
      </c>
      <c r="C14275" t="s">
        <v>4178</v>
      </c>
      <c r="D14275" t="s">
        <v>211</v>
      </c>
      <c r="E14275" s="155">
        <v>1166.7</v>
      </c>
      <c r="F14275" s="155">
        <v>1166.7</v>
      </c>
      <c r="G14275">
        <v>2.69</v>
      </c>
      <c r="H14275">
        <v>2.69</v>
      </c>
    </row>
    <row r="14276" spans="1:8">
      <c r="A14276" t="s">
        <v>319</v>
      </c>
      <c r="B14276">
        <v>39346</v>
      </c>
      <c r="C14276" t="s">
        <v>4179</v>
      </c>
      <c r="D14276" t="s">
        <v>211</v>
      </c>
      <c r="E14276" s="155">
        <v>4.41</v>
      </c>
      <c r="F14276" s="155">
        <v>4.41</v>
      </c>
      <c r="G14276">
        <v>8.81</v>
      </c>
      <c r="H14276">
        <v>8.81</v>
      </c>
    </row>
    <row r="14277" spans="1:8">
      <c r="A14277" t="s">
        <v>319</v>
      </c>
      <c r="B14277">
        <v>39350</v>
      </c>
      <c r="C14277" t="s">
        <v>4180</v>
      </c>
      <c r="D14277" t="s">
        <v>211</v>
      </c>
      <c r="E14277" s="155">
        <v>4.75</v>
      </c>
      <c r="F14277" s="155">
        <v>4.75</v>
      </c>
      <c r="G14277">
        <v>6.15</v>
      </c>
      <c r="H14277">
        <v>6.15</v>
      </c>
    </row>
    <row r="14278" spans="1:8">
      <c r="A14278" t="s">
        <v>319</v>
      </c>
      <c r="B14278">
        <v>39351</v>
      </c>
      <c r="C14278" t="s">
        <v>4181</v>
      </c>
      <c r="D14278" t="s">
        <v>211</v>
      </c>
      <c r="E14278" s="155">
        <v>5.5</v>
      </c>
      <c r="F14278" s="155">
        <v>5.5</v>
      </c>
      <c r="G14278">
        <v>7.1</v>
      </c>
      <c r="H14278">
        <v>7.1</v>
      </c>
    </row>
    <row r="14279" spans="1:8">
      <c r="A14279" t="s">
        <v>319</v>
      </c>
      <c r="B14279">
        <v>39352</v>
      </c>
      <c r="C14279" t="s">
        <v>4182</v>
      </c>
      <c r="D14279" t="s">
        <v>211</v>
      </c>
      <c r="E14279" s="155">
        <v>4.41</v>
      </c>
      <c r="F14279" s="155">
        <v>4.41</v>
      </c>
      <c r="G14279">
        <v>8.11</v>
      </c>
      <c r="H14279">
        <v>8.11</v>
      </c>
    </row>
    <row r="14280" spans="1:8">
      <c r="A14280" t="s">
        <v>319</v>
      </c>
      <c r="B14280">
        <v>38837</v>
      </c>
      <c r="C14280" t="s">
        <v>4183</v>
      </c>
      <c r="D14280" t="s">
        <v>211</v>
      </c>
      <c r="E14280" s="155"/>
      <c r="F14280" s="155"/>
      <c r="G14280">
        <v>11.97</v>
      </c>
      <c r="H14280">
        <v>11.97</v>
      </c>
    </row>
    <row r="14281" spans="1:8">
      <c r="A14281" t="s">
        <v>319</v>
      </c>
      <c r="B14281">
        <v>38836</v>
      </c>
      <c r="C14281" t="s">
        <v>4184</v>
      </c>
      <c r="D14281" t="s">
        <v>211</v>
      </c>
      <c r="E14281" s="155"/>
      <c r="F14281" s="155"/>
      <c r="G14281">
        <v>14.68</v>
      </c>
      <c r="H14281">
        <v>14.68</v>
      </c>
    </row>
    <row r="14282" spans="1:8">
      <c r="A14282" t="s">
        <v>319</v>
      </c>
      <c r="B14282">
        <v>2666</v>
      </c>
      <c r="C14282" t="s">
        <v>4185</v>
      </c>
      <c r="D14282" t="s">
        <v>211</v>
      </c>
      <c r="E14282" s="155">
        <v>7.1</v>
      </c>
      <c r="F14282" s="155">
        <v>7.1</v>
      </c>
      <c r="G14282">
        <v>129.13999999999999</v>
      </c>
      <c r="H14282">
        <v>129.13999999999999</v>
      </c>
    </row>
    <row r="14283" spans="1:8">
      <c r="A14283" t="s">
        <v>319</v>
      </c>
      <c r="B14283">
        <v>2668</v>
      </c>
      <c r="C14283" t="s">
        <v>4186</v>
      </c>
      <c r="D14283" t="s">
        <v>211</v>
      </c>
      <c r="E14283" s="155">
        <v>8.11</v>
      </c>
      <c r="F14283" s="155">
        <v>8.11</v>
      </c>
      <c r="G14283">
        <v>173.24</v>
      </c>
      <c r="H14283">
        <v>173.24</v>
      </c>
    </row>
    <row r="14284" spans="1:8">
      <c r="A14284" t="s">
        <v>319</v>
      </c>
      <c r="B14284">
        <v>2664</v>
      </c>
      <c r="C14284" t="s">
        <v>4187</v>
      </c>
      <c r="D14284" t="s">
        <v>211</v>
      </c>
      <c r="E14284" s="155">
        <v>11.97</v>
      </c>
      <c r="F14284" s="155">
        <v>11.97</v>
      </c>
      <c r="G14284">
        <v>83</v>
      </c>
      <c r="H14284">
        <v>83</v>
      </c>
    </row>
    <row r="14285" spans="1:8">
      <c r="A14285" t="s">
        <v>319</v>
      </c>
      <c r="B14285">
        <v>2662</v>
      </c>
      <c r="C14285" t="s">
        <v>4188</v>
      </c>
      <c r="D14285" t="s">
        <v>211</v>
      </c>
      <c r="E14285" s="155">
        <v>14.68</v>
      </c>
      <c r="F14285" s="155">
        <v>14.68</v>
      </c>
      <c r="G14285">
        <v>207.5</v>
      </c>
      <c r="H14285">
        <v>207.5</v>
      </c>
    </row>
    <row r="14286" spans="1:8">
      <c r="A14286" t="s">
        <v>319</v>
      </c>
      <c r="B14286">
        <v>20964</v>
      </c>
      <c r="C14286" t="s">
        <v>4189</v>
      </c>
      <c r="D14286" t="s">
        <v>211</v>
      </c>
      <c r="E14286" s="155">
        <v>91.17</v>
      </c>
      <c r="F14286" s="155">
        <v>91.17</v>
      </c>
      <c r="G14286">
        <v>526.16999999999996</v>
      </c>
      <c r="H14286">
        <v>526.16999999999996</v>
      </c>
    </row>
    <row r="14287" spans="1:8">
      <c r="A14287" t="s">
        <v>319</v>
      </c>
      <c r="B14287">
        <v>10905</v>
      </c>
      <c r="C14287" t="s">
        <v>4190</v>
      </c>
      <c r="D14287" t="s">
        <v>211</v>
      </c>
      <c r="E14287" s="155">
        <v>122.3</v>
      </c>
      <c r="F14287" s="155">
        <v>122.3</v>
      </c>
      <c r="G14287">
        <v>644.74</v>
      </c>
      <c r="H14287">
        <v>644.74</v>
      </c>
    </row>
    <row r="14288" spans="1:8">
      <c r="A14288" t="s">
        <v>319</v>
      </c>
      <c r="B14288">
        <v>11289</v>
      </c>
      <c r="C14288" t="s">
        <v>4191</v>
      </c>
      <c r="D14288" t="s">
        <v>211</v>
      </c>
      <c r="E14288" s="155"/>
      <c r="F14288" s="155"/>
      <c r="G14288">
        <v>125.98</v>
      </c>
      <c r="H14288">
        <v>125.98</v>
      </c>
    </row>
    <row r="14289" spans="1:8">
      <c r="A14289" t="s">
        <v>319</v>
      </c>
      <c r="B14289">
        <v>11241</v>
      </c>
      <c r="C14289" t="s">
        <v>4192</v>
      </c>
      <c r="D14289" t="s">
        <v>211</v>
      </c>
      <c r="E14289" s="155"/>
      <c r="F14289" s="155"/>
      <c r="G14289">
        <v>192.68</v>
      </c>
      <c r="H14289">
        <v>192.68</v>
      </c>
    </row>
    <row r="14290" spans="1:8">
      <c r="A14290" t="s">
        <v>319</v>
      </c>
      <c r="B14290">
        <v>11301</v>
      </c>
      <c r="C14290" t="s">
        <v>4193</v>
      </c>
      <c r="D14290" t="s">
        <v>211</v>
      </c>
      <c r="E14290" s="155"/>
      <c r="F14290" s="155"/>
      <c r="G14290">
        <v>269.01</v>
      </c>
      <c r="H14290">
        <v>269.01</v>
      </c>
    </row>
    <row r="14291" spans="1:8">
      <c r="A14291" t="s">
        <v>319</v>
      </c>
      <c r="B14291">
        <v>21090</v>
      </c>
      <c r="C14291" t="s">
        <v>4194</v>
      </c>
      <c r="D14291" t="s">
        <v>211</v>
      </c>
      <c r="E14291" s="155"/>
      <c r="F14291" s="155"/>
      <c r="G14291">
        <v>415</v>
      </c>
      <c r="H14291">
        <v>415</v>
      </c>
    </row>
    <row r="14292" spans="1:8">
      <c r="A14292" t="s">
        <v>319</v>
      </c>
      <c r="B14292">
        <v>11315</v>
      </c>
      <c r="C14292" t="s">
        <v>4195</v>
      </c>
      <c r="D14292" t="s">
        <v>211</v>
      </c>
      <c r="E14292" s="155"/>
      <c r="F14292" s="155"/>
      <c r="G14292">
        <v>478</v>
      </c>
      <c r="H14292">
        <v>478</v>
      </c>
    </row>
    <row r="14293" spans="1:8">
      <c r="A14293" t="s">
        <v>319</v>
      </c>
      <c r="B14293">
        <v>21071</v>
      </c>
      <c r="C14293" t="s">
        <v>4196</v>
      </c>
      <c r="D14293" t="s">
        <v>211</v>
      </c>
      <c r="E14293" s="155"/>
      <c r="F14293" s="155"/>
      <c r="G14293">
        <v>632.88</v>
      </c>
      <c r="H14293">
        <v>632.88</v>
      </c>
    </row>
    <row r="14294" spans="1:8">
      <c r="A14294" t="s">
        <v>319</v>
      </c>
      <c r="B14294">
        <v>14112</v>
      </c>
      <c r="C14294" t="s">
        <v>4197</v>
      </c>
      <c r="D14294" t="s">
        <v>211</v>
      </c>
      <c r="E14294" s="155"/>
      <c r="F14294" s="155"/>
      <c r="G14294">
        <v>2016.49</v>
      </c>
      <c r="H14294">
        <v>2016.49</v>
      </c>
    </row>
    <row r="14295" spans="1:8">
      <c r="A14295" t="s">
        <v>319</v>
      </c>
      <c r="B14295">
        <v>11316</v>
      </c>
      <c r="C14295" t="s">
        <v>4198</v>
      </c>
      <c r="D14295" t="s">
        <v>211</v>
      </c>
      <c r="E14295" s="155"/>
      <c r="F14295" s="155"/>
      <c r="G14295">
        <v>682.53</v>
      </c>
      <c r="H14295">
        <v>682.53</v>
      </c>
    </row>
    <row r="14296" spans="1:8">
      <c r="A14296" t="s">
        <v>319</v>
      </c>
      <c r="B14296">
        <v>6243</v>
      </c>
      <c r="C14296" t="s">
        <v>4199</v>
      </c>
      <c r="D14296" t="s">
        <v>211</v>
      </c>
      <c r="E14296" s="155"/>
      <c r="F14296" s="155"/>
      <c r="G14296">
        <v>498.65</v>
      </c>
      <c r="H14296">
        <v>498.65</v>
      </c>
    </row>
    <row r="14297" spans="1:8">
      <c r="A14297" t="s">
        <v>496</v>
      </c>
      <c r="B14297">
        <v>6240</v>
      </c>
      <c r="C14297" t="s">
        <v>4200</v>
      </c>
      <c r="D14297" t="s">
        <v>211</v>
      </c>
      <c r="E14297" s="155"/>
      <c r="F14297" s="155"/>
      <c r="G14297">
        <v>91750</v>
      </c>
      <c r="H14297">
        <v>91750</v>
      </c>
    </row>
    <row r="14298" spans="1:8">
      <c r="A14298" t="s">
        <v>496</v>
      </c>
      <c r="B14298">
        <v>11296</v>
      </c>
      <c r="C14298" t="s">
        <v>4201</v>
      </c>
      <c r="D14298" t="s">
        <v>211</v>
      </c>
      <c r="E14298" s="155"/>
      <c r="F14298" s="155"/>
      <c r="G14298">
        <v>112923.07</v>
      </c>
      <c r="H14298">
        <v>112923.07</v>
      </c>
    </row>
    <row r="14299" spans="1:8">
      <c r="A14299" t="s">
        <v>496</v>
      </c>
      <c r="B14299">
        <v>11299</v>
      </c>
      <c r="C14299" t="s">
        <v>4202</v>
      </c>
      <c r="D14299" t="s">
        <v>211</v>
      </c>
      <c r="E14299" s="155"/>
      <c r="F14299" s="155"/>
      <c r="G14299">
        <v>76560.62</v>
      </c>
      <c r="H14299">
        <v>76560.62</v>
      </c>
    </row>
    <row r="14300" spans="1:8">
      <c r="A14300" t="s">
        <v>496</v>
      </c>
      <c r="B14300">
        <v>11688</v>
      </c>
      <c r="C14300" t="s">
        <v>4203</v>
      </c>
      <c r="D14300" t="s">
        <v>211</v>
      </c>
      <c r="E14300" s="155">
        <v>538.76</v>
      </c>
      <c r="F14300" s="155">
        <v>538.76</v>
      </c>
      <c r="G14300">
        <v>127575.45</v>
      </c>
      <c r="H14300">
        <v>127575.45</v>
      </c>
    </row>
    <row r="14301" spans="1:8">
      <c r="A14301" t="s">
        <v>496</v>
      </c>
      <c r="B14301">
        <v>37736</v>
      </c>
      <c r="C14301" t="s">
        <v>4204</v>
      </c>
      <c r="D14301" t="s">
        <v>211</v>
      </c>
      <c r="E14301" s="155"/>
      <c r="F14301" s="155"/>
      <c r="G14301">
        <v>156956.93</v>
      </c>
      <c r="H14301">
        <v>156956.93</v>
      </c>
    </row>
    <row r="14302" spans="1:8">
      <c r="A14302" t="s">
        <v>319</v>
      </c>
      <c r="B14302">
        <v>37739</v>
      </c>
      <c r="C14302" t="s">
        <v>4205</v>
      </c>
      <c r="D14302" t="s">
        <v>211</v>
      </c>
      <c r="E14302" s="155"/>
      <c r="F14302" s="155"/>
      <c r="G14302">
        <v>561.89</v>
      </c>
      <c r="H14302">
        <v>561.89</v>
      </c>
    </row>
    <row r="14303" spans="1:8">
      <c r="A14303" t="s">
        <v>319</v>
      </c>
      <c r="B14303">
        <v>37738</v>
      </c>
      <c r="C14303" t="s">
        <v>4206</v>
      </c>
      <c r="D14303" t="s">
        <v>211</v>
      </c>
      <c r="E14303" s="155"/>
      <c r="F14303" s="155"/>
      <c r="G14303">
        <v>412.56</v>
      </c>
      <c r="H14303">
        <v>412.56</v>
      </c>
    </row>
    <row r="14304" spans="1:8">
      <c r="A14304" t="s">
        <v>319</v>
      </c>
      <c r="B14304">
        <v>25014</v>
      </c>
      <c r="C14304" t="s">
        <v>4207</v>
      </c>
      <c r="D14304" t="s">
        <v>211</v>
      </c>
      <c r="E14304" s="155"/>
      <c r="F14304" s="155"/>
      <c r="G14304">
        <v>415.4</v>
      </c>
      <c r="H14304">
        <v>415.4</v>
      </c>
    </row>
    <row r="14305" spans="1:8">
      <c r="A14305" t="s">
        <v>319</v>
      </c>
      <c r="B14305">
        <v>14405</v>
      </c>
      <c r="C14305" t="s">
        <v>4208</v>
      </c>
      <c r="D14305" t="s">
        <v>211</v>
      </c>
      <c r="E14305" s="155"/>
      <c r="F14305" s="155"/>
      <c r="G14305">
        <v>508.97</v>
      </c>
      <c r="H14305">
        <v>508.97</v>
      </c>
    </row>
    <row r="14306" spans="1:8">
      <c r="A14306" t="s">
        <v>319</v>
      </c>
      <c r="B14306">
        <v>20271</v>
      </c>
      <c r="C14306" t="s">
        <v>4209</v>
      </c>
      <c r="D14306" t="s">
        <v>211</v>
      </c>
      <c r="E14306" s="155">
        <v>550.94000000000005</v>
      </c>
      <c r="F14306" s="155">
        <v>550.94000000000005</v>
      </c>
      <c r="G14306">
        <v>270.38</v>
      </c>
      <c r="H14306">
        <v>270.38</v>
      </c>
    </row>
    <row r="14307" spans="1:8">
      <c r="A14307" t="s">
        <v>319</v>
      </c>
      <c r="B14307">
        <v>10423</v>
      </c>
      <c r="C14307" t="s">
        <v>4210</v>
      </c>
      <c r="D14307" t="s">
        <v>211</v>
      </c>
      <c r="E14307" s="155">
        <v>404.51</v>
      </c>
      <c r="F14307" s="155">
        <v>404.51</v>
      </c>
      <c r="G14307">
        <v>342.17</v>
      </c>
      <c r="H14307">
        <v>342.17</v>
      </c>
    </row>
    <row r="14308" spans="1:8">
      <c r="A14308" t="s">
        <v>2189</v>
      </c>
      <c r="B14308">
        <v>36790</v>
      </c>
      <c r="C14308" t="s">
        <v>4211</v>
      </c>
      <c r="D14308" t="s">
        <v>211</v>
      </c>
      <c r="E14308" s="155">
        <v>357.58</v>
      </c>
      <c r="F14308" s="155">
        <v>357.58</v>
      </c>
      <c r="G14308">
        <v>16.84</v>
      </c>
      <c r="H14308">
        <v>16.84</v>
      </c>
    </row>
    <row r="14309" spans="1:8">
      <c r="A14309" t="s">
        <v>319</v>
      </c>
      <c r="B14309">
        <v>37589</v>
      </c>
      <c r="C14309" t="s">
        <v>4212</v>
      </c>
      <c r="D14309" t="s">
        <v>211</v>
      </c>
      <c r="E14309" s="155">
        <v>438.13</v>
      </c>
      <c r="F14309" s="155">
        <v>438.13</v>
      </c>
      <c r="G14309">
        <v>45.79</v>
      </c>
      <c r="H14309">
        <v>45.79</v>
      </c>
    </row>
    <row r="14310" spans="1:8">
      <c r="A14310" t="s">
        <v>319</v>
      </c>
      <c r="B14310">
        <v>11690</v>
      </c>
      <c r="C14310" t="s">
        <v>4213</v>
      </c>
      <c r="D14310" t="s">
        <v>211</v>
      </c>
      <c r="E14310" s="155">
        <v>232.75</v>
      </c>
      <c r="F14310" s="155">
        <v>232.75</v>
      </c>
      <c r="G14310">
        <v>0.88</v>
      </c>
      <c r="H14310">
        <v>0.88</v>
      </c>
    </row>
    <row r="14311" spans="1:8">
      <c r="A14311" t="s">
        <v>319</v>
      </c>
      <c r="B14311">
        <v>20234</v>
      </c>
      <c r="C14311" t="s">
        <v>4214</v>
      </c>
      <c r="D14311" t="s">
        <v>211</v>
      </c>
      <c r="E14311" s="155">
        <v>294.55</v>
      </c>
      <c r="F14311" s="155">
        <v>294.55</v>
      </c>
      <c r="G14311">
        <v>94.75</v>
      </c>
      <c r="H14311">
        <v>94.75</v>
      </c>
    </row>
    <row r="14312" spans="1:8">
      <c r="A14312" t="s">
        <v>319</v>
      </c>
      <c r="B14312">
        <v>44480</v>
      </c>
      <c r="C14312" t="s">
        <v>4215</v>
      </c>
      <c r="D14312" t="s">
        <v>217</v>
      </c>
      <c r="E14312" s="155">
        <v>19.489999999999998</v>
      </c>
      <c r="F14312" s="155">
        <v>19.489999999999998</v>
      </c>
      <c r="G14312">
        <v>73.03</v>
      </c>
      <c r="H14312">
        <v>73.03</v>
      </c>
    </row>
    <row r="14313" spans="1:8">
      <c r="A14313" t="s">
        <v>319</v>
      </c>
      <c r="B14313">
        <v>11457</v>
      </c>
      <c r="C14313" t="s">
        <v>4216</v>
      </c>
      <c r="D14313" t="s">
        <v>211</v>
      </c>
      <c r="E14313" s="155">
        <v>52.64</v>
      </c>
      <c r="F14313" s="155">
        <v>52.64</v>
      </c>
      <c r="G14313">
        <v>45.32</v>
      </c>
      <c r="H14313">
        <v>45.32</v>
      </c>
    </row>
    <row r="14314" spans="1:8">
      <c r="A14314" t="s">
        <v>319</v>
      </c>
      <c r="B14314">
        <v>44073</v>
      </c>
      <c r="C14314" t="s">
        <v>4217</v>
      </c>
      <c r="D14314" t="s">
        <v>110</v>
      </c>
      <c r="E14314" s="155">
        <v>1.3</v>
      </c>
      <c r="F14314" s="155">
        <v>1.3</v>
      </c>
      <c r="G14314">
        <v>22.56</v>
      </c>
      <c r="H14314">
        <v>22.56</v>
      </c>
    </row>
    <row r="14315" spans="1:8">
      <c r="A14315" t="s">
        <v>319</v>
      </c>
      <c r="B14315">
        <v>3593</v>
      </c>
      <c r="C14315" t="s">
        <v>4218</v>
      </c>
      <c r="D14315" t="s">
        <v>211</v>
      </c>
      <c r="E14315" s="155"/>
      <c r="F14315" s="155"/>
      <c r="G14315">
        <v>269.02</v>
      </c>
      <c r="H14315">
        <v>269.02</v>
      </c>
    </row>
    <row r="14316" spans="1:8">
      <c r="A14316" t="s">
        <v>319</v>
      </c>
      <c r="B14316">
        <v>3588</v>
      </c>
      <c r="C14316" t="s">
        <v>4219</v>
      </c>
      <c r="D14316" t="s">
        <v>211</v>
      </c>
      <c r="E14316" s="155"/>
      <c r="F14316" s="155"/>
      <c r="G14316">
        <v>144.38999999999999</v>
      </c>
      <c r="H14316">
        <v>144.38999999999999</v>
      </c>
    </row>
    <row r="14317" spans="1:8">
      <c r="A14317" t="s">
        <v>319</v>
      </c>
      <c r="B14317">
        <v>3587</v>
      </c>
      <c r="C14317" t="s">
        <v>4220</v>
      </c>
      <c r="D14317" t="s">
        <v>211</v>
      </c>
      <c r="E14317" s="155"/>
      <c r="F14317" s="155"/>
      <c r="G14317">
        <v>425.24</v>
      </c>
      <c r="H14317">
        <v>425.24</v>
      </c>
    </row>
    <row r="14318" spans="1:8">
      <c r="A14318" t="s">
        <v>319</v>
      </c>
      <c r="B14318">
        <v>3585</v>
      </c>
      <c r="C14318" t="s">
        <v>4221</v>
      </c>
      <c r="D14318" t="s">
        <v>211</v>
      </c>
      <c r="E14318" s="155"/>
      <c r="F14318" s="155"/>
      <c r="G14318">
        <v>29.54</v>
      </c>
      <c r="H14318">
        <v>29.54</v>
      </c>
    </row>
    <row r="14319" spans="1:8">
      <c r="A14319" t="s">
        <v>319</v>
      </c>
      <c r="B14319">
        <v>3590</v>
      </c>
      <c r="C14319" t="s">
        <v>4222</v>
      </c>
      <c r="D14319" t="s">
        <v>211</v>
      </c>
      <c r="E14319" s="155"/>
      <c r="F14319" s="155"/>
      <c r="G14319">
        <v>681.68</v>
      </c>
      <c r="H14319">
        <v>681.68</v>
      </c>
    </row>
    <row r="14320" spans="1:8">
      <c r="A14320" t="s">
        <v>319</v>
      </c>
      <c r="B14320">
        <v>3589</v>
      </c>
      <c r="C14320" t="s">
        <v>4223</v>
      </c>
      <c r="D14320" t="s">
        <v>211</v>
      </c>
      <c r="E14320" s="155"/>
      <c r="F14320" s="155"/>
      <c r="G14320">
        <v>132.28</v>
      </c>
      <c r="H14320">
        <v>132.28</v>
      </c>
    </row>
    <row r="14321" spans="1:8">
      <c r="A14321" t="s">
        <v>319</v>
      </c>
      <c r="B14321">
        <v>3592</v>
      </c>
      <c r="C14321" t="s">
        <v>4224</v>
      </c>
      <c r="D14321" t="s">
        <v>211</v>
      </c>
      <c r="E14321" s="155"/>
      <c r="F14321" s="155"/>
      <c r="G14321">
        <v>101.52</v>
      </c>
      <c r="H14321">
        <v>101.52</v>
      </c>
    </row>
    <row r="14322" spans="1:8">
      <c r="A14322" t="s">
        <v>319</v>
      </c>
      <c r="B14322">
        <v>3586</v>
      </c>
      <c r="C14322" t="s">
        <v>4225</v>
      </c>
      <c r="D14322" t="s">
        <v>211</v>
      </c>
      <c r="E14322" s="155"/>
      <c r="F14322" s="155"/>
      <c r="G14322">
        <v>66.09</v>
      </c>
      <c r="H14322">
        <v>66.09</v>
      </c>
    </row>
    <row r="14323" spans="1:8">
      <c r="A14323" t="s">
        <v>319</v>
      </c>
      <c r="B14323">
        <v>3591</v>
      </c>
      <c r="C14323" t="s">
        <v>4226</v>
      </c>
      <c r="D14323" t="s">
        <v>211</v>
      </c>
      <c r="E14323" s="155"/>
      <c r="F14323" s="155"/>
      <c r="G14323">
        <v>32.659999999999997</v>
      </c>
      <c r="H14323">
        <v>32.659999999999997</v>
      </c>
    </row>
    <row r="14324" spans="1:8">
      <c r="A14324" t="s">
        <v>319</v>
      </c>
      <c r="B14324">
        <v>40396</v>
      </c>
      <c r="C14324" t="s">
        <v>4227</v>
      </c>
      <c r="D14324" t="s">
        <v>211</v>
      </c>
      <c r="E14324" s="155"/>
      <c r="F14324" s="155"/>
      <c r="G14324">
        <v>424.39</v>
      </c>
      <c r="H14324">
        <v>424.39</v>
      </c>
    </row>
    <row r="14325" spans="1:8">
      <c r="A14325" t="s">
        <v>319</v>
      </c>
      <c r="B14325">
        <v>40395</v>
      </c>
      <c r="C14325" t="s">
        <v>4228</v>
      </c>
      <c r="D14325" t="s">
        <v>211</v>
      </c>
      <c r="E14325" s="155"/>
      <c r="F14325" s="155"/>
      <c r="G14325">
        <v>217.34</v>
      </c>
      <c r="H14325">
        <v>217.34</v>
      </c>
    </row>
    <row r="14326" spans="1:8">
      <c r="A14326" t="s">
        <v>319</v>
      </c>
      <c r="B14326">
        <v>40394</v>
      </c>
      <c r="C14326" t="s">
        <v>4229</v>
      </c>
      <c r="D14326" t="s">
        <v>211</v>
      </c>
      <c r="E14326" s="155"/>
      <c r="F14326" s="155"/>
      <c r="G14326">
        <v>694.3</v>
      </c>
      <c r="H14326">
        <v>694.3</v>
      </c>
    </row>
    <row r="14327" spans="1:8">
      <c r="A14327" t="s">
        <v>319</v>
      </c>
      <c r="B14327">
        <v>40392</v>
      </c>
      <c r="C14327" t="s">
        <v>4230</v>
      </c>
      <c r="D14327" t="s">
        <v>211</v>
      </c>
      <c r="E14327" s="155"/>
      <c r="F14327" s="155"/>
      <c r="G14327">
        <v>42.07</v>
      </c>
      <c r="H14327">
        <v>42.07</v>
      </c>
    </row>
    <row r="14328" spans="1:8">
      <c r="A14328" t="s">
        <v>319</v>
      </c>
      <c r="B14328">
        <v>40398</v>
      </c>
      <c r="C14328" t="s">
        <v>4231</v>
      </c>
      <c r="D14328" t="s">
        <v>211</v>
      </c>
      <c r="E14328" s="155"/>
      <c r="F14328" s="155"/>
      <c r="G14328">
        <v>273.26</v>
      </c>
      <c r="H14328">
        <v>273.26</v>
      </c>
    </row>
    <row r="14329" spans="1:8">
      <c r="A14329" t="s">
        <v>319</v>
      </c>
      <c r="B14329">
        <v>40397</v>
      </c>
      <c r="C14329" t="s">
        <v>4232</v>
      </c>
      <c r="D14329" t="s">
        <v>211</v>
      </c>
      <c r="E14329" s="155"/>
      <c r="F14329" s="155"/>
      <c r="G14329">
        <v>3.92</v>
      </c>
      <c r="H14329">
        <v>3.92</v>
      </c>
    </row>
    <row r="14330" spans="1:8">
      <c r="A14330" t="s">
        <v>319</v>
      </c>
      <c r="B14330">
        <v>40399</v>
      </c>
      <c r="C14330" t="s">
        <v>4233</v>
      </c>
      <c r="D14330" t="s">
        <v>211</v>
      </c>
      <c r="E14330" s="155"/>
      <c r="F14330" s="155"/>
      <c r="G14330">
        <v>4.88</v>
      </c>
      <c r="H14330">
        <v>4.88</v>
      </c>
    </row>
    <row r="14331" spans="1:8">
      <c r="A14331" t="s">
        <v>319</v>
      </c>
      <c r="B14331">
        <v>40393</v>
      </c>
      <c r="C14331" t="s">
        <v>4234</v>
      </c>
      <c r="D14331" t="s">
        <v>211</v>
      </c>
      <c r="E14331" s="155"/>
      <c r="F14331" s="155"/>
      <c r="G14331">
        <v>9.7799999999999994</v>
      </c>
      <c r="H14331">
        <v>9.7799999999999994</v>
      </c>
    </row>
    <row r="14332" spans="1:8">
      <c r="A14332" t="s">
        <v>319</v>
      </c>
      <c r="B14332">
        <v>44253</v>
      </c>
      <c r="C14332" t="s">
        <v>4235</v>
      </c>
      <c r="D14332" t="s">
        <v>211</v>
      </c>
      <c r="E14332" s="155">
        <v>345.8</v>
      </c>
      <c r="F14332" s="155">
        <v>345.8</v>
      </c>
      <c r="G14332">
        <v>37.299999999999997</v>
      </c>
      <c r="H14332">
        <v>37.299999999999997</v>
      </c>
    </row>
    <row r="14333" spans="1:8">
      <c r="A14333" t="s">
        <v>319</v>
      </c>
      <c r="B14333">
        <v>21121</v>
      </c>
      <c r="C14333" t="s">
        <v>4236</v>
      </c>
      <c r="D14333" t="s">
        <v>211</v>
      </c>
      <c r="E14333" s="155">
        <v>4.96</v>
      </c>
      <c r="F14333" s="155">
        <v>4.96</v>
      </c>
      <c r="G14333">
        <v>47.92</v>
      </c>
      <c r="H14333">
        <v>47.92</v>
      </c>
    </row>
    <row r="14334" spans="1:8">
      <c r="A14334" t="s">
        <v>319</v>
      </c>
      <c r="B14334">
        <v>38010</v>
      </c>
      <c r="C14334" t="s">
        <v>4237</v>
      </c>
      <c r="D14334" t="s">
        <v>211</v>
      </c>
      <c r="E14334" s="155">
        <v>6.18</v>
      </c>
      <c r="F14334" s="155">
        <v>6.18</v>
      </c>
      <c r="G14334">
        <v>80.03</v>
      </c>
      <c r="H14334">
        <v>80.03</v>
      </c>
    </row>
    <row r="14335" spans="1:8">
      <c r="A14335" t="s">
        <v>319</v>
      </c>
      <c r="B14335">
        <v>38011</v>
      </c>
      <c r="C14335" t="s">
        <v>4238</v>
      </c>
      <c r="D14335" t="s">
        <v>211</v>
      </c>
      <c r="E14335" s="155">
        <v>12.38</v>
      </c>
      <c r="F14335" s="155">
        <v>12.38</v>
      </c>
      <c r="G14335">
        <v>188.14</v>
      </c>
      <c r="H14335">
        <v>188.14</v>
      </c>
    </row>
    <row r="14336" spans="1:8">
      <c r="A14336" t="s">
        <v>319</v>
      </c>
      <c r="B14336">
        <v>38012</v>
      </c>
      <c r="C14336" t="s">
        <v>4239</v>
      </c>
      <c r="D14336" t="s">
        <v>211</v>
      </c>
      <c r="E14336" s="155">
        <v>47.2</v>
      </c>
      <c r="F14336" s="155">
        <v>47.2</v>
      </c>
      <c r="G14336">
        <v>218.78</v>
      </c>
      <c r="H14336">
        <v>218.78</v>
      </c>
    </row>
    <row r="14337" spans="1:8">
      <c r="A14337" t="s">
        <v>319</v>
      </c>
      <c r="B14337">
        <v>38013</v>
      </c>
      <c r="C14337" t="s">
        <v>4240</v>
      </c>
      <c r="D14337" t="s">
        <v>211</v>
      </c>
      <c r="E14337" s="155">
        <v>60.64</v>
      </c>
      <c r="F14337" s="155">
        <v>60.64</v>
      </c>
      <c r="G14337">
        <v>1481.81</v>
      </c>
      <c r="H14337">
        <v>1481.81</v>
      </c>
    </row>
    <row r="14338" spans="1:8">
      <c r="A14338" t="s">
        <v>319</v>
      </c>
      <c r="B14338">
        <v>38014</v>
      </c>
      <c r="C14338" t="s">
        <v>4241</v>
      </c>
      <c r="D14338" t="s">
        <v>211</v>
      </c>
      <c r="E14338" s="155">
        <v>101.27</v>
      </c>
      <c r="F14338" s="155">
        <v>101.27</v>
      </c>
      <c r="G14338">
        <v>7.45</v>
      </c>
      <c r="H14338">
        <v>7.45</v>
      </c>
    </row>
    <row r="14339" spans="1:8">
      <c r="A14339" t="s">
        <v>319</v>
      </c>
      <c r="B14339">
        <v>38015</v>
      </c>
      <c r="C14339" t="s">
        <v>4242</v>
      </c>
      <c r="D14339" t="s">
        <v>211</v>
      </c>
      <c r="E14339" s="155">
        <v>238.08</v>
      </c>
      <c r="F14339" s="155">
        <v>238.08</v>
      </c>
      <c r="G14339">
        <v>15.89</v>
      </c>
      <c r="H14339">
        <v>15.89</v>
      </c>
    </row>
    <row r="14340" spans="1:8">
      <c r="A14340" t="s">
        <v>319</v>
      </c>
      <c r="B14340">
        <v>38016</v>
      </c>
      <c r="C14340" t="s">
        <v>4243</v>
      </c>
      <c r="D14340" t="s">
        <v>211</v>
      </c>
      <c r="E14340" s="155">
        <v>276.86</v>
      </c>
      <c r="F14340" s="155">
        <v>276.86</v>
      </c>
      <c r="G14340">
        <v>26.14</v>
      </c>
      <c r="H14340">
        <v>26.14</v>
      </c>
    </row>
    <row r="14341" spans="1:8">
      <c r="A14341" t="s">
        <v>319</v>
      </c>
      <c r="B14341">
        <v>12741</v>
      </c>
      <c r="C14341" t="s">
        <v>4244</v>
      </c>
      <c r="D14341" t="s">
        <v>211</v>
      </c>
      <c r="E14341" s="155"/>
      <c r="F14341" s="155"/>
      <c r="G14341">
        <v>59.76</v>
      </c>
      <c r="H14341">
        <v>59.76</v>
      </c>
    </row>
    <row r="14342" spans="1:8">
      <c r="A14342" t="s">
        <v>319</v>
      </c>
      <c r="B14342">
        <v>12733</v>
      </c>
      <c r="C14342" t="s">
        <v>4245</v>
      </c>
      <c r="D14342" t="s">
        <v>211</v>
      </c>
      <c r="E14342" s="155"/>
      <c r="F14342" s="155"/>
      <c r="G14342">
        <v>76.989999999999995</v>
      </c>
      <c r="H14342">
        <v>76.989999999999995</v>
      </c>
    </row>
    <row r="14343" spans="1:8">
      <c r="A14343" t="s">
        <v>319</v>
      </c>
      <c r="B14343">
        <v>12734</v>
      </c>
      <c r="C14343" t="s">
        <v>4246</v>
      </c>
      <c r="D14343" t="s">
        <v>211</v>
      </c>
      <c r="E14343" s="155"/>
      <c r="F14343" s="155"/>
      <c r="G14343">
        <v>152.16999999999999</v>
      </c>
      <c r="H14343">
        <v>152.16999999999999</v>
      </c>
    </row>
    <row r="14344" spans="1:8">
      <c r="A14344" t="s">
        <v>319</v>
      </c>
      <c r="B14344">
        <v>12735</v>
      </c>
      <c r="C14344" t="s">
        <v>4247</v>
      </c>
      <c r="D14344" t="s">
        <v>211</v>
      </c>
      <c r="E14344" s="155"/>
      <c r="F14344" s="155"/>
      <c r="G14344">
        <v>433.17</v>
      </c>
      <c r="H14344">
        <v>433.17</v>
      </c>
    </row>
    <row r="14345" spans="1:8">
      <c r="A14345" t="s">
        <v>319</v>
      </c>
      <c r="B14345">
        <v>12736</v>
      </c>
      <c r="C14345" t="s">
        <v>4248</v>
      </c>
      <c r="D14345" t="s">
        <v>211</v>
      </c>
      <c r="E14345" s="155"/>
      <c r="F14345" s="155"/>
      <c r="G14345">
        <v>677.72</v>
      </c>
      <c r="H14345">
        <v>677.72</v>
      </c>
    </row>
    <row r="14346" spans="1:8">
      <c r="A14346" t="s">
        <v>319</v>
      </c>
      <c r="B14346">
        <v>12737</v>
      </c>
      <c r="C14346" t="s">
        <v>4249</v>
      </c>
      <c r="D14346" t="s">
        <v>211</v>
      </c>
      <c r="E14346" s="155"/>
      <c r="F14346" s="155"/>
      <c r="G14346">
        <v>43.66</v>
      </c>
      <c r="H14346">
        <v>43.66</v>
      </c>
    </row>
    <row r="14347" spans="1:8">
      <c r="A14347" t="s">
        <v>319</v>
      </c>
      <c r="B14347">
        <v>12738</v>
      </c>
      <c r="C14347" t="s">
        <v>4250</v>
      </c>
      <c r="D14347" t="s">
        <v>211</v>
      </c>
      <c r="E14347" s="155"/>
      <c r="F14347" s="155"/>
      <c r="G14347">
        <v>34.46</v>
      </c>
      <c r="H14347">
        <v>34.46</v>
      </c>
    </row>
    <row r="14348" spans="1:8">
      <c r="A14348" t="s">
        <v>319</v>
      </c>
      <c r="B14348">
        <v>12739</v>
      </c>
      <c r="C14348" t="s">
        <v>4251</v>
      </c>
      <c r="D14348" t="s">
        <v>211</v>
      </c>
      <c r="E14348" s="155"/>
      <c r="F14348" s="155"/>
      <c r="G14348">
        <v>22.52</v>
      </c>
      <c r="H14348">
        <v>22.52</v>
      </c>
    </row>
    <row r="14349" spans="1:8">
      <c r="A14349" t="s">
        <v>319</v>
      </c>
      <c r="B14349">
        <v>12740</v>
      </c>
      <c r="C14349" t="s">
        <v>4252</v>
      </c>
      <c r="D14349" t="s">
        <v>211</v>
      </c>
      <c r="E14349" s="155"/>
      <c r="F14349" s="155"/>
      <c r="G14349">
        <v>9.82</v>
      </c>
      <c r="H14349">
        <v>9.82</v>
      </c>
    </row>
    <row r="14350" spans="1:8">
      <c r="A14350" t="s">
        <v>319</v>
      </c>
      <c r="B14350">
        <v>6297</v>
      </c>
      <c r="C14350" t="s">
        <v>4253</v>
      </c>
      <c r="D14350" t="s">
        <v>211</v>
      </c>
      <c r="E14350" s="155"/>
      <c r="F14350" s="155"/>
      <c r="G14350">
        <v>131.30000000000001</v>
      </c>
      <c r="H14350">
        <v>131.30000000000001</v>
      </c>
    </row>
    <row r="14351" spans="1:8">
      <c r="A14351" t="s">
        <v>319</v>
      </c>
      <c r="B14351">
        <v>6296</v>
      </c>
      <c r="C14351" t="s">
        <v>4254</v>
      </c>
      <c r="D14351" t="s">
        <v>211</v>
      </c>
      <c r="E14351" s="155"/>
      <c r="F14351" s="155"/>
      <c r="G14351">
        <v>69.150000000000006</v>
      </c>
      <c r="H14351">
        <v>69.150000000000006</v>
      </c>
    </row>
    <row r="14352" spans="1:8">
      <c r="A14352" t="s">
        <v>319</v>
      </c>
      <c r="B14352">
        <v>6323</v>
      </c>
      <c r="C14352" t="s">
        <v>4255</v>
      </c>
      <c r="D14352" t="s">
        <v>211</v>
      </c>
      <c r="E14352" s="155"/>
      <c r="F14352" s="155"/>
      <c r="G14352">
        <v>175.86</v>
      </c>
      <c r="H14352">
        <v>175.86</v>
      </c>
    </row>
    <row r="14353" spans="1:8">
      <c r="A14353" t="s">
        <v>319</v>
      </c>
      <c r="B14353">
        <v>6294</v>
      </c>
      <c r="C14353" t="s">
        <v>4256</v>
      </c>
      <c r="D14353" t="s">
        <v>211</v>
      </c>
      <c r="E14353" s="155"/>
      <c r="F14353" s="155"/>
      <c r="G14353">
        <v>13.99</v>
      </c>
      <c r="H14353">
        <v>13.99</v>
      </c>
    </row>
    <row r="14354" spans="1:8">
      <c r="A14354" t="s">
        <v>319</v>
      </c>
      <c r="B14354">
        <v>6299</v>
      </c>
      <c r="C14354" t="s">
        <v>4257</v>
      </c>
      <c r="D14354" t="s">
        <v>211</v>
      </c>
      <c r="E14354" s="155"/>
      <c r="F14354" s="155"/>
      <c r="G14354">
        <v>324.22000000000003</v>
      </c>
      <c r="H14354">
        <v>324.22000000000003</v>
      </c>
    </row>
    <row r="14355" spans="1:8">
      <c r="A14355" t="s">
        <v>319</v>
      </c>
      <c r="B14355">
        <v>6298</v>
      </c>
      <c r="C14355" t="s">
        <v>4258</v>
      </c>
      <c r="D14355" t="s">
        <v>211</v>
      </c>
      <c r="E14355" s="155"/>
      <c r="F14355" s="155"/>
      <c r="G14355">
        <v>463.13</v>
      </c>
      <c r="H14355">
        <v>463.13</v>
      </c>
    </row>
    <row r="14356" spans="1:8">
      <c r="A14356" t="s">
        <v>319</v>
      </c>
      <c r="B14356">
        <v>6322</v>
      </c>
      <c r="C14356" t="s">
        <v>4259</v>
      </c>
      <c r="D14356" t="s">
        <v>211</v>
      </c>
      <c r="E14356" s="155"/>
      <c r="F14356" s="155"/>
      <c r="G14356">
        <v>1085.53</v>
      </c>
      <c r="H14356">
        <v>1085.53</v>
      </c>
    </row>
    <row r="14357" spans="1:8">
      <c r="A14357" t="s">
        <v>319</v>
      </c>
      <c r="B14357">
        <v>6295</v>
      </c>
      <c r="C14357" t="s">
        <v>4260</v>
      </c>
      <c r="D14357" t="s">
        <v>211</v>
      </c>
      <c r="E14357" s="155"/>
      <c r="F14357" s="155"/>
      <c r="G14357">
        <v>49.29</v>
      </c>
      <c r="H14357">
        <v>49.29</v>
      </c>
    </row>
    <row r="14358" spans="1:8">
      <c r="A14358" t="s">
        <v>319</v>
      </c>
      <c r="B14358">
        <v>6300</v>
      </c>
      <c r="C14358" t="s">
        <v>4261</v>
      </c>
      <c r="D14358" t="s">
        <v>211</v>
      </c>
      <c r="E14358" s="155"/>
      <c r="F14358" s="155"/>
      <c r="G14358">
        <v>60.73</v>
      </c>
      <c r="H14358">
        <v>60.73</v>
      </c>
    </row>
    <row r="14359" spans="1:8">
      <c r="A14359" t="s">
        <v>319</v>
      </c>
      <c r="B14359">
        <v>6321</v>
      </c>
      <c r="C14359" t="s">
        <v>4262</v>
      </c>
      <c r="D14359" t="s">
        <v>211</v>
      </c>
      <c r="E14359" s="155"/>
      <c r="F14359" s="155"/>
      <c r="G14359">
        <v>275.56</v>
      </c>
      <c r="H14359">
        <v>275.56</v>
      </c>
    </row>
    <row r="14360" spans="1:8">
      <c r="A14360" t="s">
        <v>319</v>
      </c>
      <c r="B14360">
        <v>6301</v>
      </c>
      <c r="C14360" t="s">
        <v>4263</v>
      </c>
      <c r="D14360" t="s">
        <v>211</v>
      </c>
      <c r="E14360" s="155"/>
      <c r="F14360" s="155"/>
      <c r="G14360">
        <v>35.31</v>
      </c>
      <c r="H14360">
        <v>35.31</v>
      </c>
    </row>
    <row r="14361" spans="1:8">
      <c r="A14361" t="s">
        <v>319</v>
      </c>
      <c r="B14361">
        <v>7105</v>
      </c>
      <c r="C14361" t="s">
        <v>4264</v>
      </c>
      <c r="D14361" t="s">
        <v>211</v>
      </c>
      <c r="E14361" s="155">
        <v>35.299999999999997</v>
      </c>
      <c r="F14361" s="155">
        <v>35.299999999999997</v>
      </c>
      <c r="G14361">
        <v>13.28</v>
      </c>
      <c r="H14361">
        <v>13.28</v>
      </c>
    </row>
    <row r="14362" spans="1:8">
      <c r="A14362" t="s">
        <v>319</v>
      </c>
      <c r="B14362">
        <v>20183</v>
      </c>
      <c r="C14362" t="s">
        <v>4265</v>
      </c>
      <c r="D14362" t="s">
        <v>211</v>
      </c>
      <c r="E14362" s="155">
        <v>43.49</v>
      </c>
      <c r="F14362" s="155">
        <v>43.49</v>
      </c>
      <c r="G14362">
        <v>27.09</v>
      </c>
      <c r="H14362">
        <v>27.09</v>
      </c>
    </row>
    <row r="14363" spans="1:8">
      <c r="A14363" t="s">
        <v>319</v>
      </c>
      <c r="B14363">
        <v>38448</v>
      </c>
      <c r="C14363" t="s">
        <v>4266</v>
      </c>
      <c r="D14363" t="s">
        <v>211</v>
      </c>
      <c r="E14363" s="155">
        <v>197.36</v>
      </c>
      <c r="F14363" s="155">
        <v>197.36</v>
      </c>
      <c r="G14363">
        <v>10.18</v>
      </c>
      <c r="H14363">
        <v>10.18</v>
      </c>
    </row>
    <row r="14364" spans="1:8">
      <c r="A14364" t="s">
        <v>319</v>
      </c>
      <c r="B14364">
        <v>20182</v>
      </c>
      <c r="C14364" t="s">
        <v>4267</v>
      </c>
      <c r="D14364" t="s">
        <v>211</v>
      </c>
      <c r="E14364" s="155">
        <v>25.29</v>
      </c>
      <c r="F14364" s="155">
        <v>25.29</v>
      </c>
      <c r="G14364">
        <v>51.29</v>
      </c>
      <c r="H14364">
        <v>51.29</v>
      </c>
    </row>
    <row r="14365" spans="1:8">
      <c r="A14365" t="s">
        <v>319</v>
      </c>
      <c r="B14365">
        <v>7119</v>
      </c>
      <c r="C14365" t="s">
        <v>4268</v>
      </c>
      <c r="D14365" t="s">
        <v>211</v>
      </c>
      <c r="E14365" s="155">
        <v>12.44</v>
      </c>
      <c r="F14365" s="155">
        <v>12.44</v>
      </c>
      <c r="G14365">
        <v>51.29</v>
      </c>
      <c r="H14365">
        <v>51.29</v>
      </c>
    </row>
    <row r="14366" spans="1:8">
      <c r="A14366" t="s">
        <v>319</v>
      </c>
      <c r="B14366">
        <v>7126</v>
      </c>
      <c r="C14366" t="s">
        <v>4269</v>
      </c>
      <c r="D14366" t="s">
        <v>211</v>
      </c>
      <c r="E14366" s="155">
        <v>25.38</v>
      </c>
      <c r="F14366" s="155">
        <v>25.38</v>
      </c>
      <c r="G14366">
        <v>38.840000000000003</v>
      </c>
      <c r="H14366">
        <v>38.840000000000003</v>
      </c>
    </row>
    <row r="14367" spans="1:8">
      <c r="A14367" t="s">
        <v>319</v>
      </c>
      <c r="B14367">
        <v>7120</v>
      </c>
      <c r="C14367" t="s">
        <v>4270</v>
      </c>
      <c r="D14367" t="s">
        <v>211</v>
      </c>
      <c r="E14367" s="155">
        <v>9.5399999999999991</v>
      </c>
      <c r="F14367" s="155">
        <v>9.5399999999999991</v>
      </c>
      <c r="G14367">
        <v>26.41</v>
      </c>
      <c r="H14367">
        <v>26.41</v>
      </c>
    </row>
    <row r="14368" spans="1:8">
      <c r="A14368" t="s">
        <v>319</v>
      </c>
      <c r="B14368">
        <v>6319</v>
      </c>
      <c r="C14368" t="s">
        <v>4271</v>
      </c>
      <c r="D14368" t="s">
        <v>211</v>
      </c>
      <c r="E14368" s="155"/>
      <c r="F14368" s="155"/>
      <c r="G14368">
        <v>26.41</v>
      </c>
      <c r="H14368">
        <v>26.41</v>
      </c>
    </row>
    <row r="14369" spans="1:8">
      <c r="A14369" t="s">
        <v>319</v>
      </c>
      <c r="B14369">
        <v>6304</v>
      </c>
      <c r="C14369" t="s">
        <v>4272</v>
      </c>
      <c r="D14369" t="s">
        <v>211</v>
      </c>
      <c r="E14369" s="155"/>
      <c r="F14369" s="155"/>
      <c r="G14369">
        <v>141.91999999999999</v>
      </c>
      <c r="H14369">
        <v>141.91999999999999</v>
      </c>
    </row>
    <row r="14370" spans="1:8">
      <c r="A14370" t="s">
        <v>319</v>
      </c>
      <c r="B14370">
        <v>21116</v>
      </c>
      <c r="C14370" t="s">
        <v>4273</v>
      </c>
      <c r="D14370" t="s">
        <v>211</v>
      </c>
      <c r="E14370" s="155"/>
      <c r="F14370" s="155"/>
      <c r="G14370">
        <v>141.91999999999999</v>
      </c>
      <c r="H14370">
        <v>141.91999999999999</v>
      </c>
    </row>
    <row r="14371" spans="1:8">
      <c r="A14371" t="s">
        <v>319</v>
      </c>
      <c r="B14371">
        <v>6320</v>
      </c>
      <c r="C14371" t="s">
        <v>4274</v>
      </c>
      <c r="D14371" t="s">
        <v>211</v>
      </c>
      <c r="E14371" s="155"/>
      <c r="F14371" s="155"/>
      <c r="G14371">
        <v>141.91999999999999</v>
      </c>
      <c r="H14371">
        <v>141.91999999999999</v>
      </c>
    </row>
    <row r="14372" spans="1:8">
      <c r="A14372" t="s">
        <v>319</v>
      </c>
      <c r="B14372">
        <v>6303</v>
      </c>
      <c r="C14372" t="s">
        <v>4275</v>
      </c>
      <c r="D14372" t="s">
        <v>211</v>
      </c>
      <c r="E14372" s="155"/>
      <c r="F14372" s="155"/>
      <c r="G14372">
        <v>146.04</v>
      </c>
      <c r="H14372">
        <v>146.04</v>
      </c>
    </row>
    <row r="14373" spans="1:8">
      <c r="A14373" t="s">
        <v>319</v>
      </c>
      <c r="B14373">
        <v>6308</v>
      </c>
      <c r="C14373" t="s">
        <v>4276</v>
      </c>
      <c r="D14373" t="s">
        <v>211</v>
      </c>
      <c r="E14373" s="155"/>
      <c r="F14373" s="155"/>
      <c r="G14373">
        <v>76.55</v>
      </c>
      <c r="H14373">
        <v>76.55</v>
      </c>
    </row>
    <row r="14374" spans="1:8">
      <c r="A14374" t="s">
        <v>319</v>
      </c>
      <c r="B14374">
        <v>6317</v>
      </c>
      <c r="C14374" t="s">
        <v>4277</v>
      </c>
      <c r="D14374" t="s">
        <v>211</v>
      </c>
      <c r="E14374" s="155"/>
      <c r="F14374" s="155"/>
      <c r="G14374">
        <v>76.55</v>
      </c>
      <c r="H14374">
        <v>76.55</v>
      </c>
    </row>
    <row r="14375" spans="1:8">
      <c r="A14375" t="s">
        <v>319</v>
      </c>
      <c r="B14375">
        <v>6307</v>
      </c>
      <c r="C14375" t="s">
        <v>4278</v>
      </c>
      <c r="D14375" t="s">
        <v>211</v>
      </c>
      <c r="E14375" s="155"/>
      <c r="F14375" s="155"/>
      <c r="G14375">
        <v>76.55</v>
      </c>
      <c r="H14375">
        <v>76.55</v>
      </c>
    </row>
    <row r="14376" spans="1:8">
      <c r="A14376" t="s">
        <v>319</v>
      </c>
      <c r="B14376">
        <v>6309</v>
      </c>
      <c r="C14376" t="s">
        <v>4279</v>
      </c>
      <c r="D14376" t="s">
        <v>211</v>
      </c>
      <c r="E14376" s="155"/>
      <c r="F14376" s="155"/>
      <c r="G14376">
        <v>204.14</v>
      </c>
      <c r="H14376">
        <v>204.14</v>
      </c>
    </row>
    <row r="14377" spans="1:8">
      <c r="A14377" t="s">
        <v>319</v>
      </c>
      <c r="B14377">
        <v>6318</v>
      </c>
      <c r="C14377" t="s">
        <v>4280</v>
      </c>
      <c r="D14377" t="s">
        <v>211</v>
      </c>
      <c r="E14377" s="155"/>
      <c r="F14377" s="155"/>
      <c r="G14377">
        <v>204.14</v>
      </c>
      <c r="H14377">
        <v>204.14</v>
      </c>
    </row>
    <row r="14378" spans="1:8">
      <c r="A14378" t="s">
        <v>319</v>
      </c>
      <c r="B14378">
        <v>6306</v>
      </c>
      <c r="C14378" t="s">
        <v>4281</v>
      </c>
      <c r="D14378" t="s">
        <v>211</v>
      </c>
      <c r="E14378" s="155"/>
      <c r="F14378" s="155"/>
      <c r="G14378">
        <v>204.14</v>
      </c>
      <c r="H14378">
        <v>204.14</v>
      </c>
    </row>
    <row r="14379" spans="1:8">
      <c r="A14379" t="s">
        <v>319</v>
      </c>
      <c r="B14379">
        <v>6305</v>
      </c>
      <c r="C14379" t="s">
        <v>4282</v>
      </c>
      <c r="D14379" t="s">
        <v>211</v>
      </c>
      <c r="E14379" s="155"/>
      <c r="F14379" s="155"/>
      <c r="G14379">
        <v>204.14</v>
      </c>
      <c r="H14379">
        <v>204.14</v>
      </c>
    </row>
    <row r="14380" spans="1:8">
      <c r="A14380" t="s">
        <v>319</v>
      </c>
      <c r="B14380">
        <v>6312</v>
      </c>
      <c r="C14380" t="s">
        <v>4283</v>
      </c>
      <c r="D14380" t="s">
        <v>211</v>
      </c>
      <c r="E14380" s="155"/>
      <c r="F14380" s="155"/>
      <c r="G14380">
        <v>204.14</v>
      </c>
      <c r="H14380">
        <v>204.14</v>
      </c>
    </row>
    <row r="14381" spans="1:8">
      <c r="A14381" t="s">
        <v>319</v>
      </c>
      <c r="B14381">
        <v>6311</v>
      </c>
      <c r="C14381" t="s">
        <v>4284</v>
      </c>
      <c r="D14381" t="s">
        <v>211</v>
      </c>
      <c r="E14381" s="155"/>
      <c r="F14381" s="155"/>
      <c r="G14381">
        <v>16.239999999999998</v>
      </c>
      <c r="H14381">
        <v>16.239999999999998</v>
      </c>
    </row>
    <row r="14382" spans="1:8">
      <c r="A14382" t="s">
        <v>319</v>
      </c>
      <c r="B14382">
        <v>6310</v>
      </c>
      <c r="C14382" t="s">
        <v>4285</v>
      </c>
      <c r="D14382" t="s">
        <v>211</v>
      </c>
      <c r="E14382" s="155"/>
      <c r="F14382" s="155"/>
      <c r="G14382">
        <v>386.52</v>
      </c>
      <c r="H14382">
        <v>386.52</v>
      </c>
    </row>
    <row r="14383" spans="1:8">
      <c r="A14383" t="s">
        <v>319</v>
      </c>
      <c r="B14383">
        <v>6314</v>
      </c>
      <c r="C14383" t="s">
        <v>4286</v>
      </c>
      <c r="D14383" t="s">
        <v>211</v>
      </c>
      <c r="E14383" s="155"/>
      <c r="F14383" s="155"/>
      <c r="G14383">
        <v>386.52</v>
      </c>
      <c r="H14383">
        <v>386.52</v>
      </c>
    </row>
    <row r="14384" spans="1:8">
      <c r="A14384" t="s">
        <v>319</v>
      </c>
      <c r="B14384">
        <v>6313</v>
      </c>
      <c r="C14384" t="s">
        <v>4287</v>
      </c>
      <c r="D14384" t="s">
        <v>211</v>
      </c>
      <c r="E14384" s="155"/>
      <c r="F14384" s="155"/>
      <c r="G14384">
        <v>5.0999999999999996</v>
      </c>
      <c r="H14384">
        <v>5.0999999999999996</v>
      </c>
    </row>
    <row r="14385" spans="1:8">
      <c r="A14385" t="s">
        <v>319</v>
      </c>
      <c r="B14385">
        <v>6302</v>
      </c>
      <c r="C14385" t="s">
        <v>4288</v>
      </c>
      <c r="D14385" t="s">
        <v>211</v>
      </c>
      <c r="E14385" s="155"/>
      <c r="F14385" s="155"/>
      <c r="G14385">
        <v>7.69</v>
      </c>
      <c r="H14385">
        <v>7.69</v>
      </c>
    </row>
    <row r="14386" spans="1:8">
      <c r="A14386" t="s">
        <v>319</v>
      </c>
      <c r="B14386">
        <v>6315</v>
      </c>
      <c r="C14386" t="s">
        <v>4289</v>
      </c>
      <c r="D14386" t="s">
        <v>211</v>
      </c>
      <c r="E14386" s="155"/>
      <c r="F14386" s="155"/>
      <c r="G14386">
        <v>27.58</v>
      </c>
      <c r="H14386">
        <v>27.58</v>
      </c>
    </row>
    <row r="14387" spans="1:8">
      <c r="A14387" t="s">
        <v>319</v>
      </c>
      <c r="B14387">
        <v>6316</v>
      </c>
      <c r="C14387" t="s">
        <v>4290</v>
      </c>
      <c r="D14387" t="s">
        <v>211</v>
      </c>
      <c r="E14387" s="155"/>
      <c r="F14387" s="155"/>
      <c r="G14387">
        <v>41.62</v>
      </c>
      <c r="H14387">
        <v>41.62</v>
      </c>
    </row>
    <row r="14388" spans="1:8">
      <c r="A14388" t="s">
        <v>319</v>
      </c>
      <c r="B14388">
        <v>39324</v>
      </c>
      <c r="C14388" t="s">
        <v>4291</v>
      </c>
      <c r="D14388" t="s">
        <v>211</v>
      </c>
      <c r="E14388" s="155">
        <v>6.46</v>
      </c>
      <c r="F14388" s="155">
        <v>6.46</v>
      </c>
      <c r="G14388">
        <v>113.21</v>
      </c>
      <c r="H14388">
        <v>113.21</v>
      </c>
    </row>
    <row r="14389" spans="1:8">
      <c r="A14389" t="s">
        <v>319</v>
      </c>
      <c r="B14389">
        <v>39325</v>
      </c>
      <c r="C14389" t="s">
        <v>4292</v>
      </c>
      <c r="D14389" t="s">
        <v>211</v>
      </c>
      <c r="E14389" s="155">
        <v>9.73</v>
      </c>
      <c r="F14389" s="155">
        <v>9.73</v>
      </c>
      <c r="G14389">
        <v>95.67</v>
      </c>
      <c r="H14389">
        <v>95.67</v>
      </c>
    </row>
    <row r="14390" spans="1:8">
      <c r="A14390" t="s">
        <v>319</v>
      </c>
      <c r="B14390">
        <v>39326</v>
      </c>
      <c r="C14390" t="s">
        <v>4293</v>
      </c>
      <c r="D14390" t="s">
        <v>211</v>
      </c>
      <c r="E14390" s="155">
        <v>34.909999999999997</v>
      </c>
      <c r="F14390" s="155">
        <v>34.909999999999997</v>
      </c>
      <c r="G14390">
        <v>55.18</v>
      </c>
      <c r="H14390">
        <v>55.18</v>
      </c>
    </row>
    <row r="14391" spans="1:8">
      <c r="A14391" t="s">
        <v>319</v>
      </c>
      <c r="B14391">
        <v>39327</v>
      </c>
      <c r="C14391" t="s">
        <v>4294</v>
      </c>
      <c r="D14391" t="s">
        <v>211</v>
      </c>
      <c r="E14391" s="155">
        <v>52.67</v>
      </c>
      <c r="F14391" s="155">
        <v>52.67</v>
      </c>
      <c r="G14391">
        <v>167.66</v>
      </c>
      <c r="H14391">
        <v>167.66</v>
      </c>
    </row>
    <row r="14392" spans="1:8">
      <c r="A14392" t="s">
        <v>319</v>
      </c>
      <c r="B14392">
        <v>11378</v>
      </c>
      <c r="C14392" t="s">
        <v>4295</v>
      </c>
      <c r="D14392" t="s">
        <v>211</v>
      </c>
      <c r="E14392" s="155"/>
      <c r="F14392" s="155"/>
      <c r="G14392">
        <v>4.5199999999999996</v>
      </c>
      <c r="H14392">
        <v>4.5199999999999996</v>
      </c>
    </row>
    <row r="14393" spans="1:8">
      <c r="A14393" t="s">
        <v>319</v>
      </c>
      <c r="B14393">
        <v>11379</v>
      </c>
      <c r="C14393" t="s">
        <v>4296</v>
      </c>
      <c r="D14393" t="s">
        <v>211</v>
      </c>
      <c r="E14393" s="155"/>
      <c r="F14393" s="155"/>
      <c r="G14393">
        <v>7.87</v>
      </c>
      <c r="H14393">
        <v>7.87</v>
      </c>
    </row>
    <row r="14394" spans="1:8">
      <c r="A14394" t="s">
        <v>319</v>
      </c>
      <c r="B14394">
        <v>11493</v>
      </c>
      <c r="C14394" t="s">
        <v>4297</v>
      </c>
      <c r="D14394" t="s">
        <v>211</v>
      </c>
      <c r="E14394" s="155"/>
      <c r="F14394" s="155"/>
      <c r="G14394">
        <v>10.210000000000001</v>
      </c>
      <c r="H14394">
        <v>10.210000000000001</v>
      </c>
    </row>
    <row r="14395" spans="1:8">
      <c r="A14395" t="s">
        <v>319</v>
      </c>
      <c r="B14395">
        <v>7106</v>
      </c>
      <c r="C14395" t="s">
        <v>4298</v>
      </c>
      <c r="D14395" t="s">
        <v>211</v>
      </c>
      <c r="E14395" s="155">
        <v>157.03</v>
      </c>
      <c r="F14395" s="155">
        <v>157.03</v>
      </c>
      <c r="G14395">
        <v>10.18</v>
      </c>
      <c r="H14395">
        <v>10.18</v>
      </c>
    </row>
    <row r="14396" spans="1:8">
      <c r="A14396" t="s">
        <v>319</v>
      </c>
      <c r="B14396">
        <v>7104</v>
      </c>
      <c r="C14396" t="s">
        <v>4299</v>
      </c>
      <c r="D14396" t="s">
        <v>211</v>
      </c>
      <c r="E14396" s="155">
        <v>4.2300000000000004</v>
      </c>
      <c r="F14396" s="155">
        <v>4.2300000000000004</v>
      </c>
      <c r="G14396">
        <v>11.99</v>
      </c>
      <c r="H14396">
        <v>11.99</v>
      </c>
    </row>
    <row r="14397" spans="1:8">
      <c r="A14397" t="s">
        <v>319</v>
      </c>
      <c r="B14397">
        <v>7136</v>
      </c>
      <c r="C14397" t="s">
        <v>4300</v>
      </c>
      <c r="D14397" t="s">
        <v>211</v>
      </c>
      <c r="E14397" s="155">
        <v>7.37</v>
      </c>
      <c r="F14397" s="155">
        <v>7.37</v>
      </c>
      <c r="G14397">
        <v>17.420000000000002</v>
      </c>
      <c r="H14397">
        <v>17.420000000000002</v>
      </c>
    </row>
    <row r="14398" spans="1:8">
      <c r="A14398" t="s">
        <v>319</v>
      </c>
      <c r="B14398">
        <v>7128</v>
      </c>
      <c r="C14398" t="s">
        <v>4301</v>
      </c>
      <c r="D14398" t="s">
        <v>211</v>
      </c>
      <c r="E14398" s="155">
        <v>9.56</v>
      </c>
      <c r="F14398" s="155">
        <v>9.56</v>
      </c>
      <c r="G14398">
        <v>21.3</v>
      </c>
      <c r="H14398">
        <v>21.3</v>
      </c>
    </row>
    <row r="14399" spans="1:8">
      <c r="A14399" t="s">
        <v>319</v>
      </c>
      <c r="B14399">
        <v>7108</v>
      </c>
      <c r="C14399" t="s">
        <v>4302</v>
      </c>
      <c r="D14399" t="s">
        <v>211</v>
      </c>
      <c r="E14399" s="155">
        <v>9.5399999999999991</v>
      </c>
      <c r="F14399" s="155">
        <v>9.5399999999999991</v>
      </c>
      <c r="G14399">
        <v>50.15</v>
      </c>
      <c r="H14399">
        <v>50.15</v>
      </c>
    </row>
    <row r="14400" spans="1:8">
      <c r="A14400" t="s">
        <v>319</v>
      </c>
      <c r="B14400">
        <v>7129</v>
      </c>
      <c r="C14400" t="s">
        <v>4303</v>
      </c>
      <c r="D14400" t="s">
        <v>211</v>
      </c>
      <c r="E14400" s="155">
        <v>11.23</v>
      </c>
      <c r="F14400" s="155">
        <v>11.23</v>
      </c>
      <c r="G14400">
        <v>115.88</v>
      </c>
      <c r="H14400">
        <v>115.88</v>
      </c>
    </row>
    <row r="14401" spans="1:8">
      <c r="A14401" t="s">
        <v>319</v>
      </c>
      <c r="B14401">
        <v>7130</v>
      </c>
      <c r="C14401" t="s">
        <v>4304</v>
      </c>
      <c r="D14401" t="s">
        <v>211</v>
      </c>
      <c r="E14401" s="155">
        <v>16.309999999999999</v>
      </c>
      <c r="F14401" s="155">
        <v>16.309999999999999</v>
      </c>
      <c r="G14401">
        <v>58.47</v>
      </c>
      <c r="H14401">
        <v>58.47</v>
      </c>
    </row>
    <row r="14402" spans="1:8">
      <c r="A14402" t="s">
        <v>319</v>
      </c>
      <c r="B14402">
        <v>7131</v>
      </c>
      <c r="C14402" t="s">
        <v>4305</v>
      </c>
      <c r="D14402" t="s">
        <v>211</v>
      </c>
      <c r="E14402" s="155">
        <v>19.95</v>
      </c>
      <c r="F14402" s="155">
        <v>19.95</v>
      </c>
      <c r="G14402">
        <v>45.71</v>
      </c>
      <c r="H14402">
        <v>45.71</v>
      </c>
    </row>
    <row r="14403" spans="1:8">
      <c r="A14403" t="s">
        <v>319</v>
      </c>
      <c r="B14403">
        <v>7132</v>
      </c>
      <c r="C14403" t="s">
        <v>4306</v>
      </c>
      <c r="D14403" t="s">
        <v>211</v>
      </c>
      <c r="E14403" s="155">
        <v>46.97</v>
      </c>
      <c r="F14403" s="155">
        <v>46.97</v>
      </c>
      <c r="G14403">
        <v>62.47</v>
      </c>
      <c r="H14403">
        <v>62.47</v>
      </c>
    </row>
    <row r="14404" spans="1:8">
      <c r="A14404" t="s">
        <v>319</v>
      </c>
      <c r="B14404">
        <v>7133</v>
      </c>
      <c r="C14404" t="s">
        <v>4307</v>
      </c>
      <c r="D14404" t="s">
        <v>211</v>
      </c>
      <c r="E14404" s="155">
        <v>108.54</v>
      </c>
      <c r="F14404" s="155">
        <v>108.54</v>
      </c>
      <c r="G14404">
        <v>202.82</v>
      </c>
      <c r="H14404">
        <v>202.82</v>
      </c>
    </row>
    <row r="14405" spans="1:8">
      <c r="A14405" t="s">
        <v>319</v>
      </c>
      <c r="B14405">
        <v>37422</v>
      </c>
      <c r="C14405" t="s">
        <v>4308</v>
      </c>
      <c r="D14405" t="s">
        <v>211</v>
      </c>
      <c r="E14405" s="155"/>
      <c r="F14405" s="155"/>
      <c r="G14405">
        <v>206.26</v>
      </c>
      <c r="H14405">
        <v>206.26</v>
      </c>
    </row>
    <row r="14406" spans="1:8">
      <c r="A14406" t="s">
        <v>319</v>
      </c>
      <c r="B14406">
        <v>37420</v>
      </c>
      <c r="C14406" t="s">
        <v>4309</v>
      </c>
      <c r="D14406" t="s">
        <v>211</v>
      </c>
      <c r="E14406" s="155"/>
      <c r="F14406" s="155"/>
      <c r="G14406">
        <v>312.63</v>
      </c>
      <c r="H14406">
        <v>312.63</v>
      </c>
    </row>
    <row r="14407" spans="1:8">
      <c r="A14407" t="s">
        <v>319</v>
      </c>
      <c r="B14407">
        <v>37421</v>
      </c>
      <c r="C14407" t="s">
        <v>4310</v>
      </c>
      <c r="D14407" t="s">
        <v>211</v>
      </c>
      <c r="E14407" s="155"/>
      <c r="F14407" s="155"/>
      <c r="G14407">
        <v>340.82</v>
      </c>
      <c r="H14407">
        <v>340.82</v>
      </c>
    </row>
    <row r="14408" spans="1:8">
      <c r="A14408" t="s">
        <v>319</v>
      </c>
      <c r="B14408">
        <v>37443</v>
      </c>
      <c r="C14408" t="s">
        <v>4311</v>
      </c>
      <c r="D14408" t="s">
        <v>211</v>
      </c>
      <c r="E14408" s="155"/>
      <c r="F14408" s="155"/>
      <c r="G14408">
        <v>346.15</v>
      </c>
      <c r="H14408">
        <v>346.15</v>
      </c>
    </row>
    <row r="14409" spans="1:8">
      <c r="A14409" t="s">
        <v>319</v>
      </c>
      <c r="B14409">
        <v>37444</v>
      </c>
      <c r="C14409" t="s">
        <v>4312</v>
      </c>
      <c r="D14409" t="s">
        <v>211</v>
      </c>
      <c r="E14409" s="155"/>
      <c r="F14409" s="155"/>
      <c r="G14409">
        <v>474.8</v>
      </c>
      <c r="H14409">
        <v>474.8</v>
      </c>
    </row>
    <row r="14410" spans="1:8">
      <c r="A14410" t="s">
        <v>319</v>
      </c>
      <c r="B14410">
        <v>37445</v>
      </c>
      <c r="C14410" t="s">
        <v>4313</v>
      </c>
      <c r="D14410" t="s">
        <v>211</v>
      </c>
      <c r="E14410" s="155"/>
      <c r="F14410" s="155"/>
      <c r="G14410">
        <v>160.97999999999999</v>
      </c>
      <c r="H14410">
        <v>160.97999999999999</v>
      </c>
    </row>
    <row r="14411" spans="1:8">
      <c r="A14411" t="s">
        <v>319</v>
      </c>
      <c r="B14411">
        <v>37446</v>
      </c>
      <c r="C14411" t="s">
        <v>4314</v>
      </c>
      <c r="D14411" t="s">
        <v>211</v>
      </c>
      <c r="E14411" s="155"/>
      <c r="F14411" s="155"/>
      <c r="G14411">
        <v>160.97999999999999</v>
      </c>
      <c r="H14411">
        <v>160.97999999999999</v>
      </c>
    </row>
    <row r="14412" spans="1:8">
      <c r="A14412" t="s">
        <v>319</v>
      </c>
      <c r="B14412">
        <v>37447</v>
      </c>
      <c r="C14412" t="s">
        <v>4315</v>
      </c>
      <c r="D14412" t="s">
        <v>211</v>
      </c>
      <c r="E14412" s="155"/>
      <c r="F14412" s="155"/>
      <c r="G14412">
        <v>193.89</v>
      </c>
      <c r="H14412">
        <v>193.89</v>
      </c>
    </row>
    <row r="14413" spans="1:8">
      <c r="A14413" t="s">
        <v>319</v>
      </c>
      <c r="B14413">
        <v>37448</v>
      </c>
      <c r="C14413" t="s">
        <v>4316</v>
      </c>
      <c r="D14413" t="s">
        <v>211</v>
      </c>
      <c r="E14413" s="155"/>
      <c r="F14413" s="155"/>
      <c r="G14413">
        <v>10.43</v>
      </c>
      <c r="H14413">
        <v>10.43</v>
      </c>
    </row>
    <row r="14414" spans="1:8">
      <c r="A14414" t="s">
        <v>319</v>
      </c>
      <c r="B14414">
        <v>37440</v>
      </c>
      <c r="C14414" t="s">
        <v>4317</v>
      </c>
      <c r="D14414" t="s">
        <v>211</v>
      </c>
      <c r="E14414" s="155"/>
      <c r="F14414" s="155"/>
      <c r="G14414">
        <v>11.72</v>
      </c>
      <c r="H14414">
        <v>11.72</v>
      </c>
    </row>
    <row r="14415" spans="1:8">
      <c r="A14415" t="s">
        <v>319</v>
      </c>
      <c r="B14415">
        <v>37441</v>
      </c>
      <c r="C14415" t="s">
        <v>4318</v>
      </c>
      <c r="D14415" t="s">
        <v>211</v>
      </c>
      <c r="E14415" s="155"/>
      <c r="F14415" s="155"/>
      <c r="G14415">
        <v>53.83</v>
      </c>
      <c r="H14415">
        <v>53.83</v>
      </c>
    </row>
    <row r="14416" spans="1:8">
      <c r="A14416" t="s">
        <v>319</v>
      </c>
      <c r="B14416">
        <v>37442</v>
      </c>
      <c r="C14416" t="s">
        <v>4319</v>
      </c>
      <c r="D14416" t="s">
        <v>211</v>
      </c>
      <c r="E14416" s="155"/>
      <c r="F14416" s="155"/>
      <c r="G14416">
        <v>78.89</v>
      </c>
      <c r="H14416">
        <v>78.89</v>
      </c>
    </row>
    <row r="14417" spans="1:8">
      <c r="A14417" t="s">
        <v>319</v>
      </c>
      <c r="B14417">
        <v>38017</v>
      </c>
      <c r="C14417" t="s">
        <v>4320</v>
      </c>
      <c r="D14417" t="s">
        <v>211</v>
      </c>
      <c r="E14417" s="155">
        <v>13.2</v>
      </c>
      <c r="F14417" s="155">
        <v>13.2</v>
      </c>
      <c r="G14417">
        <v>232.72</v>
      </c>
      <c r="H14417">
        <v>232.72</v>
      </c>
    </row>
    <row r="14418" spans="1:8">
      <c r="A14418" t="s">
        <v>319</v>
      </c>
      <c r="B14418">
        <v>38018</v>
      </c>
      <c r="C14418" t="s">
        <v>4321</v>
      </c>
      <c r="D14418" t="s">
        <v>211</v>
      </c>
      <c r="E14418" s="155">
        <v>14.84</v>
      </c>
      <c r="F14418" s="155">
        <v>14.84</v>
      </c>
      <c r="G14418">
        <v>296.93</v>
      </c>
      <c r="H14418">
        <v>296.93</v>
      </c>
    </row>
    <row r="14419" spans="1:8">
      <c r="A14419" t="s">
        <v>319</v>
      </c>
      <c r="B14419">
        <v>39895</v>
      </c>
      <c r="C14419" t="s">
        <v>4322</v>
      </c>
      <c r="D14419" t="s">
        <v>211</v>
      </c>
      <c r="E14419" s="155"/>
      <c r="F14419" s="155"/>
      <c r="G14419">
        <v>138.46</v>
      </c>
      <c r="H14419">
        <v>138.46</v>
      </c>
    </row>
    <row r="14420" spans="1:8">
      <c r="A14420" t="s">
        <v>319</v>
      </c>
      <c r="B14420">
        <v>39896</v>
      </c>
      <c r="C14420" t="s">
        <v>4323</v>
      </c>
      <c r="D14420" t="s">
        <v>211</v>
      </c>
      <c r="E14420" s="155"/>
      <c r="F14420" s="155"/>
      <c r="G14420">
        <v>176.17</v>
      </c>
      <c r="H14420">
        <v>176.17</v>
      </c>
    </row>
    <row r="14421" spans="1:8">
      <c r="A14421" t="s">
        <v>319</v>
      </c>
      <c r="B14421">
        <v>44038</v>
      </c>
      <c r="C14421" t="s">
        <v>4324</v>
      </c>
      <c r="D14421" t="s">
        <v>211</v>
      </c>
      <c r="E14421" s="155"/>
      <c r="F14421" s="155"/>
      <c r="G14421">
        <v>54.76</v>
      </c>
      <c r="H14421">
        <v>54.76</v>
      </c>
    </row>
    <row r="14422" spans="1:8">
      <c r="A14422" t="s">
        <v>319</v>
      </c>
      <c r="B14422">
        <v>44040</v>
      </c>
      <c r="C14422" t="s">
        <v>4325</v>
      </c>
      <c r="D14422" t="s">
        <v>211</v>
      </c>
      <c r="E14422" s="155"/>
      <c r="F14422" s="155"/>
      <c r="G14422">
        <v>75.27</v>
      </c>
      <c r="H14422">
        <v>75.27</v>
      </c>
    </row>
    <row r="14423" spans="1:8">
      <c r="A14423" t="s">
        <v>319</v>
      </c>
      <c r="B14423">
        <v>44035</v>
      </c>
      <c r="C14423" t="s">
        <v>4326</v>
      </c>
      <c r="D14423" t="s">
        <v>211</v>
      </c>
      <c r="E14423" s="155"/>
      <c r="F14423" s="155"/>
      <c r="G14423">
        <v>21.98</v>
      </c>
      <c r="H14423">
        <v>21.98</v>
      </c>
    </row>
    <row r="14424" spans="1:8">
      <c r="A14424" t="s">
        <v>319</v>
      </c>
      <c r="B14424">
        <v>44037</v>
      </c>
      <c r="C14424" t="s">
        <v>4327</v>
      </c>
      <c r="D14424" t="s">
        <v>211</v>
      </c>
      <c r="E14424" s="155"/>
      <c r="F14424" s="155"/>
      <c r="G14424">
        <v>23.36</v>
      </c>
      <c r="H14424">
        <v>23.36</v>
      </c>
    </row>
    <row r="14425" spans="1:8">
      <c r="A14425" t="s">
        <v>319</v>
      </c>
      <c r="B14425">
        <v>44033</v>
      </c>
      <c r="C14425" t="s">
        <v>4328</v>
      </c>
      <c r="D14425" t="s">
        <v>211</v>
      </c>
      <c r="E14425" s="155"/>
      <c r="F14425" s="155"/>
      <c r="G14425">
        <v>28.06</v>
      </c>
      <c r="H14425">
        <v>28.06</v>
      </c>
    </row>
    <row r="14426" spans="1:8">
      <c r="A14426" t="s">
        <v>319</v>
      </c>
      <c r="B14426">
        <v>44034</v>
      </c>
      <c r="C14426" t="s">
        <v>4329</v>
      </c>
      <c r="D14426" t="s">
        <v>211</v>
      </c>
      <c r="E14426" s="155"/>
      <c r="F14426" s="155"/>
      <c r="G14426">
        <v>34.450000000000003</v>
      </c>
      <c r="H14426">
        <v>34.450000000000003</v>
      </c>
    </row>
    <row r="14427" spans="1:8">
      <c r="A14427" t="s">
        <v>319</v>
      </c>
      <c r="B14427">
        <v>44028</v>
      </c>
      <c r="C14427" t="s">
        <v>4330</v>
      </c>
      <c r="D14427" t="s">
        <v>211</v>
      </c>
      <c r="E14427" s="155"/>
      <c r="F14427" s="155"/>
      <c r="G14427">
        <v>39.090000000000003</v>
      </c>
      <c r="H14427">
        <v>39.090000000000003</v>
      </c>
    </row>
    <row r="14428" spans="1:8">
      <c r="A14428" t="s">
        <v>319</v>
      </c>
      <c r="B14428">
        <v>44029</v>
      </c>
      <c r="C14428" t="s">
        <v>4331</v>
      </c>
      <c r="D14428" t="s">
        <v>211</v>
      </c>
      <c r="E14428" s="155"/>
      <c r="F14428" s="155"/>
      <c r="G14428">
        <v>16.14</v>
      </c>
      <c r="H14428">
        <v>16.14</v>
      </c>
    </row>
    <row r="14429" spans="1:8">
      <c r="A14429" t="s">
        <v>319</v>
      </c>
      <c r="B14429">
        <v>44030</v>
      </c>
      <c r="C14429" t="s">
        <v>4332</v>
      </c>
      <c r="D14429" t="s">
        <v>211</v>
      </c>
      <c r="E14429" s="155"/>
      <c r="F14429" s="155"/>
      <c r="G14429">
        <v>19.64</v>
      </c>
      <c r="H14429">
        <v>19.64</v>
      </c>
    </row>
    <row r="14430" spans="1:8">
      <c r="A14430" t="s">
        <v>319</v>
      </c>
      <c r="B14430">
        <v>44031</v>
      </c>
      <c r="C14430" t="s">
        <v>4333</v>
      </c>
      <c r="D14430" t="s">
        <v>211</v>
      </c>
      <c r="E14430" s="155"/>
      <c r="F14430" s="155"/>
      <c r="G14430">
        <v>16.77</v>
      </c>
      <c r="H14430">
        <v>16.77</v>
      </c>
    </row>
    <row r="14431" spans="1:8">
      <c r="A14431" t="s">
        <v>319</v>
      </c>
      <c r="B14431">
        <v>44032</v>
      </c>
      <c r="C14431" t="s">
        <v>4334</v>
      </c>
      <c r="D14431" t="s">
        <v>211</v>
      </c>
      <c r="E14431" s="155"/>
      <c r="F14431" s="155"/>
      <c r="G14431">
        <v>21.24</v>
      </c>
      <c r="H14431">
        <v>21.24</v>
      </c>
    </row>
    <row r="14432" spans="1:8">
      <c r="A14432" t="s">
        <v>319</v>
      </c>
      <c r="B14432">
        <v>44036</v>
      </c>
      <c r="C14432" t="s">
        <v>4335</v>
      </c>
      <c r="D14432" t="s">
        <v>211</v>
      </c>
      <c r="E14432" s="155"/>
      <c r="F14432" s="155"/>
      <c r="G14432">
        <v>33.659999999999997</v>
      </c>
      <c r="H14432">
        <v>33.659999999999997</v>
      </c>
    </row>
    <row r="14433" spans="1:8">
      <c r="A14433" t="s">
        <v>319</v>
      </c>
      <c r="B14433">
        <v>44039</v>
      </c>
      <c r="C14433" t="s">
        <v>4336</v>
      </c>
      <c r="D14433" t="s">
        <v>211</v>
      </c>
      <c r="E14433" s="155"/>
      <c r="F14433" s="155"/>
      <c r="G14433">
        <v>45.23</v>
      </c>
      <c r="H14433">
        <v>45.23</v>
      </c>
    </row>
    <row r="14434" spans="1:8">
      <c r="A14434" t="s">
        <v>319</v>
      </c>
      <c r="B14434">
        <v>38873</v>
      </c>
      <c r="C14434" t="s">
        <v>4337</v>
      </c>
      <c r="D14434" t="s">
        <v>211</v>
      </c>
      <c r="E14434" s="155"/>
      <c r="F14434" s="155"/>
      <c r="G14434">
        <v>36.32</v>
      </c>
      <c r="H14434">
        <v>36.32</v>
      </c>
    </row>
    <row r="14435" spans="1:8">
      <c r="A14435" t="s">
        <v>319</v>
      </c>
      <c r="B14435">
        <v>38874</v>
      </c>
      <c r="C14435" t="s">
        <v>4338</v>
      </c>
      <c r="D14435" t="s">
        <v>211</v>
      </c>
      <c r="E14435" s="155"/>
      <c r="F14435" s="155"/>
      <c r="G14435">
        <v>35.090000000000003</v>
      </c>
      <c r="H14435">
        <v>35.090000000000003</v>
      </c>
    </row>
    <row r="14436" spans="1:8">
      <c r="A14436" t="s">
        <v>319</v>
      </c>
      <c r="B14436">
        <v>38875</v>
      </c>
      <c r="C14436" t="s">
        <v>4339</v>
      </c>
      <c r="D14436" t="s">
        <v>211</v>
      </c>
      <c r="E14436" s="155"/>
      <c r="F14436" s="155"/>
      <c r="G14436">
        <v>7.42</v>
      </c>
      <c r="H14436">
        <v>7.42</v>
      </c>
    </row>
    <row r="14437" spans="1:8">
      <c r="A14437" t="s">
        <v>319</v>
      </c>
      <c r="B14437">
        <v>38876</v>
      </c>
      <c r="C14437" t="s">
        <v>4340</v>
      </c>
      <c r="D14437" t="s">
        <v>211</v>
      </c>
      <c r="E14437" s="155"/>
      <c r="F14437" s="155"/>
      <c r="G14437">
        <v>9.14</v>
      </c>
      <c r="H14437">
        <v>9.14</v>
      </c>
    </row>
    <row r="14438" spans="1:8">
      <c r="A14438" t="s">
        <v>319</v>
      </c>
      <c r="B14438">
        <v>39000</v>
      </c>
      <c r="C14438" t="s">
        <v>4341</v>
      </c>
      <c r="D14438" t="s">
        <v>211</v>
      </c>
      <c r="E14438" s="155"/>
      <c r="F14438" s="155"/>
      <c r="G14438">
        <v>13.62</v>
      </c>
      <c r="H14438">
        <v>13.62</v>
      </c>
    </row>
    <row r="14439" spans="1:8">
      <c r="A14439" t="s">
        <v>319</v>
      </c>
      <c r="B14439">
        <v>38674</v>
      </c>
      <c r="C14439" t="s">
        <v>4342</v>
      </c>
      <c r="D14439" t="s">
        <v>211</v>
      </c>
      <c r="E14439" s="155">
        <v>44.41</v>
      </c>
      <c r="F14439" s="155">
        <v>44.41</v>
      </c>
      <c r="G14439">
        <v>18.23</v>
      </c>
      <c r="H14439">
        <v>18.23</v>
      </c>
    </row>
    <row r="14440" spans="1:8">
      <c r="A14440" t="s">
        <v>319</v>
      </c>
      <c r="B14440">
        <v>38019</v>
      </c>
      <c r="C14440" t="s">
        <v>4343</v>
      </c>
      <c r="D14440" t="s">
        <v>211</v>
      </c>
      <c r="E14440" s="155">
        <v>9.4</v>
      </c>
      <c r="F14440" s="155">
        <v>9.4</v>
      </c>
      <c r="G14440">
        <v>293.94</v>
      </c>
      <c r="H14440">
        <v>293.94</v>
      </c>
    </row>
    <row r="14441" spans="1:8">
      <c r="A14441" t="s">
        <v>319</v>
      </c>
      <c r="B14441">
        <v>38020</v>
      </c>
      <c r="C14441" t="s">
        <v>4344</v>
      </c>
      <c r="D14441" t="s">
        <v>211</v>
      </c>
      <c r="E14441" s="155">
        <v>11.57</v>
      </c>
      <c r="F14441" s="155">
        <v>11.57</v>
      </c>
      <c r="G14441">
        <v>4.0599999999999996</v>
      </c>
      <c r="H14441">
        <v>4.0599999999999996</v>
      </c>
    </row>
    <row r="14442" spans="1:8">
      <c r="A14442" t="s">
        <v>319</v>
      </c>
      <c r="B14442">
        <v>38454</v>
      </c>
      <c r="C14442" t="s">
        <v>4345</v>
      </c>
      <c r="D14442" t="s">
        <v>211</v>
      </c>
      <c r="E14442" s="155"/>
      <c r="F14442" s="155"/>
      <c r="G14442">
        <v>3.49</v>
      </c>
      <c r="H14442">
        <v>3.49</v>
      </c>
    </row>
    <row r="14443" spans="1:8">
      <c r="A14443" t="s">
        <v>319</v>
      </c>
      <c r="B14443">
        <v>38455</v>
      </c>
      <c r="C14443" t="s">
        <v>4346</v>
      </c>
      <c r="D14443" t="s">
        <v>211</v>
      </c>
      <c r="E14443" s="155"/>
      <c r="F14443" s="155"/>
      <c r="G14443">
        <v>8.69</v>
      </c>
      <c r="H14443">
        <v>8.69</v>
      </c>
    </row>
    <row r="14444" spans="1:8">
      <c r="A14444" t="s">
        <v>319</v>
      </c>
      <c r="B14444">
        <v>38462</v>
      </c>
      <c r="C14444" t="s">
        <v>4347</v>
      </c>
      <c r="D14444" t="s">
        <v>211</v>
      </c>
      <c r="E14444" s="155"/>
      <c r="F14444" s="155"/>
      <c r="G14444">
        <v>15.84</v>
      </c>
      <c r="H14444">
        <v>15.84</v>
      </c>
    </row>
    <row r="14445" spans="1:8">
      <c r="A14445" t="s">
        <v>319</v>
      </c>
      <c r="B14445">
        <v>36362</v>
      </c>
      <c r="C14445" t="s">
        <v>4348</v>
      </c>
      <c r="D14445" t="s">
        <v>211</v>
      </c>
      <c r="E14445" s="155"/>
      <c r="F14445" s="155"/>
      <c r="G14445">
        <v>30.51</v>
      </c>
      <c r="H14445">
        <v>30.51</v>
      </c>
    </row>
    <row r="14446" spans="1:8">
      <c r="A14446" t="s">
        <v>319</v>
      </c>
      <c r="B14446">
        <v>36298</v>
      </c>
      <c r="C14446" t="s">
        <v>4349</v>
      </c>
      <c r="D14446" t="s">
        <v>211</v>
      </c>
      <c r="E14446" s="155"/>
      <c r="F14446" s="155"/>
      <c r="G14446">
        <v>47.96</v>
      </c>
      <c r="H14446">
        <v>47.96</v>
      </c>
    </row>
    <row r="14447" spans="1:8">
      <c r="A14447" t="s">
        <v>319</v>
      </c>
      <c r="B14447">
        <v>38456</v>
      </c>
      <c r="C14447" t="s">
        <v>4350</v>
      </c>
      <c r="D14447" t="s">
        <v>211</v>
      </c>
      <c r="E14447" s="155"/>
      <c r="F14447" s="155"/>
      <c r="G14447">
        <v>102.89</v>
      </c>
      <c r="H14447">
        <v>102.89</v>
      </c>
    </row>
    <row r="14448" spans="1:8">
      <c r="A14448" t="s">
        <v>319</v>
      </c>
      <c r="B14448">
        <v>38457</v>
      </c>
      <c r="C14448" t="s">
        <v>4351</v>
      </c>
      <c r="D14448" t="s">
        <v>211</v>
      </c>
      <c r="E14448" s="155"/>
      <c r="F14448" s="155"/>
      <c r="G14448">
        <v>138.08000000000001</v>
      </c>
      <c r="H14448">
        <v>138.08000000000001</v>
      </c>
    </row>
    <row r="14449" spans="1:8">
      <c r="A14449" t="s">
        <v>319</v>
      </c>
      <c r="B14449">
        <v>38458</v>
      </c>
      <c r="C14449" t="s">
        <v>4352</v>
      </c>
      <c r="D14449" t="s">
        <v>211</v>
      </c>
      <c r="E14449" s="155"/>
      <c r="F14449" s="155"/>
      <c r="G14449">
        <v>14.75</v>
      </c>
      <c r="H14449">
        <v>14.75</v>
      </c>
    </row>
    <row r="14450" spans="1:8">
      <c r="A14450" t="s">
        <v>319</v>
      </c>
      <c r="B14450">
        <v>38459</v>
      </c>
      <c r="C14450" t="s">
        <v>4353</v>
      </c>
      <c r="D14450" t="s">
        <v>211</v>
      </c>
      <c r="E14450" s="155"/>
      <c r="F14450" s="155"/>
      <c r="G14450">
        <v>4.42</v>
      </c>
      <c r="H14450">
        <v>4.42</v>
      </c>
    </row>
    <row r="14451" spans="1:8">
      <c r="A14451" t="s">
        <v>319</v>
      </c>
      <c r="B14451">
        <v>38460</v>
      </c>
      <c r="C14451" t="s">
        <v>4354</v>
      </c>
      <c r="D14451" t="s">
        <v>211</v>
      </c>
      <c r="E14451" s="155"/>
      <c r="F14451" s="155"/>
      <c r="G14451">
        <v>30.34</v>
      </c>
      <c r="H14451">
        <v>30.34</v>
      </c>
    </row>
    <row r="14452" spans="1:8">
      <c r="A14452" t="s">
        <v>319</v>
      </c>
      <c r="B14452">
        <v>38461</v>
      </c>
      <c r="C14452" t="s">
        <v>4355</v>
      </c>
      <c r="D14452" t="s">
        <v>211</v>
      </c>
      <c r="E14452" s="155"/>
      <c r="F14452" s="155"/>
      <c r="G14452">
        <v>4.51</v>
      </c>
      <c r="H14452">
        <v>4.51</v>
      </c>
    </row>
    <row r="14453" spans="1:8">
      <c r="A14453" t="s">
        <v>319</v>
      </c>
      <c r="B14453">
        <v>7094</v>
      </c>
      <c r="C14453" t="s">
        <v>4356</v>
      </c>
      <c r="D14453" t="s">
        <v>211</v>
      </c>
      <c r="E14453" s="155">
        <v>13.82</v>
      </c>
      <c r="F14453" s="155">
        <v>13.82</v>
      </c>
      <c r="G14453">
        <v>57.68</v>
      </c>
      <c r="H14453">
        <v>57.68</v>
      </c>
    </row>
    <row r="14454" spans="1:8">
      <c r="A14454" t="s">
        <v>319</v>
      </c>
      <c r="B14454">
        <v>7116</v>
      </c>
      <c r="C14454" t="s">
        <v>4357</v>
      </c>
      <c r="D14454" t="s">
        <v>211</v>
      </c>
      <c r="E14454" s="155">
        <v>3.16</v>
      </c>
      <c r="F14454" s="155">
        <v>3.16</v>
      </c>
      <c r="G14454">
        <v>5.45</v>
      </c>
      <c r="H14454">
        <v>5.45</v>
      </c>
    </row>
    <row r="14455" spans="1:8">
      <c r="A14455" t="s">
        <v>319</v>
      </c>
      <c r="B14455">
        <v>7118</v>
      </c>
      <c r="C14455" t="s">
        <v>4358</v>
      </c>
      <c r="D14455" t="s">
        <v>211</v>
      </c>
      <c r="E14455" s="155">
        <v>28.41</v>
      </c>
      <c r="F14455" s="155">
        <v>28.41</v>
      </c>
      <c r="G14455">
        <v>10.79</v>
      </c>
      <c r="H14455">
        <v>10.79</v>
      </c>
    </row>
    <row r="14456" spans="1:8">
      <c r="A14456" t="s">
        <v>319</v>
      </c>
      <c r="B14456">
        <v>7098</v>
      </c>
      <c r="C14456" t="s">
        <v>4359</v>
      </c>
      <c r="D14456" t="s">
        <v>211</v>
      </c>
      <c r="E14456" s="155">
        <v>4.22</v>
      </c>
      <c r="F14456" s="155">
        <v>4.22</v>
      </c>
      <c r="G14456">
        <v>11.78</v>
      </c>
      <c r="H14456">
        <v>11.78</v>
      </c>
    </row>
    <row r="14457" spans="1:8">
      <c r="A14457" t="s">
        <v>319</v>
      </c>
      <c r="B14457">
        <v>7110</v>
      </c>
      <c r="C14457" t="s">
        <v>4360</v>
      </c>
      <c r="D14457" t="s">
        <v>211</v>
      </c>
      <c r="E14457" s="155">
        <v>54.02</v>
      </c>
      <c r="F14457" s="155">
        <v>54.02</v>
      </c>
      <c r="G14457">
        <v>12.97</v>
      </c>
      <c r="H14457">
        <v>12.97</v>
      </c>
    </row>
    <row r="14458" spans="1:8">
      <c r="A14458" t="s">
        <v>319</v>
      </c>
      <c r="B14458">
        <v>7123</v>
      </c>
      <c r="C14458" t="s">
        <v>4361</v>
      </c>
      <c r="D14458" t="s">
        <v>211</v>
      </c>
      <c r="E14458" s="155">
        <v>5.1100000000000003</v>
      </c>
      <c r="F14458" s="155">
        <v>5.1100000000000003</v>
      </c>
      <c r="G14458">
        <v>15.08</v>
      </c>
      <c r="H14458">
        <v>15.08</v>
      </c>
    </row>
    <row r="14459" spans="1:8">
      <c r="A14459" t="s">
        <v>319</v>
      </c>
      <c r="B14459">
        <v>7121</v>
      </c>
      <c r="C14459" t="s">
        <v>4362</v>
      </c>
      <c r="D14459" t="s">
        <v>211</v>
      </c>
      <c r="E14459" s="155">
        <v>10.1</v>
      </c>
      <c r="F14459" s="155">
        <v>10.1</v>
      </c>
      <c r="G14459">
        <v>2.99</v>
      </c>
      <c r="H14459">
        <v>2.99</v>
      </c>
    </row>
    <row r="14460" spans="1:8">
      <c r="A14460" t="s">
        <v>319</v>
      </c>
      <c r="B14460">
        <v>7137</v>
      </c>
      <c r="C14460" t="s">
        <v>4363</v>
      </c>
      <c r="D14460" t="s">
        <v>211</v>
      </c>
      <c r="E14460" s="155">
        <v>11.03</v>
      </c>
      <c r="F14460" s="155">
        <v>11.03</v>
      </c>
      <c r="G14460">
        <v>6.12</v>
      </c>
      <c r="H14460">
        <v>6.12</v>
      </c>
    </row>
    <row r="14461" spans="1:8">
      <c r="A14461" t="s">
        <v>319</v>
      </c>
      <c r="B14461">
        <v>7122</v>
      </c>
      <c r="C14461" t="s">
        <v>4364</v>
      </c>
      <c r="D14461" t="s">
        <v>211</v>
      </c>
      <c r="E14461" s="155">
        <v>12.15</v>
      </c>
      <c r="F14461" s="155">
        <v>12.15</v>
      </c>
      <c r="G14461">
        <v>4.9800000000000004</v>
      </c>
      <c r="H14461">
        <v>4.9800000000000004</v>
      </c>
    </row>
    <row r="14462" spans="1:8">
      <c r="A14462" t="s">
        <v>319</v>
      </c>
      <c r="B14462">
        <v>7114</v>
      </c>
      <c r="C14462" t="s">
        <v>4365</v>
      </c>
      <c r="D14462" t="s">
        <v>211</v>
      </c>
      <c r="E14462" s="155">
        <v>14.13</v>
      </c>
      <c r="F14462" s="155">
        <v>14.13</v>
      </c>
      <c r="G14462">
        <v>16.22</v>
      </c>
      <c r="H14462">
        <v>16.22</v>
      </c>
    </row>
    <row r="14463" spans="1:8">
      <c r="A14463" t="s">
        <v>319</v>
      </c>
      <c r="B14463">
        <v>7109</v>
      </c>
      <c r="C14463" t="s">
        <v>4366</v>
      </c>
      <c r="D14463" t="s">
        <v>211</v>
      </c>
      <c r="E14463" s="155">
        <v>2.8</v>
      </c>
      <c r="F14463" s="155">
        <v>2.8</v>
      </c>
      <c r="G14463">
        <v>34.25</v>
      </c>
      <c r="H14463">
        <v>34.25</v>
      </c>
    </row>
    <row r="14464" spans="1:8">
      <c r="A14464" t="s">
        <v>319</v>
      </c>
      <c r="B14464">
        <v>7135</v>
      </c>
      <c r="C14464" t="s">
        <v>4367</v>
      </c>
      <c r="D14464" t="s">
        <v>211</v>
      </c>
      <c r="E14464" s="155">
        <v>5.73</v>
      </c>
      <c r="F14464" s="155">
        <v>5.73</v>
      </c>
      <c r="G14464">
        <v>49.97</v>
      </c>
      <c r="H14464">
        <v>49.97</v>
      </c>
    </row>
    <row r="14465" spans="1:8">
      <c r="A14465" t="s">
        <v>319</v>
      </c>
      <c r="B14465">
        <v>37947</v>
      </c>
      <c r="C14465" t="s">
        <v>4368</v>
      </c>
      <c r="D14465" t="s">
        <v>211</v>
      </c>
      <c r="E14465" s="155">
        <v>4.66</v>
      </c>
      <c r="F14465" s="155">
        <v>4.66</v>
      </c>
      <c r="G14465">
        <v>53.2</v>
      </c>
      <c r="H14465">
        <v>53.2</v>
      </c>
    </row>
    <row r="14466" spans="1:8">
      <c r="A14466" t="s">
        <v>319</v>
      </c>
      <c r="B14466">
        <v>7103</v>
      </c>
      <c r="C14466" t="s">
        <v>4369</v>
      </c>
      <c r="D14466" t="s">
        <v>211</v>
      </c>
      <c r="E14466" s="155">
        <v>15.19</v>
      </c>
      <c r="F14466" s="155">
        <v>15.19</v>
      </c>
      <c r="G14466">
        <v>21.7</v>
      </c>
      <c r="H14466">
        <v>21.7</v>
      </c>
    </row>
    <row r="14467" spans="1:8">
      <c r="A14467" t="s">
        <v>319</v>
      </c>
      <c r="B14467">
        <v>40419</v>
      </c>
      <c r="C14467" t="s">
        <v>4370</v>
      </c>
      <c r="D14467" t="s">
        <v>211</v>
      </c>
      <c r="E14467" s="155"/>
      <c r="F14467" s="155"/>
      <c r="G14467">
        <v>20.92</v>
      </c>
      <c r="H14467">
        <v>20.92</v>
      </c>
    </row>
    <row r="14468" spans="1:8">
      <c r="A14468" t="s">
        <v>319</v>
      </c>
      <c r="B14468">
        <v>40420</v>
      </c>
      <c r="C14468" t="s">
        <v>4371</v>
      </c>
      <c r="D14468" t="s">
        <v>211</v>
      </c>
      <c r="E14468" s="155"/>
      <c r="F14468" s="155"/>
      <c r="G14468">
        <v>24.47</v>
      </c>
      <c r="H14468">
        <v>24.47</v>
      </c>
    </row>
    <row r="14469" spans="1:8">
      <c r="A14469" t="s">
        <v>319</v>
      </c>
      <c r="B14469">
        <v>40421</v>
      </c>
      <c r="C14469" t="s">
        <v>4372</v>
      </c>
      <c r="D14469" t="s">
        <v>211</v>
      </c>
      <c r="E14469" s="155"/>
      <c r="F14469" s="155"/>
      <c r="G14469">
        <v>20.43</v>
      </c>
      <c r="H14469">
        <v>20.43</v>
      </c>
    </row>
    <row r="14470" spans="1:8">
      <c r="A14470" t="s">
        <v>319</v>
      </c>
      <c r="B14470">
        <v>38905</v>
      </c>
      <c r="C14470" t="s">
        <v>4373</v>
      </c>
      <c r="D14470" t="s">
        <v>211</v>
      </c>
      <c r="E14470" s="155"/>
      <c r="F14470" s="155"/>
      <c r="G14470">
        <v>23.45</v>
      </c>
      <c r="H14470">
        <v>23.45</v>
      </c>
    </row>
    <row r="14471" spans="1:8">
      <c r="A14471" t="s">
        <v>319</v>
      </c>
      <c r="B14471">
        <v>38907</v>
      </c>
      <c r="C14471" t="s">
        <v>4374</v>
      </c>
      <c r="D14471" t="s">
        <v>211</v>
      </c>
      <c r="E14471" s="155"/>
      <c r="F14471" s="155"/>
      <c r="G14471">
        <v>19.21</v>
      </c>
      <c r="H14471">
        <v>19.21</v>
      </c>
    </row>
    <row r="14472" spans="1:8">
      <c r="A14472" t="s">
        <v>319</v>
      </c>
      <c r="B14472">
        <v>38910</v>
      </c>
      <c r="C14472" t="s">
        <v>4375</v>
      </c>
      <c r="D14472" t="s">
        <v>211</v>
      </c>
      <c r="E14472" s="155"/>
      <c r="F14472" s="155"/>
      <c r="G14472">
        <v>4.45</v>
      </c>
      <c r="H14472">
        <v>4.45</v>
      </c>
    </row>
    <row r="14473" spans="1:8">
      <c r="A14473" t="s">
        <v>319</v>
      </c>
      <c r="B14473">
        <v>11655</v>
      </c>
      <c r="C14473" t="s">
        <v>4376</v>
      </c>
      <c r="D14473" t="s">
        <v>211</v>
      </c>
      <c r="E14473" s="155">
        <v>14.63</v>
      </c>
      <c r="F14473" s="155">
        <v>14.63</v>
      </c>
      <c r="G14473">
        <v>9.02</v>
      </c>
      <c r="H14473">
        <v>9.02</v>
      </c>
    </row>
    <row r="14474" spans="1:8">
      <c r="A14474" t="s">
        <v>319</v>
      </c>
      <c r="B14474">
        <v>11656</v>
      </c>
      <c r="C14474" t="s">
        <v>4377</v>
      </c>
      <c r="D14474" t="s">
        <v>211</v>
      </c>
      <c r="E14474" s="155">
        <v>16.79</v>
      </c>
      <c r="F14474" s="155">
        <v>16.79</v>
      </c>
      <c r="G14474">
        <v>19.940000000000001</v>
      </c>
      <c r="H14474">
        <v>19.940000000000001</v>
      </c>
    </row>
    <row r="14475" spans="1:8">
      <c r="A14475" t="s">
        <v>319</v>
      </c>
      <c r="B14475">
        <v>7091</v>
      </c>
      <c r="C14475" t="s">
        <v>4378</v>
      </c>
      <c r="D14475" t="s">
        <v>211</v>
      </c>
      <c r="E14475" s="155">
        <v>13.76</v>
      </c>
      <c r="F14475" s="155">
        <v>13.76</v>
      </c>
      <c r="G14475">
        <v>197.43</v>
      </c>
      <c r="H14475">
        <v>197.43</v>
      </c>
    </row>
    <row r="14476" spans="1:8">
      <c r="A14476" t="s">
        <v>319</v>
      </c>
      <c r="B14476">
        <v>37948</v>
      </c>
      <c r="C14476" t="s">
        <v>4379</v>
      </c>
      <c r="D14476" t="s">
        <v>211</v>
      </c>
      <c r="E14476" s="155">
        <v>3.18</v>
      </c>
      <c r="F14476" s="155">
        <v>3.18</v>
      </c>
      <c r="G14476">
        <v>1.25</v>
      </c>
      <c r="H14476">
        <v>1.25</v>
      </c>
    </row>
    <row r="14477" spans="1:8">
      <c r="A14477" t="s">
        <v>319</v>
      </c>
      <c r="B14477">
        <v>7097</v>
      </c>
      <c r="C14477" t="s">
        <v>4380</v>
      </c>
      <c r="D14477" t="s">
        <v>211</v>
      </c>
      <c r="E14477" s="155">
        <v>6.46</v>
      </c>
      <c r="F14477" s="155">
        <v>6.46</v>
      </c>
      <c r="G14477">
        <v>1.42</v>
      </c>
      <c r="H14477">
        <v>1.42</v>
      </c>
    </row>
    <row r="14478" spans="1:8">
      <c r="A14478" t="s">
        <v>319</v>
      </c>
      <c r="B14478">
        <v>11658</v>
      </c>
      <c r="C14478" t="s">
        <v>4381</v>
      </c>
      <c r="D14478" t="s">
        <v>211</v>
      </c>
      <c r="E14478" s="155">
        <v>14.28</v>
      </c>
      <c r="F14478" s="155">
        <v>14.28</v>
      </c>
      <c r="G14478">
        <v>4.4400000000000004</v>
      </c>
      <c r="H14478">
        <v>4.4400000000000004</v>
      </c>
    </row>
    <row r="14479" spans="1:8">
      <c r="A14479" t="s">
        <v>319</v>
      </c>
      <c r="B14479">
        <v>7146</v>
      </c>
      <c r="C14479" t="s">
        <v>4382</v>
      </c>
      <c r="D14479" t="s">
        <v>211</v>
      </c>
      <c r="E14479" s="155">
        <v>184.91</v>
      </c>
      <c r="F14479" s="155">
        <v>184.91</v>
      </c>
      <c r="G14479">
        <v>10.86</v>
      </c>
      <c r="H14479">
        <v>10.86</v>
      </c>
    </row>
    <row r="14480" spans="1:8">
      <c r="A14480" t="s">
        <v>319</v>
      </c>
      <c r="B14480">
        <v>7138</v>
      </c>
      <c r="C14480" t="s">
        <v>4383</v>
      </c>
      <c r="D14480" t="s">
        <v>211</v>
      </c>
      <c r="E14480" s="155">
        <v>1.17</v>
      </c>
      <c r="F14480" s="155">
        <v>1.17</v>
      </c>
      <c r="G14480">
        <v>36.450000000000003</v>
      </c>
      <c r="H14480">
        <v>36.450000000000003</v>
      </c>
    </row>
    <row r="14481" spans="1:8">
      <c r="A14481" t="s">
        <v>319</v>
      </c>
      <c r="B14481">
        <v>7139</v>
      </c>
      <c r="C14481" t="s">
        <v>4384</v>
      </c>
      <c r="D14481" t="s">
        <v>211</v>
      </c>
      <c r="E14481" s="155">
        <v>1.33</v>
      </c>
      <c r="F14481" s="155">
        <v>1.33</v>
      </c>
      <c r="G14481">
        <v>67.62</v>
      </c>
      <c r="H14481">
        <v>67.62</v>
      </c>
    </row>
    <row r="14482" spans="1:8">
      <c r="A14482" t="s">
        <v>319</v>
      </c>
      <c r="B14482">
        <v>7140</v>
      </c>
      <c r="C14482" t="s">
        <v>4385</v>
      </c>
      <c r="D14482" t="s">
        <v>211</v>
      </c>
      <c r="E14482" s="155">
        <v>4.16</v>
      </c>
      <c r="F14482" s="155">
        <v>4.16</v>
      </c>
      <c r="G14482">
        <v>91.94</v>
      </c>
      <c r="H14482">
        <v>91.94</v>
      </c>
    </row>
    <row r="14483" spans="1:8">
      <c r="A14483" t="s">
        <v>319</v>
      </c>
      <c r="B14483">
        <v>7141</v>
      </c>
      <c r="C14483" t="s">
        <v>4386</v>
      </c>
      <c r="D14483" t="s">
        <v>211</v>
      </c>
      <c r="E14483" s="155">
        <v>10.17</v>
      </c>
      <c r="F14483" s="155">
        <v>10.17</v>
      </c>
      <c r="G14483">
        <v>11.35</v>
      </c>
      <c r="H14483">
        <v>11.35</v>
      </c>
    </row>
    <row r="14484" spans="1:8">
      <c r="A14484" t="s">
        <v>319</v>
      </c>
      <c r="B14484">
        <v>7143</v>
      </c>
      <c r="C14484" t="s">
        <v>4387</v>
      </c>
      <c r="D14484" t="s">
        <v>211</v>
      </c>
      <c r="E14484" s="155">
        <v>34.14</v>
      </c>
      <c r="F14484" s="155">
        <v>34.14</v>
      </c>
      <c r="G14484">
        <v>10.32</v>
      </c>
      <c r="H14484">
        <v>10.32</v>
      </c>
    </row>
    <row r="14485" spans="1:8">
      <c r="A14485" t="s">
        <v>319</v>
      </c>
      <c r="B14485">
        <v>7144</v>
      </c>
      <c r="C14485" t="s">
        <v>4388</v>
      </c>
      <c r="D14485" t="s">
        <v>211</v>
      </c>
      <c r="E14485" s="155">
        <v>63.33</v>
      </c>
      <c r="F14485" s="155">
        <v>63.33</v>
      </c>
      <c r="G14485">
        <v>19.239999999999998</v>
      </c>
      <c r="H14485">
        <v>19.239999999999998</v>
      </c>
    </row>
    <row r="14486" spans="1:8">
      <c r="A14486" t="s">
        <v>319</v>
      </c>
      <c r="B14486">
        <v>7145</v>
      </c>
      <c r="C14486" t="s">
        <v>4389</v>
      </c>
      <c r="D14486" t="s">
        <v>211</v>
      </c>
      <c r="E14486" s="155">
        <v>86.11</v>
      </c>
      <c r="F14486" s="155">
        <v>86.11</v>
      </c>
      <c r="G14486">
        <v>32.49</v>
      </c>
      <c r="H14486">
        <v>32.49</v>
      </c>
    </row>
    <row r="14487" spans="1:8">
      <c r="A14487" t="s">
        <v>319</v>
      </c>
      <c r="B14487">
        <v>7142</v>
      </c>
      <c r="C14487" t="s">
        <v>4390</v>
      </c>
      <c r="D14487" t="s">
        <v>211</v>
      </c>
      <c r="E14487" s="155">
        <v>10.63</v>
      </c>
      <c r="F14487" s="155">
        <v>10.63</v>
      </c>
      <c r="G14487">
        <v>35.93</v>
      </c>
      <c r="H14487">
        <v>35.93</v>
      </c>
    </row>
    <row r="14488" spans="1:8">
      <c r="A14488" t="s">
        <v>319</v>
      </c>
      <c r="B14488">
        <v>39322</v>
      </c>
      <c r="C14488" t="s">
        <v>4391</v>
      </c>
      <c r="D14488" t="s">
        <v>211</v>
      </c>
      <c r="E14488" s="155"/>
      <c r="F14488" s="155"/>
      <c r="G14488">
        <v>142.47</v>
      </c>
      <c r="H14488">
        <v>142.47</v>
      </c>
    </row>
    <row r="14489" spans="1:8">
      <c r="A14489" t="s">
        <v>319</v>
      </c>
      <c r="B14489">
        <v>39289</v>
      </c>
      <c r="C14489" t="s">
        <v>4392</v>
      </c>
      <c r="D14489" t="s">
        <v>211</v>
      </c>
      <c r="E14489" s="155"/>
      <c r="F14489" s="155"/>
      <c r="G14489">
        <v>30.75</v>
      </c>
      <c r="H14489">
        <v>30.75</v>
      </c>
    </row>
    <row r="14490" spans="1:8">
      <c r="A14490" t="s">
        <v>319</v>
      </c>
      <c r="B14490">
        <v>39290</v>
      </c>
      <c r="C14490" t="s">
        <v>4393</v>
      </c>
      <c r="D14490" t="s">
        <v>211</v>
      </c>
      <c r="E14490" s="155"/>
      <c r="F14490" s="155"/>
      <c r="G14490">
        <v>67.239999999999995</v>
      </c>
      <c r="H14490">
        <v>67.239999999999995</v>
      </c>
    </row>
    <row r="14491" spans="1:8">
      <c r="A14491" t="s">
        <v>319</v>
      </c>
      <c r="B14491">
        <v>39291</v>
      </c>
      <c r="C14491" t="s">
        <v>4394</v>
      </c>
      <c r="D14491" t="s">
        <v>211</v>
      </c>
      <c r="E14491" s="155"/>
      <c r="F14491" s="155"/>
      <c r="G14491">
        <v>247.17</v>
      </c>
      <c r="H14491">
        <v>247.17</v>
      </c>
    </row>
    <row r="14492" spans="1:8">
      <c r="A14492" t="s">
        <v>319</v>
      </c>
      <c r="B14492">
        <v>41892</v>
      </c>
      <c r="C14492" t="s">
        <v>4395</v>
      </c>
      <c r="D14492" t="s">
        <v>211</v>
      </c>
      <c r="E14492" s="155"/>
      <c r="F14492" s="155"/>
      <c r="G14492">
        <v>52.57</v>
      </c>
      <c r="H14492">
        <v>52.57</v>
      </c>
    </row>
    <row r="14493" spans="1:8">
      <c r="A14493" t="s">
        <v>319</v>
      </c>
      <c r="B14493">
        <v>7048</v>
      </c>
      <c r="C14493" t="s">
        <v>4396</v>
      </c>
      <c r="D14493" t="s">
        <v>211</v>
      </c>
      <c r="E14493" s="155"/>
      <c r="F14493" s="155"/>
      <c r="G14493">
        <v>63.01</v>
      </c>
      <c r="H14493">
        <v>63.01</v>
      </c>
    </row>
    <row r="14494" spans="1:8">
      <c r="A14494" t="s">
        <v>319</v>
      </c>
      <c r="B14494">
        <v>7088</v>
      </c>
      <c r="C14494" t="s">
        <v>4397</v>
      </c>
      <c r="D14494" t="s">
        <v>211</v>
      </c>
      <c r="E14494" s="155"/>
      <c r="F14494" s="155"/>
      <c r="G14494">
        <v>104</v>
      </c>
      <c r="H14494">
        <v>104</v>
      </c>
    </row>
    <row r="14495" spans="1:8">
      <c r="A14495" t="s">
        <v>319</v>
      </c>
      <c r="B14495">
        <v>7070</v>
      </c>
      <c r="C14495" t="s">
        <v>4398</v>
      </c>
      <c r="D14495" t="s">
        <v>211</v>
      </c>
      <c r="E14495" s="155">
        <v>177.02</v>
      </c>
      <c r="F14495" s="155">
        <v>177.02</v>
      </c>
      <c r="G14495">
        <v>139.25</v>
      </c>
      <c r="H14495">
        <v>139.25</v>
      </c>
    </row>
    <row r="14496" spans="1:8">
      <c r="A14496" t="s">
        <v>319</v>
      </c>
      <c r="B14496">
        <v>20179</v>
      </c>
      <c r="C14496" t="s">
        <v>4399</v>
      </c>
      <c r="D14496" t="s">
        <v>211</v>
      </c>
      <c r="E14496" s="155">
        <v>37.65</v>
      </c>
      <c r="F14496" s="155">
        <v>37.65</v>
      </c>
      <c r="G14496">
        <v>34.44</v>
      </c>
      <c r="H14496">
        <v>34.44</v>
      </c>
    </row>
    <row r="14497" spans="1:8">
      <c r="A14497" t="s">
        <v>462</v>
      </c>
      <c r="B14497">
        <v>20178</v>
      </c>
      <c r="C14497" t="s">
        <v>4400</v>
      </c>
      <c r="D14497" t="s">
        <v>211</v>
      </c>
      <c r="E14497" s="155">
        <v>45.13</v>
      </c>
      <c r="F14497" s="155">
        <v>45.13</v>
      </c>
      <c r="G14497">
        <v>58.79</v>
      </c>
      <c r="H14497">
        <v>63.49</v>
      </c>
    </row>
    <row r="14498" spans="1:8">
      <c r="A14498" t="s">
        <v>462</v>
      </c>
      <c r="B14498">
        <v>20180</v>
      </c>
      <c r="C14498" t="s">
        <v>4401</v>
      </c>
      <c r="D14498" t="s">
        <v>211</v>
      </c>
      <c r="E14498" s="155">
        <v>74.48</v>
      </c>
      <c r="F14498" s="155">
        <v>74.48</v>
      </c>
      <c r="G14498">
        <v>10299.48</v>
      </c>
      <c r="H14498">
        <v>11122.74</v>
      </c>
    </row>
    <row r="14499" spans="1:8">
      <c r="A14499" t="s">
        <v>462</v>
      </c>
      <c r="B14499">
        <v>20181</v>
      </c>
      <c r="C14499" t="s">
        <v>4402</v>
      </c>
      <c r="D14499" t="s">
        <v>211</v>
      </c>
      <c r="E14499" s="155">
        <v>99.73</v>
      </c>
      <c r="F14499" s="155">
        <v>99.73</v>
      </c>
      <c r="G14499">
        <v>56.62</v>
      </c>
      <c r="H14499">
        <v>61.14</v>
      </c>
    </row>
    <row r="14500" spans="1:8">
      <c r="A14500" t="s">
        <v>462</v>
      </c>
      <c r="B14500">
        <v>20177</v>
      </c>
      <c r="C14500" t="s">
        <v>4403</v>
      </c>
      <c r="D14500" t="s">
        <v>211</v>
      </c>
      <c r="E14500" s="155">
        <v>24.67</v>
      </c>
      <c r="F14500" s="155">
        <v>24.67</v>
      </c>
      <c r="G14500">
        <v>9919.82</v>
      </c>
      <c r="H14500">
        <v>10712.73</v>
      </c>
    </row>
    <row r="14501" spans="1:8">
      <c r="A14501" t="s">
        <v>462</v>
      </c>
      <c r="B14501">
        <v>40945</v>
      </c>
      <c r="C14501" t="s">
        <v>4404</v>
      </c>
      <c r="D14501" t="s">
        <v>88</v>
      </c>
      <c r="E14501" s="155">
        <v>24.78</v>
      </c>
      <c r="F14501" s="155">
        <v>24.78</v>
      </c>
      <c r="G14501">
        <v>69.08</v>
      </c>
      <c r="H14501">
        <v>74.599999999999994</v>
      </c>
    </row>
    <row r="14502" spans="1:8">
      <c r="A14502" t="s">
        <v>462</v>
      </c>
      <c r="B14502">
        <v>40946</v>
      </c>
      <c r="C14502" t="s">
        <v>4405</v>
      </c>
      <c r="D14502" t="s">
        <v>291</v>
      </c>
      <c r="E14502" s="155">
        <v>4337.33</v>
      </c>
      <c r="F14502" s="155">
        <v>4337.33</v>
      </c>
      <c r="G14502">
        <v>12103.96</v>
      </c>
      <c r="H14502">
        <v>13071.45</v>
      </c>
    </row>
    <row r="14503" spans="1:8">
      <c r="A14503" t="s">
        <v>462</v>
      </c>
      <c r="B14503">
        <v>7153</v>
      </c>
      <c r="C14503" t="s">
        <v>4406</v>
      </c>
      <c r="D14503" t="s">
        <v>88</v>
      </c>
      <c r="E14503" s="155">
        <v>29.66</v>
      </c>
      <c r="F14503" s="155">
        <v>29.66</v>
      </c>
      <c r="G14503">
        <v>31.05</v>
      </c>
      <c r="H14503">
        <v>33.54</v>
      </c>
    </row>
    <row r="14504" spans="1:8">
      <c r="A14504" t="s">
        <v>462</v>
      </c>
      <c r="B14504">
        <v>41089</v>
      </c>
      <c r="C14504" t="s">
        <v>4407</v>
      </c>
      <c r="D14504" t="s">
        <v>291</v>
      </c>
      <c r="E14504" s="155">
        <v>5190.1000000000004</v>
      </c>
      <c r="F14504" s="155">
        <v>5190.1000000000004</v>
      </c>
      <c r="G14504">
        <v>5440.19</v>
      </c>
      <c r="H14504">
        <v>5875.03</v>
      </c>
    </row>
    <row r="14505" spans="1:8">
      <c r="A14505" t="s">
        <v>319</v>
      </c>
      <c r="B14505">
        <v>40943</v>
      </c>
      <c r="C14505" t="s">
        <v>4408</v>
      </c>
      <c r="D14505" t="s">
        <v>88</v>
      </c>
      <c r="E14505" s="155">
        <v>28.33</v>
      </c>
      <c r="F14505" s="155">
        <v>28.33</v>
      </c>
      <c r="G14505">
        <v>66.17</v>
      </c>
      <c r="H14505">
        <v>66.17</v>
      </c>
    </row>
    <row r="14506" spans="1:8">
      <c r="A14506" t="s">
        <v>319</v>
      </c>
      <c r="B14506">
        <v>40944</v>
      </c>
      <c r="C14506" t="s">
        <v>4409</v>
      </c>
      <c r="D14506" t="s">
        <v>291</v>
      </c>
      <c r="E14506" s="155">
        <v>4957.21</v>
      </c>
      <c r="F14506" s="155">
        <v>4957.21</v>
      </c>
      <c r="G14506">
        <v>2.68</v>
      </c>
      <c r="H14506">
        <v>2.68</v>
      </c>
    </row>
    <row r="14507" spans="1:8">
      <c r="A14507" t="s">
        <v>319</v>
      </c>
      <c r="B14507">
        <v>6175</v>
      </c>
      <c r="C14507" t="s">
        <v>4410</v>
      </c>
      <c r="D14507" t="s">
        <v>88</v>
      </c>
      <c r="E14507" s="155">
        <v>33.950000000000003</v>
      </c>
      <c r="F14507" s="155">
        <v>33.950000000000003</v>
      </c>
      <c r="G14507">
        <v>3.29</v>
      </c>
      <c r="H14507">
        <v>3.29</v>
      </c>
    </row>
    <row r="14508" spans="1:8">
      <c r="A14508" t="s">
        <v>319</v>
      </c>
      <c r="B14508">
        <v>41092</v>
      </c>
      <c r="C14508" t="s">
        <v>4411</v>
      </c>
      <c r="D14508" t="s">
        <v>291</v>
      </c>
      <c r="E14508" s="155">
        <v>5941.51</v>
      </c>
      <c r="F14508" s="155">
        <v>5941.51</v>
      </c>
      <c r="G14508">
        <v>5.4</v>
      </c>
      <c r="H14508">
        <v>5.4</v>
      </c>
    </row>
    <row r="14509" spans="1:8">
      <c r="A14509" t="s">
        <v>319</v>
      </c>
      <c r="B14509">
        <v>37712</v>
      </c>
      <c r="C14509" t="s">
        <v>4412</v>
      </c>
      <c r="D14509" t="s">
        <v>109</v>
      </c>
      <c r="E14509" s="155">
        <v>53.46</v>
      </c>
      <c r="F14509" s="155">
        <v>53.46</v>
      </c>
      <c r="G14509">
        <v>1.42</v>
      </c>
      <c r="H14509">
        <v>1.42</v>
      </c>
    </row>
    <row r="14510" spans="1:8">
      <c r="A14510" t="s">
        <v>319</v>
      </c>
      <c r="B14510">
        <v>34558</v>
      </c>
      <c r="C14510" t="s">
        <v>4413</v>
      </c>
      <c r="D14510" t="s">
        <v>110</v>
      </c>
      <c r="E14510" s="155"/>
      <c r="F14510" s="155"/>
      <c r="G14510">
        <v>2.08</v>
      </c>
      <c r="H14510">
        <v>2.08</v>
      </c>
    </row>
    <row r="14511" spans="1:8">
      <c r="A14511" t="s">
        <v>319</v>
      </c>
      <c r="B14511">
        <v>34547</v>
      </c>
      <c r="C14511" t="s">
        <v>4414</v>
      </c>
      <c r="D14511" t="s">
        <v>110</v>
      </c>
      <c r="E14511" s="155"/>
      <c r="F14511" s="155"/>
      <c r="G14511">
        <v>15.25</v>
      </c>
      <c r="H14511">
        <v>15.25</v>
      </c>
    </row>
    <row r="14512" spans="1:8">
      <c r="A14512" t="s">
        <v>319</v>
      </c>
      <c r="B14512">
        <v>34548</v>
      </c>
      <c r="C14512" t="s">
        <v>4415</v>
      </c>
      <c r="D14512" t="s">
        <v>110</v>
      </c>
      <c r="E14512" s="155"/>
      <c r="F14512" s="155"/>
      <c r="G14512">
        <v>8.57</v>
      </c>
      <c r="H14512">
        <v>8.57</v>
      </c>
    </row>
    <row r="14513" spans="1:8">
      <c r="A14513" t="s">
        <v>319</v>
      </c>
      <c r="B14513">
        <v>34550</v>
      </c>
      <c r="C14513" t="s">
        <v>4416</v>
      </c>
      <c r="D14513" t="s">
        <v>110</v>
      </c>
      <c r="E14513" s="155"/>
      <c r="F14513" s="155"/>
      <c r="G14513">
        <v>12.78</v>
      </c>
      <c r="H14513">
        <v>12.78</v>
      </c>
    </row>
    <row r="14514" spans="1:8">
      <c r="A14514" t="s">
        <v>319</v>
      </c>
      <c r="B14514">
        <v>34557</v>
      </c>
      <c r="C14514" t="s">
        <v>4417</v>
      </c>
      <c r="D14514" t="s">
        <v>110</v>
      </c>
      <c r="E14514" s="155"/>
      <c r="F14514" s="155"/>
      <c r="G14514">
        <v>16.41</v>
      </c>
      <c r="H14514">
        <v>16.41</v>
      </c>
    </row>
    <row r="14515" spans="1:8">
      <c r="A14515" t="s">
        <v>319</v>
      </c>
      <c r="B14515">
        <v>37411</v>
      </c>
      <c r="C14515" t="s">
        <v>4418</v>
      </c>
      <c r="D14515" t="s">
        <v>109</v>
      </c>
      <c r="E14515" s="155"/>
      <c r="F14515" s="155"/>
      <c r="G14515">
        <v>18.809999999999999</v>
      </c>
      <c r="H14515">
        <v>18.809999999999999</v>
      </c>
    </row>
    <row r="14516" spans="1:8">
      <c r="A14516" t="s">
        <v>319</v>
      </c>
      <c r="B14516">
        <v>39508</v>
      </c>
      <c r="C14516" t="s">
        <v>4419</v>
      </c>
      <c r="D14516" t="s">
        <v>109</v>
      </c>
      <c r="E14516" s="155"/>
      <c r="F14516" s="155"/>
      <c r="G14516">
        <v>23.54</v>
      </c>
      <c r="H14516">
        <v>23.54</v>
      </c>
    </row>
    <row r="14517" spans="1:8">
      <c r="A14517" t="s">
        <v>319</v>
      </c>
      <c r="B14517">
        <v>39507</v>
      </c>
      <c r="C14517" t="s">
        <v>4420</v>
      </c>
      <c r="D14517" t="s">
        <v>109</v>
      </c>
      <c r="E14517" s="155"/>
      <c r="F14517" s="155"/>
      <c r="G14517">
        <v>33.69</v>
      </c>
      <c r="H14517">
        <v>33.69</v>
      </c>
    </row>
    <row r="14518" spans="1:8">
      <c r="A14518" t="s">
        <v>319</v>
      </c>
      <c r="B14518">
        <v>7155</v>
      </c>
      <c r="C14518" t="s">
        <v>4421</v>
      </c>
      <c r="D14518" t="s">
        <v>109</v>
      </c>
      <c r="E14518" s="155"/>
      <c r="F14518" s="155"/>
      <c r="G14518">
        <v>7.11</v>
      </c>
      <c r="H14518">
        <v>7.11</v>
      </c>
    </row>
    <row r="14519" spans="1:8">
      <c r="A14519" t="s">
        <v>319</v>
      </c>
      <c r="B14519">
        <v>42406</v>
      </c>
      <c r="C14519" t="s">
        <v>4422</v>
      </c>
      <c r="D14519" t="s">
        <v>109</v>
      </c>
      <c r="E14519" s="155"/>
      <c r="F14519" s="155"/>
      <c r="G14519">
        <v>11.01</v>
      </c>
      <c r="H14519">
        <v>11.01</v>
      </c>
    </row>
    <row r="14520" spans="1:8">
      <c r="A14520" t="s">
        <v>319</v>
      </c>
      <c r="B14520">
        <v>7156</v>
      </c>
      <c r="C14520" t="s">
        <v>4423</v>
      </c>
      <c r="D14520" t="s">
        <v>109</v>
      </c>
      <c r="E14520" s="155"/>
      <c r="F14520" s="155"/>
      <c r="G14520">
        <v>10.59</v>
      </c>
      <c r="H14520">
        <v>10.59</v>
      </c>
    </row>
    <row r="14521" spans="1:8">
      <c r="A14521" t="s">
        <v>319</v>
      </c>
      <c r="B14521">
        <v>43127</v>
      </c>
      <c r="C14521" t="s">
        <v>4424</v>
      </c>
      <c r="D14521" t="s">
        <v>109</v>
      </c>
      <c r="E14521" s="155"/>
      <c r="F14521" s="155"/>
      <c r="G14521">
        <v>24.69</v>
      </c>
      <c r="H14521">
        <v>24.69</v>
      </c>
    </row>
    <row r="14522" spans="1:8">
      <c r="A14522" t="s">
        <v>319</v>
      </c>
      <c r="B14522">
        <v>10917</v>
      </c>
      <c r="C14522" t="s">
        <v>4425</v>
      </c>
      <c r="D14522" t="s">
        <v>109</v>
      </c>
      <c r="E14522" s="155"/>
      <c r="F14522" s="155"/>
      <c r="G14522">
        <v>26.55</v>
      </c>
      <c r="H14522">
        <v>26.55</v>
      </c>
    </row>
    <row r="14523" spans="1:8">
      <c r="A14523" t="s">
        <v>319</v>
      </c>
      <c r="B14523">
        <v>21141</v>
      </c>
      <c r="C14523" t="s">
        <v>4426</v>
      </c>
      <c r="D14523" t="s">
        <v>109</v>
      </c>
      <c r="E14523" s="155"/>
      <c r="F14523" s="155"/>
      <c r="G14523">
        <v>15.26</v>
      </c>
      <c r="H14523">
        <v>15.26</v>
      </c>
    </row>
    <row r="14524" spans="1:8">
      <c r="A14524" t="s">
        <v>319</v>
      </c>
      <c r="B14524">
        <v>39509</v>
      </c>
      <c r="C14524" t="s">
        <v>4427</v>
      </c>
      <c r="D14524" t="s">
        <v>109</v>
      </c>
      <c r="E14524" s="155"/>
      <c r="F14524" s="155"/>
      <c r="G14524">
        <v>23.01</v>
      </c>
      <c r="H14524">
        <v>23.01</v>
      </c>
    </row>
    <row r="14525" spans="1:8">
      <c r="A14525" t="s">
        <v>319</v>
      </c>
      <c r="B14525">
        <v>44529</v>
      </c>
      <c r="C14525" t="s">
        <v>4428</v>
      </c>
      <c r="D14525" t="s">
        <v>109</v>
      </c>
      <c r="E14525" s="155">
        <v>11.22</v>
      </c>
      <c r="F14525" s="155">
        <v>11.22</v>
      </c>
      <c r="G14525">
        <v>39.03</v>
      </c>
      <c r="H14525">
        <v>39.03</v>
      </c>
    </row>
    <row r="14526" spans="1:8">
      <c r="A14526" t="s">
        <v>319</v>
      </c>
      <c r="B14526">
        <v>7167</v>
      </c>
      <c r="C14526" t="s">
        <v>4429</v>
      </c>
      <c r="D14526" t="s">
        <v>109</v>
      </c>
      <c r="E14526" s="155">
        <v>35.07</v>
      </c>
      <c r="F14526" s="155">
        <v>35.07</v>
      </c>
      <c r="G14526">
        <v>24.96</v>
      </c>
      <c r="H14526">
        <v>24.96</v>
      </c>
    </row>
    <row r="14527" spans="1:8">
      <c r="A14527" t="s">
        <v>319</v>
      </c>
      <c r="B14527">
        <v>10928</v>
      </c>
      <c r="C14527" t="s">
        <v>4430</v>
      </c>
      <c r="D14527" t="s">
        <v>109</v>
      </c>
      <c r="E14527" s="155">
        <v>20.149999999999999</v>
      </c>
      <c r="F14527" s="155">
        <v>20.149999999999999</v>
      </c>
      <c r="G14527">
        <v>61.08</v>
      </c>
      <c r="H14527">
        <v>61.08</v>
      </c>
    </row>
    <row r="14528" spans="1:8">
      <c r="A14528" t="s">
        <v>319</v>
      </c>
      <c r="B14528">
        <v>10933</v>
      </c>
      <c r="C14528" t="s">
        <v>4431</v>
      </c>
      <c r="D14528" t="s">
        <v>109</v>
      </c>
      <c r="E14528" s="155">
        <v>30.39</v>
      </c>
      <c r="F14528" s="155">
        <v>30.39</v>
      </c>
      <c r="G14528">
        <v>106.23</v>
      </c>
      <c r="H14528">
        <v>106.23</v>
      </c>
    </row>
    <row r="14529" spans="1:8">
      <c r="A14529" t="s">
        <v>319</v>
      </c>
      <c r="B14529">
        <v>7158</v>
      </c>
      <c r="C14529" t="s">
        <v>4432</v>
      </c>
      <c r="D14529" t="s">
        <v>109</v>
      </c>
      <c r="E14529" s="155">
        <v>51.55</v>
      </c>
      <c r="F14529" s="155">
        <v>51.55</v>
      </c>
      <c r="G14529">
        <v>27.3</v>
      </c>
      <c r="H14529">
        <v>27.3</v>
      </c>
    </row>
    <row r="14530" spans="1:8">
      <c r="A14530" t="s">
        <v>319</v>
      </c>
      <c r="B14530">
        <v>10927</v>
      </c>
      <c r="C14530" t="s">
        <v>4433</v>
      </c>
      <c r="D14530" t="s">
        <v>109</v>
      </c>
      <c r="E14530" s="155">
        <v>32.97</v>
      </c>
      <c r="F14530" s="155">
        <v>32.97</v>
      </c>
      <c r="G14530">
        <v>47.36</v>
      </c>
      <c r="H14530">
        <v>47.36</v>
      </c>
    </row>
    <row r="14531" spans="1:8">
      <c r="A14531" t="s">
        <v>319</v>
      </c>
      <c r="B14531">
        <v>7162</v>
      </c>
      <c r="C14531" t="s">
        <v>4434</v>
      </c>
      <c r="D14531" t="s">
        <v>109</v>
      </c>
      <c r="E14531" s="155">
        <v>80.67</v>
      </c>
      <c r="F14531" s="155">
        <v>80.67</v>
      </c>
      <c r="G14531">
        <v>13.32</v>
      </c>
      <c r="H14531">
        <v>13.32</v>
      </c>
    </row>
    <row r="14532" spans="1:8">
      <c r="A14532" t="s">
        <v>319</v>
      </c>
      <c r="B14532">
        <v>10932</v>
      </c>
      <c r="C14532" t="s">
        <v>4435</v>
      </c>
      <c r="D14532" t="s">
        <v>109</v>
      </c>
      <c r="E14532" s="155">
        <v>140.31</v>
      </c>
      <c r="F14532" s="155">
        <v>140.31</v>
      </c>
      <c r="G14532">
        <v>44.08</v>
      </c>
      <c r="H14532">
        <v>44.08</v>
      </c>
    </row>
    <row r="14533" spans="1:8">
      <c r="A14533" t="s">
        <v>319</v>
      </c>
      <c r="B14533">
        <v>10937</v>
      </c>
      <c r="C14533" t="s">
        <v>4436</v>
      </c>
      <c r="D14533" t="s">
        <v>109</v>
      </c>
      <c r="E14533" s="155">
        <v>36.06</v>
      </c>
      <c r="F14533" s="155">
        <v>36.06</v>
      </c>
      <c r="G14533">
        <v>8.56</v>
      </c>
      <c r="H14533">
        <v>8.56</v>
      </c>
    </row>
    <row r="14534" spans="1:8">
      <c r="A14534" t="s">
        <v>319</v>
      </c>
      <c r="B14534">
        <v>10935</v>
      </c>
      <c r="C14534" t="s">
        <v>4437</v>
      </c>
      <c r="D14534" t="s">
        <v>109</v>
      </c>
      <c r="E14534" s="155">
        <v>62.55</v>
      </c>
      <c r="F14534" s="155">
        <v>62.55</v>
      </c>
      <c r="G14534">
        <v>1075.3800000000001</v>
      </c>
      <c r="H14534">
        <v>1075.3800000000001</v>
      </c>
    </row>
    <row r="14535" spans="1:8">
      <c r="A14535" t="s">
        <v>319</v>
      </c>
      <c r="B14535">
        <v>10931</v>
      </c>
      <c r="C14535" t="s">
        <v>4438</v>
      </c>
      <c r="D14535" t="s">
        <v>109</v>
      </c>
      <c r="E14535" s="155">
        <v>17.59</v>
      </c>
      <c r="F14535" s="155">
        <v>17.59</v>
      </c>
      <c r="G14535">
        <v>5.48</v>
      </c>
      <c r="H14535">
        <v>5.48</v>
      </c>
    </row>
    <row r="14536" spans="1:8">
      <c r="A14536" t="s">
        <v>319</v>
      </c>
      <c r="B14536">
        <v>7164</v>
      </c>
      <c r="C14536" t="s">
        <v>4439</v>
      </c>
      <c r="D14536" t="s">
        <v>109</v>
      </c>
      <c r="E14536" s="155">
        <v>58.22</v>
      </c>
      <c r="F14536" s="155">
        <v>58.22</v>
      </c>
      <c r="G14536">
        <v>2.0699999999999998</v>
      </c>
      <c r="H14536">
        <v>2.0699999999999998</v>
      </c>
    </row>
    <row r="14537" spans="1:8">
      <c r="A14537" t="s">
        <v>319</v>
      </c>
      <c r="B14537">
        <v>36887</v>
      </c>
      <c r="C14537" t="s">
        <v>4440</v>
      </c>
      <c r="D14537" t="s">
        <v>109</v>
      </c>
      <c r="E14537" s="155">
        <v>10.87</v>
      </c>
      <c r="F14537" s="155">
        <v>10.87</v>
      </c>
      <c r="G14537">
        <v>1.89</v>
      </c>
      <c r="H14537">
        <v>1.89</v>
      </c>
    </row>
    <row r="14538" spans="1:8">
      <c r="A14538" t="s">
        <v>319</v>
      </c>
      <c r="B14538">
        <v>34630</v>
      </c>
      <c r="C14538" t="s">
        <v>4441</v>
      </c>
      <c r="D14538" t="s">
        <v>211</v>
      </c>
      <c r="E14538" s="155">
        <v>868.84</v>
      </c>
      <c r="F14538" s="155">
        <v>868.84</v>
      </c>
      <c r="G14538">
        <v>2.58</v>
      </c>
      <c r="H14538">
        <v>2.58</v>
      </c>
    </row>
    <row r="14539" spans="1:8">
      <c r="A14539" t="s">
        <v>319</v>
      </c>
      <c r="B14539">
        <v>7161</v>
      </c>
      <c r="C14539" t="s">
        <v>4442</v>
      </c>
      <c r="D14539" t="s">
        <v>109</v>
      </c>
      <c r="E14539" s="155">
        <v>7.24</v>
      </c>
      <c r="F14539" s="155">
        <v>7.24</v>
      </c>
      <c r="G14539">
        <v>5.24</v>
      </c>
      <c r="H14539">
        <v>5.24</v>
      </c>
    </row>
    <row r="14540" spans="1:8">
      <c r="A14540" t="s">
        <v>319</v>
      </c>
      <c r="B14540">
        <v>7170</v>
      </c>
      <c r="C14540" t="s">
        <v>4443</v>
      </c>
      <c r="D14540" t="s">
        <v>109</v>
      </c>
      <c r="E14540" s="155">
        <v>2.62</v>
      </c>
      <c r="F14540" s="155">
        <v>2.62</v>
      </c>
      <c r="G14540">
        <v>3390</v>
      </c>
      <c r="H14540">
        <v>3390</v>
      </c>
    </row>
    <row r="14541" spans="1:8">
      <c r="A14541" t="s">
        <v>319</v>
      </c>
      <c r="B14541">
        <v>37524</v>
      </c>
      <c r="C14541" t="s">
        <v>4444</v>
      </c>
      <c r="D14541" t="s">
        <v>110</v>
      </c>
      <c r="E14541" s="155">
        <v>2.4</v>
      </c>
      <c r="F14541" s="155">
        <v>2.4</v>
      </c>
      <c r="G14541">
        <v>3.83</v>
      </c>
      <c r="H14541">
        <v>3.83</v>
      </c>
    </row>
    <row r="14542" spans="1:8">
      <c r="A14542" t="s">
        <v>319</v>
      </c>
      <c r="B14542">
        <v>37525</v>
      </c>
      <c r="C14542" t="s">
        <v>4445</v>
      </c>
      <c r="D14542" t="s">
        <v>110</v>
      </c>
      <c r="E14542" s="155">
        <v>3.28</v>
      </c>
      <c r="F14542" s="155">
        <v>3.28</v>
      </c>
      <c r="G14542">
        <v>3.12</v>
      </c>
      <c r="H14542">
        <v>3.12</v>
      </c>
    </row>
    <row r="14543" spans="1:8">
      <c r="A14543" t="s">
        <v>319</v>
      </c>
      <c r="B14543">
        <v>36789</v>
      </c>
      <c r="C14543" t="s">
        <v>4446</v>
      </c>
      <c r="D14543" t="s">
        <v>211</v>
      </c>
      <c r="E14543" s="155">
        <v>2.4700000000000002</v>
      </c>
      <c r="F14543" s="155">
        <v>2.4700000000000002</v>
      </c>
      <c r="G14543">
        <v>41</v>
      </c>
      <c r="H14543">
        <v>41</v>
      </c>
    </row>
    <row r="14544" spans="1:8">
      <c r="A14544" t="s">
        <v>319</v>
      </c>
      <c r="B14544">
        <v>7173</v>
      </c>
      <c r="C14544" t="s">
        <v>4447</v>
      </c>
      <c r="D14544" t="s">
        <v>3485</v>
      </c>
      <c r="E14544" s="155">
        <v>1600</v>
      </c>
      <c r="F14544" s="155">
        <v>1600</v>
      </c>
      <c r="G14544">
        <v>138.21</v>
      </c>
      <c r="H14544">
        <v>138.21</v>
      </c>
    </row>
    <row r="14545" spans="1:8">
      <c r="A14545" t="s">
        <v>319</v>
      </c>
      <c r="B14545">
        <v>7175</v>
      </c>
      <c r="C14545" t="s">
        <v>4448</v>
      </c>
      <c r="D14545" t="s">
        <v>211</v>
      </c>
      <c r="E14545" s="155">
        <v>1.81</v>
      </c>
      <c r="F14545" s="155">
        <v>1.81</v>
      </c>
      <c r="G14545">
        <v>205.73</v>
      </c>
      <c r="H14545">
        <v>205.73</v>
      </c>
    </row>
    <row r="14546" spans="1:8">
      <c r="A14546" t="s">
        <v>319</v>
      </c>
      <c r="B14546">
        <v>40741</v>
      </c>
      <c r="C14546" t="s">
        <v>4449</v>
      </c>
      <c r="D14546" t="s">
        <v>211</v>
      </c>
      <c r="E14546" s="155">
        <v>3.23</v>
      </c>
      <c r="F14546" s="155">
        <v>3.23</v>
      </c>
      <c r="G14546">
        <v>259.37</v>
      </c>
      <c r="H14546">
        <v>259.37</v>
      </c>
    </row>
    <row r="14547" spans="1:8">
      <c r="A14547" t="s">
        <v>319</v>
      </c>
      <c r="B14547">
        <v>7184</v>
      </c>
      <c r="C14547" t="s">
        <v>4450</v>
      </c>
      <c r="D14547" t="s">
        <v>109</v>
      </c>
      <c r="E14547" s="155"/>
      <c r="F14547" s="155"/>
      <c r="G14547">
        <v>157.34</v>
      </c>
      <c r="H14547">
        <v>157.34</v>
      </c>
    </row>
    <row r="14548" spans="1:8">
      <c r="A14548" t="s">
        <v>319</v>
      </c>
      <c r="B14548">
        <v>34458</v>
      </c>
      <c r="C14548" t="s">
        <v>4451</v>
      </c>
      <c r="D14548" t="s">
        <v>211</v>
      </c>
      <c r="E14548" s="155">
        <v>190.29</v>
      </c>
      <c r="F14548" s="155">
        <v>190.29</v>
      </c>
      <c r="G14548">
        <v>290.77</v>
      </c>
      <c r="H14548">
        <v>290.77</v>
      </c>
    </row>
    <row r="14549" spans="1:8">
      <c r="A14549" t="s">
        <v>319</v>
      </c>
      <c r="B14549">
        <v>34464</v>
      </c>
      <c r="C14549" t="s">
        <v>4452</v>
      </c>
      <c r="D14549" t="s">
        <v>211</v>
      </c>
      <c r="E14549" s="155">
        <v>283.26</v>
      </c>
      <c r="F14549" s="155">
        <v>283.26</v>
      </c>
      <c r="G14549">
        <v>344.26</v>
      </c>
      <c r="H14549">
        <v>344.26</v>
      </c>
    </row>
    <row r="14550" spans="1:8">
      <c r="A14550" t="s">
        <v>319</v>
      </c>
      <c r="B14550">
        <v>34468</v>
      </c>
      <c r="C14550" t="s">
        <v>4453</v>
      </c>
      <c r="D14550" t="s">
        <v>211</v>
      </c>
      <c r="E14550" s="155">
        <v>357.11</v>
      </c>
      <c r="F14550" s="155">
        <v>357.11</v>
      </c>
      <c r="G14550">
        <v>11.49</v>
      </c>
      <c r="H14550">
        <v>11.49</v>
      </c>
    </row>
    <row r="14551" spans="1:8">
      <c r="A14551" t="s">
        <v>319</v>
      </c>
      <c r="B14551">
        <v>34473</v>
      </c>
      <c r="C14551" t="s">
        <v>4454</v>
      </c>
      <c r="D14551" t="s">
        <v>211</v>
      </c>
      <c r="E14551" s="155">
        <v>216.63</v>
      </c>
      <c r="F14551" s="155">
        <v>216.63</v>
      </c>
      <c r="G14551">
        <v>18.39</v>
      </c>
      <c r="H14551">
        <v>18.39</v>
      </c>
    </row>
    <row r="14552" spans="1:8">
      <c r="A14552" t="s">
        <v>319</v>
      </c>
      <c r="B14552">
        <v>34480</v>
      </c>
      <c r="C14552" t="s">
        <v>4455</v>
      </c>
      <c r="D14552" t="s">
        <v>211</v>
      </c>
      <c r="E14552" s="155">
        <v>400.34</v>
      </c>
      <c r="F14552" s="155">
        <v>400.34</v>
      </c>
      <c r="G14552">
        <v>16.87</v>
      </c>
      <c r="H14552">
        <v>16.87</v>
      </c>
    </row>
    <row r="14553" spans="1:8">
      <c r="A14553" t="s">
        <v>319</v>
      </c>
      <c r="B14553">
        <v>34486</v>
      </c>
      <c r="C14553" t="s">
        <v>4456</v>
      </c>
      <c r="D14553" t="s">
        <v>211</v>
      </c>
      <c r="E14553" s="155">
        <v>473.99</v>
      </c>
      <c r="F14553" s="155">
        <v>473.99</v>
      </c>
      <c r="G14553">
        <v>49.52</v>
      </c>
      <c r="H14553">
        <v>49.52</v>
      </c>
    </row>
    <row r="14554" spans="1:8">
      <c r="A14554" t="s">
        <v>319</v>
      </c>
      <c r="B14554">
        <v>7190</v>
      </c>
      <c r="C14554" t="s">
        <v>4457</v>
      </c>
      <c r="D14554" t="s">
        <v>211</v>
      </c>
      <c r="E14554" s="155">
        <v>15.82</v>
      </c>
      <c r="F14554" s="155">
        <v>15.82</v>
      </c>
      <c r="G14554">
        <v>53.95</v>
      </c>
      <c r="H14554">
        <v>53.95</v>
      </c>
    </row>
    <row r="14555" spans="1:8">
      <c r="A14555" t="s">
        <v>319</v>
      </c>
      <c r="B14555">
        <v>34417</v>
      </c>
      <c r="C14555" t="s">
        <v>4458</v>
      </c>
      <c r="D14555" t="s">
        <v>211</v>
      </c>
      <c r="E14555" s="155">
        <v>25.32</v>
      </c>
      <c r="F14555" s="155">
        <v>25.32</v>
      </c>
      <c r="G14555">
        <v>24.87</v>
      </c>
      <c r="H14555">
        <v>24.87</v>
      </c>
    </row>
    <row r="14556" spans="1:8">
      <c r="A14556" t="s">
        <v>319</v>
      </c>
      <c r="B14556">
        <v>7213</v>
      </c>
      <c r="C14556" t="s">
        <v>4459</v>
      </c>
      <c r="D14556" t="s">
        <v>109</v>
      </c>
      <c r="E14556" s="155">
        <v>23.22</v>
      </c>
      <c r="F14556" s="155">
        <v>23.22</v>
      </c>
      <c r="G14556">
        <v>104.98</v>
      </c>
      <c r="H14556">
        <v>104.98</v>
      </c>
    </row>
    <row r="14557" spans="1:8">
      <c r="A14557" t="s">
        <v>319</v>
      </c>
      <c r="B14557">
        <v>7195</v>
      </c>
      <c r="C14557" t="s">
        <v>4460</v>
      </c>
      <c r="D14557" t="s">
        <v>211</v>
      </c>
      <c r="E14557" s="155">
        <v>68.19</v>
      </c>
      <c r="F14557" s="155">
        <v>68.19</v>
      </c>
      <c r="G14557">
        <v>94.06</v>
      </c>
      <c r="H14557">
        <v>94.06</v>
      </c>
    </row>
    <row r="14558" spans="1:8">
      <c r="A14558" t="s">
        <v>319</v>
      </c>
      <c r="B14558">
        <v>7186</v>
      </c>
      <c r="C14558" t="s">
        <v>4461</v>
      </c>
      <c r="D14558" t="s">
        <v>211</v>
      </c>
      <c r="E14558" s="155">
        <v>74.28</v>
      </c>
      <c r="F14558" s="155">
        <v>74.28</v>
      </c>
      <c r="G14558">
        <v>105.89</v>
      </c>
      <c r="H14558">
        <v>105.89</v>
      </c>
    </row>
    <row r="14559" spans="1:8">
      <c r="A14559" t="s">
        <v>319</v>
      </c>
      <c r="B14559">
        <v>7194</v>
      </c>
      <c r="C14559" t="s">
        <v>4462</v>
      </c>
      <c r="D14559" t="s">
        <v>109</v>
      </c>
      <c r="E14559" s="155">
        <v>34.25</v>
      </c>
      <c r="F14559" s="155">
        <v>34.25</v>
      </c>
      <c r="G14559">
        <v>123.06</v>
      </c>
      <c r="H14559">
        <v>123.06</v>
      </c>
    </row>
    <row r="14560" spans="1:8">
      <c r="A14560" t="s">
        <v>319</v>
      </c>
      <c r="B14560">
        <v>7197</v>
      </c>
      <c r="C14560" t="s">
        <v>4463</v>
      </c>
      <c r="D14560" t="s">
        <v>211</v>
      </c>
      <c r="E14560" s="155">
        <v>144.55000000000001</v>
      </c>
      <c r="F14560" s="155">
        <v>144.55000000000001</v>
      </c>
      <c r="G14560">
        <v>173.74</v>
      </c>
      <c r="H14560">
        <v>173.74</v>
      </c>
    </row>
    <row r="14561" spans="1:8">
      <c r="A14561" t="s">
        <v>319</v>
      </c>
      <c r="B14561">
        <v>7192</v>
      </c>
      <c r="C14561" t="s">
        <v>4464</v>
      </c>
      <c r="D14561" t="s">
        <v>211</v>
      </c>
      <c r="E14561" s="155">
        <v>129.5</v>
      </c>
      <c r="F14561" s="155">
        <v>129.5</v>
      </c>
      <c r="G14561">
        <v>34.75</v>
      </c>
      <c r="H14561">
        <v>34.75</v>
      </c>
    </row>
    <row r="14562" spans="1:8">
      <c r="A14562" t="s">
        <v>319</v>
      </c>
      <c r="B14562">
        <v>7193</v>
      </c>
      <c r="C14562" t="s">
        <v>4465</v>
      </c>
      <c r="D14562" t="s">
        <v>211</v>
      </c>
      <c r="E14562" s="155">
        <v>145.80000000000001</v>
      </c>
      <c r="F14562" s="155">
        <v>145.80000000000001</v>
      </c>
      <c r="G14562">
        <v>111.61</v>
      </c>
      <c r="H14562">
        <v>111.61</v>
      </c>
    </row>
    <row r="14563" spans="1:8">
      <c r="A14563" t="s">
        <v>319</v>
      </c>
      <c r="B14563">
        <v>7189</v>
      </c>
      <c r="C14563" t="s">
        <v>4466</v>
      </c>
      <c r="D14563" t="s">
        <v>211</v>
      </c>
      <c r="E14563" s="155">
        <v>169.44</v>
      </c>
      <c r="F14563" s="155">
        <v>169.44</v>
      </c>
      <c r="G14563">
        <v>124.38</v>
      </c>
      <c r="H14563">
        <v>124.38</v>
      </c>
    </row>
    <row r="14564" spans="1:8">
      <c r="A14564" t="s">
        <v>319</v>
      </c>
      <c r="B14564">
        <v>34402</v>
      </c>
      <c r="C14564" t="s">
        <v>4467</v>
      </c>
      <c r="D14564" t="s">
        <v>211</v>
      </c>
      <c r="E14564" s="155">
        <v>239.21</v>
      </c>
      <c r="F14564" s="155">
        <v>239.21</v>
      </c>
      <c r="G14564">
        <v>187.68</v>
      </c>
      <c r="H14564">
        <v>187.68</v>
      </c>
    </row>
    <row r="14565" spans="1:8">
      <c r="A14565" t="s">
        <v>319</v>
      </c>
      <c r="B14565">
        <v>7245</v>
      </c>
      <c r="C14565" t="s">
        <v>4468</v>
      </c>
      <c r="D14565" t="s">
        <v>211</v>
      </c>
      <c r="E14565" s="155"/>
      <c r="F14565" s="155"/>
      <c r="G14565">
        <v>228.65</v>
      </c>
      <c r="H14565">
        <v>228.65</v>
      </c>
    </row>
    <row r="14566" spans="1:8">
      <c r="A14566" t="s">
        <v>319</v>
      </c>
      <c r="B14566">
        <v>34425</v>
      </c>
      <c r="C14566" t="s">
        <v>4469</v>
      </c>
      <c r="D14566" t="s">
        <v>211</v>
      </c>
      <c r="E14566" s="155">
        <v>153.66999999999999</v>
      </c>
      <c r="F14566" s="155">
        <v>153.66999999999999</v>
      </c>
      <c r="G14566">
        <v>245.17</v>
      </c>
      <c r="H14566">
        <v>245.17</v>
      </c>
    </row>
    <row r="14567" spans="1:8">
      <c r="A14567" t="s">
        <v>319</v>
      </c>
      <c r="B14567">
        <v>7223</v>
      </c>
      <c r="C14567" t="s">
        <v>4470</v>
      </c>
      <c r="D14567" t="s">
        <v>211</v>
      </c>
      <c r="E14567" s="155">
        <v>171.25</v>
      </c>
      <c r="F14567" s="155">
        <v>171.25</v>
      </c>
      <c r="G14567">
        <v>261.63</v>
      </c>
      <c r="H14567">
        <v>261.63</v>
      </c>
    </row>
    <row r="14568" spans="1:8">
      <c r="A14568" t="s">
        <v>319</v>
      </c>
      <c r="B14568">
        <v>7234</v>
      </c>
      <c r="C14568" t="s">
        <v>4471</v>
      </c>
      <c r="D14568" t="s">
        <v>211</v>
      </c>
      <c r="E14568" s="155">
        <v>258.41000000000003</v>
      </c>
      <c r="F14568" s="155">
        <v>258.41000000000003</v>
      </c>
      <c r="G14568">
        <v>297.81</v>
      </c>
      <c r="H14568">
        <v>297.81</v>
      </c>
    </row>
    <row r="14569" spans="1:8">
      <c r="A14569" t="s">
        <v>319</v>
      </c>
      <c r="B14569">
        <v>7224</v>
      </c>
      <c r="C14569" t="s">
        <v>4472</v>
      </c>
      <c r="D14569" t="s">
        <v>211</v>
      </c>
      <c r="E14569" s="155">
        <v>314.81</v>
      </c>
      <c r="F14569" s="155">
        <v>314.81</v>
      </c>
      <c r="G14569">
        <v>327.22000000000003</v>
      </c>
      <c r="H14569">
        <v>327.22000000000003</v>
      </c>
    </row>
    <row r="14570" spans="1:8">
      <c r="A14570" t="s">
        <v>319</v>
      </c>
      <c r="B14570">
        <v>7225</v>
      </c>
      <c r="C14570" t="s">
        <v>4473</v>
      </c>
      <c r="D14570" t="s">
        <v>211</v>
      </c>
      <c r="E14570" s="155">
        <v>337.56</v>
      </c>
      <c r="F14570" s="155">
        <v>337.56</v>
      </c>
      <c r="G14570">
        <v>207.41</v>
      </c>
      <c r="H14570">
        <v>207.41</v>
      </c>
    </row>
    <row r="14571" spans="1:8">
      <c r="A14571" t="s">
        <v>319</v>
      </c>
      <c r="B14571">
        <v>7226</v>
      </c>
      <c r="C14571" t="s">
        <v>4474</v>
      </c>
      <c r="D14571" t="s">
        <v>211</v>
      </c>
      <c r="E14571" s="155">
        <v>360.22</v>
      </c>
      <c r="F14571" s="155">
        <v>360.22</v>
      </c>
      <c r="G14571">
        <v>345.3</v>
      </c>
      <c r="H14571">
        <v>345.3</v>
      </c>
    </row>
    <row r="14572" spans="1:8">
      <c r="A14572" t="s">
        <v>319</v>
      </c>
      <c r="B14572">
        <v>7227</v>
      </c>
      <c r="C14572" t="s">
        <v>4475</v>
      </c>
      <c r="D14572" t="s">
        <v>211</v>
      </c>
      <c r="E14572" s="155">
        <v>410.03</v>
      </c>
      <c r="F14572" s="155">
        <v>410.03</v>
      </c>
      <c r="G14572">
        <v>489.84</v>
      </c>
      <c r="H14572">
        <v>489.84</v>
      </c>
    </row>
    <row r="14573" spans="1:8">
      <c r="A14573" t="s">
        <v>319</v>
      </c>
      <c r="B14573">
        <v>7212</v>
      </c>
      <c r="C14573" t="s">
        <v>4476</v>
      </c>
      <c r="D14573" t="s">
        <v>211</v>
      </c>
      <c r="E14573" s="155">
        <v>450.52</v>
      </c>
      <c r="F14573" s="155">
        <v>450.52</v>
      </c>
      <c r="G14573">
        <v>604.65</v>
      </c>
      <c r="H14573">
        <v>604.65</v>
      </c>
    </row>
    <row r="14574" spans="1:8">
      <c r="A14574" t="s">
        <v>319</v>
      </c>
      <c r="B14574">
        <v>7229</v>
      </c>
      <c r="C14574" t="s">
        <v>4477</v>
      </c>
      <c r="D14574" t="s">
        <v>211</v>
      </c>
      <c r="E14574" s="155">
        <v>285.57</v>
      </c>
      <c r="F14574" s="155">
        <v>285.57</v>
      </c>
      <c r="G14574">
        <v>676.09</v>
      </c>
      <c r="H14574">
        <v>676.09</v>
      </c>
    </row>
    <row r="14575" spans="1:8">
      <c r="A14575" t="s">
        <v>319</v>
      </c>
      <c r="B14575">
        <v>7230</v>
      </c>
      <c r="C14575" t="s">
        <v>4478</v>
      </c>
      <c r="D14575" t="s">
        <v>211</v>
      </c>
      <c r="E14575" s="155">
        <v>475.42</v>
      </c>
      <c r="F14575" s="155">
        <v>475.42</v>
      </c>
      <c r="G14575">
        <v>775.59</v>
      </c>
      <c r="H14575">
        <v>775.59</v>
      </c>
    </row>
    <row r="14576" spans="1:8">
      <c r="A14576" t="s">
        <v>319</v>
      </c>
      <c r="B14576">
        <v>7231</v>
      </c>
      <c r="C14576" t="s">
        <v>4479</v>
      </c>
      <c r="D14576" t="s">
        <v>211</v>
      </c>
      <c r="E14576" s="155">
        <v>674.43</v>
      </c>
      <c r="F14576" s="155">
        <v>674.43</v>
      </c>
      <c r="G14576">
        <v>158.47999999999999</v>
      </c>
      <c r="H14576">
        <v>158.47999999999999</v>
      </c>
    </row>
    <row r="14577" spans="1:8">
      <c r="A14577" t="s">
        <v>319</v>
      </c>
      <c r="B14577">
        <v>7220</v>
      </c>
      <c r="C14577" t="s">
        <v>4480</v>
      </c>
      <c r="D14577" t="s">
        <v>211</v>
      </c>
      <c r="E14577" s="155">
        <v>832.51</v>
      </c>
      <c r="F14577" s="155">
        <v>832.51</v>
      </c>
      <c r="G14577">
        <v>45.35</v>
      </c>
      <c r="H14577">
        <v>45.35</v>
      </c>
    </row>
    <row r="14578" spans="1:8">
      <c r="A14578" t="s">
        <v>319</v>
      </c>
      <c r="B14578">
        <v>34447</v>
      </c>
      <c r="C14578" t="s">
        <v>4481</v>
      </c>
      <c r="D14578" t="s">
        <v>211</v>
      </c>
      <c r="E14578" s="155">
        <v>930.86</v>
      </c>
      <c r="F14578" s="155">
        <v>930.86</v>
      </c>
      <c r="G14578">
        <v>178.45</v>
      </c>
      <c r="H14578">
        <v>178.45</v>
      </c>
    </row>
    <row r="14579" spans="1:8">
      <c r="A14579" t="s">
        <v>319</v>
      </c>
      <c r="B14579">
        <v>7233</v>
      </c>
      <c r="C14579" t="s">
        <v>4482</v>
      </c>
      <c r="D14579" t="s">
        <v>211</v>
      </c>
      <c r="E14579" s="155">
        <v>1067.8499999999999</v>
      </c>
      <c r="F14579" s="155">
        <v>1067.8499999999999</v>
      </c>
      <c r="G14579">
        <v>145.59</v>
      </c>
      <c r="H14579">
        <v>145.59</v>
      </c>
    </row>
    <row r="14580" spans="1:8">
      <c r="A14580" t="s">
        <v>319</v>
      </c>
      <c r="B14580">
        <v>40740</v>
      </c>
      <c r="C14580" t="s">
        <v>4483</v>
      </c>
      <c r="D14580" t="s">
        <v>109</v>
      </c>
      <c r="E14580" s="155"/>
      <c r="F14580" s="155"/>
      <c r="G14580">
        <v>150.34</v>
      </c>
      <c r="H14580">
        <v>150.34</v>
      </c>
    </row>
    <row r="14581" spans="1:8">
      <c r="A14581" t="s">
        <v>319</v>
      </c>
      <c r="B14581">
        <v>25007</v>
      </c>
      <c r="C14581" t="s">
        <v>4484</v>
      </c>
      <c r="D14581" t="s">
        <v>109</v>
      </c>
      <c r="E14581" s="155"/>
      <c r="F14581" s="155"/>
      <c r="G14581">
        <v>155.25</v>
      </c>
      <c r="H14581">
        <v>155.25</v>
      </c>
    </row>
    <row r="14582" spans="1:8">
      <c r="A14582" t="s">
        <v>319</v>
      </c>
      <c r="B14582">
        <v>43071</v>
      </c>
      <c r="C14582" t="s">
        <v>4485</v>
      </c>
      <c r="D14582" t="s">
        <v>109</v>
      </c>
      <c r="E14582" s="155"/>
      <c r="F14582" s="155"/>
      <c r="G14582">
        <v>47.39</v>
      </c>
      <c r="H14582">
        <v>47.39</v>
      </c>
    </row>
    <row r="14583" spans="1:8">
      <c r="A14583" t="s">
        <v>319</v>
      </c>
      <c r="B14583">
        <v>39520</v>
      </c>
      <c r="C14583" t="s">
        <v>4486</v>
      </c>
      <c r="D14583" t="s">
        <v>109</v>
      </c>
      <c r="E14583" s="155"/>
      <c r="F14583" s="155"/>
      <c r="G14583">
        <v>38.369999999999997</v>
      </c>
      <c r="H14583">
        <v>38.369999999999997</v>
      </c>
    </row>
    <row r="14584" spans="1:8">
      <c r="A14584" t="s">
        <v>462</v>
      </c>
      <c r="B14584">
        <v>39521</v>
      </c>
      <c r="C14584" t="s">
        <v>4487</v>
      </c>
      <c r="D14584" t="s">
        <v>109</v>
      </c>
      <c r="E14584" s="155"/>
      <c r="F14584" s="155"/>
      <c r="G14584">
        <v>24.1</v>
      </c>
      <c r="H14584">
        <v>26.03</v>
      </c>
    </row>
    <row r="14585" spans="1:8">
      <c r="A14585" t="s">
        <v>462</v>
      </c>
      <c r="B14585">
        <v>39522</v>
      </c>
      <c r="C14585" t="s">
        <v>4488</v>
      </c>
      <c r="D14585" t="s">
        <v>109</v>
      </c>
      <c r="E14585" s="155"/>
      <c r="F14585" s="155"/>
      <c r="G14585">
        <v>4223.0200000000004</v>
      </c>
      <c r="H14585">
        <v>4560.57</v>
      </c>
    </row>
    <row r="14586" spans="1:8">
      <c r="A14586" t="s">
        <v>319</v>
      </c>
      <c r="B14586">
        <v>7243</v>
      </c>
      <c r="C14586" t="s">
        <v>4489</v>
      </c>
      <c r="D14586" t="s">
        <v>109</v>
      </c>
      <c r="E14586" s="155"/>
      <c r="F14586" s="155"/>
      <c r="G14586">
        <v>1.76</v>
      </c>
      <c r="H14586">
        <v>1.76</v>
      </c>
    </row>
    <row r="14587" spans="1:8">
      <c r="A14587" t="s">
        <v>319</v>
      </c>
      <c r="B14587">
        <v>7246</v>
      </c>
      <c r="C14587" t="s">
        <v>4490</v>
      </c>
      <c r="D14587" t="s">
        <v>211</v>
      </c>
      <c r="E14587" s="155"/>
      <c r="F14587" s="155"/>
      <c r="G14587">
        <v>12.25</v>
      </c>
      <c r="H14587">
        <v>12.25</v>
      </c>
    </row>
    <row r="14588" spans="1:8">
      <c r="A14588" t="s">
        <v>319</v>
      </c>
      <c r="B14588">
        <v>12869</v>
      </c>
      <c r="C14588" t="s">
        <v>4491</v>
      </c>
      <c r="D14588" t="s">
        <v>88</v>
      </c>
      <c r="E14588" s="155">
        <v>22.25</v>
      </c>
      <c r="F14588" s="155">
        <v>22.25</v>
      </c>
      <c r="G14588">
        <v>2.09</v>
      </c>
      <c r="H14588">
        <v>2.09</v>
      </c>
    </row>
    <row r="14589" spans="1:8">
      <c r="A14589" t="s">
        <v>319</v>
      </c>
      <c r="B14589">
        <v>41097</v>
      </c>
      <c r="C14589" t="s">
        <v>4492</v>
      </c>
      <c r="D14589" t="s">
        <v>291</v>
      </c>
      <c r="E14589" s="155">
        <v>3895.61</v>
      </c>
      <c r="F14589" s="155">
        <v>3895.61</v>
      </c>
      <c r="G14589">
        <v>1.05</v>
      </c>
      <c r="H14589">
        <v>1.05</v>
      </c>
    </row>
    <row r="14590" spans="1:8">
      <c r="A14590" t="s">
        <v>319</v>
      </c>
      <c r="B14590">
        <v>1574</v>
      </c>
      <c r="C14590" t="s">
        <v>4493</v>
      </c>
      <c r="D14590" t="s">
        <v>211</v>
      </c>
      <c r="E14590" s="155">
        <v>1.91</v>
      </c>
      <c r="F14590" s="155">
        <v>1.91</v>
      </c>
      <c r="G14590">
        <v>2.9</v>
      </c>
      <c r="H14590">
        <v>2.9</v>
      </c>
    </row>
    <row r="14591" spans="1:8">
      <c r="A14591" t="s">
        <v>319</v>
      </c>
      <c r="B14591">
        <v>1581</v>
      </c>
      <c r="C14591" t="s">
        <v>4494</v>
      </c>
      <c r="D14591" t="s">
        <v>211</v>
      </c>
      <c r="E14591" s="155">
        <v>13.28</v>
      </c>
      <c r="F14591" s="155">
        <v>13.28</v>
      </c>
      <c r="G14591">
        <v>3.27</v>
      </c>
      <c r="H14591">
        <v>3.27</v>
      </c>
    </row>
    <row r="14592" spans="1:8">
      <c r="A14592" t="s">
        <v>319</v>
      </c>
      <c r="B14592">
        <v>1575</v>
      </c>
      <c r="C14592" t="s">
        <v>4495</v>
      </c>
      <c r="D14592" t="s">
        <v>211</v>
      </c>
      <c r="E14592" s="155">
        <v>2.27</v>
      </c>
      <c r="F14592" s="155">
        <v>2.27</v>
      </c>
      <c r="G14592">
        <v>1.37</v>
      </c>
      <c r="H14592">
        <v>1.37</v>
      </c>
    </row>
    <row r="14593" spans="1:8">
      <c r="A14593" t="s">
        <v>319</v>
      </c>
      <c r="B14593">
        <v>1570</v>
      </c>
      <c r="C14593" t="s">
        <v>4496</v>
      </c>
      <c r="D14593" t="s">
        <v>211</v>
      </c>
      <c r="E14593" s="155">
        <v>1.1399999999999999</v>
      </c>
      <c r="F14593" s="155">
        <v>1.1399999999999999</v>
      </c>
      <c r="G14593">
        <v>5.67</v>
      </c>
      <c r="H14593">
        <v>5.67</v>
      </c>
    </row>
    <row r="14594" spans="1:8">
      <c r="A14594" t="s">
        <v>319</v>
      </c>
      <c r="B14594">
        <v>1576</v>
      </c>
      <c r="C14594" t="s">
        <v>4497</v>
      </c>
      <c r="D14594" t="s">
        <v>211</v>
      </c>
      <c r="E14594" s="155">
        <v>3.14</v>
      </c>
      <c r="F14594" s="155">
        <v>3.14</v>
      </c>
      <c r="G14594">
        <v>1.63</v>
      </c>
      <c r="H14594">
        <v>1.63</v>
      </c>
    </row>
    <row r="14595" spans="1:8">
      <c r="A14595" t="s">
        <v>319</v>
      </c>
      <c r="B14595">
        <v>1577</v>
      </c>
      <c r="C14595" t="s">
        <v>4498</v>
      </c>
      <c r="D14595" t="s">
        <v>211</v>
      </c>
      <c r="E14595" s="155">
        <v>3.54</v>
      </c>
      <c r="F14595" s="155">
        <v>3.54</v>
      </c>
      <c r="G14595">
        <v>7.07</v>
      </c>
      <c r="H14595">
        <v>7.07</v>
      </c>
    </row>
    <row r="14596" spans="1:8">
      <c r="A14596" t="s">
        <v>319</v>
      </c>
      <c r="B14596">
        <v>1571</v>
      </c>
      <c r="C14596" t="s">
        <v>4499</v>
      </c>
      <c r="D14596" t="s">
        <v>211</v>
      </c>
      <c r="E14596" s="155">
        <v>1.48</v>
      </c>
      <c r="F14596" s="155">
        <v>1.48</v>
      </c>
      <c r="G14596">
        <v>8.7100000000000009</v>
      </c>
      <c r="H14596">
        <v>8.7100000000000009</v>
      </c>
    </row>
    <row r="14597" spans="1:8">
      <c r="A14597" t="s">
        <v>319</v>
      </c>
      <c r="B14597">
        <v>1578</v>
      </c>
      <c r="C14597" t="s">
        <v>4500</v>
      </c>
      <c r="D14597" t="s">
        <v>211</v>
      </c>
      <c r="E14597" s="155">
        <v>6.15</v>
      </c>
      <c r="F14597" s="155">
        <v>6.15</v>
      </c>
      <c r="G14597">
        <v>26.34</v>
      </c>
      <c r="H14597">
        <v>26.34</v>
      </c>
    </row>
    <row r="14598" spans="1:8">
      <c r="A14598" t="s">
        <v>319</v>
      </c>
      <c r="B14598">
        <v>1573</v>
      </c>
      <c r="C14598" t="s">
        <v>4501</v>
      </c>
      <c r="D14598" t="s">
        <v>211</v>
      </c>
      <c r="E14598" s="155">
        <v>1.77</v>
      </c>
      <c r="F14598" s="155">
        <v>1.77</v>
      </c>
      <c r="G14598">
        <v>10.96</v>
      </c>
      <c r="H14598">
        <v>10.96</v>
      </c>
    </row>
    <row r="14599" spans="1:8">
      <c r="A14599" t="s">
        <v>319</v>
      </c>
      <c r="B14599">
        <v>1579</v>
      </c>
      <c r="C14599" t="s">
        <v>4502</v>
      </c>
      <c r="D14599" t="s">
        <v>211</v>
      </c>
      <c r="E14599" s="155">
        <v>7.67</v>
      </c>
      <c r="F14599" s="155">
        <v>7.67</v>
      </c>
      <c r="G14599">
        <v>21.07</v>
      </c>
      <c r="H14599">
        <v>21.07</v>
      </c>
    </row>
    <row r="14600" spans="1:8">
      <c r="A14600" t="s">
        <v>319</v>
      </c>
      <c r="B14600">
        <v>1580</v>
      </c>
      <c r="C14600" t="s">
        <v>4503</v>
      </c>
      <c r="D14600" t="s">
        <v>211</v>
      </c>
      <c r="E14600" s="155">
        <v>9.44</v>
      </c>
      <c r="F14600" s="155">
        <v>9.44</v>
      </c>
      <c r="G14600">
        <v>24.14</v>
      </c>
      <c r="H14600">
        <v>24.14</v>
      </c>
    </row>
    <row r="14601" spans="1:8">
      <c r="A14601" t="s">
        <v>319</v>
      </c>
      <c r="B14601">
        <v>39321</v>
      </c>
      <c r="C14601" t="s">
        <v>4504</v>
      </c>
      <c r="D14601" t="s">
        <v>211</v>
      </c>
      <c r="E14601" s="155">
        <v>18.86</v>
      </c>
      <c r="F14601" s="155">
        <v>18.86</v>
      </c>
      <c r="G14601">
        <v>27.01</v>
      </c>
      <c r="H14601">
        <v>27.01</v>
      </c>
    </row>
    <row r="14602" spans="1:8">
      <c r="A14602" t="s">
        <v>319</v>
      </c>
      <c r="B14602">
        <v>39319</v>
      </c>
      <c r="C14602" t="s">
        <v>4505</v>
      </c>
      <c r="D14602" t="s">
        <v>211</v>
      </c>
      <c r="E14602" s="155">
        <v>7.85</v>
      </c>
      <c r="F14602" s="155">
        <v>7.85</v>
      </c>
      <c r="G14602">
        <v>141.56</v>
      </c>
      <c r="H14602">
        <v>141.56</v>
      </c>
    </row>
    <row r="14603" spans="1:8">
      <c r="A14603" t="s">
        <v>319</v>
      </c>
      <c r="B14603">
        <v>39320</v>
      </c>
      <c r="C14603" t="s">
        <v>4506</v>
      </c>
      <c r="D14603" t="s">
        <v>211</v>
      </c>
      <c r="E14603" s="155">
        <v>15.09</v>
      </c>
      <c r="F14603" s="155">
        <v>15.09</v>
      </c>
      <c r="G14603">
        <v>27.57</v>
      </c>
      <c r="H14603">
        <v>27.57</v>
      </c>
    </row>
    <row r="14604" spans="1:8">
      <c r="A14604" t="s">
        <v>319</v>
      </c>
      <c r="B14604">
        <v>1542</v>
      </c>
      <c r="C14604" t="s">
        <v>4507</v>
      </c>
      <c r="D14604" t="s">
        <v>211</v>
      </c>
      <c r="E14604" s="155">
        <v>26.16</v>
      </c>
      <c r="F14604" s="155">
        <v>26.16</v>
      </c>
      <c r="G14604">
        <v>29.3</v>
      </c>
      <c r="H14604">
        <v>29.3</v>
      </c>
    </row>
    <row r="14605" spans="1:8">
      <c r="A14605" t="s">
        <v>319</v>
      </c>
      <c r="B14605">
        <v>1591</v>
      </c>
      <c r="C14605" t="s">
        <v>4508</v>
      </c>
      <c r="D14605" t="s">
        <v>211</v>
      </c>
      <c r="E14605" s="155">
        <v>29.28</v>
      </c>
      <c r="F14605" s="155">
        <v>29.28</v>
      </c>
      <c r="G14605">
        <v>5.67</v>
      </c>
      <c r="H14605">
        <v>5.67</v>
      </c>
    </row>
    <row r="14606" spans="1:8">
      <c r="A14606" t="s">
        <v>319</v>
      </c>
      <c r="B14606">
        <v>1547</v>
      </c>
      <c r="C14606" t="s">
        <v>4509</v>
      </c>
      <c r="D14606" t="s">
        <v>211</v>
      </c>
      <c r="E14606" s="155">
        <v>153.43</v>
      </c>
      <c r="F14606" s="155">
        <v>153.43</v>
      </c>
      <c r="G14606">
        <v>30.13</v>
      </c>
      <c r="H14606">
        <v>30.13</v>
      </c>
    </row>
    <row r="14607" spans="1:8">
      <c r="A14607" t="s">
        <v>319</v>
      </c>
      <c r="B14607">
        <v>38196</v>
      </c>
      <c r="C14607" t="s">
        <v>4510</v>
      </c>
      <c r="D14607" t="s">
        <v>211</v>
      </c>
      <c r="E14607" s="155">
        <v>29.88</v>
      </c>
      <c r="F14607" s="155">
        <v>29.88</v>
      </c>
      <c r="G14607">
        <v>39.76</v>
      </c>
      <c r="H14607">
        <v>39.76</v>
      </c>
    </row>
    <row r="14608" spans="1:8">
      <c r="A14608" t="s">
        <v>319</v>
      </c>
      <c r="B14608">
        <v>1543</v>
      </c>
      <c r="C14608" t="s">
        <v>4511</v>
      </c>
      <c r="D14608" t="s">
        <v>211</v>
      </c>
      <c r="E14608" s="155">
        <v>31.76</v>
      </c>
      <c r="F14608" s="155">
        <v>31.76</v>
      </c>
      <c r="G14608">
        <v>40.19</v>
      </c>
      <c r="H14608">
        <v>40.19</v>
      </c>
    </row>
    <row r="14609" spans="1:8">
      <c r="A14609" t="s">
        <v>319</v>
      </c>
      <c r="B14609">
        <v>1585</v>
      </c>
      <c r="C14609" t="s">
        <v>4512</v>
      </c>
      <c r="D14609" t="s">
        <v>211</v>
      </c>
      <c r="E14609" s="155">
        <v>6.15</v>
      </c>
      <c r="F14609" s="155">
        <v>6.15</v>
      </c>
      <c r="G14609">
        <v>7.18</v>
      </c>
      <c r="H14609">
        <v>7.18</v>
      </c>
    </row>
    <row r="14610" spans="1:8">
      <c r="A14610" t="s">
        <v>319</v>
      </c>
      <c r="B14610">
        <v>1593</v>
      </c>
      <c r="C14610" t="s">
        <v>4513</v>
      </c>
      <c r="D14610" t="s">
        <v>211</v>
      </c>
      <c r="E14610" s="155">
        <v>32.659999999999997</v>
      </c>
      <c r="F14610" s="155">
        <v>32.659999999999997</v>
      </c>
      <c r="G14610">
        <v>57.85</v>
      </c>
      <c r="H14610">
        <v>57.85</v>
      </c>
    </row>
    <row r="14611" spans="1:8">
      <c r="A14611" t="s">
        <v>319</v>
      </c>
      <c r="B14611">
        <v>11838</v>
      </c>
      <c r="C14611" t="s">
        <v>4514</v>
      </c>
      <c r="D14611" t="s">
        <v>211</v>
      </c>
      <c r="E14611" s="155">
        <v>43.09</v>
      </c>
      <c r="F14611" s="155">
        <v>43.09</v>
      </c>
      <c r="G14611">
        <v>7.31</v>
      </c>
      <c r="H14611">
        <v>7.31</v>
      </c>
    </row>
    <row r="14612" spans="1:8">
      <c r="A14612" t="s">
        <v>319</v>
      </c>
      <c r="B14612">
        <v>1594</v>
      </c>
      <c r="C14612" t="s">
        <v>4515</v>
      </c>
      <c r="D14612" t="s">
        <v>211</v>
      </c>
      <c r="E14612" s="155">
        <v>43.56</v>
      </c>
      <c r="F14612" s="155">
        <v>43.56</v>
      </c>
      <c r="G14612">
        <v>69.42</v>
      </c>
      <c r="H14612">
        <v>69.42</v>
      </c>
    </row>
    <row r="14613" spans="1:8">
      <c r="A14613" t="s">
        <v>319</v>
      </c>
      <c r="B14613">
        <v>1586</v>
      </c>
      <c r="C14613" t="s">
        <v>4516</v>
      </c>
      <c r="D14613" t="s">
        <v>211</v>
      </c>
      <c r="E14613" s="155">
        <v>7.78</v>
      </c>
      <c r="F14613" s="155">
        <v>7.78</v>
      </c>
      <c r="G14613">
        <v>10.029999999999999</v>
      </c>
      <c r="H14613">
        <v>10.029999999999999</v>
      </c>
    </row>
    <row r="14614" spans="1:8">
      <c r="A14614" t="s">
        <v>319</v>
      </c>
      <c r="B14614">
        <v>11839</v>
      </c>
      <c r="C14614" t="s">
        <v>4517</v>
      </c>
      <c r="D14614" t="s">
        <v>211</v>
      </c>
      <c r="E14614" s="155">
        <v>62.7</v>
      </c>
      <c r="F14614" s="155">
        <v>62.7</v>
      </c>
      <c r="G14614">
        <v>5.78</v>
      </c>
      <c r="H14614">
        <v>5.78</v>
      </c>
    </row>
    <row r="14615" spans="1:8">
      <c r="A14615" t="s">
        <v>319</v>
      </c>
      <c r="B14615">
        <v>1587</v>
      </c>
      <c r="C14615" t="s">
        <v>4518</v>
      </c>
      <c r="D14615" t="s">
        <v>211</v>
      </c>
      <c r="E14615" s="155">
        <v>7.92</v>
      </c>
      <c r="F14615" s="155">
        <v>7.92</v>
      </c>
      <c r="G14615">
        <v>10.35</v>
      </c>
      <c r="H14615">
        <v>10.35</v>
      </c>
    </row>
    <row r="14616" spans="1:8">
      <c r="A14616" t="s">
        <v>319</v>
      </c>
      <c r="B14616">
        <v>1545</v>
      </c>
      <c r="C14616" t="s">
        <v>4519</v>
      </c>
      <c r="D14616" t="s">
        <v>211</v>
      </c>
      <c r="E14616" s="155">
        <v>75.239999999999995</v>
      </c>
      <c r="F14616" s="155">
        <v>75.239999999999995</v>
      </c>
      <c r="G14616">
        <v>117.15</v>
      </c>
      <c r="H14616">
        <v>117.15</v>
      </c>
    </row>
    <row r="14617" spans="1:8">
      <c r="A14617" t="s">
        <v>319</v>
      </c>
      <c r="B14617">
        <v>1588</v>
      </c>
      <c r="C14617" t="s">
        <v>4520</v>
      </c>
      <c r="D14617" t="s">
        <v>211</v>
      </c>
      <c r="E14617" s="155">
        <v>10.87</v>
      </c>
      <c r="F14617" s="155">
        <v>10.87</v>
      </c>
      <c r="G14617">
        <v>18.22</v>
      </c>
      <c r="H14617">
        <v>18.22</v>
      </c>
    </row>
    <row r="14618" spans="1:8">
      <c r="A14618" t="s">
        <v>496</v>
      </c>
      <c r="B14618">
        <v>1535</v>
      </c>
      <c r="C14618" t="s">
        <v>4521</v>
      </c>
      <c r="D14618" t="s">
        <v>211</v>
      </c>
      <c r="E14618" s="155">
        <v>6.26</v>
      </c>
      <c r="F14618" s="155">
        <v>6.26</v>
      </c>
      <c r="G14618">
        <v>543.1</v>
      </c>
      <c r="H14618">
        <v>543.1</v>
      </c>
    </row>
    <row r="14619" spans="1:8">
      <c r="A14619" t="s">
        <v>496</v>
      </c>
      <c r="B14619">
        <v>1589</v>
      </c>
      <c r="C14619" t="s">
        <v>4522</v>
      </c>
      <c r="D14619" t="s">
        <v>211</v>
      </c>
      <c r="E14619" s="155">
        <v>11.22</v>
      </c>
      <c r="F14619" s="155">
        <v>11.22</v>
      </c>
      <c r="G14619">
        <v>692.76</v>
      </c>
      <c r="H14619">
        <v>692.76</v>
      </c>
    </row>
    <row r="14620" spans="1:8">
      <c r="A14620" t="s">
        <v>319</v>
      </c>
      <c r="B14620">
        <v>1546</v>
      </c>
      <c r="C14620" t="s">
        <v>4523</v>
      </c>
      <c r="D14620" t="s">
        <v>211</v>
      </c>
      <c r="E14620" s="155">
        <v>126.97</v>
      </c>
      <c r="F14620" s="155">
        <v>126.97</v>
      </c>
      <c r="G14620">
        <v>1</v>
      </c>
      <c r="H14620">
        <v>1</v>
      </c>
    </row>
    <row r="14621" spans="1:8">
      <c r="A14621" t="s">
        <v>319</v>
      </c>
      <c r="B14621">
        <v>1590</v>
      </c>
      <c r="C14621" t="s">
        <v>4524</v>
      </c>
      <c r="D14621" t="s">
        <v>211</v>
      </c>
      <c r="E14621" s="155">
        <v>19.75</v>
      </c>
      <c r="F14621" s="155">
        <v>19.75</v>
      </c>
      <c r="G14621">
        <v>214.28</v>
      </c>
      <c r="H14621">
        <v>214.28</v>
      </c>
    </row>
    <row r="14622" spans="1:8">
      <c r="A14622" t="s">
        <v>319</v>
      </c>
      <c r="B14622">
        <v>38415</v>
      </c>
      <c r="C14622" t="s">
        <v>4525</v>
      </c>
      <c r="D14622" t="s">
        <v>211</v>
      </c>
      <c r="E14622" s="155"/>
      <c r="F14622" s="155"/>
      <c r="G14622">
        <v>18.34</v>
      </c>
      <c r="H14622">
        <v>18.34</v>
      </c>
    </row>
    <row r="14623" spans="1:8">
      <c r="A14623" t="s">
        <v>319</v>
      </c>
      <c r="B14623">
        <v>38414</v>
      </c>
      <c r="C14623" t="s">
        <v>4526</v>
      </c>
      <c r="D14623" t="s">
        <v>211</v>
      </c>
      <c r="E14623" s="155"/>
      <c r="F14623" s="155"/>
      <c r="G14623">
        <v>1.6</v>
      </c>
      <c r="H14623">
        <v>1.6</v>
      </c>
    </row>
    <row r="14624" spans="1:8">
      <c r="A14624" t="s">
        <v>319</v>
      </c>
      <c r="B14624">
        <v>38128</v>
      </c>
      <c r="C14624" t="s">
        <v>4527</v>
      </c>
      <c r="D14624" t="s">
        <v>205</v>
      </c>
      <c r="E14624" s="155">
        <v>0.71</v>
      </c>
      <c r="F14624" s="155">
        <v>0.71</v>
      </c>
      <c r="G14624">
        <v>1.1399999999999999</v>
      </c>
      <c r="H14624">
        <v>1.1399999999999999</v>
      </c>
    </row>
    <row r="14625" spans="1:8">
      <c r="A14625" t="s">
        <v>319</v>
      </c>
      <c r="B14625">
        <v>7253</v>
      </c>
      <c r="C14625" t="s">
        <v>4528</v>
      </c>
      <c r="D14625" t="s">
        <v>217</v>
      </c>
      <c r="E14625" s="155">
        <v>152.13999999999999</v>
      </c>
      <c r="F14625" s="155">
        <v>152.13999999999999</v>
      </c>
      <c r="G14625">
        <v>2.16</v>
      </c>
      <c r="H14625">
        <v>2.16</v>
      </c>
    </row>
    <row r="14626" spans="1:8">
      <c r="A14626" t="s">
        <v>319</v>
      </c>
      <c r="B14626">
        <v>4806</v>
      </c>
      <c r="C14626" t="s">
        <v>4529</v>
      </c>
      <c r="D14626" t="s">
        <v>110</v>
      </c>
      <c r="E14626" s="155">
        <v>25.71</v>
      </c>
      <c r="F14626" s="155">
        <v>25.71</v>
      </c>
      <c r="G14626">
        <v>0.56000000000000005</v>
      </c>
      <c r="H14626">
        <v>0.56000000000000005</v>
      </c>
    </row>
    <row r="14627" spans="1:8">
      <c r="A14627" t="s">
        <v>319</v>
      </c>
      <c r="B14627">
        <v>34401</v>
      </c>
      <c r="C14627" t="s">
        <v>4530</v>
      </c>
      <c r="D14627" t="s">
        <v>211</v>
      </c>
      <c r="E14627" s="155">
        <v>1.25</v>
      </c>
      <c r="F14627" s="155">
        <v>1.25</v>
      </c>
      <c r="G14627">
        <v>4.45</v>
      </c>
      <c r="H14627">
        <v>4.45</v>
      </c>
    </row>
    <row r="14628" spans="1:8">
      <c r="A14628" t="s">
        <v>319</v>
      </c>
      <c r="B14628">
        <v>7256</v>
      </c>
      <c r="C14628" t="s">
        <v>4531</v>
      </c>
      <c r="D14628" t="s">
        <v>211</v>
      </c>
      <c r="E14628" s="155">
        <v>0.89</v>
      </c>
      <c r="F14628" s="155">
        <v>0.89</v>
      </c>
      <c r="G14628">
        <v>5.74</v>
      </c>
      <c r="H14628">
        <v>5.74</v>
      </c>
    </row>
    <row r="14629" spans="1:8">
      <c r="A14629" t="s">
        <v>319</v>
      </c>
      <c r="B14629">
        <v>7260</v>
      </c>
      <c r="C14629" t="s">
        <v>4532</v>
      </c>
      <c r="D14629" t="s">
        <v>211</v>
      </c>
      <c r="E14629" s="155">
        <v>1.68</v>
      </c>
      <c r="F14629" s="155">
        <v>1.68</v>
      </c>
      <c r="G14629">
        <v>175</v>
      </c>
      <c r="H14629">
        <v>175</v>
      </c>
    </row>
    <row r="14630" spans="1:8">
      <c r="A14630" t="s">
        <v>319</v>
      </c>
      <c r="B14630">
        <v>7258</v>
      </c>
      <c r="C14630" t="s">
        <v>4533</v>
      </c>
      <c r="D14630" t="s">
        <v>211</v>
      </c>
      <c r="E14630" s="155">
        <v>0.43</v>
      </c>
      <c r="F14630" s="155">
        <v>0.43</v>
      </c>
      <c r="G14630">
        <v>84.72</v>
      </c>
      <c r="H14630">
        <v>84.72</v>
      </c>
    </row>
    <row r="14631" spans="1:8">
      <c r="A14631" t="s">
        <v>319</v>
      </c>
      <c r="B14631">
        <v>34400</v>
      </c>
      <c r="C14631" t="s">
        <v>4534</v>
      </c>
      <c r="D14631" t="s">
        <v>211</v>
      </c>
      <c r="E14631" s="155">
        <v>3.48</v>
      </c>
      <c r="F14631" s="155">
        <v>3.48</v>
      </c>
      <c r="G14631">
        <v>1829.81</v>
      </c>
      <c r="H14631">
        <v>1829.81</v>
      </c>
    </row>
    <row r="14632" spans="1:8">
      <c r="A14632" t="s">
        <v>319</v>
      </c>
      <c r="B14632">
        <v>10617</v>
      </c>
      <c r="C14632" t="s">
        <v>4535</v>
      </c>
      <c r="D14632" t="s">
        <v>211</v>
      </c>
      <c r="E14632" s="155">
        <v>4.4800000000000004</v>
      </c>
      <c r="F14632" s="155">
        <v>4.4800000000000004</v>
      </c>
      <c r="G14632">
        <v>68.13</v>
      </c>
      <c r="H14632">
        <v>68.13</v>
      </c>
    </row>
    <row r="14633" spans="1:8">
      <c r="A14633" t="s">
        <v>319</v>
      </c>
      <c r="B14633">
        <v>44261</v>
      </c>
      <c r="C14633" t="s">
        <v>4536</v>
      </c>
      <c r="D14633" t="s">
        <v>211</v>
      </c>
      <c r="E14633" s="155">
        <v>125.33</v>
      </c>
      <c r="F14633" s="155">
        <v>125.33</v>
      </c>
      <c r="G14633">
        <v>26.17</v>
      </c>
      <c r="H14633">
        <v>26.17</v>
      </c>
    </row>
    <row r="14634" spans="1:8">
      <c r="A14634" t="s">
        <v>319</v>
      </c>
      <c r="B14634">
        <v>7274</v>
      </c>
      <c r="C14634" t="s">
        <v>4537</v>
      </c>
      <c r="D14634" t="s">
        <v>211</v>
      </c>
      <c r="E14634" s="155">
        <v>60.68</v>
      </c>
      <c r="F14634" s="155">
        <v>60.68</v>
      </c>
      <c r="G14634">
        <v>32.090000000000003</v>
      </c>
      <c r="H14634">
        <v>32.090000000000003</v>
      </c>
    </row>
    <row r="14635" spans="1:8">
      <c r="A14635" t="s">
        <v>319</v>
      </c>
      <c r="B14635">
        <v>44326</v>
      </c>
      <c r="C14635" t="s">
        <v>4538</v>
      </c>
      <c r="D14635" t="s">
        <v>211</v>
      </c>
      <c r="E14635" s="155">
        <v>1310.51</v>
      </c>
      <c r="F14635" s="155">
        <v>1310.51</v>
      </c>
      <c r="G14635">
        <v>38.49</v>
      </c>
      <c r="H14635">
        <v>38.49</v>
      </c>
    </row>
    <row r="14636" spans="1:8">
      <c r="A14636" t="s">
        <v>319</v>
      </c>
      <c r="B14636">
        <v>154</v>
      </c>
      <c r="C14636" t="s">
        <v>4539</v>
      </c>
      <c r="D14636" t="s">
        <v>71</v>
      </c>
      <c r="E14636" s="155">
        <v>80.099999999999994</v>
      </c>
      <c r="F14636" s="155">
        <v>80.099999999999994</v>
      </c>
      <c r="G14636">
        <v>22.53</v>
      </c>
      <c r="H14636">
        <v>22.53</v>
      </c>
    </row>
    <row r="14637" spans="1:8">
      <c r="A14637" t="s">
        <v>319</v>
      </c>
      <c r="B14637">
        <v>38121</v>
      </c>
      <c r="C14637" t="s">
        <v>4540</v>
      </c>
      <c r="D14637" t="s">
        <v>71</v>
      </c>
      <c r="E14637" s="155">
        <v>25.58</v>
      </c>
      <c r="F14637" s="155">
        <v>25.58</v>
      </c>
      <c r="G14637">
        <v>19.78</v>
      </c>
      <c r="H14637">
        <v>19.78</v>
      </c>
    </row>
    <row r="14638" spans="1:8">
      <c r="A14638" t="s">
        <v>319</v>
      </c>
      <c r="B14638">
        <v>43776</v>
      </c>
      <c r="C14638" t="s">
        <v>4541</v>
      </c>
      <c r="D14638" t="s">
        <v>71</v>
      </c>
      <c r="E14638" s="155">
        <v>32.28</v>
      </c>
      <c r="F14638" s="155">
        <v>32.28</v>
      </c>
      <c r="G14638">
        <v>11.32</v>
      </c>
      <c r="H14638">
        <v>11.32</v>
      </c>
    </row>
    <row r="14639" spans="1:8">
      <c r="A14639" t="s">
        <v>319</v>
      </c>
      <c r="B14639">
        <v>7343</v>
      </c>
      <c r="C14639" t="s">
        <v>4542</v>
      </c>
      <c r="D14639" t="s">
        <v>71</v>
      </c>
      <c r="E14639" s="155">
        <v>37.630000000000003</v>
      </c>
      <c r="F14639" s="155">
        <v>37.630000000000003</v>
      </c>
      <c r="G14639">
        <v>91.47</v>
      </c>
      <c r="H14639">
        <v>91.47</v>
      </c>
    </row>
    <row r="14640" spans="1:8">
      <c r="A14640" t="s">
        <v>319</v>
      </c>
      <c r="B14640">
        <v>7348</v>
      </c>
      <c r="C14640" t="s">
        <v>4543</v>
      </c>
      <c r="D14640" t="s">
        <v>71</v>
      </c>
      <c r="E14640" s="155">
        <v>24.08</v>
      </c>
      <c r="F14640" s="155">
        <v>24.08</v>
      </c>
      <c r="G14640">
        <v>95.11</v>
      </c>
      <c r="H14640">
        <v>95.11</v>
      </c>
    </row>
    <row r="14641" spans="1:8">
      <c r="A14641" t="s">
        <v>319</v>
      </c>
      <c r="B14641">
        <v>7313</v>
      </c>
      <c r="C14641" t="s">
        <v>4544</v>
      </c>
      <c r="D14641" t="s">
        <v>71</v>
      </c>
      <c r="E14641" s="155">
        <v>23.47</v>
      </c>
      <c r="F14641" s="155">
        <v>23.47</v>
      </c>
      <c r="G14641">
        <v>49.19</v>
      </c>
      <c r="H14641">
        <v>49.19</v>
      </c>
    </row>
    <row r="14642" spans="1:8">
      <c r="A14642" t="s">
        <v>319</v>
      </c>
      <c r="B14642">
        <v>7319</v>
      </c>
      <c r="C14642" t="s">
        <v>4545</v>
      </c>
      <c r="D14642" t="s">
        <v>71</v>
      </c>
      <c r="E14642" s="155">
        <v>13.43</v>
      </c>
      <c r="F14642" s="155">
        <v>13.43</v>
      </c>
      <c r="G14642">
        <v>46.48</v>
      </c>
      <c r="H14642">
        <v>46.48</v>
      </c>
    </row>
    <row r="14643" spans="1:8">
      <c r="A14643" t="s">
        <v>319</v>
      </c>
      <c r="B14643">
        <v>7314</v>
      </c>
      <c r="C14643" t="s">
        <v>4546</v>
      </c>
      <c r="D14643" t="s">
        <v>71</v>
      </c>
      <c r="E14643" s="155">
        <v>89.42</v>
      </c>
      <c r="F14643" s="155">
        <v>89.42</v>
      </c>
      <c r="G14643">
        <v>47.62</v>
      </c>
      <c r="H14643">
        <v>47.62</v>
      </c>
    </row>
    <row r="14644" spans="1:8">
      <c r="A14644" t="s">
        <v>319</v>
      </c>
      <c r="B14644">
        <v>7304</v>
      </c>
      <c r="C14644" t="s">
        <v>4547</v>
      </c>
      <c r="D14644" t="s">
        <v>71</v>
      </c>
      <c r="E14644" s="155">
        <v>95.67</v>
      </c>
      <c r="F14644" s="155">
        <v>95.67</v>
      </c>
      <c r="G14644">
        <v>46.1</v>
      </c>
      <c r="H14644">
        <v>46.1</v>
      </c>
    </row>
    <row r="14645" spans="1:8">
      <c r="A14645" t="s">
        <v>319</v>
      </c>
      <c r="B14645">
        <v>43649</v>
      </c>
      <c r="C14645" t="s">
        <v>4548</v>
      </c>
      <c r="D14645" t="s">
        <v>71</v>
      </c>
      <c r="E14645" s="155">
        <v>49.48</v>
      </c>
      <c r="F14645" s="155">
        <v>49.48</v>
      </c>
      <c r="G14645">
        <v>51</v>
      </c>
      <c r="H14645">
        <v>51</v>
      </c>
    </row>
    <row r="14646" spans="1:8">
      <c r="A14646" t="s">
        <v>319</v>
      </c>
      <c r="B14646">
        <v>43650</v>
      </c>
      <c r="C14646" t="s">
        <v>4549</v>
      </c>
      <c r="D14646" t="s">
        <v>71</v>
      </c>
      <c r="E14646" s="155">
        <v>46.75</v>
      </c>
      <c r="F14646" s="155">
        <v>46.75</v>
      </c>
      <c r="G14646">
        <v>56.28</v>
      </c>
      <c r="H14646">
        <v>56.28</v>
      </c>
    </row>
    <row r="14647" spans="1:8">
      <c r="A14647" t="s">
        <v>319</v>
      </c>
      <c r="B14647">
        <v>7311</v>
      </c>
      <c r="C14647" t="s">
        <v>4550</v>
      </c>
      <c r="D14647" t="s">
        <v>71</v>
      </c>
      <c r="E14647" s="155">
        <v>47.89</v>
      </c>
      <c r="F14647" s="155">
        <v>47.89</v>
      </c>
      <c r="G14647">
        <v>46.73</v>
      </c>
      <c r="H14647">
        <v>46.73</v>
      </c>
    </row>
    <row r="14648" spans="1:8">
      <c r="A14648" t="s">
        <v>319</v>
      </c>
      <c r="B14648">
        <v>7292</v>
      </c>
      <c r="C14648" t="s">
        <v>4551</v>
      </c>
      <c r="D14648" t="s">
        <v>71</v>
      </c>
      <c r="E14648" s="155">
        <v>46.37</v>
      </c>
      <c r="F14648" s="155">
        <v>46.37</v>
      </c>
      <c r="G14648">
        <v>37.729999999999997</v>
      </c>
      <c r="H14648">
        <v>37.729999999999997</v>
      </c>
    </row>
    <row r="14649" spans="1:8">
      <c r="A14649" t="s">
        <v>319</v>
      </c>
      <c r="B14649">
        <v>7293</v>
      </c>
      <c r="C14649" t="s">
        <v>4552</v>
      </c>
      <c r="D14649" t="s">
        <v>71</v>
      </c>
      <c r="E14649" s="155">
        <v>51.3</v>
      </c>
      <c r="F14649" s="155">
        <v>51.3</v>
      </c>
      <c r="G14649">
        <v>34.28</v>
      </c>
      <c r="H14649">
        <v>34.28</v>
      </c>
    </row>
    <row r="14650" spans="1:8">
      <c r="A14650" t="s">
        <v>319</v>
      </c>
      <c r="B14650">
        <v>7306</v>
      </c>
      <c r="C14650" t="s">
        <v>4553</v>
      </c>
      <c r="D14650" t="s">
        <v>71</v>
      </c>
      <c r="E14650" s="155">
        <v>56.61</v>
      </c>
      <c r="F14650" s="155">
        <v>56.61</v>
      </c>
      <c r="G14650">
        <v>33.07</v>
      </c>
      <c r="H14650">
        <v>33.07</v>
      </c>
    </row>
    <row r="14651" spans="1:8">
      <c r="A14651" t="s">
        <v>319</v>
      </c>
      <c r="B14651">
        <v>7288</v>
      </c>
      <c r="C14651" t="s">
        <v>4554</v>
      </c>
      <c r="D14651" t="s">
        <v>71</v>
      </c>
      <c r="E14651" s="155">
        <v>47.01</v>
      </c>
      <c r="F14651" s="155">
        <v>47.01</v>
      </c>
      <c r="G14651">
        <v>14.01</v>
      </c>
      <c r="H14651">
        <v>14.01</v>
      </c>
    </row>
    <row r="14652" spans="1:8">
      <c r="A14652" t="s">
        <v>319</v>
      </c>
      <c r="B14652">
        <v>43625</v>
      </c>
      <c r="C14652" t="s">
        <v>4555</v>
      </c>
      <c r="D14652" t="s">
        <v>71</v>
      </c>
      <c r="E14652" s="155">
        <v>37.950000000000003</v>
      </c>
      <c r="F14652" s="155">
        <v>37.950000000000003</v>
      </c>
      <c r="G14652">
        <v>33.590000000000003</v>
      </c>
      <c r="H14652">
        <v>33.590000000000003</v>
      </c>
    </row>
    <row r="14653" spans="1:8">
      <c r="A14653" t="s">
        <v>319</v>
      </c>
      <c r="B14653">
        <v>43647</v>
      </c>
      <c r="C14653" t="s">
        <v>4556</v>
      </c>
      <c r="D14653" t="s">
        <v>71</v>
      </c>
      <c r="E14653" s="155">
        <v>34.479999999999997</v>
      </c>
      <c r="F14653" s="155">
        <v>34.479999999999997</v>
      </c>
      <c r="G14653">
        <v>21.98</v>
      </c>
      <c r="H14653">
        <v>21.98</v>
      </c>
    </row>
    <row r="14654" spans="1:8">
      <c r="A14654" t="s">
        <v>319</v>
      </c>
      <c r="B14654">
        <v>43648</v>
      </c>
      <c r="C14654" t="s">
        <v>4557</v>
      </c>
      <c r="D14654" t="s">
        <v>71</v>
      </c>
      <c r="E14654" s="155">
        <v>33.270000000000003</v>
      </c>
      <c r="F14654" s="155">
        <v>33.270000000000003</v>
      </c>
      <c r="G14654">
        <v>40.94</v>
      </c>
      <c r="H14654">
        <v>40.94</v>
      </c>
    </row>
    <row r="14655" spans="1:8">
      <c r="A14655" t="s">
        <v>319</v>
      </c>
      <c r="B14655">
        <v>35693</v>
      </c>
      <c r="C14655" t="s">
        <v>4558</v>
      </c>
      <c r="D14655" t="s">
        <v>71</v>
      </c>
      <c r="E14655" s="155">
        <v>14.98</v>
      </c>
      <c r="F14655" s="155">
        <v>14.98</v>
      </c>
      <c r="G14655">
        <v>2.17</v>
      </c>
      <c r="H14655">
        <v>2.17</v>
      </c>
    </row>
    <row r="14656" spans="1:8">
      <c r="A14656" t="s">
        <v>319</v>
      </c>
      <c r="B14656">
        <v>7356</v>
      </c>
      <c r="C14656" t="s">
        <v>4559</v>
      </c>
      <c r="D14656" t="s">
        <v>71</v>
      </c>
      <c r="E14656" s="155">
        <v>35.909999999999997</v>
      </c>
      <c r="F14656" s="155">
        <v>35.909999999999997</v>
      </c>
      <c r="G14656">
        <v>48.48</v>
      </c>
      <c r="H14656">
        <v>48.48</v>
      </c>
    </row>
    <row r="14657" spans="1:8">
      <c r="A14657" t="s">
        <v>319</v>
      </c>
      <c r="B14657">
        <v>35692</v>
      </c>
      <c r="C14657" t="s">
        <v>4560</v>
      </c>
      <c r="D14657" t="s">
        <v>71</v>
      </c>
      <c r="E14657" s="155">
        <v>23.5</v>
      </c>
      <c r="F14657" s="155">
        <v>23.5</v>
      </c>
      <c r="G14657">
        <v>3.68</v>
      </c>
      <c r="H14657">
        <v>3.68</v>
      </c>
    </row>
    <row r="14658" spans="1:8">
      <c r="A14658" t="s">
        <v>319</v>
      </c>
      <c r="B14658">
        <v>43624</v>
      </c>
      <c r="C14658" t="s">
        <v>4561</v>
      </c>
      <c r="D14658" t="s">
        <v>71</v>
      </c>
      <c r="E14658" s="155">
        <v>43.77</v>
      </c>
      <c r="F14658" s="155">
        <v>43.77</v>
      </c>
      <c r="G14658">
        <v>42.51</v>
      </c>
      <c r="H14658">
        <v>42.51</v>
      </c>
    </row>
    <row r="14659" spans="1:8">
      <c r="A14659" t="s">
        <v>319</v>
      </c>
      <c r="B14659">
        <v>7342</v>
      </c>
      <c r="C14659" t="s">
        <v>4562</v>
      </c>
      <c r="D14659" t="s">
        <v>205</v>
      </c>
      <c r="E14659" s="155">
        <v>2.57</v>
      </c>
      <c r="F14659" s="155">
        <v>2.57</v>
      </c>
      <c r="G14659">
        <v>60.13</v>
      </c>
      <c r="H14659">
        <v>60.13</v>
      </c>
    </row>
    <row r="14660" spans="1:8">
      <c r="A14660" t="s">
        <v>319</v>
      </c>
      <c r="B14660">
        <v>7350</v>
      </c>
      <c r="C14660" t="s">
        <v>4563</v>
      </c>
      <c r="D14660" t="s">
        <v>71</v>
      </c>
      <c r="E14660" s="155">
        <v>51.83</v>
      </c>
      <c r="F14660" s="155">
        <v>51.83</v>
      </c>
      <c r="G14660">
        <v>8.5</v>
      </c>
      <c r="H14660">
        <v>8.5</v>
      </c>
    </row>
    <row r="14661" spans="1:8">
      <c r="A14661" t="s">
        <v>319</v>
      </c>
      <c r="B14661">
        <v>39574</v>
      </c>
      <c r="C14661" t="s">
        <v>4564</v>
      </c>
      <c r="D14661" t="s">
        <v>211</v>
      </c>
      <c r="E14661" s="155">
        <v>5.0599999999999996</v>
      </c>
      <c r="F14661" s="155">
        <v>5.0599999999999996</v>
      </c>
      <c r="G14661">
        <v>9.99</v>
      </c>
      <c r="H14661">
        <v>9.99</v>
      </c>
    </row>
    <row r="14662" spans="1:8">
      <c r="A14662" t="s">
        <v>319</v>
      </c>
      <c r="B14662">
        <v>11060</v>
      </c>
      <c r="C14662" t="s">
        <v>4565</v>
      </c>
      <c r="D14662" t="s">
        <v>211</v>
      </c>
      <c r="E14662" s="155">
        <v>29.48</v>
      </c>
      <c r="F14662" s="155">
        <v>29.48</v>
      </c>
      <c r="G14662">
        <v>15.23</v>
      </c>
      <c r="H14662">
        <v>15.23</v>
      </c>
    </row>
    <row r="14663" spans="1:8">
      <c r="A14663" t="s">
        <v>319</v>
      </c>
      <c r="B14663">
        <v>37401</v>
      </c>
      <c r="C14663" t="s">
        <v>4566</v>
      </c>
      <c r="D14663" t="s">
        <v>211</v>
      </c>
      <c r="E14663" s="155">
        <v>38.409999999999997</v>
      </c>
      <c r="F14663" s="155">
        <v>38.409999999999997</v>
      </c>
      <c r="G14663">
        <v>17.3</v>
      </c>
      <c r="H14663">
        <v>17.3</v>
      </c>
    </row>
    <row r="14664" spans="1:8">
      <c r="A14664" t="s">
        <v>319</v>
      </c>
      <c r="B14664">
        <v>38101</v>
      </c>
      <c r="C14664" t="s">
        <v>4567</v>
      </c>
      <c r="D14664" t="s">
        <v>211</v>
      </c>
      <c r="E14664" s="155">
        <v>6.89</v>
      </c>
      <c r="F14664" s="155">
        <v>6.89</v>
      </c>
      <c r="G14664">
        <v>10.87</v>
      </c>
      <c r="H14664">
        <v>10.87</v>
      </c>
    </row>
    <row r="14665" spans="1:8">
      <c r="A14665" t="s">
        <v>319</v>
      </c>
      <c r="B14665">
        <v>7528</v>
      </c>
      <c r="C14665" t="s">
        <v>4568</v>
      </c>
      <c r="D14665" t="s">
        <v>211</v>
      </c>
      <c r="E14665" s="155">
        <v>8.1</v>
      </c>
      <c r="F14665" s="155">
        <v>8.1</v>
      </c>
      <c r="G14665">
        <v>49.19</v>
      </c>
      <c r="H14665">
        <v>49.19</v>
      </c>
    </row>
    <row r="14666" spans="1:8">
      <c r="A14666" t="s">
        <v>319</v>
      </c>
      <c r="B14666">
        <v>12147</v>
      </c>
      <c r="C14666" t="s">
        <v>4569</v>
      </c>
      <c r="D14666" t="s">
        <v>211</v>
      </c>
      <c r="E14666" s="155">
        <v>12.35</v>
      </c>
      <c r="F14666" s="155">
        <v>12.35</v>
      </c>
      <c r="G14666">
        <v>46.35</v>
      </c>
      <c r="H14666">
        <v>46.35</v>
      </c>
    </row>
    <row r="14667" spans="1:8">
      <c r="A14667" t="s">
        <v>319</v>
      </c>
      <c r="B14667">
        <v>38075</v>
      </c>
      <c r="C14667" t="s">
        <v>4570</v>
      </c>
      <c r="D14667" t="s">
        <v>211</v>
      </c>
      <c r="E14667" s="155">
        <v>14.03</v>
      </c>
      <c r="F14667" s="155">
        <v>14.03</v>
      </c>
      <c r="G14667">
        <v>11.91</v>
      </c>
      <c r="H14667">
        <v>11.91</v>
      </c>
    </row>
    <row r="14668" spans="1:8">
      <c r="A14668" t="s">
        <v>319</v>
      </c>
      <c r="B14668">
        <v>38102</v>
      </c>
      <c r="C14668" t="s">
        <v>4571</v>
      </c>
      <c r="D14668" t="s">
        <v>211</v>
      </c>
      <c r="E14668" s="155">
        <v>8.82</v>
      </c>
      <c r="F14668" s="155">
        <v>8.82</v>
      </c>
      <c r="G14668">
        <v>16.91</v>
      </c>
      <c r="H14668">
        <v>16.91</v>
      </c>
    </row>
    <row r="14669" spans="1:8">
      <c r="A14669" t="s">
        <v>319</v>
      </c>
      <c r="B14669">
        <v>7525</v>
      </c>
      <c r="C14669" t="s">
        <v>4572</v>
      </c>
      <c r="D14669" t="s">
        <v>211</v>
      </c>
      <c r="E14669" s="155">
        <v>39.880000000000003</v>
      </c>
      <c r="F14669" s="155">
        <v>39.880000000000003</v>
      </c>
      <c r="G14669">
        <v>17.87</v>
      </c>
      <c r="H14669">
        <v>17.87</v>
      </c>
    </row>
    <row r="14670" spans="1:8">
      <c r="A14670" t="s">
        <v>319</v>
      </c>
      <c r="B14670">
        <v>7524</v>
      </c>
      <c r="C14670" t="s">
        <v>4573</v>
      </c>
      <c r="D14670" t="s">
        <v>211</v>
      </c>
      <c r="E14670" s="155">
        <v>37.58</v>
      </c>
      <c r="F14670" s="155">
        <v>37.58</v>
      </c>
      <c r="G14670">
        <v>22.02</v>
      </c>
      <c r="H14670">
        <v>22.02</v>
      </c>
    </row>
    <row r="14671" spans="1:8">
      <c r="A14671" t="s">
        <v>319</v>
      </c>
      <c r="B14671">
        <v>38105</v>
      </c>
      <c r="C14671" t="s">
        <v>4574</v>
      </c>
      <c r="D14671" t="s">
        <v>211</v>
      </c>
      <c r="E14671" s="155">
        <v>9.65</v>
      </c>
      <c r="F14671" s="155">
        <v>9.65</v>
      </c>
      <c r="G14671">
        <v>35</v>
      </c>
      <c r="H14671">
        <v>35</v>
      </c>
    </row>
    <row r="14672" spans="1:8">
      <c r="A14672" t="s">
        <v>319</v>
      </c>
      <c r="B14672">
        <v>38084</v>
      </c>
      <c r="C14672" t="s">
        <v>4575</v>
      </c>
      <c r="D14672" t="s">
        <v>211</v>
      </c>
      <c r="E14672" s="155">
        <v>13.71</v>
      </c>
      <c r="F14672" s="155">
        <v>13.71</v>
      </c>
      <c r="G14672">
        <v>38.86</v>
      </c>
      <c r="H14672">
        <v>38.86</v>
      </c>
    </row>
    <row r="14673" spans="1:8">
      <c r="A14673" t="s">
        <v>319</v>
      </c>
      <c r="B14673">
        <v>38103</v>
      </c>
      <c r="C14673" t="s">
        <v>4576</v>
      </c>
      <c r="D14673" t="s">
        <v>211</v>
      </c>
      <c r="E14673" s="155">
        <v>14.49</v>
      </c>
      <c r="F14673" s="155">
        <v>14.49</v>
      </c>
      <c r="G14673">
        <v>19.399999999999999</v>
      </c>
      <c r="H14673">
        <v>19.399999999999999</v>
      </c>
    </row>
    <row r="14674" spans="1:8">
      <c r="A14674" t="s">
        <v>462</v>
      </c>
      <c r="B14674">
        <v>38082</v>
      </c>
      <c r="C14674" t="s">
        <v>4577</v>
      </c>
      <c r="D14674" t="s">
        <v>211</v>
      </c>
      <c r="E14674" s="155">
        <v>17.850000000000001</v>
      </c>
      <c r="F14674" s="155">
        <v>17.850000000000001</v>
      </c>
      <c r="G14674">
        <v>74.41</v>
      </c>
      <c r="H14674">
        <v>80.37</v>
      </c>
    </row>
    <row r="14675" spans="1:8">
      <c r="A14675" t="s">
        <v>462</v>
      </c>
      <c r="B14675">
        <v>38104</v>
      </c>
      <c r="C14675" t="s">
        <v>4578</v>
      </c>
      <c r="D14675" t="s">
        <v>211</v>
      </c>
      <c r="E14675" s="155">
        <v>28.38</v>
      </c>
      <c r="F14675" s="155">
        <v>28.38</v>
      </c>
      <c r="G14675">
        <v>13035.22</v>
      </c>
      <c r="H14675">
        <v>14077.15</v>
      </c>
    </row>
    <row r="14676" spans="1:8">
      <c r="A14676" t="s">
        <v>319</v>
      </c>
      <c r="B14676">
        <v>38083</v>
      </c>
      <c r="C14676" t="s">
        <v>4579</v>
      </c>
      <c r="D14676" t="s">
        <v>211</v>
      </c>
      <c r="E14676" s="155">
        <v>31.51</v>
      </c>
      <c r="F14676" s="155">
        <v>31.51</v>
      </c>
      <c r="G14676">
        <v>82.13</v>
      </c>
      <c r="H14676">
        <v>82.13</v>
      </c>
    </row>
    <row r="14677" spans="1:8">
      <c r="A14677" t="s">
        <v>319</v>
      </c>
      <c r="B14677">
        <v>38076</v>
      </c>
      <c r="C14677" t="s">
        <v>4580</v>
      </c>
      <c r="D14677" t="s">
        <v>211</v>
      </c>
      <c r="E14677" s="155">
        <v>15.73</v>
      </c>
      <c r="F14677" s="155">
        <v>15.73</v>
      </c>
      <c r="G14677">
        <v>98.76</v>
      </c>
      <c r="H14677">
        <v>98.76</v>
      </c>
    </row>
    <row r="14678" spans="1:8">
      <c r="A14678" t="s">
        <v>319</v>
      </c>
      <c r="B14678">
        <v>7592</v>
      </c>
      <c r="C14678" t="s">
        <v>4581</v>
      </c>
      <c r="D14678" t="s">
        <v>88</v>
      </c>
      <c r="E14678" s="155">
        <v>31.37</v>
      </c>
      <c r="F14678" s="155">
        <v>31.37</v>
      </c>
      <c r="G14678">
        <v>103.9</v>
      </c>
      <c r="H14678">
        <v>103.9</v>
      </c>
    </row>
    <row r="14679" spans="1:8">
      <c r="A14679" t="s">
        <v>319</v>
      </c>
      <c r="B14679">
        <v>40820</v>
      </c>
      <c r="C14679" t="s">
        <v>4582</v>
      </c>
      <c r="D14679" t="s">
        <v>291</v>
      </c>
      <c r="E14679" s="155">
        <v>5489.42</v>
      </c>
      <c r="F14679" s="155">
        <v>5489.42</v>
      </c>
      <c r="G14679">
        <v>276.72000000000003</v>
      </c>
      <c r="H14679">
        <v>276.72000000000003</v>
      </c>
    </row>
    <row r="14680" spans="1:8">
      <c r="A14680" t="s">
        <v>319</v>
      </c>
      <c r="B14680">
        <v>11826</v>
      </c>
      <c r="C14680" t="s">
        <v>4583</v>
      </c>
      <c r="D14680" t="s">
        <v>211</v>
      </c>
      <c r="E14680" s="155">
        <v>48.87</v>
      </c>
      <c r="F14680" s="155">
        <v>48.87</v>
      </c>
      <c r="G14680">
        <v>215.67</v>
      </c>
      <c r="H14680">
        <v>215.67</v>
      </c>
    </row>
    <row r="14681" spans="1:8">
      <c r="A14681" t="s">
        <v>319</v>
      </c>
      <c r="B14681">
        <v>7606</v>
      </c>
      <c r="C14681" t="s">
        <v>4584</v>
      </c>
      <c r="D14681" t="s">
        <v>211</v>
      </c>
      <c r="E14681" s="155">
        <v>58.78</v>
      </c>
      <c r="F14681" s="155">
        <v>58.78</v>
      </c>
      <c r="G14681">
        <v>176.95</v>
      </c>
      <c r="H14681">
        <v>176.95</v>
      </c>
    </row>
    <row r="14682" spans="1:8">
      <c r="A14682" t="s">
        <v>319</v>
      </c>
      <c r="B14682">
        <v>11825</v>
      </c>
      <c r="C14682" t="s">
        <v>4585</v>
      </c>
      <c r="D14682" t="s">
        <v>211</v>
      </c>
      <c r="E14682" s="155">
        <v>61.83</v>
      </c>
      <c r="F14682" s="155">
        <v>61.83</v>
      </c>
      <c r="G14682">
        <v>42.77</v>
      </c>
      <c r="H14682">
        <v>42.77</v>
      </c>
    </row>
    <row r="14683" spans="1:8">
      <c r="A14683" t="s">
        <v>319</v>
      </c>
      <c r="B14683">
        <v>11767</v>
      </c>
      <c r="C14683" t="s">
        <v>4586</v>
      </c>
      <c r="D14683" t="s">
        <v>211</v>
      </c>
      <c r="E14683" s="155">
        <v>164.69</v>
      </c>
      <c r="F14683" s="155">
        <v>164.69</v>
      </c>
      <c r="G14683">
        <v>46.18</v>
      </c>
      <c r="H14683">
        <v>46.18</v>
      </c>
    </row>
    <row r="14684" spans="1:8">
      <c r="A14684" t="s">
        <v>319</v>
      </c>
      <c r="B14684">
        <v>11763</v>
      </c>
      <c r="C14684" t="s">
        <v>4587</v>
      </c>
      <c r="D14684" t="s">
        <v>211</v>
      </c>
      <c r="E14684" s="155">
        <v>128.36000000000001</v>
      </c>
      <c r="F14684" s="155">
        <v>128.36000000000001</v>
      </c>
      <c r="G14684">
        <v>117.93</v>
      </c>
      <c r="H14684">
        <v>117.93</v>
      </c>
    </row>
    <row r="14685" spans="1:8">
      <c r="A14685" t="s">
        <v>319</v>
      </c>
      <c r="B14685">
        <v>11764</v>
      </c>
      <c r="C14685" t="s">
        <v>4588</v>
      </c>
      <c r="D14685" t="s">
        <v>211</v>
      </c>
      <c r="E14685" s="155">
        <v>105.31</v>
      </c>
      <c r="F14685" s="155">
        <v>105.31</v>
      </c>
      <c r="G14685">
        <v>64.5</v>
      </c>
      <c r="H14685">
        <v>64.5</v>
      </c>
    </row>
    <row r="14686" spans="1:8">
      <c r="A14686" t="s">
        <v>319</v>
      </c>
      <c r="B14686">
        <v>11829</v>
      </c>
      <c r="C14686" t="s">
        <v>4589</v>
      </c>
      <c r="D14686" t="s">
        <v>211</v>
      </c>
      <c r="E14686" s="155">
        <v>25.45</v>
      </c>
      <c r="F14686" s="155">
        <v>25.45</v>
      </c>
      <c r="G14686">
        <v>75.87</v>
      </c>
      <c r="H14686">
        <v>75.87</v>
      </c>
    </row>
    <row r="14687" spans="1:8">
      <c r="A14687" t="s">
        <v>319</v>
      </c>
      <c r="B14687">
        <v>11830</v>
      </c>
      <c r="C14687" t="s">
        <v>4590</v>
      </c>
      <c r="D14687" t="s">
        <v>211</v>
      </c>
      <c r="E14687" s="155">
        <v>27.48</v>
      </c>
      <c r="F14687" s="155">
        <v>27.48</v>
      </c>
      <c r="G14687">
        <v>288.47000000000003</v>
      </c>
      <c r="H14687">
        <v>288.47000000000003</v>
      </c>
    </row>
    <row r="14688" spans="1:8">
      <c r="A14688" t="s">
        <v>319</v>
      </c>
      <c r="B14688">
        <v>11765</v>
      </c>
      <c r="C14688" t="s">
        <v>4591</v>
      </c>
      <c r="D14688" t="s">
        <v>211</v>
      </c>
      <c r="E14688" s="155">
        <v>70.180000000000007</v>
      </c>
      <c r="F14688" s="155">
        <v>70.180000000000007</v>
      </c>
      <c r="G14688">
        <v>1915.88</v>
      </c>
      <c r="H14688">
        <v>1915.88</v>
      </c>
    </row>
    <row r="14689" spans="1:8">
      <c r="A14689" t="s">
        <v>319</v>
      </c>
      <c r="B14689">
        <v>11766</v>
      </c>
      <c r="C14689" t="s">
        <v>4592</v>
      </c>
      <c r="D14689" t="s">
        <v>211</v>
      </c>
      <c r="E14689" s="155">
        <v>38.39</v>
      </c>
      <c r="F14689" s="155">
        <v>38.39</v>
      </c>
      <c r="G14689">
        <v>62.9</v>
      </c>
      <c r="H14689">
        <v>62.9</v>
      </c>
    </row>
    <row r="14690" spans="1:8">
      <c r="A14690" t="s">
        <v>319</v>
      </c>
      <c r="B14690">
        <v>11824</v>
      </c>
      <c r="C14690" t="s">
        <v>4593</v>
      </c>
      <c r="D14690" t="s">
        <v>211</v>
      </c>
      <c r="E14690" s="155">
        <v>45.15</v>
      </c>
      <c r="F14690" s="155">
        <v>45.15</v>
      </c>
      <c r="G14690">
        <v>40.14</v>
      </c>
      <c r="H14690">
        <v>40.14</v>
      </c>
    </row>
    <row r="14691" spans="1:8">
      <c r="A14691" t="s">
        <v>319</v>
      </c>
      <c r="B14691">
        <v>44045</v>
      </c>
      <c r="C14691" t="s">
        <v>4594</v>
      </c>
      <c r="D14691" t="s">
        <v>211</v>
      </c>
      <c r="E14691" s="155">
        <v>378.14</v>
      </c>
      <c r="F14691" s="155">
        <v>378.14</v>
      </c>
      <c r="G14691">
        <v>34.049999999999997</v>
      </c>
      <c r="H14691">
        <v>34.049999999999997</v>
      </c>
    </row>
    <row r="14692" spans="1:8">
      <c r="A14692" t="s">
        <v>319</v>
      </c>
      <c r="B14692">
        <v>39702</v>
      </c>
      <c r="C14692" t="s">
        <v>4595</v>
      </c>
      <c r="D14692" t="s">
        <v>211</v>
      </c>
      <c r="E14692" s="155">
        <v>2511.36</v>
      </c>
      <c r="F14692" s="155">
        <v>2511.36</v>
      </c>
      <c r="G14692">
        <v>223.34</v>
      </c>
      <c r="H14692">
        <v>223.34</v>
      </c>
    </row>
    <row r="14693" spans="1:8">
      <c r="A14693" t="s">
        <v>319</v>
      </c>
      <c r="B14693">
        <v>13415</v>
      </c>
      <c r="C14693" t="s">
        <v>4596</v>
      </c>
      <c r="D14693" t="s">
        <v>211</v>
      </c>
      <c r="E14693" s="155">
        <v>82.45</v>
      </c>
      <c r="F14693" s="155">
        <v>82.45</v>
      </c>
      <c r="G14693">
        <v>81.92</v>
      </c>
      <c r="H14693">
        <v>81.92</v>
      </c>
    </row>
    <row r="14694" spans="1:8">
      <c r="A14694" t="s">
        <v>319</v>
      </c>
      <c r="B14694">
        <v>7602</v>
      </c>
      <c r="C14694" t="s">
        <v>4597</v>
      </c>
      <c r="D14694" t="s">
        <v>211</v>
      </c>
      <c r="E14694" s="155">
        <v>52.61</v>
      </c>
      <c r="F14694" s="155">
        <v>52.61</v>
      </c>
      <c r="G14694">
        <v>122.95</v>
      </c>
      <c r="H14694">
        <v>122.95</v>
      </c>
    </row>
    <row r="14695" spans="1:8">
      <c r="A14695" t="s">
        <v>319</v>
      </c>
      <c r="B14695">
        <v>7603</v>
      </c>
      <c r="C14695" t="s">
        <v>4598</v>
      </c>
      <c r="D14695" t="s">
        <v>211</v>
      </c>
      <c r="E14695" s="155">
        <v>44.64</v>
      </c>
      <c r="F14695" s="155">
        <v>44.64</v>
      </c>
      <c r="G14695">
        <v>1554.56</v>
      </c>
      <c r="H14695">
        <v>1554.56</v>
      </c>
    </row>
    <row r="14696" spans="1:8">
      <c r="A14696" t="s">
        <v>319</v>
      </c>
      <c r="B14696">
        <v>11777</v>
      </c>
      <c r="C14696" t="s">
        <v>4599</v>
      </c>
      <c r="D14696" t="s">
        <v>211</v>
      </c>
      <c r="E14696" s="155">
        <v>237.33</v>
      </c>
      <c r="F14696" s="155">
        <v>237.33</v>
      </c>
      <c r="G14696">
        <v>129.18</v>
      </c>
      <c r="H14696">
        <v>129.18</v>
      </c>
    </row>
    <row r="14697" spans="1:8">
      <c r="A14697" t="s">
        <v>319</v>
      </c>
      <c r="B14697">
        <v>13417</v>
      </c>
      <c r="C14697" t="s">
        <v>4600</v>
      </c>
      <c r="D14697" t="s">
        <v>211</v>
      </c>
      <c r="E14697" s="155">
        <v>107.38</v>
      </c>
      <c r="F14697" s="155">
        <v>107.38</v>
      </c>
      <c r="G14697">
        <v>163.63999999999999</v>
      </c>
      <c r="H14697">
        <v>163.63999999999999</v>
      </c>
    </row>
    <row r="14698" spans="1:8">
      <c r="A14698" t="s">
        <v>319</v>
      </c>
      <c r="B14698">
        <v>36791</v>
      </c>
      <c r="C14698" t="s">
        <v>4601</v>
      </c>
      <c r="D14698" t="s">
        <v>211</v>
      </c>
      <c r="E14698" s="155">
        <v>161.16999999999999</v>
      </c>
      <c r="F14698" s="155">
        <v>161.16999999999999</v>
      </c>
      <c r="G14698">
        <v>108.93</v>
      </c>
      <c r="H14698">
        <v>108.93</v>
      </c>
    </row>
    <row r="14699" spans="1:8">
      <c r="A14699" t="s">
        <v>319</v>
      </c>
      <c r="B14699">
        <v>36795</v>
      </c>
      <c r="C14699" t="s">
        <v>4602</v>
      </c>
      <c r="D14699" t="s">
        <v>211</v>
      </c>
      <c r="E14699" s="155">
        <v>2037.74</v>
      </c>
      <c r="F14699" s="155">
        <v>2037.74</v>
      </c>
      <c r="G14699">
        <v>51.67</v>
      </c>
      <c r="H14699">
        <v>51.67</v>
      </c>
    </row>
    <row r="14700" spans="1:8">
      <c r="A14700" t="s">
        <v>319</v>
      </c>
      <c r="B14700">
        <v>36796</v>
      </c>
      <c r="C14700" t="s">
        <v>4603</v>
      </c>
      <c r="D14700" t="s">
        <v>211</v>
      </c>
      <c r="E14700" s="155">
        <v>169.33</v>
      </c>
      <c r="F14700" s="155">
        <v>169.33</v>
      </c>
      <c r="G14700">
        <v>43.75</v>
      </c>
      <c r="H14700">
        <v>43.75</v>
      </c>
    </row>
    <row r="14701" spans="1:8">
      <c r="A14701" t="s">
        <v>319</v>
      </c>
      <c r="B14701">
        <v>36792</v>
      </c>
      <c r="C14701" t="s">
        <v>4604</v>
      </c>
      <c r="D14701" t="s">
        <v>211</v>
      </c>
      <c r="E14701" s="155">
        <v>214.5</v>
      </c>
      <c r="F14701" s="155">
        <v>214.5</v>
      </c>
      <c r="G14701">
        <v>63.58</v>
      </c>
      <c r="H14701">
        <v>63.58</v>
      </c>
    </row>
    <row r="14702" spans="1:8">
      <c r="A14702" t="s">
        <v>319</v>
      </c>
      <c r="B14702">
        <v>11773</v>
      </c>
      <c r="C14702" t="s">
        <v>4605</v>
      </c>
      <c r="D14702" t="s">
        <v>211</v>
      </c>
      <c r="E14702" s="155">
        <v>142.79</v>
      </c>
      <c r="F14702" s="155">
        <v>142.79</v>
      </c>
      <c r="G14702">
        <v>109.27</v>
      </c>
      <c r="H14702">
        <v>109.27</v>
      </c>
    </row>
    <row r="14703" spans="1:8">
      <c r="A14703" t="s">
        <v>319</v>
      </c>
      <c r="B14703">
        <v>11762</v>
      </c>
      <c r="C14703" t="s">
        <v>4606</v>
      </c>
      <c r="D14703" t="s">
        <v>211</v>
      </c>
      <c r="E14703" s="155">
        <v>67.73</v>
      </c>
      <c r="F14703" s="155">
        <v>67.73</v>
      </c>
      <c r="G14703">
        <v>82.75</v>
      </c>
      <c r="H14703">
        <v>82.75</v>
      </c>
    </row>
    <row r="14704" spans="1:8">
      <c r="A14704" t="s">
        <v>319</v>
      </c>
      <c r="B14704">
        <v>7604</v>
      </c>
      <c r="C14704" t="s">
        <v>4607</v>
      </c>
      <c r="D14704" t="s">
        <v>211</v>
      </c>
      <c r="E14704" s="155">
        <v>57.35</v>
      </c>
      <c r="F14704" s="155">
        <v>57.35</v>
      </c>
      <c r="G14704">
        <v>73.5</v>
      </c>
      <c r="H14704">
        <v>73.5</v>
      </c>
    </row>
    <row r="14705" spans="1:8">
      <c r="A14705" t="s">
        <v>319</v>
      </c>
      <c r="B14705">
        <v>13984</v>
      </c>
      <c r="C14705" t="s">
        <v>4608</v>
      </c>
      <c r="D14705" t="s">
        <v>211</v>
      </c>
      <c r="E14705" s="155">
        <v>83.34</v>
      </c>
      <c r="F14705" s="155">
        <v>83.34</v>
      </c>
      <c r="G14705">
        <v>26.8</v>
      </c>
      <c r="H14705">
        <v>26.8</v>
      </c>
    </row>
    <row r="14706" spans="1:8">
      <c r="A14706" t="s">
        <v>319</v>
      </c>
      <c r="B14706">
        <v>11772</v>
      </c>
      <c r="C14706" t="s">
        <v>4609</v>
      </c>
      <c r="D14706" t="s">
        <v>211</v>
      </c>
      <c r="E14706" s="155">
        <v>143.24</v>
      </c>
      <c r="F14706" s="155">
        <v>143.24</v>
      </c>
      <c r="G14706">
        <v>11.29</v>
      </c>
      <c r="H14706">
        <v>11.29</v>
      </c>
    </row>
    <row r="14707" spans="1:8">
      <c r="A14707" t="s">
        <v>319</v>
      </c>
      <c r="B14707">
        <v>13983</v>
      </c>
      <c r="C14707" t="s">
        <v>4610</v>
      </c>
      <c r="D14707" t="s">
        <v>211</v>
      </c>
      <c r="E14707" s="155">
        <v>108.48</v>
      </c>
      <c r="F14707" s="155">
        <v>108.48</v>
      </c>
      <c r="G14707">
        <v>34.81</v>
      </c>
      <c r="H14707">
        <v>34.81</v>
      </c>
    </row>
    <row r="14708" spans="1:8">
      <c r="A14708" t="s">
        <v>319</v>
      </c>
      <c r="B14708">
        <v>13416</v>
      </c>
      <c r="C14708" t="s">
        <v>4611</v>
      </c>
      <c r="D14708" t="s">
        <v>211</v>
      </c>
      <c r="E14708" s="155">
        <v>96.35</v>
      </c>
      <c r="F14708" s="155">
        <v>96.35</v>
      </c>
      <c r="G14708">
        <v>20.95</v>
      </c>
      <c r="H14708">
        <v>20.95</v>
      </c>
    </row>
    <row r="14709" spans="1:8">
      <c r="A14709" t="s">
        <v>319</v>
      </c>
      <c r="B14709">
        <v>40329</v>
      </c>
      <c r="C14709" t="s">
        <v>4612</v>
      </c>
      <c r="D14709" t="s">
        <v>211</v>
      </c>
      <c r="E14709" s="155">
        <v>15.95</v>
      </c>
      <c r="F14709" s="155">
        <v>15.95</v>
      </c>
      <c r="G14709">
        <v>181.26</v>
      </c>
      <c r="H14709">
        <v>181.26</v>
      </c>
    </row>
    <row r="14710" spans="1:8">
      <c r="A14710" t="s">
        <v>319</v>
      </c>
      <c r="B14710">
        <v>11823</v>
      </c>
      <c r="C14710" t="s">
        <v>4613</v>
      </c>
      <c r="D14710" t="s">
        <v>211</v>
      </c>
      <c r="E14710" s="155">
        <v>6.72</v>
      </c>
      <c r="F14710" s="155">
        <v>6.72</v>
      </c>
      <c r="G14710">
        <v>125058.65</v>
      </c>
      <c r="H14710">
        <v>125058.65</v>
      </c>
    </row>
    <row r="14711" spans="1:8">
      <c r="A14711" t="s">
        <v>319</v>
      </c>
      <c r="B14711">
        <v>11822</v>
      </c>
      <c r="C14711" t="s">
        <v>4614</v>
      </c>
      <c r="D14711" t="s">
        <v>211</v>
      </c>
      <c r="E14711" s="155">
        <v>25.11</v>
      </c>
      <c r="F14711" s="155">
        <v>25.11</v>
      </c>
      <c r="G14711">
        <v>19331.39</v>
      </c>
      <c r="H14711">
        <v>19331.39</v>
      </c>
    </row>
    <row r="14712" spans="1:8">
      <c r="A14712" t="s">
        <v>319</v>
      </c>
      <c r="B14712">
        <v>11831</v>
      </c>
      <c r="C14712" t="s">
        <v>4615</v>
      </c>
      <c r="D14712" t="s">
        <v>211</v>
      </c>
      <c r="E14712" s="155">
        <v>15.11</v>
      </c>
      <c r="F14712" s="155">
        <v>15.11</v>
      </c>
      <c r="G14712">
        <v>8867.61</v>
      </c>
      <c r="H14712">
        <v>8867.61</v>
      </c>
    </row>
    <row r="14713" spans="1:8">
      <c r="A14713" t="s">
        <v>319</v>
      </c>
      <c r="B14713">
        <v>45249</v>
      </c>
      <c r="C14713" t="s">
        <v>4616</v>
      </c>
      <c r="D14713" t="s">
        <v>211</v>
      </c>
      <c r="E14713" s="155">
        <v>142.63</v>
      </c>
      <c r="F14713" s="155">
        <v>142.63</v>
      </c>
      <c r="G14713">
        <v>24381.49</v>
      </c>
      <c r="H14713">
        <v>24381.49</v>
      </c>
    </row>
    <row r="14714" spans="1:8">
      <c r="A14714" t="s">
        <v>319</v>
      </c>
      <c r="B14714">
        <v>7613</v>
      </c>
      <c r="C14714" t="s">
        <v>4617</v>
      </c>
      <c r="D14714" t="s">
        <v>211</v>
      </c>
      <c r="E14714" s="155"/>
      <c r="F14714" s="155"/>
      <c r="G14714">
        <v>158132.31</v>
      </c>
      <c r="H14714">
        <v>158132.31</v>
      </c>
    </row>
    <row r="14715" spans="1:8">
      <c r="A14715" t="s">
        <v>319</v>
      </c>
      <c r="B14715">
        <v>7619</v>
      </c>
      <c r="C14715" t="s">
        <v>4618</v>
      </c>
      <c r="D14715" t="s">
        <v>211</v>
      </c>
      <c r="E14715" s="155"/>
      <c r="F14715" s="155"/>
      <c r="G14715">
        <v>34203.64</v>
      </c>
      <c r="H14715">
        <v>34203.64</v>
      </c>
    </row>
    <row r="14716" spans="1:8">
      <c r="A14716" t="s">
        <v>319</v>
      </c>
      <c r="B14716">
        <v>12076</v>
      </c>
      <c r="C14716" t="s">
        <v>4619</v>
      </c>
      <c r="D14716" t="s">
        <v>211</v>
      </c>
      <c r="E14716" s="155"/>
      <c r="F14716" s="155"/>
      <c r="G14716">
        <v>10831.15</v>
      </c>
      <c r="H14716">
        <v>10831.15</v>
      </c>
    </row>
    <row r="14717" spans="1:8">
      <c r="A14717" t="s">
        <v>319</v>
      </c>
      <c r="B14717">
        <v>7614</v>
      </c>
      <c r="C14717" t="s">
        <v>4620</v>
      </c>
      <c r="D14717" t="s">
        <v>211</v>
      </c>
      <c r="E14717" s="155"/>
      <c r="F14717" s="155"/>
      <c r="G14717">
        <v>39904.239999999998</v>
      </c>
      <c r="H14717">
        <v>39904.239999999998</v>
      </c>
    </row>
    <row r="14718" spans="1:8">
      <c r="A14718" t="s">
        <v>319</v>
      </c>
      <c r="B14718">
        <v>7618</v>
      </c>
      <c r="C14718" t="s">
        <v>4621</v>
      </c>
      <c r="D14718" t="s">
        <v>211</v>
      </c>
      <c r="E14718" s="155"/>
      <c r="F14718" s="155"/>
      <c r="G14718">
        <v>12097.95</v>
      </c>
      <c r="H14718">
        <v>12097.95</v>
      </c>
    </row>
    <row r="14719" spans="1:8">
      <c r="A14719" t="s">
        <v>319</v>
      </c>
      <c r="B14719">
        <v>7620</v>
      </c>
      <c r="C14719" t="s">
        <v>4622</v>
      </c>
      <c r="D14719" t="s">
        <v>211</v>
      </c>
      <c r="E14719" s="155"/>
      <c r="F14719" s="155"/>
      <c r="G14719">
        <v>65117.4</v>
      </c>
      <c r="H14719">
        <v>65117.4</v>
      </c>
    </row>
    <row r="14720" spans="1:8">
      <c r="A14720" t="s">
        <v>319</v>
      </c>
      <c r="B14720">
        <v>7610</v>
      </c>
      <c r="C14720" t="s">
        <v>4623</v>
      </c>
      <c r="D14720" t="s">
        <v>211</v>
      </c>
      <c r="E14720" s="155"/>
      <c r="F14720" s="155"/>
      <c r="G14720">
        <v>15645</v>
      </c>
      <c r="H14720">
        <v>15645</v>
      </c>
    </row>
    <row r="14721" spans="1:8">
      <c r="A14721" t="s">
        <v>319</v>
      </c>
      <c r="B14721">
        <v>7615</v>
      </c>
      <c r="C14721" t="s">
        <v>4624</v>
      </c>
      <c r="D14721" t="s">
        <v>211</v>
      </c>
      <c r="E14721" s="155"/>
      <c r="F14721" s="155"/>
      <c r="G14721">
        <v>89319.64</v>
      </c>
      <c r="H14721">
        <v>89319.64</v>
      </c>
    </row>
    <row r="14722" spans="1:8">
      <c r="A14722" t="s">
        <v>493</v>
      </c>
      <c r="B14722">
        <v>7617</v>
      </c>
      <c r="C14722" t="s">
        <v>4625</v>
      </c>
      <c r="D14722" t="s">
        <v>211</v>
      </c>
      <c r="E14722" s="155"/>
      <c r="F14722" s="155"/>
      <c r="G14722">
        <v>1.07</v>
      </c>
      <c r="H14722">
        <v>1.07</v>
      </c>
    </row>
    <row r="14723" spans="1:8">
      <c r="A14723" t="s">
        <v>493</v>
      </c>
      <c r="B14723">
        <v>7616</v>
      </c>
      <c r="C14723" t="s">
        <v>4626</v>
      </c>
      <c r="D14723" t="s">
        <v>211</v>
      </c>
      <c r="E14723" s="155"/>
      <c r="F14723" s="155"/>
      <c r="G14723">
        <v>176.94</v>
      </c>
      <c r="H14723">
        <v>176.94</v>
      </c>
    </row>
    <row r="14724" spans="1:8">
      <c r="A14724" t="s">
        <v>496</v>
      </c>
      <c r="B14724">
        <v>7611</v>
      </c>
      <c r="C14724" t="s">
        <v>4627</v>
      </c>
      <c r="D14724" t="s">
        <v>211</v>
      </c>
      <c r="E14724" s="155"/>
      <c r="F14724" s="155"/>
      <c r="G14724">
        <v>1130275.1599999999</v>
      </c>
      <c r="H14724">
        <v>1130275.1599999999</v>
      </c>
    </row>
    <row r="14725" spans="1:8">
      <c r="A14725" t="s">
        <v>496</v>
      </c>
      <c r="B14725">
        <v>7612</v>
      </c>
      <c r="C14725" t="s">
        <v>4628</v>
      </c>
      <c r="D14725" t="s">
        <v>211</v>
      </c>
      <c r="E14725" s="155"/>
      <c r="F14725" s="155"/>
      <c r="G14725">
        <v>1079918</v>
      </c>
      <c r="H14725">
        <v>1079918</v>
      </c>
    </row>
    <row r="14726" spans="1:8">
      <c r="A14726" t="s">
        <v>496</v>
      </c>
      <c r="B14726">
        <v>37371</v>
      </c>
      <c r="C14726" t="s">
        <v>4629</v>
      </c>
      <c r="D14726" t="s">
        <v>88</v>
      </c>
      <c r="E14726" s="155">
        <v>0.5</v>
      </c>
      <c r="F14726" s="155">
        <v>0.5</v>
      </c>
      <c r="G14726">
        <v>1400000</v>
      </c>
      <c r="H14726">
        <v>1400000</v>
      </c>
    </row>
    <row r="14727" spans="1:8">
      <c r="A14727" t="s">
        <v>496</v>
      </c>
      <c r="B14727">
        <v>40861</v>
      </c>
      <c r="C14727" t="s">
        <v>4630</v>
      </c>
      <c r="D14727" t="s">
        <v>291</v>
      </c>
      <c r="E14727" s="155">
        <v>82.88</v>
      </c>
      <c r="F14727" s="155">
        <v>82.88</v>
      </c>
      <c r="G14727">
        <v>1391437.18</v>
      </c>
      <c r="H14727">
        <v>1391437.18</v>
      </c>
    </row>
    <row r="14728" spans="1:8">
      <c r="A14728" t="s">
        <v>496</v>
      </c>
      <c r="B14728">
        <v>36509</v>
      </c>
      <c r="C14728" t="s">
        <v>4631</v>
      </c>
      <c r="D14728" t="s">
        <v>211</v>
      </c>
      <c r="E14728" s="155"/>
      <c r="F14728" s="155"/>
      <c r="G14728">
        <v>4585785.54</v>
      </c>
      <c r="H14728">
        <v>4585785.54</v>
      </c>
    </row>
    <row r="14729" spans="1:8">
      <c r="A14729" t="s">
        <v>496</v>
      </c>
      <c r="B14729">
        <v>7622</v>
      </c>
      <c r="C14729" t="s">
        <v>4632</v>
      </c>
      <c r="D14729" t="s">
        <v>211</v>
      </c>
      <c r="E14729" s="155"/>
      <c r="F14729" s="155"/>
      <c r="G14729">
        <v>336195.68</v>
      </c>
      <c r="H14729">
        <v>336195.68</v>
      </c>
    </row>
    <row r="14730" spans="1:8">
      <c r="A14730" t="s">
        <v>496</v>
      </c>
      <c r="B14730">
        <v>7624</v>
      </c>
      <c r="C14730" t="s">
        <v>4633</v>
      </c>
      <c r="D14730" t="s">
        <v>211</v>
      </c>
      <c r="E14730" s="155"/>
      <c r="F14730" s="155"/>
      <c r="G14730">
        <v>246390</v>
      </c>
      <c r="H14730">
        <v>246390</v>
      </c>
    </row>
    <row r="14731" spans="1:8">
      <c r="A14731" t="s">
        <v>319</v>
      </c>
      <c r="B14731">
        <v>7625</v>
      </c>
      <c r="C14731" t="s">
        <v>4634</v>
      </c>
      <c r="D14731" t="s">
        <v>211</v>
      </c>
      <c r="E14731" s="155"/>
      <c r="F14731" s="155"/>
      <c r="G14731">
        <v>31.13</v>
      </c>
      <c r="H14731">
        <v>31.13</v>
      </c>
    </row>
    <row r="14732" spans="1:8">
      <c r="A14732" t="s">
        <v>319</v>
      </c>
      <c r="B14732">
        <v>7623</v>
      </c>
      <c r="C14732" t="s">
        <v>4635</v>
      </c>
      <c r="D14732" t="s">
        <v>211</v>
      </c>
      <c r="E14732" s="155"/>
      <c r="F14732" s="155"/>
      <c r="G14732">
        <v>192.18</v>
      </c>
      <c r="H14732">
        <v>192.18</v>
      </c>
    </row>
    <row r="14733" spans="1:8">
      <c r="A14733" t="s">
        <v>319</v>
      </c>
      <c r="B14733">
        <v>36511</v>
      </c>
      <c r="C14733" t="s">
        <v>4636</v>
      </c>
      <c r="D14733" t="s">
        <v>211</v>
      </c>
      <c r="E14733" s="155"/>
      <c r="F14733" s="155"/>
      <c r="G14733">
        <v>5.37</v>
      </c>
      <c r="H14733">
        <v>5.37</v>
      </c>
    </row>
    <row r="14734" spans="1:8">
      <c r="A14734" t="s">
        <v>319</v>
      </c>
      <c r="B14734">
        <v>7640</v>
      </c>
      <c r="C14734" t="s">
        <v>4637</v>
      </c>
      <c r="D14734" t="s">
        <v>211</v>
      </c>
      <c r="E14734" s="155"/>
      <c r="F14734" s="155"/>
      <c r="G14734">
        <v>29.03</v>
      </c>
      <c r="H14734">
        <v>29.03</v>
      </c>
    </row>
    <row r="14735" spans="1:8">
      <c r="A14735" t="s">
        <v>319</v>
      </c>
      <c r="B14735">
        <v>11572</v>
      </c>
      <c r="C14735" t="s">
        <v>4638</v>
      </c>
      <c r="D14735" t="s">
        <v>211</v>
      </c>
      <c r="E14735" s="155">
        <v>35.78</v>
      </c>
      <c r="F14735" s="155">
        <v>35.78</v>
      </c>
      <c r="G14735">
        <v>20.54</v>
      </c>
      <c r="H14735">
        <v>20.54</v>
      </c>
    </row>
    <row r="14736" spans="1:8">
      <c r="A14736" t="s">
        <v>319</v>
      </c>
      <c r="B14736">
        <v>36149</v>
      </c>
      <c r="C14736" t="s">
        <v>4639</v>
      </c>
      <c r="D14736" t="s">
        <v>211</v>
      </c>
      <c r="E14736" s="155">
        <v>184.74</v>
      </c>
      <c r="F14736" s="155">
        <v>184.74</v>
      </c>
      <c r="G14736">
        <v>42.04</v>
      </c>
      <c r="H14736">
        <v>42.04</v>
      </c>
    </row>
    <row r="14737" spans="1:8">
      <c r="A14737" t="s">
        <v>319</v>
      </c>
      <c r="B14737">
        <v>42407</v>
      </c>
      <c r="C14737" t="s">
        <v>4640</v>
      </c>
      <c r="D14737" t="s">
        <v>110</v>
      </c>
      <c r="E14737" s="155"/>
      <c r="F14737" s="155"/>
      <c r="G14737">
        <v>8.24</v>
      </c>
      <c r="H14737">
        <v>8.24</v>
      </c>
    </row>
    <row r="14738" spans="1:8">
      <c r="A14738" t="s">
        <v>319</v>
      </c>
      <c r="B14738">
        <v>45200</v>
      </c>
      <c r="C14738" t="s">
        <v>4641</v>
      </c>
      <c r="D14738" t="s">
        <v>211</v>
      </c>
      <c r="E14738" s="155">
        <v>22.84</v>
      </c>
      <c r="F14738" s="155">
        <v>22.84</v>
      </c>
      <c r="G14738">
        <v>6.24</v>
      </c>
      <c r="H14738">
        <v>6.24</v>
      </c>
    </row>
    <row r="14739" spans="1:8">
      <c r="A14739" t="s">
        <v>319</v>
      </c>
      <c r="B14739">
        <v>11581</v>
      </c>
      <c r="C14739" t="s">
        <v>4642</v>
      </c>
      <c r="D14739" t="s">
        <v>110</v>
      </c>
      <c r="E14739" s="155">
        <v>23.62</v>
      </c>
      <c r="F14739" s="155">
        <v>23.62</v>
      </c>
      <c r="G14739">
        <v>5.7</v>
      </c>
      <c r="H14739">
        <v>5.7</v>
      </c>
    </row>
    <row r="14740" spans="1:8">
      <c r="A14740" t="s">
        <v>319</v>
      </c>
      <c r="B14740">
        <v>43605</v>
      </c>
      <c r="C14740" t="s">
        <v>4643</v>
      </c>
      <c r="D14740" t="s">
        <v>110</v>
      </c>
      <c r="E14740" s="155">
        <v>48.32</v>
      </c>
      <c r="F14740" s="155">
        <v>48.32</v>
      </c>
      <c r="G14740">
        <v>10.029999999999999</v>
      </c>
      <c r="H14740">
        <v>10.029999999999999</v>
      </c>
    </row>
    <row r="14741" spans="1:8">
      <c r="A14741" t="s">
        <v>319</v>
      </c>
      <c r="B14741">
        <v>11580</v>
      </c>
      <c r="C14741" t="s">
        <v>4644</v>
      </c>
      <c r="D14741" t="s">
        <v>110</v>
      </c>
      <c r="E14741" s="155">
        <v>9.4700000000000006</v>
      </c>
      <c r="F14741" s="155">
        <v>9.4700000000000006</v>
      </c>
      <c r="G14741">
        <v>1.93</v>
      </c>
      <c r="H14741">
        <v>1.93</v>
      </c>
    </row>
    <row r="14742" spans="1:8">
      <c r="A14742" t="s">
        <v>319</v>
      </c>
      <c r="B14742">
        <v>38386</v>
      </c>
      <c r="C14742" t="s">
        <v>4645</v>
      </c>
      <c r="D14742" t="s">
        <v>211</v>
      </c>
      <c r="E14742" s="155">
        <v>5.39</v>
      </c>
      <c r="F14742" s="155">
        <v>5.39</v>
      </c>
      <c r="G14742">
        <v>3383.58</v>
      </c>
      <c r="H14742">
        <v>3383.58</v>
      </c>
    </row>
    <row r="14743" spans="1:8">
      <c r="A14743" t="s">
        <v>319</v>
      </c>
      <c r="B14743">
        <v>45231</v>
      </c>
      <c r="C14743" t="s">
        <v>4646</v>
      </c>
      <c r="D14743" t="s">
        <v>211</v>
      </c>
      <c r="E14743" s="155">
        <v>4.93</v>
      </c>
      <c r="F14743" s="155">
        <v>4.93</v>
      </c>
      <c r="G14743">
        <v>4313.25</v>
      </c>
      <c r="H14743">
        <v>4313.25</v>
      </c>
    </row>
    <row r="14744" spans="1:8">
      <c r="A14744" t="s">
        <v>319</v>
      </c>
      <c r="B14744">
        <v>45232</v>
      </c>
      <c r="C14744" t="s">
        <v>4647</v>
      </c>
      <c r="D14744" t="s">
        <v>211</v>
      </c>
      <c r="E14744" s="155">
        <v>8.67</v>
      </c>
      <c r="F14744" s="155">
        <v>8.67</v>
      </c>
      <c r="G14744">
        <v>4362.55</v>
      </c>
      <c r="H14744">
        <v>4362.55</v>
      </c>
    </row>
    <row r="14745" spans="1:8">
      <c r="A14745" t="s">
        <v>319</v>
      </c>
      <c r="B14745">
        <v>39848</v>
      </c>
      <c r="C14745" t="s">
        <v>4648</v>
      </c>
      <c r="D14745" t="s">
        <v>110</v>
      </c>
      <c r="E14745" s="155"/>
      <c r="F14745" s="155"/>
      <c r="G14745">
        <v>11.26</v>
      </c>
      <c r="H14745">
        <v>11.26</v>
      </c>
    </row>
    <row r="14746" spans="1:8">
      <c r="A14746" t="s">
        <v>319</v>
      </c>
      <c r="B14746">
        <v>7667</v>
      </c>
      <c r="C14746" t="s">
        <v>4649</v>
      </c>
      <c r="D14746" t="s">
        <v>110</v>
      </c>
      <c r="E14746" s="155">
        <v>3938.21</v>
      </c>
      <c r="F14746" s="155">
        <v>3938.21</v>
      </c>
      <c r="G14746">
        <v>21.01</v>
      </c>
      <c r="H14746">
        <v>21.01</v>
      </c>
    </row>
    <row r="14747" spans="1:8">
      <c r="A14747" t="s">
        <v>319</v>
      </c>
      <c r="B14747">
        <v>7660</v>
      </c>
      <c r="C14747" t="s">
        <v>4650</v>
      </c>
      <c r="D14747" t="s">
        <v>110</v>
      </c>
      <c r="E14747" s="155">
        <v>5020.28</v>
      </c>
      <c r="F14747" s="155">
        <v>5020.28</v>
      </c>
      <c r="G14747">
        <v>34.520000000000003</v>
      </c>
      <c r="H14747">
        <v>34.520000000000003</v>
      </c>
    </row>
    <row r="14748" spans="1:8">
      <c r="A14748" t="s">
        <v>319</v>
      </c>
      <c r="B14748">
        <v>7676</v>
      </c>
      <c r="C14748" t="s">
        <v>4651</v>
      </c>
      <c r="D14748" t="s">
        <v>110</v>
      </c>
      <c r="E14748" s="155">
        <v>5077.6499999999996</v>
      </c>
      <c r="F14748" s="155">
        <v>5077.6499999999996</v>
      </c>
      <c r="G14748">
        <v>73.27</v>
      </c>
      <c r="H14748">
        <v>73.27</v>
      </c>
    </row>
    <row r="14749" spans="1:8">
      <c r="A14749" t="s">
        <v>319</v>
      </c>
      <c r="B14749">
        <v>20999</v>
      </c>
      <c r="C14749" t="s">
        <v>4652</v>
      </c>
      <c r="D14749" t="s">
        <v>110</v>
      </c>
      <c r="E14749" s="155">
        <v>11.34</v>
      </c>
      <c r="F14749" s="155">
        <v>11.34</v>
      </c>
      <c r="G14749">
        <v>25.47</v>
      </c>
      <c r="H14749">
        <v>25.47</v>
      </c>
    </row>
    <row r="14750" spans="1:8">
      <c r="A14750" t="s">
        <v>319</v>
      </c>
      <c r="B14750">
        <v>21001</v>
      </c>
      <c r="C14750" t="s">
        <v>4653</v>
      </c>
      <c r="D14750" t="s">
        <v>110</v>
      </c>
      <c r="E14750" s="155">
        <v>21.16</v>
      </c>
      <c r="F14750" s="155">
        <v>21.16</v>
      </c>
      <c r="G14750">
        <v>40.26</v>
      </c>
      <c r="H14750">
        <v>40.26</v>
      </c>
    </row>
    <row r="14751" spans="1:8">
      <c r="A14751" t="s">
        <v>319</v>
      </c>
      <c r="B14751">
        <v>21003</v>
      </c>
      <c r="C14751" t="s">
        <v>4654</v>
      </c>
      <c r="D14751" t="s">
        <v>110</v>
      </c>
      <c r="E14751" s="155">
        <v>34.770000000000003</v>
      </c>
      <c r="F14751" s="155">
        <v>34.770000000000003</v>
      </c>
      <c r="G14751">
        <v>86.26</v>
      </c>
      <c r="H14751">
        <v>86.26</v>
      </c>
    </row>
    <row r="14752" spans="1:8">
      <c r="A14752" t="s">
        <v>319</v>
      </c>
      <c r="B14752">
        <v>21006</v>
      </c>
      <c r="C14752" t="s">
        <v>4655</v>
      </c>
      <c r="D14752" t="s">
        <v>110</v>
      </c>
      <c r="E14752" s="155">
        <v>73.790000000000006</v>
      </c>
      <c r="F14752" s="155">
        <v>73.790000000000006</v>
      </c>
      <c r="G14752">
        <v>93.41</v>
      </c>
      <c r="H14752">
        <v>93.41</v>
      </c>
    </row>
    <row r="14753" spans="1:8">
      <c r="A14753" t="s">
        <v>319</v>
      </c>
      <c r="B14753">
        <v>21019</v>
      </c>
      <c r="C14753" t="s">
        <v>4656</v>
      </c>
      <c r="D14753" t="s">
        <v>110</v>
      </c>
      <c r="E14753" s="155">
        <v>25.65</v>
      </c>
      <c r="F14753" s="155">
        <v>25.65</v>
      </c>
      <c r="G14753">
        <v>85.72</v>
      </c>
      <c r="H14753">
        <v>85.72</v>
      </c>
    </row>
    <row r="14754" spans="1:8">
      <c r="A14754" t="s">
        <v>319</v>
      </c>
      <c r="B14754">
        <v>21021</v>
      </c>
      <c r="C14754" t="s">
        <v>4657</v>
      </c>
      <c r="D14754" t="s">
        <v>110</v>
      </c>
      <c r="E14754" s="155">
        <v>40.549999999999997</v>
      </c>
      <c r="F14754" s="155">
        <v>40.549999999999997</v>
      </c>
      <c r="G14754">
        <v>63.97</v>
      </c>
      <c r="H14754">
        <v>63.97</v>
      </c>
    </row>
    <row r="14755" spans="1:8">
      <c r="A14755" t="s">
        <v>319</v>
      </c>
      <c r="B14755">
        <v>21024</v>
      </c>
      <c r="C14755" t="s">
        <v>4658</v>
      </c>
      <c r="D14755" t="s">
        <v>110</v>
      </c>
      <c r="E14755" s="155">
        <v>86.88</v>
      </c>
      <c r="F14755" s="155">
        <v>86.88</v>
      </c>
      <c r="G14755">
        <v>41.66</v>
      </c>
      <c r="H14755">
        <v>41.66</v>
      </c>
    </row>
    <row r="14756" spans="1:8">
      <c r="A14756" t="s">
        <v>319</v>
      </c>
      <c r="B14756">
        <v>40624</v>
      </c>
      <c r="C14756" t="s">
        <v>4659</v>
      </c>
      <c r="D14756" t="s">
        <v>110</v>
      </c>
      <c r="E14756" s="155">
        <v>108.73</v>
      </c>
      <c r="F14756" s="155">
        <v>108.73</v>
      </c>
      <c r="G14756">
        <v>55.29</v>
      </c>
      <c r="H14756">
        <v>55.29</v>
      </c>
    </row>
    <row r="14757" spans="1:8">
      <c r="A14757" t="s">
        <v>319</v>
      </c>
      <c r="B14757">
        <v>42575</v>
      </c>
      <c r="C14757" t="s">
        <v>4660</v>
      </c>
      <c r="D14757" t="s">
        <v>110</v>
      </c>
      <c r="E14757" s="155">
        <v>99.77</v>
      </c>
      <c r="F14757" s="155">
        <v>99.77</v>
      </c>
      <c r="G14757">
        <v>1980.83</v>
      </c>
      <c r="H14757">
        <v>1980.83</v>
      </c>
    </row>
    <row r="14758" spans="1:8">
      <c r="A14758" t="s">
        <v>319</v>
      </c>
      <c r="B14758">
        <v>42574</v>
      </c>
      <c r="C14758" t="s">
        <v>4661</v>
      </c>
      <c r="D14758" t="s">
        <v>110</v>
      </c>
      <c r="E14758" s="155">
        <v>74.45</v>
      </c>
      <c r="F14758" s="155">
        <v>74.45</v>
      </c>
      <c r="G14758">
        <v>185.72</v>
      </c>
      <c r="H14758">
        <v>185.72</v>
      </c>
    </row>
    <row r="14759" spans="1:8">
      <c r="A14759" t="s">
        <v>319</v>
      </c>
      <c r="B14759">
        <v>13127</v>
      </c>
      <c r="C14759" t="s">
        <v>4662</v>
      </c>
      <c r="D14759" t="s">
        <v>110</v>
      </c>
      <c r="E14759" s="155">
        <v>48.49</v>
      </c>
      <c r="F14759" s="155">
        <v>48.49</v>
      </c>
      <c r="G14759">
        <v>114.63</v>
      </c>
      <c r="H14759">
        <v>114.63</v>
      </c>
    </row>
    <row r="14760" spans="1:8">
      <c r="A14760" t="s">
        <v>319</v>
      </c>
      <c r="B14760">
        <v>13137</v>
      </c>
      <c r="C14760" t="s">
        <v>4663</v>
      </c>
      <c r="D14760" t="s">
        <v>110</v>
      </c>
      <c r="E14760" s="155">
        <v>64.349999999999994</v>
      </c>
      <c r="F14760" s="155">
        <v>64.349999999999994</v>
      </c>
      <c r="G14760">
        <v>3800.83</v>
      </c>
      <c r="H14760">
        <v>3800.83</v>
      </c>
    </row>
    <row r="14761" spans="1:8">
      <c r="A14761" t="s">
        <v>319</v>
      </c>
      <c r="B14761">
        <v>20989</v>
      </c>
      <c r="C14761" t="s">
        <v>4664</v>
      </c>
      <c r="D14761" t="s">
        <v>110</v>
      </c>
      <c r="E14761" s="155">
        <v>2305.5300000000002</v>
      </c>
      <c r="F14761" s="155">
        <v>2305.5300000000002</v>
      </c>
      <c r="G14761">
        <v>2106.2199999999998</v>
      </c>
      <c r="H14761">
        <v>2106.2199999999998</v>
      </c>
    </row>
    <row r="14762" spans="1:8">
      <c r="A14762" t="s">
        <v>319</v>
      </c>
      <c r="B14762">
        <v>21147</v>
      </c>
      <c r="C14762" t="s">
        <v>4665</v>
      </c>
      <c r="D14762" t="s">
        <v>110</v>
      </c>
      <c r="E14762" s="155">
        <v>216.17</v>
      </c>
      <c r="F14762" s="155">
        <v>216.17</v>
      </c>
      <c r="G14762">
        <v>233.83</v>
      </c>
      <c r="H14762">
        <v>233.83</v>
      </c>
    </row>
    <row r="14763" spans="1:8">
      <c r="A14763" t="s">
        <v>319</v>
      </c>
      <c r="B14763">
        <v>21148</v>
      </c>
      <c r="C14763" t="s">
        <v>4666</v>
      </c>
      <c r="D14763" t="s">
        <v>110</v>
      </c>
      <c r="E14763" s="155">
        <v>133.41999999999999</v>
      </c>
      <c r="F14763" s="155">
        <v>133.41999999999999</v>
      </c>
      <c r="G14763">
        <v>56.84</v>
      </c>
      <c r="H14763">
        <v>56.84</v>
      </c>
    </row>
    <row r="14764" spans="1:8">
      <c r="A14764" t="s">
        <v>319</v>
      </c>
      <c r="B14764">
        <v>20984</v>
      </c>
      <c r="C14764" t="s">
        <v>4667</v>
      </c>
      <c r="D14764" t="s">
        <v>110</v>
      </c>
      <c r="E14764" s="155">
        <v>4423.8599999999997</v>
      </c>
      <c r="F14764" s="155">
        <v>4423.8599999999997</v>
      </c>
      <c r="G14764">
        <v>71.61</v>
      </c>
      <c r="H14764">
        <v>71.61</v>
      </c>
    </row>
    <row r="14765" spans="1:8">
      <c r="A14765" t="s">
        <v>319</v>
      </c>
      <c r="B14765">
        <v>13042</v>
      </c>
      <c r="C14765" t="s">
        <v>4668</v>
      </c>
      <c r="D14765" t="s">
        <v>110</v>
      </c>
      <c r="E14765" s="155">
        <v>2451.4699999999998</v>
      </c>
      <c r="F14765" s="155">
        <v>2451.4699999999998</v>
      </c>
      <c r="G14765">
        <v>340.22</v>
      </c>
      <c r="H14765">
        <v>340.22</v>
      </c>
    </row>
    <row r="14766" spans="1:8">
      <c r="A14766" t="s">
        <v>319</v>
      </c>
      <c r="B14766">
        <v>42576</v>
      </c>
      <c r="C14766" t="s">
        <v>4669</v>
      </c>
      <c r="D14766" t="s">
        <v>110</v>
      </c>
      <c r="E14766" s="155">
        <v>272.16000000000003</v>
      </c>
      <c r="F14766" s="155">
        <v>272.16000000000003</v>
      </c>
      <c r="G14766">
        <v>486.37</v>
      </c>
      <c r="H14766">
        <v>486.37</v>
      </c>
    </row>
    <row r="14767" spans="1:8">
      <c r="A14767" t="s">
        <v>319</v>
      </c>
      <c r="B14767">
        <v>21150</v>
      </c>
      <c r="C14767" t="s">
        <v>4670</v>
      </c>
      <c r="D14767" t="s">
        <v>110</v>
      </c>
      <c r="E14767" s="155">
        <v>66.16</v>
      </c>
      <c r="F14767" s="155">
        <v>66.16</v>
      </c>
      <c r="G14767">
        <v>533.67999999999995</v>
      </c>
      <c r="H14767">
        <v>533.67999999999995</v>
      </c>
    </row>
    <row r="14768" spans="1:8">
      <c r="A14768" t="s">
        <v>319</v>
      </c>
      <c r="B14768">
        <v>13141</v>
      </c>
      <c r="C14768" t="s">
        <v>4671</v>
      </c>
      <c r="D14768" t="s">
        <v>110</v>
      </c>
      <c r="E14768" s="155">
        <v>83.35</v>
      </c>
      <c r="F14768" s="155">
        <v>83.35</v>
      </c>
      <c r="G14768">
        <v>917.02</v>
      </c>
      <c r="H14768">
        <v>917.02</v>
      </c>
    </row>
    <row r="14769" spans="1:8">
      <c r="A14769" t="s">
        <v>319</v>
      </c>
      <c r="B14769">
        <v>21151</v>
      </c>
      <c r="C14769" t="s">
        <v>4672</v>
      </c>
      <c r="D14769" t="s">
        <v>110</v>
      </c>
      <c r="E14769" s="155">
        <v>395.99</v>
      </c>
      <c r="F14769" s="155">
        <v>395.99</v>
      </c>
      <c r="G14769">
        <v>600.75</v>
      </c>
      <c r="H14769">
        <v>600.75</v>
      </c>
    </row>
    <row r="14770" spans="1:8">
      <c r="A14770" t="s">
        <v>319</v>
      </c>
      <c r="B14770">
        <v>13142</v>
      </c>
      <c r="C14770" t="s">
        <v>4673</v>
      </c>
      <c r="D14770" t="s">
        <v>110</v>
      </c>
      <c r="E14770" s="155">
        <v>566.1</v>
      </c>
      <c r="F14770" s="155">
        <v>566.1</v>
      </c>
      <c r="G14770">
        <v>1205.1400000000001</v>
      </c>
      <c r="H14770">
        <v>1205.1400000000001</v>
      </c>
    </row>
    <row r="14771" spans="1:8">
      <c r="A14771" t="s">
        <v>319</v>
      </c>
      <c r="B14771">
        <v>42577</v>
      </c>
      <c r="C14771" t="s">
        <v>4674</v>
      </c>
      <c r="D14771" t="s">
        <v>110</v>
      </c>
      <c r="E14771" s="155">
        <v>621.16</v>
      </c>
      <c r="F14771" s="155">
        <v>621.16</v>
      </c>
      <c r="G14771">
        <v>697.01</v>
      </c>
      <c r="H14771">
        <v>697.01</v>
      </c>
    </row>
    <row r="14772" spans="1:8">
      <c r="A14772" t="s">
        <v>319</v>
      </c>
      <c r="B14772">
        <v>20994</v>
      </c>
      <c r="C14772" t="s">
        <v>4675</v>
      </c>
      <c r="D14772" t="s">
        <v>110</v>
      </c>
      <c r="E14772" s="155">
        <v>1067.3399999999999</v>
      </c>
      <c r="F14772" s="155">
        <v>1067.3399999999999</v>
      </c>
      <c r="G14772">
        <v>760.38</v>
      </c>
      <c r="H14772">
        <v>760.38</v>
      </c>
    </row>
    <row r="14773" spans="1:8">
      <c r="A14773" t="s">
        <v>319</v>
      </c>
      <c r="B14773">
        <v>7672</v>
      </c>
      <c r="C14773" t="s">
        <v>4676</v>
      </c>
      <c r="D14773" t="s">
        <v>110</v>
      </c>
      <c r="E14773" s="155">
        <v>699.22</v>
      </c>
      <c r="F14773" s="155">
        <v>699.22</v>
      </c>
      <c r="G14773">
        <v>904.53</v>
      </c>
      <c r="H14773">
        <v>904.53</v>
      </c>
    </row>
    <row r="14774" spans="1:8">
      <c r="A14774" t="s">
        <v>319</v>
      </c>
      <c r="B14774">
        <v>20995</v>
      </c>
      <c r="C14774" t="s">
        <v>4677</v>
      </c>
      <c r="D14774" t="s">
        <v>110</v>
      </c>
      <c r="E14774" s="155">
        <v>1402.69</v>
      </c>
      <c r="F14774" s="155">
        <v>1402.69</v>
      </c>
      <c r="G14774">
        <v>155.07</v>
      </c>
      <c r="H14774">
        <v>155.07</v>
      </c>
    </row>
    <row r="14775" spans="1:8">
      <c r="A14775" t="s">
        <v>319</v>
      </c>
      <c r="B14775">
        <v>7690</v>
      </c>
      <c r="C14775" t="s">
        <v>4678</v>
      </c>
      <c r="D14775" t="s">
        <v>110</v>
      </c>
      <c r="E14775" s="155">
        <v>811.27</v>
      </c>
      <c r="F14775" s="155">
        <v>811.27</v>
      </c>
      <c r="G14775">
        <v>18.11</v>
      </c>
      <c r="H14775">
        <v>18.11</v>
      </c>
    </row>
    <row r="14776" spans="1:8">
      <c r="A14776" t="s">
        <v>319</v>
      </c>
      <c r="B14776">
        <v>20980</v>
      </c>
      <c r="C14776" t="s">
        <v>4679</v>
      </c>
      <c r="D14776" t="s">
        <v>110</v>
      </c>
      <c r="E14776" s="155">
        <v>885.02</v>
      </c>
      <c r="F14776" s="155">
        <v>885.02</v>
      </c>
      <c r="G14776">
        <v>23.59</v>
      </c>
      <c r="H14776">
        <v>23.59</v>
      </c>
    </row>
    <row r="14777" spans="1:8">
      <c r="A14777" t="s">
        <v>319</v>
      </c>
      <c r="B14777">
        <v>7661</v>
      </c>
      <c r="C14777" t="s">
        <v>4680</v>
      </c>
      <c r="D14777" t="s">
        <v>110</v>
      </c>
      <c r="E14777" s="155">
        <v>1052.8</v>
      </c>
      <c r="F14777" s="155">
        <v>1052.8</v>
      </c>
      <c r="G14777">
        <v>31.67</v>
      </c>
      <c r="H14777">
        <v>31.67</v>
      </c>
    </row>
    <row r="14778" spans="1:8">
      <c r="A14778" t="s">
        <v>319</v>
      </c>
      <c r="B14778">
        <v>21016</v>
      </c>
      <c r="C14778" t="s">
        <v>4681</v>
      </c>
      <c r="D14778" t="s">
        <v>110</v>
      </c>
      <c r="E14778" s="155">
        <v>137.44999999999999</v>
      </c>
      <c r="F14778" s="155">
        <v>137.44999999999999</v>
      </c>
      <c r="G14778">
        <v>46.16</v>
      </c>
      <c r="H14778">
        <v>46.16</v>
      </c>
    </row>
    <row r="14779" spans="1:8">
      <c r="A14779" t="s">
        <v>319</v>
      </c>
      <c r="B14779">
        <v>21008</v>
      </c>
      <c r="C14779" t="s">
        <v>4682</v>
      </c>
      <c r="D14779" t="s">
        <v>110</v>
      </c>
      <c r="E14779" s="155">
        <v>16.059999999999999</v>
      </c>
      <c r="F14779" s="155">
        <v>16.059999999999999</v>
      </c>
      <c r="G14779">
        <v>51.01</v>
      </c>
      <c r="H14779">
        <v>51.01</v>
      </c>
    </row>
    <row r="14780" spans="1:8">
      <c r="A14780" t="s">
        <v>319</v>
      </c>
      <c r="B14780">
        <v>21009</v>
      </c>
      <c r="C14780" t="s">
        <v>4683</v>
      </c>
      <c r="D14780" t="s">
        <v>110</v>
      </c>
      <c r="E14780" s="155">
        <v>20.9</v>
      </c>
      <c r="F14780" s="155">
        <v>20.9</v>
      </c>
      <c r="G14780">
        <v>66.56</v>
      </c>
      <c r="H14780">
        <v>66.56</v>
      </c>
    </row>
    <row r="14781" spans="1:8">
      <c r="A14781" t="s">
        <v>319</v>
      </c>
      <c r="B14781">
        <v>21010</v>
      </c>
      <c r="C14781" t="s">
        <v>4684</v>
      </c>
      <c r="D14781" t="s">
        <v>110</v>
      </c>
      <c r="E14781" s="155">
        <v>28.07</v>
      </c>
      <c r="F14781" s="155">
        <v>28.07</v>
      </c>
      <c r="G14781">
        <v>93.14</v>
      </c>
      <c r="H14781">
        <v>93.14</v>
      </c>
    </row>
    <row r="14782" spans="1:8">
      <c r="A14782" t="s">
        <v>319</v>
      </c>
      <c r="B14782">
        <v>21011</v>
      </c>
      <c r="C14782" t="s">
        <v>4685</v>
      </c>
      <c r="D14782" t="s">
        <v>110</v>
      </c>
      <c r="E14782" s="155">
        <v>40.909999999999997</v>
      </c>
      <c r="F14782" s="155">
        <v>40.909999999999997</v>
      </c>
      <c r="G14782">
        <v>107</v>
      </c>
      <c r="H14782">
        <v>107</v>
      </c>
    </row>
    <row r="14783" spans="1:8">
      <c r="A14783" t="s">
        <v>319</v>
      </c>
      <c r="B14783">
        <v>21012</v>
      </c>
      <c r="C14783" t="s">
        <v>4686</v>
      </c>
      <c r="D14783" t="s">
        <v>110</v>
      </c>
      <c r="E14783" s="155">
        <v>45.21</v>
      </c>
      <c r="F14783" s="155">
        <v>45.21</v>
      </c>
      <c r="G14783">
        <v>34.85</v>
      </c>
      <c r="H14783">
        <v>34.85</v>
      </c>
    </row>
    <row r="14784" spans="1:8">
      <c r="A14784" t="s">
        <v>319</v>
      </c>
      <c r="B14784">
        <v>21013</v>
      </c>
      <c r="C14784" t="s">
        <v>4687</v>
      </c>
      <c r="D14784" t="s">
        <v>110</v>
      </c>
      <c r="E14784" s="155">
        <v>59</v>
      </c>
      <c r="F14784" s="155">
        <v>59</v>
      </c>
      <c r="G14784">
        <v>51.06</v>
      </c>
      <c r="H14784">
        <v>51.06</v>
      </c>
    </row>
    <row r="14785" spans="1:8">
      <c r="A14785" t="s">
        <v>319</v>
      </c>
      <c r="B14785">
        <v>21014</v>
      </c>
      <c r="C14785" t="s">
        <v>4688</v>
      </c>
      <c r="D14785" t="s">
        <v>110</v>
      </c>
      <c r="E14785" s="155">
        <v>82.55</v>
      </c>
      <c r="F14785" s="155">
        <v>82.55</v>
      </c>
      <c r="G14785">
        <v>43.95</v>
      </c>
      <c r="H14785">
        <v>43.95</v>
      </c>
    </row>
    <row r="14786" spans="1:8">
      <c r="A14786" t="s">
        <v>319</v>
      </c>
      <c r="B14786">
        <v>21015</v>
      </c>
      <c r="C14786" t="s">
        <v>4689</v>
      </c>
      <c r="D14786" t="s">
        <v>110</v>
      </c>
      <c r="E14786" s="155">
        <v>94.84</v>
      </c>
      <c r="F14786" s="155">
        <v>94.84</v>
      </c>
      <c r="G14786">
        <v>18.57</v>
      </c>
      <c r="H14786">
        <v>18.57</v>
      </c>
    </row>
    <row r="14787" spans="1:8">
      <c r="A14787" t="s">
        <v>319</v>
      </c>
      <c r="B14787">
        <v>40626</v>
      </c>
      <c r="C14787" t="s">
        <v>4690</v>
      </c>
      <c r="D14787" t="s">
        <v>110</v>
      </c>
      <c r="E14787" s="155">
        <v>30.89</v>
      </c>
      <c r="F14787" s="155">
        <v>30.89</v>
      </c>
      <c r="G14787">
        <v>73.63</v>
      </c>
      <c r="H14787">
        <v>73.63</v>
      </c>
    </row>
    <row r="14788" spans="1:8">
      <c r="A14788" t="s">
        <v>319</v>
      </c>
      <c r="B14788">
        <v>7697</v>
      </c>
      <c r="C14788" t="s">
        <v>4691</v>
      </c>
      <c r="D14788" t="s">
        <v>110</v>
      </c>
      <c r="E14788" s="155">
        <v>45.25</v>
      </c>
      <c r="F14788" s="155">
        <v>45.25</v>
      </c>
      <c r="G14788">
        <v>91.37</v>
      </c>
      <c r="H14788">
        <v>91.37</v>
      </c>
    </row>
    <row r="14789" spans="1:8">
      <c r="A14789" t="s">
        <v>319</v>
      </c>
      <c r="B14789">
        <v>7698</v>
      </c>
      <c r="C14789" t="s">
        <v>4692</v>
      </c>
      <c r="D14789" t="s">
        <v>110</v>
      </c>
      <c r="E14789" s="155">
        <v>38.950000000000003</v>
      </c>
      <c r="F14789" s="155">
        <v>38.950000000000003</v>
      </c>
      <c r="G14789">
        <v>122.96</v>
      </c>
      <c r="H14789">
        <v>122.96</v>
      </c>
    </row>
    <row r="14790" spans="1:8">
      <c r="A14790" t="s">
        <v>319</v>
      </c>
      <c r="B14790">
        <v>7691</v>
      </c>
      <c r="C14790" t="s">
        <v>4693</v>
      </c>
      <c r="D14790" t="s">
        <v>110</v>
      </c>
      <c r="E14790" s="155">
        <v>16.46</v>
      </c>
      <c r="F14790" s="155">
        <v>16.46</v>
      </c>
      <c r="G14790">
        <v>23.49</v>
      </c>
      <c r="H14790">
        <v>23.49</v>
      </c>
    </row>
    <row r="14791" spans="1:8">
      <c r="A14791" t="s">
        <v>319</v>
      </c>
      <c r="B14791">
        <v>7696</v>
      </c>
      <c r="C14791" t="s">
        <v>4694</v>
      </c>
      <c r="D14791" t="s">
        <v>110</v>
      </c>
      <c r="E14791" s="155">
        <v>65.260000000000005</v>
      </c>
      <c r="F14791" s="155">
        <v>65.260000000000005</v>
      </c>
      <c r="G14791">
        <v>169.34</v>
      </c>
      <c r="H14791">
        <v>169.34</v>
      </c>
    </row>
    <row r="14792" spans="1:8">
      <c r="A14792" t="s">
        <v>319</v>
      </c>
      <c r="B14792">
        <v>7701</v>
      </c>
      <c r="C14792" t="s">
        <v>4695</v>
      </c>
      <c r="D14792" t="s">
        <v>110</v>
      </c>
      <c r="E14792" s="155">
        <v>80.98</v>
      </c>
      <c r="F14792" s="155">
        <v>80.98</v>
      </c>
      <c r="G14792">
        <v>253.53</v>
      </c>
      <c r="H14792">
        <v>253.53</v>
      </c>
    </row>
    <row r="14793" spans="1:8">
      <c r="A14793" t="s">
        <v>319</v>
      </c>
      <c r="B14793">
        <v>7694</v>
      </c>
      <c r="C14793" t="s">
        <v>4696</v>
      </c>
      <c r="D14793" t="s">
        <v>110</v>
      </c>
      <c r="E14793" s="155">
        <v>108.98</v>
      </c>
      <c r="F14793" s="155">
        <v>108.98</v>
      </c>
      <c r="G14793">
        <v>274.95999999999998</v>
      </c>
      <c r="H14793">
        <v>274.95999999999998</v>
      </c>
    </row>
    <row r="14794" spans="1:8">
      <c r="A14794" t="s">
        <v>319</v>
      </c>
      <c r="B14794">
        <v>7700</v>
      </c>
      <c r="C14794" t="s">
        <v>4697</v>
      </c>
      <c r="D14794" t="s">
        <v>110</v>
      </c>
      <c r="E14794" s="155">
        <v>20.82</v>
      </c>
      <c r="F14794" s="155">
        <v>20.82</v>
      </c>
      <c r="G14794">
        <v>19.940000000000001</v>
      </c>
      <c r="H14794">
        <v>19.940000000000001</v>
      </c>
    </row>
    <row r="14795" spans="1:8">
      <c r="A14795" t="s">
        <v>319</v>
      </c>
      <c r="B14795">
        <v>7693</v>
      </c>
      <c r="C14795" t="s">
        <v>4698</v>
      </c>
      <c r="D14795" t="s">
        <v>110</v>
      </c>
      <c r="E14795" s="155">
        <v>150.09</v>
      </c>
      <c r="F14795" s="155">
        <v>150.09</v>
      </c>
      <c r="G14795">
        <v>48.21</v>
      </c>
      <c r="H14795">
        <v>48.21</v>
      </c>
    </row>
    <row r="14796" spans="1:8">
      <c r="A14796" t="s">
        <v>319</v>
      </c>
      <c r="B14796">
        <v>7692</v>
      </c>
      <c r="C14796" t="s">
        <v>4699</v>
      </c>
      <c r="D14796" t="s">
        <v>110</v>
      </c>
      <c r="E14796" s="155">
        <v>224.71</v>
      </c>
      <c r="F14796" s="155">
        <v>224.71</v>
      </c>
      <c r="G14796">
        <v>160.57</v>
      </c>
      <c r="H14796">
        <v>160.57</v>
      </c>
    </row>
    <row r="14797" spans="1:8">
      <c r="A14797" t="s">
        <v>319</v>
      </c>
      <c r="B14797">
        <v>7695</v>
      </c>
      <c r="C14797" t="s">
        <v>4700</v>
      </c>
      <c r="D14797" t="s">
        <v>110</v>
      </c>
      <c r="E14797" s="155">
        <v>243.71</v>
      </c>
      <c r="F14797" s="155">
        <v>243.71</v>
      </c>
      <c r="G14797">
        <v>251.48</v>
      </c>
      <c r="H14797">
        <v>251.48</v>
      </c>
    </row>
    <row r="14798" spans="1:8">
      <c r="A14798" t="s">
        <v>319</v>
      </c>
      <c r="B14798">
        <v>13356</v>
      </c>
      <c r="C14798" t="s">
        <v>4701</v>
      </c>
      <c r="D14798" t="s">
        <v>110</v>
      </c>
      <c r="E14798" s="155">
        <v>17.670000000000002</v>
      </c>
      <c r="F14798" s="155">
        <v>17.670000000000002</v>
      </c>
      <c r="G14798">
        <v>387.08</v>
      </c>
      <c r="H14798">
        <v>387.08</v>
      </c>
    </row>
    <row r="14799" spans="1:8">
      <c r="A14799" t="s">
        <v>319</v>
      </c>
      <c r="B14799">
        <v>36365</v>
      </c>
      <c r="C14799" t="s">
        <v>4702</v>
      </c>
      <c r="D14799" t="s">
        <v>110</v>
      </c>
      <c r="E14799" s="155">
        <v>34.520000000000003</v>
      </c>
      <c r="F14799" s="155">
        <v>34.520000000000003</v>
      </c>
      <c r="G14799">
        <v>547.03</v>
      </c>
      <c r="H14799">
        <v>547.03</v>
      </c>
    </row>
    <row r="14800" spans="1:8">
      <c r="A14800" t="s">
        <v>319</v>
      </c>
      <c r="B14800">
        <v>41930</v>
      </c>
      <c r="C14800" t="s">
        <v>4703</v>
      </c>
      <c r="D14800" t="s">
        <v>110</v>
      </c>
      <c r="E14800" s="155">
        <v>115</v>
      </c>
      <c r="F14800" s="155">
        <v>115</v>
      </c>
      <c r="G14800">
        <v>637.09</v>
      </c>
      <c r="H14800">
        <v>637.09</v>
      </c>
    </row>
    <row r="14801" spans="1:8">
      <c r="A14801" t="s">
        <v>319</v>
      </c>
      <c r="B14801">
        <v>41931</v>
      </c>
      <c r="C14801" t="s">
        <v>4704</v>
      </c>
      <c r="D14801" t="s">
        <v>110</v>
      </c>
      <c r="E14801" s="155">
        <v>180.11</v>
      </c>
      <c r="F14801" s="155">
        <v>180.11</v>
      </c>
      <c r="G14801">
        <v>94.55</v>
      </c>
      <c r="H14801">
        <v>94.55</v>
      </c>
    </row>
    <row r="14802" spans="1:8">
      <c r="A14802" t="s">
        <v>319</v>
      </c>
      <c r="B14802">
        <v>41932</v>
      </c>
      <c r="C14802" t="s">
        <v>4705</v>
      </c>
      <c r="D14802" t="s">
        <v>110</v>
      </c>
      <c r="E14802" s="155">
        <v>277.23</v>
      </c>
      <c r="F14802" s="155">
        <v>277.23</v>
      </c>
      <c r="G14802">
        <v>490.85</v>
      </c>
      <c r="H14802">
        <v>490.85</v>
      </c>
    </row>
    <row r="14803" spans="1:8">
      <c r="A14803" t="s">
        <v>319</v>
      </c>
      <c r="B14803">
        <v>41933</v>
      </c>
      <c r="C14803" t="s">
        <v>4706</v>
      </c>
      <c r="D14803" t="s">
        <v>110</v>
      </c>
      <c r="E14803" s="155">
        <v>391.79</v>
      </c>
      <c r="F14803" s="155">
        <v>391.79</v>
      </c>
      <c r="G14803">
        <v>1819.05</v>
      </c>
      <c r="H14803">
        <v>1819.05</v>
      </c>
    </row>
    <row r="14804" spans="1:8">
      <c r="A14804" t="s">
        <v>319</v>
      </c>
      <c r="B14804">
        <v>41934</v>
      </c>
      <c r="C14804" t="s">
        <v>4707</v>
      </c>
      <c r="D14804" t="s">
        <v>110</v>
      </c>
      <c r="E14804" s="155">
        <v>456.28</v>
      </c>
      <c r="F14804" s="155">
        <v>456.28</v>
      </c>
      <c r="G14804">
        <v>328.46</v>
      </c>
      <c r="H14804">
        <v>328.46</v>
      </c>
    </row>
    <row r="14805" spans="1:8">
      <c r="A14805" t="s">
        <v>319</v>
      </c>
      <c r="B14805">
        <v>41936</v>
      </c>
      <c r="C14805" t="s">
        <v>4708</v>
      </c>
      <c r="D14805" t="s">
        <v>110</v>
      </c>
      <c r="E14805" s="155">
        <v>67.709999999999994</v>
      </c>
      <c r="F14805" s="155">
        <v>67.709999999999994</v>
      </c>
      <c r="G14805">
        <v>1180.83</v>
      </c>
      <c r="H14805">
        <v>1180.83</v>
      </c>
    </row>
    <row r="14806" spans="1:8">
      <c r="A14806" t="s">
        <v>319</v>
      </c>
      <c r="B14806">
        <v>44812</v>
      </c>
      <c r="C14806" t="s">
        <v>4709</v>
      </c>
      <c r="D14806" t="s">
        <v>110</v>
      </c>
      <c r="E14806" s="155">
        <v>490.85</v>
      </c>
      <c r="F14806" s="155">
        <v>490.85</v>
      </c>
      <c r="G14806">
        <v>2514.04</v>
      </c>
      <c r="H14806">
        <v>2514.04</v>
      </c>
    </row>
    <row r="14807" spans="1:8">
      <c r="A14807" t="s">
        <v>319</v>
      </c>
      <c r="B14807">
        <v>41785</v>
      </c>
      <c r="C14807" t="s">
        <v>4710</v>
      </c>
      <c r="D14807" t="s">
        <v>110</v>
      </c>
      <c r="E14807" s="155">
        <v>1819.05</v>
      </c>
      <c r="F14807" s="155">
        <v>1819.05</v>
      </c>
      <c r="G14807">
        <v>129.36000000000001</v>
      </c>
      <c r="H14807">
        <v>129.36000000000001</v>
      </c>
    </row>
    <row r="14808" spans="1:8">
      <c r="A14808" t="s">
        <v>319</v>
      </c>
      <c r="B14808">
        <v>41781</v>
      </c>
      <c r="C14808" t="s">
        <v>4711</v>
      </c>
      <c r="D14808" t="s">
        <v>110</v>
      </c>
      <c r="E14808" s="155">
        <v>328.46</v>
      </c>
      <c r="F14808" s="155">
        <v>328.46</v>
      </c>
      <c r="G14808">
        <v>202.66</v>
      </c>
      <c r="H14808">
        <v>202.66</v>
      </c>
    </row>
    <row r="14809" spans="1:8">
      <c r="A14809" t="s">
        <v>319</v>
      </c>
      <c r="B14809">
        <v>41783</v>
      </c>
      <c r="C14809" t="s">
        <v>4712</v>
      </c>
      <c r="D14809" t="s">
        <v>110</v>
      </c>
      <c r="E14809" s="155">
        <v>1180.83</v>
      </c>
      <c r="F14809" s="155">
        <v>1180.83</v>
      </c>
      <c r="G14809">
        <v>725.98</v>
      </c>
      <c r="H14809">
        <v>725.98</v>
      </c>
    </row>
    <row r="14810" spans="1:8">
      <c r="A14810" t="s">
        <v>319</v>
      </c>
      <c r="B14810">
        <v>41786</v>
      </c>
      <c r="C14810" t="s">
        <v>4713</v>
      </c>
      <c r="D14810" t="s">
        <v>110</v>
      </c>
      <c r="E14810" s="155">
        <v>2514.04</v>
      </c>
      <c r="F14810" s="155">
        <v>2514.04</v>
      </c>
      <c r="G14810">
        <v>42.51</v>
      </c>
      <c r="H14810">
        <v>42.51</v>
      </c>
    </row>
    <row r="14811" spans="1:8">
      <c r="A14811" t="s">
        <v>319</v>
      </c>
      <c r="B14811">
        <v>41779</v>
      </c>
      <c r="C14811" t="s">
        <v>4714</v>
      </c>
      <c r="D14811" t="s">
        <v>110</v>
      </c>
      <c r="E14811" s="155">
        <v>129.36000000000001</v>
      </c>
      <c r="F14811" s="155">
        <v>129.36000000000001</v>
      </c>
      <c r="G14811">
        <v>402.34</v>
      </c>
      <c r="H14811">
        <v>402.34</v>
      </c>
    </row>
    <row r="14812" spans="1:8">
      <c r="A14812" t="s">
        <v>319</v>
      </c>
      <c r="B14812">
        <v>41780</v>
      </c>
      <c r="C14812" t="s">
        <v>4715</v>
      </c>
      <c r="D14812" t="s">
        <v>110</v>
      </c>
      <c r="E14812" s="155">
        <v>202.66</v>
      </c>
      <c r="F14812" s="155">
        <v>202.66</v>
      </c>
      <c r="G14812">
        <v>11.83</v>
      </c>
      <c r="H14812">
        <v>11.83</v>
      </c>
    </row>
    <row r="14813" spans="1:8">
      <c r="A14813" t="s">
        <v>319</v>
      </c>
      <c r="B14813">
        <v>41782</v>
      </c>
      <c r="C14813" t="s">
        <v>4716</v>
      </c>
      <c r="D14813" t="s">
        <v>110</v>
      </c>
      <c r="E14813" s="155">
        <v>725.98</v>
      </c>
      <c r="F14813" s="155">
        <v>725.98</v>
      </c>
      <c r="G14813">
        <v>18.899999999999999</v>
      </c>
      <c r="H14813">
        <v>18.899999999999999</v>
      </c>
    </row>
    <row r="14814" spans="1:8">
      <c r="A14814" t="s">
        <v>319</v>
      </c>
      <c r="B14814">
        <v>38130</v>
      </c>
      <c r="C14814" t="s">
        <v>4717</v>
      </c>
      <c r="D14814" t="s">
        <v>110</v>
      </c>
      <c r="E14814" s="155">
        <v>53.79</v>
      </c>
      <c r="F14814" s="155">
        <v>53.79</v>
      </c>
      <c r="G14814">
        <v>32.549999999999997</v>
      </c>
      <c r="H14814">
        <v>32.549999999999997</v>
      </c>
    </row>
    <row r="14815" spans="1:8">
      <c r="A14815" t="s">
        <v>319</v>
      </c>
      <c r="B14815">
        <v>44260</v>
      </c>
      <c r="C14815" t="s">
        <v>4718</v>
      </c>
      <c r="D14815" t="s">
        <v>110</v>
      </c>
      <c r="E14815" s="155">
        <v>509.14</v>
      </c>
      <c r="F14815" s="155">
        <v>509.14</v>
      </c>
      <c r="G14815">
        <v>56.91</v>
      </c>
      <c r="H14815">
        <v>56.91</v>
      </c>
    </row>
    <row r="14816" spans="1:8">
      <c r="A14816" t="s">
        <v>319</v>
      </c>
      <c r="B14816">
        <v>21123</v>
      </c>
      <c r="C14816" t="s">
        <v>4719</v>
      </c>
      <c r="D14816" t="s">
        <v>110</v>
      </c>
      <c r="E14816" s="155">
        <v>14.97</v>
      </c>
      <c r="F14816" s="155">
        <v>14.97</v>
      </c>
      <c r="G14816">
        <v>83.3</v>
      </c>
      <c r="H14816">
        <v>83.3</v>
      </c>
    </row>
    <row r="14817" spans="1:8">
      <c r="A14817" t="s">
        <v>319</v>
      </c>
      <c r="B14817">
        <v>21124</v>
      </c>
      <c r="C14817" t="s">
        <v>4720</v>
      </c>
      <c r="D14817" t="s">
        <v>110</v>
      </c>
      <c r="E14817" s="155">
        <v>23.91</v>
      </c>
      <c r="F14817" s="155">
        <v>23.91</v>
      </c>
      <c r="G14817">
        <v>134.69</v>
      </c>
      <c r="H14817">
        <v>134.69</v>
      </c>
    </row>
    <row r="14818" spans="1:8">
      <c r="A14818" t="s">
        <v>319</v>
      </c>
      <c r="B14818">
        <v>21125</v>
      </c>
      <c r="C14818" t="s">
        <v>4721</v>
      </c>
      <c r="D14818" t="s">
        <v>110</v>
      </c>
      <c r="E14818" s="155">
        <v>41.19</v>
      </c>
      <c r="F14818" s="155">
        <v>41.19</v>
      </c>
      <c r="G14818">
        <v>211.41</v>
      </c>
      <c r="H14818">
        <v>211.41</v>
      </c>
    </row>
    <row r="14819" spans="1:8">
      <c r="A14819" t="s">
        <v>319</v>
      </c>
      <c r="B14819">
        <v>38028</v>
      </c>
      <c r="C14819" t="s">
        <v>4722</v>
      </c>
      <c r="D14819" t="s">
        <v>110</v>
      </c>
      <c r="E14819" s="155">
        <v>72.010000000000005</v>
      </c>
      <c r="F14819" s="155">
        <v>72.010000000000005</v>
      </c>
      <c r="G14819">
        <v>55.44</v>
      </c>
      <c r="H14819">
        <v>55.44</v>
      </c>
    </row>
    <row r="14820" spans="1:8">
      <c r="A14820" t="s">
        <v>319</v>
      </c>
      <c r="B14820">
        <v>38029</v>
      </c>
      <c r="C14820" t="s">
        <v>4723</v>
      </c>
      <c r="D14820" t="s">
        <v>110</v>
      </c>
      <c r="E14820" s="155">
        <v>105.41</v>
      </c>
      <c r="F14820" s="155">
        <v>105.41</v>
      </c>
      <c r="G14820">
        <v>65.760000000000005</v>
      </c>
      <c r="H14820">
        <v>65.760000000000005</v>
      </c>
    </row>
    <row r="14821" spans="1:8">
      <c r="A14821" t="s">
        <v>319</v>
      </c>
      <c r="B14821">
        <v>38030</v>
      </c>
      <c r="C14821" t="s">
        <v>4724</v>
      </c>
      <c r="D14821" t="s">
        <v>110</v>
      </c>
      <c r="E14821" s="155">
        <v>170.44</v>
      </c>
      <c r="F14821" s="155">
        <v>170.44</v>
      </c>
      <c r="G14821">
        <v>75.05</v>
      </c>
      <c r="H14821">
        <v>75.05</v>
      </c>
    </row>
    <row r="14822" spans="1:8">
      <c r="A14822" t="s">
        <v>319</v>
      </c>
      <c r="B14822">
        <v>38031</v>
      </c>
      <c r="C14822" t="s">
        <v>4725</v>
      </c>
      <c r="D14822" t="s">
        <v>110</v>
      </c>
      <c r="E14822" s="155">
        <v>267.52</v>
      </c>
      <c r="F14822" s="155">
        <v>267.52</v>
      </c>
      <c r="G14822">
        <v>51.9</v>
      </c>
      <c r="H14822">
        <v>51.9</v>
      </c>
    </row>
    <row r="14823" spans="1:8">
      <c r="A14823" t="s">
        <v>319</v>
      </c>
      <c r="B14823">
        <v>39735</v>
      </c>
      <c r="C14823" t="s">
        <v>4726</v>
      </c>
      <c r="D14823" t="s">
        <v>110</v>
      </c>
      <c r="E14823" s="155"/>
      <c r="F14823" s="155"/>
      <c r="G14823">
        <v>10.09</v>
      </c>
      <c r="H14823">
        <v>10.09</v>
      </c>
    </row>
    <row r="14824" spans="1:8">
      <c r="A14824" t="s">
        <v>319</v>
      </c>
      <c r="B14824">
        <v>39734</v>
      </c>
      <c r="C14824" t="s">
        <v>4727</v>
      </c>
      <c r="D14824" t="s">
        <v>110</v>
      </c>
      <c r="E14824" s="155"/>
      <c r="F14824" s="155"/>
      <c r="G14824">
        <v>3.65</v>
      </c>
      <c r="H14824">
        <v>3.65</v>
      </c>
    </row>
    <row r="14825" spans="1:8">
      <c r="A14825" t="s">
        <v>319</v>
      </c>
      <c r="B14825">
        <v>39736</v>
      </c>
      <c r="C14825" t="s">
        <v>4728</v>
      </c>
      <c r="D14825" t="s">
        <v>110</v>
      </c>
      <c r="E14825" s="155"/>
      <c r="F14825" s="155"/>
      <c r="G14825">
        <v>89.82</v>
      </c>
      <c r="H14825">
        <v>89.82</v>
      </c>
    </row>
    <row r="14826" spans="1:8">
      <c r="A14826" t="s">
        <v>319</v>
      </c>
      <c r="B14826">
        <v>39739</v>
      </c>
      <c r="C14826" t="s">
        <v>4729</v>
      </c>
      <c r="D14826" t="s">
        <v>110</v>
      </c>
      <c r="E14826" s="155"/>
      <c r="F14826" s="155"/>
      <c r="G14826">
        <v>91.09</v>
      </c>
      <c r="H14826">
        <v>91.09</v>
      </c>
    </row>
    <row r="14827" spans="1:8">
      <c r="A14827" t="s">
        <v>319</v>
      </c>
      <c r="B14827">
        <v>39737</v>
      </c>
      <c r="C14827" t="s">
        <v>4730</v>
      </c>
      <c r="D14827" t="s">
        <v>110</v>
      </c>
      <c r="E14827" s="155"/>
      <c r="F14827" s="155"/>
      <c r="G14827">
        <v>49.84</v>
      </c>
      <c r="H14827">
        <v>49.84</v>
      </c>
    </row>
    <row r="14828" spans="1:8">
      <c r="A14828" t="s">
        <v>319</v>
      </c>
      <c r="B14828">
        <v>39738</v>
      </c>
      <c r="C14828" t="s">
        <v>4731</v>
      </c>
      <c r="D14828" t="s">
        <v>110</v>
      </c>
      <c r="E14828" s="155"/>
      <c r="F14828" s="155"/>
      <c r="G14828">
        <v>9.18</v>
      </c>
      <c r="H14828">
        <v>9.18</v>
      </c>
    </row>
    <row r="14829" spans="1:8">
      <c r="A14829" t="s">
        <v>319</v>
      </c>
      <c r="B14829">
        <v>39733</v>
      </c>
      <c r="C14829" t="s">
        <v>4732</v>
      </c>
      <c r="D14829" t="s">
        <v>110</v>
      </c>
      <c r="E14829" s="155"/>
      <c r="F14829" s="155"/>
      <c r="G14829">
        <v>12.06</v>
      </c>
      <c r="H14829">
        <v>12.06</v>
      </c>
    </row>
    <row r="14830" spans="1:8">
      <c r="A14830" t="s">
        <v>319</v>
      </c>
      <c r="B14830">
        <v>39854</v>
      </c>
      <c r="C14830" t="s">
        <v>4733</v>
      </c>
      <c r="D14830" t="s">
        <v>110</v>
      </c>
      <c r="E14830" s="155"/>
      <c r="F14830" s="155"/>
      <c r="G14830">
        <v>40.06</v>
      </c>
      <c r="H14830">
        <v>40.06</v>
      </c>
    </row>
    <row r="14831" spans="1:8">
      <c r="A14831" t="s">
        <v>319</v>
      </c>
      <c r="B14831">
        <v>39740</v>
      </c>
      <c r="C14831" t="s">
        <v>4734</v>
      </c>
      <c r="D14831" t="s">
        <v>110</v>
      </c>
      <c r="E14831" s="155"/>
      <c r="F14831" s="155"/>
      <c r="G14831">
        <v>189.02</v>
      </c>
      <c r="H14831">
        <v>189.02</v>
      </c>
    </row>
    <row r="14832" spans="1:8">
      <c r="A14832" t="s">
        <v>319</v>
      </c>
      <c r="B14832">
        <v>39741</v>
      </c>
      <c r="C14832" t="s">
        <v>4735</v>
      </c>
      <c r="D14832" t="s">
        <v>110</v>
      </c>
      <c r="E14832" s="155"/>
      <c r="F14832" s="155"/>
      <c r="G14832">
        <v>157.11000000000001</v>
      </c>
      <c r="H14832">
        <v>157.11000000000001</v>
      </c>
    </row>
    <row r="14833" spans="1:8">
      <c r="A14833" t="s">
        <v>319</v>
      </c>
      <c r="B14833">
        <v>39853</v>
      </c>
      <c r="C14833" t="s">
        <v>4736</v>
      </c>
      <c r="D14833" t="s">
        <v>110</v>
      </c>
      <c r="E14833" s="155"/>
      <c r="F14833" s="155"/>
      <c r="G14833">
        <v>104.02</v>
      </c>
      <c r="H14833">
        <v>104.02</v>
      </c>
    </row>
    <row r="14834" spans="1:8">
      <c r="A14834" t="s">
        <v>319</v>
      </c>
      <c r="B14834">
        <v>39742</v>
      </c>
      <c r="C14834" t="s">
        <v>4737</v>
      </c>
      <c r="D14834" t="s">
        <v>110</v>
      </c>
      <c r="E14834" s="155"/>
      <c r="F14834" s="155"/>
      <c r="G14834">
        <v>50.53</v>
      </c>
      <c r="H14834">
        <v>50.53</v>
      </c>
    </row>
    <row r="14835" spans="1:8">
      <c r="A14835" t="s">
        <v>319</v>
      </c>
      <c r="B14835">
        <v>39751</v>
      </c>
      <c r="C14835" t="s">
        <v>4738</v>
      </c>
      <c r="D14835" t="s">
        <v>110</v>
      </c>
      <c r="E14835" s="155"/>
      <c r="F14835" s="155"/>
      <c r="G14835">
        <v>347.94</v>
      </c>
      <c r="H14835">
        <v>347.94</v>
      </c>
    </row>
    <row r="14836" spans="1:8">
      <c r="A14836" t="s">
        <v>319</v>
      </c>
      <c r="B14836">
        <v>39750</v>
      </c>
      <c r="C14836" t="s">
        <v>4739</v>
      </c>
      <c r="D14836" t="s">
        <v>110</v>
      </c>
      <c r="E14836" s="155"/>
      <c r="F14836" s="155"/>
      <c r="G14836">
        <v>268.95</v>
      </c>
      <c r="H14836">
        <v>268.95</v>
      </c>
    </row>
    <row r="14837" spans="1:8">
      <c r="A14837" t="s">
        <v>319</v>
      </c>
      <c r="B14837">
        <v>39749</v>
      </c>
      <c r="C14837" t="s">
        <v>4740</v>
      </c>
      <c r="D14837" t="s">
        <v>110</v>
      </c>
      <c r="E14837" s="155"/>
      <c r="F14837" s="155"/>
      <c r="G14837">
        <v>512.6</v>
      </c>
      <c r="H14837">
        <v>512.6</v>
      </c>
    </row>
    <row r="14838" spans="1:8">
      <c r="A14838" t="s">
        <v>319</v>
      </c>
      <c r="B14838">
        <v>39747</v>
      </c>
      <c r="C14838" t="s">
        <v>4741</v>
      </c>
      <c r="D14838" t="s">
        <v>110</v>
      </c>
      <c r="E14838" s="155"/>
      <c r="F14838" s="155"/>
      <c r="G14838">
        <v>81.77</v>
      </c>
      <c r="H14838">
        <v>81.77</v>
      </c>
    </row>
    <row r="14839" spans="1:8">
      <c r="A14839" t="s">
        <v>319</v>
      </c>
      <c r="B14839">
        <v>39753</v>
      </c>
      <c r="C14839" t="s">
        <v>4742</v>
      </c>
      <c r="D14839" t="s">
        <v>110</v>
      </c>
      <c r="E14839" s="155"/>
      <c r="F14839" s="155"/>
      <c r="G14839">
        <v>777.22</v>
      </c>
      <c r="H14839">
        <v>777.22</v>
      </c>
    </row>
    <row r="14840" spans="1:8">
      <c r="A14840" t="s">
        <v>319</v>
      </c>
      <c r="B14840">
        <v>39752</v>
      </c>
      <c r="C14840" t="s">
        <v>4743</v>
      </c>
      <c r="D14840" t="s">
        <v>110</v>
      </c>
      <c r="E14840" s="155"/>
      <c r="F14840" s="155"/>
      <c r="G14840">
        <v>615.42999999999995</v>
      </c>
      <c r="H14840">
        <v>615.42999999999995</v>
      </c>
    </row>
    <row r="14841" spans="1:8">
      <c r="A14841" t="s">
        <v>319</v>
      </c>
      <c r="B14841">
        <v>39754</v>
      </c>
      <c r="C14841" t="s">
        <v>4744</v>
      </c>
      <c r="D14841" t="s">
        <v>110</v>
      </c>
      <c r="E14841" s="155"/>
      <c r="F14841" s="155"/>
      <c r="G14841">
        <v>32.64</v>
      </c>
      <c r="H14841">
        <v>32.64</v>
      </c>
    </row>
    <row r="14842" spans="1:8">
      <c r="A14842" t="s">
        <v>319</v>
      </c>
      <c r="B14842">
        <v>39748</v>
      </c>
      <c r="C14842" t="s">
        <v>4745</v>
      </c>
      <c r="D14842" t="s">
        <v>110</v>
      </c>
      <c r="E14842" s="155"/>
      <c r="F14842" s="155"/>
      <c r="G14842">
        <v>56.15</v>
      </c>
      <c r="H14842">
        <v>56.15</v>
      </c>
    </row>
    <row r="14843" spans="1:8">
      <c r="A14843" t="s">
        <v>319</v>
      </c>
      <c r="B14843">
        <v>39755</v>
      </c>
      <c r="C14843" t="s">
        <v>4746</v>
      </c>
      <c r="D14843" t="s">
        <v>110</v>
      </c>
      <c r="E14843" s="155"/>
      <c r="F14843" s="155"/>
      <c r="G14843">
        <v>71.260000000000005</v>
      </c>
      <c r="H14843">
        <v>71.260000000000005</v>
      </c>
    </row>
    <row r="14844" spans="1:8">
      <c r="A14844" t="s">
        <v>319</v>
      </c>
      <c r="B14844">
        <v>12742</v>
      </c>
      <c r="C14844" t="s">
        <v>4747</v>
      </c>
      <c r="D14844" t="s">
        <v>110</v>
      </c>
      <c r="E14844" s="155"/>
      <c r="F14844" s="155"/>
      <c r="G14844">
        <v>103.48</v>
      </c>
      <c r="H14844">
        <v>103.48</v>
      </c>
    </row>
    <row r="14845" spans="1:8">
      <c r="A14845" t="s">
        <v>319</v>
      </c>
      <c r="B14845">
        <v>12713</v>
      </c>
      <c r="C14845" t="s">
        <v>4748</v>
      </c>
      <c r="D14845" t="s">
        <v>110</v>
      </c>
      <c r="E14845" s="155"/>
      <c r="F14845" s="155"/>
      <c r="G14845">
        <v>139.74</v>
      </c>
      <c r="H14845">
        <v>139.74</v>
      </c>
    </row>
    <row r="14846" spans="1:8">
      <c r="A14846" t="s">
        <v>319</v>
      </c>
      <c r="B14846">
        <v>12743</v>
      </c>
      <c r="C14846" t="s">
        <v>4749</v>
      </c>
      <c r="D14846" t="s">
        <v>110</v>
      </c>
      <c r="E14846" s="155"/>
      <c r="F14846" s="155"/>
      <c r="G14846">
        <v>202.66</v>
      </c>
      <c r="H14846">
        <v>202.66</v>
      </c>
    </row>
    <row r="14847" spans="1:8">
      <c r="A14847" t="s">
        <v>319</v>
      </c>
      <c r="B14847">
        <v>12744</v>
      </c>
      <c r="C14847" t="s">
        <v>4750</v>
      </c>
      <c r="D14847" t="s">
        <v>110</v>
      </c>
      <c r="E14847" s="155"/>
      <c r="F14847" s="155"/>
      <c r="G14847">
        <v>285.5</v>
      </c>
      <c r="H14847">
        <v>285.5</v>
      </c>
    </row>
    <row r="14848" spans="1:8">
      <c r="A14848" t="s">
        <v>319</v>
      </c>
      <c r="B14848">
        <v>12745</v>
      </c>
      <c r="C14848" t="s">
        <v>4751</v>
      </c>
      <c r="D14848" t="s">
        <v>110</v>
      </c>
      <c r="E14848" s="155"/>
      <c r="F14848" s="155"/>
      <c r="G14848">
        <v>417.36</v>
      </c>
      <c r="H14848">
        <v>417.36</v>
      </c>
    </row>
    <row r="14849" spans="1:8">
      <c r="A14849" t="s">
        <v>319</v>
      </c>
      <c r="B14849">
        <v>12746</v>
      </c>
      <c r="C14849" t="s">
        <v>4752</v>
      </c>
      <c r="D14849" t="s">
        <v>110</v>
      </c>
      <c r="E14849" s="155"/>
      <c r="F14849" s="155"/>
      <c r="G14849">
        <v>43</v>
      </c>
      <c r="H14849">
        <v>43</v>
      </c>
    </row>
    <row r="14850" spans="1:8">
      <c r="A14850" t="s">
        <v>319</v>
      </c>
      <c r="B14850">
        <v>12747</v>
      </c>
      <c r="C14850" t="s">
        <v>4753</v>
      </c>
      <c r="D14850" t="s">
        <v>110</v>
      </c>
      <c r="E14850" s="155"/>
      <c r="F14850" s="155"/>
      <c r="G14850">
        <v>20.61</v>
      </c>
      <c r="H14850">
        <v>20.61</v>
      </c>
    </row>
    <row r="14851" spans="1:8">
      <c r="A14851" t="s">
        <v>319</v>
      </c>
      <c r="B14851">
        <v>12748</v>
      </c>
      <c r="C14851" t="s">
        <v>4754</v>
      </c>
      <c r="D14851" t="s">
        <v>110</v>
      </c>
      <c r="E14851" s="155"/>
      <c r="F14851" s="155"/>
      <c r="G14851">
        <v>14.05</v>
      </c>
      <c r="H14851">
        <v>14.05</v>
      </c>
    </row>
    <row r="14852" spans="1:8">
      <c r="A14852" t="s">
        <v>319</v>
      </c>
      <c r="B14852">
        <v>12749</v>
      </c>
      <c r="C14852" t="s">
        <v>4755</v>
      </c>
      <c r="D14852" t="s">
        <v>110</v>
      </c>
      <c r="E14852" s="155"/>
      <c r="F14852" s="155"/>
      <c r="G14852">
        <v>64.69</v>
      </c>
      <c r="H14852">
        <v>64.69</v>
      </c>
    </row>
    <row r="14853" spans="1:8">
      <c r="A14853" t="s">
        <v>319</v>
      </c>
      <c r="B14853">
        <v>39660</v>
      </c>
      <c r="C14853" t="s">
        <v>4756</v>
      </c>
      <c r="D14853" t="s">
        <v>110</v>
      </c>
      <c r="E14853" s="155"/>
      <c r="F14853" s="155"/>
      <c r="G14853">
        <v>31.7</v>
      </c>
      <c r="H14853">
        <v>31.7</v>
      </c>
    </row>
    <row r="14854" spans="1:8">
      <c r="A14854" t="s">
        <v>319</v>
      </c>
      <c r="B14854">
        <v>39662</v>
      </c>
      <c r="C14854" t="s">
        <v>4757</v>
      </c>
      <c r="D14854" t="s">
        <v>110</v>
      </c>
      <c r="E14854" s="155"/>
      <c r="F14854" s="155"/>
      <c r="G14854">
        <v>25.35</v>
      </c>
      <c r="H14854">
        <v>25.35</v>
      </c>
    </row>
    <row r="14855" spans="1:8">
      <c r="A14855" t="s">
        <v>319</v>
      </c>
      <c r="B14855">
        <v>39661</v>
      </c>
      <c r="C14855" t="s">
        <v>4758</v>
      </c>
      <c r="D14855" t="s">
        <v>110</v>
      </c>
      <c r="E14855" s="155"/>
      <c r="F14855" s="155"/>
      <c r="G14855">
        <v>53.49</v>
      </c>
      <c r="H14855">
        <v>53.49</v>
      </c>
    </row>
    <row r="14856" spans="1:8">
      <c r="A14856" t="s">
        <v>319</v>
      </c>
      <c r="B14856">
        <v>39666</v>
      </c>
      <c r="C14856" t="s">
        <v>4759</v>
      </c>
      <c r="D14856" t="s">
        <v>110</v>
      </c>
      <c r="E14856" s="155"/>
      <c r="F14856" s="155"/>
      <c r="G14856">
        <v>522.29</v>
      </c>
      <c r="H14856">
        <v>522.29</v>
      </c>
    </row>
    <row r="14857" spans="1:8">
      <c r="A14857" t="s">
        <v>319</v>
      </c>
      <c r="B14857">
        <v>39664</v>
      </c>
      <c r="C14857" t="s">
        <v>4760</v>
      </c>
      <c r="D14857" t="s">
        <v>110</v>
      </c>
      <c r="E14857" s="155"/>
      <c r="F14857" s="155"/>
      <c r="G14857">
        <v>731.65</v>
      </c>
      <c r="H14857">
        <v>731.65</v>
      </c>
    </row>
    <row r="14858" spans="1:8">
      <c r="A14858" t="s">
        <v>319</v>
      </c>
      <c r="B14858">
        <v>39663</v>
      </c>
      <c r="C14858" t="s">
        <v>4761</v>
      </c>
      <c r="D14858" t="s">
        <v>110</v>
      </c>
      <c r="E14858" s="155"/>
      <c r="F14858" s="155"/>
      <c r="G14858">
        <v>780.06</v>
      </c>
      <c r="H14858">
        <v>780.06</v>
      </c>
    </row>
    <row r="14859" spans="1:8">
      <c r="A14859" t="s">
        <v>319</v>
      </c>
      <c r="B14859">
        <v>39665</v>
      </c>
      <c r="C14859" t="s">
        <v>4762</v>
      </c>
      <c r="D14859" t="s">
        <v>110</v>
      </c>
      <c r="E14859" s="155"/>
      <c r="F14859" s="155"/>
      <c r="G14859">
        <v>1130.1300000000001</v>
      </c>
      <c r="H14859">
        <v>1130.1300000000001</v>
      </c>
    </row>
    <row r="14860" spans="1:8">
      <c r="A14860" t="s">
        <v>319</v>
      </c>
      <c r="B14860">
        <v>7753</v>
      </c>
      <c r="C14860" t="s">
        <v>4763</v>
      </c>
      <c r="D14860" t="s">
        <v>110</v>
      </c>
      <c r="E14860" s="155">
        <v>366.52</v>
      </c>
      <c r="F14860" s="155">
        <v>366.52</v>
      </c>
      <c r="G14860">
        <v>3131.59</v>
      </c>
      <c r="H14860">
        <v>3131.59</v>
      </c>
    </row>
    <row r="14861" spans="1:8">
      <c r="A14861" t="s">
        <v>319</v>
      </c>
      <c r="B14861">
        <v>13256</v>
      </c>
      <c r="C14861" t="s">
        <v>4764</v>
      </c>
      <c r="D14861" t="s">
        <v>110</v>
      </c>
      <c r="E14861" s="155">
        <v>513.44000000000005</v>
      </c>
      <c r="F14861" s="155">
        <v>513.44000000000005</v>
      </c>
      <c r="G14861">
        <v>122.69</v>
      </c>
      <c r="H14861">
        <v>122.69</v>
      </c>
    </row>
    <row r="14862" spans="1:8">
      <c r="A14862" t="s">
        <v>319</v>
      </c>
      <c r="B14862">
        <v>7757</v>
      </c>
      <c r="C14862" t="s">
        <v>4765</v>
      </c>
      <c r="D14862" t="s">
        <v>110</v>
      </c>
      <c r="E14862" s="155">
        <v>547.41</v>
      </c>
      <c r="F14862" s="155">
        <v>547.41</v>
      </c>
      <c r="G14862">
        <v>138.44999999999999</v>
      </c>
      <c r="H14862">
        <v>138.44999999999999</v>
      </c>
    </row>
    <row r="14863" spans="1:8">
      <c r="A14863" t="s">
        <v>319</v>
      </c>
      <c r="B14863">
        <v>7758</v>
      </c>
      <c r="C14863" t="s">
        <v>4766</v>
      </c>
      <c r="D14863" t="s">
        <v>110</v>
      </c>
      <c r="E14863" s="155">
        <v>793.07</v>
      </c>
      <c r="F14863" s="155">
        <v>793.07</v>
      </c>
      <c r="G14863">
        <v>365.15</v>
      </c>
      <c r="H14863">
        <v>365.15</v>
      </c>
    </row>
    <row r="14864" spans="1:8">
      <c r="A14864" t="s">
        <v>319</v>
      </c>
      <c r="B14864">
        <v>7759</v>
      </c>
      <c r="C14864" t="s">
        <v>4767</v>
      </c>
      <c r="D14864" t="s">
        <v>110</v>
      </c>
      <c r="E14864" s="155">
        <v>2197.6</v>
      </c>
      <c r="F14864" s="155">
        <v>2197.6</v>
      </c>
      <c r="G14864">
        <v>445.74</v>
      </c>
      <c r="H14864">
        <v>445.74</v>
      </c>
    </row>
    <row r="14865" spans="1:8">
      <c r="A14865" t="s">
        <v>319</v>
      </c>
      <c r="B14865">
        <v>40334</v>
      </c>
      <c r="C14865" t="s">
        <v>4768</v>
      </c>
      <c r="D14865" t="s">
        <v>110</v>
      </c>
      <c r="E14865" s="155">
        <v>86.1</v>
      </c>
      <c r="F14865" s="155">
        <v>86.1</v>
      </c>
      <c r="G14865">
        <v>512.16</v>
      </c>
      <c r="H14865">
        <v>512.16</v>
      </c>
    </row>
    <row r="14866" spans="1:8">
      <c r="A14866" t="s">
        <v>319</v>
      </c>
      <c r="B14866">
        <v>7745</v>
      </c>
      <c r="C14866" t="s">
        <v>4769</v>
      </c>
      <c r="D14866" t="s">
        <v>110</v>
      </c>
      <c r="E14866" s="155">
        <v>97.15</v>
      </c>
      <c r="F14866" s="155">
        <v>97.15</v>
      </c>
      <c r="G14866">
        <v>267.89999999999998</v>
      </c>
      <c r="H14866">
        <v>267.89999999999998</v>
      </c>
    </row>
    <row r="14867" spans="1:8">
      <c r="A14867" t="s">
        <v>319</v>
      </c>
      <c r="B14867">
        <v>7742</v>
      </c>
      <c r="C14867" t="s">
        <v>4770</v>
      </c>
      <c r="D14867" t="s">
        <v>110</v>
      </c>
      <c r="E14867" s="155">
        <v>256.24</v>
      </c>
      <c r="F14867" s="155">
        <v>256.24</v>
      </c>
      <c r="G14867">
        <v>574.07000000000005</v>
      </c>
      <c r="H14867">
        <v>574.07000000000005</v>
      </c>
    </row>
    <row r="14868" spans="1:8">
      <c r="A14868" t="s">
        <v>319</v>
      </c>
      <c r="B14868">
        <v>7750</v>
      </c>
      <c r="C14868" t="s">
        <v>4771</v>
      </c>
      <c r="D14868" t="s">
        <v>110</v>
      </c>
      <c r="E14868" s="155">
        <v>312.8</v>
      </c>
      <c r="F14868" s="155">
        <v>312.8</v>
      </c>
      <c r="G14868">
        <v>792.44</v>
      </c>
      <c r="H14868">
        <v>792.44</v>
      </c>
    </row>
    <row r="14869" spans="1:8">
      <c r="A14869" t="s">
        <v>319</v>
      </c>
      <c r="B14869">
        <v>7756</v>
      </c>
      <c r="C14869" t="s">
        <v>4772</v>
      </c>
      <c r="D14869" t="s">
        <v>110</v>
      </c>
      <c r="E14869" s="155">
        <v>359.41</v>
      </c>
      <c r="F14869" s="155">
        <v>359.41</v>
      </c>
      <c r="G14869">
        <v>841.97</v>
      </c>
      <c r="H14869">
        <v>841.97</v>
      </c>
    </row>
    <row r="14870" spans="1:8">
      <c r="A14870" t="s">
        <v>319</v>
      </c>
      <c r="B14870">
        <v>7725</v>
      </c>
      <c r="C14870" t="s">
        <v>4773</v>
      </c>
      <c r="D14870" t="s">
        <v>110</v>
      </c>
      <c r="E14870" s="155">
        <v>188</v>
      </c>
      <c r="F14870" s="155">
        <v>188</v>
      </c>
      <c r="G14870">
        <v>1208.92</v>
      </c>
      <c r="H14870">
        <v>1208.92</v>
      </c>
    </row>
    <row r="14871" spans="1:8">
      <c r="A14871" t="s">
        <v>319</v>
      </c>
      <c r="B14871">
        <v>7765</v>
      </c>
      <c r="C14871" t="s">
        <v>4774</v>
      </c>
      <c r="D14871" t="s">
        <v>110</v>
      </c>
      <c r="E14871" s="155">
        <v>402.85</v>
      </c>
      <c r="F14871" s="155">
        <v>402.85</v>
      </c>
      <c r="G14871">
        <v>3511.96</v>
      </c>
      <c r="H14871">
        <v>3511.96</v>
      </c>
    </row>
    <row r="14872" spans="1:8">
      <c r="A14872" t="s">
        <v>319</v>
      </c>
      <c r="B14872">
        <v>12569</v>
      </c>
      <c r="C14872" t="s">
        <v>4775</v>
      </c>
      <c r="D14872" t="s">
        <v>110</v>
      </c>
      <c r="E14872" s="155">
        <v>556.1</v>
      </c>
      <c r="F14872" s="155">
        <v>556.1</v>
      </c>
      <c r="G14872">
        <v>139.57</v>
      </c>
      <c r="H14872">
        <v>139.57</v>
      </c>
    </row>
    <row r="14873" spans="1:8">
      <c r="A14873" t="s">
        <v>319</v>
      </c>
      <c r="B14873">
        <v>7766</v>
      </c>
      <c r="C14873" t="s">
        <v>4776</v>
      </c>
      <c r="D14873" t="s">
        <v>110</v>
      </c>
      <c r="E14873" s="155">
        <v>590.85</v>
      </c>
      <c r="F14873" s="155">
        <v>590.85</v>
      </c>
      <c r="G14873">
        <v>146.33000000000001</v>
      </c>
      <c r="H14873">
        <v>146.33000000000001</v>
      </c>
    </row>
    <row r="14874" spans="1:8">
      <c r="A14874" t="s">
        <v>319</v>
      </c>
      <c r="B14874">
        <v>7767</v>
      </c>
      <c r="C14874" t="s">
        <v>4777</v>
      </c>
      <c r="D14874" t="s">
        <v>110</v>
      </c>
      <c r="E14874" s="155">
        <v>848.36</v>
      </c>
      <c r="F14874" s="155">
        <v>848.36</v>
      </c>
      <c r="G14874">
        <v>177.84</v>
      </c>
      <c r="H14874">
        <v>177.84</v>
      </c>
    </row>
    <row r="14875" spans="1:8">
      <c r="A14875" t="s">
        <v>319</v>
      </c>
      <c r="B14875">
        <v>7727</v>
      </c>
      <c r="C14875" t="s">
        <v>4778</v>
      </c>
      <c r="D14875" t="s">
        <v>110</v>
      </c>
      <c r="E14875" s="155">
        <v>2464.5300000000002</v>
      </c>
      <c r="F14875" s="155">
        <v>2464.5300000000002</v>
      </c>
      <c r="G14875">
        <v>232.44</v>
      </c>
      <c r="H14875">
        <v>232.44</v>
      </c>
    </row>
    <row r="14876" spans="1:8">
      <c r="A14876" t="s">
        <v>319</v>
      </c>
      <c r="B14876">
        <v>7760</v>
      </c>
      <c r="C14876" t="s">
        <v>4779</v>
      </c>
      <c r="D14876" t="s">
        <v>110</v>
      </c>
      <c r="E14876" s="155">
        <v>97.94</v>
      </c>
      <c r="F14876" s="155">
        <v>97.94</v>
      </c>
      <c r="G14876">
        <v>355.69</v>
      </c>
      <c r="H14876">
        <v>355.69</v>
      </c>
    </row>
    <row r="14877" spans="1:8">
      <c r="A14877" t="s">
        <v>319</v>
      </c>
      <c r="B14877">
        <v>7761</v>
      </c>
      <c r="C14877" t="s">
        <v>4780</v>
      </c>
      <c r="D14877" t="s">
        <v>110</v>
      </c>
      <c r="E14877" s="155">
        <v>102.68</v>
      </c>
      <c r="F14877" s="155">
        <v>102.68</v>
      </c>
      <c r="G14877">
        <v>433.36</v>
      </c>
      <c r="H14877">
        <v>433.36</v>
      </c>
    </row>
    <row r="14878" spans="1:8">
      <c r="A14878" t="s">
        <v>319</v>
      </c>
      <c r="B14878">
        <v>7752</v>
      </c>
      <c r="C14878" t="s">
        <v>4781</v>
      </c>
      <c r="D14878" t="s">
        <v>110</v>
      </c>
      <c r="E14878" s="155">
        <v>124.8</v>
      </c>
      <c r="F14878" s="155">
        <v>124.8</v>
      </c>
      <c r="G14878">
        <v>517.78</v>
      </c>
      <c r="H14878">
        <v>517.78</v>
      </c>
    </row>
    <row r="14879" spans="1:8">
      <c r="A14879" t="s">
        <v>319</v>
      </c>
      <c r="B14879">
        <v>7762</v>
      </c>
      <c r="C14879" t="s">
        <v>4782</v>
      </c>
      <c r="D14879" t="s">
        <v>110</v>
      </c>
      <c r="E14879" s="155">
        <v>163.11000000000001</v>
      </c>
      <c r="F14879" s="155">
        <v>163.11000000000001</v>
      </c>
      <c r="G14879">
        <v>731.65</v>
      </c>
      <c r="H14879">
        <v>731.65</v>
      </c>
    </row>
    <row r="14880" spans="1:8">
      <c r="A14880" t="s">
        <v>319</v>
      </c>
      <c r="B14880">
        <v>7722</v>
      </c>
      <c r="C14880" t="s">
        <v>4783</v>
      </c>
      <c r="D14880" t="s">
        <v>110</v>
      </c>
      <c r="E14880" s="155">
        <v>249.61</v>
      </c>
      <c r="F14880" s="155">
        <v>249.61</v>
      </c>
      <c r="G14880">
        <v>962.41</v>
      </c>
      <c r="H14880">
        <v>962.41</v>
      </c>
    </row>
    <row r="14881" spans="1:8">
      <c r="A14881" t="s">
        <v>319</v>
      </c>
      <c r="B14881">
        <v>7763</v>
      </c>
      <c r="C14881" t="s">
        <v>4784</v>
      </c>
      <c r="D14881" t="s">
        <v>110</v>
      </c>
      <c r="E14881" s="155">
        <v>304.11</v>
      </c>
      <c r="F14881" s="155">
        <v>304.11</v>
      </c>
      <c r="G14881">
        <v>1163.67</v>
      </c>
      <c r="H14881">
        <v>1163.67</v>
      </c>
    </row>
    <row r="14882" spans="1:8">
      <c r="A14882" t="s">
        <v>319</v>
      </c>
      <c r="B14882">
        <v>7764</v>
      </c>
      <c r="C14882" t="s">
        <v>4785</v>
      </c>
      <c r="D14882" t="s">
        <v>110</v>
      </c>
      <c r="E14882" s="155">
        <v>363.36</v>
      </c>
      <c r="F14882" s="155">
        <v>363.36</v>
      </c>
      <c r="G14882">
        <v>1767.23</v>
      </c>
      <c r="H14882">
        <v>1767.23</v>
      </c>
    </row>
    <row r="14883" spans="1:8">
      <c r="A14883" t="s">
        <v>319</v>
      </c>
      <c r="B14883">
        <v>12572</v>
      </c>
      <c r="C14883" t="s">
        <v>4786</v>
      </c>
      <c r="D14883" t="s">
        <v>110</v>
      </c>
      <c r="E14883" s="155">
        <v>513.44000000000005</v>
      </c>
      <c r="F14883" s="155">
        <v>513.44000000000005</v>
      </c>
      <c r="G14883">
        <v>213.86</v>
      </c>
      <c r="H14883">
        <v>213.86</v>
      </c>
    </row>
    <row r="14884" spans="1:8">
      <c r="A14884" t="s">
        <v>319</v>
      </c>
      <c r="B14884">
        <v>12573</v>
      </c>
      <c r="C14884" t="s">
        <v>4787</v>
      </c>
      <c r="D14884" t="s">
        <v>110</v>
      </c>
      <c r="E14884" s="155">
        <v>675.37</v>
      </c>
      <c r="F14884" s="155">
        <v>675.37</v>
      </c>
      <c r="G14884">
        <v>288.16000000000003</v>
      </c>
      <c r="H14884">
        <v>288.16000000000003</v>
      </c>
    </row>
    <row r="14885" spans="1:8">
      <c r="A14885" t="s">
        <v>319</v>
      </c>
      <c r="B14885">
        <v>12574</v>
      </c>
      <c r="C14885" t="s">
        <v>4788</v>
      </c>
      <c r="D14885" t="s">
        <v>110</v>
      </c>
      <c r="E14885" s="155">
        <v>816.61</v>
      </c>
      <c r="F14885" s="155">
        <v>816.61</v>
      </c>
      <c r="G14885">
        <v>348.94</v>
      </c>
      <c r="H14885">
        <v>348.94</v>
      </c>
    </row>
    <row r="14886" spans="1:8">
      <c r="A14886" t="s">
        <v>319</v>
      </c>
      <c r="B14886">
        <v>12575</v>
      </c>
      <c r="C14886" t="s">
        <v>4789</v>
      </c>
      <c r="D14886" t="s">
        <v>110</v>
      </c>
      <c r="E14886" s="155">
        <v>1240.1600000000001</v>
      </c>
      <c r="F14886" s="155">
        <v>1240.1600000000001</v>
      </c>
      <c r="G14886">
        <v>601.08000000000004</v>
      </c>
      <c r="H14886">
        <v>601.08000000000004</v>
      </c>
    </row>
    <row r="14887" spans="1:8">
      <c r="A14887" t="s">
        <v>319</v>
      </c>
      <c r="B14887">
        <v>12576</v>
      </c>
      <c r="C14887" t="s">
        <v>4790</v>
      </c>
      <c r="D14887" t="s">
        <v>110</v>
      </c>
      <c r="E14887" s="155">
        <v>150.08000000000001</v>
      </c>
      <c r="F14887" s="155">
        <v>150.08000000000001</v>
      </c>
      <c r="G14887">
        <v>626.29999999999995</v>
      </c>
      <c r="H14887">
        <v>626.29999999999995</v>
      </c>
    </row>
    <row r="14888" spans="1:8">
      <c r="A14888" t="s">
        <v>319</v>
      </c>
      <c r="B14888">
        <v>12577</v>
      </c>
      <c r="C14888" t="s">
        <v>4791</v>
      </c>
      <c r="D14888" t="s">
        <v>110</v>
      </c>
      <c r="E14888" s="155">
        <v>202.21</v>
      </c>
      <c r="F14888" s="155">
        <v>202.21</v>
      </c>
      <c r="G14888">
        <v>670.87</v>
      </c>
      <c r="H14888">
        <v>670.87</v>
      </c>
    </row>
    <row r="14889" spans="1:8">
      <c r="A14889" t="s">
        <v>319</v>
      </c>
      <c r="B14889">
        <v>12578</v>
      </c>
      <c r="C14889" t="s">
        <v>4792</v>
      </c>
      <c r="D14889" t="s">
        <v>110</v>
      </c>
      <c r="E14889" s="155">
        <v>244.87</v>
      </c>
      <c r="F14889" s="155">
        <v>244.87</v>
      </c>
      <c r="G14889">
        <v>1049.08</v>
      </c>
      <c r="H14889">
        <v>1049.08</v>
      </c>
    </row>
    <row r="14890" spans="1:8">
      <c r="A14890" t="s">
        <v>319</v>
      </c>
      <c r="B14890">
        <v>12579</v>
      </c>
      <c r="C14890" t="s">
        <v>4793</v>
      </c>
      <c r="D14890" t="s">
        <v>110</v>
      </c>
      <c r="E14890" s="155">
        <v>421.81</v>
      </c>
      <c r="F14890" s="155">
        <v>421.81</v>
      </c>
      <c r="G14890">
        <v>219.49</v>
      </c>
      <c r="H14890">
        <v>219.49</v>
      </c>
    </row>
    <row r="14891" spans="1:8">
      <c r="A14891" t="s">
        <v>319</v>
      </c>
      <c r="B14891">
        <v>12580</v>
      </c>
      <c r="C14891" t="s">
        <v>4794</v>
      </c>
      <c r="D14891" t="s">
        <v>110</v>
      </c>
      <c r="E14891" s="155">
        <v>439.5</v>
      </c>
      <c r="F14891" s="155">
        <v>439.5</v>
      </c>
      <c r="G14891">
        <v>225.12</v>
      </c>
      <c r="H14891">
        <v>225.12</v>
      </c>
    </row>
    <row r="14892" spans="1:8">
      <c r="A14892" t="s">
        <v>319</v>
      </c>
      <c r="B14892">
        <v>12581</v>
      </c>
      <c r="C14892" t="s">
        <v>4795</v>
      </c>
      <c r="D14892" t="s">
        <v>110</v>
      </c>
      <c r="E14892" s="155">
        <v>470.78</v>
      </c>
      <c r="F14892" s="155">
        <v>470.78</v>
      </c>
      <c r="G14892">
        <v>416.48</v>
      </c>
      <c r="H14892">
        <v>416.48</v>
      </c>
    </row>
    <row r="14893" spans="1:8">
      <c r="A14893" t="s">
        <v>319</v>
      </c>
      <c r="B14893">
        <v>7720</v>
      </c>
      <c r="C14893" t="s">
        <v>4796</v>
      </c>
      <c r="D14893" t="s">
        <v>110</v>
      </c>
      <c r="E14893" s="155">
        <v>736.2</v>
      </c>
      <c r="F14893" s="155">
        <v>736.2</v>
      </c>
      <c r="G14893">
        <v>511.03</v>
      </c>
      <c r="H14893">
        <v>511.03</v>
      </c>
    </row>
    <row r="14894" spans="1:8">
      <c r="A14894" t="s">
        <v>319</v>
      </c>
      <c r="B14894">
        <v>40335</v>
      </c>
      <c r="C14894" t="s">
        <v>4797</v>
      </c>
      <c r="D14894" t="s">
        <v>110</v>
      </c>
      <c r="E14894" s="155">
        <v>154.03</v>
      </c>
      <c r="F14894" s="155">
        <v>154.03</v>
      </c>
      <c r="G14894">
        <v>667.49</v>
      </c>
      <c r="H14894">
        <v>667.49</v>
      </c>
    </row>
    <row r="14895" spans="1:8">
      <c r="A14895" t="s">
        <v>319</v>
      </c>
      <c r="B14895">
        <v>7740</v>
      </c>
      <c r="C14895" t="s">
        <v>4798</v>
      </c>
      <c r="D14895" t="s">
        <v>110</v>
      </c>
      <c r="E14895" s="155">
        <v>157.97999999999999</v>
      </c>
      <c r="F14895" s="155">
        <v>157.97999999999999</v>
      </c>
      <c r="G14895">
        <v>682.24</v>
      </c>
      <c r="H14895">
        <v>682.24</v>
      </c>
    </row>
    <row r="14896" spans="1:8">
      <c r="A14896" t="s">
        <v>319</v>
      </c>
      <c r="B14896">
        <v>7741</v>
      </c>
      <c r="C14896" t="s">
        <v>4799</v>
      </c>
      <c r="D14896" t="s">
        <v>110</v>
      </c>
      <c r="E14896" s="155">
        <v>292.26</v>
      </c>
      <c r="F14896" s="155">
        <v>292.26</v>
      </c>
      <c r="G14896">
        <v>1034.45</v>
      </c>
      <c r="H14896">
        <v>1034.45</v>
      </c>
    </row>
    <row r="14897" spans="1:8">
      <c r="A14897" t="s">
        <v>319</v>
      </c>
      <c r="B14897">
        <v>7774</v>
      </c>
      <c r="C14897" t="s">
        <v>4800</v>
      </c>
      <c r="D14897" t="s">
        <v>110</v>
      </c>
      <c r="E14897" s="155">
        <v>358.62</v>
      </c>
      <c r="F14897" s="155">
        <v>358.62</v>
      </c>
      <c r="G14897">
        <v>1339.5</v>
      </c>
      <c r="H14897">
        <v>1339.5</v>
      </c>
    </row>
    <row r="14898" spans="1:8">
      <c r="A14898" t="s">
        <v>319</v>
      </c>
      <c r="B14898">
        <v>7744</v>
      </c>
      <c r="C14898" t="s">
        <v>4801</v>
      </c>
      <c r="D14898" t="s">
        <v>110</v>
      </c>
      <c r="E14898" s="155">
        <v>468.42</v>
      </c>
      <c r="F14898" s="155">
        <v>468.42</v>
      </c>
      <c r="G14898">
        <v>265.64</v>
      </c>
      <c r="H14898">
        <v>265.64</v>
      </c>
    </row>
    <row r="14899" spans="1:8">
      <c r="A14899" t="s">
        <v>319</v>
      </c>
      <c r="B14899">
        <v>7773</v>
      </c>
      <c r="C14899" t="s">
        <v>4802</v>
      </c>
      <c r="D14899" t="s">
        <v>110</v>
      </c>
      <c r="E14899" s="155">
        <v>478.76</v>
      </c>
      <c r="F14899" s="155">
        <v>478.76</v>
      </c>
      <c r="G14899">
        <v>553.80999999999995</v>
      </c>
      <c r="H14899">
        <v>553.80999999999995</v>
      </c>
    </row>
    <row r="14900" spans="1:8">
      <c r="A14900" t="s">
        <v>319</v>
      </c>
      <c r="B14900">
        <v>7754</v>
      </c>
      <c r="C14900" t="s">
        <v>4803</v>
      </c>
      <c r="D14900" t="s">
        <v>110</v>
      </c>
      <c r="E14900" s="155">
        <v>725.93</v>
      </c>
      <c r="F14900" s="155">
        <v>725.93</v>
      </c>
      <c r="G14900">
        <v>586.45000000000005</v>
      </c>
      <c r="H14900">
        <v>586.45000000000005</v>
      </c>
    </row>
    <row r="14901" spans="1:8">
      <c r="A14901" t="s">
        <v>319</v>
      </c>
      <c r="B14901">
        <v>7735</v>
      </c>
      <c r="C14901" t="s">
        <v>4804</v>
      </c>
      <c r="D14901" t="s">
        <v>110</v>
      </c>
      <c r="E14901" s="155">
        <v>940</v>
      </c>
      <c r="F14901" s="155">
        <v>940</v>
      </c>
      <c r="G14901">
        <v>765.42</v>
      </c>
      <c r="H14901">
        <v>765.42</v>
      </c>
    </row>
    <row r="14902" spans="1:8">
      <c r="A14902" t="s">
        <v>319</v>
      </c>
      <c r="B14902">
        <v>7755</v>
      </c>
      <c r="C14902" t="s">
        <v>4805</v>
      </c>
      <c r="D14902" t="s">
        <v>110</v>
      </c>
      <c r="E14902" s="155">
        <v>186.42</v>
      </c>
      <c r="F14902" s="155">
        <v>186.42</v>
      </c>
      <c r="G14902">
        <v>838.59</v>
      </c>
      <c r="H14902">
        <v>838.59</v>
      </c>
    </row>
    <row r="14903" spans="1:8">
      <c r="A14903" t="s">
        <v>319</v>
      </c>
      <c r="B14903">
        <v>7776</v>
      </c>
      <c r="C14903" t="s">
        <v>4806</v>
      </c>
      <c r="D14903" t="s">
        <v>110</v>
      </c>
      <c r="E14903" s="155">
        <v>388.63</v>
      </c>
      <c r="F14903" s="155">
        <v>388.63</v>
      </c>
      <c r="G14903">
        <v>1187.53</v>
      </c>
      <c r="H14903">
        <v>1187.53</v>
      </c>
    </row>
    <row r="14904" spans="1:8">
      <c r="A14904" t="s">
        <v>319</v>
      </c>
      <c r="B14904">
        <v>7743</v>
      </c>
      <c r="C14904" t="s">
        <v>4807</v>
      </c>
      <c r="D14904" t="s">
        <v>110</v>
      </c>
      <c r="E14904" s="155">
        <v>411.54</v>
      </c>
      <c r="F14904" s="155">
        <v>411.54</v>
      </c>
      <c r="G14904">
        <v>165.46</v>
      </c>
      <c r="H14904">
        <v>165.46</v>
      </c>
    </row>
    <row r="14905" spans="1:8">
      <c r="A14905" t="s">
        <v>319</v>
      </c>
      <c r="B14905">
        <v>7733</v>
      </c>
      <c r="C14905" t="s">
        <v>4808</v>
      </c>
      <c r="D14905" t="s">
        <v>110</v>
      </c>
      <c r="E14905" s="155">
        <v>537.14</v>
      </c>
      <c r="F14905" s="155">
        <v>537.14</v>
      </c>
      <c r="G14905">
        <v>43.6</v>
      </c>
      <c r="H14905">
        <v>43.6</v>
      </c>
    </row>
    <row r="14906" spans="1:8">
      <c r="A14906" t="s">
        <v>319</v>
      </c>
      <c r="B14906">
        <v>7775</v>
      </c>
      <c r="C14906" t="s">
        <v>4809</v>
      </c>
      <c r="D14906" t="s">
        <v>110</v>
      </c>
      <c r="E14906" s="155">
        <v>588.48</v>
      </c>
      <c r="F14906" s="155">
        <v>588.48</v>
      </c>
      <c r="G14906">
        <v>61.05</v>
      </c>
      <c r="H14906">
        <v>61.05</v>
      </c>
    </row>
    <row r="14907" spans="1:8">
      <c r="A14907" t="s">
        <v>319</v>
      </c>
      <c r="B14907">
        <v>7734</v>
      </c>
      <c r="C14907" t="s">
        <v>4810</v>
      </c>
      <c r="D14907" t="s">
        <v>110</v>
      </c>
      <c r="E14907" s="155">
        <v>833.36</v>
      </c>
      <c r="F14907" s="155">
        <v>833.36</v>
      </c>
      <c r="G14907">
        <v>85.23</v>
      </c>
      <c r="H14907">
        <v>85.23</v>
      </c>
    </row>
    <row r="14908" spans="1:8">
      <c r="A14908" t="s">
        <v>319</v>
      </c>
      <c r="B14908">
        <v>7714</v>
      </c>
      <c r="C14908" t="s">
        <v>4811</v>
      </c>
      <c r="D14908" t="s">
        <v>110</v>
      </c>
      <c r="E14908" s="155">
        <v>116.11</v>
      </c>
      <c r="F14908" s="155">
        <v>116.11</v>
      </c>
      <c r="G14908">
        <v>123.88</v>
      </c>
      <c r="H14908">
        <v>123.88</v>
      </c>
    </row>
    <row r="14909" spans="1:8">
      <c r="A14909" t="s">
        <v>319</v>
      </c>
      <c r="B14909">
        <v>37449</v>
      </c>
      <c r="C14909" t="s">
        <v>4812</v>
      </c>
      <c r="D14909" t="s">
        <v>110</v>
      </c>
      <c r="E14909" s="155"/>
      <c r="F14909" s="155"/>
      <c r="G14909">
        <v>142.66</v>
      </c>
      <c r="H14909">
        <v>142.66</v>
      </c>
    </row>
    <row r="14910" spans="1:8">
      <c r="A14910" t="s">
        <v>319</v>
      </c>
      <c r="B14910">
        <v>37450</v>
      </c>
      <c r="C14910" t="s">
        <v>4813</v>
      </c>
      <c r="D14910" t="s">
        <v>110</v>
      </c>
      <c r="E14910" s="155"/>
      <c r="F14910" s="155"/>
      <c r="G14910">
        <v>53.51</v>
      </c>
      <c r="H14910">
        <v>53.51</v>
      </c>
    </row>
    <row r="14911" spans="1:8">
      <c r="A14911" t="s">
        <v>319</v>
      </c>
      <c r="B14911">
        <v>37451</v>
      </c>
      <c r="C14911" t="s">
        <v>4814</v>
      </c>
      <c r="D14911" t="s">
        <v>110</v>
      </c>
      <c r="E14911" s="155"/>
      <c r="F14911" s="155"/>
      <c r="G14911">
        <v>73.34</v>
      </c>
      <c r="H14911">
        <v>73.34</v>
      </c>
    </row>
    <row r="14912" spans="1:8">
      <c r="A14912" t="s">
        <v>319</v>
      </c>
      <c r="B14912">
        <v>37452</v>
      </c>
      <c r="C14912" t="s">
        <v>4815</v>
      </c>
      <c r="D14912" t="s">
        <v>110</v>
      </c>
      <c r="E14912" s="155"/>
      <c r="F14912" s="155"/>
      <c r="G14912">
        <v>86.67</v>
      </c>
      <c r="H14912">
        <v>86.67</v>
      </c>
    </row>
    <row r="14913" spans="1:8">
      <c r="A14913" t="s">
        <v>319</v>
      </c>
      <c r="B14913">
        <v>37453</v>
      </c>
      <c r="C14913" t="s">
        <v>4816</v>
      </c>
      <c r="D14913" t="s">
        <v>110</v>
      </c>
      <c r="E14913" s="155"/>
      <c r="F14913" s="155"/>
      <c r="G14913">
        <v>128.97999999999999</v>
      </c>
      <c r="H14913">
        <v>128.97999999999999</v>
      </c>
    </row>
    <row r="14914" spans="1:8">
      <c r="A14914" t="s">
        <v>319</v>
      </c>
      <c r="B14914">
        <v>7778</v>
      </c>
      <c r="C14914" t="s">
        <v>4817</v>
      </c>
      <c r="D14914" t="s">
        <v>110</v>
      </c>
      <c r="E14914" s="155"/>
      <c r="F14914" s="155"/>
      <c r="G14914">
        <v>154.41</v>
      </c>
      <c r="H14914">
        <v>154.41</v>
      </c>
    </row>
    <row r="14915" spans="1:8">
      <c r="A14915" t="s">
        <v>319</v>
      </c>
      <c r="B14915">
        <v>7796</v>
      </c>
      <c r="C14915" t="s">
        <v>4818</v>
      </c>
      <c r="D14915" t="s">
        <v>110</v>
      </c>
      <c r="E14915" s="155"/>
      <c r="F14915" s="155"/>
      <c r="G14915">
        <v>54.71</v>
      </c>
      <c r="H14915">
        <v>54.71</v>
      </c>
    </row>
    <row r="14916" spans="1:8">
      <c r="A14916" t="s">
        <v>319</v>
      </c>
      <c r="B14916">
        <v>7781</v>
      </c>
      <c r="C14916" t="s">
        <v>4819</v>
      </c>
      <c r="D14916" t="s">
        <v>110</v>
      </c>
      <c r="E14916" s="155"/>
      <c r="F14916" s="155"/>
      <c r="G14916">
        <v>86.22</v>
      </c>
      <c r="H14916">
        <v>86.22</v>
      </c>
    </row>
    <row r="14917" spans="1:8">
      <c r="A14917" t="s">
        <v>319</v>
      </c>
      <c r="B14917">
        <v>7795</v>
      </c>
      <c r="C14917" t="s">
        <v>4820</v>
      </c>
      <c r="D14917" t="s">
        <v>110</v>
      </c>
      <c r="E14917" s="155"/>
      <c r="F14917" s="155"/>
      <c r="G14917">
        <v>95.14</v>
      </c>
      <c r="H14917">
        <v>95.14</v>
      </c>
    </row>
    <row r="14918" spans="1:8">
      <c r="A14918" t="s">
        <v>319</v>
      </c>
      <c r="B14918">
        <v>7791</v>
      </c>
      <c r="C14918" t="s">
        <v>4821</v>
      </c>
      <c r="D14918" t="s">
        <v>110</v>
      </c>
      <c r="E14918" s="155"/>
      <c r="F14918" s="155"/>
      <c r="G14918">
        <v>134.93</v>
      </c>
      <c r="H14918">
        <v>134.93</v>
      </c>
    </row>
    <row r="14919" spans="1:8">
      <c r="A14919" t="s">
        <v>319</v>
      </c>
      <c r="B14919">
        <v>7783</v>
      </c>
      <c r="C14919" t="s">
        <v>4822</v>
      </c>
      <c r="D14919" t="s">
        <v>110</v>
      </c>
      <c r="E14919" s="155"/>
      <c r="F14919" s="155"/>
      <c r="G14919">
        <v>159.36000000000001</v>
      </c>
      <c r="H14919">
        <v>159.36000000000001</v>
      </c>
    </row>
    <row r="14920" spans="1:8">
      <c r="A14920" t="s">
        <v>319</v>
      </c>
      <c r="B14920">
        <v>7790</v>
      </c>
      <c r="C14920" t="s">
        <v>4823</v>
      </c>
      <c r="D14920" t="s">
        <v>110</v>
      </c>
      <c r="E14920" s="155"/>
      <c r="F14920" s="155"/>
      <c r="G14920">
        <v>138.75</v>
      </c>
      <c r="H14920">
        <v>138.75</v>
      </c>
    </row>
    <row r="14921" spans="1:8">
      <c r="A14921" t="s">
        <v>319</v>
      </c>
      <c r="B14921">
        <v>7785</v>
      </c>
      <c r="C14921" t="s">
        <v>4824</v>
      </c>
      <c r="D14921" t="s">
        <v>110</v>
      </c>
      <c r="E14921" s="155"/>
      <c r="F14921" s="155"/>
      <c r="G14921">
        <v>168.48</v>
      </c>
      <c r="H14921">
        <v>168.48</v>
      </c>
    </row>
    <row r="14922" spans="1:8">
      <c r="A14922" t="s">
        <v>319</v>
      </c>
      <c r="B14922">
        <v>7792</v>
      </c>
      <c r="C14922" t="s">
        <v>4825</v>
      </c>
      <c r="D14922" t="s">
        <v>110</v>
      </c>
      <c r="E14922" s="155"/>
      <c r="F14922" s="155"/>
      <c r="G14922">
        <v>227.94</v>
      </c>
      <c r="H14922">
        <v>227.94</v>
      </c>
    </row>
    <row r="14923" spans="1:8">
      <c r="A14923" t="s">
        <v>319</v>
      </c>
      <c r="B14923">
        <v>7793</v>
      </c>
      <c r="C14923" t="s">
        <v>4826</v>
      </c>
      <c r="D14923" t="s">
        <v>110</v>
      </c>
      <c r="E14923" s="155"/>
      <c r="F14923" s="155"/>
      <c r="G14923">
        <v>45.58</v>
      </c>
      <c r="H14923">
        <v>45.58</v>
      </c>
    </row>
    <row r="14924" spans="1:8">
      <c r="A14924" t="s">
        <v>319</v>
      </c>
      <c r="B14924">
        <v>13159</v>
      </c>
      <c r="C14924" t="s">
        <v>4827</v>
      </c>
      <c r="D14924" t="s">
        <v>110</v>
      </c>
      <c r="E14924" s="155"/>
      <c r="F14924" s="155"/>
      <c r="G14924">
        <v>59.46</v>
      </c>
      <c r="H14924">
        <v>59.46</v>
      </c>
    </row>
    <row r="14925" spans="1:8">
      <c r="A14925" t="s">
        <v>319</v>
      </c>
      <c r="B14925">
        <v>13168</v>
      </c>
      <c r="C14925" t="s">
        <v>4828</v>
      </c>
      <c r="D14925" t="s">
        <v>110</v>
      </c>
      <c r="E14925" s="155"/>
      <c r="F14925" s="155"/>
      <c r="G14925">
        <v>21.15</v>
      </c>
      <c r="H14925">
        <v>21.15</v>
      </c>
    </row>
    <row r="14926" spans="1:8">
      <c r="A14926" t="s">
        <v>319</v>
      </c>
      <c r="B14926">
        <v>13173</v>
      </c>
      <c r="C14926" t="s">
        <v>4829</v>
      </c>
      <c r="D14926" t="s">
        <v>110</v>
      </c>
      <c r="E14926" s="155"/>
      <c r="F14926" s="155"/>
      <c r="G14926">
        <v>15.31</v>
      </c>
      <c r="H14926">
        <v>15.31</v>
      </c>
    </row>
    <row r="14927" spans="1:8">
      <c r="A14927" t="s">
        <v>319</v>
      </c>
      <c r="B14927">
        <v>12583</v>
      </c>
      <c r="C14927" t="s">
        <v>4830</v>
      </c>
      <c r="D14927" t="s">
        <v>110</v>
      </c>
      <c r="E14927" s="155"/>
      <c r="F14927" s="155"/>
      <c r="G14927">
        <v>4.43</v>
      </c>
      <c r="H14927">
        <v>4.43</v>
      </c>
    </row>
    <row r="14928" spans="1:8">
      <c r="A14928" t="s">
        <v>319</v>
      </c>
      <c r="B14928">
        <v>12584</v>
      </c>
      <c r="C14928" t="s">
        <v>4831</v>
      </c>
      <c r="D14928" t="s">
        <v>110</v>
      </c>
      <c r="E14928" s="155"/>
      <c r="F14928" s="155"/>
      <c r="G14928">
        <v>4.29</v>
      </c>
      <c r="H14928">
        <v>4.29</v>
      </c>
    </row>
    <row r="14929" spans="1:8">
      <c r="A14929" t="s">
        <v>319</v>
      </c>
      <c r="B14929">
        <v>12613</v>
      </c>
      <c r="C14929" t="s">
        <v>4832</v>
      </c>
      <c r="D14929" t="s">
        <v>211</v>
      </c>
      <c r="E14929" s="155">
        <v>18.63</v>
      </c>
      <c r="F14929" s="155">
        <v>18.63</v>
      </c>
      <c r="G14929">
        <v>3.02</v>
      </c>
      <c r="H14929">
        <v>3.02</v>
      </c>
    </row>
    <row r="14930" spans="1:8">
      <c r="A14930" t="s">
        <v>319</v>
      </c>
      <c r="B14930">
        <v>1031</v>
      </c>
      <c r="C14930" t="s">
        <v>4833</v>
      </c>
      <c r="D14930" t="s">
        <v>211</v>
      </c>
      <c r="E14930" s="155">
        <v>16.36</v>
      </c>
      <c r="F14930" s="155">
        <v>16.36</v>
      </c>
      <c r="G14930">
        <v>4.1900000000000004</v>
      </c>
      <c r="H14930">
        <v>4.1900000000000004</v>
      </c>
    </row>
    <row r="14931" spans="1:8">
      <c r="A14931" t="s">
        <v>319</v>
      </c>
      <c r="B14931">
        <v>39707</v>
      </c>
      <c r="C14931" t="s">
        <v>4834</v>
      </c>
      <c r="D14931" t="s">
        <v>110</v>
      </c>
      <c r="E14931" s="155"/>
      <c r="F14931" s="155"/>
      <c r="G14931">
        <v>4.7</v>
      </c>
      <c r="H14931">
        <v>4.7</v>
      </c>
    </row>
    <row r="14932" spans="1:8">
      <c r="A14932" t="s">
        <v>319</v>
      </c>
      <c r="B14932">
        <v>39708</v>
      </c>
      <c r="C14932" t="s">
        <v>4835</v>
      </c>
      <c r="D14932" t="s">
        <v>110</v>
      </c>
      <c r="E14932" s="155"/>
      <c r="F14932" s="155"/>
      <c r="G14932">
        <v>2.99</v>
      </c>
      <c r="H14932">
        <v>2.99</v>
      </c>
    </row>
    <row r="14933" spans="1:8">
      <c r="A14933" t="s">
        <v>319</v>
      </c>
      <c r="B14933">
        <v>39710</v>
      </c>
      <c r="C14933" t="s">
        <v>4836</v>
      </c>
      <c r="D14933" t="s">
        <v>110</v>
      </c>
      <c r="E14933" s="155"/>
      <c r="F14933" s="155"/>
      <c r="G14933">
        <v>1.65</v>
      </c>
      <c r="H14933">
        <v>1.65</v>
      </c>
    </row>
    <row r="14934" spans="1:8">
      <c r="A14934" t="s">
        <v>319</v>
      </c>
      <c r="B14934">
        <v>39709</v>
      </c>
      <c r="C14934" t="s">
        <v>4837</v>
      </c>
      <c r="D14934" t="s">
        <v>110</v>
      </c>
      <c r="E14934" s="155"/>
      <c r="F14934" s="155"/>
      <c r="G14934">
        <v>1.3</v>
      </c>
      <c r="H14934">
        <v>1.3</v>
      </c>
    </row>
    <row r="14935" spans="1:8">
      <c r="A14935" t="s">
        <v>319</v>
      </c>
      <c r="B14935">
        <v>39711</v>
      </c>
      <c r="C14935" t="s">
        <v>4838</v>
      </c>
      <c r="D14935" t="s">
        <v>110</v>
      </c>
      <c r="E14935" s="155"/>
      <c r="F14935" s="155"/>
      <c r="G14935">
        <v>2.13</v>
      </c>
      <c r="H14935">
        <v>2.13</v>
      </c>
    </row>
    <row r="14936" spans="1:8">
      <c r="A14936" t="s">
        <v>319</v>
      </c>
      <c r="B14936">
        <v>39714</v>
      </c>
      <c r="C14936" t="s">
        <v>4839</v>
      </c>
      <c r="D14936" t="s">
        <v>110</v>
      </c>
      <c r="E14936" s="155"/>
      <c r="F14936" s="155"/>
      <c r="G14936">
        <v>1.61</v>
      </c>
      <c r="H14936">
        <v>1.61</v>
      </c>
    </row>
    <row r="14937" spans="1:8">
      <c r="A14937" t="s">
        <v>319</v>
      </c>
      <c r="B14937">
        <v>39712</v>
      </c>
      <c r="C14937" t="s">
        <v>4840</v>
      </c>
      <c r="D14937" t="s">
        <v>110</v>
      </c>
      <c r="E14937" s="155"/>
      <c r="F14937" s="155"/>
      <c r="G14937">
        <v>2.75</v>
      </c>
      <c r="H14937">
        <v>2.75</v>
      </c>
    </row>
    <row r="14938" spans="1:8">
      <c r="A14938" t="s">
        <v>319</v>
      </c>
      <c r="B14938">
        <v>39713</v>
      </c>
      <c r="C14938" t="s">
        <v>4841</v>
      </c>
      <c r="D14938" t="s">
        <v>110</v>
      </c>
      <c r="E14938" s="155"/>
      <c r="F14938" s="155"/>
      <c r="G14938">
        <v>5.51</v>
      </c>
      <c r="H14938">
        <v>5.51</v>
      </c>
    </row>
    <row r="14939" spans="1:8">
      <c r="A14939" t="s">
        <v>319</v>
      </c>
      <c r="B14939">
        <v>39715</v>
      </c>
      <c r="C14939" t="s">
        <v>4842</v>
      </c>
      <c r="D14939" t="s">
        <v>110</v>
      </c>
      <c r="E14939" s="155"/>
      <c r="F14939" s="155"/>
      <c r="G14939">
        <v>10.88</v>
      </c>
      <c r="H14939">
        <v>10.88</v>
      </c>
    </row>
    <row r="14940" spans="1:8">
      <c r="A14940" t="s">
        <v>319</v>
      </c>
      <c r="B14940">
        <v>39716</v>
      </c>
      <c r="C14940" t="s">
        <v>4843</v>
      </c>
      <c r="D14940" t="s">
        <v>110</v>
      </c>
      <c r="E14940" s="155"/>
      <c r="F14940" s="155"/>
      <c r="G14940">
        <v>5414.49</v>
      </c>
      <c r="H14940">
        <v>5414.49</v>
      </c>
    </row>
    <row r="14941" spans="1:8">
      <c r="A14941" t="s">
        <v>319</v>
      </c>
      <c r="B14941">
        <v>39718</v>
      </c>
      <c r="C14941" t="s">
        <v>4844</v>
      </c>
      <c r="D14941" t="s">
        <v>110</v>
      </c>
      <c r="E14941" s="155"/>
      <c r="F14941" s="155"/>
      <c r="G14941">
        <v>132.69999999999999</v>
      </c>
      <c r="H14941">
        <v>132.69999999999999</v>
      </c>
    </row>
    <row r="14942" spans="1:8">
      <c r="A14942" t="s">
        <v>319</v>
      </c>
      <c r="B14942">
        <v>9813</v>
      </c>
      <c r="C14942" t="s">
        <v>4845</v>
      </c>
      <c r="D14942" t="s">
        <v>110</v>
      </c>
      <c r="E14942" s="155"/>
      <c r="F14942" s="155"/>
      <c r="G14942">
        <v>284.85000000000002</v>
      </c>
      <c r="H14942">
        <v>284.85000000000002</v>
      </c>
    </row>
    <row r="14943" spans="1:8">
      <c r="A14943" t="s">
        <v>319</v>
      </c>
      <c r="B14943">
        <v>9815</v>
      </c>
      <c r="C14943" t="s">
        <v>4846</v>
      </c>
      <c r="D14943" t="s">
        <v>110</v>
      </c>
      <c r="E14943" s="155"/>
      <c r="F14943" s="155"/>
      <c r="G14943">
        <v>4910.91</v>
      </c>
      <c r="H14943">
        <v>4910.91</v>
      </c>
    </row>
    <row r="14944" spans="1:8">
      <c r="A14944" t="s">
        <v>319</v>
      </c>
      <c r="B14944">
        <v>44543</v>
      </c>
      <c r="C14944" t="s">
        <v>4847</v>
      </c>
      <c r="D14944" t="s">
        <v>110</v>
      </c>
      <c r="E14944" s="155"/>
      <c r="F14944" s="155"/>
      <c r="G14944">
        <v>444.04</v>
      </c>
      <c r="H14944">
        <v>444.04</v>
      </c>
    </row>
    <row r="14945" spans="1:8">
      <c r="A14945" t="s">
        <v>319</v>
      </c>
      <c r="B14945">
        <v>44526</v>
      </c>
      <c r="C14945" t="s">
        <v>4848</v>
      </c>
      <c r="D14945" t="s">
        <v>110</v>
      </c>
      <c r="E14945" s="155"/>
      <c r="F14945" s="155"/>
      <c r="G14945">
        <v>1088.01</v>
      </c>
      <c r="H14945">
        <v>1088.01</v>
      </c>
    </row>
    <row r="14946" spans="1:8">
      <c r="A14946" t="s">
        <v>319</v>
      </c>
      <c r="B14946">
        <v>44545</v>
      </c>
      <c r="C14946" t="s">
        <v>4849</v>
      </c>
      <c r="D14946" t="s">
        <v>110</v>
      </c>
      <c r="E14946" s="155"/>
      <c r="F14946" s="155"/>
      <c r="G14946">
        <v>1752.39</v>
      </c>
      <c r="H14946">
        <v>1752.39</v>
      </c>
    </row>
    <row r="14947" spans="1:8">
      <c r="A14947" t="s">
        <v>319</v>
      </c>
      <c r="B14947">
        <v>44525</v>
      </c>
      <c r="C14947" t="s">
        <v>4850</v>
      </c>
      <c r="D14947" t="s">
        <v>110</v>
      </c>
      <c r="E14947" s="155"/>
      <c r="F14947" s="155"/>
      <c r="G14947">
        <v>28.27</v>
      </c>
      <c r="H14947">
        <v>28.27</v>
      </c>
    </row>
    <row r="14948" spans="1:8">
      <c r="A14948" t="s">
        <v>319</v>
      </c>
      <c r="B14948">
        <v>44547</v>
      </c>
      <c r="C14948" t="s">
        <v>4851</v>
      </c>
      <c r="D14948" t="s">
        <v>110</v>
      </c>
      <c r="E14948" s="155"/>
      <c r="F14948" s="155"/>
      <c r="G14948">
        <v>3076.55</v>
      </c>
      <c r="H14948">
        <v>3076.55</v>
      </c>
    </row>
    <row r="14949" spans="1:8">
      <c r="A14949" t="s">
        <v>319</v>
      </c>
      <c r="B14949">
        <v>44519</v>
      </c>
      <c r="C14949" t="s">
        <v>4852</v>
      </c>
      <c r="D14949" t="s">
        <v>110</v>
      </c>
      <c r="E14949" s="155"/>
      <c r="F14949" s="155"/>
      <c r="G14949">
        <v>4575.7</v>
      </c>
      <c r="H14949">
        <v>4575.7</v>
      </c>
    </row>
    <row r="14950" spans="1:8">
      <c r="A14950" t="s">
        <v>319</v>
      </c>
      <c r="B14950">
        <v>44520</v>
      </c>
      <c r="C14950" t="s">
        <v>4853</v>
      </c>
      <c r="D14950" t="s">
        <v>110</v>
      </c>
      <c r="E14950" s="155"/>
      <c r="F14950" s="155"/>
      <c r="G14950">
        <v>2294.59</v>
      </c>
      <c r="H14950">
        <v>2294.59</v>
      </c>
    </row>
    <row r="14951" spans="1:8">
      <c r="A14951" t="s">
        <v>319</v>
      </c>
      <c r="B14951">
        <v>44521</v>
      </c>
      <c r="C14951" t="s">
        <v>4854</v>
      </c>
      <c r="D14951" t="s">
        <v>110</v>
      </c>
      <c r="E14951" s="155"/>
      <c r="F14951" s="155"/>
      <c r="G14951">
        <v>63.22</v>
      </c>
      <c r="H14951">
        <v>63.22</v>
      </c>
    </row>
    <row r="14952" spans="1:8">
      <c r="A14952" t="s">
        <v>319</v>
      </c>
      <c r="B14952">
        <v>44522</v>
      </c>
      <c r="C14952" t="s">
        <v>4855</v>
      </c>
      <c r="D14952" t="s">
        <v>110</v>
      </c>
      <c r="E14952" s="155"/>
      <c r="F14952" s="155"/>
      <c r="G14952">
        <v>2993.68</v>
      </c>
      <c r="H14952">
        <v>2993.68</v>
      </c>
    </row>
    <row r="14953" spans="1:8">
      <c r="A14953" t="s">
        <v>319</v>
      </c>
      <c r="B14953">
        <v>44523</v>
      </c>
      <c r="C14953" t="s">
        <v>4856</v>
      </c>
      <c r="D14953" t="s">
        <v>110</v>
      </c>
      <c r="E14953" s="155"/>
      <c r="F14953" s="155"/>
      <c r="G14953">
        <v>148.53</v>
      </c>
      <c r="H14953">
        <v>148.53</v>
      </c>
    </row>
    <row r="14954" spans="1:8">
      <c r="A14954" t="s">
        <v>319</v>
      </c>
      <c r="B14954">
        <v>44527</v>
      </c>
      <c r="C14954" t="s">
        <v>4857</v>
      </c>
      <c r="D14954" t="s">
        <v>110</v>
      </c>
      <c r="E14954" s="155"/>
      <c r="F14954" s="155"/>
      <c r="G14954">
        <v>182.85</v>
      </c>
      <c r="H14954">
        <v>182.85</v>
      </c>
    </row>
    <row r="14955" spans="1:8">
      <c r="A14955" t="s">
        <v>319</v>
      </c>
      <c r="B14955">
        <v>44524</v>
      </c>
      <c r="C14955" t="s">
        <v>4858</v>
      </c>
      <c r="D14955" t="s">
        <v>110</v>
      </c>
      <c r="E14955" s="155"/>
      <c r="F14955" s="155"/>
      <c r="G14955">
        <v>3585.02</v>
      </c>
      <c r="H14955">
        <v>3585.02</v>
      </c>
    </row>
    <row r="14956" spans="1:8">
      <c r="A14956" t="s">
        <v>319</v>
      </c>
      <c r="B14956">
        <v>44542</v>
      </c>
      <c r="C14956" t="s">
        <v>4859</v>
      </c>
      <c r="D14956" t="s">
        <v>110</v>
      </c>
      <c r="E14956" s="155"/>
      <c r="F14956" s="155"/>
      <c r="G14956">
        <v>4396.67</v>
      </c>
      <c r="H14956">
        <v>4396.67</v>
      </c>
    </row>
    <row r="14957" spans="1:8">
      <c r="A14957" t="s">
        <v>319</v>
      </c>
      <c r="B14957">
        <v>9877</v>
      </c>
      <c r="C14957" t="s">
        <v>4860</v>
      </c>
      <c r="D14957" t="s">
        <v>110</v>
      </c>
      <c r="E14957" s="155">
        <v>106.37</v>
      </c>
      <c r="F14957" s="155">
        <v>106.37</v>
      </c>
      <c r="G14957">
        <v>5096.1099999999997</v>
      </c>
      <c r="H14957">
        <v>5096.1099999999997</v>
      </c>
    </row>
    <row r="14958" spans="1:8">
      <c r="A14958" t="s">
        <v>319</v>
      </c>
      <c r="B14958">
        <v>9878</v>
      </c>
      <c r="C14958" t="s">
        <v>4861</v>
      </c>
      <c r="D14958" t="s">
        <v>110</v>
      </c>
      <c r="E14958" s="155">
        <v>130.94999999999999</v>
      </c>
      <c r="F14958" s="155">
        <v>130.94999999999999</v>
      </c>
      <c r="G14958">
        <v>6731.24</v>
      </c>
      <c r="H14958">
        <v>6731.24</v>
      </c>
    </row>
    <row r="14959" spans="1:8">
      <c r="A14959" t="s">
        <v>319</v>
      </c>
      <c r="B14959">
        <v>41986</v>
      </c>
      <c r="C14959" t="s">
        <v>4862</v>
      </c>
      <c r="D14959" t="s">
        <v>110</v>
      </c>
      <c r="E14959" s="155">
        <v>4172.67</v>
      </c>
      <c r="F14959" s="155">
        <v>4172.67</v>
      </c>
      <c r="G14959">
        <v>1193.0899999999999</v>
      </c>
      <c r="H14959">
        <v>1193.0899999999999</v>
      </c>
    </row>
    <row r="14960" spans="1:8">
      <c r="A14960" t="s">
        <v>319</v>
      </c>
      <c r="B14960">
        <v>43422</v>
      </c>
      <c r="C14960" t="s">
        <v>4863</v>
      </c>
      <c r="D14960" t="s">
        <v>110</v>
      </c>
      <c r="E14960" s="155">
        <v>5117.37</v>
      </c>
      <c r="F14960" s="155">
        <v>5117.37</v>
      </c>
      <c r="G14960">
        <v>1661.66</v>
      </c>
      <c r="H14960">
        <v>1661.66</v>
      </c>
    </row>
    <row r="14961" spans="1:8">
      <c r="A14961" t="s">
        <v>319</v>
      </c>
      <c r="B14961">
        <v>41987</v>
      </c>
      <c r="C14961" t="s">
        <v>4864</v>
      </c>
      <c r="D14961" t="s">
        <v>110</v>
      </c>
      <c r="E14961" s="155">
        <v>5931.46</v>
      </c>
      <c r="F14961" s="155">
        <v>5931.46</v>
      </c>
      <c r="G14961">
        <v>2366.11</v>
      </c>
      <c r="H14961">
        <v>2366.11</v>
      </c>
    </row>
    <row r="14962" spans="1:8">
      <c r="A14962" t="s">
        <v>319</v>
      </c>
      <c r="B14962">
        <v>41988</v>
      </c>
      <c r="C14962" t="s">
        <v>4865</v>
      </c>
      <c r="D14962" t="s">
        <v>110</v>
      </c>
      <c r="E14962" s="155">
        <v>7834.61</v>
      </c>
      <c r="F14962" s="155">
        <v>7834.61</v>
      </c>
      <c r="G14962">
        <v>22.76</v>
      </c>
      <c r="H14962">
        <v>22.76</v>
      </c>
    </row>
    <row r="14963" spans="1:8">
      <c r="A14963" t="s">
        <v>319</v>
      </c>
      <c r="B14963">
        <v>41697</v>
      </c>
      <c r="C14963" t="s">
        <v>4866</v>
      </c>
      <c r="D14963" t="s">
        <v>110</v>
      </c>
      <c r="E14963" s="155">
        <v>1388.66</v>
      </c>
      <c r="F14963" s="155">
        <v>1388.66</v>
      </c>
      <c r="G14963">
        <v>39.119999999999997</v>
      </c>
      <c r="H14963">
        <v>39.119999999999997</v>
      </c>
    </row>
    <row r="14964" spans="1:8">
      <c r="A14964" t="s">
        <v>319</v>
      </c>
      <c r="B14964">
        <v>41985</v>
      </c>
      <c r="C14964" t="s">
        <v>4867</v>
      </c>
      <c r="D14964" t="s">
        <v>110</v>
      </c>
      <c r="E14964" s="155">
        <v>1934.03</v>
      </c>
      <c r="F14964" s="155">
        <v>1934.03</v>
      </c>
      <c r="G14964">
        <v>11.02</v>
      </c>
      <c r="H14964">
        <v>11.02</v>
      </c>
    </row>
    <row r="14965" spans="1:8">
      <c r="A14965" t="s">
        <v>319</v>
      </c>
      <c r="B14965">
        <v>41699</v>
      </c>
      <c r="C14965" t="s">
        <v>4868</v>
      </c>
      <c r="D14965" t="s">
        <v>110</v>
      </c>
      <c r="E14965" s="155">
        <v>2753.97</v>
      </c>
      <c r="F14965" s="155">
        <v>2753.97</v>
      </c>
      <c r="G14965">
        <v>6.87</v>
      </c>
      <c r="H14965">
        <v>6.87</v>
      </c>
    </row>
    <row r="14966" spans="1:8">
      <c r="A14966" t="s">
        <v>319</v>
      </c>
      <c r="B14966">
        <v>38053</v>
      </c>
      <c r="C14966" t="s">
        <v>4869</v>
      </c>
      <c r="D14966" t="s">
        <v>110</v>
      </c>
      <c r="E14966" s="155"/>
      <c r="F14966" s="155"/>
      <c r="G14966">
        <v>5.0199999999999996</v>
      </c>
      <c r="H14966">
        <v>5.0199999999999996</v>
      </c>
    </row>
    <row r="14967" spans="1:8">
      <c r="A14967" t="s">
        <v>319</v>
      </c>
      <c r="B14967">
        <v>38054</v>
      </c>
      <c r="C14967" t="s">
        <v>4870</v>
      </c>
      <c r="D14967" t="s">
        <v>110</v>
      </c>
      <c r="E14967" s="155"/>
      <c r="F14967" s="155"/>
      <c r="G14967">
        <v>6.49</v>
      </c>
      <c r="H14967">
        <v>6.49</v>
      </c>
    </row>
    <row r="14968" spans="1:8">
      <c r="A14968" t="s">
        <v>319</v>
      </c>
      <c r="B14968">
        <v>38052</v>
      </c>
      <c r="C14968" t="s">
        <v>4871</v>
      </c>
      <c r="D14968" t="s">
        <v>110</v>
      </c>
      <c r="E14968" s="155"/>
      <c r="F14968" s="155"/>
      <c r="G14968">
        <v>9.23</v>
      </c>
      <c r="H14968">
        <v>9.23</v>
      </c>
    </row>
    <row r="14969" spans="1:8">
      <c r="A14969" t="s">
        <v>319</v>
      </c>
      <c r="B14969">
        <v>38051</v>
      </c>
      <c r="C14969" t="s">
        <v>4872</v>
      </c>
      <c r="D14969" t="s">
        <v>110</v>
      </c>
      <c r="E14969" s="155"/>
      <c r="F14969" s="155"/>
      <c r="G14969">
        <v>15.09</v>
      </c>
      <c r="H14969">
        <v>15.09</v>
      </c>
    </row>
    <row r="14970" spans="1:8">
      <c r="A14970" t="s">
        <v>319</v>
      </c>
      <c r="B14970">
        <v>38787</v>
      </c>
      <c r="C14970" t="s">
        <v>4873</v>
      </c>
      <c r="D14970" t="s">
        <v>110</v>
      </c>
      <c r="E14970" s="155"/>
      <c r="F14970" s="155"/>
      <c r="G14970">
        <v>9.67</v>
      </c>
      <c r="H14970">
        <v>9.67</v>
      </c>
    </row>
    <row r="14971" spans="1:8">
      <c r="A14971" t="s">
        <v>319</v>
      </c>
      <c r="B14971">
        <v>38825</v>
      </c>
      <c r="C14971" t="s">
        <v>4874</v>
      </c>
      <c r="D14971" t="s">
        <v>110</v>
      </c>
      <c r="E14971" s="155"/>
      <c r="F14971" s="155"/>
      <c r="G14971">
        <v>15.83</v>
      </c>
      <c r="H14971">
        <v>15.83</v>
      </c>
    </row>
    <row r="14972" spans="1:8">
      <c r="A14972" t="s">
        <v>319</v>
      </c>
      <c r="B14972">
        <v>38826</v>
      </c>
      <c r="C14972" t="s">
        <v>4875</v>
      </c>
      <c r="D14972" t="s">
        <v>110</v>
      </c>
      <c r="E14972" s="155"/>
      <c r="F14972" s="155"/>
      <c r="G14972">
        <v>21.93</v>
      </c>
      <c r="H14972">
        <v>21.93</v>
      </c>
    </row>
    <row r="14973" spans="1:8">
      <c r="A14973" t="s">
        <v>319</v>
      </c>
      <c r="B14973">
        <v>38827</v>
      </c>
      <c r="C14973" t="s">
        <v>4876</v>
      </c>
      <c r="D14973" t="s">
        <v>110</v>
      </c>
      <c r="E14973" s="155"/>
      <c r="F14973" s="155"/>
      <c r="G14973">
        <v>30.58</v>
      </c>
      <c r="H14973">
        <v>30.58</v>
      </c>
    </row>
    <row r="14974" spans="1:8">
      <c r="A14974" t="s">
        <v>319</v>
      </c>
      <c r="B14974">
        <v>38828</v>
      </c>
      <c r="C14974" t="s">
        <v>4877</v>
      </c>
      <c r="D14974" t="s">
        <v>110</v>
      </c>
      <c r="E14974" s="155"/>
      <c r="F14974" s="155"/>
      <c r="G14974">
        <v>10.9</v>
      </c>
      <c r="H14974">
        <v>10.9</v>
      </c>
    </row>
    <row r="14975" spans="1:8">
      <c r="A14975" t="s">
        <v>319</v>
      </c>
      <c r="B14975">
        <v>38829</v>
      </c>
      <c r="C14975" t="s">
        <v>4878</v>
      </c>
      <c r="D14975" t="s">
        <v>110</v>
      </c>
      <c r="E14975" s="155"/>
      <c r="F14975" s="155"/>
      <c r="G14975">
        <v>14.78</v>
      </c>
      <c r="H14975">
        <v>14.78</v>
      </c>
    </row>
    <row r="14976" spans="1:8">
      <c r="A14976" t="s">
        <v>319</v>
      </c>
      <c r="B14976">
        <v>38830</v>
      </c>
      <c r="C14976" t="s">
        <v>4879</v>
      </c>
      <c r="D14976" t="s">
        <v>110</v>
      </c>
      <c r="E14976" s="155"/>
      <c r="F14976" s="155"/>
      <c r="G14976">
        <v>144.6</v>
      </c>
      <c r="H14976">
        <v>144.6</v>
      </c>
    </row>
    <row r="14977" spans="1:8">
      <c r="A14977" t="s">
        <v>319</v>
      </c>
      <c r="B14977">
        <v>38831</v>
      </c>
      <c r="C14977" t="s">
        <v>4880</v>
      </c>
      <c r="D14977" t="s">
        <v>110</v>
      </c>
      <c r="E14977" s="155"/>
      <c r="F14977" s="155"/>
      <c r="G14977">
        <v>12.13</v>
      </c>
      <c r="H14977">
        <v>12.13</v>
      </c>
    </row>
    <row r="14978" spans="1:8">
      <c r="A14978" t="s">
        <v>319</v>
      </c>
      <c r="B14978">
        <v>36274</v>
      </c>
      <c r="C14978" t="s">
        <v>4881</v>
      </c>
      <c r="D14978" t="s">
        <v>110</v>
      </c>
      <c r="E14978" s="155"/>
      <c r="F14978" s="155"/>
      <c r="G14978">
        <v>16.36</v>
      </c>
      <c r="H14978">
        <v>16.36</v>
      </c>
    </row>
    <row r="14979" spans="1:8">
      <c r="A14979" t="s">
        <v>319</v>
      </c>
      <c r="B14979">
        <v>36278</v>
      </c>
      <c r="C14979" t="s">
        <v>4882</v>
      </c>
      <c r="D14979" t="s">
        <v>110</v>
      </c>
      <c r="E14979" s="155"/>
      <c r="F14979" s="155"/>
      <c r="G14979">
        <v>27.04</v>
      </c>
      <c r="H14979">
        <v>27.04</v>
      </c>
    </row>
    <row r="14980" spans="1:8">
      <c r="A14980" t="s">
        <v>319</v>
      </c>
      <c r="B14980">
        <v>38977</v>
      </c>
      <c r="C14980" t="s">
        <v>4883</v>
      </c>
      <c r="D14980" t="s">
        <v>110</v>
      </c>
      <c r="E14980" s="155"/>
      <c r="F14980" s="155"/>
      <c r="G14980">
        <v>43.9</v>
      </c>
      <c r="H14980">
        <v>43.9</v>
      </c>
    </row>
    <row r="14981" spans="1:8">
      <c r="A14981" t="s">
        <v>319</v>
      </c>
      <c r="B14981">
        <v>38971</v>
      </c>
      <c r="C14981" t="s">
        <v>4884</v>
      </c>
      <c r="D14981" t="s">
        <v>110</v>
      </c>
      <c r="E14981" s="155"/>
      <c r="F14981" s="155"/>
      <c r="G14981">
        <v>56.3</v>
      </c>
      <c r="H14981">
        <v>56.3</v>
      </c>
    </row>
    <row r="14982" spans="1:8">
      <c r="A14982" t="s">
        <v>319</v>
      </c>
      <c r="B14982">
        <v>38972</v>
      </c>
      <c r="C14982" t="s">
        <v>4885</v>
      </c>
      <c r="D14982" t="s">
        <v>110</v>
      </c>
      <c r="E14982" s="155"/>
      <c r="F14982" s="155"/>
      <c r="G14982">
        <v>96.78</v>
      </c>
      <c r="H14982">
        <v>96.78</v>
      </c>
    </row>
    <row r="14983" spans="1:8">
      <c r="A14983" t="s">
        <v>319</v>
      </c>
      <c r="B14983">
        <v>38973</v>
      </c>
      <c r="C14983" t="s">
        <v>4886</v>
      </c>
      <c r="D14983" t="s">
        <v>110</v>
      </c>
      <c r="E14983" s="155"/>
      <c r="F14983" s="155"/>
      <c r="G14983">
        <v>22.24</v>
      </c>
      <c r="H14983">
        <v>22.24</v>
      </c>
    </row>
    <row r="14984" spans="1:8">
      <c r="A14984" t="s">
        <v>319</v>
      </c>
      <c r="B14984">
        <v>38974</v>
      </c>
      <c r="C14984" t="s">
        <v>4887</v>
      </c>
      <c r="D14984" t="s">
        <v>110</v>
      </c>
      <c r="E14984" s="155"/>
      <c r="F14984" s="155"/>
      <c r="G14984">
        <v>292.14999999999998</v>
      </c>
      <c r="H14984">
        <v>292.14999999999998</v>
      </c>
    </row>
    <row r="14985" spans="1:8">
      <c r="A14985" t="s">
        <v>319</v>
      </c>
      <c r="B14985">
        <v>38975</v>
      </c>
      <c r="C14985" t="s">
        <v>4888</v>
      </c>
      <c r="D14985" t="s">
        <v>110</v>
      </c>
      <c r="E14985" s="155"/>
      <c r="F14985" s="155"/>
      <c r="G14985">
        <v>11.98</v>
      </c>
      <c r="H14985">
        <v>11.98</v>
      </c>
    </row>
    <row r="14986" spans="1:8">
      <c r="A14986" t="s">
        <v>319</v>
      </c>
      <c r="B14986">
        <v>38976</v>
      </c>
      <c r="C14986" t="s">
        <v>4889</v>
      </c>
      <c r="D14986" t="s">
        <v>110</v>
      </c>
      <c r="E14986" s="155"/>
      <c r="F14986" s="155"/>
      <c r="G14986">
        <v>16.57</v>
      </c>
      <c r="H14986">
        <v>16.57</v>
      </c>
    </row>
    <row r="14987" spans="1:8">
      <c r="A14987" t="s">
        <v>319</v>
      </c>
      <c r="B14987">
        <v>44176</v>
      </c>
      <c r="C14987" t="s">
        <v>4890</v>
      </c>
      <c r="D14987" t="s">
        <v>110</v>
      </c>
      <c r="E14987" s="155"/>
      <c r="F14987" s="155"/>
      <c r="G14987">
        <v>22.17</v>
      </c>
      <c r="H14987">
        <v>22.17</v>
      </c>
    </row>
    <row r="14988" spans="1:8">
      <c r="A14988" t="s">
        <v>319</v>
      </c>
      <c r="B14988">
        <v>38986</v>
      </c>
      <c r="C14988" t="s">
        <v>4891</v>
      </c>
      <c r="D14988" t="s">
        <v>110</v>
      </c>
      <c r="E14988" s="155"/>
      <c r="F14988" s="155"/>
      <c r="G14988">
        <v>32</v>
      </c>
      <c r="H14988">
        <v>32</v>
      </c>
    </row>
    <row r="14989" spans="1:8">
      <c r="A14989" t="s">
        <v>319</v>
      </c>
      <c r="B14989">
        <v>38978</v>
      </c>
      <c r="C14989" t="s">
        <v>4892</v>
      </c>
      <c r="D14989" t="s">
        <v>110</v>
      </c>
      <c r="E14989" s="155"/>
      <c r="F14989" s="155"/>
      <c r="G14989">
        <v>50.56</v>
      </c>
      <c r="H14989">
        <v>50.56</v>
      </c>
    </row>
    <row r="14990" spans="1:8">
      <c r="A14990" t="s">
        <v>319</v>
      </c>
      <c r="B14990">
        <v>38979</v>
      </c>
      <c r="C14990" t="s">
        <v>4893</v>
      </c>
      <c r="D14990" t="s">
        <v>110</v>
      </c>
      <c r="E14990" s="155"/>
      <c r="F14990" s="155"/>
      <c r="G14990">
        <v>88.96</v>
      </c>
      <c r="H14990">
        <v>88.96</v>
      </c>
    </row>
    <row r="14991" spans="1:8">
      <c r="A14991" t="s">
        <v>319</v>
      </c>
      <c r="B14991">
        <v>38980</v>
      </c>
      <c r="C14991" t="s">
        <v>4894</v>
      </c>
      <c r="D14991" t="s">
        <v>110</v>
      </c>
      <c r="E14991" s="155"/>
      <c r="F14991" s="155"/>
      <c r="G14991">
        <v>122.29</v>
      </c>
      <c r="H14991">
        <v>122.29</v>
      </c>
    </row>
    <row r="14992" spans="1:8">
      <c r="A14992" t="s">
        <v>319</v>
      </c>
      <c r="B14992">
        <v>38981</v>
      </c>
      <c r="C14992" t="s">
        <v>4895</v>
      </c>
      <c r="D14992" t="s">
        <v>110</v>
      </c>
      <c r="E14992" s="155"/>
      <c r="F14992" s="155"/>
      <c r="G14992">
        <v>210.24</v>
      </c>
      <c r="H14992">
        <v>210.24</v>
      </c>
    </row>
    <row r="14993" spans="1:8">
      <c r="A14993" t="s">
        <v>319</v>
      </c>
      <c r="B14993">
        <v>38982</v>
      </c>
      <c r="C14993" t="s">
        <v>4896</v>
      </c>
      <c r="D14993" t="s">
        <v>110</v>
      </c>
      <c r="E14993" s="155"/>
      <c r="F14993" s="155"/>
      <c r="G14993">
        <v>70.73</v>
      </c>
      <c r="H14993">
        <v>70.73</v>
      </c>
    </row>
    <row r="14994" spans="1:8">
      <c r="A14994" t="s">
        <v>319</v>
      </c>
      <c r="B14994">
        <v>38983</v>
      </c>
      <c r="C14994" t="s">
        <v>4897</v>
      </c>
      <c r="D14994" t="s">
        <v>110</v>
      </c>
      <c r="E14994" s="155"/>
      <c r="F14994" s="155"/>
      <c r="G14994">
        <v>120.23</v>
      </c>
      <c r="H14994">
        <v>120.23</v>
      </c>
    </row>
    <row r="14995" spans="1:8">
      <c r="A14995" t="s">
        <v>319</v>
      </c>
      <c r="B14995">
        <v>38984</v>
      </c>
      <c r="C14995" t="s">
        <v>4898</v>
      </c>
      <c r="D14995" t="s">
        <v>110</v>
      </c>
      <c r="E14995" s="155"/>
      <c r="F14995" s="155"/>
      <c r="G14995">
        <v>188.34</v>
      </c>
      <c r="H14995">
        <v>188.34</v>
      </c>
    </row>
    <row r="14996" spans="1:8">
      <c r="A14996" t="s">
        <v>319</v>
      </c>
      <c r="B14996">
        <v>38985</v>
      </c>
      <c r="C14996" t="s">
        <v>4899</v>
      </c>
      <c r="D14996" t="s">
        <v>110</v>
      </c>
      <c r="E14996" s="155"/>
      <c r="F14996" s="155"/>
      <c r="G14996">
        <v>277.08</v>
      </c>
      <c r="H14996">
        <v>277.08</v>
      </c>
    </row>
    <row r="14997" spans="1:8">
      <c r="A14997" t="s">
        <v>319</v>
      </c>
      <c r="B14997">
        <v>38032</v>
      </c>
      <c r="C14997" t="s">
        <v>4900</v>
      </c>
      <c r="D14997" t="s">
        <v>110</v>
      </c>
      <c r="E14997" s="155">
        <v>50.66</v>
      </c>
      <c r="F14997" s="155">
        <v>50.66</v>
      </c>
      <c r="G14997">
        <v>373.26</v>
      </c>
      <c r="H14997">
        <v>373.26</v>
      </c>
    </row>
    <row r="14998" spans="1:8">
      <c r="A14998" t="s">
        <v>319</v>
      </c>
      <c r="B14998">
        <v>38033</v>
      </c>
      <c r="C14998" t="s">
        <v>4901</v>
      </c>
      <c r="D14998" t="s">
        <v>110</v>
      </c>
      <c r="E14998" s="155">
        <v>86.11</v>
      </c>
      <c r="F14998" s="155">
        <v>86.11</v>
      </c>
      <c r="G14998">
        <v>493.03</v>
      </c>
      <c r="H14998">
        <v>493.03</v>
      </c>
    </row>
    <row r="14999" spans="1:8">
      <c r="A14999" t="s">
        <v>319</v>
      </c>
      <c r="B14999">
        <v>38034</v>
      </c>
      <c r="C14999" t="s">
        <v>4902</v>
      </c>
      <c r="D14999" t="s">
        <v>110</v>
      </c>
      <c r="E14999" s="155">
        <v>134.88999999999999</v>
      </c>
      <c r="F14999" s="155">
        <v>134.88999999999999</v>
      </c>
      <c r="G14999">
        <v>147.75</v>
      </c>
      <c r="H14999">
        <v>147.75</v>
      </c>
    </row>
    <row r="15000" spans="1:8">
      <c r="A15000" t="s">
        <v>319</v>
      </c>
      <c r="B15000">
        <v>38035</v>
      </c>
      <c r="C15000" t="s">
        <v>4903</v>
      </c>
      <c r="D15000" t="s">
        <v>110</v>
      </c>
      <c r="E15000" s="155">
        <v>198.44</v>
      </c>
      <c r="F15000" s="155">
        <v>198.44</v>
      </c>
      <c r="G15000">
        <v>262.74</v>
      </c>
      <c r="H15000">
        <v>262.74</v>
      </c>
    </row>
    <row r="15001" spans="1:8">
      <c r="A15001" t="s">
        <v>319</v>
      </c>
      <c r="B15001">
        <v>38036</v>
      </c>
      <c r="C15001" t="s">
        <v>4904</v>
      </c>
      <c r="D15001" t="s">
        <v>110</v>
      </c>
      <c r="E15001" s="155">
        <v>267.33</v>
      </c>
      <c r="F15001" s="155">
        <v>267.33</v>
      </c>
      <c r="G15001">
        <v>115.12</v>
      </c>
      <c r="H15001">
        <v>115.12</v>
      </c>
    </row>
    <row r="15002" spans="1:8">
      <c r="A15002" t="s">
        <v>319</v>
      </c>
      <c r="B15002">
        <v>38037</v>
      </c>
      <c r="C15002" t="s">
        <v>4905</v>
      </c>
      <c r="D15002" t="s">
        <v>110</v>
      </c>
      <c r="E15002" s="155">
        <v>353.11</v>
      </c>
      <c r="F15002" s="155">
        <v>353.11</v>
      </c>
      <c r="G15002">
        <v>199.62</v>
      </c>
      <c r="H15002">
        <v>199.62</v>
      </c>
    </row>
    <row r="15003" spans="1:8">
      <c r="A15003" t="s">
        <v>319</v>
      </c>
      <c r="B15003">
        <v>9850</v>
      </c>
      <c r="C15003" t="s">
        <v>4906</v>
      </c>
      <c r="D15003" t="s">
        <v>110</v>
      </c>
      <c r="E15003" s="155"/>
      <c r="F15003" s="155"/>
      <c r="G15003">
        <v>57.74</v>
      </c>
      <c r="H15003">
        <v>57.74</v>
      </c>
    </row>
    <row r="15004" spans="1:8">
      <c r="A15004" t="s">
        <v>319</v>
      </c>
      <c r="B15004">
        <v>9853</v>
      </c>
      <c r="C15004" t="s">
        <v>4907</v>
      </c>
      <c r="D15004" t="s">
        <v>110</v>
      </c>
      <c r="E15004" s="155"/>
      <c r="F15004" s="155"/>
      <c r="G15004">
        <v>155.38</v>
      </c>
      <c r="H15004">
        <v>155.38</v>
      </c>
    </row>
    <row r="15005" spans="1:8">
      <c r="A15005" t="s">
        <v>319</v>
      </c>
      <c r="B15005">
        <v>9854</v>
      </c>
      <c r="C15005" t="s">
        <v>4908</v>
      </c>
      <c r="D15005" t="s">
        <v>110</v>
      </c>
      <c r="E15005" s="155"/>
      <c r="F15005" s="155"/>
      <c r="G15005">
        <v>263.32</v>
      </c>
      <c r="H15005">
        <v>263.32</v>
      </c>
    </row>
    <row r="15006" spans="1:8">
      <c r="A15006" t="s">
        <v>319</v>
      </c>
      <c r="B15006">
        <v>9851</v>
      </c>
      <c r="C15006" t="s">
        <v>4909</v>
      </c>
      <c r="D15006" t="s">
        <v>110</v>
      </c>
      <c r="E15006" s="155"/>
      <c r="F15006" s="155"/>
      <c r="G15006">
        <v>400.87</v>
      </c>
      <c r="H15006">
        <v>400.87</v>
      </c>
    </row>
    <row r="15007" spans="1:8">
      <c r="A15007" t="s">
        <v>319</v>
      </c>
      <c r="B15007">
        <v>9825</v>
      </c>
      <c r="C15007" t="s">
        <v>4910</v>
      </c>
      <c r="D15007" t="s">
        <v>110</v>
      </c>
      <c r="E15007" s="155"/>
      <c r="F15007" s="155"/>
      <c r="G15007">
        <v>569.24</v>
      </c>
      <c r="H15007">
        <v>569.24</v>
      </c>
    </row>
    <row r="15008" spans="1:8">
      <c r="A15008" t="s">
        <v>319</v>
      </c>
      <c r="B15008">
        <v>9828</v>
      </c>
      <c r="C15008" t="s">
        <v>4911</v>
      </c>
      <c r="D15008" t="s">
        <v>110</v>
      </c>
      <c r="E15008" s="155"/>
      <c r="F15008" s="155"/>
      <c r="G15008">
        <v>69.2</v>
      </c>
      <c r="H15008">
        <v>69.2</v>
      </c>
    </row>
    <row r="15009" spans="1:8">
      <c r="A15009" t="s">
        <v>319</v>
      </c>
      <c r="B15009">
        <v>9829</v>
      </c>
      <c r="C15009" t="s">
        <v>4912</v>
      </c>
      <c r="D15009" t="s">
        <v>110</v>
      </c>
      <c r="E15009" s="155"/>
      <c r="F15009" s="155"/>
      <c r="G15009">
        <v>20.5</v>
      </c>
      <c r="H15009">
        <v>20.5</v>
      </c>
    </row>
    <row r="15010" spans="1:8">
      <c r="A15010" t="s">
        <v>319</v>
      </c>
      <c r="B15010">
        <v>9826</v>
      </c>
      <c r="C15010" t="s">
        <v>4913</v>
      </c>
      <c r="D15010" t="s">
        <v>110</v>
      </c>
      <c r="E15010" s="155"/>
      <c r="F15010" s="155"/>
      <c r="G15010">
        <v>42.57</v>
      </c>
      <c r="H15010">
        <v>42.57</v>
      </c>
    </row>
    <row r="15011" spans="1:8">
      <c r="A15011" t="s">
        <v>319</v>
      </c>
      <c r="B15011">
        <v>9827</v>
      </c>
      <c r="C15011" t="s">
        <v>4914</v>
      </c>
      <c r="D15011" t="s">
        <v>110</v>
      </c>
      <c r="E15011" s="155"/>
      <c r="F15011" s="155"/>
      <c r="G15011">
        <v>83.01</v>
      </c>
      <c r="H15011">
        <v>83.01</v>
      </c>
    </row>
    <row r="15012" spans="1:8">
      <c r="A15012" t="s">
        <v>319</v>
      </c>
      <c r="B15012">
        <v>36374</v>
      </c>
      <c r="C15012" t="s">
        <v>4915</v>
      </c>
      <c r="D15012" t="s">
        <v>110</v>
      </c>
      <c r="E15012" s="155"/>
      <c r="F15012" s="155"/>
      <c r="G15012">
        <v>25.3</v>
      </c>
      <c r="H15012">
        <v>25.3</v>
      </c>
    </row>
    <row r="15013" spans="1:8">
      <c r="A15013" t="s">
        <v>319</v>
      </c>
      <c r="B15013">
        <v>36084</v>
      </c>
      <c r="C15013" t="s">
        <v>4916</v>
      </c>
      <c r="D15013" t="s">
        <v>110</v>
      </c>
      <c r="E15013" s="155"/>
      <c r="F15013" s="155"/>
      <c r="G15013">
        <v>49.68</v>
      </c>
      <c r="H15013">
        <v>49.68</v>
      </c>
    </row>
    <row r="15014" spans="1:8">
      <c r="A15014" t="s">
        <v>319</v>
      </c>
      <c r="B15014">
        <v>36373</v>
      </c>
      <c r="C15014" t="s">
        <v>4917</v>
      </c>
      <c r="D15014" t="s">
        <v>110</v>
      </c>
      <c r="E15014" s="155"/>
      <c r="F15014" s="155"/>
      <c r="G15014">
        <v>103.79</v>
      </c>
      <c r="H15014">
        <v>103.79</v>
      </c>
    </row>
    <row r="15015" spans="1:8">
      <c r="A15015" t="s">
        <v>319</v>
      </c>
      <c r="B15015">
        <v>36377</v>
      </c>
      <c r="C15015" t="s">
        <v>4918</v>
      </c>
      <c r="D15015" t="s">
        <v>110</v>
      </c>
      <c r="E15015" s="155"/>
      <c r="F15015" s="155"/>
      <c r="G15015">
        <v>31.1</v>
      </c>
      <c r="H15015">
        <v>31.1</v>
      </c>
    </row>
    <row r="15016" spans="1:8">
      <c r="A15016" t="s">
        <v>319</v>
      </c>
      <c r="B15016">
        <v>36375</v>
      </c>
      <c r="C15016" t="s">
        <v>4919</v>
      </c>
      <c r="D15016" t="s">
        <v>110</v>
      </c>
      <c r="E15016" s="155"/>
      <c r="F15016" s="155"/>
      <c r="G15016">
        <v>62.69</v>
      </c>
      <c r="H15016">
        <v>62.69</v>
      </c>
    </row>
    <row r="15017" spans="1:8">
      <c r="A15017" t="s">
        <v>319</v>
      </c>
      <c r="B15017">
        <v>36376</v>
      </c>
      <c r="C15017" t="s">
        <v>4920</v>
      </c>
      <c r="D15017" t="s">
        <v>110</v>
      </c>
      <c r="E15017" s="155"/>
      <c r="F15017" s="155"/>
      <c r="G15017">
        <v>11.97</v>
      </c>
      <c r="H15017">
        <v>11.97</v>
      </c>
    </row>
    <row r="15018" spans="1:8">
      <c r="A15018" t="s">
        <v>319</v>
      </c>
      <c r="B15018">
        <v>36380</v>
      </c>
      <c r="C15018" t="s">
        <v>4921</v>
      </c>
      <c r="D15018" t="s">
        <v>110</v>
      </c>
      <c r="E15018" s="155"/>
      <c r="F15018" s="155"/>
      <c r="G15018">
        <v>17.899999999999999</v>
      </c>
      <c r="H15018">
        <v>17.899999999999999</v>
      </c>
    </row>
    <row r="15019" spans="1:8">
      <c r="A15019" t="s">
        <v>319</v>
      </c>
      <c r="B15019">
        <v>36378</v>
      </c>
      <c r="C15019" t="s">
        <v>4922</v>
      </c>
      <c r="D15019" t="s">
        <v>110</v>
      </c>
      <c r="E15019" s="155"/>
      <c r="F15019" s="155"/>
      <c r="G15019">
        <v>46.79</v>
      </c>
      <c r="H15019">
        <v>46.79</v>
      </c>
    </row>
    <row r="15020" spans="1:8">
      <c r="A15020" t="s">
        <v>319</v>
      </c>
      <c r="B15020">
        <v>36379</v>
      </c>
      <c r="C15020" t="s">
        <v>4923</v>
      </c>
      <c r="D15020" t="s">
        <v>110</v>
      </c>
      <c r="E15020" s="155"/>
      <c r="F15020" s="155"/>
      <c r="G15020">
        <v>7.82</v>
      </c>
      <c r="H15020">
        <v>7.82</v>
      </c>
    </row>
    <row r="15021" spans="1:8">
      <c r="A15021" t="s">
        <v>319</v>
      </c>
      <c r="B15021">
        <v>9859</v>
      </c>
      <c r="C15021" t="s">
        <v>4924</v>
      </c>
      <c r="D15021" t="s">
        <v>110</v>
      </c>
      <c r="E15021" s="155">
        <v>11.21</v>
      </c>
      <c r="F15021" s="155">
        <v>11.21</v>
      </c>
      <c r="G15021">
        <v>12.91</v>
      </c>
      <c r="H15021">
        <v>12.91</v>
      </c>
    </row>
    <row r="15022" spans="1:8">
      <c r="A15022" t="s">
        <v>319</v>
      </c>
      <c r="B15022">
        <v>9836</v>
      </c>
      <c r="C15022" t="s">
        <v>4925</v>
      </c>
      <c r="D15022" t="s">
        <v>110</v>
      </c>
      <c r="E15022" s="155">
        <v>12.82</v>
      </c>
      <c r="F15022" s="155">
        <v>12.82</v>
      </c>
      <c r="G15022">
        <v>16.95</v>
      </c>
      <c r="H15022">
        <v>16.95</v>
      </c>
    </row>
    <row r="15023" spans="1:8">
      <c r="A15023" t="s">
        <v>319</v>
      </c>
      <c r="B15023">
        <v>20065</v>
      </c>
      <c r="C15023" t="s">
        <v>4926</v>
      </c>
      <c r="D15023" t="s">
        <v>110</v>
      </c>
      <c r="E15023" s="155">
        <v>33.51</v>
      </c>
      <c r="F15023" s="155">
        <v>33.51</v>
      </c>
      <c r="G15023">
        <v>70.08</v>
      </c>
      <c r="H15023">
        <v>70.08</v>
      </c>
    </row>
    <row r="15024" spans="1:8">
      <c r="A15024" t="s">
        <v>319</v>
      </c>
      <c r="B15024">
        <v>9835</v>
      </c>
      <c r="C15024" t="s">
        <v>4927</v>
      </c>
      <c r="D15024" t="s">
        <v>110</v>
      </c>
      <c r="E15024" s="155">
        <v>5.6</v>
      </c>
      <c r="F15024" s="155">
        <v>5.6</v>
      </c>
      <c r="G15024">
        <v>36.9</v>
      </c>
      <c r="H15024">
        <v>36.9</v>
      </c>
    </row>
    <row r="15025" spans="1:8">
      <c r="A15025" t="s">
        <v>319</v>
      </c>
      <c r="B15025">
        <v>9838</v>
      </c>
      <c r="C15025" t="s">
        <v>4928</v>
      </c>
      <c r="D15025" t="s">
        <v>110</v>
      </c>
      <c r="E15025" s="155">
        <v>9.25</v>
      </c>
      <c r="F15025" s="155">
        <v>9.25</v>
      </c>
      <c r="G15025">
        <v>28.98</v>
      </c>
      <c r="H15025">
        <v>28.98</v>
      </c>
    </row>
    <row r="15026" spans="1:8">
      <c r="A15026" t="s">
        <v>319</v>
      </c>
      <c r="B15026">
        <v>9837</v>
      </c>
      <c r="C15026" t="s">
        <v>4929</v>
      </c>
      <c r="D15026" t="s">
        <v>110</v>
      </c>
      <c r="E15026" s="155">
        <v>12.14</v>
      </c>
      <c r="F15026" s="155">
        <v>12.14</v>
      </c>
      <c r="G15026">
        <v>25.01</v>
      </c>
      <c r="H15026">
        <v>25.01</v>
      </c>
    </row>
    <row r="15027" spans="1:8">
      <c r="A15027" t="s">
        <v>319</v>
      </c>
      <c r="B15027">
        <v>44315</v>
      </c>
      <c r="C15027" t="s">
        <v>4930</v>
      </c>
      <c r="D15027" t="s">
        <v>110</v>
      </c>
      <c r="E15027" s="155">
        <v>50.19</v>
      </c>
      <c r="F15027" s="155">
        <v>50.19</v>
      </c>
      <c r="G15027">
        <v>9.34</v>
      </c>
      <c r="H15027">
        <v>9.34</v>
      </c>
    </row>
    <row r="15028" spans="1:8">
      <c r="A15028" t="s">
        <v>319</v>
      </c>
      <c r="B15028">
        <v>9862</v>
      </c>
      <c r="C15028" t="s">
        <v>4931</v>
      </c>
      <c r="D15028" t="s">
        <v>110</v>
      </c>
      <c r="E15028" s="155">
        <v>34.56</v>
      </c>
      <c r="F15028" s="155">
        <v>34.56</v>
      </c>
      <c r="G15028">
        <v>72.33</v>
      </c>
      <c r="H15028">
        <v>72.33</v>
      </c>
    </row>
    <row r="15029" spans="1:8">
      <c r="A15029" t="s">
        <v>319</v>
      </c>
      <c r="B15029">
        <v>9861</v>
      </c>
      <c r="C15029" t="s">
        <v>4932</v>
      </c>
      <c r="D15029" t="s">
        <v>110</v>
      </c>
      <c r="E15029" s="155">
        <v>27.14</v>
      </c>
      <c r="F15029" s="155">
        <v>27.14</v>
      </c>
      <c r="G15029">
        <v>52.8</v>
      </c>
      <c r="H15029">
        <v>52.8</v>
      </c>
    </row>
    <row r="15030" spans="1:8">
      <c r="A15030" t="s">
        <v>319</v>
      </c>
      <c r="B15030">
        <v>9866</v>
      </c>
      <c r="C15030" t="s">
        <v>4933</v>
      </c>
      <c r="D15030" t="s">
        <v>110</v>
      </c>
      <c r="E15030" s="155">
        <v>23.42</v>
      </c>
      <c r="F15030" s="155">
        <v>23.42</v>
      </c>
      <c r="G15030">
        <v>33.71</v>
      </c>
      <c r="H15030">
        <v>33.71</v>
      </c>
    </row>
    <row r="15031" spans="1:8">
      <c r="A15031" t="s">
        <v>319</v>
      </c>
      <c r="B15031">
        <v>9856</v>
      </c>
      <c r="C15031" t="s">
        <v>4934</v>
      </c>
      <c r="D15031" t="s">
        <v>110</v>
      </c>
      <c r="E15031" s="155">
        <v>8.75</v>
      </c>
      <c r="F15031" s="155">
        <v>8.75</v>
      </c>
      <c r="G15031">
        <v>71.209999999999994</v>
      </c>
      <c r="H15031">
        <v>71.209999999999994</v>
      </c>
    </row>
    <row r="15032" spans="1:8">
      <c r="A15032" t="s">
        <v>319</v>
      </c>
      <c r="B15032">
        <v>9863</v>
      </c>
      <c r="C15032" t="s">
        <v>4935</v>
      </c>
      <c r="D15032" t="s">
        <v>110</v>
      </c>
      <c r="E15032" s="155">
        <v>67.75</v>
      </c>
      <c r="F15032" s="155">
        <v>67.75</v>
      </c>
      <c r="G15032">
        <v>10.93</v>
      </c>
      <c r="H15032">
        <v>10.93</v>
      </c>
    </row>
    <row r="15033" spans="1:8">
      <c r="A15033" t="s">
        <v>319</v>
      </c>
      <c r="B15033">
        <v>9860</v>
      </c>
      <c r="C15033" t="s">
        <v>4936</v>
      </c>
      <c r="D15033" t="s">
        <v>110</v>
      </c>
      <c r="E15033" s="155">
        <v>49.45</v>
      </c>
      <c r="F15033" s="155">
        <v>49.45</v>
      </c>
      <c r="G15033">
        <v>15.4</v>
      </c>
      <c r="H15033">
        <v>15.4</v>
      </c>
    </row>
    <row r="15034" spans="1:8">
      <c r="A15034" t="s">
        <v>319</v>
      </c>
      <c r="B15034">
        <v>9841</v>
      </c>
      <c r="C15034" t="s">
        <v>4937</v>
      </c>
      <c r="D15034" t="s">
        <v>110</v>
      </c>
      <c r="E15034" s="155">
        <v>24.14</v>
      </c>
      <c r="F15034" s="155">
        <v>24.14</v>
      </c>
      <c r="G15034">
        <v>27.92</v>
      </c>
      <c r="H15034">
        <v>27.92</v>
      </c>
    </row>
    <row r="15035" spans="1:8">
      <c r="A15035" t="s">
        <v>319</v>
      </c>
      <c r="B15035">
        <v>9840</v>
      </c>
      <c r="C15035" t="s">
        <v>4938</v>
      </c>
      <c r="D15035" t="s">
        <v>110</v>
      </c>
      <c r="E15035" s="155">
        <v>51</v>
      </c>
      <c r="F15035" s="155">
        <v>51</v>
      </c>
      <c r="G15035">
        <v>107.88</v>
      </c>
      <c r="H15035">
        <v>107.88</v>
      </c>
    </row>
    <row r="15036" spans="1:8">
      <c r="A15036" t="s">
        <v>319</v>
      </c>
      <c r="B15036">
        <v>20067</v>
      </c>
      <c r="C15036" t="s">
        <v>4939</v>
      </c>
      <c r="D15036" t="s">
        <v>110</v>
      </c>
      <c r="E15036" s="155">
        <v>7.83</v>
      </c>
      <c r="F15036" s="155">
        <v>7.83</v>
      </c>
      <c r="G15036">
        <v>4.33</v>
      </c>
      <c r="H15036">
        <v>4.33</v>
      </c>
    </row>
    <row r="15037" spans="1:8">
      <c r="A15037" t="s">
        <v>319</v>
      </c>
      <c r="B15037">
        <v>20068</v>
      </c>
      <c r="C15037" t="s">
        <v>4940</v>
      </c>
      <c r="D15037" t="s">
        <v>110</v>
      </c>
      <c r="E15037" s="155">
        <v>11.02</v>
      </c>
      <c r="F15037" s="155">
        <v>11.02</v>
      </c>
      <c r="G15037">
        <v>4.8899999999999997</v>
      </c>
      <c r="H15037">
        <v>4.8899999999999997</v>
      </c>
    </row>
    <row r="15038" spans="1:8">
      <c r="A15038" t="s">
        <v>319</v>
      </c>
      <c r="B15038">
        <v>9839</v>
      </c>
      <c r="C15038" t="s">
        <v>4941</v>
      </c>
      <c r="D15038" t="s">
        <v>110</v>
      </c>
      <c r="E15038" s="155">
        <v>20</v>
      </c>
      <c r="F15038" s="155">
        <v>20</v>
      </c>
      <c r="G15038">
        <v>10.55</v>
      </c>
      <c r="H15038">
        <v>10.55</v>
      </c>
    </row>
    <row r="15039" spans="1:8">
      <c r="A15039" t="s">
        <v>319</v>
      </c>
      <c r="B15039">
        <v>9870</v>
      </c>
      <c r="C15039" t="s">
        <v>4942</v>
      </c>
      <c r="D15039" t="s">
        <v>110</v>
      </c>
      <c r="E15039" s="155">
        <v>101.04</v>
      </c>
      <c r="F15039" s="155">
        <v>101.04</v>
      </c>
      <c r="G15039">
        <v>16.57</v>
      </c>
      <c r="H15039">
        <v>16.57</v>
      </c>
    </row>
    <row r="15040" spans="1:8">
      <c r="A15040" t="s">
        <v>319</v>
      </c>
      <c r="B15040">
        <v>9867</v>
      </c>
      <c r="C15040" t="s">
        <v>4943</v>
      </c>
      <c r="D15040" t="s">
        <v>110</v>
      </c>
      <c r="E15040" s="155">
        <v>4.0599999999999996</v>
      </c>
      <c r="F15040" s="155">
        <v>4.0599999999999996</v>
      </c>
      <c r="G15040">
        <v>18.18</v>
      </c>
      <c r="H15040">
        <v>18.18</v>
      </c>
    </row>
    <row r="15041" spans="1:8">
      <c r="A15041" t="s">
        <v>319</v>
      </c>
      <c r="B15041">
        <v>9868</v>
      </c>
      <c r="C15041" t="s">
        <v>4944</v>
      </c>
      <c r="D15041" t="s">
        <v>110</v>
      </c>
      <c r="E15041" s="155">
        <v>4.58</v>
      </c>
      <c r="F15041" s="155">
        <v>4.58</v>
      </c>
      <c r="G15041">
        <v>29.9</v>
      </c>
      <c r="H15041">
        <v>29.9</v>
      </c>
    </row>
    <row r="15042" spans="1:8">
      <c r="A15042" t="s">
        <v>319</v>
      </c>
      <c r="B15042">
        <v>9869</v>
      </c>
      <c r="C15042" t="s">
        <v>4945</v>
      </c>
      <c r="D15042" t="s">
        <v>110</v>
      </c>
      <c r="E15042" s="155">
        <v>9.8800000000000008</v>
      </c>
      <c r="F15042" s="155">
        <v>9.8800000000000008</v>
      </c>
      <c r="G15042">
        <v>49.55</v>
      </c>
      <c r="H15042">
        <v>49.55</v>
      </c>
    </row>
    <row r="15043" spans="1:8">
      <c r="A15043" t="s">
        <v>319</v>
      </c>
      <c r="B15043">
        <v>9874</v>
      </c>
      <c r="C15043" t="s">
        <v>4946</v>
      </c>
      <c r="D15043" t="s">
        <v>110</v>
      </c>
      <c r="E15043" s="155">
        <v>15.52</v>
      </c>
      <c r="F15043" s="155">
        <v>15.52</v>
      </c>
      <c r="G15043">
        <v>68.94</v>
      </c>
      <c r="H15043">
        <v>68.94</v>
      </c>
    </row>
    <row r="15044" spans="1:8">
      <c r="A15044" t="s">
        <v>319</v>
      </c>
      <c r="B15044">
        <v>9875</v>
      </c>
      <c r="C15044" t="s">
        <v>4947</v>
      </c>
      <c r="D15044" t="s">
        <v>110</v>
      </c>
      <c r="E15044" s="155">
        <v>17.02</v>
      </c>
      <c r="F15044" s="155">
        <v>17.02</v>
      </c>
      <c r="G15044">
        <v>65.040000000000006</v>
      </c>
      <c r="H15044">
        <v>65.040000000000006</v>
      </c>
    </row>
    <row r="15045" spans="1:8">
      <c r="A15045" t="s">
        <v>319</v>
      </c>
      <c r="B15045">
        <v>9873</v>
      </c>
      <c r="C15045" t="s">
        <v>4948</v>
      </c>
      <c r="D15045" t="s">
        <v>110</v>
      </c>
      <c r="E15045" s="155">
        <v>28.01</v>
      </c>
      <c r="F15045" s="155">
        <v>28.01</v>
      </c>
      <c r="G15045">
        <v>47.34</v>
      </c>
      <c r="H15045">
        <v>47.34</v>
      </c>
    </row>
    <row r="15046" spans="1:8">
      <c r="A15046" t="s">
        <v>319</v>
      </c>
      <c r="B15046">
        <v>9871</v>
      </c>
      <c r="C15046" t="s">
        <v>4949</v>
      </c>
      <c r="D15046" t="s">
        <v>110</v>
      </c>
      <c r="E15046" s="155">
        <v>46.41</v>
      </c>
      <c r="F15046" s="155">
        <v>46.41</v>
      </c>
      <c r="G15046">
        <v>269.95999999999998</v>
      </c>
      <c r="H15046">
        <v>269.95999999999998</v>
      </c>
    </row>
    <row r="15047" spans="1:8">
      <c r="A15047" t="s">
        <v>319</v>
      </c>
      <c r="B15047">
        <v>9872</v>
      </c>
      <c r="C15047" t="s">
        <v>4950</v>
      </c>
      <c r="D15047" t="s">
        <v>110</v>
      </c>
      <c r="E15047" s="155">
        <v>64.569999999999993</v>
      </c>
      <c r="F15047" s="155">
        <v>64.569999999999993</v>
      </c>
      <c r="G15047">
        <v>173.27</v>
      </c>
      <c r="H15047">
        <v>173.27</v>
      </c>
    </row>
    <row r="15048" spans="1:8">
      <c r="A15048" t="s">
        <v>319</v>
      </c>
      <c r="B15048">
        <v>12425</v>
      </c>
      <c r="C15048" t="s">
        <v>4951</v>
      </c>
      <c r="D15048" t="s">
        <v>211</v>
      </c>
      <c r="E15048" s="155"/>
      <c r="F15048" s="155"/>
      <c r="G15048">
        <v>436.53</v>
      </c>
      <c r="H15048">
        <v>436.53</v>
      </c>
    </row>
    <row r="15049" spans="1:8">
      <c r="A15049" t="s">
        <v>319</v>
      </c>
      <c r="B15049">
        <v>12426</v>
      </c>
      <c r="C15049" t="s">
        <v>4952</v>
      </c>
      <c r="D15049" t="s">
        <v>211</v>
      </c>
      <c r="E15049" s="155"/>
      <c r="F15049" s="155"/>
      <c r="G15049">
        <v>58.04</v>
      </c>
      <c r="H15049">
        <v>58.04</v>
      </c>
    </row>
    <row r="15050" spans="1:8">
      <c r="A15050" t="s">
        <v>319</v>
      </c>
      <c r="B15050">
        <v>12427</v>
      </c>
      <c r="C15050" t="s">
        <v>4953</v>
      </c>
      <c r="D15050" t="s">
        <v>211</v>
      </c>
      <c r="E15050" s="155"/>
      <c r="F15050" s="155"/>
      <c r="G15050">
        <v>742.89</v>
      </c>
      <c r="H15050">
        <v>742.89</v>
      </c>
    </row>
    <row r="15051" spans="1:8">
      <c r="A15051" t="s">
        <v>319</v>
      </c>
      <c r="B15051">
        <v>12428</v>
      </c>
      <c r="C15051" t="s">
        <v>4954</v>
      </c>
      <c r="D15051" t="s">
        <v>211</v>
      </c>
      <c r="E15051" s="155"/>
      <c r="F15051" s="155"/>
      <c r="G15051">
        <v>152.79</v>
      </c>
      <c r="H15051">
        <v>152.79</v>
      </c>
    </row>
    <row r="15052" spans="1:8">
      <c r="A15052" t="s">
        <v>319</v>
      </c>
      <c r="B15052">
        <v>12429</v>
      </c>
      <c r="C15052" t="s">
        <v>4955</v>
      </c>
      <c r="D15052" t="s">
        <v>211</v>
      </c>
      <c r="E15052" s="155"/>
      <c r="F15052" s="155"/>
      <c r="G15052">
        <v>97.27</v>
      </c>
      <c r="H15052">
        <v>97.27</v>
      </c>
    </row>
    <row r="15053" spans="1:8">
      <c r="A15053" t="s">
        <v>319</v>
      </c>
      <c r="B15053">
        <v>12430</v>
      </c>
      <c r="C15053" t="s">
        <v>4956</v>
      </c>
      <c r="D15053" t="s">
        <v>211</v>
      </c>
      <c r="E15053" s="155"/>
      <c r="F15053" s="155"/>
      <c r="G15053">
        <v>49.79</v>
      </c>
      <c r="H15053">
        <v>49.79</v>
      </c>
    </row>
    <row r="15054" spans="1:8">
      <c r="A15054" t="s">
        <v>319</v>
      </c>
      <c r="B15054">
        <v>12431</v>
      </c>
      <c r="C15054" t="s">
        <v>4957</v>
      </c>
      <c r="D15054" t="s">
        <v>211</v>
      </c>
      <c r="E15054" s="155"/>
      <c r="F15054" s="155"/>
      <c r="G15054">
        <v>301.02</v>
      </c>
      <c r="H15054">
        <v>301.02</v>
      </c>
    </row>
    <row r="15055" spans="1:8">
      <c r="A15055" t="s">
        <v>319</v>
      </c>
      <c r="B15055">
        <v>12432</v>
      </c>
      <c r="C15055" t="s">
        <v>4958</v>
      </c>
      <c r="D15055" t="s">
        <v>211</v>
      </c>
      <c r="E15055" s="155"/>
      <c r="F15055" s="155"/>
      <c r="G15055">
        <v>243.11</v>
      </c>
      <c r="H15055">
        <v>243.11</v>
      </c>
    </row>
    <row r="15056" spans="1:8">
      <c r="A15056" t="s">
        <v>319</v>
      </c>
      <c r="B15056">
        <v>12433</v>
      </c>
      <c r="C15056" t="s">
        <v>4959</v>
      </c>
      <c r="D15056" t="s">
        <v>211</v>
      </c>
      <c r="E15056" s="155"/>
      <c r="F15056" s="155"/>
      <c r="G15056">
        <v>439.96</v>
      </c>
      <c r="H15056">
        <v>439.96</v>
      </c>
    </row>
    <row r="15057" spans="1:8">
      <c r="A15057" t="s">
        <v>319</v>
      </c>
      <c r="B15057">
        <v>12434</v>
      </c>
      <c r="C15057" t="s">
        <v>4960</v>
      </c>
      <c r="D15057" t="s">
        <v>211</v>
      </c>
      <c r="E15057" s="155"/>
      <c r="F15057" s="155"/>
      <c r="G15057">
        <v>78.03</v>
      </c>
      <c r="H15057">
        <v>78.03</v>
      </c>
    </row>
    <row r="15058" spans="1:8">
      <c r="A15058" t="s">
        <v>319</v>
      </c>
      <c r="B15058">
        <v>12435</v>
      </c>
      <c r="C15058" t="s">
        <v>4961</v>
      </c>
      <c r="D15058" t="s">
        <v>211</v>
      </c>
      <c r="E15058" s="155"/>
      <c r="F15058" s="155"/>
      <c r="G15058">
        <v>555.76</v>
      </c>
      <c r="H15058">
        <v>555.76</v>
      </c>
    </row>
    <row r="15059" spans="1:8">
      <c r="A15059" t="s">
        <v>319</v>
      </c>
      <c r="B15059">
        <v>12437</v>
      </c>
      <c r="C15059" t="s">
        <v>4962</v>
      </c>
      <c r="D15059" t="s">
        <v>211</v>
      </c>
      <c r="E15059" s="155"/>
      <c r="F15059" s="155"/>
      <c r="G15059">
        <v>161.34</v>
      </c>
      <c r="H15059">
        <v>161.34</v>
      </c>
    </row>
    <row r="15060" spans="1:8">
      <c r="A15060" t="s">
        <v>319</v>
      </c>
      <c r="B15060">
        <v>12438</v>
      </c>
      <c r="C15060" t="s">
        <v>4963</v>
      </c>
      <c r="D15060" t="s">
        <v>211</v>
      </c>
      <c r="E15060" s="155"/>
      <c r="F15060" s="155"/>
      <c r="G15060">
        <v>100.14</v>
      </c>
      <c r="H15060">
        <v>100.14</v>
      </c>
    </row>
    <row r="15061" spans="1:8">
      <c r="A15061" t="s">
        <v>319</v>
      </c>
      <c r="B15061">
        <v>12439</v>
      </c>
      <c r="C15061" t="s">
        <v>4964</v>
      </c>
      <c r="D15061" t="s">
        <v>211</v>
      </c>
      <c r="E15061" s="155"/>
      <c r="F15061" s="155"/>
      <c r="G15061">
        <v>96.8</v>
      </c>
      <c r="H15061">
        <v>96.8</v>
      </c>
    </row>
    <row r="15062" spans="1:8">
      <c r="A15062" t="s">
        <v>319</v>
      </c>
      <c r="B15062">
        <v>12436</v>
      </c>
      <c r="C15062" t="s">
        <v>4965</v>
      </c>
      <c r="D15062" t="s">
        <v>211</v>
      </c>
      <c r="E15062" s="155"/>
      <c r="F15062" s="155"/>
      <c r="G15062">
        <v>72.2</v>
      </c>
      <c r="H15062">
        <v>72.2</v>
      </c>
    </row>
    <row r="15063" spans="1:8">
      <c r="A15063" t="s">
        <v>319</v>
      </c>
      <c r="B15063">
        <v>36357</v>
      </c>
      <c r="C15063" t="s">
        <v>4966</v>
      </c>
      <c r="D15063" t="s">
        <v>211</v>
      </c>
      <c r="E15063" s="155"/>
      <c r="F15063" s="155"/>
      <c r="G15063">
        <v>58.01</v>
      </c>
      <c r="H15063">
        <v>58.01</v>
      </c>
    </row>
    <row r="15064" spans="1:8">
      <c r="A15064" t="s">
        <v>319</v>
      </c>
      <c r="B15064">
        <v>12424</v>
      </c>
      <c r="C15064" t="s">
        <v>4967</v>
      </c>
      <c r="D15064" t="s">
        <v>211</v>
      </c>
      <c r="E15064" s="155"/>
      <c r="F15064" s="155"/>
      <c r="G15064">
        <v>34.67</v>
      </c>
      <c r="H15064">
        <v>34.67</v>
      </c>
    </row>
    <row r="15065" spans="1:8">
      <c r="A15065" t="s">
        <v>319</v>
      </c>
      <c r="B15065">
        <v>12440</v>
      </c>
      <c r="C15065" t="s">
        <v>4968</v>
      </c>
      <c r="D15065" t="s">
        <v>211</v>
      </c>
      <c r="E15065" s="155"/>
      <c r="F15065" s="155"/>
      <c r="G15065">
        <v>25.31</v>
      </c>
      <c r="H15065">
        <v>25.31</v>
      </c>
    </row>
    <row r="15066" spans="1:8">
      <c r="A15066" t="s">
        <v>319</v>
      </c>
      <c r="B15066">
        <v>9884</v>
      </c>
      <c r="C15066" t="s">
        <v>4969</v>
      </c>
      <c r="D15066" t="s">
        <v>211</v>
      </c>
      <c r="E15066" s="155"/>
      <c r="F15066" s="155"/>
      <c r="G15066">
        <v>175.66</v>
      </c>
      <c r="H15066">
        <v>175.66</v>
      </c>
    </row>
    <row r="15067" spans="1:8">
      <c r="A15067" t="s">
        <v>319</v>
      </c>
      <c r="B15067">
        <v>9888</v>
      </c>
      <c r="C15067" t="s">
        <v>4970</v>
      </c>
      <c r="D15067" t="s">
        <v>211</v>
      </c>
      <c r="E15067" s="155"/>
      <c r="F15067" s="155"/>
      <c r="G15067">
        <v>106.17</v>
      </c>
      <c r="H15067">
        <v>106.17</v>
      </c>
    </row>
    <row r="15068" spans="1:8">
      <c r="A15068" t="s">
        <v>319</v>
      </c>
      <c r="B15068">
        <v>9886</v>
      </c>
      <c r="C15068" t="s">
        <v>4971</v>
      </c>
      <c r="D15068" t="s">
        <v>211</v>
      </c>
      <c r="E15068" s="155"/>
      <c r="F15068" s="155"/>
      <c r="G15068">
        <v>272.14</v>
      </c>
      <c r="H15068">
        <v>272.14</v>
      </c>
    </row>
    <row r="15069" spans="1:8">
      <c r="A15069" t="s">
        <v>319</v>
      </c>
      <c r="B15069">
        <v>9883</v>
      </c>
      <c r="C15069" t="s">
        <v>4972</v>
      </c>
      <c r="D15069" t="s">
        <v>211</v>
      </c>
      <c r="E15069" s="155"/>
      <c r="F15069" s="155"/>
      <c r="G15069">
        <v>33.520000000000003</v>
      </c>
      <c r="H15069">
        <v>33.520000000000003</v>
      </c>
    </row>
    <row r="15070" spans="1:8">
      <c r="A15070" t="s">
        <v>319</v>
      </c>
      <c r="B15070">
        <v>9889</v>
      </c>
      <c r="C15070" t="s">
        <v>4973</v>
      </c>
      <c r="D15070" t="s">
        <v>211</v>
      </c>
      <c r="E15070" s="155"/>
      <c r="F15070" s="155"/>
      <c r="G15070">
        <v>382.04</v>
      </c>
      <c r="H15070">
        <v>382.04</v>
      </c>
    </row>
    <row r="15071" spans="1:8">
      <c r="A15071" t="s">
        <v>319</v>
      </c>
      <c r="B15071">
        <v>9887</v>
      </c>
      <c r="C15071" t="s">
        <v>4974</v>
      </c>
      <c r="D15071" t="s">
        <v>211</v>
      </c>
      <c r="E15071" s="155"/>
      <c r="F15071" s="155"/>
      <c r="G15071">
        <v>26.29</v>
      </c>
      <c r="H15071">
        <v>26.29</v>
      </c>
    </row>
    <row r="15072" spans="1:8">
      <c r="A15072" t="s">
        <v>319</v>
      </c>
      <c r="B15072">
        <v>9890</v>
      </c>
      <c r="C15072" t="s">
        <v>4975</v>
      </c>
      <c r="D15072" t="s">
        <v>211</v>
      </c>
      <c r="E15072" s="155"/>
      <c r="F15072" s="155"/>
      <c r="G15072">
        <v>16.88</v>
      </c>
      <c r="H15072">
        <v>16.88</v>
      </c>
    </row>
    <row r="15073" spans="1:8">
      <c r="A15073" t="s">
        <v>319</v>
      </c>
      <c r="B15073">
        <v>9885</v>
      </c>
      <c r="C15073" t="s">
        <v>4976</v>
      </c>
      <c r="D15073" t="s">
        <v>211</v>
      </c>
      <c r="E15073" s="155"/>
      <c r="F15073" s="155"/>
      <c r="G15073">
        <v>5.43</v>
      </c>
      <c r="H15073">
        <v>5.43</v>
      </c>
    </row>
    <row r="15074" spans="1:8">
      <c r="A15074" t="s">
        <v>319</v>
      </c>
      <c r="B15074">
        <v>9891</v>
      </c>
      <c r="C15074" t="s">
        <v>4977</v>
      </c>
      <c r="D15074" t="s">
        <v>211</v>
      </c>
      <c r="E15074" s="155"/>
      <c r="F15074" s="155"/>
      <c r="G15074">
        <v>13.42</v>
      </c>
      <c r="H15074">
        <v>13.42</v>
      </c>
    </row>
    <row r="15075" spans="1:8">
      <c r="A15075" t="s">
        <v>319</v>
      </c>
      <c r="B15075">
        <v>36316</v>
      </c>
      <c r="C15075" t="s">
        <v>4978</v>
      </c>
      <c r="D15075" t="s">
        <v>211</v>
      </c>
      <c r="E15075" s="155"/>
      <c r="F15075" s="155"/>
      <c r="G15075">
        <v>7.94</v>
      </c>
      <c r="H15075">
        <v>7.94</v>
      </c>
    </row>
    <row r="15076" spans="1:8">
      <c r="A15076" t="s">
        <v>319</v>
      </c>
      <c r="B15076">
        <v>36313</v>
      </c>
      <c r="C15076" t="s">
        <v>4979</v>
      </c>
      <c r="D15076" t="s">
        <v>211</v>
      </c>
      <c r="E15076" s="155"/>
      <c r="F15076" s="155"/>
      <c r="G15076">
        <v>38.4</v>
      </c>
      <c r="H15076">
        <v>38.4</v>
      </c>
    </row>
    <row r="15077" spans="1:8">
      <c r="A15077" t="s">
        <v>319</v>
      </c>
      <c r="B15077">
        <v>64</v>
      </c>
      <c r="C15077" t="s">
        <v>4980</v>
      </c>
      <c r="D15077" t="s">
        <v>211</v>
      </c>
      <c r="E15077" s="155"/>
      <c r="F15077" s="155"/>
      <c r="G15077">
        <v>22.25</v>
      </c>
      <c r="H15077">
        <v>22.25</v>
      </c>
    </row>
    <row r="15078" spans="1:8">
      <c r="A15078" t="s">
        <v>319</v>
      </c>
      <c r="B15078">
        <v>37423</v>
      </c>
      <c r="C15078" t="s">
        <v>4981</v>
      </c>
      <c r="D15078" t="s">
        <v>211</v>
      </c>
      <c r="E15078" s="155"/>
      <c r="F15078" s="155"/>
      <c r="G15078">
        <v>9.98</v>
      </c>
      <c r="H15078">
        <v>9.98</v>
      </c>
    </row>
    <row r="15079" spans="1:8">
      <c r="A15079" t="s">
        <v>319</v>
      </c>
      <c r="B15079">
        <v>9892</v>
      </c>
      <c r="C15079" t="s">
        <v>4982</v>
      </c>
      <c r="D15079" t="s">
        <v>211</v>
      </c>
      <c r="E15079" s="155">
        <v>7.43</v>
      </c>
      <c r="F15079" s="155">
        <v>7.43</v>
      </c>
      <c r="G15079">
        <v>448.48</v>
      </c>
      <c r="H15079">
        <v>448.48</v>
      </c>
    </row>
    <row r="15080" spans="1:8">
      <c r="A15080" t="s">
        <v>319</v>
      </c>
      <c r="B15080">
        <v>9901</v>
      </c>
      <c r="C15080" t="s">
        <v>4983</v>
      </c>
      <c r="D15080" t="s">
        <v>211</v>
      </c>
      <c r="E15080" s="155">
        <v>35.96</v>
      </c>
      <c r="F15080" s="155">
        <v>35.96</v>
      </c>
      <c r="G15080">
        <v>7.8</v>
      </c>
      <c r="H15080">
        <v>7.8</v>
      </c>
    </row>
    <row r="15081" spans="1:8">
      <c r="A15081" t="s">
        <v>319</v>
      </c>
      <c r="B15081">
        <v>9900</v>
      </c>
      <c r="C15081" t="s">
        <v>4984</v>
      </c>
      <c r="D15081" t="s">
        <v>211</v>
      </c>
      <c r="E15081" s="155">
        <v>20.84</v>
      </c>
      <c r="F15081" s="155">
        <v>20.84</v>
      </c>
      <c r="G15081">
        <v>9.41</v>
      </c>
      <c r="H15081">
        <v>9.41</v>
      </c>
    </row>
    <row r="15082" spans="1:8">
      <c r="A15082" t="s">
        <v>319</v>
      </c>
      <c r="B15082">
        <v>9899</v>
      </c>
      <c r="C15082" t="s">
        <v>4985</v>
      </c>
      <c r="D15082" t="s">
        <v>211</v>
      </c>
      <c r="E15082" s="155">
        <v>9.34</v>
      </c>
      <c r="F15082" s="155">
        <v>9.34</v>
      </c>
      <c r="G15082">
        <v>15.84</v>
      </c>
      <c r="H15082">
        <v>15.84</v>
      </c>
    </row>
    <row r="15083" spans="1:8">
      <c r="A15083" t="s">
        <v>319</v>
      </c>
      <c r="B15083">
        <v>9908</v>
      </c>
      <c r="C15083" t="s">
        <v>4986</v>
      </c>
      <c r="D15083" t="s">
        <v>211</v>
      </c>
      <c r="E15083" s="155">
        <v>420.05</v>
      </c>
      <c r="F15083" s="155">
        <v>420.05</v>
      </c>
      <c r="G15083">
        <v>30.47</v>
      </c>
      <c r="H15083">
        <v>30.47</v>
      </c>
    </row>
    <row r="15084" spans="1:8">
      <c r="A15084" t="s">
        <v>319</v>
      </c>
      <c r="B15084">
        <v>9905</v>
      </c>
      <c r="C15084" t="s">
        <v>4987</v>
      </c>
      <c r="D15084" t="s">
        <v>211</v>
      </c>
      <c r="E15084" s="155">
        <v>7.31</v>
      </c>
      <c r="F15084" s="155">
        <v>7.31</v>
      </c>
      <c r="G15084">
        <v>32.54</v>
      </c>
      <c r="H15084">
        <v>32.54</v>
      </c>
    </row>
    <row r="15085" spans="1:8">
      <c r="A15085" t="s">
        <v>319</v>
      </c>
      <c r="B15085">
        <v>9906</v>
      </c>
      <c r="C15085" t="s">
        <v>4988</v>
      </c>
      <c r="D15085" t="s">
        <v>211</v>
      </c>
      <c r="E15085" s="155">
        <v>8.81</v>
      </c>
      <c r="F15085" s="155">
        <v>8.81</v>
      </c>
      <c r="G15085">
        <v>84.65</v>
      </c>
      <c r="H15085">
        <v>84.65</v>
      </c>
    </row>
    <row r="15086" spans="1:8">
      <c r="A15086" t="s">
        <v>319</v>
      </c>
      <c r="B15086">
        <v>9895</v>
      </c>
      <c r="C15086" t="s">
        <v>4989</v>
      </c>
      <c r="D15086" t="s">
        <v>211</v>
      </c>
      <c r="E15086" s="155">
        <v>14.84</v>
      </c>
      <c r="F15086" s="155">
        <v>14.84</v>
      </c>
      <c r="G15086">
        <v>172.41</v>
      </c>
      <c r="H15086">
        <v>172.41</v>
      </c>
    </row>
    <row r="15087" spans="1:8">
      <c r="A15087" t="s">
        <v>319</v>
      </c>
      <c r="B15087">
        <v>9894</v>
      </c>
      <c r="C15087" t="s">
        <v>4990</v>
      </c>
      <c r="D15087" t="s">
        <v>211</v>
      </c>
      <c r="E15087" s="155">
        <v>28.54</v>
      </c>
      <c r="F15087" s="155">
        <v>28.54</v>
      </c>
      <c r="G15087">
        <v>203.56</v>
      </c>
      <c r="H15087">
        <v>203.56</v>
      </c>
    </row>
    <row r="15088" spans="1:8">
      <c r="A15088" t="s">
        <v>319</v>
      </c>
      <c r="B15088">
        <v>9897</v>
      </c>
      <c r="C15088" t="s">
        <v>4991</v>
      </c>
      <c r="D15088" t="s">
        <v>211</v>
      </c>
      <c r="E15088" s="155">
        <v>30.47</v>
      </c>
      <c r="F15088" s="155">
        <v>30.47</v>
      </c>
      <c r="G15088">
        <v>202.56</v>
      </c>
      <c r="H15088">
        <v>202.56</v>
      </c>
    </row>
    <row r="15089" spans="1:8">
      <c r="A15089" t="s">
        <v>319</v>
      </c>
      <c r="B15089">
        <v>9910</v>
      </c>
      <c r="C15089" t="s">
        <v>4992</v>
      </c>
      <c r="D15089" t="s">
        <v>211</v>
      </c>
      <c r="E15089" s="155">
        <v>79.290000000000006</v>
      </c>
      <c r="F15089" s="155">
        <v>79.290000000000006</v>
      </c>
      <c r="G15089">
        <v>289.79000000000002</v>
      </c>
      <c r="H15089">
        <v>289.79000000000002</v>
      </c>
    </row>
    <row r="15090" spans="1:8">
      <c r="A15090" t="s">
        <v>319</v>
      </c>
      <c r="B15090">
        <v>9909</v>
      </c>
      <c r="C15090" t="s">
        <v>4993</v>
      </c>
      <c r="D15090" t="s">
        <v>211</v>
      </c>
      <c r="E15090" s="155">
        <v>161.47999999999999</v>
      </c>
      <c r="F15090" s="155">
        <v>161.47999999999999</v>
      </c>
      <c r="G15090">
        <v>14.82</v>
      </c>
      <c r="H15090">
        <v>14.82</v>
      </c>
    </row>
    <row r="15091" spans="1:8">
      <c r="A15091" t="s">
        <v>319</v>
      </c>
      <c r="B15091">
        <v>9907</v>
      </c>
      <c r="C15091" t="s">
        <v>4994</v>
      </c>
      <c r="D15091" t="s">
        <v>211</v>
      </c>
      <c r="E15091" s="155">
        <v>190.66</v>
      </c>
      <c r="F15091" s="155">
        <v>190.66</v>
      </c>
      <c r="G15091">
        <v>16.34</v>
      </c>
      <c r="H15091">
        <v>16.34</v>
      </c>
    </row>
    <row r="15092" spans="1:8">
      <c r="A15092" t="s">
        <v>319</v>
      </c>
      <c r="B15092">
        <v>20973</v>
      </c>
      <c r="C15092" t="s">
        <v>4995</v>
      </c>
      <c r="D15092" t="s">
        <v>211</v>
      </c>
      <c r="E15092" s="155">
        <v>143</v>
      </c>
      <c r="F15092" s="155">
        <v>143</v>
      </c>
      <c r="G15092">
        <v>21.75</v>
      </c>
      <c r="H15092">
        <v>21.75</v>
      </c>
    </row>
    <row r="15093" spans="1:8">
      <c r="A15093" t="s">
        <v>319</v>
      </c>
      <c r="B15093">
        <v>20974</v>
      </c>
      <c r="C15093" t="s">
        <v>4996</v>
      </c>
      <c r="D15093" t="s">
        <v>211</v>
      </c>
      <c r="E15093" s="155">
        <v>204.59</v>
      </c>
      <c r="F15093" s="155">
        <v>204.59</v>
      </c>
      <c r="G15093">
        <v>33.75</v>
      </c>
      <c r="H15093">
        <v>33.75</v>
      </c>
    </row>
    <row r="15094" spans="1:8">
      <c r="A15094" t="s">
        <v>319</v>
      </c>
      <c r="B15094">
        <v>37989</v>
      </c>
      <c r="C15094" t="s">
        <v>4997</v>
      </c>
      <c r="D15094" t="s">
        <v>211</v>
      </c>
      <c r="E15094" s="155">
        <v>18.75</v>
      </c>
      <c r="F15094" s="155">
        <v>18.75</v>
      </c>
      <c r="G15094">
        <v>51.21</v>
      </c>
      <c r="H15094">
        <v>51.21</v>
      </c>
    </row>
    <row r="15095" spans="1:8">
      <c r="A15095" t="s">
        <v>319</v>
      </c>
      <c r="B15095">
        <v>37990</v>
      </c>
      <c r="C15095" t="s">
        <v>4998</v>
      </c>
      <c r="D15095" t="s">
        <v>211</v>
      </c>
      <c r="E15095" s="155">
        <v>20.68</v>
      </c>
      <c r="F15095" s="155">
        <v>20.68</v>
      </c>
      <c r="G15095">
        <v>121.93</v>
      </c>
      <c r="H15095">
        <v>121.93</v>
      </c>
    </row>
    <row r="15096" spans="1:8">
      <c r="A15096" t="s">
        <v>319</v>
      </c>
      <c r="B15096">
        <v>37991</v>
      </c>
      <c r="C15096" t="s">
        <v>4999</v>
      </c>
      <c r="D15096" t="s">
        <v>211</v>
      </c>
      <c r="E15096" s="155">
        <v>27.52</v>
      </c>
      <c r="F15096" s="155">
        <v>27.52</v>
      </c>
      <c r="G15096">
        <v>158.93</v>
      </c>
      <c r="H15096">
        <v>158.93</v>
      </c>
    </row>
    <row r="15097" spans="1:8">
      <c r="A15097" t="s">
        <v>319</v>
      </c>
      <c r="B15097">
        <v>37992</v>
      </c>
      <c r="C15097" t="s">
        <v>5000</v>
      </c>
      <c r="D15097" t="s">
        <v>211</v>
      </c>
      <c r="E15097" s="155">
        <v>42.7</v>
      </c>
      <c r="F15097" s="155">
        <v>42.7</v>
      </c>
      <c r="G15097">
        <v>242.01</v>
      </c>
      <c r="H15097">
        <v>242.01</v>
      </c>
    </row>
    <row r="15098" spans="1:8">
      <c r="A15098" t="s">
        <v>319</v>
      </c>
      <c r="B15098">
        <v>37993</v>
      </c>
      <c r="C15098" t="s">
        <v>5001</v>
      </c>
      <c r="D15098" t="s">
        <v>211</v>
      </c>
      <c r="E15098" s="155">
        <v>64.8</v>
      </c>
      <c r="F15098" s="155">
        <v>64.8</v>
      </c>
      <c r="G15098">
        <v>198.42</v>
      </c>
      <c r="H15098">
        <v>198.42</v>
      </c>
    </row>
    <row r="15099" spans="1:8">
      <c r="A15099" t="s">
        <v>496</v>
      </c>
      <c r="B15099">
        <v>37994</v>
      </c>
      <c r="C15099" t="s">
        <v>5002</v>
      </c>
      <c r="D15099" t="s">
        <v>211</v>
      </c>
      <c r="E15099" s="155">
        <v>154.29</v>
      </c>
      <c r="F15099" s="155">
        <v>154.29</v>
      </c>
      <c r="G15099">
        <v>201374.82</v>
      </c>
      <c r="H15099">
        <v>201374.82</v>
      </c>
    </row>
    <row r="15100" spans="1:8">
      <c r="A15100" t="s">
        <v>496</v>
      </c>
      <c r="B15100">
        <v>37995</v>
      </c>
      <c r="C15100" t="s">
        <v>5003</v>
      </c>
      <c r="D15100" t="s">
        <v>211</v>
      </c>
      <c r="E15100" s="155">
        <v>201.12</v>
      </c>
      <c r="F15100" s="155">
        <v>201.12</v>
      </c>
      <c r="G15100">
        <v>3917142.05</v>
      </c>
      <c r="H15100">
        <v>3917142.05</v>
      </c>
    </row>
    <row r="15101" spans="1:8">
      <c r="A15101" t="s">
        <v>496</v>
      </c>
      <c r="B15101">
        <v>37996</v>
      </c>
      <c r="C15101" t="s">
        <v>5004</v>
      </c>
      <c r="D15101" t="s">
        <v>211</v>
      </c>
      <c r="E15101" s="155">
        <v>306.25</v>
      </c>
      <c r="F15101" s="155">
        <v>306.25</v>
      </c>
      <c r="G15101">
        <v>10313696.779999999</v>
      </c>
      <c r="H15101">
        <v>10313696.779999999</v>
      </c>
    </row>
    <row r="15102" spans="1:8">
      <c r="A15102" t="s">
        <v>496</v>
      </c>
      <c r="B15102">
        <v>45267</v>
      </c>
      <c r="C15102" t="s">
        <v>5005</v>
      </c>
      <c r="D15102" t="s">
        <v>211</v>
      </c>
      <c r="E15102" s="155">
        <v>190.74</v>
      </c>
      <c r="F15102" s="155">
        <v>190.74</v>
      </c>
      <c r="G15102">
        <v>712400</v>
      </c>
      <c r="H15102">
        <v>712400</v>
      </c>
    </row>
    <row r="15103" spans="1:8">
      <c r="A15103" t="s">
        <v>496</v>
      </c>
      <c r="B15103">
        <v>38604</v>
      </c>
      <c r="C15103" t="s">
        <v>5006</v>
      </c>
      <c r="D15103" t="s">
        <v>211</v>
      </c>
      <c r="E15103" s="155"/>
      <c r="F15103" s="155"/>
      <c r="G15103">
        <v>755845.38</v>
      </c>
      <c r="H15103">
        <v>755845.38</v>
      </c>
    </row>
    <row r="15104" spans="1:8">
      <c r="A15104" t="s">
        <v>496</v>
      </c>
      <c r="B15104">
        <v>10601</v>
      </c>
      <c r="C15104" t="s">
        <v>5007</v>
      </c>
      <c r="D15104" t="s">
        <v>211</v>
      </c>
      <c r="E15104" s="155"/>
      <c r="F15104" s="155"/>
      <c r="G15104">
        <v>3188995</v>
      </c>
      <c r="H15104">
        <v>3188995</v>
      </c>
    </row>
    <row r="15105" spans="1:8">
      <c r="A15105" t="s">
        <v>496</v>
      </c>
      <c r="B15105">
        <v>44469</v>
      </c>
      <c r="C15105" t="s">
        <v>5008</v>
      </c>
      <c r="D15105" t="s">
        <v>211</v>
      </c>
      <c r="E15105" s="155"/>
      <c r="F15105" s="155"/>
      <c r="G15105">
        <v>1645034.46</v>
      </c>
      <c r="H15105">
        <v>1645034.46</v>
      </c>
    </row>
    <row r="15106" spans="1:8">
      <c r="A15106" t="s">
        <v>319</v>
      </c>
      <c r="B15106">
        <v>9914</v>
      </c>
      <c r="C15106" t="s">
        <v>5009</v>
      </c>
      <c r="D15106" t="s">
        <v>211</v>
      </c>
      <c r="E15106" s="155"/>
      <c r="F15106" s="155"/>
      <c r="G15106">
        <v>331.32</v>
      </c>
      <c r="H15106">
        <v>331.32</v>
      </c>
    </row>
    <row r="15107" spans="1:8">
      <c r="A15107" t="s">
        <v>319</v>
      </c>
      <c r="B15107">
        <v>36485</v>
      </c>
      <c r="C15107" t="s">
        <v>5010</v>
      </c>
      <c r="D15107" t="s">
        <v>211</v>
      </c>
      <c r="E15107" s="155"/>
      <c r="F15107" s="155"/>
      <c r="G15107">
        <v>384.9</v>
      </c>
      <c r="H15107">
        <v>384.9</v>
      </c>
    </row>
    <row r="15108" spans="1:8">
      <c r="A15108" t="s">
        <v>319</v>
      </c>
      <c r="B15108">
        <v>9912</v>
      </c>
      <c r="C15108" t="s">
        <v>5011</v>
      </c>
      <c r="D15108" t="s">
        <v>211</v>
      </c>
      <c r="E15108" s="155"/>
      <c r="F15108" s="155"/>
      <c r="G15108">
        <v>311.81</v>
      </c>
      <c r="H15108">
        <v>311.81</v>
      </c>
    </row>
    <row r="15109" spans="1:8">
      <c r="A15109" t="s">
        <v>319</v>
      </c>
      <c r="B15109">
        <v>9921</v>
      </c>
      <c r="C15109" t="s">
        <v>5012</v>
      </c>
      <c r="D15109" t="s">
        <v>211</v>
      </c>
      <c r="E15109" s="155"/>
      <c r="F15109" s="155"/>
      <c r="G15109">
        <v>53.29</v>
      </c>
      <c r="H15109">
        <v>53.29</v>
      </c>
    </row>
    <row r="15110" spans="1:8">
      <c r="A15110" t="s">
        <v>319</v>
      </c>
      <c r="B15110">
        <v>21112</v>
      </c>
      <c r="C15110" t="s">
        <v>5013</v>
      </c>
      <c r="D15110" t="s">
        <v>211</v>
      </c>
      <c r="E15110" s="155">
        <v>399.37</v>
      </c>
      <c r="F15110" s="155">
        <v>399.37</v>
      </c>
      <c r="G15110">
        <v>109.07</v>
      </c>
      <c r="H15110">
        <v>109.07</v>
      </c>
    </row>
    <row r="15111" spans="1:8">
      <c r="A15111" t="s">
        <v>319</v>
      </c>
      <c r="B15111">
        <v>10228</v>
      </c>
      <c r="C15111" t="s">
        <v>5014</v>
      </c>
      <c r="D15111" t="s">
        <v>211</v>
      </c>
      <c r="E15111" s="155">
        <v>463.95</v>
      </c>
      <c r="F15111" s="155">
        <v>463.95</v>
      </c>
      <c r="G15111">
        <v>90.51</v>
      </c>
      <c r="H15111">
        <v>90.51</v>
      </c>
    </row>
    <row r="15112" spans="1:8">
      <c r="A15112" t="s">
        <v>319</v>
      </c>
      <c r="B15112">
        <v>11781</v>
      </c>
      <c r="C15112" t="s">
        <v>5015</v>
      </c>
      <c r="D15112" t="s">
        <v>211</v>
      </c>
      <c r="E15112" s="155">
        <v>375.86</v>
      </c>
      <c r="F15112" s="155">
        <v>375.86</v>
      </c>
      <c r="G15112">
        <v>60.73</v>
      </c>
      <c r="H15112">
        <v>60.73</v>
      </c>
    </row>
    <row r="15113" spans="1:8">
      <c r="A15113" t="s">
        <v>319</v>
      </c>
      <c r="B15113">
        <v>37588</v>
      </c>
      <c r="C15113" t="s">
        <v>5016</v>
      </c>
      <c r="D15113" t="s">
        <v>211</v>
      </c>
      <c r="E15113" s="155">
        <v>85.88</v>
      </c>
      <c r="F15113" s="155">
        <v>85.88</v>
      </c>
      <c r="G15113">
        <v>38.97</v>
      </c>
      <c r="H15113">
        <v>38.97</v>
      </c>
    </row>
    <row r="15114" spans="1:8">
      <c r="A15114" t="s">
        <v>319</v>
      </c>
      <c r="B15114">
        <v>11751</v>
      </c>
      <c r="C15114" t="s">
        <v>5017</v>
      </c>
      <c r="D15114" t="s">
        <v>211</v>
      </c>
      <c r="E15114" s="155">
        <v>157.16999999999999</v>
      </c>
      <c r="F15114" s="155">
        <v>157.16999999999999</v>
      </c>
      <c r="G15114">
        <v>168.19</v>
      </c>
      <c r="H15114">
        <v>168.19</v>
      </c>
    </row>
    <row r="15115" spans="1:8">
      <c r="A15115" t="s">
        <v>319</v>
      </c>
      <c r="B15115">
        <v>11750</v>
      </c>
      <c r="C15115" t="s">
        <v>5018</v>
      </c>
      <c r="D15115" t="s">
        <v>211</v>
      </c>
      <c r="E15115" s="155">
        <v>130.43</v>
      </c>
      <c r="F15115" s="155">
        <v>130.43</v>
      </c>
      <c r="G15115">
        <v>44.98</v>
      </c>
      <c r="H15115">
        <v>44.98</v>
      </c>
    </row>
    <row r="15116" spans="1:8">
      <c r="A15116" t="s">
        <v>319</v>
      </c>
      <c r="B15116">
        <v>11746</v>
      </c>
      <c r="C15116" t="s">
        <v>5019</v>
      </c>
      <c r="D15116" t="s">
        <v>211</v>
      </c>
      <c r="E15116" s="155">
        <v>87.51</v>
      </c>
      <c r="F15116" s="155">
        <v>87.51</v>
      </c>
      <c r="G15116">
        <v>175.74</v>
      </c>
      <c r="H15116">
        <v>175.74</v>
      </c>
    </row>
    <row r="15117" spans="1:8">
      <c r="A15117" t="s">
        <v>319</v>
      </c>
      <c r="B15117">
        <v>11748</v>
      </c>
      <c r="C15117" t="s">
        <v>5020</v>
      </c>
      <c r="D15117" t="s">
        <v>211</v>
      </c>
      <c r="E15117" s="155">
        <v>56.15</v>
      </c>
      <c r="F15117" s="155">
        <v>56.15</v>
      </c>
      <c r="G15117">
        <v>164.69</v>
      </c>
      <c r="H15117">
        <v>164.69</v>
      </c>
    </row>
    <row r="15118" spans="1:8">
      <c r="A15118" t="s">
        <v>319</v>
      </c>
      <c r="B15118">
        <v>11747</v>
      </c>
      <c r="C15118" t="s">
        <v>5021</v>
      </c>
      <c r="D15118" t="s">
        <v>211</v>
      </c>
      <c r="E15118" s="155">
        <v>242.35</v>
      </c>
      <c r="F15118" s="155">
        <v>242.35</v>
      </c>
      <c r="G15118">
        <v>103.74</v>
      </c>
      <c r="H15118">
        <v>103.74</v>
      </c>
    </row>
    <row r="15119" spans="1:8">
      <c r="A15119" t="s">
        <v>319</v>
      </c>
      <c r="B15119">
        <v>11749</v>
      </c>
      <c r="C15119" t="s">
        <v>5022</v>
      </c>
      <c r="D15119" t="s">
        <v>211</v>
      </c>
      <c r="E15119" s="155">
        <v>64.819999999999993</v>
      </c>
      <c r="F15119" s="155">
        <v>64.819999999999993</v>
      </c>
      <c r="G15119">
        <v>475.72</v>
      </c>
      <c r="H15119">
        <v>475.72</v>
      </c>
    </row>
    <row r="15120" spans="1:8">
      <c r="A15120" t="s">
        <v>319</v>
      </c>
      <c r="B15120">
        <v>10236</v>
      </c>
      <c r="C15120" t="s">
        <v>5023</v>
      </c>
      <c r="D15120" t="s">
        <v>211</v>
      </c>
      <c r="E15120" s="155">
        <v>153.6</v>
      </c>
      <c r="F15120" s="155">
        <v>153.6</v>
      </c>
      <c r="G15120">
        <v>266.2</v>
      </c>
      <c r="H15120">
        <v>266.2</v>
      </c>
    </row>
    <row r="15121" spans="1:8">
      <c r="A15121" t="s">
        <v>319</v>
      </c>
      <c r="B15121">
        <v>10233</v>
      </c>
      <c r="C15121" t="s">
        <v>5024</v>
      </c>
      <c r="D15121" t="s">
        <v>211</v>
      </c>
      <c r="E15121" s="155">
        <v>143.94</v>
      </c>
      <c r="F15121" s="155">
        <v>143.94</v>
      </c>
      <c r="G15121">
        <v>652.16</v>
      </c>
      <c r="H15121">
        <v>652.16</v>
      </c>
    </row>
    <row r="15122" spans="1:8">
      <c r="A15122" t="s">
        <v>319</v>
      </c>
      <c r="B15122">
        <v>10234</v>
      </c>
      <c r="C15122" t="s">
        <v>5025</v>
      </c>
      <c r="D15122" t="s">
        <v>211</v>
      </c>
      <c r="E15122" s="155">
        <v>90.67</v>
      </c>
      <c r="F15122" s="155">
        <v>90.67</v>
      </c>
      <c r="G15122">
        <v>93.82</v>
      </c>
      <c r="H15122">
        <v>93.82</v>
      </c>
    </row>
    <row r="15123" spans="1:8">
      <c r="A15123" t="s">
        <v>319</v>
      </c>
      <c r="B15123">
        <v>10231</v>
      </c>
      <c r="C15123" t="s">
        <v>5026</v>
      </c>
      <c r="D15123" t="s">
        <v>211</v>
      </c>
      <c r="E15123" s="155">
        <v>415.79</v>
      </c>
      <c r="F15123" s="155">
        <v>415.79</v>
      </c>
      <c r="G15123">
        <v>1147.74</v>
      </c>
      <c r="H15123">
        <v>1147.74</v>
      </c>
    </row>
    <row r="15124" spans="1:8">
      <c r="A15124" t="s">
        <v>319</v>
      </c>
      <c r="B15124">
        <v>10232</v>
      </c>
      <c r="C15124" t="s">
        <v>5027</v>
      </c>
      <c r="D15124" t="s">
        <v>211</v>
      </c>
      <c r="E15124" s="155">
        <v>232.67</v>
      </c>
      <c r="F15124" s="155">
        <v>232.67</v>
      </c>
      <c r="G15124">
        <v>340.98</v>
      </c>
      <c r="H15124">
        <v>340.98</v>
      </c>
    </row>
    <row r="15125" spans="1:8">
      <c r="A15125" t="s">
        <v>319</v>
      </c>
      <c r="B15125">
        <v>10235</v>
      </c>
      <c r="C15125" t="s">
        <v>5028</v>
      </c>
      <c r="D15125" t="s">
        <v>211</v>
      </c>
      <c r="E15125" s="155">
        <v>570</v>
      </c>
      <c r="F15125" s="155">
        <v>570</v>
      </c>
      <c r="G15125">
        <v>305.11</v>
      </c>
      <c r="H15125">
        <v>305.11</v>
      </c>
    </row>
    <row r="15126" spans="1:8">
      <c r="A15126" t="s">
        <v>319</v>
      </c>
      <c r="B15126">
        <v>10229</v>
      </c>
      <c r="C15126" t="s">
        <v>5029</v>
      </c>
      <c r="D15126" t="s">
        <v>211</v>
      </c>
      <c r="E15126" s="155">
        <v>82</v>
      </c>
      <c r="F15126" s="155">
        <v>82</v>
      </c>
      <c r="G15126">
        <v>203.81</v>
      </c>
      <c r="H15126">
        <v>203.81</v>
      </c>
    </row>
    <row r="15127" spans="1:8">
      <c r="A15127" t="s">
        <v>319</v>
      </c>
      <c r="B15127">
        <v>10230</v>
      </c>
      <c r="C15127" t="s">
        <v>5030</v>
      </c>
      <c r="D15127" t="s">
        <v>211</v>
      </c>
      <c r="E15127" s="155">
        <v>1003.14</v>
      </c>
      <c r="F15127" s="155">
        <v>1003.14</v>
      </c>
      <c r="G15127">
        <v>123.74</v>
      </c>
      <c r="H15127">
        <v>123.74</v>
      </c>
    </row>
    <row r="15128" spans="1:8">
      <c r="A15128" t="s">
        <v>319</v>
      </c>
      <c r="B15128">
        <v>10409</v>
      </c>
      <c r="C15128" t="s">
        <v>5031</v>
      </c>
      <c r="D15128" t="s">
        <v>211</v>
      </c>
      <c r="E15128" s="155">
        <v>298.02</v>
      </c>
      <c r="F15128" s="155">
        <v>298.02</v>
      </c>
      <c r="G15128">
        <v>683.16</v>
      </c>
      <c r="H15128">
        <v>683.16</v>
      </c>
    </row>
    <row r="15129" spans="1:8">
      <c r="A15129" t="s">
        <v>319</v>
      </c>
      <c r="B15129">
        <v>10411</v>
      </c>
      <c r="C15129" t="s">
        <v>5032</v>
      </c>
      <c r="D15129" t="s">
        <v>211</v>
      </c>
      <c r="E15129" s="155">
        <v>266.67</v>
      </c>
      <c r="F15129" s="155">
        <v>266.67</v>
      </c>
      <c r="G15129">
        <v>477.72</v>
      </c>
      <c r="H15129">
        <v>477.72</v>
      </c>
    </row>
    <row r="15130" spans="1:8">
      <c r="A15130" t="s">
        <v>319</v>
      </c>
      <c r="B15130">
        <v>10410</v>
      </c>
      <c r="C15130" t="s">
        <v>5033</v>
      </c>
      <c r="D15130" t="s">
        <v>211</v>
      </c>
      <c r="E15130" s="155">
        <v>178.13</v>
      </c>
      <c r="F15130" s="155">
        <v>178.13</v>
      </c>
      <c r="G15130">
        <v>943.58</v>
      </c>
      <c r="H15130">
        <v>943.58</v>
      </c>
    </row>
    <row r="15131" spans="1:8">
      <c r="A15131" t="s">
        <v>319</v>
      </c>
      <c r="B15131">
        <v>10404</v>
      </c>
      <c r="C15131" t="s">
        <v>5034</v>
      </c>
      <c r="D15131" t="s">
        <v>211</v>
      </c>
      <c r="E15131" s="155">
        <v>108.15</v>
      </c>
      <c r="F15131" s="155">
        <v>108.15</v>
      </c>
      <c r="G15131">
        <v>149.96</v>
      </c>
      <c r="H15131">
        <v>149.96</v>
      </c>
    </row>
    <row r="15132" spans="1:8">
      <c r="A15132" t="s">
        <v>319</v>
      </c>
      <c r="B15132">
        <v>10405</v>
      </c>
      <c r="C15132" t="s">
        <v>5035</v>
      </c>
      <c r="D15132" t="s">
        <v>211</v>
      </c>
      <c r="E15132" s="155">
        <v>597.09</v>
      </c>
      <c r="F15132" s="155">
        <v>597.09</v>
      </c>
      <c r="G15132">
        <v>1463.49</v>
      </c>
      <c r="H15132">
        <v>1463.49</v>
      </c>
    </row>
    <row r="15133" spans="1:8">
      <c r="A15133" t="s">
        <v>319</v>
      </c>
      <c r="B15133">
        <v>10408</v>
      </c>
      <c r="C15133" t="s">
        <v>5036</v>
      </c>
      <c r="D15133" t="s">
        <v>211</v>
      </c>
      <c r="E15133" s="155">
        <v>417.53</v>
      </c>
      <c r="F15133" s="155">
        <v>417.53</v>
      </c>
      <c r="G15133">
        <v>181.53</v>
      </c>
      <c r="H15133">
        <v>181.53</v>
      </c>
    </row>
    <row r="15134" spans="1:8">
      <c r="A15134" t="s">
        <v>319</v>
      </c>
      <c r="B15134">
        <v>10406</v>
      </c>
      <c r="C15134" t="s">
        <v>5037</v>
      </c>
      <c r="D15134" t="s">
        <v>211</v>
      </c>
      <c r="E15134" s="155">
        <v>824.7</v>
      </c>
      <c r="F15134" s="155">
        <v>824.7</v>
      </c>
      <c r="G15134">
        <v>157.57</v>
      </c>
      <c r="H15134">
        <v>157.57</v>
      </c>
    </row>
    <row r="15135" spans="1:8">
      <c r="A15135" t="s">
        <v>319</v>
      </c>
      <c r="B15135">
        <v>10412</v>
      </c>
      <c r="C15135" t="s">
        <v>5038</v>
      </c>
      <c r="D15135" t="s">
        <v>211</v>
      </c>
      <c r="E15135" s="155">
        <v>131.06</v>
      </c>
      <c r="F15135" s="155">
        <v>131.06</v>
      </c>
      <c r="G15135">
        <v>105.03</v>
      </c>
      <c r="H15135">
        <v>105.03</v>
      </c>
    </row>
    <row r="15136" spans="1:8">
      <c r="A15136" t="s">
        <v>319</v>
      </c>
      <c r="B15136">
        <v>10407</v>
      </c>
      <c r="C15136" t="s">
        <v>5039</v>
      </c>
      <c r="D15136" t="s">
        <v>211</v>
      </c>
      <c r="E15136" s="155">
        <v>1279.1099999999999</v>
      </c>
      <c r="F15136" s="155">
        <v>1279.1099999999999</v>
      </c>
      <c r="G15136">
        <v>90.08</v>
      </c>
      <c r="H15136">
        <v>90.08</v>
      </c>
    </row>
    <row r="15137" spans="1:8">
      <c r="A15137" t="s">
        <v>319</v>
      </c>
      <c r="B15137">
        <v>10416</v>
      </c>
      <c r="C15137" t="s">
        <v>5040</v>
      </c>
      <c r="D15137" t="s">
        <v>211</v>
      </c>
      <c r="E15137" s="155">
        <v>158.66</v>
      </c>
      <c r="F15137" s="155">
        <v>158.66</v>
      </c>
      <c r="G15137">
        <v>423.83</v>
      </c>
      <c r="H15137">
        <v>423.83</v>
      </c>
    </row>
    <row r="15138" spans="1:8">
      <c r="A15138" t="s">
        <v>319</v>
      </c>
      <c r="B15138">
        <v>10419</v>
      </c>
      <c r="C15138" t="s">
        <v>5041</v>
      </c>
      <c r="D15138" t="s">
        <v>211</v>
      </c>
      <c r="E15138" s="155">
        <v>137.72</v>
      </c>
      <c r="F15138" s="155">
        <v>137.72</v>
      </c>
      <c r="G15138">
        <v>264.5</v>
      </c>
      <c r="H15138">
        <v>264.5</v>
      </c>
    </row>
    <row r="15139" spans="1:8">
      <c r="A15139" t="s">
        <v>319</v>
      </c>
      <c r="B15139">
        <v>10418</v>
      </c>
      <c r="C15139" t="s">
        <v>5042</v>
      </c>
      <c r="D15139" t="s">
        <v>211</v>
      </c>
      <c r="E15139" s="155">
        <v>91.8</v>
      </c>
      <c r="F15139" s="155">
        <v>91.8</v>
      </c>
      <c r="G15139">
        <v>578.77</v>
      </c>
      <c r="H15139">
        <v>578.77</v>
      </c>
    </row>
    <row r="15140" spans="1:8">
      <c r="A15140" t="s">
        <v>319</v>
      </c>
      <c r="B15140">
        <v>21092</v>
      </c>
      <c r="C15140" t="s">
        <v>5043</v>
      </c>
      <c r="D15140" t="s">
        <v>211</v>
      </c>
      <c r="E15140" s="155">
        <v>78.73</v>
      </c>
      <c r="F15140" s="155">
        <v>78.73</v>
      </c>
      <c r="G15140">
        <v>96.13</v>
      </c>
      <c r="H15140">
        <v>96.13</v>
      </c>
    </row>
    <row r="15141" spans="1:8">
      <c r="A15141" t="s">
        <v>319</v>
      </c>
      <c r="B15141">
        <v>12657</v>
      </c>
      <c r="C15141" t="s">
        <v>5044</v>
      </c>
      <c r="D15141" t="s">
        <v>211</v>
      </c>
      <c r="E15141" s="155">
        <v>370.44</v>
      </c>
      <c r="F15141" s="155">
        <v>370.44</v>
      </c>
      <c r="G15141">
        <v>1004.49</v>
      </c>
      <c r="H15141">
        <v>1004.49</v>
      </c>
    </row>
    <row r="15142" spans="1:8">
      <c r="A15142" t="s">
        <v>319</v>
      </c>
      <c r="B15142">
        <v>10417</v>
      </c>
      <c r="C15142" t="s">
        <v>5045</v>
      </c>
      <c r="D15142" t="s">
        <v>211</v>
      </c>
      <c r="E15142" s="155">
        <v>231.17</v>
      </c>
      <c r="F15142" s="155">
        <v>231.17</v>
      </c>
      <c r="G15142">
        <v>42.35</v>
      </c>
      <c r="H15142">
        <v>42.35</v>
      </c>
    </row>
    <row r="15143" spans="1:8">
      <c r="A15143" t="s">
        <v>319</v>
      </c>
      <c r="B15143">
        <v>10414</v>
      </c>
      <c r="C15143" t="s">
        <v>5046</v>
      </c>
      <c r="D15143" t="s">
        <v>211</v>
      </c>
      <c r="E15143" s="155">
        <v>505.86</v>
      </c>
      <c r="F15143" s="155">
        <v>505.86</v>
      </c>
      <c r="G15143">
        <v>57.86</v>
      </c>
      <c r="H15143">
        <v>57.86</v>
      </c>
    </row>
    <row r="15144" spans="1:8">
      <c r="A15144" t="s">
        <v>319</v>
      </c>
      <c r="B15144">
        <v>10413</v>
      </c>
      <c r="C15144" t="s">
        <v>5047</v>
      </c>
      <c r="D15144" t="s">
        <v>211</v>
      </c>
      <c r="E15144" s="155">
        <v>84.02</v>
      </c>
      <c r="F15144" s="155">
        <v>84.02</v>
      </c>
      <c r="G15144">
        <v>9.35</v>
      </c>
      <c r="H15144">
        <v>9.35</v>
      </c>
    </row>
    <row r="15145" spans="1:8">
      <c r="A15145" t="s">
        <v>319</v>
      </c>
      <c r="B15145">
        <v>10415</v>
      </c>
      <c r="C15145" t="s">
        <v>5048</v>
      </c>
      <c r="D15145" t="s">
        <v>211</v>
      </c>
      <c r="E15145" s="155">
        <v>877.94</v>
      </c>
      <c r="F15145" s="155">
        <v>877.94</v>
      </c>
      <c r="G15145">
        <v>8.02</v>
      </c>
      <c r="H15145">
        <v>8.02</v>
      </c>
    </row>
    <row r="15146" spans="1:8">
      <c r="A15146" t="s">
        <v>319</v>
      </c>
      <c r="B15146">
        <v>38643</v>
      </c>
      <c r="C15146" t="s">
        <v>5049</v>
      </c>
      <c r="D15146" t="s">
        <v>211</v>
      </c>
      <c r="E15146" s="155">
        <v>68.239999999999995</v>
      </c>
      <c r="F15146" s="155">
        <v>68.239999999999995</v>
      </c>
      <c r="G15146">
        <v>6.44</v>
      </c>
      <c r="H15146">
        <v>6.44</v>
      </c>
    </row>
    <row r="15147" spans="1:8">
      <c r="A15147" t="s">
        <v>319</v>
      </c>
      <c r="B15147">
        <v>6157</v>
      </c>
      <c r="C15147" t="s">
        <v>5050</v>
      </c>
      <c r="D15147" t="s">
        <v>211</v>
      </c>
      <c r="E15147" s="155">
        <v>93.23</v>
      </c>
      <c r="F15147" s="155">
        <v>93.23</v>
      </c>
      <c r="G15147">
        <v>11.44</v>
      </c>
      <c r="H15147">
        <v>11.44</v>
      </c>
    </row>
    <row r="15148" spans="1:8">
      <c r="A15148" t="s">
        <v>319</v>
      </c>
      <c r="B15148">
        <v>6158</v>
      </c>
      <c r="C15148" t="s">
        <v>5051</v>
      </c>
      <c r="D15148" t="s">
        <v>211</v>
      </c>
      <c r="E15148" s="155">
        <v>6.75</v>
      </c>
      <c r="F15148" s="155">
        <v>6.75</v>
      </c>
      <c r="G15148">
        <v>26.34</v>
      </c>
      <c r="H15148">
        <v>26.34</v>
      </c>
    </row>
    <row r="15149" spans="1:8">
      <c r="A15149" t="s">
        <v>319</v>
      </c>
      <c r="B15149">
        <v>6156</v>
      </c>
      <c r="C15149" t="s">
        <v>5052</v>
      </c>
      <c r="D15149" t="s">
        <v>211</v>
      </c>
      <c r="E15149" s="155">
        <v>5.79</v>
      </c>
      <c r="F15149" s="155">
        <v>5.79</v>
      </c>
      <c r="G15149">
        <v>18.61</v>
      </c>
      <c r="H15149">
        <v>18.61</v>
      </c>
    </row>
    <row r="15150" spans="1:8">
      <c r="A15150" t="s">
        <v>319</v>
      </c>
      <c r="B15150">
        <v>6153</v>
      </c>
      <c r="C15150" t="s">
        <v>5053</v>
      </c>
      <c r="D15150" t="s">
        <v>211</v>
      </c>
      <c r="E15150" s="155">
        <v>4.6399999999999997</v>
      </c>
      <c r="F15150" s="155">
        <v>4.6399999999999997</v>
      </c>
      <c r="G15150">
        <v>21.51</v>
      </c>
      <c r="H15150">
        <v>21.51</v>
      </c>
    </row>
    <row r="15151" spans="1:8">
      <c r="A15151" t="s">
        <v>319</v>
      </c>
      <c r="B15151">
        <v>6154</v>
      </c>
      <c r="C15151" t="s">
        <v>5054</v>
      </c>
      <c r="D15151" t="s">
        <v>211</v>
      </c>
      <c r="E15151" s="155">
        <v>8.25</v>
      </c>
      <c r="F15151" s="155">
        <v>8.25</v>
      </c>
      <c r="G15151">
        <v>52.03</v>
      </c>
      <c r="H15151">
        <v>52.03</v>
      </c>
    </row>
    <row r="15152" spans="1:8">
      <c r="A15152" t="s">
        <v>319</v>
      </c>
      <c r="B15152">
        <v>6155</v>
      </c>
      <c r="C15152" t="s">
        <v>5055</v>
      </c>
      <c r="D15152" t="s">
        <v>211</v>
      </c>
      <c r="E15152" s="155">
        <v>19</v>
      </c>
      <c r="F15152" s="155">
        <v>19</v>
      </c>
      <c r="G15152">
        <v>66.92</v>
      </c>
      <c r="H15152">
        <v>66.92</v>
      </c>
    </row>
    <row r="15153" spans="1:8">
      <c r="A15153" t="s">
        <v>319</v>
      </c>
      <c r="B15153">
        <v>43595</v>
      </c>
      <c r="C15153" t="s">
        <v>5056</v>
      </c>
      <c r="D15153" t="s">
        <v>211</v>
      </c>
      <c r="E15153" s="155">
        <v>21.4</v>
      </c>
      <c r="F15153" s="155">
        <v>21.4</v>
      </c>
      <c r="G15153">
        <v>83.15</v>
      </c>
      <c r="H15153">
        <v>83.15</v>
      </c>
    </row>
    <row r="15154" spans="1:8">
      <c r="A15154" t="s">
        <v>319</v>
      </c>
      <c r="B15154">
        <v>43596</v>
      </c>
      <c r="C15154" t="s">
        <v>5057</v>
      </c>
      <c r="D15154" t="s">
        <v>211</v>
      </c>
      <c r="E15154" s="155">
        <v>24.73</v>
      </c>
      <c r="F15154" s="155">
        <v>24.73</v>
      </c>
      <c r="G15154">
        <v>87.43</v>
      </c>
      <c r="H15154">
        <v>87.43</v>
      </c>
    </row>
    <row r="15155" spans="1:8">
      <c r="A15155" t="s">
        <v>319</v>
      </c>
      <c r="B15155">
        <v>38108</v>
      </c>
      <c r="C15155" t="s">
        <v>5058</v>
      </c>
      <c r="D15155" t="s">
        <v>211</v>
      </c>
      <c r="E15155" s="155">
        <v>42.18</v>
      </c>
      <c r="F15155" s="155">
        <v>42.18</v>
      </c>
      <c r="G15155">
        <v>31.98</v>
      </c>
      <c r="H15155">
        <v>31.98</v>
      </c>
    </row>
    <row r="15156" spans="1:8">
      <c r="A15156" t="s">
        <v>319</v>
      </c>
      <c r="B15156">
        <v>38087</v>
      </c>
      <c r="C15156" t="s">
        <v>5059</v>
      </c>
      <c r="D15156" t="s">
        <v>211</v>
      </c>
      <c r="E15156" s="155">
        <v>54.26</v>
      </c>
      <c r="F15156" s="155">
        <v>54.26</v>
      </c>
      <c r="G15156">
        <v>55.73</v>
      </c>
      <c r="H15156">
        <v>55.73</v>
      </c>
    </row>
    <row r="15157" spans="1:8">
      <c r="A15157" t="s">
        <v>319</v>
      </c>
      <c r="B15157">
        <v>38109</v>
      </c>
      <c r="C15157" t="s">
        <v>5060</v>
      </c>
      <c r="D15157" t="s">
        <v>211</v>
      </c>
      <c r="E15157" s="155">
        <v>67.42</v>
      </c>
      <c r="F15157" s="155">
        <v>67.42</v>
      </c>
      <c r="G15157">
        <v>35.770000000000003</v>
      </c>
      <c r="H15157">
        <v>35.770000000000003</v>
      </c>
    </row>
    <row r="15158" spans="1:8">
      <c r="A15158" t="s">
        <v>319</v>
      </c>
      <c r="B15158">
        <v>38088</v>
      </c>
      <c r="C15158" t="s">
        <v>5061</v>
      </c>
      <c r="D15158" t="s">
        <v>211</v>
      </c>
      <c r="E15158" s="155">
        <v>70.89</v>
      </c>
      <c r="F15158" s="155">
        <v>70.89</v>
      </c>
      <c r="G15158">
        <v>57.61</v>
      </c>
      <c r="H15158">
        <v>57.61</v>
      </c>
    </row>
    <row r="15159" spans="1:8">
      <c r="A15159" t="s">
        <v>319</v>
      </c>
      <c r="B15159">
        <v>38110</v>
      </c>
      <c r="C15159" t="s">
        <v>5062</v>
      </c>
      <c r="D15159" t="s">
        <v>211</v>
      </c>
      <c r="E15159" s="155">
        <v>25.93</v>
      </c>
      <c r="F15159" s="155">
        <v>25.93</v>
      </c>
      <c r="G15159">
        <v>48.32</v>
      </c>
      <c r="H15159">
        <v>48.32</v>
      </c>
    </row>
    <row r="15160" spans="1:8">
      <c r="A15160" t="s">
        <v>496</v>
      </c>
      <c r="B15160">
        <v>38089</v>
      </c>
      <c r="C15160" t="s">
        <v>5063</v>
      </c>
      <c r="D15160" t="s">
        <v>211</v>
      </c>
      <c r="E15160" s="155">
        <v>45.19</v>
      </c>
      <c r="F15160" s="155">
        <v>45.19</v>
      </c>
      <c r="G15160">
        <v>66249.990000000005</v>
      </c>
      <c r="H15160">
        <v>66249.990000000005</v>
      </c>
    </row>
    <row r="15161" spans="1:8">
      <c r="A15161" t="s">
        <v>319</v>
      </c>
      <c r="B15161">
        <v>38111</v>
      </c>
      <c r="C15161" t="s">
        <v>5064</v>
      </c>
      <c r="D15161" t="s">
        <v>211</v>
      </c>
      <c r="E15161" s="155">
        <v>29</v>
      </c>
      <c r="F15161" s="155">
        <v>29</v>
      </c>
      <c r="G15161">
        <v>1.54</v>
      </c>
      <c r="H15161">
        <v>1.54</v>
      </c>
    </row>
    <row r="15162" spans="1:8">
      <c r="A15162" t="s">
        <v>319</v>
      </c>
      <c r="B15162">
        <v>38090</v>
      </c>
      <c r="C15162" t="s">
        <v>5065</v>
      </c>
      <c r="D15162" t="s">
        <v>211</v>
      </c>
      <c r="E15162" s="155">
        <v>46.71</v>
      </c>
      <c r="F15162" s="155">
        <v>46.71</v>
      </c>
      <c r="G15162">
        <v>3.42</v>
      </c>
      <c r="H15162">
        <v>3.42</v>
      </c>
    </row>
    <row r="15163" spans="1:8">
      <c r="A15163" t="s">
        <v>319</v>
      </c>
      <c r="B15163">
        <v>38400</v>
      </c>
      <c r="C15163" t="s">
        <v>5066</v>
      </c>
      <c r="D15163" t="s">
        <v>211</v>
      </c>
      <c r="E15163" s="155">
        <v>41.79</v>
      </c>
      <c r="F15163" s="155">
        <v>41.79</v>
      </c>
      <c r="G15163">
        <v>41.1</v>
      </c>
      <c r="H15163">
        <v>41.1</v>
      </c>
    </row>
    <row r="15164" spans="1:8">
      <c r="A15164" t="s">
        <v>319</v>
      </c>
      <c r="B15164">
        <v>13726</v>
      </c>
      <c r="C15164" t="s">
        <v>5067</v>
      </c>
      <c r="D15164" t="s">
        <v>211</v>
      </c>
      <c r="E15164" s="155"/>
      <c r="F15164" s="155"/>
      <c r="G15164">
        <v>36.549999999999997</v>
      </c>
      <c r="H15164">
        <v>36.549999999999997</v>
      </c>
    </row>
    <row r="15165" spans="1:8">
      <c r="A15165" t="s">
        <v>319</v>
      </c>
      <c r="B15165">
        <v>12627</v>
      </c>
      <c r="C15165" t="s">
        <v>5068</v>
      </c>
      <c r="D15165" t="s">
        <v>211</v>
      </c>
      <c r="E15165" s="155">
        <v>1.1000000000000001</v>
      </c>
      <c r="F15165" s="155">
        <v>1.1000000000000001</v>
      </c>
      <c r="G15165">
        <v>35.369999999999997</v>
      </c>
      <c r="H15165">
        <v>35.369999999999997</v>
      </c>
    </row>
    <row r="15166" spans="1:8">
      <c r="A15166" t="s">
        <v>319</v>
      </c>
      <c r="B15166">
        <v>39996</v>
      </c>
      <c r="C15166" t="s">
        <v>5069</v>
      </c>
      <c r="D15166" t="s">
        <v>110</v>
      </c>
      <c r="E15166" s="155">
        <v>4.71</v>
      </c>
      <c r="F15166" s="155">
        <v>4.71</v>
      </c>
      <c r="G15166">
        <v>7.38</v>
      </c>
      <c r="H15166">
        <v>7.38</v>
      </c>
    </row>
    <row r="15167" spans="1:8">
      <c r="A15167" t="s">
        <v>319</v>
      </c>
      <c r="B15167">
        <v>10478</v>
      </c>
      <c r="C15167" t="s">
        <v>5070</v>
      </c>
      <c r="D15167" t="s">
        <v>71</v>
      </c>
      <c r="E15167" s="155">
        <v>42.97</v>
      </c>
      <c r="F15167" s="155">
        <v>42.97</v>
      </c>
      <c r="G15167">
        <v>34.71</v>
      </c>
      <c r="H15167">
        <v>34.71</v>
      </c>
    </row>
    <row r="15168" spans="1:8">
      <c r="A15168" t="s">
        <v>496</v>
      </c>
      <c r="B15168">
        <v>10481</v>
      </c>
      <c r="C15168" t="s">
        <v>5071</v>
      </c>
      <c r="D15168" t="s">
        <v>71</v>
      </c>
      <c r="E15168" s="155">
        <v>38.21</v>
      </c>
      <c r="F15168" s="155">
        <v>38.21</v>
      </c>
      <c r="G15168">
        <v>4042.5</v>
      </c>
      <c r="H15168">
        <v>4042.5</v>
      </c>
    </row>
    <row r="15169" spans="1:8">
      <c r="A15169" t="s">
        <v>496</v>
      </c>
      <c r="B15169">
        <v>10475</v>
      </c>
      <c r="C15169" t="s">
        <v>5072</v>
      </c>
      <c r="D15169" t="s">
        <v>71</v>
      </c>
      <c r="E15169" s="155">
        <v>36.979999999999997</v>
      </c>
      <c r="F15169" s="155">
        <v>36.979999999999997</v>
      </c>
      <c r="G15169">
        <v>3626.47</v>
      </c>
      <c r="H15169">
        <v>3626.47</v>
      </c>
    </row>
    <row r="15170" spans="1:8">
      <c r="A15170" t="s">
        <v>496</v>
      </c>
      <c r="B15170">
        <v>4030</v>
      </c>
      <c r="C15170" t="s">
        <v>5073</v>
      </c>
      <c r="D15170" t="s">
        <v>109</v>
      </c>
      <c r="E15170" s="155">
        <v>7.16</v>
      </c>
      <c r="F15170" s="155">
        <v>7.16</v>
      </c>
      <c r="G15170">
        <v>1836068.33</v>
      </c>
      <c r="H15170">
        <v>1836068.33</v>
      </c>
    </row>
    <row r="15171" spans="1:8">
      <c r="A15171" t="s">
        <v>496</v>
      </c>
      <c r="B15171">
        <v>4031</v>
      </c>
      <c r="C15171" t="s">
        <v>5074</v>
      </c>
      <c r="D15171" t="s">
        <v>109</v>
      </c>
      <c r="E15171" s="155">
        <v>33.659999999999997</v>
      </c>
      <c r="F15171" s="155">
        <v>33.659999999999997</v>
      </c>
      <c r="G15171">
        <v>1849373.31</v>
      </c>
      <c r="H15171">
        <v>1849373.31</v>
      </c>
    </row>
    <row r="15172" spans="1:8">
      <c r="A15172" t="s">
        <v>496</v>
      </c>
      <c r="B15172">
        <v>11652</v>
      </c>
      <c r="C15172" t="s">
        <v>5075</v>
      </c>
      <c r="D15172" t="s">
        <v>211</v>
      </c>
      <c r="E15172" s="155"/>
      <c r="F15172" s="155"/>
      <c r="G15172">
        <v>4361327.68</v>
      </c>
      <c r="H15172">
        <v>4361327.68</v>
      </c>
    </row>
    <row r="15173" spans="1:8">
      <c r="A15173" t="s">
        <v>496</v>
      </c>
      <c r="B15173">
        <v>13896</v>
      </c>
      <c r="C15173" t="s">
        <v>5076</v>
      </c>
      <c r="D15173" t="s">
        <v>211</v>
      </c>
      <c r="E15173" s="155"/>
      <c r="F15173" s="155"/>
      <c r="G15173">
        <v>2240535.66</v>
      </c>
      <c r="H15173">
        <v>2240535.66</v>
      </c>
    </row>
    <row r="15174" spans="1:8">
      <c r="A15174" t="s">
        <v>496</v>
      </c>
      <c r="B15174">
        <v>44470</v>
      </c>
      <c r="C15174" t="s">
        <v>5077</v>
      </c>
      <c r="D15174" t="s">
        <v>211</v>
      </c>
      <c r="E15174" s="155"/>
      <c r="F15174" s="155"/>
      <c r="G15174">
        <v>1985082.55</v>
      </c>
      <c r="H15174">
        <v>1985082.55</v>
      </c>
    </row>
    <row r="15175" spans="1:8">
      <c r="A15175" t="s">
        <v>462</v>
      </c>
      <c r="B15175">
        <v>13476</v>
      </c>
      <c r="C15175" t="s">
        <v>5078</v>
      </c>
      <c r="D15175" t="s">
        <v>211</v>
      </c>
      <c r="E15175" s="155"/>
      <c r="F15175" s="155"/>
      <c r="G15175">
        <v>19.8</v>
      </c>
      <c r="H15175">
        <v>21.39</v>
      </c>
    </row>
    <row r="15176" spans="1:8">
      <c r="A15176" t="s">
        <v>462</v>
      </c>
      <c r="B15176">
        <v>44491</v>
      </c>
      <c r="C15176" t="s">
        <v>5079</v>
      </c>
      <c r="D15176" t="s">
        <v>211</v>
      </c>
      <c r="E15176" s="155"/>
      <c r="F15176" s="155"/>
      <c r="G15176">
        <v>3471.76</v>
      </c>
      <c r="H15176">
        <v>3749.26</v>
      </c>
    </row>
    <row r="15177" spans="1:8">
      <c r="A15177" t="s">
        <v>317</v>
      </c>
      <c r="B15177">
        <v>10488</v>
      </c>
      <c r="C15177" t="s">
        <v>5080</v>
      </c>
      <c r="D15177" t="s">
        <v>211</v>
      </c>
      <c r="E15177" s="155"/>
      <c r="F15177" s="155"/>
      <c r="G15177">
        <v>909.62</v>
      </c>
      <c r="H15177">
        <v>909.62</v>
      </c>
    </row>
    <row r="15178" spans="1:8">
      <c r="A15178" t="s">
        <v>317</v>
      </c>
      <c r="B15178">
        <v>13606</v>
      </c>
      <c r="C15178" t="s">
        <v>5081</v>
      </c>
      <c r="D15178" t="s">
        <v>211</v>
      </c>
      <c r="E15178" s="155"/>
      <c r="F15178" s="155"/>
      <c r="G15178">
        <v>791.66</v>
      </c>
      <c r="H15178">
        <v>791.66</v>
      </c>
    </row>
    <row r="15179" spans="1:8">
      <c r="A15179" t="s">
        <v>317</v>
      </c>
      <c r="B15179">
        <v>10489</v>
      </c>
      <c r="C15179" t="s">
        <v>5082</v>
      </c>
      <c r="D15179" t="s">
        <v>88</v>
      </c>
      <c r="E15179" s="155">
        <v>17.12</v>
      </c>
      <c r="F15179" s="155">
        <v>17.12</v>
      </c>
      <c r="G15179">
        <v>2058.33</v>
      </c>
      <c r="H15179">
        <v>2058.33</v>
      </c>
    </row>
    <row r="15180" spans="1:8">
      <c r="A15180" t="s">
        <v>317</v>
      </c>
      <c r="B15180">
        <v>41073</v>
      </c>
      <c r="C15180" t="s">
        <v>5083</v>
      </c>
      <c r="D15180" t="s">
        <v>291</v>
      </c>
      <c r="E15180" s="155">
        <v>2999.69</v>
      </c>
      <c r="F15180" s="155">
        <v>2999.69</v>
      </c>
      <c r="G15180">
        <v>2406.66</v>
      </c>
      <c r="H15180">
        <v>2406.66</v>
      </c>
    </row>
    <row r="15181" spans="1:8">
      <c r="A15181" t="s">
        <v>319</v>
      </c>
      <c r="B15181">
        <v>34391</v>
      </c>
      <c r="C15181" t="s">
        <v>5084</v>
      </c>
      <c r="D15181" t="s">
        <v>109</v>
      </c>
      <c r="E15181" s="155">
        <v>689.4</v>
      </c>
      <c r="F15181" s="155">
        <v>689.4</v>
      </c>
      <c r="G15181">
        <v>709.33</v>
      </c>
      <c r="H15181">
        <v>709.33</v>
      </c>
    </row>
    <row r="15182" spans="1:8">
      <c r="A15182" t="s">
        <v>319</v>
      </c>
      <c r="B15182">
        <v>10496</v>
      </c>
      <c r="C15182" t="s">
        <v>5085</v>
      </c>
      <c r="D15182" t="s">
        <v>109</v>
      </c>
      <c r="E15182" s="155">
        <v>600</v>
      </c>
      <c r="F15182" s="155">
        <v>600</v>
      </c>
      <c r="G15182">
        <v>221.66</v>
      </c>
      <c r="H15182">
        <v>221.66</v>
      </c>
    </row>
    <row r="15183" spans="1:8">
      <c r="A15183" t="s">
        <v>319</v>
      </c>
      <c r="B15183">
        <v>10497</v>
      </c>
      <c r="C15183" t="s">
        <v>5086</v>
      </c>
      <c r="D15183" t="s">
        <v>109</v>
      </c>
      <c r="E15183" s="155">
        <v>1559.99</v>
      </c>
      <c r="F15183" s="155">
        <v>1559.99</v>
      </c>
      <c r="G15183">
        <v>315.05</v>
      </c>
      <c r="H15183">
        <v>315.05</v>
      </c>
    </row>
    <row r="15184" spans="1:8">
      <c r="A15184" t="s">
        <v>319</v>
      </c>
      <c r="B15184">
        <v>10504</v>
      </c>
      <c r="C15184" t="s">
        <v>5087</v>
      </c>
      <c r="D15184" t="s">
        <v>109</v>
      </c>
      <c r="E15184" s="155">
        <v>1824</v>
      </c>
      <c r="F15184" s="155">
        <v>1824</v>
      </c>
      <c r="G15184">
        <v>511.41</v>
      </c>
      <c r="H15184">
        <v>511.41</v>
      </c>
    </row>
    <row r="15185" spans="1:8">
      <c r="A15185" t="s">
        <v>319</v>
      </c>
      <c r="B15185">
        <v>34390</v>
      </c>
      <c r="C15185" t="s">
        <v>5088</v>
      </c>
      <c r="D15185" t="s">
        <v>109</v>
      </c>
      <c r="E15185" s="155">
        <v>537.59</v>
      </c>
      <c r="F15185" s="155">
        <v>537.59</v>
      </c>
      <c r="G15185">
        <v>253.33</v>
      </c>
      <c r="H15185">
        <v>253.33</v>
      </c>
    </row>
    <row r="15186" spans="1:8">
      <c r="A15186" t="s">
        <v>319</v>
      </c>
      <c r="B15186">
        <v>34389</v>
      </c>
      <c r="C15186" t="s">
        <v>5089</v>
      </c>
      <c r="D15186" t="s">
        <v>109</v>
      </c>
      <c r="E15186" s="155">
        <v>168</v>
      </c>
      <c r="F15186" s="155">
        <v>168</v>
      </c>
      <c r="G15186">
        <v>380</v>
      </c>
      <c r="H15186">
        <v>380</v>
      </c>
    </row>
    <row r="15187" spans="1:8">
      <c r="A15187" t="s">
        <v>319</v>
      </c>
      <c r="B15187">
        <v>34388</v>
      </c>
      <c r="C15187" t="s">
        <v>5090</v>
      </c>
      <c r="D15187" t="s">
        <v>109</v>
      </c>
      <c r="E15187" s="155">
        <v>238.77</v>
      </c>
      <c r="F15187" s="155">
        <v>238.77</v>
      </c>
      <c r="G15187">
        <v>273.47000000000003</v>
      </c>
      <c r="H15187">
        <v>273.47000000000003</v>
      </c>
    </row>
    <row r="15188" spans="1:8">
      <c r="A15188" t="s">
        <v>319</v>
      </c>
      <c r="B15188">
        <v>34387</v>
      </c>
      <c r="C15188" t="s">
        <v>5091</v>
      </c>
      <c r="D15188" t="s">
        <v>109</v>
      </c>
      <c r="E15188" s="155">
        <v>387.6</v>
      </c>
      <c r="F15188" s="155">
        <v>387.6</v>
      </c>
      <c r="G15188">
        <v>475</v>
      </c>
      <c r="H15188">
        <v>475</v>
      </c>
    </row>
    <row r="15189" spans="1:8">
      <c r="A15189" t="s">
        <v>319</v>
      </c>
      <c r="B15189">
        <v>11188</v>
      </c>
      <c r="C15189" t="s">
        <v>5092</v>
      </c>
      <c r="D15189" t="s">
        <v>109</v>
      </c>
      <c r="E15189" s="155">
        <v>191.99</v>
      </c>
      <c r="F15189" s="155">
        <v>191.99</v>
      </c>
      <c r="G15189">
        <v>166.25</v>
      </c>
      <c r="H15189">
        <v>166.25</v>
      </c>
    </row>
    <row r="15190" spans="1:8">
      <c r="A15190" t="s">
        <v>319</v>
      </c>
      <c r="B15190">
        <v>11189</v>
      </c>
      <c r="C15190" t="s">
        <v>5093</v>
      </c>
      <c r="D15190" t="s">
        <v>109</v>
      </c>
      <c r="E15190" s="155">
        <v>288</v>
      </c>
      <c r="F15190" s="155">
        <v>288</v>
      </c>
      <c r="G15190">
        <v>190</v>
      </c>
      <c r="H15190">
        <v>190</v>
      </c>
    </row>
    <row r="15191" spans="1:8">
      <c r="A15191" t="s">
        <v>319</v>
      </c>
      <c r="B15191">
        <v>21107</v>
      </c>
      <c r="C15191" t="s">
        <v>5094</v>
      </c>
      <c r="D15191" t="s">
        <v>109</v>
      </c>
      <c r="E15191" s="155">
        <v>207.26</v>
      </c>
      <c r="F15191" s="155">
        <v>207.26</v>
      </c>
      <c r="G15191">
        <v>221.66</v>
      </c>
      <c r="H15191">
        <v>221.66</v>
      </c>
    </row>
    <row r="15192" spans="1:8">
      <c r="A15192" t="s">
        <v>319</v>
      </c>
      <c r="B15192">
        <v>34386</v>
      </c>
      <c r="C15192" t="s">
        <v>5095</v>
      </c>
      <c r="D15192" t="s">
        <v>109</v>
      </c>
      <c r="E15192" s="155">
        <v>360</v>
      </c>
      <c r="F15192" s="155">
        <v>360</v>
      </c>
      <c r="G15192">
        <v>269.16000000000003</v>
      </c>
      <c r="H15192">
        <v>269.16000000000003</v>
      </c>
    </row>
    <row r="15193" spans="1:8">
      <c r="A15193" t="s">
        <v>319</v>
      </c>
      <c r="B15193">
        <v>10490</v>
      </c>
      <c r="C15193" t="s">
        <v>5096</v>
      </c>
      <c r="D15193" t="s">
        <v>109</v>
      </c>
      <c r="E15193" s="155">
        <v>126</v>
      </c>
      <c r="F15193" s="155">
        <v>126</v>
      </c>
      <c r="G15193">
        <v>392.66</v>
      </c>
      <c r="H15193">
        <v>392.66</v>
      </c>
    </row>
    <row r="15194" spans="1:8">
      <c r="A15194" t="s">
        <v>319</v>
      </c>
      <c r="B15194">
        <v>10492</v>
      </c>
      <c r="C15194" t="s">
        <v>5097</v>
      </c>
      <c r="D15194" t="s">
        <v>109</v>
      </c>
      <c r="E15194" s="155">
        <v>144</v>
      </c>
      <c r="F15194" s="155">
        <v>144</v>
      </c>
      <c r="G15194">
        <v>158.33000000000001</v>
      </c>
      <c r="H15194">
        <v>158.33000000000001</v>
      </c>
    </row>
    <row r="15195" spans="1:8">
      <c r="A15195" t="s">
        <v>319</v>
      </c>
      <c r="B15195">
        <v>10493</v>
      </c>
      <c r="C15195" t="s">
        <v>5098</v>
      </c>
      <c r="D15195" t="s">
        <v>109</v>
      </c>
      <c r="E15195" s="155">
        <v>168</v>
      </c>
      <c r="F15195" s="155">
        <v>168</v>
      </c>
      <c r="G15195">
        <v>475</v>
      </c>
      <c r="H15195">
        <v>475</v>
      </c>
    </row>
    <row r="15196" spans="1:8">
      <c r="A15196" t="s">
        <v>319</v>
      </c>
      <c r="B15196">
        <v>10491</v>
      </c>
      <c r="C15196" t="s">
        <v>5099</v>
      </c>
      <c r="D15196" t="s">
        <v>109</v>
      </c>
      <c r="E15196" s="155">
        <v>204</v>
      </c>
      <c r="F15196" s="155">
        <v>204</v>
      </c>
      <c r="G15196">
        <v>490.83</v>
      </c>
      <c r="H15196">
        <v>490.83</v>
      </c>
    </row>
    <row r="15197" spans="1:8">
      <c r="A15197" t="s">
        <v>319</v>
      </c>
      <c r="B15197">
        <v>34385</v>
      </c>
      <c r="C15197" t="s">
        <v>5100</v>
      </c>
      <c r="D15197" t="s">
        <v>109</v>
      </c>
      <c r="E15197" s="155">
        <v>297.60000000000002</v>
      </c>
      <c r="F15197" s="155">
        <v>297.60000000000002</v>
      </c>
      <c r="G15197">
        <v>439.16</v>
      </c>
      <c r="H15197">
        <v>439.16</v>
      </c>
    </row>
    <row r="15198" spans="1:8">
      <c r="A15198" t="s">
        <v>319</v>
      </c>
      <c r="B15198">
        <v>10499</v>
      </c>
      <c r="C15198" t="s">
        <v>5101</v>
      </c>
      <c r="D15198" t="s">
        <v>109</v>
      </c>
      <c r="E15198" s="155">
        <v>119.99</v>
      </c>
      <c r="F15198" s="155">
        <v>119.99</v>
      </c>
      <c r="G15198">
        <v>259.13</v>
      </c>
      <c r="H15198">
        <v>259.13</v>
      </c>
    </row>
    <row r="15199" spans="1:8">
      <c r="A15199" t="s">
        <v>319</v>
      </c>
      <c r="B15199">
        <v>34384</v>
      </c>
      <c r="C15199" t="s">
        <v>5102</v>
      </c>
      <c r="D15199" t="s">
        <v>109</v>
      </c>
      <c r="E15199" s="155">
        <v>360</v>
      </c>
      <c r="F15199" s="155">
        <v>360</v>
      </c>
      <c r="G15199">
        <v>338.28</v>
      </c>
      <c r="H15199">
        <v>338.28</v>
      </c>
    </row>
    <row r="15200" spans="1:8">
      <c r="A15200" t="s">
        <v>319</v>
      </c>
      <c r="B15200">
        <v>11185</v>
      </c>
      <c r="C15200" t="s">
        <v>5103</v>
      </c>
      <c r="D15200" t="s">
        <v>109</v>
      </c>
      <c r="E15200" s="155">
        <v>371.99</v>
      </c>
      <c r="F15200" s="155">
        <v>371.99</v>
      </c>
      <c r="G15200">
        <v>475</v>
      </c>
      <c r="H15200">
        <v>475</v>
      </c>
    </row>
    <row r="15201" spans="1:8">
      <c r="A15201" t="s">
        <v>319</v>
      </c>
      <c r="B15201">
        <v>10507</v>
      </c>
      <c r="C15201" t="s">
        <v>5104</v>
      </c>
      <c r="D15201" t="s">
        <v>109</v>
      </c>
      <c r="E15201" s="155">
        <v>374.44</v>
      </c>
      <c r="F15201" s="155">
        <v>374.44</v>
      </c>
      <c r="G15201">
        <v>553.48</v>
      </c>
      <c r="H15201">
        <v>553.48</v>
      </c>
    </row>
    <row r="15202" spans="1:8">
      <c r="A15202" t="s">
        <v>319</v>
      </c>
      <c r="B15202">
        <v>10505</v>
      </c>
      <c r="C15202" t="s">
        <v>5105</v>
      </c>
      <c r="D15202" t="s">
        <v>109</v>
      </c>
      <c r="E15202" s="155">
        <v>220.95</v>
      </c>
      <c r="F15202" s="155">
        <v>220.95</v>
      </c>
      <c r="G15202">
        <v>312.7</v>
      </c>
      <c r="H15202">
        <v>312.7</v>
      </c>
    </row>
    <row r="15203" spans="1:8">
      <c r="A15203" t="s">
        <v>319</v>
      </c>
      <c r="B15203">
        <v>10506</v>
      </c>
      <c r="C15203" t="s">
        <v>5106</v>
      </c>
      <c r="D15203" t="s">
        <v>109</v>
      </c>
      <c r="E15203" s="155">
        <v>288.43</v>
      </c>
      <c r="F15203" s="155">
        <v>288.43</v>
      </c>
      <c r="G15203">
        <v>422.46</v>
      </c>
      <c r="H15203">
        <v>422.46</v>
      </c>
    </row>
    <row r="15204" spans="1:8">
      <c r="A15204" t="s">
        <v>319</v>
      </c>
      <c r="B15204">
        <v>5031</v>
      </c>
      <c r="C15204" t="s">
        <v>5107</v>
      </c>
      <c r="D15204" t="s">
        <v>109</v>
      </c>
      <c r="E15204" s="155">
        <v>405</v>
      </c>
      <c r="F15204" s="155">
        <v>405</v>
      </c>
      <c r="G15204">
        <v>15.69</v>
      </c>
      <c r="H15204">
        <v>15.69</v>
      </c>
    </row>
    <row r="15205" spans="1:8">
      <c r="A15205" t="s">
        <v>319</v>
      </c>
      <c r="B15205">
        <v>10502</v>
      </c>
      <c r="C15205" t="s">
        <v>5108</v>
      </c>
      <c r="D15205" t="s">
        <v>109</v>
      </c>
      <c r="E15205" s="155">
        <v>471.92</v>
      </c>
      <c r="F15205" s="155">
        <v>471.92</v>
      </c>
      <c r="G15205">
        <v>21.56</v>
      </c>
      <c r="H15205">
        <v>21.56</v>
      </c>
    </row>
    <row r="15206" spans="1:8">
      <c r="A15206" t="s">
        <v>319</v>
      </c>
      <c r="B15206">
        <v>10501</v>
      </c>
      <c r="C15206" t="s">
        <v>5109</v>
      </c>
      <c r="D15206" t="s">
        <v>109</v>
      </c>
      <c r="E15206" s="155">
        <v>266.62</v>
      </c>
      <c r="F15206" s="155">
        <v>266.62</v>
      </c>
      <c r="G15206">
        <v>32.19</v>
      </c>
      <c r="H15206">
        <v>32.19</v>
      </c>
    </row>
    <row r="15207" spans="1:8">
      <c r="A15207" t="s">
        <v>319</v>
      </c>
      <c r="B15207">
        <v>10503</v>
      </c>
      <c r="C15207" t="s">
        <v>5110</v>
      </c>
      <c r="D15207" t="s">
        <v>109</v>
      </c>
      <c r="E15207" s="155">
        <v>360.2</v>
      </c>
      <c r="F15207" s="155">
        <v>360.2</v>
      </c>
      <c r="G15207">
        <v>42.63</v>
      </c>
      <c r="H15207">
        <v>42.63</v>
      </c>
    </row>
    <row r="15208" spans="1:8">
      <c r="A15208" t="s">
        <v>319</v>
      </c>
      <c r="B15208">
        <v>4500</v>
      </c>
      <c r="C15208" t="s">
        <v>5111</v>
      </c>
      <c r="D15208" t="s">
        <v>110</v>
      </c>
      <c r="E15208" s="155">
        <v>21.12</v>
      </c>
      <c r="F15208" s="155">
        <v>21.12</v>
      </c>
      <c r="G15208">
        <v>133.03</v>
      </c>
      <c r="H15208">
        <v>133.03</v>
      </c>
    </row>
    <row r="15209" spans="1:8">
      <c r="A15209" t="s">
        <v>319</v>
      </c>
      <c r="B15209">
        <v>4448</v>
      </c>
      <c r="C15209" t="s">
        <v>5112</v>
      </c>
      <c r="D15209" t="s">
        <v>110</v>
      </c>
      <c r="E15209" s="155">
        <v>29.02</v>
      </c>
      <c r="F15209" s="155">
        <v>29.02</v>
      </c>
      <c r="G15209">
        <v>35.24</v>
      </c>
      <c r="H15209">
        <v>35.24</v>
      </c>
    </row>
    <row r="15210" spans="1:8">
      <c r="A15210" t="s">
        <v>319</v>
      </c>
      <c r="B15210">
        <v>20213</v>
      </c>
      <c r="C15210" t="s">
        <v>5113</v>
      </c>
      <c r="D15210" t="s">
        <v>110</v>
      </c>
      <c r="E15210" s="155">
        <v>29.28</v>
      </c>
      <c r="F15210" s="155">
        <v>29.28</v>
      </c>
      <c r="G15210">
        <v>44.02</v>
      </c>
      <c r="H15210">
        <v>44.02</v>
      </c>
    </row>
    <row r="15211" spans="1:8">
      <c r="A15211" t="s">
        <v>319</v>
      </c>
      <c r="B15211">
        <v>20211</v>
      </c>
      <c r="C15211" t="s">
        <v>5114</v>
      </c>
      <c r="D15211" t="s">
        <v>110</v>
      </c>
      <c r="E15211" s="155">
        <v>38.770000000000003</v>
      </c>
      <c r="F15211" s="155">
        <v>38.770000000000003</v>
      </c>
      <c r="G15211">
        <v>63.63</v>
      </c>
      <c r="H15211">
        <v>63.63</v>
      </c>
    </row>
    <row r="15212" spans="1:8">
      <c r="A15212" t="s">
        <v>319</v>
      </c>
      <c r="B15212">
        <v>40270</v>
      </c>
      <c r="C15212" t="s">
        <v>5115</v>
      </c>
      <c r="D15212" t="s">
        <v>110</v>
      </c>
      <c r="E15212" s="155"/>
      <c r="F15212" s="155"/>
      <c r="G15212">
        <v>68.11</v>
      </c>
      <c r="H15212">
        <v>68.11</v>
      </c>
    </row>
    <row r="15213" spans="1:8">
      <c r="A15213" t="s">
        <v>462</v>
      </c>
      <c r="B15213">
        <v>4425</v>
      </c>
      <c r="C15213" t="s">
        <v>5116</v>
      </c>
      <c r="D15213" t="s">
        <v>110</v>
      </c>
      <c r="E15213" s="155">
        <v>32.04</v>
      </c>
      <c r="F15213" s="155">
        <v>32.04</v>
      </c>
      <c r="G15213">
        <v>22.27</v>
      </c>
      <c r="H15213">
        <v>24.05</v>
      </c>
    </row>
    <row r="15214" spans="1:8">
      <c r="A15214" t="s">
        <v>462</v>
      </c>
      <c r="B15214">
        <v>4472</v>
      </c>
      <c r="C15214" t="s">
        <v>5117</v>
      </c>
      <c r="D15214" t="s">
        <v>110</v>
      </c>
      <c r="E15214" s="155">
        <v>40.03</v>
      </c>
      <c r="F15214" s="155">
        <v>40.03</v>
      </c>
      <c r="G15214">
        <v>3903.38</v>
      </c>
      <c r="H15214">
        <v>4215.3900000000003</v>
      </c>
    </row>
    <row r="15215" spans="1:8">
      <c r="B15215">
        <v>35272</v>
      </c>
      <c r="C15215" t="s">
        <v>5118</v>
      </c>
      <c r="D15215" t="s">
        <v>110</v>
      </c>
      <c r="E15215" s="155">
        <v>57.86</v>
      </c>
      <c r="F15215" s="155">
        <v>57.86</v>
      </c>
    </row>
    <row r="15216" spans="1:8">
      <c r="B15216">
        <v>4481</v>
      </c>
      <c r="C15216" t="s">
        <v>5119</v>
      </c>
      <c r="D15216" t="s">
        <v>110</v>
      </c>
      <c r="E15216" s="155">
        <v>61.94</v>
      </c>
      <c r="F15216" s="155">
        <v>61.94</v>
      </c>
    </row>
    <row r="15217" spans="2:6">
      <c r="B15217">
        <v>34345</v>
      </c>
      <c r="C15217" t="s">
        <v>5120</v>
      </c>
      <c r="D15217" t="s">
        <v>88</v>
      </c>
      <c r="E15217" s="155">
        <v>17.440000000000001</v>
      </c>
      <c r="F15217" s="155">
        <v>17.440000000000001</v>
      </c>
    </row>
    <row r="15218" spans="2:6">
      <c r="B15218">
        <v>41096</v>
      </c>
      <c r="C15218" t="s">
        <v>5121</v>
      </c>
      <c r="D15218" t="s">
        <v>291</v>
      </c>
      <c r="E15218" s="155">
        <v>3053.78</v>
      </c>
      <c r="F15218" s="155">
        <v>3053.78</v>
      </c>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5BA94-A0AE-4A07-A4F5-B117C267F348}">
  <sheetPr>
    <tabColor rgb="FF00B0F0"/>
  </sheetPr>
  <dimension ref="A1:AD1668"/>
  <sheetViews>
    <sheetView view="pageBreakPreview" zoomScale="110" zoomScaleSheetLayoutView="110" workbookViewId="0">
      <selection activeCell="D20" sqref="D20"/>
    </sheetView>
  </sheetViews>
  <sheetFormatPr defaultColWidth="9.21875" defaultRowHeight="10.199999999999999"/>
  <cols>
    <col min="1" max="1" width="7.6640625" style="4" bestFit="1" customWidth="1"/>
    <col min="2" max="2" width="10.21875" style="4" hidden="1" customWidth="1"/>
    <col min="3" max="3" width="8.77734375" style="4" hidden="1" customWidth="1"/>
    <col min="4" max="4" width="64.6640625" style="4" customWidth="1"/>
    <col min="5" max="5" width="4.44140625" style="4" bestFit="1" customWidth="1"/>
    <col min="6" max="6" width="12.6640625" style="4" customWidth="1"/>
    <col min="7" max="7" width="11.88671875" style="4" customWidth="1"/>
    <col min="8" max="10" width="10.77734375" style="4" customWidth="1"/>
    <col min="11" max="11" width="4.21875" style="4" customWidth="1"/>
    <col min="12" max="12" width="14.21875" style="4" customWidth="1"/>
    <col min="13" max="13" width="14" style="4" customWidth="1"/>
    <col min="14" max="14" width="11.44140625" style="4" customWidth="1"/>
    <col min="15" max="18" width="11.21875" style="4" customWidth="1"/>
    <col min="19" max="16384" width="9.21875" style="4"/>
  </cols>
  <sheetData>
    <row r="1" spans="1:17" s="151" customFormat="1" ht="15.6">
      <c r="A1" s="768" t="s">
        <v>40</v>
      </c>
      <c r="B1" s="769"/>
      <c r="C1" s="769"/>
      <c r="D1" s="769"/>
      <c r="E1" s="769"/>
      <c r="F1" s="769"/>
      <c r="G1" s="769"/>
      <c r="H1" s="769"/>
      <c r="I1" s="769"/>
      <c r="J1" s="770"/>
    </row>
    <row r="2" spans="1:17" s="151" customFormat="1" ht="15.6">
      <c r="A2" s="771" t="s">
        <v>0</v>
      </c>
      <c r="B2" s="772"/>
      <c r="C2" s="772"/>
      <c r="D2" s="772"/>
      <c r="E2" s="772"/>
      <c r="F2" s="772"/>
      <c r="G2" s="772"/>
      <c r="H2" s="772"/>
      <c r="I2" s="772"/>
      <c r="J2" s="773"/>
    </row>
    <row r="3" spans="1:17" s="151" customFormat="1">
      <c r="A3" s="581"/>
      <c r="B3" s="582"/>
      <c r="C3" s="582"/>
      <c r="D3" s="582"/>
      <c r="E3" s="582"/>
      <c r="F3" s="582"/>
      <c r="G3" s="582"/>
      <c r="H3" s="582"/>
      <c r="I3" s="582"/>
      <c r="J3" s="583"/>
    </row>
    <row r="4" spans="1:17" s="18" customFormat="1" ht="27" customHeight="1">
      <c r="A4" s="774" t="s">
        <v>16459</v>
      </c>
      <c r="B4" s="775"/>
      <c r="C4" s="775"/>
      <c r="D4" s="775"/>
      <c r="E4" s="775"/>
      <c r="F4" s="775"/>
      <c r="G4" s="775"/>
      <c r="H4" s="775"/>
      <c r="I4" s="775"/>
      <c r="J4" s="776"/>
      <c r="L4" s="151"/>
      <c r="M4" s="151"/>
      <c r="N4" s="151"/>
      <c r="O4" s="151"/>
      <c r="P4" s="151"/>
      <c r="Q4" s="151"/>
    </row>
    <row r="5" spans="1:17" s="18" customFormat="1" ht="13.8">
      <c r="A5" s="780" t="s">
        <v>16458</v>
      </c>
      <c r="B5" s="781"/>
      <c r="C5" s="781"/>
      <c r="D5" s="781"/>
      <c r="E5" s="781"/>
      <c r="F5" s="781"/>
      <c r="G5" s="781"/>
      <c r="H5" s="781"/>
      <c r="I5" s="781"/>
      <c r="J5" s="782"/>
      <c r="L5" s="151"/>
      <c r="M5" s="151"/>
      <c r="N5" s="151"/>
      <c r="O5" s="151"/>
      <c r="P5" s="151"/>
      <c r="Q5" s="151"/>
    </row>
    <row r="6" spans="1:17" s="152" customFormat="1" ht="13.8">
      <c r="A6" s="777" t="s">
        <v>16462</v>
      </c>
      <c r="B6" s="778"/>
      <c r="C6" s="778"/>
      <c r="D6" s="778"/>
      <c r="E6" s="778"/>
      <c r="F6" s="778"/>
      <c r="G6" s="778"/>
      <c r="H6" s="778"/>
      <c r="I6" s="778"/>
      <c r="J6" s="779"/>
      <c r="L6" s="153"/>
      <c r="M6" s="153"/>
      <c r="N6" s="153"/>
      <c r="O6" s="153"/>
      <c r="P6" s="153"/>
      <c r="Q6" s="153"/>
    </row>
    <row r="7" spans="1:17" s="18" customFormat="1" ht="13.8">
      <c r="A7" s="764" t="s">
        <v>16460</v>
      </c>
      <c r="B7" s="765"/>
      <c r="C7" s="765"/>
      <c r="D7" s="765"/>
      <c r="E7" s="765"/>
      <c r="F7" s="765"/>
      <c r="G7" s="765"/>
      <c r="H7" s="765"/>
      <c r="I7" s="765"/>
      <c r="J7" s="766"/>
      <c r="L7" s="151"/>
      <c r="M7" s="151"/>
      <c r="N7" s="151"/>
      <c r="O7" s="151"/>
      <c r="P7" s="151"/>
      <c r="Q7" s="151"/>
    </row>
    <row r="8" spans="1:17" s="151" customFormat="1">
      <c r="A8" s="584"/>
      <c r="B8" s="585"/>
      <c r="C8" s="585"/>
      <c r="D8" s="586"/>
      <c r="E8" s="587"/>
      <c r="F8" s="588"/>
      <c r="G8" s="588"/>
      <c r="H8" s="588"/>
      <c r="I8" s="588"/>
      <c r="J8" s="589"/>
    </row>
    <row r="9" spans="1:17" s="163" customFormat="1" ht="13.8">
      <c r="A9" s="506" t="s">
        <v>1</v>
      </c>
      <c r="B9" s="507" t="s">
        <v>50</v>
      </c>
      <c r="C9" s="507" t="s">
        <v>19</v>
      </c>
      <c r="D9" s="507" t="s">
        <v>2</v>
      </c>
      <c r="E9" s="507" t="s">
        <v>3</v>
      </c>
      <c r="F9" s="508" t="s">
        <v>4</v>
      </c>
      <c r="G9" s="508" t="s">
        <v>5</v>
      </c>
      <c r="H9" s="508" t="s">
        <v>6</v>
      </c>
      <c r="I9" s="508" t="s">
        <v>83</v>
      </c>
      <c r="J9" s="509" t="s">
        <v>7</v>
      </c>
    </row>
    <row r="10" spans="1:17" s="8" customFormat="1">
      <c r="A10" s="510"/>
      <c r="B10" s="511"/>
      <c r="C10" s="511"/>
      <c r="D10" s="511"/>
      <c r="E10" s="511"/>
      <c r="F10" s="512"/>
      <c r="G10" s="512"/>
      <c r="H10" s="512"/>
      <c r="I10" s="512"/>
      <c r="J10" s="513"/>
    </row>
    <row r="11" spans="1:17" s="166" customFormat="1" ht="13.8">
      <c r="A11" s="514" t="s">
        <v>8</v>
      </c>
      <c r="B11" s="515"/>
      <c r="C11" s="515"/>
      <c r="D11" s="516" t="s">
        <v>13541</v>
      </c>
      <c r="E11" s="515"/>
      <c r="F11" s="517"/>
      <c r="G11" s="517"/>
      <c r="H11" s="517"/>
      <c r="I11" s="517"/>
      <c r="J11" s="518"/>
    </row>
    <row r="12" spans="1:17" s="8" customFormat="1">
      <c r="A12" s="510"/>
      <c r="B12" s="511"/>
      <c r="C12" s="511"/>
      <c r="D12" s="511"/>
      <c r="E12" s="511"/>
      <c r="F12" s="512"/>
      <c r="G12" s="512"/>
      <c r="H12" s="512"/>
      <c r="I12" s="512"/>
      <c r="J12" s="513"/>
    </row>
    <row r="13" spans="1:17" s="8" customFormat="1" ht="13.8">
      <c r="A13" s="519" t="s">
        <v>10</v>
      </c>
      <c r="B13" s="520" t="s">
        <v>313</v>
      </c>
      <c r="C13" s="521" t="s">
        <v>111</v>
      </c>
      <c r="D13" s="522" t="s">
        <v>312</v>
      </c>
      <c r="E13" s="520"/>
      <c r="F13" s="523"/>
      <c r="G13" s="523"/>
      <c r="H13" s="523"/>
      <c r="I13" s="523"/>
      <c r="J13" s="524"/>
    </row>
    <row r="14" spans="1:17" s="8" customFormat="1">
      <c r="A14" s="510"/>
      <c r="B14" s="511"/>
      <c r="C14" s="511"/>
      <c r="D14" s="511"/>
      <c r="E14" s="511"/>
      <c r="F14" s="512"/>
      <c r="G14" s="512"/>
      <c r="H14" s="512"/>
      <c r="I14" s="512"/>
      <c r="J14" s="513"/>
    </row>
    <row r="15" spans="1:17" s="193" customFormat="1" ht="13.8">
      <c r="A15" s="525" t="s">
        <v>13527</v>
      </c>
      <c r="B15" s="526" t="s">
        <v>313</v>
      </c>
      <c r="C15" s="527" t="s">
        <v>111</v>
      </c>
      <c r="D15" s="528" t="s">
        <v>292</v>
      </c>
      <c r="E15" s="526" t="s">
        <v>291</v>
      </c>
      <c r="F15" s="529"/>
      <c r="G15" s="529"/>
      <c r="H15" s="529"/>
      <c r="I15" s="529"/>
      <c r="J15" s="530"/>
    </row>
    <row r="16" spans="1:17" s="162" customFormat="1" ht="13.8">
      <c r="A16" s="531"/>
      <c r="B16" s="154"/>
      <c r="C16" s="154"/>
      <c r="D16" s="362" t="s">
        <v>314</v>
      </c>
      <c r="E16" s="241"/>
      <c r="F16" s="532">
        <v>12</v>
      </c>
      <c r="G16" s="351">
        <f>1/2</f>
        <v>0.5</v>
      </c>
      <c r="H16" s="351">
        <f>1/5</f>
        <v>0.2</v>
      </c>
      <c r="I16" s="351"/>
      <c r="J16" s="533">
        <f>ROUND(PRODUCT(F16:I16),2)</f>
        <v>1.2</v>
      </c>
    </row>
    <row r="17" spans="1:10" s="162" customFormat="1" ht="13.8">
      <c r="A17" s="534"/>
      <c r="B17" s="154"/>
      <c r="C17" s="154"/>
      <c r="D17" s="350"/>
      <c r="E17" s="241"/>
      <c r="F17" s="351"/>
      <c r="G17" s="351"/>
      <c r="H17" s="351"/>
      <c r="I17" s="351"/>
      <c r="J17" s="535"/>
    </row>
    <row r="18" spans="1:10" s="162" customFormat="1" ht="13.8">
      <c r="A18" s="531"/>
      <c r="B18" s="154"/>
      <c r="C18" s="154"/>
      <c r="D18" s="350" t="str">
        <f>"Total item "&amp;A15</f>
        <v>Total item 1.1.1</v>
      </c>
      <c r="E18" s="241"/>
      <c r="F18" s="351"/>
      <c r="G18" s="351"/>
      <c r="H18" s="351"/>
      <c r="I18" s="351"/>
      <c r="J18" s="524">
        <f>SUM(J16:J17)</f>
        <v>1.2</v>
      </c>
    </row>
    <row r="19" spans="1:10" s="162" customFormat="1" ht="13.8">
      <c r="A19" s="531"/>
      <c r="B19" s="154"/>
      <c r="C19" s="154"/>
      <c r="D19" s="154"/>
      <c r="E19" s="154"/>
      <c r="F19" s="536"/>
      <c r="G19" s="536"/>
      <c r="H19" s="536"/>
      <c r="I19" s="536"/>
      <c r="J19" s="537"/>
    </row>
    <row r="20" spans="1:10" s="197" customFormat="1" ht="13.8">
      <c r="A20" s="525" t="s">
        <v>13528</v>
      </c>
      <c r="B20" s="526" t="s">
        <v>313</v>
      </c>
      <c r="C20" s="527" t="s">
        <v>111</v>
      </c>
      <c r="D20" s="528" t="s">
        <v>290</v>
      </c>
      <c r="E20" s="526" t="s">
        <v>291</v>
      </c>
      <c r="F20" s="529"/>
      <c r="G20" s="529"/>
      <c r="H20" s="529"/>
      <c r="I20" s="529"/>
      <c r="J20" s="530"/>
    </row>
    <row r="21" spans="1:10" s="162" customFormat="1" ht="13.8">
      <c r="A21" s="531"/>
      <c r="B21" s="154"/>
      <c r="C21" s="154"/>
      <c r="D21" s="364" t="s">
        <v>315</v>
      </c>
      <c r="E21" s="241"/>
      <c r="F21" s="351">
        <v>12</v>
      </c>
      <c r="G21" s="351">
        <v>1</v>
      </c>
      <c r="H21" s="351">
        <v>1</v>
      </c>
      <c r="I21" s="351"/>
      <c r="J21" s="533">
        <f>ROUND(PRODUCT(F21:I21),2)</f>
        <v>12</v>
      </c>
    </row>
    <row r="22" spans="1:10" s="162" customFormat="1" ht="13.8">
      <c r="A22" s="531"/>
      <c r="B22" s="154"/>
      <c r="C22" s="154"/>
      <c r="D22" s="350"/>
      <c r="E22" s="241"/>
      <c r="F22" s="351"/>
      <c r="G22" s="351"/>
      <c r="H22" s="351"/>
      <c r="I22" s="351"/>
      <c r="J22" s="535"/>
    </row>
    <row r="23" spans="1:10" s="162" customFormat="1" ht="13.8">
      <c r="A23" s="531"/>
      <c r="B23" s="154"/>
      <c r="C23" s="154"/>
      <c r="D23" s="350" t="str">
        <f>"Total item "&amp;A20</f>
        <v>Total item 1.1.2</v>
      </c>
      <c r="E23" s="241"/>
      <c r="F23" s="351"/>
      <c r="G23" s="351"/>
      <c r="H23" s="351"/>
      <c r="I23" s="351"/>
      <c r="J23" s="524">
        <f>SUM(J21:J22)</f>
        <v>12</v>
      </c>
    </row>
    <row r="24" spans="1:10" s="162" customFormat="1" ht="13.8">
      <c r="A24" s="531"/>
      <c r="B24" s="154"/>
      <c r="C24" s="154"/>
      <c r="D24" s="350"/>
      <c r="E24" s="241"/>
      <c r="F24" s="351"/>
      <c r="G24" s="351"/>
      <c r="H24" s="351"/>
      <c r="I24" s="351"/>
      <c r="J24" s="535"/>
    </row>
    <row r="25" spans="1:10" s="162" customFormat="1" ht="13.8">
      <c r="A25" s="519" t="s">
        <v>11</v>
      </c>
      <c r="B25" s="520" t="s">
        <v>313</v>
      </c>
      <c r="C25" s="521" t="s">
        <v>111</v>
      </c>
      <c r="D25" s="522" t="s">
        <v>13526</v>
      </c>
      <c r="E25" s="520"/>
      <c r="F25" s="523"/>
      <c r="G25" s="523"/>
      <c r="H25" s="523"/>
      <c r="I25" s="523"/>
      <c r="J25" s="524"/>
    </row>
    <row r="26" spans="1:10" s="162" customFormat="1" ht="13.8">
      <c r="A26" s="531"/>
      <c r="B26" s="154"/>
      <c r="C26" s="154"/>
      <c r="D26" s="350"/>
      <c r="E26" s="241"/>
      <c r="F26" s="351"/>
      <c r="G26" s="351"/>
      <c r="H26" s="351"/>
      <c r="I26" s="351"/>
      <c r="J26" s="535"/>
    </row>
    <row r="27" spans="1:10" s="162" customFormat="1" ht="27.6">
      <c r="A27" s="525" t="s">
        <v>13530</v>
      </c>
      <c r="B27" s="526" t="s">
        <v>313</v>
      </c>
      <c r="C27" s="527" t="s">
        <v>111</v>
      </c>
      <c r="D27" s="528" t="s">
        <v>11240</v>
      </c>
      <c r="E27" s="526" t="s">
        <v>110</v>
      </c>
      <c r="F27" s="529"/>
      <c r="G27" s="529"/>
      <c r="H27" s="529"/>
      <c r="I27" s="529"/>
      <c r="J27" s="530"/>
    </row>
    <row r="28" spans="1:10" s="162" customFormat="1" ht="13.8">
      <c r="A28" s="531"/>
      <c r="B28" s="154"/>
      <c r="C28" s="154"/>
      <c r="D28" s="350"/>
      <c r="E28" s="241"/>
      <c r="F28" s="351"/>
      <c r="G28" s="538" t="s">
        <v>16395</v>
      </c>
      <c r="H28" s="351"/>
      <c r="I28" s="351"/>
      <c r="J28" s="535"/>
    </row>
    <row r="29" spans="1:10" s="162" customFormat="1" ht="13.8">
      <c r="A29" s="531"/>
      <c r="B29" s="154"/>
      <c r="C29" s="154"/>
      <c r="D29" s="364" t="s">
        <v>16399</v>
      </c>
      <c r="E29" s="241"/>
      <c r="F29" s="351"/>
      <c r="G29" s="351">
        <v>135</v>
      </c>
      <c r="H29" s="351"/>
      <c r="I29" s="351"/>
      <c r="J29" s="533">
        <f>ROUND(PRODUCT(F29:I29),2)</f>
        <v>135</v>
      </c>
    </row>
    <row r="30" spans="1:10" s="162" customFormat="1" ht="13.8">
      <c r="A30" s="531"/>
      <c r="B30" s="154"/>
      <c r="C30" s="154"/>
      <c r="D30" s="364" t="s">
        <v>16451</v>
      </c>
      <c r="E30" s="241"/>
      <c r="F30" s="351"/>
      <c r="G30" s="351">
        <v>49</v>
      </c>
      <c r="H30" s="351"/>
      <c r="I30" s="351"/>
      <c r="J30" s="533">
        <f>ROUND(PRODUCT(F30:I30),2)</f>
        <v>49</v>
      </c>
    </row>
    <row r="31" spans="1:10" s="162" customFormat="1" ht="13.8">
      <c r="A31" s="531"/>
      <c r="B31" s="154"/>
      <c r="C31" s="154"/>
      <c r="D31" s="364" t="s">
        <v>16452</v>
      </c>
      <c r="E31" s="241"/>
      <c r="F31" s="351"/>
      <c r="G31" s="351">
        <v>49</v>
      </c>
      <c r="H31" s="351"/>
      <c r="I31" s="351"/>
      <c r="J31" s="533">
        <f>ROUND(PRODUCT(F31:I31),2)</f>
        <v>49</v>
      </c>
    </row>
    <row r="32" spans="1:10" s="162" customFormat="1" ht="13.8">
      <c r="A32" s="531"/>
      <c r="B32" s="154"/>
      <c r="C32" s="154"/>
      <c r="D32" s="364" t="s">
        <v>16398</v>
      </c>
      <c r="E32" s="241"/>
      <c r="F32" s="351"/>
      <c r="G32" s="351">
        <v>55.4</v>
      </c>
      <c r="H32" s="351"/>
      <c r="I32" s="351"/>
      <c r="J32" s="533">
        <f>ROUND(PRODUCT(F32:I32),2)</f>
        <v>55.4</v>
      </c>
    </row>
    <row r="33" spans="1:10" s="162" customFormat="1" ht="13.8">
      <c r="A33" s="531"/>
      <c r="B33" s="154"/>
      <c r="C33" s="154"/>
      <c r="D33" s="350"/>
      <c r="E33" s="241"/>
      <c r="F33" s="351"/>
      <c r="G33" s="351"/>
      <c r="H33" s="351"/>
      <c r="I33" s="351"/>
      <c r="J33" s="535"/>
    </row>
    <row r="34" spans="1:10" s="162" customFormat="1" ht="13.8">
      <c r="A34" s="531"/>
      <c r="B34" s="154"/>
      <c r="C34" s="154"/>
      <c r="D34" s="350" t="str">
        <f>"Total item "&amp;A27</f>
        <v>Total item 1.2.2</v>
      </c>
      <c r="E34" s="241"/>
      <c r="F34" s="351"/>
      <c r="G34" s="351"/>
      <c r="H34" s="351"/>
      <c r="I34" s="351"/>
      <c r="J34" s="524">
        <f>SUM(J29:J32)</f>
        <v>288.39999999999998</v>
      </c>
    </row>
    <row r="35" spans="1:10" s="8" customFormat="1" ht="13.8">
      <c r="A35" s="539"/>
      <c r="B35" s="352"/>
      <c r="C35" s="352"/>
      <c r="D35" s="352"/>
      <c r="E35" s="352"/>
      <c r="F35" s="354"/>
      <c r="G35" s="354"/>
      <c r="H35" s="354"/>
      <c r="I35" s="354"/>
      <c r="J35" s="540"/>
    </row>
    <row r="36" spans="1:10" s="8" customFormat="1" ht="13.8">
      <c r="A36" s="541"/>
      <c r="B36" s="542" t="s">
        <v>49</v>
      </c>
      <c r="C36" s="542" t="s">
        <v>214</v>
      </c>
      <c r="D36" s="543" t="s">
        <v>16385</v>
      </c>
      <c r="E36" s="542"/>
      <c r="F36" s="544"/>
      <c r="G36" s="544"/>
      <c r="H36" s="544"/>
      <c r="I36" s="544"/>
      <c r="J36" s="545"/>
    </row>
    <row r="37" spans="1:10" s="8" customFormat="1" ht="27.6">
      <c r="A37" s="525" t="s">
        <v>16396</v>
      </c>
      <c r="B37" s="526" t="s">
        <v>313</v>
      </c>
      <c r="C37" s="527" t="s">
        <v>111</v>
      </c>
      <c r="D37" s="528" t="s">
        <v>11240</v>
      </c>
      <c r="E37" s="526" t="s">
        <v>110</v>
      </c>
      <c r="F37" s="529"/>
      <c r="G37" s="529"/>
      <c r="H37" s="529"/>
      <c r="I37" s="529"/>
      <c r="J37" s="530"/>
    </row>
    <row r="38" spans="1:10" s="8" customFormat="1" ht="13.8">
      <c r="A38" s="539"/>
      <c r="B38" s="352"/>
      <c r="C38" s="352"/>
      <c r="D38" s="352"/>
      <c r="E38" s="352"/>
      <c r="F38" s="354"/>
      <c r="G38" s="538" t="s">
        <v>16395</v>
      </c>
      <c r="H38" s="354"/>
      <c r="I38" s="354"/>
      <c r="J38" s="540"/>
    </row>
    <row r="39" spans="1:10" s="8" customFormat="1" ht="13.8">
      <c r="A39" s="539"/>
      <c r="B39" s="352"/>
      <c r="C39" s="352"/>
      <c r="D39" s="353" t="s">
        <v>16397</v>
      </c>
      <c r="E39" s="352"/>
      <c r="F39" s="351"/>
      <c r="G39" s="351">
        <v>297</v>
      </c>
      <c r="H39" s="351"/>
      <c r="I39" s="351"/>
      <c r="J39" s="533">
        <f>ROUND(PRODUCT(F39:I39),2)</f>
        <v>297</v>
      </c>
    </row>
    <row r="40" spans="1:10" s="8" customFormat="1" ht="13.8">
      <c r="A40" s="539"/>
      <c r="B40" s="352"/>
      <c r="C40" s="352"/>
      <c r="D40" s="352"/>
      <c r="E40" s="352"/>
      <c r="F40" s="354"/>
      <c r="G40" s="354"/>
      <c r="H40" s="354"/>
      <c r="I40" s="354"/>
      <c r="J40" s="540"/>
    </row>
    <row r="41" spans="1:10" s="8" customFormat="1" ht="13.8">
      <c r="A41" s="539"/>
      <c r="B41" s="352"/>
      <c r="C41" s="352"/>
      <c r="D41" s="350" t="str">
        <f>"Total item "&amp;A37</f>
        <v>Total item 1.2.10</v>
      </c>
      <c r="E41" s="241"/>
      <c r="F41" s="351"/>
      <c r="G41" s="351"/>
      <c r="H41" s="351"/>
      <c r="I41" s="351"/>
      <c r="J41" s="524">
        <f>SUM(J39:J40)</f>
        <v>297</v>
      </c>
    </row>
    <row r="42" spans="1:10" s="8" customFormat="1" ht="13.8">
      <c r="A42" s="539"/>
      <c r="B42" s="352"/>
      <c r="C42" s="352"/>
      <c r="D42" s="352"/>
      <c r="E42" s="352"/>
      <c r="F42" s="354"/>
      <c r="G42" s="354"/>
      <c r="H42" s="354"/>
      <c r="I42" s="354"/>
      <c r="J42" s="540"/>
    </row>
    <row r="43" spans="1:10" s="8" customFormat="1" ht="13.8">
      <c r="A43" s="525" t="s">
        <v>16396</v>
      </c>
      <c r="B43" s="526" t="s">
        <v>313</v>
      </c>
      <c r="C43" s="527" t="s">
        <v>111</v>
      </c>
      <c r="D43" s="528" t="s">
        <v>10815</v>
      </c>
      <c r="E43" s="526" t="s">
        <v>109</v>
      </c>
      <c r="F43" s="529"/>
      <c r="G43" s="529"/>
      <c r="H43" s="529"/>
      <c r="I43" s="529"/>
      <c r="J43" s="530"/>
    </row>
    <row r="44" spans="1:10" s="8" customFormat="1" ht="13.8">
      <c r="A44" s="539"/>
      <c r="B44" s="352"/>
      <c r="C44" s="352"/>
      <c r="D44" s="352"/>
      <c r="E44" s="352"/>
      <c r="F44" s="354"/>
      <c r="G44" s="538" t="s">
        <v>16395</v>
      </c>
      <c r="H44" s="354"/>
      <c r="I44" s="354"/>
      <c r="J44" s="540"/>
    </row>
    <row r="45" spans="1:10" s="8" customFormat="1" ht="13.8">
      <c r="A45" s="539"/>
      <c r="B45" s="352"/>
      <c r="C45" s="352"/>
      <c r="D45" s="353" t="s">
        <v>16397</v>
      </c>
      <c r="E45" s="352"/>
      <c r="F45" s="351"/>
      <c r="G45" s="351">
        <v>297</v>
      </c>
      <c r="H45" s="351"/>
      <c r="I45" s="351">
        <v>2</v>
      </c>
      <c r="J45" s="533">
        <f>ROUND(PRODUCT(F45:I45),2)</f>
        <v>594</v>
      </c>
    </row>
    <row r="46" spans="1:10" s="8" customFormat="1" ht="13.8">
      <c r="A46" s="539"/>
      <c r="B46" s="352"/>
      <c r="C46" s="352"/>
      <c r="D46" s="352"/>
      <c r="E46" s="352"/>
      <c r="F46" s="354"/>
      <c r="G46" s="354"/>
      <c r="H46" s="354"/>
      <c r="I46" s="354"/>
      <c r="J46" s="540"/>
    </row>
    <row r="47" spans="1:10" s="8" customFormat="1" ht="13.8">
      <c r="A47" s="539"/>
      <c r="B47" s="352"/>
      <c r="C47" s="352"/>
      <c r="D47" s="350" t="str">
        <f>"Total item "&amp;A43</f>
        <v>Total item 1.2.10</v>
      </c>
      <c r="E47" s="241"/>
      <c r="F47" s="351"/>
      <c r="G47" s="351"/>
      <c r="H47" s="351"/>
      <c r="I47" s="351"/>
      <c r="J47" s="524">
        <f>SUM(J45:J46)</f>
        <v>594</v>
      </c>
    </row>
    <row r="48" spans="1:10" s="8" customFormat="1" ht="13.8">
      <c r="A48" s="539"/>
      <c r="B48" s="352"/>
      <c r="C48" s="352"/>
      <c r="D48" s="352"/>
      <c r="E48" s="352"/>
      <c r="F48" s="354"/>
      <c r="G48" s="354"/>
      <c r="H48" s="354"/>
      <c r="I48" s="354"/>
      <c r="J48" s="540"/>
    </row>
    <row r="49" spans="1:13" s="169" customFormat="1" ht="13.8">
      <c r="A49" s="514" t="s">
        <v>12</v>
      </c>
      <c r="B49" s="515"/>
      <c r="C49" s="515"/>
      <c r="D49" s="546" t="s">
        <v>13523</v>
      </c>
      <c r="E49" s="515"/>
      <c r="F49" s="517"/>
      <c r="G49" s="517"/>
      <c r="H49" s="517"/>
      <c r="I49" s="517"/>
      <c r="J49" s="518"/>
      <c r="K49" s="167"/>
      <c r="L49" s="168" t="s">
        <v>310</v>
      </c>
    </row>
    <row r="50" spans="1:13" s="15" customFormat="1" ht="13.8">
      <c r="A50" s="539"/>
      <c r="B50" s="352"/>
      <c r="C50" s="352"/>
      <c r="D50" s="547"/>
      <c r="E50" s="352"/>
      <c r="F50" s="354"/>
      <c r="G50" s="354"/>
      <c r="H50" s="354"/>
      <c r="I50" s="354"/>
      <c r="J50" s="540"/>
    </row>
    <row r="51" spans="1:13" s="195" customFormat="1" ht="13.8">
      <c r="A51" s="514" t="s">
        <v>13</v>
      </c>
      <c r="B51" s="515" t="s">
        <v>49</v>
      </c>
      <c r="C51" s="515" t="s">
        <v>214</v>
      </c>
      <c r="D51" s="548" t="s">
        <v>13542</v>
      </c>
      <c r="E51" s="515"/>
      <c r="F51" s="517"/>
      <c r="G51" s="517"/>
      <c r="H51" s="517"/>
      <c r="I51" s="517"/>
      <c r="J51" s="518"/>
    </row>
    <row r="52" spans="1:13" s="15" customFormat="1" ht="13.8">
      <c r="A52" s="539"/>
      <c r="B52" s="352"/>
      <c r="C52" s="352"/>
      <c r="D52" s="353"/>
      <c r="E52" s="239"/>
      <c r="F52" s="549"/>
      <c r="G52" s="549"/>
      <c r="H52" s="549"/>
      <c r="I52" s="549"/>
      <c r="J52" s="550"/>
    </row>
    <row r="53" spans="1:13" s="15" customFormat="1" ht="13.8">
      <c r="A53" s="541"/>
      <c r="B53" s="542" t="s">
        <v>49</v>
      </c>
      <c r="C53" s="542" t="s">
        <v>214</v>
      </c>
      <c r="D53" s="543" t="s">
        <v>16385</v>
      </c>
      <c r="E53" s="542"/>
      <c r="F53" s="544"/>
      <c r="G53" s="544"/>
      <c r="H53" s="544"/>
      <c r="I53" s="544"/>
      <c r="J53" s="545"/>
    </row>
    <row r="54" spans="1:13" s="196" customFormat="1" ht="27.6">
      <c r="A54" s="551" t="s">
        <v>16386</v>
      </c>
      <c r="B54" s="552" t="s">
        <v>49</v>
      </c>
      <c r="C54" s="552" t="s">
        <v>214</v>
      </c>
      <c r="D54" s="553" t="s">
        <v>11240</v>
      </c>
      <c r="E54" s="552" t="s">
        <v>110</v>
      </c>
      <c r="F54" s="554"/>
      <c r="G54" s="554"/>
      <c r="H54" s="554"/>
      <c r="I54" s="554"/>
      <c r="J54" s="555"/>
      <c r="K54" s="195"/>
      <c r="M54" s="195"/>
    </row>
    <row r="55" spans="1:13" s="196" customFormat="1" ht="13.8">
      <c r="A55" s="556"/>
      <c r="B55" s="363"/>
      <c r="C55" s="363"/>
      <c r="D55" s="364" t="s">
        <v>16388</v>
      </c>
      <c r="E55" s="346"/>
      <c r="F55" s="347"/>
      <c r="G55" s="347"/>
      <c r="H55" s="347"/>
      <c r="I55" s="347"/>
      <c r="J55" s="557"/>
      <c r="K55" s="195"/>
      <c r="M55" s="195"/>
    </row>
    <row r="56" spans="1:13" s="196" customFormat="1" ht="13.8">
      <c r="A56" s="556"/>
      <c r="B56" s="363"/>
      <c r="C56" s="363"/>
      <c r="D56" s="364" t="s">
        <v>16389</v>
      </c>
      <c r="E56" s="346"/>
      <c r="F56" s="355"/>
      <c r="G56" s="365" t="s">
        <v>16394</v>
      </c>
      <c r="H56" s="347"/>
      <c r="I56" s="347"/>
      <c r="J56" s="557"/>
      <c r="K56" s="195"/>
      <c r="M56" s="195"/>
    </row>
    <row r="57" spans="1:13" s="196" customFormat="1" ht="13.8">
      <c r="A57" s="556"/>
      <c r="B57" s="363"/>
      <c r="C57" s="363"/>
      <c r="D57" s="364" t="s">
        <v>16390</v>
      </c>
      <c r="E57" s="346"/>
      <c r="F57" s="366">
        <f>ROUND(J41/3,0)</f>
        <v>99</v>
      </c>
      <c r="G57" s="366">
        <f>0.6+0.2*2</f>
        <v>1</v>
      </c>
      <c r="H57" s="366">
        <f>0.6+0.2*2</f>
        <v>1</v>
      </c>
      <c r="I57" s="366">
        <f>0.8+0.03</f>
        <v>0.83000000000000007</v>
      </c>
      <c r="J57" s="533">
        <f>ROUND(PRODUCT(F57:I57),2)</f>
        <v>82.17</v>
      </c>
      <c r="K57" s="195"/>
      <c r="M57" s="195"/>
    </row>
    <row r="58" spans="1:13" s="196" customFormat="1" ht="13.8">
      <c r="A58" s="556"/>
      <c r="B58" s="363"/>
      <c r="C58" s="363"/>
      <c r="D58" s="364" t="s">
        <v>16391</v>
      </c>
      <c r="E58" s="346"/>
      <c r="F58" s="347"/>
      <c r="G58" s="355" t="s">
        <v>16395</v>
      </c>
      <c r="H58" s="347"/>
      <c r="I58" s="347"/>
      <c r="J58" s="557"/>
      <c r="K58" s="195"/>
      <c r="M58" s="195"/>
    </row>
    <row r="59" spans="1:13" s="196" customFormat="1" ht="13.8">
      <c r="A59" s="556"/>
      <c r="B59" s="363"/>
      <c r="C59" s="363"/>
      <c r="D59" s="364" t="s">
        <v>16392</v>
      </c>
      <c r="E59" s="346"/>
      <c r="F59" s="347"/>
      <c r="G59" s="366">
        <f>J41</f>
        <v>297</v>
      </c>
      <c r="H59" s="366">
        <v>0.4</v>
      </c>
      <c r="I59" s="366">
        <f>0.4+0.03</f>
        <v>0.43000000000000005</v>
      </c>
      <c r="J59" s="533">
        <f>ROUND(PRODUCT(F59:I59),2)</f>
        <v>51.08</v>
      </c>
      <c r="K59" s="195"/>
      <c r="M59" s="195"/>
    </row>
    <row r="60" spans="1:13" s="196" customFormat="1" ht="13.8">
      <c r="A60" s="556"/>
      <c r="B60" s="363"/>
      <c r="C60" s="363"/>
      <c r="D60" s="364" t="s">
        <v>16393</v>
      </c>
      <c r="E60" s="346"/>
      <c r="F60" s="366">
        <f>-F57</f>
        <v>-99</v>
      </c>
      <c r="G60" s="366">
        <f>G57</f>
        <v>1</v>
      </c>
      <c r="H60" s="366">
        <f>H59</f>
        <v>0.4</v>
      </c>
      <c r="I60" s="366">
        <f>I59</f>
        <v>0.43000000000000005</v>
      </c>
      <c r="J60" s="533">
        <f>ROUND(PRODUCT(F60:I60),2)</f>
        <v>-17.03</v>
      </c>
      <c r="K60" s="195"/>
      <c r="M60" s="195"/>
    </row>
    <row r="61" spans="1:13" s="196" customFormat="1" ht="13.8">
      <c r="A61" s="556"/>
      <c r="B61" s="363"/>
      <c r="C61" s="363"/>
      <c r="D61" s="367"/>
      <c r="E61" s="346"/>
      <c r="F61" s="366"/>
      <c r="G61" s="366"/>
      <c r="H61" s="366"/>
      <c r="I61" s="366"/>
      <c r="J61" s="533"/>
      <c r="K61" s="195"/>
      <c r="M61" s="195"/>
    </row>
    <row r="62" spans="1:13" s="196" customFormat="1" ht="13.8">
      <c r="A62" s="556"/>
      <c r="B62" s="363"/>
      <c r="C62" s="363"/>
      <c r="D62" s="350" t="str">
        <f>"Total item "&amp;A54</f>
        <v>Total item 2.1.5</v>
      </c>
      <c r="E62" s="241"/>
      <c r="F62" s="351"/>
      <c r="G62" s="351"/>
      <c r="H62" s="351"/>
      <c r="I62" s="351"/>
      <c r="J62" s="524">
        <f>SUM(J55:J60)</f>
        <v>116.22</v>
      </c>
      <c r="K62" s="195"/>
      <c r="M62" s="195"/>
    </row>
    <row r="63" spans="1:13" s="16" customFormat="1" ht="13.8">
      <c r="A63" s="556"/>
      <c r="B63" s="363"/>
      <c r="C63" s="363"/>
      <c r="D63" s="367"/>
      <c r="E63" s="346"/>
      <c r="F63" s="347"/>
      <c r="G63" s="347"/>
      <c r="H63" s="347"/>
      <c r="I63" s="347"/>
      <c r="J63" s="557"/>
      <c r="K63" s="15"/>
      <c r="M63" s="15"/>
    </row>
    <row r="64" spans="1:13" s="196" customFormat="1" ht="27.6">
      <c r="A64" s="551" t="s">
        <v>16387</v>
      </c>
      <c r="B64" s="552" t="s">
        <v>49</v>
      </c>
      <c r="C64" s="552" t="s">
        <v>214</v>
      </c>
      <c r="D64" s="553" t="s">
        <v>218</v>
      </c>
      <c r="E64" s="552" t="s">
        <v>217</v>
      </c>
      <c r="F64" s="554"/>
      <c r="G64" s="554"/>
      <c r="H64" s="554"/>
      <c r="I64" s="554"/>
      <c r="J64" s="555"/>
      <c r="K64" s="195"/>
      <c r="M64" s="195"/>
    </row>
    <row r="65" spans="1:13" s="196" customFormat="1" ht="13.8">
      <c r="A65" s="556"/>
      <c r="B65" s="363"/>
      <c r="C65" s="363"/>
      <c r="D65" s="364" t="s">
        <v>16400</v>
      </c>
      <c r="E65" s="346"/>
      <c r="F65" s="347"/>
      <c r="G65" s="355" t="s">
        <v>37</v>
      </c>
      <c r="H65" s="347"/>
      <c r="I65" s="347"/>
      <c r="J65" s="557"/>
      <c r="K65" s="195"/>
      <c r="M65" s="195"/>
    </row>
    <row r="66" spans="1:13" s="196" customFormat="1" ht="13.8">
      <c r="A66" s="556"/>
      <c r="B66" s="363"/>
      <c r="C66" s="363"/>
      <c r="D66" s="353" t="s">
        <v>16401</v>
      </c>
      <c r="E66" s="239"/>
      <c r="F66" s="349"/>
      <c r="G66" s="366">
        <f>J57+J59</f>
        <v>133.25</v>
      </c>
      <c r="H66" s="349"/>
      <c r="I66" s="356"/>
      <c r="J66" s="558">
        <f>ROUND(PRODUCT(F66:I66),2)</f>
        <v>133.25</v>
      </c>
      <c r="K66" s="195"/>
      <c r="M66" s="195"/>
    </row>
    <row r="67" spans="1:13" s="196" customFormat="1" ht="13.8">
      <c r="A67" s="556"/>
      <c r="B67" s="363"/>
      <c r="C67" s="363"/>
      <c r="D67" s="353" t="s">
        <v>16402</v>
      </c>
      <c r="E67" s="239"/>
      <c r="F67" s="366">
        <v>-1</v>
      </c>
      <c r="G67" s="366">
        <f>J83</f>
        <v>5.34</v>
      </c>
      <c r="H67" s="349"/>
      <c r="I67" s="349"/>
      <c r="J67" s="558">
        <f>ROUND(PRODUCT(F67:I67),2)</f>
        <v>-5.34</v>
      </c>
      <c r="K67" s="195"/>
      <c r="M67" s="195"/>
    </row>
    <row r="68" spans="1:13" s="196" customFormat="1" ht="13.8">
      <c r="A68" s="556"/>
      <c r="B68" s="363"/>
      <c r="C68" s="363"/>
      <c r="D68" s="353" t="s">
        <v>16403</v>
      </c>
      <c r="E68" s="239"/>
      <c r="F68" s="366">
        <v>-1</v>
      </c>
      <c r="G68" s="366">
        <f>J151+(F152*G152*H152)*(0.8-0.15)</f>
        <v>7.7631249999999996</v>
      </c>
      <c r="H68" s="349"/>
      <c r="I68" s="349"/>
      <c r="J68" s="558">
        <f>ROUND(PRODUCT(F68:I68),2)</f>
        <v>-7.76</v>
      </c>
      <c r="K68" s="195"/>
      <c r="M68" s="195"/>
    </row>
    <row r="69" spans="1:13" s="196" customFormat="1" ht="13.8">
      <c r="A69" s="556"/>
      <c r="B69" s="363"/>
      <c r="C69" s="363"/>
      <c r="D69" s="353" t="s">
        <v>16404</v>
      </c>
      <c r="E69" s="239"/>
      <c r="F69" s="366">
        <v>-1</v>
      </c>
      <c r="G69" s="366">
        <f>(297*0.4)*0.2</f>
        <v>23.760000000000005</v>
      </c>
      <c r="H69" s="349"/>
      <c r="I69" s="349"/>
      <c r="J69" s="558">
        <f>ROUND(PRODUCT(F69:I69),2)</f>
        <v>-23.76</v>
      </c>
      <c r="K69" s="195"/>
      <c r="M69" s="195"/>
    </row>
    <row r="70" spans="1:13" s="196" customFormat="1" ht="13.8">
      <c r="A70" s="556"/>
      <c r="B70" s="363"/>
      <c r="C70" s="363"/>
      <c r="D70" s="364"/>
      <c r="E70" s="346"/>
      <c r="F70" s="366"/>
      <c r="G70" s="366"/>
      <c r="H70" s="366"/>
      <c r="I70" s="366"/>
      <c r="J70" s="533"/>
      <c r="K70" s="195"/>
      <c r="M70" s="195"/>
    </row>
    <row r="71" spans="1:13" s="196" customFormat="1" ht="13.8">
      <c r="A71" s="556"/>
      <c r="B71" s="363"/>
      <c r="C71" s="363"/>
      <c r="D71" s="350" t="str">
        <f>"Total item "&amp;A64</f>
        <v>Total item 2.1.6</v>
      </c>
      <c r="E71" s="241"/>
      <c r="F71" s="351"/>
      <c r="G71" s="351"/>
      <c r="H71" s="351"/>
      <c r="I71" s="351"/>
      <c r="J71" s="524">
        <f>SUM(J66:J69)</f>
        <v>96.389999999999986</v>
      </c>
      <c r="K71" s="195"/>
      <c r="M71" s="195"/>
    </row>
    <row r="72" spans="1:13" s="196" customFormat="1" ht="13.8">
      <c r="A72" s="556"/>
      <c r="B72" s="363"/>
      <c r="C72" s="363"/>
      <c r="D72" s="350"/>
      <c r="E72" s="241"/>
      <c r="F72" s="351"/>
      <c r="G72" s="351"/>
      <c r="H72" s="351"/>
      <c r="I72" s="351"/>
      <c r="J72" s="557"/>
      <c r="K72" s="195"/>
      <c r="M72" s="195"/>
    </row>
    <row r="73" spans="1:13" s="16" customFormat="1" ht="13.8">
      <c r="A73" s="514" t="s">
        <v>14</v>
      </c>
      <c r="B73" s="515" t="s">
        <v>49</v>
      </c>
      <c r="C73" s="515" t="s">
        <v>214</v>
      </c>
      <c r="D73" s="548" t="s">
        <v>13547</v>
      </c>
      <c r="E73" s="515"/>
      <c r="F73" s="517"/>
      <c r="G73" s="517"/>
      <c r="H73" s="517"/>
      <c r="I73" s="517"/>
      <c r="J73" s="518"/>
      <c r="K73" s="15"/>
      <c r="M73" s="15"/>
    </row>
    <row r="74" spans="1:13" s="16" customFormat="1" ht="13.8">
      <c r="A74" s="556"/>
      <c r="B74" s="363"/>
      <c r="C74" s="363"/>
      <c r="D74" s="350"/>
      <c r="E74" s="241"/>
      <c r="F74" s="351"/>
      <c r="G74" s="351"/>
      <c r="H74" s="351"/>
      <c r="I74" s="351"/>
      <c r="J74" s="557"/>
      <c r="K74" s="15"/>
      <c r="M74" s="15"/>
    </row>
    <row r="75" spans="1:13" s="16" customFormat="1" ht="13.8">
      <c r="A75" s="541"/>
      <c r="B75" s="542" t="s">
        <v>49</v>
      </c>
      <c r="C75" s="542" t="s">
        <v>214</v>
      </c>
      <c r="D75" s="543" t="s">
        <v>16385</v>
      </c>
      <c r="E75" s="542"/>
      <c r="F75" s="544"/>
      <c r="G75" s="544"/>
      <c r="H75" s="544"/>
      <c r="I75" s="544"/>
      <c r="J75" s="545"/>
      <c r="K75" s="15"/>
      <c r="M75" s="15"/>
    </row>
    <row r="76" spans="1:13" s="16" customFormat="1" ht="27.6">
      <c r="A76" s="559" t="s">
        <v>16405</v>
      </c>
      <c r="B76" s="560" t="s">
        <v>49</v>
      </c>
      <c r="C76" s="560" t="s">
        <v>214</v>
      </c>
      <c r="D76" s="561" t="s">
        <v>220</v>
      </c>
      <c r="E76" s="560" t="s">
        <v>217</v>
      </c>
      <c r="F76" s="562"/>
      <c r="G76" s="562"/>
      <c r="H76" s="562"/>
      <c r="I76" s="562"/>
      <c r="J76" s="563"/>
      <c r="K76" s="15"/>
      <c r="M76" s="15"/>
    </row>
    <row r="77" spans="1:13" s="16" customFormat="1" ht="13.8">
      <c r="A77" s="556"/>
      <c r="B77" s="363"/>
      <c r="C77" s="363"/>
      <c r="D77" s="364" t="s">
        <v>16389</v>
      </c>
      <c r="E77" s="346"/>
      <c r="F77" s="347"/>
      <c r="G77" s="365" t="s">
        <v>16394</v>
      </c>
      <c r="H77" s="347"/>
      <c r="I77" s="347"/>
      <c r="J77" s="557"/>
      <c r="K77" s="15"/>
      <c r="M77" s="15"/>
    </row>
    <row r="78" spans="1:13" s="16" customFormat="1" ht="13.8">
      <c r="A78" s="556"/>
      <c r="B78" s="363"/>
      <c r="C78" s="363"/>
      <c r="D78" s="364" t="s">
        <v>16390</v>
      </c>
      <c r="E78" s="346"/>
      <c r="F78" s="366">
        <f>F57</f>
        <v>99</v>
      </c>
      <c r="G78" s="366">
        <f>0.6+0.2*2</f>
        <v>1</v>
      </c>
      <c r="H78" s="366">
        <f>0.6+0.2*2</f>
        <v>1</v>
      </c>
      <c r="I78" s="366">
        <v>0.03</v>
      </c>
      <c r="J78" s="533">
        <f>ROUND(PRODUCT(F78:I78),2)</f>
        <v>2.97</v>
      </c>
      <c r="K78" s="15"/>
      <c r="M78" s="15"/>
    </row>
    <row r="79" spans="1:13" s="16" customFormat="1" ht="13.8">
      <c r="A79" s="556"/>
      <c r="B79" s="363"/>
      <c r="C79" s="363"/>
      <c r="D79" s="364" t="s">
        <v>16391</v>
      </c>
      <c r="E79" s="346"/>
      <c r="F79" s="366"/>
      <c r="G79" s="355" t="s">
        <v>16395</v>
      </c>
      <c r="H79" s="349"/>
      <c r="I79" s="349"/>
      <c r="J79" s="558">
        <f>ROUND(PRODUCT(F79:I79),2)</f>
        <v>0</v>
      </c>
      <c r="K79" s="15"/>
      <c r="M79" s="15"/>
    </row>
    <row r="80" spans="1:13" s="16" customFormat="1" ht="13.8">
      <c r="A80" s="556"/>
      <c r="B80" s="363"/>
      <c r="C80" s="363"/>
      <c r="D80" s="364" t="s">
        <v>16392</v>
      </c>
      <c r="E80" s="346"/>
      <c r="F80" s="366"/>
      <c r="G80" s="366">
        <f>J41</f>
        <v>297</v>
      </c>
      <c r="H80" s="349">
        <v>0.4</v>
      </c>
      <c r="I80" s="349">
        <v>0.03</v>
      </c>
      <c r="J80" s="558">
        <f>ROUND(PRODUCT(F80:I80),2)</f>
        <v>3.56</v>
      </c>
      <c r="K80" s="15"/>
      <c r="M80" s="15"/>
    </row>
    <row r="81" spans="1:13" s="16" customFormat="1" ht="13.8">
      <c r="A81" s="556"/>
      <c r="B81" s="363"/>
      <c r="C81" s="363"/>
      <c r="D81" s="364" t="s">
        <v>16393</v>
      </c>
      <c r="E81" s="241"/>
      <c r="F81" s="366">
        <f>-F78</f>
        <v>-99</v>
      </c>
      <c r="G81" s="366">
        <f>G78</f>
        <v>1</v>
      </c>
      <c r="H81" s="357">
        <f>H80</f>
        <v>0.4</v>
      </c>
      <c r="I81" s="357">
        <f>I80</f>
        <v>0.03</v>
      </c>
      <c r="J81" s="558">
        <f>ROUND(PRODUCT(F81:I81),2)</f>
        <v>-1.19</v>
      </c>
      <c r="K81" s="15"/>
      <c r="M81" s="15"/>
    </row>
    <row r="82" spans="1:13" s="16" customFormat="1" ht="13.8">
      <c r="A82" s="556"/>
      <c r="B82" s="363"/>
      <c r="C82" s="363"/>
      <c r="D82" s="367"/>
      <c r="E82" s="346"/>
      <c r="F82" s="347"/>
      <c r="G82" s="347"/>
      <c r="H82" s="347"/>
      <c r="I82" s="347"/>
      <c r="J82" s="557"/>
      <c r="K82" s="15"/>
      <c r="M82" s="15"/>
    </row>
    <row r="83" spans="1:13" s="16" customFormat="1" ht="13.8">
      <c r="A83" s="556"/>
      <c r="B83" s="363"/>
      <c r="C83" s="363"/>
      <c r="D83" s="350" t="str">
        <f>"Total item "&amp;A76</f>
        <v>Total item 2.2.4.13</v>
      </c>
      <c r="E83" s="241"/>
      <c r="F83" s="351"/>
      <c r="G83" s="351"/>
      <c r="H83" s="351"/>
      <c r="I83" s="351"/>
      <c r="J83" s="524">
        <f>SUM(J78:J81)</f>
        <v>5.34</v>
      </c>
      <c r="K83" s="15"/>
      <c r="M83" s="15"/>
    </row>
    <row r="84" spans="1:13" s="16" customFormat="1" ht="13.8">
      <c r="A84" s="556"/>
      <c r="B84" s="363"/>
      <c r="C84" s="363"/>
      <c r="D84" s="367"/>
      <c r="E84" s="346"/>
      <c r="F84" s="347"/>
      <c r="G84" s="347"/>
      <c r="H84" s="347"/>
      <c r="I84" s="347"/>
      <c r="J84" s="557"/>
      <c r="K84" s="15"/>
      <c r="M84" s="15"/>
    </row>
    <row r="85" spans="1:13" s="16" customFormat="1" ht="41.4">
      <c r="A85" s="559" t="s">
        <v>16406</v>
      </c>
      <c r="B85" s="560" t="s">
        <v>49</v>
      </c>
      <c r="C85" s="560" t="s">
        <v>214</v>
      </c>
      <c r="D85" s="561" t="s">
        <v>227</v>
      </c>
      <c r="E85" s="560" t="s">
        <v>109</v>
      </c>
      <c r="F85" s="562"/>
      <c r="G85" s="562"/>
      <c r="H85" s="562"/>
      <c r="I85" s="562"/>
      <c r="J85" s="563"/>
      <c r="K85" s="15"/>
      <c r="M85" s="15"/>
    </row>
    <row r="86" spans="1:13" s="16" customFormat="1" ht="13.8">
      <c r="A86" s="556"/>
      <c r="B86" s="363"/>
      <c r="C86" s="363"/>
      <c r="D86" s="364" t="s">
        <v>16415</v>
      </c>
      <c r="E86" s="346"/>
      <c r="F86" s="347"/>
      <c r="G86" s="355" t="s">
        <v>16395</v>
      </c>
      <c r="H86" s="347"/>
      <c r="I86" s="355"/>
      <c r="J86" s="557"/>
      <c r="K86" s="15"/>
      <c r="M86" s="15"/>
    </row>
    <row r="87" spans="1:13" s="16" customFormat="1" ht="13.8">
      <c r="A87" s="556"/>
      <c r="B87" s="363"/>
      <c r="C87" s="363"/>
      <c r="D87" s="358" t="s">
        <v>16392</v>
      </c>
      <c r="E87" s="346"/>
      <c r="F87" s="347"/>
      <c r="G87" s="366">
        <f>J41</f>
        <v>297</v>
      </c>
      <c r="H87" s="347"/>
      <c r="I87" s="366">
        <v>0.4</v>
      </c>
      <c r="J87" s="533">
        <f>ROUND(PRODUCT(F87:I87),2)</f>
        <v>118.8</v>
      </c>
      <c r="K87" s="15"/>
      <c r="M87" s="15"/>
    </row>
    <row r="88" spans="1:13" s="16" customFormat="1" ht="13.8">
      <c r="A88" s="556"/>
      <c r="B88" s="363"/>
      <c r="C88" s="363"/>
      <c r="D88" s="358" t="s">
        <v>13499</v>
      </c>
      <c r="E88" s="346"/>
      <c r="F88" s="366">
        <f>-F78</f>
        <v>-99</v>
      </c>
      <c r="G88" s="366">
        <v>0.15</v>
      </c>
      <c r="H88" s="347"/>
      <c r="I88" s="366">
        <v>0.4</v>
      </c>
      <c r="J88" s="533">
        <f>ROUND(PRODUCT(F88:I88),2)</f>
        <v>-5.94</v>
      </c>
      <c r="K88" s="15"/>
      <c r="M88" s="15"/>
    </row>
    <row r="89" spans="1:13" s="16" customFormat="1" ht="13.8">
      <c r="A89" s="556"/>
      <c r="B89" s="363"/>
      <c r="C89" s="363"/>
      <c r="D89" s="367"/>
      <c r="E89" s="346"/>
      <c r="F89" s="347"/>
      <c r="G89" s="347"/>
      <c r="H89" s="347"/>
      <c r="I89" s="347"/>
      <c r="J89" s="557"/>
      <c r="K89" s="15"/>
      <c r="M89" s="15"/>
    </row>
    <row r="90" spans="1:13" s="16" customFormat="1" ht="13.8">
      <c r="A90" s="556"/>
      <c r="B90" s="363"/>
      <c r="C90" s="363"/>
      <c r="D90" s="350" t="str">
        <f>"Total item "&amp;A85</f>
        <v>Total item 2.2.4.14</v>
      </c>
      <c r="E90" s="241"/>
      <c r="F90" s="351"/>
      <c r="G90" s="351"/>
      <c r="H90" s="351"/>
      <c r="I90" s="351"/>
      <c r="J90" s="524">
        <f>SUM(J87:J88)</f>
        <v>112.86</v>
      </c>
      <c r="K90" s="15"/>
      <c r="M90" s="15"/>
    </row>
    <row r="91" spans="1:13" s="16" customFormat="1" ht="13.8">
      <c r="A91" s="556"/>
      <c r="B91" s="363"/>
      <c r="C91" s="363"/>
      <c r="D91" s="367"/>
      <c r="E91" s="346"/>
      <c r="F91" s="347"/>
      <c r="G91" s="347"/>
      <c r="H91" s="347"/>
      <c r="I91" s="347"/>
      <c r="J91" s="557"/>
      <c r="K91" s="15"/>
      <c r="M91" s="15"/>
    </row>
    <row r="92" spans="1:13" s="16" customFormat="1" ht="27.6">
      <c r="A92" s="559" t="s">
        <v>16407</v>
      </c>
      <c r="B92" s="560" t="s">
        <v>49</v>
      </c>
      <c r="C92" s="560" t="s">
        <v>214</v>
      </c>
      <c r="D92" s="561" t="s">
        <v>230</v>
      </c>
      <c r="E92" s="560" t="s">
        <v>109</v>
      </c>
      <c r="F92" s="562"/>
      <c r="G92" s="562"/>
      <c r="H92" s="562"/>
      <c r="I92" s="562"/>
      <c r="J92" s="563"/>
      <c r="K92" s="15"/>
      <c r="M92" s="15"/>
    </row>
    <row r="93" spans="1:13" s="16" customFormat="1" ht="13.8">
      <c r="A93" s="556"/>
      <c r="B93" s="363"/>
      <c r="C93" s="363"/>
      <c r="D93" s="364" t="s">
        <v>16389</v>
      </c>
      <c r="E93" s="346"/>
      <c r="F93" s="355" t="s">
        <v>16417</v>
      </c>
      <c r="G93" s="355" t="s">
        <v>16418</v>
      </c>
      <c r="H93" s="355" t="s">
        <v>16419</v>
      </c>
      <c r="I93" s="355" t="s">
        <v>16420</v>
      </c>
      <c r="J93" s="557"/>
      <c r="K93" s="15"/>
      <c r="M93" s="15"/>
    </row>
    <row r="94" spans="1:13" s="16" customFormat="1" ht="13.8">
      <c r="A94" s="556"/>
      <c r="B94" s="363"/>
      <c r="C94" s="363"/>
      <c r="D94" s="364" t="s">
        <v>16390</v>
      </c>
      <c r="E94" s="346"/>
      <c r="F94" s="366">
        <v>99</v>
      </c>
      <c r="G94" s="366">
        <v>4</v>
      </c>
      <c r="H94" s="366">
        <v>0.6</v>
      </c>
      <c r="I94" s="366">
        <v>0.15</v>
      </c>
      <c r="J94" s="533">
        <f>ROUND(PRODUCT(F94:I94),2)</f>
        <v>35.64</v>
      </c>
      <c r="K94" s="15"/>
      <c r="M94" s="15"/>
    </row>
    <row r="95" spans="1:13" s="16" customFormat="1" ht="13.8">
      <c r="A95" s="556"/>
      <c r="B95" s="363"/>
      <c r="C95" s="363"/>
      <c r="D95" s="358" t="s">
        <v>16416</v>
      </c>
      <c r="E95" s="346"/>
      <c r="F95" s="366" t="s">
        <v>16417</v>
      </c>
      <c r="G95" s="366" t="s">
        <v>16418</v>
      </c>
      <c r="H95" s="366" t="s">
        <v>16419</v>
      </c>
      <c r="I95" s="366" t="s">
        <v>16420</v>
      </c>
      <c r="J95" s="533"/>
      <c r="K95" s="15"/>
      <c r="M95" s="15"/>
    </row>
    <row r="96" spans="1:13" s="16" customFormat="1" ht="13.8">
      <c r="A96" s="556"/>
      <c r="B96" s="363"/>
      <c r="C96" s="363"/>
      <c r="D96" s="364"/>
      <c r="E96" s="346"/>
      <c r="F96" s="366">
        <v>99</v>
      </c>
      <c r="G96" s="366">
        <v>2</v>
      </c>
      <c r="H96" s="366">
        <v>0.15</v>
      </c>
      <c r="I96" s="366">
        <v>0.8</v>
      </c>
      <c r="J96" s="533">
        <f>ROUND(PRODUCT(F96:I96),2)</f>
        <v>23.76</v>
      </c>
      <c r="K96" s="15"/>
      <c r="M96" s="15"/>
    </row>
    <row r="97" spans="1:13" s="16" customFormat="1" ht="13.8">
      <c r="A97" s="556"/>
      <c r="B97" s="363"/>
      <c r="C97" s="363"/>
      <c r="D97" s="358"/>
      <c r="E97" s="346"/>
      <c r="F97" s="366">
        <v>99</v>
      </c>
      <c r="G97" s="366">
        <v>2</v>
      </c>
      <c r="H97" s="366">
        <v>0.25</v>
      </c>
      <c r="I97" s="366">
        <v>0.8</v>
      </c>
      <c r="J97" s="533">
        <f>ROUND(PRODUCT(F97:I97),2)</f>
        <v>39.6</v>
      </c>
      <c r="K97" s="15"/>
      <c r="M97" s="15"/>
    </row>
    <row r="98" spans="1:13" s="16" customFormat="1" ht="13.8">
      <c r="A98" s="556"/>
      <c r="B98" s="363"/>
      <c r="C98" s="363"/>
      <c r="D98" s="358" t="s">
        <v>16421</v>
      </c>
      <c r="E98" s="346"/>
      <c r="F98" s="366" t="s">
        <v>16422</v>
      </c>
      <c r="G98" s="366" t="s">
        <v>16395</v>
      </c>
      <c r="H98" s="366"/>
      <c r="I98" s="366" t="s">
        <v>16420</v>
      </c>
      <c r="J98" s="533"/>
      <c r="K98" s="15"/>
      <c r="M98" s="15"/>
    </row>
    <row r="99" spans="1:13" s="16" customFormat="1" ht="13.8">
      <c r="A99" s="556"/>
      <c r="B99" s="363"/>
      <c r="C99" s="363"/>
      <c r="D99" s="358" t="s">
        <v>16423</v>
      </c>
      <c r="E99" s="346"/>
      <c r="F99" s="366">
        <v>2</v>
      </c>
      <c r="G99" s="366">
        <v>297</v>
      </c>
      <c r="H99" s="366"/>
      <c r="I99" s="366">
        <v>0.2</v>
      </c>
      <c r="J99" s="533">
        <f>ROUND(PRODUCT(F99:I99),2)</f>
        <v>118.8</v>
      </c>
      <c r="K99" s="15"/>
      <c r="M99" s="15"/>
    </row>
    <row r="100" spans="1:13" s="16" customFormat="1" ht="13.8">
      <c r="A100" s="556"/>
      <c r="B100" s="363"/>
      <c r="C100" s="363"/>
      <c r="D100" s="358"/>
      <c r="E100" s="346"/>
      <c r="F100" s="366"/>
      <c r="G100" s="366"/>
      <c r="H100" s="366"/>
      <c r="I100" s="366"/>
      <c r="J100" s="533"/>
      <c r="K100" s="15"/>
      <c r="M100" s="15"/>
    </row>
    <row r="101" spans="1:13" s="16" customFormat="1" ht="13.8">
      <c r="A101" s="556"/>
      <c r="B101" s="363"/>
      <c r="C101" s="363"/>
      <c r="D101" s="350" t="str">
        <f>"Total item "&amp;A96</f>
        <v xml:space="preserve">Total item </v>
      </c>
      <c r="E101" s="241"/>
      <c r="F101" s="351"/>
      <c r="G101" s="351"/>
      <c r="H101" s="351"/>
      <c r="I101" s="351"/>
      <c r="J101" s="524">
        <f>SUM(J94:J99)</f>
        <v>217.8</v>
      </c>
      <c r="K101" s="15"/>
      <c r="M101" s="15"/>
    </row>
    <row r="102" spans="1:13" s="16" customFormat="1" ht="13.8">
      <c r="A102" s="556"/>
      <c r="B102" s="363"/>
      <c r="C102" s="363"/>
      <c r="D102" s="367"/>
      <c r="E102" s="346"/>
      <c r="F102" s="347"/>
      <c r="G102" s="347"/>
      <c r="H102" s="347"/>
      <c r="I102" s="347"/>
      <c r="J102" s="557"/>
      <c r="K102" s="15"/>
      <c r="M102" s="15"/>
    </row>
    <row r="103" spans="1:13" s="223" customFormat="1" ht="41.4">
      <c r="A103" s="564" t="s">
        <v>16408</v>
      </c>
      <c r="B103" s="565" t="s">
        <v>49</v>
      </c>
      <c r="C103" s="565" t="s">
        <v>214</v>
      </c>
      <c r="D103" s="566" t="s">
        <v>8777</v>
      </c>
      <c r="E103" s="565" t="s">
        <v>109</v>
      </c>
      <c r="F103" s="567"/>
      <c r="G103" s="567"/>
      <c r="H103" s="567"/>
      <c r="I103" s="567"/>
      <c r="J103" s="568"/>
      <c r="K103" s="159"/>
      <c r="M103" s="159"/>
    </row>
    <row r="104" spans="1:13" s="16" customFormat="1" ht="13.8">
      <c r="A104" s="556"/>
      <c r="B104" s="363"/>
      <c r="C104" s="363"/>
      <c r="D104" s="364" t="s">
        <v>16424</v>
      </c>
      <c r="E104" s="241"/>
      <c r="F104" s="361" t="s">
        <v>16417</v>
      </c>
      <c r="G104" s="361" t="s">
        <v>16418</v>
      </c>
      <c r="H104" s="361" t="s">
        <v>16419</v>
      </c>
      <c r="I104" s="361" t="s">
        <v>16420</v>
      </c>
      <c r="J104" s="569"/>
      <c r="K104" s="15"/>
      <c r="M104" s="15"/>
    </row>
    <row r="105" spans="1:13" s="16" customFormat="1" ht="13.8">
      <c r="A105" s="556"/>
      <c r="B105" s="363"/>
      <c r="C105" s="363"/>
      <c r="D105" s="364" t="s">
        <v>16390</v>
      </c>
      <c r="E105" s="241"/>
      <c r="F105" s="366">
        <v>99</v>
      </c>
      <c r="G105" s="366">
        <v>2</v>
      </c>
      <c r="H105" s="366">
        <v>0.15</v>
      </c>
      <c r="I105" s="366">
        <v>2</v>
      </c>
      <c r="J105" s="533">
        <f>ROUND(PRODUCT(F105:I105),2)</f>
        <v>59.4</v>
      </c>
      <c r="K105" s="15"/>
      <c r="M105" s="15"/>
    </row>
    <row r="106" spans="1:13" s="16" customFormat="1" ht="13.8">
      <c r="A106" s="556"/>
      <c r="B106" s="363"/>
      <c r="C106" s="363"/>
      <c r="D106" s="362"/>
      <c r="E106" s="241"/>
      <c r="F106" s="366">
        <v>99</v>
      </c>
      <c r="G106" s="366">
        <v>2</v>
      </c>
      <c r="H106" s="366">
        <v>0.25</v>
      </c>
      <c r="I106" s="366">
        <v>2</v>
      </c>
      <c r="J106" s="533">
        <f>ROUND(PRODUCT(F106:I106),2)</f>
        <v>99</v>
      </c>
      <c r="K106" s="15"/>
      <c r="M106" s="15"/>
    </row>
    <row r="107" spans="1:13" s="104" customFormat="1" ht="13.8">
      <c r="A107" s="556"/>
      <c r="B107" s="363"/>
      <c r="C107" s="363"/>
      <c r="D107" s="364" t="s">
        <v>16425</v>
      </c>
      <c r="E107" s="241"/>
      <c r="F107" s="366" t="s">
        <v>16422</v>
      </c>
      <c r="G107" s="366" t="s">
        <v>16395</v>
      </c>
      <c r="H107" s="366"/>
      <c r="I107" s="366" t="s">
        <v>16420</v>
      </c>
      <c r="J107" s="533"/>
    </row>
    <row r="108" spans="1:13" s="196" customFormat="1" ht="13.8">
      <c r="A108" s="556"/>
      <c r="B108" s="363"/>
      <c r="C108" s="363"/>
      <c r="D108" s="362" t="s">
        <v>16423</v>
      </c>
      <c r="E108" s="241"/>
      <c r="F108" s="366">
        <v>2</v>
      </c>
      <c r="G108" s="366">
        <v>297</v>
      </c>
      <c r="H108" s="366"/>
      <c r="I108" s="366">
        <v>0.2</v>
      </c>
      <c r="J108" s="533">
        <f>ROUND(PRODUCT(F108:I108),2)</f>
        <v>118.8</v>
      </c>
      <c r="K108" s="195"/>
      <c r="M108" s="195"/>
    </row>
    <row r="109" spans="1:13" s="16" customFormat="1" ht="13.8">
      <c r="A109" s="556"/>
      <c r="B109" s="363"/>
      <c r="C109" s="363"/>
      <c r="D109" s="359"/>
      <c r="E109" s="346"/>
      <c r="F109" s="369"/>
      <c r="G109" s="369"/>
      <c r="H109" s="369"/>
      <c r="I109" s="369"/>
      <c r="J109" s="570"/>
      <c r="K109" s="15"/>
      <c r="M109" s="15"/>
    </row>
    <row r="110" spans="1:13" s="223" customFormat="1" ht="13.8">
      <c r="A110" s="531"/>
      <c r="B110" s="154"/>
      <c r="C110" s="154"/>
      <c r="D110" s="350" t="str">
        <f>"Total item "&amp;A103</f>
        <v>Total item 2.2.4.16</v>
      </c>
      <c r="E110" s="241"/>
      <c r="F110" s="351"/>
      <c r="G110" s="351"/>
      <c r="H110" s="351"/>
      <c r="I110" s="351"/>
      <c r="J110" s="524">
        <f>SUM(J105:J108)</f>
        <v>277.2</v>
      </c>
    </row>
    <row r="111" spans="1:13" s="16" customFormat="1" ht="13.8">
      <c r="A111" s="556"/>
      <c r="B111" s="363"/>
      <c r="C111" s="363"/>
      <c r="D111" s="373"/>
      <c r="E111" s="346"/>
      <c r="F111" s="360"/>
      <c r="G111" s="360"/>
      <c r="H111" s="360"/>
      <c r="I111" s="360"/>
      <c r="J111" s="557"/>
    </row>
    <row r="112" spans="1:13" s="169" customFormat="1" ht="27.6">
      <c r="A112" s="564" t="s">
        <v>16409</v>
      </c>
      <c r="B112" s="565" t="s">
        <v>49</v>
      </c>
      <c r="C112" s="565" t="s">
        <v>214</v>
      </c>
      <c r="D112" s="566" t="s">
        <v>231</v>
      </c>
      <c r="E112" s="565" t="s">
        <v>205</v>
      </c>
      <c r="F112" s="567"/>
      <c r="G112" s="567"/>
      <c r="H112" s="567"/>
      <c r="I112" s="567"/>
      <c r="J112" s="568"/>
      <c r="K112" s="167"/>
      <c r="L112" s="168"/>
      <c r="M112" s="170"/>
    </row>
    <row r="113" spans="1:10" s="15" customFormat="1" ht="13.8">
      <c r="A113" s="556"/>
      <c r="B113" s="363"/>
      <c r="C113" s="363"/>
      <c r="D113" s="364" t="s">
        <v>16430</v>
      </c>
      <c r="E113" s="241"/>
      <c r="F113" s="361" t="s">
        <v>16389</v>
      </c>
      <c r="G113" s="361" t="s">
        <v>16426</v>
      </c>
      <c r="H113" s="361" t="s">
        <v>16419</v>
      </c>
      <c r="I113" s="361" t="s">
        <v>16427</v>
      </c>
      <c r="J113" s="557"/>
    </row>
    <row r="114" spans="1:10" s="195" customFormat="1" ht="13.8">
      <c r="A114" s="556"/>
      <c r="B114" s="363"/>
      <c r="C114" s="363"/>
      <c r="D114" s="364" t="s">
        <v>16428</v>
      </c>
      <c r="E114" s="241"/>
      <c r="F114" s="366">
        <v>99</v>
      </c>
      <c r="G114" s="366">
        <v>6</v>
      </c>
      <c r="H114" s="366">
        <f>(0.6-0.035*2)+0.1*2</f>
        <v>0.73</v>
      </c>
      <c r="I114" s="370">
        <v>0.245</v>
      </c>
      <c r="J114" s="533">
        <f>ROUND(PRODUCT(F114:I114),2)</f>
        <v>106.24</v>
      </c>
    </row>
    <row r="115" spans="1:10" s="15" customFormat="1" ht="13.8">
      <c r="A115" s="556"/>
      <c r="B115" s="363"/>
      <c r="C115" s="363"/>
      <c r="D115" s="362" t="s">
        <v>16429</v>
      </c>
      <c r="E115" s="241"/>
      <c r="F115" s="366">
        <v>99</v>
      </c>
      <c r="G115" s="366">
        <v>6</v>
      </c>
      <c r="H115" s="366">
        <f>(0.6-0.035*2)+0.1*2</f>
        <v>0.73</v>
      </c>
      <c r="I115" s="370">
        <v>0.245</v>
      </c>
      <c r="J115" s="533">
        <f>ROUND(PRODUCT(F115:I115),2)</f>
        <v>106.24</v>
      </c>
    </row>
    <row r="116" spans="1:10" s="15" customFormat="1" ht="13.8">
      <c r="A116" s="556"/>
      <c r="B116" s="363"/>
      <c r="C116" s="363"/>
      <c r="D116" s="359"/>
      <c r="E116" s="346"/>
      <c r="F116" s="369"/>
      <c r="G116" s="369"/>
      <c r="H116" s="369"/>
      <c r="I116" s="369"/>
      <c r="J116" s="570"/>
    </row>
    <row r="117" spans="1:10" s="15" customFormat="1" ht="13.8">
      <c r="A117" s="556"/>
      <c r="B117" s="363"/>
      <c r="C117" s="363"/>
      <c r="D117" s="350" t="str">
        <f>"Total item "&amp;A112</f>
        <v>Total item 2.2.4.17</v>
      </c>
      <c r="E117" s="241"/>
      <c r="F117" s="351"/>
      <c r="G117" s="351"/>
      <c r="H117" s="351"/>
      <c r="I117" s="351"/>
      <c r="J117" s="524">
        <f>SUM(J114:J115)</f>
        <v>212.48</v>
      </c>
    </row>
    <row r="118" spans="1:10" s="15" customFormat="1" ht="13.8">
      <c r="A118" s="556"/>
      <c r="B118" s="363"/>
      <c r="C118" s="363"/>
      <c r="D118" s="367"/>
      <c r="E118" s="346"/>
      <c r="F118" s="347"/>
      <c r="G118" s="347"/>
      <c r="H118" s="347"/>
      <c r="I118" s="347"/>
      <c r="J118" s="557"/>
    </row>
    <row r="119" spans="1:10" s="159" customFormat="1" ht="27.6">
      <c r="A119" s="564" t="s">
        <v>16410</v>
      </c>
      <c r="B119" s="565" t="s">
        <v>49</v>
      </c>
      <c r="C119" s="565" t="s">
        <v>214</v>
      </c>
      <c r="D119" s="566" t="s">
        <v>232</v>
      </c>
      <c r="E119" s="565" t="s">
        <v>205</v>
      </c>
      <c r="F119" s="567"/>
      <c r="G119" s="567"/>
      <c r="H119" s="567"/>
      <c r="I119" s="567"/>
      <c r="J119" s="568"/>
    </row>
    <row r="120" spans="1:10" s="15" customFormat="1" ht="13.8">
      <c r="A120" s="556"/>
      <c r="B120" s="363"/>
      <c r="C120" s="363"/>
      <c r="D120" s="364" t="s">
        <v>16421</v>
      </c>
      <c r="E120" s="241"/>
      <c r="F120" s="361"/>
      <c r="G120" s="361" t="s">
        <v>16426</v>
      </c>
      <c r="H120" s="361" t="s">
        <v>16419</v>
      </c>
      <c r="I120" s="361" t="s">
        <v>16427</v>
      </c>
      <c r="J120" s="569"/>
    </row>
    <row r="121" spans="1:10" s="15" customFormat="1" ht="13.8">
      <c r="A121" s="556"/>
      <c r="B121" s="363"/>
      <c r="C121" s="363"/>
      <c r="D121" s="364" t="s">
        <v>16431</v>
      </c>
      <c r="E121" s="241"/>
      <c r="F121" s="366"/>
      <c r="G121" s="366">
        <v>2</v>
      </c>
      <c r="H121" s="366">
        <v>297</v>
      </c>
      <c r="I121" s="370">
        <v>0.39500000000000002</v>
      </c>
      <c r="J121" s="533">
        <f>ROUND(PRODUCT(F121:I121),2)</f>
        <v>234.63</v>
      </c>
    </row>
    <row r="122" spans="1:10" s="15" customFormat="1" ht="13.8">
      <c r="A122" s="556"/>
      <c r="B122" s="363"/>
      <c r="C122" s="363"/>
      <c r="D122" s="362" t="s">
        <v>16432</v>
      </c>
      <c r="E122" s="241"/>
      <c r="F122" s="366"/>
      <c r="G122" s="366">
        <v>2</v>
      </c>
      <c r="H122" s="366">
        <v>297</v>
      </c>
      <c r="I122" s="370">
        <v>0.39500000000000002</v>
      </c>
      <c r="J122" s="533">
        <f>ROUND(PRODUCT(F122:I122),2)</f>
        <v>234.63</v>
      </c>
    </row>
    <row r="123" spans="1:10" s="15" customFormat="1" ht="13.8">
      <c r="A123" s="556"/>
      <c r="B123" s="363"/>
      <c r="C123" s="363"/>
      <c r="D123" s="359"/>
      <c r="E123" s="346"/>
      <c r="F123" s="369"/>
      <c r="G123" s="369"/>
      <c r="H123" s="369"/>
      <c r="I123" s="369"/>
      <c r="J123" s="570"/>
    </row>
    <row r="124" spans="1:10" s="15" customFormat="1" ht="13.8">
      <c r="A124" s="556"/>
      <c r="B124" s="363"/>
      <c r="C124" s="363"/>
      <c r="D124" s="350" t="str">
        <f>"Total item "&amp;A119</f>
        <v>Total item 2.2.4.18</v>
      </c>
      <c r="E124" s="241"/>
      <c r="F124" s="351"/>
      <c r="G124" s="351"/>
      <c r="H124" s="351"/>
      <c r="I124" s="351"/>
      <c r="J124" s="524">
        <f>SUM(J121:J122)</f>
        <v>469.26</v>
      </c>
    </row>
    <row r="125" spans="1:10" s="15" customFormat="1" ht="13.8">
      <c r="A125" s="556"/>
      <c r="B125" s="363"/>
      <c r="C125" s="363"/>
      <c r="D125" s="367"/>
      <c r="E125" s="346"/>
      <c r="F125" s="347"/>
      <c r="G125" s="347"/>
      <c r="H125" s="347"/>
      <c r="I125" s="347"/>
      <c r="J125" s="557"/>
    </row>
    <row r="126" spans="1:10" s="159" customFormat="1" ht="27.6">
      <c r="A126" s="564" t="s">
        <v>16411</v>
      </c>
      <c r="B126" s="565" t="s">
        <v>49</v>
      </c>
      <c r="C126" s="565" t="s">
        <v>214</v>
      </c>
      <c r="D126" s="566" t="s">
        <v>242</v>
      </c>
      <c r="E126" s="565" t="s">
        <v>205</v>
      </c>
      <c r="F126" s="567"/>
      <c r="G126" s="567"/>
      <c r="H126" s="567"/>
      <c r="I126" s="567"/>
      <c r="J126" s="568"/>
    </row>
    <row r="127" spans="1:10" s="15" customFormat="1" ht="13.8">
      <c r="A127" s="556"/>
      <c r="B127" s="363"/>
      <c r="C127" s="363"/>
      <c r="D127" s="364" t="s">
        <v>16425</v>
      </c>
      <c r="E127" s="241"/>
      <c r="F127" s="361"/>
      <c r="G127" s="361" t="s">
        <v>16426</v>
      </c>
      <c r="H127" s="361" t="s">
        <v>16419</v>
      </c>
      <c r="I127" s="361" t="s">
        <v>16427</v>
      </c>
      <c r="J127" s="569"/>
    </row>
    <row r="128" spans="1:10" s="15" customFormat="1" ht="13.8">
      <c r="A128" s="556"/>
      <c r="B128" s="363"/>
      <c r="C128" s="363"/>
      <c r="D128" s="364" t="s">
        <v>16431</v>
      </c>
      <c r="E128" s="241"/>
      <c r="F128" s="366"/>
      <c r="G128" s="366">
        <v>2</v>
      </c>
      <c r="H128" s="366">
        <v>297</v>
      </c>
      <c r="I128" s="370">
        <v>0.245</v>
      </c>
      <c r="J128" s="533">
        <f>ROUND(PRODUCT(F128:I128),2)</f>
        <v>145.53</v>
      </c>
    </row>
    <row r="129" spans="1:10" s="15" customFormat="1" ht="13.8">
      <c r="A129" s="556"/>
      <c r="B129" s="363"/>
      <c r="C129" s="363"/>
      <c r="D129" s="362" t="s">
        <v>16432</v>
      </c>
      <c r="E129" s="241"/>
      <c r="F129" s="366"/>
      <c r="G129" s="366">
        <v>2</v>
      </c>
      <c r="H129" s="366">
        <v>297</v>
      </c>
      <c r="I129" s="370">
        <v>0.245</v>
      </c>
      <c r="J129" s="533">
        <f>ROUND(PRODUCT(F129:I129),2)</f>
        <v>145.53</v>
      </c>
    </row>
    <row r="130" spans="1:10" s="15" customFormat="1" ht="13.8">
      <c r="A130" s="556"/>
      <c r="B130" s="363"/>
      <c r="C130" s="363"/>
      <c r="D130" s="362"/>
      <c r="E130" s="241"/>
      <c r="F130" s="366"/>
      <c r="G130" s="366"/>
      <c r="H130" s="366"/>
      <c r="I130" s="366"/>
      <c r="J130" s="533"/>
    </row>
    <row r="131" spans="1:10" s="15" customFormat="1" ht="13.8">
      <c r="A131" s="556"/>
      <c r="B131" s="363"/>
      <c r="C131" s="363"/>
      <c r="D131" s="350" t="str">
        <f>"Total item "&amp;A126</f>
        <v>Total item 2.2.4.19</v>
      </c>
      <c r="E131" s="241"/>
      <c r="F131" s="351"/>
      <c r="G131" s="351"/>
      <c r="H131" s="351"/>
      <c r="I131" s="351"/>
      <c r="J131" s="524">
        <f>SUM(J128:J129)</f>
        <v>291.06</v>
      </c>
    </row>
    <row r="132" spans="1:10" s="15" customFormat="1" ht="13.8">
      <c r="A132" s="556"/>
      <c r="B132" s="363"/>
      <c r="C132" s="363"/>
      <c r="D132" s="373"/>
      <c r="E132" s="346"/>
      <c r="F132" s="347"/>
      <c r="G132" s="347"/>
      <c r="H132" s="347"/>
      <c r="I132" s="347"/>
      <c r="J132" s="557"/>
    </row>
    <row r="133" spans="1:10" s="159" customFormat="1" ht="27.6">
      <c r="A133" s="564" t="s">
        <v>16412</v>
      </c>
      <c r="B133" s="565" t="s">
        <v>49</v>
      </c>
      <c r="C133" s="565" t="s">
        <v>214</v>
      </c>
      <c r="D133" s="566" t="s">
        <v>240</v>
      </c>
      <c r="E133" s="565" t="s">
        <v>205</v>
      </c>
      <c r="F133" s="567"/>
      <c r="G133" s="567"/>
      <c r="H133" s="567"/>
      <c r="I133" s="567"/>
      <c r="J133" s="568"/>
    </row>
    <row r="134" spans="1:10" s="15" customFormat="1" ht="13.8">
      <c r="A134" s="556"/>
      <c r="B134" s="363"/>
      <c r="C134" s="363"/>
      <c r="D134" s="364" t="s">
        <v>16433</v>
      </c>
      <c r="E134" s="241"/>
      <c r="F134" s="361" t="s">
        <v>16436</v>
      </c>
      <c r="G134" s="361" t="s">
        <v>16426</v>
      </c>
      <c r="H134" s="361" t="s">
        <v>16419</v>
      </c>
      <c r="I134" s="361" t="s">
        <v>16427</v>
      </c>
      <c r="J134" s="569"/>
    </row>
    <row r="135" spans="1:10" s="15" customFormat="1" ht="13.8">
      <c r="A135" s="556"/>
      <c r="B135" s="363"/>
      <c r="C135" s="363"/>
      <c r="D135" s="364" t="s">
        <v>16435</v>
      </c>
      <c r="E135" s="241"/>
      <c r="F135" s="366">
        <v>99</v>
      </c>
      <c r="G135" s="366">
        <v>4</v>
      </c>
      <c r="H135" s="366">
        <v>3</v>
      </c>
      <c r="I135" s="370">
        <v>0.61699999999999999</v>
      </c>
      <c r="J135" s="533">
        <f>ROUND(PRODUCT(F135:I135),2)</f>
        <v>733</v>
      </c>
    </row>
    <row r="136" spans="1:10" s="15" customFormat="1" ht="13.8">
      <c r="A136" s="556"/>
      <c r="B136" s="363"/>
      <c r="C136" s="363"/>
      <c r="D136" s="359"/>
      <c r="E136" s="346"/>
      <c r="F136" s="369"/>
      <c r="G136" s="369"/>
      <c r="H136" s="369"/>
      <c r="I136" s="371"/>
      <c r="J136" s="570"/>
    </row>
    <row r="137" spans="1:10" s="15" customFormat="1" ht="13.8">
      <c r="A137" s="556"/>
      <c r="B137" s="363"/>
      <c r="C137" s="363"/>
      <c r="D137" s="350" t="str">
        <f>"Total item "&amp;A133</f>
        <v>Total item 2.2.4.20</v>
      </c>
      <c r="E137" s="241"/>
      <c r="F137" s="351"/>
      <c r="G137" s="351"/>
      <c r="H137" s="351"/>
      <c r="I137" s="351"/>
      <c r="J137" s="524">
        <f>SUM(J135:J136)</f>
        <v>733</v>
      </c>
    </row>
    <row r="138" spans="1:10" s="15" customFormat="1" ht="13.8">
      <c r="A138" s="556"/>
      <c r="B138" s="363"/>
      <c r="C138" s="363"/>
      <c r="D138" s="367"/>
      <c r="E138" s="346"/>
      <c r="F138" s="347"/>
      <c r="G138" s="347"/>
      <c r="H138" s="347"/>
      <c r="I138" s="347"/>
      <c r="J138" s="557"/>
    </row>
    <row r="139" spans="1:10" s="159" customFormat="1" ht="27.6">
      <c r="A139" s="564" t="s">
        <v>16413</v>
      </c>
      <c r="B139" s="565" t="s">
        <v>49</v>
      </c>
      <c r="C139" s="565" t="s">
        <v>214</v>
      </c>
      <c r="D139" s="566" t="s">
        <v>243</v>
      </c>
      <c r="E139" s="565" t="s">
        <v>205</v>
      </c>
      <c r="F139" s="567"/>
      <c r="G139" s="567"/>
      <c r="H139" s="567"/>
      <c r="I139" s="567"/>
      <c r="J139" s="568"/>
    </row>
    <row r="140" spans="1:10" s="15" customFormat="1" ht="13.8">
      <c r="A140" s="556"/>
      <c r="B140" s="363"/>
      <c r="C140" s="363"/>
      <c r="D140" s="364" t="s">
        <v>16433</v>
      </c>
      <c r="E140" s="241"/>
      <c r="F140" s="361" t="s">
        <v>16434</v>
      </c>
      <c r="G140" s="361" t="s">
        <v>16437</v>
      </c>
      <c r="H140" s="361" t="s">
        <v>16419</v>
      </c>
      <c r="I140" s="361" t="s">
        <v>16427</v>
      </c>
      <c r="J140" s="557"/>
    </row>
    <row r="141" spans="1:10" s="15" customFormat="1" ht="13.8">
      <c r="A141" s="556"/>
      <c r="B141" s="363"/>
      <c r="C141" s="363"/>
      <c r="D141" s="364" t="s">
        <v>16440</v>
      </c>
      <c r="E141" s="241"/>
      <c r="F141" s="366">
        <v>99</v>
      </c>
      <c r="G141" s="366">
        <f>ROUND((0.8+2.2)/0.13,0)</f>
        <v>23</v>
      </c>
      <c r="H141" s="366">
        <f>((0.15-0.03*2)+(0.25-0.03*2))*2+0.04</f>
        <v>0.60000000000000009</v>
      </c>
      <c r="I141" s="370">
        <v>0.154</v>
      </c>
      <c r="J141" s="533">
        <f>ROUND(PRODUCT(F141:I141),2)</f>
        <v>210.39</v>
      </c>
    </row>
    <row r="142" spans="1:10" s="15" customFormat="1" ht="13.8">
      <c r="A142" s="556"/>
      <c r="B142" s="363"/>
      <c r="C142" s="363"/>
      <c r="D142" s="364" t="s">
        <v>16438</v>
      </c>
      <c r="E142" s="241"/>
      <c r="F142" s="361"/>
      <c r="G142" s="361" t="s">
        <v>16439</v>
      </c>
      <c r="H142" s="361" t="s">
        <v>16419</v>
      </c>
      <c r="I142" s="361" t="s">
        <v>16427</v>
      </c>
      <c r="J142" s="569"/>
    </row>
    <row r="143" spans="1:10" s="15" customFormat="1" ht="13.8">
      <c r="A143" s="556"/>
      <c r="B143" s="363"/>
      <c r="C143" s="363"/>
      <c r="D143" s="364" t="s">
        <v>16441</v>
      </c>
      <c r="E143" s="241"/>
      <c r="F143" s="366"/>
      <c r="G143" s="366">
        <f>ROUND(297/0.15,0)</f>
        <v>1980</v>
      </c>
      <c r="H143" s="366">
        <f>((0.2-0.03*2)+(0.2-0.03*2))*2+0.04</f>
        <v>0.60000000000000009</v>
      </c>
      <c r="I143" s="370">
        <v>0.154</v>
      </c>
      <c r="J143" s="533">
        <f>ROUND(PRODUCT(F143:I143),2)</f>
        <v>182.95</v>
      </c>
    </row>
    <row r="144" spans="1:10" s="15" customFormat="1" ht="13.8">
      <c r="A144" s="556"/>
      <c r="B144" s="363"/>
      <c r="C144" s="363"/>
      <c r="D144" s="364" t="s">
        <v>16425</v>
      </c>
      <c r="E144" s="241"/>
      <c r="F144" s="361"/>
      <c r="G144" s="361" t="s">
        <v>16439</v>
      </c>
      <c r="H144" s="361" t="s">
        <v>16419</v>
      </c>
      <c r="I144" s="361" t="s">
        <v>16427</v>
      </c>
      <c r="J144" s="569"/>
    </row>
    <row r="145" spans="1:19" s="15" customFormat="1" ht="13.8">
      <c r="A145" s="556"/>
      <c r="B145" s="363"/>
      <c r="C145" s="363"/>
      <c r="D145" s="364" t="s">
        <v>16441</v>
      </c>
      <c r="E145" s="241"/>
      <c r="F145" s="366"/>
      <c r="G145" s="366">
        <f>ROUND(297/0.15,0)</f>
        <v>1980</v>
      </c>
      <c r="H145" s="366">
        <f>((0.1-0.03*2)+(0.2-0.03*2))*2+0.04</f>
        <v>0.4</v>
      </c>
      <c r="I145" s="370">
        <v>0.154</v>
      </c>
      <c r="J145" s="533">
        <f>ROUND(PRODUCT(F145:I145),2)</f>
        <v>121.97</v>
      </c>
    </row>
    <row r="146" spans="1:19" s="15" customFormat="1" ht="13.8">
      <c r="A146" s="556"/>
      <c r="B146" s="363"/>
      <c r="C146" s="363"/>
      <c r="D146" s="367"/>
      <c r="E146" s="346"/>
      <c r="F146" s="347"/>
      <c r="G146" s="347"/>
      <c r="H146" s="347"/>
      <c r="I146" s="347"/>
      <c r="J146" s="557"/>
    </row>
    <row r="147" spans="1:19" s="15" customFormat="1" ht="13.8">
      <c r="A147" s="556"/>
      <c r="B147" s="363"/>
      <c r="C147" s="363"/>
      <c r="D147" s="350" t="str">
        <f>"Total item "&amp;A139</f>
        <v>Total item 2.2.4.21</v>
      </c>
      <c r="E147" s="241"/>
      <c r="F147" s="351"/>
      <c r="G147" s="351"/>
      <c r="H147" s="351"/>
      <c r="I147" s="351"/>
      <c r="J147" s="524">
        <f>SUM(J141:J145)</f>
        <v>515.30999999999995</v>
      </c>
    </row>
    <row r="148" spans="1:19" s="15" customFormat="1" ht="13.8">
      <c r="A148" s="556"/>
      <c r="B148" s="363"/>
      <c r="C148" s="363"/>
      <c r="D148" s="373"/>
      <c r="E148" s="346"/>
      <c r="F148" s="347"/>
      <c r="G148" s="347"/>
      <c r="H148" s="347"/>
      <c r="I148" s="347"/>
      <c r="J148" s="557"/>
    </row>
    <row r="149" spans="1:19" s="159" customFormat="1" ht="27.6">
      <c r="A149" s="564" t="s">
        <v>16414</v>
      </c>
      <c r="B149" s="565" t="s">
        <v>49</v>
      </c>
      <c r="C149" s="565" t="s">
        <v>214</v>
      </c>
      <c r="D149" s="566" t="s">
        <v>6337</v>
      </c>
      <c r="E149" s="565" t="s">
        <v>217</v>
      </c>
      <c r="F149" s="567"/>
      <c r="G149" s="567"/>
      <c r="H149" s="567"/>
      <c r="I149" s="567"/>
      <c r="J149" s="568"/>
      <c r="M149" s="192"/>
      <c r="N149" s="192"/>
      <c r="O149" s="192"/>
      <c r="P149" s="192"/>
      <c r="Q149" s="192"/>
      <c r="R149" s="192"/>
      <c r="S149" s="192"/>
    </row>
    <row r="150" spans="1:19" s="15" customFormat="1" ht="13.8">
      <c r="A150" s="556"/>
      <c r="B150" s="363"/>
      <c r="C150" s="363"/>
      <c r="D150" s="364" t="s">
        <v>16389</v>
      </c>
      <c r="E150" s="241"/>
      <c r="F150" s="361"/>
      <c r="G150" s="361"/>
      <c r="H150" s="361"/>
      <c r="I150" s="361" t="s">
        <v>16442</v>
      </c>
      <c r="J150" s="569"/>
      <c r="L150" s="188"/>
      <c r="M150" s="190"/>
      <c r="N150" s="190"/>
      <c r="O150" s="190"/>
      <c r="P150" s="190"/>
      <c r="Q150" s="190"/>
      <c r="R150" s="190"/>
      <c r="S150" s="190"/>
    </row>
    <row r="151" spans="1:19" s="15" customFormat="1" ht="13.8">
      <c r="A151" s="556"/>
      <c r="B151" s="363"/>
      <c r="C151" s="363"/>
      <c r="D151" s="364"/>
      <c r="E151" s="241"/>
      <c r="F151" s="366">
        <v>99</v>
      </c>
      <c r="G151" s="366">
        <v>0.6</v>
      </c>
      <c r="H151" s="366">
        <v>0.6</v>
      </c>
      <c r="I151" s="366">
        <v>0.15</v>
      </c>
      <c r="J151" s="533">
        <f>ROUND(PRODUCT(F151:I151),2)</f>
        <v>5.35</v>
      </c>
    </row>
    <row r="152" spans="1:19" s="15" customFormat="1" ht="13.8">
      <c r="A152" s="556"/>
      <c r="B152" s="363"/>
      <c r="C152" s="363"/>
      <c r="D152" s="364" t="s">
        <v>16443</v>
      </c>
      <c r="E152" s="241"/>
      <c r="F152" s="351">
        <v>99</v>
      </c>
      <c r="G152" s="351">
        <v>0.15</v>
      </c>
      <c r="H152" s="351">
        <v>0.25</v>
      </c>
      <c r="I152" s="351">
        <f>2.2+0.8-0.2-0.2-0.15</f>
        <v>2.4499999999999997</v>
      </c>
      <c r="J152" s="533">
        <f>ROUND(PRODUCT(F152:I152),2)</f>
        <v>9.1</v>
      </c>
    </row>
    <row r="153" spans="1:19" s="15" customFormat="1" ht="13.8">
      <c r="A153" s="556"/>
      <c r="B153" s="363"/>
      <c r="C153" s="363"/>
      <c r="D153" s="364"/>
      <c r="E153" s="241"/>
      <c r="F153" s="366"/>
      <c r="G153" s="366" t="s">
        <v>16395</v>
      </c>
      <c r="H153" s="361"/>
      <c r="I153" s="361"/>
      <c r="J153" s="569"/>
    </row>
    <row r="154" spans="1:19" s="15" customFormat="1" ht="13.8">
      <c r="A154" s="556"/>
      <c r="B154" s="363"/>
      <c r="C154" s="363"/>
      <c r="D154" s="364" t="s">
        <v>16421</v>
      </c>
      <c r="E154" s="241"/>
      <c r="F154" s="361"/>
      <c r="G154" s="366">
        <v>297</v>
      </c>
      <c r="H154" s="366">
        <v>0.2</v>
      </c>
      <c r="I154" s="366">
        <v>0.2</v>
      </c>
      <c r="J154" s="533">
        <f>ROUND(PRODUCT(F154:I154),2)</f>
        <v>11.88</v>
      </c>
    </row>
    <row r="155" spans="1:19" s="15" customFormat="1" ht="13.8">
      <c r="A155" s="556"/>
      <c r="B155" s="363"/>
      <c r="C155" s="363"/>
      <c r="D155" s="364"/>
      <c r="E155" s="241"/>
      <c r="F155" s="366"/>
      <c r="G155" s="366" t="s">
        <v>16395</v>
      </c>
      <c r="H155" s="366"/>
      <c r="I155" s="370"/>
      <c r="J155" s="533"/>
    </row>
    <row r="156" spans="1:19" s="15" customFormat="1" ht="13.8">
      <c r="A156" s="556"/>
      <c r="B156" s="363"/>
      <c r="C156" s="363"/>
      <c r="D156" s="364" t="s">
        <v>16425</v>
      </c>
      <c r="E156" s="241"/>
      <c r="F156" s="347"/>
      <c r="G156" s="366">
        <v>297</v>
      </c>
      <c r="H156" s="366">
        <v>0.1</v>
      </c>
      <c r="I156" s="366">
        <v>0.2</v>
      </c>
      <c r="J156" s="533">
        <f>ROUND(PRODUCT(F156:I156),2)</f>
        <v>5.94</v>
      </c>
    </row>
    <row r="157" spans="1:19" s="15" customFormat="1" ht="13.8">
      <c r="A157" s="556"/>
      <c r="B157" s="363"/>
      <c r="C157" s="363"/>
      <c r="D157" s="350"/>
      <c r="E157" s="241"/>
      <c r="F157" s="360"/>
      <c r="G157" s="360"/>
      <c r="H157" s="360"/>
      <c r="I157" s="360"/>
      <c r="J157" s="533"/>
    </row>
    <row r="158" spans="1:19" s="15" customFormat="1" ht="13.8">
      <c r="A158" s="556"/>
      <c r="B158" s="363"/>
      <c r="C158" s="363"/>
      <c r="D158" s="374" t="str">
        <f>"Total item "&amp;A149</f>
        <v>Total item 2.2.4.22</v>
      </c>
      <c r="E158" s="244"/>
      <c r="F158" s="375"/>
      <c r="G158" s="375"/>
      <c r="H158" s="375"/>
      <c r="I158" s="375"/>
      <c r="J158" s="524">
        <f>SUM(J151:J156)</f>
        <v>32.269999999999996</v>
      </c>
    </row>
    <row r="159" spans="1:19" s="15" customFormat="1" ht="13.8">
      <c r="A159" s="556"/>
      <c r="B159" s="363"/>
      <c r="C159" s="363"/>
      <c r="D159" s="373"/>
      <c r="E159" s="346"/>
      <c r="F159" s="347"/>
      <c r="G159" s="571"/>
      <c r="H159" s="347"/>
      <c r="I159" s="347"/>
      <c r="J159" s="533"/>
    </row>
    <row r="160" spans="1:19" s="15" customFormat="1" ht="13.8">
      <c r="A160" s="514" t="s">
        <v>13652</v>
      </c>
      <c r="B160" s="515" t="s">
        <v>49</v>
      </c>
      <c r="C160" s="515" t="s">
        <v>214</v>
      </c>
      <c r="D160" s="548" t="s">
        <v>13653</v>
      </c>
      <c r="E160" s="515"/>
      <c r="F160" s="517"/>
      <c r="G160" s="517"/>
      <c r="H160" s="517"/>
      <c r="I160" s="517"/>
      <c r="J160" s="518"/>
    </row>
    <row r="161" spans="1:19" s="15" customFormat="1" ht="13.8">
      <c r="A161" s="556"/>
      <c r="B161" s="363"/>
      <c r="C161" s="363"/>
      <c r="D161" s="350"/>
      <c r="E161" s="241"/>
      <c r="F161" s="351"/>
      <c r="G161" s="351"/>
      <c r="H161" s="351"/>
      <c r="I161" s="351"/>
      <c r="J161" s="557"/>
    </row>
    <row r="162" spans="1:19" s="15" customFormat="1" ht="13.8">
      <c r="A162" s="541"/>
      <c r="B162" s="542" t="s">
        <v>49</v>
      </c>
      <c r="C162" s="542" t="s">
        <v>214</v>
      </c>
      <c r="D162" s="543" t="s">
        <v>16385</v>
      </c>
      <c r="E162" s="542"/>
      <c r="F162" s="544"/>
      <c r="G162" s="544"/>
      <c r="H162" s="544"/>
      <c r="I162" s="544"/>
      <c r="J162" s="545"/>
    </row>
    <row r="163" spans="1:19" s="15" customFormat="1" ht="41.4">
      <c r="A163" s="551" t="s">
        <v>16444</v>
      </c>
      <c r="B163" s="552" t="s">
        <v>49</v>
      </c>
      <c r="C163" s="552" t="s">
        <v>214</v>
      </c>
      <c r="D163" s="553" t="s">
        <v>227</v>
      </c>
      <c r="E163" s="552" t="s">
        <v>109</v>
      </c>
      <c r="F163" s="554"/>
      <c r="G163" s="554"/>
      <c r="H163" s="554"/>
      <c r="I163" s="554"/>
      <c r="J163" s="555"/>
    </row>
    <row r="164" spans="1:19" s="15" customFormat="1" ht="13.8">
      <c r="A164" s="556"/>
      <c r="B164" s="363"/>
      <c r="C164" s="363"/>
      <c r="D164" s="364" t="s">
        <v>16447</v>
      </c>
      <c r="E164" s="241"/>
      <c r="F164" s="249"/>
      <c r="G164" s="366" t="s">
        <v>16395</v>
      </c>
      <c r="H164" s="249"/>
      <c r="I164" s="249"/>
      <c r="J164" s="569"/>
    </row>
    <row r="165" spans="1:19" s="15" customFormat="1" ht="13.8">
      <c r="A165" s="556"/>
      <c r="B165" s="363"/>
      <c r="C165" s="363"/>
      <c r="D165" s="364" t="s">
        <v>16392</v>
      </c>
      <c r="E165" s="241"/>
      <c r="F165" s="366"/>
      <c r="G165" s="366">
        <v>297</v>
      </c>
      <c r="H165" s="366"/>
      <c r="I165" s="366">
        <v>1.8</v>
      </c>
      <c r="J165" s="533">
        <f>ROUND(PRODUCT(F165:I165),2)</f>
        <v>534.6</v>
      </c>
    </row>
    <row r="166" spans="1:19" s="189" customFormat="1" ht="13.8">
      <c r="A166" s="556"/>
      <c r="B166" s="363"/>
      <c r="C166" s="363"/>
      <c r="D166" s="364" t="s">
        <v>13499</v>
      </c>
      <c r="E166" s="241"/>
      <c r="F166" s="366">
        <v>-99</v>
      </c>
      <c r="G166" s="366">
        <v>0.15</v>
      </c>
      <c r="H166" s="357"/>
      <c r="I166" s="366">
        <v>1.8</v>
      </c>
      <c r="J166" s="533">
        <f>ROUND(PRODUCT(F166:I166),2)</f>
        <v>-26.73</v>
      </c>
    </row>
    <row r="167" spans="1:19" s="104" customFormat="1" ht="13.8">
      <c r="A167" s="556"/>
      <c r="B167" s="363"/>
      <c r="C167" s="363"/>
      <c r="D167" s="367"/>
      <c r="E167" s="346"/>
      <c r="F167" s="369"/>
      <c r="G167" s="369"/>
      <c r="H167" s="372"/>
      <c r="I167" s="372"/>
      <c r="J167" s="572"/>
    </row>
    <row r="168" spans="1:19" s="195" customFormat="1" ht="13.8">
      <c r="A168" s="556"/>
      <c r="B168" s="363"/>
      <c r="C168" s="363"/>
      <c r="D168" s="350" t="str">
        <f>"Total item "&amp;A163</f>
        <v>Total item 2.8.9</v>
      </c>
      <c r="E168" s="241"/>
      <c r="F168" s="351"/>
      <c r="G168" s="351"/>
      <c r="H168" s="351"/>
      <c r="I168" s="351"/>
      <c r="J168" s="524">
        <f>SUM(J165:J166)</f>
        <v>507.87</v>
      </c>
    </row>
    <row r="169" spans="1:19" s="15" customFormat="1" ht="13.8">
      <c r="A169" s="556"/>
      <c r="B169" s="363"/>
      <c r="C169" s="363"/>
      <c r="D169" s="367"/>
      <c r="E169" s="346"/>
      <c r="F169" s="347"/>
      <c r="G169" s="347"/>
      <c r="H169" s="347"/>
      <c r="I169" s="347"/>
      <c r="J169" s="557"/>
    </row>
    <row r="170" spans="1:19" s="159" customFormat="1" ht="41.4">
      <c r="A170" s="525" t="s">
        <v>16445</v>
      </c>
      <c r="B170" s="526" t="s">
        <v>49</v>
      </c>
      <c r="C170" s="526" t="s">
        <v>214</v>
      </c>
      <c r="D170" s="573" t="s">
        <v>6325</v>
      </c>
      <c r="E170" s="526" t="s">
        <v>109</v>
      </c>
      <c r="F170" s="574"/>
      <c r="G170" s="574"/>
      <c r="H170" s="574"/>
      <c r="I170" s="574"/>
      <c r="J170" s="575"/>
    </row>
    <row r="171" spans="1:19" s="15" customFormat="1" ht="13.8">
      <c r="A171" s="556"/>
      <c r="B171" s="363"/>
      <c r="C171" s="363"/>
      <c r="D171" s="364" t="s">
        <v>16447</v>
      </c>
      <c r="E171" s="241"/>
      <c r="F171" s="366" t="s">
        <v>16422</v>
      </c>
      <c r="G171" s="366" t="s">
        <v>16395</v>
      </c>
      <c r="H171" s="249"/>
      <c r="I171" s="366" t="s">
        <v>16448</v>
      </c>
      <c r="J171" s="569"/>
      <c r="L171" s="188"/>
      <c r="M171" s="190"/>
      <c r="N171" s="190"/>
      <c r="O171" s="190"/>
      <c r="P171" s="190"/>
      <c r="Q171" s="190"/>
      <c r="R171" s="190"/>
      <c r="S171" s="190"/>
    </row>
    <row r="172" spans="1:19" s="15" customFormat="1" ht="13.8">
      <c r="A172" s="556"/>
      <c r="B172" s="363"/>
      <c r="C172" s="363"/>
      <c r="D172" s="364" t="s">
        <v>16450</v>
      </c>
      <c r="E172" s="241"/>
      <c r="F172" s="366">
        <v>2</v>
      </c>
      <c r="G172" s="366">
        <v>297</v>
      </c>
      <c r="H172" s="366"/>
      <c r="I172" s="366">
        <v>2.2000000000000002</v>
      </c>
      <c r="J172" s="533">
        <f>ROUND(PRODUCT(F172:I172),2)</f>
        <v>1306.8</v>
      </c>
    </row>
    <row r="173" spans="1:19" s="15" customFormat="1" ht="13.8">
      <c r="A173" s="556"/>
      <c r="B173" s="363"/>
      <c r="C173" s="363"/>
      <c r="D173" s="364" t="s">
        <v>16449</v>
      </c>
      <c r="E173" s="241"/>
      <c r="F173" s="366">
        <f>99*2</f>
        <v>198</v>
      </c>
      <c r="G173" s="366">
        <v>0.15</v>
      </c>
      <c r="H173" s="357"/>
      <c r="I173" s="366">
        <v>2.2000000000000002</v>
      </c>
      <c r="J173" s="533">
        <f>ROUND(PRODUCT(F173:I173),2)</f>
        <v>65.34</v>
      </c>
    </row>
    <row r="174" spans="1:19" s="15" customFormat="1" ht="13.8">
      <c r="A174" s="556"/>
      <c r="B174" s="363"/>
      <c r="C174" s="363"/>
      <c r="D174" s="367"/>
      <c r="E174" s="346"/>
      <c r="F174" s="369"/>
      <c r="G174" s="369"/>
      <c r="H174" s="372"/>
      <c r="I174" s="369"/>
      <c r="J174" s="533"/>
    </row>
    <row r="175" spans="1:19" s="15" customFormat="1" ht="13.8">
      <c r="A175" s="556"/>
      <c r="B175" s="363"/>
      <c r="C175" s="363"/>
      <c r="D175" s="350" t="str">
        <f>"Total item "&amp;A170</f>
        <v>Total item 2.8.10</v>
      </c>
      <c r="E175" s="241"/>
      <c r="F175" s="351"/>
      <c r="G175" s="351"/>
      <c r="H175" s="351"/>
      <c r="I175" s="351"/>
      <c r="J175" s="524">
        <f>SUM(J172:J173)</f>
        <v>1372.1399999999999</v>
      </c>
    </row>
    <row r="176" spans="1:19" s="15" customFormat="1" ht="13.8">
      <c r="A176" s="556"/>
      <c r="B176" s="363"/>
      <c r="C176" s="363"/>
      <c r="D176" s="373"/>
      <c r="E176" s="346"/>
      <c r="F176" s="360"/>
      <c r="G176" s="360"/>
      <c r="H176" s="360"/>
      <c r="I176" s="360"/>
      <c r="J176" s="557"/>
    </row>
    <row r="177" spans="1:19" s="159" customFormat="1" ht="41.4">
      <c r="A177" s="525" t="s">
        <v>16446</v>
      </c>
      <c r="B177" s="526" t="s">
        <v>49</v>
      </c>
      <c r="C177" s="526" t="s">
        <v>214</v>
      </c>
      <c r="D177" s="573" t="s">
        <v>251</v>
      </c>
      <c r="E177" s="526" t="s">
        <v>109</v>
      </c>
      <c r="F177" s="574"/>
      <c r="G177" s="574"/>
      <c r="H177" s="574"/>
      <c r="I177" s="574"/>
      <c r="J177" s="575"/>
      <c r="L177" s="385"/>
      <c r="M177" s="192"/>
      <c r="N177" s="192"/>
      <c r="O177" s="192"/>
      <c r="P177" s="192"/>
      <c r="Q177" s="192"/>
      <c r="R177" s="192"/>
      <c r="S177" s="192"/>
    </row>
    <row r="178" spans="1:19" s="15" customFormat="1" ht="13.8">
      <c r="A178" s="556"/>
      <c r="B178" s="363"/>
      <c r="C178" s="363"/>
      <c r="D178" s="364" t="s">
        <v>16447</v>
      </c>
      <c r="E178" s="241"/>
      <c r="F178" s="366" t="s">
        <v>16422</v>
      </c>
      <c r="G178" s="366" t="s">
        <v>16395</v>
      </c>
      <c r="H178" s="249"/>
      <c r="I178" s="366" t="s">
        <v>16448</v>
      </c>
      <c r="J178" s="569"/>
      <c r="L178" s="188"/>
      <c r="M178" s="190"/>
      <c r="N178" s="190"/>
      <c r="O178" s="190"/>
      <c r="P178" s="190"/>
      <c r="Q178" s="190"/>
      <c r="R178" s="190"/>
      <c r="S178" s="190"/>
    </row>
    <row r="179" spans="1:19" s="15" customFormat="1" ht="13.8">
      <c r="A179" s="556"/>
      <c r="B179" s="363"/>
      <c r="C179" s="363"/>
      <c r="D179" s="364" t="s">
        <v>16450</v>
      </c>
      <c r="E179" s="346"/>
      <c r="F179" s="366">
        <v>2</v>
      </c>
      <c r="G179" s="366">
        <v>297</v>
      </c>
      <c r="H179" s="366"/>
      <c r="I179" s="366">
        <v>2.2000000000000002</v>
      </c>
      <c r="J179" s="533">
        <f>ROUND(PRODUCT(F179:I179),2)</f>
        <v>1306.8</v>
      </c>
      <c r="L179" s="188"/>
      <c r="M179" s="190"/>
      <c r="N179" s="190"/>
      <c r="O179" s="190"/>
      <c r="P179" s="190"/>
      <c r="Q179" s="190"/>
      <c r="R179" s="190"/>
      <c r="S179" s="190"/>
    </row>
    <row r="180" spans="1:19" s="15" customFormat="1" ht="13.8">
      <c r="A180" s="556"/>
      <c r="B180" s="363"/>
      <c r="C180" s="363"/>
      <c r="D180" s="364" t="s">
        <v>16449</v>
      </c>
      <c r="E180" s="346"/>
      <c r="F180" s="366">
        <f>99*2</f>
        <v>198</v>
      </c>
      <c r="G180" s="366">
        <v>0.15</v>
      </c>
      <c r="H180" s="357"/>
      <c r="I180" s="366">
        <v>2.2000000000000002</v>
      </c>
      <c r="J180" s="533">
        <f>ROUND(PRODUCT(F180:I180),2)</f>
        <v>65.34</v>
      </c>
    </row>
    <row r="181" spans="1:19" s="15" customFormat="1" ht="13.8">
      <c r="A181" s="556"/>
      <c r="B181" s="363"/>
      <c r="C181" s="363"/>
      <c r="D181" s="364" t="s">
        <v>16453</v>
      </c>
      <c r="E181" s="241"/>
      <c r="F181" s="351"/>
      <c r="G181" s="351">
        <v>297</v>
      </c>
      <c r="H181" s="351">
        <v>0.13</v>
      </c>
      <c r="I181" s="351"/>
      <c r="J181" s="533">
        <f>ROUND(PRODUCT(F181:I181),2)</f>
        <v>38.61</v>
      </c>
      <c r="L181" s="188"/>
      <c r="M181" s="190"/>
      <c r="N181" s="190"/>
      <c r="O181" s="190"/>
      <c r="P181" s="190"/>
      <c r="Q181" s="190"/>
      <c r="R181" s="190"/>
      <c r="S181" s="190"/>
    </row>
    <row r="182" spans="1:19" s="15" customFormat="1" ht="13.8">
      <c r="A182" s="556"/>
      <c r="B182" s="363"/>
      <c r="C182" s="363"/>
      <c r="D182" s="373"/>
      <c r="E182" s="346"/>
      <c r="F182" s="360"/>
      <c r="G182" s="360"/>
      <c r="H182" s="360"/>
      <c r="I182" s="360"/>
      <c r="J182" s="557"/>
      <c r="L182" s="188"/>
      <c r="M182" s="190"/>
      <c r="N182" s="190"/>
      <c r="O182" s="190"/>
      <c r="P182" s="190"/>
      <c r="Q182" s="190"/>
      <c r="R182" s="190"/>
      <c r="S182" s="190"/>
    </row>
    <row r="183" spans="1:19" s="15" customFormat="1" ht="13.8">
      <c r="A183" s="556"/>
      <c r="B183" s="363"/>
      <c r="C183" s="363"/>
      <c r="D183" s="350" t="str">
        <f>"Total item "&amp;A177</f>
        <v>Total item 2.8.11</v>
      </c>
      <c r="E183" s="241"/>
      <c r="F183" s="351"/>
      <c r="G183" s="351"/>
      <c r="H183" s="351"/>
      <c r="I183" s="351"/>
      <c r="J183" s="524">
        <f>SUM(J179:J181)</f>
        <v>1410.7499999999998</v>
      </c>
    </row>
    <row r="184" spans="1:19" s="18" customFormat="1" ht="13.8">
      <c r="A184" s="556"/>
      <c r="B184" s="363"/>
      <c r="C184" s="363"/>
      <c r="D184" s="350"/>
      <c r="E184" s="241"/>
      <c r="F184" s="351"/>
      <c r="G184" s="351"/>
      <c r="H184" s="351"/>
      <c r="I184" s="351"/>
      <c r="J184" s="557"/>
    </row>
    <row r="185" spans="1:19" s="196" customFormat="1" ht="13.8">
      <c r="A185" s="519" t="s">
        <v>13678</v>
      </c>
      <c r="B185" s="520" t="s">
        <v>49</v>
      </c>
      <c r="C185" s="520" t="s">
        <v>214</v>
      </c>
      <c r="D185" s="576" t="s">
        <v>13679</v>
      </c>
      <c r="E185" s="520"/>
      <c r="F185" s="577"/>
      <c r="G185" s="577"/>
      <c r="H185" s="577"/>
      <c r="I185" s="577"/>
      <c r="J185" s="578"/>
      <c r="K185" s="195"/>
      <c r="M185" s="195"/>
    </row>
    <row r="186" spans="1:19" s="196" customFormat="1" ht="13.8">
      <c r="A186" s="556"/>
      <c r="B186" s="363"/>
      <c r="C186" s="363"/>
      <c r="D186" s="350"/>
      <c r="E186" s="241"/>
      <c r="F186" s="351"/>
      <c r="G186" s="351"/>
      <c r="H186" s="351"/>
      <c r="I186" s="351"/>
      <c r="J186" s="557"/>
      <c r="K186" s="195"/>
      <c r="M186" s="195"/>
    </row>
    <row r="187" spans="1:19" s="16" customFormat="1" ht="13.8">
      <c r="A187" s="541"/>
      <c r="B187" s="542" t="s">
        <v>49</v>
      </c>
      <c r="C187" s="542" t="s">
        <v>214</v>
      </c>
      <c r="D187" s="543" t="s">
        <v>16385</v>
      </c>
      <c r="E187" s="542"/>
      <c r="F187" s="544"/>
      <c r="G187" s="544"/>
      <c r="H187" s="544"/>
      <c r="I187" s="544"/>
      <c r="J187" s="545"/>
      <c r="K187" s="15"/>
      <c r="M187" s="15"/>
    </row>
    <row r="188" spans="1:19" s="16" customFormat="1" ht="27.6">
      <c r="A188" s="525" t="s">
        <v>16454</v>
      </c>
      <c r="B188" s="526" t="s">
        <v>49</v>
      </c>
      <c r="C188" s="526" t="s">
        <v>214</v>
      </c>
      <c r="D188" s="573" t="s">
        <v>260</v>
      </c>
      <c r="E188" s="526" t="s">
        <v>109</v>
      </c>
      <c r="F188" s="574"/>
      <c r="G188" s="574"/>
      <c r="H188" s="574"/>
      <c r="I188" s="574"/>
      <c r="J188" s="575"/>
      <c r="K188" s="15"/>
      <c r="M188" s="15"/>
    </row>
    <row r="189" spans="1:19" s="16" customFormat="1" ht="13.8">
      <c r="A189" s="556"/>
      <c r="B189" s="363"/>
      <c r="C189" s="363"/>
      <c r="D189" s="364" t="s">
        <v>16455</v>
      </c>
      <c r="E189" s="241"/>
      <c r="F189" s="249"/>
      <c r="G189" s="366" t="s">
        <v>36</v>
      </c>
      <c r="H189" s="249"/>
      <c r="I189" s="249"/>
      <c r="J189" s="569"/>
      <c r="K189" s="15"/>
      <c r="M189" s="15"/>
    </row>
    <row r="190" spans="1:19" s="16" customFormat="1" ht="13.8">
      <c r="A190" s="556"/>
      <c r="B190" s="363"/>
      <c r="C190" s="363"/>
      <c r="D190" s="364" t="s">
        <v>16456</v>
      </c>
      <c r="E190" s="241"/>
      <c r="F190" s="366"/>
      <c r="G190" s="366">
        <f>J183</f>
        <v>1410.7499999999998</v>
      </c>
      <c r="H190" s="366"/>
      <c r="I190" s="366"/>
      <c r="J190" s="533">
        <f>ROUND(PRODUCT(F190:I190),2)</f>
        <v>1410.75</v>
      </c>
      <c r="K190" s="15"/>
      <c r="M190" s="15"/>
    </row>
    <row r="191" spans="1:19" s="16" customFormat="1" ht="13.8">
      <c r="A191" s="556"/>
      <c r="B191" s="363"/>
      <c r="C191" s="363"/>
      <c r="D191" s="364"/>
      <c r="E191" s="241"/>
      <c r="F191" s="366"/>
      <c r="G191" s="366"/>
      <c r="H191" s="357"/>
      <c r="I191" s="366"/>
      <c r="J191" s="533"/>
      <c r="K191" s="15"/>
      <c r="M191" s="15"/>
    </row>
    <row r="192" spans="1:19" s="16" customFormat="1" ht="13.8">
      <c r="A192" s="556"/>
      <c r="B192" s="363"/>
      <c r="C192" s="363"/>
      <c r="D192" s="350" t="str">
        <f>"Total item "&amp;A188</f>
        <v>Total item 2.10.8</v>
      </c>
      <c r="E192" s="241"/>
      <c r="F192" s="351"/>
      <c r="G192" s="351"/>
      <c r="H192" s="351"/>
      <c r="I192" s="351"/>
      <c r="J192" s="524">
        <f>SUM(J190)</f>
        <v>1410.75</v>
      </c>
      <c r="K192" s="15"/>
      <c r="M192" s="15"/>
    </row>
    <row r="193" spans="1:30" s="16" customFormat="1" ht="13.8">
      <c r="A193" s="579"/>
      <c r="B193" s="243"/>
      <c r="C193" s="243"/>
      <c r="D193" s="368"/>
      <c r="E193" s="251"/>
      <c r="F193" s="252"/>
      <c r="G193" s="252"/>
      <c r="H193" s="252"/>
      <c r="I193" s="252"/>
      <c r="J193" s="580"/>
      <c r="K193" s="15"/>
      <c r="M193" s="15"/>
    </row>
    <row r="194" spans="1:30" s="159" customFormat="1" ht="13.8">
      <c r="A194" s="396"/>
      <c r="B194" s="456"/>
      <c r="C194" s="457"/>
      <c r="D194" s="395"/>
      <c r="E194" s="396"/>
      <c r="F194" s="397"/>
      <c r="G194" s="397"/>
      <c r="H194" s="397"/>
      <c r="I194" s="397"/>
      <c r="J194" s="397"/>
      <c r="K194" s="191"/>
      <c r="L194" s="191"/>
      <c r="M194" s="191"/>
      <c r="N194" s="191"/>
      <c r="O194" s="191"/>
      <c r="P194" s="191"/>
      <c r="Q194" s="191"/>
      <c r="R194" s="191"/>
      <c r="S194" s="191"/>
      <c r="T194" s="191"/>
      <c r="U194" s="191"/>
      <c r="V194" s="191"/>
      <c r="W194" s="191"/>
      <c r="X194" s="191"/>
      <c r="Y194" s="191"/>
      <c r="Z194" s="191"/>
      <c r="AA194" s="191"/>
      <c r="AB194" s="191"/>
      <c r="AC194" s="191"/>
      <c r="AD194" s="191"/>
    </row>
    <row r="195" spans="1:30" s="169" customFormat="1" ht="13.8">
      <c r="A195" s="409"/>
      <c r="B195" s="439"/>
      <c r="C195" s="386"/>
      <c r="D195" s="398"/>
      <c r="E195" s="399"/>
      <c r="F195" s="400"/>
      <c r="G195" s="400"/>
      <c r="H195" s="401"/>
      <c r="I195" s="400"/>
      <c r="J195" s="401"/>
      <c r="K195" s="377"/>
      <c r="L195" s="378"/>
      <c r="M195" s="189"/>
      <c r="N195" s="189"/>
      <c r="O195" s="189"/>
      <c r="P195" s="189"/>
      <c r="Q195" s="189"/>
      <c r="R195" s="189"/>
      <c r="S195" s="189"/>
      <c r="T195" s="189"/>
      <c r="U195" s="189"/>
      <c r="V195" s="189"/>
      <c r="W195" s="189"/>
      <c r="X195" s="189"/>
      <c r="Y195" s="189"/>
      <c r="Z195" s="189"/>
      <c r="AA195" s="189"/>
      <c r="AB195" s="189"/>
      <c r="AC195" s="189"/>
      <c r="AD195" s="189"/>
    </row>
    <row r="196" spans="1:30" s="18" customFormat="1" ht="13.8">
      <c r="A196" s="409"/>
      <c r="B196" s="440"/>
      <c r="C196" s="387"/>
      <c r="D196" s="398"/>
      <c r="E196" s="399"/>
      <c r="F196" s="400"/>
      <c r="G196" s="400"/>
      <c r="H196" s="400"/>
      <c r="I196" s="400"/>
      <c r="J196" s="402"/>
      <c r="K196" s="152"/>
      <c r="L196" s="152"/>
      <c r="M196" s="152"/>
      <c r="N196" s="152"/>
      <c r="O196" s="152"/>
      <c r="P196" s="152"/>
      <c r="Q196" s="152"/>
      <c r="R196" s="152"/>
      <c r="S196" s="152"/>
      <c r="T196" s="152"/>
      <c r="U196" s="152"/>
      <c r="V196" s="152"/>
      <c r="W196" s="152"/>
      <c r="X196" s="152"/>
      <c r="Y196" s="152"/>
      <c r="Z196" s="152"/>
      <c r="AA196" s="152"/>
      <c r="AB196" s="152"/>
      <c r="AC196" s="152"/>
      <c r="AD196" s="152"/>
    </row>
    <row r="197" spans="1:30" s="195" customFormat="1" ht="13.8">
      <c r="A197" s="409"/>
      <c r="B197" s="440"/>
      <c r="C197" s="387"/>
      <c r="D197" s="398"/>
      <c r="E197" s="399"/>
      <c r="F197" s="400"/>
      <c r="G197" s="400"/>
      <c r="H197" s="403"/>
      <c r="I197" s="400"/>
      <c r="J197" s="402"/>
      <c r="K197" s="189"/>
      <c r="L197" s="189"/>
      <c r="M197" s="189"/>
      <c r="N197" s="189"/>
      <c r="O197" s="189"/>
      <c r="P197" s="189"/>
      <c r="Q197" s="189"/>
      <c r="R197" s="189"/>
      <c r="S197" s="189"/>
      <c r="T197" s="189"/>
      <c r="U197" s="189"/>
      <c r="V197" s="189"/>
      <c r="W197" s="189"/>
      <c r="X197" s="189"/>
      <c r="Y197" s="189"/>
      <c r="Z197" s="189"/>
      <c r="AA197" s="189"/>
      <c r="AB197" s="189"/>
      <c r="AC197" s="189"/>
      <c r="AD197" s="189"/>
    </row>
    <row r="198" spans="1:30" s="15" customFormat="1" ht="13.8">
      <c r="A198" s="409"/>
      <c r="B198" s="440"/>
      <c r="C198" s="387"/>
      <c r="D198" s="398"/>
      <c r="E198" s="399"/>
      <c r="F198" s="400"/>
      <c r="G198" s="400"/>
      <c r="H198" s="403"/>
      <c r="I198" s="400"/>
      <c r="J198" s="402"/>
      <c r="K198" s="189"/>
      <c r="L198" s="189"/>
      <c r="M198" s="189"/>
      <c r="N198" s="189"/>
      <c r="O198" s="189"/>
      <c r="P198" s="189"/>
      <c r="Q198" s="189"/>
      <c r="R198" s="189"/>
      <c r="S198" s="189"/>
      <c r="T198" s="189"/>
      <c r="U198" s="189"/>
      <c r="V198" s="189"/>
      <c r="W198" s="189"/>
      <c r="X198" s="189"/>
      <c r="Y198" s="189"/>
      <c r="Z198" s="189"/>
      <c r="AA198" s="189"/>
      <c r="AB198" s="189"/>
      <c r="AC198" s="189"/>
      <c r="AD198" s="189"/>
    </row>
    <row r="199" spans="1:30" s="15" customFormat="1" ht="13.8">
      <c r="A199" s="409"/>
      <c r="B199" s="440"/>
      <c r="C199" s="387"/>
      <c r="D199" s="404"/>
      <c r="E199" s="399"/>
      <c r="F199" s="402"/>
      <c r="G199" s="402"/>
      <c r="H199" s="402"/>
      <c r="I199" s="402"/>
      <c r="J199" s="405"/>
      <c r="K199" s="189"/>
      <c r="L199" s="189"/>
      <c r="M199" s="189"/>
      <c r="N199" s="189"/>
      <c r="O199" s="189"/>
      <c r="P199" s="189"/>
      <c r="Q199" s="189"/>
      <c r="R199" s="189"/>
      <c r="S199" s="189"/>
      <c r="T199" s="189"/>
      <c r="U199" s="189"/>
      <c r="V199" s="189"/>
      <c r="W199" s="189"/>
      <c r="X199" s="189"/>
      <c r="Y199" s="189"/>
      <c r="Z199" s="189"/>
      <c r="AA199" s="189"/>
      <c r="AB199" s="189"/>
      <c r="AC199" s="189"/>
      <c r="AD199" s="189"/>
    </row>
    <row r="200" spans="1:30" s="15" customFormat="1" ht="13.8">
      <c r="A200" s="409"/>
      <c r="B200" s="441"/>
      <c r="C200" s="388"/>
      <c r="D200" s="398"/>
      <c r="E200" s="399"/>
      <c r="F200" s="401"/>
      <c r="G200" s="401"/>
      <c r="H200" s="401"/>
      <c r="I200" s="401"/>
      <c r="J200" s="401"/>
      <c r="K200" s="189"/>
      <c r="L200" s="189"/>
      <c r="M200" s="189"/>
      <c r="N200" s="189"/>
      <c r="O200" s="189"/>
      <c r="P200" s="189"/>
      <c r="Q200" s="189"/>
      <c r="R200" s="189"/>
      <c r="S200" s="189"/>
      <c r="T200" s="189"/>
      <c r="U200" s="189"/>
      <c r="V200" s="189"/>
      <c r="W200" s="189"/>
      <c r="X200" s="189"/>
      <c r="Y200" s="189"/>
      <c r="Z200" s="189"/>
      <c r="AA200" s="189"/>
      <c r="AB200" s="189"/>
      <c r="AC200" s="189"/>
      <c r="AD200" s="189"/>
    </row>
    <row r="201" spans="1:30" s="15" customFormat="1" ht="13.8">
      <c r="A201" s="409"/>
      <c r="B201" s="441"/>
      <c r="C201" s="388"/>
      <c r="D201" s="398"/>
      <c r="E201" s="399"/>
      <c r="F201" s="401"/>
      <c r="G201" s="401"/>
      <c r="H201" s="401"/>
      <c r="I201" s="401"/>
      <c r="J201" s="401"/>
      <c r="K201" s="189"/>
      <c r="L201" s="189"/>
      <c r="M201" s="189"/>
      <c r="N201" s="189"/>
      <c r="O201" s="189"/>
      <c r="P201" s="189"/>
      <c r="Q201" s="189"/>
      <c r="R201" s="189"/>
      <c r="S201" s="189"/>
      <c r="T201" s="189"/>
      <c r="U201" s="189"/>
      <c r="V201" s="189"/>
      <c r="W201" s="189"/>
      <c r="X201" s="189"/>
      <c r="Y201" s="189"/>
      <c r="Z201" s="189"/>
      <c r="AA201" s="189"/>
      <c r="AB201" s="189"/>
      <c r="AC201" s="189"/>
      <c r="AD201" s="189"/>
    </row>
    <row r="202" spans="1:30" s="15" customFormat="1" ht="13.8">
      <c r="A202" s="409"/>
      <c r="B202" s="441"/>
      <c r="C202" s="388"/>
      <c r="D202" s="398"/>
      <c r="E202" s="399"/>
      <c r="F202" s="401"/>
      <c r="G202" s="401"/>
      <c r="H202" s="401"/>
      <c r="I202" s="401"/>
      <c r="J202" s="401"/>
      <c r="K202" s="189"/>
      <c r="L202" s="189"/>
      <c r="M202" s="189"/>
      <c r="N202" s="189"/>
      <c r="O202" s="189"/>
      <c r="P202" s="189"/>
      <c r="Q202" s="189"/>
      <c r="R202" s="189"/>
      <c r="S202" s="189"/>
      <c r="T202" s="189"/>
      <c r="U202" s="189"/>
      <c r="V202" s="189"/>
      <c r="W202" s="189"/>
      <c r="X202" s="189"/>
      <c r="Y202" s="189"/>
      <c r="Z202" s="189"/>
      <c r="AA202" s="189"/>
      <c r="AB202" s="189"/>
      <c r="AC202" s="189"/>
      <c r="AD202" s="189"/>
    </row>
    <row r="203" spans="1:30" s="15" customFormat="1" ht="13.8">
      <c r="A203" s="409"/>
      <c r="B203" s="441"/>
      <c r="C203" s="388"/>
      <c r="D203" s="398"/>
      <c r="E203" s="399"/>
      <c r="F203" s="401"/>
      <c r="G203" s="401"/>
      <c r="H203" s="401"/>
      <c r="I203" s="401"/>
      <c r="J203" s="401"/>
      <c r="K203" s="189"/>
      <c r="L203" s="189"/>
      <c r="M203" s="189"/>
      <c r="N203" s="189"/>
      <c r="O203" s="189"/>
      <c r="P203" s="189"/>
      <c r="Q203" s="189"/>
      <c r="R203" s="189"/>
      <c r="S203" s="189"/>
      <c r="T203" s="189"/>
      <c r="U203" s="189"/>
      <c r="V203" s="189"/>
      <c r="W203" s="189"/>
      <c r="X203" s="189"/>
      <c r="Y203" s="189"/>
      <c r="Z203" s="189"/>
      <c r="AA203" s="189"/>
      <c r="AB203" s="189"/>
      <c r="AC203" s="189"/>
      <c r="AD203" s="189"/>
    </row>
    <row r="204" spans="1:30" s="15" customFormat="1" ht="13.8">
      <c r="A204" s="409"/>
      <c r="B204" s="441"/>
      <c r="C204" s="388"/>
      <c r="D204" s="398"/>
      <c r="E204" s="399"/>
      <c r="F204" s="401"/>
      <c r="G204" s="401"/>
      <c r="H204" s="401"/>
      <c r="I204" s="401"/>
      <c r="J204" s="401"/>
      <c r="K204" s="189"/>
      <c r="L204" s="189"/>
      <c r="M204" s="189"/>
      <c r="N204" s="189"/>
      <c r="O204" s="189"/>
      <c r="P204" s="189"/>
      <c r="Q204" s="189"/>
      <c r="R204" s="189"/>
      <c r="S204" s="189"/>
      <c r="T204" s="189"/>
      <c r="U204" s="189"/>
      <c r="V204" s="189"/>
      <c r="W204" s="189"/>
      <c r="X204" s="189"/>
      <c r="Y204" s="189"/>
      <c r="Z204" s="189"/>
      <c r="AA204" s="189"/>
      <c r="AB204" s="189"/>
      <c r="AC204" s="189"/>
      <c r="AD204" s="189"/>
    </row>
    <row r="205" spans="1:30" s="15" customFormat="1" ht="13.8">
      <c r="A205" s="409"/>
      <c r="B205" s="441"/>
      <c r="C205" s="388"/>
      <c r="D205" s="398"/>
      <c r="E205" s="399"/>
      <c r="F205" s="401"/>
      <c r="G205" s="401"/>
      <c r="H205" s="401"/>
      <c r="I205" s="401"/>
      <c r="J205" s="401"/>
      <c r="K205" s="189"/>
      <c r="L205" s="189"/>
      <c r="M205" s="189"/>
      <c r="N205" s="189"/>
      <c r="O205" s="189"/>
      <c r="P205" s="189"/>
      <c r="Q205" s="189"/>
      <c r="R205" s="189"/>
      <c r="S205" s="189"/>
      <c r="T205" s="189"/>
      <c r="U205" s="189"/>
      <c r="V205" s="189"/>
      <c r="W205" s="189"/>
      <c r="X205" s="189"/>
      <c r="Y205" s="189"/>
      <c r="Z205" s="189"/>
      <c r="AA205" s="189"/>
      <c r="AB205" s="189"/>
      <c r="AC205" s="189"/>
      <c r="AD205" s="189"/>
    </row>
    <row r="206" spans="1:30" s="15" customFormat="1" ht="13.8">
      <c r="A206" s="409"/>
      <c r="B206" s="441"/>
      <c r="C206" s="388"/>
      <c r="D206" s="398"/>
      <c r="E206" s="399"/>
      <c r="F206" s="401"/>
      <c r="G206" s="401"/>
      <c r="H206" s="401"/>
      <c r="I206" s="401"/>
      <c r="J206" s="401"/>
      <c r="K206" s="189"/>
      <c r="L206" s="189"/>
      <c r="M206" s="189"/>
      <c r="N206" s="189"/>
      <c r="O206" s="189"/>
      <c r="P206" s="189"/>
      <c r="Q206" s="189"/>
      <c r="R206" s="189"/>
      <c r="S206" s="189"/>
      <c r="T206" s="189"/>
      <c r="U206" s="189"/>
      <c r="V206" s="189"/>
      <c r="W206" s="189"/>
      <c r="X206" s="189"/>
      <c r="Y206" s="189"/>
      <c r="Z206" s="189"/>
      <c r="AA206" s="189"/>
      <c r="AB206" s="189"/>
      <c r="AC206" s="189"/>
      <c r="AD206" s="189"/>
    </row>
    <row r="207" spans="1:30" s="15" customFormat="1" ht="13.8">
      <c r="A207" s="409"/>
      <c r="B207" s="441"/>
      <c r="C207" s="388"/>
      <c r="D207" s="398"/>
      <c r="E207" s="399"/>
      <c r="F207" s="401"/>
      <c r="G207" s="401"/>
      <c r="H207" s="401"/>
      <c r="I207" s="401"/>
      <c r="J207" s="401"/>
      <c r="K207" s="189"/>
      <c r="L207" s="189"/>
      <c r="M207" s="189"/>
      <c r="N207" s="189"/>
      <c r="O207" s="189"/>
      <c r="P207" s="189"/>
      <c r="Q207" s="189"/>
      <c r="R207" s="189"/>
      <c r="S207" s="189"/>
      <c r="T207" s="189"/>
      <c r="U207" s="189"/>
      <c r="V207" s="189"/>
      <c r="W207" s="189"/>
      <c r="X207" s="189"/>
      <c r="Y207" s="189"/>
      <c r="Z207" s="189"/>
      <c r="AA207" s="189"/>
      <c r="AB207" s="189"/>
      <c r="AC207" s="189"/>
      <c r="AD207" s="189"/>
    </row>
    <row r="208" spans="1:30" s="15" customFormat="1" ht="13.8">
      <c r="A208" s="409"/>
      <c r="B208" s="441"/>
      <c r="C208" s="388"/>
      <c r="D208" s="398"/>
      <c r="E208" s="399"/>
      <c r="F208" s="401"/>
      <c r="G208" s="401"/>
      <c r="H208" s="401"/>
      <c r="I208" s="401"/>
      <c r="J208" s="401"/>
      <c r="K208" s="189"/>
      <c r="L208" s="189"/>
      <c r="M208" s="189"/>
      <c r="N208" s="189"/>
      <c r="O208" s="189"/>
      <c r="P208" s="189"/>
      <c r="Q208" s="189"/>
      <c r="R208" s="189"/>
      <c r="S208" s="189"/>
      <c r="T208" s="189"/>
      <c r="U208" s="189"/>
      <c r="V208" s="189"/>
      <c r="W208" s="189"/>
      <c r="X208" s="189"/>
      <c r="Y208" s="189"/>
      <c r="Z208" s="189"/>
      <c r="AA208" s="189"/>
      <c r="AB208" s="189"/>
      <c r="AC208" s="189"/>
      <c r="AD208" s="189"/>
    </row>
    <row r="209" spans="1:30" s="15" customFormat="1" ht="13.8">
      <c r="A209" s="409"/>
      <c r="B209" s="441"/>
      <c r="C209" s="388"/>
      <c r="D209" s="398"/>
      <c r="E209" s="399"/>
      <c r="F209" s="401"/>
      <c r="G209" s="401"/>
      <c r="H209" s="401"/>
      <c r="I209" s="401"/>
      <c r="J209" s="401"/>
      <c r="K209" s="189"/>
      <c r="L209" s="189"/>
      <c r="M209" s="189"/>
      <c r="N209" s="189"/>
      <c r="O209" s="189"/>
      <c r="P209" s="189"/>
      <c r="Q209" s="189"/>
      <c r="R209" s="189"/>
      <c r="S209" s="189"/>
      <c r="T209" s="189"/>
      <c r="U209" s="189"/>
      <c r="V209" s="189"/>
      <c r="W209" s="189"/>
      <c r="X209" s="189"/>
      <c r="Y209" s="189"/>
      <c r="Z209" s="189"/>
      <c r="AA209" s="189"/>
      <c r="AB209" s="189"/>
      <c r="AC209" s="189"/>
      <c r="AD209" s="189"/>
    </row>
    <row r="210" spans="1:30" s="15" customFormat="1" ht="13.8">
      <c r="A210" s="409"/>
      <c r="B210" s="441"/>
      <c r="C210" s="388"/>
      <c r="D210" s="398"/>
      <c r="E210" s="399"/>
      <c r="F210" s="401"/>
      <c r="G210" s="401"/>
      <c r="H210" s="401"/>
      <c r="I210" s="401"/>
      <c r="J210" s="401"/>
      <c r="K210" s="189"/>
      <c r="L210" s="189"/>
      <c r="M210" s="189"/>
      <c r="N210" s="189"/>
      <c r="O210" s="189"/>
      <c r="P210" s="189"/>
      <c r="Q210" s="189"/>
      <c r="R210" s="189"/>
      <c r="S210" s="189"/>
      <c r="T210" s="189"/>
      <c r="U210" s="189"/>
      <c r="V210" s="189"/>
      <c r="W210" s="189"/>
      <c r="X210" s="189"/>
      <c r="Y210" s="189"/>
      <c r="Z210" s="189"/>
      <c r="AA210" s="189"/>
      <c r="AB210" s="189"/>
      <c r="AC210" s="189"/>
      <c r="AD210" s="189"/>
    </row>
    <row r="211" spans="1:30" s="15" customFormat="1" ht="13.8">
      <c r="A211" s="409"/>
      <c r="B211" s="441"/>
      <c r="C211" s="388"/>
      <c r="D211" s="398"/>
      <c r="E211" s="399"/>
      <c r="F211" s="401"/>
      <c r="G211" s="401"/>
      <c r="H211" s="401"/>
      <c r="I211" s="401"/>
      <c r="J211" s="401"/>
      <c r="K211" s="189"/>
      <c r="L211" s="189"/>
      <c r="M211" s="189"/>
      <c r="N211" s="189"/>
      <c r="O211" s="189"/>
      <c r="P211" s="189"/>
      <c r="Q211" s="189"/>
      <c r="R211" s="189"/>
      <c r="S211" s="189"/>
      <c r="T211" s="189"/>
      <c r="U211" s="189"/>
      <c r="V211" s="189"/>
      <c r="W211" s="189"/>
      <c r="X211" s="189"/>
      <c r="Y211" s="189"/>
      <c r="Z211" s="189"/>
      <c r="AA211" s="189"/>
      <c r="AB211" s="189"/>
      <c r="AC211" s="189"/>
      <c r="AD211" s="189"/>
    </row>
    <row r="212" spans="1:30" s="15" customFormat="1" ht="13.8">
      <c r="A212" s="409"/>
      <c r="B212" s="441"/>
      <c r="C212" s="388"/>
      <c r="D212" s="398"/>
      <c r="E212" s="399"/>
      <c r="F212" s="401"/>
      <c r="G212" s="401"/>
      <c r="H212" s="401"/>
      <c r="I212" s="401"/>
      <c r="J212" s="401"/>
      <c r="K212" s="189"/>
      <c r="L212" s="189"/>
      <c r="M212" s="189"/>
      <c r="N212" s="189"/>
      <c r="O212" s="189"/>
      <c r="P212" s="189"/>
      <c r="Q212" s="189"/>
      <c r="R212" s="189"/>
      <c r="S212" s="189"/>
      <c r="T212" s="189"/>
      <c r="U212" s="189"/>
      <c r="V212" s="189"/>
      <c r="W212" s="189"/>
      <c r="X212" s="189"/>
      <c r="Y212" s="189"/>
      <c r="Z212" s="189"/>
      <c r="AA212" s="189"/>
      <c r="AB212" s="189"/>
      <c r="AC212" s="189"/>
      <c r="AD212" s="189"/>
    </row>
    <row r="213" spans="1:30" s="15" customFormat="1" ht="13.8">
      <c r="A213" s="409"/>
      <c r="B213" s="441"/>
      <c r="C213" s="388"/>
      <c r="D213" s="398"/>
      <c r="E213" s="399"/>
      <c r="F213" s="401"/>
      <c r="G213" s="401"/>
      <c r="H213" s="401"/>
      <c r="I213" s="401"/>
      <c r="J213" s="401"/>
      <c r="K213" s="189"/>
      <c r="L213" s="189"/>
      <c r="M213" s="189"/>
      <c r="N213" s="189"/>
      <c r="O213" s="189"/>
      <c r="P213" s="189"/>
      <c r="Q213" s="189"/>
      <c r="R213" s="189"/>
      <c r="S213" s="189"/>
      <c r="T213" s="189"/>
      <c r="U213" s="189"/>
      <c r="V213" s="189"/>
      <c r="W213" s="189"/>
      <c r="X213" s="189"/>
      <c r="Y213" s="189"/>
      <c r="Z213" s="189"/>
      <c r="AA213" s="189"/>
      <c r="AB213" s="189"/>
      <c r="AC213" s="189"/>
      <c r="AD213" s="189"/>
    </row>
    <row r="214" spans="1:30" s="15" customFormat="1" ht="13.8">
      <c r="A214" s="409"/>
      <c r="B214" s="441"/>
      <c r="C214" s="388"/>
      <c r="D214" s="398"/>
      <c r="E214" s="399"/>
      <c r="F214" s="401"/>
      <c r="G214" s="401"/>
      <c r="H214" s="401"/>
      <c r="I214" s="401"/>
      <c r="J214" s="401"/>
      <c r="K214" s="189"/>
      <c r="L214" s="189"/>
      <c r="M214" s="189"/>
      <c r="N214" s="189"/>
      <c r="O214" s="189"/>
      <c r="P214" s="189"/>
      <c r="Q214" s="189"/>
      <c r="R214" s="189"/>
      <c r="S214" s="189"/>
      <c r="T214" s="189"/>
      <c r="U214" s="189"/>
      <c r="V214" s="189"/>
      <c r="W214" s="189"/>
      <c r="X214" s="189"/>
      <c r="Y214" s="189"/>
      <c r="Z214" s="189"/>
      <c r="AA214" s="189"/>
      <c r="AB214" s="189"/>
      <c r="AC214" s="189"/>
      <c r="AD214" s="189"/>
    </row>
    <row r="215" spans="1:30" s="15" customFormat="1" ht="13.8">
      <c r="A215" s="409"/>
      <c r="B215" s="441"/>
      <c r="C215" s="388"/>
      <c r="D215" s="398"/>
      <c r="E215" s="399"/>
      <c r="F215" s="401"/>
      <c r="G215" s="401"/>
      <c r="H215" s="401"/>
      <c r="I215" s="401"/>
      <c r="J215" s="401"/>
      <c r="K215" s="189"/>
      <c r="L215" s="189"/>
      <c r="M215" s="189"/>
      <c r="N215" s="189"/>
      <c r="O215" s="189"/>
      <c r="P215" s="189"/>
      <c r="Q215" s="189"/>
      <c r="R215" s="189"/>
      <c r="S215" s="189"/>
      <c r="T215" s="189"/>
      <c r="U215" s="189"/>
      <c r="V215" s="189"/>
      <c r="W215" s="189"/>
      <c r="X215" s="189"/>
      <c r="Y215" s="189"/>
      <c r="Z215" s="189"/>
      <c r="AA215" s="189"/>
      <c r="AB215" s="189"/>
      <c r="AC215" s="189"/>
      <c r="AD215" s="189"/>
    </row>
    <row r="216" spans="1:30" s="15" customFormat="1" ht="13.8">
      <c r="A216" s="409"/>
      <c r="B216" s="441"/>
      <c r="C216" s="388"/>
      <c r="D216" s="398"/>
      <c r="E216" s="399"/>
      <c r="F216" s="401"/>
      <c r="G216" s="401"/>
      <c r="H216" s="401"/>
      <c r="I216" s="401"/>
      <c r="J216" s="401"/>
      <c r="K216" s="189"/>
      <c r="L216" s="189"/>
      <c r="M216" s="189"/>
      <c r="N216" s="189"/>
      <c r="O216" s="189"/>
      <c r="P216" s="189"/>
      <c r="Q216" s="189"/>
      <c r="R216" s="189"/>
      <c r="S216" s="189"/>
      <c r="T216" s="189"/>
      <c r="U216" s="189"/>
      <c r="V216" s="189"/>
      <c r="W216" s="189"/>
      <c r="X216" s="189"/>
      <c r="Y216" s="189"/>
      <c r="Z216" s="189"/>
      <c r="AA216" s="189"/>
      <c r="AB216" s="189"/>
      <c r="AC216" s="189"/>
      <c r="AD216" s="189"/>
    </row>
    <row r="217" spans="1:30" s="15" customFormat="1" ht="13.8">
      <c r="A217" s="409"/>
      <c r="B217" s="441"/>
      <c r="C217" s="388"/>
      <c r="D217" s="404"/>
      <c r="E217" s="399"/>
      <c r="F217" s="401"/>
      <c r="G217" s="401"/>
      <c r="H217" s="401"/>
      <c r="I217" s="401"/>
      <c r="J217" s="401"/>
      <c r="K217" s="189"/>
      <c r="L217" s="189"/>
      <c r="M217" s="189"/>
      <c r="N217" s="189"/>
      <c r="O217" s="189"/>
      <c r="P217" s="189"/>
      <c r="Q217" s="189"/>
      <c r="R217" s="189"/>
      <c r="S217" s="189"/>
      <c r="T217" s="189"/>
      <c r="U217" s="189"/>
      <c r="V217" s="189"/>
      <c r="W217" s="189"/>
      <c r="X217" s="189"/>
      <c r="Y217" s="189"/>
      <c r="Z217" s="189"/>
      <c r="AA217" s="189"/>
      <c r="AB217" s="189"/>
      <c r="AC217" s="189"/>
      <c r="AD217" s="189"/>
    </row>
    <row r="218" spans="1:30" s="15" customFormat="1" ht="13.8">
      <c r="A218" s="409"/>
      <c r="B218" s="441"/>
      <c r="C218" s="388"/>
      <c r="D218" s="398"/>
      <c r="E218" s="399"/>
      <c r="F218" s="401"/>
      <c r="G218" s="401"/>
      <c r="H218" s="401"/>
      <c r="I218" s="401"/>
      <c r="J218" s="401"/>
      <c r="K218" s="189"/>
      <c r="L218" s="189"/>
      <c r="M218" s="189"/>
      <c r="N218" s="189"/>
      <c r="O218" s="189"/>
      <c r="P218" s="189"/>
      <c r="Q218" s="189"/>
      <c r="R218" s="189"/>
      <c r="S218" s="189"/>
      <c r="T218" s="189"/>
      <c r="U218" s="189"/>
      <c r="V218" s="189"/>
      <c r="W218" s="189"/>
      <c r="X218" s="189"/>
      <c r="Y218" s="189"/>
      <c r="Z218" s="189"/>
      <c r="AA218" s="189"/>
      <c r="AB218" s="189"/>
      <c r="AC218" s="189"/>
      <c r="AD218" s="189"/>
    </row>
    <row r="219" spans="1:30" s="15" customFormat="1" ht="13.8">
      <c r="A219" s="409"/>
      <c r="B219" s="441"/>
      <c r="C219" s="388"/>
      <c r="D219" s="398"/>
      <c r="E219" s="399"/>
      <c r="F219" s="401"/>
      <c r="G219" s="401"/>
      <c r="H219" s="401"/>
      <c r="I219" s="401"/>
      <c r="J219" s="401"/>
      <c r="K219" s="189"/>
      <c r="L219" s="189"/>
      <c r="M219" s="189"/>
      <c r="N219" s="189"/>
      <c r="O219" s="189"/>
      <c r="P219" s="189"/>
      <c r="Q219" s="189"/>
      <c r="R219" s="189"/>
      <c r="S219" s="189"/>
      <c r="T219" s="189"/>
      <c r="U219" s="189"/>
      <c r="V219" s="189"/>
      <c r="W219" s="189"/>
      <c r="X219" s="189"/>
      <c r="Y219" s="189"/>
      <c r="Z219" s="189"/>
      <c r="AA219" s="189"/>
      <c r="AB219" s="189"/>
      <c r="AC219" s="189"/>
      <c r="AD219" s="189"/>
    </row>
    <row r="220" spans="1:30" s="15" customFormat="1" ht="13.8">
      <c r="A220" s="409"/>
      <c r="B220" s="441"/>
      <c r="C220" s="388"/>
      <c r="D220" s="398"/>
      <c r="E220" s="399"/>
      <c r="F220" s="401"/>
      <c r="G220" s="401"/>
      <c r="H220" s="401"/>
      <c r="I220" s="401"/>
      <c r="J220" s="401"/>
      <c r="K220" s="189"/>
      <c r="L220" s="189"/>
      <c r="M220" s="189"/>
      <c r="N220" s="189"/>
      <c r="O220" s="189"/>
      <c r="P220" s="189"/>
      <c r="Q220" s="189"/>
      <c r="R220" s="189"/>
      <c r="S220" s="189"/>
      <c r="T220" s="189"/>
      <c r="U220" s="189"/>
      <c r="V220" s="189"/>
      <c r="W220" s="189"/>
      <c r="X220" s="189"/>
      <c r="Y220" s="189"/>
      <c r="Z220" s="189"/>
      <c r="AA220" s="189"/>
      <c r="AB220" s="189"/>
      <c r="AC220" s="189"/>
      <c r="AD220" s="189"/>
    </row>
    <row r="221" spans="1:30" s="15" customFormat="1" ht="13.8">
      <c r="A221" s="409"/>
      <c r="B221" s="441"/>
      <c r="C221" s="388"/>
      <c r="D221" s="398"/>
      <c r="E221" s="399"/>
      <c r="F221" s="401"/>
      <c r="G221" s="401"/>
      <c r="H221" s="401"/>
      <c r="I221" s="401"/>
      <c r="J221" s="401"/>
      <c r="K221" s="189"/>
      <c r="L221" s="189"/>
      <c r="M221" s="189"/>
      <c r="N221" s="189"/>
      <c r="O221" s="189"/>
      <c r="P221" s="189"/>
      <c r="Q221" s="189"/>
      <c r="R221" s="189"/>
      <c r="S221" s="189"/>
      <c r="T221" s="189"/>
      <c r="U221" s="189"/>
      <c r="V221" s="189"/>
      <c r="W221" s="189"/>
      <c r="X221" s="189"/>
      <c r="Y221" s="189"/>
      <c r="Z221" s="189"/>
      <c r="AA221" s="189"/>
      <c r="AB221" s="189"/>
      <c r="AC221" s="189"/>
      <c r="AD221" s="189"/>
    </row>
    <row r="222" spans="1:30" s="15" customFormat="1" ht="13.8">
      <c r="A222" s="409"/>
      <c r="B222" s="441"/>
      <c r="C222" s="388"/>
      <c r="D222" s="398"/>
      <c r="E222" s="399"/>
      <c r="F222" s="401"/>
      <c r="G222" s="401"/>
      <c r="H222" s="401"/>
      <c r="I222" s="401"/>
      <c r="J222" s="401"/>
      <c r="K222" s="189"/>
      <c r="L222" s="189"/>
      <c r="M222" s="189"/>
      <c r="N222" s="189"/>
      <c r="O222" s="189"/>
      <c r="P222" s="189"/>
      <c r="Q222" s="189"/>
      <c r="R222" s="189"/>
      <c r="S222" s="189"/>
      <c r="T222" s="189"/>
      <c r="U222" s="189"/>
      <c r="V222" s="189"/>
      <c r="W222" s="189"/>
      <c r="X222" s="189"/>
      <c r="Y222" s="189"/>
      <c r="Z222" s="189"/>
      <c r="AA222" s="189"/>
      <c r="AB222" s="189"/>
      <c r="AC222" s="189"/>
      <c r="AD222" s="189"/>
    </row>
    <row r="223" spans="1:30" s="15" customFormat="1" ht="13.8">
      <c r="A223" s="409"/>
      <c r="B223" s="441"/>
      <c r="C223" s="388"/>
      <c r="D223" s="398"/>
      <c r="E223" s="399"/>
      <c r="F223" s="401"/>
      <c r="G223" s="401"/>
      <c r="H223" s="401"/>
      <c r="I223" s="401"/>
      <c r="J223" s="401"/>
      <c r="K223" s="189"/>
      <c r="L223" s="189"/>
      <c r="M223" s="189"/>
      <c r="N223" s="189"/>
      <c r="O223" s="189"/>
      <c r="P223" s="189"/>
      <c r="Q223" s="189"/>
      <c r="R223" s="189"/>
      <c r="S223" s="189"/>
      <c r="T223" s="189"/>
      <c r="U223" s="189"/>
      <c r="V223" s="189"/>
      <c r="W223" s="189"/>
      <c r="X223" s="189"/>
      <c r="Y223" s="189"/>
      <c r="Z223" s="189"/>
      <c r="AA223" s="189"/>
      <c r="AB223" s="189"/>
      <c r="AC223" s="189"/>
      <c r="AD223" s="189"/>
    </row>
    <row r="224" spans="1:30" s="15" customFormat="1" ht="13.8">
      <c r="A224" s="409"/>
      <c r="B224" s="441"/>
      <c r="C224" s="388"/>
      <c r="D224" s="398"/>
      <c r="E224" s="399"/>
      <c r="F224" s="401"/>
      <c r="G224" s="401"/>
      <c r="H224" s="401"/>
      <c r="I224" s="401"/>
      <c r="J224" s="401"/>
      <c r="K224" s="189"/>
      <c r="L224" s="189"/>
      <c r="M224" s="189"/>
      <c r="N224" s="189"/>
      <c r="O224" s="189"/>
      <c r="P224" s="189"/>
      <c r="Q224" s="189"/>
      <c r="R224" s="189"/>
      <c r="S224" s="189"/>
      <c r="T224" s="189"/>
      <c r="U224" s="189"/>
      <c r="V224" s="189"/>
      <c r="W224" s="189"/>
      <c r="X224" s="189"/>
      <c r="Y224" s="189"/>
      <c r="Z224" s="189"/>
      <c r="AA224" s="189"/>
      <c r="AB224" s="189"/>
      <c r="AC224" s="189"/>
      <c r="AD224" s="189"/>
    </row>
    <row r="225" spans="1:30" s="15" customFormat="1" ht="13.8">
      <c r="A225" s="409"/>
      <c r="B225" s="441"/>
      <c r="C225" s="388"/>
      <c r="D225" s="398"/>
      <c r="E225" s="399"/>
      <c r="F225" s="401"/>
      <c r="G225" s="401"/>
      <c r="H225" s="401"/>
      <c r="I225" s="401"/>
      <c r="J225" s="401"/>
      <c r="K225" s="189"/>
      <c r="L225" s="189"/>
      <c r="M225" s="189"/>
      <c r="N225" s="189"/>
      <c r="O225" s="189"/>
      <c r="P225" s="189"/>
      <c r="Q225" s="189"/>
      <c r="R225" s="189"/>
      <c r="S225" s="189"/>
      <c r="T225" s="189"/>
      <c r="U225" s="189"/>
      <c r="V225" s="189"/>
      <c r="W225" s="189"/>
      <c r="X225" s="189"/>
      <c r="Y225" s="189"/>
      <c r="Z225" s="189"/>
      <c r="AA225" s="189"/>
      <c r="AB225" s="189"/>
      <c r="AC225" s="189"/>
      <c r="AD225" s="189"/>
    </row>
    <row r="226" spans="1:30" s="15" customFormat="1" ht="13.8">
      <c r="A226" s="409"/>
      <c r="B226" s="441"/>
      <c r="C226" s="388"/>
      <c r="D226" s="398"/>
      <c r="E226" s="399"/>
      <c r="F226" s="401"/>
      <c r="G226" s="401"/>
      <c r="H226" s="401"/>
      <c r="I226" s="401"/>
      <c r="J226" s="401"/>
      <c r="K226" s="189"/>
      <c r="L226" s="189"/>
      <c r="M226" s="189"/>
      <c r="N226" s="189"/>
      <c r="O226" s="189"/>
      <c r="P226" s="189"/>
      <c r="Q226" s="189"/>
      <c r="R226" s="189"/>
      <c r="S226" s="189"/>
      <c r="T226" s="189"/>
      <c r="U226" s="189"/>
      <c r="V226" s="189"/>
      <c r="W226" s="189"/>
      <c r="X226" s="189"/>
      <c r="Y226" s="189"/>
      <c r="Z226" s="189"/>
      <c r="AA226" s="189"/>
      <c r="AB226" s="189"/>
      <c r="AC226" s="189"/>
      <c r="AD226" s="189"/>
    </row>
    <row r="227" spans="1:30" s="15" customFormat="1" ht="13.8">
      <c r="A227" s="409"/>
      <c r="B227" s="441"/>
      <c r="C227" s="388"/>
      <c r="D227" s="398"/>
      <c r="E227" s="399"/>
      <c r="F227" s="401"/>
      <c r="G227" s="401"/>
      <c r="H227" s="401"/>
      <c r="I227" s="401"/>
      <c r="J227" s="401"/>
      <c r="K227" s="189"/>
      <c r="L227" s="189"/>
      <c r="M227" s="189"/>
      <c r="N227" s="189"/>
      <c r="O227" s="189"/>
      <c r="P227" s="189"/>
      <c r="Q227" s="189"/>
      <c r="R227" s="189"/>
      <c r="S227" s="189"/>
      <c r="T227" s="189"/>
      <c r="U227" s="189"/>
      <c r="V227" s="189"/>
      <c r="W227" s="189"/>
      <c r="X227" s="189"/>
      <c r="Y227" s="189"/>
      <c r="Z227" s="189"/>
      <c r="AA227" s="189"/>
      <c r="AB227" s="189"/>
      <c r="AC227" s="189"/>
      <c r="AD227" s="189"/>
    </row>
    <row r="228" spans="1:30" s="15" customFormat="1" ht="13.8">
      <c r="A228" s="409"/>
      <c r="B228" s="441"/>
      <c r="C228" s="388"/>
      <c r="D228" s="398"/>
      <c r="E228" s="399"/>
      <c r="F228" s="401"/>
      <c r="G228" s="401"/>
      <c r="H228" s="401"/>
      <c r="I228" s="401"/>
      <c r="J228" s="401"/>
      <c r="K228" s="189"/>
      <c r="L228" s="189"/>
      <c r="M228" s="189"/>
      <c r="N228" s="189"/>
      <c r="O228" s="189"/>
      <c r="P228" s="189"/>
      <c r="Q228" s="189"/>
      <c r="R228" s="189"/>
      <c r="S228" s="189"/>
      <c r="T228" s="189"/>
      <c r="U228" s="189"/>
      <c r="V228" s="189"/>
      <c r="W228" s="189"/>
      <c r="X228" s="189"/>
      <c r="Y228" s="189"/>
      <c r="Z228" s="189"/>
      <c r="AA228" s="189"/>
      <c r="AB228" s="189"/>
      <c r="AC228" s="189"/>
      <c r="AD228" s="189"/>
    </row>
    <row r="229" spans="1:30" s="15" customFormat="1" ht="13.8">
      <c r="A229" s="409"/>
      <c r="B229" s="441"/>
      <c r="C229" s="388"/>
      <c r="D229" s="398"/>
      <c r="E229" s="399"/>
      <c r="F229" s="401"/>
      <c r="G229" s="401"/>
      <c r="H229" s="401"/>
      <c r="I229" s="401"/>
      <c r="J229" s="401"/>
      <c r="K229" s="189"/>
      <c r="L229" s="189"/>
      <c r="M229" s="189"/>
      <c r="N229" s="189"/>
      <c r="O229" s="189"/>
      <c r="P229" s="189"/>
      <c r="Q229" s="189"/>
      <c r="R229" s="189"/>
      <c r="S229" s="189"/>
      <c r="T229" s="189"/>
      <c r="U229" s="189"/>
      <c r="V229" s="189"/>
      <c r="W229" s="189"/>
      <c r="X229" s="189"/>
      <c r="Y229" s="189"/>
      <c r="Z229" s="189"/>
      <c r="AA229" s="189"/>
      <c r="AB229" s="189"/>
      <c r="AC229" s="189"/>
      <c r="AD229" s="189"/>
    </row>
    <row r="230" spans="1:30" s="15" customFormat="1" ht="13.8">
      <c r="A230" s="409"/>
      <c r="B230" s="441"/>
      <c r="C230" s="388"/>
      <c r="D230" s="398"/>
      <c r="E230" s="399"/>
      <c r="F230" s="401"/>
      <c r="G230" s="401"/>
      <c r="H230" s="401"/>
      <c r="I230" s="401"/>
      <c r="J230" s="401"/>
      <c r="K230" s="189"/>
      <c r="L230" s="189"/>
      <c r="M230" s="189"/>
      <c r="N230" s="189"/>
      <c r="O230" s="189"/>
      <c r="P230" s="189"/>
      <c r="Q230" s="189"/>
      <c r="R230" s="189"/>
      <c r="S230" s="189"/>
      <c r="T230" s="189"/>
      <c r="U230" s="189"/>
      <c r="V230" s="189"/>
      <c r="W230" s="189"/>
      <c r="X230" s="189"/>
      <c r="Y230" s="189"/>
      <c r="Z230" s="189"/>
      <c r="AA230" s="189"/>
      <c r="AB230" s="189"/>
      <c r="AC230" s="189"/>
      <c r="AD230" s="189"/>
    </row>
    <row r="231" spans="1:30" s="15" customFormat="1" ht="13.8">
      <c r="A231" s="409"/>
      <c r="B231" s="441"/>
      <c r="C231" s="388"/>
      <c r="D231" s="398"/>
      <c r="E231" s="399"/>
      <c r="F231" s="401"/>
      <c r="G231" s="401"/>
      <c r="H231" s="401"/>
      <c r="I231" s="401"/>
      <c r="J231" s="401"/>
      <c r="K231" s="189"/>
      <c r="L231" s="189"/>
      <c r="M231" s="189"/>
      <c r="N231" s="189"/>
      <c r="O231" s="189"/>
      <c r="P231" s="189"/>
      <c r="Q231" s="189"/>
      <c r="R231" s="189"/>
      <c r="S231" s="189"/>
      <c r="T231" s="189"/>
      <c r="U231" s="189"/>
      <c r="V231" s="189"/>
      <c r="W231" s="189"/>
      <c r="X231" s="189"/>
      <c r="Y231" s="189"/>
      <c r="Z231" s="189"/>
      <c r="AA231" s="189"/>
      <c r="AB231" s="189"/>
      <c r="AC231" s="189"/>
      <c r="AD231" s="189"/>
    </row>
    <row r="232" spans="1:30" s="15" customFormat="1" ht="13.8">
      <c r="A232" s="409"/>
      <c r="B232" s="441"/>
      <c r="C232" s="388"/>
      <c r="D232" s="398"/>
      <c r="E232" s="399"/>
      <c r="F232" s="401"/>
      <c r="G232" s="401"/>
      <c r="H232" s="401"/>
      <c r="I232" s="401"/>
      <c r="J232" s="401"/>
      <c r="K232" s="189"/>
      <c r="L232" s="189"/>
      <c r="M232" s="189"/>
      <c r="N232" s="189"/>
      <c r="O232" s="189"/>
      <c r="P232" s="189"/>
      <c r="Q232" s="189"/>
      <c r="R232" s="189"/>
      <c r="S232" s="189"/>
      <c r="T232" s="189"/>
      <c r="U232" s="189"/>
      <c r="V232" s="189"/>
      <c r="W232" s="189"/>
      <c r="X232" s="189"/>
      <c r="Y232" s="189"/>
      <c r="Z232" s="189"/>
      <c r="AA232" s="189"/>
      <c r="AB232" s="189"/>
      <c r="AC232" s="189"/>
      <c r="AD232" s="189"/>
    </row>
    <row r="233" spans="1:30" s="15" customFormat="1" ht="13.8">
      <c r="A233" s="409"/>
      <c r="B233" s="441"/>
      <c r="C233" s="388"/>
      <c r="D233" s="398"/>
      <c r="E233" s="399"/>
      <c r="F233" s="401"/>
      <c r="G233" s="401"/>
      <c r="H233" s="401"/>
      <c r="I233" s="401"/>
      <c r="J233" s="401"/>
      <c r="K233" s="189"/>
      <c r="L233" s="189"/>
      <c r="M233" s="189"/>
      <c r="N233" s="189"/>
      <c r="O233" s="189"/>
      <c r="P233" s="189"/>
      <c r="Q233" s="189"/>
      <c r="R233" s="189"/>
      <c r="S233" s="189"/>
      <c r="T233" s="189"/>
      <c r="U233" s="189"/>
      <c r="V233" s="189"/>
      <c r="W233" s="189"/>
      <c r="X233" s="189"/>
      <c r="Y233" s="189"/>
      <c r="Z233" s="189"/>
      <c r="AA233" s="189"/>
      <c r="AB233" s="189"/>
      <c r="AC233" s="189"/>
      <c r="AD233" s="189"/>
    </row>
    <row r="234" spans="1:30" s="15" customFormat="1" ht="13.8">
      <c r="A234" s="409"/>
      <c r="B234" s="441"/>
      <c r="C234" s="388"/>
      <c r="D234" s="404"/>
      <c r="E234" s="399"/>
      <c r="F234" s="401"/>
      <c r="G234" s="401"/>
      <c r="H234" s="401"/>
      <c r="I234" s="401"/>
      <c r="J234" s="401"/>
      <c r="K234" s="189"/>
      <c r="L234" s="189"/>
      <c r="M234" s="189"/>
      <c r="N234" s="189"/>
      <c r="O234" s="189"/>
      <c r="P234" s="189"/>
      <c r="Q234" s="189"/>
      <c r="R234" s="189"/>
      <c r="S234" s="189"/>
      <c r="T234" s="189"/>
      <c r="U234" s="189"/>
      <c r="V234" s="189"/>
      <c r="W234" s="189"/>
      <c r="X234" s="189"/>
      <c r="Y234" s="189"/>
      <c r="Z234" s="189"/>
      <c r="AA234" s="189"/>
      <c r="AB234" s="189"/>
      <c r="AC234" s="189"/>
      <c r="AD234" s="189"/>
    </row>
    <row r="235" spans="1:30" s="15" customFormat="1" ht="13.8">
      <c r="A235" s="409"/>
      <c r="B235" s="441"/>
      <c r="C235" s="388"/>
      <c r="D235" s="398"/>
      <c r="E235" s="399"/>
      <c r="F235" s="401"/>
      <c r="G235" s="401"/>
      <c r="H235" s="401"/>
      <c r="I235" s="401"/>
      <c r="J235" s="401"/>
      <c r="K235" s="189"/>
      <c r="L235" s="189"/>
      <c r="M235" s="379"/>
      <c r="N235" s="379"/>
      <c r="O235" s="379"/>
      <c r="P235" s="379"/>
      <c r="Q235" s="379"/>
      <c r="R235" s="379"/>
      <c r="S235" s="379"/>
      <c r="T235" s="189"/>
      <c r="U235" s="189"/>
      <c r="V235" s="189"/>
      <c r="W235" s="189"/>
      <c r="X235" s="189"/>
      <c r="Y235" s="189"/>
      <c r="Z235" s="189"/>
      <c r="AA235" s="189"/>
      <c r="AB235" s="189"/>
      <c r="AC235" s="189"/>
      <c r="AD235" s="189"/>
    </row>
    <row r="236" spans="1:30" s="15" customFormat="1" ht="13.8">
      <c r="A236" s="409"/>
      <c r="B236" s="441"/>
      <c r="C236" s="388"/>
      <c r="D236" s="398"/>
      <c r="E236" s="399"/>
      <c r="F236" s="401"/>
      <c r="G236" s="401"/>
      <c r="H236" s="401"/>
      <c r="I236" s="401"/>
      <c r="J236" s="401"/>
      <c r="K236" s="189"/>
      <c r="L236" s="448"/>
      <c r="M236" s="379"/>
      <c r="N236" s="379"/>
      <c r="O236" s="379"/>
      <c r="P236" s="379"/>
      <c r="Q236" s="379"/>
      <c r="R236" s="379"/>
      <c r="S236" s="379"/>
      <c r="T236" s="189"/>
      <c r="U236" s="189"/>
      <c r="V236" s="189"/>
      <c r="W236" s="189"/>
      <c r="X236" s="189"/>
      <c r="Y236" s="189"/>
      <c r="Z236" s="189"/>
      <c r="AA236" s="189"/>
      <c r="AB236" s="189"/>
      <c r="AC236" s="189"/>
      <c r="AD236" s="189"/>
    </row>
    <row r="237" spans="1:30" s="15" customFormat="1" ht="13.8">
      <c r="A237" s="409"/>
      <c r="B237" s="441"/>
      <c r="C237" s="388"/>
      <c r="D237" s="404"/>
      <c r="E237" s="399"/>
      <c r="F237" s="401"/>
      <c r="G237" s="401"/>
      <c r="H237" s="401"/>
      <c r="I237" s="401"/>
      <c r="J237" s="401"/>
      <c r="K237" s="189"/>
      <c r="L237" s="189"/>
      <c r="M237" s="189"/>
      <c r="N237" s="189"/>
      <c r="O237" s="189"/>
      <c r="P237" s="189"/>
      <c r="Q237" s="189"/>
      <c r="R237" s="189"/>
      <c r="S237" s="189"/>
      <c r="T237" s="189"/>
      <c r="U237" s="189"/>
      <c r="V237" s="189"/>
      <c r="W237" s="189"/>
      <c r="X237" s="189"/>
      <c r="Y237" s="189"/>
      <c r="Z237" s="189"/>
      <c r="AA237" s="189"/>
      <c r="AB237" s="189"/>
      <c r="AC237" s="189"/>
      <c r="AD237" s="189"/>
    </row>
    <row r="238" spans="1:30" s="15" customFormat="1" ht="13.8">
      <c r="A238" s="409"/>
      <c r="B238" s="441"/>
      <c r="C238" s="388"/>
      <c r="D238" s="398"/>
      <c r="E238" s="399"/>
      <c r="F238" s="401"/>
      <c r="G238" s="401"/>
      <c r="H238" s="401"/>
      <c r="I238" s="401"/>
      <c r="J238" s="401"/>
      <c r="K238" s="189"/>
      <c r="L238" s="189"/>
      <c r="M238" s="189"/>
      <c r="N238" s="189"/>
      <c r="O238" s="189"/>
      <c r="P238" s="189"/>
      <c r="Q238" s="189"/>
      <c r="R238" s="189"/>
      <c r="S238" s="189"/>
      <c r="T238" s="189"/>
      <c r="U238" s="189"/>
      <c r="V238" s="189"/>
      <c r="W238" s="189"/>
      <c r="X238" s="189"/>
      <c r="Y238" s="189"/>
      <c r="Z238" s="189"/>
      <c r="AA238" s="189"/>
      <c r="AB238" s="189"/>
      <c r="AC238" s="189"/>
      <c r="AD238" s="189"/>
    </row>
    <row r="239" spans="1:30" s="15" customFormat="1" ht="13.8">
      <c r="A239" s="409"/>
      <c r="B239" s="441"/>
      <c r="C239" s="388"/>
      <c r="D239" s="398"/>
      <c r="E239" s="399"/>
      <c r="F239" s="401"/>
      <c r="G239" s="401"/>
      <c r="H239" s="401"/>
      <c r="I239" s="401"/>
      <c r="J239" s="401"/>
      <c r="K239" s="189"/>
      <c r="L239" s="189"/>
      <c r="M239" s="189"/>
      <c r="N239" s="189"/>
      <c r="O239" s="189"/>
      <c r="P239" s="189"/>
      <c r="Q239" s="189"/>
      <c r="R239" s="189"/>
      <c r="S239" s="189"/>
      <c r="T239" s="189"/>
      <c r="U239" s="189"/>
      <c r="V239" s="189"/>
      <c r="W239" s="189"/>
      <c r="X239" s="189"/>
      <c r="Y239" s="189"/>
      <c r="Z239" s="189"/>
      <c r="AA239" s="189"/>
      <c r="AB239" s="189"/>
      <c r="AC239" s="189"/>
      <c r="AD239" s="189"/>
    </row>
    <row r="240" spans="1:30" s="15" customFormat="1" ht="13.8">
      <c r="A240" s="409"/>
      <c r="B240" s="441"/>
      <c r="C240" s="388"/>
      <c r="D240" s="398"/>
      <c r="E240" s="399"/>
      <c r="F240" s="401"/>
      <c r="G240" s="401"/>
      <c r="H240" s="401"/>
      <c r="I240" s="401"/>
      <c r="J240" s="401"/>
      <c r="K240" s="189"/>
      <c r="L240" s="189"/>
      <c r="M240" s="189"/>
      <c r="N240" s="189"/>
      <c r="O240" s="189"/>
      <c r="P240" s="189"/>
      <c r="Q240" s="189"/>
      <c r="R240" s="189"/>
      <c r="S240" s="189"/>
      <c r="T240" s="189"/>
      <c r="U240" s="189"/>
      <c r="V240" s="189"/>
      <c r="W240" s="189"/>
      <c r="X240" s="189"/>
      <c r="Y240" s="189"/>
      <c r="Z240" s="189"/>
      <c r="AA240" s="189"/>
      <c r="AB240" s="189"/>
      <c r="AC240" s="189"/>
      <c r="AD240" s="189"/>
    </row>
    <row r="241" spans="1:30" s="15" customFormat="1" ht="13.8">
      <c r="A241" s="409"/>
      <c r="B241" s="441"/>
      <c r="C241" s="388"/>
      <c r="D241" s="404"/>
      <c r="E241" s="399"/>
      <c r="F241" s="401"/>
      <c r="G241" s="406"/>
      <c r="H241" s="401"/>
      <c r="I241" s="401"/>
      <c r="J241" s="401"/>
      <c r="K241" s="189"/>
      <c r="L241" s="189"/>
      <c r="M241" s="189"/>
      <c r="N241" s="189"/>
      <c r="O241" s="189"/>
      <c r="P241" s="189"/>
      <c r="Q241" s="189"/>
      <c r="R241" s="189"/>
      <c r="S241" s="189"/>
      <c r="T241" s="189"/>
      <c r="U241" s="189"/>
      <c r="V241" s="189"/>
      <c r="W241" s="189"/>
      <c r="X241" s="189"/>
      <c r="Y241" s="189"/>
      <c r="Z241" s="189"/>
      <c r="AA241" s="189"/>
      <c r="AB241" s="189"/>
      <c r="AC241" s="189"/>
      <c r="AD241" s="189"/>
    </row>
    <row r="242" spans="1:30" s="15" customFormat="1" ht="13.8">
      <c r="A242" s="409"/>
      <c r="B242" s="441"/>
      <c r="C242" s="388"/>
      <c r="D242" s="398"/>
      <c r="E242" s="399"/>
      <c r="F242" s="401"/>
      <c r="G242" s="401"/>
      <c r="H242" s="401"/>
      <c r="I242" s="401"/>
      <c r="J242" s="401"/>
      <c r="K242" s="189"/>
      <c r="L242" s="189"/>
      <c r="M242" s="189"/>
      <c r="N242" s="189"/>
      <c r="O242" s="189"/>
      <c r="P242" s="189"/>
      <c r="Q242" s="189"/>
      <c r="R242" s="189"/>
      <c r="S242" s="189"/>
      <c r="T242" s="189"/>
      <c r="U242" s="189"/>
      <c r="V242" s="189"/>
      <c r="W242" s="189"/>
      <c r="X242" s="189"/>
      <c r="Y242" s="189"/>
      <c r="Z242" s="189"/>
      <c r="AA242" s="189"/>
      <c r="AB242" s="189"/>
      <c r="AC242" s="189"/>
      <c r="AD242" s="189"/>
    </row>
    <row r="243" spans="1:30" s="15" customFormat="1" ht="13.8">
      <c r="A243" s="409"/>
      <c r="B243" s="441"/>
      <c r="C243" s="388"/>
      <c r="D243" s="398"/>
      <c r="E243" s="399"/>
      <c r="F243" s="401"/>
      <c r="G243" s="401"/>
      <c r="H243" s="401"/>
      <c r="I243" s="401"/>
      <c r="J243" s="401"/>
      <c r="K243" s="189"/>
      <c r="L243" s="189"/>
      <c r="M243" s="189"/>
      <c r="N243" s="189"/>
      <c r="O243" s="189"/>
      <c r="P243" s="189"/>
      <c r="Q243" s="189"/>
      <c r="R243" s="189"/>
      <c r="S243" s="189"/>
      <c r="T243" s="189"/>
      <c r="U243" s="189"/>
      <c r="V243" s="189"/>
      <c r="W243" s="189"/>
      <c r="X243" s="189"/>
      <c r="Y243" s="189"/>
      <c r="Z243" s="189"/>
      <c r="AA243" s="189"/>
      <c r="AB243" s="189"/>
      <c r="AC243" s="189"/>
      <c r="AD243" s="189"/>
    </row>
    <row r="244" spans="1:30" s="15" customFormat="1" ht="13.8">
      <c r="A244" s="409"/>
      <c r="B244" s="441"/>
      <c r="C244" s="388"/>
      <c r="D244" s="404"/>
      <c r="E244" s="399"/>
      <c r="F244" s="401"/>
      <c r="G244" s="401"/>
      <c r="H244" s="401"/>
      <c r="I244" s="401"/>
      <c r="J244" s="401"/>
      <c r="K244" s="189"/>
      <c r="L244" s="189"/>
      <c r="M244" s="189"/>
      <c r="N244" s="189"/>
      <c r="O244" s="189"/>
      <c r="P244" s="189"/>
      <c r="Q244" s="189"/>
      <c r="R244" s="189"/>
      <c r="S244" s="189"/>
      <c r="T244" s="189"/>
      <c r="U244" s="189"/>
      <c r="V244" s="189"/>
      <c r="W244" s="189"/>
      <c r="X244" s="189"/>
      <c r="Y244" s="189"/>
      <c r="Z244" s="189"/>
      <c r="AA244" s="189"/>
      <c r="AB244" s="189"/>
      <c r="AC244" s="189"/>
      <c r="AD244" s="189"/>
    </row>
    <row r="245" spans="1:30" s="15" customFormat="1" ht="13.8">
      <c r="A245" s="409"/>
      <c r="B245" s="441"/>
      <c r="C245" s="388"/>
      <c r="D245" s="398"/>
      <c r="E245" s="399"/>
      <c r="F245" s="401"/>
      <c r="G245" s="401"/>
      <c r="H245" s="401"/>
      <c r="I245" s="401"/>
      <c r="J245" s="401"/>
      <c r="K245" s="189"/>
      <c r="L245" s="189"/>
      <c r="M245" s="189"/>
      <c r="N245" s="189"/>
      <c r="O245" s="189"/>
      <c r="P245" s="189"/>
      <c r="Q245" s="189"/>
      <c r="R245" s="189"/>
      <c r="S245" s="189"/>
      <c r="T245" s="189"/>
      <c r="U245" s="189"/>
      <c r="V245" s="189"/>
      <c r="W245" s="189"/>
      <c r="X245" s="189"/>
      <c r="Y245" s="189"/>
      <c r="Z245" s="189"/>
      <c r="AA245" s="189"/>
      <c r="AB245" s="189"/>
      <c r="AC245" s="189"/>
      <c r="AD245" s="189"/>
    </row>
    <row r="246" spans="1:30" s="15" customFormat="1" ht="13.8">
      <c r="A246" s="409"/>
      <c r="B246" s="441"/>
      <c r="C246" s="388"/>
      <c r="D246" s="404"/>
      <c r="E246" s="399"/>
      <c r="F246" s="401"/>
      <c r="G246" s="401"/>
      <c r="H246" s="401"/>
      <c r="I246" s="401"/>
      <c r="J246" s="407"/>
      <c r="K246" s="189"/>
      <c r="L246" s="189"/>
      <c r="M246" s="189"/>
      <c r="N246" s="189"/>
      <c r="O246" s="189"/>
      <c r="P246" s="189"/>
      <c r="Q246" s="189"/>
      <c r="R246" s="189"/>
      <c r="S246" s="189"/>
      <c r="T246" s="189"/>
      <c r="U246" s="189"/>
      <c r="V246" s="189"/>
      <c r="W246" s="189"/>
      <c r="X246" s="189"/>
      <c r="Y246" s="189"/>
      <c r="Z246" s="189"/>
      <c r="AA246" s="189"/>
      <c r="AB246" s="189"/>
      <c r="AC246" s="189"/>
      <c r="AD246" s="189"/>
    </row>
    <row r="247" spans="1:30" s="15" customFormat="1" ht="13.8">
      <c r="A247" s="409"/>
      <c r="B247" s="441"/>
      <c r="C247" s="388"/>
      <c r="D247" s="408"/>
      <c r="E247" s="409"/>
      <c r="F247" s="407"/>
      <c r="G247" s="407"/>
      <c r="H247" s="407"/>
      <c r="I247" s="407"/>
      <c r="J247" s="407"/>
      <c r="K247" s="189"/>
      <c r="L247" s="449"/>
      <c r="M247" s="189"/>
      <c r="N247" s="189"/>
      <c r="O247" s="189"/>
      <c r="P247" s="189"/>
      <c r="Q247" s="189"/>
      <c r="R247" s="189"/>
      <c r="S247" s="189"/>
      <c r="T247" s="189"/>
      <c r="U247" s="189"/>
      <c r="V247" s="189"/>
      <c r="W247" s="189"/>
      <c r="X247" s="189"/>
      <c r="Y247" s="189"/>
      <c r="Z247" s="189"/>
      <c r="AA247" s="189"/>
      <c r="AB247" s="189"/>
      <c r="AC247" s="189"/>
      <c r="AD247" s="189"/>
    </row>
    <row r="248" spans="1:30" s="195" customFormat="1" ht="13.8">
      <c r="A248" s="409"/>
      <c r="B248" s="441"/>
      <c r="C248" s="388"/>
      <c r="D248" s="410"/>
      <c r="E248" s="409"/>
      <c r="F248" s="407"/>
      <c r="G248" s="407"/>
      <c r="H248" s="407"/>
      <c r="I248" s="407"/>
      <c r="J248" s="407"/>
      <c r="K248" s="189"/>
      <c r="L248" s="449"/>
      <c r="M248" s="189"/>
      <c r="N248" s="189"/>
      <c r="O248" s="189"/>
      <c r="P248" s="189"/>
      <c r="Q248" s="189"/>
      <c r="R248" s="189"/>
      <c r="S248" s="189"/>
      <c r="T248" s="189"/>
      <c r="U248" s="189"/>
      <c r="V248" s="189"/>
      <c r="W248" s="189"/>
      <c r="X248" s="189"/>
      <c r="Y248" s="189"/>
      <c r="Z248" s="189"/>
      <c r="AA248" s="189"/>
      <c r="AB248" s="189"/>
      <c r="AC248" s="189"/>
      <c r="AD248" s="189"/>
    </row>
    <row r="249" spans="1:30" s="15" customFormat="1" ht="13.8">
      <c r="A249" s="409"/>
      <c r="B249" s="441"/>
      <c r="C249" s="388"/>
      <c r="D249" s="408"/>
      <c r="E249" s="409"/>
      <c r="F249" s="407"/>
      <c r="G249" s="407"/>
      <c r="H249" s="407"/>
      <c r="I249" s="407"/>
      <c r="J249" s="407"/>
      <c r="K249" s="189"/>
      <c r="L249" s="189"/>
      <c r="M249" s="189"/>
      <c r="N249" s="189"/>
      <c r="O249" s="189"/>
      <c r="P249" s="189"/>
      <c r="Q249" s="189"/>
      <c r="R249" s="189"/>
      <c r="S249" s="189"/>
      <c r="T249" s="189"/>
      <c r="U249" s="189"/>
      <c r="V249" s="189"/>
      <c r="W249" s="189"/>
      <c r="X249" s="189"/>
      <c r="Y249" s="189"/>
      <c r="Z249" s="189"/>
      <c r="AA249" s="189"/>
      <c r="AB249" s="189"/>
      <c r="AC249" s="189"/>
      <c r="AD249" s="189"/>
    </row>
    <row r="250" spans="1:30" s="194" customFormat="1" ht="13.8">
      <c r="A250" s="409"/>
      <c r="B250" s="441"/>
      <c r="C250" s="388"/>
      <c r="D250" s="411"/>
      <c r="E250" s="409"/>
      <c r="F250" s="407"/>
      <c r="G250" s="407"/>
      <c r="H250" s="407"/>
      <c r="I250" s="407"/>
      <c r="J250" s="407"/>
      <c r="K250" s="189"/>
      <c r="L250" s="189"/>
      <c r="M250" s="189"/>
      <c r="N250" s="189"/>
      <c r="O250" s="189"/>
      <c r="P250" s="189"/>
      <c r="Q250" s="189"/>
      <c r="R250" s="189"/>
      <c r="S250" s="189"/>
      <c r="T250" s="189"/>
      <c r="U250" s="189"/>
      <c r="V250" s="189"/>
      <c r="W250" s="189"/>
      <c r="X250" s="189"/>
      <c r="Y250" s="189"/>
      <c r="Z250" s="189"/>
      <c r="AA250" s="189"/>
      <c r="AB250" s="189"/>
      <c r="AC250" s="189"/>
      <c r="AD250" s="189"/>
    </row>
    <row r="251" spans="1:30" s="15" customFormat="1" ht="13.8">
      <c r="A251" s="409"/>
      <c r="B251" s="441"/>
      <c r="C251" s="388"/>
      <c r="D251" s="404"/>
      <c r="E251" s="399"/>
      <c r="F251" s="401"/>
      <c r="G251" s="401"/>
      <c r="H251" s="401"/>
      <c r="I251" s="401"/>
      <c r="J251" s="401"/>
      <c r="K251" s="189"/>
      <c r="L251" s="189"/>
      <c r="M251" s="189"/>
      <c r="N251" s="189"/>
      <c r="O251" s="189"/>
      <c r="P251" s="189"/>
      <c r="Q251" s="189"/>
      <c r="R251" s="189"/>
      <c r="S251" s="189"/>
      <c r="T251" s="189"/>
      <c r="U251" s="189"/>
      <c r="V251" s="189"/>
      <c r="W251" s="189"/>
      <c r="X251" s="189"/>
      <c r="Y251" s="189"/>
      <c r="Z251" s="189"/>
      <c r="AA251" s="189"/>
      <c r="AB251" s="189"/>
      <c r="AC251" s="189"/>
      <c r="AD251" s="189"/>
    </row>
    <row r="252" spans="1:30" s="15" customFormat="1" ht="13.8">
      <c r="A252" s="409"/>
      <c r="B252" s="441"/>
      <c r="C252" s="388"/>
      <c r="D252" s="398"/>
      <c r="E252" s="399"/>
      <c r="F252" s="401"/>
      <c r="G252" s="401"/>
      <c r="H252" s="401"/>
      <c r="I252" s="401"/>
      <c r="J252" s="401"/>
      <c r="K252" s="189"/>
      <c r="L252" s="189"/>
      <c r="M252" s="189"/>
      <c r="N252" s="189"/>
      <c r="O252" s="189"/>
      <c r="P252" s="189"/>
      <c r="Q252" s="189"/>
      <c r="R252" s="189"/>
      <c r="S252" s="189"/>
      <c r="T252" s="189"/>
      <c r="U252" s="189"/>
      <c r="V252" s="189"/>
      <c r="W252" s="189"/>
      <c r="X252" s="189"/>
      <c r="Y252" s="189"/>
      <c r="Z252" s="189"/>
      <c r="AA252" s="189"/>
      <c r="AB252" s="189"/>
      <c r="AC252" s="189"/>
      <c r="AD252" s="189"/>
    </row>
    <row r="253" spans="1:30" s="15" customFormat="1" ht="13.8">
      <c r="A253" s="409"/>
      <c r="B253" s="441"/>
      <c r="C253" s="388"/>
      <c r="D253" s="398"/>
      <c r="E253" s="399"/>
      <c r="F253" s="401"/>
      <c r="G253" s="401"/>
      <c r="H253" s="401"/>
      <c r="I253" s="401"/>
      <c r="J253" s="401"/>
      <c r="K253" s="189"/>
      <c r="L253" s="189"/>
      <c r="M253" s="189"/>
      <c r="N253" s="189"/>
      <c r="O253" s="189"/>
      <c r="P253" s="189"/>
      <c r="Q253" s="189"/>
      <c r="R253" s="189"/>
      <c r="S253" s="189"/>
      <c r="T253" s="189"/>
      <c r="U253" s="189"/>
      <c r="V253" s="189"/>
      <c r="W253" s="189"/>
      <c r="X253" s="189"/>
      <c r="Y253" s="189"/>
      <c r="Z253" s="189"/>
      <c r="AA253" s="189"/>
      <c r="AB253" s="189"/>
      <c r="AC253" s="189"/>
      <c r="AD253" s="189"/>
    </row>
    <row r="254" spans="1:30" s="15" customFormat="1" ht="13.8">
      <c r="A254" s="409"/>
      <c r="B254" s="441"/>
      <c r="C254" s="388"/>
      <c r="D254" s="398"/>
      <c r="E254" s="399"/>
      <c r="F254" s="401"/>
      <c r="G254" s="401"/>
      <c r="H254" s="401"/>
      <c r="I254" s="401"/>
      <c r="J254" s="401"/>
      <c r="K254" s="189"/>
      <c r="L254" s="189"/>
      <c r="M254" s="189"/>
      <c r="N254" s="189"/>
      <c r="O254" s="189"/>
      <c r="P254" s="189"/>
      <c r="Q254" s="189"/>
      <c r="R254" s="189"/>
      <c r="S254" s="189"/>
      <c r="T254" s="189"/>
      <c r="U254" s="189"/>
      <c r="V254" s="189"/>
      <c r="W254" s="189"/>
      <c r="X254" s="189"/>
      <c r="Y254" s="189"/>
      <c r="Z254" s="189"/>
      <c r="AA254" s="189"/>
      <c r="AB254" s="189"/>
      <c r="AC254" s="189"/>
      <c r="AD254" s="189"/>
    </row>
    <row r="255" spans="1:30" s="15" customFormat="1" ht="13.8">
      <c r="A255" s="409"/>
      <c r="B255" s="441"/>
      <c r="C255" s="388"/>
      <c r="D255" s="398"/>
      <c r="E255" s="399"/>
      <c r="F255" s="401"/>
      <c r="G255" s="401"/>
      <c r="H255" s="401"/>
      <c r="I255" s="401"/>
      <c r="J255" s="401"/>
      <c r="K255" s="189"/>
      <c r="L255" s="189"/>
      <c r="M255" s="189"/>
      <c r="N255" s="189"/>
      <c r="O255" s="189"/>
      <c r="P255" s="189"/>
      <c r="Q255" s="189"/>
      <c r="R255" s="189"/>
      <c r="S255" s="189"/>
      <c r="T255" s="189"/>
      <c r="U255" s="189"/>
      <c r="V255" s="189"/>
      <c r="W255" s="189"/>
      <c r="X255" s="189"/>
      <c r="Y255" s="189"/>
      <c r="Z255" s="189"/>
      <c r="AA255" s="189"/>
      <c r="AB255" s="189"/>
      <c r="AC255" s="189"/>
      <c r="AD255" s="189"/>
    </row>
    <row r="256" spans="1:30" s="15" customFormat="1" ht="13.8">
      <c r="A256" s="409"/>
      <c r="B256" s="441"/>
      <c r="C256" s="388"/>
      <c r="D256" s="398"/>
      <c r="E256" s="399"/>
      <c r="F256" s="401"/>
      <c r="G256" s="401"/>
      <c r="H256" s="401"/>
      <c r="I256" s="401"/>
      <c r="J256" s="401"/>
      <c r="K256" s="189"/>
      <c r="L256" s="189"/>
      <c r="M256" s="189"/>
      <c r="N256" s="189"/>
      <c r="O256" s="189"/>
      <c r="P256" s="189"/>
      <c r="Q256" s="189"/>
      <c r="R256" s="189"/>
      <c r="S256" s="189"/>
      <c r="T256" s="189"/>
      <c r="U256" s="189"/>
      <c r="V256" s="189"/>
      <c r="W256" s="189"/>
      <c r="X256" s="189"/>
      <c r="Y256" s="189"/>
      <c r="Z256" s="189"/>
      <c r="AA256" s="189"/>
      <c r="AB256" s="189"/>
      <c r="AC256" s="189"/>
      <c r="AD256" s="189"/>
    </row>
    <row r="257" spans="1:30" s="15" customFormat="1" ht="13.8">
      <c r="A257" s="409"/>
      <c r="B257" s="441"/>
      <c r="C257" s="388"/>
      <c r="D257" s="398"/>
      <c r="E257" s="399"/>
      <c r="F257" s="401"/>
      <c r="G257" s="401"/>
      <c r="H257" s="401"/>
      <c r="I257" s="401"/>
      <c r="J257" s="401"/>
      <c r="K257" s="189"/>
      <c r="L257" s="189"/>
      <c r="M257" s="189"/>
      <c r="N257" s="189"/>
      <c r="O257" s="189"/>
      <c r="P257" s="189"/>
      <c r="Q257" s="189"/>
      <c r="R257" s="189"/>
      <c r="S257" s="189"/>
      <c r="T257" s="189"/>
      <c r="U257" s="189"/>
      <c r="V257" s="189"/>
      <c r="W257" s="189"/>
      <c r="X257" s="189"/>
      <c r="Y257" s="189"/>
      <c r="Z257" s="189"/>
      <c r="AA257" s="189"/>
      <c r="AB257" s="189"/>
      <c r="AC257" s="189"/>
      <c r="AD257" s="189"/>
    </row>
    <row r="258" spans="1:30" s="15" customFormat="1" ht="13.8">
      <c r="A258" s="409"/>
      <c r="B258" s="441"/>
      <c r="C258" s="388"/>
      <c r="D258" s="398"/>
      <c r="E258" s="399"/>
      <c r="F258" s="401"/>
      <c r="G258" s="401"/>
      <c r="H258" s="401"/>
      <c r="I258" s="401"/>
      <c r="J258" s="401"/>
      <c r="K258" s="189"/>
      <c r="L258" s="189"/>
      <c r="M258" s="189"/>
      <c r="N258" s="189"/>
      <c r="O258" s="189"/>
      <c r="P258" s="189"/>
      <c r="Q258" s="189"/>
      <c r="R258" s="189"/>
      <c r="S258" s="189"/>
      <c r="T258" s="189"/>
      <c r="U258" s="189"/>
      <c r="V258" s="189"/>
      <c r="W258" s="189"/>
      <c r="X258" s="189"/>
      <c r="Y258" s="189"/>
      <c r="Z258" s="189"/>
      <c r="AA258" s="189"/>
      <c r="AB258" s="189"/>
      <c r="AC258" s="189"/>
      <c r="AD258" s="189"/>
    </row>
    <row r="259" spans="1:30" s="15" customFormat="1" ht="13.8">
      <c r="A259" s="409"/>
      <c r="B259" s="441"/>
      <c r="C259" s="388"/>
      <c r="D259" s="398"/>
      <c r="E259" s="399"/>
      <c r="F259" s="401"/>
      <c r="G259" s="401"/>
      <c r="H259" s="401"/>
      <c r="I259" s="401"/>
      <c r="J259" s="401"/>
      <c r="K259" s="189"/>
      <c r="L259" s="189"/>
      <c r="M259" s="189"/>
      <c r="N259" s="189"/>
      <c r="O259" s="189"/>
      <c r="P259" s="189"/>
      <c r="Q259" s="189"/>
      <c r="R259" s="189"/>
      <c r="S259" s="189"/>
      <c r="T259" s="189"/>
      <c r="U259" s="189"/>
      <c r="V259" s="189"/>
      <c r="W259" s="189"/>
      <c r="X259" s="189"/>
      <c r="Y259" s="189"/>
      <c r="Z259" s="189"/>
      <c r="AA259" s="189"/>
      <c r="AB259" s="189"/>
      <c r="AC259" s="189"/>
      <c r="AD259" s="189"/>
    </row>
    <row r="260" spans="1:30" s="15" customFormat="1" ht="13.8">
      <c r="A260" s="409"/>
      <c r="B260" s="441"/>
      <c r="C260" s="388"/>
      <c r="D260" s="398"/>
      <c r="E260" s="399"/>
      <c r="F260" s="401"/>
      <c r="G260" s="401"/>
      <c r="H260" s="401"/>
      <c r="I260" s="401"/>
      <c r="J260" s="401"/>
      <c r="K260" s="189"/>
      <c r="L260" s="189"/>
      <c r="M260" s="189"/>
      <c r="N260" s="189"/>
      <c r="O260" s="189"/>
      <c r="P260" s="189"/>
      <c r="Q260" s="189"/>
      <c r="R260" s="189"/>
      <c r="S260" s="189"/>
      <c r="T260" s="189"/>
      <c r="U260" s="189"/>
      <c r="V260" s="189"/>
      <c r="W260" s="189"/>
      <c r="X260" s="189"/>
      <c r="Y260" s="189"/>
      <c r="Z260" s="189"/>
      <c r="AA260" s="189"/>
      <c r="AB260" s="189"/>
      <c r="AC260" s="189"/>
      <c r="AD260" s="189"/>
    </row>
    <row r="261" spans="1:30" s="15" customFormat="1" ht="13.8">
      <c r="A261" s="409"/>
      <c r="B261" s="441"/>
      <c r="C261" s="388"/>
      <c r="D261" s="398"/>
      <c r="E261" s="399"/>
      <c r="F261" s="401"/>
      <c r="G261" s="401"/>
      <c r="H261" s="401"/>
      <c r="I261" s="401"/>
      <c r="J261" s="401"/>
      <c r="K261" s="189"/>
      <c r="L261" s="189"/>
      <c r="M261" s="189"/>
      <c r="N261" s="189"/>
      <c r="O261" s="189"/>
      <c r="P261" s="189"/>
      <c r="Q261" s="189"/>
      <c r="R261" s="189"/>
      <c r="S261" s="189"/>
      <c r="T261" s="189"/>
      <c r="U261" s="189"/>
      <c r="V261" s="189"/>
      <c r="W261" s="189"/>
      <c r="X261" s="189"/>
      <c r="Y261" s="189"/>
      <c r="Z261" s="189"/>
      <c r="AA261" s="189"/>
      <c r="AB261" s="189"/>
      <c r="AC261" s="189"/>
      <c r="AD261" s="189"/>
    </row>
    <row r="262" spans="1:30" s="15" customFormat="1" ht="13.8">
      <c r="A262" s="409"/>
      <c r="B262" s="441"/>
      <c r="C262" s="388"/>
      <c r="D262" s="398"/>
      <c r="E262" s="399"/>
      <c r="F262" s="401"/>
      <c r="G262" s="401"/>
      <c r="H262" s="401"/>
      <c r="I262" s="401"/>
      <c r="J262" s="401"/>
      <c r="K262" s="189"/>
      <c r="L262" s="189"/>
      <c r="M262" s="189"/>
      <c r="N262" s="189"/>
      <c r="O262" s="189"/>
      <c r="P262" s="189"/>
      <c r="Q262" s="189"/>
      <c r="R262" s="189"/>
      <c r="S262" s="189"/>
      <c r="T262" s="189"/>
      <c r="U262" s="189"/>
      <c r="V262" s="189"/>
      <c r="W262" s="189"/>
      <c r="X262" s="189"/>
      <c r="Y262" s="189"/>
      <c r="Z262" s="189"/>
      <c r="AA262" s="189"/>
      <c r="AB262" s="189"/>
      <c r="AC262" s="189"/>
      <c r="AD262" s="189"/>
    </row>
    <row r="263" spans="1:30" s="15" customFormat="1" ht="13.8">
      <c r="A263" s="409"/>
      <c r="B263" s="441"/>
      <c r="C263" s="388"/>
      <c r="D263" s="398"/>
      <c r="E263" s="399"/>
      <c r="F263" s="401"/>
      <c r="G263" s="401"/>
      <c r="H263" s="401"/>
      <c r="I263" s="401"/>
      <c r="J263" s="401"/>
      <c r="K263" s="189"/>
      <c r="L263" s="189"/>
      <c r="M263" s="189"/>
      <c r="N263" s="189"/>
      <c r="O263" s="189"/>
      <c r="P263" s="189"/>
      <c r="Q263" s="189"/>
      <c r="R263" s="189"/>
      <c r="S263" s="189"/>
      <c r="T263" s="189"/>
      <c r="U263" s="189"/>
      <c r="V263" s="189"/>
      <c r="W263" s="189"/>
      <c r="X263" s="189"/>
      <c r="Y263" s="189"/>
      <c r="Z263" s="189"/>
      <c r="AA263" s="189"/>
      <c r="AB263" s="189"/>
      <c r="AC263" s="189"/>
      <c r="AD263" s="189"/>
    </row>
    <row r="264" spans="1:30" s="15" customFormat="1" ht="13.8">
      <c r="A264" s="409"/>
      <c r="B264" s="441"/>
      <c r="C264" s="388"/>
      <c r="D264" s="398"/>
      <c r="E264" s="399"/>
      <c r="F264" s="401"/>
      <c r="G264" s="401"/>
      <c r="H264" s="401"/>
      <c r="I264" s="401"/>
      <c r="J264" s="401"/>
      <c r="K264" s="189"/>
      <c r="L264" s="189"/>
      <c r="M264" s="189"/>
      <c r="N264" s="189"/>
      <c r="O264" s="189"/>
      <c r="P264" s="189"/>
      <c r="Q264" s="189"/>
      <c r="R264" s="189"/>
      <c r="S264" s="189"/>
      <c r="T264" s="189"/>
      <c r="U264" s="189"/>
      <c r="V264" s="189"/>
      <c r="W264" s="189"/>
      <c r="X264" s="189"/>
      <c r="Y264" s="189"/>
      <c r="Z264" s="189"/>
      <c r="AA264" s="189"/>
      <c r="AB264" s="189"/>
      <c r="AC264" s="189"/>
      <c r="AD264" s="189"/>
    </row>
    <row r="265" spans="1:30" s="15" customFormat="1" ht="13.8">
      <c r="A265" s="409"/>
      <c r="B265" s="441"/>
      <c r="C265" s="388"/>
      <c r="D265" s="398"/>
      <c r="E265" s="399"/>
      <c r="F265" s="401"/>
      <c r="G265" s="401"/>
      <c r="H265" s="401"/>
      <c r="I265" s="401"/>
      <c r="J265" s="401"/>
      <c r="K265" s="189"/>
      <c r="L265" s="189"/>
      <c r="M265" s="189"/>
      <c r="N265" s="189"/>
      <c r="O265" s="189"/>
      <c r="P265" s="189"/>
      <c r="Q265" s="189"/>
      <c r="R265" s="189"/>
      <c r="S265" s="189"/>
      <c r="T265" s="189"/>
      <c r="U265" s="189"/>
      <c r="V265" s="189"/>
      <c r="W265" s="189"/>
      <c r="X265" s="189"/>
      <c r="Y265" s="189"/>
      <c r="Z265" s="189"/>
      <c r="AA265" s="189"/>
      <c r="AB265" s="189"/>
      <c r="AC265" s="189"/>
      <c r="AD265" s="189"/>
    </row>
    <row r="266" spans="1:30" s="15" customFormat="1" ht="13.8">
      <c r="A266" s="409"/>
      <c r="B266" s="441"/>
      <c r="C266" s="388"/>
      <c r="D266" s="398"/>
      <c r="E266" s="399"/>
      <c r="F266" s="401"/>
      <c r="G266" s="401"/>
      <c r="H266" s="401"/>
      <c r="I266" s="401"/>
      <c r="J266" s="401"/>
      <c r="K266" s="189"/>
      <c r="L266" s="189"/>
      <c r="M266" s="189"/>
      <c r="N266" s="189"/>
      <c r="O266" s="189"/>
      <c r="P266" s="189"/>
      <c r="Q266" s="189"/>
      <c r="R266" s="189"/>
      <c r="S266" s="189"/>
      <c r="T266" s="189"/>
      <c r="U266" s="189"/>
      <c r="V266" s="189"/>
      <c r="W266" s="189"/>
      <c r="X266" s="189"/>
      <c r="Y266" s="189"/>
      <c r="Z266" s="189"/>
      <c r="AA266" s="189"/>
      <c r="AB266" s="189"/>
      <c r="AC266" s="189"/>
      <c r="AD266" s="189"/>
    </row>
    <row r="267" spans="1:30" s="15" customFormat="1" ht="13.8">
      <c r="A267" s="409"/>
      <c r="B267" s="441"/>
      <c r="C267" s="388"/>
      <c r="D267" s="398"/>
      <c r="E267" s="399"/>
      <c r="F267" s="401"/>
      <c r="G267" s="401"/>
      <c r="H267" s="401"/>
      <c r="I267" s="401"/>
      <c r="J267" s="401"/>
      <c r="K267" s="189"/>
      <c r="L267" s="189"/>
      <c r="M267" s="189"/>
      <c r="N267" s="189"/>
      <c r="O267" s="189"/>
      <c r="P267" s="189"/>
      <c r="Q267" s="189"/>
      <c r="R267" s="189"/>
      <c r="S267" s="189"/>
      <c r="T267" s="189"/>
      <c r="U267" s="189"/>
      <c r="V267" s="189"/>
      <c r="W267" s="189"/>
      <c r="X267" s="189"/>
      <c r="Y267" s="189"/>
      <c r="Z267" s="189"/>
      <c r="AA267" s="189"/>
      <c r="AB267" s="189"/>
      <c r="AC267" s="189"/>
      <c r="AD267" s="189"/>
    </row>
    <row r="268" spans="1:30" s="15" customFormat="1" ht="13.8">
      <c r="A268" s="409"/>
      <c r="B268" s="441"/>
      <c r="C268" s="388"/>
      <c r="D268" s="398"/>
      <c r="E268" s="399"/>
      <c r="F268" s="401"/>
      <c r="G268" s="401"/>
      <c r="H268" s="401"/>
      <c r="I268" s="401"/>
      <c r="J268" s="401"/>
      <c r="K268" s="189"/>
      <c r="L268" s="189"/>
      <c r="M268" s="189"/>
      <c r="N268" s="189"/>
      <c r="O268" s="189"/>
      <c r="P268" s="189"/>
      <c r="Q268" s="189"/>
      <c r="R268" s="189"/>
      <c r="S268" s="189"/>
      <c r="T268" s="189"/>
      <c r="U268" s="189"/>
      <c r="V268" s="189"/>
      <c r="W268" s="189"/>
      <c r="X268" s="189"/>
      <c r="Y268" s="189"/>
      <c r="Z268" s="189"/>
      <c r="AA268" s="189"/>
      <c r="AB268" s="189"/>
      <c r="AC268" s="189"/>
      <c r="AD268" s="189"/>
    </row>
    <row r="269" spans="1:30" s="15" customFormat="1" ht="13.8">
      <c r="A269" s="409"/>
      <c r="B269" s="441"/>
      <c r="C269" s="388"/>
      <c r="D269" s="398"/>
      <c r="E269" s="399"/>
      <c r="F269" s="401"/>
      <c r="G269" s="401"/>
      <c r="H269" s="401"/>
      <c r="I269" s="401"/>
      <c r="J269" s="401"/>
      <c r="K269" s="189"/>
      <c r="L269" s="189"/>
      <c r="M269" s="189"/>
      <c r="N269" s="189"/>
      <c r="O269" s="189"/>
      <c r="P269" s="189"/>
      <c r="Q269" s="189"/>
      <c r="R269" s="189"/>
      <c r="S269" s="189"/>
      <c r="T269" s="189"/>
      <c r="U269" s="189"/>
      <c r="V269" s="189"/>
      <c r="W269" s="189"/>
      <c r="X269" s="189"/>
      <c r="Y269" s="189"/>
      <c r="Z269" s="189"/>
      <c r="AA269" s="189"/>
      <c r="AB269" s="189"/>
      <c r="AC269" s="189"/>
      <c r="AD269" s="189"/>
    </row>
    <row r="270" spans="1:30" s="15" customFormat="1" ht="13.8">
      <c r="A270" s="409"/>
      <c r="B270" s="441"/>
      <c r="C270" s="388"/>
      <c r="D270" s="398"/>
      <c r="E270" s="399"/>
      <c r="F270" s="401"/>
      <c r="G270" s="401"/>
      <c r="H270" s="401"/>
      <c r="I270" s="401"/>
      <c r="J270" s="401"/>
      <c r="K270" s="189"/>
      <c r="L270" s="189"/>
      <c r="M270" s="189"/>
      <c r="N270" s="189"/>
      <c r="O270" s="189"/>
      <c r="P270" s="189"/>
      <c r="Q270" s="189"/>
      <c r="R270" s="189"/>
      <c r="S270" s="189"/>
      <c r="T270" s="189"/>
      <c r="U270" s="189"/>
      <c r="V270" s="189"/>
      <c r="W270" s="189"/>
      <c r="X270" s="189"/>
      <c r="Y270" s="189"/>
      <c r="Z270" s="189"/>
      <c r="AA270" s="189"/>
      <c r="AB270" s="189"/>
      <c r="AC270" s="189"/>
      <c r="AD270" s="189"/>
    </row>
    <row r="271" spans="1:30" s="15" customFormat="1" ht="13.8">
      <c r="A271" s="409"/>
      <c r="B271" s="441"/>
      <c r="C271" s="388"/>
      <c r="D271" s="398"/>
      <c r="E271" s="399"/>
      <c r="F271" s="401"/>
      <c r="G271" s="401"/>
      <c r="H271" s="401"/>
      <c r="I271" s="401"/>
      <c r="J271" s="401"/>
      <c r="K271" s="189"/>
      <c r="L271" s="189"/>
      <c r="M271" s="189"/>
      <c r="N271" s="189"/>
      <c r="O271" s="189"/>
      <c r="P271" s="189"/>
      <c r="Q271" s="189"/>
      <c r="R271" s="189"/>
      <c r="S271" s="189"/>
      <c r="T271" s="189"/>
      <c r="U271" s="189"/>
      <c r="V271" s="189"/>
      <c r="W271" s="189"/>
      <c r="X271" s="189"/>
      <c r="Y271" s="189"/>
      <c r="Z271" s="189"/>
      <c r="AA271" s="189"/>
      <c r="AB271" s="189"/>
      <c r="AC271" s="189"/>
      <c r="AD271" s="189"/>
    </row>
    <row r="272" spans="1:30" s="15" customFormat="1" ht="13.8">
      <c r="A272" s="409"/>
      <c r="B272" s="441"/>
      <c r="C272" s="388"/>
      <c r="D272" s="398"/>
      <c r="E272" s="399"/>
      <c r="F272" s="401"/>
      <c r="G272" s="401"/>
      <c r="H272" s="401"/>
      <c r="I272" s="401"/>
      <c r="J272" s="401"/>
      <c r="K272" s="189"/>
      <c r="L272" s="189"/>
      <c r="M272" s="189"/>
      <c r="N272" s="189"/>
      <c r="O272" s="189"/>
      <c r="P272" s="189"/>
      <c r="Q272" s="189"/>
      <c r="R272" s="189"/>
      <c r="S272" s="189"/>
      <c r="T272" s="189"/>
      <c r="U272" s="189"/>
      <c r="V272" s="189"/>
      <c r="W272" s="189"/>
      <c r="X272" s="189"/>
      <c r="Y272" s="189"/>
      <c r="Z272" s="189"/>
      <c r="AA272" s="189"/>
      <c r="AB272" s="189"/>
      <c r="AC272" s="189"/>
      <c r="AD272" s="189"/>
    </row>
    <row r="273" spans="1:30" s="15" customFormat="1" ht="13.8">
      <c r="A273" s="409"/>
      <c r="B273" s="441"/>
      <c r="C273" s="388"/>
      <c r="D273" s="398"/>
      <c r="E273" s="399"/>
      <c r="F273" s="401"/>
      <c r="G273" s="401"/>
      <c r="H273" s="401"/>
      <c r="I273" s="401"/>
      <c r="J273" s="401"/>
      <c r="K273" s="189"/>
      <c r="L273" s="189"/>
      <c r="M273" s="189"/>
      <c r="N273" s="189"/>
      <c r="O273" s="189"/>
      <c r="P273" s="189"/>
      <c r="Q273" s="189"/>
      <c r="R273" s="189"/>
      <c r="S273" s="189"/>
      <c r="T273" s="189"/>
      <c r="U273" s="189"/>
      <c r="V273" s="189"/>
      <c r="W273" s="189"/>
      <c r="X273" s="189"/>
      <c r="Y273" s="189"/>
      <c r="Z273" s="189"/>
      <c r="AA273" s="189"/>
      <c r="AB273" s="189"/>
      <c r="AC273" s="189"/>
      <c r="AD273" s="189"/>
    </row>
    <row r="274" spans="1:30" s="15" customFormat="1" ht="13.8">
      <c r="A274" s="409"/>
      <c r="B274" s="441"/>
      <c r="C274" s="388"/>
      <c r="D274" s="398"/>
      <c r="E274" s="399"/>
      <c r="F274" s="401"/>
      <c r="G274" s="401"/>
      <c r="H274" s="401"/>
      <c r="I274" s="401"/>
      <c r="J274" s="401"/>
      <c r="K274" s="189"/>
      <c r="L274" s="189"/>
      <c r="M274" s="189"/>
      <c r="N274" s="189"/>
      <c r="O274" s="189"/>
      <c r="P274" s="189"/>
      <c r="Q274" s="189"/>
      <c r="R274" s="189"/>
      <c r="S274" s="189"/>
      <c r="T274" s="189"/>
      <c r="U274" s="189"/>
      <c r="V274" s="189"/>
      <c r="W274" s="189"/>
      <c r="X274" s="189"/>
      <c r="Y274" s="189"/>
      <c r="Z274" s="189"/>
      <c r="AA274" s="189"/>
      <c r="AB274" s="189"/>
      <c r="AC274" s="189"/>
      <c r="AD274" s="189"/>
    </row>
    <row r="275" spans="1:30" s="15" customFormat="1" ht="13.8">
      <c r="A275" s="409"/>
      <c r="B275" s="441"/>
      <c r="C275" s="388"/>
      <c r="D275" s="398"/>
      <c r="E275" s="399"/>
      <c r="F275" s="401"/>
      <c r="G275" s="401"/>
      <c r="H275" s="401"/>
      <c r="I275" s="401"/>
      <c r="J275" s="401"/>
      <c r="K275" s="189"/>
      <c r="L275" s="189"/>
      <c r="M275" s="189"/>
      <c r="N275" s="189"/>
      <c r="O275" s="189"/>
      <c r="P275" s="189"/>
      <c r="Q275" s="189"/>
      <c r="R275" s="189"/>
      <c r="S275" s="189"/>
      <c r="T275" s="189"/>
      <c r="U275" s="189"/>
      <c r="V275" s="189"/>
      <c r="W275" s="189"/>
      <c r="X275" s="189"/>
      <c r="Y275" s="189"/>
      <c r="Z275" s="189"/>
      <c r="AA275" s="189"/>
      <c r="AB275" s="189"/>
      <c r="AC275" s="189"/>
      <c r="AD275" s="189"/>
    </row>
    <row r="276" spans="1:30" s="15" customFormat="1" ht="13.8">
      <c r="A276" s="409"/>
      <c r="B276" s="441"/>
      <c r="C276" s="388"/>
      <c r="D276" s="398"/>
      <c r="E276" s="399"/>
      <c r="F276" s="401"/>
      <c r="G276" s="401"/>
      <c r="H276" s="401"/>
      <c r="I276" s="401"/>
      <c r="J276" s="401"/>
      <c r="K276" s="189"/>
      <c r="L276" s="189"/>
      <c r="M276" s="189"/>
      <c r="N276" s="189"/>
      <c r="O276" s="189"/>
      <c r="P276" s="189"/>
      <c r="Q276" s="189"/>
      <c r="R276" s="189"/>
      <c r="S276" s="189"/>
      <c r="T276" s="189"/>
      <c r="U276" s="189"/>
      <c r="V276" s="189"/>
      <c r="W276" s="189"/>
      <c r="X276" s="189"/>
      <c r="Y276" s="189"/>
      <c r="Z276" s="189"/>
      <c r="AA276" s="189"/>
      <c r="AB276" s="189"/>
      <c r="AC276" s="189"/>
      <c r="AD276" s="189"/>
    </row>
    <row r="277" spans="1:30" s="15" customFormat="1" ht="13.8">
      <c r="A277" s="409"/>
      <c r="B277" s="441"/>
      <c r="C277" s="388"/>
      <c r="D277" s="398"/>
      <c r="E277" s="399"/>
      <c r="F277" s="401"/>
      <c r="G277" s="401"/>
      <c r="H277" s="401"/>
      <c r="I277" s="401"/>
      <c r="J277" s="401"/>
      <c r="K277" s="189"/>
      <c r="L277" s="189"/>
      <c r="M277" s="189"/>
      <c r="N277" s="189"/>
      <c r="O277" s="189"/>
      <c r="P277" s="189"/>
      <c r="Q277" s="189"/>
      <c r="R277" s="189"/>
      <c r="S277" s="189"/>
      <c r="T277" s="189"/>
      <c r="U277" s="189"/>
      <c r="V277" s="189"/>
      <c r="W277" s="189"/>
      <c r="X277" s="189"/>
      <c r="Y277" s="189"/>
      <c r="Z277" s="189"/>
      <c r="AA277" s="189"/>
      <c r="AB277" s="189"/>
      <c r="AC277" s="189"/>
      <c r="AD277" s="189"/>
    </row>
    <row r="278" spans="1:30" s="15" customFormat="1" ht="13.8">
      <c r="A278" s="409"/>
      <c r="B278" s="441"/>
      <c r="C278" s="388"/>
      <c r="D278" s="398"/>
      <c r="E278" s="399"/>
      <c r="F278" s="401"/>
      <c r="G278" s="401"/>
      <c r="H278" s="401"/>
      <c r="I278" s="401"/>
      <c r="J278" s="401"/>
      <c r="K278" s="189"/>
      <c r="L278" s="189"/>
      <c r="M278" s="189"/>
      <c r="N278" s="189"/>
      <c r="O278" s="189"/>
      <c r="P278" s="189"/>
      <c r="Q278" s="189"/>
      <c r="R278" s="189"/>
      <c r="S278" s="189"/>
      <c r="T278" s="189"/>
      <c r="U278" s="189"/>
      <c r="V278" s="189"/>
      <c r="W278" s="189"/>
      <c r="X278" s="189"/>
      <c r="Y278" s="189"/>
      <c r="Z278" s="189"/>
      <c r="AA278" s="189"/>
      <c r="AB278" s="189"/>
      <c r="AC278" s="189"/>
      <c r="AD278" s="189"/>
    </row>
    <row r="279" spans="1:30" s="15" customFormat="1" ht="13.8">
      <c r="A279" s="409"/>
      <c r="B279" s="441"/>
      <c r="C279" s="388"/>
      <c r="D279" s="404"/>
      <c r="E279" s="399"/>
      <c r="F279" s="401"/>
      <c r="G279" s="401"/>
      <c r="H279" s="401"/>
      <c r="I279" s="401"/>
      <c r="J279" s="401"/>
      <c r="K279" s="189"/>
      <c r="L279" s="189"/>
      <c r="M279" s="189"/>
      <c r="N279" s="189"/>
      <c r="O279" s="189"/>
      <c r="P279" s="189"/>
      <c r="Q279" s="189"/>
      <c r="R279" s="189"/>
      <c r="S279" s="189"/>
      <c r="T279" s="189"/>
      <c r="U279" s="189"/>
      <c r="V279" s="189"/>
      <c r="W279" s="189"/>
      <c r="X279" s="189"/>
      <c r="Y279" s="189"/>
      <c r="Z279" s="189"/>
      <c r="AA279" s="189"/>
      <c r="AB279" s="189"/>
      <c r="AC279" s="189"/>
      <c r="AD279" s="189"/>
    </row>
    <row r="280" spans="1:30" s="15" customFormat="1" ht="13.8">
      <c r="A280" s="409"/>
      <c r="B280" s="441"/>
      <c r="C280" s="388"/>
      <c r="D280" s="398"/>
      <c r="E280" s="399"/>
      <c r="F280" s="401"/>
      <c r="G280" s="401"/>
      <c r="H280" s="401"/>
      <c r="I280" s="401"/>
      <c r="J280" s="401"/>
      <c r="K280" s="189"/>
      <c r="L280" s="189"/>
      <c r="M280" s="189"/>
      <c r="N280" s="189"/>
      <c r="O280" s="189"/>
      <c r="P280" s="189"/>
      <c r="Q280" s="189"/>
      <c r="R280" s="189"/>
      <c r="S280" s="189"/>
      <c r="T280" s="189"/>
      <c r="U280" s="189"/>
      <c r="V280" s="189"/>
      <c r="W280" s="189"/>
      <c r="X280" s="189"/>
      <c r="Y280" s="189"/>
      <c r="Z280" s="189"/>
      <c r="AA280" s="189"/>
      <c r="AB280" s="189"/>
      <c r="AC280" s="189"/>
      <c r="AD280" s="189"/>
    </row>
    <row r="281" spans="1:30" s="15" customFormat="1" ht="13.8">
      <c r="A281" s="409"/>
      <c r="B281" s="441"/>
      <c r="C281" s="388"/>
      <c r="D281" s="398"/>
      <c r="E281" s="399"/>
      <c r="F281" s="401"/>
      <c r="G281" s="401"/>
      <c r="H281" s="401"/>
      <c r="I281" s="401"/>
      <c r="J281" s="401"/>
      <c r="K281" s="189"/>
      <c r="L281" s="189"/>
      <c r="M281" s="189"/>
      <c r="N281" s="189"/>
      <c r="O281" s="189"/>
      <c r="P281" s="189"/>
      <c r="Q281" s="189"/>
      <c r="R281" s="189"/>
      <c r="S281" s="189"/>
      <c r="T281" s="189"/>
      <c r="U281" s="189"/>
      <c r="V281" s="189"/>
      <c r="W281" s="189"/>
      <c r="X281" s="189"/>
      <c r="Y281" s="189"/>
      <c r="Z281" s="189"/>
      <c r="AA281" s="189"/>
      <c r="AB281" s="189"/>
      <c r="AC281" s="189"/>
      <c r="AD281" s="189"/>
    </row>
    <row r="282" spans="1:30" s="15" customFormat="1" ht="13.8">
      <c r="A282" s="409"/>
      <c r="B282" s="441"/>
      <c r="C282" s="388"/>
      <c r="D282" s="398"/>
      <c r="E282" s="399"/>
      <c r="F282" s="401"/>
      <c r="G282" s="401"/>
      <c r="H282" s="401"/>
      <c r="I282" s="401"/>
      <c r="J282" s="401"/>
      <c r="K282" s="189"/>
      <c r="L282" s="189"/>
      <c r="M282" s="189"/>
      <c r="N282" s="189"/>
      <c r="O282" s="189"/>
      <c r="P282" s="189"/>
      <c r="Q282" s="189"/>
      <c r="R282" s="189"/>
      <c r="S282" s="189"/>
      <c r="T282" s="189"/>
      <c r="U282" s="189"/>
      <c r="V282" s="189"/>
      <c r="W282" s="189"/>
      <c r="X282" s="189"/>
      <c r="Y282" s="189"/>
      <c r="Z282" s="189"/>
      <c r="AA282" s="189"/>
      <c r="AB282" s="189"/>
      <c r="AC282" s="189"/>
      <c r="AD282" s="189"/>
    </row>
    <row r="283" spans="1:30" s="15" customFormat="1" ht="13.8">
      <c r="A283" s="409"/>
      <c r="B283" s="441"/>
      <c r="C283" s="388"/>
      <c r="D283" s="398"/>
      <c r="E283" s="399"/>
      <c r="F283" s="401"/>
      <c r="G283" s="401"/>
      <c r="H283" s="401"/>
      <c r="I283" s="401"/>
      <c r="J283" s="401"/>
      <c r="K283" s="189"/>
      <c r="L283" s="189"/>
      <c r="M283" s="189"/>
      <c r="N283" s="189"/>
      <c r="O283" s="189"/>
      <c r="P283" s="189"/>
      <c r="Q283" s="189"/>
      <c r="R283" s="189"/>
      <c r="S283" s="189"/>
      <c r="T283" s="189"/>
      <c r="U283" s="189"/>
      <c r="V283" s="189"/>
      <c r="W283" s="189"/>
      <c r="X283" s="189"/>
      <c r="Y283" s="189"/>
      <c r="Z283" s="189"/>
      <c r="AA283" s="189"/>
      <c r="AB283" s="189"/>
      <c r="AC283" s="189"/>
      <c r="AD283" s="189"/>
    </row>
    <row r="284" spans="1:30" s="15" customFormat="1" ht="13.8">
      <c r="A284" s="409"/>
      <c r="B284" s="441"/>
      <c r="C284" s="388"/>
      <c r="D284" s="398"/>
      <c r="E284" s="399"/>
      <c r="F284" s="401"/>
      <c r="G284" s="401"/>
      <c r="H284" s="401"/>
      <c r="I284" s="401"/>
      <c r="J284" s="401"/>
      <c r="K284" s="189"/>
      <c r="L284" s="189"/>
      <c r="M284" s="189"/>
      <c r="N284" s="189"/>
      <c r="O284" s="189"/>
      <c r="P284" s="189"/>
      <c r="Q284" s="189"/>
      <c r="R284" s="189"/>
      <c r="S284" s="189"/>
      <c r="T284" s="189"/>
      <c r="U284" s="189"/>
      <c r="V284" s="189"/>
      <c r="W284" s="189"/>
      <c r="X284" s="189"/>
      <c r="Y284" s="189"/>
      <c r="Z284" s="189"/>
      <c r="AA284" s="189"/>
      <c r="AB284" s="189"/>
      <c r="AC284" s="189"/>
      <c r="AD284" s="189"/>
    </row>
    <row r="285" spans="1:30" s="15" customFormat="1" ht="13.8">
      <c r="A285" s="409"/>
      <c r="B285" s="441"/>
      <c r="C285" s="388"/>
      <c r="D285" s="398"/>
      <c r="E285" s="399"/>
      <c r="F285" s="401"/>
      <c r="G285" s="401"/>
      <c r="H285" s="401"/>
      <c r="I285" s="401"/>
      <c r="J285" s="401"/>
      <c r="K285" s="189"/>
      <c r="L285" s="189"/>
      <c r="M285" s="189"/>
      <c r="N285" s="189"/>
      <c r="O285" s="189"/>
      <c r="P285" s="189"/>
      <c r="Q285" s="189"/>
      <c r="R285" s="189"/>
      <c r="S285" s="189"/>
      <c r="T285" s="189"/>
      <c r="U285" s="189"/>
      <c r="V285" s="189"/>
      <c r="W285" s="189"/>
      <c r="X285" s="189"/>
      <c r="Y285" s="189"/>
      <c r="Z285" s="189"/>
      <c r="AA285" s="189"/>
      <c r="AB285" s="189"/>
      <c r="AC285" s="189"/>
      <c r="AD285" s="189"/>
    </row>
    <row r="286" spans="1:30" s="15" customFormat="1" ht="13.8">
      <c r="A286" s="409"/>
      <c r="B286" s="441"/>
      <c r="C286" s="388"/>
      <c r="D286" s="398"/>
      <c r="E286" s="399"/>
      <c r="F286" s="401"/>
      <c r="G286" s="401"/>
      <c r="H286" s="401"/>
      <c r="I286" s="401"/>
      <c r="J286" s="401"/>
      <c r="K286" s="189"/>
      <c r="L286" s="189"/>
      <c r="M286" s="189"/>
      <c r="N286" s="189"/>
      <c r="O286" s="189"/>
      <c r="P286" s="189"/>
      <c r="Q286" s="189"/>
      <c r="R286" s="189"/>
      <c r="S286" s="189"/>
      <c r="T286" s="189"/>
      <c r="U286" s="189"/>
      <c r="V286" s="189"/>
      <c r="W286" s="189"/>
      <c r="X286" s="189"/>
      <c r="Y286" s="189"/>
      <c r="Z286" s="189"/>
      <c r="AA286" s="189"/>
      <c r="AB286" s="189"/>
      <c r="AC286" s="189"/>
      <c r="AD286" s="189"/>
    </row>
    <row r="287" spans="1:30" s="15" customFormat="1" ht="13.8">
      <c r="A287" s="409"/>
      <c r="B287" s="441"/>
      <c r="C287" s="388"/>
      <c r="D287" s="398"/>
      <c r="E287" s="399"/>
      <c r="F287" s="401"/>
      <c r="G287" s="401"/>
      <c r="H287" s="401"/>
      <c r="I287" s="401"/>
      <c r="J287" s="401"/>
      <c r="K287" s="189"/>
      <c r="L287" s="189"/>
      <c r="M287" s="189"/>
      <c r="N287" s="189"/>
      <c r="O287" s="189"/>
      <c r="P287" s="189"/>
      <c r="Q287" s="189"/>
      <c r="R287" s="189"/>
      <c r="S287" s="189"/>
      <c r="T287" s="189"/>
      <c r="U287" s="189"/>
      <c r="V287" s="189"/>
      <c r="W287" s="189"/>
      <c r="X287" s="189"/>
      <c r="Y287" s="189"/>
      <c r="Z287" s="189"/>
      <c r="AA287" s="189"/>
      <c r="AB287" s="189"/>
      <c r="AC287" s="189"/>
      <c r="AD287" s="189"/>
    </row>
    <row r="288" spans="1:30" s="15" customFormat="1" ht="13.8">
      <c r="A288" s="409"/>
      <c r="B288" s="441"/>
      <c r="C288" s="388"/>
      <c r="D288" s="398"/>
      <c r="E288" s="399"/>
      <c r="F288" s="401"/>
      <c r="G288" s="401"/>
      <c r="H288" s="401"/>
      <c r="I288" s="401"/>
      <c r="J288" s="401"/>
      <c r="K288" s="189"/>
      <c r="L288" s="189"/>
      <c r="M288" s="189"/>
      <c r="N288" s="189"/>
      <c r="O288" s="189"/>
      <c r="P288" s="189"/>
      <c r="Q288" s="189"/>
      <c r="R288" s="189"/>
      <c r="S288" s="189"/>
      <c r="T288" s="189"/>
      <c r="U288" s="189"/>
      <c r="V288" s="189"/>
      <c r="W288" s="189"/>
      <c r="X288" s="189"/>
      <c r="Y288" s="189"/>
      <c r="Z288" s="189"/>
      <c r="AA288" s="189"/>
      <c r="AB288" s="189"/>
      <c r="AC288" s="189"/>
      <c r="AD288" s="189"/>
    </row>
    <row r="289" spans="1:30" s="15" customFormat="1" ht="13.8">
      <c r="A289" s="409"/>
      <c r="B289" s="441"/>
      <c r="C289" s="388"/>
      <c r="D289" s="398"/>
      <c r="E289" s="399"/>
      <c r="F289" s="401"/>
      <c r="G289" s="401"/>
      <c r="H289" s="401"/>
      <c r="I289" s="401"/>
      <c r="J289" s="401"/>
      <c r="K289" s="189"/>
      <c r="L289" s="189"/>
      <c r="M289" s="189"/>
      <c r="N289" s="189"/>
      <c r="O289" s="189"/>
      <c r="P289" s="189"/>
      <c r="Q289" s="189"/>
      <c r="R289" s="189"/>
      <c r="S289" s="189"/>
      <c r="T289" s="189"/>
      <c r="U289" s="189"/>
      <c r="V289" s="189"/>
      <c r="W289" s="189"/>
      <c r="X289" s="189"/>
      <c r="Y289" s="189"/>
      <c r="Z289" s="189"/>
      <c r="AA289" s="189"/>
      <c r="AB289" s="189"/>
      <c r="AC289" s="189"/>
      <c r="AD289" s="189"/>
    </row>
    <row r="290" spans="1:30" s="15" customFormat="1" ht="13.8">
      <c r="A290" s="409"/>
      <c r="B290" s="441"/>
      <c r="C290" s="388"/>
      <c r="D290" s="398"/>
      <c r="E290" s="399"/>
      <c r="F290" s="401"/>
      <c r="G290" s="401"/>
      <c r="H290" s="401"/>
      <c r="I290" s="401"/>
      <c r="J290" s="401"/>
      <c r="K290" s="189"/>
      <c r="L290" s="189"/>
      <c r="M290" s="189"/>
      <c r="N290" s="189"/>
      <c r="O290" s="189"/>
      <c r="P290" s="189"/>
      <c r="Q290" s="189"/>
      <c r="R290" s="189"/>
      <c r="S290" s="189"/>
      <c r="T290" s="189"/>
      <c r="U290" s="189"/>
      <c r="V290" s="189"/>
      <c r="W290" s="189"/>
      <c r="X290" s="189"/>
      <c r="Y290" s="189"/>
      <c r="Z290" s="189"/>
      <c r="AA290" s="189"/>
      <c r="AB290" s="189"/>
      <c r="AC290" s="189"/>
      <c r="AD290" s="189"/>
    </row>
    <row r="291" spans="1:30" s="15" customFormat="1" ht="13.8">
      <c r="A291" s="409"/>
      <c r="B291" s="441"/>
      <c r="C291" s="388"/>
      <c r="D291" s="398"/>
      <c r="E291" s="399"/>
      <c r="F291" s="401"/>
      <c r="G291" s="401"/>
      <c r="H291" s="401"/>
      <c r="I291" s="401"/>
      <c r="J291" s="401"/>
      <c r="K291" s="189"/>
      <c r="L291" s="189"/>
      <c r="M291" s="189"/>
      <c r="N291" s="189"/>
      <c r="O291" s="189"/>
      <c r="P291" s="189"/>
      <c r="Q291" s="189"/>
      <c r="R291" s="189"/>
      <c r="S291" s="189"/>
      <c r="T291" s="189"/>
      <c r="U291" s="189"/>
      <c r="V291" s="189"/>
      <c r="W291" s="189"/>
      <c r="X291" s="189"/>
      <c r="Y291" s="189"/>
      <c r="Z291" s="189"/>
      <c r="AA291" s="189"/>
      <c r="AB291" s="189"/>
      <c r="AC291" s="189"/>
      <c r="AD291" s="189"/>
    </row>
    <row r="292" spans="1:30" s="15" customFormat="1" ht="13.8">
      <c r="A292" s="409"/>
      <c r="B292" s="441"/>
      <c r="C292" s="388"/>
      <c r="D292" s="398"/>
      <c r="E292" s="399"/>
      <c r="F292" s="401"/>
      <c r="G292" s="401"/>
      <c r="H292" s="401"/>
      <c r="I292" s="401"/>
      <c r="J292" s="401"/>
      <c r="K292" s="189"/>
      <c r="L292" s="189"/>
      <c r="M292" s="189"/>
      <c r="N292" s="189"/>
      <c r="O292" s="189"/>
      <c r="P292" s="189"/>
      <c r="Q292" s="189"/>
      <c r="R292" s="189"/>
      <c r="S292" s="189"/>
      <c r="T292" s="189"/>
      <c r="U292" s="189"/>
      <c r="V292" s="189"/>
      <c r="W292" s="189"/>
      <c r="X292" s="189"/>
      <c r="Y292" s="189"/>
      <c r="Z292" s="189"/>
      <c r="AA292" s="189"/>
      <c r="AB292" s="189"/>
      <c r="AC292" s="189"/>
      <c r="AD292" s="189"/>
    </row>
    <row r="293" spans="1:30" s="15" customFormat="1" ht="13.8">
      <c r="A293" s="409"/>
      <c r="B293" s="441"/>
      <c r="C293" s="388"/>
      <c r="D293" s="398"/>
      <c r="E293" s="399"/>
      <c r="F293" s="401"/>
      <c r="G293" s="401"/>
      <c r="H293" s="401"/>
      <c r="I293" s="401"/>
      <c r="J293" s="401"/>
      <c r="K293" s="189"/>
      <c r="L293" s="189"/>
      <c r="M293" s="189"/>
      <c r="N293" s="189"/>
      <c r="O293" s="189"/>
      <c r="P293" s="189"/>
      <c r="Q293" s="189"/>
      <c r="R293" s="189"/>
      <c r="S293" s="189"/>
      <c r="T293" s="189"/>
      <c r="U293" s="189"/>
      <c r="V293" s="189"/>
      <c r="W293" s="189"/>
      <c r="X293" s="189"/>
      <c r="Y293" s="189"/>
      <c r="Z293" s="189"/>
      <c r="AA293" s="189"/>
      <c r="AB293" s="189"/>
      <c r="AC293" s="189"/>
      <c r="AD293" s="189"/>
    </row>
    <row r="294" spans="1:30" s="15" customFormat="1" ht="13.8">
      <c r="A294" s="409"/>
      <c r="B294" s="441"/>
      <c r="C294" s="388"/>
      <c r="D294" s="398"/>
      <c r="E294" s="399"/>
      <c r="F294" s="401"/>
      <c r="G294" s="401"/>
      <c r="H294" s="401"/>
      <c r="I294" s="401"/>
      <c r="J294" s="401"/>
      <c r="K294" s="189"/>
      <c r="L294" s="189"/>
      <c r="M294" s="189"/>
      <c r="N294" s="189"/>
      <c r="O294" s="189"/>
      <c r="P294" s="189"/>
      <c r="Q294" s="189"/>
      <c r="R294" s="189"/>
      <c r="S294" s="189"/>
      <c r="T294" s="189"/>
      <c r="U294" s="189"/>
      <c r="V294" s="189"/>
      <c r="W294" s="189"/>
      <c r="X294" s="189"/>
      <c r="Y294" s="189"/>
      <c r="Z294" s="189"/>
      <c r="AA294" s="189"/>
      <c r="AB294" s="189"/>
      <c r="AC294" s="189"/>
      <c r="AD294" s="189"/>
    </row>
    <row r="295" spans="1:30" s="15" customFormat="1" ht="13.8">
      <c r="A295" s="409"/>
      <c r="B295" s="441"/>
      <c r="C295" s="388"/>
      <c r="D295" s="398"/>
      <c r="E295" s="399"/>
      <c r="F295" s="401"/>
      <c r="G295" s="401"/>
      <c r="H295" s="401"/>
      <c r="I295" s="401"/>
      <c r="J295" s="401"/>
      <c r="K295" s="189"/>
      <c r="L295" s="189"/>
      <c r="M295" s="189"/>
      <c r="N295" s="189"/>
      <c r="O295" s="189"/>
      <c r="P295" s="189"/>
      <c r="Q295" s="189"/>
      <c r="R295" s="189"/>
      <c r="S295" s="189"/>
      <c r="T295" s="189"/>
      <c r="U295" s="189"/>
      <c r="V295" s="189"/>
      <c r="W295" s="189"/>
      <c r="X295" s="189"/>
      <c r="Y295" s="189"/>
      <c r="Z295" s="189"/>
      <c r="AA295" s="189"/>
      <c r="AB295" s="189"/>
      <c r="AC295" s="189"/>
      <c r="AD295" s="189"/>
    </row>
    <row r="296" spans="1:30" s="15" customFormat="1" ht="13.8">
      <c r="A296" s="409"/>
      <c r="B296" s="441"/>
      <c r="C296" s="388"/>
      <c r="D296" s="398"/>
      <c r="E296" s="399"/>
      <c r="F296" s="401"/>
      <c r="G296" s="401"/>
      <c r="H296" s="401"/>
      <c r="I296" s="401"/>
      <c r="J296" s="401"/>
      <c r="K296" s="189"/>
      <c r="L296" s="189"/>
      <c r="M296" s="189"/>
      <c r="N296" s="189"/>
      <c r="O296" s="189"/>
      <c r="P296" s="189"/>
      <c r="Q296" s="189"/>
      <c r="R296" s="189"/>
      <c r="S296" s="189"/>
      <c r="T296" s="189"/>
      <c r="U296" s="189"/>
      <c r="V296" s="189"/>
      <c r="W296" s="189"/>
      <c r="X296" s="189"/>
      <c r="Y296" s="189"/>
      <c r="Z296" s="189"/>
      <c r="AA296" s="189"/>
      <c r="AB296" s="189"/>
      <c r="AC296" s="189"/>
      <c r="AD296" s="189"/>
    </row>
    <row r="297" spans="1:30" s="15" customFormat="1" ht="13.8">
      <c r="A297" s="409"/>
      <c r="B297" s="441"/>
      <c r="C297" s="388"/>
      <c r="D297" s="398"/>
      <c r="E297" s="399"/>
      <c r="F297" s="401"/>
      <c r="G297" s="401"/>
      <c r="H297" s="401"/>
      <c r="I297" s="401"/>
      <c r="J297" s="401"/>
      <c r="K297" s="189"/>
      <c r="L297" s="189"/>
      <c r="M297" s="189"/>
      <c r="N297" s="189"/>
      <c r="O297" s="189"/>
      <c r="P297" s="189"/>
      <c r="Q297" s="189"/>
      <c r="R297" s="189"/>
      <c r="S297" s="189"/>
      <c r="T297" s="189"/>
      <c r="U297" s="189"/>
      <c r="V297" s="189"/>
      <c r="W297" s="189"/>
      <c r="X297" s="189"/>
      <c r="Y297" s="189"/>
      <c r="Z297" s="189"/>
      <c r="AA297" s="189"/>
      <c r="AB297" s="189"/>
      <c r="AC297" s="189"/>
      <c r="AD297" s="189"/>
    </row>
    <row r="298" spans="1:30" s="15" customFormat="1" ht="13.8">
      <c r="A298" s="409"/>
      <c r="B298" s="441"/>
      <c r="C298" s="388"/>
      <c r="D298" s="398"/>
      <c r="E298" s="399"/>
      <c r="F298" s="401"/>
      <c r="G298" s="401"/>
      <c r="H298" s="401"/>
      <c r="I298" s="401"/>
      <c r="J298" s="401"/>
      <c r="K298" s="189"/>
      <c r="L298" s="189"/>
      <c r="M298" s="189"/>
      <c r="N298" s="189"/>
      <c r="O298" s="189"/>
      <c r="P298" s="189"/>
      <c r="Q298" s="189"/>
      <c r="R298" s="189"/>
      <c r="S298" s="189"/>
      <c r="T298" s="189"/>
      <c r="U298" s="189"/>
      <c r="V298" s="189"/>
      <c r="W298" s="189"/>
      <c r="X298" s="189"/>
      <c r="Y298" s="189"/>
      <c r="Z298" s="189"/>
      <c r="AA298" s="189"/>
      <c r="AB298" s="189"/>
      <c r="AC298" s="189"/>
      <c r="AD298" s="189"/>
    </row>
    <row r="299" spans="1:30" s="15" customFormat="1" ht="13.8">
      <c r="A299" s="409"/>
      <c r="B299" s="441"/>
      <c r="C299" s="388"/>
      <c r="D299" s="398"/>
      <c r="E299" s="399"/>
      <c r="F299" s="401"/>
      <c r="G299" s="401"/>
      <c r="H299" s="401"/>
      <c r="I299" s="401"/>
      <c r="J299" s="401"/>
      <c r="K299" s="189"/>
      <c r="L299" s="189"/>
      <c r="M299" s="189"/>
      <c r="N299" s="189"/>
      <c r="O299" s="189"/>
      <c r="P299" s="189"/>
      <c r="Q299" s="189"/>
      <c r="R299" s="189"/>
      <c r="S299" s="189"/>
      <c r="T299" s="189"/>
      <c r="U299" s="189"/>
      <c r="V299" s="189"/>
      <c r="W299" s="189"/>
      <c r="X299" s="189"/>
      <c r="Y299" s="189"/>
      <c r="Z299" s="189"/>
      <c r="AA299" s="189"/>
      <c r="AB299" s="189"/>
      <c r="AC299" s="189"/>
      <c r="AD299" s="189"/>
    </row>
    <row r="300" spans="1:30" s="15" customFormat="1" ht="13.8">
      <c r="A300" s="409"/>
      <c r="B300" s="441"/>
      <c r="C300" s="388"/>
      <c r="D300" s="398"/>
      <c r="E300" s="399"/>
      <c r="F300" s="401"/>
      <c r="G300" s="401"/>
      <c r="H300" s="401"/>
      <c r="I300" s="401"/>
      <c r="J300" s="401"/>
      <c r="K300" s="189"/>
      <c r="L300" s="189"/>
      <c r="M300" s="189"/>
      <c r="N300" s="189"/>
      <c r="O300" s="189"/>
      <c r="P300" s="189"/>
      <c r="Q300" s="189"/>
      <c r="R300" s="189"/>
      <c r="S300" s="189"/>
      <c r="T300" s="189"/>
      <c r="U300" s="189"/>
      <c r="V300" s="189"/>
      <c r="W300" s="189"/>
      <c r="X300" s="189"/>
      <c r="Y300" s="189"/>
      <c r="Z300" s="189"/>
      <c r="AA300" s="189"/>
      <c r="AB300" s="189"/>
      <c r="AC300" s="189"/>
      <c r="AD300" s="189"/>
    </row>
    <row r="301" spans="1:30" s="15" customFormat="1" ht="13.8">
      <c r="A301" s="409"/>
      <c r="B301" s="441"/>
      <c r="C301" s="388"/>
      <c r="D301" s="398"/>
      <c r="E301" s="399"/>
      <c r="F301" s="401"/>
      <c r="G301" s="401"/>
      <c r="H301" s="401"/>
      <c r="I301" s="401"/>
      <c r="J301" s="401"/>
      <c r="K301" s="189"/>
      <c r="L301" s="189"/>
      <c r="M301" s="189"/>
      <c r="N301" s="189"/>
      <c r="O301" s="189"/>
      <c r="P301" s="189"/>
      <c r="Q301" s="189"/>
      <c r="R301" s="189"/>
      <c r="S301" s="189"/>
      <c r="T301" s="189"/>
      <c r="U301" s="189"/>
      <c r="V301" s="189"/>
      <c r="W301" s="189"/>
      <c r="X301" s="189"/>
      <c r="Y301" s="189"/>
      <c r="Z301" s="189"/>
      <c r="AA301" s="189"/>
      <c r="AB301" s="189"/>
      <c r="AC301" s="189"/>
      <c r="AD301" s="189"/>
    </row>
    <row r="302" spans="1:30" s="15" customFormat="1" ht="13.8">
      <c r="A302" s="409"/>
      <c r="B302" s="441"/>
      <c r="C302" s="388"/>
      <c r="D302" s="398"/>
      <c r="E302" s="399"/>
      <c r="F302" s="401"/>
      <c r="G302" s="401"/>
      <c r="H302" s="401"/>
      <c r="I302" s="401"/>
      <c r="J302" s="401"/>
      <c r="K302" s="189"/>
      <c r="L302" s="189"/>
      <c r="M302" s="189"/>
      <c r="N302" s="189"/>
      <c r="O302" s="189"/>
      <c r="P302" s="189"/>
      <c r="Q302" s="189"/>
      <c r="R302" s="189"/>
      <c r="S302" s="189"/>
      <c r="T302" s="189"/>
      <c r="U302" s="189"/>
      <c r="V302" s="189"/>
      <c r="W302" s="189"/>
      <c r="X302" s="189"/>
      <c r="Y302" s="189"/>
      <c r="Z302" s="189"/>
      <c r="AA302" s="189"/>
      <c r="AB302" s="189"/>
      <c r="AC302" s="189"/>
      <c r="AD302" s="189"/>
    </row>
    <row r="303" spans="1:30" s="15" customFormat="1" ht="13.8">
      <c r="A303" s="409"/>
      <c r="B303" s="441"/>
      <c r="C303" s="388"/>
      <c r="D303" s="398"/>
      <c r="E303" s="399"/>
      <c r="F303" s="401"/>
      <c r="G303" s="401"/>
      <c r="H303" s="401"/>
      <c r="I303" s="401"/>
      <c r="J303" s="401"/>
      <c r="K303" s="189"/>
      <c r="L303" s="189"/>
      <c r="M303" s="189"/>
      <c r="N303" s="189"/>
      <c r="O303" s="189"/>
      <c r="P303" s="189"/>
      <c r="Q303" s="189"/>
      <c r="R303" s="189"/>
      <c r="S303" s="189"/>
      <c r="T303" s="189"/>
      <c r="U303" s="189"/>
      <c r="V303" s="189"/>
      <c r="W303" s="189"/>
      <c r="X303" s="189"/>
      <c r="Y303" s="189"/>
      <c r="Z303" s="189"/>
      <c r="AA303" s="189"/>
      <c r="AB303" s="189"/>
      <c r="AC303" s="189"/>
      <c r="AD303" s="189"/>
    </row>
    <row r="304" spans="1:30" s="15" customFormat="1" ht="13.8">
      <c r="A304" s="409"/>
      <c r="B304" s="441"/>
      <c r="C304" s="388"/>
      <c r="D304" s="398"/>
      <c r="E304" s="399"/>
      <c r="F304" s="401"/>
      <c r="G304" s="401"/>
      <c r="H304" s="401"/>
      <c r="I304" s="401"/>
      <c r="J304" s="401"/>
      <c r="K304" s="189"/>
      <c r="L304" s="189"/>
      <c r="M304" s="189"/>
      <c r="N304" s="189"/>
      <c r="O304" s="189"/>
      <c r="P304" s="189"/>
      <c r="Q304" s="189"/>
      <c r="R304" s="189"/>
      <c r="S304" s="189"/>
      <c r="T304" s="189"/>
      <c r="U304" s="189"/>
      <c r="V304" s="189"/>
      <c r="W304" s="189"/>
      <c r="X304" s="189"/>
      <c r="Y304" s="189"/>
      <c r="Z304" s="189"/>
      <c r="AA304" s="189"/>
      <c r="AB304" s="189"/>
      <c r="AC304" s="189"/>
      <c r="AD304" s="189"/>
    </row>
    <row r="305" spans="1:30" s="15" customFormat="1" ht="13.8">
      <c r="A305" s="409"/>
      <c r="B305" s="441"/>
      <c r="C305" s="388"/>
      <c r="D305" s="398"/>
      <c r="E305" s="399"/>
      <c r="F305" s="401"/>
      <c r="G305" s="401"/>
      <c r="H305" s="401"/>
      <c r="I305" s="401"/>
      <c r="J305" s="401"/>
      <c r="K305" s="189"/>
      <c r="L305" s="189"/>
      <c r="M305" s="189"/>
      <c r="N305" s="189"/>
      <c r="O305" s="189"/>
      <c r="P305" s="189"/>
      <c r="Q305" s="189"/>
      <c r="R305" s="189"/>
      <c r="S305" s="189"/>
      <c r="T305" s="189"/>
      <c r="U305" s="189"/>
      <c r="V305" s="189"/>
      <c r="W305" s="189"/>
      <c r="X305" s="189"/>
      <c r="Y305" s="189"/>
      <c r="Z305" s="189"/>
      <c r="AA305" s="189"/>
      <c r="AB305" s="189"/>
      <c r="AC305" s="189"/>
      <c r="AD305" s="189"/>
    </row>
    <row r="306" spans="1:30" s="15" customFormat="1" ht="13.8">
      <c r="A306" s="409"/>
      <c r="B306" s="441"/>
      <c r="C306" s="388"/>
      <c r="D306" s="398"/>
      <c r="E306" s="399"/>
      <c r="F306" s="401"/>
      <c r="G306" s="401"/>
      <c r="H306" s="401"/>
      <c r="I306" s="401"/>
      <c r="J306" s="401"/>
      <c r="K306" s="189"/>
      <c r="L306" s="189"/>
      <c r="M306" s="189"/>
      <c r="N306" s="189"/>
      <c r="O306" s="189"/>
      <c r="P306" s="189"/>
      <c r="Q306" s="189"/>
      <c r="R306" s="189"/>
      <c r="S306" s="189"/>
      <c r="T306" s="189"/>
      <c r="U306" s="189"/>
      <c r="V306" s="189"/>
      <c r="W306" s="189"/>
      <c r="X306" s="189"/>
      <c r="Y306" s="189"/>
      <c r="Z306" s="189"/>
      <c r="AA306" s="189"/>
      <c r="AB306" s="189"/>
      <c r="AC306" s="189"/>
      <c r="AD306" s="189"/>
    </row>
    <row r="307" spans="1:30" s="15" customFormat="1" ht="13.8">
      <c r="A307" s="409"/>
      <c r="B307" s="441"/>
      <c r="C307" s="388"/>
      <c r="D307" s="398"/>
      <c r="E307" s="399"/>
      <c r="F307" s="401"/>
      <c r="G307" s="401"/>
      <c r="H307" s="401"/>
      <c r="I307" s="401"/>
      <c r="J307" s="401"/>
      <c r="K307" s="189"/>
      <c r="L307" s="189"/>
      <c r="M307" s="189"/>
      <c r="N307" s="189"/>
      <c r="O307" s="189"/>
      <c r="P307" s="189"/>
      <c r="Q307" s="189"/>
      <c r="R307" s="189"/>
      <c r="S307" s="189"/>
      <c r="T307" s="189"/>
      <c r="U307" s="189"/>
      <c r="V307" s="189"/>
      <c r="W307" s="189"/>
      <c r="X307" s="189"/>
      <c r="Y307" s="189"/>
      <c r="Z307" s="189"/>
      <c r="AA307" s="189"/>
      <c r="AB307" s="189"/>
      <c r="AC307" s="189"/>
      <c r="AD307" s="189"/>
    </row>
    <row r="308" spans="1:30" s="15" customFormat="1" ht="13.8">
      <c r="A308" s="409"/>
      <c r="B308" s="441"/>
      <c r="C308" s="388"/>
      <c r="D308" s="398"/>
      <c r="E308" s="399"/>
      <c r="F308" s="401"/>
      <c r="G308" s="401"/>
      <c r="H308" s="401"/>
      <c r="I308" s="401"/>
      <c r="J308" s="401"/>
      <c r="K308" s="189"/>
      <c r="L308" s="189"/>
      <c r="M308" s="189"/>
      <c r="N308" s="189"/>
      <c r="O308" s="189"/>
      <c r="P308" s="189"/>
      <c r="Q308" s="189"/>
      <c r="R308" s="189"/>
      <c r="S308" s="189"/>
      <c r="T308" s="189"/>
      <c r="U308" s="189"/>
      <c r="V308" s="189"/>
      <c r="W308" s="189"/>
      <c r="X308" s="189"/>
      <c r="Y308" s="189"/>
      <c r="Z308" s="189"/>
      <c r="AA308" s="189"/>
      <c r="AB308" s="189"/>
      <c r="AC308" s="189"/>
      <c r="AD308" s="189"/>
    </row>
    <row r="309" spans="1:30" s="15" customFormat="1" ht="13.8">
      <c r="A309" s="409"/>
      <c r="B309" s="441"/>
      <c r="C309" s="388"/>
      <c r="D309" s="398"/>
      <c r="E309" s="399"/>
      <c r="F309" s="401"/>
      <c r="G309" s="401"/>
      <c r="H309" s="401"/>
      <c r="I309" s="401"/>
      <c r="J309" s="401"/>
      <c r="K309" s="189"/>
      <c r="L309" s="189"/>
      <c r="M309" s="189"/>
      <c r="N309" s="189"/>
      <c r="O309" s="189"/>
      <c r="P309" s="189"/>
      <c r="Q309" s="189"/>
      <c r="R309" s="189"/>
      <c r="S309" s="189"/>
      <c r="T309" s="189"/>
      <c r="U309" s="189"/>
      <c r="V309" s="189"/>
      <c r="W309" s="189"/>
      <c r="X309" s="189"/>
      <c r="Y309" s="189"/>
      <c r="Z309" s="189"/>
      <c r="AA309" s="189"/>
      <c r="AB309" s="189"/>
      <c r="AC309" s="189"/>
      <c r="AD309" s="189"/>
    </row>
    <row r="310" spans="1:30" s="15" customFormat="1" ht="13.8">
      <c r="A310" s="409"/>
      <c r="B310" s="441"/>
      <c r="C310" s="388"/>
      <c r="D310" s="398"/>
      <c r="E310" s="399"/>
      <c r="F310" s="401"/>
      <c r="G310" s="401"/>
      <c r="H310" s="401"/>
      <c r="I310" s="401"/>
      <c r="J310" s="401"/>
      <c r="K310" s="189"/>
      <c r="L310" s="189"/>
      <c r="M310" s="189"/>
      <c r="N310" s="189"/>
      <c r="O310" s="189"/>
      <c r="P310" s="189"/>
      <c r="Q310" s="189"/>
      <c r="R310" s="189"/>
      <c r="S310" s="189"/>
      <c r="T310" s="189"/>
      <c r="U310" s="189"/>
      <c r="V310" s="189"/>
      <c r="W310" s="189"/>
      <c r="X310" s="189"/>
      <c r="Y310" s="189"/>
      <c r="Z310" s="189"/>
      <c r="AA310" s="189"/>
      <c r="AB310" s="189"/>
      <c r="AC310" s="189"/>
      <c r="AD310" s="189"/>
    </row>
    <row r="311" spans="1:30" s="15" customFormat="1" ht="13.8">
      <c r="A311" s="409"/>
      <c r="B311" s="441"/>
      <c r="C311" s="388"/>
      <c r="D311" s="398"/>
      <c r="E311" s="399"/>
      <c r="F311" s="401"/>
      <c r="G311" s="401"/>
      <c r="H311" s="401"/>
      <c r="I311" s="401"/>
      <c r="J311" s="401"/>
      <c r="K311" s="189"/>
      <c r="L311" s="189"/>
      <c r="M311" s="189"/>
      <c r="N311" s="189"/>
      <c r="O311" s="189"/>
      <c r="P311" s="189"/>
      <c r="Q311" s="189"/>
      <c r="R311" s="189"/>
      <c r="S311" s="189"/>
      <c r="T311" s="189"/>
      <c r="U311" s="189"/>
      <c r="V311" s="189"/>
      <c r="W311" s="189"/>
      <c r="X311" s="189"/>
      <c r="Y311" s="189"/>
      <c r="Z311" s="189"/>
      <c r="AA311" s="189"/>
      <c r="AB311" s="189"/>
      <c r="AC311" s="189"/>
      <c r="AD311" s="189"/>
    </row>
    <row r="312" spans="1:30" s="15" customFormat="1" ht="13.8">
      <c r="A312" s="409"/>
      <c r="B312" s="441"/>
      <c r="C312" s="388"/>
      <c r="D312" s="398"/>
      <c r="E312" s="399"/>
      <c r="F312" s="401"/>
      <c r="G312" s="401"/>
      <c r="H312" s="401"/>
      <c r="I312" s="401"/>
      <c r="J312" s="401"/>
      <c r="K312" s="189"/>
      <c r="L312" s="189"/>
      <c r="M312" s="189"/>
      <c r="N312" s="189"/>
      <c r="O312" s="189"/>
      <c r="P312" s="189"/>
      <c r="Q312" s="189"/>
      <c r="R312" s="189"/>
      <c r="S312" s="189"/>
      <c r="T312" s="189"/>
      <c r="U312" s="189"/>
      <c r="V312" s="189"/>
      <c r="W312" s="189"/>
      <c r="X312" s="189"/>
      <c r="Y312" s="189"/>
      <c r="Z312" s="189"/>
      <c r="AA312" s="189"/>
      <c r="AB312" s="189"/>
      <c r="AC312" s="189"/>
      <c r="AD312" s="189"/>
    </row>
    <row r="313" spans="1:30" s="15" customFormat="1" ht="13.8">
      <c r="A313" s="409"/>
      <c r="B313" s="441"/>
      <c r="C313" s="388"/>
      <c r="D313" s="398"/>
      <c r="E313" s="399"/>
      <c r="F313" s="401"/>
      <c r="G313" s="401"/>
      <c r="H313" s="401"/>
      <c r="I313" s="401"/>
      <c r="J313" s="401"/>
      <c r="K313" s="189"/>
      <c r="L313" s="189"/>
      <c r="M313" s="189"/>
      <c r="N313" s="189"/>
      <c r="O313" s="189"/>
      <c r="P313" s="189"/>
      <c r="Q313" s="189"/>
      <c r="R313" s="189"/>
      <c r="S313" s="189"/>
      <c r="T313" s="189"/>
      <c r="U313" s="189"/>
      <c r="V313" s="189"/>
      <c r="W313" s="189"/>
      <c r="X313" s="189"/>
      <c r="Y313" s="189"/>
      <c r="Z313" s="189"/>
      <c r="AA313" s="189"/>
      <c r="AB313" s="189"/>
      <c r="AC313" s="189"/>
      <c r="AD313" s="189"/>
    </row>
    <row r="314" spans="1:30" s="15" customFormat="1" ht="13.8">
      <c r="A314" s="409"/>
      <c r="B314" s="441"/>
      <c r="C314" s="388"/>
      <c r="D314" s="398"/>
      <c r="E314" s="399"/>
      <c r="F314" s="401"/>
      <c r="G314" s="401"/>
      <c r="H314" s="401"/>
      <c r="I314" s="401"/>
      <c r="J314" s="401"/>
      <c r="K314" s="189"/>
      <c r="L314" s="189"/>
      <c r="M314" s="189"/>
      <c r="N314" s="189"/>
      <c r="O314" s="189"/>
      <c r="P314" s="189"/>
      <c r="Q314" s="189"/>
      <c r="R314" s="189"/>
      <c r="S314" s="189"/>
      <c r="T314" s="189"/>
      <c r="U314" s="189"/>
      <c r="V314" s="189"/>
      <c r="W314" s="189"/>
      <c r="X314" s="189"/>
      <c r="Y314" s="189"/>
      <c r="Z314" s="189"/>
      <c r="AA314" s="189"/>
      <c r="AB314" s="189"/>
      <c r="AC314" s="189"/>
      <c r="AD314" s="189"/>
    </row>
    <row r="315" spans="1:30" s="15" customFormat="1" ht="13.8">
      <c r="A315" s="409"/>
      <c r="B315" s="441"/>
      <c r="C315" s="388"/>
      <c r="D315" s="398"/>
      <c r="E315" s="399"/>
      <c r="F315" s="401"/>
      <c r="G315" s="401"/>
      <c r="H315" s="401"/>
      <c r="I315" s="401"/>
      <c r="J315" s="401"/>
      <c r="K315" s="189"/>
      <c r="L315" s="189"/>
      <c r="M315" s="189"/>
      <c r="N315" s="189"/>
      <c r="O315" s="189"/>
      <c r="P315" s="189"/>
      <c r="Q315" s="189"/>
      <c r="R315" s="189"/>
      <c r="S315" s="189"/>
      <c r="T315" s="189"/>
      <c r="U315" s="189"/>
      <c r="V315" s="189"/>
      <c r="W315" s="189"/>
      <c r="X315" s="189"/>
      <c r="Y315" s="189"/>
      <c r="Z315" s="189"/>
      <c r="AA315" s="189"/>
      <c r="AB315" s="189"/>
      <c r="AC315" s="189"/>
      <c r="AD315" s="189"/>
    </row>
    <row r="316" spans="1:30" s="15" customFormat="1" ht="13.8">
      <c r="A316" s="409"/>
      <c r="B316" s="441"/>
      <c r="C316" s="388"/>
      <c r="D316" s="398"/>
      <c r="E316" s="399"/>
      <c r="F316" s="401"/>
      <c r="G316" s="401"/>
      <c r="H316" s="401"/>
      <c r="I316" s="401"/>
      <c r="J316" s="401"/>
      <c r="K316" s="189"/>
      <c r="L316" s="189"/>
      <c r="M316" s="189"/>
      <c r="N316" s="189"/>
      <c r="O316" s="189"/>
      <c r="P316" s="189"/>
      <c r="Q316" s="189"/>
      <c r="R316" s="189"/>
      <c r="S316" s="189"/>
      <c r="T316" s="189"/>
      <c r="U316" s="189"/>
      <c r="V316" s="189"/>
      <c r="W316" s="189"/>
      <c r="X316" s="189"/>
      <c r="Y316" s="189"/>
      <c r="Z316" s="189"/>
      <c r="AA316" s="189"/>
      <c r="AB316" s="189"/>
      <c r="AC316" s="189"/>
      <c r="AD316" s="189"/>
    </row>
    <row r="317" spans="1:30" s="15" customFormat="1" ht="13.8">
      <c r="A317" s="409"/>
      <c r="B317" s="441"/>
      <c r="C317" s="388"/>
      <c r="D317" s="398"/>
      <c r="E317" s="399"/>
      <c r="F317" s="401"/>
      <c r="G317" s="401"/>
      <c r="H317" s="401"/>
      <c r="I317" s="401"/>
      <c r="J317" s="401"/>
      <c r="K317" s="189"/>
      <c r="L317" s="189"/>
      <c r="M317" s="189"/>
      <c r="N317" s="189"/>
      <c r="O317" s="189"/>
      <c r="P317" s="189"/>
      <c r="Q317" s="189"/>
      <c r="R317" s="189"/>
      <c r="S317" s="189"/>
      <c r="T317" s="189"/>
      <c r="U317" s="189"/>
      <c r="V317" s="189"/>
      <c r="W317" s="189"/>
      <c r="X317" s="189"/>
      <c r="Y317" s="189"/>
      <c r="Z317" s="189"/>
      <c r="AA317" s="189"/>
      <c r="AB317" s="189"/>
      <c r="AC317" s="189"/>
      <c r="AD317" s="189"/>
    </row>
    <row r="318" spans="1:30" s="15" customFormat="1" ht="13.8">
      <c r="A318" s="409"/>
      <c r="B318" s="441"/>
      <c r="C318" s="388"/>
      <c r="D318" s="398"/>
      <c r="E318" s="399"/>
      <c r="F318" s="401"/>
      <c r="G318" s="401"/>
      <c r="H318" s="401"/>
      <c r="I318" s="401"/>
      <c r="J318" s="401"/>
      <c r="K318" s="189"/>
      <c r="L318" s="189"/>
      <c r="M318" s="189"/>
      <c r="N318" s="189"/>
      <c r="O318" s="189"/>
      <c r="P318" s="189"/>
      <c r="Q318" s="189"/>
      <c r="R318" s="189"/>
      <c r="S318" s="189"/>
      <c r="T318" s="189"/>
      <c r="U318" s="189"/>
      <c r="V318" s="189"/>
      <c r="W318" s="189"/>
      <c r="X318" s="189"/>
      <c r="Y318" s="189"/>
      <c r="Z318" s="189"/>
      <c r="AA318" s="189"/>
      <c r="AB318" s="189"/>
      <c r="AC318" s="189"/>
      <c r="AD318" s="189"/>
    </row>
    <row r="319" spans="1:30" s="15" customFormat="1" ht="13.8">
      <c r="A319" s="409"/>
      <c r="B319" s="441"/>
      <c r="C319" s="388"/>
      <c r="D319" s="398"/>
      <c r="E319" s="399"/>
      <c r="F319" s="401"/>
      <c r="G319" s="401"/>
      <c r="H319" s="401"/>
      <c r="I319" s="401"/>
      <c r="J319" s="401"/>
      <c r="K319" s="189"/>
      <c r="L319" s="189"/>
      <c r="M319" s="189"/>
      <c r="N319" s="189"/>
      <c r="O319" s="189"/>
      <c r="P319" s="189"/>
      <c r="Q319" s="189"/>
      <c r="R319" s="189"/>
      <c r="S319" s="189"/>
      <c r="T319" s="189"/>
      <c r="U319" s="189"/>
      <c r="V319" s="189"/>
      <c r="W319" s="189"/>
      <c r="X319" s="189"/>
      <c r="Y319" s="189"/>
      <c r="Z319" s="189"/>
      <c r="AA319" s="189"/>
      <c r="AB319" s="189"/>
      <c r="AC319" s="189"/>
      <c r="AD319" s="189"/>
    </row>
    <row r="320" spans="1:30" s="15" customFormat="1" ht="13.8">
      <c r="A320" s="409"/>
      <c r="B320" s="441"/>
      <c r="C320" s="388"/>
      <c r="D320" s="398"/>
      <c r="E320" s="399"/>
      <c r="F320" s="401"/>
      <c r="G320" s="401"/>
      <c r="H320" s="401"/>
      <c r="I320" s="401"/>
      <c r="J320" s="401"/>
      <c r="K320" s="189"/>
      <c r="L320" s="189"/>
      <c r="M320" s="189"/>
      <c r="N320" s="189"/>
      <c r="O320" s="189"/>
      <c r="P320" s="189"/>
      <c r="Q320" s="189"/>
      <c r="R320" s="189"/>
      <c r="S320" s="189"/>
      <c r="T320" s="189"/>
      <c r="U320" s="189"/>
      <c r="V320" s="189"/>
      <c r="W320" s="189"/>
      <c r="X320" s="189"/>
      <c r="Y320" s="189"/>
      <c r="Z320" s="189"/>
      <c r="AA320" s="189"/>
      <c r="AB320" s="189"/>
      <c r="AC320" s="189"/>
      <c r="AD320" s="189"/>
    </row>
    <row r="321" spans="1:30" s="15" customFormat="1" ht="13.8">
      <c r="A321" s="409"/>
      <c r="B321" s="441"/>
      <c r="C321" s="388"/>
      <c r="D321" s="398"/>
      <c r="E321" s="399"/>
      <c r="F321" s="401"/>
      <c r="G321" s="401"/>
      <c r="H321" s="401"/>
      <c r="I321" s="401"/>
      <c r="J321" s="401"/>
      <c r="K321" s="189"/>
      <c r="L321" s="189"/>
      <c r="M321" s="189"/>
      <c r="N321" s="189"/>
      <c r="O321" s="189"/>
      <c r="P321" s="189"/>
      <c r="Q321" s="189"/>
      <c r="R321" s="189"/>
      <c r="S321" s="189"/>
      <c r="T321" s="189"/>
      <c r="U321" s="189"/>
      <c r="V321" s="189"/>
      <c r="W321" s="189"/>
      <c r="X321" s="189"/>
      <c r="Y321" s="189"/>
      <c r="Z321" s="189"/>
      <c r="AA321" s="189"/>
      <c r="AB321" s="189"/>
      <c r="AC321" s="189"/>
      <c r="AD321" s="189"/>
    </row>
    <row r="322" spans="1:30" s="15" customFormat="1" ht="13.8">
      <c r="A322" s="409"/>
      <c r="B322" s="441"/>
      <c r="C322" s="388"/>
      <c r="D322" s="398"/>
      <c r="E322" s="399"/>
      <c r="F322" s="401"/>
      <c r="G322" s="401"/>
      <c r="H322" s="401"/>
      <c r="I322" s="401"/>
      <c r="J322" s="401"/>
      <c r="K322" s="189"/>
      <c r="L322" s="189"/>
      <c r="M322" s="189"/>
      <c r="N322" s="189"/>
      <c r="O322" s="189"/>
      <c r="P322" s="189"/>
      <c r="Q322" s="189"/>
      <c r="R322" s="189"/>
      <c r="S322" s="189"/>
      <c r="T322" s="189"/>
      <c r="U322" s="189"/>
      <c r="V322" s="189"/>
      <c r="W322" s="189"/>
      <c r="X322" s="189"/>
      <c r="Y322" s="189"/>
      <c r="Z322" s="189"/>
      <c r="AA322" s="189"/>
      <c r="AB322" s="189"/>
      <c r="AC322" s="189"/>
      <c r="AD322" s="189"/>
    </row>
    <row r="323" spans="1:30" s="15" customFormat="1" ht="13.8">
      <c r="A323" s="409"/>
      <c r="B323" s="441"/>
      <c r="C323" s="388"/>
      <c r="D323" s="398"/>
      <c r="E323" s="399"/>
      <c r="F323" s="401"/>
      <c r="G323" s="401"/>
      <c r="H323" s="401"/>
      <c r="I323" s="401"/>
      <c r="J323" s="401"/>
      <c r="K323" s="189"/>
      <c r="L323" s="189"/>
      <c r="M323" s="189"/>
      <c r="N323" s="189"/>
      <c r="O323" s="189"/>
      <c r="P323" s="189"/>
      <c r="Q323" s="189"/>
      <c r="R323" s="189"/>
      <c r="S323" s="189"/>
      <c r="T323" s="189"/>
      <c r="U323" s="189"/>
      <c r="V323" s="189"/>
      <c r="W323" s="189"/>
      <c r="X323" s="189"/>
      <c r="Y323" s="189"/>
      <c r="Z323" s="189"/>
      <c r="AA323" s="189"/>
      <c r="AB323" s="189"/>
      <c r="AC323" s="189"/>
      <c r="AD323" s="189"/>
    </row>
    <row r="324" spans="1:30" s="15" customFormat="1" ht="13.8">
      <c r="A324" s="409"/>
      <c r="B324" s="441"/>
      <c r="C324" s="388"/>
      <c r="D324" s="398"/>
      <c r="E324" s="399"/>
      <c r="F324" s="401"/>
      <c r="G324" s="401"/>
      <c r="H324" s="401"/>
      <c r="I324" s="401"/>
      <c r="J324" s="401"/>
      <c r="K324" s="189"/>
      <c r="L324" s="189"/>
      <c r="M324" s="189"/>
      <c r="N324" s="189"/>
      <c r="O324" s="189"/>
      <c r="P324" s="189"/>
      <c r="Q324" s="189"/>
      <c r="R324" s="189"/>
      <c r="S324" s="189"/>
      <c r="T324" s="189"/>
      <c r="U324" s="189"/>
      <c r="V324" s="189"/>
      <c r="W324" s="189"/>
      <c r="X324" s="189"/>
      <c r="Y324" s="189"/>
      <c r="Z324" s="189"/>
      <c r="AA324" s="189"/>
      <c r="AB324" s="189"/>
      <c r="AC324" s="189"/>
      <c r="AD324" s="189"/>
    </row>
    <row r="325" spans="1:30" s="15" customFormat="1" ht="13.8">
      <c r="A325" s="409"/>
      <c r="B325" s="441"/>
      <c r="C325" s="388"/>
      <c r="D325" s="398"/>
      <c r="E325" s="399"/>
      <c r="F325" s="401"/>
      <c r="G325" s="401"/>
      <c r="H325" s="401"/>
      <c r="I325" s="401"/>
      <c r="J325" s="401"/>
      <c r="K325" s="189"/>
      <c r="L325" s="189"/>
      <c r="M325" s="189"/>
      <c r="N325" s="189"/>
      <c r="O325" s="189"/>
      <c r="P325" s="189"/>
      <c r="Q325" s="189"/>
      <c r="R325" s="189"/>
      <c r="S325" s="189"/>
      <c r="T325" s="189"/>
      <c r="U325" s="189"/>
      <c r="V325" s="189"/>
      <c r="W325" s="189"/>
      <c r="X325" s="189"/>
      <c r="Y325" s="189"/>
      <c r="Z325" s="189"/>
      <c r="AA325" s="189"/>
      <c r="AB325" s="189"/>
      <c r="AC325" s="189"/>
      <c r="AD325" s="189"/>
    </row>
    <row r="326" spans="1:30" s="15" customFormat="1" ht="13.8">
      <c r="A326" s="409"/>
      <c r="B326" s="441"/>
      <c r="C326" s="388"/>
      <c r="D326" s="398"/>
      <c r="E326" s="399"/>
      <c r="F326" s="401"/>
      <c r="G326" s="401"/>
      <c r="H326" s="401"/>
      <c r="I326" s="401"/>
      <c r="J326" s="401"/>
      <c r="K326" s="189"/>
      <c r="L326" s="189"/>
      <c r="M326" s="189"/>
      <c r="N326" s="189"/>
      <c r="O326" s="189"/>
      <c r="P326" s="189"/>
      <c r="Q326" s="189"/>
      <c r="R326" s="189"/>
      <c r="S326" s="189"/>
      <c r="T326" s="189"/>
      <c r="U326" s="189"/>
      <c r="V326" s="189"/>
      <c r="W326" s="189"/>
      <c r="X326" s="189"/>
      <c r="Y326" s="189"/>
      <c r="Z326" s="189"/>
      <c r="AA326" s="189"/>
      <c r="AB326" s="189"/>
      <c r="AC326" s="189"/>
      <c r="AD326" s="189"/>
    </row>
    <row r="327" spans="1:30" s="15" customFormat="1" ht="13.8">
      <c r="A327" s="409"/>
      <c r="B327" s="441"/>
      <c r="C327" s="388"/>
      <c r="D327" s="398"/>
      <c r="E327" s="399"/>
      <c r="F327" s="401"/>
      <c r="G327" s="401"/>
      <c r="H327" s="401"/>
      <c r="I327" s="401"/>
      <c r="J327" s="401"/>
      <c r="K327" s="189"/>
      <c r="L327" s="189"/>
      <c r="M327" s="189"/>
      <c r="N327" s="189"/>
      <c r="O327" s="189"/>
      <c r="P327" s="189"/>
      <c r="Q327" s="189"/>
      <c r="R327" s="189"/>
      <c r="S327" s="189"/>
      <c r="T327" s="189"/>
      <c r="U327" s="189"/>
      <c r="V327" s="189"/>
      <c r="W327" s="189"/>
      <c r="X327" s="189"/>
      <c r="Y327" s="189"/>
      <c r="Z327" s="189"/>
      <c r="AA327" s="189"/>
      <c r="AB327" s="189"/>
      <c r="AC327" s="189"/>
      <c r="AD327" s="189"/>
    </row>
    <row r="328" spans="1:30" s="15" customFormat="1" ht="13.8">
      <c r="A328" s="409"/>
      <c r="B328" s="441"/>
      <c r="C328" s="388"/>
      <c r="D328" s="398"/>
      <c r="E328" s="399"/>
      <c r="F328" s="401"/>
      <c r="G328" s="401"/>
      <c r="H328" s="401"/>
      <c r="I328" s="401"/>
      <c r="J328" s="401"/>
      <c r="K328" s="189"/>
      <c r="L328" s="189"/>
      <c r="M328" s="189"/>
      <c r="N328" s="189"/>
      <c r="O328" s="189"/>
      <c r="P328" s="189"/>
      <c r="Q328" s="189"/>
      <c r="R328" s="189"/>
      <c r="S328" s="189"/>
      <c r="T328" s="189"/>
      <c r="U328" s="189"/>
      <c r="V328" s="189"/>
      <c r="W328" s="189"/>
      <c r="X328" s="189"/>
      <c r="Y328" s="189"/>
      <c r="Z328" s="189"/>
      <c r="AA328" s="189"/>
      <c r="AB328" s="189"/>
      <c r="AC328" s="189"/>
      <c r="AD328" s="189"/>
    </row>
    <row r="329" spans="1:30" s="15" customFormat="1" ht="13.8">
      <c r="A329" s="409"/>
      <c r="B329" s="441"/>
      <c r="C329" s="388"/>
      <c r="D329" s="398"/>
      <c r="E329" s="399"/>
      <c r="F329" s="401"/>
      <c r="G329" s="401"/>
      <c r="H329" s="401"/>
      <c r="I329" s="401"/>
      <c r="J329" s="401"/>
      <c r="K329" s="189"/>
      <c r="L329" s="189"/>
      <c r="M329" s="189"/>
      <c r="N329" s="189"/>
      <c r="O329" s="189"/>
      <c r="P329" s="189"/>
      <c r="Q329" s="189"/>
      <c r="R329" s="189"/>
      <c r="S329" s="189"/>
      <c r="T329" s="189"/>
      <c r="U329" s="189"/>
      <c r="V329" s="189"/>
      <c r="W329" s="189"/>
      <c r="X329" s="189"/>
      <c r="Y329" s="189"/>
      <c r="Z329" s="189"/>
      <c r="AA329" s="189"/>
      <c r="AB329" s="189"/>
      <c r="AC329" s="189"/>
      <c r="AD329" s="189"/>
    </row>
    <row r="330" spans="1:30" s="15" customFormat="1" ht="13.8">
      <c r="A330" s="409"/>
      <c r="B330" s="441"/>
      <c r="C330" s="388"/>
      <c r="D330" s="398"/>
      <c r="E330" s="399"/>
      <c r="F330" s="401"/>
      <c r="G330" s="401"/>
      <c r="H330" s="401"/>
      <c r="I330" s="401"/>
      <c r="J330" s="401"/>
      <c r="K330" s="189"/>
      <c r="L330" s="189"/>
      <c r="M330" s="189"/>
      <c r="N330" s="189"/>
      <c r="O330" s="189"/>
      <c r="P330" s="189"/>
      <c r="Q330" s="189"/>
      <c r="R330" s="189"/>
      <c r="S330" s="189"/>
      <c r="T330" s="189"/>
      <c r="U330" s="189"/>
      <c r="V330" s="189"/>
      <c r="W330" s="189"/>
      <c r="X330" s="189"/>
      <c r="Y330" s="189"/>
      <c r="Z330" s="189"/>
      <c r="AA330" s="189"/>
      <c r="AB330" s="189"/>
      <c r="AC330" s="189"/>
      <c r="AD330" s="189"/>
    </row>
    <row r="331" spans="1:30" s="15" customFormat="1" ht="13.8">
      <c r="A331" s="409"/>
      <c r="B331" s="441"/>
      <c r="C331" s="388"/>
      <c r="D331" s="398"/>
      <c r="E331" s="399"/>
      <c r="F331" s="401"/>
      <c r="G331" s="401"/>
      <c r="H331" s="401"/>
      <c r="I331" s="401"/>
      <c r="J331" s="401"/>
      <c r="K331" s="189"/>
      <c r="L331" s="189"/>
      <c r="M331" s="189"/>
      <c r="N331" s="189"/>
      <c r="O331" s="189"/>
      <c r="P331" s="189"/>
      <c r="Q331" s="189"/>
      <c r="R331" s="189"/>
      <c r="S331" s="189"/>
      <c r="T331" s="189"/>
      <c r="U331" s="189"/>
      <c r="V331" s="189"/>
      <c r="W331" s="189"/>
      <c r="X331" s="189"/>
      <c r="Y331" s="189"/>
      <c r="Z331" s="189"/>
      <c r="AA331" s="189"/>
      <c r="AB331" s="189"/>
      <c r="AC331" s="189"/>
      <c r="AD331" s="189"/>
    </row>
    <row r="332" spans="1:30" s="15" customFormat="1" ht="13.8">
      <c r="A332" s="409"/>
      <c r="B332" s="441"/>
      <c r="C332" s="388"/>
      <c r="D332" s="398"/>
      <c r="E332" s="399"/>
      <c r="F332" s="401"/>
      <c r="G332" s="401"/>
      <c r="H332" s="401"/>
      <c r="I332" s="401"/>
      <c r="J332" s="401"/>
      <c r="K332" s="189"/>
      <c r="L332" s="189"/>
      <c r="M332" s="189"/>
      <c r="N332" s="189"/>
      <c r="O332" s="189"/>
      <c r="P332" s="189"/>
      <c r="Q332" s="189"/>
      <c r="R332" s="189"/>
      <c r="S332" s="189"/>
      <c r="T332" s="189"/>
      <c r="U332" s="189"/>
      <c r="V332" s="189"/>
      <c r="W332" s="189"/>
      <c r="X332" s="189"/>
      <c r="Y332" s="189"/>
      <c r="Z332" s="189"/>
      <c r="AA332" s="189"/>
      <c r="AB332" s="189"/>
      <c r="AC332" s="189"/>
      <c r="AD332" s="189"/>
    </row>
    <row r="333" spans="1:30" s="15" customFormat="1" ht="13.8">
      <c r="A333" s="409"/>
      <c r="B333" s="441"/>
      <c r="C333" s="388"/>
      <c r="D333" s="398"/>
      <c r="E333" s="399"/>
      <c r="F333" s="401"/>
      <c r="G333" s="401"/>
      <c r="H333" s="401"/>
      <c r="I333" s="401"/>
      <c r="J333" s="401"/>
      <c r="K333" s="189"/>
      <c r="L333" s="189"/>
      <c r="M333" s="189"/>
      <c r="N333" s="189"/>
      <c r="O333" s="189"/>
      <c r="P333" s="189"/>
      <c r="Q333" s="189"/>
      <c r="R333" s="189"/>
      <c r="S333" s="189"/>
      <c r="T333" s="189"/>
      <c r="U333" s="189"/>
      <c r="V333" s="189"/>
      <c r="W333" s="189"/>
      <c r="X333" s="189"/>
      <c r="Y333" s="189"/>
      <c r="Z333" s="189"/>
      <c r="AA333" s="189"/>
      <c r="AB333" s="189"/>
      <c r="AC333" s="189"/>
      <c r="AD333" s="189"/>
    </row>
    <row r="334" spans="1:30" s="15" customFormat="1" ht="13.8">
      <c r="A334" s="409"/>
      <c r="B334" s="441"/>
      <c r="C334" s="388"/>
      <c r="D334" s="398"/>
      <c r="E334" s="399"/>
      <c r="F334" s="401"/>
      <c r="G334" s="401"/>
      <c r="H334" s="401"/>
      <c r="I334" s="401"/>
      <c r="J334" s="401"/>
      <c r="K334" s="189"/>
      <c r="L334" s="189"/>
      <c r="M334" s="189"/>
      <c r="N334" s="189"/>
      <c r="O334" s="189"/>
      <c r="P334" s="189"/>
      <c r="Q334" s="189"/>
      <c r="R334" s="189"/>
      <c r="S334" s="189"/>
      <c r="T334" s="189"/>
      <c r="U334" s="189"/>
      <c r="V334" s="189"/>
      <c r="W334" s="189"/>
      <c r="X334" s="189"/>
      <c r="Y334" s="189"/>
      <c r="Z334" s="189"/>
      <c r="AA334" s="189"/>
      <c r="AB334" s="189"/>
      <c r="AC334" s="189"/>
      <c r="AD334" s="189"/>
    </row>
    <row r="335" spans="1:30" s="15" customFormat="1" ht="13.8">
      <c r="A335" s="409"/>
      <c r="B335" s="441"/>
      <c r="C335" s="388"/>
      <c r="D335" s="398"/>
      <c r="E335" s="399"/>
      <c r="F335" s="401"/>
      <c r="G335" s="401"/>
      <c r="H335" s="401"/>
      <c r="I335" s="401"/>
      <c r="J335" s="401"/>
      <c r="K335" s="189"/>
      <c r="L335" s="189"/>
      <c r="M335" s="189"/>
      <c r="N335" s="189"/>
      <c r="O335" s="189"/>
      <c r="P335" s="189"/>
      <c r="Q335" s="189"/>
      <c r="R335" s="189"/>
      <c r="S335" s="189"/>
      <c r="T335" s="189"/>
      <c r="U335" s="189"/>
      <c r="V335" s="189"/>
      <c r="W335" s="189"/>
      <c r="X335" s="189"/>
      <c r="Y335" s="189"/>
      <c r="Z335" s="189"/>
      <c r="AA335" s="189"/>
      <c r="AB335" s="189"/>
      <c r="AC335" s="189"/>
      <c r="AD335" s="189"/>
    </row>
    <row r="336" spans="1:30" s="15" customFormat="1" ht="13.8">
      <c r="A336" s="409"/>
      <c r="B336" s="441"/>
      <c r="C336" s="388"/>
      <c r="D336" s="398"/>
      <c r="E336" s="399"/>
      <c r="F336" s="401"/>
      <c r="G336" s="401"/>
      <c r="H336" s="401"/>
      <c r="I336" s="401"/>
      <c r="J336" s="401"/>
      <c r="K336" s="189"/>
      <c r="L336" s="189"/>
      <c r="M336" s="189"/>
      <c r="N336" s="189"/>
      <c r="O336" s="189"/>
      <c r="P336" s="189"/>
      <c r="Q336" s="189"/>
      <c r="R336" s="189"/>
      <c r="S336" s="189"/>
      <c r="T336" s="189"/>
      <c r="U336" s="189"/>
      <c r="V336" s="189"/>
      <c r="W336" s="189"/>
      <c r="X336" s="189"/>
      <c r="Y336" s="189"/>
      <c r="Z336" s="189"/>
      <c r="AA336" s="189"/>
      <c r="AB336" s="189"/>
      <c r="AC336" s="189"/>
      <c r="AD336" s="189"/>
    </row>
    <row r="337" spans="1:30" s="15" customFormat="1" ht="13.8">
      <c r="A337" s="409"/>
      <c r="B337" s="441"/>
      <c r="C337" s="388"/>
      <c r="D337" s="398"/>
      <c r="E337" s="399"/>
      <c r="F337" s="401"/>
      <c r="G337" s="401"/>
      <c r="H337" s="401"/>
      <c r="I337" s="401"/>
      <c r="J337" s="401"/>
      <c r="K337" s="189"/>
      <c r="L337" s="189"/>
      <c r="M337" s="189"/>
      <c r="N337" s="189"/>
      <c r="O337" s="189"/>
      <c r="P337" s="189"/>
      <c r="Q337" s="189"/>
      <c r="R337" s="189"/>
      <c r="S337" s="189"/>
      <c r="T337" s="189"/>
      <c r="U337" s="189"/>
      <c r="V337" s="189"/>
      <c r="W337" s="189"/>
      <c r="X337" s="189"/>
      <c r="Y337" s="189"/>
      <c r="Z337" s="189"/>
      <c r="AA337" s="189"/>
      <c r="AB337" s="189"/>
      <c r="AC337" s="189"/>
      <c r="AD337" s="189"/>
    </row>
    <row r="338" spans="1:30" s="15" customFormat="1" ht="13.8">
      <c r="A338" s="409"/>
      <c r="B338" s="441"/>
      <c r="C338" s="388"/>
      <c r="D338" s="398"/>
      <c r="E338" s="399"/>
      <c r="F338" s="401"/>
      <c r="G338" s="401"/>
      <c r="H338" s="401"/>
      <c r="I338" s="401"/>
      <c r="J338" s="401"/>
      <c r="K338" s="189"/>
      <c r="L338" s="189"/>
      <c r="M338" s="189"/>
      <c r="N338" s="189"/>
      <c r="O338" s="189"/>
      <c r="P338" s="189"/>
      <c r="Q338" s="189"/>
      <c r="R338" s="189"/>
      <c r="S338" s="189"/>
      <c r="T338" s="189"/>
      <c r="U338" s="189"/>
      <c r="V338" s="189"/>
      <c r="W338" s="189"/>
      <c r="X338" s="189"/>
      <c r="Y338" s="189"/>
      <c r="Z338" s="189"/>
      <c r="AA338" s="189"/>
      <c r="AB338" s="189"/>
      <c r="AC338" s="189"/>
      <c r="AD338" s="189"/>
    </row>
    <row r="339" spans="1:30" s="15" customFormat="1" ht="13.8">
      <c r="A339" s="409"/>
      <c r="B339" s="441"/>
      <c r="C339" s="388"/>
      <c r="D339" s="398"/>
      <c r="E339" s="399"/>
      <c r="F339" s="401"/>
      <c r="G339" s="401"/>
      <c r="H339" s="401"/>
      <c r="I339" s="401"/>
      <c r="J339" s="401"/>
      <c r="K339" s="189"/>
      <c r="L339" s="189"/>
      <c r="M339" s="189"/>
      <c r="N339" s="189"/>
      <c r="O339" s="189"/>
      <c r="P339" s="189"/>
      <c r="Q339" s="189"/>
      <c r="R339" s="189"/>
      <c r="S339" s="189"/>
      <c r="T339" s="189"/>
      <c r="U339" s="189"/>
      <c r="V339" s="189"/>
      <c r="W339" s="189"/>
      <c r="X339" s="189"/>
      <c r="Y339" s="189"/>
      <c r="Z339" s="189"/>
      <c r="AA339" s="189"/>
      <c r="AB339" s="189"/>
      <c r="AC339" s="189"/>
      <c r="AD339" s="189"/>
    </row>
    <row r="340" spans="1:30" s="15" customFormat="1" ht="13.8">
      <c r="A340" s="409"/>
      <c r="B340" s="441"/>
      <c r="C340" s="388"/>
      <c r="D340" s="404"/>
      <c r="E340" s="399"/>
      <c r="F340" s="401"/>
      <c r="G340" s="401"/>
      <c r="H340" s="401"/>
      <c r="I340" s="401"/>
      <c r="J340" s="407"/>
      <c r="K340" s="189"/>
      <c r="L340" s="189"/>
      <c r="M340" s="189"/>
      <c r="N340" s="189"/>
      <c r="O340" s="189"/>
      <c r="P340" s="189"/>
      <c r="Q340" s="189"/>
      <c r="R340" s="189"/>
      <c r="S340" s="189"/>
      <c r="T340" s="189"/>
      <c r="U340" s="189"/>
      <c r="V340" s="189"/>
      <c r="W340" s="189"/>
      <c r="X340" s="189"/>
      <c r="Y340" s="189"/>
      <c r="Z340" s="189"/>
      <c r="AA340" s="189"/>
      <c r="AB340" s="189"/>
      <c r="AC340" s="189"/>
      <c r="AD340" s="189"/>
    </row>
    <row r="341" spans="1:30" s="15" customFormat="1" ht="13.8">
      <c r="A341" s="409"/>
      <c r="B341" s="441"/>
      <c r="C341" s="388"/>
      <c r="D341" s="408"/>
      <c r="E341" s="409"/>
      <c r="F341" s="407"/>
      <c r="G341" s="407"/>
      <c r="H341" s="407"/>
      <c r="I341" s="407"/>
      <c r="J341" s="407"/>
      <c r="K341" s="189"/>
      <c r="L341" s="189"/>
      <c r="M341" s="189"/>
      <c r="N341" s="189"/>
      <c r="O341" s="189"/>
      <c r="P341" s="189"/>
      <c r="Q341" s="189"/>
      <c r="R341" s="189"/>
      <c r="S341" s="189"/>
      <c r="T341" s="189"/>
      <c r="U341" s="189"/>
      <c r="V341" s="189"/>
      <c r="W341" s="189"/>
      <c r="X341" s="189"/>
      <c r="Y341" s="189"/>
      <c r="Z341" s="189"/>
      <c r="AA341" s="189"/>
      <c r="AB341" s="189"/>
      <c r="AC341" s="189"/>
      <c r="AD341" s="189"/>
    </row>
    <row r="342" spans="1:30" s="194" customFormat="1" ht="13.8">
      <c r="A342" s="409"/>
      <c r="B342" s="441"/>
      <c r="C342" s="388"/>
      <c r="D342" s="410"/>
      <c r="E342" s="409"/>
      <c r="F342" s="407"/>
      <c r="G342" s="407"/>
      <c r="H342" s="407"/>
      <c r="I342" s="407"/>
      <c r="J342" s="407"/>
      <c r="K342" s="189"/>
      <c r="L342" s="189"/>
      <c r="M342" s="189"/>
      <c r="N342" s="189"/>
      <c r="O342" s="189"/>
      <c r="P342" s="189"/>
      <c r="Q342" s="189"/>
      <c r="R342" s="189"/>
      <c r="S342" s="189"/>
      <c r="T342" s="189"/>
      <c r="U342" s="189"/>
      <c r="V342" s="189"/>
      <c r="W342" s="189"/>
      <c r="X342" s="189"/>
      <c r="Y342" s="189"/>
      <c r="Z342" s="189"/>
      <c r="AA342" s="189"/>
      <c r="AB342" s="189"/>
      <c r="AC342" s="189"/>
      <c r="AD342" s="189"/>
    </row>
    <row r="343" spans="1:30" s="15" customFormat="1" ht="13.8">
      <c r="A343" s="409"/>
      <c r="B343" s="441"/>
      <c r="C343" s="388"/>
      <c r="D343" s="404"/>
      <c r="E343" s="399"/>
      <c r="F343" s="401"/>
      <c r="G343" s="401"/>
      <c r="H343" s="401"/>
      <c r="I343" s="401"/>
      <c r="J343" s="401"/>
      <c r="K343" s="189"/>
      <c r="L343" s="189"/>
      <c r="M343" s="189"/>
      <c r="N343" s="189"/>
      <c r="O343" s="189"/>
      <c r="P343" s="189"/>
      <c r="Q343" s="189"/>
      <c r="R343" s="189"/>
      <c r="S343" s="189"/>
      <c r="T343" s="189"/>
      <c r="U343" s="189"/>
      <c r="V343" s="189"/>
      <c r="W343" s="189"/>
      <c r="X343" s="189"/>
      <c r="Y343" s="189"/>
      <c r="Z343" s="189"/>
      <c r="AA343" s="189"/>
      <c r="AB343" s="189"/>
      <c r="AC343" s="189"/>
      <c r="AD343" s="189"/>
    </row>
    <row r="344" spans="1:30" s="15" customFormat="1" ht="13.8">
      <c r="A344" s="409"/>
      <c r="B344" s="441"/>
      <c r="C344" s="388"/>
      <c r="D344" s="398"/>
      <c r="E344" s="399"/>
      <c r="F344" s="401"/>
      <c r="G344" s="401"/>
      <c r="H344" s="401"/>
      <c r="I344" s="401"/>
      <c r="J344" s="401"/>
      <c r="K344" s="189"/>
      <c r="L344" s="189"/>
      <c r="M344" s="189"/>
      <c r="N344" s="189"/>
      <c r="O344" s="189"/>
      <c r="P344" s="189"/>
      <c r="Q344" s="189"/>
      <c r="R344" s="189"/>
      <c r="S344" s="189"/>
      <c r="T344" s="189"/>
      <c r="U344" s="189"/>
      <c r="V344" s="189"/>
      <c r="W344" s="189"/>
      <c r="X344" s="189"/>
      <c r="Y344" s="189"/>
      <c r="Z344" s="189"/>
      <c r="AA344" s="189"/>
      <c r="AB344" s="189"/>
      <c r="AC344" s="189"/>
      <c r="AD344" s="189"/>
    </row>
    <row r="345" spans="1:30" s="15" customFormat="1" ht="13.8">
      <c r="A345" s="409"/>
      <c r="B345" s="441"/>
      <c r="C345" s="388"/>
      <c r="D345" s="398"/>
      <c r="E345" s="399"/>
      <c r="F345" s="401"/>
      <c r="G345" s="401"/>
      <c r="H345" s="401"/>
      <c r="I345" s="401"/>
      <c r="J345" s="401"/>
      <c r="K345" s="189"/>
      <c r="L345" s="189"/>
      <c r="M345" s="189"/>
      <c r="N345" s="189"/>
      <c r="O345" s="189"/>
      <c r="P345" s="189"/>
      <c r="Q345" s="189"/>
      <c r="R345" s="189"/>
      <c r="S345" s="189"/>
      <c r="T345" s="189"/>
      <c r="U345" s="189"/>
      <c r="V345" s="189"/>
      <c r="W345" s="189"/>
      <c r="X345" s="189"/>
      <c r="Y345" s="189"/>
      <c r="Z345" s="189"/>
      <c r="AA345" s="189"/>
      <c r="AB345" s="189"/>
      <c r="AC345" s="189"/>
      <c r="AD345" s="189"/>
    </row>
    <row r="346" spans="1:30" s="15" customFormat="1" ht="13.8">
      <c r="A346" s="409"/>
      <c r="B346" s="441"/>
      <c r="C346" s="388"/>
      <c r="D346" s="398"/>
      <c r="E346" s="399"/>
      <c r="F346" s="401"/>
      <c r="G346" s="401"/>
      <c r="H346" s="401"/>
      <c r="I346" s="401"/>
      <c r="J346" s="401"/>
      <c r="K346" s="189"/>
      <c r="L346" s="189"/>
      <c r="M346" s="189"/>
      <c r="N346" s="189"/>
      <c r="O346" s="189"/>
      <c r="P346" s="189"/>
      <c r="Q346" s="189"/>
      <c r="R346" s="189"/>
      <c r="S346" s="189"/>
      <c r="T346" s="189"/>
      <c r="U346" s="189"/>
      <c r="V346" s="189"/>
      <c r="W346" s="189"/>
      <c r="X346" s="189"/>
      <c r="Y346" s="189"/>
      <c r="Z346" s="189"/>
      <c r="AA346" s="189"/>
      <c r="AB346" s="189"/>
      <c r="AC346" s="189"/>
      <c r="AD346" s="189"/>
    </row>
    <row r="347" spans="1:30" s="15" customFormat="1" ht="13.8">
      <c r="A347" s="409"/>
      <c r="B347" s="441"/>
      <c r="C347" s="388"/>
      <c r="D347" s="398"/>
      <c r="E347" s="399"/>
      <c r="F347" s="401"/>
      <c r="G347" s="401"/>
      <c r="H347" s="401"/>
      <c r="I347" s="401"/>
      <c r="J347" s="401"/>
      <c r="K347" s="189"/>
      <c r="L347" s="189"/>
      <c r="M347" s="189"/>
      <c r="N347" s="189"/>
      <c r="O347" s="189"/>
      <c r="P347" s="189"/>
      <c r="Q347" s="189"/>
      <c r="R347" s="189"/>
      <c r="S347" s="189"/>
      <c r="T347" s="189"/>
      <c r="U347" s="189"/>
      <c r="V347" s="189"/>
      <c r="W347" s="189"/>
      <c r="X347" s="189"/>
      <c r="Y347" s="189"/>
      <c r="Z347" s="189"/>
      <c r="AA347" s="189"/>
      <c r="AB347" s="189"/>
      <c r="AC347" s="189"/>
      <c r="AD347" s="189"/>
    </row>
    <row r="348" spans="1:30" s="15" customFormat="1" ht="13.8">
      <c r="A348" s="409"/>
      <c r="B348" s="441"/>
      <c r="C348" s="388"/>
      <c r="D348" s="398"/>
      <c r="E348" s="399"/>
      <c r="F348" s="401"/>
      <c r="G348" s="401"/>
      <c r="H348" s="401"/>
      <c r="I348" s="401"/>
      <c r="J348" s="401"/>
      <c r="K348" s="189"/>
      <c r="L348" s="189"/>
      <c r="M348" s="189"/>
      <c r="N348" s="189"/>
      <c r="O348" s="189"/>
      <c r="P348" s="189"/>
      <c r="Q348" s="189"/>
      <c r="R348" s="189"/>
      <c r="S348" s="189"/>
      <c r="T348" s="189"/>
      <c r="U348" s="189"/>
      <c r="V348" s="189"/>
      <c r="W348" s="189"/>
      <c r="X348" s="189"/>
      <c r="Y348" s="189"/>
      <c r="Z348" s="189"/>
      <c r="AA348" s="189"/>
      <c r="AB348" s="189"/>
      <c r="AC348" s="189"/>
      <c r="AD348" s="189"/>
    </row>
    <row r="349" spans="1:30" s="15" customFormat="1" ht="13.8">
      <c r="A349" s="409"/>
      <c r="B349" s="441"/>
      <c r="C349" s="388"/>
      <c r="D349" s="398"/>
      <c r="E349" s="399"/>
      <c r="F349" s="401"/>
      <c r="G349" s="401"/>
      <c r="H349" s="401"/>
      <c r="I349" s="401"/>
      <c r="J349" s="401"/>
      <c r="K349" s="189"/>
      <c r="L349" s="189"/>
      <c r="M349" s="189"/>
      <c r="N349" s="189"/>
      <c r="O349" s="189"/>
      <c r="P349" s="189"/>
      <c r="Q349" s="189"/>
      <c r="R349" s="189"/>
      <c r="S349" s="189"/>
      <c r="T349" s="189"/>
      <c r="U349" s="189"/>
      <c r="V349" s="189"/>
      <c r="W349" s="189"/>
      <c r="X349" s="189"/>
      <c r="Y349" s="189"/>
      <c r="Z349" s="189"/>
      <c r="AA349" s="189"/>
      <c r="AB349" s="189"/>
      <c r="AC349" s="189"/>
      <c r="AD349" s="189"/>
    </row>
    <row r="350" spans="1:30" s="15" customFormat="1" ht="13.8">
      <c r="A350" s="409"/>
      <c r="B350" s="441"/>
      <c r="C350" s="388"/>
      <c r="D350" s="398"/>
      <c r="E350" s="399"/>
      <c r="F350" s="401"/>
      <c r="G350" s="401"/>
      <c r="H350" s="401"/>
      <c r="I350" s="401"/>
      <c r="J350" s="401"/>
      <c r="K350" s="189"/>
      <c r="L350" s="189"/>
      <c r="M350" s="189"/>
      <c r="N350" s="189"/>
      <c r="O350" s="189"/>
      <c r="P350" s="189"/>
      <c r="Q350" s="189"/>
      <c r="R350" s="189"/>
      <c r="S350" s="189"/>
      <c r="T350" s="189"/>
      <c r="U350" s="189"/>
      <c r="V350" s="189"/>
      <c r="W350" s="189"/>
      <c r="X350" s="189"/>
      <c r="Y350" s="189"/>
      <c r="Z350" s="189"/>
      <c r="AA350" s="189"/>
      <c r="AB350" s="189"/>
      <c r="AC350" s="189"/>
      <c r="AD350" s="189"/>
    </row>
    <row r="351" spans="1:30" s="15" customFormat="1" ht="13.8">
      <c r="A351" s="409"/>
      <c r="B351" s="441"/>
      <c r="C351" s="388"/>
      <c r="D351" s="398"/>
      <c r="E351" s="399"/>
      <c r="F351" s="401"/>
      <c r="G351" s="401"/>
      <c r="H351" s="401"/>
      <c r="I351" s="401"/>
      <c r="J351" s="401"/>
      <c r="K351" s="189"/>
      <c r="L351" s="189"/>
      <c r="M351" s="189"/>
      <c r="N351" s="189"/>
      <c r="O351" s="189"/>
      <c r="P351" s="189"/>
      <c r="Q351" s="189"/>
      <c r="R351" s="189"/>
      <c r="S351" s="189"/>
      <c r="T351" s="189"/>
      <c r="U351" s="189"/>
      <c r="V351" s="189"/>
      <c r="W351" s="189"/>
      <c r="X351" s="189"/>
      <c r="Y351" s="189"/>
      <c r="Z351" s="189"/>
      <c r="AA351" s="189"/>
      <c r="AB351" s="189"/>
      <c r="AC351" s="189"/>
      <c r="AD351" s="189"/>
    </row>
    <row r="352" spans="1:30" s="15" customFormat="1" ht="13.8">
      <c r="A352" s="409"/>
      <c r="B352" s="441"/>
      <c r="C352" s="388"/>
      <c r="D352" s="398"/>
      <c r="E352" s="399"/>
      <c r="F352" s="401"/>
      <c r="G352" s="401"/>
      <c r="H352" s="401"/>
      <c r="I352" s="401"/>
      <c r="J352" s="401"/>
      <c r="K352" s="189"/>
      <c r="L352" s="189"/>
      <c r="M352" s="189"/>
      <c r="N352" s="189"/>
      <c r="O352" s="189"/>
      <c r="P352" s="189"/>
      <c r="Q352" s="189"/>
      <c r="R352" s="189"/>
      <c r="S352" s="189"/>
      <c r="T352" s="189"/>
      <c r="U352" s="189"/>
      <c r="V352" s="189"/>
      <c r="W352" s="189"/>
      <c r="X352" s="189"/>
      <c r="Y352" s="189"/>
      <c r="Z352" s="189"/>
      <c r="AA352" s="189"/>
      <c r="AB352" s="189"/>
      <c r="AC352" s="189"/>
      <c r="AD352" s="189"/>
    </row>
    <row r="353" spans="1:30" s="15" customFormat="1" ht="13.8">
      <c r="A353" s="409"/>
      <c r="B353" s="441"/>
      <c r="C353" s="388"/>
      <c r="D353" s="398"/>
      <c r="E353" s="399"/>
      <c r="F353" s="401"/>
      <c r="G353" s="401"/>
      <c r="H353" s="401"/>
      <c r="I353" s="401"/>
      <c r="J353" s="401"/>
      <c r="K353" s="189"/>
      <c r="L353" s="189"/>
      <c r="M353" s="189"/>
      <c r="N353" s="189"/>
      <c r="O353" s="189"/>
      <c r="P353" s="189"/>
      <c r="Q353" s="189"/>
      <c r="R353" s="189"/>
      <c r="S353" s="189"/>
      <c r="T353" s="189"/>
      <c r="U353" s="189"/>
      <c r="V353" s="189"/>
      <c r="W353" s="189"/>
      <c r="X353" s="189"/>
      <c r="Y353" s="189"/>
      <c r="Z353" s="189"/>
      <c r="AA353" s="189"/>
      <c r="AB353" s="189"/>
      <c r="AC353" s="189"/>
      <c r="AD353" s="189"/>
    </row>
    <row r="354" spans="1:30" s="15" customFormat="1" ht="13.8">
      <c r="A354" s="409"/>
      <c r="B354" s="441"/>
      <c r="C354" s="388"/>
      <c r="D354" s="398"/>
      <c r="E354" s="399"/>
      <c r="F354" s="401"/>
      <c r="G354" s="401"/>
      <c r="H354" s="401"/>
      <c r="I354" s="401"/>
      <c r="J354" s="401"/>
      <c r="K354" s="189"/>
      <c r="L354" s="189"/>
      <c r="M354" s="189"/>
      <c r="N354" s="189"/>
      <c r="O354" s="189"/>
      <c r="P354" s="189"/>
      <c r="Q354" s="189"/>
      <c r="R354" s="189"/>
      <c r="S354" s="189"/>
      <c r="T354" s="189"/>
      <c r="U354" s="189"/>
      <c r="V354" s="189"/>
      <c r="W354" s="189"/>
      <c r="X354" s="189"/>
      <c r="Y354" s="189"/>
      <c r="Z354" s="189"/>
      <c r="AA354" s="189"/>
      <c r="AB354" s="189"/>
      <c r="AC354" s="189"/>
      <c r="AD354" s="189"/>
    </row>
    <row r="355" spans="1:30" s="15" customFormat="1" ht="13.8">
      <c r="A355" s="409"/>
      <c r="B355" s="441"/>
      <c r="C355" s="388"/>
      <c r="D355" s="398"/>
      <c r="E355" s="399"/>
      <c r="F355" s="401"/>
      <c r="G355" s="401"/>
      <c r="H355" s="401"/>
      <c r="I355" s="401"/>
      <c r="J355" s="401"/>
      <c r="K355" s="189"/>
      <c r="L355" s="189"/>
      <c r="M355" s="189"/>
      <c r="N355" s="189"/>
      <c r="O355" s="189"/>
      <c r="P355" s="189"/>
      <c r="Q355" s="189"/>
      <c r="R355" s="189"/>
      <c r="S355" s="189"/>
      <c r="T355" s="189"/>
      <c r="U355" s="189"/>
      <c r="V355" s="189"/>
      <c r="W355" s="189"/>
      <c r="X355" s="189"/>
      <c r="Y355" s="189"/>
      <c r="Z355" s="189"/>
      <c r="AA355" s="189"/>
      <c r="AB355" s="189"/>
      <c r="AC355" s="189"/>
      <c r="AD355" s="189"/>
    </row>
    <row r="356" spans="1:30" s="15" customFormat="1" ht="13.8">
      <c r="A356" s="409"/>
      <c r="B356" s="441"/>
      <c r="C356" s="388"/>
      <c r="D356" s="398"/>
      <c r="E356" s="399"/>
      <c r="F356" s="401"/>
      <c r="G356" s="401"/>
      <c r="H356" s="401"/>
      <c r="I356" s="401"/>
      <c r="J356" s="401"/>
      <c r="K356" s="189"/>
      <c r="L356" s="189"/>
      <c r="M356" s="189"/>
      <c r="N356" s="189"/>
      <c r="O356" s="189"/>
      <c r="P356" s="189"/>
      <c r="Q356" s="189"/>
      <c r="R356" s="189"/>
      <c r="S356" s="189"/>
      <c r="T356" s="189"/>
      <c r="U356" s="189"/>
      <c r="V356" s="189"/>
      <c r="W356" s="189"/>
      <c r="X356" s="189"/>
      <c r="Y356" s="189"/>
      <c r="Z356" s="189"/>
      <c r="AA356" s="189"/>
      <c r="AB356" s="189"/>
      <c r="AC356" s="189"/>
      <c r="AD356" s="189"/>
    </row>
    <row r="357" spans="1:30" s="15" customFormat="1" ht="13.8">
      <c r="A357" s="409"/>
      <c r="B357" s="441"/>
      <c r="C357" s="388"/>
      <c r="D357" s="398"/>
      <c r="E357" s="399"/>
      <c r="F357" s="401"/>
      <c r="G357" s="401"/>
      <c r="H357" s="401"/>
      <c r="I357" s="401"/>
      <c r="J357" s="401"/>
      <c r="K357" s="189"/>
      <c r="L357" s="189"/>
      <c r="M357" s="189"/>
      <c r="N357" s="189"/>
      <c r="O357" s="189"/>
      <c r="P357" s="189"/>
      <c r="Q357" s="189"/>
      <c r="R357" s="189"/>
      <c r="S357" s="189"/>
      <c r="T357" s="189"/>
      <c r="U357" s="189"/>
      <c r="V357" s="189"/>
      <c r="W357" s="189"/>
      <c r="X357" s="189"/>
      <c r="Y357" s="189"/>
      <c r="Z357" s="189"/>
      <c r="AA357" s="189"/>
      <c r="AB357" s="189"/>
      <c r="AC357" s="189"/>
      <c r="AD357" s="189"/>
    </row>
    <row r="358" spans="1:30" s="15" customFormat="1" ht="13.8">
      <c r="A358" s="409"/>
      <c r="B358" s="441"/>
      <c r="C358" s="388"/>
      <c r="D358" s="398"/>
      <c r="E358" s="399"/>
      <c r="F358" s="401"/>
      <c r="G358" s="401"/>
      <c r="H358" s="401"/>
      <c r="I358" s="401"/>
      <c r="J358" s="401"/>
      <c r="K358" s="189"/>
      <c r="L358" s="189"/>
      <c r="M358" s="189"/>
      <c r="N358" s="189"/>
      <c r="O358" s="189"/>
      <c r="P358" s="189"/>
      <c r="Q358" s="189"/>
      <c r="R358" s="189"/>
      <c r="S358" s="189"/>
      <c r="T358" s="189"/>
      <c r="U358" s="189"/>
      <c r="V358" s="189"/>
      <c r="W358" s="189"/>
      <c r="X358" s="189"/>
      <c r="Y358" s="189"/>
      <c r="Z358" s="189"/>
      <c r="AA358" s="189"/>
      <c r="AB358" s="189"/>
      <c r="AC358" s="189"/>
      <c r="AD358" s="189"/>
    </row>
    <row r="359" spans="1:30" s="15" customFormat="1" ht="13.8">
      <c r="A359" s="409"/>
      <c r="B359" s="441"/>
      <c r="C359" s="388"/>
      <c r="D359" s="398"/>
      <c r="E359" s="399"/>
      <c r="F359" s="401"/>
      <c r="G359" s="401"/>
      <c r="H359" s="401"/>
      <c r="I359" s="401"/>
      <c r="J359" s="401"/>
      <c r="K359" s="189"/>
      <c r="L359" s="189"/>
      <c r="M359" s="189"/>
      <c r="N359" s="189"/>
      <c r="O359" s="189"/>
      <c r="P359" s="189"/>
      <c r="Q359" s="189"/>
      <c r="R359" s="189"/>
      <c r="S359" s="189"/>
      <c r="T359" s="189"/>
      <c r="U359" s="189"/>
      <c r="V359" s="189"/>
      <c r="W359" s="189"/>
      <c r="X359" s="189"/>
      <c r="Y359" s="189"/>
      <c r="Z359" s="189"/>
      <c r="AA359" s="189"/>
      <c r="AB359" s="189"/>
      <c r="AC359" s="189"/>
      <c r="AD359" s="189"/>
    </row>
    <row r="360" spans="1:30" s="15" customFormat="1" ht="13.8">
      <c r="A360" s="409"/>
      <c r="B360" s="441"/>
      <c r="C360" s="388"/>
      <c r="D360" s="404"/>
      <c r="E360" s="399"/>
      <c r="F360" s="401"/>
      <c r="G360" s="401"/>
      <c r="H360" s="401"/>
      <c r="I360" s="401"/>
      <c r="J360" s="401"/>
      <c r="K360" s="189"/>
      <c r="L360" s="189"/>
      <c r="M360" s="189"/>
      <c r="N360" s="189"/>
      <c r="O360" s="189"/>
      <c r="P360" s="189"/>
      <c r="Q360" s="189"/>
      <c r="R360" s="189"/>
      <c r="S360" s="189"/>
      <c r="T360" s="189"/>
      <c r="U360" s="189"/>
      <c r="V360" s="189"/>
      <c r="W360" s="189"/>
      <c r="X360" s="189"/>
      <c r="Y360" s="189"/>
      <c r="Z360" s="189"/>
      <c r="AA360" s="189"/>
      <c r="AB360" s="189"/>
      <c r="AC360" s="189"/>
      <c r="AD360" s="189"/>
    </row>
    <row r="361" spans="1:30" s="15" customFormat="1" ht="13.8">
      <c r="A361" s="409"/>
      <c r="B361" s="441"/>
      <c r="C361" s="388"/>
      <c r="D361" s="398"/>
      <c r="E361" s="399"/>
      <c r="F361" s="401"/>
      <c r="G361" s="401"/>
      <c r="H361" s="401"/>
      <c r="I361" s="401"/>
      <c r="J361" s="401"/>
      <c r="K361" s="189"/>
      <c r="L361" s="189"/>
      <c r="M361" s="189"/>
      <c r="N361" s="189"/>
      <c r="O361" s="189"/>
      <c r="P361" s="189"/>
      <c r="Q361" s="189"/>
      <c r="R361" s="189"/>
      <c r="S361" s="189"/>
      <c r="T361" s="189"/>
      <c r="U361" s="189"/>
      <c r="V361" s="189"/>
      <c r="W361" s="189"/>
      <c r="X361" s="189"/>
      <c r="Y361" s="189"/>
      <c r="Z361" s="189"/>
      <c r="AA361" s="189"/>
      <c r="AB361" s="189"/>
      <c r="AC361" s="189"/>
      <c r="AD361" s="189"/>
    </row>
    <row r="362" spans="1:30" s="15" customFormat="1" ht="13.8">
      <c r="A362" s="409"/>
      <c r="B362" s="441"/>
      <c r="C362" s="388"/>
      <c r="D362" s="398"/>
      <c r="E362" s="399"/>
      <c r="F362" s="401"/>
      <c r="G362" s="401"/>
      <c r="H362" s="401"/>
      <c r="I362" s="401"/>
      <c r="J362" s="401"/>
      <c r="K362" s="189"/>
      <c r="L362" s="189"/>
      <c r="M362" s="189"/>
      <c r="N362" s="189"/>
      <c r="O362" s="189"/>
      <c r="P362" s="189"/>
      <c r="Q362" s="189"/>
      <c r="R362" s="189"/>
      <c r="S362" s="189"/>
      <c r="T362" s="189"/>
      <c r="U362" s="189"/>
      <c r="V362" s="189"/>
      <c r="W362" s="189"/>
      <c r="X362" s="189"/>
      <c r="Y362" s="189"/>
      <c r="Z362" s="189"/>
      <c r="AA362" s="189"/>
      <c r="AB362" s="189"/>
      <c r="AC362" s="189"/>
      <c r="AD362" s="189"/>
    </row>
    <row r="363" spans="1:30" s="15" customFormat="1" ht="13.8">
      <c r="A363" s="409"/>
      <c r="B363" s="441"/>
      <c r="C363" s="388"/>
      <c r="D363" s="398"/>
      <c r="E363" s="399"/>
      <c r="F363" s="401"/>
      <c r="G363" s="401"/>
      <c r="H363" s="401"/>
      <c r="I363" s="401"/>
      <c r="J363" s="401"/>
      <c r="K363" s="189"/>
      <c r="L363" s="189"/>
      <c r="M363" s="189"/>
      <c r="N363" s="189"/>
      <c r="O363" s="189"/>
      <c r="P363" s="189"/>
      <c r="Q363" s="189"/>
      <c r="R363" s="189"/>
      <c r="S363" s="189"/>
      <c r="T363" s="189"/>
      <c r="U363" s="189"/>
      <c r="V363" s="189"/>
      <c r="W363" s="189"/>
      <c r="X363" s="189"/>
      <c r="Y363" s="189"/>
      <c r="Z363" s="189"/>
      <c r="AA363" s="189"/>
      <c r="AB363" s="189"/>
      <c r="AC363" s="189"/>
      <c r="AD363" s="189"/>
    </row>
    <row r="364" spans="1:30" s="15" customFormat="1" ht="13.8">
      <c r="A364" s="409"/>
      <c r="B364" s="441"/>
      <c r="C364" s="388"/>
      <c r="D364" s="398"/>
      <c r="E364" s="399"/>
      <c r="F364" s="401"/>
      <c r="G364" s="401"/>
      <c r="H364" s="401"/>
      <c r="I364" s="401"/>
      <c r="J364" s="401"/>
      <c r="K364" s="189"/>
      <c r="L364" s="189"/>
      <c r="M364" s="189"/>
      <c r="N364" s="189"/>
      <c r="O364" s="189"/>
      <c r="P364" s="189"/>
      <c r="Q364" s="189"/>
      <c r="R364" s="189"/>
      <c r="S364" s="189"/>
      <c r="T364" s="189"/>
      <c r="U364" s="189"/>
      <c r="V364" s="189"/>
      <c r="W364" s="189"/>
      <c r="X364" s="189"/>
      <c r="Y364" s="189"/>
      <c r="Z364" s="189"/>
      <c r="AA364" s="189"/>
      <c r="AB364" s="189"/>
      <c r="AC364" s="189"/>
      <c r="AD364" s="189"/>
    </row>
    <row r="365" spans="1:30" s="15" customFormat="1" ht="13.8">
      <c r="A365" s="409"/>
      <c r="B365" s="441"/>
      <c r="C365" s="388"/>
      <c r="D365" s="398"/>
      <c r="E365" s="399"/>
      <c r="F365" s="401"/>
      <c r="G365" s="401"/>
      <c r="H365" s="401"/>
      <c r="I365" s="401"/>
      <c r="J365" s="401"/>
      <c r="K365" s="189"/>
      <c r="L365" s="189"/>
      <c r="M365" s="189"/>
      <c r="N365" s="189"/>
      <c r="O365" s="189"/>
      <c r="P365" s="189"/>
      <c r="Q365" s="189"/>
      <c r="R365" s="189"/>
      <c r="S365" s="189"/>
      <c r="T365" s="189"/>
      <c r="U365" s="189"/>
      <c r="V365" s="189"/>
      <c r="W365" s="189"/>
      <c r="X365" s="189"/>
      <c r="Y365" s="189"/>
      <c r="Z365" s="189"/>
      <c r="AA365" s="189"/>
      <c r="AB365" s="189"/>
      <c r="AC365" s="189"/>
      <c r="AD365" s="189"/>
    </row>
    <row r="366" spans="1:30" s="15" customFormat="1" ht="13.8">
      <c r="A366" s="409"/>
      <c r="B366" s="441"/>
      <c r="C366" s="388"/>
      <c r="D366" s="404"/>
      <c r="E366" s="399"/>
      <c r="F366" s="401"/>
      <c r="G366" s="401"/>
      <c r="H366" s="401"/>
      <c r="I366" s="401"/>
      <c r="J366" s="407"/>
      <c r="K366" s="189"/>
      <c r="L366" s="189"/>
      <c r="M366" s="189"/>
      <c r="N366" s="189"/>
      <c r="O366" s="189"/>
      <c r="P366" s="189"/>
      <c r="Q366" s="189"/>
      <c r="R366" s="189"/>
      <c r="S366" s="189"/>
      <c r="T366" s="189"/>
      <c r="U366" s="189"/>
      <c r="V366" s="189"/>
      <c r="W366" s="189"/>
      <c r="X366" s="189"/>
      <c r="Y366" s="189"/>
      <c r="Z366" s="189"/>
      <c r="AA366" s="189"/>
      <c r="AB366" s="189"/>
      <c r="AC366" s="189"/>
      <c r="AD366" s="189"/>
    </row>
    <row r="367" spans="1:30" s="18" customFormat="1" ht="13.8">
      <c r="A367" s="409"/>
      <c r="B367" s="441"/>
      <c r="C367" s="388"/>
      <c r="D367" s="404"/>
      <c r="E367" s="399"/>
      <c r="F367" s="401"/>
      <c r="G367" s="401"/>
      <c r="H367" s="401"/>
      <c r="I367" s="401"/>
      <c r="J367" s="401"/>
      <c r="K367" s="152"/>
      <c r="L367" s="152"/>
      <c r="M367" s="152"/>
      <c r="N367" s="152"/>
      <c r="O367" s="152"/>
      <c r="P367" s="152"/>
      <c r="Q367" s="152"/>
      <c r="R367" s="152"/>
      <c r="S367" s="152"/>
      <c r="T367" s="152"/>
      <c r="U367" s="152"/>
      <c r="V367" s="152"/>
      <c r="W367" s="152"/>
      <c r="X367" s="152"/>
      <c r="Y367" s="152"/>
      <c r="Z367" s="152"/>
      <c r="AA367" s="152"/>
      <c r="AB367" s="152"/>
      <c r="AC367" s="152"/>
      <c r="AD367" s="152"/>
    </row>
    <row r="368" spans="1:30" s="194" customFormat="1" ht="13.8">
      <c r="A368" s="409"/>
      <c r="B368" s="441"/>
      <c r="C368" s="388"/>
      <c r="D368" s="411"/>
      <c r="E368" s="409"/>
      <c r="F368" s="407"/>
      <c r="G368" s="407"/>
      <c r="H368" s="407"/>
      <c r="I368" s="407"/>
      <c r="J368" s="407"/>
      <c r="K368" s="189"/>
      <c r="L368" s="189"/>
      <c r="M368" s="189"/>
      <c r="N368" s="189"/>
      <c r="O368" s="189"/>
      <c r="P368" s="189"/>
      <c r="Q368" s="189"/>
      <c r="R368" s="189"/>
      <c r="S368" s="189"/>
      <c r="T368" s="189"/>
      <c r="U368" s="189"/>
      <c r="V368" s="189"/>
      <c r="W368" s="189"/>
      <c r="X368" s="189"/>
      <c r="Y368" s="189"/>
      <c r="Z368" s="189"/>
      <c r="AA368" s="189"/>
      <c r="AB368" s="189"/>
      <c r="AC368" s="189"/>
      <c r="AD368" s="189"/>
    </row>
    <row r="369" spans="1:30" s="15" customFormat="1" ht="13.8">
      <c r="A369" s="409"/>
      <c r="B369" s="441"/>
      <c r="C369" s="388"/>
      <c r="D369" s="404"/>
      <c r="E369" s="399"/>
      <c r="F369" s="401"/>
      <c r="G369" s="401"/>
      <c r="H369" s="401"/>
      <c r="I369" s="401"/>
      <c r="J369" s="401"/>
      <c r="K369" s="189"/>
      <c r="L369" s="189"/>
      <c r="M369" s="189"/>
      <c r="N369" s="189"/>
      <c r="O369" s="189"/>
      <c r="P369" s="189"/>
      <c r="Q369" s="189"/>
      <c r="R369" s="189"/>
      <c r="S369" s="189"/>
      <c r="T369" s="189"/>
      <c r="U369" s="189"/>
      <c r="V369" s="189"/>
      <c r="W369" s="189"/>
      <c r="X369" s="189"/>
      <c r="Y369" s="189"/>
      <c r="Z369" s="189"/>
      <c r="AA369" s="189"/>
      <c r="AB369" s="189"/>
      <c r="AC369" s="189"/>
      <c r="AD369" s="189"/>
    </row>
    <row r="370" spans="1:30" s="15" customFormat="1" ht="13.8">
      <c r="A370" s="409"/>
      <c r="B370" s="441"/>
      <c r="C370" s="388"/>
      <c r="D370" s="412"/>
      <c r="E370" s="399"/>
      <c r="F370" s="413"/>
      <c r="G370" s="763"/>
      <c r="H370" s="763"/>
      <c r="I370" s="401"/>
      <c r="J370" s="414"/>
      <c r="K370" s="189"/>
      <c r="L370" s="189"/>
      <c r="M370" s="189"/>
      <c r="N370" s="189"/>
      <c r="O370" s="189"/>
      <c r="P370" s="189"/>
      <c r="Q370" s="189"/>
      <c r="R370" s="189"/>
      <c r="S370" s="189"/>
      <c r="T370" s="189"/>
      <c r="U370" s="189"/>
      <c r="V370" s="189"/>
      <c r="W370" s="189"/>
      <c r="X370" s="189"/>
      <c r="Y370" s="189"/>
      <c r="Z370" s="189"/>
      <c r="AA370" s="189"/>
      <c r="AB370" s="189"/>
      <c r="AC370" s="189"/>
      <c r="AD370" s="189"/>
    </row>
    <row r="371" spans="1:30" s="15" customFormat="1" ht="13.8">
      <c r="A371" s="409"/>
      <c r="B371" s="441"/>
      <c r="C371" s="388"/>
      <c r="D371" s="398"/>
      <c r="E371" s="399"/>
      <c r="F371" s="401"/>
      <c r="G371" s="401"/>
      <c r="H371" s="401"/>
      <c r="I371" s="401"/>
      <c r="J371" s="401"/>
      <c r="K371" s="189"/>
      <c r="L371" s="189"/>
      <c r="M371" s="189"/>
      <c r="N371" s="189"/>
      <c r="O371" s="189"/>
      <c r="P371" s="189"/>
      <c r="Q371" s="189"/>
      <c r="R371" s="189"/>
      <c r="S371" s="189"/>
      <c r="T371" s="189"/>
      <c r="U371" s="189"/>
      <c r="V371" s="189"/>
      <c r="W371" s="189"/>
      <c r="X371" s="189"/>
      <c r="Y371" s="189"/>
      <c r="Z371" s="189"/>
      <c r="AA371" s="189"/>
      <c r="AB371" s="189"/>
      <c r="AC371" s="189"/>
      <c r="AD371" s="189"/>
    </row>
    <row r="372" spans="1:30" s="15" customFormat="1" ht="13.8">
      <c r="A372" s="409"/>
      <c r="B372" s="441"/>
      <c r="C372" s="388"/>
      <c r="D372" s="398"/>
      <c r="E372" s="399"/>
      <c r="F372" s="401"/>
      <c r="G372" s="401"/>
      <c r="H372" s="401"/>
      <c r="I372" s="401"/>
      <c r="J372" s="401"/>
      <c r="K372" s="189"/>
      <c r="L372" s="189"/>
      <c r="M372" s="189"/>
      <c r="N372" s="189"/>
      <c r="O372" s="189"/>
      <c r="P372" s="189"/>
      <c r="Q372" s="189"/>
      <c r="R372" s="189"/>
      <c r="S372" s="189"/>
      <c r="T372" s="189"/>
      <c r="U372" s="189"/>
      <c r="V372" s="189"/>
      <c r="W372" s="189"/>
      <c r="X372" s="189"/>
      <c r="Y372" s="189"/>
      <c r="Z372" s="189"/>
      <c r="AA372" s="189"/>
      <c r="AB372" s="189"/>
      <c r="AC372" s="189"/>
      <c r="AD372" s="189"/>
    </row>
    <row r="373" spans="1:30" s="15" customFormat="1" ht="13.8">
      <c r="A373" s="409"/>
      <c r="B373" s="441"/>
      <c r="C373" s="388"/>
      <c r="D373" s="398"/>
      <c r="E373" s="399"/>
      <c r="F373" s="415"/>
      <c r="G373" s="401"/>
      <c r="H373" s="401"/>
      <c r="I373" s="401"/>
      <c r="J373" s="401"/>
      <c r="K373" s="189"/>
      <c r="L373" s="189"/>
      <c r="M373" s="189"/>
      <c r="N373" s="189"/>
      <c r="O373" s="189"/>
      <c r="P373" s="189"/>
      <c r="Q373" s="189"/>
      <c r="R373" s="189"/>
      <c r="S373" s="189"/>
      <c r="T373" s="189"/>
      <c r="U373" s="189"/>
      <c r="V373" s="189"/>
      <c r="W373" s="189"/>
      <c r="X373" s="189"/>
      <c r="Y373" s="189"/>
      <c r="Z373" s="189"/>
      <c r="AA373" s="189"/>
      <c r="AB373" s="189"/>
      <c r="AC373" s="189"/>
      <c r="AD373" s="189"/>
    </row>
    <row r="374" spans="1:30" s="15" customFormat="1" ht="14.4" customHeight="1">
      <c r="A374" s="409"/>
      <c r="B374" s="441"/>
      <c r="C374" s="388"/>
      <c r="D374" s="416"/>
      <c r="E374" s="417"/>
      <c r="F374" s="418"/>
      <c r="G374" s="767"/>
      <c r="H374" s="767"/>
      <c r="I374" s="418"/>
      <c r="J374" s="418"/>
      <c r="K374" s="189"/>
      <c r="L374" s="189"/>
      <c r="M374" s="189"/>
      <c r="N374" s="189"/>
      <c r="O374" s="189"/>
      <c r="P374" s="189"/>
      <c r="Q374" s="189"/>
      <c r="R374" s="189"/>
      <c r="S374" s="189"/>
      <c r="T374" s="189"/>
      <c r="U374" s="189"/>
      <c r="V374" s="189"/>
      <c r="W374" s="189"/>
      <c r="X374" s="189"/>
      <c r="Y374" s="189"/>
      <c r="Z374" s="189"/>
      <c r="AA374" s="189"/>
      <c r="AB374" s="189"/>
      <c r="AC374" s="189"/>
      <c r="AD374" s="189"/>
    </row>
    <row r="375" spans="1:30" s="15" customFormat="1" ht="13.8">
      <c r="A375" s="409"/>
      <c r="B375" s="441"/>
      <c r="C375" s="388"/>
      <c r="D375" s="398"/>
      <c r="E375" s="399"/>
      <c r="F375" s="401"/>
      <c r="G375" s="401"/>
      <c r="H375" s="418"/>
      <c r="I375" s="418"/>
      <c r="J375" s="418"/>
      <c r="K375" s="189"/>
      <c r="L375" s="189"/>
      <c r="M375" s="189"/>
      <c r="N375" s="189"/>
      <c r="O375" s="189"/>
      <c r="P375" s="189"/>
      <c r="Q375" s="189"/>
      <c r="R375" s="189"/>
      <c r="S375" s="189"/>
      <c r="T375" s="189"/>
      <c r="U375" s="189"/>
      <c r="V375" s="189"/>
      <c r="W375" s="189"/>
      <c r="X375" s="189"/>
      <c r="Y375" s="189"/>
      <c r="Z375" s="189"/>
      <c r="AA375" s="189"/>
      <c r="AB375" s="189"/>
      <c r="AC375" s="189"/>
      <c r="AD375" s="189"/>
    </row>
    <row r="376" spans="1:30" s="15" customFormat="1" ht="13.8">
      <c r="A376" s="409"/>
      <c r="B376" s="441"/>
      <c r="C376" s="388"/>
      <c r="D376" s="404"/>
      <c r="E376" s="399"/>
      <c r="F376" s="401"/>
      <c r="G376" s="401"/>
      <c r="H376" s="401"/>
      <c r="I376" s="401"/>
      <c r="J376" s="407"/>
      <c r="K376" s="189"/>
      <c r="L376" s="189"/>
      <c r="M376" s="189"/>
      <c r="N376" s="189"/>
      <c r="O376" s="189"/>
      <c r="P376" s="189"/>
      <c r="Q376" s="189"/>
      <c r="R376" s="189"/>
      <c r="S376" s="189"/>
      <c r="T376" s="189"/>
      <c r="U376" s="189"/>
      <c r="V376" s="189"/>
      <c r="W376" s="189"/>
      <c r="X376" s="189"/>
      <c r="Y376" s="189"/>
      <c r="Z376" s="189"/>
      <c r="AA376" s="189"/>
      <c r="AB376" s="189"/>
      <c r="AC376" s="189"/>
      <c r="AD376" s="189"/>
    </row>
    <row r="377" spans="1:30" s="15" customFormat="1" ht="13.8">
      <c r="A377" s="409"/>
      <c r="B377" s="441"/>
      <c r="C377" s="388"/>
      <c r="D377" s="408"/>
      <c r="E377" s="409"/>
      <c r="F377" s="407"/>
      <c r="G377" s="407"/>
      <c r="H377" s="407"/>
      <c r="I377" s="407"/>
      <c r="J377" s="407"/>
      <c r="K377" s="189"/>
      <c r="L377" s="189"/>
      <c r="M377" s="189"/>
      <c r="N377" s="189"/>
      <c r="O377" s="189"/>
      <c r="P377" s="189"/>
      <c r="Q377" s="189"/>
      <c r="R377" s="189"/>
      <c r="S377" s="189"/>
      <c r="T377" s="189"/>
      <c r="U377" s="189"/>
      <c r="V377" s="189"/>
      <c r="W377" s="189"/>
      <c r="X377" s="189"/>
      <c r="Y377" s="189"/>
      <c r="Z377" s="189"/>
      <c r="AA377" s="189"/>
      <c r="AB377" s="189"/>
      <c r="AC377" s="189"/>
      <c r="AD377" s="189"/>
    </row>
    <row r="378" spans="1:30" s="194" customFormat="1" ht="13.8">
      <c r="A378" s="409"/>
      <c r="B378" s="441"/>
      <c r="C378" s="388"/>
      <c r="D378" s="411"/>
      <c r="E378" s="409"/>
      <c r="F378" s="407"/>
      <c r="G378" s="407"/>
      <c r="H378" s="407"/>
      <c r="I378" s="407"/>
      <c r="J378" s="407"/>
      <c r="K378" s="189"/>
      <c r="L378" s="189"/>
      <c r="M378" s="189"/>
      <c r="N378" s="189"/>
      <c r="O378" s="189"/>
      <c r="P378" s="189"/>
      <c r="Q378" s="189"/>
      <c r="R378" s="189"/>
      <c r="S378" s="189"/>
      <c r="T378" s="189"/>
      <c r="U378" s="189"/>
      <c r="V378" s="189"/>
      <c r="W378" s="189"/>
      <c r="X378" s="189"/>
      <c r="Y378" s="189"/>
      <c r="Z378" s="189"/>
      <c r="AA378" s="189"/>
      <c r="AB378" s="189"/>
      <c r="AC378" s="189"/>
      <c r="AD378" s="189"/>
    </row>
    <row r="379" spans="1:30" s="15" customFormat="1" ht="13.8">
      <c r="A379" s="409"/>
      <c r="B379" s="441"/>
      <c r="C379" s="388"/>
      <c r="D379" s="404"/>
      <c r="E379" s="399"/>
      <c r="F379" s="401"/>
      <c r="G379" s="401"/>
      <c r="H379" s="401"/>
      <c r="I379" s="401"/>
      <c r="J379" s="401"/>
      <c r="K379" s="189"/>
      <c r="L379" s="189"/>
      <c r="M379" s="189"/>
      <c r="N379" s="189"/>
      <c r="O379" s="189"/>
      <c r="P379" s="189"/>
      <c r="Q379" s="189"/>
      <c r="R379" s="189"/>
      <c r="S379" s="189"/>
      <c r="T379" s="189"/>
      <c r="U379" s="189"/>
      <c r="V379" s="189"/>
      <c r="W379" s="189"/>
      <c r="X379" s="189"/>
      <c r="Y379" s="189"/>
      <c r="Z379" s="189"/>
      <c r="AA379" s="189"/>
      <c r="AB379" s="189"/>
      <c r="AC379" s="189"/>
      <c r="AD379" s="189"/>
    </row>
    <row r="380" spans="1:30" s="15" customFormat="1" ht="13.8">
      <c r="A380" s="409"/>
      <c r="B380" s="441"/>
      <c r="C380" s="388"/>
      <c r="D380" s="412"/>
      <c r="E380" s="399"/>
      <c r="F380" s="413"/>
      <c r="G380" s="763"/>
      <c r="H380" s="763"/>
      <c r="I380" s="401"/>
      <c r="J380" s="414"/>
      <c r="K380" s="189"/>
      <c r="L380" s="189"/>
      <c r="M380" s="189"/>
      <c r="N380" s="189"/>
      <c r="O380" s="189"/>
      <c r="P380" s="189"/>
      <c r="Q380" s="189"/>
      <c r="R380" s="189"/>
      <c r="S380" s="189"/>
      <c r="T380" s="189"/>
      <c r="U380" s="189"/>
      <c r="V380" s="189"/>
      <c r="W380" s="189"/>
      <c r="X380" s="189"/>
      <c r="Y380" s="189"/>
      <c r="Z380" s="189"/>
      <c r="AA380" s="189"/>
      <c r="AB380" s="189"/>
      <c r="AC380" s="189"/>
      <c r="AD380" s="189"/>
    </row>
    <row r="381" spans="1:30" s="15" customFormat="1" ht="13.8">
      <c r="A381" s="409"/>
      <c r="B381" s="441"/>
      <c r="C381" s="388"/>
      <c r="D381" s="398"/>
      <c r="E381" s="399"/>
      <c r="F381" s="401"/>
      <c r="G381" s="401"/>
      <c r="H381" s="401"/>
      <c r="I381" s="401"/>
      <c r="J381" s="401"/>
      <c r="K381" s="189"/>
      <c r="L381" s="189"/>
      <c r="M381" s="189"/>
      <c r="N381" s="189"/>
      <c r="O381" s="189"/>
      <c r="P381" s="189"/>
      <c r="Q381" s="189"/>
      <c r="R381" s="189"/>
      <c r="S381" s="189"/>
      <c r="T381" s="189"/>
      <c r="U381" s="189"/>
      <c r="V381" s="189"/>
      <c r="W381" s="189"/>
      <c r="X381" s="189"/>
      <c r="Y381" s="189"/>
      <c r="Z381" s="189"/>
      <c r="AA381" s="189"/>
      <c r="AB381" s="189"/>
      <c r="AC381" s="189"/>
      <c r="AD381" s="189"/>
    </row>
    <row r="382" spans="1:30" s="15" customFormat="1" ht="13.8">
      <c r="A382" s="409"/>
      <c r="B382" s="441"/>
      <c r="C382" s="388"/>
      <c r="D382" s="398"/>
      <c r="E382" s="399"/>
      <c r="F382" s="401"/>
      <c r="G382" s="401"/>
      <c r="H382" s="401"/>
      <c r="I382" s="401"/>
      <c r="J382" s="401"/>
      <c r="K382" s="189"/>
      <c r="L382" s="189"/>
      <c r="M382" s="189"/>
      <c r="N382" s="189"/>
      <c r="O382" s="189"/>
      <c r="P382" s="189"/>
      <c r="Q382" s="189"/>
      <c r="R382" s="189"/>
      <c r="S382" s="189"/>
      <c r="T382" s="189"/>
      <c r="U382" s="189"/>
      <c r="V382" s="189"/>
      <c r="W382" s="189"/>
      <c r="X382" s="189"/>
      <c r="Y382" s="189"/>
      <c r="Z382" s="189"/>
      <c r="AA382" s="189"/>
      <c r="AB382" s="189"/>
      <c r="AC382" s="189"/>
      <c r="AD382" s="189"/>
    </row>
    <row r="383" spans="1:30" s="15" customFormat="1" ht="13.8">
      <c r="A383" s="409"/>
      <c r="B383" s="441"/>
      <c r="C383" s="388"/>
      <c r="D383" s="398"/>
      <c r="E383" s="399"/>
      <c r="F383" s="415"/>
      <c r="G383" s="401"/>
      <c r="H383" s="401"/>
      <c r="I383" s="401"/>
      <c r="J383" s="401"/>
      <c r="K383" s="189"/>
      <c r="L383" s="189"/>
      <c r="M383" s="189"/>
      <c r="N383" s="189"/>
      <c r="O383" s="189"/>
      <c r="P383" s="189"/>
      <c r="Q383" s="189"/>
      <c r="R383" s="189"/>
      <c r="S383" s="189"/>
      <c r="T383" s="189"/>
      <c r="U383" s="189"/>
      <c r="V383" s="189"/>
      <c r="W383" s="189"/>
      <c r="X383" s="189"/>
      <c r="Y383" s="189"/>
      <c r="Z383" s="189"/>
      <c r="AA383" s="189"/>
      <c r="AB383" s="189"/>
      <c r="AC383" s="189"/>
      <c r="AD383" s="189"/>
    </row>
    <row r="384" spans="1:30" s="15" customFormat="1" ht="13.8">
      <c r="A384" s="409"/>
      <c r="B384" s="441"/>
      <c r="C384" s="388"/>
      <c r="D384" s="416"/>
      <c r="E384" s="417"/>
      <c r="F384" s="418"/>
      <c r="G384" s="406"/>
      <c r="H384" s="418"/>
      <c r="I384" s="418"/>
      <c r="J384" s="418"/>
      <c r="K384" s="189"/>
      <c r="L384" s="189"/>
      <c r="M384" s="189"/>
      <c r="N384" s="189"/>
      <c r="O384" s="189"/>
      <c r="P384" s="189"/>
      <c r="Q384" s="189"/>
      <c r="R384" s="189"/>
      <c r="S384" s="189"/>
      <c r="T384" s="189"/>
      <c r="U384" s="189"/>
      <c r="V384" s="189"/>
      <c r="W384" s="189"/>
      <c r="X384" s="189"/>
      <c r="Y384" s="189"/>
      <c r="Z384" s="189"/>
      <c r="AA384" s="189"/>
      <c r="AB384" s="189"/>
      <c r="AC384" s="189"/>
      <c r="AD384" s="189"/>
    </row>
    <row r="385" spans="1:30" s="15" customFormat="1" ht="13.8">
      <c r="A385" s="409"/>
      <c r="B385" s="441"/>
      <c r="C385" s="388"/>
      <c r="D385" s="398"/>
      <c r="E385" s="399"/>
      <c r="F385" s="401"/>
      <c r="G385" s="401"/>
      <c r="H385" s="418"/>
      <c r="I385" s="418"/>
      <c r="J385" s="418"/>
      <c r="K385" s="189"/>
      <c r="L385" s="189"/>
      <c r="M385" s="189"/>
      <c r="N385" s="189"/>
      <c r="O385" s="189"/>
      <c r="P385" s="189"/>
      <c r="Q385" s="189"/>
      <c r="R385" s="189"/>
      <c r="S385" s="189"/>
      <c r="T385" s="189"/>
      <c r="U385" s="189"/>
      <c r="V385" s="189"/>
      <c r="W385" s="189"/>
      <c r="X385" s="189"/>
      <c r="Y385" s="189"/>
      <c r="Z385" s="189"/>
      <c r="AA385" s="189"/>
      <c r="AB385" s="189"/>
      <c r="AC385" s="189"/>
      <c r="AD385" s="189"/>
    </row>
    <row r="386" spans="1:30" s="15" customFormat="1" ht="13.8">
      <c r="A386" s="409"/>
      <c r="B386" s="441"/>
      <c r="C386" s="388"/>
      <c r="D386" s="404"/>
      <c r="E386" s="399"/>
      <c r="F386" s="401"/>
      <c r="G386" s="401"/>
      <c r="H386" s="401"/>
      <c r="I386" s="401"/>
      <c r="J386" s="407"/>
      <c r="K386" s="189"/>
      <c r="L386" s="189"/>
      <c r="M386" s="189"/>
      <c r="N386" s="189"/>
      <c r="O386" s="189"/>
      <c r="P386" s="189"/>
      <c r="Q386" s="189"/>
      <c r="R386" s="189"/>
      <c r="S386" s="189"/>
      <c r="T386" s="189"/>
      <c r="U386" s="189"/>
      <c r="V386" s="189"/>
      <c r="W386" s="189"/>
      <c r="X386" s="189"/>
      <c r="Y386" s="189"/>
      <c r="Z386" s="189"/>
      <c r="AA386" s="189"/>
      <c r="AB386" s="189"/>
      <c r="AC386" s="189"/>
      <c r="AD386" s="189"/>
    </row>
    <row r="387" spans="1:30" s="15" customFormat="1" ht="13.8">
      <c r="A387" s="409"/>
      <c r="B387" s="441"/>
      <c r="C387" s="388"/>
      <c r="D387" s="408"/>
      <c r="E387" s="409"/>
      <c r="F387" s="407"/>
      <c r="G387" s="407"/>
      <c r="H387" s="407"/>
      <c r="I387" s="407"/>
      <c r="J387" s="407"/>
      <c r="K387" s="189"/>
      <c r="L387" s="189"/>
      <c r="M387" s="189"/>
      <c r="N387" s="189"/>
      <c r="O387" s="189"/>
      <c r="P387" s="189"/>
      <c r="Q387" s="189"/>
      <c r="R387" s="189"/>
      <c r="S387" s="189"/>
      <c r="T387" s="189"/>
      <c r="U387" s="189"/>
      <c r="V387" s="189"/>
      <c r="W387" s="189"/>
      <c r="X387" s="189"/>
      <c r="Y387" s="189"/>
      <c r="Z387" s="189"/>
      <c r="AA387" s="189"/>
      <c r="AB387" s="189"/>
      <c r="AC387" s="189"/>
      <c r="AD387" s="189"/>
    </row>
    <row r="388" spans="1:30" s="194" customFormat="1" ht="13.8">
      <c r="A388" s="409"/>
      <c r="B388" s="441"/>
      <c r="C388" s="388"/>
      <c r="D388" s="411"/>
      <c r="E388" s="409"/>
      <c r="F388" s="407"/>
      <c r="G388" s="407"/>
      <c r="H388" s="407"/>
      <c r="I388" s="407"/>
      <c r="J388" s="407"/>
      <c r="K388" s="189"/>
      <c r="L388" s="189"/>
      <c r="M388" s="189"/>
      <c r="N388" s="189"/>
      <c r="O388" s="189"/>
      <c r="P388" s="189"/>
      <c r="Q388" s="189"/>
      <c r="R388" s="189"/>
      <c r="S388" s="189"/>
      <c r="T388" s="189"/>
      <c r="U388" s="189"/>
      <c r="V388" s="189"/>
      <c r="W388" s="189"/>
      <c r="X388" s="189"/>
      <c r="Y388" s="189"/>
      <c r="Z388" s="189"/>
      <c r="AA388" s="189"/>
      <c r="AB388" s="189"/>
      <c r="AC388" s="189"/>
      <c r="AD388" s="189"/>
    </row>
    <row r="389" spans="1:30" s="15" customFormat="1" ht="13.8">
      <c r="A389" s="409"/>
      <c r="B389" s="441"/>
      <c r="C389" s="388"/>
      <c r="D389" s="404"/>
      <c r="E389" s="399"/>
      <c r="F389" s="401"/>
      <c r="G389" s="401"/>
      <c r="H389" s="401"/>
      <c r="I389" s="401"/>
      <c r="J389" s="401"/>
      <c r="K389" s="189"/>
      <c r="L389" s="189"/>
      <c r="M389" s="189"/>
      <c r="N389" s="189"/>
      <c r="O389" s="189"/>
      <c r="P389" s="189"/>
      <c r="Q389" s="189"/>
      <c r="R389" s="189"/>
      <c r="S389" s="189"/>
      <c r="T389" s="189"/>
      <c r="U389" s="189"/>
      <c r="V389" s="189"/>
      <c r="W389" s="189"/>
      <c r="X389" s="189"/>
      <c r="Y389" s="189"/>
      <c r="Z389" s="189"/>
      <c r="AA389" s="189"/>
      <c r="AB389" s="189"/>
      <c r="AC389" s="189"/>
      <c r="AD389" s="189"/>
    </row>
    <row r="390" spans="1:30" s="15" customFormat="1" ht="13.8">
      <c r="A390" s="409"/>
      <c r="B390" s="441"/>
      <c r="C390" s="388"/>
      <c r="D390" s="412"/>
      <c r="E390" s="399"/>
      <c r="F390" s="413"/>
      <c r="G390" s="763"/>
      <c r="H390" s="763"/>
      <c r="I390" s="401"/>
      <c r="J390" s="414"/>
      <c r="K390" s="189"/>
      <c r="L390" s="189"/>
      <c r="M390" s="189"/>
      <c r="N390" s="189"/>
      <c r="O390" s="189"/>
      <c r="P390" s="189"/>
      <c r="Q390" s="189"/>
      <c r="R390" s="189"/>
      <c r="S390" s="189"/>
      <c r="T390" s="189"/>
      <c r="U390" s="189"/>
      <c r="V390" s="189"/>
      <c r="W390" s="189"/>
      <c r="X390" s="189"/>
      <c r="Y390" s="189"/>
      <c r="Z390" s="189"/>
      <c r="AA390" s="189"/>
      <c r="AB390" s="189"/>
      <c r="AC390" s="189"/>
      <c r="AD390" s="189"/>
    </row>
    <row r="391" spans="1:30" s="15" customFormat="1" ht="13.8">
      <c r="A391" s="409"/>
      <c r="B391" s="441"/>
      <c r="C391" s="388"/>
      <c r="D391" s="398"/>
      <c r="E391" s="399"/>
      <c r="F391" s="415"/>
      <c r="G391" s="401"/>
      <c r="H391" s="401"/>
      <c r="I391" s="401"/>
      <c r="J391" s="401"/>
      <c r="K391" s="189"/>
      <c r="L391" s="189"/>
      <c r="M391" s="189"/>
      <c r="N391" s="189"/>
      <c r="O391" s="189"/>
      <c r="P391" s="189"/>
      <c r="Q391" s="189"/>
      <c r="R391" s="189"/>
      <c r="S391" s="189"/>
      <c r="T391" s="189"/>
      <c r="U391" s="189"/>
      <c r="V391" s="189"/>
      <c r="W391" s="189"/>
      <c r="X391" s="189"/>
      <c r="Y391" s="189"/>
      <c r="Z391" s="189"/>
      <c r="AA391" s="189"/>
      <c r="AB391" s="189"/>
      <c r="AC391" s="189"/>
      <c r="AD391" s="189"/>
    </row>
    <row r="392" spans="1:30" s="15" customFormat="1" ht="13.8">
      <c r="A392" s="409"/>
      <c r="B392" s="441"/>
      <c r="C392" s="388"/>
      <c r="D392" s="398"/>
      <c r="E392" s="399"/>
      <c r="F392" s="415"/>
      <c r="G392" s="401"/>
      <c r="H392" s="401"/>
      <c r="I392" s="401"/>
      <c r="J392" s="401"/>
      <c r="K392" s="189"/>
      <c r="L392" s="189"/>
      <c r="M392" s="189"/>
      <c r="N392" s="189"/>
      <c r="O392" s="189"/>
      <c r="P392" s="189"/>
      <c r="Q392" s="189"/>
      <c r="R392" s="189"/>
      <c r="S392" s="189"/>
      <c r="T392" s="189"/>
      <c r="U392" s="189"/>
      <c r="V392" s="189"/>
      <c r="W392" s="189"/>
      <c r="X392" s="189"/>
      <c r="Y392" s="189"/>
      <c r="Z392" s="189"/>
      <c r="AA392" s="189"/>
      <c r="AB392" s="189"/>
      <c r="AC392" s="189"/>
      <c r="AD392" s="189"/>
    </row>
    <row r="393" spans="1:30" s="15" customFormat="1" ht="13.8">
      <c r="A393" s="409"/>
      <c r="B393" s="441"/>
      <c r="C393" s="388"/>
      <c r="D393" s="398"/>
      <c r="E393" s="399"/>
      <c r="F393" s="415"/>
      <c r="G393" s="401"/>
      <c r="H393" s="401"/>
      <c r="I393" s="401"/>
      <c r="J393" s="401"/>
      <c r="K393" s="189"/>
      <c r="L393" s="189"/>
      <c r="M393" s="189"/>
      <c r="N393" s="189"/>
      <c r="O393" s="189"/>
      <c r="P393" s="189"/>
      <c r="Q393" s="189"/>
      <c r="R393" s="189"/>
      <c r="S393" s="189"/>
      <c r="T393" s="189"/>
      <c r="U393" s="189"/>
      <c r="V393" s="189"/>
      <c r="W393" s="189"/>
      <c r="X393" s="189"/>
      <c r="Y393" s="189"/>
      <c r="Z393" s="189"/>
      <c r="AA393" s="189"/>
      <c r="AB393" s="189"/>
      <c r="AC393" s="189"/>
      <c r="AD393" s="189"/>
    </row>
    <row r="394" spans="1:30" s="15" customFormat="1" ht="13.8">
      <c r="A394" s="409"/>
      <c r="B394" s="441"/>
      <c r="C394" s="388"/>
      <c r="D394" s="416"/>
      <c r="E394" s="417"/>
      <c r="F394" s="418"/>
      <c r="G394" s="406"/>
      <c r="H394" s="418"/>
      <c r="I394" s="418"/>
      <c r="J394" s="418"/>
      <c r="K394" s="189"/>
      <c r="L394" s="189"/>
      <c r="M394" s="189"/>
      <c r="N394" s="189"/>
      <c r="O394" s="189"/>
      <c r="P394" s="189"/>
      <c r="Q394" s="189"/>
      <c r="R394" s="189"/>
      <c r="S394" s="189"/>
      <c r="T394" s="189"/>
      <c r="U394" s="189"/>
      <c r="V394" s="189"/>
      <c r="W394" s="189"/>
      <c r="X394" s="189"/>
      <c r="Y394" s="189"/>
      <c r="Z394" s="189"/>
      <c r="AA394" s="189"/>
      <c r="AB394" s="189"/>
      <c r="AC394" s="189"/>
      <c r="AD394" s="189"/>
    </row>
    <row r="395" spans="1:30" s="15" customFormat="1" ht="13.8">
      <c r="A395" s="409"/>
      <c r="B395" s="441"/>
      <c r="C395" s="388"/>
      <c r="D395" s="398"/>
      <c r="E395" s="399"/>
      <c r="F395" s="401"/>
      <c r="G395" s="401"/>
      <c r="H395" s="418"/>
      <c r="I395" s="418"/>
      <c r="J395" s="418"/>
      <c r="K395" s="189"/>
      <c r="L395" s="189"/>
      <c r="M395" s="189"/>
      <c r="N395" s="189"/>
      <c r="O395" s="189"/>
      <c r="P395" s="189"/>
      <c r="Q395" s="189"/>
      <c r="R395" s="189"/>
      <c r="S395" s="189"/>
      <c r="T395" s="189"/>
      <c r="U395" s="189"/>
      <c r="V395" s="189"/>
      <c r="W395" s="189"/>
      <c r="X395" s="189"/>
      <c r="Y395" s="189"/>
      <c r="Z395" s="189"/>
      <c r="AA395" s="189"/>
      <c r="AB395" s="189"/>
      <c r="AC395" s="189"/>
      <c r="AD395" s="189"/>
    </row>
    <row r="396" spans="1:30" s="15" customFormat="1" ht="13.8">
      <c r="A396" s="409"/>
      <c r="B396" s="441"/>
      <c r="C396" s="388"/>
      <c r="D396" s="404"/>
      <c r="E396" s="399"/>
      <c r="F396" s="401"/>
      <c r="G396" s="401"/>
      <c r="H396" s="401"/>
      <c r="I396" s="401"/>
      <c r="J396" s="407"/>
      <c r="K396" s="189"/>
      <c r="L396" s="189"/>
      <c r="M396" s="189"/>
      <c r="N396" s="189"/>
      <c r="O396" s="189"/>
      <c r="P396" s="189"/>
      <c r="Q396" s="189"/>
      <c r="R396" s="189"/>
      <c r="S396" s="189"/>
      <c r="T396" s="189"/>
      <c r="U396" s="189"/>
      <c r="V396" s="189"/>
      <c r="W396" s="189"/>
      <c r="X396" s="189"/>
      <c r="Y396" s="189"/>
      <c r="Z396" s="189"/>
      <c r="AA396" s="189"/>
      <c r="AB396" s="189"/>
      <c r="AC396" s="189"/>
      <c r="AD396" s="189"/>
    </row>
    <row r="397" spans="1:30" s="189" customFormat="1" ht="13.8">
      <c r="A397" s="409"/>
      <c r="B397" s="441"/>
      <c r="C397" s="388"/>
      <c r="D397" s="404"/>
      <c r="E397" s="399"/>
      <c r="F397" s="401"/>
      <c r="G397" s="401"/>
      <c r="H397" s="401"/>
      <c r="I397" s="401"/>
      <c r="J397" s="407"/>
    </row>
    <row r="398" spans="1:30" s="194" customFormat="1" ht="13.8">
      <c r="A398" s="409"/>
      <c r="B398" s="441"/>
      <c r="C398" s="389"/>
      <c r="D398" s="419"/>
      <c r="E398" s="409"/>
      <c r="F398" s="407"/>
      <c r="G398" s="407"/>
      <c r="H398" s="407"/>
      <c r="I398" s="407"/>
      <c r="J398" s="407"/>
      <c r="K398" s="189"/>
      <c r="L398" s="189"/>
      <c r="M398" s="189"/>
      <c r="N398" s="189"/>
      <c r="O398" s="189"/>
      <c r="P398" s="189"/>
      <c r="Q398" s="189"/>
      <c r="R398" s="189"/>
      <c r="S398" s="189"/>
      <c r="T398" s="189"/>
      <c r="U398" s="189"/>
      <c r="V398" s="189"/>
      <c r="W398" s="189"/>
      <c r="X398" s="189"/>
      <c r="Y398" s="189"/>
      <c r="Z398" s="189"/>
      <c r="AA398" s="189"/>
      <c r="AB398" s="189"/>
      <c r="AC398" s="189"/>
      <c r="AD398" s="189"/>
    </row>
    <row r="399" spans="1:30" s="15" customFormat="1" ht="13.8">
      <c r="A399" s="409"/>
      <c r="B399" s="441"/>
      <c r="C399" s="388"/>
      <c r="D399" s="404"/>
      <c r="E399" s="399"/>
      <c r="F399" s="401"/>
      <c r="G399" s="401"/>
      <c r="H399" s="401"/>
      <c r="I399" s="401"/>
      <c r="J399" s="401"/>
      <c r="K399" s="189"/>
      <c r="L399" s="189"/>
      <c r="M399" s="189"/>
      <c r="N399" s="189"/>
      <c r="O399" s="189"/>
      <c r="P399" s="189"/>
      <c r="Q399" s="189"/>
      <c r="R399" s="189"/>
      <c r="S399" s="189"/>
      <c r="T399" s="189"/>
      <c r="U399" s="189"/>
      <c r="V399" s="189"/>
      <c r="W399" s="189"/>
      <c r="X399" s="189"/>
      <c r="Y399" s="189"/>
      <c r="Z399" s="189"/>
      <c r="AA399" s="189"/>
      <c r="AB399" s="189"/>
      <c r="AC399" s="189"/>
      <c r="AD399" s="189"/>
    </row>
    <row r="400" spans="1:30" s="15" customFormat="1" ht="13.8">
      <c r="A400" s="409"/>
      <c r="B400" s="441"/>
      <c r="C400" s="388"/>
      <c r="D400" s="412"/>
      <c r="E400" s="399"/>
      <c r="F400" s="413"/>
      <c r="G400" s="763"/>
      <c r="H400" s="763"/>
      <c r="I400" s="401"/>
      <c r="J400" s="414"/>
      <c r="K400" s="189"/>
      <c r="L400" s="189"/>
      <c r="M400" s="189"/>
      <c r="N400" s="189"/>
      <c r="O400" s="189"/>
      <c r="P400" s="189"/>
      <c r="Q400" s="189"/>
      <c r="R400" s="189"/>
      <c r="S400" s="189"/>
      <c r="T400" s="189"/>
      <c r="U400" s="189"/>
      <c r="V400" s="189"/>
      <c r="W400" s="189"/>
      <c r="X400" s="189"/>
      <c r="Y400" s="189"/>
      <c r="Z400" s="189"/>
      <c r="AA400" s="189"/>
      <c r="AB400" s="189"/>
      <c r="AC400" s="189"/>
      <c r="AD400" s="189"/>
    </row>
    <row r="401" spans="1:30" s="15" customFormat="1" ht="13.8">
      <c r="A401" s="409"/>
      <c r="B401" s="441"/>
      <c r="C401" s="388"/>
      <c r="D401" s="398"/>
      <c r="E401" s="399"/>
      <c r="F401" s="415"/>
      <c r="G401" s="401"/>
      <c r="H401" s="401"/>
      <c r="I401" s="401"/>
      <c r="J401" s="401"/>
      <c r="K401" s="189"/>
      <c r="L401" s="189"/>
      <c r="M401" s="189"/>
      <c r="N401" s="189"/>
      <c r="O401" s="189"/>
      <c r="P401" s="189"/>
      <c r="Q401" s="189"/>
      <c r="R401" s="189"/>
      <c r="S401" s="189"/>
      <c r="T401" s="189"/>
      <c r="U401" s="189"/>
      <c r="V401" s="189"/>
      <c r="W401" s="189"/>
      <c r="X401" s="189"/>
      <c r="Y401" s="189"/>
      <c r="Z401" s="189"/>
      <c r="AA401" s="189"/>
      <c r="AB401" s="189"/>
      <c r="AC401" s="189"/>
      <c r="AD401" s="189"/>
    </row>
    <row r="402" spans="1:30" s="15" customFormat="1" ht="13.8">
      <c r="A402" s="409"/>
      <c r="B402" s="441"/>
      <c r="C402" s="388"/>
      <c r="D402" s="398"/>
      <c r="E402" s="399"/>
      <c r="F402" s="415"/>
      <c r="G402" s="401"/>
      <c r="H402" s="401"/>
      <c r="I402" s="401"/>
      <c r="J402" s="401"/>
      <c r="K402" s="189"/>
      <c r="L402" s="189"/>
      <c r="M402" s="189"/>
      <c r="N402" s="189"/>
      <c r="O402" s="189"/>
      <c r="P402" s="189"/>
      <c r="Q402" s="189"/>
      <c r="R402" s="189"/>
      <c r="S402" s="189"/>
      <c r="T402" s="189"/>
      <c r="U402" s="189"/>
      <c r="V402" s="189"/>
      <c r="W402" s="189"/>
      <c r="X402" s="189"/>
      <c r="Y402" s="189"/>
      <c r="Z402" s="189"/>
      <c r="AA402" s="189"/>
      <c r="AB402" s="189"/>
      <c r="AC402" s="189"/>
      <c r="AD402" s="189"/>
    </row>
    <row r="403" spans="1:30" s="15" customFormat="1" ht="13.8">
      <c r="A403" s="409"/>
      <c r="B403" s="441"/>
      <c r="C403" s="388"/>
      <c r="D403" s="398"/>
      <c r="E403" s="399"/>
      <c r="F403" s="415"/>
      <c r="G403" s="401"/>
      <c r="H403" s="401"/>
      <c r="I403" s="401"/>
      <c r="J403" s="401"/>
      <c r="K403" s="189"/>
      <c r="L403" s="189"/>
      <c r="M403" s="189"/>
      <c r="N403" s="189"/>
      <c r="O403" s="189"/>
      <c r="P403" s="189"/>
      <c r="Q403" s="189"/>
      <c r="R403" s="189"/>
      <c r="S403" s="189"/>
      <c r="T403" s="189"/>
      <c r="U403" s="189"/>
      <c r="V403" s="189"/>
      <c r="W403" s="189"/>
      <c r="X403" s="189"/>
      <c r="Y403" s="189"/>
      <c r="Z403" s="189"/>
      <c r="AA403" s="189"/>
      <c r="AB403" s="189"/>
      <c r="AC403" s="189"/>
      <c r="AD403" s="189"/>
    </row>
    <row r="404" spans="1:30" s="15" customFormat="1" ht="13.8">
      <c r="A404" s="409"/>
      <c r="B404" s="441"/>
      <c r="C404" s="388"/>
      <c r="D404" s="416"/>
      <c r="E404" s="417"/>
      <c r="F404" s="418"/>
      <c r="G404" s="406"/>
      <c r="H404" s="418"/>
      <c r="I404" s="418"/>
      <c r="J404" s="418"/>
      <c r="K404" s="189"/>
      <c r="L404" s="189"/>
      <c r="M404" s="189"/>
      <c r="N404" s="189"/>
      <c r="O404" s="189"/>
      <c r="P404" s="189"/>
      <c r="Q404" s="189"/>
      <c r="R404" s="189"/>
      <c r="S404" s="189"/>
      <c r="T404" s="189"/>
      <c r="U404" s="189"/>
      <c r="V404" s="189"/>
      <c r="W404" s="189"/>
      <c r="X404" s="189"/>
      <c r="Y404" s="189"/>
      <c r="Z404" s="189"/>
      <c r="AA404" s="189"/>
      <c r="AB404" s="189"/>
      <c r="AC404" s="189"/>
      <c r="AD404" s="189"/>
    </row>
    <row r="405" spans="1:30" s="15" customFormat="1" ht="13.8">
      <c r="A405" s="409"/>
      <c r="B405" s="441"/>
      <c r="C405" s="388"/>
      <c r="D405" s="398"/>
      <c r="E405" s="399"/>
      <c r="F405" s="401"/>
      <c r="G405" s="401"/>
      <c r="H405" s="418"/>
      <c r="I405" s="418"/>
      <c r="J405" s="418"/>
      <c r="K405" s="189"/>
      <c r="L405" s="189"/>
      <c r="M405" s="189"/>
      <c r="N405" s="189"/>
      <c r="O405" s="189"/>
      <c r="P405" s="189"/>
      <c r="Q405" s="189"/>
      <c r="R405" s="189"/>
      <c r="S405" s="189"/>
      <c r="T405" s="189"/>
      <c r="U405" s="189"/>
      <c r="V405" s="189"/>
      <c r="W405" s="189"/>
      <c r="X405" s="189"/>
      <c r="Y405" s="189"/>
      <c r="Z405" s="189"/>
      <c r="AA405" s="189"/>
      <c r="AB405" s="189"/>
      <c r="AC405" s="189"/>
      <c r="AD405" s="189"/>
    </row>
    <row r="406" spans="1:30" s="15" customFormat="1" ht="13.8">
      <c r="A406" s="409"/>
      <c r="B406" s="441"/>
      <c r="C406" s="388"/>
      <c r="D406" s="404"/>
      <c r="E406" s="399"/>
      <c r="F406" s="401"/>
      <c r="G406" s="401"/>
      <c r="H406" s="401"/>
      <c r="I406" s="401"/>
      <c r="J406" s="407"/>
      <c r="K406" s="189"/>
      <c r="L406" s="189"/>
      <c r="M406" s="189"/>
      <c r="N406" s="189"/>
      <c r="O406" s="189"/>
      <c r="P406" s="189"/>
      <c r="Q406" s="189"/>
      <c r="R406" s="189"/>
      <c r="S406" s="189"/>
      <c r="T406" s="189"/>
      <c r="U406" s="189"/>
      <c r="V406" s="189"/>
      <c r="W406" s="189"/>
      <c r="X406" s="189"/>
      <c r="Y406" s="189"/>
      <c r="Z406" s="189"/>
      <c r="AA406" s="189"/>
      <c r="AB406" s="189"/>
      <c r="AC406" s="189"/>
      <c r="AD406" s="189"/>
    </row>
    <row r="407" spans="1:30" s="15" customFormat="1" ht="13.8">
      <c r="A407" s="409"/>
      <c r="B407" s="441"/>
      <c r="C407" s="388"/>
      <c r="D407" s="408"/>
      <c r="E407" s="409"/>
      <c r="F407" s="407"/>
      <c r="G407" s="407"/>
      <c r="H407" s="407"/>
      <c r="I407" s="407"/>
      <c r="J407" s="407"/>
      <c r="K407" s="189"/>
      <c r="L407" s="189"/>
      <c r="M407" s="189"/>
      <c r="N407" s="189"/>
      <c r="O407" s="189"/>
      <c r="P407" s="189"/>
      <c r="Q407" s="189"/>
      <c r="R407" s="189"/>
      <c r="S407" s="189"/>
      <c r="T407" s="189"/>
      <c r="U407" s="189"/>
      <c r="V407" s="189"/>
      <c r="W407" s="189"/>
      <c r="X407" s="189"/>
      <c r="Y407" s="189"/>
      <c r="Z407" s="189"/>
      <c r="AA407" s="189"/>
      <c r="AB407" s="189"/>
      <c r="AC407" s="189"/>
      <c r="AD407" s="189"/>
    </row>
    <row r="408" spans="1:30" s="194" customFormat="1" ht="13.8">
      <c r="A408" s="409"/>
      <c r="B408" s="441"/>
      <c r="C408" s="389"/>
      <c r="D408" s="411"/>
      <c r="E408" s="409"/>
      <c r="F408" s="407"/>
      <c r="G408" s="407"/>
      <c r="H408" s="407"/>
      <c r="I408" s="407"/>
      <c r="J408" s="407"/>
      <c r="K408" s="189"/>
      <c r="L408" s="189"/>
      <c r="M408" s="189"/>
      <c r="N408" s="189"/>
      <c r="O408" s="189"/>
      <c r="P408" s="189"/>
      <c r="Q408" s="189"/>
      <c r="R408" s="189"/>
      <c r="S408" s="189"/>
      <c r="T408" s="189"/>
      <c r="U408" s="189"/>
      <c r="V408" s="189"/>
      <c r="W408" s="189"/>
      <c r="X408" s="189"/>
      <c r="Y408" s="189"/>
      <c r="Z408" s="189"/>
      <c r="AA408" s="189"/>
      <c r="AB408" s="189"/>
      <c r="AC408" s="189"/>
      <c r="AD408" s="189"/>
    </row>
    <row r="409" spans="1:30" s="15" customFormat="1" ht="13.8">
      <c r="A409" s="409"/>
      <c r="B409" s="441"/>
      <c r="C409" s="388"/>
      <c r="D409" s="404"/>
      <c r="E409" s="399"/>
      <c r="F409" s="401"/>
      <c r="G409" s="401"/>
      <c r="H409" s="401"/>
      <c r="I409" s="401"/>
      <c r="J409" s="401"/>
      <c r="K409" s="189"/>
      <c r="L409" s="189"/>
      <c r="M409" s="189"/>
      <c r="N409" s="189"/>
      <c r="O409" s="189"/>
      <c r="P409" s="189"/>
      <c r="Q409" s="189"/>
      <c r="R409" s="189"/>
      <c r="S409" s="189"/>
      <c r="T409" s="189"/>
      <c r="U409" s="189"/>
      <c r="V409" s="189"/>
      <c r="W409" s="189"/>
      <c r="X409" s="189"/>
      <c r="Y409" s="189"/>
      <c r="Z409" s="189"/>
      <c r="AA409" s="189"/>
      <c r="AB409" s="189"/>
      <c r="AC409" s="189"/>
      <c r="AD409" s="189"/>
    </row>
    <row r="410" spans="1:30" s="15" customFormat="1" ht="13.8">
      <c r="A410" s="409"/>
      <c r="B410" s="441"/>
      <c r="C410" s="388"/>
      <c r="D410" s="412"/>
      <c r="E410" s="399"/>
      <c r="F410" s="413"/>
      <c r="G410" s="763"/>
      <c r="H410" s="763"/>
      <c r="I410" s="401"/>
      <c r="J410" s="414"/>
      <c r="K410" s="189"/>
      <c r="L410" s="189"/>
      <c r="M410" s="189"/>
      <c r="N410" s="189"/>
      <c r="O410" s="189"/>
      <c r="P410" s="189"/>
      <c r="Q410" s="189"/>
      <c r="R410" s="189"/>
      <c r="S410" s="189"/>
      <c r="T410" s="189"/>
      <c r="U410" s="189"/>
      <c r="V410" s="189"/>
      <c r="W410" s="189"/>
      <c r="X410" s="189"/>
      <c r="Y410" s="189"/>
      <c r="Z410" s="189"/>
      <c r="AA410" s="189"/>
      <c r="AB410" s="189"/>
      <c r="AC410" s="189"/>
      <c r="AD410" s="189"/>
    </row>
    <row r="411" spans="1:30" s="15" customFormat="1" ht="13.8">
      <c r="A411" s="409"/>
      <c r="B411" s="441"/>
      <c r="C411" s="388"/>
      <c r="D411" s="398"/>
      <c r="E411" s="399"/>
      <c r="F411" s="415"/>
      <c r="G411" s="401"/>
      <c r="H411" s="401"/>
      <c r="I411" s="401"/>
      <c r="J411" s="401"/>
      <c r="K411" s="189"/>
      <c r="L411" s="189"/>
      <c r="M411" s="189"/>
      <c r="N411" s="189"/>
      <c r="O411" s="189"/>
      <c r="P411" s="189"/>
      <c r="Q411" s="189"/>
      <c r="R411" s="189"/>
      <c r="S411" s="189"/>
      <c r="T411" s="189"/>
      <c r="U411" s="189"/>
      <c r="V411" s="189"/>
      <c r="W411" s="189"/>
      <c r="X411" s="189"/>
      <c r="Y411" s="189"/>
      <c r="Z411" s="189"/>
      <c r="AA411" s="189"/>
      <c r="AB411" s="189"/>
      <c r="AC411" s="189"/>
      <c r="AD411" s="189"/>
    </row>
    <row r="412" spans="1:30" s="15" customFormat="1" ht="13.8">
      <c r="A412" s="409"/>
      <c r="B412" s="441"/>
      <c r="C412" s="388"/>
      <c r="D412" s="398"/>
      <c r="E412" s="399"/>
      <c r="F412" s="415"/>
      <c r="G412" s="401"/>
      <c r="H412" s="401"/>
      <c r="I412" s="401"/>
      <c r="J412" s="401"/>
      <c r="K412" s="189"/>
      <c r="L412" s="189"/>
      <c r="M412" s="189"/>
      <c r="N412" s="189"/>
      <c r="O412" s="189"/>
      <c r="P412" s="189"/>
      <c r="Q412" s="189"/>
      <c r="R412" s="189"/>
      <c r="S412" s="189"/>
      <c r="T412" s="189"/>
      <c r="U412" s="189"/>
      <c r="V412" s="189"/>
      <c r="W412" s="189"/>
      <c r="X412" s="189"/>
      <c r="Y412" s="189"/>
      <c r="Z412" s="189"/>
      <c r="AA412" s="189"/>
      <c r="AB412" s="189"/>
      <c r="AC412" s="189"/>
      <c r="AD412" s="189"/>
    </row>
    <row r="413" spans="1:30" s="15" customFormat="1" ht="13.8">
      <c r="A413" s="409"/>
      <c r="B413" s="441"/>
      <c r="C413" s="388"/>
      <c r="D413" s="404"/>
      <c r="E413" s="399"/>
      <c r="F413" s="401"/>
      <c r="G413" s="401"/>
      <c r="H413" s="401"/>
      <c r="I413" s="401"/>
      <c r="J413" s="407"/>
      <c r="K413" s="189"/>
      <c r="L413" s="189"/>
      <c r="M413" s="189"/>
      <c r="N413" s="189"/>
      <c r="O413" s="189"/>
      <c r="P413" s="189"/>
      <c r="Q413" s="189"/>
      <c r="R413" s="189"/>
      <c r="S413" s="189"/>
      <c r="T413" s="189"/>
      <c r="U413" s="189"/>
      <c r="V413" s="189"/>
      <c r="W413" s="189"/>
      <c r="X413" s="189"/>
      <c r="Y413" s="189"/>
      <c r="Z413" s="189"/>
      <c r="AA413" s="189"/>
      <c r="AB413" s="189"/>
      <c r="AC413" s="189"/>
      <c r="AD413" s="189"/>
    </row>
    <row r="414" spans="1:30" s="189" customFormat="1" ht="13.8">
      <c r="A414" s="409"/>
      <c r="B414" s="441"/>
      <c r="C414" s="388"/>
      <c r="D414" s="404"/>
      <c r="E414" s="399"/>
      <c r="F414" s="401"/>
      <c r="G414" s="401"/>
      <c r="H414" s="401"/>
      <c r="I414" s="401"/>
      <c r="J414" s="407"/>
    </row>
    <row r="415" spans="1:30" s="194" customFormat="1" ht="13.8">
      <c r="A415" s="409"/>
      <c r="B415" s="441"/>
      <c r="C415" s="389"/>
      <c r="D415" s="411"/>
      <c r="E415" s="409"/>
      <c r="F415" s="407"/>
      <c r="G415" s="407"/>
      <c r="H415" s="407"/>
      <c r="I415" s="407"/>
      <c r="J415" s="407"/>
      <c r="K415" s="189"/>
      <c r="L415" s="189"/>
      <c r="M415" s="189"/>
      <c r="N415" s="189"/>
      <c r="O415" s="189"/>
      <c r="P415" s="189"/>
      <c r="Q415" s="189"/>
      <c r="R415" s="189"/>
      <c r="S415" s="189"/>
      <c r="T415" s="189"/>
      <c r="U415" s="189"/>
      <c r="V415" s="189"/>
      <c r="W415" s="189"/>
      <c r="X415" s="189"/>
      <c r="Y415" s="189"/>
      <c r="Z415" s="189"/>
      <c r="AA415" s="189"/>
      <c r="AB415" s="189"/>
      <c r="AC415" s="189"/>
      <c r="AD415" s="189"/>
    </row>
    <row r="416" spans="1:30" s="15" customFormat="1" ht="13.8">
      <c r="A416" s="409"/>
      <c r="B416" s="441"/>
      <c r="C416" s="388"/>
      <c r="D416" s="404"/>
      <c r="E416" s="399"/>
      <c r="F416" s="401"/>
      <c r="G416" s="401"/>
      <c r="H416" s="401"/>
      <c r="I416" s="401"/>
      <c r="J416" s="401"/>
      <c r="K416" s="189"/>
      <c r="L416" s="189"/>
      <c r="M416" s="189"/>
      <c r="N416" s="189"/>
      <c r="O416" s="189"/>
      <c r="P416" s="189"/>
      <c r="Q416" s="189"/>
      <c r="R416" s="189"/>
      <c r="S416" s="189"/>
      <c r="T416" s="189"/>
      <c r="U416" s="189"/>
      <c r="V416" s="189"/>
      <c r="W416" s="189"/>
      <c r="X416" s="189"/>
      <c r="Y416" s="189"/>
      <c r="Z416" s="189"/>
      <c r="AA416" s="189"/>
      <c r="AB416" s="189"/>
      <c r="AC416" s="189"/>
      <c r="AD416" s="189"/>
    </row>
    <row r="417" spans="1:30" s="15" customFormat="1" ht="13.8">
      <c r="A417" s="409"/>
      <c r="B417" s="441"/>
      <c r="C417" s="388"/>
      <c r="D417" s="412"/>
      <c r="E417" s="399"/>
      <c r="F417" s="413"/>
      <c r="G417" s="763"/>
      <c r="H417" s="763"/>
      <c r="I417" s="401"/>
      <c r="J417" s="414"/>
      <c r="K417" s="189"/>
      <c r="L417" s="189"/>
      <c r="M417" s="189"/>
      <c r="N417" s="189"/>
      <c r="O417" s="189"/>
      <c r="P417" s="189"/>
      <c r="Q417" s="189"/>
      <c r="R417" s="189"/>
      <c r="S417" s="189"/>
      <c r="T417" s="189"/>
      <c r="U417" s="189"/>
      <c r="V417" s="189"/>
      <c r="W417" s="189"/>
      <c r="X417" s="189"/>
      <c r="Y417" s="189"/>
      <c r="Z417" s="189"/>
      <c r="AA417" s="189"/>
      <c r="AB417" s="189"/>
      <c r="AC417" s="189"/>
      <c r="AD417" s="189"/>
    </row>
    <row r="418" spans="1:30" s="15" customFormat="1" ht="13.8">
      <c r="A418" s="409"/>
      <c r="B418" s="441"/>
      <c r="C418" s="388"/>
      <c r="D418" s="398"/>
      <c r="E418" s="399"/>
      <c r="F418" s="415"/>
      <c r="G418" s="401"/>
      <c r="H418" s="401"/>
      <c r="I418" s="401"/>
      <c r="J418" s="401"/>
      <c r="K418" s="189"/>
      <c r="L418" s="189"/>
      <c r="M418" s="189"/>
      <c r="N418" s="189"/>
      <c r="O418" s="189"/>
      <c r="P418" s="189"/>
      <c r="Q418" s="189"/>
      <c r="R418" s="189"/>
      <c r="S418" s="189"/>
      <c r="T418" s="189"/>
      <c r="U418" s="189"/>
      <c r="V418" s="189"/>
      <c r="W418" s="189"/>
      <c r="X418" s="189"/>
      <c r="Y418" s="189"/>
      <c r="Z418" s="189"/>
      <c r="AA418" s="189"/>
      <c r="AB418" s="189"/>
      <c r="AC418" s="189"/>
      <c r="AD418" s="189"/>
    </row>
    <row r="419" spans="1:30" s="15" customFormat="1" ht="13.8">
      <c r="A419" s="409"/>
      <c r="B419" s="441"/>
      <c r="C419" s="388"/>
      <c r="D419" s="398"/>
      <c r="E419" s="399"/>
      <c r="F419" s="415"/>
      <c r="G419" s="401"/>
      <c r="H419" s="401"/>
      <c r="I419" s="401"/>
      <c r="J419" s="401"/>
      <c r="K419" s="189"/>
      <c r="L419" s="189"/>
      <c r="M419" s="189"/>
      <c r="N419" s="189"/>
      <c r="O419" s="189"/>
      <c r="P419" s="189"/>
      <c r="Q419" s="189"/>
      <c r="R419" s="189"/>
      <c r="S419" s="189"/>
      <c r="T419" s="189"/>
      <c r="U419" s="189"/>
      <c r="V419" s="189"/>
      <c r="W419" s="189"/>
      <c r="X419" s="189"/>
      <c r="Y419" s="189"/>
      <c r="Z419" s="189"/>
      <c r="AA419" s="189"/>
      <c r="AB419" s="189"/>
      <c r="AC419" s="189"/>
      <c r="AD419" s="189"/>
    </row>
    <row r="420" spans="1:30" s="15" customFormat="1" ht="13.8">
      <c r="A420" s="409"/>
      <c r="B420" s="441"/>
      <c r="C420" s="388"/>
      <c r="D420" s="404"/>
      <c r="E420" s="399"/>
      <c r="F420" s="401"/>
      <c r="G420" s="401"/>
      <c r="H420" s="401"/>
      <c r="I420" s="401"/>
      <c r="J420" s="407"/>
      <c r="K420" s="189"/>
      <c r="L420" s="189"/>
      <c r="M420" s="189"/>
      <c r="N420" s="189"/>
      <c r="O420" s="189"/>
      <c r="P420" s="189"/>
      <c r="Q420" s="189"/>
      <c r="R420" s="189"/>
      <c r="S420" s="189"/>
      <c r="T420" s="189"/>
      <c r="U420" s="189"/>
      <c r="V420" s="189"/>
      <c r="W420" s="189"/>
      <c r="X420" s="189"/>
      <c r="Y420" s="189"/>
      <c r="Z420" s="189"/>
      <c r="AA420" s="189"/>
      <c r="AB420" s="189"/>
      <c r="AC420" s="189"/>
      <c r="AD420" s="189"/>
    </row>
    <row r="421" spans="1:30" s="189" customFormat="1" ht="13.8">
      <c r="A421" s="409"/>
      <c r="B421" s="441"/>
      <c r="C421" s="388"/>
      <c r="D421" s="404"/>
      <c r="E421" s="399"/>
      <c r="F421" s="401"/>
      <c r="G421" s="401"/>
      <c r="H421" s="401"/>
      <c r="I421" s="401"/>
      <c r="J421" s="407"/>
    </row>
    <row r="422" spans="1:30" s="194" customFormat="1" ht="27" customHeight="1">
      <c r="A422" s="409"/>
      <c r="B422" s="441"/>
      <c r="C422" s="388"/>
      <c r="D422" s="410"/>
      <c r="E422" s="409"/>
      <c r="F422" s="407"/>
      <c r="G422" s="407"/>
      <c r="H422" s="407"/>
      <c r="I422" s="407"/>
      <c r="J422" s="407"/>
      <c r="K422" s="189"/>
      <c r="L422" s="189"/>
      <c r="M422" s="189"/>
      <c r="N422" s="189"/>
      <c r="O422" s="189"/>
      <c r="P422" s="189"/>
      <c r="Q422" s="189"/>
      <c r="R422" s="189"/>
      <c r="S422" s="189"/>
      <c r="T422" s="189"/>
      <c r="U422" s="189"/>
      <c r="V422" s="189"/>
      <c r="W422" s="189"/>
      <c r="X422" s="189"/>
      <c r="Y422" s="189"/>
      <c r="Z422" s="189"/>
      <c r="AA422" s="189"/>
      <c r="AB422" s="189"/>
      <c r="AC422" s="189"/>
      <c r="AD422" s="189"/>
    </row>
    <row r="423" spans="1:30" s="15" customFormat="1" ht="13.8">
      <c r="A423" s="409"/>
      <c r="B423" s="441"/>
      <c r="C423" s="388"/>
      <c r="D423" s="404"/>
      <c r="E423" s="399"/>
      <c r="F423" s="401"/>
      <c r="G423" s="401"/>
      <c r="H423" s="401"/>
      <c r="I423" s="401"/>
      <c r="J423" s="401"/>
      <c r="K423" s="189"/>
      <c r="L423" s="189"/>
      <c r="M423" s="450"/>
      <c r="N423" s="450"/>
      <c r="O423" s="450"/>
      <c r="P423" s="450"/>
      <c r="Q423" s="450"/>
      <c r="R423" s="450"/>
      <c r="S423" s="450"/>
      <c r="T423" s="189"/>
      <c r="U423" s="189"/>
      <c r="V423" s="189"/>
      <c r="W423" s="189"/>
      <c r="X423" s="189"/>
      <c r="Y423" s="189"/>
      <c r="Z423" s="189"/>
      <c r="AA423" s="189"/>
      <c r="AB423" s="189"/>
      <c r="AC423" s="189"/>
      <c r="AD423" s="189"/>
    </row>
    <row r="424" spans="1:30" s="15" customFormat="1" ht="13.8">
      <c r="A424" s="409"/>
      <c r="B424" s="441"/>
      <c r="C424" s="388"/>
      <c r="D424" s="398"/>
      <c r="E424" s="399"/>
      <c r="F424" s="401"/>
      <c r="G424" s="401"/>
      <c r="H424" s="401"/>
      <c r="I424" s="401"/>
      <c r="J424" s="401"/>
      <c r="K424" s="189"/>
      <c r="L424" s="448"/>
      <c r="M424" s="379"/>
      <c r="N424" s="379"/>
      <c r="O424" s="379"/>
      <c r="P424" s="379"/>
      <c r="Q424" s="379"/>
      <c r="R424" s="379"/>
      <c r="S424" s="379"/>
      <c r="T424" s="189"/>
      <c r="U424" s="189"/>
      <c r="V424" s="189"/>
      <c r="W424" s="189"/>
      <c r="X424" s="189"/>
      <c r="Y424" s="189"/>
      <c r="Z424" s="189"/>
      <c r="AA424" s="189"/>
      <c r="AB424" s="189"/>
      <c r="AC424" s="189"/>
      <c r="AD424" s="189"/>
    </row>
    <row r="425" spans="1:30" s="15" customFormat="1" ht="13.8">
      <c r="A425" s="409"/>
      <c r="B425" s="441"/>
      <c r="C425" s="388"/>
      <c r="D425" s="398"/>
      <c r="E425" s="399"/>
      <c r="F425" s="401"/>
      <c r="G425" s="401"/>
      <c r="H425" s="401"/>
      <c r="I425" s="401"/>
      <c r="J425" s="401"/>
      <c r="K425" s="189"/>
      <c r="L425" s="448"/>
      <c r="M425" s="379"/>
      <c r="N425" s="379"/>
      <c r="O425" s="379"/>
      <c r="P425" s="379"/>
      <c r="Q425" s="379"/>
      <c r="R425" s="379"/>
      <c r="S425" s="379"/>
      <c r="T425" s="189"/>
      <c r="U425" s="189"/>
      <c r="V425" s="189"/>
      <c r="W425" s="189"/>
      <c r="X425" s="189"/>
      <c r="Y425" s="189"/>
      <c r="Z425" s="189"/>
      <c r="AA425" s="189"/>
      <c r="AB425" s="189"/>
      <c r="AC425" s="189"/>
      <c r="AD425" s="189"/>
    </row>
    <row r="426" spans="1:30" s="15" customFormat="1" ht="13.8">
      <c r="A426" s="409"/>
      <c r="B426" s="441"/>
      <c r="C426" s="388"/>
      <c r="D426" s="398"/>
      <c r="E426" s="399"/>
      <c r="F426" s="401"/>
      <c r="G426" s="401"/>
      <c r="H426" s="401"/>
      <c r="I426" s="401"/>
      <c r="J426" s="401"/>
      <c r="K426" s="189"/>
      <c r="L426" s="448"/>
      <c r="M426" s="379"/>
      <c r="N426" s="379"/>
      <c r="O426" s="379"/>
      <c r="P426" s="379"/>
      <c r="Q426" s="379"/>
      <c r="R426" s="379"/>
      <c r="S426" s="379"/>
      <c r="T426" s="189"/>
      <c r="U426" s="189"/>
      <c r="V426" s="189"/>
      <c r="W426" s="189"/>
      <c r="X426" s="189"/>
      <c r="Y426" s="189"/>
      <c r="Z426" s="189"/>
      <c r="AA426" s="189"/>
      <c r="AB426" s="189"/>
      <c r="AC426" s="189"/>
      <c r="AD426" s="189"/>
    </row>
    <row r="427" spans="1:30" s="15" customFormat="1" ht="13.8">
      <c r="A427" s="409"/>
      <c r="B427" s="441"/>
      <c r="C427" s="388"/>
      <c r="D427" s="398"/>
      <c r="E427" s="399"/>
      <c r="F427" s="401"/>
      <c r="G427" s="401"/>
      <c r="H427" s="401"/>
      <c r="I427" s="401"/>
      <c r="J427" s="401"/>
      <c r="K427" s="189"/>
      <c r="L427" s="448"/>
      <c r="M427" s="379"/>
      <c r="N427" s="379"/>
      <c r="O427" s="379"/>
      <c r="P427" s="379"/>
      <c r="Q427" s="379"/>
      <c r="R427" s="379"/>
      <c r="S427" s="379"/>
      <c r="T427" s="189"/>
      <c r="U427" s="189"/>
      <c r="V427" s="189"/>
      <c r="W427" s="189"/>
      <c r="X427" s="189"/>
      <c r="Y427" s="189"/>
      <c r="Z427" s="189"/>
      <c r="AA427" s="189"/>
      <c r="AB427" s="189"/>
      <c r="AC427" s="189"/>
      <c r="AD427" s="189"/>
    </row>
    <row r="428" spans="1:30" s="15" customFormat="1" ht="13.8">
      <c r="A428" s="409"/>
      <c r="B428" s="441"/>
      <c r="C428" s="388"/>
      <c r="D428" s="398"/>
      <c r="E428" s="399"/>
      <c r="F428" s="401"/>
      <c r="G428" s="401"/>
      <c r="H428" s="401"/>
      <c r="I428" s="401"/>
      <c r="J428" s="401"/>
      <c r="K428" s="189"/>
      <c r="L428" s="448"/>
      <c r="M428" s="379"/>
      <c r="N428" s="379"/>
      <c r="O428" s="379"/>
      <c r="P428" s="379"/>
      <c r="Q428" s="379"/>
      <c r="R428" s="379"/>
      <c r="S428" s="379"/>
      <c r="T428" s="189"/>
      <c r="U428" s="189"/>
      <c r="V428" s="189"/>
      <c r="W428" s="189"/>
      <c r="X428" s="189"/>
      <c r="Y428" s="189"/>
      <c r="Z428" s="189"/>
      <c r="AA428" s="189"/>
      <c r="AB428" s="189"/>
      <c r="AC428" s="189"/>
      <c r="AD428" s="189"/>
    </row>
    <row r="429" spans="1:30" s="15" customFormat="1" ht="13.8">
      <c r="A429" s="409"/>
      <c r="B429" s="441"/>
      <c r="C429" s="388"/>
      <c r="D429" s="398"/>
      <c r="E429" s="399"/>
      <c r="F429" s="401"/>
      <c r="G429" s="401"/>
      <c r="H429" s="401"/>
      <c r="I429" s="401"/>
      <c r="J429" s="401"/>
      <c r="K429" s="189"/>
      <c r="L429" s="448"/>
      <c r="M429" s="379"/>
      <c r="N429" s="379"/>
      <c r="O429" s="379"/>
      <c r="P429" s="379"/>
      <c r="Q429" s="379"/>
      <c r="R429" s="379"/>
      <c r="S429" s="379"/>
      <c r="T429" s="189"/>
      <c r="U429" s="189"/>
      <c r="V429" s="189"/>
      <c r="W429" s="189"/>
      <c r="X429" s="189"/>
      <c r="Y429" s="189"/>
      <c r="Z429" s="189"/>
      <c r="AA429" s="189"/>
      <c r="AB429" s="189"/>
      <c r="AC429" s="189"/>
      <c r="AD429" s="189"/>
    </row>
    <row r="430" spans="1:30" s="15" customFormat="1" ht="13.8">
      <c r="A430" s="409"/>
      <c r="B430" s="441"/>
      <c r="C430" s="388"/>
      <c r="D430" s="398"/>
      <c r="E430" s="399"/>
      <c r="F430" s="401"/>
      <c r="G430" s="401"/>
      <c r="H430" s="401"/>
      <c r="I430" s="401"/>
      <c r="J430" s="401"/>
      <c r="K430" s="189"/>
      <c r="L430" s="448"/>
      <c r="M430" s="379"/>
      <c r="N430" s="379"/>
      <c r="O430" s="379"/>
      <c r="P430" s="379"/>
      <c r="Q430" s="379"/>
      <c r="R430" s="379"/>
      <c r="S430" s="379"/>
      <c r="T430" s="189"/>
      <c r="U430" s="189"/>
      <c r="V430" s="189"/>
      <c r="W430" s="189"/>
      <c r="X430" s="189"/>
      <c r="Y430" s="189"/>
      <c r="Z430" s="189"/>
      <c r="AA430" s="189"/>
      <c r="AB430" s="189"/>
      <c r="AC430" s="189"/>
      <c r="AD430" s="189"/>
    </row>
    <row r="431" spans="1:30" s="15" customFormat="1" ht="13.8">
      <c r="A431" s="409"/>
      <c r="B431" s="441"/>
      <c r="C431" s="388"/>
      <c r="D431" s="398"/>
      <c r="E431" s="399"/>
      <c r="F431" s="401"/>
      <c r="G431" s="401"/>
      <c r="H431" s="401"/>
      <c r="I431" s="401"/>
      <c r="J431" s="401"/>
      <c r="K431" s="189"/>
      <c r="L431" s="448"/>
      <c r="M431" s="379"/>
      <c r="N431" s="379"/>
      <c r="O431" s="379"/>
      <c r="P431" s="379"/>
      <c r="Q431" s="379"/>
      <c r="R431" s="379"/>
      <c r="S431" s="379"/>
      <c r="T431" s="189"/>
      <c r="U431" s="189"/>
      <c r="V431" s="189"/>
      <c r="W431" s="189"/>
      <c r="X431" s="189"/>
      <c r="Y431" s="189"/>
      <c r="Z431" s="189"/>
      <c r="AA431" s="189"/>
      <c r="AB431" s="189"/>
      <c r="AC431" s="189"/>
      <c r="AD431" s="189"/>
    </row>
    <row r="432" spans="1:30" s="15" customFormat="1" ht="13.8">
      <c r="A432" s="409"/>
      <c r="B432" s="441"/>
      <c r="C432" s="388"/>
      <c r="D432" s="398"/>
      <c r="E432" s="399"/>
      <c r="F432" s="401"/>
      <c r="G432" s="401"/>
      <c r="H432" s="401"/>
      <c r="I432" s="401"/>
      <c r="J432" s="401"/>
      <c r="K432" s="189"/>
      <c r="L432" s="448"/>
      <c r="M432" s="379"/>
      <c r="N432" s="379"/>
      <c r="O432" s="379"/>
      <c r="P432" s="379"/>
      <c r="Q432" s="379"/>
      <c r="R432" s="379"/>
      <c r="S432" s="379"/>
      <c r="T432" s="189"/>
      <c r="U432" s="189"/>
      <c r="V432" s="189"/>
      <c r="W432" s="189"/>
      <c r="X432" s="189"/>
      <c r="Y432" s="189"/>
      <c r="Z432" s="189"/>
      <c r="AA432" s="189"/>
      <c r="AB432" s="189"/>
      <c r="AC432" s="189"/>
      <c r="AD432" s="189"/>
    </row>
    <row r="433" spans="1:30" s="15" customFormat="1" ht="13.8">
      <c r="A433" s="409"/>
      <c r="B433" s="441"/>
      <c r="C433" s="388"/>
      <c r="D433" s="398"/>
      <c r="E433" s="399"/>
      <c r="F433" s="401"/>
      <c r="G433" s="401"/>
      <c r="H433" s="401"/>
      <c r="I433" s="401"/>
      <c r="J433" s="401"/>
      <c r="K433" s="189"/>
      <c r="L433" s="448"/>
      <c r="M433" s="379"/>
      <c r="N433" s="379"/>
      <c r="O433" s="379"/>
      <c r="P433" s="379"/>
      <c r="Q433" s="379"/>
      <c r="R433" s="379"/>
      <c r="S433" s="379"/>
      <c r="T433" s="189"/>
      <c r="U433" s="189"/>
      <c r="V433" s="189"/>
      <c r="W433" s="189"/>
      <c r="X433" s="189"/>
      <c r="Y433" s="189"/>
      <c r="Z433" s="189"/>
      <c r="AA433" s="189"/>
      <c r="AB433" s="189"/>
      <c r="AC433" s="189"/>
      <c r="AD433" s="189"/>
    </row>
    <row r="434" spans="1:30" s="15" customFormat="1" ht="13.8">
      <c r="A434" s="409"/>
      <c r="B434" s="441"/>
      <c r="C434" s="388"/>
      <c r="D434" s="398"/>
      <c r="E434" s="399"/>
      <c r="F434" s="401"/>
      <c r="G434" s="401"/>
      <c r="H434" s="401"/>
      <c r="I434" s="401"/>
      <c r="J434" s="401"/>
      <c r="K434" s="189"/>
      <c r="L434" s="448"/>
      <c r="M434" s="379"/>
      <c r="N434" s="379"/>
      <c r="O434" s="379"/>
      <c r="P434" s="379"/>
      <c r="Q434" s="379"/>
      <c r="R434" s="379"/>
      <c r="S434" s="379"/>
      <c r="T434" s="189"/>
      <c r="U434" s="189"/>
      <c r="V434" s="189"/>
      <c r="W434" s="189"/>
      <c r="X434" s="189"/>
      <c r="Y434" s="189"/>
      <c r="Z434" s="189"/>
      <c r="AA434" s="189"/>
      <c r="AB434" s="189"/>
      <c r="AC434" s="189"/>
      <c r="AD434" s="189"/>
    </row>
    <row r="435" spans="1:30" s="15" customFormat="1" ht="13.8">
      <c r="A435" s="409"/>
      <c r="B435" s="441"/>
      <c r="C435" s="388"/>
      <c r="D435" s="398"/>
      <c r="E435" s="399"/>
      <c r="F435" s="401"/>
      <c r="G435" s="401"/>
      <c r="H435" s="401"/>
      <c r="I435" s="401"/>
      <c r="J435" s="401"/>
      <c r="K435" s="189"/>
      <c r="L435" s="448"/>
      <c r="M435" s="379"/>
      <c r="N435" s="379"/>
      <c r="O435" s="379"/>
      <c r="P435" s="379"/>
      <c r="Q435" s="379"/>
      <c r="R435" s="379"/>
      <c r="S435" s="379"/>
      <c r="T435" s="189"/>
      <c r="U435" s="189"/>
      <c r="V435" s="189"/>
      <c r="W435" s="189"/>
      <c r="X435" s="189"/>
      <c r="Y435" s="189"/>
      <c r="Z435" s="189"/>
      <c r="AA435" s="189"/>
      <c r="AB435" s="189"/>
      <c r="AC435" s="189"/>
      <c r="AD435" s="189"/>
    </row>
    <row r="436" spans="1:30" s="15" customFormat="1" ht="13.8">
      <c r="A436" s="409"/>
      <c r="B436" s="441"/>
      <c r="C436" s="388"/>
      <c r="D436" s="398"/>
      <c r="E436" s="399"/>
      <c r="F436" s="401"/>
      <c r="G436" s="401"/>
      <c r="H436" s="401"/>
      <c r="I436" s="401"/>
      <c r="J436" s="401"/>
      <c r="K436" s="189"/>
      <c r="L436" s="448"/>
      <c r="M436" s="379"/>
      <c r="N436" s="379"/>
      <c r="O436" s="379"/>
      <c r="P436" s="379"/>
      <c r="Q436" s="379"/>
      <c r="R436" s="379"/>
      <c r="S436" s="379"/>
      <c r="T436" s="189"/>
      <c r="U436" s="189"/>
      <c r="V436" s="189"/>
      <c r="W436" s="189"/>
      <c r="X436" s="189"/>
      <c r="Y436" s="189"/>
      <c r="Z436" s="189"/>
      <c r="AA436" s="189"/>
      <c r="AB436" s="189"/>
      <c r="AC436" s="189"/>
      <c r="AD436" s="189"/>
    </row>
    <row r="437" spans="1:30" s="15" customFormat="1" ht="13.8">
      <c r="A437" s="409"/>
      <c r="B437" s="441"/>
      <c r="C437" s="388"/>
      <c r="D437" s="398"/>
      <c r="E437" s="399"/>
      <c r="F437" s="401"/>
      <c r="G437" s="401"/>
      <c r="H437" s="401"/>
      <c r="I437" s="401"/>
      <c r="J437" s="401"/>
      <c r="K437" s="189"/>
      <c r="L437" s="448"/>
      <c r="M437" s="379"/>
      <c r="N437" s="379"/>
      <c r="O437" s="379"/>
      <c r="P437" s="379"/>
      <c r="Q437" s="379"/>
      <c r="R437" s="379"/>
      <c r="S437" s="379"/>
      <c r="T437" s="189"/>
      <c r="U437" s="189"/>
      <c r="V437" s="189"/>
      <c r="W437" s="189"/>
      <c r="X437" s="189"/>
      <c r="Y437" s="189"/>
      <c r="Z437" s="189"/>
      <c r="AA437" s="189"/>
      <c r="AB437" s="189"/>
      <c r="AC437" s="189"/>
      <c r="AD437" s="189"/>
    </row>
    <row r="438" spans="1:30" s="15" customFormat="1" ht="13.8">
      <c r="A438" s="409"/>
      <c r="B438" s="441"/>
      <c r="C438" s="388"/>
      <c r="D438" s="398"/>
      <c r="E438" s="399"/>
      <c r="F438" s="401"/>
      <c r="G438" s="401"/>
      <c r="H438" s="401"/>
      <c r="I438" s="401"/>
      <c r="J438" s="401"/>
      <c r="K438" s="189"/>
      <c r="L438" s="448"/>
      <c r="M438" s="379"/>
      <c r="N438" s="379"/>
      <c r="O438" s="379"/>
      <c r="P438" s="379"/>
      <c r="Q438" s="379"/>
      <c r="R438" s="379"/>
      <c r="S438" s="379"/>
      <c r="T438" s="189"/>
      <c r="U438" s="189"/>
      <c r="V438" s="189"/>
      <c r="W438" s="189"/>
      <c r="X438" s="189"/>
      <c r="Y438" s="189"/>
      <c r="Z438" s="189"/>
      <c r="AA438" s="189"/>
      <c r="AB438" s="189"/>
      <c r="AC438" s="189"/>
      <c r="AD438" s="189"/>
    </row>
    <row r="439" spans="1:30" s="15" customFormat="1" ht="13.8">
      <c r="A439" s="409"/>
      <c r="B439" s="441"/>
      <c r="C439" s="388"/>
      <c r="D439" s="398"/>
      <c r="E439" s="399"/>
      <c r="F439" s="401"/>
      <c r="G439" s="401"/>
      <c r="H439" s="401"/>
      <c r="I439" s="401"/>
      <c r="J439" s="401"/>
      <c r="K439" s="189"/>
      <c r="L439" s="448"/>
      <c r="M439" s="379"/>
      <c r="N439" s="379"/>
      <c r="O439" s="379"/>
      <c r="P439" s="379"/>
      <c r="Q439" s="379"/>
      <c r="R439" s="379"/>
      <c r="S439" s="379"/>
      <c r="T439" s="189"/>
      <c r="U439" s="189"/>
      <c r="V439" s="189"/>
      <c r="W439" s="189"/>
      <c r="X439" s="189"/>
      <c r="Y439" s="189"/>
      <c r="Z439" s="189"/>
      <c r="AA439" s="189"/>
      <c r="AB439" s="189"/>
      <c r="AC439" s="189"/>
      <c r="AD439" s="189"/>
    </row>
    <row r="440" spans="1:30" s="15" customFormat="1" ht="13.8">
      <c r="A440" s="409"/>
      <c r="B440" s="441"/>
      <c r="C440" s="388"/>
      <c r="D440" s="398"/>
      <c r="E440" s="399"/>
      <c r="F440" s="401"/>
      <c r="G440" s="401"/>
      <c r="H440" s="401"/>
      <c r="I440" s="401"/>
      <c r="J440" s="401"/>
      <c r="K440" s="189"/>
      <c r="L440" s="448"/>
      <c r="M440" s="379"/>
      <c r="N440" s="379"/>
      <c r="O440" s="379"/>
      <c r="P440" s="379"/>
      <c r="Q440" s="379"/>
      <c r="R440" s="379"/>
      <c r="S440" s="379"/>
      <c r="T440" s="189"/>
      <c r="U440" s="189"/>
      <c r="V440" s="189"/>
      <c r="W440" s="189"/>
      <c r="X440" s="189"/>
      <c r="Y440" s="189"/>
      <c r="Z440" s="189"/>
      <c r="AA440" s="189"/>
      <c r="AB440" s="189"/>
      <c r="AC440" s="189"/>
      <c r="AD440" s="189"/>
    </row>
    <row r="441" spans="1:30" s="15" customFormat="1" ht="13.8">
      <c r="A441" s="409"/>
      <c r="B441" s="441"/>
      <c r="C441" s="388"/>
      <c r="D441" s="398"/>
      <c r="E441" s="399"/>
      <c r="F441" s="401"/>
      <c r="G441" s="401"/>
      <c r="H441" s="401"/>
      <c r="I441" s="401"/>
      <c r="J441" s="401"/>
      <c r="K441" s="189"/>
      <c r="L441" s="448"/>
      <c r="M441" s="379"/>
      <c r="N441" s="379"/>
      <c r="O441" s="379"/>
      <c r="P441" s="379"/>
      <c r="Q441" s="379"/>
      <c r="R441" s="379"/>
      <c r="S441" s="379"/>
      <c r="T441" s="189"/>
      <c r="U441" s="189"/>
      <c r="V441" s="189"/>
      <c r="W441" s="189"/>
      <c r="X441" s="189"/>
      <c r="Y441" s="189"/>
      <c r="Z441" s="189"/>
      <c r="AA441" s="189"/>
      <c r="AB441" s="189"/>
      <c r="AC441" s="189"/>
      <c r="AD441" s="189"/>
    </row>
    <row r="442" spans="1:30" s="15" customFormat="1" ht="13.8">
      <c r="A442" s="409"/>
      <c r="B442" s="441"/>
      <c r="C442" s="388"/>
      <c r="D442" s="398"/>
      <c r="E442" s="399"/>
      <c r="F442" s="401"/>
      <c r="G442" s="401"/>
      <c r="H442" s="401"/>
      <c r="I442" s="401"/>
      <c r="J442" s="401"/>
      <c r="K442" s="189"/>
      <c r="L442" s="448"/>
      <c r="M442" s="379"/>
      <c r="N442" s="379"/>
      <c r="O442" s="379"/>
      <c r="P442" s="379"/>
      <c r="Q442" s="379"/>
      <c r="R442" s="379"/>
      <c r="S442" s="379"/>
      <c r="T442" s="189"/>
      <c r="U442" s="189"/>
      <c r="V442" s="189"/>
      <c r="W442" s="189"/>
      <c r="X442" s="189"/>
      <c r="Y442" s="189"/>
      <c r="Z442" s="189"/>
      <c r="AA442" s="189"/>
      <c r="AB442" s="189"/>
      <c r="AC442" s="189"/>
      <c r="AD442" s="189"/>
    </row>
    <row r="443" spans="1:30" s="15" customFormat="1" ht="13.8">
      <c r="A443" s="409"/>
      <c r="B443" s="441"/>
      <c r="C443" s="388"/>
      <c r="D443" s="398"/>
      <c r="E443" s="399"/>
      <c r="F443" s="401"/>
      <c r="G443" s="401"/>
      <c r="H443" s="401"/>
      <c r="I443" s="401"/>
      <c r="J443" s="401"/>
      <c r="K443" s="189"/>
      <c r="L443" s="448"/>
      <c r="M443" s="379"/>
      <c r="N443" s="379"/>
      <c r="O443" s="379"/>
      <c r="P443" s="379"/>
      <c r="Q443" s="379"/>
      <c r="R443" s="379"/>
      <c r="S443" s="379"/>
      <c r="T443" s="189"/>
      <c r="U443" s="189"/>
      <c r="V443" s="189"/>
      <c r="W443" s="189"/>
      <c r="X443" s="189"/>
      <c r="Y443" s="189"/>
      <c r="Z443" s="189"/>
      <c r="AA443" s="189"/>
      <c r="AB443" s="189"/>
      <c r="AC443" s="189"/>
      <c r="AD443" s="189"/>
    </row>
    <row r="444" spans="1:30" s="15" customFormat="1" ht="13.8">
      <c r="A444" s="409"/>
      <c r="B444" s="441"/>
      <c r="C444" s="388"/>
      <c r="D444" s="398"/>
      <c r="E444" s="399"/>
      <c r="F444" s="401"/>
      <c r="G444" s="401"/>
      <c r="H444" s="401"/>
      <c r="I444" s="401"/>
      <c r="J444" s="401"/>
      <c r="K444" s="189"/>
      <c r="L444" s="448"/>
      <c r="M444" s="379"/>
      <c r="N444" s="379"/>
      <c r="O444" s="379"/>
      <c r="P444" s="379"/>
      <c r="Q444" s="379"/>
      <c r="R444" s="379"/>
      <c r="S444" s="379"/>
      <c r="T444" s="189"/>
      <c r="U444" s="189"/>
      <c r="V444" s="189"/>
      <c r="W444" s="189"/>
      <c r="X444" s="189"/>
      <c r="Y444" s="189"/>
      <c r="Z444" s="189"/>
      <c r="AA444" s="189"/>
      <c r="AB444" s="189"/>
      <c r="AC444" s="189"/>
      <c r="AD444" s="189"/>
    </row>
    <row r="445" spans="1:30" s="15" customFormat="1" ht="13.8">
      <c r="A445" s="409"/>
      <c r="B445" s="441"/>
      <c r="C445" s="388"/>
      <c r="D445" s="398"/>
      <c r="E445" s="399"/>
      <c r="F445" s="401"/>
      <c r="G445" s="401"/>
      <c r="H445" s="401"/>
      <c r="I445" s="401"/>
      <c r="J445" s="401"/>
      <c r="K445" s="189"/>
      <c r="L445" s="448"/>
      <c r="M445" s="379"/>
      <c r="N445" s="379"/>
      <c r="O445" s="379"/>
      <c r="P445" s="379"/>
      <c r="Q445" s="379"/>
      <c r="R445" s="379"/>
      <c r="S445" s="379"/>
      <c r="T445" s="189"/>
      <c r="U445" s="189"/>
      <c r="V445" s="189"/>
      <c r="W445" s="189"/>
      <c r="X445" s="189"/>
      <c r="Y445" s="189"/>
      <c r="Z445" s="189"/>
      <c r="AA445" s="189"/>
      <c r="AB445" s="189"/>
      <c r="AC445" s="189"/>
      <c r="AD445" s="189"/>
    </row>
    <row r="446" spans="1:30" s="15" customFormat="1" ht="13.8">
      <c r="A446" s="409"/>
      <c r="B446" s="441"/>
      <c r="C446" s="388"/>
      <c r="D446" s="398"/>
      <c r="E446" s="399"/>
      <c r="F446" s="401"/>
      <c r="G446" s="401"/>
      <c r="H446" s="401"/>
      <c r="I446" s="401"/>
      <c r="J446" s="401"/>
      <c r="K446" s="189"/>
      <c r="L446" s="448"/>
      <c r="M446" s="379"/>
      <c r="N446" s="379"/>
      <c r="O446" s="379"/>
      <c r="P446" s="379"/>
      <c r="Q446" s="379"/>
      <c r="R446" s="379"/>
      <c r="S446" s="379"/>
      <c r="T446" s="189"/>
      <c r="U446" s="189"/>
      <c r="V446" s="189"/>
      <c r="W446" s="189"/>
      <c r="X446" s="189"/>
      <c r="Y446" s="189"/>
      <c r="Z446" s="189"/>
      <c r="AA446" s="189"/>
      <c r="AB446" s="189"/>
      <c r="AC446" s="189"/>
      <c r="AD446" s="189"/>
    </row>
    <row r="447" spans="1:30" s="15" customFormat="1" ht="13.8">
      <c r="A447" s="409"/>
      <c r="B447" s="441"/>
      <c r="C447" s="388"/>
      <c r="D447" s="398"/>
      <c r="E447" s="399"/>
      <c r="F447" s="401"/>
      <c r="G447" s="401"/>
      <c r="H447" s="401"/>
      <c r="I447" s="401"/>
      <c r="J447" s="401"/>
      <c r="K447" s="189"/>
      <c r="L447" s="448"/>
      <c r="M447" s="379"/>
      <c r="N447" s="379"/>
      <c r="O447" s="379"/>
      <c r="P447" s="379"/>
      <c r="Q447" s="379"/>
      <c r="R447" s="379"/>
      <c r="S447" s="379"/>
      <c r="T447" s="189"/>
      <c r="U447" s="189"/>
      <c r="V447" s="189"/>
      <c r="W447" s="189"/>
      <c r="X447" s="189"/>
      <c r="Y447" s="189"/>
      <c r="Z447" s="189"/>
      <c r="AA447" s="189"/>
      <c r="AB447" s="189"/>
      <c r="AC447" s="189"/>
      <c r="AD447" s="189"/>
    </row>
    <row r="448" spans="1:30" s="15" customFormat="1" ht="13.8">
      <c r="A448" s="409"/>
      <c r="B448" s="441"/>
      <c r="C448" s="388"/>
      <c r="D448" s="398"/>
      <c r="E448" s="399"/>
      <c r="F448" s="401"/>
      <c r="G448" s="401"/>
      <c r="H448" s="401"/>
      <c r="I448" s="401"/>
      <c r="J448" s="401"/>
      <c r="K448" s="189"/>
      <c r="L448" s="448"/>
      <c r="M448" s="379"/>
      <c r="N448" s="379"/>
      <c r="O448" s="379"/>
      <c r="P448" s="379"/>
      <c r="Q448" s="379"/>
      <c r="R448" s="379"/>
      <c r="S448" s="379"/>
      <c r="T448" s="189"/>
      <c r="U448" s="189"/>
      <c r="V448" s="189"/>
      <c r="W448" s="189"/>
      <c r="X448" s="189"/>
      <c r="Y448" s="189"/>
      <c r="Z448" s="189"/>
      <c r="AA448" s="189"/>
      <c r="AB448" s="189"/>
      <c r="AC448" s="189"/>
      <c r="AD448" s="189"/>
    </row>
    <row r="449" spans="1:30" s="15" customFormat="1" ht="13.8">
      <c r="A449" s="409"/>
      <c r="B449" s="441"/>
      <c r="C449" s="388"/>
      <c r="D449" s="398"/>
      <c r="E449" s="399"/>
      <c r="F449" s="401"/>
      <c r="G449" s="401"/>
      <c r="H449" s="401"/>
      <c r="I449" s="401"/>
      <c r="J449" s="401"/>
      <c r="K449" s="189"/>
      <c r="L449" s="448"/>
      <c r="M449" s="379"/>
      <c r="N449" s="379"/>
      <c r="O449" s="379"/>
      <c r="P449" s="379"/>
      <c r="Q449" s="379"/>
      <c r="R449" s="379"/>
      <c r="S449" s="379"/>
      <c r="T449" s="189"/>
      <c r="U449" s="189"/>
      <c r="V449" s="189"/>
      <c r="W449" s="189"/>
      <c r="X449" s="189"/>
      <c r="Y449" s="189"/>
      <c r="Z449" s="189"/>
      <c r="AA449" s="189"/>
      <c r="AB449" s="189"/>
      <c r="AC449" s="189"/>
      <c r="AD449" s="189"/>
    </row>
    <row r="450" spans="1:30" s="15" customFormat="1" ht="13.8">
      <c r="A450" s="409"/>
      <c r="B450" s="441"/>
      <c r="C450" s="388"/>
      <c r="D450" s="404"/>
      <c r="E450" s="399"/>
      <c r="F450" s="401"/>
      <c r="G450" s="401"/>
      <c r="H450" s="401"/>
      <c r="I450" s="401"/>
      <c r="J450" s="401"/>
      <c r="K450" s="189"/>
      <c r="L450" s="448"/>
      <c r="M450" s="379"/>
      <c r="N450" s="379"/>
      <c r="O450" s="379"/>
      <c r="P450" s="379"/>
      <c r="Q450" s="379"/>
      <c r="R450" s="379"/>
      <c r="S450" s="379"/>
      <c r="T450" s="189"/>
      <c r="U450" s="189"/>
      <c r="V450" s="189"/>
      <c r="W450" s="189"/>
      <c r="X450" s="189"/>
      <c r="Y450" s="189"/>
      <c r="Z450" s="189"/>
      <c r="AA450" s="189"/>
      <c r="AB450" s="189"/>
      <c r="AC450" s="189"/>
      <c r="AD450" s="189"/>
    </row>
    <row r="451" spans="1:30" s="15" customFormat="1" ht="13.8">
      <c r="A451" s="409"/>
      <c r="B451" s="441"/>
      <c r="C451" s="388"/>
      <c r="D451" s="398"/>
      <c r="E451" s="399"/>
      <c r="F451" s="401"/>
      <c r="G451" s="401"/>
      <c r="H451" s="401"/>
      <c r="I451" s="401"/>
      <c r="J451" s="401"/>
      <c r="K451" s="189"/>
      <c r="L451" s="448"/>
      <c r="M451" s="379"/>
      <c r="N451" s="379"/>
      <c r="O451" s="379"/>
      <c r="P451" s="379"/>
      <c r="Q451" s="379"/>
      <c r="R451" s="379"/>
      <c r="S451" s="379"/>
      <c r="T451" s="189"/>
      <c r="U451" s="189"/>
      <c r="V451" s="189"/>
      <c r="W451" s="189"/>
      <c r="X451" s="189"/>
      <c r="Y451" s="189"/>
      <c r="Z451" s="189"/>
      <c r="AA451" s="189"/>
      <c r="AB451" s="189"/>
      <c r="AC451" s="189"/>
      <c r="AD451" s="189"/>
    </row>
    <row r="452" spans="1:30" s="15" customFormat="1" ht="13.8">
      <c r="A452" s="409"/>
      <c r="B452" s="441"/>
      <c r="C452" s="388"/>
      <c r="D452" s="398"/>
      <c r="E452" s="399"/>
      <c r="F452" s="401"/>
      <c r="G452" s="401"/>
      <c r="H452" s="401"/>
      <c r="I452" s="401"/>
      <c r="J452" s="401"/>
      <c r="K452" s="189"/>
      <c r="L452" s="448"/>
      <c r="M452" s="379"/>
      <c r="N452" s="379"/>
      <c r="O452" s="379"/>
      <c r="P452" s="379"/>
      <c r="Q452" s="379"/>
      <c r="R452" s="379"/>
      <c r="S452" s="379"/>
      <c r="T452" s="189"/>
      <c r="U452" s="189"/>
      <c r="V452" s="189"/>
      <c r="W452" s="189"/>
      <c r="X452" s="189"/>
      <c r="Y452" s="189"/>
      <c r="Z452" s="189"/>
      <c r="AA452" s="189"/>
      <c r="AB452" s="189"/>
      <c r="AC452" s="189"/>
      <c r="AD452" s="189"/>
    </row>
    <row r="453" spans="1:30" s="15" customFormat="1" ht="13.8">
      <c r="A453" s="409"/>
      <c r="B453" s="441"/>
      <c r="C453" s="388"/>
      <c r="D453" s="398"/>
      <c r="E453" s="399"/>
      <c r="F453" s="401"/>
      <c r="G453" s="401"/>
      <c r="H453" s="401"/>
      <c r="I453" s="401"/>
      <c r="J453" s="401"/>
      <c r="K453" s="189"/>
      <c r="L453" s="448"/>
      <c r="M453" s="379"/>
      <c r="N453" s="379"/>
      <c r="O453" s="379"/>
      <c r="P453" s="379"/>
      <c r="Q453" s="379"/>
      <c r="R453" s="379"/>
      <c r="S453" s="379"/>
      <c r="T453" s="189"/>
      <c r="U453" s="189"/>
      <c r="V453" s="189"/>
      <c r="W453" s="189"/>
      <c r="X453" s="189"/>
      <c r="Y453" s="189"/>
      <c r="Z453" s="189"/>
      <c r="AA453" s="189"/>
      <c r="AB453" s="189"/>
      <c r="AC453" s="189"/>
      <c r="AD453" s="189"/>
    </row>
    <row r="454" spans="1:30" s="15" customFormat="1" ht="13.8">
      <c r="A454" s="409"/>
      <c r="B454" s="441"/>
      <c r="C454" s="388"/>
      <c r="D454" s="398"/>
      <c r="E454" s="399"/>
      <c r="F454" s="401"/>
      <c r="G454" s="401"/>
      <c r="H454" s="401"/>
      <c r="I454" s="401"/>
      <c r="J454" s="401"/>
      <c r="K454" s="189"/>
      <c r="L454" s="448"/>
      <c r="M454" s="379"/>
      <c r="N454" s="379"/>
      <c r="O454" s="379"/>
      <c r="P454" s="379"/>
      <c r="Q454" s="379"/>
      <c r="R454" s="379"/>
      <c r="S454" s="379"/>
      <c r="T454" s="189"/>
      <c r="U454" s="189"/>
      <c r="V454" s="189"/>
      <c r="W454" s="189"/>
      <c r="X454" s="189"/>
      <c r="Y454" s="189"/>
      <c r="Z454" s="189"/>
      <c r="AA454" s="189"/>
      <c r="AB454" s="189"/>
      <c r="AC454" s="189"/>
      <c r="AD454" s="189"/>
    </row>
    <row r="455" spans="1:30" s="15" customFormat="1" ht="13.8">
      <c r="A455" s="409"/>
      <c r="B455" s="441"/>
      <c r="C455" s="388"/>
      <c r="D455" s="398"/>
      <c r="E455" s="399"/>
      <c r="F455" s="401"/>
      <c r="G455" s="401"/>
      <c r="H455" s="401"/>
      <c r="I455" s="401"/>
      <c r="J455" s="401"/>
      <c r="K455" s="189"/>
      <c r="L455" s="448"/>
      <c r="M455" s="379"/>
      <c r="N455" s="379"/>
      <c r="O455" s="379"/>
      <c r="P455" s="379"/>
      <c r="Q455" s="379"/>
      <c r="R455" s="379"/>
      <c r="S455" s="379"/>
      <c r="T455" s="189"/>
      <c r="U455" s="189"/>
      <c r="V455" s="189"/>
      <c r="W455" s="189"/>
      <c r="X455" s="189"/>
      <c r="Y455" s="189"/>
      <c r="Z455" s="189"/>
      <c r="AA455" s="189"/>
      <c r="AB455" s="189"/>
      <c r="AC455" s="189"/>
      <c r="AD455" s="189"/>
    </row>
    <row r="456" spans="1:30" s="15" customFormat="1" ht="13.8">
      <c r="A456" s="409"/>
      <c r="B456" s="441"/>
      <c r="C456" s="388"/>
      <c r="D456" s="398"/>
      <c r="E456" s="399"/>
      <c r="F456" s="401"/>
      <c r="G456" s="401"/>
      <c r="H456" s="401"/>
      <c r="I456" s="401"/>
      <c r="J456" s="401"/>
      <c r="K456" s="189"/>
      <c r="L456" s="448"/>
      <c r="M456" s="379"/>
      <c r="N456" s="379"/>
      <c r="O456" s="379"/>
      <c r="P456" s="379"/>
      <c r="Q456" s="379"/>
      <c r="R456" s="379"/>
      <c r="S456" s="379"/>
      <c r="T456" s="189"/>
      <c r="U456" s="189"/>
      <c r="V456" s="189"/>
      <c r="W456" s="189"/>
      <c r="X456" s="189"/>
      <c r="Y456" s="189"/>
      <c r="Z456" s="189"/>
      <c r="AA456" s="189"/>
      <c r="AB456" s="189"/>
      <c r="AC456" s="189"/>
      <c r="AD456" s="189"/>
    </row>
    <row r="457" spans="1:30" s="15" customFormat="1" ht="13.8">
      <c r="A457" s="409"/>
      <c r="B457" s="441"/>
      <c r="C457" s="388"/>
      <c r="D457" s="398"/>
      <c r="E457" s="399"/>
      <c r="F457" s="401"/>
      <c r="G457" s="401"/>
      <c r="H457" s="401"/>
      <c r="I457" s="401"/>
      <c r="J457" s="401"/>
      <c r="K457" s="189"/>
      <c r="L457" s="448"/>
      <c r="M457" s="379"/>
      <c r="N457" s="379"/>
      <c r="O457" s="379"/>
      <c r="P457" s="379"/>
      <c r="Q457" s="379"/>
      <c r="R457" s="379"/>
      <c r="S457" s="379"/>
      <c r="T457" s="189"/>
      <c r="U457" s="189"/>
      <c r="V457" s="189"/>
      <c r="W457" s="189"/>
      <c r="X457" s="189"/>
      <c r="Y457" s="189"/>
      <c r="Z457" s="189"/>
      <c r="AA457" s="189"/>
      <c r="AB457" s="189"/>
      <c r="AC457" s="189"/>
      <c r="AD457" s="189"/>
    </row>
    <row r="458" spans="1:30" s="15" customFormat="1" ht="13.8">
      <c r="A458" s="409"/>
      <c r="B458" s="441"/>
      <c r="C458" s="388"/>
      <c r="D458" s="398"/>
      <c r="E458" s="399"/>
      <c r="F458" s="401"/>
      <c r="G458" s="401"/>
      <c r="H458" s="401"/>
      <c r="I458" s="401"/>
      <c r="J458" s="401"/>
      <c r="K458" s="189"/>
      <c r="L458" s="448"/>
      <c r="M458" s="379"/>
      <c r="N458" s="379"/>
      <c r="O458" s="379"/>
      <c r="P458" s="379"/>
      <c r="Q458" s="379"/>
      <c r="R458" s="379"/>
      <c r="S458" s="379"/>
      <c r="T458" s="189"/>
      <c r="U458" s="189"/>
      <c r="V458" s="189"/>
      <c r="W458" s="189"/>
      <c r="X458" s="189"/>
      <c r="Y458" s="189"/>
      <c r="Z458" s="189"/>
      <c r="AA458" s="189"/>
      <c r="AB458" s="189"/>
      <c r="AC458" s="189"/>
      <c r="AD458" s="189"/>
    </row>
    <row r="459" spans="1:30" s="15" customFormat="1" ht="13.8">
      <c r="A459" s="409"/>
      <c r="B459" s="441"/>
      <c r="C459" s="388"/>
      <c r="D459" s="398"/>
      <c r="E459" s="399"/>
      <c r="F459" s="401"/>
      <c r="G459" s="401"/>
      <c r="H459" s="401"/>
      <c r="I459" s="401"/>
      <c r="J459" s="401"/>
      <c r="K459" s="189"/>
      <c r="L459" s="448"/>
      <c r="M459" s="379"/>
      <c r="N459" s="379"/>
      <c r="O459" s="379"/>
      <c r="P459" s="379"/>
      <c r="Q459" s="379"/>
      <c r="R459" s="379"/>
      <c r="S459" s="379"/>
      <c r="T459" s="189"/>
      <c r="U459" s="189"/>
      <c r="V459" s="189"/>
      <c r="W459" s="189"/>
      <c r="X459" s="189"/>
      <c r="Y459" s="189"/>
      <c r="Z459" s="189"/>
      <c r="AA459" s="189"/>
      <c r="AB459" s="189"/>
      <c r="AC459" s="189"/>
      <c r="AD459" s="189"/>
    </row>
    <row r="460" spans="1:30" s="15" customFormat="1" ht="13.8">
      <c r="A460" s="409"/>
      <c r="B460" s="441"/>
      <c r="C460" s="388"/>
      <c r="D460" s="398"/>
      <c r="E460" s="399"/>
      <c r="F460" s="401"/>
      <c r="G460" s="401"/>
      <c r="H460" s="401"/>
      <c r="I460" s="401"/>
      <c r="J460" s="401"/>
      <c r="K460" s="189"/>
      <c r="L460" s="448"/>
      <c r="M460" s="379"/>
      <c r="N460" s="379"/>
      <c r="O460" s="379"/>
      <c r="P460" s="379"/>
      <c r="Q460" s="379"/>
      <c r="R460" s="379"/>
      <c r="S460" s="379"/>
      <c r="T460" s="189"/>
      <c r="U460" s="189"/>
      <c r="V460" s="189"/>
      <c r="W460" s="189"/>
      <c r="X460" s="189"/>
      <c r="Y460" s="189"/>
      <c r="Z460" s="189"/>
      <c r="AA460" s="189"/>
      <c r="AB460" s="189"/>
      <c r="AC460" s="189"/>
      <c r="AD460" s="189"/>
    </row>
    <row r="461" spans="1:30" s="15" customFormat="1" ht="13.8">
      <c r="A461" s="409"/>
      <c r="B461" s="441"/>
      <c r="C461" s="388"/>
      <c r="D461" s="398"/>
      <c r="E461" s="399"/>
      <c r="F461" s="401"/>
      <c r="G461" s="401"/>
      <c r="H461" s="401"/>
      <c r="I461" s="401"/>
      <c r="J461" s="401"/>
      <c r="K461" s="189"/>
      <c r="L461" s="448"/>
      <c r="M461" s="379"/>
      <c r="N461" s="379"/>
      <c r="O461" s="379"/>
      <c r="P461" s="379"/>
      <c r="Q461" s="379"/>
      <c r="R461" s="379"/>
      <c r="S461" s="379"/>
      <c r="T461" s="189"/>
      <c r="U461" s="189"/>
      <c r="V461" s="189"/>
      <c r="W461" s="189"/>
      <c r="X461" s="189"/>
      <c r="Y461" s="189"/>
      <c r="Z461" s="189"/>
      <c r="AA461" s="189"/>
      <c r="AB461" s="189"/>
      <c r="AC461" s="189"/>
      <c r="AD461" s="189"/>
    </row>
    <row r="462" spans="1:30" s="15" customFormat="1" ht="13.8">
      <c r="A462" s="409"/>
      <c r="B462" s="441"/>
      <c r="C462" s="388"/>
      <c r="D462" s="398"/>
      <c r="E462" s="399"/>
      <c r="F462" s="401"/>
      <c r="G462" s="401"/>
      <c r="H462" s="401"/>
      <c r="I462" s="401"/>
      <c r="J462" s="401"/>
      <c r="K462" s="189"/>
      <c r="L462" s="448"/>
      <c r="M462" s="379"/>
      <c r="N462" s="379"/>
      <c r="O462" s="379"/>
      <c r="P462" s="379"/>
      <c r="Q462" s="379"/>
      <c r="R462" s="379"/>
      <c r="S462" s="379"/>
      <c r="T462" s="189"/>
      <c r="U462" s="189"/>
      <c r="V462" s="189"/>
      <c r="W462" s="189"/>
      <c r="X462" s="189"/>
      <c r="Y462" s="189"/>
      <c r="Z462" s="189"/>
      <c r="AA462" s="189"/>
      <c r="AB462" s="189"/>
      <c r="AC462" s="189"/>
      <c r="AD462" s="189"/>
    </row>
    <row r="463" spans="1:30" s="15" customFormat="1" ht="13.8">
      <c r="A463" s="409"/>
      <c r="B463" s="441"/>
      <c r="C463" s="388"/>
      <c r="D463" s="398"/>
      <c r="E463" s="399"/>
      <c r="F463" s="401"/>
      <c r="G463" s="401"/>
      <c r="H463" s="401"/>
      <c r="I463" s="401"/>
      <c r="J463" s="401"/>
      <c r="K463" s="189"/>
      <c r="L463" s="448"/>
      <c r="M463" s="379"/>
      <c r="N463" s="379"/>
      <c r="O463" s="379"/>
      <c r="P463" s="379"/>
      <c r="Q463" s="379"/>
      <c r="R463" s="379"/>
      <c r="S463" s="379"/>
      <c r="T463" s="189"/>
      <c r="U463" s="189"/>
      <c r="V463" s="189"/>
      <c r="W463" s="189"/>
      <c r="X463" s="189"/>
      <c r="Y463" s="189"/>
      <c r="Z463" s="189"/>
      <c r="AA463" s="189"/>
      <c r="AB463" s="189"/>
      <c r="AC463" s="189"/>
      <c r="AD463" s="189"/>
    </row>
    <row r="464" spans="1:30" s="15" customFormat="1" ht="13.8">
      <c r="A464" s="409"/>
      <c r="B464" s="441"/>
      <c r="C464" s="388"/>
      <c r="D464" s="398"/>
      <c r="E464" s="399"/>
      <c r="F464" s="401"/>
      <c r="G464" s="401"/>
      <c r="H464" s="401"/>
      <c r="I464" s="401"/>
      <c r="J464" s="401"/>
      <c r="K464" s="189"/>
      <c r="L464" s="448"/>
      <c r="M464" s="379"/>
      <c r="N464" s="379"/>
      <c r="O464" s="379"/>
      <c r="P464" s="379"/>
      <c r="Q464" s="379"/>
      <c r="R464" s="379"/>
      <c r="S464" s="379"/>
      <c r="T464" s="189"/>
      <c r="U464" s="189"/>
      <c r="V464" s="189"/>
      <c r="W464" s="189"/>
      <c r="X464" s="189"/>
      <c r="Y464" s="189"/>
      <c r="Z464" s="189"/>
      <c r="AA464" s="189"/>
      <c r="AB464" s="189"/>
      <c r="AC464" s="189"/>
      <c r="AD464" s="189"/>
    </row>
    <row r="465" spans="1:30" s="15" customFormat="1" ht="13.8">
      <c r="A465" s="409"/>
      <c r="B465" s="441"/>
      <c r="C465" s="388"/>
      <c r="D465" s="398"/>
      <c r="E465" s="399"/>
      <c r="F465" s="401"/>
      <c r="G465" s="401"/>
      <c r="H465" s="401"/>
      <c r="I465" s="401"/>
      <c r="J465" s="401"/>
      <c r="K465" s="189"/>
      <c r="L465" s="448"/>
      <c r="M465" s="379"/>
      <c r="N465" s="379"/>
      <c r="O465" s="379"/>
      <c r="P465" s="379"/>
      <c r="Q465" s="379"/>
      <c r="R465" s="379"/>
      <c r="S465" s="379"/>
      <c r="T465" s="189"/>
      <c r="U465" s="189"/>
      <c r="V465" s="189"/>
      <c r="W465" s="189"/>
      <c r="X465" s="189"/>
      <c r="Y465" s="189"/>
      <c r="Z465" s="189"/>
      <c r="AA465" s="189"/>
      <c r="AB465" s="189"/>
      <c r="AC465" s="189"/>
      <c r="AD465" s="189"/>
    </row>
    <row r="466" spans="1:30" s="15" customFormat="1" ht="13.8">
      <c r="A466" s="409"/>
      <c r="B466" s="441"/>
      <c r="C466" s="388"/>
      <c r="D466" s="404"/>
      <c r="E466" s="399"/>
      <c r="F466" s="401"/>
      <c r="G466" s="401"/>
      <c r="H466" s="401"/>
      <c r="I466" s="401"/>
      <c r="J466" s="401"/>
      <c r="K466" s="189"/>
      <c r="L466" s="189"/>
      <c r="M466" s="379"/>
      <c r="N466" s="379"/>
      <c r="O466" s="379"/>
      <c r="P466" s="379"/>
      <c r="Q466" s="379"/>
      <c r="R466" s="379"/>
      <c r="S466" s="379"/>
      <c r="T466" s="189"/>
      <c r="U466" s="189"/>
      <c r="V466" s="189"/>
      <c r="W466" s="189"/>
      <c r="X466" s="189"/>
      <c r="Y466" s="189"/>
      <c r="Z466" s="189"/>
      <c r="AA466" s="189"/>
      <c r="AB466" s="189"/>
      <c r="AC466" s="189"/>
      <c r="AD466" s="189"/>
    </row>
    <row r="467" spans="1:30" s="15" customFormat="1" ht="13.8">
      <c r="A467" s="409"/>
      <c r="B467" s="441"/>
      <c r="C467" s="388"/>
      <c r="D467" s="398"/>
      <c r="E467" s="399"/>
      <c r="F467" s="401"/>
      <c r="G467" s="401"/>
      <c r="H467" s="401"/>
      <c r="I467" s="401"/>
      <c r="J467" s="401"/>
      <c r="K467" s="189"/>
      <c r="L467" s="448"/>
      <c r="M467" s="379"/>
      <c r="N467" s="379"/>
      <c r="O467" s="379"/>
      <c r="P467" s="379"/>
      <c r="Q467" s="379"/>
      <c r="R467" s="379"/>
      <c r="S467" s="379"/>
      <c r="T467" s="189"/>
      <c r="U467" s="189"/>
      <c r="V467" s="189"/>
      <c r="W467" s="189"/>
      <c r="X467" s="189"/>
      <c r="Y467" s="189"/>
      <c r="Z467" s="189"/>
      <c r="AA467" s="189"/>
      <c r="AB467" s="189"/>
      <c r="AC467" s="189"/>
      <c r="AD467" s="189"/>
    </row>
    <row r="468" spans="1:30" s="15" customFormat="1" ht="13.8">
      <c r="A468" s="409"/>
      <c r="B468" s="441"/>
      <c r="C468" s="388"/>
      <c r="D468" s="398"/>
      <c r="E468" s="399"/>
      <c r="F468" s="401"/>
      <c r="G468" s="401"/>
      <c r="H468" s="401"/>
      <c r="I468" s="401"/>
      <c r="J468" s="401"/>
      <c r="K468" s="189"/>
      <c r="L468" s="448"/>
      <c r="M468" s="379"/>
      <c r="N468" s="379"/>
      <c r="O468" s="379"/>
      <c r="P468" s="379"/>
      <c r="Q468" s="379"/>
      <c r="R468" s="379"/>
      <c r="S468" s="379"/>
      <c r="T468" s="189"/>
      <c r="U468" s="189"/>
      <c r="V468" s="189"/>
      <c r="W468" s="189"/>
      <c r="X468" s="189"/>
      <c r="Y468" s="189"/>
      <c r="Z468" s="189"/>
      <c r="AA468" s="189"/>
      <c r="AB468" s="189"/>
      <c r="AC468" s="189"/>
      <c r="AD468" s="189"/>
    </row>
    <row r="469" spans="1:30" s="15" customFormat="1" ht="13.8">
      <c r="A469" s="409"/>
      <c r="B469" s="441"/>
      <c r="C469" s="388"/>
      <c r="D469" s="398"/>
      <c r="E469" s="399"/>
      <c r="F469" s="401"/>
      <c r="G469" s="401"/>
      <c r="H469" s="401"/>
      <c r="I469" s="401"/>
      <c r="J469" s="401"/>
      <c r="K469" s="189"/>
      <c r="L469" s="448"/>
      <c r="M469" s="379"/>
      <c r="N469" s="379"/>
      <c r="O469" s="379"/>
      <c r="P469" s="379"/>
      <c r="Q469" s="379"/>
      <c r="R469" s="379"/>
      <c r="S469" s="379"/>
      <c r="T469" s="189"/>
      <c r="U469" s="189"/>
      <c r="V469" s="189"/>
      <c r="W469" s="189"/>
      <c r="X469" s="189"/>
      <c r="Y469" s="189"/>
      <c r="Z469" s="189"/>
      <c r="AA469" s="189"/>
      <c r="AB469" s="189"/>
      <c r="AC469" s="189"/>
      <c r="AD469" s="189"/>
    </row>
    <row r="470" spans="1:30" s="15" customFormat="1" ht="13.8">
      <c r="A470" s="409"/>
      <c r="B470" s="441"/>
      <c r="C470" s="388"/>
      <c r="D470" s="398"/>
      <c r="E470" s="399"/>
      <c r="F470" s="401"/>
      <c r="G470" s="401"/>
      <c r="H470" s="401"/>
      <c r="I470" s="401"/>
      <c r="J470" s="401"/>
      <c r="K470" s="189"/>
      <c r="L470" s="448"/>
      <c r="M470" s="379"/>
      <c r="N470" s="379"/>
      <c r="O470" s="379"/>
      <c r="P470" s="379"/>
      <c r="Q470" s="379"/>
      <c r="R470" s="379"/>
      <c r="S470" s="379"/>
      <c r="T470" s="189"/>
      <c r="U470" s="189"/>
      <c r="V470" s="189"/>
      <c r="W470" s="189"/>
      <c r="X470" s="189"/>
      <c r="Y470" s="189"/>
      <c r="Z470" s="189"/>
      <c r="AA470" s="189"/>
      <c r="AB470" s="189"/>
      <c r="AC470" s="189"/>
      <c r="AD470" s="189"/>
    </row>
    <row r="471" spans="1:30" s="15" customFormat="1" ht="13.8">
      <c r="A471" s="409"/>
      <c r="B471" s="441"/>
      <c r="C471" s="388"/>
      <c r="D471" s="398"/>
      <c r="E471" s="399"/>
      <c r="F471" s="401"/>
      <c r="G471" s="401"/>
      <c r="H471" s="401"/>
      <c r="I471" s="401"/>
      <c r="J471" s="401"/>
      <c r="K471" s="189"/>
      <c r="L471" s="448"/>
      <c r="M471" s="379"/>
      <c r="N471" s="379"/>
      <c r="O471" s="379"/>
      <c r="P471" s="379"/>
      <c r="Q471" s="379"/>
      <c r="R471" s="379"/>
      <c r="S471" s="379"/>
      <c r="T471" s="189"/>
      <c r="U471" s="189"/>
      <c r="V471" s="189"/>
      <c r="W471" s="189"/>
      <c r="X471" s="189"/>
      <c r="Y471" s="189"/>
      <c r="Z471" s="189"/>
      <c r="AA471" s="189"/>
      <c r="AB471" s="189"/>
      <c r="AC471" s="189"/>
      <c r="AD471" s="189"/>
    </row>
    <row r="472" spans="1:30" s="15" customFormat="1" ht="13.8">
      <c r="A472" s="409"/>
      <c r="B472" s="441"/>
      <c r="C472" s="388"/>
      <c r="D472" s="398"/>
      <c r="E472" s="399"/>
      <c r="F472" s="401"/>
      <c r="G472" s="401"/>
      <c r="H472" s="401"/>
      <c r="I472" s="401"/>
      <c r="J472" s="401"/>
      <c r="K472" s="189"/>
      <c r="L472" s="448"/>
      <c r="M472" s="379"/>
      <c r="N472" s="379"/>
      <c r="O472" s="379"/>
      <c r="P472" s="379"/>
      <c r="Q472" s="379"/>
      <c r="R472" s="379"/>
      <c r="S472" s="379"/>
      <c r="T472" s="189"/>
      <c r="U472" s="189"/>
      <c r="V472" s="189"/>
      <c r="W472" s="189"/>
      <c r="X472" s="189"/>
      <c r="Y472" s="189"/>
      <c r="Z472" s="189"/>
      <c r="AA472" s="189"/>
      <c r="AB472" s="189"/>
      <c r="AC472" s="189"/>
      <c r="AD472" s="189"/>
    </row>
    <row r="473" spans="1:30" s="15" customFormat="1" ht="13.8">
      <c r="A473" s="409"/>
      <c r="B473" s="441"/>
      <c r="C473" s="388"/>
      <c r="D473" s="398"/>
      <c r="E473" s="399"/>
      <c r="F473" s="401"/>
      <c r="G473" s="401"/>
      <c r="H473" s="401"/>
      <c r="I473" s="401"/>
      <c r="J473" s="401"/>
      <c r="K473" s="189"/>
      <c r="L473" s="448"/>
      <c r="M473" s="379"/>
      <c r="N473" s="379"/>
      <c r="O473" s="379"/>
      <c r="P473" s="379"/>
      <c r="Q473" s="379"/>
      <c r="R473" s="379"/>
      <c r="S473" s="379"/>
      <c r="T473" s="189"/>
      <c r="U473" s="189"/>
      <c r="V473" s="189"/>
      <c r="W473" s="189"/>
      <c r="X473" s="189"/>
      <c r="Y473" s="189"/>
      <c r="Z473" s="189"/>
      <c r="AA473" s="189"/>
      <c r="AB473" s="189"/>
      <c r="AC473" s="189"/>
      <c r="AD473" s="189"/>
    </row>
    <row r="474" spans="1:30" s="15" customFormat="1" ht="13.8">
      <c r="A474" s="409"/>
      <c r="B474" s="441"/>
      <c r="C474" s="388"/>
      <c r="D474" s="398"/>
      <c r="E474" s="399"/>
      <c r="F474" s="401"/>
      <c r="G474" s="401"/>
      <c r="H474" s="401"/>
      <c r="I474" s="401"/>
      <c r="J474" s="401"/>
      <c r="K474" s="189"/>
      <c r="L474" s="448"/>
      <c r="M474" s="379"/>
      <c r="N474" s="379"/>
      <c r="O474" s="379"/>
      <c r="P474" s="379"/>
      <c r="Q474" s="379"/>
      <c r="R474" s="379"/>
      <c r="S474" s="379"/>
      <c r="T474" s="189"/>
      <c r="U474" s="189"/>
      <c r="V474" s="189"/>
      <c r="W474" s="189"/>
      <c r="X474" s="189"/>
      <c r="Y474" s="189"/>
      <c r="Z474" s="189"/>
      <c r="AA474" s="189"/>
      <c r="AB474" s="189"/>
      <c r="AC474" s="189"/>
      <c r="AD474" s="189"/>
    </row>
    <row r="475" spans="1:30" s="15" customFormat="1" ht="13.8">
      <c r="A475" s="409"/>
      <c r="B475" s="441"/>
      <c r="C475" s="388"/>
      <c r="D475" s="398"/>
      <c r="E475" s="399"/>
      <c r="F475" s="401"/>
      <c r="G475" s="401"/>
      <c r="H475" s="401"/>
      <c r="I475" s="401"/>
      <c r="J475" s="401"/>
      <c r="K475" s="189"/>
      <c r="L475" s="448"/>
      <c r="M475" s="379"/>
      <c r="N475" s="379"/>
      <c r="O475" s="379"/>
      <c r="P475" s="379"/>
      <c r="Q475" s="379"/>
      <c r="R475" s="379"/>
      <c r="S475" s="379"/>
      <c r="T475" s="189"/>
      <c r="U475" s="189"/>
      <c r="V475" s="189"/>
      <c r="W475" s="189"/>
      <c r="X475" s="189"/>
      <c r="Y475" s="189"/>
      <c r="Z475" s="189"/>
      <c r="AA475" s="189"/>
      <c r="AB475" s="189"/>
      <c r="AC475" s="189"/>
      <c r="AD475" s="189"/>
    </row>
    <row r="476" spans="1:30" s="15" customFormat="1" ht="13.8">
      <c r="A476" s="409"/>
      <c r="B476" s="441"/>
      <c r="C476" s="388"/>
      <c r="D476" s="398"/>
      <c r="E476" s="399"/>
      <c r="F476" s="401"/>
      <c r="G476" s="401"/>
      <c r="H476" s="401"/>
      <c r="I476" s="401"/>
      <c r="J476" s="401"/>
      <c r="K476" s="189"/>
      <c r="L476" s="448"/>
      <c r="M476" s="379"/>
      <c r="N476" s="379"/>
      <c r="O476" s="379"/>
      <c r="P476" s="379"/>
      <c r="Q476" s="379"/>
      <c r="R476" s="379"/>
      <c r="S476" s="379"/>
      <c r="T476" s="189"/>
      <c r="U476" s="189"/>
      <c r="V476" s="189"/>
      <c r="W476" s="189"/>
      <c r="X476" s="189"/>
      <c r="Y476" s="189"/>
      <c r="Z476" s="189"/>
      <c r="AA476" s="189"/>
      <c r="AB476" s="189"/>
      <c r="AC476" s="189"/>
      <c r="AD476" s="189"/>
    </row>
    <row r="477" spans="1:30" s="15" customFormat="1" ht="13.8">
      <c r="A477" s="409"/>
      <c r="B477" s="441"/>
      <c r="C477" s="388"/>
      <c r="D477" s="398"/>
      <c r="E477" s="399"/>
      <c r="F477" s="401"/>
      <c r="G477" s="401"/>
      <c r="H477" s="401"/>
      <c r="I477" s="401"/>
      <c r="J477" s="401"/>
      <c r="K477" s="189"/>
      <c r="L477" s="448"/>
      <c r="M477" s="379"/>
      <c r="N477" s="379"/>
      <c r="O477" s="379"/>
      <c r="P477" s="379"/>
      <c r="Q477" s="379"/>
      <c r="R477" s="379"/>
      <c r="S477" s="379"/>
      <c r="T477" s="189"/>
      <c r="U477" s="189"/>
      <c r="V477" s="189"/>
      <c r="W477" s="189"/>
      <c r="X477" s="189"/>
      <c r="Y477" s="189"/>
      <c r="Z477" s="189"/>
      <c r="AA477" s="189"/>
      <c r="AB477" s="189"/>
      <c r="AC477" s="189"/>
      <c r="AD477" s="189"/>
    </row>
    <row r="478" spans="1:30" s="15" customFormat="1" ht="13.8">
      <c r="A478" s="409"/>
      <c r="B478" s="441"/>
      <c r="C478" s="388"/>
      <c r="D478" s="398"/>
      <c r="E478" s="399"/>
      <c r="F478" s="401"/>
      <c r="G478" s="401"/>
      <c r="H478" s="401"/>
      <c r="I478" s="401"/>
      <c r="J478" s="401"/>
      <c r="K478" s="189"/>
      <c r="L478" s="448"/>
      <c r="M478" s="379"/>
      <c r="N478" s="379"/>
      <c r="O478" s="379"/>
      <c r="P478" s="379"/>
      <c r="Q478" s="379"/>
      <c r="R478" s="379"/>
      <c r="S478" s="379"/>
      <c r="T478" s="189"/>
      <c r="U478" s="189"/>
      <c r="V478" s="189"/>
      <c r="W478" s="189"/>
      <c r="X478" s="189"/>
      <c r="Y478" s="189"/>
      <c r="Z478" s="189"/>
      <c r="AA478" s="189"/>
      <c r="AB478" s="189"/>
      <c r="AC478" s="189"/>
      <c r="AD478" s="189"/>
    </row>
    <row r="479" spans="1:30" s="15" customFormat="1" ht="13.8">
      <c r="A479" s="409"/>
      <c r="B479" s="441"/>
      <c r="C479" s="388"/>
      <c r="D479" s="398"/>
      <c r="E479" s="399"/>
      <c r="F479" s="401"/>
      <c r="G479" s="401"/>
      <c r="H479" s="401"/>
      <c r="I479" s="401"/>
      <c r="J479" s="401"/>
      <c r="K479" s="189"/>
      <c r="L479" s="448"/>
      <c r="M479" s="379"/>
      <c r="N479" s="379"/>
      <c r="O479" s="379"/>
      <c r="P479" s="379"/>
      <c r="Q479" s="379"/>
      <c r="R479" s="379"/>
      <c r="S479" s="379"/>
      <c r="T479" s="189"/>
      <c r="U479" s="189"/>
      <c r="V479" s="189"/>
      <c r="W479" s="189"/>
      <c r="X479" s="189"/>
      <c r="Y479" s="189"/>
      <c r="Z479" s="189"/>
      <c r="AA479" s="189"/>
      <c r="AB479" s="189"/>
      <c r="AC479" s="189"/>
      <c r="AD479" s="189"/>
    </row>
    <row r="480" spans="1:30" s="15" customFormat="1" ht="13.8">
      <c r="A480" s="409"/>
      <c r="B480" s="441"/>
      <c r="C480" s="388"/>
      <c r="D480" s="398"/>
      <c r="E480" s="399"/>
      <c r="F480" s="401"/>
      <c r="G480" s="401"/>
      <c r="H480" s="401"/>
      <c r="I480" s="401"/>
      <c r="J480" s="401"/>
      <c r="K480" s="189"/>
      <c r="L480" s="448"/>
      <c r="M480" s="379"/>
      <c r="N480" s="379"/>
      <c r="O480" s="379"/>
      <c r="P480" s="379"/>
      <c r="Q480" s="379"/>
      <c r="R480" s="379"/>
      <c r="S480" s="379"/>
      <c r="T480" s="189"/>
      <c r="U480" s="189"/>
      <c r="V480" s="189"/>
      <c r="W480" s="189"/>
      <c r="X480" s="189"/>
      <c r="Y480" s="189"/>
      <c r="Z480" s="189"/>
      <c r="AA480" s="189"/>
      <c r="AB480" s="189"/>
      <c r="AC480" s="189"/>
      <c r="AD480" s="189"/>
    </row>
    <row r="481" spans="1:30" s="15" customFormat="1" ht="13.8">
      <c r="A481" s="409"/>
      <c r="B481" s="441"/>
      <c r="C481" s="388"/>
      <c r="D481" s="398"/>
      <c r="E481" s="399"/>
      <c r="F481" s="401"/>
      <c r="G481" s="401"/>
      <c r="H481" s="401"/>
      <c r="I481" s="401"/>
      <c r="J481" s="401"/>
      <c r="K481" s="189"/>
      <c r="L481" s="448"/>
      <c r="M481" s="379"/>
      <c r="N481" s="379"/>
      <c r="O481" s="379"/>
      <c r="P481" s="379"/>
      <c r="Q481" s="379"/>
      <c r="R481" s="379"/>
      <c r="S481" s="379"/>
      <c r="T481" s="189"/>
      <c r="U481" s="189"/>
      <c r="V481" s="189"/>
      <c r="W481" s="189"/>
      <c r="X481" s="189"/>
      <c r="Y481" s="189"/>
      <c r="Z481" s="189"/>
      <c r="AA481" s="189"/>
      <c r="AB481" s="189"/>
      <c r="AC481" s="189"/>
      <c r="AD481" s="189"/>
    </row>
    <row r="482" spans="1:30" s="15" customFormat="1" ht="13.8">
      <c r="A482" s="409"/>
      <c r="B482" s="441"/>
      <c r="C482" s="388"/>
      <c r="D482" s="398"/>
      <c r="E482" s="399"/>
      <c r="F482" s="401"/>
      <c r="G482" s="401"/>
      <c r="H482" s="401"/>
      <c r="I482" s="401"/>
      <c r="J482" s="401"/>
      <c r="K482" s="189"/>
      <c r="L482" s="448"/>
      <c r="M482" s="379"/>
      <c r="N482" s="379"/>
      <c r="O482" s="379"/>
      <c r="P482" s="379"/>
      <c r="Q482" s="379"/>
      <c r="R482" s="379"/>
      <c r="S482" s="379"/>
      <c r="T482" s="189"/>
      <c r="U482" s="189"/>
      <c r="V482" s="189"/>
      <c r="W482" s="189"/>
      <c r="X482" s="189"/>
      <c r="Y482" s="189"/>
      <c r="Z482" s="189"/>
      <c r="AA482" s="189"/>
      <c r="AB482" s="189"/>
      <c r="AC482" s="189"/>
      <c r="AD482" s="189"/>
    </row>
    <row r="483" spans="1:30" s="15" customFormat="1" ht="13.8">
      <c r="A483" s="409"/>
      <c r="B483" s="441"/>
      <c r="C483" s="388"/>
      <c r="D483" s="398"/>
      <c r="E483" s="399"/>
      <c r="F483" s="401"/>
      <c r="G483" s="401"/>
      <c r="H483" s="401"/>
      <c r="I483" s="401"/>
      <c r="J483" s="401"/>
      <c r="K483" s="189"/>
      <c r="L483" s="448"/>
      <c r="M483" s="379"/>
      <c r="N483" s="379"/>
      <c r="O483" s="379"/>
      <c r="P483" s="379"/>
      <c r="Q483" s="379"/>
      <c r="R483" s="379"/>
      <c r="S483" s="379"/>
      <c r="T483" s="189"/>
      <c r="U483" s="189"/>
      <c r="V483" s="189"/>
      <c r="W483" s="189"/>
      <c r="X483" s="189"/>
      <c r="Y483" s="189"/>
      <c r="Z483" s="189"/>
      <c r="AA483" s="189"/>
      <c r="AB483" s="189"/>
      <c r="AC483" s="189"/>
      <c r="AD483" s="189"/>
    </row>
    <row r="484" spans="1:30" s="15" customFormat="1" ht="13.8">
      <c r="A484" s="409"/>
      <c r="B484" s="441"/>
      <c r="C484" s="388"/>
      <c r="D484" s="398"/>
      <c r="E484" s="399"/>
      <c r="F484" s="401"/>
      <c r="G484" s="401"/>
      <c r="H484" s="401"/>
      <c r="I484" s="401"/>
      <c r="J484" s="401"/>
      <c r="K484" s="189"/>
      <c r="L484" s="448"/>
      <c r="M484" s="379"/>
      <c r="N484" s="379"/>
      <c r="O484" s="379"/>
      <c r="P484" s="379"/>
      <c r="Q484" s="379"/>
      <c r="R484" s="379"/>
      <c r="S484" s="379"/>
      <c r="T484" s="189"/>
      <c r="U484" s="189"/>
      <c r="V484" s="189"/>
      <c r="W484" s="189"/>
      <c r="X484" s="189"/>
      <c r="Y484" s="189"/>
      <c r="Z484" s="189"/>
      <c r="AA484" s="189"/>
      <c r="AB484" s="189"/>
      <c r="AC484" s="189"/>
      <c r="AD484" s="189"/>
    </row>
    <row r="485" spans="1:30" s="15" customFormat="1" ht="13.8">
      <c r="A485" s="409"/>
      <c r="B485" s="441"/>
      <c r="C485" s="388"/>
      <c r="D485" s="398"/>
      <c r="E485" s="399"/>
      <c r="F485" s="401"/>
      <c r="G485" s="401"/>
      <c r="H485" s="401"/>
      <c r="I485" s="401"/>
      <c r="J485" s="401"/>
      <c r="K485" s="189"/>
      <c r="L485" s="448"/>
      <c r="M485" s="379"/>
      <c r="N485" s="379"/>
      <c r="O485" s="379"/>
      <c r="P485" s="379"/>
      <c r="Q485" s="379"/>
      <c r="R485" s="379"/>
      <c r="S485" s="379"/>
      <c r="T485" s="189"/>
      <c r="U485" s="189"/>
      <c r="V485" s="189"/>
      <c r="W485" s="189"/>
      <c r="X485" s="189"/>
      <c r="Y485" s="189"/>
      <c r="Z485" s="189"/>
      <c r="AA485" s="189"/>
      <c r="AB485" s="189"/>
      <c r="AC485" s="189"/>
      <c r="AD485" s="189"/>
    </row>
    <row r="486" spans="1:30" s="15" customFormat="1" ht="13.8">
      <c r="A486" s="409"/>
      <c r="B486" s="441"/>
      <c r="C486" s="388"/>
      <c r="D486" s="398"/>
      <c r="E486" s="399"/>
      <c r="F486" s="401"/>
      <c r="G486" s="401"/>
      <c r="H486" s="401"/>
      <c r="I486" s="401"/>
      <c r="J486" s="401"/>
      <c r="K486" s="189"/>
      <c r="L486" s="448"/>
      <c r="M486" s="379"/>
      <c r="N486" s="379"/>
      <c r="O486" s="379"/>
      <c r="P486" s="379"/>
      <c r="Q486" s="379"/>
      <c r="R486" s="379"/>
      <c r="S486" s="379"/>
      <c r="T486" s="189"/>
      <c r="U486" s="189"/>
      <c r="V486" s="189"/>
      <c r="W486" s="189"/>
      <c r="X486" s="189"/>
      <c r="Y486" s="189"/>
      <c r="Z486" s="189"/>
      <c r="AA486" s="189"/>
      <c r="AB486" s="189"/>
      <c r="AC486" s="189"/>
      <c r="AD486" s="189"/>
    </row>
    <row r="487" spans="1:30" s="15" customFormat="1" ht="13.8">
      <c r="A487" s="409"/>
      <c r="B487" s="441"/>
      <c r="C487" s="388"/>
      <c r="D487" s="398"/>
      <c r="E487" s="399"/>
      <c r="F487" s="401"/>
      <c r="G487" s="401"/>
      <c r="H487" s="401"/>
      <c r="I487" s="401"/>
      <c r="J487" s="401"/>
      <c r="K487" s="189"/>
      <c r="L487" s="448"/>
      <c r="M487" s="379"/>
      <c r="N487" s="379"/>
      <c r="O487" s="379"/>
      <c r="P487" s="379"/>
      <c r="Q487" s="379"/>
      <c r="R487" s="379"/>
      <c r="S487" s="379"/>
      <c r="T487" s="189"/>
      <c r="U487" s="189"/>
      <c r="V487" s="189"/>
      <c r="W487" s="189"/>
      <c r="X487" s="189"/>
      <c r="Y487" s="189"/>
      <c r="Z487" s="189"/>
      <c r="AA487" s="189"/>
      <c r="AB487" s="189"/>
      <c r="AC487" s="189"/>
      <c r="AD487" s="189"/>
    </row>
    <row r="488" spans="1:30" s="15" customFormat="1" ht="13.8">
      <c r="A488" s="409"/>
      <c r="B488" s="441"/>
      <c r="C488" s="388"/>
      <c r="D488" s="398"/>
      <c r="E488" s="399"/>
      <c r="F488" s="401"/>
      <c r="G488" s="401"/>
      <c r="H488" s="401"/>
      <c r="I488" s="401"/>
      <c r="J488" s="401"/>
      <c r="K488" s="189"/>
      <c r="L488" s="448"/>
      <c r="M488" s="379"/>
      <c r="N488" s="379"/>
      <c r="O488" s="379"/>
      <c r="P488" s="379"/>
      <c r="Q488" s="379"/>
      <c r="R488" s="379"/>
      <c r="S488" s="379"/>
      <c r="T488" s="189"/>
      <c r="U488" s="189"/>
      <c r="V488" s="189"/>
      <c r="W488" s="189"/>
      <c r="X488" s="189"/>
      <c r="Y488" s="189"/>
      <c r="Z488" s="189"/>
      <c r="AA488" s="189"/>
      <c r="AB488" s="189"/>
      <c r="AC488" s="189"/>
      <c r="AD488" s="189"/>
    </row>
    <row r="489" spans="1:30" s="15" customFormat="1" ht="13.8">
      <c r="A489" s="409"/>
      <c r="B489" s="441"/>
      <c r="C489" s="388"/>
      <c r="D489" s="398"/>
      <c r="E489" s="399"/>
      <c r="F489" s="401"/>
      <c r="G489" s="401"/>
      <c r="H489" s="401"/>
      <c r="I489" s="401"/>
      <c r="J489" s="401"/>
      <c r="K489" s="189"/>
      <c r="L489" s="448"/>
      <c r="M489" s="379"/>
      <c r="N489" s="379"/>
      <c r="O489" s="379"/>
      <c r="P489" s="379"/>
      <c r="Q489" s="379"/>
      <c r="R489" s="379"/>
      <c r="S489" s="379"/>
      <c r="T489" s="189"/>
      <c r="U489" s="189"/>
      <c r="V489" s="189"/>
      <c r="W489" s="189"/>
      <c r="X489" s="189"/>
      <c r="Y489" s="189"/>
      <c r="Z489" s="189"/>
      <c r="AA489" s="189"/>
      <c r="AB489" s="189"/>
      <c r="AC489" s="189"/>
      <c r="AD489" s="189"/>
    </row>
    <row r="490" spans="1:30" s="15" customFormat="1" ht="13.8">
      <c r="A490" s="409"/>
      <c r="B490" s="441"/>
      <c r="C490" s="388"/>
      <c r="D490" s="398"/>
      <c r="E490" s="399"/>
      <c r="F490" s="401"/>
      <c r="G490" s="401"/>
      <c r="H490" s="401"/>
      <c r="I490" s="401"/>
      <c r="J490" s="401"/>
      <c r="K490" s="189"/>
      <c r="L490" s="448"/>
      <c r="M490" s="379"/>
      <c r="N490" s="379"/>
      <c r="O490" s="379"/>
      <c r="P490" s="379"/>
      <c r="Q490" s="379"/>
      <c r="R490" s="379"/>
      <c r="S490" s="379"/>
      <c r="T490" s="189"/>
      <c r="U490" s="189"/>
      <c r="V490" s="189"/>
      <c r="W490" s="189"/>
      <c r="X490" s="189"/>
      <c r="Y490" s="189"/>
      <c r="Z490" s="189"/>
      <c r="AA490" s="189"/>
      <c r="AB490" s="189"/>
      <c r="AC490" s="189"/>
      <c r="AD490" s="189"/>
    </row>
    <row r="491" spans="1:30" s="15" customFormat="1" ht="13.8">
      <c r="A491" s="409"/>
      <c r="B491" s="441"/>
      <c r="C491" s="388"/>
      <c r="D491" s="398"/>
      <c r="E491" s="399"/>
      <c r="F491" s="401"/>
      <c r="G491" s="401"/>
      <c r="H491" s="401"/>
      <c r="I491" s="401"/>
      <c r="J491" s="401"/>
      <c r="K491" s="189"/>
      <c r="L491" s="448"/>
      <c r="M491" s="379"/>
      <c r="N491" s="379"/>
      <c r="O491" s="379"/>
      <c r="P491" s="379"/>
      <c r="Q491" s="379"/>
      <c r="R491" s="379"/>
      <c r="S491" s="379"/>
      <c r="T491" s="189"/>
      <c r="U491" s="189"/>
      <c r="V491" s="189"/>
      <c r="W491" s="189"/>
      <c r="X491" s="189"/>
      <c r="Y491" s="189"/>
      <c r="Z491" s="189"/>
      <c r="AA491" s="189"/>
      <c r="AB491" s="189"/>
      <c r="AC491" s="189"/>
      <c r="AD491" s="189"/>
    </row>
    <row r="492" spans="1:30" s="15" customFormat="1" ht="13.8">
      <c r="A492" s="409"/>
      <c r="B492" s="441"/>
      <c r="C492" s="388"/>
      <c r="D492" s="398"/>
      <c r="E492" s="399"/>
      <c r="F492" s="401"/>
      <c r="G492" s="401"/>
      <c r="H492" s="401"/>
      <c r="I492" s="401"/>
      <c r="J492" s="401"/>
      <c r="K492" s="189"/>
      <c r="L492" s="448"/>
      <c r="M492" s="379"/>
      <c r="N492" s="379"/>
      <c r="O492" s="379"/>
      <c r="P492" s="379"/>
      <c r="Q492" s="379"/>
      <c r="R492" s="379"/>
      <c r="S492" s="379"/>
      <c r="T492" s="189"/>
      <c r="U492" s="189"/>
      <c r="V492" s="189"/>
      <c r="W492" s="189"/>
      <c r="X492" s="189"/>
      <c r="Y492" s="189"/>
      <c r="Z492" s="189"/>
      <c r="AA492" s="189"/>
      <c r="AB492" s="189"/>
      <c r="AC492" s="189"/>
      <c r="AD492" s="189"/>
    </row>
    <row r="493" spans="1:30" s="15" customFormat="1" ht="13.8">
      <c r="A493" s="409"/>
      <c r="B493" s="441"/>
      <c r="C493" s="388"/>
      <c r="D493" s="398"/>
      <c r="E493" s="399"/>
      <c r="F493" s="401"/>
      <c r="G493" s="401"/>
      <c r="H493" s="401"/>
      <c r="I493" s="401"/>
      <c r="J493" s="401"/>
      <c r="K493" s="189"/>
      <c r="L493" s="448"/>
      <c r="M493" s="379"/>
      <c r="N493" s="379"/>
      <c r="O493" s="379"/>
      <c r="P493" s="379"/>
      <c r="Q493" s="379"/>
      <c r="R493" s="379"/>
      <c r="S493" s="379"/>
      <c r="T493" s="189"/>
      <c r="U493" s="189"/>
      <c r="V493" s="189"/>
      <c r="W493" s="189"/>
      <c r="X493" s="189"/>
      <c r="Y493" s="189"/>
      <c r="Z493" s="189"/>
      <c r="AA493" s="189"/>
      <c r="AB493" s="189"/>
      <c r="AC493" s="189"/>
      <c r="AD493" s="189"/>
    </row>
    <row r="494" spans="1:30" s="15" customFormat="1" ht="13.8">
      <c r="A494" s="409"/>
      <c r="B494" s="441"/>
      <c r="C494" s="388"/>
      <c r="D494" s="398"/>
      <c r="E494" s="399"/>
      <c r="F494" s="401"/>
      <c r="G494" s="401"/>
      <c r="H494" s="401"/>
      <c r="I494" s="401"/>
      <c r="J494" s="401"/>
      <c r="K494" s="189"/>
      <c r="L494" s="448"/>
      <c r="M494" s="379"/>
      <c r="N494" s="379"/>
      <c r="O494" s="379"/>
      <c r="P494" s="379"/>
      <c r="Q494" s="379"/>
      <c r="R494" s="379"/>
      <c r="S494" s="379"/>
      <c r="T494" s="189"/>
      <c r="U494" s="189"/>
      <c r="V494" s="189"/>
      <c r="W494" s="189"/>
      <c r="X494" s="189"/>
      <c r="Y494" s="189"/>
      <c r="Z494" s="189"/>
      <c r="AA494" s="189"/>
      <c r="AB494" s="189"/>
      <c r="AC494" s="189"/>
      <c r="AD494" s="189"/>
    </row>
    <row r="495" spans="1:30" s="15" customFormat="1" ht="13.8">
      <c r="A495" s="409"/>
      <c r="B495" s="441"/>
      <c r="C495" s="388"/>
      <c r="D495" s="398"/>
      <c r="E495" s="399"/>
      <c r="F495" s="401"/>
      <c r="G495" s="401"/>
      <c r="H495" s="401"/>
      <c r="I495" s="401"/>
      <c r="J495" s="401"/>
      <c r="K495" s="189"/>
      <c r="L495" s="448"/>
      <c r="M495" s="379"/>
      <c r="N495" s="379"/>
      <c r="O495" s="379"/>
      <c r="P495" s="379"/>
      <c r="Q495" s="379"/>
      <c r="R495" s="379"/>
      <c r="S495" s="379"/>
      <c r="T495" s="189"/>
      <c r="U495" s="189"/>
      <c r="V495" s="189"/>
      <c r="W495" s="189"/>
      <c r="X495" s="189"/>
      <c r="Y495" s="189"/>
      <c r="Z495" s="189"/>
      <c r="AA495" s="189"/>
      <c r="AB495" s="189"/>
      <c r="AC495" s="189"/>
      <c r="AD495" s="189"/>
    </row>
    <row r="496" spans="1:30" s="15" customFormat="1" ht="13.8">
      <c r="A496" s="409"/>
      <c r="B496" s="441"/>
      <c r="C496" s="388"/>
      <c r="D496" s="398"/>
      <c r="E496" s="399"/>
      <c r="F496" s="401"/>
      <c r="G496" s="401"/>
      <c r="H496" s="401"/>
      <c r="I496" s="401"/>
      <c r="J496" s="401"/>
      <c r="K496" s="189"/>
      <c r="L496" s="448"/>
      <c r="M496" s="379"/>
      <c r="N496" s="379"/>
      <c r="O496" s="379"/>
      <c r="P496" s="379"/>
      <c r="Q496" s="379"/>
      <c r="R496" s="379"/>
      <c r="S496" s="379"/>
      <c r="T496" s="189"/>
      <c r="U496" s="189"/>
      <c r="V496" s="189"/>
      <c r="W496" s="189"/>
      <c r="X496" s="189"/>
      <c r="Y496" s="189"/>
      <c r="Z496" s="189"/>
      <c r="AA496" s="189"/>
      <c r="AB496" s="189"/>
      <c r="AC496" s="189"/>
      <c r="AD496" s="189"/>
    </row>
    <row r="497" spans="1:30" s="15" customFormat="1" ht="13.8">
      <c r="A497" s="409"/>
      <c r="B497" s="441"/>
      <c r="C497" s="388"/>
      <c r="D497" s="398"/>
      <c r="E497" s="399"/>
      <c r="F497" s="401"/>
      <c r="G497" s="401"/>
      <c r="H497" s="401"/>
      <c r="I497" s="401"/>
      <c r="J497" s="401"/>
      <c r="K497" s="189"/>
      <c r="L497" s="448"/>
      <c r="M497" s="379"/>
      <c r="N497" s="379"/>
      <c r="O497" s="379"/>
      <c r="P497" s="379"/>
      <c r="Q497" s="379"/>
      <c r="R497" s="379"/>
      <c r="S497" s="379"/>
      <c r="T497" s="189"/>
      <c r="U497" s="189"/>
      <c r="V497" s="189"/>
      <c r="W497" s="189"/>
      <c r="X497" s="189"/>
      <c r="Y497" s="189"/>
      <c r="Z497" s="189"/>
      <c r="AA497" s="189"/>
      <c r="AB497" s="189"/>
      <c r="AC497" s="189"/>
      <c r="AD497" s="189"/>
    </row>
    <row r="498" spans="1:30" s="15" customFormat="1" ht="13.8">
      <c r="A498" s="409"/>
      <c r="B498" s="441"/>
      <c r="C498" s="388"/>
      <c r="D498" s="416"/>
      <c r="E498" s="417"/>
      <c r="F498" s="418"/>
      <c r="G498" s="418"/>
      <c r="H498" s="418"/>
      <c r="I498" s="418"/>
      <c r="J498" s="418"/>
      <c r="K498" s="189"/>
      <c r="L498" s="189"/>
      <c r="M498" s="189"/>
      <c r="N498" s="189"/>
      <c r="O498" s="189"/>
      <c r="P498" s="189"/>
      <c r="Q498" s="189"/>
      <c r="R498" s="189"/>
      <c r="S498" s="189"/>
      <c r="T498" s="189"/>
      <c r="U498" s="189"/>
      <c r="V498" s="189"/>
      <c r="W498" s="189"/>
      <c r="X498" s="189"/>
      <c r="Y498" s="189"/>
      <c r="Z498" s="189"/>
      <c r="AA498" s="189"/>
      <c r="AB498" s="189"/>
      <c r="AC498" s="189"/>
      <c r="AD498" s="189"/>
    </row>
    <row r="499" spans="1:30" s="15" customFormat="1" ht="13.8">
      <c r="A499" s="409"/>
      <c r="B499" s="441"/>
      <c r="C499" s="388"/>
      <c r="D499" s="398"/>
      <c r="E499" s="399"/>
      <c r="F499" s="401"/>
      <c r="G499" s="401"/>
      <c r="H499" s="418"/>
      <c r="I499" s="418"/>
      <c r="J499" s="418"/>
      <c r="K499" s="189"/>
      <c r="L499" s="189"/>
      <c r="M499" s="189"/>
      <c r="N499" s="189"/>
      <c r="O499" s="189"/>
      <c r="P499" s="189"/>
      <c r="Q499" s="189"/>
      <c r="R499" s="189"/>
      <c r="S499" s="189"/>
      <c r="T499" s="189"/>
      <c r="U499" s="189"/>
      <c r="V499" s="189"/>
      <c r="W499" s="189"/>
      <c r="X499" s="189"/>
      <c r="Y499" s="189"/>
      <c r="Z499" s="189"/>
      <c r="AA499" s="189"/>
      <c r="AB499" s="189"/>
      <c r="AC499" s="189"/>
      <c r="AD499" s="189"/>
    </row>
    <row r="500" spans="1:30" s="15" customFormat="1" ht="13.8">
      <c r="A500" s="409"/>
      <c r="B500" s="441"/>
      <c r="C500" s="388"/>
      <c r="D500" s="398"/>
      <c r="E500" s="399"/>
      <c r="F500" s="401"/>
      <c r="G500" s="401"/>
      <c r="H500" s="418"/>
      <c r="I500" s="418"/>
      <c r="J500" s="418"/>
      <c r="K500" s="189"/>
      <c r="L500" s="189"/>
      <c r="M500" s="189"/>
      <c r="N500" s="189"/>
      <c r="O500" s="189"/>
      <c r="P500" s="189"/>
      <c r="Q500" s="189"/>
      <c r="R500" s="189"/>
      <c r="S500" s="189"/>
      <c r="T500" s="189"/>
      <c r="U500" s="189"/>
      <c r="V500" s="189"/>
      <c r="W500" s="189"/>
      <c r="X500" s="189"/>
      <c r="Y500" s="189"/>
      <c r="Z500" s="189"/>
      <c r="AA500" s="189"/>
      <c r="AB500" s="189"/>
      <c r="AC500" s="189"/>
      <c r="AD500" s="189"/>
    </row>
    <row r="501" spans="1:30" s="15" customFormat="1" ht="13.8">
      <c r="A501" s="409"/>
      <c r="B501" s="441"/>
      <c r="C501" s="388"/>
      <c r="D501" s="398"/>
      <c r="E501" s="399"/>
      <c r="F501" s="401"/>
      <c r="G501" s="401"/>
      <c r="H501" s="418"/>
      <c r="I501" s="418"/>
      <c r="J501" s="418"/>
      <c r="K501" s="189"/>
      <c r="L501" s="189"/>
      <c r="M501" s="189"/>
      <c r="N501" s="189"/>
      <c r="O501" s="189"/>
      <c r="P501" s="189"/>
      <c r="Q501" s="189"/>
      <c r="R501" s="189"/>
      <c r="S501" s="189"/>
      <c r="T501" s="189"/>
      <c r="U501" s="189"/>
      <c r="V501" s="189"/>
      <c r="W501" s="189"/>
      <c r="X501" s="189"/>
      <c r="Y501" s="189"/>
      <c r="Z501" s="189"/>
      <c r="AA501" s="189"/>
      <c r="AB501" s="189"/>
      <c r="AC501" s="189"/>
      <c r="AD501" s="189"/>
    </row>
    <row r="502" spans="1:30" s="15" customFormat="1" ht="13.8">
      <c r="A502" s="409"/>
      <c r="B502" s="441"/>
      <c r="C502" s="388"/>
      <c r="D502" s="398"/>
      <c r="E502" s="399"/>
      <c r="F502" s="401"/>
      <c r="G502" s="401"/>
      <c r="H502" s="418"/>
      <c r="I502" s="418"/>
      <c r="J502" s="418"/>
      <c r="K502" s="189"/>
      <c r="L502" s="189"/>
      <c r="M502" s="189"/>
      <c r="N502" s="189"/>
      <c r="O502" s="189"/>
      <c r="P502" s="189"/>
      <c r="Q502" s="189"/>
      <c r="R502" s="189"/>
      <c r="S502" s="189"/>
      <c r="T502" s="189"/>
      <c r="U502" s="189"/>
      <c r="V502" s="189"/>
      <c r="W502" s="189"/>
      <c r="X502" s="189"/>
      <c r="Y502" s="189"/>
      <c r="Z502" s="189"/>
      <c r="AA502" s="189"/>
      <c r="AB502" s="189"/>
      <c r="AC502" s="189"/>
      <c r="AD502" s="189"/>
    </row>
    <row r="503" spans="1:30" s="15" customFormat="1" ht="13.8">
      <c r="A503" s="409"/>
      <c r="B503" s="441"/>
      <c r="C503" s="388"/>
      <c r="D503" s="398"/>
      <c r="E503" s="399"/>
      <c r="F503" s="401"/>
      <c r="G503" s="401"/>
      <c r="H503" s="401"/>
      <c r="I503" s="418"/>
      <c r="J503" s="418"/>
      <c r="K503" s="189"/>
      <c r="L503" s="189"/>
      <c r="M503" s="189"/>
      <c r="N503" s="189"/>
      <c r="O503" s="189"/>
      <c r="P503" s="189"/>
      <c r="Q503" s="189"/>
      <c r="R503" s="189"/>
      <c r="S503" s="189"/>
      <c r="T503" s="189"/>
      <c r="U503" s="189"/>
      <c r="V503" s="189"/>
      <c r="W503" s="189"/>
      <c r="X503" s="189"/>
      <c r="Y503" s="189"/>
      <c r="Z503" s="189"/>
      <c r="AA503" s="189"/>
      <c r="AB503" s="189"/>
      <c r="AC503" s="189"/>
      <c r="AD503" s="189"/>
    </row>
    <row r="504" spans="1:30" s="15" customFormat="1" ht="13.8">
      <c r="A504" s="409"/>
      <c r="B504" s="441"/>
      <c r="C504" s="388"/>
      <c r="D504" s="398"/>
      <c r="E504" s="399"/>
      <c r="F504" s="401"/>
      <c r="G504" s="401"/>
      <c r="H504" s="401"/>
      <c r="I504" s="418"/>
      <c r="J504" s="418"/>
      <c r="K504" s="189"/>
      <c r="L504" s="189"/>
      <c r="M504" s="189"/>
      <c r="N504" s="189"/>
      <c r="O504" s="189"/>
      <c r="P504" s="189"/>
      <c r="Q504" s="189"/>
      <c r="R504" s="189"/>
      <c r="S504" s="189"/>
      <c r="T504" s="189"/>
      <c r="U504" s="189"/>
      <c r="V504" s="189"/>
      <c r="W504" s="189"/>
      <c r="X504" s="189"/>
      <c r="Y504" s="189"/>
      <c r="Z504" s="189"/>
      <c r="AA504" s="189"/>
      <c r="AB504" s="189"/>
      <c r="AC504" s="189"/>
      <c r="AD504" s="189"/>
    </row>
    <row r="505" spans="1:30" s="15" customFormat="1" ht="13.8">
      <c r="A505" s="409"/>
      <c r="B505" s="441"/>
      <c r="C505" s="388"/>
      <c r="D505" s="398"/>
      <c r="E505" s="399"/>
      <c r="F505" s="401"/>
      <c r="G505" s="401"/>
      <c r="H505" s="418"/>
      <c r="I505" s="418"/>
      <c r="J505" s="418"/>
      <c r="K505" s="189"/>
      <c r="L505" s="189"/>
      <c r="M505" s="189"/>
      <c r="N505" s="189"/>
      <c r="O505" s="189"/>
      <c r="P505" s="189"/>
      <c r="Q505" s="189"/>
      <c r="R505" s="189"/>
      <c r="S505" s="189"/>
      <c r="T505" s="189"/>
      <c r="U505" s="189"/>
      <c r="V505" s="189"/>
      <c r="W505" s="189"/>
      <c r="X505" s="189"/>
      <c r="Y505" s="189"/>
      <c r="Z505" s="189"/>
      <c r="AA505" s="189"/>
      <c r="AB505" s="189"/>
      <c r="AC505" s="189"/>
      <c r="AD505" s="189"/>
    </row>
    <row r="506" spans="1:30" s="15" customFormat="1" ht="13.8">
      <c r="A506" s="409"/>
      <c r="B506" s="441"/>
      <c r="C506" s="388"/>
      <c r="D506" s="404"/>
      <c r="E506" s="399"/>
      <c r="F506" s="401"/>
      <c r="G506" s="401"/>
      <c r="H506" s="401"/>
      <c r="I506" s="401"/>
      <c r="J506" s="407"/>
      <c r="K506" s="189"/>
      <c r="L506" s="189"/>
      <c r="M506" s="189"/>
      <c r="N506" s="189"/>
      <c r="O506" s="189"/>
      <c r="P506" s="189"/>
      <c r="Q506" s="189"/>
      <c r="R506" s="189"/>
      <c r="S506" s="189"/>
      <c r="T506" s="189"/>
      <c r="U506" s="189"/>
      <c r="V506" s="189"/>
      <c r="W506" s="189"/>
      <c r="X506" s="189"/>
      <c r="Y506" s="189"/>
      <c r="Z506" s="189"/>
      <c r="AA506" s="189"/>
      <c r="AB506" s="189"/>
      <c r="AC506" s="189"/>
      <c r="AD506" s="189"/>
    </row>
    <row r="507" spans="1:30" s="18" customFormat="1" ht="13.8">
      <c r="A507" s="409"/>
      <c r="B507" s="441"/>
      <c r="C507" s="388"/>
      <c r="D507" s="408"/>
      <c r="E507" s="409"/>
      <c r="F507" s="407"/>
      <c r="G507" s="407"/>
      <c r="H507" s="407"/>
      <c r="I507" s="407"/>
      <c r="J507" s="407"/>
      <c r="K507" s="152"/>
      <c r="L507" s="152"/>
      <c r="M507" s="152"/>
      <c r="N507" s="152"/>
      <c r="O507" s="152"/>
      <c r="P507" s="152"/>
      <c r="Q507" s="152"/>
      <c r="R507" s="152"/>
      <c r="S507" s="152"/>
      <c r="T507" s="152"/>
      <c r="U507" s="152"/>
      <c r="V507" s="152"/>
      <c r="W507" s="152"/>
      <c r="X507" s="152"/>
      <c r="Y507" s="152"/>
      <c r="Z507" s="152"/>
      <c r="AA507" s="152"/>
      <c r="AB507" s="152"/>
      <c r="AC507" s="152"/>
      <c r="AD507" s="152"/>
    </row>
    <row r="508" spans="1:30" s="194" customFormat="1" ht="13.8">
      <c r="A508" s="409"/>
      <c r="B508" s="441"/>
      <c r="C508" s="388"/>
      <c r="D508" s="410"/>
      <c r="E508" s="409"/>
      <c r="F508" s="407"/>
      <c r="G508" s="407"/>
      <c r="H508" s="407"/>
      <c r="I508" s="407"/>
      <c r="J508" s="407"/>
      <c r="K508" s="189"/>
      <c r="L508" s="189"/>
      <c r="M508" s="189"/>
      <c r="N508" s="189"/>
      <c r="O508" s="189"/>
      <c r="P508" s="189"/>
      <c r="Q508" s="189"/>
      <c r="R508" s="189"/>
      <c r="S508" s="189"/>
      <c r="T508" s="189"/>
      <c r="U508" s="189"/>
      <c r="V508" s="189"/>
      <c r="W508" s="189"/>
      <c r="X508" s="189"/>
      <c r="Y508" s="189"/>
      <c r="Z508" s="189"/>
      <c r="AA508" s="189"/>
      <c r="AB508" s="189"/>
      <c r="AC508" s="189"/>
      <c r="AD508" s="189"/>
    </row>
    <row r="509" spans="1:30" s="15" customFormat="1" ht="13.8">
      <c r="A509" s="409"/>
      <c r="B509" s="441"/>
      <c r="C509" s="388"/>
      <c r="D509" s="404"/>
      <c r="E509" s="399"/>
      <c r="F509" s="401"/>
      <c r="G509" s="401"/>
      <c r="H509" s="401"/>
      <c r="I509" s="401"/>
      <c r="J509" s="401"/>
      <c r="K509" s="189"/>
      <c r="L509" s="189"/>
      <c r="M509" s="189"/>
      <c r="N509" s="189"/>
      <c r="O509" s="189"/>
      <c r="P509" s="189"/>
      <c r="Q509" s="189"/>
      <c r="R509" s="189"/>
      <c r="S509" s="189"/>
      <c r="T509" s="189"/>
      <c r="U509" s="189"/>
      <c r="V509" s="189"/>
      <c r="W509" s="189"/>
      <c r="X509" s="189"/>
      <c r="Y509" s="189"/>
      <c r="Z509" s="189"/>
      <c r="AA509" s="189"/>
      <c r="AB509" s="189"/>
      <c r="AC509" s="189"/>
      <c r="AD509" s="189"/>
    </row>
    <row r="510" spans="1:30" s="15" customFormat="1" ht="13.8">
      <c r="A510" s="409"/>
      <c r="B510" s="441"/>
      <c r="C510" s="388"/>
      <c r="D510" s="398"/>
      <c r="E510" s="399"/>
      <c r="F510" s="401"/>
      <c r="G510" s="401"/>
      <c r="H510" s="401"/>
      <c r="I510" s="401"/>
      <c r="J510" s="401"/>
      <c r="K510" s="189"/>
      <c r="L510" s="189"/>
      <c r="M510" s="189"/>
      <c r="N510" s="189"/>
      <c r="O510" s="189"/>
      <c r="P510" s="189"/>
      <c r="Q510" s="189"/>
      <c r="R510" s="189"/>
      <c r="S510" s="189"/>
      <c r="T510" s="189"/>
      <c r="U510" s="189"/>
      <c r="V510" s="189"/>
      <c r="W510" s="189"/>
      <c r="X510" s="189"/>
      <c r="Y510" s="189"/>
      <c r="Z510" s="189"/>
      <c r="AA510" s="189"/>
      <c r="AB510" s="189"/>
      <c r="AC510" s="189"/>
      <c r="AD510" s="189"/>
    </row>
    <row r="511" spans="1:30" s="15" customFormat="1" ht="13.8">
      <c r="A511" s="409"/>
      <c r="B511" s="441"/>
      <c r="C511" s="388"/>
      <c r="D511" s="404"/>
      <c r="E511" s="399"/>
      <c r="F511" s="401"/>
      <c r="G511" s="401"/>
      <c r="H511" s="401"/>
      <c r="I511" s="401"/>
      <c r="J511" s="407"/>
      <c r="K511" s="189"/>
      <c r="L511" s="189"/>
      <c r="M511" s="189"/>
      <c r="N511" s="189"/>
      <c r="O511" s="189"/>
      <c r="P511" s="189"/>
      <c r="Q511" s="189"/>
      <c r="R511" s="189"/>
      <c r="S511" s="189"/>
      <c r="T511" s="189"/>
      <c r="U511" s="189"/>
      <c r="V511" s="189"/>
      <c r="W511" s="189"/>
      <c r="X511" s="189"/>
      <c r="Y511" s="189"/>
      <c r="Z511" s="189"/>
      <c r="AA511" s="189"/>
      <c r="AB511" s="189"/>
      <c r="AC511" s="189"/>
      <c r="AD511" s="189"/>
    </row>
    <row r="512" spans="1:30" s="189" customFormat="1" ht="13.8">
      <c r="A512" s="409"/>
      <c r="B512" s="441"/>
      <c r="C512" s="388"/>
      <c r="D512" s="404"/>
      <c r="E512" s="399"/>
      <c r="F512" s="401"/>
      <c r="G512" s="401"/>
      <c r="H512" s="401"/>
      <c r="I512" s="401"/>
      <c r="J512" s="407"/>
    </row>
    <row r="513" spans="1:30" s="195" customFormat="1" ht="13.8">
      <c r="A513" s="409"/>
      <c r="B513" s="441"/>
      <c r="C513" s="388"/>
      <c r="D513" s="410"/>
      <c r="E513" s="409"/>
      <c r="F513" s="407"/>
      <c r="G513" s="407"/>
      <c r="H513" s="407"/>
      <c r="I513" s="407"/>
      <c r="J513" s="407"/>
      <c r="K513" s="189"/>
      <c r="L513" s="189"/>
      <c r="M513" s="189"/>
      <c r="N513" s="189"/>
      <c r="O513" s="189"/>
      <c r="P513" s="189"/>
      <c r="Q513" s="189"/>
      <c r="R513" s="189"/>
      <c r="S513" s="189"/>
      <c r="T513" s="189"/>
      <c r="U513" s="189"/>
      <c r="V513" s="189"/>
      <c r="W513" s="189"/>
      <c r="X513" s="189"/>
      <c r="Y513" s="189"/>
      <c r="Z513" s="189"/>
      <c r="AA513" s="189"/>
      <c r="AB513" s="189"/>
      <c r="AC513" s="189"/>
      <c r="AD513" s="189"/>
    </row>
    <row r="514" spans="1:30" s="15" customFormat="1" ht="13.8">
      <c r="A514" s="409"/>
      <c r="B514" s="441"/>
      <c r="C514" s="388"/>
      <c r="D514" s="408"/>
      <c r="E514" s="409"/>
      <c r="F514" s="407"/>
      <c r="G514" s="407"/>
      <c r="H514" s="407"/>
      <c r="I514" s="407"/>
      <c r="J514" s="407"/>
      <c r="K514" s="189"/>
      <c r="L514" s="189"/>
      <c r="M514" s="189"/>
      <c r="N514" s="189"/>
      <c r="O514" s="189"/>
      <c r="P514" s="189"/>
      <c r="Q514" s="189"/>
      <c r="R514" s="189"/>
      <c r="S514" s="189"/>
      <c r="T514" s="189"/>
      <c r="U514" s="189"/>
      <c r="V514" s="189"/>
      <c r="W514" s="189"/>
      <c r="X514" s="189"/>
      <c r="Y514" s="189"/>
      <c r="Z514" s="189"/>
      <c r="AA514" s="189"/>
      <c r="AB514" s="189"/>
      <c r="AC514" s="189"/>
      <c r="AD514" s="189"/>
    </row>
    <row r="515" spans="1:30" s="194" customFormat="1" ht="13.8">
      <c r="A515" s="409"/>
      <c r="B515" s="441"/>
      <c r="C515" s="388"/>
      <c r="D515" s="419"/>
      <c r="E515" s="409"/>
      <c r="F515" s="407"/>
      <c r="G515" s="407"/>
      <c r="H515" s="407"/>
      <c r="I515" s="407"/>
      <c r="J515" s="407"/>
      <c r="K515" s="189"/>
      <c r="L515" s="189"/>
      <c r="M515" s="189"/>
      <c r="N515" s="189"/>
      <c r="O515" s="189"/>
      <c r="P515" s="189"/>
      <c r="Q515" s="189"/>
      <c r="R515" s="189"/>
      <c r="S515" s="189"/>
      <c r="T515" s="189"/>
      <c r="U515" s="189"/>
      <c r="V515" s="189"/>
      <c r="W515" s="189"/>
      <c r="X515" s="189"/>
      <c r="Y515" s="189"/>
      <c r="Z515" s="189"/>
      <c r="AA515" s="189"/>
      <c r="AB515" s="189"/>
      <c r="AC515" s="189"/>
      <c r="AD515" s="189"/>
    </row>
    <row r="516" spans="1:30" s="15" customFormat="1" ht="13.8">
      <c r="A516" s="409"/>
      <c r="B516" s="441"/>
      <c r="C516" s="388"/>
      <c r="D516" s="404"/>
      <c r="E516" s="399"/>
      <c r="F516" s="401"/>
      <c r="G516" s="401"/>
      <c r="H516" s="401"/>
      <c r="I516" s="401"/>
      <c r="J516" s="401"/>
      <c r="K516" s="189"/>
      <c r="L516" s="448"/>
      <c r="M516" s="379"/>
      <c r="N516" s="379"/>
      <c r="O516" s="379"/>
      <c r="P516" s="379"/>
      <c r="Q516" s="379"/>
      <c r="R516" s="379"/>
      <c r="S516" s="379"/>
      <c r="T516" s="189"/>
      <c r="U516" s="189"/>
      <c r="V516" s="189"/>
      <c r="W516" s="189"/>
      <c r="X516" s="189"/>
      <c r="Y516" s="189"/>
      <c r="Z516" s="189"/>
      <c r="AA516" s="189"/>
      <c r="AB516" s="189"/>
      <c r="AC516" s="189"/>
      <c r="AD516" s="189"/>
    </row>
    <row r="517" spans="1:30" s="15" customFormat="1" ht="13.8">
      <c r="A517" s="409"/>
      <c r="B517" s="441"/>
      <c r="C517" s="388"/>
      <c r="D517" s="398"/>
      <c r="E517" s="399"/>
      <c r="F517" s="401"/>
      <c r="G517" s="401"/>
      <c r="H517" s="401"/>
      <c r="I517" s="401"/>
      <c r="J517" s="401"/>
      <c r="K517" s="189"/>
      <c r="L517" s="448"/>
      <c r="M517" s="379"/>
      <c r="N517" s="379"/>
      <c r="O517" s="379"/>
      <c r="P517" s="379"/>
      <c r="Q517" s="379"/>
      <c r="R517" s="379"/>
      <c r="S517" s="379"/>
      <c r="T517" s="189"/>
      <c r="U517" s="189"/>
      <c r="V517" s="189"/>
      <c r="W517" s="189"/>
      <c r="X517" s="189"/>
      <c r="Y517" s="189"/>
      <c r="Z517" s="189"/>
      <c r="AA517" s="189"/>
      <c r="AB517" s="189"/>
      <c r="AC517" s="189"/>
      <c r="AD517" s="189"/>
    </row>
    <row r="518" spans="1:30" s="15" customFormat="1" ht="13.8">
      <c r="A518" s="409"/>
      <c r="B518" s="441"/>
      <c r="C518" s="388"/>
      <c r="D518" s="398"/>
      <c r="E518" s="399"/>
      <c r="F518" s="401"/>
      <c r="G518" s="401"/>
      <c r="H518" s="401"/>
      <c r="I518" s="401"/>
      <c r="J518" s="401"/>
      <c r="K518" s="189"/>
      <c r="L518" s="448"/>
      <c r="M518" s="379"/>
      <c r="N518" s="379"/>
      <c r="O518" s="379"/>
      <c r="P518" s="379"/>
      <c r="Q518" s="379"/>
      <c r="R518" s="379"/>
      <c r="S518" s="379"/>
      <c r="T518" s="189"/>
      <c r="U518" s="189"/>
      <c r="V518" s="189"/>
      <c r="W518" s="189"/>
      <c r="X518" s="189"/>
      <c r="Y518" s="189"/>
      <c r="Z518" s="189"/>
      <c r="AA518" s="189"/>
      <c r="AB518" s="189"/>
      <c r="AC518" s="189"/>
      <c r="AD518" s="189"/>
    </row>
    <row r="519" spans="1:30" s="15" customFormat="1" ht="13.8">
      <c r="A519" s="409"/>
      <c r="B519" s="441"/>
      <c r="C519" s="388"/>
      <c r="D519" s="398"/>
      <c r="E519" s="399"/>
      <c r="F519" s="401"/>
      <c r="G519" s="401"/>
      <c r="H519" s="401"/>
      <c r="I519" s="401"/>
      <c r="J519" s="401"/>
      <c r="K519" s="189"/>
      <c r="L519" s="448"/>
      <c r="M519" s="379"/>
      <c r="N519" s="379"/>
      <c r="O519" s="379"/>
      <c r="P519" s="379"/>
      <c r="Q519" s="379"/>
      <c r="R519" s="379"/>
      <c r="S519" s="379"/>
      <c r="T519" s="189"/>
      <c r="U519" s="189"/>
      <c r="V519" s="189"/>
      <c r="W519" s="189"/>
      <c r="X519" s="189"/>
      <c r="Y519" s="189"/>
      <c r="Z519" s="189"/>
      <c r="AA519" s="189"/>
      <c r="AB519" s="189"/>
      <c r="AC519" s="189"/>
      <c r="AD519" s="189"/>
    </row>
    <row r="520" spans="1:30" s="15" customFormat="1" ht="13.8">
      <c r="A520" s="409"/>
      <c r="B520" s="441"/>
      <c r="C520" s="388"/>
      <c r="D520" s="398"/>
      <c r="E520" s="399"/>
      <c r="F520" s="401"/>
      <c r="G520" s="401"/>
      <c r="H520" s="401"/>
      <c r="I520" s="401"/>
      <c r="J520" s="401"/>
      <c r="K520" s="189"/>
      <c r="L520" s="448"/>
      <c r="M520" s="379"/>
      <c r="N520" s="379"/>
      <c r="O520" s="379"/>
      <c r="P520" s="379"/>
      <c r="Q520" s="379"/>
      <c r="R520" s="379"/>
      <c r="S520" s="379"/>
      <c r="T520" s="189"/>
      <c r="U520" s="189"/>
      <c r="V520" s="189"/>
      <c r="W520" s="189"/>
      <c r="X520" s="189"/>
      <c r="Y520" s="189"/>
      <c r="Z520" s="189"/>
      <c r="AA520" s="189"/>
      <c r="AB520" s="189"/>
      <c r="AC520" s="189"/>
      <c r="AD520" s="189"/>
    </row>
    <row r="521" spans="1:30" s="15" customFormat="1" ht="13.8">
      <c r="A521" s="409"/>
      <c r="B521" s="441"/>
      <c r="C521" s="388"/>
      <c r="D521" s="398"/>
      <c r="E521" s="399"/>
      <c r="F521" s="401"/>
      <c r="G521" s="401"/>
      <c r="H521" s="401"/>
      <c r="I521" s="401"/>
      <c r="J521" s="401"/>
      <c r="K521" s="189"/>
      <c r="L521" s="448"/>
      <c r="M521" s="379"/>
      <c r="N521" s="379"/>
      <c r="O521" s="379"/>
      <c r="P521" s="379"/>
      <c r="Q521" s="379"/>
      <c r="R521" s="379"/>
      <c r="S521" s="379"/>
      <c r="T521" s="189"/>
      <c r="U521" s="189"/>
      <c r="V521" s="189"/>
      <c r="W521" s="189"/>
      <c r="X521" s="189"/>
      <c r="Y521" s="189"/>
      <c r="Z521" s="189"/>
      <c r="AA521" s="189"/>
      <c r="AB521" s="189"/>
      <c r="AC521" s="189"/>
      <c r="AD521" s="189"/>
    </row>
    <row r="522" spans="1:30" s="15" customFormat="1" ht="13.8">
      <c r="A522" s="409"/>
      <c r="B522" s="441"/>
      <c r="C522" s="388"/>
      <c r="D522" s="398"/>
      <c r="E522" s="399"/>
      <c r="F522" s="401"/>
      <c r="G522" s="401"/>
      <c r="H522" s="401"/>
      <c r="I522" s="401"/>
      <c r="J522" s="401"/>
      <c r="K522" s="189"/>
      <c r="L522" s="448"/>
      <c r="M522" s="379"/>
      <c r="N522" s="379"/>
      <c r="O522" s="379"/>
      <c r="P522" s="379"/>
      <c r="Q522" s="379"/>
      <c r="R522" s="379"/>
      <c r="S522" s="379"/>
      <c r="T522" s="189"/>
      <c r="U522" s="189"/>
      <c r="V522" s="189"/>
      <c r="W522" s="189"/>
      <c r="X522" s="189"/>
      <c r="Y522" s="189"/>
      <c r="Z522" s="189"/>
      <c r="AA522" s="189"/>
      <c r="AB522" s="189"/>
      <c r="AC522" s="189"/>
      <c r="AD522" s="189"/>
    </row>
    <row r="523" spans="1:30" s="15" customFormat="1" ht="13.8">
      <c r="A523" s="409"/>
      <c r="B523" s="441"/>
      <c r="C523" s="388"/>
      <c r="D523" s="398"/>
      <c r="E523" s="399"/>
      <c r="F523" s="401"/>
      <c r="G523" s="401"/>
      <c r="H523" s="401"/>
      <c r="I523" s="401"/>
      <c r="J523" s="401"/>
      <c r="K523" s="189"/>
      <c r="L523" s="448"/>
      <c r="M523" s="379"/>
      <c r="N523" s="379"/>
      <c r="O523" s="379"/>
      <c r="P523" s="379"/>
      <c r="Q523" s="379"/>
      <c r="R523" s="379"/>
      <c r="S523" s="379"/>
      <c r="T523" s="189"/>
      <c r="U523" s="189"/>
      <c r="V523" s="189"/>
      <c r="W523" s="189"/>
      <c r="X523" s="189"/>
      <c r="Y523" s="189"/>
      <c r="Z523" s="189"/>
      <c r="AA523" s="189"/>
      <c r="AB523" s="189"/>
      <c r="AC523" s="189"/>
      <c r="AD523" s="189"/>
    </row>
    <row r="524" spans="1:30" s="15" customFormat="1" ht="13.8">
      <c r="A524" s="409"/>
      <c r="B524" s="441"/>
      <c r="C524" s="388"/>
      <c r="D524" s="398"/>
      <c r="E524" s="399"/>
      <c r="F524" s="401"/>
      <c r="G524" s="401"/>
      <c r="H524" s="401"/>
      <c r="I524" s="401"/>
      <c r="J524" s="401"/>
      <c r="K524" s="189"/>
      <c r="L524" s="448"/>
      <c r="M524" s="379"/>
      <c r="N524" s="379"/>
      <c r="O524" s="379"/>
      <c r="P524" s="379"/>
      <c r="Q524" s="379"/>
      <c r="R524" s="379"/>
      <c r="S524" s="379"/>
      <c r="T524" s="189"/>
      <c r="U524" s="189"/>
      <c r="V524" s="189"/>
      <c r="W524" s="189"/>
      <c r="X524" s="189"/>
      <c r="Y524" s="189"/>
      <c r="Z524" s="189"/>
      <c r="AA524" s="189"/>
      <c r="AB524" s="189"/>
      <c r="AC524" s="189"/>
      <c r="AD524" s="189"/>
    </row>
    <row r="525" spans="1:30" s="15" customFormat="1" ht="13.8">
      <c r="A525" s="409"/>
      <c r="B525" s="441"/>
      <c r="C525" s="388"/>
      <c r="D525" s="398"/>
      <c r="E525" s="399"/>
      <c r="F525" s="401"/>
      <c r="G525" s="401"/>
      <c r="H525" s="401"/>
      <c r="I525" s="401"/>
      <c r="J525" s="401"/>
      <c r="K525" s="189"/>
      <c r="L525" s="448"/>
      <c r="M525" s="379"/>
      <c r="N525" s="379"/>
      <c r="O525" s="379"/>
      <c r="P525" s="379"/>
      <c r="Q525" s="379"/>
      <c r="R525" s="379"/>
      <c r="S525" s="379"/>
      <c r="T525" s="189"/>
      <c r="U525" s="189"/>
      <c r="V525" s="189"/>
      <c r="W525" s="189"/>
      <c r="X525" s="189"/>
      <c r="Y525" s="189"/>
      <c r="Z525" s="189"/>
      <c r="AA525" s="189"/>
      <c r="AB525" s="189"/>
      <c r="AC525" s="189"/>
      <c r="AD525" s="189"/>
    </row>
    <row r="526" spans="1:30" s="15" customFormat="1" ht="13.8">
      <c r="A526" s="409"/>
      <c r="B526" s="441"/>
      <c r="C526" s="388"/>
      <c r="D526" s="398"/>
      <c r="E526" s="399"/>
      <c r="F526" s="401"/>
      <c r="G526" s="401"/>
      <c r="H526" s="401"/>
      <c r="I526" s="401"/>
      <c r="J526" s="401"/>
      <c r="K526" s="189"/>
      <c r="L526" s="448"/>
      <c r="M526" s="379"/>
      <c r="N526" s="379"/>
      <c r="O526" s="379"/>
      <c r="P526" s="379"/>
      <c r="Q526" s="379"/>
      <c r="R526" s="379"/>
      <c r="S526" s="379"/>
      <c r="T526" s="189"/>
      <c r="U526" s="189"/>
      <c r="V526" s="189"/>
      <c r="W526" s="189"/>
      <c r="X526" s="189"/>
      <c r="Y526" s="189"/>
      <c r="Z526" s="189"/>
      <c r="AA526" s="189"/>
      <c r="AB526" s="189"/>
      <c r="AC526" s="189"/>
      <c r="AD526" s="189"/>
    </row>
    <row r="527" spans="1:30" s="15" customFormat="1" ht="13.8">
      <c r="A527" s="409"/>
      <c r="B527" s="441"/>
      <c r="C527" s="388"/>
      <c r="D527" s="398"/>
      <c r="E527" s="399"/>
      <c r="F527" s="401"/>
      <c r="G527" s="401"/>
      <c r="H527" s="401"/>
      <c r="I527" s="401"/>
      <c r="J527" s="401"/>
      <c r="K527" s="189"/>
      <c r="L527" s="448"/>
      <c r="M527" s="379"/>
      <c r="N527" s="379"/>
      <c r="O527" s="379"/>
      <c r="P527" s="379"/>
      <c r="Q527" s="379"/>
      <c r="R527" s="379"/>
      <c r="S527" s="379"/>
      <c r="T527" s="189"/>
      <c r="U527" s="189"/>
      <c r="V527" s="189"/>
      <c r="W527" s="189"/>
      <c r="X527" s="189"/>
      <c r="Y527" s="189"/>
      <c r="Z527" s="189"/>
      <c r="AA527" s="189"/>
      <c r="AB527" s="189"/>
      <c r="AC527" s="189"/>
      <c r="AD527" s="189"/>
    </row>
    <row r="528" spans="1:30" s="15" customFormat="1" ht="13.8">
      <c r="A528" s="409"/>
      <c r="B528" s="441"/>
      <c r="C528" s="388"/>
      <c r="D528" s="398"/>
      <c r="E528" s="399"/>
      <c r="F528" s="401"/>
      <c r="G528" s="401"/>
      <c r="H528" s="401"/>
      <c r="I528" s="401"/>
      <c r="J528" s="401"/>
      <c r="K528" s="189"/>
      <c r="L528" s="448"/>
      <c r="M528" s="379"/>
      <c r="N528" s="379"/>
      <c r="O528" s="379"/>
      <c r="P528" s="379"/>
      <c r="Q528" s="379"/>
      <c r="R528" s="379"/>
      <c r="S528" s="379"/>
      <c r="T528" s="189"/>
      <c r="U528" s="189"/>
      <c r="V528" s="189"/>
      <c r="W528" s="189"/>
      <c r="X528" s="189"/>
      <c r="Y528" s="189"/>
      <c r="Z528" s="189"/>
      <c r="AA528" s="189"/>
      <c r="AB528" s="189"/>
      <c r="AC528" s="189"/>
      <c r="AD528" s="189"/>
    </row>
    <row r="529" spans="1:30" s="15" customFormat="1" ht="13.8">
      <c r="A529" s="409"/>
      <c r="B529" s="441"/>
      <c r="C529" s="388"/>
      <c r="D529" s="398"/>
      <c r="E529" s="399"/>
      <c r="F529" s="401"/>
      <c r="G529" s="401"/>
      <c r="H529" s="401"/>
      <c r="I529" s="401"/>
      <c r="J529" s="401"/>
      <c r="K529" s="189"/>
      <c r="L529" s="448"/>
      <c r="M529" s="379"/>
      <c r="N529" s="379"/>
      <c r="O529" s="379"/>
      <c r="P529" s="379"/>
      <c r="Q529" s="379"/>
      <c r="R529" s="379"/>
      <c r="S529" s="379"/>
      <c r="T529" s="189"/>
      <c r="U529" s="189"/>
      <c r="V529" s="189"/>
      <c r="W529" s="189"/>
      <c r="X529" s="189"/>
      <c r="Y529" s="189"/>
      <c r="Z529" s="189"/>
      <c r="AA529" s="189"/>
      <c r="AB529" s="189"/>
      <c r="AC529" s="189"/>
      <c r="AD529" s="189"/>
    </row>
    <row r="530" spans="1:30" s="15" customFormat="1" ht="13.8">
      <c r="A530" s="409"/>
      <c r="B530" s="441"/>
      <c r="C530" s="388"/>
      <c r="D530" s="398"/>
      <c r="E530" s="399"/>
      <c r="F530" s="401"/>
      <c r="G530" s="401"/>
      <c r="H530" s="401"/>
      <c r="I530" s="401"/>
      <c r="J530" s="401"/>
      <c r="K530" s="189"/>
      <c r="L530" s="448"/>
      <c r="M530" s="379"/>
      <c r="N530" s="379"/>
      <c r="O530" s="379"/>
      <c r="P530" s="379"/>
      <c r="Q530" s="379"/>
      <c r="R530" s="379"/>
      <c r="S530" s="379"/>
      <c r="T530" s="189"/>
      <c r="U530" s="189"/>
      <c r="V530" s="189"/>
      <c r="W530" s="189"/>
      <c r="X530" s="189"/>
      <c r="Y530" s="189"/>
      <c r="Z530" s="189"/>
      <c r="AA530" s="189"/>
      <c r="AB530" s="189"/>
      <c r="AC530" s="189"/>
      <c r="AD530" s="189"/>
    </row>
    <row r="531" spans="1:30" s="15" customFormat="1" ht="13.8">
      <c r="A531" s="409"/>
      <c r="B531" s="441"/>
      <c r="C531" s="388"/>
      <c r="D531" s="398"/>
      <c r="E531" s="399"/>
      <c r="F531" s="401"/>
      <c r="G531" s="401"/>
      <c r="H531" s="401"/>
      <c r="I531" s="401"/>
      <c r="J531" s="401"/>
      <c r="K531" s="189"/>
      <c r="L531" s="448"/>
      <c r="M531" s="379"/>
      <c r="N531" s="379"/>
      <c r="O531" s="379"/>
      <c r="P531" s="379"/>
      <c r="Q531" s="379"/>
      <c r="R531" s="379"/>
      <c r="S531" s="379"/>
      <c r="T531" s="189"/>
      <c r="U531" s="189"/>
      <c r="V531" s="189"/>
      <c r="W531" s="189"/>
      <c r="X531" s="189"/>
      <c r="Y531" s="189"/>
      <c r="Z531" s="189"/>
      <c r="AA531" s="189"/>
      <c r="AB531" s="189"/>
      <c r="AC531" s="189"/>
      <c r="AD531" s="189"/>
    </row>
    <row r="532" spans="1:30" s="15" customFormat="1" ht="13.8">
      <c r="A532" s="409"/>
      <c r="B532" s="441"/>
      <c r="C532" s="388"/>
      <c r="D532" s="398"/>
      <c r="E532" s="399"/>
      <c r="F532" s="401"/>
      <c r="G532" s="401"/>
      <c r="H532" s="401"/>
      <c r="I532" s="401"/>
      <c r="J532" s="401"/>
      <c r="K532" s="189"/>
      <c r="L532" s="448"/>
      <c r="M532" s="379"/>
      <c r="N532" s="379"/>
      <c r="O532" s="379"/>
      <c r="P532" s="379"/>
      <c r="Q532" s="379"/>
      <c r="R532" s="379"/>
      <c r="S532" s="379"/>
      <c r="T532" s="189"/>
      <c r="U532" s="189"/>
      <c r="V532" s="189"/>
      <c r="W532" s="189"/>
      <c r="X532" s="189"/>
      <c r="Y532" s="189"/>
      <c r="Z532" s="189"/>
      <c r="AA532" s="189"/>
      <c r="AB532" s="189"/>
      <c r="AC532" s="189"/>
      <c r="AD532" s="189"/>
    </row>
    <row r="533" spans="1:30" s="15" customFormat="1" ht="13.8">
      <c r="A533" s="409"/>
      <c r="B533" s="441"/>
      <c r="C533" s="388"/>
      <c r="D533" s="398"/>
      <c r="E533" s="399"/>
      <c r="F533" s="401"/>
      <c r="G533" s="401"/>
      <c r="H533" s="401"/>
      <c r="I533" s="401"/>
      <c r="J533" s="401"/>
      <c r="K533" s="189"/>
      <c r="L533" s="448"/>
      <c r="M533" s="379"/>
      <c r="N533" s="379"/>
      <c r="O533" s="379"/>
      <c r="P533" s="379"/>
      <c r="Q533" s="379"/>
      <c r="R533" s="379"/>
      <c r="S533" s="379"/>
      <c r="T533" s="189"/>
      <c r="U533" s="189"/>
      <c r="V533" s="189"/>
      <c r="W533" s="189"/>
      <c r="X533" s="189"/>
      <c r="Y533" s="189"/>
      <c r="Z533" s="189"/>
      <c r="AA533" s="189"/>
      <c r="AB533" s="189"/>
      <c r="AC533" s="189"/>
      <c r="AD533" s="189"/>
    </row>
    <row r="534" spans="1:30" s="15" customFormat="1" ht="13.8">
      <c r="A534" s="409"/>
      <c r="B534" s="441"/>
      <c r="C534" s="388"/>
      <c r="D534" s="398"/>
      <c r="E534" s="399"/>
      <c r="F534" s="401"/>
      <c r="G534" s="401"/>
      <c r="H534" s="401"/>
      <c r="I534" s="401"/>
      <c r="J534" s="401"/>
      <c r="K534" s="189"/>
      <c r="L534" s="448"/>
      <c r="M534" s="379"/>
      <c r="N534" s="379"/>
      <c r="O534" s="379"/>
      <c r="P534" s="379"/>
      <c r="Q534" s="379"/>
      <c r="R534" s="379"/>
      <c r="S534" s="379"/>
      <c r="T534" s="189"/>
      <c r="U534" s="189"/>
      <c r="V534" s="189"/>
      <c r="W534" s="189"/>
      <c r="X534" s="189"/>
      <c r="Y534" s="189"/>
      <c r="Z534" s="189"/>
      <c r="AA534" s="189"/>
      <c r="AB534" s="189"/>
      <c r="AC534" s="189"/>
      <c r="AD534" s="189"/>
    </row>
    <row r="535" spans="1:30" s="15" customFormat="1" ht="13.8">
      <c r="A535" s="409"/>
      <c r="B535" s="441"/>
      <c r="C535" s="388"/>
      <c r="D535" s="398"/>
      <c r="E535" s="399"/>
      <c r="F535" s="401"/>
      <c r="G535" s="401"/>
      <c r="H535" s="401"/>
      <c r="I535" s="401"/>
      <c r="J535" s="401"/>
      <c r="K535" s="189"/>
      <c r="L535" s="448"/>
      <c r="M535" s="379"/>
      <c r="N535" s="379"/>
      <c r="O535" s="379"/>
      <c r="P535" s="379"/>
      <c r="Q535" s="379"/>
      <c r="R535" s="379"/>
      <c r="S535" s="379"/>
      <c r="T535" s="189"/>
      <c r="U535" s="189"/>
      <c r="V535" s="189"/>
      <c r="W535" s="189"/>
      <c r="X535" s="189"/>
      <c r="Y535" s="189"/>
      <c r="Z535" s="189"/>
      <c r="AA535" s="189"/>
      <c r="AB535" s="189"/>
      <c r="AC535" s="189"/>
      <c r="AD535" s="189"/>
    </row>
    <row r="536" spans="1:30" s="15" customFormat="1" ht="13.8">
      <c r="A536" s="409"/>
      <c r="B536" s="441"/>
      <c r="C536" s="388"/>
      <c r="D536" s="398"/>
      <c r="E536" s="399"/>
      <c r="F536" s="401"/>
      <c r="G536" s="401"/>
      <c r="H536" s="401"/>
      <c r="I536" s="401"/>
      <c r="J536" s="401"/>
      <c r="K536" s="189"/>
      <c r="L536" s="448"/>
      <c r="M536" s="379"/>
      <c r="N536" s="379"/>
      <c r="O536" s="379"/>
      <c r="P536" s="379"/>
      <c r="Q536" s="379"/>
      <c r="R536" s="379"/>
      <c r="S536" s="379"/>
      <c r="T536" s="189"/>
      <c r="U536" s="189"/>
      <c r="V536" s="189"/>
      <c r="W536" s="189"/>
      <c r="X536" s="189"/>
      <c r="Y536" s="189"/>
      <c r="Z536" s="189"/>
      <c r="AA536" s="189"/>
      <c r="AB536" s="189"/>
      <c r="AC536" s="189"/>
      <c r="AD536" s="189"/>
    </row>
    <row r="537" spans="1:30" s="15" customFormat="1" ht="13.8">
      <c r="A537" s="409"/>
      <c r="B537" s="441"/>
      <c r="C537" s="388"/>
      <c r="D537" s="398"/>
      <c r="E537" s="399"/>
      <c r="F537" s="401"/>
      <c r="G537" s="401"/>
      <c r="H537" s="420"/>
      <c r="I537" s="401"/>
      <c r="J537" s="401"/>
      <c r="K537" s="189"/>
      <c r="L537" s="448"/>
      <c r="M537" s="379"/>
      <c r="N537" s="379"/>
      <c r="O537" s="379"/>
      <c r="P537" s="379"/>
      <c r="Q537" s="379"/>
      <c r="R537" s="379"/>
      <c r="S537" s="379"/>
      <c r="T537" s="189"/>
      <c r="U537" s="189"/>
      <c r="V537" s="189"/>
      <c r="W537" s="189"/>
      <c r="X537" s="189"/>
      <c r="Y537" s="189"/>
      <c r="Z537" s="189"/>
      <c r="AA537" s="189"/>
      <c r="AB537" s="189"/>
      <c r="AC537" s="189"/>
      <c r="AD537" s="189"/>
    </row>
    <row r="538" spans="1:30" s="15" customFormat="1" ht="13.8">
      <c r="A538" s="409"/>
      <c r="B538" s="441"/>
      <c r="C538" s="388"/>
      <c r="D538" s="398"/>
      <c r="E538" s="399"/>
      <c r="F538" s="401"/>
      <c r="G538" s="401"/>
      <c r="H538" s="401"/>
      <c r="I538" s="401"/>
      <c r="J538" s="401"/>
      <c r="K538" s="189"/>
      <c r="L538" s="448"/>
      <c r="M538" s="379"/>
      <c r="N538" s="379"/>
      <c r="O538" s="379"/>
      <c r="P538" s="379"/>
      <c r="Q538" s="379"/>
      <c r="R538" s="379"/>
      <c r="S538" s="379"/>
      <c r="T538" s="189"/>
      <c r="U538" s="189"/>
      <c r="V538" s="189"/>
      <c r="W538" s="189"/>
      <c r="X538" s="189"/>
      <c r="Y538" s="189"/>
      <c r="Z538" s="189"/>
      <c r="AA538" s="189"/>
      <c r="AB538" s="189"/>
      <c r="AC538" s="189"/>
      <c r="AD538" s="189"/>
    </row>
    <row r="539" spans="1:30" s="15" customFormat="1" ht="13.8">
      <c r="A539" s="409"/>
      <c r="B539" s="441"/>
      <c r="C539" s="388"/>
      <c r="D539" s="398"/>
      <c r="E539" s="399"/>
      <c r="F539" s="401"/>
      <c r="G539" s="401"/>
      <c r="H539" s="401"/>
      <c r="I539" s="401"/>
      <c r="J539" s="401"/>
      <c r="K539" s="189"/>
      <c r="L539" s="448"/>
      <c r="M539" s="379"/>
      <c r="N539" s="379"/>
      <c r="O539" s="379"/>
      <c r="P539" s="379"/>
      <c r="Q539" s="379"/>
      <c r="R539" s="379"/>
      <c r="S539" s="379"/>
      <c r="T539" s="189"/>
      <c r="U539" s="189"/>
      <c r="V539" s="189"/>
      <c r="W539" s="189"/>
      <c r="X539" s="189"/>
      <c r="Y539" s="189"/>
      <c r="Z539" s="189"/>
      <c r="AA539" s="189"/>
      <c r="AB539" s="189"/>
      <c r="AC539" s="189"/>
      <c r="AD539" s="189"/>
    </row>
    <row r="540" spans="1:30" s="15" customFormat="1" ht="13.8">
      <c r="A540" s="409"/>
      <c r="B540" s="441"/>
      <c r="C540" s="388"/>
      <c r="D540" s="398"/>
      <c r="E540" s="399"/>
      <c r="F540" s="401"/>
      <c r="G540" s="401"/>
      <c r="H540" s="401"/>
      <c r="I540" s="401"/>
      <c r="J540" s="401"/>
      <c r="K540" s="189"/>
      <c r="L540" s="448"/>
      <c r="M540" s="379"/>
      <c r="N540" s="379"/>
      <c r="O540" s="379"/>
      <c r="P540" s="379"/>
      <c r="Q540" s="379"/>
      <c r="R540" s="379"/>
      <c r="S540" s="379"/>
      <c r="T540" s="189"/>
      <c r="U540" s="189"/>
      <c r="V540" s="189"/>
      <c r="W540" s="189"/>
      <c r="X540" s="189"/>
      <c r="Y540" s="189"/>
      <c r="Z540" s="189"/>
      <c r="AA540" s="189"/>
      <c r="AB540" s="189"/>
      <c r="AC540" s="189"/>
      <c r="AD540" s="189"/>
    </row>
    <row r="541" spans="1:30" s="15" customFormat="1" ht="13.8">
      <c r="A541" s="409"/>
      <c r="B541" s="441"/>
      <c r="C541" s="388"/>
      <c r="D541" s="398"/>
      <c r="E541" s="399"/>
      <c r="F541" s="401"/>
      <c r="G541" s="401"/>
      <c r="H541" s="401"/>
      <c r="I541" s="401"/>
      <c r="J541" s="401"/>
      <c r="K541" s="189"/>
      <c r="L541" s="448"/>
      <c r="M541" s="379"/>
      <c r="N541" s="379"/>
      <c r="O541" s="379"/>
      <c r="P541" s="379"/>
      <c r="Q541" s="379"/>
      <c r="R541" s="379"/>
      <c r="S541" s="379"/>
      <c r="T541" s="189"/>
      <c r="U541" s="189"/>
      <c r="V541" s="189"/>
      <c r="W541" s="189"/>
      <c r="X541" s="189"/>
      <c r="Y541" s="189"/>
      <c r="Z541" s="189"/>
      <c r="AA541" s="189"/>
      <c r="AB541" s="189"/>
      <c r="AC541" s="189"/>
      <c r="AD541" s="189"/>
    </row>
    <row r="542" spans="1:30" s="15" customFormat="1" ht="13.8">
      <c r="A542" s="409"/>
      <c r="B542" s="441"/>
      <c r="C542" s="388"/>
      <c r="D542" s="398"/>
      <c r="E542" s="399"/>
      <c r="F542" s="401"/>
      <c r="G542" s="401"/>
      <c r="H542" s="401"/>
      <c r="I542" s="401"/>
      <c r="J542" s="401"/>
      <c r="K542" s="189"/>
      <c r="L542" s="448"/>
      <c r="M542" s="379"/>
      <c r="N542" s="379"/>
      <c r="O542" s="379"/>
      <c r="P542" s="379"/>
      <c r="Q542" s="379"/>
      <c r="R542" s="379"/>
      <c r="S542" s="379"/>
      <c r="T542" s="189"/>
      <c r="U542" s="189"/>
      <c r="V542" s="189"/>
      <c r="W542" s="189"/>
      <c r="X542" s="189"/>
      <c r="Y542" s="189"/>
      <c r="Z542" s="189"/>
      <c r="AA542" s="189"/>
      <c r="AB542" s="189"/>
      <c r="AC542" s="189"/>
      <c r="AD542" s="189"/>
    </row>
    <row r="543" spans="1:30" s="15" customFormat="1" ht="13.8">
      <c r="A543" s="409"/>
      <c r="B543" s="441"/>
      <c r="C543" s="388"/>
      <c r="D543" s="398"/>
      <c r="E543" s="399"/>
      <c r="F543" s="401"/>
      <c r="G543" s="401"/>
      <c r="H543" s="401"/>
      <c r="I543" s="401"/>
      <c r="J543" s="401"/>
      <c r="K543" s="189"/>
      <c r="L543" s="448"/>
      <c r="M543" s="379"/>
      <c r="N543" s="379"/>
      <c r="O543" s="379"/>
      <c r="P543" s="379"/>
      <c r="Q543" s="379"/>
      <c r="R543" s="379"/>
      <c r="S543" s="379"/>
      <c r="T543" s="189"/>
      <c r="U543" s="189"/>
      <c r="V543" s="189"/>
      <c r="W543" s="189"/>
      <c r="X543" s="189"/>
      <c r="Y543" s="189"/>
      <c r="Z543" s="189"/>
      <c r="AA543" s="189"/>
      <c r="AB543" s="189"/>
      <c r="AC543" s="189"/>
      <c r="AD543" s="189"/>
    </row>
    <row r="544" spans="1:30" s="15" customFormat="1" ht="13.8">
      <c r="A544" s="409"/>
      <c r="B544" s="441"/>
      <c r="C544" s="388"/>
      <c r="D544" s="398"/>
      <c r="E544" s="399"/>
      <c r="F544" s="401"/>
      <c r="G544" s="401"/>
      <c r="H544" s="401"/>
      <c r="I544" s="401"/>
      <c r="J544" s="401"/>
      <c r="K544" s="189"/>
      <c r="L544" s="448"/>
      <c r="M544" s="379"/>
      <c r="N544" s="379"/>
      <c r="O544" s="379"/>
      <c r="P544" s="379"/>
      <c r="Q544" s="379"/>
      <c r="R544" s="379"/>
      <c r="S544" s="379"/>
      <c r="T544" s="189"/>
      <c r="U544" s="189"/>
      <c r="V544" s="189"/>
      <c r="W544" s="189"/>
      <c r="X544" s="189"/>
      <c r="Y544" s="189"/>
      <c r="Z544" s="189"/>
      <c r="AA544" s="189"/>
      <c r="AB544" s="189"/>
      <c r="AC544" s="189"/>
      <c r="AD544" s="189"/>
    </row>
    <row r="545" spans="1:30" s="15" customFormat="1" ht="13.8">
      <c r="A545" s="409"/>
      <c r="B545" s="441"/>
      <c r="C545" s="388"/>
      <c r="D545" s="398"/>
      <c r="E545" s="399"/>
      <c r="F545" s="401"/>
      <c r="G545" s="401"/>
      <c r="H545" s="401"/>
      <c r="I545" s="401"/>
      <c r="J545" s="401"/>
      <c r="K545" s="189"/>
      <c r="L545" s="448"/>
      <c r="M545" s="379"/>
      <c r="N545" s="379"/>
      <c r="O545" s="379"/>
      <c r="P545" s="379"/>
      <c r="Q545" s="379"/>
      <c r="R545" s="379"/>
      <c r="S545" s="379"/>
      <c r="T545" s="189"/>
      <c r="U545" s="189"/>
      <c r="V545" s="189"/>
      <c r="W545" s="189"/>
      <c r="X545" s="189"/>
      <c r="Y545" s="189"/>
      <c r="Z545" s="189"/>
      <c r="AA545" s="189"/>
      <c r="AB545" s="189"/>
      <c r="AC545" s="189"/>
      <c r="AD545" s="189"/>
    </row>
    <row r="546" spans="1:30" s="15" customFormat="1" ht="13.8">
      <c r="A546" s="409"/>
      <c r="B546" s="441"/>
      <c r="C546" s="388"/>
      <c r="D546" s="398"/>
      <c r="E546" s="399"/>
      <c r="F546" s="401"/>
      <c r="G546" s="401"/>
      <c r="H546" s="401"/>
      <c r="I546" s="401"/>
      <c r="J546" s="401"/>
      <c r="K546" s="189"/>
      <c r="L546" s="448"/>
      <c r="M546" s="379"/>
      <c r="N546" s="379"/>
      <c r="O546" s="379"/>
      <c r="P546" s="379"/>
      <c r="Q546" s="379"/>
      <c r="R546" s="379"/>
      <c r="S546" s="379"/>
      <c r="T546" s="189"/>
      <c r="U546" s="189"/>
      <c r="V546" s="189"/>
      <c r="W546" s="189"/>
      <c r="X546" s="189"/>
      <c r="Y546" s="189"/>
      <c r="Z546" s="189"/>
      <c r="AA546" s="189"/>
      <c r="AB546" s="189"/>
      <c r="AC546" s="189"/>
      <c r="AD546" s="189"/>
    </row>
    <row r="547" spans="1:30" s="15" customFormat="1" ht="13.8">
      <c r="A547" s="409"/>
      <c r="B547" s="441"/>
      <c r="C547" s="388"/>
      <c r="D547" s="404"/>
      <c r="E547" s="399"/>
      <c r="F547" s="401"/>
      <c r="G547" s="401"/>
      <c r="H547" s="401"/>
      <c r="I547" s="401"/>
      <c r="J547" s="407"/>
      <c r="K547" s="189"/>
      <c r="L547" s="189"/>
      <c r="M547" s="189"/>
      <c r="N547" s="189"/>
      <c r="O547" s="189"/>
      <c r="P547" s="189"/>
      <c r="Q547" s="189"/>
      <c r="R547" s="189"/>
      <c r="S547" s="189"/>
      <c r="T547" s="189"/>
      <c r="U547" s="189"/>
      <c r="V547" s="189"/>
      <c r="W547" s="189"/>
      <c r="X547" s="189"/>
      <c r="Y547" s="189"/>
      <c r="Z547" s="189"/>
      <c r="AA547" s="189"/>
      <c r="AB547" s="189"/>
      <c r="AC547" s="189"/>
      <c r="AD547" s="189"/>
    </row>
    <row r="548" spans="1:30" s="18" customFormat="1" ht="13.8">
      <c r="A548" s="409"/>
      <c r="B548" s="441"/>
      <c r="C548" s="388"/>
      <c r="D548" s="421"/>
      <c r="E548" s="409"/>
      <c r="F548" s="407"/>
      <c r="G548" s="407"/>
      <c r="H548" s="407"/>
      <c r="I548" s="407"/>
      <c r="J548" s="407"/>
      <c r="K548" s="152"/>
      <c r="L548" s="152"/>
      <c r="M548" s="152"/>
      <c r="N548" s="152"/>
      <c r="O548" s="152"/>
      <c r="P548" s="152"/>
      <c r="Q548" s="152"/>
      <c r="R548" s="152"/>
      <c r="S548" s="152"/>
      <c r="T548" s="152"/>
      <c r="U548" s="152"/>
      <c r="V548" s="152"/>
      <c r="W548" s="152"/>
      <c r="X548" s="152"/>
      <c r="Y548" s="152"/>
      <c r="Z548" s="152"/>
      <c r="AA548" s="152"/>
      <c r="AB548" s="152"/>
      <c r="AC548" s="152"/>
      <c r="AD548" s="152"/>
    </row>
    <row r="549" spans="1:30" s="195" customFormat="1" ht="12.6" customHeight="1">
      <c r="A549" s="409"/>
      <c r="B549" s="441"/>
      <c r="C549" s="388"/>
      <c r="D549" s="410"/>
      <c r="E549" s="409"/>
      <c r="F549" s="407"/>
      <c r="G549" s="407"/>
      <c r="H549" s="407"/>
      <c r="I549" s="407"/>
      <c r="J549" s="407"/>
      <c r="K549" s="189"/>
      <c r="L549" s="189"/>
      <c r="M549" s="189"/>
      <c r="N549" s="189"/>
      <c r="O549" s="189"/>
      <c r="P549" s="189"/>
      <c r="Q549" s="189"/>
      <c r="R549" s="189"/>
      <c r="S549" s="189"/>
      <c r="T549" s="189"/>
      <c r="U549" s="189"/>
      <c r="V549" s="189"/>
      <c r="W549" s="189"/>
      <c r="X549" s="189"/>
      <c r="Y549" s="189"/>
      <c r="Z549" s="189"/>
      <c r="AA549" s="189"/>
      <c r="AB549" s="189"/>
      <c r="AC549" s="189"/>
      <c r="AD549" s="189"/>
    </row>
    <row r="550" spans="1:30" s="15" customFormat="1" ht="13.8">
      <c r="A550" s="409"/>
      <c r="B550" s="441"/>
      <c r="C550" s="388"/>
      <c r="D550" s="408"/>
      <c r="E550" s="409"/>
      <c r="F550" s="407"/>
      <c r="G550" s="407"/>
      <c r="H550" s="407"/>
      <c r="I550" s="407"/>
      <c r="J550" s="407"/>
      <c r="K550" s="189"/>
      <c r="L550" s="189"/>
      <c r="M550" s="189"/>
      <c r="N550" s="189"/>
      <c r="O550" s="189"/>
      <c r="P550" s="189"/>
      <c r="Q550" s="189"/>
      <c r="R550" s="189"/>
      <c r="S550" s="189"/>
      <c r="T550" s="189"/>
      <c r="U550" s="189"/>
      <c r="V550" s="189"/>
      <c r="W550" s="189"/>
      <c r="X550" s="189"/>
      <c r="Y550" s="189"/>
      <c r="Z550" s="189"/>
      <c r="AA550" s="189"/>
      <c r="AB550" s="189"/>
      <c r="AC550" s="189"/>
      <c r="AD550" s="189"/>
    </row>
    <row r="551" spans="1:30" s="194" customFormat="1" ht="13.8">
      <c r="A551" s="409"/>
      <c r="B551" s="441"/>
      <c r="C551" s="388"/>
      <c r="D551" s="410"/>
      <c r="E551" s="409"/>
      <c r="F551" s="407"/>
      <c r="G551" s="407"/>
      <c r="H551" s="407"/>
      <c r="I551" s="407"/>
      <c r="J551" s="407"/>
      <c r="K551" s="189"/>
      <c r="L551" s="189"/>
      <c r="M551" s="189"/>
      <c r="N551" s="189"/>
      <c r="O551" s="189"/>
      <c r="P551" s="189"/>
      <c r="Q551" s="189"/>
      <c r="R551" s="189"/>
      <c r="S551" s="189"/>
      <c r="T551" s="189"/>
      <c r="U551" s="189"/>
      <c r="V551" s="189"/>
      <c r="W551" s="189"/>
      <c r="X551" s="189"/>
      <c r="Y551" s="189"/>
      <c r="Z551" s="189"/>
      <c r="AA551" s="189"/>
      <c r="AB551" s="189"/>
      <c r="AC551" s="189"/>
      <c r="AD551" s="189"/>
    </row>
    <row r="552" spans="1:30" s="189" customFormat="1" ht="13.8">
      <c r="A552" s="409"/>
      <c r="B552" s="441"/>
      <c r="C552" s="388"/>
      <c r="D552" s="416"/>
      <c r="E552" s="417"/>
      <c r="F552" s="418"/>
      <c r="G552" s="418"/>
      <c r="H552" s="418"/>
      <c r="I552" s="418"/>
      <c r="J552" s="418"/>
    </row>
    <row r="553" spans="1:30" s="189" customFormat="1" ht="13.8">
      <c r="A553" s="409"/>
      <c r="B553" s="441"/>
      <c r="C553" s="388"/>
      <c r="D553" s="398"/>
      <c r="E553" s="399"/>
      <c r="F553" s="401"/>
      <c r="G553" s="401"/>
      <c r="H553" s="418"/>
      <c r="I553" s="418"/>
      <c r="J553" s="418"/>
    </row>
    <row r="554" spans="1:30" s="189" customFormat="1" ht="13.8">
      <c r="A554" s="409"/>
      <c r="B554" s="441"/>
      <c r="C554" s="388"/>
      <c r="D554" s="398"/>
      <c r="E554" s="399"/>
      <c r="F554" s="401"/>
      <c r="G554" s="401"/>
      <c r="H554" s="418"/>
      <c r="I554" s="418"/>
      <c r="J554" s="418"/>
    </row>
    <row r="555" spans="1:30" s="189" customFormat="1" ht="13.8">
      <c r="A555" s="409"/>
      <c r="B555" s="441"/>
      <c r="C555" s="388"/>
      <c r="D555" s="422"/>
      <c r="E555" s="417"/>
      <c r="F555" s="418"/>
      <c r="G555" s="418"/>
      <c r="H555" s="418"/>
      <c r="I555" s="418"/>
      <c r="J555" s="418"/>
    </row>
    <row r="556" spans="1:30" s="189" customFormat="1" ht="13.8">
      <c r="A556" s="409"/>
      <c r="B556" s="441"/>
      <c r="C556" s="388"/>
      <c r="D556" s="416"/>
      <c r="E556" s="417"/>
      <c r="F556" s="418"/>
      <c r="G556" s="418"/>
      <c r="H556" s="418"/>
      <c r="I556" s="418"/>
      <c r="J556" s="418"/>
    </row>
    <row r="557" spans="1:30" s="189" customFormat="1" ht="13.8">
      <c r="A557" s="409"/>
      <c r="B557" s="441"/>
      <c r="C557" s="388"/>
      <c r="D557" s="422"/>
      <c r="E557" s="417"/>
      <c r="F557" s="418"/>
      <c r="G557" s="418"/>
      <c r="H557" s="418"/>
      <c r="I557" s="418"/>
      <c r="J557" s="418"/>
    </row>
    <row r="558" spans="1:30" s="189" customFormat="1" ht="13.8">
      <c r="A558" s="409"/>
      <c r="B558" s="441"/>
      <c r="C558" s="388"/>
      <c r="D558" s="422"/>
      <c r="E558" s="417"/>
      <c r="F558" s="418"/>
      <c r="G558" s="418"/>
      <c r="H558" s="418"/>
      <c r="I558" s="418"/>
      <c r="J558" s="418"/>
    </row>
    <row r="559" spans="1:30" s="189" customFormat="1" ht="13.8">
      <c r="A559" s="409"/>
      <c r="B559" s="441"/>
      <c r="C559" s="388"/>
      <c r="D559" s="422"/>
      <c r="E559" s="417"/>
      <c r="F559" s="418"/>
      <c r="G559" s="418"/>
      <c r="H559" s="418"/>
      <c r="I559" s="418"/>
      <c r="J559" s="418"/>
    </row>
    <row r="560" spans="1:30" s="189" customFormat="1" ht="13.8">
      <c r="A560" s="409"/>
      <c r="B560" s="441"/>
      <c r="C560" s="388"/>
      <c r="D560" s="422"/>
      <c r="E560" s="417"/>
      <c r="F560" s="418"/>
      <c r="G560" s="418"/>
      <c r="H560" s="418"/>
      <c r="I560" s="418"/>
      <c r="J560" s="418"/>
    </row>
    <row r="561" spans="1:30" s="15" customFormat="1" ht="13.8">
      <c r="A561" s="409"/>
      <c r="B561" s="441"/>
      <c r="C561" s="388"/>
      <c r="D561" s="404"/>
      <c r="E561" s="399"/>
      <c r="F561" s="401"/>
      <c r="G561" s="401"/>
      <c r="H561" s="401"/>
      <c r="I561" s="401"/>
      <c r="J561" s="407"/>
      <c r="K561" s="189"/>
      <c r="L561" s="189"/>
      <c r="M561" s="189"/>
      <c r="N561" s="189"/>
      <c r="O561" s="189"/>
      <c r="P561" s="189"/>
      <c r="Q561" s="189"/>
      <c r="R561" s="189"/>
      <c r="S561" s="189"/>
      <c r="T561" s="189"/>
      <c r="U561" s="189"/>
      <c r="V561" s="189"/>
      <c r="W561" s="189"/>
      <c r="X561" s="189"/>
      <c r="Y561" s="189"/>
      <c r="Z561" s="189"/>
      <c r="AA561" s="189"/>
      <c r="AB561" s="189"/>
      <c r="AC561" s="189"/>
      <c r="AD561" s="189"/>
    </row>
    <row r="562" spans="1:30" s="18" customFormat="1" ht="13.8">
      <c r="A562" s="409"/>
      <c r="B562" s="441"/>
      <c r="C562" s="388"/>
      <c r="D562" s="408"/>
      <c r="E562" s="409"/>
      <c r="F562" s="407"/>
      <c r="G562" s="407"/>
      <c r="H562" s="407"/>
      <c r="I562" s="407"/>
      <c r="J562" s="407"/>
      <c r="K562" s="152"/>
      <c r="L562" s="152"/>
      <c r="M562" s="152"/>
      <c r="N562" s="152"/>
      <c r="O562" s="152"/>
      <c r="P562" s="152"/>
      <c r="Q562" s="152"/>
      <c r="R562" s="152"/>
      <c r="S562" s="152"/>
      <c r="T562" s="152"/>
      <c r="U562" s="152"/>
      <c r="V562" s="152"/>
      <c r="W562" s="152"/>
      <c r="X562" s="152"/>
      <c r="Y562" s="152"/>
      <c r="Z562" s="152"/>
      <c r="AA562" s="152"/>
      <c r="AB562" s="152"/>
      <c r="AC562" s="152"/>
      <c r="AD562" s="152"/>
    </row>
    <row r="563" spans="1:30" s="194" customFormat="1" ht="13.8">
      <c r="A563" s="409"/>
      <c r="B563" s="441"/>
      <c r="C563" s="388"/>
      <c r="D563" s="410"/>
      <c r="E563" s="409"/>
      <c r="F563" s="407"/>
      <c r="G563" s="407"/>
      <c r="H563" s="407"/>
      <c r="I563" s="407"/>
      <c r="J563" s="407"/>
      <c r="K563" s="189"/>
      <c r="L563" s="189"/>
      <c r="M563" s="189"/>
      <c r="N563" s="189"/>
      <c r="O563" s="189"/>
      <c r="P563" s="189"/>
      <c r="Q563" s="189"/>
      <c r="R563" s="189"/>
      <c r="S563" s="189"/>
      <c r="T563" s="189"/>
      <c r="U563" s="189"/>
      <c r="V563" s="189"/>
      <c r="W563" s="189"/>
      <c r="X563" s="189"/>
      <c r="Y563" s="189"/>
      <c r="Z563" s="189"/>
      <c r="AA563" s="189"/>
      <c r="AB563" s="189"/>
      <c r="AC563" s="189"/>
      <c r="AD563" s="189"/>
    </row>
    <row r="564" spans="1:30" s="189" customFormat="1" ht="13.8">
      <c r="A564" s="409"/>
      <c r="B564" s="441"/>
      <c r="C564" s="388"/>
      <c r="D564" s="416"/>
      <c r="E564" s="417"/>
      <c r="F564" s="418"/>
      <c r="G564" s="418"/>
      <c r="H564" s="418"/>
      <c r="I564" s="418"/>
      <c r="J564" s="418"/>
    </row>
    <row r="565" spans="1:30" s="15" customFormat="1" ht="13.8">
      <c r="A565" s="409"/>
      <c r="B565" s="441"/>
      <c r="C565" s="388"/>
      <c r="D565" s="404"/>
      <c r="E565" s="399"/>
      <c r="F565" s="401"/>
      <c r="G565" s="401"/>
      <c r="H565" s="401"/>
      <c r="I565" s="401"/>
      <c r="J565" s="401"/>
      <c r="K565" s="189"/>
      <c r="L565" s="189"/>
      <c r="M565" s="379"/>
      <c r="N565" s="379"/>
      <c r="O565" s="379"/>
      <c r="P565" s="379"/>
      <c r="Q565" s="379"/>
      <c r="R565" s="379"/>
      <c r="S565" s="379"/>
      <c r="T565" s="189"/>
      <c r="U565" s="189"/>
      <c r="V565" s="189"/>
      <c r="W565" s="189"/>
      <c r="X565" s="189"/>
      <c r="Y565" s="189"/>
      <c r="Z565" s="189"/>
      <c r="AA565" s="189"/>
      <c r="AB565" s="189"/>
      <c r="AC565" s="189"/>
      <c r="AD565" s="189"/>
    </row>
    <row r="566" spans="1:30" s="15" customFormat="1" ht="13.8">
      <c r="A566" s="409"/>
      <c r="B566" s="441"/>
      <c r="C566" s="388"/>
      <c r="D566" s="398"/>
      <c r="E566" s="399"/>
      <c r="F566" s="401"/>
      <c r="G566" s="401"/>
      <c r="H566" s="401"/>
      <c r="I566" s="401"/>
      <c r="J566" s="401"/>
      <c r="K566" s="189"/>
      <c r="L566" s="448"/>
      <c r="M566" s="379"/>
      <c r="N566" s="379"/>
      <c r="O566" s="379"/>
      <c r="P566" s="379"/>
      <c r="Q566" s="379"/>
      <c r="R566" s="379"/>
      <c r="S566" s="379"/>
      <c r="T566" s="189"/>
      <c r="U566" s="189"/>
      <c r="V566" s="189"/>
      <c r="W566" s="189"/>
      <c r="X566" s="189"/>
      <c r="Y566" s="189"/>
      <c r="Z566" s="189"/>
      <c r="AA566" s="189"/>
      <c r="AB566" s="189"/>
      <c r="AC566" s="189"/>
      <c r="AD566" s="189"/>
    </row>
    <row r="567" spans="1:30" s="15" customFormat="1" ht="13.8">
      <c r="A567" s="409"/>
      <c r="B567" s="441"/>
      <c r="C567" s="388"/>
      <c r="D567" s="398"/>
      <c r="E567" s="399"/>
      <c r="F567" s="401"/>
      <c r="G567" s="401"/>
      <c r="H567" s="401"/>
      <c r="I567" s="401"/>
      <c r="J567" s="401"/>
      <c r="K567" s="189"/>
      <c r="L567" s="189"/>
      <c r="M567" s="189"/>
      <c r="N567" s="189"/>
      <c r="O567" s="189"/>
      <c r="P567" s="189"/>
      <c r="Q567" s="189"/>
      <c r="R567" s="189"/>
      <c r="S567" s="189"/>
      <c r="T567" s="189"/>
      <c r="U567" s="189"/>
      <c r="V567" s="189"/>
      <c r="W567" s="189"/>
      <c r="X567" s="189"/>
      <c r="Y567" s="189"/>
      <c r="Z567" s="189"/>
      <c r="AA567" s="189"/>
      <c r="AB567" s="189"/>
      <c r="AC567" s="189"/>
      <c r="AD567" s="189"/>
    </row>
    <row r="568" spans="1:30" s="15" customFormat="1" ht="13.8">
      <c r="A568" s="409"/>
      <c r="B568" s="441"/>
      <c r="C568" s="388"/>
      <c r="D568" s="398"/>
      <c r="E568" s="399"/>
      <c r="F568" s="401"/>
      <c r="G568" s="401"/>
      <c r="H568" s="401"/>
      <c r="I568" s="401"/>
      <c r="J568" s="401"/>
      <c r="K568" s="189"/>
      <c r="L568" s="189"/>
      <c r="M568" s="189"/>
      <c r="N568" s="189"/>
      <c r="O568" s="189"/>
      <c r="P568" s="189"/>
      <c r="Q568" s="189"/>
      <c r="R568" s="189"/>
      <c r="S568" s="189"/>
      <c r="T568" s="189"/>
      <c r="U568" s="189"/>
      <c r="V568" s="189"/>
      <c r="W568" s="189"/>
      <c r="X568" s="189"/>
      <c r="Y568" s="189"/>
      <c r="Z568" s="189"/>
      <c r="AA568" s="189"/>
      <c r="AB568" s="189"/>
      <c r="AC568" s="189"/>
      <c r="AD568" s="189"/>
    </row>
    <row r="569" spans="1:30" s="189" customFormat="1" ht="13.8">
      <c r="A569" s="409"/>
      <c r="B569" s="441"/>
      <c r="C569" s="388"/>
      <c r="D569" s="398"/>
      <c r="E569" s="399"/>
      <c r="F569" s="401"/>
      <c r="G569" s="401"/>
      <c r="H569" s="401"/>
      <c r="I569" s="401"/>
      <c r="J569" s="401"/>
    </row>
    <row r="570" spans="1:30" s="15" customFormat="1" ht="13.8">
      <c r="A570" s="409"/>
      <c r="B570" s="441"/>
      <c r="C570" s="388"/>
      <c r="D570" s="398"/>
      <c r="E570" s="399"/>
      <c r="F570" s="401"/>
      <c r="G570" s="401"/>
      <c r="H570" s="401"/>
      <c r="I570" s="401"/>
      <c r="J570" s="401"/>
      <c r="K570" s="189"/>
      <c r="L570" s="448"/>
      <c r="M570" s="379"/>
      <c r="N570" s="379"/>
      <c r="O570" s="379"/>
      <c r="P570" s="379"/>
      <c r="Q570" s="379"/>
      <c r="R570" s="379"/>
      <c r="S570" s="379"/>
      <c r="T570" s="189"/>
      <c r="U570" s="189"/>
      <c r="V570" s="189"/>
      <c r="W570" s="189"/>
      <c r="X570" s="189"/>
      <c r="Y570" s="189"/>
      <c r="Z570" s="189"/>
      <c r="AA570" s="189"/>
      <c r="AB570" s="189"/>
      <c r="AC570" s="189"/>
      <c r="AD570" s="189"/>
    </row>
    <row r="571" spans="1:30" s="189" customFormat="1" ht="13.8">
      <c r="A571" s="409"/>
      <c r="B571" s="441"/>
      <c r="C571" s="388"/>
      <c r="D571" s="404"/>
      <c r="E571" s="399"/>
      <c r="F571" s="401"/>
      <c r="G571" s="401"/>
      <c r="H571" s="401"/>
      <c r="I571" s="401"/>
      <c r="J571" s="401"/>
    </row>
    <row r="572" spans="1:30" s="189" customFormat="1" ht="13.8">
      <c r="A572" s="409"/>
      <c r="B572" s="441"/>
      <c r="C572" s="388"/>
      <c r="D572" s="398"/>
      <c r="E572" s="399"/>
      <c r="F572" s="401"/>
      <c r="G572" s="401"/>
      <c r="H572" s="401"/>
      <c r="I572" s="401"/>
      <c r="J572" s="401"/>
    </row>
    <row r="573" spans="1:30" s="189" customFormat="1" ht="13.8">
      <c r="A573" s="409"/>
      <c r="B573" s="441"/>
      <c r="C573" s="388"/>
      <c r="D573" s="398"/>
      <c r="E573" s="399"/>
      <c r="F573" s="401"/>
      <c r="G573" s="401"/>
      <c r="H573" s="401"/>
      <c r="I573" s="401"/>
      <c r="J573" s="401"/>
    </row>
    <row r="574" spans="1:30" s="189" customFormat="1" ht="13.8">
      <c r="A574" s="409"/>
      <c r="B574" s="441"/>
      <c r="C574" s="388"/>
      <c r="D574" s="398"/>
      <c r="E574" s="399"/>
      <c r="F574" s="401"/>
      <c r="G574" s="401"/>
      <c r="H574" s="401"/>
      <c r="I574" s="401"/>
      <c r="J574" s="401"/>
    </row>
    <row r="575" spans="1:30" s="189" customFormat="1" ht="13.8">
      <c r="A575" s="409"/>
      <c r="B575" s="441"/>
      <c r="C575" s="388"/>
      <c r="D575" s="422"/>
      <c r="E575" s="417"/>
      <c r="F575" s="418"/>
      <c r="G575" s="418"/>
      <c r="H575" s="418"/>
      <c r="I575" s="418"/>
      <c r="J575" s="418"/>
    </row>
    <row r="576" spans="1:30" s="189" customFormat="1" ht="13.8">
      <c r="A576" s="409"/>
      <c r="B576" s="441"/>
      <c r="C576" s="388"/>
      <c r="D576" s="416"/>
      <c r="E576" s="417"/>
      <c r="F576" s="418"/>
      <c r="G576" s="418"/>
      <c r="H576" s="418"/>
      <c r="I576" s="418"/>
      <c r="J576" s="418"/>
    </row>
    <row r="577" spans="1:30" s="189" customFormat="1" ht="13.8">
      <c r="A577" s="409"/>
      <c r="B577" s="441"/>
      <c r="C577" s="388"/>
      <c r="D577" s="422"/>
      <c r="E577" s="417"/>
      <c r="F577" s="418"/>
      <c r="G577" s="418"/>
      <c r="H577" s="418"/>
      <c r="I577" s="418"/>
      <c r="J577" s="418"/>
    </row>
    <row r="578" spans="1:30" s="189" customFormat="1" ht="13.8">
      <c r="A578" s="409"/>
      <c r="B578" s="441"/>
      <c r="C578" s="388"/>
      <c r="D578" s="422"/>
      <c r="E578" s="417"/>
      <c r="F578" s="418"/>
      <c r="G578" s="418"/>
      <c r="H578" s="418"/>
      <c r="I578" s="418"/>
      <c r="J578" s="418"/>
    </row>
    <row r="579" spans="1:30" s="189" customFormat="1" ht="13.8">
      <c r="A579" s="409"/>
      <c r="B579" s="441"/>
      <c r="C579" s="388"/>
      <c r="D579" s="422"/>
      <c r="E579" s="417"/>
      <c r="F579" s="418"/>
      <c r="G579" s="418"/>
      <c r="H579" s="418"/>
      <c r="I579" s="418"/>
      <c r="J579" s="418"/>
    </row>
    <row r="580" spans="1:30" s="189" customFormat="1" ht="13.8">
      <c r="A580" s="409"/>
      <c r="B580" s="441"/>
      <c r="C580" s="388"/>
      <c r="D580" s="422"/>
      <c r="E580" s="417"/>
      <c r="F580" s="418"/>
      <c r="G580" s="418"/>
      <c r="H580" s="418"/>
      <c r="I580" s="418"/>
      <c r="J580" s="418"/>
    </row>
    <row r="581" spans="1:30" s="189" customFormat="1" ht="13.8">
      <c r="A581" s="409"/>
      <c r="B581" s="441"/>
      <c r="C581" s="388"/>
      <c r="D581" s="422"/>
      <c r="E581" s="417"/>
      <c r="F581" s="418"/>
      <c r="G581" s="418"/>
      <c r="H581" s="418"/>
      <c r="I581" s="418"/>
      <c r="J581" s="418"/>
    </row>
    <row r="582" spans="1:30" s="189" customFormat="1" ht="13.8">
      <c r="A582" s="409"/>
      <c r="B582" s="441"/>
      <c r="C582" s="388"/>
      <c r="D582" s="422"/>
      <c r="E582" s="417"/>
      <c r="F582" s="418"/>
      <c r="G582" s="418"/>
      <c r="H582" s="418"/>
      <c r="I582" s="418"/>
      <c r="J582" s="418"/>
    </row>
    <row r="583" spans="1:30" s="189" customFormat="1" ht="13.8">
      <c r="A583" s="409"/>
      <c r="B583" s="441"/>
      <c r="C583" s="388"/>
      <c r="D583" s="422"/>
      <c r="E583" s="417"/>
      <c r="F583" s="418"/>
      <c r="G583" s="418"/>
      <c r="H583" s="418"/>
      <c r="I583" s="418"/>
      <c r="J583" s="418"/>
    </row>
    <row r="584" spans="1:30" s="189" customFormat="1" ht="13.8">
      <c r="A584" s="409"/>
      <c r="B584" s="441"/>
      <c r="C584" s="388"/>
      <c r="D584" s="422"/>
      <c r="E584" s="417"/>
      <c r="F584" s="418"/>
      <c r="G584" s="418"/>
      <c r="H584" s="418"/>
      <c r="I584" s="418"/>
      <c r="J584" s="418"/>
    </row>
    <row r="585" spans="1:30" s="189" customFormat="1" ht="13.8">
      <c r="A585" s="409"/>
      <c r="B585" s="441"/>
      <c r="C585" s="388"/>
      <c r="D585" s="416"/>
      <c r="E585" s="417"/>
      <c r="F585" s="418"/>
      <c r="G585" s="418"/>
      <c r="H585" s="418"/>
      <c r="I585" s="418"/>
      <c r="J585" s="418"/>
    </row>
    <row r="586" spans="1:30" s="189" customFormat="1" ht="13.8">
      <c r="A586" s="409"/>
      <c r="B586" s="441"/>
      <c r="C586" s="388"/>
      <c r="D586" s="422"/>
      <c r="E586" s="417"/>
      <c r="F586" s="418"/>
      <c r="G586" s="418"/>
      <c r="H586" s="418"/>
      <c r="I586" s="418"/>
      <c r="J586" s="418"/>
    </row>
    <row r="587" spans="1:30" s="189" customFormat="1" ht="13.8">
      <c r="A587" s="409"/>
      <c r="B587" s="441"/>
      <c r="C587" s="388"/>
      <c r="D587" s="422"/>
      <c r="E587" s="417"/>
      <c r="F587" s="418"/>
      <c r="G587" s="418"/>
      <c r="H587" s="418"/>
      <c r="I587" s="418"/>
      <c r="J587" s="418"/>
    </row>
    <row r="588" spans="1:30" s="189" customFormat="1" ht="13.8">
      <c r="A588" s="409"/>
      <c r="B588" s="441"/>
      <c r="C588" s="388"/>
      <c r="D588" s="422"/>
      <c r="E588" s="417"/>
      <c r="F588" s="418"/>
      <c r="G588" s="418"/>
      <c r="H588" s="418"/>
      <c r="I588" s="418"/>
      <c r="J588" s="418"/>
    </row>
    <row r="589" spans="1:30" s="189" customFormat="1" ht="13.8">
      <c r="A589" s="409"/>
      <c r="B589" s="441"/>
      <c r="C589" s="388"/>
      <c r="D589" s="422"/>
      <c r="E589" s="417"/>
      <c r="F589" s="418"/>
      <c r="G589" s="418"/>
      <c r="H589" s="418"/>
      <c r="I589" s="418"/>
      <c r="J589" s="418"/>
    </row>
    <row r="590" spans="1:30" s="189" customFormat="1" ht="13.8">
      <c r="A590" s="409"/>
      <c r="B590" s="441"/>
      <c r="C590" s="388"/>
      <c r="D590" s="422"/>
      <c r="E590" s="417"/>
      <c r="F590" s="418"/>
      <c r="G590" s="418"/>
      <c r="H590" s="418"/>
      <c r="I590" s="418"/>
      <c r="J590" s="418"/>
    </row>
    <row r="591" spans="1:30" s="189" customFormat="1" ht="13.8">
      <c r="A591" s="409"/>
      <c r="B591" s="441"/>
      <c r="C591" s="388"/>
      <c r="D591" s="422"/>
      <c r="E591" s="417"/>
      <c r="F591" s="418"/>
      <c r="G591" s="418"/>
      <c r="H591" s="418"/>
      <c r="I591" s="418"/>
      <c r="J591" s="418"/>
    </row>
    <row r="592" spans="1:30" s="15" customFormat="1" ht="13.8">
      <c r="A592" s="409"/>
      <c r="B592" s="441"/>
      <c r="C592" s="388"/>
      <c r="D592" s="404"/>
      <c r="E592" s="399"/>
      <c r="F592" s="401"/>
      <c r="G592" s="401"/>
      <c r="H592" s="401"/>
      <c r="I592" s="401"/>
      <c r="J592" s="407"/>
      <c r="K592" s="189"/>
      <c r="L592" s="189"/>
      <c r="M592" s="189"/>
      <c r="N592" s="189"/>
      <c r="O592" s="189"/>
      <c r="P592" s="189"/>
      <c r="Q592" s="189"/>
      <c r="R592" s="189"/>
      <c r="S592" s="189"/>
      <c r="T592" s="189"/>
      <c r="U592" s="189"/>
      <c r="V592" s="189"/>
      <c r="W592" s="189"/>
      <c r="X592" s="189"/>
      <c r="Y592" s="189"/>
      <c r="Z592" s="189"/>
      <c r="AA592" s="189"/>
      <c r="AB592" s="189"/>
      <c r="AC592" s="189"/>
      <c r="AD592" s="189"/>
    </row>
    <row r="593" spans="1:30" s="18" customFormat="1" ht="13.8">
      <c r="A593" s="409"/>
      <c r="B593" s="441"/>
      <c r="C593" s="388"/>
      <c r="D593" s="408"/>
      <c r="E593" s="409"/>
      <c r="F593" s="407"/>
      <c r="G593" s="407"/>
      <c r="H593" s="407"/>
      <c r="I593" s="407"/>
      <c r="J593" s="407"/>
      <c r="K593" s="152"/>
      <c r="L593" s="152"/>
      <c r="M593" s="152"/>
      <c r="N593" s="152"/>
      <c r="O593" s="152"/>
      <c r="P593" s="152"/>
      <c r="Q593" s="152"/>
      <c r="R593" s="152"/>
      <c r="S593" s="152"/>
      <c r="T593" s="152"/>
      <c r="U593" s="152"/>
      <c r="V593" s="152"/>
      <c r="W593" s="152"/>
      <c r="X593" s="152"/>
      <c r="Y593" s="152"/>
      <c r="Z593" s="152"/>
      <c r="AA593" s="152"/>
      <c r="AB593" s="152"/>
      <c r="AC593" s="152"/>
      <c r="AD593" s="152"/>
    </row>
    <row r="594" spans="1:30" s="165" customFormat="1" ht="13.8">
      <c r="A594" s="409"/>
      <c r="B594" s="441"/>
      <c r="C594" s="388"/>
      <c r="D594" s="408"/>
      <c r="E594" s="409"/>
      <c r="F594" s="407"/>
      <c r="G594" s="407"/>
      <c r="H594" s="407"/>
      <c r="I594" s="407"/>
      <c r="J594" s="407"/>
      <c r="K594" s="380"/>
      <c r="L594" s="381"/>
      <c r="M594" s="191"/>
      <c r="N594" s="191"/>
      <c r="O594" s="191"/>
      <c r="P594" s="191"/>
      <c r="Q594" s="191"/>
      <c r="R594" s="191"/>
      <c r="S594" s="191"/>
      <c r="T594" s="191"/>
      <c r="U594" s="191"/>
      <c r="V594" s="191"/>
      <c r="W594" s="191"/>
      <c r="X594" s="191"/>
      <c r="Y594" s="191"/>
      <c r="Z594" s="191"/>
      <c r="AA594" s="191"/>
      <c r="AB594" s="191"/>
      <c r="AC594" s="191"/>
      <c r="AD594" s="191"/>
    </row>
    <row r="595" spans="1:30">
      <c r="A595" s="424"/>
      <c r="B595" s="442"/>
      <c r="C595" s="390"/>
      <c r="D595" s="423"/>
      <c r="E595" s="424"/>
      <c r="F595" s="425"/>
      <c r="G595" s="425"/>
      <c r="H595" s="425"/>
      <c r="I595" s="425"/>
      <c r="J595" s="425"/>
      <c r="K595" s="11"/>
      <c r="L595" s="451"/>
      <c r="M595" s="11"/>
      <c r="N595" s="11"/>
      <c r="O595" s="11"/>
      <c r="P595" s="11"/>
      <c r="Q595" s="11"/>
      <c r="R595" s="11"/>
      <c r="S595" s="11"/>
      <c r="T595" s="11"/>
      <c r="U595" s="11"/>
      <c r="V595" s="11"/>
      <c r="W595" s="11"/>
      <c r="X595" s="11"/>
      <c r="Y595" s="11"/>
      <c r="Z595" s="11"/>
      <c r="AA595" s="11"/>
      <c r="AB595" s="11"/>
      <c r="AC595" s="11"/>
      <c r="AD595" s="11"/>
    </row>
    <row r="596" spans="1:30" s="198" customFormat="1" ht="13.8">
      <c r="A596" s="409"/>
      <c r="B596" s="441"/>
      <c r="C596" s="388"/>
      <c r="D596" s="410"/>
      <c r="E596" s="409"/>
      <c r="F596" s="407"/>
      <c r="G596" s="407"/>
      <c r="H596" s="407"/>
      <c r="I596" s="407"/>
      <c r="J596" s="407"/>
      <c r="K596" s="191"/>
      <c r="L596" s="452"/>
      <c r="M596" s="191"/>
      <c r="N596" s="191"/>
      <c r="O596" s="191"/>
      <c r="P596" s="191"/>
      <c r="Q596" s="191"/>
      <c r="R596" s="191"/>
      <c r="S596" s="191"/>
      <c r="T596" s="191"/>
      <c r="U596" s="191"/>
      <c r="V596" s="191"/>
      <c r="W596" s="191"/>
      <c r="X596" s="191"/>
      <c r="Y596" s="191"/>
      <c r="Z596" s="191"/>
      <c r="AA596" s="191"/>
      <c r="AB596" s="191"/>
      <c r="AC596" s="191"/>
      <c r="AD596" s="191"/>
    </row>
    <row r="597" spans="1:30" s="18" customFormat="1" ht="13.8">
      <c r="A597" s="409"/>
      <c r="B597" s="441"/>
      <c r="C597" s="388"/>
      <c r="D597" s="404"/>
      <c r="E597" s="399"/>
      <c r="F597" s="401"/>
      <c r="G597" s="401"/>
      <c r="H597" s="401"/>
      <c r="I597" s="401"/>
      <c r="J597" s="401"/>
      <c r="K597" s="152"/>
      <c r="L597" s="152"/>
      <c r="M597" s="152"/>
      <c r="N597" s="152"/>
      <c r="O597" s="152"/>
      <c r="P597" s="152"/>
      <c r="Q597" s="152"/>
      <c r="R597" s="152"/>
      <c r="S597" s="152"/>
      <c r="T597" s="152"/>
      <c r="U597" s="152"/>
      <c r="V597" s="152"/>
      <c r="W597" s="152"/>
      <c r="X597" s="152"/>
      <c r="Y597" s="152"/>
      <c r="Z597" s="152"/>
      <c r="AA597" s="152"/>
      <c r="AB597" s="152"/>
      <c r="AC597" s="152"/>
      <c r="AD597" s="152"/>
    </row>
    <row r="598" spans="1:30" s="199" customFormat="1" ht="13.8">
      <c r="A598" s="409"/>
      <c r="B598" s="441"/>
      <c r="C598" s="389"/>
      <c r="D598" s="419"/>
      <c r="E598" s="409"/>
      <c r="F598" s="407"/>
      <c r="G598" s="407"/>
      <c r="H598" s="407"/>
      <c r="I598" s="407"/>
      <c r="J598" s="407"/>
      <c r="K598" s="191"/>
      <c r="L598" s="191"/>
      <c r="M598" s="191"/>
      <c r="N598" s="191"/>
      <c r="O598" s="191"/>
      <c r="P598" s="191"/>
      <c r="Q598" s="191"/>
      <c r="R598" s="191"/>
      <c r="S598" s="191"/>
      <c r="T598" s="191"/>
      <c r="U598" s="191"/>
      <c r="V598" s="191"/>
      <c r="W598" s="191"/>
      <c r="X598" s="191"/>
      <c r="Y598" s="191"/>
      <c r="Z598" s="191"/>
      <c r="AA598" s="191"/>
      <c r="AB598" s="191"/>
      <c r="AC598" s="191"/>
      <c r="AD598" s="191"/>
    </row>
    <row r="599" spans="1:30" s="159" customFormat="1" ht="13.8">
      <c r="A599" s="409"/>
      <c r="B599" s="441"/>
      <c r="C599" s="388"/>
      <c r="D599" s="416"/>
      <c r="E599" s="417"/>
      <c r="F599" s="418"/>
      <c r="G599" s="418"/>
      <c r="H599" s="418"/>
      <c r="I599" s="418"/>
      <c r="J599" s="401"/>
      <c r="K599" s="191"/>
      <c r="L599" s="191"/>
      <c r="M599" s="384"/>
      <c r="N599" s="384"/>
      <c r="O599" s="384"/>
      <c r="P599" s="384"/>
      <c r="Q599" s="384"/>
      <c r="R599" s="384"/>
      <c r="S599" s="384"/>
      <c r="T599" s="191"/>
      <c r="U599" s="191"/>
      <c r="V599" s="191"/>
      <c r="W599" s="191"/>
      <c r="X599" s="191"/>
      <c r="Y599" s="191"/>
      <c r="Z599" s="191"/>
      <c r="AA599" s="191"/>
      <c r="AB599" s="191"/>
      <c r="AC599" s="191"/>
      <c r="AD599" s="191"/>
    </row>
    <row r="600" spans="1:30" s="159" customFormat="1" ht="13.8">
      <c r="A600" s="409"/>
      <c r="B600" s="441"/>
      <c r="C600" s="388"/>
      <c r="D600" s="422"/>
      <c r="E600" s="417"/>
      <c r="F600" s="418"/>
      <c r="G600" s="418"/>
      <c r="H600" s="418"/>
      <c r="I600" s="418"/>
      <c r="J600" s="401"/>
      <c r="K600" s="191"/>
      <c r="L600" s="191"/>
      <c r="M600" s="384"/>
      <c r="N600" s="384"/>
      <c r="O600" s="384"/>
      <c r="P600" s="384"/>
      <c r="Q600" s="384"/>
      <c r="R600" s="384"/>
      <c r="S600" s="384"/>
      <c r="T600" s="191"/>
      <c r="U600" s="191"/>
      <c r="V600" s="191"/>
      <c r="W600" s="191"/>
      <c r="X600" s="191"/>
      <c r="Y600" s="191"/>
      <c r="Z600" s="191"/>
      <c r="AA600" s="191"/>
      <c r="AB600" s="191"/>
      <c r="AC600" s="191"/>
      <c r="AD600" s="191"/>
    </row>
    <row r="601" spans="1:30" s="159" customFormat="1" ht="13.8">
      <c r="A601" s="409"/>
      <c r="B601" s="441"/>
      <c r="C601" s="388"/>
      <c r="D601" s="422"/>
      <c r="E601" s="417"/>
      <c r="F601" s="418"/>
      <c r="G601" s="418"/>
      <c r="H601" s="418"/>
      <c r="I601" s="418"/>
      <c r="J601" s="401"/>
      <c r="K601" s="191"/>
      <c r="L601" s="191"/>
      <c r="M601" s="384"/>
      <c r="N601" s="384"/>
      <c r="O601" s="384"/>
      <c r="P601" s="384"/>
      <c r="Q601" s="384"/>
      <c r="R601" s="384"/>
      <c r="S601" s="384"/>
      <c r="T601" s="191"/>
      <c r="U601" s="191"/>
      <c r="V601" s="191"/>
      <c r="W601" s="191"/>
      <c r="X601" s="191"/>
      <c r="Y601" s="191"/>
      <c r="Z601" s="191"/>
      <c r="AA601" s="191"/>
      <c r="AB601" s="191"/>
      <c r="AC601" s="191"/>
      <c r="AD601" s="191"/>
    </row>
    <row r="602" spans="1:30" s="159" customFormat="1" ht="13.8">
      <c r="A602" s="409"/>
      <c r="B602" s="441"/>
      <c r="C602" s="388"/>
      <c r="D602" s="422"/>
      <c r="E602" s="417"/>
      <c r="F602" s="418"/>
      <c r="G602" s="418"/>
      <c r="H602" s="418"/>
      <c r="I602" s="418"/>
      <c r="J602" s="401"/>
      <c r="K602" s="191"/>
      <c r="L602" s="191"/>
      <c r="M602" s="384"/>
      <c r="N602" s="384"/>
      <c r="O602" s="384"/>
      <c r="P602" s="384"/>
      <c r="Q602" s="384"/>
      <c r="R602" s="384"/>
      <c r="S602" s="384"/>
      <c r="T602" s="191"/>
      <c r="U602" s="191"/>
      <c r="V602" s="191"/>
      <c r="W602" s="191"/>
      <c r="X602" s="191"/>
      <c r="Y602" s="191"/>
      <c r="Z602" s="191"/>
      <c r="AA602" s="191"/>
      <c r="AB602" s="191"/>
      <c r="AC602" s="191"/>
      <c r="AD602" s="191"/>
    </row>
    <row r="603" spans="1:30" s="159" customFormat="1" ht="13.8">
      <c r="A603" s="409"/>
      <c r="B603" s="441"/>
      <c r="C603" s="388"/>
      <c r="D603" s="422"/>
      <c r="E603" s="417"/>
      <c r="F603" s="418"/>
      <c r="G603" s="418"/>
      <c r="H603" s="418"/>
      <c r="I603" s="418"/>
      <c r="J603" s="401"/>
      <c r="K603" s="191"/>
      <c r="L603" s="191"/>
      <c r="M603" s="384"/>
      <c r="N603" s="384"/>
      <c r="O603" s="384"/>
      <c r="P603" s="384"/>
      <c r="Q603" s="384"/>
      <c r="R603" s="384"/>
      <c r="S603" s="384"/>
      <c r="T603" s="191"/>
      <c r="U603" s="191"/>
      <c r="V603" s="191"/>
      <c r="W603" s="191"/>
      <c r="X603" s="191"/>
      <c r="Y603" s="191"/>
      <c r="Z603" s="191"/>
      <c r="AA603" s="191"/>
      <c r="AB603" s="191"/>
      <c r="AC603" s="191"/>
      <c r="AD603" s="191"/>
    </row>
    <row r="604" spans="1:30" s="159" customFormat="1" ht="13.8">
      <c r="A604" s="409"/>
      <c r="B604" s="441"/>
      <c r="C604" s="388"/>
      <c r="D604" s="422"/>
      <c r="E604" s="417"/>
      <c r="F604" s="418"/>
      <c r="G604" s="418"/>
      <c r="H604" s="418"/>
      <c r="I604" s="418"/>
      <c r="J604" s="401"/>
      <c r="K604" s="191"/>
      <c r="L604" s="191"/>
      <c r="M604" s="384"/>
      <c r="N604" s="384"/>
      <c r="O604" s="384"/>
      <c r="P604" s="384"/>
      <c r="Q604" s="384"/>
      <c r="R604" s="384"/>
      <c r="S604" s="384"/>
      <c r="T604" s="191"/>
      <c r="U604" s="191"/>
      <c r="V604" s="191"/>
      <c r="W604" s="191"/>
      <c r="X604" s="191"/>
      <c r="Y604" s="191"/>
      <c r="Z604" s="191"/>
      <c r="AA604" s="191"/>
      <c r="AB604" s="191"/>
      <c r="AC604" s="191"/>
      <c r="AD604" s="191"/>
    </row>
    <row r="605" spans="1:30" s="159" customFormat="1" ht="13.8">
      <c r="A605" s="409"/>
      <c r="B605" s="441"/>
      <c r="C605" s="388"/>
      <c r="D605" s="422"/>
      <c r="E605" s="417"/>
      <c r="F605" s="418"/>
      <c r="G605" s="418"/>
      <c r="H605" s="418"/>
      <c r="I605" s="418"/>
      <c r="J605" s="401"/>
      <c r="K605" s="191"/>
      <c r="L605" s="191"/>
      <c r="M605" s="384"/>
      <c r="N605" s="384"/>
      <c r="O605" s="384"/>
      <c r="P605" s="384"/>
      <c r="Q605" s="384"/>
      <c r="R605" s="384"/>
      <c r="S605" s="384"/>
      <c r="T605" s="191"/>
      <c r="U605" s="191"/>
      <c r="V605" s="191"/>
      <c r="W605" s="191"/>
      <c r="X605" s="191"/>
      <c r="Y605" s="191"/>
      <c r="Z605" s="191"/>
      <c r="AA605" s="191"/>
      <c r="AB605" s="191"/>
      <c r="AC605" s="191"/>
      <c r="AD605" s="191"/>
    </row>
    <row r="606" spans="1:30" s="159" customFormat="1" ht="13.8">
      <c r="A606" s="409"/>
      <c r="B606" s="441"/>
      <c r="C606" s="388"/>
      <c r="D606" s="422"/>
      <c r="E606" s="417"/>
      <c r="F606" s="418"/>
      <c r="G606" s="418"/>
      <c r="H606" s="418"/>
      <c r="I606" s="418"/>
      <c r="J606" s="401"/>
      <c r="K606" s="191"/>
      <c r="L606" s="191"/>
      <c r="M606" s="384"/>
      <c r="N606" s="384"/>
      <c r="O606" s="384"/>
      <c r="P606" s="384"/>
      <c r="Q606" s="384"/>
      <c r="R606" s="384"/>
      <c r="S606" s="384"/>
      <c r="T606" s="191"/>
      <c r="U606" s="191"/>
      <c r="V606" s="191"/>
      <c r="W606" s="191"/>
      <c r="X606" s="191"/>
      <c r="Y606" s="191"/>
      <c r="Z606" s="191"/>
      <c r="AA606" s="191"/>
      <c r="AB606" s="191"/>
      <c r="AC606" s="191"/>
      <c r="AD606" s="191"/>
    </row>
    <row r="607" spans="1:30" s="159" customFormat="1" ht="13.8">
      <c r="A607" s="409"/>
      <c r="B607" s="441"/>
      <c r="C607" s="388"/>
      <c r="D607" s="422"/>
      <c r="E607" s="417"/>
      <c r="F607" s="418"/>
      <c r="G607" s="418"/>
      <c r="H607" s="418"/>
      <c r="I607" s="418"/>
      <c r="J607" s="401"/>
      <c r="K607" s="191"/>
      <c r="L607" s="191"/>
      <c r="M607" s="384"/>
      <c r="N607" s="384"/>
      <c r="O607" s="384"/>
      <c r="P607" s="384"/>
      <c r="Q607" s="384"/>
      <c r="R607" s="384"/>
      <c r="S607" s="384"/>
      <c r="T607" s="191"/>
      <c r="U607" s="191"/>
      <c r="V607" s="191"/>
      <c r="W607" s="191"/>
      <c r="X607" s="191"/>
      <c r="Y607" s="191"/>
      <c r="Z607" s="191"/>
      <c r="AA607" s="191"/>
      <c r="AB607" s="191"/>
      <c r="AC607" s="191"/>
      <c r="AD607" s="191"/>
    </row>
    <row r="608" spans="1:30" s="159" customFormat="1" ht="13.8">
      <c r="A608" s="409"/>
      <c r="B608" s="441"/>
      <c r="C608" s="388"/>
      <c r="D608" s="422"/>
      <c r="E608" s="417"/>
      <c r="F608" s="418"/>
      <c r="G608" s="418"/>
      <c r="H608" s="418"/>
      <c r="I608" s="418"/>
      <c r="J608" s="401"/>
      <c r="K608" s="191"/>
      <c r="L608" s="191"/>
      <c r="M608" s="384"/>
      <c r="N608" s="384"/>
      <c r="O608" s="384"/>
      <c r="P608" s="384"/>
      <c r="Q608" s="384"/>
      <c r="R608" s="384"/>
      <c r="S608" s="384"/>
      <c r="T608" s="191"/>
      <c r="U608" s="191"/>
      <c r="V608" s="191"/>
      <c r="W608" s="191"/>
      <c r="X608" s="191"/>
      <c r="Y608" s="191"/>
      <c r="Z608" s="191"/>
      <c r="AA608" s="191"/>
      <c r="AB608" s="191"/>
      <c r="AC608" s="191"/>
      <c r="AD608" s="191"/>
    </row>
    <row r="609" spans="1:30" s="159" customFormat="1" ht="13.8">
      <c r="A609" s="409"/>
      <c r="B609" s="441"/>
      <c r="C609" s="388"/>
      <c r="D609" s="422"/>
      <c r="E609" s="417"/>
      <c r="F609" s="418"/>
      <c r="G609" s="418"/>
      <c r="H609" s="418"/>
      <c r="I609" s="418"/>
      <c r="J609" s="401"/>
      <c r="K609" s="191"/>
      <c r="L609" s="191"/>
      <c r="M609" s="384"/>
      <c r="N609" s="384"/>
      <c r="O609" s="384"/>
      <c r="P609" s="384"/>
      <c r="Q609" s="384"/>
      <c r="R609" s="384"/>
      <c r="S609" s="384"/>
      <c r="T609" s="191"/>
      <c r="U609" s="191"/>
      <c r="V609" s="191"/>
      <c r="W609" s="191"/>
      <c r="X609" s="191"/>
      <c r="Y609" s="191"/>
      <c r="Z609" s="191"/>
      <c r="AA609" s="191"/>
      <c r="AB609" s="191"/>
      <c r="AC609" s="191"/>
      <c r="AD609" s="191"/>
    </row>
    <row r="610" spans="1:30" s="159" customFormat="1" ht="13.8">
      <c r="A610" s="409"/>
      <c r="B610" s="441"/>
      <c r="C610" s="388"/>
      <c r="D610" s="422"/>
      <c r="E610" s="417"/>
      <c r="F610" s="418"/>
      <c r="G610" s="418"/>
      <c r="H610" s="418"/>
      <c r="I610" s="418"/>
      <c r="J610" s="401"/>
      <c r="K610" s="191"/>
      <c r="L610" s="191"/>
      <c r="M610" s="384"/>
      <c r="N610" s="384"/>
      <c r="O610" s="384"/>
      <c r="P610" s="384"/>
      <c r="Q610" s="384"/>
      <c r="R610" s="384"/>
      <c r="S610" s="384"/>
      <c r="T610" s="191"/>
      <c r="U610" s="191"/>
      <c r="V610" s="191"/>
      <c r="W610" s="191"/>
      <c r="X610" s="191"/>
      <c r="Y610" s="191"/>
      <c r="Z610" s="191"/>
      <c r="AA610" s="191"/>
      <c r="AB610" s="191"/>
      <c r="AC610" s="191"/>
      <c r="AD610" s="191"/>
    </row>
    <row r="611" spans="1:30" s="159" customFormat="1" ht="13.8">
      <c r="A611" s="409"/>
      <c r="B611" s="441"/>
      <c r="C611" s="388"/>
      <c r="D611" s="422"/>
      <c r="E611" s="417"/>
      <c r="F611" s="418"/>
      <c r="G611" s="418"/>
      <c r="H611" s="418"/>
      <c r="I611" s="418"/>
      <c r="J611" s="401"/>
      <c r="K611" s="191"/>
      <c r="L611" s="191"/>
      <c r="M611" s="384"/>
      <c r="N611" s="384"/>
      <c r="O611" s="384"/>
      <c r="P611" s="384"/>
      <c r="Q611" s="384"/>
      <c r="R611" s="384"/>
      <c r="S611" s="384"/>
      <c r="T611" s="191"/>
      <c r="U611" s="191"/>
      <c r="V611" s="191"/>
      <c r="W611" s="191"/>
      <c r="X611" s="191"/>
      <c r="Y611" s="191"/>
      <c r="Z611" s="191"/>
      <c r="AA611" s="191"/>
      <c r="AB611" s="191"/>
      <c r="AC611" s="191"/>
      <c r="AD611" s="191"/>
    </row>
    <row r="612" spans="1:30" s="159" customFormat="1" ht="13.8">
      <c r="A612" s="409"/>
      <c r="B612" s="441"/>
      <c r="C612" s="388"/>
      <c r="D612" s="422"/>
      <c r="E612" s="417"/>
      <c r="F612" s="418"/>
      <c r="G612" s="418"/>
      <c r="H612" s="418"/>
      <c r="I612" s="418"/>
      <c r="J612" s="401"/>
      <c r="K612" s="191"/>
      <c r="L612" s="191"/>
      <c r="M612" s="384"/>
      <c r="N612" s="384"/>
      <c r="O612" s="384"/>
      <c r="P612" s="384"/>
      <c r="Q612" s="384"/>
      <c r="R612" s="384"/>
      <c r="S612" s="384"/>
      <c r="T612" s="191"/>
      <c r="U612" s="191"/>
      <c r="V612" s="191"/>
      <c r="W612" s="191"/>
      <c r="X612" s="191"/>
      <c r="Y612" s="191"/>
      <c r="Z612" s="191"/>
      <c r="AA612" s="191"/>
      <c r="AB612" s="191"/>
      <c r="AC612" s="191"/>
      <c r="AD612" s="191"/>
    </row>
    <row r="613" spans="1:30" s="159" customFormat="1" ht="13.8">
      <c r="A613" s="409"/>
      <c r="B613" s="441"/>
      <c r="C613" s="388"/>
      <c r="D613" s="422"/>
      <c r="E613" s="417"/>
      <c r="F613" s="418"/>
      <c r="G613" s="418"/>
      <c r="H613" s="418"/>
      <c r="I613" s="418"/>
      <c r="J613" s="401"/>
      <c r="K613" s="191"/>
      <c r="L613" s="191"/>
      <c r="M613" s="384"/>
      <c r="N613" s="384"/>
      <c r="O613" s="384"/>
      <c r="P613" s="384"/>
      <c r="Q613" s="384"/>
      <c r="R613" s="384"/>
      <c r="S613" s="384"/>
      <c r="T613" s="191"/>
      <c r="U613" s="191"/>
      <c r="V613" s="191"/>
      <c r="W613" s="191"/>
      <c r="X613" s="191"/>
      <c r="Y613" s="191"/>
      <c r="Z613" s="191"/>
      <c r="AA613" s="191"/>
      <c r="AB613" s="191"/>
      <c r="AC613" s="191"/>
      <c r="AD613" s="191"/>
    </row>
    <row r="614" spans="1:30" s="159" customFormat="1" ht="13.8">
      <c r="A614" s="409"/>
      <c r="B614" s="441"/>
      <c r="C614" s="388"/>
      <c r="D614" s="422"/>
      <c r="E614" s="417"/>
      <c r="F614" s="418"/>
      <c r="G614" s="418"/>
      <c r="H614" s="418"/>
      <c r="I614" s="418"/>
      <c r="J614" s="401"/>
      <c r="K614" s="191"/>
      <c r="L614" s="191"/>
      <c r="M614" s="384"/>
      <c r="N614" s="384"/>
      <c r="O614" s="384"/>
      <c r="P614" s="384"/>
      <c r="Q614" s="384"/>
      <c r="R614" s="384"/>
      <c r="S614" s="384"/>
      <c r="T614" s="191"/>
      <c r="U614" s="191"/>
      <c r="V614" s="191"/>
      <c r="W614" s="191"/>
      <c r="X614" s="191"/>
      <c r="Y614" s="191"/>
      <c r="Z614" s="191"/>
      <c r="AA614" s="191"/>
      <c r="AB614" s="191"/>
      <c r="AC614" s="191"/>
      <c r="AD614" s="191"/>
    </row>
    <row r="615" spans="1:30" s="159" customFormat="1" ht="13.8">
      <c r="A615" s="409"/>
      <c r="B615" s="441"/>
      <c r="C615" s="388"/>
      <c r="D615" s="422"/>
      <c r="E615" s="417"/>
      <c r="F615" s="418"/>
      <c r="G615" s="418"/>
      <c r="H615" s="418"/>
      <c r="I615" s="418"/>
      <c r="J615" s="401"/>
      <c r="K615" s="191"/>
      <c r="L615" s="191"/>
      <c r="M615" s="384"/>
      <c r="N615" s="384"/>
      <c r="O615" s="384"/>
      <c r="P615" s="384"/>
      <c r="Q615" s="384"/>
      <c r="R615" s="384"/>
      <c r="S615" s="384"/>
      <c r="T615" s="191"/>
      <c r="U615" s="191"/>
      <c r="V615" s="191"/>
      <c r="W615" s="191"/>
      <c r="X615" s="191"/>
      <c r="Y615" s="191"/>
      <c r="Z615" s="191"/>
      <c r="AA615" s="191"/>
      <c r="AB615" s="191"/>
      <c r="AC615" s="191"/>
      <c r="AD615" s="191"/>
    </row>
    <row r="616" spans="1:30" s="159" customFormat="1" ht="13.8">
      <c r="A616" s="409"/>
      <c r="B616" s="441"/>
      <c r="C616" s="388"/>
      <c r="D616" s="422"/>
      <c r="E616" s="417"/>
      <c r="F616" s="418"/>
      <c r="G616" s="418"/>
      <c r="H616" s="418"/>
      <c r="I616" s="418"/>
      <c r="J616" s="401"/>
      <c r="K616" s="191"/>
      <c r="L616" s="191"/>
      <c r="M616" s="384"/>
      <c r="N616" s="384"/>
      <c r="O616" s="384"/>
      <c r="P616" s="384"/>
      <c r="Q616" s="384"/>
      <c r="R616" s="384"/>
      <c r="S616" s="384"/>
      <c r="T616" s="191"/>
      <c r="U616" s="191"/>
      <c r="V616" s="191"/>
      <c r="W616" s="191"/>
      <c r="X616" s="191"/>
      <c r="Y616" s="191"/>
      <c r="Z616" s="191"/>
      <c r="AA616" s="191"/>
      <c r="AB616" s="191"/>
      <c r="AC616" s="191"/>
      <c r="AD616" s="191"/>
    </row>
    <row r="617" spans="1:30" s="159" customFormat="1" ht="13.8">
      <c r="A617" s="409"/>
      <c r="B617" s="441"/>
      <c r="C617" s="388"/>
      <c r="D617" s="422"/>
      <c r="E617" s="417"/>
      <c r="F617" s="418"/>
      <c r="G617" s="418"/>
      <c r="H617" s="418"/>
      <c r="I617" s="418"/>
      <c r="J617" s="401"/>
      <c r="K617" s="191"/>
      <c r="L617" s="191"/>
      <c r="M617" s="384"/>
      <c r="N617" s="384"/>
      <c r="O617" s="384"/>
      <c r="P617" s="384"/>
      <c r="Q617" s="384"/>
      <c r="R617" s="384"/>
      <c r="S617" s="384"/>
      <c r="T617" s="191"/>
      <c r="U617" s="191"/>
      <c r="V617" s="191"/>
      <c r="W617" s="191"/>
      <c r="X617" s="191"/>
      <c r="Y617" s="191"/>
      <c r="Z617" s="191"/>
      <c r="AA617" s="191"/>
      <c r="AB617" s="191"/>
      <c r="AC617" s="191"/>
      <c r="AD617" s="191"/>
    </row>
    <row r="618" spans="1:30" s="159" customFormat="1" ht="13.8">
      <c r="A618" s="409"/>
      <c r="B618" s="441"/>
      <c r="C618" s="388"/>
      <c r="D618" s="416"/>
      <c r="E618" s="417"/>
      <c r="F618" s="418"/>
      <c r="G618" s="418"/>
      <c r="H618" s="418"/>
      <c r="I618" s="418"/>
      <c r="J618" s="401"/>
      <c r="K618" s="191"/>
      <c r="L618" s="191"/>
      <c r="M618" s="384"/>
      <c r="N618" s="384"/>
      <c r="O618" s="384"/>
      <c r="P618" s="384"/>
      <c r="Q618" s="384"/>
      <c r="R618" s="384"/>
      <c r="S618" s="384"/>
      <c r="T618" s="191"/>
      <c r="U618" s="191"/>
      <c r="V618" s="191"/>
      <c r="W618" s="191"/>
      <c r="X618" s="191"/>
      <c r="Y618" s="191"/>
      <c r="Z618" s="191"/>
      <c r="AA618" s="191"/>
      <c r="AB618" s="191"/>
      <c r="AC618" s="191"/>
      <c r="AD618" s="191"/>
    </row>
    <row r="619" spans="1:30" s="159" customFormat="1" ht="13.8">
      <c r="A619" s="409"/>
      <c r="B619" s="441"/>
      <c r="C619" s="388"/>
      <c r="D619" s="422"/>
      <c r="E619" s="417"/>
      <c r="F619" s="418"/>
      <c r="G619" s="426"/>
      <c r="H619" s="418"/>
      <c r="I619" s="418"/>
      <c r="J619" s="401"/>
      <c r="K619" s="191"/>
      <c r="L619" s="191"/>
      <c r="M619" s="384"/>
      <c r="N619" s="384"/>
      <c r="O619" s="384"/>
      <c r="P619" s="384"/>
      <c r="Q619" s="384"/>
      <c r="R619" s="384"/>
      <c r="S619" s="384"/>
      <c r="T619" s="191"/>
      <c r="U619" s="191"/>
      <c r="V619" s="191"/>
      <c r="W619" s="191"/>
      <c r="X619" s="191"/>
      <c r="Y619" s="191"/>
      <c r="Z619" s="191"/>
      <c r="AA619" s="191"/>
      <c r="AB619" s="191"/>
      <c r="AC619" s="191"/>
      <c r="AD619" s="191"/>
    </row>
    <row r="620" spans="1:30" s="159" customFormat="1" ht="13.8">
      <c r="A620" s="409"/>
      <c r="B620" s="441"/>
      <c r="C620" s="388"/>
      <c r="D620" s="422"/>
      <c r="E620" s="417"/>
      <c r="F620" s="418"/>
      <c r="G620" s="418"/>
      <c r="H620" s="418"/>
      <c r="I620" s="418"/>
      <c r="J620" s="401"/>
      <c r="K620" s="191"/>
      <c r="L620" s="191"/>
      <c r="M620" s="384"/>
      <c r="N620" s="384"/>
      <c r="O620" s="384"/>
      <c r="P620" s="384"/>
      <c r="Q620" s="384"/>
      <c r="R620" s="384"/>
      <c r="S620" s="384"/>
      <c r="T620" s="191"/>
      <c r="U620" s="191"/>
      <c r="V620" s="191"/>
      <c r="W620" s="191"/>
      <c r="X620" s="191"/>
      <c r="Y620" s="191"/>
      <c r="Z620" s="191"/>
      <c r="AA620" s="191"/>
      <c r="AB620" s="191"/>
      <c r="AC620" s="191"/>
      <c r="AD620" s="191"/>
    </row>
    <row r="621" spans="1:30" s="159" customFormat="1" ht="13.8">
      <c r="A621" s="409"/>
      <c r="B621" s="441"/>
      <c r="C621" s="388"/>
      <c r="D621" s="422"/>
      <c r="E621" s="417"/>
      <c r="F621" s="418"/>
      <c r="G621" s="418"/>
      <c r="H621" s="418"/>
      <c r="I621" s="418"/>
      <c r="J621" s="401"/>
      <c r="K621" s="191"/>
      <c r="L621" s="191"/>
      <c r="M621" s="384"/>
      <c r="N621" s="384"/>
      <c r="O621" s="384"/>
      <c r="P621" s="384"/>
      <c r="Q621" s="384"/>
      <c r="R621" s="384"/>
      <c r="S621" s="384"/>
      <c r="T621" s="191"/>
      <c r="U621" s="191"/>
      <c r="V621" s="191"/>
      <c r="W621" s="191"/>
      <c r="X621" s="191"/>
      <c r="Y621" s="191"/>
      <c r="Z621" s="191"/>
      <c r="AA621" s="191"/>
      <c r="AB621" s="191"/>
      <c r="AC621" s="191"/>
      <c r="AD621" s="191"/>
    </row>
    <row r="622" spans="1:30" s="159" customFormat="1" ht="13.8">
      <c r="A622" s="409"/>
      <c r="B622" s="441"/>
      <c r="C622" s="388"/>
      <c r="D622" s="422"/>
      <c r="E622" s="417"/>
      <c r="F622" s="418"/>
      <c r="G622" s="418"/>
      <c r="H622" s="418"/>
      <c r="I622" s="418"/>
      <c r="J622" s="401"/>
      <c r="K622" s="191"/>
      <c r="L622" s="191"/>
      <c r="M622" s="384"/>
      <c r="N622" s="384"/>
      <c r="O622" s="384"/>
      <c r="P622" s="384"/>
      <c r="Q622" s="384"/>
      <c r="R622" s="384"/>
      <c r="S622" s="384"/>
      <c r="T622" s="191"/>
      <c r="U622" s="191"/>
      <c r="V622" s="191"/>
      <c r="W622" s="191"/>
      <c r="X622" s="191"/>
      <c r="Y622" s="191"/>
      <c r="Z622" s="191"/>
      <c r="AA622" s="191"/>
      <c r="AB622" s="191"/>
      <c r="AC622" s="191"/>
      <c r="AD622" s="191"/>
    </row>
    <row r="623" spans="1:30" s="159" customFormat="1" ht="13.8">
      <c r="A623" s="409"/>
      <c r="B623" s="441"/>
      <c r="C623" s="388"/>
      <c r="D623" s="422"/>
      <c r="E623" s="417"/>
      <c r="F623" s="418"/>
      <c r="G623" s="418"/>
      <c r="H623" s="418"/>
      <c r="I623" s="418"/>
      <c r="J623" s="401"/>
      <c r="K623" s="191"/>
      <c r="L623" s="191"/>
      <c r="M623" s="384"/>
      <c r="N623" s="384"/>
      <c r="O623" s="384"/>
      <c r="P623" s="384"/>
      <c r="Q623" s="384"/>
      <c r="R623" s="384"/>
      <c r="S623" s="384"/>
      <c r="T623" s="191"/>
      <c r="U623" s="191"/>
      <c r="V623" s="191"/>
      <c r="W623" s="191"/>
      <c r="X623" s="191"/>
      <c r="Y623" s="191"/>
      <c r="Z623" s="191"/>
      <c r="AA623" s="191"/>
      <c r="AB623" s="191"/>
      <c r="AC623" s="191"/>
      <c r="AD623" s="191"/>
    </row>
    <row r="624" spans="1:30" s="159" customFormat="1" ht="13.8">
      <c r="A624" s="409"/>
      <c r="B624" s="441"/>
      <c r="C624" s="388"/>
      <c r="D624" s="416"/>
      <c r="E624" s="417"/>
      <c r="F624" s="418"/>
      <c r="G624" s="418"/>
      <c r="H624" s="418"/>
      <c r="I624" s="418"/>
      <c r="J624" s="401"/>
      <c r="K624" s="191"/>
      <c r="L624" s="191"/>
      <c r="M624" s="384"/>
      <c r="N624" s="384"/>
      <c r="O624" s="384"/>
      <c r="P624" s="384"/>
      <c r="Q624" s="384"/>
      <c r="R624" s="384"/>
      <c r="S624" s="384"/>
      <c r="T624" s="191"/>
      <c r="U624" s="191"/>
      <c r="V624" s="191"/>
      <c r="W624" s="191"/>
      <c r="X624" s="191"/>
      <c r="Y624" s="191"/>
      <c r="Z624" s="191"/>
      <c r="AA624" s="191"/>
      <c r="AB624" s="191"/>
      <c r="AC624" s="191"/>
      <c r="AD624" s="191"/>
    </row>
    <row r="625" spans="1:30" s="159" customFormat="1" ht="13.8">
      <c r="A625" s="409"/>
      <c r="B625" s="441"/>
      <c r="C625" s="388"/>
      <c r="D625" s="416"/>
      <c r="E625" s="417"/>
      <c r="F625" s="418"/>
      <c r="G625" s="418"/>
      <c r="H625" s="418"/>
      <c r="I625" s="418"/>
      <c r="J625" s="401"/>
      <c r="K625" s="191"/>
      <c r="L625" s="191"/>
      <c r="M625" s="384"/>
      <c r="N625" s="384"/>
      <c r="O625" s="384"/>
      <c r="P625" s="384"/>
      <c r="Q625" s="384"/>
      <c r="R625" s="384"/>
      <c r="S625" s="384"/>
      <c r="T625" s="191"/>
      <c r="U625" s="191"/>
      <c r="V625" s="191"/>
      <c r="W625" s="191"/>
      <c r="X625" s="191"/>
      <c r="Y625" s="191"/>
      <c r="Z625" s="191"/>
      <c r="AA625" s="191"/>
      <c r="AB625" s="191"/>
      <c r="AC625" s="191"/>
      <c r="AD625" s="191"/>
    </row>
    <row r="626" spans="1:30" s="159" customFormat="1" ht="13.8">
      <c r="A626" s="409"/>
      <c r="B626" s="441"/>
      <c r="C626" s="388"/>
      <c r="D626" s="422"/>
      <c r="E626" s="417"/>
      <c r="F626" s="418"/>
      <c r="G626" s="418"/>
      <c r="H626" s="418"/>
      <c r="I626" s="418"/>
      <c r="J626" s="401"/>
      <c r="K626" s="191"/>
      <c r="L626" s="191"/>
      <c r="M626" s="384"/>
      <c r="N626" s="384"/>
      <c r="O626" s="384"/>
      <c r="P626" s="384"/>
      <c r="Q626" s="384"/>
      <c r="R626" s="384"/>
      <c r="S626" s="384"/>
      <c r="T626" s="191"/>
      <c r="U626" s="191"/>
      <c r="V626" s="191"/>
      <c r="W626" s="191"/>
      <c r="X626" s="191"/>
      <c r="Y626" s="191"/>
      <c r="Z626" s="191"/>
      <c r="AA626" s="191"/>
      <c r="AB626" s="191"/>
      <c r="AC626" s="191"/>
      <c r="AD626" s="191"/>
    </row>
    <row r="627" spans="1:30" s="159" customFormat="1" ht="13.8">
      <c r="A627" s="409"/>
      <c r="B627" s="441"/>
      <c r="C627" s="388"/>
      <c r="D627" s="422"/>
      <c r="E627" s="417"/>
      <c r="F627" s="418"/>
      <c r="G627" s="418"/>
      <c r="H627" s="418"/>
      <c r="I627" s="418"/>
      <c r="J627" s="401"/>
      <c r="K627" s="191"/>
      <c r="L627" s="191"/>
      <c r="M627" s="384"/>
      <c r="N627" s="384"/>
      <c r="O627" s="384"/>
      <c r="P627" s="384"/>
      <c r="Q627" s="384"/>
      <c r="R627" s="384"/>
      <c r="S627" s="384"/>
      <c r="T627" s="191"/>
      <c r="U627" s="191"/>
      <c r="V627" s="191"/>
      <c r="W627" s="191"/>
      <c r="X627" s="191"/>
      <c r="Y627" s="191"/>
      <c r="Z627" s="191"/>
      <c r="AA627" s="191"/>
      <c r="AB627" s="191"/>
      <c r="AC627" s="191"/>
      <c r="AD627" s="191"/>
    </row>
    <row r="628" spans="1:30" s="159" customFormat="1" ht="13.8">
      <c r="A628" s="409"/>
      <c r="B628" s="441"/>
      <c r="C628" s="388"/>
      <c r="D628" s="422"/>
      <c r="E628" s="417"/>
      <c r="F628" s="418"/>
      <c r="G628" s="418"/>
      <c r="H628" s="418"/>
      <c r="I628" s="418"/>
      <c r="J628" s="401"/>
      <c r="K628" s="191"/>
      <c r="L628" s="191"/>
      <c r="M628" s="384"/>
      <c r="N628" s="384"/>
      <c r="O628" s="384"/>
      <c r="P628" s="384"/>
      <c r="Q628" s="384"/>
      <c r="R628" s="384"/>
      <c r="S628" s="384"/>
      <c r="T628" s="191"/>
      <c r="U628" s="191"/>
      <c r="V628" s="191"/>
      <c r="W628" s="191"/>
      <c r="X628" s="191"/>
      <c r="Y628" s="191"/>
      <c r="Z628" s="191"/>
      <c r="AA628" s="191"/>
      <c r="AB628" s="191"/>
      <c r="AC628" s="191"/>
      <c r="AD628" s="191"/>
    </row>
    <row r="629" spans="1:30" s="159" customFormat="1" ht="13.8">
      <c r="A629" s="409"/>
      <c r="B629" s="441"/>
      <c r="C629" s="388"/>
      <c r="D629" s="404"/>
      <c r="E629" s="399"/>
      <c r="F629" s="401"/>
      <c r="G629" s="401"/>
      <c r="H629" s="401"/>
      <c r="I629" s="401"/>
      <c r="J629" s="407"/>
      <c r="K629" s="191"/>
      <c r="L629" s="191"/>
      <c r="M629" s="191"/>
      <c r="N629" s="191"/>
      <c r="O629" s="191"/>
      <c r="P629" s="191"/>
      <c r="Q629" s="191"/>
      <c r="R629" s="191"/>
      <c r="S629" s="191"/>
      <c r="T629" s="191"/>
      <c r="U629" s="191"/>
      <c r="V629" s="191"/>
      <c r="W629" s="191"/>
      <c r="X629" s="191"/>
      <c r="Y629" s="191"/>
      <c r="Z629" s="191"/>
      <c r="AA629" s="191"/>
      <c r="AB629" s="191"/>
      <c r="AC629" s="191"/>
      <c r="AD629" s="191"/>
    </row>
    <row r="630" spans="1:30" s="158" customFormat="1">
      <c r="A630" s="424"/>
      <c r="B630" s="442"/>
      <c r="C630" s="390"/>
      <c r="D630" s="423"/>
      <c r="E630" s="424"/>
      <c r="F630" s="425"/>
      <c r="G630" s="425"/>
      <c r="H630" s="425"/>
      <c r="I630" s="425"/>
      <c r="J630" s="425"/>
      <c r="K630" s="382"/>
      <c r="L630" s="382"/>
      <c r="M630" s="382"/>
      <c r="N630" s="382"/>
      <c r="O630" s="382"/>
      <c r="P630" s="382"/>
      <c r="Q630" s="382"/>
      <c r="R630" s="382"/>
      <c r="S630" s="382"/>
      <c r="T630" s="382"/>
      <c r="U630" s="382"/>
      <c r="V630" s="382"/>
      <c r="W630" s="382"/>
      <c r="X630" s="382"/>
      <c r="Y630" s="382"/>
      <c r="Z630" s="382"/>
      <c r="AA630" s="382"/>
      <c r="AB630" s="382"/>
      <c r="AC630" s="382"/>
      <c r="AD630" s="382"/>
    </row>
    <row r="631" spans="1:30" s="199" customFormat="1" ht="13.8">
      <c r="A631" s="409"/>
      <c r="B631" s="441"/>
      <c r="C631" s="388"/>
      <c r="D631" s="419"/>
      <c r="E631" s="409"/>
      <c r="F631" s="407"/>
      <c r="G631" s="407"/>
      <c r="H631" s="407"/>
      <c r="I631" s="407"/>
      <c r="J631" s="407"/>
      <c r="K631" s="191"/>
      <c r="L631" s="191"/>
      <c r="M631" s="191"/>
      <c r="N631" s="191"/>
      <c r="O631" s="191"/>
      <c r="P631" s="191"/>
      <c r="Q631" s="191"/>
      <c r="R631" s="191"/>
      <c r="S631" s="191"/>
      <c r="T631" s="191"/>
      <c r="U631" s="191"/>
      <c r="V631" s="191"/>
      <c r="W631" s="191"/>
      <c r="X631" s="191"/>
      <c r="Y631" s="191"/>
      <c r="Z631" s="191"/>
      <c r="AA631" s="191"/>
      <c r="AB631" s="191"/>
      <c r="AC631" s="191"/>
      <c r="AD631" s="191"/>
    </row>
    <row r="632" spans="1:30" s="159" customFormat="1" ht="13.8">
      <c r="A632" s="409"/>
      <c r="B632" s="441"/>
      <c r="C632" s="388"/>
      <c r="D632" s="404"/>
      <c r="E632" s="399"/>
      <c r="F632" s="401"/>
      <c r="G632" s="401"/>
      <c r="H632" s="401"/>
      <c r="I632" s="401"/>
      <c r="J632" s="401"/>
      <c r="K632" s="191"/>
      <c r="L632" s="191"/>
      <c r="M632" s="191"/>
      <c r="N632" s="191"/>
      <c r="O632" s="191"/>
      <c r="P632" s="191"/>
      <c r="Q632" s="191"/>
      <c r="R632" s="191"/>
      <c r="S632" s="191"/>
      <c r="T632" s="191"/>
      <c r="U632" s="191"/>
      <c r="V632" s="191"/>
      <c r="W632" s="191"/>
      <c r="X632" s="191"/>
      <c r="Y632" s="191"/>
      <c r="Z632" s="191"/>
      <c r="AA632" s="191"/>
      <c r="AB632" s="191"/>
      <c r="AC632" s="191"/>
      <c r="AD632" s="191"/>
    </row>
    <row r="633" spans="1:30" s="159" customFormat="1" ht="13.8">
      <c r="A633" s="409"/>
      <c r="B633" s="441"/>
      <c r="C633" s="388"/>
      <c r="D633" s="412"/>
      <c r="E633" s="399"/>
      <c r="F633" s="413"/>
      <c r="G633" s="763"/>
      <c r="H633" s="763"/>
      <c r="I633" s="401"/>
      <c r="J633" s="414"/>
      <c r="K633" s="191"/>
      <c r="L633" s="191"/>
      <c r="M633" s="191"/>
      <c r="N633" s="191"/>
      <c r="O633" s="191"/>
      <c r="P633" s="191"/>
      <c r="Q633" s="191"/>
      <c r="R633" s="191"/>
      <c r="S633" s="191"/>
      <c r="T633" s="191"/>
      <c r="U633" s="191"/>
      <c r="V633" s="191"/>
      <c r="W633" s="191"/>
      <c r="X633" s="191"/>
      <c r="Y633" s="191"/>
      <c r="Z633" s="191"/>
      <c r="AA633" s="191"/>
      <c r="AB633" s="191"/>
      <c r="AC633" s="191"/>
      <c r="AD633" s="191"/>
    </row>
    <row r="634" spans="1:30" s="159" customFormat="1" ht="13.8">
      <c r="A634" s="409"/>
      <c r="B634" s="441"/>
      <c r="C634" s="388"/>
      <c r="D634" s="398"/>
      <c r="E634" s="399"/>
      <c r="F634" s="415"/>
      <c r="G634" s="401"/>
      <c r="H634" s="401"/>
      <c r="I634" s="401"/>
      <c r="J634" s="401"/>
      <c r="K634" s="191"/>
      <c r="L634" s="191"/>
      <c r="M634" s="191"/>
      <c r="N634" s="191"/>
      <c r="O634" s="191"/>
      <c r="P634" s="191"/>
      <c r="Q634" s="191"/>
      <c r="R634" s="191"/>
      <c r="S634" s="191"/>
      <c r="T634" s="191"/>
      <c r="U634" s="191"/>
      <c r="V634" s="191"/>
      <c r="W634" s="191"/>
      <c r="X634" s="191"/>
      <c r="Y634" s="191"/>
      <c r="Z634" s="191"/>
      <c r="AA634" s="191"/>
      <c r="AB634" s="191"/>
      <c r="AC634" s="191"/>
      <c r="AD634" s="191"/>
    </row>
    <row r="635" spans="1:30" s="159" customFormat="1" ht="13.8">
      <c r="A635" s="409"/>
      <c r="B635" s="441"/>
      <c r="C635" s="388"/>
      <c r="D635" s="398"/>
      <c r="E635" s="399"/>
      <c r="F635" s="415"/>
      <c r="G635" s="401"/>
      <c r="H635" s="401"/>
      <c r="I635" s="401"/>
      <c r="J635" s="401"/>
      <c r="K635" s="191"/>
      <c r="L635" s="191"/>
      <c r="M635" s="191"/>
      <c r="N635" s="191"/>
      <c r="O635" s="191"/>
      <c r="P635" s="191"/>
      <c r="Q635" s="191"/>
      <c r="R635" s="191"/>
      <c r="S635" s="191"/>
      <c r="T635" s="191"/>
      <c r="U635" s="191"/>
      <c r="V635" s="191"/>
      <c r="W635" s="191"/>
      <c r="X635" s="191"/>
      <c r="Y635" s="191"/>
      <c r="Z635" s="191"/>
      <c r="AA635" s="191"/>
      <c r="AB635" s="191"/>
      <c r="AC635" s="191"/>
      <c r="AD635" s="191"/>
    </row>
    <row r="636" spans="1:30" s="159" customFormat="1" ht="13.8">
      <c r="A636" s="409"/>
      <c r="B636" s="441"/>
      <c r="C636" s="388"/>
      <c r="D636" s="404"/>
      <c r="E636" s="399"/>
      <c r="F636" s="401"/>
      <c r="G636" s="401"/>
      <c r="H636" s="401"/>
      <c r="I636" s="401"/>
      <c r="J636" s="407"/>
      <c r="K636" s="191"/>
      <c r="L636" s="191"/>
      <c r="M636" s="191"/>
      <c r="N636" s="191"/>
      <c r="O636" s="191"/>
      <c r="P636" s="191"/>
      <c r="Q636" s="191"/>
      <c r="R636" s="191"/>
      <c r="S636" s="191"/>
      <c r="T636" s="191"/>
      <c r="U636" s="191"/>
      <c r="V636" s="191"/>
      <c r="W636" s="191"/>
      <c r="X636" s="191"/>
      <c r="Y636" s="191"/>
      <c r="Z636" s="191"/>
      <c r="AA636" s="191"/>
      <c r="AB636" s="191"/>
      <c r="AC636" s="191"/>
      <c r="AD636" s="191"/>
    </row>
    <row r="637" spans="1:30" s="191" customFormat="1" ht="13.8">
      <c r="A637" s="409"/>
      <c r="B637" s="441"/>
      <c r="C637" s="388"/>
      <c r="D637" s="404"/>
      <c r="E637" s="399"/>
      <c r="F637" s="401"/>
      <c r="G637" s="401"/>
      <c r="H637" s="401"/>
      <c r="I637" s="401"/>
      <c r="J637" s="407"/>
    </row>
    <row r="638" spans="1:30" s="199" customFormat="1" ht="13.8">
      <c r="A638" s="409"/>
      <c r="B638" s="441"/>
      <c r="C638" s="388"/>
      <c r="D638" s="419"/>
      <c r="E638" s="409"/>
      <c r="F638" s="407"/>
      <c r="G638" s="407"/>
      <c r="H638" s="407"/>
      <c r="I638" s="407"/>
      <c r="J638" s="407"/>
      <c r="K638" s="191"/>
      <c r="L638" s="191"/>
      <c r="M638" s="191"/>
      <c r="N638" s="191"/>
      <c r="O638" s="191"/>
      <c r="P638" s="191"/>
      <c r="Q638" s="191"/>
      <c r="R638" s="191"/>
      <c r="S638" s="191"/>
      <c r="T638" s="191"/>
      <c r="U638" s="191"/>
      <c r="V638" s="191"/>
      <c r="W638" s="191"/>
      <c r="X638" s="191"/>
      <c r="Y638" s="191"/>
      <c r="Z638" s="191"/>
      <c r="AA638" s="191"/>
      <c r="AB638" s="191"/>
      <c r="AC638" s="191"/>
      <c r="AD638" s="191"/>
    </row>
    <row r="639" spans="1:30" s="159" customFormat="1" ht="13.8">
      <c r="A639" s="409"/>
      <c r="B639" s="441"/>
      <c r="C639" s="388"/>
      <c r="D639" s="404"/>
      <c r="E639" s="399"/>
      <c r="F639" s="401"/>
      <c r="G639" s="401"/>
      <c r="H639" s="401"/>
      <c r="I639" s="401"/>
      <c r="J639" s="401"/>
      <c r="K639" s="191"/>
      <c r="L639" s="191"/>
      <c r="M639" s="191"/>
      <c r="N639" s="191"/>
      <c r="O639" s="191"/>
      <c r="P639" s="191"/>
      <c r="Q639" s="191"/>
      <c r="R639" s="191"/>
      <c r="S639" s="191"/>
      <c r="T639" s="191"/>
      <c r="U639" s="191"/>
      <c r="V639" s="191"/>
      <c r="W639" s="191"/>
      <c r="X639" s="191"/>
      <c r="Y639" s="191"/>
      <c r="Z639" s="191"/>
      <c r="AA639" s="191"/>
      <c r="AB639" s="191"/>
      <c r="AC639" s="191"/>
      <c r="AD639" s="191"/>
    </row>
    <row r="640" spans="1:30" s="159" customFormat="1" ht="13.8">
      <c r="A640" s="409"/>
      <c r="B640" s="441"/>
      <c r="C640" s="388"/>
      <c r="D640" s="412"/>
      <c r="E640" s="399"/>
      <c r="F640" s="413"/>
      <c r="G640" s="763"/>
      <c r="H640" s="763"/>
      <c r="I640" s="401"/>
      <c r="J640" s="414"/>
      <c r="K640" s="191"/>
      <c r="L640" s="191"/>
      <c r="M640" s="191"/>
      <c r="N640" s="191"/>
      <c r="O640" s="191"/>
      <c r="P640" s="191"/>
      <c r="Q640" s="191"/>
      <c r="R640" s="191"/>
      <c r="S640" s="191"/>
      <c r="T640" s="191"/>
      <c r="U640" s="191"/>
      <c r="V640" s="191"/>
      <c r="W640" s="191"/>
      <c r="X640" s="191"/>
      <c r="Y640" s="191"/>
      <c r="Z640" s="191"/>
      <c r="AA640" s="191"/>
      <c r="AB640" s="191"/>
      <c r="AC640" s="191"/>
      <c r="AD640" s="191"/>
    </row>
    <row r="641" spans="1:30" s="159" customFormat="1" ht="13.8">
      <c r="A641" s="409"/>
      <c r="B641" s="441"/>
      <c r="C641" s="388"/>
      <c r="D641" s="398"/>
      <c r="E641" s="399"/>
      <c r="F641" s="415"/>
      <c r="G641" s="401"/>
      <c r="H641" s="401"/>
      <c r="I641" s="401"/>
      <c r="J641" s="401"/>
      <c r="K641" s="191"/>
      <c r="L641" s="191"/>
      <c r="M641" s="191"/>
      <c r="N641" s="191"/>
      <c r="O641" s="191"/>
      <c r="P641" s="191"/>
      <c r="Q641" s="191"/>
      <c r="R641" s="191"/>
      <c r="S641" s="191"/>
      <c r="T641" s="191"/>
      <c r="U641" s="191"/>
      <c r="V641" s="191"/>
      <c r="W641" s="191"/>
      <c r="X641" s="191"/>
      <c r="Y641" s="191"/>
      <c r="Z641" s="191"/>
      <c r="AA641" s="191"/>
      <c r="AB641" s="191"/>
      <c r="AC641" s="191"/>
      <c r="AD641" s="191"/>
    </row>
    <row r="642" spans="1:30" s="159" customFormat="1" ht="13.8">
      <c r="A642" s="409"/>
      <c r="B642" s="441"/>
      <c r="C642" s="388"/>
      <c r="D642" s="398"/>
      <c r="E642" s="399"/>
      <c r="F642" s="415"/>
      <c r="G642" s="401"/>
      <c r="H642" s="401"/>
      <c r="I642" s="401"/>
      <c r="J642" s="401"/>
      <c r="K642" s="191"/>
      <c r="L642" s="191"/>
      <c r="M642" s="191"/>
      <c r="N642" s="191"/>
      <c r="O642" s="191"/>
      <c r="P642" s="191"/>
      <c r="Q642" s="191"/>
      <c r="R642" s="191"/>
      <c r="S642" s="191"/>
      <c r="T642" s="191"/>
      <c r="U642" s="191"/>
      <c r="V642" s="191"/>
      <c r="W642" s="191"/>
      <c r="X642" s="191"/>
      <c r="Y642" s="191"/>
      <c r="Z642" s="191"/>
      <c r="AA642" s="191"/>
      <c r="AB642" s="191"/>
      <c r="AC642" s="191"/>
      <c r="AD642" s="191"/>
    </row>
    <row r="643" spans="1:30" s="159" customFormat="1" ht="13.8">
      <c r="A643" s="409"/>
      <c r="B643" s="441"/>
      <c r="C643" s="388"/>
      <c r="D643" s="404"/>
      <c r="E643" s="399"/>
      <c r="F643" s="401"/>
      <c r="G643" s="401"/>
      <c r="H643" s="401"/>
      <c r="I643" s="401"/>
      <c r="J643" s="407"/>
      <c r="K643" s="191"/>
      <c r="L643" s="191"/>
      <c r="M643" s="191"/>
      <c r="N643" s="191"/>
      <c r="O643" s="191"/>
      <c r="P643" s="191"/>
      <c r="Q643" s="191"/>
      <c r="R643" s="191"/>
      <c r="S643" s="191"/>
      <c r="T643" s="191"/>
      <c r="U643" s="191"/>
      <c r="V643" s="191"/>
      <c r="W643" s="191"/>
      <c r="X643" s="191"/>
      <c r="Y643" s="191"/>
      <c r="Z643" s="191"/>
      <c r="AA643" s="191"/>
      <c r="AB643" s="191"/>
      <c r="AC643" s="191"/>
      <c r="AD643" s="191"/>
    </row>
    <row r="644" spans="1:30" s="18" customFormat="1" ht="13.8">
      <c r="A644" s="409"/>
      <c r="B644" s="441"/>
      <c r="C644" s="388"/>
      <c r="D644" s="408"/>
      <c r="E644" s="409"/>
      <c r="F644" s="407"/>
      <c r="G644" s="407"/>
      <c r="H644" s="407"/>
      <c r="I644" s="407"/>
      <c r="J644" s="407"/>
      <c r="K644" s="152"/>
      <c r="L644" s="152"/>
      <c r="M644" s="152"/>
      <c r="N644" s="152"/>
      <c r="O644" s="152"/>
      <c r="P644" s="152"/>
      <c r="Q644" s="152"/>
      <c r="R644" s="152"/>
      <c r="S644" s="152"/>
      <c r="T644" s="152"/>
      <c r="U644" s="152"/>
      <c r="V644" s="152"/>
      <c r="W644" s="152"/>
      <c r="X644" s="152"/>
      <c r="Y644" s="152"/>
      <c r="Z644" s="152"/>
      <c r="AA644" s="152"/>
      <c r="AB644" s="152"/>
      <c r="AC644" s="152"/>
      <c r="AD644" s="152"/>
    </row>
    <row r="645" spans="1:30" s="200" customFormat="1" ht="13.8">
      <c r="A645" s="409"/>
      <c r="B645" s="441"/>
      <c r="C645" s="388"/>
      <c r="D645" s="419"/>
      <c r="E645" s="409"/>
      <c r="F645" s="407"/>
      <c r="G645" s="407"/>
      <c r="H645" s="407"/>
      <c r="I645" s="407"/>
      <c r="J645" s="407"/>
      <c r="K645" s="383"/>
      <c r="L645" s="383"/>
      <c r="M645" s="383"/>
      <c r="N645" s="383"/>
      <c r="O645" s="383"/>
      <c r="P645" s="383"/>
      <c r="Q645" s="383"/>
      <c r="R645" s="383"/>
      <c r="S645" s="383"/>
      <c r="T645" s="383"/>
      <c r="U645" s="383"/>
      <c r="V645" s="383"/>
      <c r="W645" s="383"/>
      <c r="X645" s="383"/>
      <c r="Y645" s="383"/>
      <c r="Z645" s="383"/>
      <c r="AA645" s="383"/>
      <c r="AB645" s="383"/>
      <c r="AC645" s="383"/>
      <c r="AD645" s="383"/>
    </row>
    <row r="646" spans="1:30" s="159" customFormat="1" ht="13.8">
      <c r="A646" s="409"/>
      <c r="B646" s="441"/>
      <c r="C646" s="388"/>
      <c r="D646" s="404"/>
      <c r="E646" s="399"/>
      <c r="F646" s="401"/>
      <c r="G646" s="401"/>
      <c r="H646" s="401"/>
      <c r="I646" s="401"/>
      <c r="J646" s="401"/>
      <c r="K646" s="191"/>
      <c r="L646" s="191"/>
      <c r="M646" s="191"/>
      <c r="N646" s="191"/>
      <c r="O646" s="191"/>
      <c r="P646" s="191"/>
      <c r="Q646" s="191"/>
      <c r="R646" s="191"/>
      <c r="S646" s="191"/>
      <c r="T646" s="191"/>
      <c r="U646" s="191"/>
      <c r="V646" s="191"/>
      <c r="W646" s="191"/>
      <c r="X646" s="191"/>
      <c r="Y646" s="191"/>
      <c r="Z646" s="191"/>
      <c r="AA646" s="191"/>
      <c r="AB646" s="191"/>
      <c r="AC646" s="191"/>
      <c r="AD646" s="191"/>
    </row>
    <row r="647" spans="1:30" s="159" customFormat="1" ht="13.8">
      <c r="A647" s="409"/>
      <c r="B647" s="441"/>
      <c r="C647" s="388"/>
      <c r="D647" s="412"/>
      <c r="E647" s="399"/>
      <c r="F647" s="413"/>
      <c r="G647" s="763"/>
      <c r="H647" s="763"/>
      <c r="I647" s="401"/>
      <c r="J647" s="414"/>
      <c r="K647" s="191"/>
      <c r="L647" s="191"/>
      <c r="M647" s="191"/>
      <c r="N647" s="191"/>
      <c r="O647" s="191"/>
      <c r="P647" s="191"/>
      <c r="Q647" s="191"/>
      <c r="R647" s="191"/>
      <c r="S647" s="191"/>
      <c r="T647" s="191"/>
      <c r="U647" s="191"/>
      <c r="V647" s="191"/>
      <c r="W647" s="191"/>
      <c r="X647" s="191"/>
      <c r="Y647" s="191"/>
      <c r="Z647" s="191"/>
      <c r="AA647" s="191"/>
      <c r="AB647" s="191"/>
      <c r="AC647" s="191"/>
      <c r="AD647" s="191"/>
    </row>
    <row r="648" spans="1:30" s="159" customFormat="1" ht="13.8">
      <c r="A648" s="409"/>
      <c r="B648" s="441"/>
      <c r="C648" s="388"/>
      <c r="D648" s="398"/>
      <c r="E648" s="399"/>
      <c r="F648" s="415"/>
      <c r="G648" s="401"/>
      <c r="H648" s="401"/>
      <c r="I648" s="401"/>
      <c r="J648" s="401"/>
      <c r="K648" s="191"/>
      <c r="L648" s="191"/>
      <c r="M648" s="191"/>
      <c r="N648" s="191"/>
      <c r="O648" s="191"/>
      <c r="P648" s="191"/>
      <c r="Q648" s="191"/>
      <c r="R648" s="191"/>
      <c r="S648" s="191"/>
      <c r="T648" s="191"/>
      <c r="U648" s="191"/>
      <c r="V648" s="191"/>
      <c r="W648" s="191"/>
      <c r="X648" s="191"/>
      <c r="Y648" s="191"/>
      <c r="Z648" s="191"/>
      <c r="AA648" s="191"/>
      <c r="AB648" s="191"/>
      <c r="AC648" s="191"/>
      <c r="AD648" s="191"/>
    </row>
    <row r="649" spans="1:30" s="159" customFormat="1" ht="13.8">
      <c r="A649" s="409"/>
      <c r="B649" s="441"/>
      <c r="C649" s="388"/>
      <c r="D649" s="398"/>
      <c r="E649" s="399"/>
      <c r="F649" s="415"/>
      <c r="G649" s="401"/>
      <c r="H649" s="401"/>
      <c r="I649" s="401"/>
      <c r="J649" s="401"/>
      <c r="K649" s="191"/>
      <c r="L649" s="191"/>
      <c r="M649" s="191"/>
      <c r="N649" s="191"/>
      <c r="O649" s="191"/>
      <c r="P649" s="191"/>
      <c r="Q649" s="191"/>
      <c r="R649" s="191"/>
      <c r="S649" s="191"/>
      <c r="T649" s="191"/>
      <c r="U649" s="191"/>
      <c r="V649" s="191"/>
      <c r="W649" s="191"/>
      <c r="X649" s="191"/>
      <c r="Y649" s="191"/>
      <c r="Z649" s="191"/>
      <c r="AA649" s="191"/>
      <c r="AB649" s="191"/>
      <c r="AC649" s="191"/>
      <c r="AD649" s="191"/>
    </row>
    <row r="650" spans="1:30" s="159" customFormat="1" ht="13.8">
      <c r="A650" s="409"/>
      <c r="B650" s="441"/>
      <c r="C650" s="388"/>
      <c r="D650" s="398"/>
      <c r="E650" s="399"/>
      <c r="F650" s="415"/>
      <c r="G650" s="401"/>
      <c r="H650" s="401"/>
      <c r="I650" s="401"/>
      <c r="J650" s="401"/>
      <c r="K650" s="191"/>
      <c r="L650" s="191"/>
      <c r="M650" s="191"/>
      <c r="N650" s="191"/>
      <c r="O650" s="191"/>
      <c r="P650" s="191"/>
      <c r="Q650" s="191"/>
      <c r="R650" s="191"/>
      <c r="S650" s="191"/>
      <c r="T650" s="191"/>
      <c r="U650" s="191"/>
      <c r="V650" s="191"/>
      <c r="W650" s="191"/>
      <c r="X650" s="191"/>
      <c r="Y650" s="191"/>
      <c r="Z650" s="191"/>
      <c r="AA650" s="191"/>
      <c r="AB650" s="191"/>
      <c r="AC650" s="191"/>
      <c r="AD650" s="191"/>
    </row>
    <row r="651" spans="1:30" s="159" customFormat="1" ht="13.8">
      <c r="A651" s="409"/>
      <c r="B651" s="441"/>
      <c r="C651" s="388"/>
      <c r="D651" s="404"/>
      <c r="E651" s="399"/>
      <c r="F651" s="401"/>
      <c r="G651" s="401"/>
      <c r="H651" s="401"/>
      <c r="I651" s="401"/>
      <c r="J651" s="407"/>
      <c r="K651" s="191"/>
      <c r="L651" s="191"/>
      <c r="M651" s="191"/>
      <c r="N651" s="191"/>
      <c r="O651" s="191"/>
      <c r="P651" s="191"/>
      <c r="Q651" s="191"/>
      <c r="R651" s="191"/>
      <c r="S651" s="191"/>
      <c r="T651" s="191"/>
      <c r="U651" s="191"/>
      <c r="V651" s="191"/>
      <c r="W651" s="191"/>
      <c r="X651" s="191"/>
      <c r="Y651" s="191"/>
      <c r="Z651" s="191"/>
      <c r="AA651" s="191"/>
      <c r="AB651" s="191"/>
      <c r="AC651" s="191"/>
      <c r="AD651" s="191"/>
    </row>
    <row r="652" spans="1:30" s="18" customFormat="1" ht="13.8">
      <c r="A652" s="409"/>
      <c r="B652" s="441"/>
      <c r="C652" s="388"/>
      <c r="D652" s="408"/>
      <c r="E652" s="409"/>
      <c r="F652" s="407"/>
      <c r="G652" s="407"/>
      <c r="H652" s="407"/>
      <c r="I652" s="407"/>
      <c r="J652" s="407"/>
      <c r="K652" s="152"/>
      <c r="L652" s="152"/>
      <c r="M652" s="152"/>
      <c r="N652" s="152"/>
      <c r="O652" s="152"/>
      <c r="P652" s="152"/>
      <c r="Q652" s="152"/>
      <c r="R652" s="152"/>
      <c r="S652" s="152"/>
      <c r="T652" s="152"/>
      <c r="U652" s="152"/>
      <c r="V652" s="152"/>
      <c r="W652" s="152"/>
      <c r="X652" s="152"/>
      <c r="Y652" s="152"/>
      <c r="Z652" s="152"/>
      <c r="AA652" s="152"/>
      <c r="AB652" s="152"/>
      <c r="AC652" s="152"/>
      <c r="AD652" s="152"/>
    </row>
    <row r="653" spans="1:30" s="200" customFormat="1" ht="13.8">
      <c r="A653" s="409"/>
      <c r="B653" s="441"/>
      <c r="C653" s="389"/>
      <c r="D653" s="419"/>
      <c r="E653" s="409"/>
      <c r="F653" s="407"/>
      <c r="G653" s="407"/>
      <c r="H653" s="407"/>
      <c r="I653" s="407"/>
      <c r="J653" s="407"/>
      <c r="K653" s="383"/>
      <c r="L653" s="383"/>
      <c r="M653" s="383"/>
      <c r="N653" s="383"/>
      <c r="O653" s="383"/>
      <c r="P653" s="383"/>
      <c r="Q653" s="383"/>
      <c r="R653" s="383"/>
      <c r="S653" s="383"/>
      <c r="T653" s="383"/>
      <c r="U653" s="383"/>
      <c r="V653" s="383"/>
      <c r="W653" s="383"/>
      <c r="X653" s="383"/>
      <c r="Y653" s="383"/>
      <c r="Z653" s="383"/>
      <c r="AA653" s="383"/>
      <c r="AB653" s="383"/>
      <c r="AC653" s="383"/>
      <c r="AD653" s="383"/>
    </row>
    <row r="654" spans="1:30" s="159" customFormat="1" ht="13.8">
      <c r="A654" s="409"/>
      <c r="B654" s="441"/>
      <c r="C654" s="388"/>
      <c r="D654" s="404"/>
      <c r="E654" s="399"/>
      <c r="F654" s="401"/>
      <c r="G654" s="401"/>
      <c r="H654" s="401"/>
      <c r="I654" s="401"/>
      <c r="J654" s="401"/>
      <c r="K654" s="191"/>
      <c r="L654" s="191"/>
      <c r="M654" s="191"/>
      <c r="N654" s="191"/>
      <c r="O654" s="191"/>
      <c r="P654" s="191"/>
      <c r="Q654" s="191"/>
      <c r="R654" s="191"/>
      <c r="S654" s="191"/>
      <c r="T654" s="191"/>
      <c r="U654" s="191"/>
      <c r="V654" s="191"/>
      <c r="W654" s="191"/>
      <c r="X654" s="191"/>
      <c r="Y654" s="191"/>
      <c r="Z654" s="191"/>
      <c r="AA654" s="191"/>
      <c r="AB654" s="191"/>
      <c r="AC654" s="191"/>
      <c r="AD654" s="191"/>
    </row>
    <row r="655" spans="1:30" s="159" customFormat="1" ht="13.8">
      <c r="A655" s="409"/>
      <c r="B655" s="441"/>
      <c r="C655" s="388"/>
      <c r="D655" s="412"/>
      <c r="E655" s="399"/>
      <c r="F655" s="413"/>
      <c r="G655" s="763"/>
      <c r="H655" s="763"/>
      <c r="I655" s="401"/>
      <c r="J655" s="414"/>
      <c r="K655" s="191"/>
      <c r="L655" s="191"/>
      <c r="M655" s="191"/>
      <c r="N655" s="191"/>
      <c r="O655" s="191"/>
      <c r="P655" s="191"/>
      <c r="Q655" s="191"/>
      <c r="R655" s="191"/>
      <c r="S655" s="191"/>
      <c r="T655" s="191"/>
      <c r="U655" s="191"/>
      <c r="V655" s="191"/>
      <c r="W655" s="191"/>
      <c r="X655" s="191"/>
      <c r="Y655" s="191"/>
      <c r="Z655" s="191"/>
      <c r="AA655" s="191"/>
      <c r="AB655" s="191"/>
      <c r="AC655" s="191"/>
      <c r="AD655" s="191"/>
    </row>
    <row r="656" spans="1:30" s="159" customFormat="1" ht="13.8">
      <c r="A656" s="409"/>
      <c r="B656" s="441"/>
      <c r="C656" s="388"/>
      <c r="D656" s="398"/>
      <c r="E656" s="399"/>
      <c r="F656" s="415"/>
      <c r="G656" s="401"/>
      <c r="H656" s="401"/>
      <c r="I656" s="401"/>
      <c r="J656" s="401"/>
      <c r="K656" s="191"/>
      <c r="L656" s="191"/>
      <c r="M656" s="191"/>
      <c r="N656" s="191"/>
      <c r="O656" s="191"/>
      <c r="P656" s="191"/>
      <c r="Q656" s="191"/>
      <c r="R656" s="191"/>
      <c r="S656" s="191"/>
      <c r="T656" s="191"/>
      <c r="U656" s="191"/>
      <c r="V656" s="191"/>
      <c r="W656" s="191"/>
      <c r="X656" s="191"/>
      <c r="Y656" s="191"/>
      <c r="Z656" s="191"/>
      <c r="AA656" s="191"/>
      <c r="AB656" s="191"/>
      <c r="AC656" s="191"/>
      <c r="AD656" s="191"/>
    </row>
    <row r="657" spans="1:30" s="159" customFormat="1" ht="13.8">
      <c r="A657" s="409"/>
      <c r="B657" s="441"/>
      <c r="C657" s="388"/>
      <c r="D657" s="398"/>
      <c r="E657" s="399"/>
      <c r="F657" s="415"/>
      <c r="G657" s="401"/>
      <c r="H657" s="401"/>
      <c r="I657" s="401"/>
      <c r="J657" s="401"/>
      <c r="K657" s="191"/>
      <c r="L657" s="191"/>
      <c r="M657" s="191"/>
      <c r="N657" s="191"/>
      <c r="O657" s="191"/>
      <c r="P657" s="191"/>
      <c r="Q657" s="191"/>
      <c r="R657" s="191"/>
      <c r="S657" s="191"/>
      <c r="T657" s="191"/>
      <c r="U657" s="191"/>
      <c r="V657" s="191"/>
      <c r="W657" s="191"/>
      <c r="X657" s="191"/>
      <c r="Y657" s="191"/>
      <c r="Z657" s="191"/>
      <c r="AA657" s="191"/>
      <c r="AB657" s="191"/>
      <c r="AC657" s="191"/>
      <c r="AD657" s="191"/>
    </row>
    <row r="658" spans="1:30" s="159" customFormat="1" ht="13.8">
      <c r="A658" s="409"/>
      <c r="B658" s="441"/>
      <c r="C658" s="388"/>
      <c r="D658" s="398"/>
      <c r="E658" s="399"/>
      <c r="F658" s="415"/>
      <c r="G658" s="401"/>
      <c r="H658" s="401"/>
      <c r="I658" s="401"/>
      <c r="J658" s="401"/>
      <c r="K658" s="191"/>
      <c r="L658" s="191"/>
      <c r="M658" s="191"/>
      <c r="N658" s="191"/>
      <c r="O658" s="191"/>
      <c r="P658" s="191"/>
      <c r="Q658" s="191"/>
      <c r="R658" s="191"/>
      <c r="S658" s="191"/>
      <c r="T658" s="191"/>
      <c r="U658" s="191"/>
      <c r="V658" s="191"/>
      <c r="W658" s="191"/>
      <c r="X658" s="191"/>
      <c r="Y658" s="191"/>
      <c r="Z658" s="191"/>
      <c r="AA658" s="191"/>
      <c r="AB658" s="191"/>
      <c r="AC658" s="191"/>
      <c r="AD658" s="191"/>
    </row>
    <row r="659" spans="1:30" s="159" customFormat="1" ht="13.8">
      <c r="A659" s="409"/>
      <c r="B659" s="441"/>
      <c r="C659" s="388"/>
      <c r="D659" s="404"/>
      <c r="E659" s="399"/>
      <c r="F659" s="401"/>
      <c r="G659" s="401"/>
      <c r="H659" s="401"/>
      <c r="I659" s="401"/>
      <c r="J659" s="407"/>
      <c r="K659" s="191"/>
      <c r="L659" s="191"/>
      <c r="M659" s="191"/>
      <c r="N659" s="191"/>
      <c r="O659" s="191"/>
      <c r="P659" s="191"/>
      <c r="Q659" s="191"/>
      <c r="R659" s="191"/>
      <c r="S659" s="191"/>
      <c r="T659" s="191"/>
      <c r="U659" s="191"/>
      <c r="V659" s="191"/>
      <c r="W659" s="191"/>
      <c r="X659" s="191"/>
      <c r="Y659" s="191"/>
      <c r="Z659" s="191"/>
      <c r="AA659" s="191"/>
      <c r="AB659" s="191"/>
      <c r="AC659" s="191"/>
      <c r="AD659" s="191"/>
    </row>
    <row r="660" spans="1:30" s="152" customFormat="1" ht="13.8">
      <c r="A660" s="409"/>
      <c r="B660" s="441"/>
      <c r="C660" s="388"/>
      <c r="D660" s="404"/>
      <c r="E660" s="399"/>
      <c r="F660" s="401"/>
      <c r="G660" s="401"/>
      <c r="H660" s="401"/>
      <c r="I660" s="401"/>
      <c r="J660" s="407"/>
    </row>
    <row r="661" spans="1:30" s="199" customFormat="1" ht="13.8">
      <c r="A661" s="409"/>
      <c r="B661" s="441"/>
      <c r="C661" s="388"/>
      <c r="D661" s="419"/>
      <c r="E661" s="409"/>
      <c r="F661" s="407"/>
      <c r="G661" s="407"/>
      <c r="H661" s="407"/>
      <c r="I661" s="407"/>
      <c r="J661" s="407"/>
      <c r="K661" s="191"/>
      <c r="L661" s="191"/>
      <c r="M661" s="191"/>
      <c r="N661" s="191"/>
      <c r="O661" s="191"/>
      <c r="P661" s="191"/>
      <c r="Q661" s="191"/>
      <c r="R661" s="191"/>
      <c r="S661" s="191"/>
      <c r="T661" s="191"/>
      <c r="U661" s="191"/>
      <c r="V661" s="191"/>
      <c r="W661" s="191"/>
      <c r="X661" s="191"/>
      <c r="Y661" s="191"/>
      <c r="Z661" s="191"/>
      <c r="AA661" s="191"/>
      <c r="AB661" s="191"/>
      <c r="AC661" s="191"/>
      <c r="AD661" s="191"/>
    </row>
    <row r="662" spans="1:30" s="159" customFormat="1" ht="13.8">
      <c r="A662" s="409"/>
      <c r="B662" s="441"/>
      <c r="C662" s="388"/>
      <c r="D662" s="404"/>
      <c r="E662" s="399"/>
      <c r="F662" s="401"/>
      <c r="G662" s="401"/>
      <c r="H662" s="401"/>
      <c r="I662" s="401"/>
      <c r="J662" s="401"/>
      <c r="K662" s="191"/>
      <c r="L662" s="191"/>
      <c r="M662" s="191"/>
      <c r="N662" s="191"/>
      <c r="O662" s="191"/>
      <c r="P662" s="191"/>
      <c r="Q662" s="191"/>
      <c r="R662" s="191"/>
      <c r="S662" s="191"/>
      <c r="T662" s="191"/>
      <c r="U662" s="191"/>
      <c r="V662" s="191"/>
      <c r="W662" s="191"/>
      <c r="X662" s="191"/>
      <c r="Y662" s="191"/>
      <c r="Z662" s="191"/>
      <c r="AA662" s="191"/>
      <c r="AB662" s="191"/>
      <c r="AC662" s="191"/>
      <c r="AD662" s="191"/>
    </row>
    <row r="663" spans="1:30" s="159" customFormat="1" ht="27.6" customHeight="1">
      <c r="A663" s="409"/>
      <c r="B663" s="441"/>
      <c r="C663" s="388"/>
      <c r="D663" s="412"/>
      <c r="E663" s="399"/>
      <c r="F663" s="413"/>
      <c r="G663" s="763"/>
      <c r="H663" s="763"/>
      <c r="I663" s="401"/>
      <c r="J663" s="414"/>
      <c r="K663" s="191"/>
      <c r="L663" s="191"/>
      <c r="M663" s="191"/>
      <c r="N663" s="191"/>
      <c r="O663" s="191"/>
      <c r="P663" s="191"/>
      <c r="Q663" s="191"/>
      <c r="R663" s="191"/>
      <c r="S663" s="191"/>
      <c r="T663" s="191"/>
      <c r="U663" s="191"/>
      <c r="V663" s="191"/>
      <c r="W663" s="191"/>
      <c r="X663" s="191"/>
      <c r="Y663" s="191"/>
      <c r="Z663" s="191"/>
      <c r="AA663" s="191"/>
      <c r="AB663" s="191"/>
      <c r="AC663" s="191"/>
      <c r="AD663" s="191"/>
    </row>
    <row r="664" spans="1:30" s="159" customFormat="1" ht="13.8">
      <c r="A664" s="409"/>
      <c r="B664" s="441"/>
      <c r="C664" s="388"/>
      <c r="D664" s="398"/>
      <c r="E664" s="399"/>
      <c r="F664" s="401"/>
      <c r="G664" s="401"/>
      <c r="H664" s="401"/>
      <c r="I664" s="401"/>
      <c r="J664" s="401"/>
      <c r="K664" s="191"/>
      <c r="L664" s="191"/>
      <c r="M664" s="191"/>
      <c r="N664" s="191"/>
      <c r="O664" s="191"/>
      <c r="P664" s="191"/>
      <c r="Q664" s="191"/>
      <c r="R664" s="191"/>
      <c r="S664" s="191"/>
      <c r="T664" s="191"/>
      <c r="U664" s="191"/>
      <c r="V664" s="191"/>
      <c r="W664" s="191"/>
      <c r="X664" s="191"/>
      <c r="Y664" s="191"/>
      <c r="Z664" s="191"/>
      <c r="AA664" s="191"/>
      <c r="AB664" s="191"/>
      <c r="AC664" s="191"/>
      <c r="AD664" s="191"/>
    </row>
    <row r="665" spans="1:30" s="159" customFormat="1" ht="13.8">
      <c r="A665" s="409"/>
      <c r="B665" s="441"/>
      <c r="C665" s="388"/>
      <c r="D665" s="398"/>
      <c r="E665" s="399"/>
      <c r="F665" s="415"/>
      <c r="G665" s="401"/>
      <c r="H665" s="401"/>
      <c r="I665" s="401"/>
      <c r="J665" s="401"/>
      <c r="K665" s="191"/>
      <c r="L665" s="191"/>
      <c r="M665" s="191"/>
      <c r="N665" s="191"/>
      <c r="O665" s="191"/>
      <c r="P665" s="191"/>
      <c r="Q665" s="191"/>
      <c r="R665" s="191"/>
      <c r="S665" s="191"/>
      <c r="T665" s="191"/>
      <c r="U665" s="191"/>
      <c r="V665" s="191"/>
      <c r="W665" s="191"/>
      <c r="X665" s="191"/>
      <c r="Y665" s="191"/>
      <c r="Z665" s="191"/>
      <c r="AA665" s="191"/>
      <c r="AB665" s="191"/>
      <c r="AC665" s="191"/>
      <c r="AD665" s="191"/>
    </row>
    <row r="666" spans="1:30" s="159" customFormat="1" ht="13.8">
      <c r="A666" s="409"/>
      <c r="B666" s="441"/>
      <c r="C666" s="388"/>
      <c r="D666" s="398"/>
      <c r="E666" s="399"/>
      <c r="F666" s="415"/>
      <c r="G666" s="401"/>
      <c r="H666" s="401"/>
      <c r="I666" s="401"/>
      <c r="J666" s="401"/>
      <c r="K666" s="191"/>
      <c r="L666" s="191"/>
      <c r="M666" s="191"/>
      <c r="N666" s="191"/>
      <c r="O666" s="191"/>
      <c r="P666" s="191"/>
      <c r="Q666" s="191"/>
      <c r="R666" s="191"/>
      <c r="S666" s="191"/>
      <c r="T666" s="191"/>
      <c r="U666" s="191"/>
      <c r="V666" s="191"/>
      <c r="W666" s="191"/>
      <c r="X666" s="191"/>
      <c r="Y666" s="191"/>
      <c r="Z666" s="191"/>
      <c r="AA666" s="191"/>
      <c r="AB666" s="191"/>
      <c r="AC666" s="191"/>
      <c r="AD666" s="191"/>
    </row>
    <row r="667" spans="1:30" s="159" customFormat="1" ht="13.8">
      <c r="A667" s="409"/>
      <c r="B667" s="441"/>
      <c r="C667" s="388"/>
      <c r="D667" s="404"/>
      <c r="E667" s="399"/>
      <c r="F667" s="401"/>
      <c r="G667" s="401"/>
      <c r="H667" s="401"/>
      <c r="I667" s="401"/>
      <c r="J667" s="407"/>
      <c r="K667" s="191"/>
      <c r="L667" s="191"/>
      <c r="M667" s="191"/>
      <c r="N667" s="191"/>
      <c r="O667" s="191"/>
      <c r="P667" s="191"/>
      <c r="Q667" s="191"/>
      <c r="R667" s="191"/>
      <c r="S667" s="191"/>
      <c r="T667" s="191"/>
      <c r="U667" s="191"/>
      <c r="V667" s="191"/>
      <c r="W667" s="191"/>
      <c r="X667" s="191"/>
      <c r="Y667" s="191"/>
      <c r="Z667" s="191"/>
      <c r="AA667" s="191"/>
      <c r="AB667" s="191"/>
      <c r="AC667" s="191"/>
      <c r="AD667" s="191"/>
    </row>
    <row r="668" spans="1:30" s="159" customFormat="1" ht="13.8">
      <c r="A668" s="409"/>
      <c r="B668" s="441"/>
      <c r="C668" s="388"/>
      <c r="D668" s="408"/>
      <c r="E668" s="409"/>
      <c r="F668" s="407"/>
      <c r="G668" s="407"/>
      <c r="H668" s="407"/>
      <c r="I668" s="407"/>
      <c r="J668" s="407"/>
      <c r="K668" s="191"/>
      <c r="L668" s="191"/>
      <c r="M668" s="191"/>
      <c r="N668" s="191"/>
      <c r="O668" s="191"/>
      <c r="P668" s="191"/>
      <c r="Q668" s="191"/>
      <c r="R668" s="191"/>
      <c r="S668" s="191"/>
      <c r="T668" s="191"/>
      <c r="U668" s="191"/>
      <c r="V668" s="191"/>
      <c r="W668" s="191"/>
      <c r="X668" s="191"/>
      <c r="Y668" s="191"/>
      <c r="Z668" s="191"/>
      <c r="AA668" s="191"/>
      <c r="AB668" s="191"/>
      <c r="AC668" s="191"/>
      <c r="AD668" s="191"/>
    </row>
    <row r="669" spans="1:30" s="199" customFormat="1" ht="27" customHeight="1">
      <c r="A669" s="409"/>
      <c r="B669" s="443"/>
      <c r="C669" s="391"/>
      <c r="D669" s="410"/>
      <c r="E669" s="399"/>
      <c r="F669" s="401"/>
      <c r="G669" s="401"/>
      <c r="H669" s="401"/>
      <c r="I669" s="401"/>
      <c r="J669" s="401"/>
      <c r="K669" s="191"/>
      <c r="L669" s="191"/>
      <c r="M669" s="191"/>
      <c r="N669" s="191"/>
      <c r="O669" s="191"/>
      <c r="P669" s="191"/>
      <c r="Q669" s="191"/>
      <c r="R669" s="191"/>
      <c r="S669" s="191"/>
      <c r="T669" s="191"/>
      <c r="U669" s="191"/>
      <c r="V669" s="191"/>
      <c r="W669" s="191"/>
      <c r="X669" s="191"/>
      <c r="Y669" s="191"/>
      <c r="Z669" s="191"/>
      <c r="AA669" s="191"/>
      <c r="AB669" s="191"/>
      <c r="AC669" s="191"/>
      <c r="AD669" s="191"/>
    </row>
    <row r="670" spans="1:30" s="159" customFormat="1" ht="13.8">
      <c r="A670" s="409"/>
      <c r="B670" s="441"/>
      <c r="C670" s="388"/>
      <c r="D670" s="416"/>
      <c r="E670" s="417"/>
      <c r="F670" s="418"/>
      <c r="G670" s="418"/>
      <c r="H670" s="418"/>
      <c r="I670" s="418"/>
      <c r="J670" s="401"/>
      <c r="K670" s="191"/>
      <c r="L670" s="191"/>
      <c r="M670" s="384"/>
      <c r="N670" s="384"/>
      <c r="O670" s="384"/>
      <c r="P670" s="384"/>
      <c r="Q670" s="384"/>
      <c r="R670" s="384"/>
      <c r="S670" s="384"/>
      <c r="T670" s="191"/>
      <c r="U670" s="191"/>
      <c r="V670" s="191"/>
      <c r="W670" s="191"/>
      <c r="X670" s="191"/>
      <c r="Y670" s="191"/>
      <c r="Z670" s="191"/>
      <c r="AA670" s="191"/>
      <c r="AB670" s="191"/>
      <c r="AC670" s="191"/>
      <c r="AD670" s="191"/>
    </row>
    <row r="671" spans="1:30" s="159" customFormat="1" ht="13.8">
      <c r="A671" s="409"/>
      <c r="B671" s="441"/>
      <c r="C671" s="388"/>
      <c r="D671" s="422"/>
      <c r="E671" s="417"/>
      <c r="F671" s="418"/>
      <c r="G671" s="418"/>
      <c r="H671" s="418"/>
      <c r="I671" s="418"/>
      <c r="J671" s="401"/>
      <c r="K671" s="191"/>
      <c r="L671" s="191"/>
      <c r="M671" s="384"/>
      <c r="N671" s="384"/>
      <c r="O671" s="384"/>
      <c r="P671" s="384"/>
      <c r="Q671" s="384"/>
      <c r="R671" s="384"/>
      <c r="S671" s="384"/>
      <c r="T671" s="191"/>
      <c r="U671" s="191"/>
      <c r="V671" s="191"/>
      <c r="W671" s="191"/>
      <c r="X671" s="191"/>
      <c r="Y671" s="191"/>
      <c r="Z671" s="191"/>
      <c r="AA671" s="191"/>
      <c r="AB671" s="191"/>
      <c r="AC671" s="191"/>
      <c r="AD671" s="191"/>
    </row>
    <row r="672" spans="1:30" s="159" customFormat="1" ht="13.8">
      <c r="A672" s="409"/>
      <c r="B672" s="441"/>
      <c r="C672" s="388"/>
      <c r="D672" s="422"/>
      <c r="E672" s="417"/>
      <c r="F672" s="418"/>
      <c r="G672" s="418"/>
      <c r="H672" s="418"/>
      <c r="I672" s="418"/>
      <c r="J672" s="401"/>
      <c r="K672" s="191"/>
      <c r="L672" s="191"/>
      <c r="M672" s="384"/>
      <c r="N672" s="384"/>
      <c r="O672" s="384"/>
      <c r="P672" s="384"/>
      <c r="Q672" s="384"/>
      <c r="R672" s="384"/>
      <c r="S672" s="384"/>
      <c r="T672" s="191"/>
      <c r="U672" s="191"/>
      <c r="V672" s="191"/>
      <c r="W672" s="191"/>
      <c r="X672" s="191"/>
      <c r="Y672" s="191"/>
      <c r="Z672" s="191"/>
      <c r="AA672" s="191"/>
      <c r="AB672" s="191"/>
      <c r="AC672" s="191"/>
      <c r="AD672" s="191"/>
    </row>
    <row r="673" spans="1:30" s="159" customFormat="1" ht="13.8">
      <c r="A673" s="409"/>
      <c r="B673" s="441"/>
      <c r="C673" s="388"/>
      <c r="D673" s="422"/>
      <c r="E673" s="417"/>
      <c r="F673" s="418"/>
      <c r="G673" s="418"/>
      <c r="H673" s="418"/>
      <c r="I673" s="418"/>
      <c r="J673" s="401"/>
      <c r="K673" s="191"/>
      <c r="L673" s="191"/>
      <c r="M673" s="384"/>
      <c r="N673" s="384"/>
      <c r="O673" s="384"/>
      <c r="P673" s="384"/>
      <c r="Q673" s="384"/>
      <c r="R673" s="384"/>
      <c r="S673" s="384"/>
      <c r="T673" s="191"/>
      <c r="U673" s="191"/>
      <c r="V673" s="191"/>
      <c r="W673" s="191"/>
      <c r="X673" s="191"/>
      <c r="Y673" s="191"/>
      <c r="Z673" s="191"/>
      <c r="AA673" s="191"/>
      <c r="AB673" s="191"/>
      <c r="AC673" s="191"/>
      <c r="AD673" s="191"/>
    </row>
    <row r="674" spans="1:30" s="159" customFormat="1" ht="13.8">
      <c r="A674" s="409"/>
      <c r="B674" s="441"/>
      <c r="C674" s="388"/>
      <c r="D674" s="422"/>
      <c r="E674" s="417"/>
      <c r="F674" s="418"/>
      <c r="G674" s="418"/>
      <c r="H674" s="418"/>
      <c r="I674" s="418"/>
      <c r="J674" s="401"/>
      <c r="K674" s="191"/>
      <c r="L674" s="191"/>
      <c r="M674" s="384"/>
      <c r="N674" s="384"/>
      <c r="O674" s="384"/>
      <c r="P674" s="384"/>
      <c r="Q674" s="384"/>
      <c r="R674" s="384"/>
      <c r="S674" s="384"/>
      <c r="T674" s="191"/>
      <c r="U674" s="191"/>
      <c r="V674" s="191"/>
      <c r="W674" s="191"/>
      <c r="X674" s="191"/>
      <c r="Y674" s="191"/>
      <c r="Z674" s="191"/>
      <c r="AA674" s="191"/>
      <c r="AB674" s="191"/>
      <c r="AC674" s="191"/>
      <c r="AD674" s="191"/>
    </row>
    <row r="675" spans="1:30" s="159" customFormat="1" ht="13.8">
      <c r="A675" s="409"/>
      <c r="B675" s="441"/>
      <c r="C675" s="388"/>
      <c r="D675" s="422"/>
      <c r="E675" s="417"/>
      <c r="F675" s="418"/>
      <c r="G675" s="418"/>
      <c r="H675" s="418"/>
      <c r="I675" s="418"/>
      <c r="J675" s="401"/>
      <c r="K675" s="191"/>
      <c r="L675" s="191"/>
      <c r="M675" s="384"/>
      <c r="N675" s="384"/>
      <c r="O675" s="384"/>
      <c r="P675" s="384"/>
      <c r="Q675" s="384"/>
      <c r="R675" s="384"/>
      <c r="S675" s="384"/>
      <c r="T675" s="191"/>
      <c r="U675" s="191"/>
      <c r="V675" s="191"/>
      <c r="W675" s="191"/>
      <c r="X675" s="191"/>
      <c r="Y675" s="191"/>
      <c r="Z675" s="191"/>
      <c r="AA675" s="191"/>
      <c r="AB675" s="191"/>
      <c r="AC675" s="191"/>
      <c r="AD675" s="191"/>
    </row>
    <row r="676" spans="1:30" s="159" customFormat="1" ht="13.8">
      <c r="A676" s="409"/>
      <c r="B676" s="441"/>
      <c r="C676" s="388"/>
      <c r="D676" s="422"/>
      <c r="E676" s="417"/>
      <c r="F676" s="418"/>
      <c r="G676" s="418"/>
      <c r="H676" s="418"/>
      <c r="I676" s="418"/>
      <c r="J676" s="401"/>
      <c r="K676" s="191"/>
      <c r="L676" s="191"/>
      <c r="M676" s="384"/>
      <c r="N676" s="384"/>
      <c r="O676" s="384"/>
      <c r="P676" s="384"/>
      <c r="Q676" s="384"/>
      <c r="R676" s="384"/>
      <c r="S676" s="384"/>
      <c r="T676" s="191"/>
      <c r="U676" s="191"/>
      <c r="V676" s="191"/>
      <c r="W676" s="191"/>
      <c r="X676" s="191"/>
      <c r="Y676" s="191"/>
      <c r="Z676" s="191"/>
      <c r="AA676" s="191"/>
      <c r="AB676" s="191"/>
      <c r="AC676" s="191"/>
      <c r="AD676" s="191"/>
    </row>
    <row r="677" spans="1:30" s="159" customFormat="1" ht="13.8">
      <c r="A677" s="409"/>
      <c r="B677" s="441"/>
      <c r="C677" s="388"/>
      <c r="D677" s="422"/>
      <c r="E677" s="417"/>
      <c r="F677" s="418"/>
      <c r="G677" s="418"/>
      <c r="H677" s="418"/>
      <c r="I677" s="418"/>
      <c r="J677" s="401"/>
      <c r="K677" s="191"/>
      <c r="L677" s="191"/>
      <c r="M677" s="384"/>
      <c r="N677" s="384"/>
      <c r="O677" s="384"/>
      <c r="P677" s="384"/>
      <c r="Q677" s="384"/>
      <c r="R677" s="384"/>
      <c r="S677" s="384"/>
      <c r="T677" s="191"/>
      <c r="U677" s="191"/>
      <c r="V677" s="191"/>
      <c r="W677" s="191"/>
      <c r="X677" s="191"/>
      <c r="Y677" s="191"/>
      <c r="Z677" s="191"/>
      <c r="AA677" s="191"/>
      <c r="AB677" s="191"/>
      <c r="AC677" s="191"/>
      <c r="AD677" s="191"/>
    </row>
    <row r="678" spans="1:30" s="159" customFormat="1" ht="13.8">
      <c r="A678" s="409"/>
      <c r="B678" s="441"/>
      <c r="C678" s="388"/>
      <c r="D678" s="422"/>
      <c r="E678" s="417"/>
      <c r="F678" s="418"/>
      <c r="G678" s="418"/>
      <c r="H678" s="418"/>
      <c r="I678" s="418"/>
      <c r="J678" s="401"/>
      <c r="K678" s="191"/>
      <c r="L678" s="191"/>
      <c r="M678" s="384"/>
      <c r="N678" s="384"/>
      <c r="O678" s="384"/>
      <c r="P678" s="384"/>
      <c r="Q678" s="384"/>
      <c r="R678" s="384"/>
      <c r="S678" s="384"/>
      <c r="T678" s="191"/>
      <c r="U678" s="191"/>
      <c r="V678" s="191"/>
      <c r="W678" s="191"/>
      <c r="X678" s="191"/>
      <c r="Y678" s="191"/>
      <c r="Z678" s="191"/>
      <c r="AA678" s="191"/>
      <c r="AB678" s="191"/>
      <c r="AC678" s="191"/>
      <c r="AD678" s="191"/>
    </row>
    <row r="679" spans="1:30" s="159" customFormat="1" ht="13.8">
      <c r="A679" s="409"/>
      <c r="B679" s="441"/>
      <c r="C679" s="388"/>
      <c r="D679" s="422"/>
      <c r="E679" s="417"/>
      <c r="F679" s="418"/>
      <c r="G679" s="418"/>
      <c r="H679" s="418"/>
      <c r="I679" s="418"/>
      <c r="J679" s="401"/>
      <c r="K679" s="191"/>
      <c r="L679" s="191"/>
      <c r="M679" s="384"/>
      <c r="N679" s="384"/>
      <c r="O679" s="384"/>
      <c r="P679" s="384"/>
      <c r="Q679" s="384"/>
      <c r="R679" s="384"/>
      <c r="S679" s="384"/>
      <c r="T679" s="191"/>
      <c r="U679" s="191"/>
      <c r="V679" s="191"/>
      <c r="W679" s="191"/>
      <c r="X679" s="191"/>
      <c r="Y679" s="191"/>
      <c r="Z679" s="191"/>
      <c r="AA679" s="191"/>
      <c r="AB679" s="191"/>
      <c r="AC679" s="191"/>
      <c r="AD679" s="191"/>
    </row>
    <row r="680" spans="1:30" s="159" customFormat="1" ht="13.8">
      <c r="A680" s="409"/>
      <c r="B680" s="441"/>
      <c r="C680" s="388"/>
      <c r="D680" s="422"/>
      <c r="E680" s="417"/>
      <c r="F680" s="418"/>
      <c r="G680" s="418"/>
      <c r="H680" s="418"/>
      <c r="I680" s="418"/>
      <c r="J680" s="401"/>
      <c r="K680" s="191"/>
      <c r="L680" s="191"/>
      <c r="M680" s="384"/>
      <c r="N680" s="384"/>
      <c r="O680" s="384"/>
      <c r="P680" s="384"/>
      <c r="Q680" s="384"/>
      <c r="R680" s="384"/>
      <c r="S680" s="384"/>
      <c r="T680" s="191"/>
      <c r="U680" s="191"/>
      <c r="V680" s="191"/>
      <c r="W680" s="191"/>
      <c r="X680" s="191"/>
      <c r="Y680" s="191"/>
      <c r="Z680" s="191"/>
      <c r="AA680" s="191"/>
      <c r="AB680" s="191"/>
      <c r="AC680" s="191"/>
      <c r="AD680" s="191"/>
    </row>
    <row r="681" spans="1:30" s="159" customFormat="1" ht="13.8">
      <c r="A681" s="409"/>
      <c r="B681" s="441"/>
      <c r="C681" s="388"/>
      <c r="D681" s="422"/>
      <c r="E681" s="417"/>
      <c r="F681" s="418"/>
      <c r="G681" s="418"/>
      <c r="H681" s="418"/>
      <c r="I681" s="418"/>
      <c r="J681" s="401"/>
      <c r="K681" s="191"/>
      <c r="L681" s="191"/>
      <c r="M681" s="384"/>
      <c r="N681" s="384"/>
      <c r="O681" s="384"/>
      <c r="P681" s="384"/>
      <c r="Q681" s="384"/>
      <c r="R681" s="384"/>
      <c r="S681" s="384"/>
      <c r="T681" s="191"/>
      <c r="U681" s="191"/>
      <c r="V681" s="191"/>
      <c r="W681" s="191"/>
      <c r="X681" s="191"/>
      <c r="Y681" s="191"/>
      <c r="Z681" s="191"/>
      <c r="AA681" s="191"/>
      <c r="AB681" s="191"/>
      <c r="AC681" s="191"/>
      <c r="AD681" s="191"/>
    </row>
    <row r="682" spans="1:30" s="159" customFormat="1" ht="13.8">
      <c r="A682" s="409"/>
      <c r="B682" s="441"/>
      <c r="C682" s="388"/>
      <c r="D682" s="422"/>
      <c r="E682" s="417"/>
      <c r="F682" s="418"/>
      <c r="G682" s="418"/>
      <c r="H682" s="418"/>
      <c r="I682" s="418"/>
      <c r="J682" s="401"/>
      <c r="K682" s="191"/>
      <c r="L682" s="191"/>
      <c r="M682" s="384"/>
      <c r="N682" s="384"/>
      <c r="O682" s="384"/>
      <c r="P682" s="384"/>
      <c r="Q682" s="384"/>
      <c r="R682" s="384"/>
      <c r="S682" s="384"/>
      <c r="T682" s="191"/>
      <c r="U682" s="191"/>
      <c r="V682" s="191"/>
      <c r="W682" s="191"/>
      <c r="X682" s="191"/>
      <c r="Y682" s="191"/>
      <c r="Z682" s="191"/>
      <c r="AA682" s="191"/>
      <c r="AB682" s="191"/>
      <c r="AC682" s="191"/>
      <c r="AD682" s="191"/>
    </row>
    <row r="683" spans="1:30" s="159" customFormat="1" ht="13.8">
      <c r="A683" s="409"/>
      <c r="B683" s="441"/>
      <c r="C683" s="388"/>
      <c r="D683" s="422"/>
      <c r="E683" s="417"/>
      <c r="F683" s="418"/>
      <c r="G683" s="418"/>
      <c r="H683" s="418"/>
      <c r="I683" s="418"/>
      <c r="J683" s="401"/>
      <c r="K683" s="191"/>
      <c r="L683" s="191"/>
      <c r="M683" s="384"/>
      <c r="N683" s="384"/>
      <c r="O683" s="384"/>
      <c r="P683" s="384"/>
      <c r="Q683" s="384"/>
      <c r="R683" s="384"/>
      <c r="S683" s="384"/>
      <c r="T683" s="191"/>
      <c r="U683" s="191"/>
      <c r="V683" s="191"/>
      <c r="W683" s="191"/>
      <c r="X683" s="191"/>
      <c r="Y683" s="191"/>
      <c r="Z683" s="191"/>
      <c r="AA683" s="191"/>
      <c r="AB683" s="191"/>
      <c r="AC683" s="191"/>
      <c r="AD683" s="191"/>
    </row>
    <row r="684" spans="1:30" s="159" customFormat="1" ht="13.8">
      <c r="A684" s="409"/>
      <c r="B684" s="441"/>
      <c r="C684" s="388"/>
      <c r="D684" s="416"/>
      <c r="E684" s="417"/>
      <c r="F684" s="418"/>
      <c r="G684" s="418"/>
      <c r="H684" s="418"/>
      <c r="I684" s="418"/>
      <c r="J684" s="401"/>
      <c r="K684" s="191"/>
      <c r="L684" s="191"/>
      <c r="M684" s="384"/>
      <c r="N684" s="384"/>
      <c r="O684" s="384"/>
      <c r="P684" s="384"/>
      <c r="Q684" s="384"/>
      <c r="R684" s="384"/>
      <c r="S684" s="384"/>
      <c r="T684" s="191"/>
      <c r="U684" s="191"/>
      <c r="V684" s="191"/>
      <c r="W684" s="191"/>
      <c r="X684" s="191"/>
      <c r="Y684" s="191"/>
      <c r="Z684" s="191"/>
      <c r="AA684" s="191"/>
      <c r="AB684" s="191"/>
      <c r="AC684" s="191"/>
      <c r="AD684" s="191"/>
    </row>
    <row r="685" spans="1:30" s="159" customFormat="1" ht="13.8">
      <c r="A685" s="409"/>
      <c r="B685" s="441"/>
      <c r="C685" s="388"/>
      <c r="D685" s="422"/>
      <c r="E685" s="417"/>
      <c r="F685" s="418"/>
      <c r="G685" s="426"/>
      <c r="H685" s="418"/>
      <c r="I685" s="418"/>
      <c r="J685" s="401"/>
      <c r="K685" s="191"/>
      <c r="L685" s="191"/>
      <c r="M685" s="384"/>
      <c r="N685" s="384"/>
      <c r="O685" s="384"/>
      <c r="P685" s="384"/>
      <c r="Q685" s="384"/>
      <c r="R685" s="384"/>
      <c r="S685" s="384"/>
      <c r="T685" s="191"/>
      <c r="U685" s="191"/>
      <c r="V685" s="191"/>
      <c r="W685" s="191"/>
      <c r="X685" s="191"/>
      <c r="Y685" s="191"/>
      <c r="Z685" s="191"/>
      <c r="AA685" s="191"/>
      <c r="AB685" s="191"/>
      <c r="AC685" s="191"/>
      <c r="AD685" s="191"/>
    </row>
    <row r="686" spans="1:30" s="159" customFormat="1" ht="13.8">
      <c r="A686" s="409"/>
      <c r="B686" s="441"/>
      <c r="C686" s="388"/>
      <c r="D686" s="422"/>
      <c r="E686" s="417"/>
      <c r="F686" s="418"/>
      <c r="G686" s="418"/>
      <c r="H686" s="418"/>
      <c r="I686" s="418"/>
      <c r="J686" s="401"/>
      <c r="K686" s="191"/>
      <c r="L686" s="191"/>
      <c r="M686" s="384"/>
      <c r="N686" s="384"/>
      <c r="O686" s="384"/>
      <c r="P686" s="384"/>
      <c r="Q686" s="384"/>
      <c r="R686" s="384"/>
      <c r="S686" s="384"/>
      <c r="T686" s="191"/>
      <c r="U686" s="191"/>
      <c r="V686" s="191"/>
      <c r="W686" s="191"/>
      <c r="X686" s="191"/>
      <c r="Y686" s="191"/>
      <c r="Z686" s="191"/>
      <c r="AA686" s="191"/>
      <c r="AB686" s="191"/>
      <c r="AC686" s="191"/>
      <c r="AD686" s="191"/>
    </row>
    <row r="687" spans="1:30" s="159" customFormat="1" ht="13.8">
      <c r="A687" s="409"/>
      <c r="B687" s="441"/>
      <c r="C687" s="388"/>
      <c r="D687" s="422"/>
      <c r="E687" s="417"/>
      <c r="F687" s="418"/>
      <c r="G687" s="418"/>
      <c r="H687" s="418"/>
      <c r="I687" s="418"/>
      <c r="J687" s="401"/>
      <c r="K687" s="191"/>
      <c r="L687" s="191"/>
      <c r="M687" s="384"/>
      <c r="N687" s="384"/>
      <c r="O687" s="384"/>
      <c r="P687" s="384"/>
      <c r="Q687" s="384"/>
      <c r="R687" s="384"/>
      <c r="S687" s="384"/>
      <c r="T687" s="191"/>
      <c r="U687" s="191"/>
      <c r="V687" s="191"/>
      <c r="W687" s="191"/>
      <c r="X687" s="191"/>
      <c r="Y687" s="191"/>
      <c r="Z687" s="191"/>
      <c r="AA687" s="191"/>
      <c r="AB687" s="191"/>
      <c r="AC687" s="191"/>
      <c r="AD687" s="191"/>
    </row>
    <row r="688" spans="1:30" s="159" customFormat="1" ht="13.8">
      <c r="A688" s="409"/>
      <c r="B688" s="441"/>
      <c r="C688" s="388"/>
      <c r="D688" s="422"/>
      <c r="E688" s="417"/>
      <c r="F688" s="418"/>
      <c r="G688" s="418"/>
      <c r="H688" s="418"/>
      <c r="I688" s="418"/>
      <c r="J688" s="401"/>
      <c r="K688" s="191"/>
      <c r="L688" s="191"/>
      <c r="M688" s="384"/>
      <c r="N688" s="384"/>
      <c r="O688" s="384"/>
      <c r="P688" s="384"/>
      <c r="Q688" s="384"/>
      <c r="R688" s="384"/>
      <c r="S688" s="384"/>
      <c r="T688" s="191"/>
      <c r="U688" s="191"/>
      <c r="V688" s="191"/>
      <c r="W688" s="191"/>
      <c r="X688" s="191"/>
      <c r="Y688" s="191"/>
      <c r="Z688" s="191"/>
      <c r="AA688" s="191"/>
      <c r="AB688" s="191"/>
      <c r="AC688" s="191"/>
      <c r="AD688" s="191"/>
    </row>
    <row r="689" spans="1:30" s="159" customFormat="1" ht="13.8">
      <c r="A689" s="409"/>
      <c r="B689" s="441"/>
      <c r="C689" s="388"/>
      <c r="D689" s="404"/>
      <c r="E689" s="399"/>
      <c r="F689" s="401"/>
      <c r="G689" s="401"/>
      <c r="H689" s="401"/>
      <c r="I689" s="401"/>
      <c r="J689" s="407"/>
      <c r="K689" s="191"/>
      <c r="L689" s="191"/>
      <c r="M689" s="191"/>
      <c r="N689" s="191"/>
      <c r="O689" s="191"/>
      <c r="P689" s="191"/>
      <c r="Q689" s="191"/>
      <c r="R689" s="191"/>
      <c r="S689" s="191"/>
      <c r="T689" s="191"/>
      <c r="U689" s="191"/>
      <c r="V689" s="191"/>
      <c r="W689" s="191"/>
      <c r="X689" s="191"/>
      <c r="Y689" s="191"/>
      <c r="Z689" s="191"/>
      <c r="AA689" s="191"/>
      <c r="AB689" s="191"/>
      <c r="AC689" s="191"/>
      <c r="AD689" s="191"/>
    </row>
    <row r="690" spans="1:30" s="18" customFormat="1" ht="13.8">
      <c r="A690" s="409"/>
      <c r="B690" s="441"/>
      <c r="C690" s="388"/>
      <c r="D690" s="408"/>
      <c r="E690" s="409"/>
      <c r="F690" s="407"/>
      <c r="G690" s="407"/>
      <c r="H690" s="407"/>
      <c r="I690" s="407"/>
      <c r="J690" s="407"/>
      <c r="K690" s="152"/>
      <c r="L690" s="152"/>
      <c r="M690" s="152"/>
      <c r="N690" s="152"/>
      <c r="O690" s="152"/>
      <c r="P690" s="152"/>
      <c r="Q690" s="152"/>
      <c r="R690" s="152"/>
      <c r="S690" s="152"/>
      <c r="T690" s="152"/>
      <c r="U690" s="152"/>
      <c r="V690" s="152"/>
      <c r="W690" s="152"/>
      <c r="X690" s="152"/>
      <c r="Y690" s="152"/>
      <c r="Z690" s="152"/>
      <c r="AA690" s="152"/>
      <c r="AB690" s="152"/>
      <c r="AC690" s="152"/>
      <c r="AD690" s="152"/>
    </row>
    <row r="691" spans="1:30" s="200" customFormat="1" ht="13.8">
      <c r="A691" s="409"/>
      <c r="B691" s="441"/>
      <c r="C691" s="388"/>
      <c r="D691" s="410"/>
      <c r="E691" s="409"/>
      <c r="F691" s="407"/>
      <c r="G691" s="407"/>
      <c r="H691" s="407"/>
      <c r="I691" s="407"/>
      <c r="J691" s="407"/>
      <c r="K691" s="383"/>
      <c r="L691" s="383"/>
      <c r="M691" s="383"/>
      <c r="N691" s="383"/>
      <c r="O691" s="383"/>
      <c r="P691" s="383"/>
      <c r="Q691" s="383"/>
      <c r="R691" s="383"/>
      <c r="S691" s="383"/>
      <c r="T691" s="383"/>
      <c r="U691" s="383"/>
      <c r="V691" s="383"/>
      <c r="W691" s="383"/>
      <c r="X691" s="383"/>
      <c r="Y691" s="383"/>
      <c r="Z691" s="383"/>
      <c r="AA691" s="383"/>
      <c r="AB691" s="383"/>
      <c r="AC691" s="383"/>
      <c r="AD691" s="383"/>
    </row>
    <row r="692" spans="1:30" s="159" customFormat="1" ht="13.8">
      <c r="A692" s="409"/>
      <c r="B692" s="441"/>
      <c r="C692" s="388"/>
      <c r="D692" s="404"/>
      <c r="E692" s="399"/>
      <c r="F692" s="401"/>
      <c r="G692" s="401"/>
      <c r="H692" s="401"/>
      <c r="I692" s="401"/>
      <c r="J692" s="401"/>
      <c r="K692" s="191"/>
      <c r="L692" s="191"/>
      <c r="M692" s="191"/>
      <c r="N692" s="191"/>
      <c r="O692" s="191"/>
      <c r="P692" s="191"/>
      <c r="Q692" s="191"/>
      <c r="R692" s="191"/>
      <c r="S692" s="191"/>
      <c r="T692" s="191"/>
      <c r="U692" s="191"/>
      <c r="V692" s="191"/>
      <c r="W692" s="191"/>
      <c r="X692" s="191"/>
      <c r="Y692" s="191"/>
      <c r="Z692" s="191"/>
      <c r="AA692" s="191"/>
      <c r="AB692" s="191"/>
      <c r="AC692" s="191"/>
      <c r="AD692" s="191"/>
    </row>
    <row r="693" spans="1:30" s="159" customFormat="1" ht="13.8">
      <c r="A693" s="409"/>
      <c r="B693" s="441"/>
      <c r="C693" s="388"/>
      <c r="D693" s="398"/>
      <c r="E693" s="399"/>
      <c r="F693" s="401"/>
      <c r="G693" s="401"/>
      <c r="H693" s="401"/>
      <c r="I693" s="401"/>
      <c r="J693" s="401"/>
      <c r="K693" s="191"/>
      <c r="L693" s="191"/>
      <c r="M693" s="191"/>
      <c r="N693" s="191"/>
      <c r="O693" s="191"/>
      <c r="P693" s="191"/>
      <c r="Q693" s="191"/>
      <c r="R693" s="191"/>
      <c r="S693" s="191"/>
      <c r="T693" s="191"/>
      <c r="U693" s="191"/>
      <c r="V693" s="191"/>
      <c r="W693" s="191"/>
      <c r="X693" s="191"/>
      <c r="Y693" s="191"/>
      <c r="Z693" s="191"/>
      <c r="AA693" s="191"/>
      <c r="AB693" s="191"/>
      <c r="AC693" s="191"/>
      <c r="AD693" s="191"/>
    </row>
    <row r="694" spans="1:30" s="159" customFormat="1" ht="13.8">
      <c r="A694" s="409"/>
      <c r="B694" s="441"/>
      <c r="C694" s="388"/>
      <c r="D694" s="404"/>
      <c r="E694" s="399"/>
      <c r="F694" s="401"/>
      <c r="G694" s="401"/>
      <c r="H694" s="401"/>
      <c r="I694" s="401"/>
      <c r="J694" s="407"/>
      <c r="K694" s="191"/>
      <c r="L694" s="191"/>
      <c r="M694" s="191"/>
      <c r="N694" s="191"/>
      <c r="O694" s="191"/>
      <c r="P694" s="191"/>
      <c r="Q694" s="191"/>
      <c r="R694" s="191"/>
      <c r="S694" s="191"/>
      <c r="T694" s="191"/>
      <c r="U694" s="191"/>
      <c r="V694" s="191"/>
      <c r="W694" s="191"/>
      <c r="X694" s="191"/>
      <c r="Y694" s="191"/>
      <c r="Z694" s="191"/>
      <c r="AA694" s="191"/>
      <c r="AB694" s="191"/>
      <c r="AC694" s="191"/>
      <c r="AD694" s="191"/>
    </row>
    <row r="695" spans="1:30" s="18" customFormat="1" ht="13.8">
      <c r="A695" s="409"/>
      <c r="B695" s="441"/>
      <c r="C695" s="388"/>
      <c r="D695" s="408"/>
      <c r="E695" s="409"/>
      <c r="F695" s="407"/>
      <c r="G695" s="407"/>
      <c r="H695" s="407"/>
      <c r="I695" s="407"/>
      <c r="J695" s="407"/>
      <c r="K695" s="152"/>
      <c r="L695" s="453"/>
      <c r="M695" s="152"/>
      <c r="N695" s="152"/>
      <c r="O695" s="152"/>
      <c r="P695" s="152"/>
      <c r="Q695" s="152"/>
      <c r="R695" s="152"/>
      <c r="S695" s="152"/>
      <c r="T695" s="152"/>
      <c r="U695" s="152"/>
      <c r="V695" s="152"/>
      <c r="W695" s="152"/>
      <c r="X695" s="152"/>
      <c r="Y695" s="152"/>
      <c r="Z695" s="152"/>
      <c r="AA695" s="152"/>
      <c r="AB695" s="152"/>
      <c r="AC695" s="152"/>
      <c r="AD695" s="152"/>
    </row>
    <row r="696" spans="1:30" s="198" customFormat="1" ht="13.8">
      <c r="A696" s="409"/>
      <c r="B696" s="441"/>
      <c r="C696" s="388"/>
      <c r="D696" s="410"/>
      <c r="E696" s="409"/>
      <c r="F696" s="407"/>
      <c r="G696" s="407"/>
      <c r="H696" s="407"/>
      <c r="I696" s="407"/>
      <c r="J696" s="407"/>
      <c r="K696" s="191"/>
      <c r="L696" s="452"/>
      <c r="M696" s="191"/>
      <c r="N696" s="191"/>
      <c r="O696" s="191"/>
      <c r="P696" s="191"/>
      <c r="Q696" s="191"/>
      <c r="R696" s="191"/>
      <c r="S696" s="191"/>
      <c r="T696" s="191"/>
      <c r="U696" s="191"/>
      <c r="V696" s="191"/>
      <c r="W696" s="191"/>
      <c r="X696" s="191"/>
      <c r="Y696" s="191"/>
      <c r="Z696" s="191"/>
      <c r="AA696" s="191"/>
      <c r="AB696" s="191"/>
      <c r="AC696" s="191"/>
      <c r="AD696" s="191"/>
    </row>
    <row r="697" spans="1:30" s="18" customFormat="1" ht="13.8">
      <c r="A697" s="409"/>
      <c r="B697" s="441"/>
      <c r="C697" s="388"/>
      <c r="D697" s="404"/>
      <c r="E697" s="399"/>
      <c r="F697" s="401"/>
      <c r="G697" s="401"/>
      <c r="H697" s="401"/>
      <c r="I697" s="401"/>
      <c r="J697" s="401"/>
      <c r="K697" s="152"/>
      <c r="L697" s="152"/>
      <c r="M697" s="152"/>
      <c r="N697" s="152"/>
      <c r="O697" s="152"/>
      <c r="P697" s="152"/>
      <c r="Q697" s="152"/>
      <c r="R697" s="152"/>
      <c r="S697" s="152"/>
      <c r="T697" s="152"/>
      <c r="U697" s="152"/>
      <c r="V697" s="152"/>
      <c r="W697" s="152"/>
      <c r="X697" s="152"/>
      <c r="Y697" s="152"/>
      <c r="Z697" s="152"/>
      <c r="AA697" s="152"/>
      <c r="AB697" s="152"/>
      <c r="AC697" s="152"/>
      <c r="AD697" s="152"/>
    </row>
    <row r="698" spans="1:30" s="199" customFormat="1" ht="27" customHeight="1">
      <c r="A698" s="409"/>
      <c r="B698" s="441"/>
      <c r="C698" s="388"/>
      <c r="D698" s="410"/>
      <c r="E698" s="409"/>
      <c r="F698" s="407"/>
      <c r="G698" s="407"/>
      <c r="H698" s="407"/>
      <c r="I698" s="407"/>
      <c r="J698" s="407"/>
      <c r="K698" s="191"/>
      <c r="L698" s="191"/>
      <c r="M698" s="191"/>
      <c r="N698" s="191"/>
      <c r="O698" s="191"/>
      <c r="P698" s="191"/>
      <c r="Q698" s="191"/>
      <c r="R698" s="191"/>
      <c r="S698" s="191"/>
      <c r="T698" s="191"/>
      <c r="U698" s="191"/>
      <c r="V698" s="191"/>
      <c r="W698" s="191"/>
      <c r="X698" s="191"/>
      <c r="Y698" s="191"/>
      <c r="Z698" s="191"/>
      <c r="AA698" s="191"/>
      <c r="AB698" s="191"/>
      <c r="AC698" s="191"/>
      <c r="AD698" s="191"/>
    </row>
    <row r="699" spans="1:30" s="159" customFormat="1" ht="13.8">
      <c r="A699" s="409"/>
      <c r="B699" s="441"/>
      <c r="C699" s="388"/>
      <c r="D699" s="416"/>
      <c r="E699" s="417"/>
      <c r="F699" s="418"/>
      <c r="G699" s="418"/>
      <c r="H699" s="418"/>
      <c r="I699" s="418"/>
      <c r="J699" s="401"/>
      <c r="K699" s="191"/>
      <c r="L699" s="191"/>
      <c r="M699" s="191"/>
      <c r="N699" s="191"/>
      <c r="O699" s="191"/>
      <c r="P699" s="191"/>
      <c r="Q699" s="191"/>
      <c r="R699" s="191"/>
      <c r="S699" s="191"/>
      <c r="T699" s="191"/>
      <c r="U699" s="191"/>
      <c r="V699" s="191"/>
      <c r="W699" s="191"/>
      <c r="X699" s="191"/>
      <c r="Y699" s="191"/>
      <c r="Z699" s="191"/>
      <c r="AA699" s="191"/>
      <c r="AB699" s="191"/>
      <c r="AC699" s="191"/>
      <c r="AD699" s="191"/>
    </row>
    <row r="700" spans="1:30" s="159" customFormat="1" ht="13.8">
      <c r="A700" s="409"/>
      <c r="B700" s="441"/>
      <c r="C700" s="388"/>
      <c r="D700" s="422"/>
      <c r="E700" s="417"/>
      <c r="F700" s="418"/>
      <c r="G700" s="418"/>
      <c r="H700" s="418"/>
      <c r="I700" s="418"/>
      <c r="J700" s="401"/>
      <c r="K700" s="191"/>
      <c r="L700" s="191"/>
      <c r="M700" s="191"/>
      <c r="N700" s="191"/>
      <c r="O700" s="191"/>
      <c r="P700" s="191"/>
      <c r="Q700" s="191"/>
      <c r="R700" s="191"/>
      <c r="S700" s="191"/>
      <c r="T700" s="191"/>
      <c r="U700" s="191"/>
      <c r="V700" s="191"/>
      <c r="W700" s="191"/>
      <c r="X700" s="191"/>
      <c r="Y700" s="191"/>
      <c r="Z700" s="191"/>
      <c r="AA700" s="191"/>
      <c r="AB700" s="191"/>
      <c r="AC700" s="191"/>
      <c r="AD700" s="191"/>
    </row>
    <row r="701" spans="1:30" s="159" customFormat="1" ht="13.8">
      <c r="A701" s="409"/>
      <c r="B701" s="441"/>
      <c r="C701" s="388"/>
      <c r="D701" s="422"/>
      <c r="E701" s="417"/>
      <c r="F701" s="418"/>
      <c r="G701" s="418"/>
      <c r="H701" s="418"/>
      <c r="I701" s="418"/>
      <c r="J701" s="401"/>
      <c r="K701" s="191"/>
      <c r="L701" s="191"/>
      <c r="M701" s="191"/>
      <c r="N701" s="191"/>
      <c r="O701" s="191"/>
      <c r="P701" s="191"/>
      <c r="Q701" s="191"/>
      <c r="R701" s="191"/>
      <c r="S701" s="191"/>
      <c r="T701" s="191"/>
      <c r="U701" s="191"/>
      <c r="V701" s="191"/>
      <c r="W701" s="191"/>
      <c r="X701" s="191"/>
      <c r="Y701" s="191"/>
      <c r="Z701" s="191"/>
      <c r="AA701" s="191"/>
      <c r="AB701" s="191"/>
      <c r="AC701" s="191"/>
      <c r="AD701" s="191"/>
    </row>
    <row r="702" spans="1:30" s="159" customFormat="1" ht="13.8">
      <c r="A702" s="409"/>
      <c r="B702" s="441"/>
      <c r="C702" s="388"/>
      <c r="D702" s="422"/>
      <c r="E702" s="417"/>
      <c r="F702" s="418"/>
      <c r="G702" s="418"/>
      <c r="H702" s="418"/>
      <c r="I702" s="418"/>
      <c r="J702" s="401"/>
      <c r="K702" s="191"/>
      <c r="L702" s="191"/>
      <c r="M702" s="191"/>
      <c r="N702" s="191"/>
      <c r="O702" s="191"/>
      <c r="P702" s="191"/>
      <c r="Q702" s="191"/>
      <c r="R702" s="191"/>
      <c r="S702" s="191"/>
      <c r="T702" s="191"/>
      <c r="U702" s="191"/>
      <c r="V702" s="191"/>
      <c r="W702" s="191"/>
      <c r="X702" s="191"/>
      <c r="Y702" s="191"/>
      <c r="Z702" s="191"/>
      <c r="AA702" s="191"/>
      <c r="AB702" s="191"/>
      <c r="AC702" s="191"/>
      <c r="AD702" s="191"/>
    </row>
    <row r="703" spans="1:30" s="159" customFormat="1" ht="13.8">
      <c r="A703" s="409"/>
      <c r="B703" s="441"/>
      <c r="C703" s="388"/>
      <c r="D703" s="422"/>
      <c r="E703" s="417"/>
      <c r="F703" s="418"/>
      <c r="G703" s="418"/>
      <c r="H703" s="418"/>
      <c r="I703" s="418"/>
      <c r="J703" s="401"/>
      <c r="K703" s="191"/>
      <c r="L703" s="191"/>
      <c r="M703" s="191"/>
      <c r="N703" s="191"/>
      <c r="O703" s="191"/>
      <c r="P703" s="191"/>
      <c r="Q703" s="191"/>
      <c r="R703" s="191"/>
      <c r="S703" s="191"/>
      <c r="T703" s="191"/>
      <c r="U703" s="191"/>
      <c r="V703" s="191"/>
      <c r="W703" s="191"/>
      <c r="X703" s="191"/>
      <c r="Y703" s="191"/>
      <c r="Z703" s="191"/>
      <c r="AA703" s="191"/>
      <c r="AB703" s="191"/>
      <c r="AC703" s="191"/>
      <c r="AD703" s="191"/>
    </row>
    <row r="704" spans="1:30" s="159" customFormat="1" ht="13.8">
      <c r="A704" s="409"/>
      <c r="B704" s="441"/>
      <c r="C704" s="388"/>
      <c r="D704" s="422"/>
      <c r="E704" s="417"/>
      <c r="F704" s="418"/>
      <c r="G704" s="418"/>
      <c r="H704" s="418"/>
      <c r="I704" s="418"/>
      <c r="J704" s="401"/>
      <c r="K704" s="191"/>
      <c r="L704" s="191"/>
      <c r="M704" s="191"/>
      <c r="N704" s="191"/>
      <c r="O704" s="191"/>
      <c r="P704" s="191"/>
      <c r="Q704" s="191"/>
      <c r="R704" s="191"/>
      <c r="S704" s="191"/>
      <c r="T704" s="191"/>
      <c r="U704" s="191"/>
      <c r="V704" s="191"/>
      <c r="W704" s="191"/>
      <c r="X704" s="191"/>
      <c r="Y704" s="191"/>
      <c r="Z704" s="191"/>
      <c r="AA704" s="191"/>
      <c r="AB704" s="191"/>
      <c r="AC704" s="191"/>
      <c r="AD704" s="191"/>
    </row>
    <row r="705" spans="1:30" s="159" customFormat="1" ht="13.8">
      <c r="A705" s="409"/>
      <c r="B705" s="441"/>
      <c r="C705" s="388"/>
      <c r="D705" s="422"/>
      <c r="E705" s="417"/>
      <c r="F705" s="418"/>
      <c r="G705" s="418"/>
      <c r="H705" s="418"/>
      <c r="I705" s="418"/>
      <c r="J705" s="401"/>
      <c r="K705" s="191"/>
      <c r="L705" s="191"/>
      <c r="M705" s="191"/>
      <c r="N705" s="191"/>
      <c r="O705" s="191"/>
      <c r="P705" s="191"/>
      <c r="Q705" s="191"/>
      <c r="R705" s="191"/>
      <c r="S705" s="191"/>
      <c r="T705" s="191"/>
      <c r="U705" s="191"/>
      <c r="V705" s="191"/>
      <c r="W705" s="191"/>
      <c r="X705" s="191"/>
      <c r="Y705" s="191"/>
      <c r="Z705" s="191"/>
      <c r="AA705" s="191"/>
      <c r="AB705" s="191"/>
      <c r="AC705" s="191"/>
      <c r="AD705" s="191"/>
    </row>
    <row r="706" spans="1:30" s="159" customFormat="1" ht="13.8">
      <c r="A706" s="409"/>
      <c r="B706" s="441"/>
      <c r="C706" s="388"/>
      <c r="D706" s="422"/>
      <c r="E706" s="417"/>
      <c r="F706" s="418"/>
      <c r="G706" s="418"/>
      <c r="H706" s="418"/>
      <c r="I706" s="418"/>
      <c r="J706" s="401"/>
      <c r="K706" s="191"/>
      <c r="L706" s="191"/>
      <c r="M706" s="191"/>
      <c r="N706" s="191"/>
      <c r="O706" s="191"/>
      <c r="P706" s="191"/>
      <c r="Q706" s="191"/>
      <c r="R706" s="191"/>
      <c r="S706" s="191"/>
      <c r="T706" s="191"/>
      <c r="U706" s="191"/>
      <c r="V706" s="191"/>
      <c r="W706" s="191"/>
      <c r="X706" s="191"/>
      <c r="Y706" s="191"/>
      <c r="Z706" s="191"/>
      <c r="AA706" s="191"/>
      <c r="AB706" s="191"/>
      <c r="AC706" s="191"/>
      <c r="AD706" s="191"/>
    </row>
    <row r="707" spans="1:30" s="159" customFormat="1" ht="13.8">
      <c r="A707" s="409"/>
      <c r="B707" s="441"/>
      <c r="C707" s="388"/>
      <c r="D707" s="422"/>
      <c r="E707" s="417"/>
      <c r="F707" s="418"/>
      <c r="G707" s="418"/>
      <c r="H707" s="418"/>
      <c r="I707" s="418"/>
      <c r="J707" s="401"/>
      <c r="K707" s="191"/>
      <c r="L707" s="191"/>
      <c r="M707" s="191"/>
      <c r="N707" s="191"/>
      <c r="O707" s="191"/>
      <c r="P707" s="191"/>
      <c r="Q707" s="191"/>
      <c r="R707" s="191"/>
      <c r="S707" s="191"/>
      <c r="T707" s="191"/>
      <c r="U707" s="191"/>
      <c r="V707" s="191"/>
      <c r="W707" s="191"/>
      <c r="X707" s="191"/>
      <c r="Y707" s="191"/>
      <c r="Z707" s="191"/>
      <c r="AA707" s="191"/>
      <c r="AB707" s="191"/>
      <c r="AC707" s="191"/>
      <c r="AD707" s="191"/>
    </row>
    <row r="708" spans="1:30" s="159" customFormat="1" ht="13.8">
      <c r="A708" s="409"/>
      <c r="B708" s="441"/>
      <c r="C708" s="388"/>
      <c r="D708" s="422"/>
      <c r="E708" s="417"/>
      <c r="F708" s="418"/>
      <c r="G708" s="418"/>
      <c r="H708" s="418"/>
      <c r="I708" s="418"/>
      <c r="J708" s="401"/>
      <c r="K708" s="191"/>
      <c r="L708" s="191"/>
      <c r="M708" s="191"/>
      <c r="N708" s="191"/>
      <c r="O708" s="191"/>
      <c r="P708" s="191"/>
      <c r="Q708" s="191"/>
      <c r="R708" s="191"/>
      <c r="S708" s="191"/>
      <c r="T708" s="191"/>
      <c r="U708" s="191"/>
      <c r="V708" s="191"/>
      <c r="W708" s="191"/>
      <c r="X708" s="191"/>
      <c r="Y708" s="191"/>
      <c r="Z708" s="191"/>
      <c r="AA708" s="191"/>
      <c r="AB708" s="191"/>
      <c r="AC708" s="191"/>
      <c r="AD708" s="191"/>
    </row>
    <row r="709" spans="1:30" s="159" customFormat="1" ht="13.8">
      <c r="A709" s="409"/>
      <c r="B709" s="441"/>
      <c r="C709" s="388"/>
      <c r="D709" s="422"/>
      <c r="E709" s="417"/>
      <c r="F709" s="418"/>
      <c r="G709" s="418"/>
      <c r="H709" s="418"/>
      <c r="I709" s="418"/>
      <c r="J709" s="401"/>
      <c r="K709" s="191"/>
      <c r="L709" s="191"/>
      <c r="M709" s="191"/>
      <c r="N709" s="191"/>
      <c r="O709" s="191"/>
      <c r="P709" s="191"/>
      <c r="Q709" s="191"/>
      <c r="R709" s="191"/>
      <c r="S709" s="191"/>
      <c r="T709" s="191"/>
      <c r="U709" s="191"/>
      <c r="V709" s="191"/>
      <c r="W709" s="191"/>
      <c r="X709" s="191"/>
      <c r="Y709" s="191"/>
      <c r="Z709" s="191"/>
      <c r="AA709" s="191"/>
      <c r="AB709" s="191"/>
      <c r="AC709" s="191"/>
      <c r="AD709" s="191"/>
    </row>
    <row r="710" spans="1:30" s="159" customFormat="1" ht="13.8">
      <c r="A710" s="409"/>
      <c r="B710" s="441"/>
      <c r="C710" s="388"/>
      <c r="D710" s="422"/>
      <c r="E710" s="417"/>
      <c r="F710" s="418"/>
      <c r="G710" s="418"/>
      <c r="H710" s="418"/>
      <c r="I710" s="418"/>
      <c r="J710" s="401"/>
      <c r="K710" s="191"/>
      <c r="L710" s="191"/>
      <c r="M710" s="191"/>
      <c r="N710" s="191"/>
      <c r="O710" s="191"/>
      <c r="P710" s="191"/>
      <c r="Q710" s="191"/>
      <c r="R710" s="191"/>
      <c r="S710" s="191"/>
      <c r="T710" s="191"/>
      <c r="U710" s="191"/>
      <c r="V710" s="191"/>
      <c r="W710" s="191"/>
      <c r="X710" s="191"/>
      <c r="Y710" s="191"/>
      <c r="Z710" s="191"/>
      <c r="AA710" s="191"/>
      <c r="AB710" s="191"/>
      <c r="AC710" s="191"/>
      <c r="AD710" s="191"/>
    </row>
    <row r="711" spans="1:30" s="159" customFormat="1" ht="13.8">
      <c r="A711" s="409"/>
      <c r="B711" s="441"/>
      <c r="C711" s="388"/>
      <c r="D711" s="422"/>
      <c r="E711" s="417"/>
      <c r="F711" s="418"/>
      <c r="G711" s="418"/>
      <c r="H711" s="418"/>
      <c r="I711" s="418"/>
      <c r="J711" s="401"/>
      <c r="K711" s="191"/>
      <c r="L711" s="191"/>
      <c r="M711" s="191"/>
      <c r="N711" s="191"/>
      <c r="O711" s="191"/>
      <c r="P711" s="191"/>
      <c r="Q711" s="191"/>
      <c r="R711" s="191"/>
      <c r="S711" s="191"/>
      <c r="T711" s="191"/>
      <c r="U711" s="191"/>
      <c r="V711" s="191"/>
      <c r="W711" s="191"/>
      <c r="X711" s="191"/>
      <c r="Y711" s="191"/>
      <c r="Z711" s="191"/>
      <c r="AA711" s="191"/>
      <c r="AB711" s="191"/>
      <c r="AC711" s="191"/>
      <c r="AD711" s="191"/>
    </row>
    <row r="712" spans="1:30" s="159" customFormat="1" ht="13.8">
      <c r="A712" s="409"/>
      <c r="B712" s="441"/>
      <c r="C712" s="388"/>
      <c r="D712" s="422"/>
      <c r="E712" s="417"/>
      <c r="F712" s="418"/>
      <c r="G712" s="418"/>
      <c r="H712" s="418"/>
      <c r="I712" s="418"/>
      <c r="J712" s="401"/>
      <c r="K712" s="191"/>
      <c r="L712" s="191"/>
      <c r="M712" s="191"/>
      <c r="N712" s="191"/>
      <c r="O712" s="191"/>
      <c r="P712" s="191"/>
      <c r="Q712" s="191"/>
      <c r="R712" s="191"/>
      <c r="S712" s="191"/>
      <c r="T712" s="191"/>
      <c r="U712" s="191"/>
      <c r="V712" s="191"/>
      <c r="W712" s="191"/>
      <c r="X712" s="191"/>
      <c r="Y712" s="191"/>
      <c r="Z712" s="191"/>
      <c r="AA712" s="191"/>
      <c r="AB712" s="191"/>
      <c r="AC712" s="191"/>
      <c r="AD712" s="191"/>
    </row>
    <row r="713" spans="1:30" s="159" customFormat="1" ht="13.8">
      <c r="A713" s="409"/>
      <c r="B713" s="441"/>
      <c r="C713" s="388"/>
      <c r="D713" s="422"/>
      <c r="E713" s="417"/>
      <c r="F713" s="418"/>
      <c r="G713" s="418"/>
      <c r="H713" s="418"/>
      <c r="I713" s="418"/>
      <c r="J713" s="401"/>
      <c r="K713" s="191"/>
      <c r="L713" s="191"/>
      <c r="M713" s="191"/>
      <c r="N713" s="191"/>
      <c r="O713" s="191"/>
      <c r="P713" s="191"/>
      <c r="Q713" s="191"/>
      <c r="R713" s="191"/>
      <c r="S713" s="191"/>
      <c r="T713" s="191"/>
      <c r="U713" s="191"/>
      <c r="V713" s="191"/>
      <c r="W713" s="191"/>
      <c r="X713" s="191"/>
      <c r="Y713" s="191"/>
      <c r="Z713" s="191"/>
      <c r="AA713" s="191"/>
      <c r="AB713" s="191"/>
      <c r="AC713" s="191"/>
      <c r="AD713" s="191"/>
    </row>
    <row r="714" spans="1:30" s="159" customFormat="1" ht="13.8">
      <c r="A714" s="409"/>
      <c r="B714" s="441"/>
      <c r="C714" s="388"/>
      <c r="D714" s="422"/>
      <c r="E714" s="417"/>
      <c r="F714" s="418"/>
      <c r="G714" s="418"/>
      <c r="H714" s="418"/>
      <c r="I714" s="418"/>
      <c r="J714" s="401"/>
      <c r="K714" s="191"/>
      <c r="L714" s="191"/>
      <c r="M714" s="191"/>
      <c r="N714" s="191"/>
      <c r="O714" s="191"/>
      <c r="P714" s="191"/>
      <c r="Q714" s="191"/>
      <c r="R714" s="191"/>
      <c r="S714" s="191"/>
      <c r="T714" s="191"/>
      <c r="U714" s="191"/>
      <c r="V714" s="191"/>
      <c r="W714" s="191"/>
      <c r="X714" s="191"/>
      <c r="Y714" s="191"/>
      <c r="Z714" s="191"/>
      <c r="AA714" s="191"/>
      <c r="AB714" s="191"/>
      <c r="AC714" s="191"/>
      <c r="AD714" s="191"/>
    </row>
    <row r="715" spans="1:30" s="159" customFormat="1" ht="13.8">
      <c r="A715" s="409"/>
      <c r="B715" s="441"/>
      <c r="C715" s="388"/>
      <c r="D715" s="422"/>
      <c r="E715" s="417"/>
      <c r="F715" s="418"/>
      <c r="G715" s="418"/>
      <c r="H715" s="418"/>
      <c r="I715" s="418"/>
      <c r="J715" s="401"/>
      <c r="K715" s="191"/>
      <c r="L715" s="191"/>
      <c r="M715" s="191"/>
      <c r="N715" s="191"/>
      <c r="O715" s="191"/>
      <c r="P715" s="191"/>
      <c r="Q715" s="191"/>
      <c r="R715" s="191"/>
      <c r="S715" s="191"/>
      <c r="T715" s="191"/>
      <c r="U715" s="191"/>
      <c r="V715" s="191"/>
      <c r="W715" s="191"/>
      <c r="X715" s="191"/>
      <c r="Y715" s="191"/>
      <c r="Z715" s="191"/>
      <c r="AA715" s="191"/>
      <c r="AB715" s="191"/>
      <c r="AC715" s="191"/>
      <c r="AD715" s="191"/>
    </row>
    <row r="716" spans="1:30" s="159" customFormat="1" ht="13.8">
      <c r="A716" s="409"/>
      <c r="B716" s="441"/>
      <c r="C716" s="388"/>
      <c r="D716" s="422"/>
      <c r="E716" s="417"/>
      <c r="F716" s="418"/>
      <c r="G716" s="418"/>
      <c r="H716" s="418"/>
      <c r="I716" s="418"/>
      <c r="J716" s="401"/>
      <c r="K716" s="191"/>
      <c r="L716" s="191"/>
      <c r="M716" s="191"/>
      <c r="N716" s="191"/>
      <c r="O716" s="191"/>
      <c r="P716" s="191"/>
      <c r="Q716" s="191"/>
      <c r="R716" s="191"/>
      <c r="S716" s="191"/>
      <c r="T716" s="191"/>
      <c r="U716" s="191"/>
      <c r="V716" s="191"/>
      <c r="W716" s="191"/>
      <c r="X716" s="191"/>
      <c r="Y716" s="191"/>
      <c r="Z716" s="191"/>
      <c r="AA716" s="191"/>
      <c r="AB716" s="191"/>
      <c r="AC716" s="191"/>
      <c r="AD716" s="191"/>
    </row>
    <row r="717" spans="1:30" s="159" customFormat="1" ht="13.8">
      <c r="A717" s="409"/>
      <c r="B717" s="441"/>
      <c r="C717" s="388"/>
      <c r="D717" s="422"/>
      <c r="E717" s="417"/>
      <c r="F717" s="418"/>
      <c r="G717" s="418"/>
      <c r="H717" s="418"/>
      <c r="I717" s="418"/>
      <c r="J717" s="401"/>
      <c r="K717" s="191"/>
      <c r="L717" s="191"/>
      <c r="M717" s="191"/>
      <c r="N717" s="191"/>
      <c r="O717" s="191"/>
      <c r="P717" s="191"/>
      <c r="Q717" s="191"/>
      <c r="R717" s="191"/>
      <c r="S717" s="191"/>
      <c r="T717" s="191"/>
      <c r="U717" s="191"/>
      <c r="V717" s="191"/>
      <c r="W717" s="191"/>
      <c r="X717" s="191"/>
      <c r="Y717" s="191"/>
      <c r="Z717" s="191"/>
      <c r="AA717" s="191"/>
      <c r="AB717" s="191"/>
      <c r="AC717" s="191"/>
      <c r="AD717" s="191"/>
    </row>
    <row r="718" spans="1:30" s="159" customFormat="1" ht="13.8">
      <c r="A718" s="409"/>
      <c r="B718" s="441"/>
      <c r="C718" s="388"/>
      <c r="D718" s="422"/>
      <c r="E718" s="417"/>
      <c r="F718" s="418"/>
      <c r="G718" s="418"/>
      <c r="H718" s="418"/>
      <c r="I718" s="418"/>
      <c r="J718" s="401"/>
      <c r="K718" s="191"/>
      <c r="L718" s="191"/>
      <c r="M718" s="191"/>
      <c r="N718" s="191"/>
      <c r="O718" s="191"/>
      <c r="P718" s="191"/>
      <c r="Q718" s="191"/>
      <c r="R718" s="191"/>
      <c r="S718" s="191"/>
      <c r="T718" s="191"/>
      <c r="U718" s="191"/>
      <c r="V718" s="191"/>
      <c r="W718" s="191"/>
      <c r="X718" s="191"/>
      <c r="Y718" s="191"/>
      <c r="Z718" s="191"/>
      <c r="AA718" s="191"/>
      <c r="AB718" s="191"/>
      <c r="AC718" s="191"/>
      <c r="AD718" s="191"/>
    </row>
    <row r="719" spans="1:30" s="159" customFormat="1" ht="13.8">
      <c r="A719" s="409"/>
      <c r="B719" s="441"/>
      <c r="C719" s="388"/>
      <c r="D719" s="422"/>
      <c r="E719" s="417"/>
      <c r="F719" s="418"/>
      <c r="G719" s="418"/>
      <c r="H719" s="418"/>
      <c r="I719" s="418"/>
      <c r="J719" s="401"/>
      <c r="K719" s="191"/>
      <c r="L719" s="191"/>
      <c r="M719" s="191"/>
      <c r="N719" s="191"/>
      <c r="O719" s="191"/>
      <c r="P719" s="191"/>
      <c r="Q719" s="191"/>
      <c r="R719" s="191"/>
      <c r="S719" s="191"/>
      <c r="T719" s="191"/>
      <c r="U719" s="191"/>
      <c r="V719" s="191"/>
      <c r="W719" s="191"/>
      <c r="X719" s="191"/>
      <c r="Y719" s="191"/>
      <c r="Z719" s="191"/>
      <c r="AA719" s="191"/>
      <c r="AB719" s="191"/>
      <c r="AC719" s="191"/>
      <c r="AD719" s="191"/>
    </row>
    <row r="720" spans="1:30" s="159" customFormat="1" ht="13.8">
      <c r="A720" s="409"/>
      <c r="B720" s="441"/>
      <c r="C720" s="388"/>
      <c r="D720" s="422"/>
      <c r="E720" s="417"/>
      <c r="F720" s="418"/>
      <c r="G720" s="418"/>
      <c r="H720" s="418"/>
      <c r="I720" s="418"/>
      <c r="J720" s="401"/>
      <c r="K720" s="191"/>
      <c r="L720" s="191"/>
      <c r="M720" s="191"/>
      <c r="N720" s="191"/>
      <c r="O720" s="191"/>
      <c r="P720" s="191"/>
      <c r="Q720" s="191"/>
      <c r="R720" s="191"/>
      <c r="S720" s="191"/>
      <c r="T720" s="191"/>
      <c r="U720" s="191"/>
      <c r="V720" s="191"/>
      <c r="W720" s="191"/>
      <c r="X720" s="191"/>
      <c r="Y720" s="191"/>
      <c r="Z720" s="191"/>
      <c r="AA720" s="191"/>
      <c r="AB720" s="191"/>
      <c r="AC720" s="191"/>
      <c r="AD720" s="191"/>
    </row>
    <row r="721" spans="1:30" s="159" customFormat="1" ht="13.8">
      <c r="A721" s="409"/>
      <c r="B721" s="441"/>
      <c r="C721" s="388"/>
      <c r="D721" s="422"/>
      <c r="E721" s="417"/>
      <c r="F721" s="418"/>
      <c r="G721" s="418"/>
      <c r="H721" s="418"/>
      <c r="I721" s="418"/>
      <c r="J721" s="401"/>
      <c r="K721" s="191"/>
      <c r="L721" s="191"/>
      <c r="M721" s="191"/>
      <c r="N721" s="191"/>
      <c r="O721" s="191"/>
      <c r="P721" s="191"/>
      <c r="Q721" s="191"/>
      <c r="R721" s="191"/>
      <c r="S721" s="191"/>
      <c r="T721" s="191"/>
      <c r="U721" s="191"/>
      <c r="V721" s="191"/>
      <c r="W721" s="191"/>
      <c r="X721" s="191"/>
      <c r="Y721" s="191"/>
      <c r="Z721" s="191"/>
      <c r="AA721" s="191"/>
      <c r="AB721" s="191"/>
      <c r="AC721" s="191"/>
      <c r="AD721" s="191"/>
    </row>
    <row r="722" spans="1:30" s="159" customFormat="1" ht="13.8">
      <c r="A722" s="409"/>
      <c r="B722" s="441"/>
      <c r="C722" s="388"/>
      <c r="D722" s="422"/>
      <c r="E722" s="417"/>
      <c r="F722" s="418"/>
      <c r="G722" s="418"/>
      <c r="H722" s="418"/>
      <c r="I722" s="418"/>
      <c r="J722" s="401"/>
      <c r="K722" s="191"/>
      <c r="L722" s="191"/>
      <c r="M722" s="191"/>
      <c r="N722" s="191"/>
      <c r="O722" s="191"/>
      <c r="P722" s="191"/>
      <c r="Q722" s="191"/>
      <c r="R722" s="191"/>
      <c r="S722" s="191"/>
      <c r="T722" s="191"/>
      <c r="U722" s="191"/>
      <c r="V722" s="191"/>
      <c r="W722" s="191"/>
      <c r="X722" s="191"/>
      <c r="Y722" s="191"/>
      <c r="Z722" s="191"/>
      <c r="AA722" s="191"/>
      <c r="AB722" s="191"/>
      <c r="AC722" s="191"/>
      <c r="AD722" s="191"/>
    </row>
    <row r="723" spans="1:30" s="159" customFormat="1" ht="13.8">
      <c r="A723" s="409"/>
      <c r="B723" s="441"/>
      <c r="C723" s="388"/>
      <c r="D723" s="422"/>
      <c r="E723" s="417"/>
      <c r="F723" s="418"/>
      <c r="G723" s="418"/>
      <c r="H723" s="418"/>
      <c r="I723" s="418"/>
      <c r="J723" s="401"/>
      <c r="K723" s="191"/>
      <c r="L723" s="191"/>
      <c r="M723" s="191"/>
      <c r="N723" s="191"/>
      <c r="O723" s="191"/>
      <c r="P723" s="191"/>
      <c r="Q723" s="191"/>
      <c r="R723" s="191"/>
      <c r="S723" s="191"/>
      <c r="T723" s="191"/>
      <c r="U723" s="191"/>
      <c r="V723" s="191"/>
      <c r="W723" s="191"/>
      <c r="X723" s="191"/>
      <c r="Y723" s="191"/>
      <c r="Z723" s="191"/>
      <c r="AA723" s="191"/>
      <c r="AB723" s="191"/>
      <c r="AC723" s="191"/>
      <c r="AD723" s="191"/>
    </row>
    <row r="724" spans="1:30" s="159" customFormat="1" ht="13.8">
      <c r="A724" s="409"/>
      <c r="B724" s="441"/>
      <c r="C724" s="388"/>
      <c r="D724" s="422"/>
      <c r="E724" s="417"/>
      <c r="F724" s="418"/>
      <c r="G724" s="418"/>
      <c r="H724" s="418"/>
      <c r="I724" s="418"/>
      <c r="J724" s="401"/>
      <c r="K724" s="191"/>
      <c r="L724" s="191"/>
      <c r="M724" s="191"/>
      <c r="N724" s="191"/>
      <c r="O724" s="191"/>
      <c r="P724" s="191"/>
      <c r="Q724" s="191"/>
      <c r="R724" s="191"/>
      <c r="S724" s="191"/>
      <c r="T724" s="191"/>
      <c r="U724" s="191"/>
      <c r="V724" s="191"/>
      <c r="W724" s="191"/>
      <c r="X724" s="191"/>
      <c r="Y724" s="191"/>
      <c r="Z724" s="191"/>
      <c r="AA724" s="191"/>
      <c r="AB724" s="191"/>
      <c r="AC724" s="191"/>
      <c r="AD724" s="191"/>
    </row>
    <row r="725" spans="1:30" s="159" customFormat="1" ht="13.8">
      <c r="A725" s="409"/>
      <c r="B725" s="441"/>
      <c r="C725" s="388"/>
      <c r="D725" s="422"/>
      <c r="E725" s="417"/>
      <c r="F725" s="418"/>
      <c r="G725" s="418"/>
      <c r="H725" s="418"/>
      <c r="I725" s="418"/>
      <c r="J725" s="401"/>
      <c r="K725" s="191"/>
      <c r="L725" s="191"/>
      <c r="M725" s="191"/>
      <c r="N725" s="191"/>
      <c r="O725" s="191"/>
      <c r="P725" s="191"/>
      <c r="Q725" s="191"/>
      <c r="R725" s="191"/>
      <c r="S725" s="191"/>
      <c r="T725" s="191"/>
      <c r="U725" s="191"/>
      <c r="V725" s="191"/>
      <c r="W725" s="191"/>
      <c r="X725" s="191"/>
      <c r="Y725" s="191"/>
      <c r="Z725" s="191"/>
      <c r="AA725" s="191"/>
      <c r="AB725" s="191"/>
      <c r="AC725" s="191"/>
      <c r="AD725" s="191"/>
    </row>
    <row r="726" spans="1:30" s="159" customFormat="1" ht="13.8">
      <c r="A726" s="409"/>
      <c r="B726" s="441"/>
      <c r="C726" s="388"/>
      <c r="D726" s="422"/>
      <c r="E726" s="417"/>
      <c r="F726" s="418"/>
      <c r="G726" s="418"/>
      <c r="H726" s="418"/>
      <c r="I726" s="418"/>
      <c r="J726" s="401"/>
      <c r="K726" s="191"/>
      <c r="L726" s="191"/>
      <c r="M726" s="191"/>
      <c r="N726" s="191"/>
      <c r="O726" s="191"/>
      <c r="P726" s="191"/>
      <c r="Q726" s="191"/>
      <c r="R726" s="191"/>
      <c r="S726" s="191"/>
      <c r="T726" s="191"/>
      <c r="U726" s="191"/>
      <c r="V726" s="191"/>
      <c r="W726" s="191"/>
      <c r="X726" s="191"/>
      <c r="Y726" s="191"/>
      <c r="Z726" s="191"/>
      <c r="AA726" s="191"/>
      <c r="AB726" s="191"/>
      <c r="AC726" s="191"/>
      <c r="AD726" s="191"/>
    </row>
    <row r="727" spans="1:30" s="159" customFormat="1" ht="13.8">
      <c r="A727" s="409"/>
      <c r="B727" s="441"/>
      <c r="C727" s="388"/>
      <c r="D727" s="422"/>
      <c r="E727" s="417"/>
      <c r="F727" s="418"/>
      <c r="G727" s="418"/>
      <c r="H727" s="418"/>
      <c r="I727" s="418"/>
      <c r="J727" s="401"/>
      <c r="K727" s="191"/>
      <c r="L727" s="191"/>
      <c r="M727" s="191"/>
      <c r="N727" s="191"/>
      <c r="O727" s="191"/>
      <c r="P727" s="191"/>
      <c r="Q727" s="191"/>
      <c r="R727" s="191"/>
      <c r="S727" s="191"/>
      <c r="T727" s="191"/>
      <c r="U727" s="191"/>
      <c r="V727" s="191"/>
      <c r="W727" s="191"/>
      <c r="X727" s="191"/>
      <c r="Y727" s="191"/>
      <c r="Z727" s="191"/>
      <c r="AA727" s="191"/>
      <c r="AB727" s="191"/>
      <c r="AC727" s="191"/>
      <c r="AD727" s="191"/>
    </row>
    <row r="728" spans="1:30" s="159" customFormat="1" ht="13.8">
      <c r="A728" s="409"/>
      <c r="B728" s="441"/>
      <c r="C728" s="388"/>
      <c r="D728" s="422"/>
      <c r="E728" s="417"/>
      <c r="F728" s="418"/>
      <c r="G728" s="418"/>
      <c r="H728" s="418"/>
      <c r="I728" s="418"/>
      <c r="J728" s="401"/>
      <c r="K728" s="191"/>
      <c r="L728" s="191"/>
      <c r="M728" s="191"/>
      <c r="N728" s="191"/>
      <c r="O728" s="191"/>
      <c r="P728" s="191"/>
      <c r="Q728" s="191"/>
      <c r="R728" s="191"/>
      <c r="S728" s="191"/>
      <c r="T728" s="191"/>
      <c r="U728" s="191"/>
      <c r="V728" s="191"/>
      <c r="W728" s="191"/>
      <c r="X728" s="191"/>
      <c r="Y728" s="191"/>
      <c r="Z728" s="191"/>
      <c r="AA728" s="191"/>
      <c r="AB728" s="191"/>
      <c r="AC728" s="191"/>
      <c r="AD728" s="191"/>
    </row>
    <row r="729" spans="1:30" s="159" customFormat="1" ht="13.8">
      <c r="A729" s="409"/>
      <c r="B729" s="441"/>
      <c r="C729" s="388"/>
      <c r="D729" s="422"/>
      <c r="E729" s="417"/>
      <c r="F729" s="418"/>
      <c r="G729" s="418"/>
      <c r="H729" s="418"/>
      <c r="I729" s="418"/>
      <c r="J729" s="401"/>
      <c r="K729" s="191"/>
      <c r="L729" s="191"/>
      <c r="M729" s="191"/>
      <c r="N729" s="191"/>
      <c r="O729" s="191"/>
      <c r="P729" s="191"/>
      <c r="Q729" s="191"/>
      <c r="R729" s="191"/>
      <c r="S729" s="191"/>
      <c r="T729" s="191"/>
      <c r="U729" s="191"/>
      <c r="V729" s="191"/>
      <c r="W729" s="191"/>
      <c r="X729" s="191"/>
      <c r="Y729" s="191"/>
      <c r="Z729" s="191"/>
      <c r="AA729" s="191"/>
      <c r="AB729" s="191"/>
      <c r="AC729" s="191"/>
      <c r="AD729" s="191"/>
    </row>
    <row r="730" spans="1:30" s="159" customFormat="1" ht="13.8">
      <c r="A730" s="409"/>
      <c r="B730" s="441"/>
      <c r="C730" s="388"/>
      <c r="D730" s="422"/>
      <c r="E730" s="417"/>
      <c r="F730" s="418"/>
      <c r="G730" s="418"/>
      <c r="H730" s="418"/>
      <c r="I730" s="418"/>
      <c r="J730" s="401"/>
      <c r="K730" s="191"/>
      <c r="L730" s="191"/>
      <c r="M730" s="191"/>
      <c r="N730" s="191"/>
      <c r="O730" s="191"/>
      <c r="P730" s="191"/>
      <c r="Q730" s="191"/>
      <c r="R730" s="191"/>
      <c r="S730" s="191"/>
      <c r="T730" s="191"/>
      <c r="U730" s="191"/>
      <c r="V730" s="191"/>
      <c r="W730" s="191"/>
      <c r="X730" s="191"/>
      <c r="Y730" s="191"/>
      <c r="Z730" s="191"/>
      <c r="AA730" s="191"/>
      <c r="AB730" s="191"/>
      <c r="AC730" s="191"/>
      <c r="AD730" s="191"/>
    </row>
    <row r="731" spans="1:30" s="159" customFormat="1" ht="13.8">
      <c r="A731" s="409"/>
      <c r="B731" s="441"/>
      <c r="C731" s="388"/>
      <c r="D731" s="416"/>
      <c r="E731" s="417"/>
      <c r="F731" s="418"/>
      <c r="G731" s="418"/>
      <c r="H731" s="418"/>
      <c r="I731" s="418"/>
      <c r="J731" s="401"/>
      <c r="K731" s="191"/>
      <c r="L731" s="191"/>
      <c r="M731" s="191"/>
      <c r="N731" s="191"/>
      <c r="O731" s="191"/>
      <c r="P731" s="191"/>
      <c r="Q731" s="191"/>
      <c r="R731" s="191"/>
      <c r="S731" s="191"/>
      <c r="T731" s="191"/>
      <c r="U731" s="191"/>
      <c r="V731" s="191"/>
      <c r="W731" s="191"/>
      <c r="X731" s="191"/>
      <c r="Y731" s="191"/>
      <c r="Z731" s="191"/>
      <c r="AA731" s="191"/>
      <c r="AB731" s="191"/>
      <c r="AC731" s="191"/>
      <c r="AD731" s="191"/>
    </row>
    <row r="732" spans="1:30" s="159" customFormat="1" ht="13.8">
      <c r="A732" s="409"/>
      <c r="B732" s="441"/>
      <c r="C732" s="388"/>
      <c r="D732" s="422"/>
      <c r="E732" s="417"/>
      <c r="F732" s="418"/>
      <c r="G732" s="418"/>
      <c r="H732" s="418"/>
      <c r="I732" s="418"/>
      <c r="J732" s="401"/>
      <c r="K732" s="191"/>
      <c r="L732" s="191"/>
      <c r="M732" s="191"/>
      <c r="N732" s="191"/>
      <c r="O732" s="191"/>
      <c r="P732" s="191"/>
      <c r="Q732" s="191"/>
      <c r="R732" s="191"/>
      <c r="S732" s="191"/>
      <c r="T732" s="191"/>
      <c r="U732" s="191"/>
      <c r="V732" s="191"/>
      <c r="W732" s="191"/>
      <c r="X732" s="191"/>
      <c r="Y732" s="191"/>
      <c r="Z732" s="191"/>
      <c r="AA732" s="191"/>
      <c r="AB732" s="191"/>
      <c r="AC732" s="191"/>
      <c r="AD732" s="191"/>
    </row>
    <row r="733" spans="1:30" s="159" customFormat="1" ht="13.8">
      <c r="A733" s="409"/>
      <c r="B733" s="441"/>
      <c r="C733" s="388"/>
      <c r="D733" s="422"/>
      <c r="E733" s="417"/>
      <c r="F733" s="418"/>
      <c r="G733" s="418"/>
      <c r="H733" s="418"/>
      <c r="I733" s="418"/>
      <c r="J733" s="401"/>
      <c r="K733" s="191"/>
      <c r="L733" s="191"/>
      <c r="M733" s="191"/>
      <c r="N733" s="191"/>
      <c r="O733" s="191"/>
      <c r="P733" s="191"/>
      <c r="Q733" s="191"/>
      <c r="R733" s="191"/>
      <c r="S733" s="191"/>
      <c r="T733" s="191"/>
      <c r="U733" s="191"/>
      <c r="V733" s="191"/>
      <c r="W733" s="191"/>
      <c r="X733" s="191"/>
      <c r="Y733" s="191"/>
      <c r="Z733" s="191"/>
      <c r="AA733" s="191"/>
      <c r="AB733" s="191"/>
      <c r="AC733" s="191"/>
      <c r="AD733" s="191"/>
    </row>
    <row r="734" spans="1:30" s="159" customFormat="1" ht="13.8">
      <c r="A734" s="409"/>
      <c r="B734" s="441"/>
      <c r="C734" s="388"/>
      <c r="D734" s="422"/>
      <c r="E734" s="417"/>
      <c r="F734" s="418"/>
      <c r="G734" s="418"/>
      <c r="H734" s="418"/>
      <c r="I734" s="418"/>
      <c r="J734" s="401"/>
      <c r="K734" s="191"/>
      <c r="L734" s="191"/>
      <c r="M734" s="191"/>
      <c r="N734" s="191"/>
      <c r="O734" s="191"/>
      <c r="P734" s="191"/>
      <c r="Q734" s="191"/>
      <c r="R734" s="191"/>
      <c r="S734" s="191"/>
      <c r="T734" s="191"/>
      <c r="U734" s="191"/>
      <c r="V734" s="191"/>
      <c r="W734" s="191"/>
      <c r="X734" s="191"/>
      <c r="Y734" s="191"/>
      <c r="Z734" s="191"/>
      <c r="AA734" s="191"/>
      <c r="AB734" s="191"/>
      <c r="AC734" s="191"/>
      <c r="AD734" s="191"/>
    </row>
    <row r="735" spans="1:30" s="159" customFormat="1" ht="13.8">
      <c r="A735" s="409"/>
      <c r="B735" s="441"/>
      <c r="C735" s="388"/>
      <c r="D735" s="422"/>
      <c r="E735" s="417"/>
      <c r="F735" s="418"/>
      <c r="G735" s="418"/>
      <c r="H735" s="418"/>
      <c r="I735" s="418"/>
      <c r="J735" s="401"/>
      <c r="K735" s="191"/>
      <c r="L735" s="191"/>
      <c r="M735" s="191"/>
      <c r="N735" s="191"/>
      <c r="O735" s="191"/>
      <c r="P735" s="191"/>
      <c r="Q735" s="191"/>
      <c r="R735" s="191"/>
      <c r="S735" s="191"/>
      <c r="T735" s="191"/>
      <c r="U735" s="191"/>
      <c r="V735" s="191"/>
      <c r="W735" s="191"/>
      <c r="X735" s="191"/>
      <c r="Y735" s="191"/>
      <c r="Z735" s="191"/>
      <c r="AA735" s="191"/>
      <c r="AB735" s="191"/>
      <c r="AC735" s="191"/>
      <c r="AD735" s="191"/>
    </row>
    <row r="736" spans="1:30" s="159" customFormat="1" ht="13.8">
      <c r="A736" s="409"/>
      <c r="B736" s="441"/>
      <c r="C736" s="388"/>
      <c r="D736" s="416"/>
      <c r="E736" s="417"/>
      <c r="F736" s="418"/>
      <c r="G736" s="418"/>
      <c r="H736" s="418"/>
      <c r="I736" s="418"/>
      <c r="J736" s="401"/>
      <c r="K736" s="191"/>
      <c r="L736" s="191"/>
      <c r="M736" s="191"/>
      <c r="N736" s="191"/>
      <c r="O736" s="191"/>
      <c r="P736" s="191"/>
      <c r="Q736" s="191"/>
      <c r="R736" s="191"/>
      <c r="S736" s="191"/>
      <c r="T736" s="191"/>
      <c r="U736" s="191"/>
      <c r="V736" s="191"/>
      <c r="W736" s="191"/>
      <c r="X736" s="191"/>
      <c r="Y736" s="191"/>
      <c r="Z736" s="191"/>
      <c r="AA736" s="191"/>
      <c r="AB736" s="191"/>
      <c r="AC736" s="191"/>
      <c r="AD736" s="191"/>
    </row>
    <row r="737" spans="1:30" s="159" customFormat="1" ht="13.8">
      <c r="A737" s="409"/>
      <c r="B737" s="441"/>
      <c r="C737" s="388"/>
      <c r="D737" s="422"/>
      <c r="E737" s="417"/>
      <c r="F737" s="418"/>
      <c r="G737" s="418"/>
      <c r="H737" s="418"/>
      <c r="I737" s="418"/>
      <c r="J737" s="401"/>
      <c r="K737" s="191"/>
      <c r="L737" s="191"/>
      <c r="M737" s="191"/>
      <c r="N737" s="191"/>
      <c r="O737" s="191"/>
      <c r="P737" s="191"/>
      <c r="Q737" s="191"/>
      <c r="R737" s="191"/>
      <c r="S737" s="191"/>
      <c r="T737" s="191"/>
      <c r="U737" s="191"/>
      <c r="V737" s="191"/>
      <c r="W737" s="191"/>
      <c r="X737" s="191"/>
      <c r="Y737" s="191"/>
      <c r="Z737" s="191"/>
      <c r="AA737" s="191"/>
      <c r="AB737" s="191"/>
      <c r="AC737" s="191"/>
      <c r="AD737" s="191"/>
    </row>
    <row r="738" spans="1:30" s="159" customFormat="1" ht="13.8">
      <c r="A738" s="409"/>
      <c r="B738" s="441"/>
      <c r="C738" s="388"/>
      <c r="D738" s="422"/>
      <c r="E738" s="417"/>
      <c r="F738" s="418"/>
      <c r="G738" s="418"/>
      <c r="H738" s="418"/>
      <c r="I738" s="418"/>
      <c r="J738" s="401"/>
      <c r="K738" s="191"/>
      <c r="L738" s="191"/>
      <c r="M738" s="191"/>
      <c r="N738" s="191"/>
      <c r="O738" s="191"/>
      <c r="P738" s="191"/>
      <c r="Q738" s="191"/>
      <c r="R738" s="191"/>
      <c r="S738" s="191"/>
      <c r="T738" s="191"/>
      <c r="U738" s="191"/>
      <c r="V738" s="191"/>
      <c r="W738" s="191"/>
      <c r="X738" s="191"/>
      <c r="Y738" s="191"/>
      <c r="Z738" s="191"/>
      <c r="AA738" s="191"/>
      <c r="AB738" s="191"/>
      <c r="AC738" s="191"/>
      <c r="AD738" s="191"/>
    </row>
    <row r="739" spans="1:30" s="159" customFormat="1" ht="13.8">
      <c r="A739" s="409"/>
      <c r="B739" s="441"/>
      <c r="C739" s="388"/>
      <c r="D739" s="422"/>
      <c r="E739" s="417"/>
      <c r="F739" s="418"/>
      <c r="G739" s="418"/>
      <c r="H739" s="418"/>
      <c r="I739" s="418"/>
      <c r="J739" s="401"/>
      <c r="K739" s="191"/>
      <c r="L739" s="191"/>
      <c r="M739" s="191"/>
      <c r="N739" s="191"/>
      <c r="O739" s="191"/>
      <c r="P739" s="191"/>
      <c r="Q739" s="191"/>
      <c r="R739" s="191"/>
      <c r="S739" s="191"/>
      <c r="T739" s="191"/>
      <c r="U739" s="191"/>
      <c r="V739" s="191"/>
      <c r="W739" s="191"/>
      <c r="X739" s="191"/>
      <c r="Y739" s="191"/>
      <c r="Z739" s="191"/>
      <c r="AA739" s="191"/>
      <c r="AB739" s="191"/>
      <c r="AC739" s="191"/>
      <c r="AD739" s="191"/>
    </row>
    <row r="740" spans="1:30" s="159" customFormat="1" ht="13.8">
      <c r="A740" s="409"/>
      <c r="B740" s="441"/>
      <c r="C740" s="388"/>
      <c r="D740" s="422"/>
      <c r="E740" s="417"/>
      <c r="F740" s="418"/>
      <c r="G740" s="418"/>
      <c r="H740" s="418"/>
      <c r="I740" s="418"/>
      <c r="J740" s="401"/>
      <c r="K740" s="191"/>
      <c r="L740" s="191"/>
      <c r="M740" s="191"/>
      <c r="N740" s="191"/>
      <c r="O740" s="191"/>
      <c r="P740" s="191"/>
      <c r="Q740" s="191"/>
      <c r="R740" s="191"/>
      <c r="S740" s="191"/>
      <c r="T740" s="191"/>
      <c r="U740" s="191"/>
      <c r="V740" s="191"/>
      <c r="W740" s="191"/>
      <c r="X740" s="191"/>
      <c r="Y740" s="191"/>
      <c r="Z740" s="191"/>
      <c r="AA740" s="191"/>
      <c r="AB740" s="191"/>
      <c r="AC740" s="191"/>
      <c r="AD740" s="191"/>
    </row>
    <row r="741" spans="1:30" s="159" customFormat="1" ht="13.8">
      <c r="A741" s="409"/>
      <c r="B741" s="441"/>
      <c r="C741" s="388"/>
      <c r="D741" s="422"/>
      <c r="E741" s="417"/>
      <c r="F741" s="418"/>
      <c r="G741" s="418"/>
      <c r="H741" s="418"/>
      <c r="I741" s="418"/>
      <c r="J741" s="401"/>
      <c r="K741" s="191"/>
      <c r="L741" s="191"/>
      <c r="M741" s="191"/>
      <c r="N741" s="191"/>
      <c r="O741" s="191"/>
      <c r="P741" s="191"/>
      <c r="Q741" s="191"/>
      <c r="R741" s="191"/>
      <c r="S741" s="191"/>
      <c r="T741" s="191"/>
      <c r="U741" s="191"/>
      <c r="V741" s="191"/>
      <c r="W741" s="191"/>
      <c r="X741" s="191"/>
      <c r="Y741" s="191"/>
      <c r="Z741" s="191"/>
      <c r="AA741" s="191"/>
      <c r="AB741" s="191"/>
      <c r="AC741" s="191"/>
      <c r="AD741" s="191"/>
    </row>
    <row r="742" spans="1:30" s="159" customFormat="1" ht="13.8">
      <c r="A742" s="409"/>
      <c r="B742" s="441"/>
      <c r="C742" s="388"/>
      <c r="D742" s="422"/>
      <c r="E742" s="417"/>
      <c r="F742" s="418"/>
      <c r="G742" s="418"/>
      <c r="H742" s="418"/>
      <c r="I742" s="418"/>
      <c r="J742" s="401"/>
      <c r="K742" s="191"/>
      <c r="L742" s="191"/>
      <c r="M742" s="191"/>
      <c r="N742" s="191"/>
      <c r="O742" s="191"/>
      <c r="P742" s="191"/>
      <c r="Q742" s="191"/>
      <c r="R742" s="191"/>
      <c r="S742" s="191"/>
      <c r="T742" s="191"/>
      <c r="U742" s="191"/>
      <c r="V742" s="191"/>
      <c r="W742" s="191"/>
      <c r="X742" s="191"/>
      <c r="Y742" s="191"/>
      <c r="Z742" s="191"/>
      <c r="AA742" s="191"/>
      <c r="AB742" s="191"/>
      <c r="AC742" s="191"/>
      <c r="AD742" s="191"/>
    </row>
    <row r="743" spans="1:30" s="159" customFormat="1" ht="13.8">
      <c r="A743" s="409"/>
      <c r="B743" s="441"/>
      <c r="C743" s="388"/>
      <c r="D743" s="422"/>
      <c r="E743" s="417"/>
      <c r="F743" s="418"/>
      <c r="G743" s="418"/>
      <c r="H743" s="418"/>
      <c r="I743" s="418"/>
      <c r="J743" s="401"/>
      <c r="K743" s="191"/>
      <c r="L743" s="191"/>
      <c r="M743" s="191"/>
      <c r="N743" s="191"/>
      <c r="O743" s="191"/>
      <c r="P743" s="191"/>
      <c r="Q743" s="191"/>
      <c r="R743" s="191"/>
      <c r="S743" s="191"/>
      <c r="T743" s="191"/>
      <c r="U743" s="191"/>
      <c r="V743" s="191"/>
      <c r="W743" s="191"/>
      <c r="X743" s="191"/>
      <c r="Y743" s="191"/>
      <c r="Z743" s="191"/>
      <c r="AA743" s="191"/>
      <c r="AB743" s="191"/>
      <c r="AC743" s="191"/>
      <c r="AD743" s="191"/>
    </row>
    <row r="744" spans="1:30" s="159" customFormat="1" ht="13.8">
      <c r="A744" s="409"/>
      <c r="B744" s="441"/>
      <c r="C744" s="388"/>
      <c r="D744" s="422"/>
      <c r="E744" s="417"/>
      <c r="F744" s="418"/>
      <c r="G744" s="418"/>
      <c r="H744" s="418"/>
      <c r="I744" s="418"/>
      <c r="J744" s="401"/>
      <c r="K744" s="191"/>
      <c r="L744" s="191"/>
      <c r="M744" s="191"/>
      <c r="N744" s="191"/>
      <c r="O744" s="191"/>
      <c r="P744" s="191"/>
      <c r="Q744" s="191"/>
      <c r="R744" s="191"/>
      <c r="S744" s="191"/>
      <c r="T744" s="191"/>
      <c r="U744" s="191"/>
      <c r="V744" s="191"/>
      <c r="W744" s="191"/>
      <c r="X744" s="191"/>
      <c r="Y744" s="191"/>
      <c r="Z744" s="191"/>
      <c r="AA744" s="191"/>
      <c r="AB744" s="191"/>
      <c r="AC744" s="191"/>
      <c r="AD744" s="191"/>
    </row>
    <row r="745" spans="1:30" s="159" customFormat="1" ht="13.8">
      <c r="A745" s="409"/>
      <c r="B745" s="441"/>
      <c r="C745" s="388"/>
      <c r="D745" s="422"/>
      <c r="E745" s="417"/>
      <c r="F745" s="418"/>
      <c r="G745" s="418"/>
      <c r="H745" s="418"/>
      <c r="I745" s="418"/>
      <c r="J745" s="401"/>
      <c r="K745" s="191"/>
      <c r="L745" s="191"/>
      <c r="M745" s="191"/>
      <c r="N745" s="191"/>
      <c r="O745" s="191"/>
      <c r="P745" s="191"/>
      <c r="Q745" s="191"/>
      <c r="R745" s="191"/>
      <c r="S745" s="191"/>
      <c r="T745" s="191"/>
      <c r="U745" s="191"/>
      <c r="V745" s="191"/>
      <c r="W745" s="191"/>
      <c r="X745" s="191"/>
      <c r="Y745" s="191"/>
      <c r="Z745" s="191"/>
      <c r="AA745" s="191"/>
      <c r="AB745" s="191"/>
      <c r="AC745" s="191"/>
      <c r="AD745" s="191"/>
    </row>
    <row r="746" spans="1:30" s="159" customFormat="1" ht="13.8">
      <c r="A746" s="409"/>
      <c r="B746" s="441"/>
      <c r="C746" s="388"/>
      <c r="D746" s="422"/>
      <c r="E746" s="417"/>
      <c r="F746" s="418"/>
      <c r="G746" s="418"/>
      <c r="H746" s="418"/>
      <c r="I746" s="418"/>
      <c r="J746" s="401"/>
      <c r="K746" s="191"/>
      <c r="L746" s="191"/>
      <c r="M746" s="191"/>
      <c r="N746" s="191"/>
      <c r="O746" s="191"/>
      <c r="P746" s="191"/>
      <c r="Q746" s="191"/>
      <c r="R746" s="191"/>
      <c r="S746" s="191"/>
      <c r="T746" s="191"/>
      <c r="U746" s="191"/>
      <c r="V746" s="191"/>
      <c r="W746" s="191"/>
      <c r="X746" s="191"/>
      <c r="Y746" s="191"/>
      <c r="Z746" s="191"/>
      <c r="AA746" s="191"/>
      <c r="AB746" s="191"/>
      <c r="AC746" s="191"/>
      <c r="AD746" s="191"/>
    </row>
    <row r="747" spans="1:30" s="159" customFormat="1" ht="13.8">
      <c r="A747" s="409"/>
      <c r="B747" s="441"/>
      <c r="C747" s="388"/>
      <c r="D747" s="422"/>
      <c r="E747" s="417"/>
      <c r="F747" s="418"/>
      <c r="G747" s="418"/>
      <c r="H747" s="418"/>
      <c r="I747" s="418"/>
      <c r="J747" s="401"/>
      <c r="K747" s="191"/>
      <c r="L747" s="191"/>
      <c r="M747" s="191"/>
      <c r="N747" s="191"/>
      <c r="O747" s="191"/>
      <c r="P747" s="191"/>
      <c r="Q747" s="191"/>
      <c r="R747" s="191"/>
      <c r="S747" s="191"/>
      <c r="T747" s="191"/>
      <c r="U747" s="191"/>
      <c r="V747" s="191"/>
      <c r="W747" s="191"/>
      <c r="X747" s="191"/>
      <c r="Y747" s="191"/>
      <c r="Z747" s="191"/>
      <c r="AA747" s="191"/>
      <c r="AB747" s="191"/>
      <c r="AC747" s="191"/>
      <c r="AD747" s="191"/>
    </row>
    <row r="748" spans="1:30" s="159" customFormat="1" ht="13.8">
      <c r="A748" s="409"/>
      <c r="B748" s="441"/>
      <c r="C748" s="388"/>
      <c r="D748" s="422"/>
      <c r="E748" s="417"/>
      <c r="F748" s="418"/>
      <c r="G748" s="418"/>
      <c r="H748" s="418"/>
      <c r="I748" s="418"/>
      <c r="J748" s="401"/>
      <c r="K748" s="191"/>
      <c r="L748" s="191"/>
      <c r="M748" s="191"/>
      <c r="N748" s="191"/>
      <c r="O748" s="191"/>
      <c r="P748" s="191"/>
      <c r="Q748" s="191"/>
      <c r="R748" s="191"/>
      <c r="S748" s="191"/>
      <c r="T748" s="191"/>
      <c r="U748" s="191"/>
      <c r="V748" s="191"/>
      <c r="W748" s="191"/>
      <c r="X748" s="191"/>
      <c r="Y748" s="191"/>
      <c r="Z748" s="191"/>
      <c r="AA748" s="191"/>
      <c r="AB748" s="191"/>
      <c r="AC748" s="191"/>
      <c r="AD748" s="191"/>
    </row>
    <row r="749" spans="1:30" s="159" customFormat="1" ht="13.8">
      <c r="A749" s="409"/>
      <c r="B749" s="441"/>
      <c r="C749" s="388"/>
      <c r="D749" s="422"/>
      <c r="E749" s="417"/>
      <c r="F749" s="418"/>
      <c r="G749" s="418"/>
      <c r="H749" s="418"/>
      <c r="I749" s="418"/>
      <c r="J749" s="401"/>
      <c r="K749" s="191"/>
      <c r="L749" s="191"/>
      <c r="M749" s="191"/>
      <c r="N749" s="191"/>
      <c r="O749" s="191"/>
      <c r="P749" s="191"/>
      <c r="Q749" s="191"/>
      <c r="R749" s="191"/>
      <c r="S749" s="191"/>
      <c r="T749" s="191"/>
      <c r="U749" s="191"/>
      <c r="V749" s="191"/>
      <c r="W749" s="191"/>
      <c r="X749" s="191"/>
      <c r="Y749" s="191"/>
      <c r="Z749" s="191"/>
      <c r="AA749" s="191"/>
      <c r="AB749" s="191"/>
      <c r="AC749" s="191"/>
      <c r="AD749" s="191"/>
    </row>
    <row r="750" spans="1:30" s="159" customFormat="1" ht="13.8">
      <c r="A750" s="409"/>
      <c r="B750" s="441"/>
      <c r="C750" s="388"/>
      <c r="D750" s="404"/>
      <c r="E750" s="399"/>
      <c r="F750" s="401"/>
      <c r="G750" s="401"/>
      <c r="H750" s="401"/>
      <c r="I750" s="401"/>
      <c r="J750" s="407"/>
      <c r="K750" s="191"/>
      <c r="L750" s="191"/>
      <c r="M750" s="191"/>
      <c r="N750" s="191"/>
      <c r="O750" s="191"/>
      <c r="P750" s="191"/>
      <c r="Q750" s="191"/>
      <c r="R750" s="191"/>
      <c r="S750" s="191"/>
      <c r="T750" s="191"/>
      <c r="U750" s="191"/>
      <c r="V750" s="191"/>
      <c r="W750" s="191"/>
      <c r="X750" s="191"/>
      <c r="Y750" s="191"/>
      <c r="Z750" s="191"/>
      <c r="AA750" s="191"/>
      <c r="AB750" s="191"/>
      <c r="AC750" s="191"/>
      <c r="AD750" s="191"/>
    </row>
    <row r="751" spans="1:30" s="159" customFormat="1" ht="13.8">
      <c r="A751" s="409"/>
      <c r="B751" s="441"/>
      <c r="C751" s="388"/>
      <c r="D751" s="408"/>
      <c r="E751" s="409"/>
      <c r="F751" s="407"/>
      <c r="G751" s="407"/>
      <c r="H751" s="407"/>
      <c r="I751" s="407"/>
      <c r="J751" s="407"/>
      <c r="K751" s="191"/>
      <c r="L751" s="191"/>
      <c r="M751" s="191"/>
      <c r="N751" s="191"/>
      <c r="O751" s="191"/>
      <c r="P751" s="191"/>
      <c r="Q751" s="191"/>
      <c r="R751" s="191"/>
      <c r="S751" s="191"/>
      <c r="T751" s="191"/>
      <c r="U751" s="191"/>
      <c r="V751" s="191"/>
      <c r="W751" s="191"/>
      <c r="X751" s="191"/>
      <c r="Y751" s="191"/>
      <c r="Z751" s="191"/>
      <c r="AA751" s="191"/>
      <c r="AB751" s="191"/>
      <c r="AC751" s="191"/>
      <c r="AD751" s="191"/>
    </row>
    <row r="752" spans="1:30" s="199" customFormat="1" ht="13.8">
      <c r="A752" s="409"/>
      <c r="B752" s="441"/>
      <c r="C752" s="389"/>
      <c r="D752" s="419"/>
      <c r="E752" s="409"/>
      <c r="F752" s="407"/>
      <c r="G752" s="407"/>
      <c r="H752" s="407"/>
      <c r="I752" s="407"/>
      <c r="J752" s="407"/>
      <c r="K752" s="191"/>
      <c r="L752" s="191"/>
      <c r="M752" s="191"/>
      <c r="N752" s="191"/>
      <c r="O752" s="191"/>
      <c r="P752" s="191"/>
      <c r="Q752" s="191"/>
      <c r="R752" s="191"/>
      <c r="S752" s="191"/>
      <c r="T752" s="191"/>
      <c r="U752" s="191"/>
      <c r="V752" s="191"/>
      <c r="W752" s="191"/>
      <c r="X752" s="191"/>
      <c r="Y752" s="191"/>
      <c r="Z752" s="191"/>
      <c r="AA752" s="191"/>
      <c r="AB752" s="191"/>
      <c r="AC752" s="191"/>
      <c r="AD752" s="191"/>
    </row>
    <row r="753" spans="1:30" s="159" customFormat="1" ht="13.8">
      <c r="A753" s="409"/>
      <c r="B753" s="441"/>
      <c r="C753" s="388"/>
      <c r="D753" s="404"/>
      <c r="E753" s="399"/>
      <c r="F753" s="401"/>
      <c r="G753" s="401"/>
      <c r="H753" s="401"/>
      <c r="I753" s="401"/>
      <c r="J753" s="401"/>
      <c r="K753" s="191"/>
      <c r="L753" s="191"/>
      <c r="M753" s="191"/>
      <c r="N753" s="191"/>
      <c r="O753" s="191"/>
      <c r="P753" s="191"/>
      <c r="Q753" s="191"/>
      <c r="R753" s="191"/>
      <c r="S753" s="191"/>
      <c r="T753" s="191"/>
      <c r="U753" s="191"/>
      <c r="V753" s="191"/>
      <c r="W753" s="191"/>
      <c r="X753" s="191"/>
      <c r="Y753" s="191"/>
      <c r="Z753" s="191"/>
      <c r="AA753" s="191"/>
      <c r="AB753" s="191"/>
      <c r="AC753" s="191"/>
      <c r="AD753" s="191"/>
    </row>
    <row r="754" spans="1:30" s="159" customFormat="1" ht="13.8">
      <c r="A754" s="409"/>
      <c r="B754" s="441"/>
      <c r="C754" s="388"/>
      <c r="D754" s="412"/>
      <c r="E754" s="399"/>
      <c r="F754" s="413"/>
      <c r="G754" s="763"/>
      <c r="H754" s="763"/>
      <c r="I754" s="401"/>
      <c r="J754" s="414"/>
      <c r="K754" s="191"/>
      <c r="L754" s="191"/>
      <c r="M754" s="191"/>
      <c r="N754" s="191"/>
      <c r="O754" s="191"/>
      <c r="P754" s="191"/>
      <c r="Q754" s="191"/>
      <c r="R754" s="191"/>
      <c r="S754" s="191"/>
      <c r="T754" s="191"/>
      <c r="U754" s="191"/>
      <c r="V754" s="191"/>
      <c r="W754" s="191"/>
      <c r="X754" s="191"/>
      <c r="Y754" s="191"/>
      <c r="Z754" s="191"/>
      <c r="AA754" s="191"/>
      <c r="AB754" s="191"/>
      <c r="AC754" s="191"/>
      <c r="AD754" s="191"/>
    </row>
    <row r="755" spans="1:30" s="159" customFormat="1" ht="13.8">
      <c r="A755" s="409"/>
      <c r="B755" s="441"/>
      <c r="C755" s="388"/>
      <c r="D755" s="398"/>
      <c r="E755" s="399"/>
      <c r="F755" s="415"/>
      <c r="G755" s="401"/>
      <c r="H755" s="401"/>
      <c r="I755" s="401"/>
      <c r="J755" s="401"/>
      <c r="K755" s="191"/>
      <c r="L755" s="191"/>
      <c r="M755" s="191"/>
      <c r="N755" s="191"/>
      <c r="O755" s="191"/>
      <c r="P755" s="191"/>
      <c r="Q755" s="191"/>
      <c r="R755" s="191"/>
      <c r="S755" s="191"/>
      <c r="T755" s="191"/>
      <c r="U755" s="191"/>
      <c r="V755" s="191"/>
      <c r="W755" s="191"/>
      <c r="X755" s="191"/>
      <c r="Y755" s="191"/>
      <c r="Z755" s="191"/>
      <c r="AA755" s="191"/>
      <c r="AB755" s="191"/>
      <c r="AC755" s="191"/>
      <c r="AD755" s="191"/>
    </row>
    <row r="756" spans="1:30" s="159" customFormat="1" ht="13.8">
      <c r="A756" s="409"/>
      <c r="B756" s="441"/>
      <c r="C756" s="388"/>
      <c r="D756" s="398"/>
      <c r="E756" s="399"/>
      <c r="F756" s="415"/>
      <c r="G756" s="401"/>
      <c r="H756" s="401"/>
      <c r="I756" s="401"/>
      <c r="J756" s="401"/>
      <c r="K756" s="191"/>
      <c r="L756" s="191"/>
      <c r="M756" s="191"/>
      <c r="N756" s="191"/>
      <c r="O756" s="191"/>
      <c r="P756" s="191"/>
      <c r="Q756" s="191"/>
      <c r="R756" s="191"/>
      <c r="S756" s="191"/>
      <c r="T756" s="191"/>
      <c r="U756" s="191"/>
      <c r="V756" s="191"/>
      <c r="W756" s="191"/>
      <c r="X756" s="191"/>
      <c r="Y756" s="191"/>
      <c r="Z756" s="191"/>
      <c r="AA756" s="191"/>
      <c r="AB756" s="191"/>
      <c r="AC756" s="191"/>
      <c r="AD756" s="191"/>
    </row>
    <row r="757" spans="1:30" s="159" customFormat="1" ht="13.8">
      <c r="A757" s="409"/>
      <c r="B757" s="441"/>
      <c r="C757" s="388"/>
      <c r="D757" s="404"/>
      <c r="E757" s="399"/>
      <c r="F757" s="401"/>
      <c r="G757" s="401"/>
      <c r="H757" s="401"/>
      <c r="I757" s="401"/>
      <c r="J757" s="407"/>
      <c r="K757" s="191"/>
      <c r="L757" s="191"/>
      <c r="M757" s="191"/>
      <c r="N757" s="191"/>
      <c r="O757" s="191"/>
      <c r="P757" s="191"/>
      <c r="Q757" s="191"/>
      <c r="R757" s="191"/>
      <c r="S757" s="191"/>
      <c r="T757" s="191"/>
      <c r="U757" s="191"/>
      <c r="V757" s="191"/>
      <c r="W757" s="191"/>
      <c r="X757" s="191"/>
      <c r="Y757" s="191"/>
      <c r="Z757" s="191"/>
      <c r="AA757" s="191"/>
      <c r="AB757" s="191"/>
      <c r="AC757" s="191"/>
      <c r="AD757" s="191"/>
    </row>
    <row r="758" spans="1:30" s="159" customFormat="1" ht="13.8">
      <c r="A758" s="409"/>
      <c r="B758" s="441"/>
      <c r="C758" s="388"/>
      <c r="D758" s="408"/>
      <c r="E758" s="409"/>
      <c r="F758" s="407"/>
      <c r="G758" s="407"/>
      <c r="H758" s="407"/>
      <c r="I758" s="407"/>
      <c r="J758" s="407"/>
      <c r="K758" s="191"/>
      <c r="L758" s="191"/>
      <c r="M758" s="191"/>
      <c r="N758" s="191"/>
      <c r="O758" s="191"/>
      <c r="P758" s="191"/>
      <c r="Q758" s="191"/>
      <c r="R758" s="191"/>
      <c r="S758" s="191"/>
      <c r="T758" s="191"/>
      <c r="U758" s="191"/>
      <c r="V758" s="191"/>
      <c r="W758" s="191"/>
      <c r="X758" s="191"/>
      <c r="Y758" s="191"/>
      <c r="Z758" s="191"/>
      <c r="AA758" s="191"/>
      <c r="AB758" s="191"/>
      <c r="AC758" s="191"/>
      <c r="AD758" s="191"/>
    </row>
    <row r="759" spans="1:30" s="199" customFormat="1" ht="13.8">
      <c r="A759" s="409"/>
      <c r="B759" s="441"/>
      <c r="C759" s="388"/>
      <c r="D759" s="419"/>
      <c r="E759" s="409"/>
      <c r="F759" s="407"/>
      <c r="G759" s="407"/>
      <c r="H759" s="407"/>
      <c r="I759" s="407"/>
      <c r="J759" s="407"/>
      <c r="K759" s="191"/>
      <c r="L759" s="191"/>
      <c r="M759" s="191"/>
      <c r="N759" s="191"/>
      <c r="O759" s="191"/>
      <c r="P759" s="191"/>
      <c r="Q759" s="191"/>
      <c r="R759" s="191"/>
      <c r="S759" s="191"/>
      <c r="T759" s="191"/>
      <c r="U759" s="191"/>
      <c r="V759" s="191"/>
      <c r="W759" s="191"/>
      <c r="X759" s="191"/>
      <c r="Y759" s="191"/>
      <c r="Z759" s="191"/>
      <c r="AA759" s="191"/>
      <c r="AB759" s="191"/>
      <c r="AC759" s="191"/>
      <c r="AD759" s="191"/>
    </row>
    <row r="760" spans="1:30" s="159" customFormat="1" ht="13.8">
      <c r="A760" s="409"/>
      <c r="B760" s="441"/>
      <c r="C760" s="388"/>
      <c r="D760" s="404"/>
      <c r="E760" s="399"/>
      <c r="F760" s="401"/>
      <c r="G760" s="401"/>
      <c r="H760" s="401"/>
      <c r="I760" s="401"/>
      <c r="J760" s="401"/>
      <c r="K760" s="191"/>
      <c r="L760" s="191"/>
      <c r="M760" s="191"/>
      <c r="N760" s="191"/>
      <c r="O760" s="191"/>
      <c r="P760" s="191"/>
      <c r="Q760" s="191"/>
      <c r="R760" s="191"/>
      <c r="S760" s="191"/>
      <c r="T760" s="191"/>
      <c r="U760" s="191"/>
      <c r="V760" s="191"/>
      <c r="W760" s="191"/>
      <c r="X760" s="191"/>
      <c r="Y760" s="191"/>
      <c r="Z760" s="191"/>
      <c r="AA760" s="191"/>
      <c r="AB760" s="191"/>
      <c r="AC760" s="191"/>
      <c r="AD760" s="191"/>
    </row>
    <row r="761" spans="1:30" s="159" customFormat="1" ht="13.8">
      <c r="A761" s="409"/>
      <c r="B761" s="441"/>
      <c r="C761" s="388"/>
      <c r="D761" s="412"/>
      <c r="E761" s="399"/>
      <c r="F761" s="413"/>
      <c r="G761" s="763"/>
      <c r="H761" s="763"/>
      <c r="I761" s="401"/>
      <c r="J761" s="414"/>
      <c r="K761" s="191"/>
      <c r="L761" s="191"/>
      <c r="M761" s="191"/>
      <c r="N761" s="191"/>
      <c r="O761" s="191"/>
      <c r="P761" s="191"/>
      <c r="Q761" s="191"/>
      <c r="R761" s="191"/>
      <c r="S761" s="191"/>
      <c r="T761" s="191"/>
      <c r="U761" s="191"/>
      <c r="V761" s="191"/>
      <c r="W761" s="191"/>
      <c r="X761" s="191"/>
      <c r="Y761" s="191"/>
      <c r="Z761" s="191"/>
      <c r="AA761" s="191"/>
      <c r="AB761" s="191"/>
      <c r="AC761" s="191"/>
      <c r="AD761" s="191"/>
    </row>
    <row r="762" spans="1:30" s="159" customFormat="1" ht="13.8">
      <c r="A762" s="409"/>
      <c r="B762" s="441"/>
      <c r="C762" s="388"/>
      <c r="D762" s="398"/>
      <c r="E762" s="399"/>
      <c r="F762" s="415"/>
      <c r="G762" s="401"/>
      <c r="H762" s="401"/>
      <c r="I762" s="401"/>
      <c r="J762" s="401"/>
      <c r="K762" s="191"/>
      <c r="L762" s="191"/>
      <c r="M762" s="191"/>
      <c r="N762" s="191"/>
      <c r="O762" s="191"/>
      <c r="P762" s="191"/>
      <c r="Q762" s="191"/>
      <c r="R762" s="191"/>
      <c r="S762" s="191"/>
      <c r="T762" s="191"/>
      <c r="U762" s="191"/>
      <c r="V762" s="191"/>
      <c r="W762" s="191"/>
      <c r="X762" s="191"/>
      <c r="Y762" s="191"/>
      <c r="Z762" s="191"/>
      <c r="AA762" s="191"/>
      <c r="AB762" s="191"/>
      <c r="AC762" s="191"/>
      <c r="AD762" s="191"/>
    </row>
    <row r="763" spans="1:30" s="159" customFormat="1" ht="13.8">
      <c r="A763" s="409"/>
      <c r="B763" s="441"/>
      <c r="C763" s="388"/>
      <c r="D763" s="398"/>
      <c r="E763" s="399"/>
      <c r="F763" s="415"/>
      <c r="G763" s="401"/>
      <c r="H763" s="401"/>
      <c r="I763" s="401"/>
      <c r="J763" s="401"/>
      <c r="K763" s="191"/>
      <c r="L763" s="191"/>
      <c r="M763" s="191"/>
      <c r="N763" s="191"/>
      <c r="O763" s="191"/>
      <c r="P763" s="191"/>
      <c r="Q763" s="191"/>
      <c r="R763" s="191"/>
      <c r="S763" s="191"/>
      <c r="T763" s="191"/>
      <c r="U763" s="191"/>
      <c r="V763" s="191"/>
      <c r="W763" s="191"/>
      <c r="X763" s="191"/>
      <c r="Y763" s="191"/>
      <c r="Z763" s="191"/>
      <c r="AA763" s="191"/>
      <c r="AB763" s="191"/>
      <c r="AC763" s="191"/>
      <c r="AD763" s="191"/>
    </row>
    <row r="764" spans="1:30" s="159" customFormat="1" ht="13.8">
      <c r="A764" s="409"/>
      <c r="B764" s="441"/>
      <c r="C764" s="388"/>
      <c r="D764" s="398"/>
      <c r="E764" s="399"/>
      <c r="F764" s="415"/>
      <c r="G764" s="401"/>
      <c r="H764" s="401"/>
      <c r="I764" s="401"/>
      <c r="J764" s="401"/>
      <c r="K764" s="191"/>
      <c r="L764" s="191"/>
      <c r="M764" s="191"/>
      <c r="N764" s="191"/>
      <c r="O764" s="191"/>
      <c r="P764" s="191"/>
      <c r="Q764" s="191"/>
      <c r="R764" s="191"/>
      <c r="S764" s="191"/>
      <c r="T764" s="191"/>
      <c r="U764" s="191"/>
      <c r="V764" s="191"/>
      <c r="W764" s="191"/>
      <c r="X764" s="191"/>
      <c r="Y764" s="191"/>
      <c r="Z764" s="191"/>
      <c r="AA764" s="191"/>
      <c r="AB764" s="191"/>
      <c r="AC764" s="191"/>
      <c r="AD764" s="191"/>
    </row>
    <row r="765" spans="1:30" s="159" customFormat="1" ht="13.8">
      <c r="A765" s="409"/>
      <c r="B765" s="441"/>
      <c r="C765" s="388"/>
      <c r="D765" s="404"/>
      <c r="E765" s="399"/>
      <c r="F765" s="401"/>
      <c r="G765" s="401"/>
      <c r="H765" s="401"/>
      <c r="I765" s="401"/>
      <c r="J765" s="407"/>
      <c r="K765" s="191"/>
      <c r="L765" s="191"/>
      <c r="M765" s="191"/>
      <c r="N765" s="191"/>
      <c r="O765" s="191"/>
      <c r="P765" s="191"/>
      <c r="Q765" s="191"/>
      <c r="R765" s="191"/>
      <c r="S765" s="191"/>
      <c r="T765" s="191"/>
      <c r="U765" s="191"/>
      <c r="V765" s="191"/>
      <c r="W765" s="191"/>
      <c r="X765" s="191"/>
      <c r="Y765" s="191"/>
      <c r="Z765" s="191"/>
      <c r="AA765" s="191"/>
      <c r="AB765" s="191"/>
      <c r="AC765" s="191"/>
      <c r="AD765" s="191"/>
    </row>
    <row r="766" spans="1:30" s="159" customFormat="1" ht="13.8">
      <c r="A766" s="409"/>
      <c r="B766" s="441"/>
      <c r="C766" s="388"/>
      <c r="D766" s="408"/>
      <c r="E766" s="409"/>
      <c r="F766" s="407"/>
      <c r="G766" s="407"/>
      <c r="H766" s="407"/>
      <c r="I766" s="407"/>
      <c r="J766" s="407"/>
      <c r="K766" s="191"/>
      <c r="L766" s="191"/>
      <c r="M766" s="191"/>
      <c r="N766" s="191"/>
      <c r="O766" s="191"/>
      <c r="P766" s="191"/>
      <c r="Q766" s="191"/>
      <c r="R766" s="191"/>
      <c r="S766" s="191"/>
      <c r="T766" s="191"/>
      <c r="U766" s="191"/>
      <c r="V766" s="191"/>
      <c r="W766" s="191"/>
      <c r="X766" s="191"/>
      <c r="Y766" s="191"/>
      <c r="Z766" s="191"/>
      <c r="AA766" s="191"/>
      <c r="AB766" s="191"/>
      <c r="AC766" s="191"/>
      <c r="AD766" s="191"/>
    </row>
    <row r="767" spans="1:30" s="199" customFormat="1" ht="13.8">
      <c r="A767" s="409"/>
      <c r="B767" s="441"/>
      <c r="C767" s="388"/>
      <c r="D767" s="419"/>
      <c r="E767" s="409"/>
      <c r="F767" s="407"/>
      <c r="G767" s="407"/>
      <c r="H767" s="407"/>
      <c r="I767" s="407"/>
      <c r="J767" s="407"/>
      <c r="K767" s="191"/>
      <c r="L767" s="191"/>
      <c r="M767" s="191"/>
      <c r="N767" s="191"/>
      <c r="O767" s="191"/>
      <c r="P767" s="191"/>
      <c r="Q767" s="191"/>
      <c r="R767" s="191"/>
      <c r="S767" s="191"/>
      <c r="T767" s="191"/>
      <c r="U767" s="191"/>
      <c r="V767" s="191"/>
      <c r="W767" s="191"/>
      <c r="X767" s="191"/>
      <c r="Y767" s="191"/>
      <c r="Z767" s="191"/>
      <c r="AA767" s="191"/>
      <c r="AB767" s="191"/>
      <c r="AC767" s="191"/>
      <c r="AD767" s="191"/>
    </row>
    <row r="768" spans="1:30" s="159" customFormat="1" ht="13.8">
      <c r="A768" s="409"/>
      <c r="B768" s="441"/>
      <c r="C768" s="388"/>
      <c r="D768" s="404"/>
      <c r="E768" s="399"/>
      <c r="F768" s="401"/>
      <c r="G768" s="401"/>
      <c r="H768" s="401"/>
      <c r="I768" s="401"/>
      <c r="J768" s="401"/>
      <c r="K768" s="191"/>
      <c r="L768" s="191"/>
      <c r="M768" s="191"/>
      <c r="N768" s="191"/>
      <c r="O768" s="191"/>
      <c r="P768" s="191"/>
      <c r="Q768" s="191"/>
      <c r="R768" s="191"/>
      <c r="S768" s="191"/>
      <c r="T768" s="191"/>
      <c r="U768" s="191"/>
      <c r="V768" s="191"/>
      <c r="W768" s="191"/>
      <c r="X768" s="191"/>
      <c r="Y768" s="191"/>
      <c r="Z768" s="191"/>
      <c r="AA768" s="191"/>
      <c r="AB768" s="191"/>
      <c r="AC768" s="191"/>
      <c r="AD768" s="191"/>
    </row>
    <row r="769" spans="1:30" s="159" customFormat="1" ht="13.8">
      <c r="A769" s="409"/>
      <c r="B769" s="441"/>
      <c r="C769" s="388"/>
      <c r="D769" s="412"/>
      <c r="E769" s="399"/>
      <c r="F769" s="413"/>
      <c r="G769" s="763"/>
      <c r="H769" s="763"/>
      <c r="I769" s="401"/>
      <c r="J769" s="414"/>
      <c r="K769" s="191"/>
      <c r="L769" s="191"/>
      <c r="M769" s="191"/>
      <c r="N769" s="191"/>
      <c r="O769" s="191"/>
      <c r="P769" s="191"/>
      <c r="Q769" s="191"/>
      <c r="R769" s="191"/>
      <c r="S769" s="191"/>
      <c r="T769" s="191"/>
      <c r="U769" s="191"/>
      <c r="V769" s="191"/>
      <c r="W769" s="191"/>
      <c r="X769" s="191"/>
      <c r="Y769" s="191"/>
      <c r="Z769" s="191"/>
      <c r="AA769" s="191"/>
      <c r="AB769" s="191"/>
      <c r="AC769" s="191"/>
      <c r="AD769" s="191"/>
    </row>
    <row r="770" spans="1:30" s="159" customFormat="1" ht="13.8">
      <c r="A770" s="409"/>
      <c r="B770" s="441"/>
      <c r="C770" s="388"/>
      <c r="D770" s="398"/>
      <c r="E770" s="399"/>
      <c r="F770" s="415"/>
      <c r="G770" s="401"/>
      <c r="H770" s="401"/>
      <c r="I770" s="401"/>
      <c r="J770" s="401"/>
      <c r="K770" s="191"/>
      <c r="L770" s="191"/>
      <c r="M770" s="191"/>
      <c r="N770" s="191"/>
      <c r="O770" s="191"/>
      <c r="P770" s="191"/>
      <c r="Q770" s="191"/>
      <c r="R770" s="191"/>
      <c r="S770" s="191"/>
      <c r="T770" s="191"/>
      <c r="U770" s="191"/>
      <c r="V770" s="191"/>
      <c r="W770" s="191"/>
      <c r="X770" s="191"/>
      <c r="Y770" s="191"/>
      <c r="Z770" s="191"/>
      <c r="AA770" s="191"/>
      <c r="AB770" s="191"/>
      <c r="AC770" s="191"/>
      <c r="AD770" s="191"/>
    </row>
    <row r="771" spans="1:30" s="159" customFormat="1" ht="13.8">
      <c r="A771" s="409"/>
      <c r="B771" s="441"/>
      <c r="C771" s="388"/>
      <c r="D771" s="398"/>
      <c r="E771" s="399"/>
      <c r="F771" s="415"/>
      <c r="G771" s="401"/>
      <c r="H771" s="401"/>
      <c r="I771" s="401"/>
      <c r="J771" s="401"/>
      <c r="K771" s="191"/>
      <c r="L771" s="191"/>
      <c r="M771" s="191"/>
      <c r="N771" s="191"/>
      <c r="O771" s="191"/>
      <c r="P771" s="191"/>
      <c r="Q771" s="191"/>
      <c r="R771" s="191"/>
      <c r="S771" s="191"/>
      <c r="T771" s="191"/>
      <c r="U771" s="191"/>
      <c r="V771" s="191"/>
      <c r="W771" s="191"/>
      <c r="X771" s="191"/>
      <c r="Y771" s="191"/>
      <c r="Z771" s="191"/>
      <c r="AA771" s="191"/>
      <c r="AB771" s="191"/>
      <c r="AC771" s="191"/>
      <c r="AD771" s="191"/>
    </row>
    <row r="772" spans="1:30" s="159" customFormat="1" ht="13.8">
      <c r="A772" s="409"/>
      <c r="B772" s="441"/>
      <c r="C772" s="388"/>
      <c r="D772" s="398"/>
      <c r="E772" s="399"/>
      <c r="F772" s="415"/>
      <c r="G772" s="401"/>
      <c r="H772" s="401"/>
      <c r="I772" s="401"/>
      <c r="J772" s="401"/>
      <c r="K772" s="191"/>
      <c r="L772" s="191"/>
      <c r="M772" s="191"/>
      <c r="N772" s="191"/>
      <c r="O772" s="191"/>
      <c r="P772" s="191"/>
      <c r="Q772" s="191"/>
      <c r="R772" s="191"/>
      <c r="S772" s="191"/>
      <c r="T772" s="191"/>
      <c r="U772" s="191"/>
      <c r="V772" s="191"/>
      <c r="W772" s="191"/>
      <c r="X772" s="191"/>
      <c r="Y772" s="191"/>
      <c r="Z772" s="191"/>
      <c r="AA772" s="191"/>
      <c r="AB772" s="191"/>
      <c r="AC772" s="191"/>
      <c r="AD772" s="191"/>
    </row>
    <row r="773" spans="1:30" s="159" customFormat="1" ht="13.8">
      <c r="A773" s="409"/>
      <c r="B773" s="441"/>
      <c r="C773" s="388"/>
      <c r="D773" s="404"/>
      <c r="E773" s="399"/>
      <c r="F773" s="401"/>
      <c r="G773" s="401"/>
      <c r="H773" s="401"/>
      <c r="I773" s="401"/>
      <c r="J773" s="407"/>
      <c r="K773" s="191"/>
      <c r="L773" s="191"/>
      <c r="M773" s="191"/>
      <c r="N773" s="191"/>
      <c r="O773" s="191"/>
      <c r="P773" s="191"/>
      <c r="Q773" s="191"/>
      <c r="R773" s="191"/>
      <c r="S773" s="191"/>
      <c r="T773" s="191"/>
      <c r="U773" s="191"/>
      <c r="V773" s="191"/>
      <c r="W773" s="191"/>
      <c r="X773" s="191"/>
      <c r="Y773" s="191"/>
      <c r="Z773" s="191"/>
      <c r="AA773" s="191"/>
      <c r="AB773" s="191"/>
      <c r="AC773" s="191"/>
      <c r="AD773" s="191"/>
    </row>
    <row r="774" spans="1:30" s="159" customFormat="1" ht="13.8">
      <c r="A774" s="409"/>
      <c r="B774" s="441"/>
      <c r="C774" s="388"/>
      <c r="D774" s="408"/>
      <c r="E774" s="409"/>
      <c r="F774" s="407"/>
      <c r="G774" s="407"/>
      <c r="H774" s="407"/>
      <c r="I774" s="407"/>
      <c r="J774" s="407"/>
      <c r="K774" s="191"/>
      <c r="L774" s="191"/>
      <c r="M774" s="191"/>
      <c r="N774" s="191"/>
      <c r="O774" s="191"/>
      <c r="P774" s="191"/>
      <c r="Q774" s="191"/>
      <c r="R774" s="191"/>
      <c r="S774" s="191"/>
      <c r="T774" s="191"/>
      <c r="U774" s="191"/>
      <c r="V774" s="191"/>
      <c r="W774" s="191"/>
      <c r="X774" s="191"/>
      <c r="Y774" s="191"/>
      <c r="Z774" s="191"/>
      <c r="AA774" s="191"/>
      <c r="AB774" s="191"/>
      <c r="AC774" s="191"/>
      <c r="AD774" s="191"/>
    </row>
    <row r="775" spans="1:30" s="199" customFormat="1" ht="13.8">
      <c r="A775" s="409"/>
      <c r="B775" s="441"/>
      <c r="C775" s="388"/>
      <c r="D775" s="419"/>
      <c r="E775" s="409"/>
      <c r="F775" s="407"/>
      <c r="G775" s="407"/>
      <c r="H775" s="407"/>
      <c r="I775" s="407"/>
      <c r="J775" s="407"/>
      <c r="K775" s="191"/>
      <c r="L775" s="191"/>
      <c r="M775" s="191"/>
      <c r="N775" s="191"/>
      <c r="O775" s="191"/>
      <c r="P775" s="191"/>
      <c r="Q775" s="191"/>
      <c r="R775" s="191"/>
      <c r="S775" s="191"/>
      <c r="T775" s="191"/>
      <c r="U775" s="191"/>
      <c r="V775" s="191"/>
      <c r="W775" s="191"/>
      <c r="X775" s="191"/>
      <c r="Y775" s="191"/>
      <c r="Z775" s="191"/>
      <c r="AA775" s="191"/>
      <c r="AB775" s="191"/>
      <c r="AC775" s="191"/>
      <c r="AD775" s="191"/>
    </row>
    <row r="776" spans="1:30" s="159" customFormat="1" ht="13.8">
      <c r="A776" s="409"/>
      <c r="B776" s="441"/>
      <c r="C776" s="388"/>
      <c r="D776" s="404"/>
      <c r="E776" s="399"/>
      <c r="F776" s="401"/>
      <c r="G776" s="401"/>
      <c r="H776" s="401"/>
      <c r="I776" s="401"/>
      <c r="J776" s="401"/>
      <c r="K776" s="191"/>
      <c r="L776" s="191"/>
      <c r="M776" s="191"/>
      <c r="N776" s="191"/>
      <c r="O776" s="191"/>
      <c r="P776" s="191"/>
      <c r="Q776" s="191"/>
      <c r="R776" s="191"/>
      <c r="S776" s="191"/>
      <c r="T776" s="191"/>
      <c r="U776" s="191"/>
      <c r="V776" s="191"/>
      <c r="W776" s="191"/>
      <c r="X776" s="191"/>
      <c r="Y776" s="191"/>
      <c r="Z776" s="191"/>
      <c r="AA776" s="191"/>
      <c r="AB776" s="191"/>
      <c r="AC776" s="191"/>
      <c r="AD776" s="191"/>
    </row>
    <row r="777" spans="1:30" s="159" customFormat="1" ht="13.8">
      <c r="A777" s="409"/>
      <c r="B777" s="441"/>
      <c r="C777" s="388"/>
      <c r="D777" s="412"/>
      <c r="E777" s="399"/>
      <c r="F777" s="413"/>
      <c r="G777" s="763"/>
      <c r="H777" s="763"/>
      <c r="I777" s="401"/>
      <c r="J777" s="414"/>
      <c r="K777" s="191"/>
      <c r="L777" s="191"/>
      <c r="M777" s="191"/>
      <c r="N777" s="191"/>
      <c r="O777" s="191"/>
      <c r="P777" s="191"/>
      <c r="Q777" s="191"/>
      <c r="R777" s="191"/>
      <c r="S777" s="191"/>
      <c r="T777" s="191"/>
      <c r="U777" s="191"/>
      <c r="V777" s="191"/>
      <c r="W777" s="191"/>
      <c r="X777" s="191"/>
      <c r="Y777" s="191"/>
      <c r="Z777" s="191"/>
      <c r="AA777" s="191"/>
      <c r="AB777" s="191"/>
      <c r="AC777" s="191"/>
      <c r="AD777" s="191"/>
    </row>
    <row r="778" spans="1:30" s="159" customFormat="1" ht="13.8">
      <c r="A778" s="409"/>
      <c r="B778" s="441"/>
      <c r="C778" s="388"/>
      <c r="D778" s="398"/>
      <c r="E778" s="399"/>
      <c r="F778" s="415"/>
      <c r="G778" s="401"/>
      <c r="H778" s="401"/>
      <c r="I778" s="401"/>
      <c r="J778" s="401"/>
      <c r="K778" s="191"/>
      <c r="L778" s="191"/>
      <c r="M778" s="191"/>
      <c r="N778" s="191"/>
      <c r="O778" s="191"/>
      <c r="P778" s="191"/>
      <c r="Q778" s="191"/>
      <c r="R778" s="191"/>
      <c r="S778" s="191"/>
      <c r="T778" s="191"/>
      <c r="U778" s="191"/>
      <c r="V778" s="191"/>
      <c r="W778" s="191"/>
      <c r="X778" s="191"/>
      <c r="Y778" s="191"/>
      <c r="Z778" s="191"/>
      <c r="AA778" s="191"/>
      <c r="AB778" s="191"/>
      <c r="AC778" s="191"/>
      <c r="AD778" s="191"/>
    </row>
    <row r="779" spans="1:30" s="159" customFormat="1" ht="13.8">
      <c r="A779" s="409"/>
      <c r="B779" s="441"/>
      <c r="C779" s="388"/>
      <c r="D779" s="398"/>
      <c r="E779" s="399"/>
      <c r="F779" s="415"/>
      <c r="G779" s="401"/>
      <c r="H779" s="401"/>
      <c r="I779" s="401"/>
      <c r="J779" s="401"/>
      <c r="K779" s="191"/>
      <c r="L779" s="191"/>
      <c r="M779" s="191"/>
      <c r="N779" s="191"/>
      <c r="O779" s="191"/>
      <c r="P779" s="191"/>
      <c r="Q779" s="191"/>
      <c r="R779" s="191"/>
      <c r="S779" s="191"/>
      <c r="T779" s="191"/>
      <c r="U779" s="191"/>
      <c r="V779" s="191"/>
      <c r="W779" s="191"/>
      <c r="X779" s="191"/>
      <c r="Y779" s="191"/>
      <c r="Z779" s="191"/>
      <c r="AA779" s="191"/>
      <c r="AB779" s="191"/>
      <c r="AC779" s="191"/>
      <c r="AD779" s="191"/>
    </row>
    <row r="780" spans="1:30" s="159" customFormat="1" ht="13.8">
      <c r="A780" s="409"/>
      <c r="B780" s="441"/>
      <c r="C780" s="388"/>
      <c r="D780" s="404"/>
      <c r="E780" s="399"/>
      <c r="F780" s="401"/>
      <c r="G780" s="401"/>
      <c r="H780" s="401"/>
      <c r="I780" s="401"/>
      <c r="J780" s="407"/>
      <c r="K780" s="191"/>
      <c r="L780" s="191"/>
      <c r="M780" s="191"/>
      <c r="N780" s="191"/>
      <c r="O780" s="191"/>
      <c r="P780" s="191"/>
      <c r="Q780" s="191"/>
      <c r="R780" s="191"/>
      <c r="S780" s="191"/>
      <c r="T780" s="191"/>
      <c r="U780" s="191"/>
      <c r="V780" s="191"/>
      <c r="W780" s="191"/>
      <c r="X780" s="191"/>
      <c r="Y780" s="191"/>
      <c r="Z780" s="191"/>
      <c r="AA780" s="191"/>
      <c r="AB780" s="191"/>
      <c r="AC780" s="191"/>
      <c r="AD780" s="191"/>
    </row>
    <row r="781" spans="1:30" s="159" customFormat="1" ht="13.8">
      <c r="A781" s="409"/>
      <c r="B781" s="441"/>
      <c r="C781" s="388"/>
      <c r="D781" s="408"/>
      <c r="E781" s="409"/>
      <c r="F781" s="407"/>
      <c r="G781" s="407"/>
      <c r="H781" s="407"/>
      <c r="I781" s="407"/>
      <c r="J781" s="407"/>
      <c r="K781" s="191"/>
      <c r="L781" s="191"/>
      <c r="M781" s="191"/>
      <c r="N781" s="191"/>
      <c r="O781" s="191"/>
      <c r="P781" s="191"/>
      <c r="Q781" s="191"/>
      <c r="R781" s="191"/>
      <c r="S781" s="191"/>
      <c r="T781" s="191"/>
      <c r="U781" s="191"/>
      <c r="V781" s="191"/>
      <c r="W781" s="191"/>
      <c r="X781" s="191"/>
      <c r="Y781" s="191"/>
      <c r="Z781" s="191"/>
      <c r="AA781" s="191"/>
      <c r="AB781" s="191"/>
      <c r="AC781" s="191"/>
      <c r="AD781" s="191"/>
    </row>
    <row r="782" spans="1:30" s="200" customFormat="1" ht="13.8">
      <c r="A782" s="409"/>
      <c r="B782" s="441"/>
      <c r="C782" s="388"/>
      <c r="D782" s="419"/>
      <c r="E782" s="409"/>
      <c r="F782" s="407"/>
      <c r="G782" s="407"/>
      <c r="H782" s="407"/>
      <c r="I782" s="407"/>
      <c r="J782" s="407"/>
      <c r="K782" s="383"/>
      <c r="L782" s="383"/>
      <c r="M782" s="383"/>
      <c r="N782" s="383"/>
      <c r="O782" s="383"/>
      <c r="P782" s="383"/>
      <c r="Q782" s="383"/>
      <c r="R782" s="383"/>
      <c r="S782" s="383"/>
      <c r="T782" s="383"/>
      <c r="U782" s="383"/>
      <c r="V782" s="383"/>
      <c r="W782" s="383"/>
      <c r="X782" s="383"/>
      <c r="Y782" s="383"/>
      <c r="Z782" s="383"/>
      <c r="AA782" s="383"/>
      <c r="AB782" s="383"/>
      <c r="AC782" s="383"/>
      <c r="AD782" s="383"/>
    </row>
    <row r="783" spans="1:30" s="159" customFormat="1" ht="13.8">
      <c r="A783" s="409"/>
      <c r="B783" s="441"/>
      <c r="C783" s="388"/>
      <c r="D783" s="404"/>
      <c r="E783" s="399"/>
      <c r="F783" s="401"/>
      <c r="G783" s="401"/>
      <c r="H783" s="401"/>
      <c r="I783" s="401"/>
      <c r="J783" s="401"/>
      <c r="K783" s="191"/>
      <c r="L783" s="191"/>
      <c r="M783" s="191"/>
      <c r="N783" s="191"/>
      <c r="O783" s="191"/>
      <c r="P783" s="191"/>
      <c r="Q783" s="191"/>
      <c r="R783" s="191"/>
      <c r="S783" s="191"/>
      <c r="T783" s="191"/>
      <c r="U783" s="191"/>
      <c r="V783" s="191"/>
      <c r="W783" s="191"/>
      <c r="X783" s="191"/>
      <c r="Y783" s="191"/>
      <c r="Z783" s="191"/>
      <c r="AA783" s="191"/>
      <c r="AB783" s="191"/>
      <c r="AC783" s="191"/>
      <c r="AD783" s="191"/>
    </row>
    <row r="784" spans="1:30" s="159" customFormat="1" ht="13.8">
      <c r="A784" s="409"/>
      <c r="B784" s="441"/>
      <c r="C784" s="388"/>
      <c r="D784" s="412"/>
      <c r="E784" s="399"/>
      <c r="F784" s="413"/>
      <c r="G784" s="763"/>
      <c r="H784" s="763"/>
      <c r="I784" s="401"/>
      <c r="J784" s="414"/>
      <c r="K784" s="191"/>
      <c r="L784" s="191"/>
      <c r="M784" s="191"/>
      <c r="N784" s="191"/>
      <c r="O784" s="191"/>
      <c r="P784" s="191"/>
      <c r="Q784" s="191"/>
      <c r="R784" s="191"/>
      <c r="S784" s="191"/>
      <c r="T784" s="191"/>
      <c r="U784" s="191"/>
      <c r="V784" s="191"/>
      <c r="W784" s="191"/>
      <c r="X784" s="191"/>
      <c r="Y784" s="191"/>
      <c r="Z784" s="191"/>
      <c r="AA784" s="191"/>
      <c r="AB784" s="191"/>
      <c r="AC784" s="191"/>
      <c r="AD784" s="191"/>
    </row>
    <row r="785" spans="1:30" s="159" customFormat="1" ht="13.8">
      <c r="A785" s="409"/>
      <c r="B785" s="441"/>
      <c r="C785" s="388"/>
      <c r="D785" s="398"/>
      <c r="E785" s="399"/>
      <c r="F785" s="415"/>
      <c r="G785" s="401"/>
      <c r="H785" s="401"/>
      <c r="I785" s="401"/>
      <c r="J785" s="401"/>
      <c r="K785" s="191"/>
      <c r="L785" s="191"/>
      <c r="M785" s="191"/>
      <c r="N785" s="191"/>
      <c r="O785" s="191"/>
      <c r="P785" s="191"/>
      <c r="Q785" s="191"/>
      <c r="R785" s="191"/>
      <c r="S785" s="191"/>
      <c r="T785" s="191"/>
      <c r="U785" s="191"/>
      <c r="V785" s="191"/>
      <c r="W785" s="191"/>
      <c r="X785" s="191"/>
      <c r="Y785" s="191"/>
      <c r="Z785" s="191"/>
      <c r="AA785" s="191"/>
      <c r="AB785" s="191"/>
      <c r="AC785" s="191"/>
      <c r="AD785" s="191"/>
    </row>
    <row r="786" spans="1:30" s="159" customFormat="1" ht="13.8">
      <c r="A786" s="409"/>
      <c r="B786" s="441"/>
      <c r="C786" s="388"/>
      <c r="D786" s="398"/>
      <c r="E786" s="399"/>
      <c r="F786" s="415"/>
      <c r="G786" s="401"/>
      <c r="H786" s="401"/>
      <c r="I786" s="401"/>
      <c r="J786" s="401"/>
      <c r="K786" s="191"/>
      <c r="L786" s="191"/>
      <c r="M786" s="191"/>
      <c r="N786" s="191"/>
      <c r="O786" s="191"/>
      <c r="P786" s="191"/>
      <c r="Q786" s="191"/>
      <c r="R786" s="191"/>
      <c r="S786" s="191"/>
      <c r="T786" s="191"/>
      <c r="U786" s="191"/>
      <c r="V786" s="191"/>
      <c r="W786" s="191"/>
      <c r="X786" s="191"/>
      <c r="Y786" s="191"/>
      <c r="Z786" s="191"/>
      <c r="AA786" s="191"/>
      <c r="AB786" s="191"/>
      <c r="AC786" s="191"/>
      <c r="AD786" s="191"/>
    </row>
    <row r="787" spans="1:30" s="159" customFormat="1" ht="13.8">
      <c r="A787" s="409"/>
      <c r="B787" s="441"/>
      <c r="C787" s="388"/>
      <c r="D787" s="404"/>
      <c r="E787" s="399"/>
      <c r="F787" s="401"/>
      <c r="G787" s="401"/>
      <c r="H787" s="401"/>
      <c r="I787" s="401"/>
      <c r="J787" s="407"/>
      <c r="K787" s="191"/>
      <c r="L787" s="191"/>
      <c r="M787" s="191"/>
      <c r="N787" s="191"/>
      <c r="O787" s="191"/>
      <c r="P787" s="191"/>
      <c r="Q787" s="191"/>
      <c r="R787" s="191"/>
      <c r="S787" s="191"/>
      <c r="T787" s="191"/>
      <c r="U787" s="191"/>
      <c r="V787" s="191"/>
      <c r="W787" s="191"/>
      <c r="X787" s="191"/>
      <c r="Y787" s="191"/>
      <c r="Z787" s="191"/>
      <c r="AA787" s="191"/>
      <c r="AB787" s="191"/>
      <c r="AC787" s="191"/>
      <c r="AD787" s="191"/>
    </row>
    <row r="788" spans="1:30" s="159" customFormat="1" ht="13.8">
      <c r="A788" s="409"/>
      <c r="B788" s="441"/>
      <c r="C788" s="388"/>
      <c r="D788" s="408"/>
      <c r="E788" s="409"/>
      <c r="F788" s="407"/>
      <c r="G788" s="407"/>
      <c r="H788" s="407"/>
      <c r="I788" s="407"/>
      <c r="J788" s="407"/>
      <c r="K788" s="191"/>
      <c r="L788" s="191"/>
      <c r="M788" s="191"/>
      <c r="N788" s="191"/>
      <c r="O788" s="191"/>
      <c r="P788" s="191"/>
      <c r="Q788" s="191"/>
      <c r="R788" s="191"/>
      <c r="S788" s="191"/>
      <c r="T788" s="191"/>
      <c r="U788" s="191"/>
      <c r="V788" s="191"/>
      <c r="W788" s="191"/>
      <c r="X788" s="191"/>
      <c r="Y788" s="191"/>
      <c r="Z788" s="191"/>
      <c r="AA788" s="191"/>
      <c r="AB788" s="191"/>
      <c r="AC788" s="191"/>
      <c r="AD788" s="191"/>
    </row>
    <row r="789" spans="1:30" s="199" customFormat="1" ht="13.8">
      <c r="A789" s="409"/>
      <c r="B789" s="441"/>
      <c r="C789" s="389"/>
      <c r="D789" s="419"/>
      <c r="E789" s="409"/>
      <c r="F789" s="407"/>
      <c r="G789" s="407"/>
      <c r="H789" s="407"/>
      <c r="I789" s="407"/>
      <c r="J789" s="407"/>
      <c r="K789" s="191"/>
      <c r="L789" s="191"/>
      <c r="M789" s="191"/>
      <c r="N789" s="191"/>
      <c r="O789" s="191"/>
      <c r="P789" s="191"/>
      <c r="Q789" s="191"/>
      <c r="R789" s="191"/>
      <c r="S789" s="191"/>
      <c r="T789" s="191"/>
      <c r="U789" s="191"/>
      <c r="V789" s="191"/>
      <c r="W789" s="191"/>
      <c r="X789" s="191"/>
      <c r="Y789" s="191"/>
      <c r="Z789" s="191"/>
      <c r="AA789" s="191"/>
      <c r="AB789" s="191"/>
      <c r="AC789" s="191"/>
      <c r="AD789" s="191"/>
    </row>
    <row r="790" spans="1:30" s="159" customFormat="1" ht="13.8">
      <c r="A790" s="409"/>
      <c r="B790" s="441"/>
      <c r="C790" s="388"/>
      <c r="D790" s="404"/>
      <c r="E790" s="399"/>
      <c r="F790" s="401"/>
      <c r="G790" s="401"/>
      <c r="H790" s="401"/>
      <c r="I790" s="401"/>
      <c r="J790" s="401"/>
      <c r="K790" s="191"/>
      <c r="L790" s="191"/>
      <c r="M790" s="191"/>
      <c r="N790" s="191"/>
      <c r="O790" s="191"/>
      <c r="P790" s="191"/>
      <c r="Q790" s="191"/>
      <c r="R790" s="191"/>
      <c r="S790" s="191"/>
      <c r="T790" s="191"/>
      <c r="U790" s="191"/>
      <c r="V790" s="191"/>
      <c r="W790" s="191"/>
      <c r="X790" s="191"/>
      <c r="Y790" s="191"/>
      <c r="Z790" s="191"/>
      <c r="AA790" s="191"/>
      <c r="AB790" s="191"/>
      <c r="AC790" s="191"/>
      <c r="AD790" s="191"/>
    </row>
    <row r="791" spans="1:30" s="159" customFormat="1" ht="13.8">
      <c r="A791" s="409"/>
      <c r="B791" s="441"/>
      <c r="C791" s="388"/>
      <c r="D791" s="412"/>
      <c r="E791" s="399"/>
      <c r="F791" s="413"/>
      <c r="G791" s="763"/>
      <c r="H791" s="763"/>
      <c r="I791" s="401"/>
      <c r="J791" s="414"/>
      <c r="K791" s="191"/>
      <c r="L791" s="191"/>
      <c r="M791" s="191"/>
      <c r="N791" s="191"/>
      <c r="O791" s="191"/>
      <c r="P791" s="191"/>
      <c r="Q791" s="191"/>
      <c r="R791" s="191"/>
      <c r="S791" s="191"/>
      <c r="T791" s="191"/>
      <c r="U791" s="191"/>
      <c r="V791" s="191"/>
      <c r="W791" s="191"/>
      <c r="X791" s="191"/>
      <c r="Y791" s="191"/>
      <c r="Z791" s="191"/>
      <c r="AA791" s="191"/>
      <c r="AB791" s="191"/>
      <c r="AC791" s="191"/>
      <c r="AD791" s="191"/>
    </row>
    <row r="792" spans="1:30" s="159" customFormat="1" ht="13.8">
      <c r="A792" s="409"/>
      <c r="B792" s="441"/>
      <c r="C792" s="388"/>
      <c r="D792" s="398"/>
      <c r="E792" s="399"/>
      <c r="F792" s="415"/>
      <c r="G792" s="401"/>
      <c r="H792" s="401"/>
      <c r="I792" s="401"/>
      <c r="J792" s="401"/>
      <c r="K792" s="191"/>
      <c r="L792" s="191"/>
      <c r="M792" s="191"/>
      <c r="N792" s="191"/>
      <c r="O792" s="191"/>
      <c r="P792" s="191"/>
      <c r="Q792" s="191"/>
      <c r="R792" s="191"/>
      <c r="S792" s="191"/>
      <c r="T792" s="191"/>
      <c r="U792" s="191"/>
      <c r="V792" s="191"/>
      <c r="W792" s="191"/>
      <c r="X792" s="191"/>
      <c r="Y792" s="191"/>
      <c r="Z792" s="191"/>
      <c r="AA792" s="191"/>
      <c r="AB792" s="191"/>
      <c r="AC792" s="191"/>
      <c r="AD792" s="191"/>
    </row>
    <row r="793" spans="1:30" s="159" customFormat="1" ht="13.8">
      <c r="A793" s="409"/>
      <c r="B793" s="441"/>
      <c r="C793" s="388"/>
      <c r="D793" s="404"/>
      <c r="E793" s="399"/>
      <c r="F793" s="401"/>
      <c r="G793" s="401"/>
      <c r="H793" s="401"/>
      <c r="I793" s="401"/>
      <c r="J793" s="407"/>
      <c r="K793" s="191"/>
      <c r="L793" s="191"/>
      <c r="M793" s="191"/>
      <c r="N793" s="191"/>
      <c r="O793" s="191"/>
      <c r="P793" s="191"/>
      <c r="Q793" s="191"/>
      <c r="R793" s="191"/>
      <c r="S793" s="191"/>
      <c r="T793" s="191"/>
      <c r="U793" s="191"/>
      <c r="V793" s="191"/>
      <c r="W793" s="191"/>
      <c r="X793" s="191"/>
      <c r="Y793" s="191"/>
      <c r="Z793" s="191"/>
      <c r="AA793" s="191"/>
      <c r="AB793" s="191"/>
      <c r="AC793" s="191"/>
      <c r="AD793" s="191"/>
    </row>
    <row r="794" spans="1:30" s="191" customFormat="1" ht="13.8">
      <c r="A794" s="409"/>
      <c r="B794" s="441"/>
      <c r="C794" s="388"/>
      <c r="D794" s="404"/>
      <c r="E794" s="399"/>
      <c r="F794" s="401"/>
      <c r="G794" s="401"/>
      <c r="H794" s="401"/>
      <c r="I794" s="401"/>
      <c r="J794" s="407"/>
    </row>
    <row r="795" spans="1:30" s="199" customFormat="1" ht="13.8">
      <c r="A795" s="409"/>
      <c r="B795" s="441"/>
      <c r="C795" s="388"/>
      <c r="D795" s="419"/>
      <c r="E795" s="409"/>
      <c r="F795" s="407"/>
      <c r="G795" s="407"/>
      <c r="H795" s="407"/>
      <c r="I795" s="407"/>
      <c r="J795" s="407"/>
      <c r="K795" s="191"/>
      <c r="L795" s="191"/>
      <c r="M795" s="191"/>
      <c r="N795" s="191"/>
      <c r="O795" s="191"/>
      <c r="P795" s="191"/>
      <c r="Q795" s="191"/>
      <c r="R795" s="191"/>
      <c r="S795" s="191"/>
      <c r="T795" s="191"/>
      <c r="U795" s="191"/>
      <c r="V795" s="191"/>
      <c r="W795" s="191"/>
      <c r="X795" s="191"/>
      <c r="Y795" s="191"/>
      <c r="Z795" s="191"/>
      <c r="AA795" s="191"/>
      <c r="AB795" s="191"/>
      <c r="AC795" s="191"/>
      <c r="AD795" s="191"/>
    </row>
    <row r="796" spans="1:30" s="159" customFormat="1" ht="13.8">
      <c r="A796" s="409"/>
      <c r="B796" s="441"/>
      <c r="C796" s="388"/>
      <c r="D796" s="404"/>
      <c r="E796" s="399"/>
      <c r="F796" s="401"/>
      <c r="G796" s="401"/>
      <c r="H796" s="401"/>
      <c r="I796" s="401"/>
      <c r="J796" s="401"/>
      <c r="K796" s="191"/>
      <c r="L796" s="191"/>
      <c r="M796" s="191"/>
      <c r="N796" s="191"/>
      <c r="O796" s="191"/>
      <c r="P796" s="191"/>
      <c r="Q796" s="191"/>
      <c r="R796" s="191"/>
      <c r="S796" s="191"/>
      <c r="T796" s="191"/>
      <c r="U796" s="191"/>
      <c r="V796" s="191"/>
      <c r="W796" s="191"/>
      <c r="X796" s="191"/>
      <c r="Y796" s="191"/>
      <c r="Z796" s="191"/>
      <c r="AA796" s="191"/>
      <c r="AB796" s="191"/>
      <c r="AC796" s="191"/>
      <c r="AD796" s="191"/>
    </row>
    <row r="797" spans="1:30" s="159" customFormat="1" ht="13.8">
      <c r="A797" s="409"/>
      <c r="B797" s="441"/>
      <c r="C797" s="388"/>
      <c r="D797" s="412"/>
      <c r="E797" s="399"/>
      <c r="F797" s="413"/>
      <c r="G797" s="763"/>
      <c r="H797" s="763"/>
      <c r="I797" s="401"/>
      <c r="J797" s="414"/>
      <c r="K797" s="191"/>
      <c r="L797" s="191"/>
      <c r="M797" s="191"/>
      <c r="N797" s="191"/>
      <c r="O797" s="191"/>
      <c r="P797" s="191"/>
      <c r="Q797" s="191"/>
      <c r="R797" s="191"/>
      <c r="S797" s="191"/>
      <c r="T797" s="191"/>
      <c r="U797" s="191"/>
      <c r="V797" s="191"/>
      <c r="W797" s="191"/>
      <c r="X797" s="191"/>
      <c r="Y797" s="191"/>
      <c r="Z797" s="191"/>
      <c r="AA797" s="191"/>
      <c r="AB797" s="191"/>
      <c r="AC797" s="191"/>
      <c r="AD797" s="191"/>
    </row>
    <row r="798" spans="1:30" s="159" customFormat="1" ht="13.8">
      <c r="A798" s="409"/>
      <c r="B798" s="441"/>
      <c r="C798" s="388"/>
      <c r="D798" s="398"/>
      <c r="E798" s="399"/>
      <c r="F798" s="415"/>
      <c r="G798" s="401"/>
      <c r="H798" s="401"/>
      <c r="I798" s="401"/>
      <c r="J798" s="401"/>
      <c r="K798" s="191"/>
      <c r="L798" s="191"/>
      <c r="M798" s="191"/>
      <c r="N798" s="191"/>
      <c r="O798" s="191"/>
      <c r="P798" s="191"/>
      <c r="Q798" s="191"/>
      <c r="R798" s="191"/>
      <c r="S798" s="191"/>
      <c r="T798" s="191"/>
      <c r="U798" s="191"/>
      <c r="V798" s="191"/>
      <c r="W798" s="191"/>
      <c r="X798" s="191"/>
      <c r="Y798" s="191"/>
      <c r="Z798" s="191"/>
      <c r="AA798" s="191"/>
      <c r="AB798" s="191"/>
      <c r="AC798" s="191"/>
      <c r="AD798" s="191"/>
    </row>
    <row r="799" spans="1:30" s="159" customFormat="1" ht="13.8">
      <c r="A799" s="409"/>
      <c r="B799" s="441"/>
      <c r="C799" s="388"/>
      <c r="D799" s="398"/>
      <c r="E799" s="399"/>
      <c r="F799" s="415"/>
      <c r="G799" s="401"/>
      <c r="H799" s="401"/>
      <c r="I799" s="401"/>
      <c r="J799" s="401"/>
      <c r="K799" s="191"/>
      <c r="L799" s="191"/>
      <c r="M799" s="191"/>
      <c r="N799" s="191"/>
      <c r="O799" s="191"/>
      <c r="P799" s="191"/>
      <c r="Q799" s="191"/>
      <c r="R799" s="191"/>
      <c r="S799" s="191"/>
      <c r="T799" s="191"/>
      <c r="U799" s="191"/>
      <c r="V799" s="191"/>
      <c r="W799" s="191"/>
      <c r="X799" s="191"/>
      <c r="Y799" s="191"/>
      <c r="Z799" s="191"/>
      <c r="AA799" s="191"/>
      <c r="AB799" s="191"/>
      <c r="AC799" s="191"/>
      <c r="AD799" s="191"/>
    </row>
    <row r="800" spans="1:30" s="159" customFormat="1" ht="13.8">
      <c r="A800" s="409"/>
      <c r="B800" s="441"/>
      <c r="C800" s="388"/>
      <c r="D800" s="398"/>
      <c r="E800" s="399"/>
      <c r="F800" s="415"/>
      <c r="G800" s="401"/>
      <c r="H800" s="401"/>
      <c r="I800" s="401"/>
      <c r="J800" s="401"/>
      <c r="K800" s="191"/>
      <c r="L800" s="191"/>
      <c r="M800" s="191"/>
      <c r="N800" s="191"/>
      <c r="O800" s="191"/>
      <c r="P800" s="191"/>
      <c r="Q800" s="191"/>
      <c r="R800" s="191"/>
      <c r="S800" s="191"/>
      <c r="T800" s="191"/>
      <c r="U800" s="191"/>
      <c r="V800" s="191"/>
      <c r="W800" s="191"/>
      <c r="X800" s="191"/>
      <c r="Y800" s="191"/>
      <c r="Z800" s="191"/>
      <c r="AA800" s="191"/>
      <c r="AB800" s="191"/>
      <c r="AC800" s="191"/>
      <c r="AD800" s="191"/>
    </row>
    <row r="801" spans="1:30" s="159" customFormat="1" ht="13.8">
      <c r="A801" s="409"/>
      <c r="B801" s="441"/>
      <c r="C801" s="388"/>
      <c r="D801" s="404"/>
      <c r="E801" s="399"/>
      <c r="F801" s="401"/>
      <c r="G801" s="401"/>
      <c r="H801" s="401"/>
      <c r="I801" s="401"/>
      <c r="J801" s="407"/>
      <c r="K801" s="191"/>
      <c r="L801" s="191"/>
      <c r="M801" s="191"/>
      <c r="N801" s="191"/>
      <c r="O801" s="191"/>
      <c r="P801" s="191"/>
      <c r="Q801" s="191"/>
      <c r="R801" s="191"/>
      <c r="S801" s="191"/>
      <c r="T801" s="191"/>
      <c r="U801" s="191"/>
      <c r="V801" s="191"/>
      <c r="W801" s="191"/>
      <c r="X801" s="191"/>
      <c r="Y801" s="191"/>
      <c r="Z801" s="191"/>
      <c r="AA801" s="191"/>
      <c r="AB801" s="191"/>
      <c r="AC801" s="191"/>
      <c r="AD801" s="191"/>
    </row>
    <row r="802" spans="1:30" s="159" customFormat="1" ht="13.8">
      <c r="A802" s="409"/>
      <c r="B802" s="441"/>
      <c r="C802" s="388"/>
      <c r="D802" s="408"/>
      <c r="E802" s="409"/>
      <c r="F802" s="407"/>
      <c r="G802" s="407"/>
      <c r="H802" s="407"/>
      <c r="I802" s="407"/>
      <c r="J802" s="407"/>
      <c r="K802" s="191"/>
      <c r="L802" s="191"/>
      <c r="M802" s="191"/>
      <c r="N802" s="191"/>
      <c r="O802" s="191"/>
      <c r="P802" s="191"/>
      <c r="Q802" s="191"/>
      <c r="R802" s="191"/>
      <c r="S802" s="191"/>
      <c r="T802" s="191"/>
      <c r="U802" s="191"/>
      <c r="V802" s="191"/>
      <c r="W802" s="191"/>
      <c r="X802" s="191"/>
      <c r="Y802" s="191"/>
      <c r="Z802" s="191"/>
      <c r="AA802" s="191"/>
      <c r="AB802" s="191"/>
      <c r="AC802" s="191"/>
      <c r="AD802" s="191"/>
    </row>
    <row r="803" spans="1:30" s="199" customFormat="1" ht="26.4" customHeight="1">
      <c r="A803" s="409"/>
      <c r="B803" s="441"/>
      <c r="C803" s="388"/>
      <c r="D803" s="410"/>
      <c r="E803" s="409"/>
      <c r="F803" s="407"/>
      <c r="G803" s="407"/>
      <c r="H803" s="407"/>
      <c r="I803" s="407"/>
      <c r="J803" s="407"/>
      <c r="K803" s="191"/>
      <c r="L803" s="191"/>
      <c r="M803" s="191"/>
      <c r="N803" s="191"/>
      <c r="O803" s="191"/>
      <c r="P803" s="191"/>
      <c r="Q803" s="191"/>
      <c r="R803" s="191"/>
      <c r="S803" s="191"/>
      <c r="T803" s="191"/>
      <c r="U803" s="191"/>
      <c r="V803" s="191"/>
      <c r="W803" s="191"/>
      <c r="X803" s="191"/>
      <c r="Y803" s="191"/>
      <c r="Z803" s="191"/>
      <c r="AA803" s="191"/>
      <c r="AB803" s="191"/>
      <c r="AC803" s="191"/>
      <c r="AD803" s="191"/>
    </row>
    <row r="804" spans="1:30" s="159" customFormat="1" ht="13.8">
      <c r="A804" s="409"/>
      <c r="B804" s="441"/>
      <c r="C804" s="388"/>
      <c r="D804" s="416"/>
      <c r="E804" s="417"/>
      <c r="F804" s="418"/>
      <c r="G804" s="418"/>
      <c r="H804" s="418"/>
      <c r="I804" s="418"/>
      <c r="J804" s="401"/>
      <c r="K804" s="191"/>
      <c r="L804" s="191"/>
      <c r="M804" s="191"/>
      <c r="N804" s="191"/>
      <c r="O804" s="191"/>
      <c r="P804" s="191"/>
      <c r="Q804" s="191"/>
      <c r="R804" s="191"/>
      <c r="S804" s="191"/>
      <c r="T804" s="191"/>
      <c r="U804" s="191"/>
      <c r="V804" s="191"/>
      <c r="W804" s="191"/>
      <c r="X804" s="191"/>
      <c r="Y804" s="191"/>
      <c r="Z804" s="191"/>
      <c r="AA804" s="191"/>
      <c r="AB804" s="191"/>
      <c r="AC804" s="191"/>
      <c r="AD804" s="191"/>
    </row>
    <row r="805" spans="1:30" s="159" customFormat="1" ht="13.8">
      <c r="A805" s="409"/>
      <c r="B805" s="441"/>
      <c r="C805" s="388"/>
      <c r="D805" s="422"/>
      <c r="E805" s="417"/>
      <c r="F805" s="418"/>
      <c r="G805" s="418"/>
      <c r="H805" s="418"/>
      <c r="I805" s="418"/>
      <c r="J805" s="401"/>
      <c r="K805" s="191"/>
      <c r="L805" s="191"/>
      <c r="M805" s="191"/>
      <c r="N805" s="191"/>
      <c r="O805" s="191"/>
      <c r="P805" s="191"/>
      <c r="Q805" s="191"/>
      <c r="R805" s="191"/>
      <c r="S805" s="191"/>
      <c r="T805" s="191"/>
      <c r="U805" s="191"/>
      <c r="V805" s="191"/>
      <c r="W805" s="191"/>
      <c r="X805" s="191"/>
      <c r="Y805" s="191"/>
      <c r="Z805" s="191"/>
      <c r="AA805" s="191"/>
      <c r="AB805" s="191"/>
      <c r="AC805" s="191"/>
      <c r="AD805" s="191"/>
    </row>
    <row r="806" spans="1:30" s="159" customFormat="1" ht="13.8">
      <c r="A806" s="409"/>
      <c r="B806" s="441"/>
      <c r="C806" s="388"/>
      <c r="D806" s="422"/>
      <c r="E806" s="417"/>
      <c r="F806" s="418"/>
      <c r="G806" s="418"/>
      <c r="H806" s="418"/>
      <c r="I806" s="418"/>
      <c r="J806" s="401"/>
      <c r="K806" s="191"/>
      <c r="L806" s="191"/>
      <c r="M806" s="191"/>
      <c r="N806" s="191"/>
      <c r="O806" s="191"/>
      <c r="P806" s="191"/>
      <c r="Q806" s="191"/>
      <c r="R806" s="191"/>
      <c r="S806" s="191"/>
      <c r="T806" s="191"/>
      <c r="U806" s="191"/>
      <c r="V806" s="191"/>
      <c r="W806" s="191"/>
      <c r="X806" s="191"/>
      <c r="Y806" s="191"/>
      <c r="Z806" s="191"/>
      <c r="AA806" s="191"/>
      <c r="AB806" s="191"/>
      <c r="AC806" s="191"/>
      <c r="AD806" s="191"/>
    </row>
    <row r="807" spans="1:30" s="159" customFormat="1" ht="13.8">
      <c r="A807" s="409"/>
      <c r="B807" s="441"/>
      <c r="C807" s="388"/>
      <c r="D807" s="422"/>
      <c r="E807" s="417"/>
      <c r="F807" s="418"/>
      <c r="G807" s="418"/>
      <c r="H807" s="418"/>
      <c r="I807" s="418"/>
      <c r="J807" s="401"/>
      <c r="K807" s="191"/>
      <c r="L807" s="191"/>
      <c r="M807" s="191"/>
      <c r="N807" s="191"/>
      <c r="O807" s="191"/>
      <c r="P807" s="191"/>
      <c r="Q807" s="191"/>
      <c r="R807" s="191"/>
      <c r="S807" s="191"/>
      <c r="T807" s="191"/>
      <c r="U807" s="191"/>
      <c r="V807" s="191"/>
      <c r="W807" s="191"/>
      <c r="X807" s="191"/>
      <c r="Y807" s="191"/>
      <c r="Z807" s="191"/>
      <c r="AA807" s="191"/>
      <c r="AB807" s="191"/>
      <c r="AC807" s="191"/>
      <c r="AD807" s="191"/>
    </row>
    <row r="808" spans="1:30" s="159" customFormat="1" ht="13.8">
      <c r="A808" s="409"/>
      <c r="B808" s="441"/>
      <c r="C808" s="388"/>
      <c r="D808" s="422"/>
      <c r="E808" s="417"/>
      <c r="F808" s="418"/>
      <c r="G808" s="418"/>
      <c r="H808" s="418"/>
      <c r="I808" s="418"/>
      <c r="J808" s="401"/>
      <c r="K808" s="191"/>
      <c r="L808" s="191"/>
      <c r="M808" s="191"/>
      <c r="N808" s="191"/>
      <c r="O808" s="191"/>
      <c r="P808" s="191"/>
      <c r="Q808" s="191"/>
      <c r="R808" s="191"/>
      <c r="S808" s="191"/>
      <c r="T808" s="191"/>
      <c r="U808" s="191"/>
      <c r="V808" s="191"/>
      <c r="W808" s="191"/>
      <c r="X808" s="191"/>
      <c r="Y808" s="191"/>
      <c r="Z808" s="191"/>
      <c r="AA808" s="191"/>
      <c r="AB808" s="191"/>
      <c r="AC808" s="191"/>
      <c r="AD808" s="191"/>
    </row>
    <row r="809" spans="1:30" s="159" customFormat="1" ht="13.8">
      <c r="A809" s="409"/>
      <c r="B809" s="441"/>
      <c r="C809" s="388"/>
      <c r="D809" s="422"/>
      <c r="E809" s="417"/>
      <c r="F809" s="418"/>
      <c r="G809" s="418"/>
      <c r="H809" s="418"/>
      <c r="I809" s="418"/>
      <c r="J809" s="401"/>
      <c r="K809" s="191"/>
      <c r="L809" s="191"/>
      <c r="M809" s="191"/>
      <c r="N809" s="191"/>
      <c r="O809" s="191"/>
      <c r="P809" s="191"/>
      <c r="Q809" s="191"/>
      <c r="R809" s="191"/>
      <c r="S809" s="191"/>
      <c r="T809" s="191"/>
      <c r="U809" s="191"/>
      <c r="V809" s="191"/>
      <c r="W809" s="191"/>
      <c r="X809" s="191"/>
      <c r="Y809" s="191"/>
      <c r="Z809" s="191"/>
      <c r="AA809" s="191"/>
      <c r="AB809" s="191"/>
      <c r="AC809" s="191"/>
      <c r="AD809" s="191"/>
    </row>
    <row r="810" spans="1:30" s="159" customFormat="1" ht="13.8">
      <c r="A810" s="409"/>
      <c r="B810" s="441"/>
      <c r="C810" s="388"/>
      <c r="D810" s="422"/>
      <c r="E810" s="417"/>
      <c r="F810" s="418"/>
      <c r="G810" s="418"/>
      <c r="H810" s="418"/>
      <c r="I810" s="418"/>
      <c r="J810" s="401"/>
      <c r="K810" s="191"/>
      <c r="L810" s="191"/>
      <c r="M810" s="191"/>
      <c r="N810" s="191"/>
      <c r="O810" s="191"/>
      <c r="P810" s="191"/>
      <c r="Q810" s="191"/>
      <c r="R810" s="191"/>
      <c r="S810" s="191"/>
      <c r="T810" s="191"/>
      <c r="U810" s="191"/>
      <c r="V810" s="191"/>
      <c r="W810" s="191"/>
      <c r="X810" s="191"/>
      <c r="Y810" s="191"/>
      <c r="Z810" s="191"/>
      <c r="AA810" s="191"/>
      <c r="AB810" s="191"/>
      <c r="AC810" s="191"/>
      <c r="AD810" s="191"/>
    </row>
    <row r="811" spans="1:30" s="159" customFormat="1" ht="13.8">
      <c r="A811" s="409"/>
      <c r="B811" s="441"/>
      <c r="C811" s="388"/>
      <c r="D811" s="422"/>
      <c r="E811" s="417"/>
      <c r="F811" s="418"/>
      <c r="G811" s="418"/>
      <c r="H811" s="418"/>
      <c r="I811" s="418"/>
      <c r="J811" s="401"/>
      <c r="K811" s="191"/>
      <c r="L811" s="191"/>
      <c r="M811" s="191"/>
      <c r="N811" s="191"/>
      <c r="O811" s="191"/>
      <c r="P811" s="191"/>
      <c r="Q811" s="191"/>
      <c r="R811" s="191"/>
      <c r="S811" s="191"/>
      <c r="T811" s="191"/>
      <c r="U811" s="191"/>
      <c r="V811" s="191"/>
      <c r="W811" s="191"/>
      <c r="X811" s="191"/>
      <c r="Y811" s="191"/>
      <c r="Z811" s="191"/>
      <c r="AA811" s="191"/>
      <c r="AB811" s="191"/>
      <c r="AC811" s="191"/>
      <c r="AD811" s="191"/>
    </row>
    <row r="812" spans="1:30" s="159" customFormat="1" ht="13.8">
      <c r="A812" s="409"/>
      <c r="B812" s="441"/>
      <c r="C812" s="388"/>
      <c r="D812" s="422"/>
      <c r="E812" s="417"/>
      <c r="F812" s="418"/>
      <c r="G812" s="418"/>
      <c r="H812" s="418"/>
      <c r="I812" s="418"/>
      <c r="J812" s="401"/>
      <c r="K812" s="191"/>
      <c r="L812" s="191"/>
      <c r="M812" s="191"/>
      <c r="N812" s="191"/>
      <c r="O812" s="191"/>
      <c r="P812" s="191"/>
      <c r="Q812" s="191"/>
      <c r="R812" s="191"/>
      <c r="S812" s="191"/>
      <c r="T812" s="191"/>
      <c r="U812" s="191"/>
      <c r="V812" s="191"/>
      <c r="W812" s="191"/>
      <c r="X812" s="191"/>
      <c r="Y812" s="191"/>
      <c r="Z812" s="191"/>
      <c r="AA812" s="191"/>
      <c r="AB812" s="191"/>
      <c r="AC812" s="191"/>
      <c r="AD812" s="191"/>
    </row>
    <row r="813" spans="1:30" s="159" customFormat="1" ht="13.8">
      <c r="A813" s="409"/>
      <c r="B813" s="441"/>
      <c r="C813" s="388"/>
      <c r="D813" s="422"/>
      <c r="E813" s="417"/>
      <c r="F813" s="418"/>
      <c r="G813" s="418"/>
      <c r="H813" s="418"/>
      <c r="I813" s="418"/>
      <c r="J813" s="401"/>
      <c r="K813" s="191"/>
      <c r="L813" s="191"/>
      <c r="M813" s="191"/>
      <c r="N813" s="191"/>
      <c r="O813" s="191"/>
      <c r="P813" s="191"/>
      <c r="Q813" s="191"/>
      <c r="R813" s="191"/>
      <c r="S813" s="191"/>
      <c r="T813" s="191"/>
      <c r="U813" s="191"/>
      <c r="V813" s="191"/>
      <c r="W813" s="191"/>
      <c r="X813" s="191"/>
      <c r="Y813" s="191"/>
      <c r="Z813" s="191"/>
      <c r="AA813" s="191"/>
      <c r="AB813" s="191"/>
      <c r="AC813" s="191"/>
      <c r="AD813" s="191"/>
    </row>
    <row r="814" spans="1:30" s="159" customFormat="1" ht="13.8">
      <c r="A814" s="409"/>
      <c r="B814" s="441"/>
      <c r="C814" s="388"/>
      <c r="D814" s="422"/>
      <c r="E814" s="417"/>
      <c r="F814" s="418"/>
      <c r="G814" s="418"/>
      <c r="H814" s="418"/>
      <c r="I814" s="418"/>
      <c r="J814" s="401"/>
      <c r="K814" s="191"/>
      <c r="L814" s="191"/>
      <c r="M814" s="191"/>
      <c r="N814" s="191"/>
      <c r="O814" s="191"/>
      <c r="P814" s="191"/>
      <c r="Q814" s="191"/>
      <c r="R814" s="191"/>
      <c r="S814" s="191"/>
      <c r="T814" s="191"/>
      <c r="U814" s="191"/>
      <c r="V814" s="191"/>
      <c r="W814" s="191"/>
      <c r="X814" s="191"/>
      <c r="Y814" s="191"/>
      <c r="Z814" s="191"/>
      <c r="AA814" s="191"/>
      <c r="AB814" s="191"/>
      <c r="AC814" s="191"/>
      <c r="AD814" s="191"/>
    </row>
    <row r="815" spans="1:30" s="159" customFormat="1" ht="13.8">
      <c r="A815" s="409"/>
      <c r="B815" s="441"/>
      <c r="C815" s="388"/>
      <c r="D815" s="422"/>
      <c r="E815" s="417"/>
      <c r="F815" s="418"/>
      <c r="G815" s="418"/>
      <c r="H815" s="418"/>
      <c r="I815" s="418"/>
      <c r="J815" s="401"/>
      <c r="K815" s="191"/>
      <c r="L815" s="191"/>
      <c r="M815" s="191"/>
      <c r="N815" s="191"/>
      <c r="O815" s="191"/>
      <c r="P815" s="191"/>
      <c r="Q815" s="191"/>
      <c r="R815" s="191"/>
      <c r="S815" s="191"/>
      <c r="T815" s="191"/>
      <c r="U815" s="191"/>
      <c r="V815" s="191"/>
      <c r="W815" s="191"/>
      <c r="X815" s="191"/>
      <c r="Y815" s="191"/>
      <c r="Z815" s="191"/>
      <c r="AA815" s="191"/>
      <c r="AB815" s="191"/>
      <c r="AC815" s="191"/>
      <c r="AD815" s="191"/>
    </row>
    <row r="816" spans="1:30" s="159" customFormat="1" ht="13.8">
      <c r="A816" s="409"/>
      <c r="B816" s="441"/>
      <c r="C816" s="388"/>
      <c r="D816" s="422"/>
      <c r="E816" s="417"/>
      <c r="F816" s="418"/>
      <c r="G816" s="418"/>
      <c r="H816" s="418"/>
      <c r="I816" s="418"/>
      <c r="J816" s="401"/>
      <c r="K816" s="191"/>
      <c r="L816" s="191"/>
      <c r="M816" s="191"/>
      <c r="N816" s="191"/>
      <c r="O816" s="191"/>
      <c r="P816" s="191"/>
      <c r="Q816" s="191"/>
      <c r="R816" s="191"/>
      <c r="S816" s="191"/>
      <c r="T816" s="191"/>
      <c r="U816" s="191"/>
      <c r="V816" s="191"/>
      <c r="W816" s="191"/>
      <c r="X816" s="191"/>
      <c r="Y816" s="191"/>
      <c r="Z816" s="191"/>
      <c r="AA816" s="191"/>
      <c r="AB816" s="191"/>
      <c r="AC816" s="191"/>
      <c r="AD816" s="191"/>
    </row>
    <row r="817" spans="1:30" s="159" customFormat="1" ht="13.8">
      <c r="A817" s="409"/>
      <c r="B817" s="441"/>
      <c r="C817" s="388"/>
      <c r="D817" s="422"/>
      <c r="E817" s="417"/>
      <c r="F817" s="418"/>
      <c r="G817" s="418"/>
      <c r="H817" s="418"/>
      <c r="I817" s="418"/>
      <c r="J817" s="401"/>
      <c r="K817" s="191"/>
      <c r="L817" s="191"/>
      <c r="M817" s="191"/>
      <c r="N817" s="191"/>
      <c r="O817" s="191"/>
      <c r="P817" s="191"/>
      <c r="Q817" s="191"/>
      <c r="R817" s="191"/>
      <c r="S817" s="191"/>
      <c r="T817" s="191"/>
      <c r="U817" s="191"/>
      <c r="V817" s="191"/>
      <c r="W817" s="191"/>
      <c r="X817" s="191"/>
      <c r="Y817" s="191"/>
      <c r="Z817" s="191"/>
      <c r="AA817" s="191"/>
      <c r="AB817" s="191"/>
      <c r="AC817" s="191"/>
      <c r="AD817" s="191"/>
    </row>
    <row r="818" spans="1:30" s="159" customFormat="1" ht="13.8">
      <c r="A818" s="409"/>
      <c r="B818" s="441"/>
      <c r="C818" s="388"/>
      <c r="D818" s="422"/>
      <c r="E818" s="417"/>
      <c r="F818" s="418"/>
      <c r="G818" s="418"/>
      <c r="H818" s="418"/>
      <c r="I818" s="418"/>
      <c r="J818" s="401"/>
      <c r="K818" s="191"/>
      <c r="L818" s="191"/>
      <c r="M818" s="191"/>
      <c r="N818" s="191"/>
      <c r="O818" s="191"/>
      <c r="P818" s="191"/>
      <c r="Q818" s="191"/>
      <c r="R818" s="191"/>
      <c r="S818" s="191"/>
      <c r="T818" s="191"/>
      <c r="U818" s="191"/>
      <c r="V818" s="191"/>
      <c r="W818" s="191"/>
      <c r="X818" s="191"/>
      <c r="Y818" s="191"/>
      <c r="Z818" s="191"/>
      <c r="AA818" s="191"/>
      <c r="AB818" s="191"/>
      <c r="AC818" s="191"/>
      <c r="AD818" s="191"/>
    </row>
    <row r="819" spans="1:30" s="159" customFormat="1" ht="13.8">
      <c r="A819" s="409"/>
      <c r="B819" s="441"/>
      <c r="C819" s="388"/>
      <c r="D819" s="416"/>
      <c r="E819" s="417"/>
      <c r="F819" s="418"/>
      <c r="G819" s="418"/>
      <c r="H819" s="418"/>
      <c r="I819" s="418"/>
      <c r="J819" s="401"/>
      <c r="K819" s="191"/>
      <c r="L819" s="191"/>
      <c r="M819" s="191"/>
      <c r="N819" s="191"/>
      <c r="O819" s="191"/>
      <c r="P819" s="191"/>
      <c r="Q819" s="191"/>
      <c r="R819" s="191"/>
      <c r="S819" s="191"/>
      <c r="T819" s="191"/>
      <c r="U819" s="191"/>
      <c r="V819" s="191"/>
      <c r="W819" s="191"/>
      <c r="X819" s="191"/>
      <c r="Y819" s="191"/>
      <c r="Z819" s="191"/>
      <c r="AA819" s="191"/>
      <c r="AB819" s="191"/>
      <c r="AC819" s="191"/>
      <c r="AD819" s="191"/>
    </row>
    <row r="820" spans="1:30" s="159" customFormat="1" ht="13.8">
      <c r="A820" s="409"/>
      <c r="B820" s="441"/>
      <c r="C820" s="388"/>
      <c r="D820" s="422"/>
      <c r="E820" s="417"/>
      <c r="F820" s="418"/>
      <c r="G820" s="418"/>
      <c r="H820" s="418"/>
      <c r="I820" s="418"/>
      <c r="J820" s="401"/>
      <c r="K820" s="191"/>
      <c r="L820" s="191"/>
      <c r="M820" s="191"/>
      <c r="N820" s="191"/>
      <c r="O820" s="191"/>
      <c r="P820" s="191"/>
      <c r="Q820" s="191"/>
      <c r="R820" s="191"/>
      <c r="S820" s="191"/>
      <c r="T820" s="191"/>
      <c r="U820" s="191"/>
      <c r="V820" s="191"/>
      <c r="W820" s="191"/>
      <c r="X820" s="191"/>
      <c r="Y820" s="191"/>
      <c r="Z820" s="191"/>
      <c r="AA820" s="191"/>
      <c r="AB820" s="191"/>
      <c r="AC820" s="191"/>
      <c r="AD820" s="191"/>
    </row>
    <row r="821" spans="1:30" s="159" customFormat="1" ht="13.8">
      <c r="A821" s="409"/>
      <c r="B821" s="441"/>
      <c r="C821" s="388"/>
      <c r="D821" s="422"/>
      <c r="E821" s="417"/>
      <c r="F821" s="418"/>
      <c r="G821" s="418"/>
      <c r="H821" s="418"/>
      <c r="I821" s="418"/>
      <c r="J821" s="401"/>
      <c r="K821" s="191"/>
      <c r="L821" s="191"/>
      <c r="M821" s="191"/>
      <c r="N821" s="191"/>
      <c r="O821" s="191"/>
      <c r="P821" s="191"/>
      <c r="Q821" s="191"/>
      <c r="R821" s="191"/>
      <c r="S821" s="191"/>
      <c r="T821" s="191"/>
      <c r="U821" s="191"/>
      <c r="V821" s="191"/>
      <c r="W821" s="191"/>
      <c r="X821" s="191"/>
      <c r="Y821" s="191"/>
      <c r="Z821" s="191"/>
      <c r="AA821" s="191"/>
      <c r="AB821" s="191"/>
      <c r="AC821" s="191"/>
      <c r="AD821" s="191"/>
    </row>
    <row r="822" spans="1:30" s="159" customFormat="1" ht="13.8">
      <c r="A822" s="409"/>
      <c r="B822" s="441"/>
      <c r="C822" s="388"/>
      <c r="D822" s="416"/>
      <c r="E822" s="417"/>
      <c r="F822" s="418"/>
      <c r="G822" s="418"/>
      <c r="H822" s="418"/>
      <c r="I822" s="418"/>
      <c r="J822" s="401"/>
      <c r="K822" s="191"/>
      <c r="L822" s="191"/>
      <c r="M822" s="191"/>
      <c r="N822" s="191"/>
      <c r="O822" s="191"/>
      <c r="P822" s="191"/>
      <c r="Q822" s="191"/>
      <c r="R822" s="191"/>
      <c r="S822" s="191"/>
      <c r="T822" s="191"/>
      <c r="U822" s="191"/>
      <c r="V822" s="191"/>
      <c r="W822" s="191"/>
      <c r="X822" s="191"/>
      <c r="Y822" s="191"/>
      <c r="Z822" s="191"/>
      <c r="AA822" s="191"/>
      <c r="AB822" s="191"/>
      <c r="AC822" s="191"/>
      <c r="AD822" s="191"/>
    </row>
    <row r="823" spans="1:30" s="159" customFormat="1" ht="13.8">
      <c r="A823" s="409"/>
      <c r="B823" s="441"/>
      <c r="C823" s="388"/>
      <c r="D823" s="422"/>
      <c r="E823" s="417"/>
      <c r="F823" s="418"/>
      <c r="G823" s="418"/>
      <c r="H823" s="418"/>
      <c r="I823" s="418"/>
      <c r="J823" s="401"/>
      <c r="K823" s="191"/>
      <c r="L823" s="191"/>
      <c r="M823" s="191"/>
      <c r="N823" s="191"/>
      <c r="O823" s="191"/>
      <c r="P823" s="191"/>
      <c r="Q823" s="191"/>
      <c r="R823" s="191"/>
      <c r="S823" s="191"/>
      <c r="T823" s="191"/>
      <c r="U823" s="191"/>
      <c r="V823" s="191"/>
      <c r="W823" s="191"/>
      <c r="X823" s="191"/>
      <c r="Y823" s="191"/>
      <c r="Z823" s="191"/>
      <c r="AA823" s="191"/>
      <c r="AB823" s="191"/>
      <c r="AC823" s="191"/>
      <c r="AD823" s="191"/>
    </row>
    <row r="824" spans="1:30" s="159" customFormat="1" ht="13.8">
      <c r="A824" s="409"/>
      <c r="B824" s="441"/>
      <c r="C824" s="388"/>
      <c r="D824" s="422"/>
      <c r="E824" s="417"/>
      <c r="F824" s="418"/>
      <c r="G824" s="418"/>
      <c r="H824" s="418"/>
      <c r="I824" s="418"/>
      <c r="J824" s="401"/>
      <c r="K824" s="191"/>
      <c r="L824" s="191"/>
      <c r="M824" s="191"/>
      <c r="N824" s="191"/>
      <c r="O824" s="191"/>
      <c r="P824" s="191"/>
      <c r="Q824" s="191"/>
      <c r="R824" s="191"/>
      <c r="S824" s="191"/>
      <c r="T824" s="191"/>
      <c r="U824" s="191"/>
      <c r="V824" s="191"/>
      <c r="W824" s="191"/>
      <c r="X824" s="191"/>
      <c r="Y824" s="191"/>
      <c r="Z824" s="191"/>
      <c r="AA824" s="191"/>
      <c r="AB824" s="191"/>
      <c r="AC824" s="191"/>
      <c r="AD824" s="191"/>
    </row>
    <row r="825" spans="1:30" s="159" customFormat="1" ht="13.8">
      <c r="A825" s="409"/>
      <c r="B825" s="441"/>
      <c r="C825" s="388"/>
      <c r="D825" s="422"/>
      <c r="E825" s="417"/>
      <c r="F825" s="418"/>
      <c r="G825" s="418"/>
      <c r="H825" s="418"/>
      <c r="I825" s="418"/>
      <c r="J825" s="401"/>
      <c r="K825" s="191"/>
      <c r="L825" s="191"/>
      <c r="M825" s="191"/>
      <c r="N825" s="191"/>
      <c r="O825" s="191"/>
      <c r="P825" s="191"/>
      <c r="Q825" s="191"/>
      <c r="R825" s="191"/>
      <c r="S825" s="191"/>
      <c r="T825" s="191"/>
      <c r="U825" s="191"/>
      <c r="V825" s="191"/>
      <c r="W825" s="191"/>
      <c r="X825" s="191"/>
      <c r="Y825" s="191"/>
      <c r="Z825" s="191"/>
      <c r="AA825" s="191"/>
      <c r="AB825" s="191"/>
      <c r="AC825" s="191"/>
      <c r="AD825" s="191"/>
    </row>
    <row r="826" spans="1:30" s="159" customFormat="1" ht="13.8">
      <c r="A826" s="409"/>
      <c r="B826" s="441"/>
      <c r="C826" s="388"/>
      <c r="D826" s="422"/>
      <c r="E826" s="417"/>
      <c r="F826" s="418"/>
      <c r="G826" s="418"/>
      <c r="H826" s="418"/>
      <c r="I826" s="418"/>
      <c r="J826" s="401"/>
      <c r="K826" s="191"/>
      <c r="L826" s="191"/>
      <c r="M826" s="191"/>
      <c r="N826" s="191"/>
      <c r="O826" s="191"/>
      <c r="P826" s="191"/>
      <c r="Q826" s="191"/>
      <c r="R826" s="191"/>
      <c r="S826" s="191"/>
      <c r="T826" s="191"/>
      <c r="U826" s="191"/>
      <c r="V826" s="191"/>
      <c r="W826" s="191"/>
      <c r="X826" s="191"/>
      <c r="Y826" s="191"/>
      <c r="Z826" s="191"/>
      <c r="AA826" s="191"/>
      <c r="AB826" s="191"/>
      <c r="AC826" s="191"/>
      <c r="AD826" s="191"/>
    </row>
    <row r="827" spans="1:30" s="159" customFormat="1" ht="13.8">
      <c r="A827" s="409"/>
      <c r="B827" s="441"/>
      <c r="C827" s="388"/>
      <c r="D827" s="422"/>
      <c r="E827" s="417"/>
      <c r="F827" s="418"/>
      <c r="G827" s="418"/>
      <c r="H827" s="418"/>
      <c r="I827" s="418"/>
      <c r="J827" s="401"/>
      <c r="K827" s="191"/>
      <c r="L827" s="191"/>
      <c r="M827" s="191"/>
      <c r="N827" s="191"/>
      <c r="O827" s="191"/>
      <c r="P827" s="191"/>
      <c r="Q827" s="191"/>
      <c r="R827" s="191"/>
      <c r="S827" s="191"/>
      <c r="T827" s="191"/>
      <c r="U827" s="191"/>
      <c r="V827" s="191"/>
      <c r="W827" s="191"/>
      <c r="X827" s="191"/>
      <c r="Y827" s="191"/>
      <c r="Z827" s="191"/>
      <c r="AA827" s="191"/>
      <c r="AB827" s="191"/>
      <c r="AC827" s="191"/>
      <c r="AD827" s="191"/>
    </row>
    <row r="828" spans="1:30" s="159" customFormat="1" ht="13.8">
      <c r="A828" s="409"/>
      <c r="B828" s="441"/>
      <c r="C828" s="388"/>
      <c r="D828" s="422"/>
      <c r="E828" s="417"/>
      <c r="F828" s="418"/>
      <c r="G828" s="418"/>
      <c r="H828" s="418"/>
      <c r="I828" s="418"/>
      <c r="J828" s="401"/>
      <c r="K828" s="191"/>
      <c r="L828" s="191"/>
      <c r="M828" s="191"/>
      <c r="N828" s="191"/>
      <c r="O828" s="191"/>
      <c r="P828" s="191"/>
      <c r="Q828" s="191"/>
      <c r="R828" s="191"/>
      <c r="S828" s="191"/>
      <c r="T828" s="191"/>
      <c r="U828" s="191"/>
      <c r="V828" s="191"/>
      <c r="W828" s="191"/>
      <c r="X828" s="191"/>
      <c r="Y828" s="191"/>
      <c r="Z828" s="191"/>
      <c r="AA828" s="191"/>
      <c r="AB828" s="191"/>
      <c r="AC828" s="191"/>
      <c r="AD828" s="191"/>
    </row>
    <row r="829" spans="1:30" s="159" customFormat="1" ht="13.8">
      <c r="A829" s="409"/>
      <c r="B829" s="441"/>
      <c r="C829" s="388"/>
      <c r="D829" s="422"/>
      <c r="E829" s="417"/>
      <c r="F829" s="418"/>
      <c r="G829" s="418"/>
      <c r="H829" s="418"/>
      <c r="I829" s="418"/>
      <c r="J829" s="401"/>
      <c r="K829" s="191"/>
      <c r="L829" s="191"/>
      <c r="M829" s="191"/>
      <c r="N829" s="191"/>
      <c r="O829" s="191"/>
      <c r="P829" s="191"/>
      <c r="Q829" s="191"/>
      <c r="R829" s="191"/>
      <c r="S829" s="191"/>
      <c r="T829" s="191"/>
      <c r="U829" s="191"/>
      <c r="V829" s="191"/>
      <c r="W829" s="191"/>
      <c r="X829" s="191"/>
      <c r="Y829" s="191"/>
      <c r="Z829" s="191"/>
      <c r="AA829" s="191"/>
      <c r="AB829" s="191"/>
      <c r="AC829" s="191"/>
      <c r="AD829" s="191"/>
    </row>
    <row r="830" spans="1:30" s="159" customFormat="1" ht="13.8">
      <c r="A830" s="409"/>
      <c r="B830" s="441"/>
      <c r="C830" s="388"/>
      <c r="D830" s="422"/>
      <c r="E830" s="417"/>
      <c r="F830" s="418"/>
      <c r="G830" s="418"/>
      <c r="H830" s="418"/>
      <c r="I830" s="418"/>
      <c r="J830" s="401"/>
      <c r="K830" s="191"/>
      <c r="L830" s="191"/>
      <c r="M830" s="191"/>
      <c r="N830" s="191"/>
      <c r="O830" s="191"/>
      <c r="P830" s="191"/>
      <c r="Q830" s="191"/>
      <c r="R830" s="191"/>
      <c r="S830" s="191"/>
      <c r="T830" s="191"/>
      <c r="U830" s="191"/>
      <c r="V830" s="191"/>
      <c r="W830" s="191"/>
      <c r="X830" s="191"/>
      <c r="Y830" s="191"/>
      <c r="Z830" s="191"/>
      <c r="AA830" s="191"/>
      <c r="AB830" s="191"/>
      <c r="AC830" s="191"/>
      <c r="AD830" s="191"/>
    </row>
    <row r="831" spans="1:30" s="159" customFormat="1" ht="13.8">
      <c r="A831" s="409"/>
      <c r="B831" s="441"/>
      <c r="C831" s="388"/>
      <c r="D831" s="404"/>
      <c r="E831" s="399"/>
      <c r="F831" s="401"/>
      <c r="G831" s="401"/>
      <c r="H831" s="401"/>
      <c r="I831" s="401"/>
      <c r="J831" s="407"/>
      <c r="K831" s="191"/>
      <c r="L831" s="191"/>
      <c r="M831" s="191"/>
      <c r="N831" s="191"/>
      <c r="O831" s="191"/>
      <c r="P831" s="191"/>
      <c r="Q831" s="191"/>
      <c r="R831" s="191"/>
      <c r="S831" s="191"/>
      <c r="T831" s="191"/>
      <c r="U831" s="191"/>
      <c r="V831" s="191"/>
      <c r="W831" s="191"/>
      <c r="X831" s="191"/>
      <c r="Y831" s="191"/>
      <c r="Z831" s="191"/>
      <c r="AA831" s="191"/>
      <c r="AB831" s="191"/>
      <c r="AC831" s="191"/>
      <c r="AD831" s="191"/>
    </row>
    <row r="832" spans="1:30" s="159" customFormat="1" ht="13.8">
      <c r="A832" s="409"/>
      <c r="B832" s="441"/>
      <c r="C832" s="388"/>
      <c r="D832" s="408"/>
      <c r="E832" s="409"/>
      <c r="F832" s="407"/>
      <c r="G832" s="407"/>
      <c r="H832" s="407"/>
      <c r="I832" s="407"/>
      <c r="J832" s="407"/>
      <c r="K832" s="191"/>
      <c r="L832" s="191"/>
      <c r="M832" s="191"/>
      <c r="N832" s="191"/>
      <c r="O832" s="191"/>
      <c r="P832" s="191"/>
      <c r="Q832" s="191"/>
      <c r="R832" s="191"/>
      <c r="S832" s="191"/>
      <c r="T832" s="191"/>
      <c r="U832" s="191"/>
      <c r="V832" s="191"/>
      <c r="W832" s="191"/>
      <c r="X832" s="191"/>
      <c r="Y832" s="191"/>
      <c r="Z832" s="191"/>
      <c r="AA832" s="191"/>
      <c r="AB832" s="191"/>
      <c r="AC832" s="191"/>
      <c r="AD832" s="191"/>
    </row>
    <row r="833" spans="1:30" s="199" customFormat="1" ht="13.8">
      <c r="A833" s="409"/>
      <c r="B833" s="441"/>
      <c r="C833" s="388"/>
      <c r="D833" s="410"/>
      <c r="E833" s="409"/>
      <c r="F833" s="407"/>
      <c r="G833" s="407"/>
      <c r="H833" s="407"/>
      <c r="I833" s="407"/>
      <c r="J833" s="407"/>
      <c r="K833" s="191"/>
      <c r="L833" s="191"/>
      <c r="M833" s="191"/>
      <c r="N833" s="191"/>
      <c r="O833" s="191"/>
      <c r="P833" s="191"/>
      <c r="Q833" s="191"/>
      <c r="R833" s="191"/>
      <c r="S833" s="191"/>
      <c r="T833" s="191"/>
      <c r="U833" s="191"/>
      <c r="V833" s="191"/>
      <c r="W833" s="191"/>
      <c r="X833" s="191"/>
      <c r="Y833" s="191"/>
      <c r="Z833" s="191"/>
      <c r="AA833" s="191"/>
      <c r="AB833" s="191"/>
      <c r="AC833" s="191"/>
      <c r="AD833" s="191"/>
    </row>
    <row r="834" spans="1:30" s="159" customFormat="1" ht="13.8">
      <c r="A834" s="409"/>
      <c r="B834" s="441"/>
      <c r="C834" s="388"/>
      <c r="D834" s="404"/>
      <c r="E834" s="399"/>
      <c r="F834" s="401"/>
      <c r="G834" s="401"/>
      <c r="H834" s="401"/>
      <c r="I834" s="401"/>
      <c r="J834" s="401"/>
      <c r="K834" s="191"/>
      <c r="L834" s="191"/>
      <c r="M834" s="191"/>
      <c r="N834" s="191"/>
      <c r="O834" s="191"/>
      <c r="P834" s="191"/>
      <c r="Q834" s="191"/>
      <c r="R834" s="191"/>
      <c r="S834" s="191"/>
      <c r="T834" s="191"/>
      <c r="U834" s="191"/>
      <c r="V834" s="191"/>
      <c r="W834" s="191"/>
      <c r="X834" s="191"/>
      <c r="Y834" s="191"/>
      <c r="Z834" s="191"/>
      <c r="AA834" s="191"/>
      <c r="AB834" s="191"/>
      <c r="AC834" s="191"/>
      <c r="AD834" s="191"/>
    </row>
    <row r="835" spans="1:30" s="159" customFormat="1" ht="13.8">
      <c r="A835" s="409"/>
      <c r="B835" s="441"/>
      <c r="C835" s="388"/>
      <c r="D835" s="398"/>
      <c r="E835" s="399"/>
      <c r="F835" s="401"/>
      <c r="G835" s="401"/>
      <c r="H835" s="401"/>
      <c r="I835" s="401"/>
      <c r="J835" s="401"/>
      <c r="K835" s="191"/>
      <c r="L835" s="191"/>
      <c r="M835" s="191"/>
      <c r="N835" s="191"/>
      <c r="O835" s="191"/>
      <c r="P835" s="191"/>
      <c r="Q835" s="191"/>
      <c r="R835" s="191"/>
      <c r="S835" s="191"/>
      <c r="T835" s="191"/>
      <c r="U835" s="191"/>
      <c r="V835" s="191"/>
      <c r="W835" s="191"/>
      <c r="X835" s="191"/>
      <c r="Y835" s="191"/>
      <c r="Z835" s="191"/>
      <c r="AA835" s="191"/>
      <c r="AB835" s="191"/>
      <c r="AC835" s="191"/>
      <c r="AD835" s="191"/>
    </row>
    <row r="836" spans="1:30" s="159" customFormat="1" ht="13.8">
      <c r="A836" s="409"/>
      <c r="B836" s="441"/>
      <c r="C836" s="388"/>
      <c r="D836" s="404"/>
      <c r="E836" s="399"/>
      <c r="F836" s="401"/>
      <c r="G836" s="401"/>
      <c r="H836" s="401"/>
      <c r="I836" s="401"/>
      <c r="J836" s="407"/>
      <c r="K836" s="191"/>
      <c r="L836" s="191"/>
      <c r="M836" s="191"/>
      <c r="N836" s="191"/>
      <c r="O836" s="191"/>
      <c r="P836" s="191"/>
      <c r="Q836" s="191"/>
      <c r="R836" s="191"/>
      <c r="S836" s="191"/>
      <c r="T836" s="191"/>
      <c r="U836" s="191"/>
      <c r="V836" s="191"/>
      <c r="W836" s="191"/>
      <c r="X836" s="191"/>
      <c r="Y836" s="191"/>
      <c r="Z836" s="191"/>
      <c r="AA836" s="191"/>
      <c r="AB836" s="191"/>
      <c r="AC836" s="191"/>
      <c r="AD836" s="191"/>
    </row>
    <row r="837" spans="1:30" s="159" customFormat="1" ht="13.8">
      <c r="A837" s="409"/>
      <c r="B837" s="441"/>
      <c r="C837" s="388"/>
      <c r="D837" s="408"/>
      <c r="E837" s="409"/>
      <c r="F837" s="407"/>
      <c r="G837" s="407"/>
      <c r="H837" s="407"/>
      <c r="I837" s="407"/>
      <c r="J837" s="407"/>
      <c r="K837" s="191"/>
      <c r="L837" s="191"/>
      <c r="M837" s="191"/>
      <c r="N837" s="191"/>
      <c r="O837" s="191"/>
      <c r="P837" s="191"/>
      <c r="Q837" s="191"/>
      <c r="R837" s="191"/>
      <c r="S837" s="191"/>
      <c r="T837" s="191"/>
      <c r="U837" s="191"/>
      <c r="V837" s="191"/>
      <c r="W837" s="191"/>
      <c r="X837" s="191"/>
      <c r="Y837" s="191"/>
      <c r="Z837" s="191"/>
      <c r="AA837" s="191"/>
      <c r="AB837" s="191"/>
      <c r="AC837" s="191"/>
      <c r="AD837" s="191"/>
    </row>
    <row r="838" spans="1:30" s="198" customFormat="1" ht="13.8">
      <c r="A838" s="409"/>
      <c r="B838" s="441"/>
      <c r="C838" s="388"/>
      <c r="D838" s="410"/>
      <c r="E838" s="409"/>
      <c r="F838" s="407"/>
      <c r="G838" s="407"/>
      <c r="H838" s="407"/>
      <c r="I838" s="407"/>
      <c r="J838" s="407"/>
      <c r="K838" s="191"/>
      <c r="L838" s="191"/>
      <c r="M838" s="191"/>
      <c r="N838" s="191"/>
      <c r="O838" s="191"/>
      <c r="P838" s="191"/>
      <c r="Q838" s="191"/>
      <c r="R838" s="191"/>
      <c r="S838" s="191"/>
      <c r="T838" s="191"/>
      <c r="U838" s="191"/>
      <c r="V838" s="191"/>
      <c r="W838" s="191"/>
      <c r="X838" s="191"/>
      <c r="Y838" s="191"/>
      <c r="Z838" s="191"/>
      <c r="AA838" s="191"/>
      <c r="AB838" s="191"/>
      <c r="AC838" s="191"/>
      <c r="AD838" s="191"/>
    </row>
    <row r="839" spans="1:30" s="18" customFormat="1" ht="13.8">
      <c r="A839" s="409"/>
      <c r="B839" s="441"/>
      <c r="C839" s="388"/>
      <c r="D839" s="404"/>
      <c r="E839" s="399"/>
      <c r="F839" s="401"/>
      <c r="G839" s="401"/>
      <c r="H839" s="401"/>
      <c r="I839" s="401"/>
      <c r="J839" s="401"/>
      <c r="K839" s="152"/>
      <c r="L839" s="152"/>
      <c r="M839" s="152"/>
      <c r="N839" s="152"/>
      <c r="O839" s="152"/>
      <c r="P839" s="152"/>
      <c r="Q839" s="152"/>
      <c r="R839" s="152"/>
      <c r="S839" s="152"/>
      <c r="T839" s="152"/>
      <c r="U839" s="152"/>
      <c r="V839" s="152"/>
      <c r="W839" s="152"/>
      <c r="X839" s="152"/>
      <c r="Y839" s="152"/>
      <c r="Z839" s="152"/>
      <c r="AA839" s="152"/>
      <c r="AB839" s="152"/>
      <c r="AC839" s="152"/>
      <c r="AD839" s="152"/>
    </row>
    <row r="840" spans="1:30" s="199" customFormat="1" ht="13.8">
      <c r="A840" s="409"/>
      <c r="B840" s="444"/>
      <c r="C840" s="389"/>
      <c r="D840" s="411"/>
      <c r="E840" s="409"/>
      <c r="F840" s="407"/>
      <c r="G840" s="407"/>
      <c r="H840" s="407"/>
      <c r="I840" s="407"/>
      <c r="J840" s="407"/>
      <c r="K840" s="191"/>
      <c r="L840" s="191"/>
      <c r="M840" s="191"/>
      <c r="N840" s="191"/>
      <c r="O840" s="191"/>
      <c r="P840" s="191"/>
      <c r="Q840" s="191"/>
      <c r="R840" s="191"/>
      <c r="S840" s="191"/>
      <c r="T840" s="191"/>
      <c r="U840" s="191"/>
      <c r="V840" s="191"/>
      <c r="W840" s="191"/>
      <c r="X840" s="191"/>
      <c r="Y840" s="191"/>
      <c r="Z840" s="191"/>
      <c r="AA840" s="191"/>
      <c r="AB840" s="191"/>
      <c r="AC840" s="191"/>
      <c r="AD840" s="191"/>
    </row>
    <row r="841" spans="1:30" s="159" customFormat="1" ht="13.8">
      <c r="A841" s="409"/>
      <c r="B841" s="441"/>
      <c r="C841" s="388"/>
      <c r="D841" s="398"/>
      <c r="E841" s="399"/>
      <c r="F841" s="401"/>
      <c r="G841" s="401"/>
      <c r="H841" s="401"/>
      <c r="I841" s="401"/>
      <c r="J841" s="401"/>
      <c r="K841" s="191"/>
      <c r="L841" s="191"/>
      <c r="M841" s="191"/>
      <c r="N841" s="191"/>
      <c r="O841" s="191"/>
      <c r="P841" s="191"/>
      <c r="Q841" s="191"/>
      <c r="R841" s="191"/>
      <c r="S841" s="191"/>
      <c r="T841" s="191"/>
      <c r="U841" s="191"/>
      <c r="V841" s="191"/>
      <c r="W841" s="191"/>
      <c r="X841" s="191"/>
      <c r="Y841" s="191"/>
      <c r="Z841" s="191"/>
      <c r="AA841" s="191"/>
      <c r="AB841" s="191"/>
      <c r="AC841" s="191"/>
      <c r="AD841" s="191"/>
    </row>
    <row r="842" spans="1:30" s="159" customFormat="1" ht="13.8">
      <c r="A842" s="409"/>
      <c r="B842" s="441"/>
      <c r="C842" s="388"/>
      <c r="D842" s="398"/>
      <c r="E842" s="399"/>
      <c r="F842" s="401"/>
      <c r="G842" s="401"/>
      <c r="H842" s="401"/>
      <c r="I842" s="401"/>
      <c r="J842" s="401"/>
      <c r="K842" s="191"/>
      <c r="L842" s="191"/>
      <c r="M842" s="191"/>
      <c r="N842" s="191"/>
      <c r="O842" s="191"/>
      <c r="P842" s="191"/>
      <c r="Q842" s="191"/>
      <c r="R842" s="191"/>
      <c r="S842" s="191"/>
      <c r="T842" s="191"/>
      <c r="U842" s="191"/>
      <c r="V842" s="191"/>
      <c r="W842" s="191"/>
      <c r="X842" s="191"/>
      <c r="Y842" s="191"/>
      <c r="Z842" s="191"/>
      <c r="AA842" s="191"/>
      <c r="AB842" s="191"/>
      <c r="AC842" s="191"/>
      <c r="AD842" s="191"/>
    </row>
    <row r="843" spans="1:30" s="159" customFormat="1" ht="13.8">
      <c r="A843" s="409"/>
      <c r="B843" s="441"/>
      <c r="C843" s="388"/>
      <c r="D843" s="404"/>
      <c r="E843" s="399"/>
      <c r="F843" s="401"/>
      <c r="G843" s="401"/>
      <c r="H843" s="401"/>
      <c r="I843" s="401"/>
      <c r="J843" s="407"/>
      <c r="K843" s="191"/>
      <c r="L843" s="191"/>
      <c r="M843" s="191"/>
      <c r="N843" s="191"/>
      <c r="O843" s="191"/>
      <c r="P843" s="191"/>
      <c r="Q843" s="191"/>
      <c r="R843" s="191"/>
      <c r="S843" s="191"/>
      <c r="T843" s="191"/>
      <c r="U843" s="191"/>
      <c r="V843" s="191"/>
      <c r="W843" s="191"/>
      <c r="X843" s="191"/>
      <c r="Y843" s="191"/>
      <c r="Z843" s="191"/>
      <c r="AA843" s="191"/>
      <c r="AB843" s="191"/>
      <c r="AC843" s="191"/>
      <c r="AD843" s="191"/>
    </row>
    <row r="844" spans="1:30" s="159" customFormat="1" ht="13.8">
      <c r="A844" s="409"/>
      <c r="B844" s="441"/>
      <c r="C844" s="388"/>
      <c r="D844" s="404"/>
      <c r="E844" s="399"/>
      <c r="F844" s="401"/>
      <c r="G844" s="401"/>
      <c r="H844" s="401"/>
      <c r="I844" s="401"/>
      <c r="J844" s="401"/>
      <c r="K844" s="191"/>
      <c r="L844" s="191"/>
      <c r="M844" s="191"/>
      <c r="N844" s="191"/>
      <c r="O844" s="191"/>
      <c r="P844" s="191"/>
      <c r="Q844" s="191"/>
      <c r="R844" s="191"/>
      <c r="S844" s="191"/>
      <c r="T844" s="191"/>
      <c r="U844" s="191"/>
      <c r="V844" s="191"/>
      <c r="W844" s="191"/>
      <c r="X844" s="191"/>
      <c r="Y844" s="191"/>
      <c r="Z844" s="191"/>
      <c r="AA844" s="191"/>
      <c r="AB844" s="191"/>
      <c r="AC844" s="191"/>
      <c r="AD844" s="191"/>
    </row>
    <row r="845" spans="1:30" s="199" customFormat="1" ht="13.8">
      <c r="A845" s="409"/>
      <c r="B845" s="441"/>
      <c r="C845" s="388"/>
      <c r="D845" s="410"/>
      <c r="E845" s="409"/>
      <c r="F845" s="407"/>
      <c r="G845" s="407"/>
      <c r="H845" s="407"/>
      <c r="I845" s="407"/>
      <c r="J845" s="407"/>
      <c r="K845" s="191"/>
      <c r="L845" s="191"/>
      <c r="M845" s="191"/>
      <c r="N845" s="191"/>
      <c r="O845" s="191"/>
      <c r="P845" s="191"/>
      <c r="Q845" s="191"/>
      <c r="R845" s="191"/>
      <c r="S845" s="191"/>
      <c r="T845" s="191"/>
      <c r="U845" s="191"/>
      <c r="V845" s="191"/>
      <c r="W845" s="191"/>
      <c r="X845" s="191"/>
      <c r="Y845" s="191"/>
      <c r="Z845" s="191"/>
      <c r="AA845" s="191"/>
      <c r="AB845" s="191"/>
      <c r="AC845" s="191"/>
      <c r="AD845" s="191"/>
    </row>
    <row r="846" spans="1:30" s="159" customFormat="1" ht="13.8">
      <c r="A846" s="409"/>
      <c r="B846" s="441"/>
      <c r="C846" s="388"/>
      <c r="D846" s="404"/>
      <c r="E846" s="399"/>
      <c r="F846" s="401"/>
      <c r="G846" s="401"/>
      <c r="H846" s="401"/>
      <c r="I846" s="401"/>
      <c r="J846" s="401"/>
      <c r="K846" s="191"/>
      <c r="L846" s="191"/>
      <c r="M846" s="191"/>
      <c r="N846" s="191"/>
      <c r="O846" s="191"/>
      <c r="P846" s="191"/>
      <c r="Q846" s="191"/>
      <c r="R846" s="191"/>
      <c r="S846" s="191"/>
      <c r="T846" s="191"/>
      <c r="U846" s="191"/>
      <c r="V846" s="191"/>
      <c r="W846" s="191"/>
      <c r="X846" s="191"/>
      <c r="Y846" s="191"/>
      <c r="Z846" s="191"/>
      <c r="AA846" s="191"/>
      <c r="AB846" s="191"/>
      <c r="AC846" s="191"/>
      <c r="AD846" s="191"/>
    </row>
    <row r="847" spans="1:30" s="159" customFormat="1" ht="13.8">
      <c r="A847" s="409"/>
      <c r="B847" s="441"/>
      <c r="C847" s="388"/>
      <c r="D847" s="398"/>
      <c r="E847" s="399"/>
      <c r="F847" s="401"/>
      <c r="G847" s="401"/>
      <c r="H847" s="401"/>
      <c r="I847" s="401"/>
      <c r="J847" s="401"/>
      <c r="K847" s="191"/>
      <c r="L847" s="191"/>
      <c r="M847" s="191"/>
      <c r="N847" s="191"/>
      <c r="O847" s="191"/>
      <c r="P847" s="191"/>
      <c r="Q847" s="191"/>
      <c r="R847" s="191"/>
      <c r="S847" s="191"/>
      <c r="T847" s="191"/>
      <c r="U847" s="191"/>
      <c r="V847" s="191"/>
      <c r="W847" s="191"/>
      <c r="X847" s="191"/>
      <c r="Y847" s="191"/>
      <c r="Z847" s="191"/>
      <c r="AA847" s="191"/>
      <c r="AB847" s="191"/>
      <c r="AC847" s="191"/>
      <c r="AD847" s="191"/>
    </row>
    <row r="848" spans="1:30" s="159" customFormat="1" ht="13.8">
      <c r="A848" s="409"/>
      <c r="B848" s="441"/>
      <c r="C848" s="388"/>
      <c r="D848" s="398"/>
      <c r="E848" s="399"/>
      <c r="F848" s="415"/>
      <c r="G848" s="401"/>
      <c r="H848" s="401"/>
      <c r="I848" s="401"/>
      <c r="J848" s="401"/>
      <c r="K848" s="191"/>
      <c r="L848" s="191"/>
      <c r="M848" s="191"/>
      <c r="N848" s="191"/>
      <c r="O848" s="191"/>
      <c r="P848" s="191"/>
      <c r="Q848" s="191"/>
      <c r="R848" s="191"/>
      <c r="S848" s="191"/>
      <c r="T848" s="191"/>
      <c r="U848" s="191"/>
      <c r="V848" s="191"/>
      <c r="W848" s="191"/>
      <c r="X848" s="191"/>
      <c r="Y848" s="191"/>
      <c r="Z848" s="191"/>
      <c r="AA848" s="191"/>
      <c r="AB848" s="191"/>
      <c r="AC848" s="191"/>
      <c r="AD848" s="191"/>
    </row>
    <row r="849" spans="1:30" s="159" customFormat="1" ht="13.8">
      <c r="A849" s="409"/>
      <c r="B849" s="441"/>
      <c r="C849" s="388"/>
      <c r="D849" s="404"/>
      <c r="E849" s="399"/>
      <c r="F849" s="401"/>
      <c r="G849" s="401"/>
      <c r="H849" s="401"/>
      <c r="I849" s="401"/>
      <c r="J849" s="407"/>
      <c r="K849" s="191"/>
      <c r="L849" s="191"/>
      <c r="M849" s="191"/>
      <c r="N849" s="191"/>
      <c r="O849" s="191"/>
      <c r="P849" s="191"/>
      <c r="Q849" s="191"/>
      <c r="R849" s="191"/>
      <c r="S849" s="191"/>
      <c r="T849" s="191"/>
      <c r="U849" s="191"/>
      <c r="V849" s="191"/>
      <c r="W849" s="191"/>
      <c r="X849" s="191"/>
      <c r="Y849" s="191"/>
      <c r="Z849" s="191"/>
      <c r="AA849" s="191"/>
      <c r="AB849" s="191"/>
      <c r="AC849" s="191"/>
      <c r="AD849" s="191"/>
    </row>
    <row r="850" spans="1:30" s="191" customFormat="1" ht="13.8">
      <c r="A850" s="409"/>
      <c r="B850" s="441"/>
      <c r="C850" s="388"/>
      <c r="D850" s="404"/>
      <c r="E850" s="399"/>
      <c r="F850" s="401"/>
      <c r="G850" s="401"/>
      <c r="H850" s="401"/>
      <c r="I850" s="401"/>
      <c r="J850" s="407"/>
    </row>
    <row r="851" spans="1:30" s="199" customFormat="1" ht="27" customHeight="1">
      <c r="A851" s="409"/>
      <c r="B851" s="441"/>
      <c r="C851" s="388"/>
      <c r="D851" s="410"/>
      <c r="E851" s="409"/>
      <c r="F851" s="407"/>
      <c r="G851" s="407"/>
      <c r="H851" s="407"/>
      <c r="I851" s="407"/>
      <c r="J851" s="407"/>
      <c r="K851" s="191"/>
      <c r="L851" s="191"/>
      <c r="M851" s="191"/>
      <c r="N851" s="191"/>
      <c r="O851" s="191"/>
      <c r="P851" s="191"/>
      <c r="Q851" s="191"/>
      <c r="R851" s="191"/>
      <c r="S851" s="191"/>
      <c r="T851" s="191"/>
      <c r="U851" s="191"/>
      <c r="V851" s="191"/>
      <c r="W851" s="191"/>
      <c r="X851" s="191"/>
      <c r="Y851" s="191"/>
      <c r="Z851" s="191"/>
      <c r="AA851" s="191"/>
      <c r="AB851" s="191"/>
      <c r="AC851" s="191"/>
      <c r="AD851" s="191"/>
    </row>
    <row r="852" spans="1:30" s="159" customFormat="1" ht="13.8">
      <c r="A852" s="409"/>
      <c r="B852" s="441"/>
      <c r="C852" s="388"/>
      <c r="D852" s="404"/>
      <c r="E852" s="399"/>
      <c r="F852" s="401"/>
      <c r="G852" s="401"/>
      <c r="H852" s="401"/>
      <c r="I852" s="401"/>
      <c r="J852" s="401"/>
      <c r="K852" s="191"/>
      <c r="L852" s="191"/>
      <c r="M852" s="191"/>
      <c r="N852" s="191"/>
      <c r="O852" s="191"/>
      <c r="P852" s="191"/>
      <c r="Q852" s="191"/>
      <c r="R852" s="191"/>
      <c r="S852" s="191"/>
      <c r="T852" s="191"/>
      <c r="U852" s="191"/>
      <c r="V852" s="191"/>
      <c r="W852" s="191"/>
      <c r="X852" s="191"/>
      <c r="Y852" s="191"/>
      <c r="Z852" s="191"/>
      <c r="AA852" s="191"/>
      <c r="AB852" s="191"/>
      <c r="AC852" s="191"/>
      <c r="AD852" s="191"/>
    </row>
    <row r="853" spans="1:30" s="159" customFormat="1" ht="13.8">
      <c r="A853" s="409"/>
      <c r="B853" s="441"/>
      <c r="C853" s="388"/>
      <c r="D853" s="427"/>
      <c r="E853" s="399"/>
      <c r="F853" s="401"/>
      <c r="G853" s="401"/>
      <c r="H853" s="401"/>
      <c r="I853" s="401"/>
      <c r="J853" s="401"/>
      <c r="K853" s="191"/>
      <c r="L853" s="191"/>
      <c r="M853" s="191"/>
      <c r="N853" s="191"/>
      <c r="O853" s="191"/>
      <c r="P853" s="191"/>
      <c r="Q853" s="191"/>
      <c r="R853" s="191"/>
      <c r="S853" s="191"/>
      <c r="T853" s="191"/>
      <c r="U853" s="191"/>
      <c r="V853" s="191"/>
      <c r="W853" s="191"/>
      <c r="X853" s="191"/>
      <c r="Y853" s="191"/>
      <c r="Z853" s="191"/>
      <c r="AA853" s="191"/>
      <c r="AB853" s="191"/>
      <c r="AC853" s="191"/>
      <c r="AD853" s="191"/>
    </row>
    <row r="854" spans="1:30" s="159" customFormat="1" ht="13.8">
      <c r="A854" s="409"/>
      <c r="B854" s="441"/>
      <c r="C854" s="388"/>
      <c r="D854" s="398"/>
      <c r="E854" s="399"/>
      <c r="F854" s="401"/>
      <c r="G854" s="401"/>
      <c r="H854" s="401"/>
      <c r="I854" s="401"/>
      <c r="J854" s="401"/>
      <c r="K854" s="191"/>
      <c r="L854" s="191"/>
      <c r="M854" s="191"/>
      <c r="N854" s="191"/>
      <c r="O854" s="191"/>
      <c r="P854" s="191"/>
      <c r="Q854" s="191"/>
      <c r="R854" s="191"/>
      <c r="S854" s="191"/>
      <c r="T854" s="191"/>
      <c r="U854" s="191"/>
      <c r="V854" s="191"/>
      <c r="W854" s="191"/>
      <c r="X854" s="191"/>
      <c r="Y854" s="191"/>
      <c r="Z854" s="191"/>
      <c r="AA854" s="191"/>
      <c r="AB854" s="191"/>
      <c r="AC854" s="191"/>
      <c r="AD854" s="191"/>
    </row>
    <row r="855" spans="1:30" s="159" customFormat="1" ht="13.8">
      <c r="A855" s="409"/>
      <c r="B855" s="441"/>
      <c r="C855" s="388"/>
      <c r="D855" s="398"/>
      <c r="E855" s="399"/>
      <c r="F855" s="401"/>
      <c r="G855" s="401"/>
      <c r="H855" s="401"/>
      <c r="I855" s="401"/>
      <c r="J855" s="401"/>
      <c r="K855" s="191"/>
      <c r="L855" s="191"/>
      <c r="M855" s="191"/>
      <c r="N855" s="191"/>
      <c r="O855" s="191"/>
      <c r="P855" s="191"/>
      <c r="Q855" s="191"/>
      <c r="R855" s="191"/>
      <c r="S855" s="191"/>
      <c r="T855" s="191"/>
      <c r="U855" s="191"/>
      <c r="V855" s="191"/>
      <c r="W855" s="191"/>
      <c r="X855" s="191"/>
      <c r="Y855" s="191"/>
      <c r="Z855" s="191"/>
      <c r="AA855" s="191"/>
      <c r="AB855" s="191"/>
      <c r="AC855" s="191"/>
      <c r="AD855" s="191"/>
    </row>
    <row r="856" spans="1:30" s="159" customFormat="1" ht="13.8">
      <c r="A856" s="409"/>
      <c r="B856" s="441"/>
      <c r="C856" s="388"/>
      <c r="D856" s="404"/>
      <c r="E856" s="399"/>
      <c r="F856" s="401"/>
      <c r="G856" s="401"/>
      <c r="H856" s="401"/>
      <c r="I856" s="401"/>
      <c r="J856" s="401"/>
      <c r="K856" s="191"/>
      <c r="L856" s="191"/>
      <c r="M856" s="191"/>
      <c r="N856" s="191"/>
      <c r="O856" s="191"/>
      <c r="P856" s="191"/>
      <c r="Q856" s="191"/>
      <c r="R856" s="191"/>
      <c r="S856" s="191"/>
      <c r="T856" s="191"/>
      <c r="U856" s="191"/>
      <c r="V856" s="191"/>
      <c r="W856" s="191"/>
      <c r="X856" s="191"/>
      <c r="Y856" s="191"/>
      <c r="Z856" s="191"/>
      <c r="AA856" s="191"/>
      <c r="AB856" s="191"/>
      <c r="AC856" s="191"/>
      <c r="AD856" s="191"/>
    </row>
    <row r="857" spans="1:30" s="159" customFormat="1" ht="13.8">
      <c r="A857" s="409"/>
      <c r="B857" s="441"/>
      <c r="C857" s="388"/>
      <c r="D857" s="427"/>
      <c r="E857" s="399"/>
      <c r="F857" s="401"/>
      <c r="G857" s="401"/>
      <c r="H857" s="401"/>
      <c r="I857" s="401"/>
      <c r="J857" s="401"/>
      <c r="K857" s="191"/>
      <c r="L857" s="191"/>
      <c r="M857" s="191"/>
      <c r="N857" s="191"/>
      <c r="O857" s="191"/>
      <c r="P857" s="191"/>
      <c r="Q857" s="191"/>
      <c r="R857" s="191"/>
      <c r="S857" s="191"/>
      <c r="T857" s="191"/>
      <c r="U857" s="191"/>
      <c r="V857" s="191"/>
      <c r="W857" s="191"/>
      <c r="X857" s="191"/>
      <c r="Y857" s="191"/>
      <c r="Z857" s="191"/>
      <c r="AA857" s="191"/>
      <c r="AB857" s="191"/>
      <c r="AC857" s="191"/>
      <c r="AD857" s="191"/>
    </row>
    <row r="858" spans="1:30" s="159" customFormat="1" ht="13.8">
      <c r="A858" s="409"/>
      <c r="B858" s="441"/>
      <c r="C858" s="388"/>
      <c r="D858" s="398"/>
      <c r="E858" s="399"/>
      <c r="F858" s="401"/>
      <c r="G858" s="401"/>
      <c r="H858" s="401"/>
      <c r="I858" s="401"/>
      <c r="J858" s="401"/>
      <c r="K858" s="191"/>
      <c r="L858" s="191"/>
      <c r="M858" s="191"/>
      <c r="N858" s="191"/>
      <c r="O858" s="191"/>
      <c r="P858" s="191"/>
      <c r="Q858" s="191"/>
      <c r="R858" s="191"/>
      <c r="S858" s="191"/>
      <c r="T858" s="191"/>
      <c r="U858" s="191"/>
      <c r="V858" s="191"/>
      <c r="W858" s="191"/>
      <c r="X858" s="191"/>
      <c r="Y858" s="191"/>
      <c r="Z858" s="191"/>
      <c r="AA858" s="191"/>
      <c r="AB858" s="191"/>
      <c r="AC858" s="191"/>
      <c r="AD858" s="191"/>
    </row>
    <row r="859" spans="1:30" s="159" customFormat="1" ht="13.8">
      <c r="A859" s="409"/>
      <c r="B859" s="441"/>
      <c r="C859" s="388"/>
      <c r="D859" s="404"/>
      <c r="E859" s="399"/>
      <c r="F859" s="401"/>
      <c r="G859" s="401"/>
      <c r="H859" s="401"/>
      <c r="I859" s="401"/>
      <c r="J859" s="407"/>
      <c r="K859" s="191"/>
      <c r="L859" s="191"/>
      <c r="M859" s="191"/>
      <c r="N859" s="191"/>
      <c r="O859" s="191"/>
      <c r="P859" s="191"/>
      <c r="Q859" s="191"/>
      <c r="R859" s="191"/>
      <c r="S859" s="191"/>
      <c r="T859" s="191"/>
      <c r="U859" s="191"/>
      <c r="V859" s="191"/>
      <c r="W859" s="191"/>
      <c r="X859" s="191"/>
      <c r="Y859" s="191"/>
      <c r="Z859" s="191"/>
      <c r="AA859" s="191"/>
      <c r="AB859" s="191"/>
      <c r="AC859" s="191"/>
      <c r="AD859" s="191"/>
    </row>
    <row r="860" spans="1:30" s="18" customFormat="1" ht="13.8">
      <c r="A860" s="409"/>
      <c r="B860" s="441"/>
      <c r="C860" s="388"/>
      <c r="D860" s="404"/>
      <c r="E860" s="399"/>
      <c r="F860" s="401"/>
      <c r="G860" s="401"/>
      <c r="H860" s="401"/>
      <c r="I860" s="401"/>
      <c r="J860" s="401"/>
      <c r="K860" s="152"/>
      <c r="L860" s="152"/>
      <c r="M860" s="152"/>
      <c r="N860" s="152"/>
      <c r="O860" s="152"/>
      <c r="P860" s="152"/>
      <c r="Q860" s="152"/>
      <c r="R860" s="152"/>
      <c r="S860" s="152"/>
      <c r="T860" s="152"/>
      <c r="U860" s="152"/>
      <c r="V860" s="152"/>
      <c r="W860" s="152"/>
      <c r="X860" s="152"/>
      <c r="Y860" s="152"/>
      <c r="Z860" s="152"/>
      <c r="AA860" s="152"/>
      <c r="AB860" s="152"/>
      <c r="AC860" s="152"/>
      <c r="AD860" s="152"/>
    </row>
    <row r="861" spans="1:30" s="199" customFormat="1" ht="13.8">
      <c r="A861" s="409"/>
      <c r="B861" s="441"/>
      <c r="C861" s="388"/>
      <c r="D861" s="410"/>
      <c r="E861" s="409"/>
      <c r="F861" s="407"/>
      <c r="G861" s="407"/>
      <c r="H861" s="407"/>
      <c r="I861" s="407"/>
      <c r="J861" s="407"/>
      <c r="K861" s="191"/>
      <c r="L861" s="191"/>
      <c r="M861" s="191"/>
      <c r="N861" s="191"/>
      <c r="O861" s="191"/>
      <c r="P861" s="191"/>
      <c r="Q861" s="191"/>
      <c r="R861" s="191"/>
      <c r="S861" s="191"/>
      <c r="T861" s="191"/>
      <c r="U861" s="191"/>
      <c r="V861" s="191"/>
      <c r="W861" s="191"/>
      <c r="X861" s="191"/>
      <c r="Y861" s="191"/>
      <c r="Z861" s="191"/>
      <c r="AA861" s="191"/>
      <c r="AB861" s="191"/>
      <c r="AC861" s="191"/>
      <c r="AD861" s="191"/>
    </row>
    <row r="862" spans="1:30" s="159" customFormat="1" ht="13.8">
      <c r="A862" s="409"/>
      <c r="B862" s="441"/>
      <c r="C862" s="388"/>
      <c r="D862" s="404"/>
      <c r="E862" s="399"/>
      <c r="F862" s="401"/>
      <c r="G862" s="401"/>
      <c r="H862" s="401"/>
      <c r="I862" s="401"/>
      <c r="J862" s="401"/>
      <c r="K862" s="191"/>
      <c r="L862" s="191"/>
      <c r="M862" s="191"/>
      <c r="N862" s="191"/>
      <c r="O862" s="191"/>
      <c r="P862" s="191"/>
      <c r="Q862" s="191"/>
      <c r="R862" s="191"/>
      <c r="S862" s="191"/>
      <c r="T862" s="191"/>
      <c r="U862" s="191"/>
      <c r="V862" s="191"/>
      <c r="W862" s="191"/>
      <c r="X862" s="191"/>
      <c r="Y862" s="191"/>
      <c r="Z862" s="191"/>
      <c r="AA862" s="191"/>
      <c r="AB862" s="191"/>
      <c r="AC862" s="191"/>
      <c r="AD862" s="191"/>
    </row>
    <row r="863" spans="1:30" s="159" customFormat="1" ht="13.8">
      <c r="A863" s="409"/>
      <c r="B863" s="441"/>
      <c r="C863" s="388"/>
      <c r="D863" s="398"/>
      <c r="E863" s="399"/>
      <c r="F863" s="401"/>
      <c r="G863" s="401"/>
      <c r="H863" s="401"/>
      <c r="I863" s="401"/>
      <c r="J863" s="401"/>
      <c r="K863" s="191"/>
      <c r="L863" s="191"/>
      <c r="M863" s="191"/>
      <c r="N863" s="191"/>
      <c r="O863" s="191"/>
      <c r="P863" s="191"/>
      <c r="Q863" s="191"/>
      <c r="R863" s="191"/>
      <c r="S863" s="191"/>
      <c r="T863" s="191"/>
      <c r="U863" s="191"/>
      <c r="V863" s="191"/>
      <c r="W863" s="191"/>
      <c r="X863" s="191"/>
      <c r="Y863" s="191"/>
      <c r="Z863" s="191"/>
      <c r="AA863" s="191"/>
      <c r="AB863" s="191"/>
      <c r="AC863" s="191"/>
      <c r="AD863" s="191"/>
    </row>
    <row r="864" spans="1:30" s="159" customFormat="1" ht="13.8">
      <c r="A864" s="409"/>
      <c r="B864" s="441"/>
      <c r="C864" s="388"/>
      <c r="D864" s="404"/>
      <c r="E864" s="399"/>
      <c r="F864" s="401"/>
      <c r="G864" s="401"/>
      <c r="H864" s="401"/>
      <c r="I864" s="401"/>
      <c r="J864" s="407"/>
      <c r="K864" s="191"/>
      <c r="L864" s="191"/>
      <c r="M864" s="191"/>
      <c r="N864" s="191"/>
      <c r="O864" s="191"/>
      <c r="P864" s="191"/>
      <c r="Q864" s="191"/>
      <c r="R864" s="191"/>
      <c r="S864" s="191"/>
      <c r="T864" s="191"/>
      <c r="U864" s="191"/>
      <c r="V864" s="191"/>
      <c r="W864" s="191"/>
      <c r="X864" s="191"/>
      <c r="Y864" s="191"/>
      <c r="Z864" s="191"/>
      <c r="AA864" s="191"/>
      <c r="AB864" s="191"/>
      <c r="AC864" s="191"/>
      <c r="AD864" s="191"/>
    </row>
    <row r="865" spans="1:30" s="159" customFormat="1" ht="13.8">
      <c r="A865" s="409"/>
      <c r="B865" s="441"/>
      <c r="C865" s="388"/>
      <c r="D865" s="421"/>
      <c r="E865" s="409"/>
      <c r="F865" s="407"/>
      <c r="G865" s="407"/>
      <c r="H865" s="407"/>
      <c r="I865" s="407"/>
      <c r="J865" s="407"/>
      <c r="K865" s="191"/>
      <c r="L865" s="191"/>
      <c r="M865" s="191"/>
      <c r="N865" s="191"/>
      <c r="O865" s="191"/>
      <c r="P865" s="191"/>
      <c r="Q865" s="191"/>
      <c r="R865" s="191"/>
      <c r="S865" s="191"/>
      <c r="T865" s="191"/>
      <c r="U865" s="191"/>
      <c r="V865" s="191"/>
      <c r="W865" s="191"/>
      <c r="X865" s="191"/>
      <c r="Y865" s="191"/>
      <c r="Z865" s="191"/>
      <c r="AA865" s="191"/>
      <c r="AB865" s="191"/>
      <c r="AC865" s="191"/>
      <c r="AD865" s="191"/>
    </row>
    <row r="866" spans="1:30" s="198" customFormat="1" ht="13.8" customHeight="1">
      <c r="A866" s="409"/>
      <c r="B866" s="441"/>
      <c r="C866" s="388"/>
      <c r="D866" s="410"/>
      <c r="E866" s="409"/>
      <c r="F866" s="407"/>
      <c r="G866" s="407"/>
      <c r="H866" s="407"/>
      <c r="I866" s="407"/>
      <c r="J866" s="407"/>
      <c r="K866" s="191"/>
      <c r="L866" s="191"/>
      <c r="M866" s="191"/>
      <c r="N866" s="191"/>
      <c r="O866" s="191"/>
      <c r="P866" s="191"/>
      <c r="Q866" s="191"/>
      <c r="R866" s="191"/>
      <c r="S866" s="191"/>
      <c r="T866" s="191"/>
      <c r="U866" s="191"/>
      <c r="V866" s="191"/>
      <c r="W866" s="191"/>
      <c r="X866" s="191"/>
      <c r="Y866" s="191"/>
      <c r="Z866" s="191"/>
      <c r="AA866" s="191"/>
      <c r="AB866" s="191"/>
      <c r="AC866" s="191"/>
      <c r="AD866" s="191"/>
    </row>
    <row r="867" spans="1:30" s="18" customFormat="1" ht="13.8">
      <c r="A867" s="409"/>
      <c r="B867" s="441"/>
      <c r="C867" s="388"/>
      <c r="D867" s="408"/>
      <c r="E867" s="409"/>
      <c r="F867" s="407"/>
      <c r="G867" s="407"/>
      <c r="H867" s="407"/>
      <c r="I867" s="407"/>
      <c r="J867" s="407"/>
      <c r="K867" s="152"/>
      <c r="L867" s="152"/>
      <c r="M867" s="152"/>
      <c r="N867" s="152"/>
      <c r="O867" s="152"/>
      <c r="P867" s="152"/>
      <c r="Q867" s="152"/>
      <c r="R867" s="152"/>
      <c r="S867" s="152"/>
      <c r="T867" s="152"/>
      <c r="U867" s="152"/>
      <c r="V867" s="152"/>
      <c r="W867" s="152"/>
      <c r="X867" s="152"/>
      <c r="Y867" s="152"/>
      <c r="Z867" s="152"/>
      <c r="AA867" s="152"/>
      <c r="AB867" s="152"/>
      <c r="AC867" s="152"/>
      <c r="AD867" s="152"/>
    </row>
    <row r="868" spans="1:30" s="199" customFormat="1" ht="13.8">
      <c r="A868" s="409"/>
      <c r="B868" s="441"/>
      <c r="C868" s="388"/>
      <c r="D868" s="410"/>
      <c r="E868" s="409"/>
      <c r="F868" s="407"/>
      <c r="G868" s="407"/>
      <c r="H868" s="407"/>
      <c r="I868" s="407"/>
      <c r="J868" s="407"/>
      <c r="K868" s="191"/>
      <c r="L868" s="191"/>
      <c r="M868" s="191"/>
      <c r="N868" s="191"/>
      <c r="O868" s="191"/>
      <c r="P868" s="191"/>
      <c r="Q868" s="191"/>
      <c r="R868" s="191"/>
      <c r="S868" s="191"/>
      <c r="T868" s="191"/>
      <c r="U868" s="191"/>
      <c r="V868" s="191"/>
      <c r="W868" s="191"/>
      <c r="X868" s="191"/>
      <c r="Y868" s="191"/>
      <c r="Z868" s="191"/>
      <c r="AA868" s="191"/>
      <c r="AB868" s="191"/>
      <c r="AC868" s="191"/>
      <c r="AD868" s="191"/>
    </row>
    <row r="869" spans="1:30" s="191" customFormat="1" ht="13.8">
      <c r="A869" s="409"/>
      <c r="B869" s="441"/>
      <c r="C869" s="388"/>
      <c r="D869" s="404"/>
      <c r="E869" s="399"/>
      <c r="F869" s="401"/>
      <c r="G869" s="401"/>
      <c r="H869" s="401"/>
      <c r="I869" s="401"/>
      <c r="J869" s="401"/>
    </row>
    <row r="870" spans="1:30" s="159" customFormat="1" ht="13.8">
      <c r="A870" s="409"/>
      <c r="B870" s="441"/>
      <c r="C870" s="388"/>
      <c r="D870" s="422"/>
      <c r="E870" s="417"/>
      <c r="F870" s="418"/>
      <c r="G870" s="418"/>
      <c r="H870" s="418"/>
      <c r="I870" s="418"/>
      <c r="J870" s="401"/>
      <c r="K870" s="191"/>
      <c r="L870" s="191"/>
      <c r="M870" s="191"/>
      <c r="N870" s="191"/>
      <c r="O870" s="191"/>
      <c r="P870" s="191"/>
      <c r="Q870" s="191"/>
      <c r="R870" s="191"/>
      <c r="S870" s="191"/>
      <c r="T870" s="191"/>
      <c r="U870" s="191"/>
      <c r="V870" s="191"/>
      <c r="W870" s="191"/>
      <c r="X870" s="191"/>
      <c r="Y870" s="191"/>
      <c r="Z870" s="191"/>
      <c r="AA870" s="191"/>
      <c r="AB870" s="191"/>
      <c r="AC870" s="191"/>
      <c r="AD870" s="191"/>
    </row>
    <row r="871" spans="1:30" s="159" customFormat="1" ht="13.8">
      <c r="A871" s="409"/>
      <c r="B871" s="441"/>
      <c r="C871" s="388"/>
      <c r="D871" s="422"/>
      <c r="E871" s="417"/>
      <c r="F871" s="418"/>
      <c r="G871" s="418"/>
      <c r="H871" s="418"/>
      <c r="I871" s="418"/>
      <c r="J871" s="401"/>
      <c r="K871" s="191"/>
      <c r="L871" s="191"/>
      <c r="M871" s="191"/>
      <c r="N871" s="191"/>
      <c r="O871" s="191"/>
      <c r="P871" s="191"/>
      <c r="Q871" s="191"/>
      <c r="R871" s="191"/>
      <c r="S871" s="191"/>
      <c r="T871" s="191"/>
      <c r="U871" s="191"/>
      <c r="V871" s="191"/>
      <c r="W871" s="191"/>
      <c r="X871" s="191"/>
      <c r="Y871" s="191"/>
      <c r="Z871" s="191"/>
      <c r="AA871" s="191"/>
      <c r="AB871" s="191"/>
      <c r="AC871" s="191"/>
      <c r="AD871" s="191"/>
    </row>
    <row r="872" spans="1:30" s="159" customFormat="1" ht="13.8">
      <c r="A872" s="409"/>
      <c r="B872" s="441"/>
      <c r="C872" s="388"/>
      <c r="D872" s="422"/>
      <c r="E872" s="417"/>
      <c r="F872" s="418"/>
      <c r="G872" s="418"/>
      <c r="H872" s="418"/>
      <c r="I872" s="418"/>
      <c r="J872" s="401"/>
      <c r="K872" s="191"/>
      <c r="L872" s="191"/>
      <c r="M872" s="191"/>
      <c r="N872" s="191"/>
      <c r="O872" s="191"/>
      <c r="P872" s="191"/>
      <c r="Q872" s="191"/>
      <c r="R872" s="191"/>
      <c r="S872" s="191"/>
      <c r="T872" s="191"/>
      <c r="U872" s="191"/>
      <c r="V872" s="191"/>
      <c r="W872" s="191"/>
      <c r="X872" s="191"/>
      <c r="Y872" s="191"/>
      <c r="Z872" s="191"/>
      <c r="AA872" s="191"/>
      <c r="AB872" s="191"/>
      <c r="AC872" s="191"/>
      <c r="AD872" s="191"/>
    </row>
    <row r="873" spans="1:30" s="159" customFormat="1" ht="13.8">
      <c r="A873" s="409"/>
      <c r="B873" s="441"/>
      <c r="C873" s="388"/>
      <c r="D873" s="422"/>
      <c r="E873" s="417"/>
      <c r="F873" s="418"/>
      <c r="G873" s="418"/>
      <c r="H873" s="418"/>
      <c r="I873" s="418"/>
      <c r="J873" s="401"/>
      <c r="K873" s="191"/>
      <c r="L873" s="191"/>
      <c r="M873" s="191"/>
      <c r="N873" s="191"/>
      <c r="O873" s="191"/>
      <c r="P873" s="191"/>
      <c r="Q873" s="191"/>
      <c r="R873" s="191"/>
      <c r="S873" s="191"/>
      <c r="T873" s="191"/>
      <c r="U873" s="191"/>
      <c r="V873" s="191"/>
      <c r="W873" s="191"/>
      <c r="X873" s="191"/>
      <c r="Y873" s="191"/>
      <c r="Z873" s="191"/>
      <c r="AA873" s="191"/>
      <c r="AB873" s="191"/>
      <c r="AC873" s="191"/>
      <c r="AD873" s="191"/>
    </row>
    <row r="874" spans="1:30" s="159" customFormat="1" ht="13.8">
      <c r="A874" s="409"/>
      <c r="B874" s="441"/>
      <c r="C874" s="388"/>
      <c r="D874" s="408"/>
      <c r="E874" s="409"/>
      <c r="F874" s="407"/>
      <c r="G874" s="407"/>
      <c r="H874" s="407"/>
      <c r="I874" s="407"/>
      <c r="J874" s="407"/>
      <c r="K874" s="191"/>
      <c r="L874" s="191"/>
      <c r="M874" s="191"/>
      <c r="N874" s="191"/>
      <c r="O874" s="191"/>
      <c r="P874" s="191"/>
      <c r="Q874" s="191"/>
      <c r="R874" s="191"/>
      <c r="S874" s="191"/>
      <c r="T874" s="191"/>
      <c r="U874" s="191"/>
      <c r="V874" s="191"/>
      <c r="W874" s="191"/>
      <c r="X874" s="191"/>
      <c r="Y874" s="191"/>
      <c r="Z874" s="191"/>
      <c r="AA874" s="191"/>
      <c r="AB874" s="191"/>
      <c r="AC874" s="191"/>
      <c r="AD874" s="191"/>
    </row>
    <row r="875" spans="1:30" s="191" customFormat="1" ht="13.8">
      <c r="A875" s="409"/>
      <c r="B875" s="441"/>
      <c r="C875" s="388"/>
      <c r="D875" s="404"/>
      <c r="E875" s="399"/>
      <c r="F875" s="401"/>
      <c r="G875" s="401"/>
      <c r="H875" s="401"/>
      <c r="I875" s="401"/>
      <c r="J875" s="401"/>
    </row>
    <row r="876" spans="1:30" s="191" customFormat="1" ht="13.8">
      <c r="A876" s="409"/>
      <c r="B876" s="441"/>
      <c r="C876" s="388"/>
      <c r="D876" s="398"/>
      <c r="E876" s="399"/>
      <c r="F876" s="401"/>
      <c r="G876" s="401"/>
      <c r="H876" s="401"/>
      <c r="I876" s="401"/>
      <c r="J876" s="401"/>
    </row>
    <row r="877" spans="1:30" s="191" customFormat="1" ht="13.8">
      <c r="A877" s="409"/>
      <c r="B877" s="441"/>
      <c r="C877" s="388"/>
      <c r="D877" s="398"/>
      <c r="E877" s="399"/>
      <c r="F877" s="401"/>
      <c r="G877" s="401"/>
      <c r="H877" s="401"/>
      <c r="I877" s="401"/>
      <c r="J877" s="401"/>
    </row>
    <row r="878" spans="1:30" s="191" customFormat="1" ht="13.8">
      <c r="A878" s="409"/>
      <c r="B878" s="441"/>
      <c r="C878" s="388"/>
      <c r="D878" s="398"/>
      <c r="E878" s="399"/>
      <c r="F878" s="401"/>
      <c r="G878" s="401"/>
      <c r="H878" s="401"/>
      <c r="I878" s="401"/>
      <c r="J878" s="401"/>
    </row>
    <row r="879" spans="1:30" s="191" customFormat="1" ht="13.8">
      <c r="A879" s="409"/>
      <c r="B879" s="441"/>
      <c r="C879" s="388"/>
      <c r="D879" s="398"/>
      <c r="E879" s="399"/>
      <c r="F879" s="401"/>
      <c r="G879" s="401"/>
      <c r="H879" s="401"/>
      <c r="I879" s="401"/>
      <c r="J879" s="401"/>
    </row>
    <row r="880" spans="1:30" s="191" customFormat="1" ht="13.8">
      <c r="A880" s="409"/>
      <c r="B880" s="441"/>
      <c r="C880" s="388"/>
      <c r="D880" s="398"/>
      <c r="E880" s="399"/>
      <c r="F880" s="401"/>
      <c r="G880" s="401"/>
      <c r="H880" s="401"/>
      <c r="I880" s="401"/>
      <c r="J880" s="401"/>
    </row>
    <row r="881" spans="1:30" s="159" customFormat="1" ht="13.8">
      <c r="A881" s="409"/>
      <c r="B881" s="441"/>
      <c r="C881" s="388"/>
      <c r="D881" s="404"/>
      <c r="E881" s="399"/>
      <c r="F881" s="401"/>
      <c r="G881" s="401"/>
      <c r="H881" s="401"/>
      <c r="I881" s="401"/>
      <c r="J881" s="407"/>
      <c r="K881" s="191"/>
      <c r="L881" s="191"/>
      <c r="M881" s="191"/>
      <c r="N881" s="191"/>
      <c r="O881" s="191"/>
      <c r="P881" s="191"/>
      <c r="Q881" s="191"/>
      <c r="R881" s="191"/>
      <c r="S881" s="191"/>
      <c r="T881" s="191"/>
      <c r="U881" s="191"/>
      <c r="V881" s="191"/>
      <c r="W881" s="191"/>
      <c r="X881" s="191"/>
      <c r="Y881" s="191"/>
      <c r="Z881" s="191"/>
      <c r="AA881" s="191"/>
      <c r="AB881" s="191"/>
      <c r="AC881" s="191"/>
      <c r="AD881" s="191"/>
    </row>
    <row r="882" spans="1:30" s="18" customFormat="1" ht="13.8">
      <c r="A882" s="409"/>
      <c r="B882" s="441"/>
      <c r="C882" s="388"/>
      <c r="D882" s="408"/>
      <c r="E882" s="409"/>
      <c r="F882" s="407"/>
      <c r="G882" s="407"/>
      <c r="H882" s="407"/>
      <c r="I882" s="407"/>
      <c r="J882" s="407"/>
      <c r="K882" s="152"/>
      <c r="L882" s="152"/>
      <c r="M882" s="152"/>
      <c r="N882" s="152"/>
      <c r="O882" s="152"/>
      <c r="P882" s="152"/>
      <c r="Q882" s="152"/>
      <c r="R882" s="152"/>
      <c r="S882" s="152"/>
      <c r="T882" s="152"/>
      <c r="U882" s="152"/>
      <c r="V882" s="152"/>
      <c r="W882" s="152"/>
      <c r="X882" s="152"/>
      <c r="Y882" s="152"/>
      <c r="Z882" s="152"/>
      <c r="AA882" s="152"/>
      <c r="AB882" s="152"/>
      <c r="AC882" s="152"/>
      <c r="AD882" s="152"/>
    </row>
    <row r="883" spans="1:30" s="165" customFormat="1" ht="13.8">
      <c r="A883" s="409"/>
      <c r="B883" s="441"/>
      <c r="C883" s="388"/>
      <c r="D883" s="408"/>
      <c r="E883" s="409"/>
      <c r="F883" s="407"/>
      <c r="G883" s="407"/>
      <c r="H883" s="407"/>
      <c r="I883" s="407"/>
      <c r="J883" s="407"/>
      <c r="K883" s="380"/>
      <c r="L883" s="381"/>
      <c r="M883" s="191"/>
      <c r="N883" s="191"/>
      <c r="O883" s="191"/>
      <c r="P883" s="191"/>
      <c r="Q883" s="191"/>
      <c r="R883" s="191"/>
      <c r="S883" s="191"/>
      <c r="T883" s="191"/>
      <c r="U883" s="191"/>
      <c r="V883" s="191"/>
      <c r="W883" s="191"/>
      <c r="X883" s="191"/>
      <c r="Y883" s="191"/>
      <c r="Z883" s="191"/>
      <c r="AA883" s="191"/>
      <c r="AB883" s="191"/>
      <c r="AC883" s="191"/>
      <c r="AD883" s="191"/>
    </row>
    <row r="884" spans="1:30">
      <c r="A884" s="424"/>
      <c r="B884" s="442"/>
      <c r="C884" s="390"/>
      <c r="D884" s="423"/>
      <c r="E884" s="424"/>
      <c r="F884" s="425"/>
      <c r="G884" s="425"/>
      <c r="H884" s="425"/>
      <c r="I884" s="425"/>
      <c r="J884" s="425"/>
      <c r="K884" s="11"/>
      <c r="L884" s="11"/>
      <c r="M884" s="11"/>
      <c r="N884" s="11"/>
      <c r="O884" s="11"/>
      <c r="P884" s="11"/>
      <c r="Q884" s="11"/>
      <c r="R884" s="11"/>
      <c r="S884" s="11"/>
      <c r="T884" s="11"/>
      <c r="U884" s="11"/>
      <c r="V884" s="11"/>
      <c r="W884" s="11"/>
      <c r="X884" s="11"/>
      <c r="Y884" s="11"/>
      <c r="Z884" s="11"/>
      <c r="AA884" s="11"/>
      <c r="AB884" s="11"/>
      <c r="AC884" s="11"/>
      <c r="AD884" s="11"/>
    </row>
    <row r="885" spans="1:30" s="198" customFormat="1" ht="13.8">
      <c r="A885" s="409"/>
      <c r="B885" s="441"/>
      <c r="C885" s="388"/>
      <c r="D885" s="410"/>
      <c r="E885" s="409"/>
      <c r="F885" s="407"/>
      <c r="G885" s="407"/>
      <c r="H885" s="407"/>
      <c r="I885" s="407"/>
      <c r="J885" s="407"/>
      <c r="K885" s="191"/>
      <c r="L885" s="191"/>
      <c r="M885" s="191"/>
      <c r="N885" s="191"/>
      <c r="O885" s="191"/>
      <c r="P885" s="191"/>
      <c r="Q885" s="191"/>
      <c r="R885" s="191"/>
      <c r="S885" s="191"/>
      <c r="T885" s="191"/>
      <c r="U885" s="191"/>
      <c r="V885" s="191"/>
      <c r="W885" s="191"/>
      <c r="X885" s="191"/>
      <c r="Y885" s="191"/>
      <c r="Z885" s="191"/>
      <c r="AA885" s="191"/>
      <c r="AB885" s="191"/>
      <c r="AC885" s="191"/>
      <c r="AD885" s="191"/>
    </row>
    <row r="886" spans="1:30" s="191" customFormat="1" ht="13.8">
      <c r="A886" s="409"/>
      <c r="B886" s="441"/>
      <c r="C886" s="388"/>
      <c r="D886" s="404"/>
      <c r="E886" s="409"/>
      <c r="F886" s="401"/>
      <c r="G886" s="401"/>
      <c r="H886" s="401"/>
      <c r="I886" s="401"/>
      <c r="J886" s="401"/>
    </row>
    <row r="887" spans="1:30" s="191" customFormat="1" ht="13.8">
      <c r="A887" s="409"/>
      <c r="B887" s="441"/>
      <c r="C887" s="388"/>
      <c r="D887" s="416"/>
      <c r="E887" s="417"/>
      <c r="F887" s="418"/>
      <c r="G887" s="418"/>
      <c r="H887" s="418"/>
      <c r="I887" s="418"/>
      <c r="J887" s="418"/>
    </row>
    <row r="888" spans="1:30" s="191" customFormat="1" ht="13.8">
      <c r="A888" s="409"/>
      <c r="B888" s="441"/>
      <c r="C888" s="388"/>
      <c r="D888" s="422"/>
      <c r="E888" s="417"/>
      <c r="F888" s="418"/>
      <c r="G888" s="418"/>
      <c r="H888" s="418"/>
      <c r="I888" s="418"/>
      <c r="J888" s="418"/>
    </row>
    <row r="889" spans="1:30" s="191" customFormat="1" ht="13.8">
      <c r="A889" s="409"/>
      <c r="B889" s="441"/>
      <c r="C889" s="388"/>
      <c r="D889" s="422"/>
      <c r="E889" s="417"/>
      <c r="F889" s="418"/>
      <c r="G889" s="418"/>
      <c r="H889" s="418"/>
      <c r="I889" s="418"/>
      <c r="J889" s="418"/>
    </row>
    <row r="890" spans="1:30" s="191" customFormat="1" ht="13.8">
      <c r="A890" s="409"/>
      <c r="B890" s="441"/>
      <c r="C890" s="388"/>
      <c r="D890" s="422"/>
      <c r="E890" s="417"/>
      <c r="F890" s="418"/>
      <c r="G890" s="418"/>
      <c r="H890" s="418"/>
      <c r="I890" s="418"/>
      <c r="J890" s="418"/>
    </row>
    <row r="891" spans="1:30" s="191" customFormat="1" ht="13.8">
      <c r="A891" s="409"/>
      <c r="B891" s="441"/>
      <c r="C891" s="388"/>
      <c r="D891" s="422"/>
      <c r="E891" s="417"/>
      <c r="F891" s="418"/>
      <c r="G891" s="418"/>
      <c r="H891" s="418"/>
      <c r="I891" s="418"/>
      <c r="J891" s="418"/>
    </row>
    <row r="892" spans="1:30" s="191" customFormat="1" ht="13.8">
      <c r="A892" s="409"/>
      <c r="B892" s="441"/>
      <c r="C892" s="388"/>
      <c r="D892" s="422"/>
      <c r="E892" s="417"/>
      <c r="F892" s="418"/>
      <c r="G892" s="418"/>
      <c r="H892" s="418"/>
      <c r="I892" s="418"/>
      <c r="J892" s="418"/>
    </row>
    <row r="893" spans="1:30" s="191" customFormat="1" ht="13.8">
      <c r="A893" s="409"/>
      <c r="B893" s="441"/>
      <c r="C893" s="388"/>
      <c r="D893" s="422"/>
      <c r="E893" s="417"/>
      <c r="F893" s="418"/>
      <c r="G893" s="418"/>
      <c r="H893" s="418"/>
      <c r="I893" s="418"/>
      <c r="J893" s="418"/>
    </row>
    <row r="894" spans="1:30" s="191" customFormat="1" ht="13.8">
      <c r="A894" s="409"/>
      <c r="B894" s="441"/>
      <c r="C894" s="388"/>
      <c r="D894" s="422"/>
      <c r="E894" s="417"/>
      <c r="F894" s="418"/>
      <c r="G894" s="418"/>
      <c r="H894" s="418"/>
      <c r="I894" s="418"/>
      <c r="J894" s="418"/>
    </row>
    <row r="895" spans="1:30" s="191" customFormat="1" ht="13.8">
      <c r="A895" s="409"/>
      <c r="B895" s="441"/>
      <c r="C895" s="388"/>
      <c r="D895" s="422"/>
      <c r="E895" s="417"/>
      <c r="F895" s="418"/>
      <c r="G895" s="418"/>
      <c r="H895" s="418"/>
      <c r="I895" s="418"/>
      <c r="J895" s="418"/>
    </row>
    <row r="896" spans="1:30" s="159" customFormat="1" ht="13.8">
      <c r="A896" s="409"/>
      <c r="B896" s="441"/>
      <c r="C896" s="388"/>
      <c r="D896" s="422"/>
      <c r="E896" s="417"/>
      <c r="F896" s="418"/>
      <c r="G896" s="418"/>
      <c r="H896" s="418"/>
      <c r="I896" s="418"/>
      <c r="J896" s="418"/>
      <c r="K896" s="191"/>
      <c r="L896" s="191"/>
      <c r="M896" s="191"/>
      <c r="N896" s="191"/>
      <c r="O896" s="191"/>
      <c r="P896" s="191"/>
      <c r="Q896" s="191"/>
      <c r="R896" s="191"/>
      <c r="S896" s="191"/>
      <c r="T896" s="191"/>
      <c r="U896" s="191"/>
      <c r="V896" s="191"/>
      <c r="W896" s="191"/>
      <c r="X896" s="191"/>
      <c r="Y896" s="191"/>
      <c r="Z896" s="191"/>
      <c r="AA896" s="191"/>
      <c r="AB896" s="191"/>
      <c r="AC896" s="191"/>
      <c r="AD896" s="191"/>
    </row>
    <row r="897" spans="1:30" s="159" customFormat="1" ht="13.8">
      <c r="A897" s="409"/>
      <c r="B897" s="441"/>
      <c r="C897" s="388"/>
      <c r="D897" s="422"/>
      <c r="E897" s="417"/>
      <c r="F897" s="418"/>
      <c r="G897" s="418"/>
      <c r="H897" s="418"/>
      <c r="I897" s="418"/>
      <c r="J897" s="418"/>
      <c r="K897" s="191"/>
      <c r="L897" s="191"/>
      <c r="M897" s="191"/>
      <c r="N897" s="191"/>
      <c r="O897" s="191"/>
      <c r="P897" s="191"/>
      <c r="Q897" s="191"/>
      <c r="R897" s="191"/>
      <c r="S897" s="191"/>
      <c r="T897" s="191"/>
      <c r="U897" s="191"/>
      <c r="V897" s="191"/>
      <c r="W897" s="191"/>
      <c r="X897" s="191"/>
      <c r="Y897" s="191"/>
      <c r="Z897" s="191"/>
      <c r="AA897" s="191"/>
      <c r="AB897" s="191"/>
      <c r="AC897" s="191"/>
      <c r="AD897" s="191"/>
    </row>
    <row r="898" spans="1:30" s="159" customFormat="1" ht="13.8">
      <c r="A898" s="409"/>
      <c r="B898" s="441"/>
      <c r="C898" s="388"/>
      <c r="D898" s="422"/>
      <c r="E898" s="417"/>
      <c r="F898" s="418"/>
      <c r="G898" s="418"/>
      <c r="H898" s="418"/>
      <c r="I898" s="418"/>
      <c r="J898" s="418"/>
      <c r="K898" s="191"/>
      <c r="L898" s="191"/>
      <c r="M898" s="191"/>
      <c r="N898" s="191"/>
      <c r="O898" s="191"/>
      <c r="P898" s="191"/>
      <c r="Q898" s="191"/>
      <c r="R898" s="191"/>
      <c r="S898" s="191"/>
      <c r="T898" s="191"/>
      <c r="U898" s="191"/>
      <c r="V898" s="191"/>
      <c r="W898" s="191"/>
      <c r="X898" s="191"/>
      <c r="Y898" s="191"/>
      <c r="Z898" s="191"/>
      <c r="AA898" s="191"/>
      <c r="AB898" s="191"/>
      <c r="AC898" s="191"/>
      <c r="AD898" s="191"/>
    </row>
    <row r="899" spans="1:30" s="159" customFormat="1" ht="13.8">
      <c r="A899" s="409"/>
      <c r="B899" s="441"/>
      <c r="C899" s="388"/>
      <c r="D899" s="422"/>
      <c r="E899" s="417"/>
      <c r="F899" s="418"/>
      <c r="G899" s="418"/>
      <c r="H899" s="418"/>
      <c r="I899" s="418"/>
      <c r="J899" s="418"/>
      <c r="K899" s="191"/>
      <c r="L899" s="191"/>
      <c r="M899" s="191"/>
      <c r="N899" s="191"/>
      <c r="O899" s="191"/>
      <c r="P899" s="191"/>
      <c r="Q899" s="191"/>
      <c r="R899" s="191"/>
      <c r="S899" s="191"/>
      <c r="T899" s="191"/>
      <c r="U899" s="191"/>
      <c r="V899" s="191"/>
      <c r="W899" s="191"/>
      <c r="X899" s="191"/>
      <c r="Y899" s="191"/>
      <c r="Z899" s="191"/>
      <c r="AA899" s="191"/>
      <c r="AB899" s="191"/>
      <c r="AC899" s="191"/>
      <c r="AD899" s="191"/>
    </row>
    <row r="900" spans="1:30" s="159" customFormat="1" ht="13.8">
      <c r="A900" s="409"/>
      <c r="B900" s="441"/>
      <c r="C900" s="388"/>
      <c r="D900" s="422"/>
      <c r="E900" s="417"/>
      <c r="F900" s="418"/>
      <c r="G900" s="418"/>
      <c r="H900" s="418"/>
      <c r="I900" s="418"/>
      <c r="J900" s="418"/>
      <c r="K900" s="191"/>
      <c r="L900" s="191"/>
      <c r="M900" s="191"/>
      <c r="N900" s="191"/>
      <c r="O900" s="191"/>
      <c r="P900" s="191"/>
      <c r="Q900" s="191"/>
      <c r="R900" s="191"/>
      <c r="S900" s="191"/>
      <c r="T900" s="191"/>
      <c r="U900" s="191"/>
      <c r="V900" s="191"/>
      <c r="W900" s="191"/>
      <c r="X900" s="191"/>
      <c r="Y900" s="191"/>
      <c r="Z900" s="191"/>
      <c r="AA900" s="191"/>
      <c r="AB900" s="191"/>
      <c r="AC900" s="191"/>
      <c r="AD900" s="191"/>
    </row>
    <row r="901" spans="1:30" s="159" customFormat="1" ht="13.8">
      <c r="A901" s="409"/>
      <c r="B901" s="441"/>
      <c r="C901" s="388"/>
      <c r="D901" s="422"/>
      <c r="E901" s="417"/>
      <c r="F901" s="418"/>
      <c r="G901" s="418"/>
      <c r="H901" s="418"/>
      <c r="I901" s="418"/>
      <c r="J901" s="418"/>
      <c r="K901" s="191"/>
      <c r="L901" s="191"/>
      <c r="M901" s="191"/>
      <c r="N901" s="191"/>
      <c r="O901" s="191"/>
      <c r="P901" s="191"/>
      <c r="Q901" s="191"/>
      <c r="R901" s="191"/>
      <c r="S901" s="191"/>
      <c r="T901" s="191"/>
      <c r="U901" s="191"/>
      <c r="V901" s="191"/>
      <c r="W901" s="191"/>
      <c r="X901" s="191"/>
      <c r="Y901" s="191"/>
      <c r="Z901" s="191"/>
      <c r="AA901" s="191"/>
      <c r="AB901" s="191"/>
      <c r="AC901" s="191"/>
      <c r="AD901" s="191"/>
    </row>
    <row r="902" spans="1:30" s="159" customFormat="1" ht="13.8">
      <c r="A902" s="409"/>
      <c r="B902" s="441"/>
      <c r="C902" s="388"/>
      <c r="D902" s="422"/>
      <c r="E902" s="417"/>
      <c r="F902" s="418"/>
      <c r="G902" s="418"/>
      <c r="H902" s="418"/>
      <c r="I902" s="418"/>
      <c r="J902" s="418"/>
      <c r="K902" s="191"/>
      <c r="L902" s="191"/>
      <c r="M902" s="191"/>
      <c r="N902" s="191"/>
      <c r="O902" s="191"/>
      <c r="P902" s="191"/>
      <c r="Q902" s="191"/>
      <c r="R902" s="191"/>
      <c r="S902" s="191"/>
      <c r="T902" s="191"/>
      <c r="U902" s="191"/>
      <c r="V902" s="191"/>
      <c r="W902" s="191"/>
      <c r="X902" s="191"/>
      <c r="Y902" s="191"/>
      <c r="Z902" s="191"/>
      <c r="AA902" s="191"/>
      <c r="AB902" s="191"/>
      <c r="AC902" s="191"/>
      <c r="AD902" s="191"/>
    </row>
    <row r="903" spans="1:30" s="159" customFormat="1" ht="13.8">
      <c r="A903" s="409"/>
      <c r="B903" s="441"/>
      <c r="C903" s="388"/>
      <c r="D903" s="422"/>
      <c r="E903" s="417"/>
      <c r="F903" s="418"/>
      <c r="G903" s="418"/>
      <c r="H903" s="418"/>
      <c r="I903" s="418"/>
      <c r="J903" s="418"/>
      <c r="K903" s="191"/>
      <c r="L903" s="191"/>
      <c r="M903" s="191"/>
      <c r="N903" s="191"/>
      <c r="O903" s="191"/>
      <c r="P903" s="191"/>
      <c r="Q903" s="191"/>
      <c r="R903" s="191"/>
      <c r="S903" s="191"/>
      <c r="T903" s="191"/>
      <c r="U903" s="191"/>
      <c r="V903" s="191"/>
      <c r="W903" s="191"/>
      <c r="X903" s="191"/>
      <c r="Y903" s="191"/>
      <c r="Z903" s="191"/>
      <c r="AA903" s="191"/>
      <c r="AB903" s="191"/>
      <c r="AC903" s="191"/>
      <c r="AD903" s="191"/>
    </row>
    <row r="904" spans="1:30" s="159" customFormat="1" ht="13.8">
      <c r="A904" s="409"/>
      <c r="B904" s="441"/>
      <c r="C904" s="388"/>
      <c r="D904" s="422"/>
      <c r="E904" s="417"/>
      <c r="F904" s="418"/>
      <c r="G904" s="418"/>
      <c r="H904" s="418"/>
      <c r="I904" s="418"/>
      <c r="J904" s="418"/>
      <c r="K904" s="191"/>
      <c r="L904" s="191"/>
      <c r="M904" s="191"/>
      <c r="N904" s="191"/>
      <c r="O904" s="191"/>
      <c r="P904" s="191"/>
      <c r="Q904" s="191"/>
      <c r="R904" s="191"/>
      <c r="S904" s="191"/>
      <c r="T904" s="191"/>
      <c r="U904" s="191"/>
      <c r="V904" s="191"/>
      <c r="W904" s="191"/>
      <c r="X904" s="191"/>
      <c r="Y904" s="191"/>
      <c r="Z904" s="191"/>
      <c r="AA904" s="191"/>
      <c r="AB904" s="191"/>
      <c r="AC904" s="191"/>
      <c r="AD904" s="191"/>
    </row>
    <row r="905" spans="1:30" s="159" customFormat="1" ht="13.8">
      <c r="A905" s="409"/>
      <c r="B905" s="441"/>
      <c r="C905" s="388"/>
      <c r="D905" s="422"/>
      <c r="E905" s="417"/>
      <c r="F905" s="418"/>
      <c r="G905" s="418"/>
      <c r="H905" s="418"/>
      <c r="I905" s="418"/>
      <c r="J905" s="418"/>
      <c r="K905" s="191"/>
      <c r="L905" s="191"/>
      <c r="M905" s="191"/>
      <c r="N905" s="191"/>
      <c r="O905" s="191"/>
      <c r="P905" s="191"/>
      <c r="Q905" s="191"/>
      <c r="R905" s="191"/>
      <c r="S905" s="191"/>
      <c r="T905" s="191"/>
      <c r="U905" s="191"/>
      <c r="V905" s="191"/>
      <c r="W905" s="191"/>
      <c r="X905" s="191"/>
      <c r="Y905" s="191"/>
      <c r="Z905" s="191"/>
      <c r="AA905" s="191"/>
      <c r="AB905" s="191"/>
      <c r="AC905" s="191"/>
      <c r="AD905" s="191"/>
    </row>
    <row r="906" spans="1:30" s="159" customFormat="1" ht="13.8">
      <c r="A906" s="409"/>
      <c r="B906" s="441"/>
      <c r="C906" s="388"/>
      <c r="D906" s="422"/>
      <c r="E906" s="417"/>
      <c r="F906" s="418"/>
      <c r="G906" s="418"/>
      <c r="H906" s="418"/>
      <c r="I906" s="418"/>
      <c r="J906" s="418"/>
      <c r="K906" s="191"/>
      <c r="L906" s="191"/>
      <c r="M906" s="191"/>
      <c r="N906" s="191"/>
      <c r="O906" s="191"/>
      <c r="P906" s="191"/>
      <c r="Q906" s="191"/>
      <c r="R906" s="191"/>
      <c r="S906" s="191"/>
      <c r="T906" s="191"/>
      <c r="U906" s="191"/>
      <c r="V906" s="191"/>
      <c r="W906" s="191"/>
      <c r="X906" s="191"/>
      <c r="Y906" s="191"/>
      <c r="Z906" s="191"/>
      <c r="AA906" s="191"/>
      <c r="AB906" s="191"/>
      <c r="AC906" s="191"/>
      <c r="AD906" s="191"/>
    </row>
    <row r="907" spans="1:30" s="159" customFormat="1" ht="13.8">
      <c r="A907" s="409"/>
      <c r="B907" s="441"/>
      <c r="C907" s="388"/>
      <c r="D907" s="416"/>
      <c r="E907" s="417"/>
      <c r="F907" s="418"/>
      <c r="G907" s="418"/>
      <c r="H907" s="418"/>
      <c r="I907" s="418"/>
      <c r="J907" s="418"/>
      <c r="K907" s="191"/>
      <c r="L907" s="191"/>
      <c r="M907" s="191"/>
      <c r="N907" s="191"/>
      <c r="O907" s="191"/>
      <c r="P907" s="191"/>
      <c r="Q907" s="191"/>
      <c r="R907" s="191"/>
      <c r="S907" s="191"/>
      <c r="T907" s="191"/>
      <c r="U907" s="191"/>
      <c r="V907" s="191"/>
      <c r="W907" s="191"/>
      <c r="X907" s="191"/>
      <c r="Y907" s="191"/>
      <c r="Z907" s="191"/>
      <c r="AA907" s="191"/>
      <c r="AB907" s="191"/>
      <c r="AC907" s="191"/>
      <c r="AD907" s="191"/>
    </row>
    <row r="908" spans="1:30" s="159" customFormat="1" ht="13.8">
      <c r="A908" s="409"/>
      <c r="B908" s="441"/>
      <c r="C908" s="388"/>
      <c r="D908" s="416"/>
      <c r="E908" s="417"/>
      <c r="F908" s="418"/>
      <c r="G908" s="418"/>
      <c r="H908" s="418"/>
      <c r="I908" s="418"/>
      <c r="J908" s="418"/>
      <c r="K908" s="191"/>
      <c r="L908" s="191"/>
      <c r="M908" s="191"/>
      <c r="N908" s="191"/>
      <c r="O908" s="191"/>
      <c r="P908" s="191"/>
      <c r="Q908" s="191"/>
      <c r="R908" s="191"/>
      <c r="S908" s="191"/>
      <c r="T908" s="191"/>
      <c r="U908" s="191"/>
      <c r="V908" s="191"/>
      <c r="W908" s="191"/>
      <c r="X908" s="191"/>
      <c r="Y908" s="191"/>
      <c r="Z908" s="191"/>
      <c r="AA908" s="191"/>
      <c r="AB908" s="191"/>
      <c r="AC908" s="191"/>
      <c r="AD908" s="191"/>
    </row>
    <row r="909" spans="1:30" s="159" customFormat="1" ht="13.8">
      <c r="A909" s="409"/>
      <c r="B909" s="441"/>
      <c r="C909" s="388"/>
      <c r="D909" s="422"/>
      <c r="E909" s="417"/>
      <c r="F909" s="418"/>
      <c r="G909" s="418"/>
      <c r="H909" s="418"/>
      <c r="I909" s="418"/>
      <c r="J909" s="418"/>
      <c r="K909" s="191"/>
      <c r="L909" s="191"/>
      <c r="M909" s="191"/>
      <c r="N909" s="191"/>
      <c r="O909" s="191"/>
      <c r="P909" s="191"/>
      <c r="Q909" s="191"/>
      <c r="R909" s="191"/>
      <c r="S909" s="191"/>
      <c r="T909" s="191"/>
      <c r="U909" s="191"/>
      <c r="V909" s="191"/>
      <c r="W909" s="191"/>
      <c r="X909" s="191"/>
      <c r="Y909" s="191"/>
      <c r="Z909" s="191"/>
      <c r="AA909" s="191"/>
      <c r="AB909" s="191"/>
      <c r="AC909" s="191"/>
      <c r="AD909" s="191"/>
    </row>
    <row r="910" spans="1:30" s="159" customFormat="1" ht="13.8">
      <c r="A910" s="409"/>
      <c r="B910" s="441"/>
      <c r="C910" s="388"/>
      <c r="D910" s="422"/>
      <c r="E910" s="417"/>
      <c r="F910" s="418"/>
      <c r="G910" s="418"/>
      <c r="H910" s="418"/>
      <c r="I910" s="418"/>
      <c r="J910" s="418"/>
      <c r="K910" s="191"/>
      <c r="L910" s="191"/>
      <c r="M910" s="191"/>
      <c r="N910" s="191"/>
      <c r="O910" s="191"/>
      <c r="P910" s="191"/>
      <c r="Q910" s="191"/>
      <c r="R910" s="191"/>
      <c r="S910" s="191"/>
      <c r="T910" s="191"/>
      <c r="U910" s="191"/>
      <c r="V910" s="191"/>
      <c r="W910" s="191"/>
      <c r="X910" s="191"/>
      <c r="Y910" s="191"/>
      <c r="Z910" s="191"/>
      <c r="AA910" s="191"/>
      <c r="AB910" s="191"/>
      <c r="AC910" s="191"/>
      <c r="AD910" s="191"/>
    </row>
    <row r="911" spans="1:30" s="159" customFormat="1" ht="13.8">
      <c r="A911" s="409"/>
      <c r="B911" s="441"/>
      <c r="C911" s="388"/>
      <c r="D911" s="422"/>
      <c r="E911" s="417"/>
      <c r="F911" s="418"/>
      <c r="G911" s="418"/>
      <c r="H911" s="418"/>
      <c r="I911" s="418"/>
      <c r="J911" s="418"/>
      <c r="K911" s="191"/>
      <c r="L911" s="191"/>
      <c r="M911" s="191"/>
      <c r="N911" s="191"/>
      <c r="O911" s="191"/>
      <c r="P911" s="191"/>
      <c r="Q911" s="191"/>
      <c r="R911" s="191"/>
      <c r="S911" s="191"/>
      <c r="T911" s="191"/>
      <c r="U911" s="191"/>
      <c r="V911" s="191"/>
      <c r="W911" s="191"/>
      <c r="X911" s="191"/>
      <c r="Y911" s="191"/>
      <c r="Z911" s="191"/>
      <c r="AA911" s="191"/>
      <c r="AB911" s="191"/>
      <c r="AC911" s="191"/>
      <c r="AD911" s="191"/>
    </row>
    <row r="912" spans="1:30" s="191" customFormat="1" ht="13.8">
      <c r="A912" s="409"/>
      <c r="B912" s="441"/>
      <c r="C912" s="388"/>
      <c r="D912" s="404"/>
      <c r="E912" s="399"/>
      <c r="F912" s="401"/>
      <c r="G912" s="401"/>
      <c r="H912" s="401"/>
      <c r="I912" s="401"/>
      <c r="J912" s="401"/>
    </row>
    <row r="913" spans="1:30" s="191" customFormat="1" ht="13.8">
      <c r="A913" s="409"/>
      <c r="B913" s="441"/>
      <c r="C913" s="388"/>
      <c r="D913" s="422"/>
      <c r="E913" s="417"/>
      <c r="F913" s="418"/>
      <c r="G913" s="418"/>
      <c r="H913" s="418"/>
      <c r="I913" s="418"/>
      <c r="J913" s="401"/>
    </row>
    <row r="914" spans="1:30" s="191" customFormat="1" ht="13.8">
      <c r="A914" s="409"/>
      <c r="B914" s="441"/>
      <c r="C914" s="388"/>
      <c r="D914" s="422"/>
      <c r="E914" s="417"/>
      <c r="F914" s="418"/>
      <c r="G914" s="418"/>
      <c r="H914" s="418"/>
      <c r="I914" s="418"/>
      <c r="J914" s="418"/>
    </row>
    <row r="915" spans="1:30" s="191" customFormat="1" ht="13.8">
      <c r="A915" s="409"/>
      <c r="B915" s="441"/>
      <c r="C915" s="388"/>
      <c r="D915" s="422"/>
      <c r="E915" s="417"/>
      <c r="F915" s="418"/>
      <c r="G915" s="418"/>
      <c r="H915" s="418"/>
      <c r="I915" s="418"/>
      <c r="J915" s="418"/>
    </row>
    <row r="916" spans="1:30" s="191" customFormat="1" ht="13.8">
      <c r="A916" s="409"/>
      <c r="B916" s="441"/>
      <c r="C916" s="388"/>
      <c r="D916" s="422"/>
      <c r="E916" s="417"/>
      <c r="F916" s="418"/>
      <c r="G916" s="418"/>
      <c r="H916" s="418"/>
      <c r="I916" s="418"/>
      <c r="J916" s="418"/>
    </row>
    <row r="917" spans="1:30" s="191" customFormat="1" ht="13.8">
      <c r="A917" s="409"/>
      <c r="B917" s="441"/>
      <c r="C917" s="388"/>
      <c r="D917" s="422"/>
      <c r="E917" s="417"/>
      <c r="F917" s="418"/>
      <c r="G917" s="418"/>
      <c r="H917" s="418"/>
      <c r="I917" s="418"/>
      <c r="J917" s="418"/>
    </row>
    <row r="918" spans="1:30" s="191" customFormat="1" ht="13.8">
      <c r="A918" s="409"/>
      <c r="B918" s="441"/>
      <c r="C918" s="388"/>
      <c r="D918" s="422"/>
      <c r="E918" s="417"/>
      <c r="F918" s="418"/>
      <c r="G918" s="418"/>
      <c r="H918" s="418"/>
      <c r="I918" s="418"/>
      <c r="J918" s="418"/>
    </row>
    <row r="919" spans="1:30" s="191" customFormat="1" ht="13.8">
      <c r="A919" s="409"/>
      <c r="B919" s="441"/>
      <c r="C919" s="388"/>
      <c r="D919" s="422"/>
      <c r="E919" s="417"/>
      <c r="F919" s="418"/>
      <c r="G919" s="418"/>
      <c r="H919" s="418"/>
      <c r="I919" s="418"/>
      <c r="J919" s="418"/>
    </row>
    <row r="920" spans="1:30" s="159" customFormat="1" ht="13.8">
      <c r="A920" s="409"/>
      <c r="B920" s="441"/>
      <c r="C920" s="388"/>
      <c r="D920" s="422"/>
      <c r="E920" s="417"/>
      <c r="F920" s="418"/>
      <c r="G920" s="418"/>
      <c r="H920" s="418"/>
      <c r="I920" s="418"/>
      <c r="J920" s="418"/>
      <c r="K920" s="191"/>
      <c r="L920" s="191"/>
      <c r="M920" s="191"/>
      <c r="N920" s="191"/>
      <c r="O920" s="191"/>
      <c r="P920" s="191"/>
      <c r="Q920" s="191"/>
      <c r="R920" s="191"/>
      <c r="S920" s="191"/>
      <c r="T920" s="191"/>
      <c r="U920" s="191"/>
      <c r="V920" s="191"/>
      <c r="W920" s="191"/>
      <c r="X920" s="191"/>
      <c r="Y920" s="191"/>
      <c r="Z920" s="191"/>
      <c r="AA920" s="191"/>
      <c r="AB920" s="191"/>
      <c r="AC920" s="191"/>
      <c r="AD920" s="191"/>
    </row>
    <row r="921" spans="1:30" s="191" customFormat="1" ht="13.8">
      <c r="A921" s="409"/>
      <c r="B921" s="441"/>
      <c r="C921" s="388"/>
      <c r="D921" s="404"/>
      <c r="E921" s="399"/>
      <c r="F921" s="401"/>
      <c r="G921" s="401"/>
      <c r="H921" s="401"/>
      <c r="I921" s="401"/>
      <c r="J921" s="401"/>
    </row>
    <row r="922" spans="1:30" s="191" customFormat="1" ht="13.8">
      <c r="A922" s="409"/>
      <c r="B922" s="441"/>
      <c r="C922" s="388"/>
      <c r="D922" s="398"/>
      <c r="E922" s="399"/>
      <c r="F922" s="401"/>
      <c r="G922" s="401"/>
      <c r="H922" s="401"/>
      <c r="I922" s="401"/>
      <c r="J922" s="401"/>
    </row>
    <row r="923" spans="1:30" s="191" customFormat="1" ht="13.8">
      <c r="A923" s="409"/>
      <c r="B923" s="441"/>
      <c r="C923" s="388"/>
      <c r="D923" s="398"/>
      <c r="E923" s="399"/>
      <c r="F923" s="401"/>
      <c r="G923" s="401"/>
      <c r="H923" s="401"/>
      <c r="I923" s="401"/>
      <c r="J923" s="401"/>
    </row>
    <row r="924" spans="1:30" s="191" customFormat="1" ht="13.8">
      <c r="A924" s="409"/>
      <c r="B924" s="441"/>
      <c r="C924" s="388"/>
      <c r="D924" s="398"/>
      <c r="E924" s="399"/>
      <c r="F924" s="401"/>
      <c r="G924" s="401"/>
      <c r="H924" s="401"/>
      <c r="I924" s="401"/>
      <c r="J924" s="401"/>
    </row>
    <row r="925" spans="1:30" s="191" customFormat="1" ht="13.8">
      <c r="A925" s="409"/>
      <c r="B925" s="441"/>
      <c r="C925" s="388"/>
      <c r="D925" s="398"/>
      <c r="E925" s="399"/>
      <c r="F925" s="401"/>
      <c r="G925" s="401"/>
      <c r="H925" s="401"/>
      <c r="I925" s="401"/>
      <c r="J925" s="401"/>
    </row>
    <row r="926" spans="1:30" s="191" customFormat="1" ht="13.8">
      <c r="A926" s="409"/>
      <c r="B926" s="441"/>
      <c r="C926" s="388"/>
      <c r="D926" s="398"/>
      <c r="E926" s="399"/>
      <c r="F926" s="401"/>
      <c r="G926" s="401"/>
      <c r="H926" s="401"/>
      <c r="I926" s="401"/>
      <c r="J926" s="401"/>
    </row>
    <row r="927" spans="1:30" s="159" customFormat="1" ht="13.8">
      <c r="A927" s="409"/>
      <c r="B927" s="441"/>
      <c r="C927" s="388"/>
      <c r="D927" s="416"/>
      <c r="E927" s="417"/>
      <c r="F927" s="418"/>
      <c r="G927" s="418"/>
      <c r="H927" s="418"/>
      <c r="I927" s="418"/>
      <c r="J927" s="418"/>
      <c r="K927" s="191"/>
      <c r="L927" s="191"/>
      <c r="M927" s="191"/>
      <c r="N927" s="191"/>
      <c r="O927" s="191"/>
      <c r="P927" s="191"/>
      <c r="Q927" s="191"/>
      <c r="R927" s="191"/>
      <c r="S927" s="191"/>
      <c r="T927" s="191"/>
      <c r="U927" s="191"/>
      <c r="V927" s="191"/>
      <c r="W927" s="191"/>
      <c r="X927" s="191"/>
      <c r="Y927" s="191"/>
      <c r="Z927" s="191"/>
      <c r="AA927" s="191"/>
      <c r="AB927" s="191"/>
      <c r="AC927" s="191"/>
      <c r="AD927" s="191"/>
    </row>
    <row r="928" spans="1:30" s="159" customFormat="1" ht="13.8">
      <c r="A928" s="409"/>
      <c r="B928" s="441"/>
      <c r="C928" s="388"/>
      <c r="D928" s="422"/>
      <c r="E928" s="417"/>
      <c r="F928" s="418"/>
      <c r="G928" s="418"/>
      <c r="H928" s="418"/>
      <c r="I928" s="418"/>
      <c r="J928" s="418"/>
      <c r="K928" s="191"/>
      <c r="L928" s="191"/>
      <c r="M928" s="191"/>
      <c r="N928" s="191"/>
      <c r="O928" s="191"/>
      <c r="P928" s="191"/>
      <c r="Q928" s="191"/>
      <c r="R928" s="191"/>
      <c r="S928" s="191"/>
      <c r="T928" s="191"/>
      <c r="U928" s="191"/>
      <c r="V928" s="191"/>
      <c r="W928" s="191"/>
      <c r="X928" s="191"/>
      <c r="Y928" s="191"/>
      <c r="Z928" s="191"/>
      <c r="AA928" s="191"/>
      <c r="AB928" s="191"/>
      <c r="AC928" s="191"/>
      <c r="AD928" s="191"/>
    </row>
    <row r="929" spans="1:30" s="159" customFormat="1" ht="13.8">
      <c r="A929" s="409"/>
      <c r="B929" s="441"/>
      <c r="C929" s="388"/>
      <c r="D929" s="404"/>
      <c r="E929" s="399"/>
      <c r="F929" s="401"/>
      <c r="G929" s="401"/>
      <c r="H929" s="401"/>
      <c r="I929" s="401"/>
      <c r="J929" s="407"/>
      <c r="K929" s="191"/>
      <c r="L929" s="191"/>
      <c r="M929" s="191"/>
      <c r="N929" s="191"/>
      <c r="O929" s="191"/>
      <c r="P929" s="191"/>
      <c r="Q929" s="191"/>
      <c r="R929" s="191"/>
      <c r="S929" s="191"/>
      <c r="T929" s="191"/>
      <c r="U929" s="191"/>
      <c r="V929" s="191"/>
      <c r="W929" s="191"/>
      <c r="X929" s="191"/>
      <c r="Y929" s="191"/>
      <c r="Z929" s="191"/>
      <c r="AA929" s="191"/>
      <c r="AB929" s="191"/>
      <c r="AC929" s="191"/>
      <c r="AD929" s="191"/>
    </row>
    <row r="930" spans="1:30" s="159" customFormat="1" ht="13.8">
      <c r="A930" s="409"/>
      <c r="B930" s="441"/>
      <c r="C930" s="388"/>
      <c r="D930" s="421"/>
      <c r="E930" s="409"/>
      <c r="F930" s="407"/>
      <c r="G930" s="407"/>
      <c r="H930" s="407"/>
      <c r="I930" s="407"/>
      <c r="J930" s="407"/>
      <c r="K930" s="191"/>
      <c r="L930" s="191"/>
      <c r="M930" s="191"/>
      <c r="N930" s="191"/>
      <c r="O930" s="191"/>
      <c r="P930" s="191"/>
      <c r="Q930" s="191"/>
      <c r="R930" s="191"/>
      <c r="S930" s="191"/>
      <c r="T930" s="191"/>
      <c r="U930" s="191"/>
      <c r="V930" s="191"/>
      <c r="W930" s="191"/>
      <c r="X930" s="191"/>
      <c r="Y930" s="191"/>
      <c r="Z930" s="191"/>
      <c r="AA930" s="191"/>
      <c r="AB930" s="191"/>
      <c r="AC930" s="191"/>
      <c r="AD930" s="191"/>
    </row>
    <row r="931" spans="1:30" s="198" customFormat="1" ht="13.8">
      <c r="A931" s="409"/>
      <c r="B931" s="441"/>
      <c r="C931" s="388"/>
      <c r="D931" s="410"/>
      <c r="E931" s="409"/>
      <c r="F931" s="407"/>
      <c r="G931" s="407"/>
      <c r="H931" s="407"/>
      <c r="I931" s="407"/>
      <c r="J931" s="407"/>
      <c r="K931" s="191"/>
      <c r="L931" s="191"/>
      <c r="M931" s="191"/>
      <c r="N931" s="191"/>
      <c r="O931" s="191"/>
      <c r="P931" s="191"/>
      <c r="Q931" s="191"/>
      <c r="R931" s="191"/>
      <c r="S931" s="191"/>
      <c r="T931" s="191"/>
      <c r="U931" s="191"/>
      <c r="V931" s="191"/>
      <c r="W931" s="191"/>
      <c r="X931" s="191"/>
      <c r="Y931" s="191"/>
      <c r="Z931" s="191"/>
      <c r="AA931" s="191"/>
      <c r="AB931" s="191"/>
      <c r="AC931" s="191"/>
      <c r="AD931" s="191"/>
    </row>
    <row r="932" spans="1:30" s="191" customFormat="1" ht="13.8">
      <c r="A932" s="409"/>
      <c r="B932" s="441"/>
      <c r="C932" s="388"/>
      <c r="D932" s="416"/>
      <c r="E932" s="417"/>
      <c r="F932" s="418"/>
      <c r="G932" s="418"/>
      <c r="H932" s="418"/>
      <c r="I932" s="418"/>
      <c r="J932" s="418"/>
    </row>
    <row r="933" spans="1:30" s="191" customFormat="1" ht="13.8">
      <c r="A933" s="409"/>
      <c r="B933" s="441"/>
      <c r="C933" s="388"/>
      <c r="D933" s="422"/>
      <c r="E933" s="417"/>
      <c r="F933" s="418"/>
      <c r="G933" s="418"/>
      <c r="H933" s="418"/>
      <c r="I933" s="418"/>
      <c r="J933" s="418"/>
    </row>
    <row r="934" spans="1:30" s="191" customFormat="1" ht="13.8">
      <c r="A934" s="409"/>
      <c r="B934" s="441"/>
      <c r="C934" s="388"/>
      <c r="D934" s="422"/>
      <c r="E934" s="417"/>
      <c r="F934" s="418"/>
      <c r="G934" s="418"/>
      <c r="H934" s="418"/>
      <c r="I934" s="418"/>
      <c r="J934" s="418"/>
    </row>
    <row r="935" spans="1:30" s="191" customFormat="1" ht="13.8">
      <c r="A935" s="409"/>
      <c r="B935" s="441"/>
      <c r="C935" s="388"/>
      <c r="D935" s="422"/>
      <c r="E935" s="417"/>
      <c r="F935" s="418"/>
      <c r="G935" s="418"/>
      <c r="H935" s="418"/>
      <c r="I935" s="418"/>
      <c r="J935" s="418"/>
    </row>
    <row r="936" spans="1:30" s="191" customFormat="1" ht="13.8">
      <c r="A936" s="409"/>
      <c r="B936" s="441"/>
      <c r="C936" s="388"/>
      <c r="D936" s="422"/>
      <c r="E936" s="417"/>
      <c r="F936" s="418"/>
      <c r="G936" s="418"/>
      <c r="H936" s="418"/>
      <c r="I936" s="418"/>
      <c r="J936" s="418"/>
    </row>
    <row r="937" spans="1:30" s="191" customFormat="1" ht="13.8">
      <c r="A937" s="409"/>
      <c r="B937" s="441"/>
      <c r="C937" s="388"/>
      <c r="D937" s="422"/>
      <c r="E937" s="417"/>
      <c r="F937" s="418"/>
      <c r="G937" s="418"/>
      <c r="H937" s="418"/>
      <c r="I937" s="418"/>
      <c r="J937" s="418"/>
    </row>
    <row r="938" spans="1:30" s="191" customFormat="1" ht="13.8">
      <c r="A938" s="409"/>
      <c r="B938" s="441"/>
      <c r="C938" s="388"/>
      <c r="D938" s="422"/>
      <c r="E938" s="417"/>
      <c r="F938" s="418"/>
      <c r="G938" s="418"/>
      <c r="H938" s="418"/>
      <c r="I938" s="418"/>
      <c r="J938" s="418"/>
    </row>
    <row r="939" spans="1:30" s="191" customFormat="1" ht="13.8">
      <c r="A939" s="409"/>
      <c r="B939" s="441"/>
      <c r="C939" s="388"/>
      <c r="D939" s="422"/>
      <c r="E939" s="417"/>
      <c r="F939" s="418"/>
      <c r="G939" s="418"/>
      <c r="H939" s="418"/>
      <c r="I939" s="418"/>
      <c r="J939" s="418"/>
    </row>
    <row r="940" spans="1:30" s="159" customFormat="1" ht="13.8">
      <c r="A940" s="409"/>
      <c r="B940" s="441"/>
      <c r="C940" s="388"/>
      <c r="D940" s="404"/>
      <c r="E940" s="399"/>
      <c r="F940" s="401"/>
      <c r="G940" s="401"/>
      <c r="H940" s="401"/>
      <c r="I940" s="401"/>
      <c r="J940" s="407"/>
      <c r="K940" s="191"/>
      <c r="L940" s="191"/>
      <c r="M940" s="191"/>
      <c r="N940" s="191"/>
      <c r="O940" s="191"/>
      <c r="P940" s="191"/>
      <c r="Q940" s="191"/>
      <c r="R940" s="191"/>
      <c r="S940" s="191"/>
      <c r="T940" s="191"/>
      <c r="U940" s="191"/>
      <c r="V940" s="191"/>
      <c r="W940" s="191"/>
      <c r="X940" s="191"/>
      <c r="Y940" s="191"/>
      <c r="Z940" s="191"/>
      <c r="AA940" s="191"/>
      <c r="AB940" s="191"/>
      <c r="AC940" s="191"/>
      <c r="AD940" s="191"/>
    </row>
    <row r="941" spans="1:30" s="159" customFormat="1" ht="13.8">
      <c r="A941" s="409"/>
      <c r="B941" s="441"/>
      <c r="C941" s="388"/>
      <c r="D941" s="408"/>
      <c r="E941" s="409"/>
      <c r="F941" s="407"/>
      <c r="G941" s="407"/>
      <c r="H941" s="407"/>
      <c r="I941" s="407"/>
      <c r="J941" s="407"/>
      <c r="K941" s="191"/>
      <c r="L941" s="191"/>
      <c r="M941" s="191"/>
      <c r="N941" s="191"/>
      <c r="O941" s="191"/>
      <c r="P941" s="191"/>
      <c r="Q941" s="191"/>
      <c r="R941" s="191"/>
      <c r="S941" s="191"/>
      <c r="T941" s="191"/>
      <c r="U941" s="191"/>
      <c r="V941" s="191"/>
      <c r="W941" s="191"/>
      <c r="X941" s="191"/>
      <c r="Y941" s="191"/>
      <c r="Z941" s="191"/>
      <c r="AA941" s="191"/>
      <c r="AB941" s="191"/>
      <c r="AC941" s="191"/>
      <c r="AD941" s="191"/>
    </row>
    <row r="942" spans="1:30" s="198" customFormat="1" ht="13.8">
      <c r="A942" s="409"/>
      <c r="B942" s="441"/>
      <c r="C942" s="389"/>
      <c r="D942" s="411"/>
      <c r="E942" s="409"/>
      <c r="F942" s="407"/>
      <c r="G942" s="401"/>
      <c r="H942" s="407"/>
      <c r="I942" s="407"/>
      <c r="J942" s="407"/>
      <c r="K942" s="191"/>
      <c r="L942" s="191"/>
      <c r="M942" s="191"/>
      <c r="N942" s="191"/>
      <c r="O942" s="191"/>
      <c r="P942" s="191"/>
      <c r="Q942" s="191"/>
      <c r="R942" s="191"/>
      <c r="S942" s="191"/>
      <c r="T942" s="191"/>
      <c r="U942" s="191"/>
      <c r="V942" s="191"/>
      <c r="W942" s="191"/>
      <c r="X942" s="191"/>
      <c r="Y942" s="191"/>
      <c r="Z942" s="191"/>
      <c r="AA942" s="191"/>
      <c r="AB942" s="191"/>
      <c r="AC942" s="191"/>
      <c r="AD942" s="191"/>
    </row>
    <row r="943" spans="1:30" s="159" customFormat="1" ht="13.8">
      <c r="A943" s="409"/>
      <c r="B943" s="441"/>
      <c r="C943" s="388"/>
      <c r="D943" s="404"/>
      <c r="E943" s="399"/>
      <c r="F943" s="401"/>
      <c r="G943" s="401"/>
      <c r="H943" s="401"/>
      <c r="I943" s="401"/>
      <c r="J943" s="401"/>
      <c r="K943" s="191"/>
      <c r="L943" s="191"/>
      <c r="M943" s="191"/>
      <c r="N943" s="191"/>
      <c r="O943" s="191"/>
      <c r="P943" s="191"/>
      <c r="Q943" s="191"/>
      <c r="R943" s="191"/>
      <c r="S943" s="191"/>
      <c r="T943" s="191"/>
      <c r="U943" s="191"/>
      <c r="V943" s="191"/>
      <c r="W943" s="191"/>
      <c r="X943" s="191"/>
      <c r="Y943" s="191"/>
      <c r="Z943" s="191"/>
      <c r="AA943" s="191"/>
      <c r="AB943" s="191"/>
      <c r="AC943" s="191"/>
      <c r="AD943" s="191"/>
    </row>
    <row r="944" spans="1:30" s="159" customFormat="1" ht="13.8">
      <c r="A944" s="409"/>
      <c r="B944" s="441"/>
      <c r="C944" s="388"/>
      <c r="D944" s="398"/>
      <c r="E944" s="399"/>
      <c r="F944" s="401"/>
      <c r="G944" s="401"/>
      <c r="H944" s="401"/>
      <c r="I944" s="401"/>
      <c r="J944" s="401"/>
      <c r="K944" s="191"/>
      <c r="L944" s="191"/>
      <c r="M944" s="191"/>
      <c r="N944" s="191"/>
      <c r="O944" s="191"/>
      <c r="P944" s="191"/>
      <c r="Q944" s="191"/>
      <c r="R944" s="191"/>
      <c r="S944" s="191"/>
      <c r="T944" s="191"/>
      <c r="U944" s="191"/>
      <c r="V944" s="191"/>
      <c r="W944" s="191"/>
      <c r="X944" s="191"/>
      <c r="Y944" s="191"/>
      <c r="Z944" s="191"/>
      <c r="AA944" s="191"/>
      <c r="AB944" s="191"/>
      <c r="AC944" s="191"/>
      <c r="AD944" s="191"/>
    </row>
    <row r="945" spans="1:30" s="159" customFormat="1" ht="13.8">
      <c r="A945" s="409"/>
      <c r="B945" s="441"/>
      <c r="C945" s="388"/>
      <c r="D945" s="404"/>
      <c r="E945" s="399"/>
      <c r="F945" s="401"/>
      <c r="G945" s="401"/>
      <c r="H945" s="401"/>
      <c r="I945" s="401"/>
      <c r="J945" s="401"/>
      <c r="K945" s="191"/>
      <c r="L945" s="191"/>
      <c r="M945" s="191"/>
      <c r="N945" s="191"/>
      <c r="O945" s="191"/>
      <c r="P945" s="191"/>
      <c r="Q945" s="191"/>
      <c r="R945" s="191"/>
      <c r="S945" s="191"/>
      <c r="T945" s="191"/>
      <c r="U945" s="191"/>
      <c r="V945" s="191"/>
      <c r="W945" s="191"/>
      <c r="X945" s="191"/>
      <c r="Y945" s="191"/>
      <c r="Z945" s="191"/>
      <c r="AA945" s="191"/>
      <c r="AB945" s="191"/>
      <c r="AC945" s="191"/>
      <c r="AD945" s="191"/>
    </row>
    <row r="946" spans="1:30" s="159" customFormat="1" ht="13.8">
      <c r="A946" s="409"/>
      <c r="B946" s="441"/>
      <c r="C946" s="388"/>
      <c r="D946" s="404"/>
      <c r="E946" s="399"/>
      <c r="F946" s="401"/>
      <c r="G946" s="401"/>
      <c r="H946" s="401"/>
      <c r="I946" s="401"/>
      <c r="J946" s="401"/>
      <c r="K946" s="191"/>
      <c r="L946" s="191"/>
      <c r="M946" s="191"/>
      <c r="N946" s="191"/>
      <c r="O946" s="191"/>
      <c r="P946" s="191"/>
      <c r="Q946" s="191"/>
      <c r="R946" s="191"/>
      <c r="S946" s="191"/>
      <c r="T946" s="191"/>
      <c r="U946" s="191"/>
      <c r="V946" s="191"/>
      <c r="W946" s="191"/>
      <c r="X946" s="191"/>
      <c r="Y946" s="191"/>
      <c r="Z946" s="191"/>
      <c r="AA946" s="191"/>
      <c r="AB946" s="191"/>
      <c r="AC946" s="191"/>
      <c r="AD946" s="191"/>
    </row>
    <row r="947" spans="1:30" s="159" customFormat="1" ht="13.8">
      <c r="A947" s="409"/>
      <c r="B947" s="441"/>
      <c r="C947" s="388"/>
      <c r="D947" s="416"/>
      <c r="E947" s="417"/>
      <c r="F947" s="418"/>
      <c r="G947" s="418"/>
      <c r="H947" s="418"/>
      <c r="I947" s="418"/>
      <c r="J947" s="401"/>
      <c r="K947" s="191"/>
      <c r="L947" s="191"/>
      <c r="M947" s="191"/>
      <c r="N947" s="191"/>
      <c r="O947" s="191"/>
      <c r="P947" s="191"/>
      <c r="Q947" s="191"/>
      <c r="R947" s="191"/>
      <c r="S947" s="191"/>
      <c r="T947" s="191"/>
      <c r="U947" s="191"/>
      <c r="V947" s="191"/>
      <c r="W947" s="191"/>
      <c r="X947" s="191"/>
      <c r="Y947" s="191"/>
      <c r="Z947" s="191"/>
      <c r="AA947" s="191"/>
      <c r="AB947" s="191"/>
      <c r="AC947" s="191"/>
      <c r="AD947" s="191"/>
    </row>
    <row r="948" spans="1:30" s="159" customFormat="1" ht="13.8">
      <c r="A948" s="409"/>
      <c r="B948" s="441"/>
      <c r="C948" s="388"/>
      <c r="D948" s="416"/>
      <c r="E948" s="417"/>
      <c r="F948" s="418"/>
      <c r="G948" s="418"/>
      <c r="H948" s="418"/>
      <c r="I948" s="418"/>
      <c r="J948" s="401"/>
      <c r="K948" s="191"/>
      <c r="L948" s="191"/>
      <c r="M948" s="191"/>
      <c r="N948" s="191"/>
      <c r="O948" s="191"/>
      <c r="P948" s="191"/>
      <c r="Q948" s="191"/>
      <c r="R948" s="191"/>
      <c r="S948" s="191"/>
      <c r="T948" s="191"/>
      <c r="U948" s="191"/>
      <c r="V948" s="191"/>
      <c r="W948" s="191"/>
      <c r="X948" s="191"/>
      <c r="Y948" s="191"/>
      <c r="Z948" s="191"/>
      <c r="AA948" s="191"/>
      <c r="AB948" s="191"/>
      <c r="AC948" s="191"/>
      <c r="AD948" s="191"/>
    </row>
    <row r="949" spans="1:30" s="159" customFormat="1" ht="13.8">
      <c r="A949" s="409"/>
      <c r="B949" s="441"/>
      <c r="C949" s="388"/>
      <c r="D949" s="416"/>
      <c r="E949" s="417"/>
      <c r="F949" s="418"/>
      <c r="G949" s="418"/>
      <c r="H949" s="418"/>
      <c r="I949" s="418"/>
      <c r="J949" s="401"/>
      <c r="K949" s="191"/>
      <c r="L949" s="191"/>
      <c r="M949" s="191"/>
      <c r="N949" s="191"/>
      <c r="O949" s="191"/>
      <c r="P949" s="191"/>
      <c r="Q949" s="191"/>
      <c r="R949" s="191"/>
      <c r="S949" s="191"/>
      <c r="T949" s="191"/>
      <c r="U949" s="191"/>
      <c r="V949" s="191"/>
      <c r="W949" s="191"/>
      <c r="X949" s="191"/>
      <c r="Y949" s="191"/>
      <c r="Z949" s="191"/>
      <c r="AA949" s="191"/>
      <c r="AB949" s="191"/>
      <c r="AC949" s="191"/>
      <c r="AD949" s="191"/>
    </row>
    <row r="950" spans="1:30" s="159" customFormat="1" ht="13.8">
      <c r="A950" s="409"/>
      <c r="B950" s="441"/>
      <c r="C950" s="388"/>
      <c r="D950" s="416"/>
      <c r="E950" s="417"/>
      <c r="F950" s="418"/>
      <c r="G950" s="418"/>
      <c r="H950" s="418"/>
      <c r="I950" s="418"/>
      <c r="J950" s="401"/>
      <c r="K950" s="191"/>
      <c r="L950" s="191"/>
      <c r="M950" s="191"/>
      <c r="N950" s="191"/>
      <c r="O950" s="191"/>
      <c r="P950" s="191"/>
      <c r="Q950" s="191"/>
      <c r="R950" s="191"/>
      <c r="S950" s="191"/>
      <c r="T950" s="191"/>
      <c r="U950" s="191"/>
      <c r="V950" s="191"/>
      <c r="W950" s="191"/>
      <c r="X950" s="191"/>
      <c r="Y950" s="191"/>
      <c r="Z950" s="191"/>
      <c r="AA950" s="191"/>
      <c r="AB950" s="191"/>
      <c r="AC950" s="191"/>
      <c r="AD950" s="191"/>
    </row>
    <row r="951" spans="1:30" s="159" customFormat="1" ht="13.8">
      <c r="A951" s="409"/>
      <c r="B951" s="441"/>
      <c r="C951" s="388"/>
      <c r="D951" s="416"/>
      <c r="E951" s="417"/>
      <c r="F951" s="418"/>
      <c r="G951" s="418"/>
      <c r="H951" s="418"/>
      <c r="I951" s="418"/>
      <c r="J951" s="401"/>
      <c r="K951" s="191"/>
      <c r="L951" s="191"/>
      <c r="M951" s="191"/>
      <c r="N951" s="191"/>
      <c r="O951" s="191"/>
      <c r="P951" s="191"/>
      <c r="Q951" s="191"/>
      <c r="R951" s="191"/>
      <c r="S951" s="191"/>
      <c r="T951" s="191"/>
      <c r="U951" s="191"/>
      <c r="V951" s="191"/>
      <c r="W951" s="191"/>
      <c r="X951" s="191"/>
      <c r="Y951" s="191"/>
      <c r="Z951" s="191"/>
      <c r="AA951" s="191"/>
      <c r="AB951" s="191"/>
      <c r="AC951" s="191"/>
      <c r="AD951" s="191"/>
    </row>
    <row r="952" spans="1:30" s="159" customFormat="1" ht="13.8">
      <c r="A952" s="409"/>
      <c r="B952" s="441"/>
      <c r="C952" s="388"/>
      <c r="D952" s="404"/>
      <c r="E952" s="417"/>
      <c r="F952" s="418"/>
      <c r="G952" s="418"/>
      <c r="H952" s="418"/>
      <c r="I952" s="418"/>
      <c r="J952" s="401"/>
      <c r="K952" s="191"/>
      <c r="L952" s="191"/>
      <c r="M952" s="191"/>
      <c r="N952" s="191"/>
      <c r="O952" s="191"/>
      <c r="P952" s="191"/>
      <c r="Q952" s="191"/>
      <c r="R952" s="191"/>
      <c r="S952" s="191"/>
      <c r="T952" s="191"/>
      <c r="U952" s="191"/>
      <c r="V952" s="191"/>
      <c r="W952" s="191"/>
      <c r="X952" s="191"/>
      <c r="Y952" s="191"/>
      <c r="Z952" s="191"/>
      <c r="AA952" s="191"/>
      <c r="AB952" s="191"/>
      <c r="AC952" s="191"/>
      <c r="AD952" s="191"/>
    </row>
    <row r="953" spans="1:30" s="159" customFormat="1" ht="13.8">
      <c r="A953" s="409"/>
      <c r="B953" s="441"/>
      <c r="C953" s="388"/>
      <c r="D953" s="416"/>
      <c r="E953" s="417"/>
      <c r="F953" s="418"/>
      <c r="G953" s="418"/>
      <c r="H953" s="418"/>
      <c r="I953" s="418"/>
      <c r="J953" s="401"/>
      <c r="K953" s="191"/>
      <c r="L953" s="191"/>
      <c r="M953" s="191"/>
      <c r="N953" s="191"/>
      <c r="O953" s="191"/>
      <c r="P953" s="191"/>
      <c r="Q953" s="191"/>
      <c r="R953" s="191"/>
      <c r="S953" s="191"/>
      <c r="T953" s="191"/>
      <c r="U953" s="191"/>
      <c r="V953" s="191"/>
      <c r="W953" s="191"/>
      <c r="X953" s="191"/>
      <c r="Y953" s="191"/>
      <c r="Z953" s="191"/>
      <c r="AA953" s="191"/>
      <c r="AB953" s="191"/>
      <c r="AC953" s="191"/>
      <c r="AD953" s="191"/>
    </row>
    <row r="954" spans="1:30" s="159" customFormat="1" ht="13.8">
      <c r="A954" s="409"/>
      <c r="B954" s="441"/>
      <c r="C954" s="388"/>
      <c r="D954" s="416"/>
      <c r="E954" s="417"/>
      <c r="F954" s="418"/>
      <c r="G954" s="418"/>
      <c r="H954" s="418"/>
      <c r="I954" s="418"/>
      <c r="J954" s="401"/>
      <c r="K954" s="191"/>
      <c r="L954" s="191"/>
      <c r="M954" s="191"/>
      <c r="N954" s="191"/>
      <c r="O954" s="191"/>
      <c r="P954" s="191"/>
      <c r="Q954" s="191"/>
      <c r="R954" s="191"/>
      <c r="S954" s="191"/>
      <c r="T954" s="191"/>
      <c r="U954" s="191"/>
      <c r="V954" s="191"/>
      <c r="W954" s="191"/>
      <c r="X954" s="191"/>
      <c r="Y954" s="191"/>
      <c r="Z954" s="191"/>
      <c r="AA954" s="191"/>
      <c r="AB954" s="191"/>
      <c r="AC954" s="191"/>
      <c r="AD954" s="191"/>
    </row>
    <row r="955" spans="1:30" s="159" customFormat="1" ht="13.8">
      <c r="A955" s="409"/>
      <c r="B955" s="441"/>
      <c r="C955" s="388"/>
      <c r="D955" s="404"/>
      <c r="E955" s="399"/>
      <c r="F955" s="401"/>
      <c r="G955" s="401"/>
      <c r="H955" s="401"/>
      <c r="I955" s="401"/>
      <c r="J955" s="407"/>
      <c r="K955" s="191"/>
      <c r="L955" s="191"/>
      <c r="M955" s="191"/>
      <c r="N955" s="191"/>
      <c r="O955" s="191"/>
      <c r="P955" s="191"/>
      <c r="Q955" s="191"/>
      <c r="R955" s="191"/>
      <c r="S955" s="191"/>
      <c r="T955" s="191"/>
      <c r="U955" s="191"/>
      <c r="V955" s="191"/>
      <c r="W955" s="191"/>
      <c r="X955" s="191"/>
      <c r="Y955" s="191"/>
      <c r="Z955" s="191"/>
      <c r="AA955" s="191"/>
      <c r="AB955" s="191"/>
      <c r="AC955" s="191"/>
      <c r="AD955" s="191"/>
    </row>
    <row r="956" spans="1:30" s="191" customFormat="1" ht="13.8">
      <c r="A956" s="409"/>
      <c r="B956" s="441"/>
      <c r="C956" s="388"/>
      <c r="D956" s="404"/>
      <c r="E956" s="399"/>
      <c r="F956" s="401"/>
      <c r="G956" s="401"/>
      <c r="H956" s="401"/>
      <c r="I956" s="401"/>
      <c r="J956" s="407"/>
    </row>
    <row r="957" spans="1:30" s="198" customFormat="1" ht="13.8">
      <c r="A957" s="409"/>
      <c r="B957" s="441"/>
      <c r="C957" s="388"/>
      <c r="D957" s="410"/>
      <c r="E957" s="409"/>
      <c r="F957" s="407"/>
      <c r="G957" s="401"/>
      <c r="H957" s="407"/>
      <c r="I957" s="407"/>
      <c r="J957" s="407"/>
      <c r="K957" s="191"/>
      <c r="L957" s="191"/>
      <c r="M957" s="191"/>
      <c r="N957" s="191"/>
      <c r="O957" s="191"/>
      <c r="P957" s="191"/>
      <c r="Q957" s="191"/>
      <c r="R957" s="191"/>
      <c r="S957" s="191"/>
      <c r="T957" s="191"/>
      <c r="U957" s="191"/>
      <c r="V957" s="191"/>
      <c r="W957" s="191"/>
      <c r="X957" s="191"/>
      <c r="Y957" s="191"/>
      <c r="Z957" s="191"/>
      <c r="AA957" s="191"/>
      <c r="AB957" s="191"/>
      <c r="AC957" s="191"/>
      <c r="AD957" s="191"/>
    </row>
    <row r="958" spans="1:30" s="159" customFormat="1" ht="13.8">
      <c r="A958" s="409"/>
      <c r="B958" s="441"/>
      <c r="C958" s="388"/>
      <c r="D958" s="416"/>
      <c r="E958" s="417"/>
      <c r="F958" s="418"/>
      <c r="G958" s="418"/>
      <c r="H958" s="418"/>
      <c r="I958" s="418"/>
      <c r="J958" s="418"/>
      <c r="K958" s="191"/>
      <c r="L958" s="191"/>
      <c r="M958" s="191"/>
      <c r="N958" s="191"/>
      <c r="O958" s="191"/>
      <c r="P958" s="191"/>
      <c r="Q958" s="191"/>
      <c r="R958" s="191"/>
      <c r="S958" s="191"/>
      <c r="T958" s="191"/>
      <c r="U958" s="191"/>
      <c r="V958" s="191"/>
      <c r="W958" s="191"/>
      <c r="X958" s="191"/>
      <c r="Y958" s="191"/>
      <c r="Z958" s="191"/>
      <c r="AA958" s="191"/>
      <c r="AB958" s="191"/>
      <c r="AC958" s="191"/>
      <c r="AD958" s="191"/>
    </row>
    <row r="959" spans="1:30" s="159" customFormat="1" ht="13.8">
      <c r="A959" s="409"/>
      <c r="B959" s="441"/>
      <c r="C959" s="388"/>
      <c r="D959" s="422"/>
      <c r="E959" s="417"/>
      <c r="F959" s="418"/>
      <c r="G959" s="418"/>
      <c r="H959" s="418"/>
      <c r="I959" s="418"/>
      <c r="J959" s="418"/>
      <c r="K959" s="191"/>
      <c r="L959" s="191"/>
      <c r="M959" s="191"/>
      <c r="N959" s="191"/>
      <c r="O959" s="191"/>
      <c r="P959" s="191"/>
      <c r="Q959" s="191"/>
      <c r="R959" s="191"/>
      <c r="S959" s="191"/>
      <c r="T959" s="191"/>
      <c r="U959" s="191"/>
      <c r="V959" s="191"/>
      <c r="W959" s="191"/>
      <c r="X959" s="191"/>
      <c r="Y959" s="191"/>
      <c r="Z959" s="191"/>
      <c r="AA959" s="191"/>
      <c r="AB959" s="191"/>
      <c r="AC959" s="191"/>
      <c r="AD959" s="191"/>
    </row>
    <row r="960" spans="1:30" s="159" customFormat="1" ht="13.8">
      <c r="A960" s="409"/>
      <c r="B960" s="441"/>
      <c r="C960" s="388"/>
      <c r="D960" s="422"/>
      <c r="E960" s="417"/>
      <c r="F960" s="418"/>
      <c r="G960" s="418"/>
      <c r="H960" s="418"/>
      <c r="I960" s="418"/>
      <c r="J960" s="418"/>
      <c r="K960" s="191"/>
      <c r="L960" s="191"/>
      <c r="M960" s="191"/>
      <c r="N960" s="191"/>
      <c r="O960" s="191"/>
      <c r="P960" s="191"/>
      <c r="Q960" s="191"/>
      <c r="R960" s="191"/>
      <c r="S960" s="191"/>
      <c r="T960" s="191"/>
      <c r="U960" s="191"/>
      <c r="V960" s="191"/>
      <c r="W960" s="191"/>
      <c r="X960" s="191"/>
      <c r="Y960" s="191"/>
      <c r="Z960" s="191"/>
      <c r="AA960" s="191"/>
      <c r="AB960" s="191"/>
      <c r="AC960" s="191"/>
      <c r="AD960" s="191"/>
    </row>
    <row r="961" spans="1:30" s="159" customFormat="1" ht="13.8">
      <c r="A961" s="409"/>
      <c r="B961" s="441"/>
      <c r="C961" s="388"/>
      <c r="D961" s="422"/>
      <c r="E961" s="417"/>
      <c r="F961" s="418"/>
      <c r="G961" s="418"/>
      <c r="H961" s="418"/>
      <c r="I961" s="418"/>
      <c r="J961" s="418"/>
      <c r="K961" s="191"/>
      <c r="L961" s="191"/>
      <c r="M961" s="191"/>
      <c r="N961" s="191"/>
      <c r="O961" s="191"/>
      <c r="P961" s="191"/>
      <c r="Q961" s="191"/>
      <c r="R961" s="191"/>
      <c r="S961" s="191"/>
      <c r="T961" s="191"/>
      <c r="U961" s="191"/>
      <c r="V961" s="191"/>
      <c r="W961" s="191"/>
      <c r="X961" s="191"/>
      <c r="Y961" s="191"/>
      <c r="Z961" s="191"/>
      <c r="AA961" s="191"/>
      <c r="AB961" s="191"/>
      <c r="AC961" s="191"/>
      <c r="AD961" s="191"/>
    </row>
    <row r="962" spans="1:30" s="159" customFormat="1" ht="13.8">
      <c r="A962" s="409"/>
      <c r="B962" s="441"/>
      <c r="C962" s="388"/>
      <c r="D962" s="422"/>
      <c r="E962" s="417"/>
      <c r="F962" s="418"/>
      <c r="G962" s="418"/>
      <c r="H962" s="418"/>
      <c r="I962" s="418"/>
      <c r="J962" s="418"/>
      <c r="K962" s="191"/>
      <c r="L962" s="191"/>
      <c r="M962" s="191"/>
      <c r="N962" s="191"/>
      <c r="O962" s="191"/>
      <c r="P962" s="191"/>
      <c r="Q962" s="191"/>
      <c r="R962" s="191"/>
      <c r="S962" s="191"/>
      <c r="T962" s="191"/>
      <c r="U962" s="191"/>
      <c r="V962" s="191"/>
      <c r="W962" s="191"/>
      <c r="X962" s="191"/>
      <c r="Y962" s="191"/>
      <c r="Z962" s="191"/>
      <c r="AA962" s="191"/>
      <c r="AB962" s="191"/>
      <c r="AC962" s="191"/>
      <c r="AD962" s="191"/>
    </row>
    <row r="963" spans="1:30" s="159" customFormat="1" ht="13.8">
      <c r="A963" s="409"/>
      <c r="B963" s="441"/>
      <c r="C963" s="388"/>
      <c r="D963" s="422"/>
      <c r="E963" s="417"/>
      <c r="F963" s="418"/>
      <c r="G963" s="418"/>
      <c r="H963" s="418"/>
      <c r="I963" s="418"/>
      <c r="J963" s="418"/>
      <c r="K963" s="191"/>
      <c r="L963" s="191"/>
      <c r="M963" s="191"/>
      <c r="N963" s="191"/>
      <c r="O963" s="191"/>
      <c r="P963" s="191"/>
      <c r="Q963" s="191"/>
      <c r="R963" s="191"/>
      <c r="S963" s="191"/>
      <c r="T963" s="191"/>
      <c r="U963" s="191"/>
      <c r="V963" s="191"/>
      <c r="W963" s="191"/>
      <c r="X963" s="191"/>
      <c r="Y963" s="191"/>
      <c r="Z963" s="191"/>
      <c r="AA963" s="191"/>
      <c r="AB963" s="191"/>
      <c r="AC963" s="191"/>
      <c r="AD963" s="191"/>
    </row>
    <row r="964" spans="1:30" s="159" customFormat="1" ht="13.8">
      <c r="A964" s="409"/>
      <c r="B964" s="441"/>
      <c r="C964" s="388"/>
      <c r="D964" s="422"/>
      <c r="E964" s="417"/>
      <c r="F964" s="418"/>
      <c r="G964" s="418"/>
      <c r="H964" s="418"/>
      <c r="I964" s="418"/>
      <c r="J964" s="418"/>
      <c r="K964" s="191"/>
      <c r="L964" s="191"/>
      <c r="M964" s="191"/>
      <c r="N964" s="191"/>
      <c r="O964" s="191"/>
      <c r="P964" s="191"/>
      <c r="Q964" s="191"/>
      <c r="R964" s="191"/>
      <c r="S964" s="191"/>
      <c r="T964" s="191"/>
      <c r="U964" s="191"/>
      <c r="V964" s="191"/>
      <c r="W964" s="191"/>
      <c r="X964" s="191"/>
      <c r="Y964" s="191"/>
      <c r="Z964" s="191"/>
      <c r="AA964" s="191"/>
      <c r="AB964" s="191"/>
      <c r="AC964" s="191"/>
      <c r="AD964" s="191"/>
    </row>
    <row r="965" spans="1:30" s="159" customFormat="1" ht="13.8">
      <c r="A965" s="409"/>
      <c r="B965" s="441"/>
      <c r="C965" s="388"/>
      <c r="D965" s="422"/>
      <c r="E965" s="417"/>
      <c r="F965" s="418"/>
      <c r="G965" s="418"/>
      <c r="H965" s="418"/>
      <c r="I965" s="418"/>
      <c r="J965" s="418"/>
      <c r="K965" s="191"/>
      <c r="L965" s="191"/>
      <c r="M965" s="191"/>
      <c r="N965" s="191"/>
      <c r="O965" s="191"/>
      <c r="P965" s="191"/>
      <c r="Q965" s="191"/>
      <c r="R965" s="191"/>
      <c r="S965" s="191"/>
      <c r="T965" s="191"/>
      <c r="U965" s="191"/>
      <c r="V965" s="191"/>
      <c r="W965" s="191"/>
      <c r="X965" s="191"/>
      <c r="Y965" s="191"/>
      <c r="Z965" s="191"/>
      <c r="AA965" s="191"/>
      <c r="AB965" s="191"/>
      <c r="AC965" s="191"/>
      <c r="AD965" s="191"/>
    </row>
    <row r="966" spans="1:30" s="159" customFormat="1" ht="13.8">
      <c r="A966" s="409"/>
      <c r="B966" s="441"/>
      <c r="C966" s="388"/>
      <c r="D966" s="422"/>
      <c r="E966" s="417"/>
      <c r="F966" s="418"/>
      <c r="G966" s="418"/>
      <c r="H966" s="418"/>
      <c r="I966" s="418"/>
      <c r="J966" s="418"/>
      <c r="K966" s="191"/>
      <c r="L966" s="191"/>
      <c r="M966" s="191"/>
      <c r="N966" s="191"/>
      <c r="O966" s="191"/>
      <c r="P966" s="191"/>
      <c r="Q966" s="191"/>
      <c r="R966" s="191"/>
      <c r="S966" s="191"/>
      <c r="T966" s="191"/>
      <c r="U966" s="191"/>
      <c r="V966" s="191"/>
      <c r="W966" s="191"/>
      <c r="X966" s="191"/>
      <c r="Y966" s="191"/>
      <c r="Z966" s="191"/>
      <c r="AA966" s="191"/>
      <c r="AB966" s="191"/>
      <c r="AC966" s="191"/>
      <c r="AD966" s="191"/>
    </row>
    <row r="967" spans="1:30" s="159" customFormat="1" ht="13.8">
      <c r="A967" s="409"/>
      <c r="B967" s="441"/>
      <c r="C967" s="388"/>
      <c r="D967" s="422"/>
      <c r="E967" s="417"/>
      <c r="F967" s="418"/>
      <c r="G967" s="418"/>
      <c r="H967" s="418"/>
      <c r="I967" s="418"/>
      <c r="J967" s="418"/>
      <c r="K967" s="191"/>
      <c r="L967" s="191"/>
      <c r="M967" s="191"/>
      <c r="N967" s="191"/>
      <c r="O967" s="191"/>
      <c r="P967" s="191"/>
      <c r="Q967" s="191"/>
      <c r="R967" s="191"/>
      <c r="S967" s="191"/>
      <c r="T967" s="191"/>
      <c r="U967" s="191"/>
      <c r="V967" s="191"/>
      <c r="W967" s="191"/>
      <c r="X967" s="191"/>
      <c r="Y967" s="191"/>
      <c r="Z967" s="191"/>
      <c r="AA967" s="191"/>
      <c r="AB967" s="191"/>
      <c r="AC967" s="191"/>
      <c r="AD967" s="191"/>
    </row>
    <row r="968" spans="1:30" s="159" customFormat="1" ht="13.8">
      <c r="A968" s="409"/>
      <c r="B968" s="441"/>
      <c r="C968" s="388"/>
      <c r="D968" s="422"/>
      <c r="E968" s="417"/>
      <c r="F968" s="418"/>
      <c r="G968" s="418"/>
      <c r="H968" s="418"/>
      <c r="I968" s="418"/>
      <c r="J968" s="418"/>
      <c r="K968" s="191"/>
      <c r="L968" s="191"/>
      <c r="M968" s="191"/>
      <c r="N968" s="191"/>
      <c r="O968" s="191"/>
      <c r="P968" s="191"/>
      <c r="Q968" s="191"/>
      <c r="R968" s="191"/>
      <c r="S968" s="191"/>
      <c r="T968" s="191"/>
      <c r="U968" s="191"/>
      <c r="V968" s="191"/>
      <c r="W968" s="191"/>
      <c r="X968" s="191"/>
      <c r="Y968" s="191"/>
      <c r="Z968" s="191"/>
      <c r="AA968" s="191"/>
      <c r="AB968" s="191"/>
      <c r="AC968" s="191"/>
      <c r="AD968" s="191"/>
    </row>
    <row r="969" spans="1:30" s="159" customFormat="1" ht="13.8">
      <c r="A969" s="409"/>
      <c r="B969" s="441"/>
      <c r="C969" s="388"/>
      <c r="D969" s="422"/>
      <c r="E969" s="417"/>
      <c r="F969" s="418"/>
      <c r="G969" s="418"/>
      <c r="H969" s="418"/>
      <c r="I969" s="418"/>
      <c r="J969" s="418"/>
      <c r="K969" s="191"/>
      <c r="L969" s="191"/>
      <c r="M969" s="191"/>
      <c r="N969" s="191"/>
      <c r="O969" s="191"/>
      <c r="P969" s="191"/>
      <c r="Q969" s="191"/>
      <c r="R969" s="191"/>
      <c r="S969" s="191"/>
      <c r="T969" s="191"/>
      <c r="U969" s="191"/>
      <c r="V969" s="191"/>
      <c r="W969" s="191"/>
      <c r="X969" s="191"/>
      <c r="Y969" s="191"/>
      <c r="Z969" s="191"/>
      <c r="AA969" s="191"/>
      <c r="AB969" s="191"/>
      <c r="AC969" s="191"/>
      <c r="AD969" s="191"/>
    </row>
    <row r="970" spans="1:30" s="159" customFormat="1" ht="13.8">
      <c r="A970" s="409"/>
      <c r="B970" s="441"/>
      <c r="C970" s="388"/>
      <c r="D970" s="422"/>
      <c r="E970" s="417"/>
      <c r="F970" s="418"/>
      <c r="G970" s="418"/>
      <c r="H970" s="418"/>
      <c r="I970" s="418"/>
      <c r="J970" s="418"/>
      <c r="K970" s="191"/>
      <c r="L970" s="191"/>
      <c r="M970" s="191"/>
      <c r="N970" s="191"/>
      <c r="O970" s="191"/>
      <c r="P970" s="191"/>
      <c r="Q970" s="191"/>
      <c r="R970" s="191"/>
      <c r="S970" s="191"/>
      <c r="T970" s="191"/>
      <c r="U970" s="191"/>
      <c r="V970" s="191"/>
      <c r="W970" s="191"/>
      <c r="X970" s="191"/>
      <c r="Y970" s="191"/>
      <c r="Z970" s="191"/>
      <c r="AA970" s="191"/>
      <c r="AB970" s="191"/>
      <c r="AC970" s="191"/>
      <c r="AD970" s="191"/>
    </row>
    <row r="971" spans="1:30" s="159" customFormat="1" ht="13.8">
      <c r="A971" s="409"/>
      <c r="B971" s="441"/>
      <c r="C971" s="388"/>
      <c r="D971" s="422"/>
      <c r="E971" s="417"/>
      <c r="F971" s="418"/>
      <c r="G971" s="418"/>
      <c r="H971" s="418"/>
      <c r="I971" s="418"/>
      <c r="J971" s="418"/>
      <c r="K971" s="191"/>
      <c r="L971" s="191"/>
      <c r="M971" s="191"/>
      <c r="N971" s="191"/>
      <c r="O971" s="191"/>
      <c r="P971" s="191"/>
      <c r="Q971" s="191"/>
      <c r="R971" s="191"/>
      <c r="S971" s="191"/>
      <c r="T971" s="191"/>
      <c r="U971" s="191"/>
      <c r="V971" s="191"/>
      <c r="W971" s="191"/>
      <c r="X971" s="191"/>
      <c r="Y971" s="191"/>
      <c r="Z971" s="191"/>
      <c r="AA971" s="191"/>
      <c r="AB971" s="191"/>
      <c r="AC971" s="191"/>
      <c r="AD971" s="191"/>
    </row>
    <row r="972" spans="1:30" s="159" customFormat="1" ht="13.8">
      <c r="A972" s="409"/>
      <c r="B972" s="441"/>
      <c r="C972" s="388"/>
      <c r="D972" s="422"/>
      <c r="E972" s="417"/>
      <c r="F972" s="418"/>
      <c r="G972" s="418"/>
      <c r="H972" s="418"/>
      <c r="I972" s="418"/>
      <c r="J972" s="418"/>
      <c r="K972" s="191"/>
      <c r="L972" s="191"/>
      <c r="M972" s="191"/>
      <c r="N972" s="191"/>
      <c r="O972" s="191"/>
      <c r="P972" s="191"/>
      <c r="Q972" s="191"/>
      <c r="R972" s="191"/>
      <c r="S972" s="191"/>
      <c r="T972" s="191"/>
      <c r="U972" s="191"/>
      <c r="V972" s="191"/>
      <c r="W972" s="191"/>
      <c r="X972" s="191"/>
      <c r="Y972" s="191"/>
      <c r="Z972" s="191"/>
      <c r="AA972" s="191"/>
      <c r="AB972" s="191"/>
      <c r="AC972" s="191"/>
      <c r="AD972" s="191"/>
    </row>
    <row r="973" spans="1:30" s="159" customFormat="1" ht="13.8">
      <c r="A973" s="409"/>
      <c r="B973" s="441"/>
      <c r="C973" s="388"/>
      <c r="D973" s="422"/>
      <c r="E973" s="417"/>
      <c r="F973" s="418"/>
      <c r="G973" s="418"/>
      <c r="H973" s="418"/>
      <c r="I973" s="418"/>
      <c r="J973" s="418"/>
      <c r="K973" s="191"/>
      <c r="L973" s="191"/>
      <c r="M973" s="191"/>
      <c r="N973" s="191"/>
      <c r="O973" s="191"/>
      <c r="P973" s="191"/>
      <c r="Q973" s="191"/>
      <c r="R973" s="191"/>
      <c r="S973" s="191"/>
      <c r="T973" s="191"/>
      <c r="U973" s="191"/>
      <c r="V973" s="191"/>
      <c r="W973" s="191"/>
      <c r="X973" s="191"/>
      <c r="Y973" s="191"/>
      <c r="Z973" s="191"/>
      <c r="AA973" s="191"/>
      <c r="AB973" s="191"/>
      <c r="AC973" s="191"/>
      <c r="AD973" s="191"/>
    </row>
    <row r="974" spans="1:30" s="159" customFormat="1" ht="13.8">
      <c r="A974" s="409"/>
      <c r="B974" s="441"/>
      <c r="C974" s="388"/>
      <c r="D974" s="422"/>
      <c r="E974" s="417"/>
      <c r="F974" s="418"/>
      <c r="G974" s="418"/>
      <c r="H974" s="418"/>
      <c r="I974" s="418"/>
      <c r="J974" s="418"/>
      <c r="K974" s="191"/>
      <c r="L974" s="191"/>
      <c r="M974" s="191"/>
      <c r="N974" s="191"/>
      <c r="O974" s="191"/>
      <c r="P974" s="191"/>
      <c r="Q974" s="191"/>
      <c r="R974" s="191"/>
      <c r="S974" s="191"/>
      <c r="T974" s="191"/>
      <c r="U974" s="191"/>
      <c r="V974" s="191"/>
      <c r="W974" s="191"/>
      <c r="X974" s="191"/>
      <c r="Y974" s="191"/>
      <c r="Z974" s="191"/>
      <c r="AA974" s="191"/>
      <c r="AB974" s="191"/>
      <c r="AC974" s="191"/>
      <c r="AD974" s="191"/>
    </row>
    <row r="975" spans="1:30" s="159" customFormat="1" ht="13.8">
      <c r="A975" s="409"/>
      <c r="B975" s="441"/>
      <c r="C975" s="388"/>
      <c r="D975" s="422"/>
      <c r="E975" s="417"/>
      <c r="F975" s="418"/>
      <c r="G975" s="418"/>
      <c r="H975" s="418"/>
      <c r="I975" s="418"/>
      <c r="J975" s="418"/>
      <c r="K975" s="191"/>
      <c r="L975" s="191"/>
      <c r="M975" s="191"/>
      <c r="N975" s="191"/>
      <c r="O975" s="191"/>
      <c r="P975" s="191"/>
      <c r="Q975" s="191"/>
      <c r="R975" s="191"/>
      <c r="S975" s="191"/>
      <c r="T975" s="191"/>
      <c r="U975" s="191"/>
      <c r="V975" s="191"/>
      <c r="W975" s="191"/>
      <c r="X975" s="191"/>
      <c r="Y975" s="191"/>
      <c r="Z975" s="191"/>
      <c r="AA975" s="191"/>
      <c r="AB975" s="191"/>
      <c r="AC975" s="191"/>
      <c r="AD975" s="191"/>
    </row>
    <row r="976" spans="1:30" s="159" customFormat="1" ht="13.8">
      <c r="A976" s="409"/>
      <c r="B976" s="441"/>
      <c r="C976" s="388"/>
      <c r="D976" s="416"/>
      <c r="E976" s="417"/>
      <c r="F976" s="418"/>
      <c r="G976" s="418"/>
      <c r="H976" s="418"/>
      <c r="I976" s="418"/>
      <c r="J976" s="418"/>
      <c r="K976" s="191"/>
      <c r="L976" s="191"/>
      <c r="M976" s="191"/>
      <c r="N976" s="191"/>
      <c r="O976" s="191"/>
      <c r="P976" s="191"/>
      <c r="Q976" s="191"/>
      <c r="R976" s="191"/>
      <c r="S976" s="191"/>
      <c r="T976" s="191"/>
      <c r="U976" s="191"/>
      <c r="V976" s="191"/>
      <c r="W976" s="191"/>
      <c r="X976" s="191"/>
      <c r="Y976" s="191"/>
      <c r="Z976" s="191"/>
      <c r="AA976" s="191"/>
      <c r="AB976" s="191"/>
      <c r="AC976" s="191"/>
      <c r="AD976" s="191"/>
    </row>
    <row r="977" spans="1:30" s="159" customFormat="1" ht="13.8">
      <c r="A977" s="409"/>
      <c r="B977" s="441"/>
      <c r="C977" s="388"/>
      <c r="D977" s="416"/>
      <c r="E977" s="417"/>
      <c r="F977" s="418"/>
      <c r="G977" s="418"/>
      <c r="H977" s="418"/>
      <c r="I977" s="418"/>
      <c r="J977" s="418"/>
      <c r="K977" s="191"/>
      <c r="L977" s="191"/>
      <c r="M977" s="191"/>
      <c r="N977" s="191"/>
      <c r="O977" s="191"/>
      <c r="P977" s="191"/>
      <c r="Q977" s="191"/>
      <c r="R977" s="191"/>
      <c r="S977" s="191"/>
      <c r="T977" s="191"/>
      <c r="U977" s="191"/>
      <c r="V977" s="191"/>
      <c r="W977" s="191"/>
      <c r="X977" s="191"/>
      <c r="Y977" s="191"/>
      <c r="Z977" s="191"/>
      <c r="AA977" s="191"/>
      <c r="AB977" s="191"/>
      <c r="AC977" s="191"/>
      <c r="AD977" s="191"/>
    </row>
    <row r="978" spans="1:30" s="159" customFormat="1" ht="13.8">
      <c r="A978" s="409"/>
      <c r="B978" s="441"/>
      <c r="C978" s="388"/>
      <c r="D978" s="422"/>
      <c r="E978" s="417"/>
      <c r="F978" s="418"/>
      <c r="G978" s="418"/>
      <c r="H978" s="418"/>
      <c r="I978" s="418"/>
      <c r="J978" s="418"/>
      <c r="K978" s="191"/>
      <c r="L978" s="191"/>
      <c r="M978" s="191"/>
      <c r="N978" s="191"/>
      <c r="O978" s="191"/>
      <c r="P978" s="191"/>
      <c r="Q978" s="191"/>
      <c r="R978" s="191"/>
      <c r="S978" s="191"/>
      <c r="T978" s="191"/>
      <c r="U978" s="191"/>
      <c r="V978" s="191"/>
      <c r="W978" s="191"/>
      <c r="X978" s="191"/>
      <c r="Y978" s="191"/>
      <c r="Z978" s="191"/>
      <c r="AA978" s="191"/>
      <c r="AB978" s="191"/>
      <c r="AC978" s="191"/>
      <c r="AD978" s="191"/>
    </row>
    <row r="979" spans="1:30" s="159" customFormat="1" ht="13.8">
      <c r="A979" s="409"/>
      <c r="B979" s="441"/>
      <c r="C979" s="388"/>
      <c r="D979" s="422"/>
      <c r="E979" s="417"/>
      <c r="F979" s="418"/>
      <c r="G979" s="418"/>
      <c r="H979" s="418"/>
      <c r="I979" s="418"/>
      <c r="J979" s="418"/>
      <c r="K979" s="191"/>
      <c r="L979" s="191"/>
      <c r="M979" s="191"/>
      <c r="N979" s="191"/>
      <c r="O979" s="191"/>
      <c r="P979" s="191"/>
      <c r="Q979" s="191"/>
      <c r="R979" s="191"/>
      <c r="S979" s="191"/>
      <c r="T979" s="191"/>
      <c r="U979" s="191"/>
      <c r="V979" s="191"/>
      <c r="W979" s="191"/>
      <c r="X979" s="191"/>
      <c r="Y979" s="191"/>
      <c r="Z979" s="191"/>
      <c r="AA979" s="191"/>
      <c r="AB979" s="191"/>
      <c r="AC979" s="191"/>
      <c r="AD979" s="191"/>
    </row>
    <row r="980" spans="1:30" s="159" customFormat="1" ht="13.8">
      <c r="A980" s="409"/>
      <c r="B980" s="441"/>
      <c r="C980" s="388"/>
      <c r="D980" s="422"/>
      <c r="E980" s="417"/>
      <c r="F980" s="418"/>
      <c r="G980" s="418"/>
      <c r="H980" s="418"/>
      <c r="I980" s="418"/>
      <c r="J980" s="418"/>
      <c r="K980" s="191"/>
      <c r="L980" s="191"/>
      <c r="M980" s="191"/>
      <c r="N980" s="191"/>
      <c r="O980" s="191"/>
      <c r="P980" s="191"/>
      <c r="Q980" s="191"/>
      <c r="R980" s="191"/>
      <c r="S980" s="191"/>
      <c r="T980" s="191"/>
      <c r="U980" s="191"/>
      <c r="V980" s="191"/>
      <c r="W980" s="191"/>
      <c r="X980" s="191"/>
      <c r="Y980" s="191"/>
      <c r="Z980" s="191"/>
      <c r="AA980" s="191"/>
      <c r="AB980" s="191"/>
      <c r="AC980" s="191"/>
      <c r="AD980" s="191"/>
    </row>
    <row r="981" spans="1:30" s="159" customFormat="1" ht="13.8">
      <c r="A981" s="409"/>
      <c r="B981" s="441"/>
      <c r="C981" s="388"/>
      <c r="D981" s="422"/>
      <c r="E981" s="417"/>
      <c r="F981" s="418"/>
      <c r="G981" s="418"/>
      <c r="H981" s="418"/>
      <c r="I981" s="418"/>
      <c r="J981" s="418"/>
      <c r="K981" s="191"/>
      <c r="L981" s="191"/>
      <c r="M981" s="191"/>
      <c r="N981" s="191"/>
      <c r="O981" s="191"/>
      <c r="P981" s="191"/>
      <c r="Q981" s="191"/>
      <c r="R981" s="191"/>
      <c r="S981" s="191"/>
      <c r="T981" s="191"/>
      <c r="U981" s="191"/>
      <c r="V981" s="191"/>
      <c r="W981" s="191"/>
      <c r="X981" s="191"/>
      <c r="Y981" s="191"/>
      <c r="Z981" s="191"/>
      <c r="AA981" s="191"/>
      <c r="AB981" s="191"/>
      <c r="AC981" s="191"/>
      <c r="AD981" s="191"/>
    </row>
    <row r="982" spans="1:30" s="159" customFormat="1" ht="13.8">
      <c r="A982" s="409"/>
      <c r="B982" s="441"/>
      <c r="C982" s="388"/>
      <c r="D982" s="416"/>
      <c r="E982" s="417"/>
      <c r="F982" s="418"/>
      <c r="G982" s="418"/>
      <c r="H982" s="418"/>
      <c r="I982" s="418"/>
      <c r="J982" s="418"/>
      <c r="K982" s="191"/>
      <c r="L982" s="191"/>
      <c r="M982" s="191"/>
      <c r="N982" s="191"/>
      <c r="O982" s="191"/>
      <c r="P982" s="191"/>
      <c r="Q982" s="191"/>
      <c r="R982" s="191"/>
      <c r="S982" s="191"/>
      <c r="T982" s="191"/>
      <c r="U982" s="191"/>
      <c r="V982" s="191"/>
      <c r="W982" s="191"/>
      <c r="X982" s="191"/>
      <c r="Y982" s="191"/>
      <c r="Z982" s="191"/>
      <c r="AA982" s="191"/>
      <c r="AB982" s="191"/>
      <c r="AC982" s="191"/>
      <c r="AD982" s="191"/>
    </row>
    <row r="983" spans="1:30" s="159" customFormat="1" ht="13.8">
      <c r="A983" s="409"/>
      <c r="B983" s="441"/>
      <c r="C983" s="388"/>
      <c r="D983" s="422"/>
      <c r="E983" s="417"/>
      <c r="F983" s="418"/>
      <c r="G983" s="418"/>
      <c r="H983" s="418"/>
      <c r="I983" s="418"/>
      <c r="J983" s="418"/>
      <c r="K983" s="191"/>
      <c r="L983" s="191"/>
      <c r="M983" s="191"/>
      <c r="N983" s="191"/>
      <c r="O983" s="191"/>
      <c r="P983" s="191"/>
      <c r="Q983" s="191"/>
      <c r="R983" s="191"/>
      <c r="S983" s="191"/>
      <c r="T983" s="191"/>
      <c r="U983" s="191"/>
      <c r="V983" s="191"/>
      <c r="W983" s="191"/>
      <c r="X983" s="191"/>
      <c r="Y983" s="191"/>
      <c r="Z983" s="191"/>
      <c r="AA983" s="191"/>
      <c r="AB983" s="191"/>
      <c r="AC983" s="191"/>
      <c r="AD983" s="191"/>
    </row>
    <row r="984" spans="1:30" s="159" customFormat="1" ht="13.8">
      <c r="A984" s="409"/>
      <c r="B984" s="441"/>
      <c r="C984" s="388"/>
      <c r="D984" s="422"/>
      <c r="E984" s="417"/>
      <c r="F984" s="418"/>
      <c r="G984" s="418"/>
      <c r="H984" s="418"/>
      <c r="I984" s="418"/>
      <c r="J984" s="418"/>
      <c r="K984" s="191"/>
      <c r="L984" s="191"/>
      <c r="M984" s="191"/>
      <c r="N984" s="191"/>
      <c r="O984" s="191"/>
      <c r="P984" s="191"/>
      <c r="Q984" s="191"/>
      <c r="R984" s="191"/>
      <c r="S984" s="191"/>
      <c r="T984" s="191"/>
      <c r="U984" s="191"/>
      <c r="V984" s="191"/>
      <c r="W984" s="191"/>
      <c r="X984" s="191"/>
      <c r="Y984" s="191"/>
      <c r="Z984" s="191"/>
      <c r="AA984" s="191"/>
      <c r="AB984" s="191"/>
      <c r="AC984" s="191"/>
      <c r="AD984" s="191"/>
    </row>
    <row r="985" spans="1:30" s="159" customFormat="1" ht="13.8">
      <c r="A985" s="409"/>
      <c r="B985" s="441"/>
      <c r="C985" s="388"/>
      <c r="D985" s="422"/>
      <c r="E985" s="417"/>
      <c r="F985" s="418"/>
      <c r="G985" s="418"/>
      <c r="H985" s="418"/>
      <c r="I985" s="418"/>
      <c r="J985" s="418"/>
      <c r="K985" s="191"/>
      <c r="L985" s="191"/>
      <c r="M985" s="191"/>
      <c r="N985" s="191"/>
      <c r="O985" s="191"/>
      <c r="P985" s="191"/>
      <c r="Q985" s="191"/>
      <c r="R985" s="191"/>
      <c r="S985" s="191"/>
      <c r="T985" s="191"/>
      <c r="U985" s="191"/>
      <c r="V985" s="191"/>
      <c r="W985" s="191"/>
      <c r="X985" s="191"/>
      <c r="Y985" s="191"/>
      <c r="Z985" s="191"/>
      <c r="AA985" s="191"/>
      <c r="AB985" s="191"/>
      <c r="AC985" s="191"/>
      <c r="AD985" s="191"/>
    </row>
    <row r="986" spans="1:30" s="159" customFormat="1" ht="13.8">
      <c r="A986" s="409"/>
      <c r="B986" s="441"/>
      <c r="C986" s="388"/>
      <c r="D986" s="416"/>
      <c r="E986" s="417"/>
      <c r="F986" s="418"/>
      <c r="G986" s="418"/>
      <c r="H986" s="418"/>
      <c r="I986" s="418"/>
      <c r="J986" s="418"/>
      <c r="K986" s="191"/>
      <c r="L986" s="191"/>
      <c r="M986" s="191"/>
      <c r="N986" s="191"/>
      <c r="O986" s="191"/>
      <c r="P986" s="191"/>
      <c r="Q986" s="191"/>
      <c r="R986" s="191"/>
      <c r="S986" s="191"/>
      <c r="T986" s="191"/>
      <c r="U986" s="191"/>
      <c r="V986" s="191"/>
      <c r="W986" s="191"/>
      <c r="X986" s="191"/>
      <c r="Y986" s="191"/>
      <c r="Z986" s="191"/>
      <c r="AA986" s="191"/>
      <c r="AB986" s="191"/>
      <c r="AC986" s="191"/>
      <c r="AD986" s="191"/>
    </row>
    <row r="987" spans="1:30" s="159" customFormat="1" ht="13.8">
      <c r="A987" s="409"/>
      <c r="B987" s="441"/>
      <c r="C987" s="388"/>
      <c r="D987" s="416"/>
      <c r="E987" s="417"/>
      <c r="F987" s="418"/>
      <c r="G987" s="418"/>
      <c r="H987" s="418"/>
      <c r="I987" s="418"/>
      <c r="J987" s="418"/>
      <c r="K987" s="191"/>
      <c r="L987" s="191"/>
      <c r="M987" s="191"/>
      <c r="N987" s="191"/>
      <c r="O987" s="191"/>
      <c r="P987" s="191"/>
      <c r="Q987" s="191"/>
      <c r="R987" s="191"/>
      <c r="S987" s="191"/>
      <c r="T987" s="191"/>
      <c r="U987" s="191"/>
      <c r="V987" s="191"/>
      <c r="W987" s="191"/>
      <c r="X987" s="191"/>
      <c r="Y987" s="191"/>
      <c r="Z987" s="191"/>
      <c r="AA987" s="191"/>
      <c r="AB987" s="191"/>
      <c r="AC987" s="191"/>
      <c r="AD987" s="191"/>
    </row>
    <row r="988" spans="1:30" s="159" customFormat="1" ht="13.8">
      <c r="A988" s="409"/>
      <c r="B988" s="441"/>
      <c r="C988" s="388"/>
      <c r="D988" s="416"/>
      <c r="E988" s="417"/>
      <c r="F988" s="418"/>
      <c r="G988" s="418"/>
      <c r="H988" s="418"/>
      <c r="I988" s="418"/>
      <c r="J988" s="418"/>
      <c r="K988" s="191"/>
      <c r="L988" s="191"/>
      <c r="M988" s="191"/>
      <c r="N988" s="191"/>
      <c r="O988" s="191"/>
      <c r="P988" s="191"/>
      <c r="Q988" s="191"/>
      <c r="R988" s="191"/>
      <c r="S988" s="191"/>
      <c r="T988" s="191"/>
      <c r="U988" s="191"/>
      <c r="V988" s="191"/>
      <c r="W988" s="191"/>
      <c r="X988" s="191"/>
      <c r="Y988" s="191"/>
      <c r="Z988" s="191"/>
      <c r="AA988" s="191"/>
      <c r="AB988" s="191"/>
      <c r="AC988" s="191"/>
      <c r="AD988" s="191"/>
    </row>
    <row r="989" spans="1:30" s="159" customFormat="1" ht="13.8">
      <c r="A989" s="409"/>
      <c r="B989" s="441"/>
      <c r="C989" s="388"/>
      <c r="D989" s="422"/>
      <c r="E989" s="417"/>
      <c r="F989" s="418"/>
      <c r="G989" s="418"/>
      <c r="H989" s="418"/>
      <c r="I989" s="418"/>
      <c r="J989" s="418"/>
      <c r="K989" s="191"/>
      <c r="L989" s="191"/>
      <c r="M989" s="191"/>
      <c r="N989" s="191"/>
      <c r="O989" s="191"/>
      <c r="P989" s="191"/>
      <c r="Q989" s="191"/>
      <c r="R989" s="191"/>
      <c r="S989" s="191"/>
      <c r="T989" s="191"/>
      <c r="U989" s="191"/>
      <c r="V989" s="191"/>
      <c r="W989" s="191"/>
      <c r="X989" s="191"/>
      <c r="Y989" s="191"/>
      <c r="Z989" s="191"/>
      <c r="AA989" s="191"/>
      <c r="AB989" s="191"/>
      <c r="AC989" s="191"/>
      <c r="AD989" s="191"/>
    </row>
    <row r="990" spans="1:30" s="159" customFormat="1" ht="13.8">
      <c r="A990" s="409"/>
      <c r="B990" s="441"/>
      <c r="C990" s="388"/>
      <c r="D990" s="422"/>
      <c r="E990" s="417"/>
      <c r="F990" s="418"/>
      <c r="G990" s="418"/>
      <c r="H990" s="418"/>
      <c r="I990" s="418"/>
      <c r="J990" s="418"/>
      <c r="K990" s="191"/>
      <c r="L990" s="191"/>
      <c r="M990" s="191"/>
      <c r="N990" s="191"/>
      <c r="O990" s="191"/>
      <c r="P990" s="191"/>
      <c r="Q990" s="191"/>
      <c r="R990" s="191"/>
      <c r="S990" s="191"/>
      <c r="T990" s="191"/>
      <c r="U990" s="191"/>
      <c r="V990" s="191"/>
      <c r="W990" s="191"/>
      <c r="X990" s="191"/>
      <c r="Y990" s="191"/>
      <c r="Z990" s="191"/>
      <c r="AA990" s="191"/>
      <c r="AB990" s="191"/>
      <c r="AC990" s="191"/>
      <c r="AD990" s="191"/>
    </row>
    <row r="991" spans="1:30" s="159" customFormat="1" ht="13.8">
      <c r="A991" s="409"/>
      <c r="B991" s="441"/>
      <c r="C991" s="388"/>
      <c r="D991" s="422"/>
      <c r="E991" s="417"/>
      <c r="F991" s="418"/>
      <c r="G991" s="418"/>
      <c r="H991" s="418"/>
      <c r="I991" s="418"/>
      <c r="J991" s="418"/>
      <c r="K991" s="191"/>
      <c r="L991" s="191"/>
      <c r="M991" s="191"/>
      <c r="N991" s="191"/>
      <c r="O991" s="191"/>
      <c r="P991" s="191"/>
      <c r="Q991" s="191"/>
      <c r="R991" s="191"/>
      <c r="S991" s="191"/>
      <c r="T991" s="191"/>
      <c r="U991" s="191"/>
      <c r="V991" s="191"/>
      <c r="W991" s="191"/>
      <c r="X991" s="191"/>
      <c r="Y991" s="191"/>
      <c r="Z991" s="191"/>
      <c r="AA991" s="191"/>
      <c r="AB991" s="191"/>
      <c r="AC991" s="191"/>
      <c r="AD991" s="191"/>
    </row>
    <row r="992" spans="1:30" s="159" customFormat="1" ht="13.8">
      <c r="A992" s="409"/>
      <c r="B992" s="441"/>
      <c r="C992" s="388"/>
      <c r="D992" s="422"/>
      <c r="E992" s="417"/>
      <c r="F992" s="418"/>
      <c r="G992" s="418"/>
      <c r="H992" s="418"/>
      <c r="I992" s="418"/>
      <c r="J992" s="418"/>
      <c r="K992" s="191"/>
      <c r="L992" s="191"/>
      <c r="M992" s="191"/>
      <c r="N992" s="191"/>
      <c r="O992" s="191"/>
      <c r="P992" s="191"/>
      <c r="Q992" s="191"/>
      <c r="R992" s="191"/>
      <c r="S992" s="191"/>
      <c r="T992" s="191"/>
      <c r="U992" s="191"/>
      <c r="V992" s="191"/>
      <c r="W992" s="191"/>
      <c r="X992" s="191"/>
      <c r="Y992" s="191"/>
      <c r="Z992" s="191"/>
      <c r="AA992" s="191"/>
      <c r="AB992" s="191"/>
      <c r="AC992" s="191"/>
      <c r="AD992" s="191"/>
    </row>
    <row r="993" spans="1:30" s="159" customFormat="1" ht="13.8">
      <c r="A993" s="409"/>
      <c r="B993" s="441"/>
      <c r="C993" s="388"/>
      <c r="D993" s="422"/>
      <c r="E993" s="417"/>
      <c r="F993" s="418"/>
      <c r="G993" s="418"/>
      <c r="H993" s="418"/>
      <c r="I993" s="418"/>
      <c r="J993" s="418"/>
      <c r="K993" s="191"/>
      <c r="L993" s="191"/>
      <c r="M993" s="191"/>
      <c r="N993" s="191"/>
      <c r="O993" s="191"/>
      <c r="P993" s="191"/>
      <c r="Q993" s="191"/>
      <c r="R993" s="191"/>
      <c r="S993" s="191"/>
      <c r="T993" s="191"/>
      <c r="U993" s="191"/>
      <c r="V993" s="191"/>
      <c r="W993" s="191"/>
      <c r="X993" s="191"/>
      <c r="Y993" s="191"/>
      <c r="Z993" s="191"/>
      <c r="AA993" s="191"/>
      <c r="AB993" s="191"/>
      <c r="AC993" s="191"/>
      <c r="AD993" s="191"/>
    </row>
    <row r="994" spans="1:30" s="159" customFormat="1" ht="13.8">
      <c r="A994" s="409"/>
      <c r="B994" s="441"/>
      <c r="C994" s="388"/>
      <c r="D994" s="422"/>
      <c r="E994" s="417"/>
      <c r="F994" s="418"/>
      <c r="G994" s="418"/>
      <c r="H994" s="418"/>
      <c r="I994" s="418"/>
      <c r="J994" s="418"/>
      <c r="K994" s="191"/>
      <c r="L994" s="191"/>
      <c r="M994" s="191"/>
      <c r="N994" s="191"/>
      <c r="O994" s="191"/>
      <c r="P994" s="191"/>
      <c r="Q994" s="191"/>
      <c r="R994" s="191"/>
      <c r="S994" s="191"/>
      <c r="T994" s="191"/>
      <c r="U994" s="191"/>
      <c r="V994" s="191"/>
      <c r="W994" s="191"/>
      <c r="X994" s="191"/>
      <c r="Y994" s="191"/>
      <c r="Z994" s="191"/>
      <c r="AA994" s="191"/>
      <c r="AB994" s="191"/>
      <c r="AC994" s="191"/>
      <c r="AD994" s="191"/>
    </row>
    <row r="995" spans="1:30" s="159" customFormat="1" ht="13.8">
      <c r="A995" s="409"/>
      <c r="B995" s="441"/>
      <c r="C995" s="388"/>
      <c r="D995" s="422"/>
      <c r="E995" s="417"/>
      <c r="F995" s="418"/>
      <c r="G995" s="418"/>
      <c r="H995" s="418"/>
      <c r="I995" s="418"/>
      <c r="J995" s="418"/>
      <c r="K995" s="191"/>
      <c r="L995" s="191"/>
      <c r="M995" s="191"/>
      <c r="N995" s="191"/>
      <c r="O995" s="191"/>
      <c r="P995" s="191"/>
      <c r="Q995" s="191"/>
      <c r="R995" s="191"/>
      <c r="S995" s="191"/>
      <c r="T995" s="191"/>
      <c r="U995" s="191"/>
      <c r="V995" s="191"/>
      <c r="W995" s="191"/>
      <c r="X995" s="191"/>
      <c r="Y995" s="191"/>
      <c r="Z995" s="191"/>
      <c r="AA995" s="191"/>
      <c r="AB995" s="191"/>
      <c r="AC995" s="191"/>
      <c r="AD995" s="191"/>
    </row>
    <row r="996" spans="1:30" s="159" customFormat="1" ht="13.8">
      <c r="A996" s="409"/>
      <c r="B996" s="441"/>
      <c r="C996" s="388"/>
      <c r="D996" s="422"/>
      <c r="E996" s="417"/>
      <c r="F996" s="418"/>
      <c r="G996" s="418"/>
      <c r="H996" s="418"/>
      <c r="I996" s="418"/>
      <c r="J996" s="418"/>
      <c r="K996" s="191"/>
      <c r="L996" s="191"/>
      <c r="M996" s="191"/>
      <c r="N996" s="191"/>
      <c r="O996" s="191"/>
      <c r="P996" s="191"/>
      <c r="Q996" s="191"/>
      <c r="R996" s="191"/>
      <c r="S996" s="191"/>
      <c r="T996" s="191"/>
      <c r="U996" s="191"/>
      <c r="V996" s="191"/>
      <c r="W996" s="191"/>
      <c r="X996" s="191"/>
      <c r="Y996" s="191"/>
      <c r="Z996" s="191"/>
      <c r="AA996" s="191"/>
      <c r="AB996" s="191"/>
      <c r="AC996" s="191"/>
      <c r="AD996" s="191"/>
    </row>
    <row r="997" spans="1:30" s="159" customFormat="1" ht="13.8">
      <c r="A997" s="409"/>
      <c r="B997" s="441"/>
      <c r="C997" s="388"/>
      <c r="D997" s="416"/>
      <c r="E997" s="417"/>
      <c r="F997" s="418"/>
      <c r="G997" s="418"/>
      <c r="H997" s="418"/>
      <c r="I997" s="418"/>
      <c r="J997" s="418"/>
      <c r="K997" s="191"/>
      <c r="L997" s="191"/>
      <c r="M997" s="191"/>
      <c r="N997" s="191"/>
      <c r="O997" s="191"/>
      <c r="P997" s="191"/>
      <c r="Q997" s="191"/>
      <c r="R997" s="191"/>
      <c r="S997" s="191"/>
      <c r="T997" s="191"/>
      <c r="U997" s="191"/>
      <c r="V997" s="191"/>
      <c r="W997" s="191"/>
      <c r="X997" s="191"/>
      <c r="Y997" s="191"/>
      <c r="Z997" s="191"/>
      <c r="AA997" s="191"/>
      <c r="AB997" s="191"/>
      <c r="AC997" s="191"/>
      <c r="AD997" s="191"/>
    </row>
    <row r="998" spans="1:30" s="159" customFormat="1" ht="13.8">
      <c r="A998" s="409"/>
      <c r="B998" s="441"/>
      <c r="C998" s="388"/>
      <c r="D998" s="422"/>
      <c r="E998" s="417"/>
      <c r="F998" s="418"/>
      <c r="G998" s="426"/>
      <c r="H998" s="418"/>
      <c r="I998" s="418"/>
      <c r="J998" s="418"/>
      <c r="K998" s="191"/>
      <c r="L998" s="191"/>
      <c r="M998" s="191"/>
      <c r="N998" s="191"/>
      <c r="O998" s="191"/>
      <c r="P998" s="191"/>
      <c r="Q998" s="191"/>
      <c r="R998" s="191"/>
      <c r="S998" s="191"/>
      <c r="T998" s="191"/>
      <c r="U998" s="191"/>
      <c r="V998" s="191"/>
      <c r="W998" s="191"/>
      <c r="X998" s="191"/>
      <c r="Y998" s="191"/>
      <c r="Z998" s="191"/>
      <c r="AA998" s="191"/>
      <c r="AB998" s="191"/>
      <c r="AC998" s="191"/>
      <c r="AD998" s="191"/>
    </row>
    <row r="999" spans="1:30" s="159" customFormat="1" ht="13.8">
      <c r="A999" s="409"/>
      <c r="B999" s="441"/>
      <c r="C999" s="388"/>
      <c r="D999" s="422"/>
      <c r="E999" s="417"/>
      <c r="F999" s="418"/>
      <c r="G999" s="418"/>
      <c r="H999" s="418"/>
      <c r="I999" s="418"/>
      <c r="J999" s="418"/>
      <c r="K999" s="191"/>
      <c r="L999" s="191"/>
      <c r="M999" s="191"/>
      <c r="N999" s="191"/>
      <c r="O999" s="191"/>
      <c r="P999" s="191"/>
      <c r="Q999" s="191"/>
      <c r="R999" s="191"/>
      <c r="S999" s="191"/>
      <c r="T999" s="191"/>
      <c r="U999" s="191"/>
      <c r="V999" s="191"/>
      <c r="W999" s="191"/>
      <c r="X999" s="191"/>
      <c r="Y999" s="191"/>
      <c r="Z999" s="191"/>
      <c r="AA999" s="191"/>
      <c r="AB999" s="191"/>
      <c r="AC999" s="191"/>
      <c r="AD999" s="191"/>
    </row>
    <row r="1000" spans="1:30" s="159" customFormat="1" ht="13.8">
      <c r="A1000" s="409"/>
      <c r="B1000" s="441"/>
      <c r="C1000" s="388"/>
      <c r="D1000" s="422"/>
      <c r="E1000" s="417"/>
      <c r="F1000" s="418"/>
      <c r="G1000" s="418"/>
      <c r="H1000" s="418"/>
      <c r="I1000" s="418"/>
      <c r="J1000" s="418"/>
      <c r="K1000" s="191"/>
      <c r="L1000" s="191"/>
      <c r="M1000" s="191"/>
      <c r="N1000" s="191"/>
      <c r="O1000" s="191"/>
      <c r="P1000" s="191"/>
      <c r="Q1000" s="191"/>
      <c r="R1000" s="191"/>
      <c r="S1000" s="191"/>
      <c r="T1000" s="191"/>
      <c r="U1000" s="191"/>
      <c r="V1000" s="191"/>
      <c r="W1000" s="191"/>
      <c r="X1000" s="191"/>
      <c r="Y1000" s="191"/>
      <c r="Z1000" s="191"/>
      <c r="AA1000" s="191"/>
      <c r="AB1000" s="191"/>
      <c r="AC1000" s="191"/>
      <c r="AD1000" s="191"/>
    </row>
    <row r="1001" spans="1:30" s="159" customFormat="1" ht="13.8">
      <c r="A1001" s="409"/>
      <c r="B1001" s="441"/>
      <c r="C1001" s="388"/>
      <c r="D1001" s="422"/>
      <c r="E1001" s="417"/>
      <c r="F1001" s="418"/>
      <c r="G1001" s="418"/>
      <c r="H1001" s="418"/>
      <c r="I1001" s="418"/>
      <c r="J1001" s="418"/>
      <c r="K1001" s="191"/>
      <c r="L1001" s="191"/>
      <c r="M1001" s="191"/>
      <c r="N1001" s="191"/>
      <c r="O1001" s="191"/>
      <c r="P1001" s="191"/>
      <c r="Q1001" s="191"/>
      <c r="R1001" s="191"/>
      <c r="S1001" s="191"/>
      <c r="T1001" s="191"/>
      <c r="U1001" s="191"/>
      <c r="V1001" s="191"/>
      <c r="W1001" s="191"/>
      <c r="X1001" s="191"/>
      <c r="Y1001" s="191"/>
      <c r="Z1001" s="191"/>
      <c r="AA1001" s="191"/>
      <c r="AB1001" s="191"/>
      <c r="AC1001" s="191"/>
      <c r="AD1001" s="191"/>
    </row>
    <row r="1002" spans="1:30" s="159" customFormat="1" ht="13.8">
      <c r="A1002" s="409"/>
      <c r="B1002" s="441"/>
      <c r="C1002" s="388"/>
      <c r="D1002" s="422"/>
      <c r="E1002" s="417"/>
      <c r="F1002" s="418"/>
      <c r="G1002" s="418"/>
      <c r="H1002" s="418"/>
      <c r="I1002" s="418"/>
      <c r="J1002" s="418"/>
      <c r="K1002" s="191"/>
      <c r="L1002" s="191"/>
      <c r="M1002" s="191"/>
      <c r="N1002" s="191"/>
      <c r="O1002" s="191"/>
      <c r="P1002" s="191"/>
      <c r="Q1002" s="191"/>
      <c r="R1002" s="191"/>
      <c r="S1002" s="191"/>
      <c r="T1002" s="191"/>
      <c r="U1002" s="191"/>
      <c r="V1002" s="191"/>
      <c r="W1002" s="191"/>
      <c r="X1002" s="191"/>
      <c r="Y1002" s="191"/>
      <c r="Z1002" s="191"/>
      <c r="AA1002" s="191"/>
      <c r="AB1002" s="191"/>
      <c r="AC1002" s="191"/>
      <c r="AD1002" s="191"/>
    </row>
    <row r="1003" spans="1:30" s="159" customFormat="1" ht="13.8">
      <c r="A1003" s="409"/>
      <c r="B1003" s="441"/>
      <c r="C1003" s="388"/>
      <c r="D1003" s="416"/>
      <c r="E1003" s="417"/>
      <c r="F1003" s="418"/>
      <c r="G1003" s="418"/>
      <c r="H1003" s="418"/>
      <c r="I1003" s="418"/>
      <c r="J1003" s="418"/>
      <c r="K1003" s="191"/>
      <c r="L1003" s="191"/>
      <c r="M1003" s="191"/>
      <c r="N1003" s="191"/>
      <c r="O1003" s="191"/>
      <c r="P1003" s="191"/>
      <c r="Q1003" s="191"/>
      <c r="R1003" s="191"/>
      <c r="S1003" s="191"/>
      <c r="T1003" s="191"/>
      <c r="U1003" s="191"/>
      <c r="V1003" s="191"/>
      <c r="W1003" s="191"/>
      <c r="X1003" s="191"/>
      <c r="Y1003" s="191"/>
      <c r="Z1003" s="191"/>
      <c r="AA1003" s="191"/>
      <c r="AB1003" s="191"/>
      <c r="AC1003" s="191"/>
      <c r="AD1003" s="191"/>
    </row>
    <row r="1004" spans="1:30" s="159" customFormat="1" ht="13.8">
      <c r="A1004" s="409"/>
      <c r="B1004" s="441"/>
      <c r="C1004" s="388"/>
      <c r="D1004" s="416"/>
      <c r="E1004" s="417"/>
      <c r="F1004" s="418"/>
      <c r="G1004" s="418"/>
      <c r="H1004" s="418"/>
      <c r="I1004" s="418"/>
      <c r="J1004" s="418"/>
      <c r="K1004" s="191"/>
      <c r="L1004" s="191"/>
      <c r="M1004" s="191"/>
      <c r="N1004" s="191"/>
      <c r="O1004" s="191"/>
      <c r="P1004" s="191"/>
      <c r="Q1004" s="191"/>
      <c r="R1004" s="191"/>
      <c r="S1004" s="191"/>
      <c r="T1004" s="191"/>
      <c r="U1004" s="191"/>
      <c r="V1004" s="191"/>
      <c r="W1004" s="191"/>
      <c r="X1004" s="191"/>
      <c r="Y1004" s="191"/>
      <c r="Z1004" s="191"/>
      <c r="AA1004" s="191"/>
      <c r="AB1004" s="191"/>
      <c r="AC1004" s="191"/>
      <c r="AD1004" s="191"/>
    </row>
    <row r="1005" spans="1:30" s="159" customFormat="1" ht="13.8">
      <c r="A1005" s="409"/>
      <c r="B1005" s="441"/>
      <c r="C1005" s="388"/>
      <c r="D1005" s="422"/>
      <c r="E1005" s="417"/>
      <c r="F1005" s="418"/>
      <c r="G1005" s="418"/>
      <c r="H1005" s="418"/>
      <c r="I1005" s="418"/>
      <c r="J1005" s="418"/>
      <c r="K1005" s="191"/>
      <c r="L1005" s="191"/>
      <c r="M1005" s="191"/>
      <c r="N1005" s="191"/>
      <c r="O1005" s="191"/>
      <c r="P1005" s="191"/>
      <c r="Q1005" s="191"/>
      <c r="R1005" s="191"/>
      <c r="S1005" s="191"/>
      <c r="T1005" s="191"/>
      <c r="U1005" s="191"/>
      <c r="V1005" s="191"/>
      <c r="W1005" s="191"/>
      <c r="X1005" s="191"/>
      <c r="Y1005" s="191"/>
      <c r="Z1005" s="191"/>
      <c r="AA1005" s="191"/>
      <c r="AB1005" s="191"/>
      <c r="AC1005" s="191"/>
      <c r="AD1005" s="191"/>
    </row>
    <row r="1006" spans="1:30" s="159" customFormat="1" ht="13.8">
      <c r="A1006" s="409"/>
      <c r="B1006" s="441"/>
      <c r="C1006" s="388"/>
      <c r="D1006" s="422"/>
      <c r="E1006" s="417"/>
      <c r="F1006" s="418"/>
      <c r="G1006" s="418"/>
      <c r="H1006" s="418"/>
      <c r="I1006" s="418"/>
      <c r="J1006" s="418"/>
      <c r="K1006" s="191"/>
      <c r="L1006" s="191"/>
      <c r="M1006" s="191"/>
      <c r="N1006" s="191"/>
      <c r="O1006" s="191"/>
      <c r="P1006" s="191"/>
      <c r="Q1006" s="191"/>
      <c r="R1006" s="191"/>
      <c r="S1006" s="191"/>
      <c r="T1006" s="191"/>
      <c r="U1006" s="191"/>
      <c r="V1006" s="191"/>
      <c r="W1006" s="191"/>
      <c r="X1006" s="191"/>
      <c r="Y1006" s="191"/>
      <c r="Z1006" s="191"/>
      <c r="AA1006" s="191"/>
      <c r="AB1006" s="191"/>
      <c r="AC1006" s="191"/>
      <c r="AD1006" s="191"/>
    </row>
    <row r="1007" spans="1:30" s="159" customFormat="1" ht="13.8">
      <c r="A1007" s="409"/>
      <c r="B1007" s="441"/>
      <c r="C1007" s="388"/>
      <c r="D1007" s="422"/>
      <c r="E1007" s="417"/>
      <c r="F1007" s="418"/>
      <c r="G1007" s="418"/>
      <c r="H1007" s="418"/>
      <c r="I1007" s="418"/>
      <c r="J1007" s="418"/>
      <c r="K1007" s="191"/>
      <c r="L1007" s="191"/>
      <c r="M1007" s="191"/>
      <c r="N1007" s="191"/>
      <c r="O1007" s="191"/>
      <c r="P1007" s="191"/>
      <c r="Q1007" s="191"/>
      <c r="R1007" s="191"/>
      <c r="S1007" s="191"/>
      <c r="T1007" s="191"/>
      <c r="U1007" s="191"/>
      <c r="V1007" s="191"/>
      <c r="W1007" s="191"/>
      <c r="X1007" s="191"/>
      <c r="Y1007" s="191"/>
      <c r="Z1007" s="191"/>
      <c r="AA1007" s="191"/>
      <c r="AB1007" s="191"/>
      <c r="AC1007" s="191"/>
      <c r="AD1007" s="191"/>
    </row>
    <row r="1008" spans="1:30" s="159" customFormat="1" ht="13.8">
      <c r="A1008" s="409"/>
      <c r="B1008" s="441"/>
      <c r="C1008" s="388"/>
      <c r="D1008" s="422"/>
      <c r="E1008" s="417"/>
      <c r="F1008" s="418"/>
      <c r="G1008" s="418"/>
      <c r="H1008" s="418"/>
      <c r="I1008" s="418"/>
      <c r="J1008" s="418"/>
      <c r="K1008" s="191"/>
      <c r="L1008" s="191"/>
      <c r="M1008" s="191"/>
      <c r="N1008" s="191"/>
      <c r="O1008" s="191"/>
      <c r="P1008" s="191"/>
      <c r="Q1008" s="191"/>
      <c r="R1008" s="191"/>
      <c r="S1008" s="191"/>
      <c r="T1008" s="191"/>
      <c r="U1008" s="191"/>
      <c r="V1008" s="191"/>
      <c r="W1008" s="191"/>
      <c r="X1008" s="191"/>
      <c r="Y1008" s="191"/>
      <c r="Z1008" s="191"/>
      <c r="AA1008" s="191"/>
      <c r="AB1008" s="191"/>
      <c r="AC1008" s="191"/>
      <c r="AD1008" s="191"/>
    </row>
    <row r="1009" spans="1:30" s="191" customFormat="1" ht="13.8">
      <c r="A1009" s="409"/>
      <c r="B1009" s="441"/>
      <c r="C1009" s="388"/>
      <c r="D1009" s="404"/>
      <c r="E1009" s="399"/>
      <c r="F1009" s="401"/>
      <c r="G1009" s="401"/>
      <c r="H1009" s="401"/>
      <c r="I1009" s="401"/>
      <c r="J1009" s="401"/>
    </row>
    <row r="1010" spans="1:30" s="191" customFormat="1" ht="13.8">
      <c r="A1010" s="409"/>
      <c r="B1010" s="441"/>
      <c r="C1010" s="388"/>
      <c r="D1010" s="422"/>
      <c r="E1010" s="417"/>
      <c r="F1010" s="418"/>
      <c r="G1010" s="418"/>
      <c r="H1010" s="418"/>
      <c r="I1010" s="418"/>
      <c r="J1010" s="401"/>
    </row>
    <row r="1011" spans="1:30" s="191" customFormat="1" ht="13.8">
      <c r="A1011" s="409"/>
      <c r="B1011" s="441"/>
      <c r="C1011" s="388"/>
      <c r="D1011" s="422"/>
      <c r="E1011" s="417"/>
      <c r="F1011" s="418"/>
      <c r="G1011" s="418"/>
      <c r="H1011" s="418"/>
      <c r="I1011" s="418"/>
      <c r="J1011" s="418"/>
    </row>
    <row r="1012" spans="1:30" s="191" customFormat="1" ht="13.8">
      <c r="A1012" s="409"/>
      <c r="B1012" s="441"/>
      <c r="C1012" s="388"/>
      <c r="D1012" s="422"/>
      <c r="E1012" s="417"/>
      <c r="F1012" s="418"/>
      <c r="G1012" s="418"/>
      <c r="H1012" s="418"/>
      <c r="I1012" s="418"/>
      <c r="J1012" s="418"/>
    </row>
    <row r="1013" spans="1:30" s="191" customFormat="1" ht="13.8">
      <c r="A1013" s="409"/>
      <c r="B1013" s="441"/>
      <c r="C1013" s="388"/>
      <c r="D1013" s="422"/>
      <c r="E1013" s="417"/>
      <c r="F1013" s="418"/>
      <c r="G1013" s="418"/>
      <c r="H1013" s="418"/>
      <c r="I1013" s="418"/>
      <c r="J1013" s="418"/>
    </row>
    <row r="1014" spans="1:30" s="191" customFormat="1" ht="13.8">
      <c r="A1014" s="409"/>
      <c r="B1014" s="441"/>
      <c r="C1014" s="388"/>
      <c r="D1014" s="422"/>
      <c r="E1014" s="417"/>
      <c r="F1014" s="418"/>
      <c r="G1014" s="418"/>
      <c r="H1014" s="418"/>
      <c r="I1014" s="418"/>
      <c r="J1014" s="418"/>
    </row>
    <row r="1015" spans="1:30" s="191" customFormat="1" ht="13.8">
      <c r="A1015" s="409"/>
      <c r="B1015" s="441"/>
      <c r="C1015" s="388"/>
      <c r="D1015" s="422"/>
      <c r="E1015" s="417"/>
      <c r="F1015" s="418"/>
      <c r="G1015" s="418"/>
      <c r="H1015" s="418"/>
      <c r="I1015" s="418"/>
      <c r="J1015" s="418"/>
    </row>
    <row r="1016" spans="1:30" s="191" customFormat="1" ht="13.8">
      <c r="A1016" s="409"/>
      <c r="B1016" s="441"/>
      <c r="C1016" s="388"/>
      <c r="D1016" s="422"/>
      <c r="E1016" s="417"/>
      <c r="F1016" s="418"/>
      <c r="G1016" s="418"/>
      <c r="H1016" s="418"/>
      <c r="I1016" s="418"/>
      <c r="J1016" s="418"/>
    </row>
    <row r="1017" spans="1:30" s="159" customFormat="1" ht="13.8">
      <c r="A1017" s="409"/>
      <c r="B1017" s="441"/>
      <c r="C1017" s="388"/>
      <c r="D1017" s="422"/>
      <c r="E1017" s="417"/>
      <c r="F1017" s="418"/>
      <c r="G1017" s="418"/>
      <c r="H1017" s="418"/>
      <c r="I1017" s="418"/>
      <c r="J1017" s="418"/>
      <c r="K1017" s="191"/>
      <c r="L1017" s="191"/>
      <c r="M1017" s="191"/>
      <c r="N1017" s="191"/>
      <c r="O1017" s="191"/>
      <c r="P1017" s="191"/>
      <c r="Q1017" s="191"/>
      <c r="R1017" s="191"/>
      <c r="S1017" s="191"/>
      <c r="T1017" s="191"/>
      <c r="U1017" s="191"/>
      <c r="V1017" s="191"/>
      <c r="W1017" s="191"/>
      <c r="X1017" s="191"/>
      <c r="Y1017" s="191"/>
      <c r="Z1017" s="191"/>
      <c r="AA1017" s="191"/>
      <c r="AB1017" s="191"/>
      <c r="AC1017" s="191"/>
      <c r="AD1017" s="191"/>
    </row>
    <row r="1018" spans="1:30" s="191" customFormat="1" ht="13.8">
      <c r="A1018" s="409"/>
      <c r="B1018" s="441"/>
      <c r="C1018" s="388"/>
      <c r="D1018" s="404"/>
      <c r="E1018" s="399"/>
      <c r="F1018" s="401"/>
      <c r="G1018" s="401"/>
      <c r="H1018" s="401"/>
      <c r="I1018" s="401"/>
      <c r="J1018" s="401"/>
    </row>
    <row r="1019" spans="1:30" s="191" customFormat="1" ht="13.8">
      <c r="A1019" s="409"/>
      <c r="B1019" s="441"/>
      <c r="C1019" s="388"/>
      <c r="D1019" s="398"/>
      <c r="E1019" s="399"/>
      <c r="F1019" s="401"/>
      <c r="G1019" s="401"/>
      <c r="H1019" s="401"/>
      <c r="I1019" s="401"/>
      <c r="J1019" s="401"/>
    </row>
    <row r="1020" spans="1:30" s="191" customFormat="1" ht="13.8">
      <c r="A1020" s="409"/>
      <c r="B1020" s="441"/>
      <c r="C1020" s="388"/>
      <c r="D1020" s="398"/>
      <c r="E1020" s="399"/>
      <c r="F1020" s="401"/>
      <c r="G1020" s="401"/>
      <c r="H1020" s="401"/>
      <c r="I1020" s="401"/>
      <c r="J1020" s="401"/>
    </row>
    <row r="1021" spans="1:30" s="191" customFormat="1" ht="13.8">
      <c r="A1021" s="409"/>
      <c r="B1021" s="441"/>
      <c r="C1021" s="388"/>
      <c r="D1021" s="398"/>
      <c r="E1021" s="399"/>
      <c r="F1021" s="401"/>
      <c r="G1021" s="401"/>
      <c r="H1021" s="401"/>
      <c r="I1021" s="401"/>
      <c r="J1021" s="401"/>
    </row>
    <row r="1022" spans="1:30" s="191" customFormat="1" ht="13.8">
      <c r="A1022" s="409"/>
      <c r="B1022" s="441"/>
      <c r="C1022" s="388"/>
      <c r="D1022" s="398"/>
      <c r="E1022" s="399"/>
      <c r="F1022" s="401"/>
      <c r="G1022" s="401"/>
      <c r="H1022" s="401"/>
      <c r="I1022" s="401"/>
      <c r="J1022" s="401"/>
    </row>
    <row r="1023" spans="1:30" s="191" customFormat="1" ht="13.8">
      <c r="A1023" s="409"/>
      <c r="B1023" s="441"/>
      <c r="C1023" s="388"/>
      <c r="D1023" s="398"/>
      <c r="E1023" s="399"/>
      <c r="F1023" s="401"/>
      <c r="G1023" s="401"/>
      <c r="H1023" s="401"/>
      <c r="I1023" s="401"/>
      <c r="J1023" s="401"/>
    </row>
    <row r="1024" spans="1:30" s="159" customFormat="1" ht="13.8">
      <c r="A1024" s="409"/>
      <c r="B1024" s="441"/>
      <c r="C1024" s="388"/>
      <c r="D1024" s="416"/>
      <c r="E1024" s="417"/>
      <c r="F1024" s="418"/>
      <c r="G1024" s="418"/>
      <c r="H1024" s="418"/>
      <c r="I1024" s="418"/>
      <c r="J1024" s="418"/>
      <c r="K1024" s="191"/>
      <c r="L1024" s="191"/>
      <c r="M1024" s="191"/>
      <c r="N1024" s="191"/>
      <c r="O1024" s="191"/>
      <c r="P1024" s="191"/>
      <c r="Q1024" s="191"/>
      <c r="R1024" s="191"/>
      <c r="S1024" s="191"/>
      <c r="T1024" s="191"/>
      <c r="U1024" s="191"/>
      <c r="V1024" s="191"/>
      <c r="W1024" s="191"/>
      <c r="X1024" s="191"/>
      <c r="Y1024" s="191"/>
      <c r="Z1024" s="191"/>
      <c r="AA1024" s="191"/>
      <c r="AB1024" s="191"/>
      <c r="AC1024" s="191"/>
      <c r="AD1024" s="191"/>
    </row>
    <row r="1025" spans="1:30" s="159" customFormat="1" ht="13.8">
      <c r="A1025" s="409"/>
      <c r="B1025" s="441"/>
      <c r="C1025" s="388"/>
      <c r="D1025" s="422"/>
      <c r="E1025" s="417"/>
      <c r="F1025" s="418"/>
      <c r="G1025" s="418"/>
      <c r="H1025" s="418"/>
      <c r="I1025" s="418"/>
      <c r="J1025" s="418"/>
      <c r="K1025" s="191"/>
      <c r="L1025" s="191"/>
      <c r="M1025" s="191"/>
      <c r="N1025" s="191"/>
      <c r="O1025" s="191"/>
      <c r="P1025" s="191"/>
      <c r="Q1025" s="191"/>
      <c r="R1025" s="191"/>
      <c r="S1025" s="191"/>
      <c r="T1025" s="191"/>
      <c r="U1025" s="191"/>
      <c r="V1025" s="191"/>
      <c r="W1025" s="191"/>
      <c r="X1025" s="191"/>
      <c r="Y1025" s="191"/>
      <c r="Z1025" s="191"/>
      <c r="AA1025" s="191"/>
      <c r="AB1025" s="191"/>
      <c r="AC1025" s="191"/>
      <c r="AD1025" s="191"/>
    </row>
    <row r="1026" spans="1:30" s="159" customFormat="1" ht="13.8">
      <c r="A1026" s="409"/>
      <c r="B1026" s="441"/>
      <c r="C1026" s="388"/>
      <c r="D1026" s="422"/>
      <c r="E1026" s="417"/>
      <c r="F1026" s="418"/>
      <c r="G1026" s="418"/>
      <c r="H1026" s="418"/>
      <c r="I1026" s="418"/>
      <c r="J1026" s="418"/>
      <c r="K1026" s="191"/>
      <c r="L1026" s="191"/>
      <c r="M1026" s="191"/>
      <c r="N1026" s="191"/>
      <c r="O1026" s="191"/>
      <c r="P1026" s="191"/>
      <c r="Q1026" s="191"/>
      <c r="R1026" s="191"/>
      <c r="S1026" s="191"/>
      <c r="T1026" s="191"/>
      <c r="U1026" s="191"/>
      <c r="V1026" s="191"/>
      <c r="W1026" s="191"/>
      <c r="X1026" s="191"/>
      <c r="Y1026" s="191"/>
      <c r="Z1026" s="191"/>
      <c r="AA1026" s="191"/>
      <c r="AB1026" s="191"/>
      <c r="AC1026" s="191"/>
      <c r="AD1026" s="191"/>
    </row>
    <row r="1027" spans="1:30" s="159" customFormat="1" ht="13.8">
      <c r="A1027" s="409"/>
      <c r="B1027" s="441"/>
      <c r="C1027" s="388"/>
      <c r="D1027" s="404"/>
      <c r="E1027" s="399"/>
      <c r="F1027" s="401"/>
      <c r="G1027" s="401"/>
      <c r="H1027" s="401"/>
      <c r="I1027" s="401"/>
      <c r="J1027" s="401"/>
      <c r="K1027" s="191"/>
      <c r="L1027" s="454"/>
      <c r="M1027" s="454"/>
      <c r="N1027" s="454"/>
      <c r="O1027" s="454"/>
      <c r="P1027" s="454"/>
      <c r="Q1027" s="454"/>
      <c r="R1027" s="191"/>
      <c r="S1027" s="454"/>
      <c r="T1027" s="191"/>
      <c r="U1027" s="191"/>
      <c r="V1027" s="191"/>
      <c r="W1027" s="191"/>
      <c r="X1027" s="191"/>
      <c r="Y1027" s="191"/>
      <c r="Z1027" s="191"/>
      <c r="AA1027" s="191"/>
      <c r="AB1027" s="191"/>
      <c r="AC1027" s="191"/>
      <c r="AD1027" s="191"/>
    </row>
    <row r="1028" spans="1:30" s="159" customFormat="1" ht="13.8">
      <c r="A1028" s="409"/>
      <c r="B1028" s="441"/>
      <c r="C1028" s="388"/>
      <c r="D1028" s="398"/>
      <c r="E1028" s="399"/>
      <c r="F1028" s="401"/>
      <c r="G1028" s="401"/>
      <c r="H1028" s="401"/>
      <c r="I1028" s="401"/>
      <c r="J1028" s="401"/>
      <c r="K1028" s="191"/>
      <c r="L1028" s="455"/>
      <c r="M1028" s="384"/>
      <c r="N1028" s="384"/>
      <c r="O1028" s="384"/>
      <c r="P1028" s="384"/>
      <c r="Q1028" s="384"/>
      <c r="R1028" s="384"/>
      <c r="S1028" s="384"/>
      <c r="T1028" s="191"/>
      <c r="U1028" s="191"/>
      <c r="V1028" s="191"/>
      <c r="W1028" s="191"/>
      <c r="X1028" s="191"/>
      <c r="Y1028" s="191"/>
      <c r="Z1028" s="191"/>
      <c r="AA1028" s="191"/>
      <c r="AB1028" s="191"/>
      <c r="AC1028" s="191"/>
      <c r="AD1028" s="191"/>
    </row>
    <row r="1029" spans="1:30" s="159" customFormat="1" ht="13.8">
      <c r="A1029" s="409"/>
      <c r="B1029" s="441"/>
      <c r="C1029" s="388"/>
      <c r="D1029" s="398"/>
      <c r="E1029" s="399"/>
      <c r="F1029" s="401"/>
      <c r="G1029" s="401"/>
      <c r="H1029" s="401"/>
      <c r="I1029" s="401"/>
      <c r="J1029" s="401"/>
      <c r="K1029" s="191"/>
      <c r="L1029" s="455"/>
      <c r="M1029" s="384"/>
      <c r="N1029" s="384"/>
      <c r="O1029" s="384"/>
      <c r="P1029" s="384"/>
      <c r="Q1029" s="384"/>
      <c r="R1029" s="384"/>
      <c r="S1029" s="384"/>
      <c r="T1029" s="191"/>
      <c r="U1029" s="191"/>
      <c r="V1029" s="191"/>
      <c r="W1029" s="191"/>
      <c r="X1029" s="191"/>
      <c r="Y1029" s="191"/>
      <c r="Z1029" s="191"/>
      <c r="AA1029" s="191"/>
      <c r="AB1029" s="191"/>
      <c r="AC1029" s="191"/>
      <c r="AD1029" s="191"/>
    </row>
    <row r="1030" spans="1:30" s="159" customFormat="1" ht="13.8">
      <c r="A1030" s="409"/>
      <c r="B1030" s="441"/>
      <c r="C1030" s="388"/>
      <c r="D1030" s="398"/>
      <c r="E1030" s="399"/>
      <c r="F1030" s="401"/>
      <c r="G1030" s="401"/>
      <c r="H1030" s="401"/>
      <c r="I1030" s="401"/>
      <c r="J1030" s="401"/>
      <c r="K1030" s="191"/>
      <c r="L1030" s="455"/>
      <c r="M1030" s="384"/>
      <c r="N1030" s="384"/>
      <c r="O1030" s="384"/>
      <c r="P1030" s="384"/>
      <c r="Q1030" s="384"/>
      <c r="R1030" s="384"/>
      <c r="S1030" s="384"/>
      <c r="T1030" s="191"/>
      <c r="U1030" s="191"/>
      <c r="V1030" s="191"/>
      <c r="W1030" s="191"/>
      <c r="X1030" s="191"/>
      <c r="Y1030" s="191"/>
      <c r="Z1030" s="191"/>
      <c r="AA1030" s="191"/>
      <c r="AB1030" s="191"/>
      <c r="AC1030" s="191"/>
      <c r="AD1030" s="191"/>
    </row>
    <row r="1031" spans="1:30" s="159" customFormat="1" ht="13.8">
      <c r="A1031" s="409"/>
      <c r="B1031" s="441"/>
      <c r="C1031" s="388"/>
      <c r="D1031" s="404"/>
      <c r="E1031" s="399"/>
      <c r="F1031" s="401"/>
      <c r="G1031" s="401"/>
      <c r="H1031" s="401"/>
      <c r="I1031" s="401"/>
      <c r="J1031" s="401"/>
      <c r="K1031" s="191"/>
      <c r="L1031" s="454"/>
      <c r="M1031" s="454"/>
      <c r="N1031" s="454"/>
      <c r="O1031" s="454"/>
      <c r="P1031" s="454"/>
      <c r="Q1031" s="454"/>
      <c r="R1031" s="191"/>
      <c r="S1031" s="454"/>
      <c r="T1031" s="191"/>
      <c r="U1031" s="191"/>
      <c r="V1031" s="191"/>
      <c r="W1031" s="191"/>
      <c r="X1031" s="191"/>
      <c r="Y1031" s="191"/>
      <c r="Z1031" s="191"/>
      <c r="AA1031" s="191"/>
      <c r="AB1031" s="191"/>
      <c r="AC1031" s="191"/>
      <c r="AD1031" s="191"/>
    </row>
    <row r="1032" spans="1:30" s="159" customFormat="1" ht="13.8">
      <c r="A1032" s="409"/>
      <c r="B1032" s="441"/>
      <c r="C1032" s="388"/>
      <c r="D1032" s="398"/>
      <c r="E1032" s="399"/>
      <c r="F1032" s="401"/>
      <c r="G1032" s="401"/>
      <c r="H1032" s="401"/>
      <c r="I1032" s="401"/>
      <c r="J1032" s="401"/>
      <c r="K1032" s="191"/>
      <c r="L1032" s="455"/>
      <c r="M1032" s="384"/>
      <c r="N1032" s="384"/>
      <c r="O1032" s="384"/>
      <c r="P1032" s="384"/>
      <c r="Q1032" s="384"/>
      <c r="R1032" s="384"/>
      <c r="S1032" s="384"/>
      <c r="T1032" s="191"/>
      <c r="U1032" s="191"/>
      <c r="V1032" s="191"/>
      <c r="W1032" s="191"/>
      <c r="X1032" s="191"/>
      <c r="Y1032" s="191"/>
      <c r="Z1032" s="191"/>
      <c r="AA1032" s="191"/>
      <c r="AB1032" s="191"/>
      <c r="AC1032" s="191"/>
      <c r="AD1032" s="191"/>
    </row>
    <row r="1033" spans="1:30" s="159" customFormat="1" ht="13.8">
      <c r="A1033" s="409"/>
      <c r="B1033" s="441"/>
      <c r="C1033" s="388"/>
      <c r="D1033" s="398"/>
      <c r="E1033" s="399"/>
      <c r="F1033" s="401"/>
      <c r="G1033" s="401"/>
      <c r="H1033" s="401"/>
      <c r="I1033" s="401"/>
      <c r="J1033" s="401"/>
      <c r="K1033" s="191"/>
      <c r="L1033" s="455"/>
      <c r="M1033" s="384"/>
      <c r="N1033" s="384"/>
      <c r="O1033" s="384"/>
      <c r="P1033" s="384"/>
      <c r="Q1033" s="384"/>
      <c r="R1033" s="384"/>
      <c r="S1033" s="384"/>
      <c r="T1033" s="191"/>
      <c r="U1033" s="191"/>
      <c r="V1033" s="191"/>
      <c r="W1033" s="191"/>
      <c r="X1033" s="191"/>
      <c r="Y1033" s="191"/>
      <c r="Z1033" s="191"/>
      <c r="AA1033" s="191"/>
      <c r="AB1033" s="191"/>
      <c r="AC1033" s="191"/>
      <c r="AD1033" s="191"/>
    </row>
    <row r="1034" spans="1:30" s="159" customFormat="1" ht="13.8">
      <c r="A1034" s="409"/>
      <c r="B1034" s="441"/>
      <c r="C1034" s="388"/>
      <c r="D1034" s="404"/>
      <c r="E1034" s="399"/>
      <c r="F1034" s="401"/>
      <c r="G1034" s="401"/>
      <c r="H1034" s="401"/>
      <c r="I1034" s="401"/>
      <c r="J1034" s="407"/>
      <c r="K1034" s="191"/>
      <c r="L1034" s="191"/>
      <c r="M1034" s="191"/>
      <c r="N1034" s="191"/>
      <c r="O1034" s="191"/>
      <c r="P1034" s="191"/>
      <c r="Q1034" s="191"/>
      <c r="R1034" s="191"/>
      <c r="S1034" s="191"/>
      <c r="T1034" s="191"/>
      <c r="U1034" s="191"/>
      <c r="V1034" s="191"/>
      <c r="W1034" s="191"/>
      <c r="X1034" s="191"/>
      <c r="Y1034" s="191"/>
      <c r="Z1034" s="191"/>
      <c r="AA1034" s="191"/>
      <c r="AB1034" s="191"/>
      <c r="AC1034" s="191"/>
      <c r="AD1034" s="191"/>
    </row>
    <row r="1035" spans="1:30" s="159" customFormat="1" ht="13.8">
      <c r="A1035" s="409"/>
      <c r="B1035" s="441"/>
      <c r="C1035" s="388"/>
      <c r="D1035" s="408"/>
      <c r="E1035" s="409"/>
      <c r="F1035" s="407"/>
      <c r="G1035" s="407"/>
      <c r="H1035" s="407"/>
      <c r="I1035" s="407"/>
      <c r="J1035" s="407"/>
      <c r="K1035" s="191"/>
      <c r="L1035" s="191"/>
      <c r="M1035" s="191"/>
      <c r="N1035" s="191"/>
      <c r="O1035" s="191"/>
      <c r="P1035" s="191"/>
      <c r="Q1035" s="191"/>
      <c r="R1035" s="191"/>
      <c r="S1035" s="191"/>
      <c r="T1035" s="191"/>
      <c r="U1035" s="191"/>
      <c r="V1035" s="191"/>
      <c r="W1035" s="191"/>
      <c r="X1035" s="191"/>
      <c r="Y1035" s="191"/>
      <c r="Z1035" s="191"/>
      <c r="AA1035" s="191"/>
      <c r="AB1035" s="191"/>
      <c r="AC1035" s="191"/>
      <c r="AD1035" s="191"/>
    </row>
    <row r="1036" spans="1:30" s="198" customFormat="1" ht="13.8">
      <c r="A1036" s="409"/>
      <c r="B1036" s="441"/>
      <c r="C1036" s="388"/>
      <c r="D1036" s="410"/>
      <c r="E1036" s="409"/>
      <c r="F1036" s="407"/>
      <c r="G1036" s="401"/>
      <c r="H1036" s="407"/>
      <c r="I1036" s="407"/>
      <c r="J1036" s="407"/>
      <c r="K1036" s="191"/>
      <c r="L1036" s="191"/>
      <c r="M1036" s="191"/>
      <c r="N1036" s="191"/>
      <c r="O1036" s="191"/>
      <c r="P1036" s="191"/>
      <c r="Q1036" s="191"/>
      <c r="R1036" s="191"/>
      <c r="S1036" s="191"/>
      <c r="T1036" s="191"/>
      <c r="U1036" s="191"/>
      <c r="V1036" s="191"/>
      <c r="W1036" s="191"/>
      <c r="X1036" s="191"/>
      <c r="Y1036" s="191"/>
      <c r="Z1036" s="191"/>
      <c r="AA1036" s="191"/>
      <c r="AB1036" s="191"/>
      <c r="AC1036" s="191"/>
      <c r="AD1036" s="191"/>
    </row>
    <row r="1037" spans="1:30" s="159" customFormat="1" ht="13.8">
      <c r="A1037" s="409"/>
      <c r="B1037" s="441"/>
      <c r="C1037" s="388"/>
      <c r="D1037" s="416"/>
      <c r="E1037" s="417"/>
      <c r="F1037" s="418"/>
      <c r="G1037" s="418"/>
      <c r="H1037" s="418"/>
      <c r="I1037" s="418"/>
      <c r="J1037" s="401"/>
      <c r="K1037" s="191"/>
      <c r="L1037" s="191"/>
      <c r="M1037" s="191"/>
      <c r="N1037" s="191"/>
      <c r="O1037" s="191"/>
      <c r="P1037" s="191"/>
      <c r="Q1037" s="191"/>
      <c r="R1037" s="191"/>
      <c r="S1037" s="191"/>
      <c r="T1037" s="191"/>
      <c r="U1037" s="191"/>
      <c r="V1037" s="191"/>
      <c r="W1037" s="191"/>
      <c r="X1037" s="191"/>
      <c r="Y1037" s="191"/>
      <c r="Z1037" s="191"/>
      <c r="AA1037" s="191"/>
      <c r="AB1037" s="191"/>
      <c r="AC1037" s="191"/>
      <c r="AD1037" s="191"/>
    </row>
    <row r="1038" spans="1:30" s="159" customFormat="1" ht="13.8">
      <c r="A1038" s="409"/>
      <c r="B1038" s="441"/>
      <c r="C1038" s="388"/>
      <c r="D1038" s="422"/>
      <c r="E1038" s="417"/>
      <c r="F1038" s="418"/>
      <c r="G1038" s="418"/>
      <c r="H1038" s="418"/>
      <c r="I1038" s="418"/>
      <c r="J1038" s="401"/>
      <c r="K1038" s="191"/>
      <c r="L1038" s="191"/>
      <c r="M1038" s="191"/>
      <c r="N1038" s="191"/>
      <c r="O1038" s="191"/>
      <c r="P1038" s="191"/>
      <c r="Q1038" s="191"/>
      <c r="R1038" s="191"/>
      <c r="S1038" s="191"/>
      <c r="T1038" s="191"/>
      <c r="U1038" s="191"/>
      <c r="V1038" s="191"/>
      <c r="W1038" s="191"/>
      <c r="X1038" s="191"/>
      <c r="Y1038" s="191"/>
      <c r="Z1038" s="191"/>
      <c r="AA1038" s="191"/>
      <c r="AB1038" s="191"/>
      <c r="AC1038" s="191"/>
      <c r="AD1038" s="191"/>
    </row>
    <row r="1039" spans="1:30" s="159" customFormat="1" ht="13.8">
      <c r="A1039" s="409"/>
      <c r="B1039" s="441"/>
      <c r="C1039" s="388"/>
      <c r="D1039" s="422"/>
      <c r="E1039" s="417"/>
      <c r="F1039" s="418"/>
      <c r="G1039" s="418"/>
      <c r="H1039" s="418"/>
      <c r="I1039" s="418"/>
      <c r="J1039" s="401"/>
      <c r="K1039" s="191"/>
      <c r="L1039" s="191"/>
      <c r="M1039" s="191"/>
      <c r="N1039" s="191"/>
      <c r="O1039" s="191"/>
      <c r="P1039" s="191"/>
      <c r="Q1039" s="191"/>
      <c r="R1039" s="191"/>
      <c r="S1039" s="191"/>
      <c r="T1039" s="191"/>
      <c r="U1039" s="191"/>
      <c r="V1039" s="191"/>
      <c r="W1039" s="191"/>
      <c r="X1039" s="191"/>
      <c r="Y1039" s="191"/>
      <c r="Z1039" s="191"/>
      <c r="AA1039" s="191"/>
      <c r="AB1039" s="191"/>
      <c r="AC1039" s="191"/>
      <c r="AD1039" s="191"/>
    </row>
    <row r="1040" spans="1:30" s="159" customFormat="1" ht="13.8">
      <c r="A1040" s="409"/>
      <c r="B1040" s="441"/>
      <c r="C1040" s="388"/>
      <c r="D1040" s="404"/>
      <c r="E1040" s="399"/>
      <c r="F1040" s="401"/>
      <c r="G1040" s="401"/>
      <c r="H1040" s="401"/>
      <c r="I1040" s="401"/>
      <c r="J1040" s="407"/>
      <c r="K1040" s="191"/>
      <c r="L1040" s="191"/>
      <c r="M1040" s="191"/>
      <c r="N1040" s="191"/>
      <c r="O1040" s="191"/>
      <c r="P1040" s="191"/>
      <c r="Q1040" s="191"/>
      <c r="R1040" s="191"/>
      <c r="S1040" s="191"/>
      <c r="T1040" s="191"/>
      <c r="U1040" s="191"/>
      <c r="V1040" s="191"/>
      <c r="W1040" s="191"/>
      <c r="X1040" s="191"/>
      <c r="Y1040" s="191"/>
      <c r="Z1040" s="191"/>
      <c r="AA1040" s="191"/>
      <c r="AB1040" s="191"/>
      <c r="AC1040" s="191"/>
      <c r="AD1040" s="191"/>
    </row>
    <row r="1041" spans="1:30" s="159" customFormat="1" ht="13.8">
      <c r="A1041" s="409"/>
      <c r="B1041" s="441"/>
      <c r="C1041" s="388"/>
      <c r="D1041" s="408"/>
      <c r="E1041" s="409"/>
      <c r="F1041" s="407"/>
      <c r="G1041" s="407"/>
      <c r="H1041" s="407"/>
      <c r="I1041" s="407"/>
      <c r="J1041" s="407"/>
      <c r="K1041" s="191"/>
      <c r="L1041" s="191"/>
      <c r="M1041" s="191"/>
      <c r="N1041" s="191"/>
      <c r="O1041" s="191"/>
      <c r="P1041" s="191"/>
      <c r="Q1041" s="191"/>
      <c r="R1041" s="191"/>
      <c r="S1041" s="191"/>
      <c r="T1041" s="191"/>
      <c r="U1041" s="191"/>
      <c r="V1041" s="191"/>
      <c r="W1041" s="191"/>
      <c r="X1041" s="191"/>
      <c r="Y1041" s="191"/>
      <c r="Z1041" s="191"/>
      <c r="AA1041" s="191"/>
      <c r="AB1041" s="191"/>
      <c r="AC1041" s="191"/>
      <c r="AD1041" s="191"/>
    </row>
    <row r="1042" spans="1:30" s="198" customFormat="1" ht="13.8">
      <c r="A1042" s="409"/>
      <c r="B1042" s="441"/>
      <c r="C1042" s="388"/>
      <c r="D1042" s="410"/>
      <c r="E1042" s="409"/>
      <c r="F1042" s="407"/>
      <c r="G1042" s="401"/>
      <c r="H1042" s="407"/>
      <c r="I1042" s="407"/>
      <c r="J1042" s="407"/>
      <c r="K1042" s="191"/>
      <c r="L1042" s="191"/>
      <c r="M1042" s="191"/>
      <c r="N1042" s="191"/>
      <c r="O1042" s="191"/>
      <c r="P1042" s="191"/>
      <c r="Q1042" s="191"/>
      <c r="R1042" s="191"/>
      <c r="S1042" s="191"/>
      <c r="T1042" s="191"/>
      <c r="U1042" s="191"/>
      <c r="V1042" s="191"/>
      <c r="W1042" s="191"/>
      <c r="X1042" s="191"/>
      <c r="Y1042" s="191"/>
      <c r="Z1042" s="191"/>
      <c r="AA1042" s="191"/>
      <c r="AB1042" s="191"/>
      <c r="AC1042" s="191"/>
      <c r="AD1042" s="191"/>
    </row>
    <row r="1043" spans="1:30" s="159" customFormat="1" ht="13.8">
      <c r="A1043" s="409"/>
      <c r="B1043" s="441"/>
      <c r="C1043" s="388"/>
      <c r="D1043" s="416"/>
      <c r="E1043" s="417"/>
      <c r="F1043" s="418"/>
      <c r="G1043" s="418"/>
      <c r="H1043" s="418"/>
      <c r="I1043" s="418"/>
      <c r="J1043" s="401"/>
      <c r="K1043" s="191"/>
      <c r="L1043" s="191"/>
      <c r="M1043" s="191"/>
      <c r="N1043" s="191"/>
      <c r="O1043" s="191"/>
      <c r="P1043" s="191"/>
      <c r="Q1043" s="191"/>
      <c r="R1043" s="191"/>
      <c r="S1043" s="191"/>
      <c r="T1043" s="191"/>
      <c r="U1043" s="191"/>
      <c r="V1043" s="191"/>
      <c r="W1043" s="191"/>
      <c r="X1043" s="191"/>
      <c r="Y1043" s="191"/>
      <c r="Z1043" s="191"/>
      <c r="AA1043" s="191"/>
      <c r="AB1043" s="191"/>
      <c r="AC1043" s="191"/>
      <c r="AD1043" s="191"/>
    </row>
    <row r="1044" spans="1:30" s="159" customFormat="1" ht="13.8">
      <c r="A1044" s="409"/>
      <c r="B1044" s="441"/>
      <c r="C1044" s="388"/>
      <c r="D1044" s="422"/>
      <c r="E1044" s="417"/>
      <c r="F1044" s="418"/>
      <c r="G1044" s="418"/>
      <c r="H1044" s="418"/>
      <c r="I1044" s="418"/>
      <c r="J1044" s="401"/>
      <c r="K1044" s="191"/>
      <c r="L1044" s="191"/>
      <c r="M1044" s="191"/>
      <c r="N1044" s="191"/>
      <c r="O1044" s="191"/>
      <c r="P1044" s="191"/>
      <c r="Q1044" s="191"/>
      <c r="R1044" s="191"/>
      <c r="S1044" s="191"/>
      <c r="T1044" s="191"/>
      <c r="U1044" s="191"/>
      <c r="V1044" s="191"/>
      <c r="W1044" s="191"/>
      <c r="X1044" s="191"/>
      <c r="Y1044" s="191"/>
      <c r="Z1044" s="191"/>
      <c r="AA1044" s="191"/>
      <c r="AB1044" s="191"/>
      <c r="AC1044" s="191"/>
      <c r="AD1044" s="191"/>
    </row>
    <row r="1045" spans="1:30" s="159" customFormat="1" ht="13.8">
      <c r="A1045" s="409"/>
      <c r="B1045" s="441"/>
      <c r="C1045" s="388"/>
      <c r="D1045" s="422"/>
      <c r="E1045" s="417"/>
      <c r="F1045" s="418"/>
      <c r="G1045" s="418"/>
      <c r="H1045" s="418"/>
      <c r="I1045" s="418"/>
      <c r="J1045" s="401"/>
      <c r="K1045" s="191"/>
      <c r="L1045" s="191"/>
      <c r="M1045" s="191"/>
      <c r="N1045" s="191"/>
      <c r="O1045" s="191"/>
      <c r="P1045" s="191"/>
      <c r="Q1045" s="191"/>
      <c r="R1045" s="191"/>
      <c r="S1045" s="191"/>
      <c r="T1045" s="191"/>
      <c r="U1045" s="191"/>
      <c r="V1045" s="191"/>
      <c r="W1045" s="191"/>
      <c r="X1045" s="191"/>
      <c r="Y1045" s="191"/>
      <c r="Z1045" s="191"/>
      <c r="AA1045" s="191"/>
      <c r="AB1045" s="191"/>
      <c r="AC1045" s="191"/>
      <c r="AD1045" s="191"/>
    </row>
    <row r="1046" spans="1:30" s="159" customFormat="1" ht="13.8">
      <c r="A1046" s="409"/>
      <c r="B1046" s="441"/>
      <c r="C1046" s="388"/>
      <c r="D1046" s="422"/>
      <c r="E1046" s="417"/>
      <c r="F1046" s="418"/>
      <c r="G1046" s="418"/>
      <c r="H1046" s="418"/>
      <c r="I1046" s="418"/>
      <c r="J1046" s="401"/>
      <c r="K1046" s="191"/>
      <c r="L1046" s="191"/>
      <c r="M1046" s="191"/>
      <c r="N1046" s="191"/>
      <c r="O1046" s="191"/>
      <c r="P1046" s="191"/>
      <c r="Q1046" s="191"/>
      <c r="R1046" s="191"/>
      <c r="S1046" s="191"/>
      <c r="T1046" s="191"/>
      <c r="U1046" s="191"/>
      <c r="V1046" s="191"/>
      <c r="W1046" s="191"/>
      <c r="X1046" s="191"/>
      <c r="Y1046" s="191"/>
      <c r="Z1046" s="191"/>
      <c r="AA1046" s="191"/>
      <c r="AB1046" s="191"/>
      <c r="AC1046" s="191"/>
      <c r="AD1046" s="191"/>
    </row>
    <row r="1047" spans="1:30" s="159" customFormat="1" ht="13.8">
      <c r="A1047" s="409"/>
      <c r="B1047" s="441"/>
      <c r="C1047" s="388"/>
      <c r="D1047" s="404"/>
      <c r="E1047" s="399"/>
      <c r="F1047" s="401"/>
      <c r="G1047" s="401"/>
      <c r="H1047" s="401"/>
      <c r="I1047" s="401"/>
      <c r="J1047" s="407"/>
      <c r="K1047" s="191"/>
      <c r="L1047" s="191"/>
      <c r="M1047" s="191"/>
      <c r="N1047" s="191"/>
      <c r="O1047" s="191"/>
      <c r="P1047" s="191"/>
      <c r="Q1047" s="191"/>
      <c r="R1047" s="191"/>
      <c r="S1047" s="191"/>
      <c r="T1047" s="191"/>
      <c r="U1047" s="191"/>
      <c r="V1047" s="191"/>
      <c r="W1047" s="191"/>
      <c r="X1047" s="191"/>
      <c r="Y1047" s="191"/>
      <c r="Z1047" s="191"/>
      <c r="AA1047" s="191"/>
      <c r="AB1047" s="191"/>
      <c r="AC1047" s="191"/>
      <c r="AD1047" s="191"/>
    </row>
    <row r="1048" spans="1:30" s="159" customFormat="1" ht="13.8">
      <c r="A1048" s="409"/>
      <c r="B1048" s="441"/>
      <c r="C1048" s="388"/>
      <c r="D1048" s="408"/>
      <c r="E1048" s="409"/>
      <c r="F1048" s="407"/>
      <c r="G1048" s="407"/>
      <c r="H1048" s="407"/>
      <c r="I1048" s="407"/>
      <c r="J1048" s="407"/>
      <c r="K1048" s="191"/>
      <c r="L1048" s="191"/>
      <c r="M1048" s="191"/>
      <c r="N1048" s="191"/>
      <c r="O1048" s="191"/>
      <c r="P1048" s="191"/>
      <c r="Q1048" s="191"/>
      <c r="R1048" s="191"/>
      <c r="S1048" s="191"/>
      <c r="T1048" s="191"/>
      <c r="U1048" s="191"/>
      <c r="V1048" s="191"/>
      <c r="W1048" s="191"/>
      <c r="X1048" s="191"/>
      <c r="Y1048" s="191"/>
      <c r="Z1048" s="191"/>
      <c r="AA1048" s="191"/>
      <c r="AB1048" s="191"/>
      <c r="AC1048" s="191"/>
      <c r="AD1048" s="191"/>
    </row>
    <row r="1049" spans="1:30" s="198" customFormat="1" ht="13.8">
      <c r="A1049" s="409"/>
      <c r="B1049" s="441"/>
      <c r="C1049" s="388"/>
      <c r="D1049" s="410"/>
      <c r="E1049" s="409"/>
      <c r="F1049" s="401"/>
      <c r="G1049" s="401"/>
      <c r="H1049" s="407"/>
      <c r="I1049" s="407"/>
      <c r="J1049" s="407"/>
      <c r="K1049" s="191"/>
      <c r="L1049" s="191"/>
      <c r="M1049" s="191"/>
      <c r="N1049" s="191"/>
      <c r="O1049" s="191"/>
      <c r="P1049" s="191"/>
      <c r="Q1049" s="191"/>
      <c r="R1049" s="191"/>
      <c r="S1049" s="191"/>
      <c r="T1049" s="191"/>
      <c r="U1049" s="191"/>
      <c r="V1049" s="191"/>
      <c r="W1049" s="191"/>
      <c r="X1049" s="191"/>
      <c r="Y1049" s="191"/>
      <c r="Z1049" s="191"/>
      <c r="AA1049" s="191"/>
      <c r="AB1049" s="191"/>
      <c r="AC1049" s="191"/>
      <c r="AD1049" s="191"/>
    </row>
    <row r="1050" spans="1:30" s="159" customFormat="1" ht="13.8">
      <c r="A1050" s="409"/>
      <c r="B1050" s="441"/>
      <c r="C1050" s="388"/>
      <c r="D1050" s="416"/>
      <c r="E1050" s="417"/>
      <c r="F1050" s="418"/>
      <c r="G1050" s="418"/>
      <c r="H1050" s="418"/>
      <c r="I1050" s="418"/>
      <c r="J1050" s="401"/>
      <c r="K1050" s="191"/>
      <c r="L1050" s="191"/>
      <c r="M1050" s="191"/>
      <c r="N1050" s="191"/>
      <c r="O1050" s="191"/>
      <c r="P1050" s="191"/>
      <c r="Q1050" s="191"/>
      <c r="R1050" s="191"/>
      <c r="S1050" s="191"/>
      <c r="T1050" s="191"/>
      <c r="U1050" s="191"/>
      <c r="V1050" s="191"/>
      <c r="W1050" s="191"/>
      <c r="X1050" s="191"/>
      <c r="Y1050" s="191"/>
      <c r="Z1050" s="191"/>
      <c r="AA1050" s="191"/>
      <c r="AB1050" s="191"/>
      <c r="AC1050" s="191"/>
      <c r="AD1050" s="191"/>
    </row>
    <row r="1051" spans="1:30" s="159" customFormat="1" ht="13.8">
      <c r="A1051" s="409"/>
      <c r="B1051" s="441"/>
      <c r="C1051" s="388"/>
      <c r="D1051" s="422"/>
      <c r="E1051" s="417"/>
      <c r="F1051" s="418"/>
      <c r="G1051" s="418"/>
      <c r="H1051" s="418"/>
      <c r="I1051" s="418"/>
      <c r="J1051" s="401"/>
      <c r="K1051" s="191"/>
      <c r="L1051" s="191"/>
      <c r="M1051" s="191"/>
      <c r="N1051" s="191"/>
      <c r="O1051" s="191"/>
      <c r="P1051" s="191"/>
      <c r="Q1051" s="191"/>
      <c r="R1051" s="191"/>
      <c r="S1051" s="191"/>
      <c r="T1051" s="191"/>
      <c r="U1051" s="191"/>
      <c r="V1051" s="191"/>
      <c r="W1051" s="191"/>
      <c r="X1051" s="191"/>
      <c r="Y1051" s="191"/>
      <c r="Z1051" s="191"/>
      <c r="AA1051" s="191"/>
      <c r="AB1051" s="191"/>
      <c r="AC1051" s="191"/>
      <c r="AD1051" s="191"/>
    </row>
    <row r="1052" spans="1:30" s="159" customFormat="1" ht="13.8">
      <c r="A1052" s="409"/>
      <c r="B1052" s="441"/>
      <c r="C1052" s="388"/>
      <c r="D1052" s="422"/>
      <c r="E1052" s="417"/>
      <c r="F1052" s="418"/>
      <c r="G1052" s="418"/>
      <c r="H1052" s="418"/>
      <c r="I1052" s="418"/>
      <c r="J1052" s="401"/>
      <c r="K1052" s="191"/>
      <c r="L1052" s="191"/>
      <c r="M1052" s="191"/>
      <c r="N1052" s="191"/>
      <c r="O1052" s="191"/>
      <c r="P1052" s="191"/>
      <c r="Q1052" s="191"/>
      <c r="R1052" s="191"/>
      <c r="S1052" s="191"/>
      <c r="T1052" s="191"/>
      <c r="U1052" s="191"/>
      <c r="V1052" s="191"/>
      <c r="W1052" s="191"/>
      <c r="X1052" s="191"/>
      <c r="Y1052" s="191"/>
      <c r="Z1052" s="191"/>
      <c r="AA1052" s="191"/>
      <c r="AB1052" s="191"/>
      <c r="AC1052" s="191"/>
      <c r="AD1052" s="191"/>
    </row>
    <row r="1053" spans="1:30" s="159" customFormat="1" ht="13.8">
      <c r="A1053" s="409"/>
      <c r="B1053" s="441"/>
      <c r="C1053" s="388"/>
      <c r="D1053" s="422"/>
      <c r="E1053" s="417"/>
      <c r="F1053" s="418"/>
      <c r="G1053" s="418"/>
      <c r="H1053" s="418"/>
      <c r="I1053" s="418"/>
      <c r="J1053" s="401"/>
      <c r="K1053" s="191"/>
      <c r="L1053" s="191"/>
      <c r="M1053" s="191"/>
      <c r="N1053" s="191"/>
      <c r="O1053" s="191"/>
      <c r="P1053" s="191"/>
      <c r="Q1053" s="191"/>
      <c r="R1053" s="191"/>
      <c r="S1053" s="191"/>
      <c r="T1053" s="191"/>
      <c r="U1053" s="191"/>
      <c r="V1053" s="191"/>
      <c r="W1053" s="191"/>
      <c r="X1053" s="191"/>
      <c r="Y1053" s="191"/>
      <c r="Z1053" s="191"/>
      <c r="AA1053" s="191"/>
      <c r="AB1053" s="191"/>
      <c r="AC1053" s="191"/>
      <c r="AD1053" s="191"/>
    </row>
    <row r="1054" spans="1:30" s="159" customFormat="1" ht="13.8">
      <c r="A1054" s="409"/>
      <c r="B1054" s="441"/>
      <c r="C1054" s="388"/>
      <c r="D1054" s="422"/>
      <c r="E1054" s="417"/>
      <c r="F1054" s="418"/>
      <c r="G1054" s="418"/>
      <c r="H1054" s="418"/>
      <c r="I1054" s="418"/>
      <c r="J1054" s="401"/>
      <c r="K1054" s="191"/>
      <c r="L1054" s="191"/>
      <c r="M1054" s="191"/>
      <c r="N1054" s="191"/>
      <c r="O1054" s="191"/>
      <c r="P1054" s="191"/>
      <c r="Q1054" s="191"/>
      <c r="R1054" s="191"/>
      <c r="S1054" s="191"/>
      <c r="T1054" s="191"/>
      <c r="U1054" s="191"/>
      <c r="V1054" s="191"/>
      <c r="W1054" s="191"/>
      <c r="X1054" s="191"/>
      <c r="Y1054" s="191"/>
      <c r="Z1054" s="191"/>
      <c r="AA1054" s="191"/>
      <c r="AB1054" s="191"/>
      <c r="AC1054" s="191"/>
      <c r="AD1054" s="191"/>
    </row>
    <row r="1055" spans="1:30" s="159" customFormat="1" ht="13.8">
      <c r="A1055" s="409"/>
      <c r="B1055" s="441"/>
      <c r="C1055" s="388"/>
      <c r="D1055" s="422"/>
      <c r="E1055" s="417"/>
      <c r="F1055" s="418"/>
      <c r="G1055" s="418"/>
      <c r="H1055" s="418"/>
      <c r="I1055" s="418"/>
      <c r="J1055" s="401"/>
      <c r="K1055" s="191"/>
      <c r="L1055" s="191"/>
      <c r="M1055" s="191"/>
      <c r="N1055" s="191"/>
      <c r="O1055" s="191"/>
      <c r="P1055" s="191"/>
      <c r="Q1055" s="191"/>
      <c r="R1055" s="191"/>
      <c r="S1055" s="191"/>
      <c r="T1055" s="191"/>
      <c r="U1055" s="191"/>
      <c r="V1055" s="191"/>
      <c r="W1055" s="191"/>
      <c r="X1055" s="191"/>
      <c r="Y1055" s="191"/>
      <c r="Z1055" s="191"/>
      <c r="AA1055" s="191"/>
      <c r="AB1055" s="191"/>
      <c r="AC1055" s="191"/>
      <c r="AD1055" s="191"/>
    </row>
    <row r="1056" spans="1:30" s="159" customFormat="1" ht="13.8">
      <c r="A1056" s="409"/>
      <c r="B1056" s="441"/>
      <c r="C1056" s="388"/>
      <c r="D1056" s="422"/>
      <c r="E1056" s="417"/>
      <c r="F1056" s="418"/>
      <c r="G1056" s="418"/>
      <c r="H1056" s="418"/>
      <c r="I1056" s="418"/>
      <c r="J1056" s="401"/>
      <c r="K1056" s="191"/>
      <c r="L1056" s="191"/>
      <c r="M1056" s="191"/>
      <c r="N1056" s="191"/>
      <c r="O1056" s="191"/>
      <c r="P1056" s="191"/>
      <c r="Q1056" s="191"/>
      <c r="R1056" s="191"/>
      <c r="S1056" s="191"/>
      <c r="T1056" s="191"/>
      <c r="U1056" s="191"/>
      <c r="V1056" s="191"/>
      <c r="W1056" s="191"/>
      <c r="X1056" s="191"/>
      <c r="Y1056" s="191"/>
      <c r="Z1056" s="191"/>
      <c r="AA1056" s="191"/>
      <c r="AB1056" s="191"/>
      <c r="AC1056" s="191"/>
      <c r="AD1056" s="191"/>
    </row>
    <row r="1057" spans="1:30" s="159" customFormat="1" ht="13.8">
      <c r="A1057" s="409"/>
      <c r="B1057" s="441"/>
      <c r="C1057" s="388"/>
      <c r="D1057" s="422"/>
      <c r="E1057" s="417"/>
      <c r="F1057" s="418"/>
      <c r="G1057" s="418"/>
      <c r="H1057" s="418"/>
      <c r="I1057" s="418"/>
      <c r="J1057" s="401"/>
      <c r="K1057" s="191"/>
      <c r="L1057" s="191"/>
      <c r="M1057" s="191"/>
      <c r="N1057" s="191"/>
      <c r="O1057" s="191"/>
      <c r="P1057" s="191"/>
      <c r="Q1057" s="191"/>
      <c r="R1057" s="191"/>
      <c r="S1057" s="191"/>
      <c r="T1057" s="191"/>
      <c r="U1057" s="191"/>
      <c r="V1057" s="191"/>
      <c r="W1057" s="191"/>
      <c r="X1057" s="191"/>
      <c r="Y1057" s="191"/>
      <c r="Z1057" s="191"/>
      <c r="AA1057" s="191"/>
      <c r="AB1057" s="191"/>
      <c r="AC1057" s="191"/>
      <c r="AD1057" s="191"/>
    </row>
    <row r="1058" spans="1:30" s="159" customFormat="1" ht="13.8">
      <c r="A1058" s="409"/>
      <c r="B1058" s="441"/>
      <c r="C1058" s="388"/>
      <c r="D1058" s="422"/>
      <c r="E1058" s="417"/>
      <c r="F1058" s="418"/>
      <c r="G1058" s="418"/>
      <c r="H1058" s="418"/>
      <c r="I1058" s="418"/>
      <c r="J1058" s="401"/>
      <c r="K1058" s="191"/>
      <c r="L1058" s="191"/>
      <c r="M1058" s="191"/>
      <c r="N1058" s="191"/>
      <c r="O1058" s="191"/>
      <c r="P1058" s="191"/>
      <c r="Q1058" s="191"/>
      <c r="R1058" s="191"/>
      <c r="S1058" s="191"/>
      <c r="T1058" s="191"/>
      <c r="U1058" s="191"/>
      <c r="V1058" s="191"/>
      <c r="W1058" s="191"/>
      <c r="X1058" s="191"/>
      <c r="Y1058" s="191"/>
      <c r="Z1058" s="191"/>
      <c r="AA1058" s="191"/>
      <c r="AB1058" s="191"/>
      <c r="AC1058" s="191"/>
      <c r="AD1058" s="191"/>
    </row>
    <row r="1059" spans="1:30" s="159" customFormat="1" ht="13.8">
      <c r="A1059" s="409"/>
      <c r="B1059" s="441"/>
      <c r="C1059" s="388"/>
      <c r="D1059" s="422"/>
      <c r="E1059" s="417"/>
      <c r="F1059" s="418"/>
      <c r="G1059" s="418"/>
      <c r="H1059" s="418"/>
      <c r="I1059" s="418"/>
      <c r="J1059" s="401"/>
      <c r="K1059" s="191"/>
      <c r="L1059" s="191"/>
      <c r="M1059" s="191"/>
      <c r="N1059" s="191"/>
      <c r="O1059" s="191"/>
      <c r="P1059" s="191"/>
      <c r="Q1059" s="191"/>
      <c r="R1059" s="191"/>
      <c r="S1059" s="191"/>
      <c r="T1059" s="191"/>
      <c r="U1059" s="191"/>
      <c r="V1059" s="191"/>
      <c r="W1059" s="191"/>
      <c r="X1059" s="191"/>
      <c r="Y1059" s="191"/>
      <c r="Z1059" s="191"/>
      <c r="AA1059" s="191"/>
      <c r="AB1059" s="191"/>
      <c r="AC1059" s="191"/>
      <c r="AD1059" s="191"/>
    </row>
    <row r="1060" spans="1:30" s="159" customFormat="1" ht="13.8">
      <c r="A1060" s="409"/>
      <c r="B1060" s="441"/>
      <c r="C1060" s="388"/>
      <c r="D1060" s="422"/>
      <c r="E1060" s="417"/>
      <c r="F1060" s="418"/>
      <c r="G1060" s="418"/>
      <c r="H1060" s="418"/>
      <c r="I1060" s="418"/>
      <c r="J1060" s="401"/>
      <c r="K1060" s="191"/>
      <c r="L1060" s="191"/>
      <c r="M1060" s="191"/>
      <c r="N1060" s="191"/>
      <c r="O1060" s="191"/>
      <c r="P1060" s="191"/>
      <c r="Q1060" s="191"/>
      <c r="R1060" s="191"/>
      <c r="S1060" s="191"/>
      <c r="T1060" s="191"/>
      <c r="U1060" s="191"/>
      <c r="V1060" s="191"/>
      <c r="W1060" s="191"/>
      <c r="X1060" s="191"/>
      <c r="Y1060" s="191"/>
      <c r="Z1060" s="191"/>
      <c r="AA1060" s="191"/>
      <c r="AB1060" s="191"/>
      <c r="AC1060" s="191"/>
      <c r="AD1060" s="191"/>
    </row>
    <row r="1061" spans="1:30" s="159" customFormat="1" ht="13.8">
      <c r="A1061" s="409"/>
      <c r="B1061" s="441"/>
      <c r="C1061" s="388"/>
      <c r="D1061" s="422"/>
      <c r="E1061" s="417"/>
      <c r="F1061" s="418"/>
      <c r="G1061" s="418"/>
      <c r="H1061" s="418"/>
      <c r="I1061" s="418"/>
      <c r="J1061" s="401"/>
      <c r="K1061" s="191"/>
      <c r="L1061" s="191"/>
      <c r="M1061" s="191"/>
      <c r="N1061" s="191"/>
      <c r="O1061" s="191"/>
      <c r="P1061" s="191"/>
      <c r="Q1061" s="191"/>
      <c r="R1061" s="191"/>
      <c r="S1061" s="191"/>
      <c r="T1061" s="191"/>
      <c r="U1061" s="191"/>
      <c r="V1061" s="191"/>
      <c r="W1061" s="191"/>
      <c r="X1061" s="191"/>
      <c r="Y1061" s="191"/>
      <c r="Z1061" s="191"/>
      <c r="AA1061" s="191"/>
      <c r="AB1061" s="191"/>
      <c r="AC1061" s="191"/>
      <c r="AD1061" s="191"/>
    </row>
    <row r="1062" spans="1:30" s="159" customFormat="1" ht="13.8">
      <c r="A1062" s="409"/>
      <c r="B1062" s="441"/>
      <c r="C1062" s="388"/>
      <c r="D1062" s="404"/>
      <c r="E1062" s="399"/>
      <c r="F1062" s="401"/>
      <c r="G1062" s="401"/>
      <c r="H1062" s="401"/>
      <c r="I1062" s="401"/>
      <c r="J1062" s="407"/>
      <c r="K1062" s="191"/>
      <c r="L1062" s="191"/>
      <c r="M1062" s="191"/>
      <c r="N1062" s="191"/>
      <c r="O1062" s="191"/>
      <c r="P1062" s="191"/>
      <c r="Q1062" s="191"/>
      <c r="R1062" s="191"/>
      <c r="S1062" s="191"/>
      <c r="T1062" s="191"/>
      <c r="U1062" s="191"/>
      <c r="V1062" s="191"/>
      <c r="W1062" s="191"/>
      <c r="X1062" s="191"/>
      <c r="Y1062" s="191"/>
      <c r="Z1062" s="191"/>
      <c r="AA1062" s="191"/>
      <c r="AB1062" s="191"/>
      <c r="AC1062" s="191"/>
      <c r="AD1062" s="191"/>
    </row>
    <row r="1063" spans="1:30" s="159" customFormat="1" ht="13.8">
      <c r="A1063" s="409"/>
      <c r="B1063" s="441"/>
      <c r="C1063" s="388"/>
      <c r="D1063" s="404"/>
      <c r="E1063" s="399"/>
      <c r="F1063" s="401"/>
      <c r="G1063" s="401"/>
      <c r="H1063" s="401"/>
      <c r="I1063" s="401"/>
      <c r="J1063" s="401"/>
      <c r="K1063" s="191"/>
      <c r="L1063" s="191"/>
      <c r="M1063" s="191"/>
      <c r="N1063" s="191"/>
      <c r="O1063" s="191"/>
      <c r="P1063" s="191"/>
      <c r="Q1063" s="191"/>
      <c r="R1063" s="191"/>
      <c r="S1063" s="191"/>
      <c r="T1063" s="191"/>
      <c r="U1063" s="191"/>
      <c r="V1063" s="191"/>
      <c r="W1063" s="191"/>
      <c r="X1063" s="191"/>
      <c r="Y1063" s="191"/>
      <c r="Z1063" s="191"/>
      <c r="AA1063" s="191"/>
      <c r="AB1063" s="191"/>
      <c r="AC1063" s="191"/>
      <c r="AD1063" s="191"/>
    </row>
    <row r="1064" spans="1:30" s="198" customFormat="1" ht="13.8">
      <c r="A1064" s="409"/>
      <c r="B1064" s="441"/>
      <c r="C1064" s="388"/>
      <c r="D1064" s="428"/>
      <c r="E1064" s="409"/>
      <c r="F1064" s="407"/>
      <c r="G1064" s="401"/>
      <c r="H1064" s="407"/>
      <c r="I1064" s="407"/>
      <c r="J1064" s="407"/>
      <c r="K1064" s="191"/>
      <c r="L1064" s="191"/>
      <c r="M1064" s="191"/>
      <c r="N1064" s="191"/>
      <c r="O1064" s="191"/>
      <c r="P1064" s="191"/>
      <c r="Q1064" s="191"/>
      <c r="R1064" s="191"/>
      <c r="S1064" s="191"/>
      <c r="T1064" s="191"/>
      <c r="U1064" s="191"/>
      <c r="V1064" s="191"/>
      <c r="W1064" s="191"/>
      <c r="X1064" s="191"/>
      <c r="Y1064" s="191"/>
      <c r="Z1064" s="191"/>
      <c r="AA1064" s="191"/>
      <c r="AB1064" s="191"/>
      <c r="AC1064" s="191"/>
      <c r="AD1064" s="191"/>
    </row>
    <row r="1065" spans="1:30" s="159" customFormat="1" ht="13.8">
      <c r="A1065" s="409"/>
      <c r="B1065" s="441"/>
      <c r="C1065" s="388"/>
      <c r="D1065" s="416"/>
      <c r="E1065" s="399"/>
      <c r="F1065" s="401"/>
      <c r="G1065" s="401"/>
      <c r="H1065" s="401"/>
      <c r="I1065" s="401"/>
      <c r="J1065" s="401"/>
      <c r="K1065" s="191"/>
      <c r="L1065" s="191"/>
      <c r="M1065" s="191"/>
      <c r="N1065" s="191"/>
      <c r="O1065" s="191"/>
      <c r="P1065" s="191"/>
      <c r="Q1065" s="191"/>
      <c r="R1065" s="191"/>
      <c r="S1065" s="191"/>
      <c r="T1065" s="191"/>
      <c r="U1065" s="191"/>
      <c r="V1065" s="191"/>
      <c r="W1065" s="191"/>
      <c r="X1065" s="191"/>
      <c r="Y1065" s="191"/>
      <c r="Z1065" s="191"/>
      <c r="AA1065" s="191"/>
      <c r="AB1065" s="191"/>
      <c r="AC1065" s="191"/>
      <c r="AD1065" s="191"/>
    </row>
    <row r="1066" spans="1:30" s="159" customFormat="1" ht="13.8">
      <c r="A1066" s="409"/>
      <c r="B1066" s="441"/>
      <c r="C1066" s="388"/>
      <c r="D1066" s="398"/>
      <c r="E1066" s="399"/>
      <c r="F1066" s="401"/>
      <c r="G1066" s="401"/>
      <c r="H1066" s="401"/>
      <c r="I1066" s="401"/>
      <c r="J1066" s="401"/>
      <c r="K1066" s="191"/>
      <c r="L1066" s="191"/>
      <c r="M1066" s="191"/>
      <c r="N1066" s="191"/>
      <c r="O1066" s="191"/>
      <c r="P1066" s="191"/>
      <c r="Q1066" s="191"/>
      <c r="R1066" s="191"/>
      <c r="S1066" s="191"/>
      <c r="T1066" s="191"/>
      <c r="U1066" s="191"/>
      <c r="V1066" s="191"/>
      <c r="W1066" s="191"/>
      <c r="X1066" s="191"/>
      <c r="Y1066" s="191"/>
      <c r="Z1066" s="191"/>
      <c r="AA1066" s="191"/>
      <c r="AB1066" s="191"/>
      <c r="AC1066" s="191"/>
      <c r="AD1066" s="191"/>
    </row>
    <row r="1067" spans="1:30" s="159" customFormat="1" ht="13.8">
      <c r="A1067" s="409"/>
      <c r="B1067" s="441"/>
      <c r="C1067" s="388"/>
      <c r="D1067" s="398"/>
      <c r="E1067" s="399"/>
      <c r="F1067" s="401"/>
      <c r="G1067" s="401"/>
      <c r="H1067" s="401"/>
      <c r="I1067" s="401"/>
      <c r="J1067" s="401"/>
      <c r="K1067" s="191"/>
      <c r="L1067" s="191"/>
      <c r="M1067" s="191"/>
      <c r="N1067" s="191"/>
      <c r="O1067" s="191"/>
      <c r="P1067" s="191"/>
      <c r="Q1067" s="191"/>
      <c r="R1067" s="191"/>
      <c r="S1067" s="191"/>
      <c r="T1067" s="191"/>
      <c r="U1067" s="191"/>
      <c r="V1067" s="191"/>
      <c r="W1067" s="191"/>
      <c r="X1067" s="191"/>
      <c r="Y1067" s="191"/>
      <c r="Z1067" s="191"/>
      <c r="AA1067" s="191"/>
      <c r="AB1067" s="191"/>
      <c r="AC1067" s="191"/>
      <c r="AD1067" s="191"/>
    </row>
    <row r="1068" spans="1:30" s="159" customFormat="1" ht="13.8">
      <c r="A1068" s="409"/>
      <c r="B1068" s="441"/>
      <c r="C1068" s="388"/>
      <c r="D1068" s="398"/>
      <c r="E1068" s="399"/>
      <c r="F1068" s="401"/>
      <c r="G1068" s="401"/>
      <c r="H1068" s="401"/>
      <c r="I1068" s="401"/>
      <c r="J1068" s="401"/>
      <c r="K1068" s="191"/>
      <c r="L1068" s="191"/>
      <c r="M1068" s="191"/>
      <c r="N1068" s="191"/>
      <c r="O1068" s="191"/>
      <c r="P1068" s="191"/>
      <c r="Q1068" s="191"/>
      <c r="R1068" s="191"/>
      <c r="S1068" s="191"/>
      <c r="T1068" s="191"/>
      <c r="U1068" s="191"/>
      <c r="V1068" s="191"/>
      <c r="W1068" s="191"/>
      <c r="X1068" s="191"/>
      <c r="Y1068" s="191"/>
      <c r="Z1068" s="191"/>
      <c r="AA1068" s="191"/>
      <c r="AB1068" s="191"/>
      <c r="AC1068" s="191"/>
      <c r="AD1068" s="191"/>
    </row>
    <row r="1069" spans="1:30" s="159" customFormat="1" ht="13.8">
      <c r="A1069" s="409"/>
      <c r="B1069" s="441"/>
      <c r="C1069" s="388"/>
      <c r="D1069" s="398"/>
      <c r="E1069" s="399"/>
      <c r="F1069" s="401"/>
      <c r="G1069" s="401"/>
      <c r="H1069" s="401"/>
      <c r="I1069" s="401"/>
      <c r="J1069" s="401"/>
      <c r="K1069" s="191"/>
      <c r="L1069" s="191"/>
      <c r="M1069" s="191"/>
      <c r="N1069" s="191"/>
      <c r="O1069" s="191"/>
      <c r="P1069" s="191"/>
      <c r="Q1069" s="191"/>
      <c r="R1069" s="191"/>
      <c r="S1069" s="191"/>
      <c r="T1069" s="191"/>
      <c r="U1069" s="191"/>
      <c r="V1069" s="191"/>
      <c r="W1069" s="191"/>
      <c r="X1069" s="191"/>
      <c r="Y1069" s="191"/>
      <c r="Z1069" s="191"/>
      <c r="AA1069" s="191"/>
      <c r="AB1069" s="191"/>
      <c r="AC1069" s="191"/>
      <c r="AD1069" s="191"/>
    </row>
    <row r="1070" spans="1:30" s="159" customFormat="1" ht="13.8">
      <c r="A1070" s="409"/>
      <c r="B1070" s="441"/>
      <c r="C1070" s="388"/>
      <c r="D1070" s="398"/>
      <c r="E1070" s="399"/>
      <c r="F1070" s="401"/>
      <c r="G1070" s="401"/>
      <c r="H1070" s="401"/>
      <c r="I1070" s="401"/>
      <c r="J1070" s="401"/>
      <c r="K1070" s="191"/>
      <c r="L1070" s="191"/>
      <c r="M1070" s="191"/>
      <c r="N1070" s="191"/>
      <c r="O1070" s="191"/>
      <c r="P1070" s="191"/>
      <c r="Q1070" s="191"/>
      <c r="R1070" s="191"/>
      <c r="S1070" s="191"/>
      <c r="T1070" s="191"/>
      <c r="U1070" s="191"/>
      <c r="V1070" s="191"/>
      <c r="W1070" s="191"/>
      <c r="X1070" s="191"/>
      <c r="Y1070" s="191"/>
      <c r="Z1070" s="191"/>
      <c r="AA1070" s="191"/>
      <c r="AB1070" s="191"/>
      <c r="AC1070" s="191"/>
      <c r="AD1070" s="191"/>
    </row>
    <row r="1071" spans="1:30" s="159" customFormat="1" ht="13.8">
      <c r="A1071" s="409"/>
      <c r="B1071" s="441"/>
      <c r="C1071" s="388"/>
      <c r="D1071" s="398"/>
      <c r="E1071" s="399"/>
      <c r="F1071" s="401"/>
      <c r="G1071" s="401"/>
      <c r="H1071" s="401"/>
      <c r="I1071" s="401"/>
      <c r="J1071" s="401"/>
      <c r="K1071" s="191"/>
      <c r="L1071" s="191"/>
      <c r="M1071" s="191"/>
      <c r="N1071" s="191"/>
      <c r="O1071" s="191"/>
      <c r="P1071" s="191"/>
      <c r="Q1071" s="191"/>
      <c r="R1071" s="191"/>
      <c r="S1071" s="191"/>
      <c r="T1071" s="191"/>
      <c r="U1071" s="191"/>
      <c r="V1071" s="191"/>
      <c r="W1071" s="191"/>
      <c r="X1071" s="191"/>
      <c r="Y1071" s="191"/>
      <c r="Z1071" s="191"/>
      <c r="AA1071" s="191"/>
      <c r="AB1071" s="191"/>
      <c r="AC1071" s="191"/>
      <c r="AD1071" s="191"/>
    </row>
    <row r="1072" spans="1:30" s="159" customFormat="1" ht="13.8">
      <c r="A1072" s="409"/>
      <c r="B1072" s="441"/>
      <c r="C1072" s="388"/>
      <c r="D1072" s="398"/>
      <c r="E1072" s="399"/>
      <c r="F1072" s="401"/>
      <c r="G1072" s="401"/>
      <c r="H1072" s="401"/>
      <c r="I1072" s="401"/>
      <c r="J1072" s="401"/>
      <c r="K1072" s="191"/>
      <c r="L1072" s="191"/>
      <c r="M1072" s="191"/>
      <c r="N1072" s="191"/>
      <c r="O1072" s="191"/>
      <c r="P1072" s="191"/>
      <c r="Q1072" s="191"/>
      <c r="R1072" s="191"/>
      <c r="S1072" s="191"/>
      <c r="T1072" s="191"/>
      <c r="U1072" s="191"/>
      <c r="V1072" s="191"/>
      <c r="W1072" s="191"/>
      <c r="X1072" s="191"/>
      <c r="Y1072" s="191"/>
      <c r="Z1072" s="191"/>
      <c r="AA1072" s="191"/>
      <c r="AB1072" s="191"/>
      <c r="AC1072" s="191"/>
      <c r="AD1072" s="191"/>
    </row>
    <row r="1073" spans="1:30" s="159" customFormat="1" ht="13.8">
      <c r="A1073" s="409"/>
      <c r="B1073" s="441"/>
      <c r="C1073" s="388"/>
      <c r="D1073" s="398"/>
      <c r="E1073" s="399"/>
      <c r="F1073" s="401"/>
      <c r="G1073" s="401"/>
      <c r="H1073" s="401"/>
      <c r="I1073" s="401"/>
      <c r="J1073" s="401"/>
      <c r="K1073" s="191"/>
      <c r="L1073" s="191"/>
      <c r="M1073" s="191"/>
      <c r="N1073" s="191"/>
      <c r="O1073" s="191"/>
      <c r="P1073" s="191"/>
      <c r="Q1073" s="191"/>
      <c r="R1073" s="191"/>
      <c r="S1073" s="191"/>
      <c r="T1073" s="191"/>
      <c r="U1073" s="191"/>
      <c r="V1073" s="191"/>
      <c r="W1073" s="191"/>
      <c r="X1073" s="191"/>
      <c r="Y1073" s="191"/>
      <c r="Z1073" s="191"/>
      <c r="AA1073" s="191"/>
      <c r="AB1073" s="191"/>
      <c r="AC1073" s="191"/>
      <c r="AD1073" s="191"/>
    </row>
    <row r="1074" spans="1:30" s="159" customFormat="1" ht="13.8">
      <c r="A1074" s="409"/>
      <c r="B1074" s="441"/>
      <c r="C1074" s="388"/>
      <c r="D1074" s="404"/>
      <c r="E1074" s="399"/>
      <c r="F1074" s="401"/>
      <c r="G1074" s="401"/>
      <c r="H1074" s="401"/>
      <c r="I1074" s="401"/>
      <c r="J1074" s="407"/>
      <c r="K1074" s="191"/>
      <c r="L1074" s="191"/>
      <c r="M1074" s="191"/>
      <c r="N1074" s="191"/>
      <c r="O1074" s="191"/>
      <c r="P1074" s="191"/>
      <c r="Q1074" s="191"/>
      <c r="R1074" s="191"/>
      <c r="S1074" s="191"/>
      <c r="T1074" s="191"/>
      <c r="U1074" s="191"/>
      <c r="V1074" s="191"/>
      <c r="W1074" s="191"/>
      <c r="X1074" s="191"/>
      <c r="Y1074" s="191"/>
      <c r="Z1074" s="191"/>
      <c r="AA1074" s="191"/>
      <c r="AB1074" s="191"/>
      <c r="AC1074" s="191"/>
      <c r="AD1074" s="191"/>
    </row>
    <row r="1075" spans="1:30" s="11" customFormat="1">
      <c r="A1075" s="424"/>
      <c r="B1075" s="442"/>
      <c r="C1075" s="390"/>
      <c r="D1075" s="429"/>
      <c r="E1075" s="430"/>
      <c r="F1075" s="431"/>
      <c r="G1075" s="431"/>
      <c r="H1075" s="431"/>
      <c r="I1075" s="431"/>
      <c r="J1075" s="425"/>
    </row>
    <row r="1076" spans="1:30" s="198" customFormat="1" ht="13.8">
      <c r="A1076" s="409"/>
      <c r="B1076" s="441"/>
      <c r="C1076" s="388"/>
      <c r="D1076" s="410"/>
      <c r="E1076" s="409"/>
      <c r="F1076" s="407"/>
      <c r="G1076" s="407"/>
      <c r="H1076" s="407"/>
      <c r="I1076" s="407"/>
      <c r="J1076" s="407"/>
      <c r="K1076" s="191"/>
      <c r="L1076" s="191"/>
      <c r="M1076" s="191"/>
      <c r="N1076" s="191"/>
      <c r="O1076" s="191"/>
      <c r="P1076" s="191"/>
      <c r="Q1076" s="191"/>
      <c r="R1076" s="191"/>
      <c r="S1076" s="191"/>
      <c r="T1076" s="191"/>
      <c r="U1076" s="191"/>
      <c r="V1076" s="191"/>
      <c r="W1076" s="191"/>
      <c r="X1076" s="191"/>
      <c r="Y1076" s="191"/>
      <c r="Z1076" s="191"/>
      <c r="AA1076" s="191"/>
      <c r="AB1076" s="191"/>
      <c r="AC1076" s="191"/>
      <c r="AD1076" s="191"/>
    </row>
    <row r="1077" spans="1:30" s="159" customFormat="1" ht="13.8">
      <c r="A1077" s="409"/>
      <c r="B1077" s="441"/>
      <c r="C1077" s="388"/>
      <c r="D1077" s="404"/>
      <c r="E1077" s="399"/>
      <c r="F1077" s="401"/>
      <c r="G1077" s="401"/>
      <c r="H1077" s="401"/>
      <c r="I1077" s="401"/>
      <c r="J1077" s="401"/>
      <c r="K1077" s="191"/>
      <c r="L1077" s="454"/>
      <c r="M1077" s="454"/>
      <c r="N1077" s="454"/>
      <c r="O1077" s="454"/>
      <c r="P1077" s="454"/>
      <c r="Q1077" s="454"/>
      <c r="R1077" s="191"/>
      <c r="S1077" s="454"/>
      <c r="T1077" s="191"/>
      <c r="U1077" s="191"/>
      <c r="V1077" s="191"/>
      <c r="W1077" s="191"/>
      <c r="X1077" s="191"/>
      <c r="Y1077" s="191"/>
      <c r="Z1077" s="191"/>
      <c r="AA1077" s="191"/>
      <c r="AB1077" s="191"/>
      <c r="AC1077" s="191"/>
      <c r="AD1077" s="191"/>
    </row>
    <row r="1078" spans="1:30" s="159" customFormat="1" ht="13.8">
      <c r="A1078" s="409"/>
      <c r="B1078" s="441"/>
      <c r="C1078" s="388"/>
      <c r="D1078" s="398"/>
      <c r="E1078" s="399"/>
      <c r="F1078" s="401"/>
      <c r="G1078" s="401"/>
      <c r="H1078" s="401"/>
      <c r="I1078" s="401"/>
      <c r="J1078" s="401"/>
      <c r="K1078" s="191"/>
      <c r="L1078" s="455"/>
      <c r="M1078" s="384"/>
      <c r="N1078" s="384"/>
      <c r="O1078" s="384"/>
      <c r="P1078" s="384"/>
      <c r="Q1078" s="384"/>
      <c r="R1078" s="384"/>
      <c r="S1078" s="384"/>
      <c r="T1078" s="191"/>
      <c r="U1078" s="191"/>
      <c r="V1078" s="191"/>
      <c r="W1078" s="191"/>
      <c r="X1078" s="191"/>
      <c r="Y1078" s="191"/>
      <c r="Z1078" s="191"/>
      <c r="AA1078" s="191"/>
      <c r="AB1078" s="191"/>
      <c r="AC1078" s="191"/>
      <c r="AD1078" s="191"/>
    </row>
    <row r="1079" spans="1:30" s="159" customFormat="1" ht="13.8">
      <c r="A1079" s="409"/>
      <c r="B1079" s="441"/>
      <c r="C1079" s="388"/>
      <c r="D1079" s="398"/>
      <c r="E1079" s="399"/>
      <c r="F1079" s="401"/>
      <c r="G1079" s="401"/>
      <c r="H1079" s="401"/>
      <c r="I1079" s="401"/>
      <c r="J1079" s="401"/>
      <c r="K1079" s="191"/>
      <c r="L1079" s="455"/>
      <c r="M1079" s="384"/>
      <c r="N1079" s="384"/>
      <c r="O1079" s="384"/>
      <c r="P1079" s="384"/>
      <c r="Q1079" s="384"/>
      <c r="R1079" s="384"/>
      <c r="S1079" s="384"/>
      <c r="T1079" s="191"/>
      <c r="U1079" s="191"/>
      <c r="V1079" s="191"/>
      <c r="W1079" s="191"/>
      <c r="X1079" s="191"/>
      <c r="Y1079" s="191"/>
      <c r="Z1079" s="191"/>
      <c r="AA1079" s="191"/>
      <c r="AB1079" s="191"/>
      <c r="AC1079" s="191"/>
      <c r="AD1079" s="191"/>
    </row>
    <row r="1080" spans="1:30" s="159" customFormat="1" ht="13.8">
      <c r="A1080" s="409"/>
      <c r="B1080" s="441"/>
      <c r="C1080" s="388"/>
      <c r="D1080" s="398"/>
      <c r="E1080" s="399"/>
      <c r="F1080" s="401"/>
      <c r="G1080" s="401"/>
      <c r="H1080" s="401"/>
      <c r="I1080" s="401"/>
      <c r="J1080" s="401"/>
      <c r="K1080" s="191"/>
      <c r="L1080" s="455"/>
      <c r="M1080" s="384"/>
      <c r="N1080" s="384"/>
      <c r="O1080" s="384"/>
      <c r="P1080" s="384"/>
      <c r="Q1080" s="384"/>
      <c r="R1080" s="384"/>
      <c r="S1080" s="384"/>
      <c r="T1080" s="191"/>
      <c r="U1080" s="191"/>
      <c r="V1080" s="191"/>
      <c r="W1080" s="191"/>
      <c r="X1080" s="191"/>
      <c r="Y1080" s="191"/>
      <c r="Z1080" s="191"/>
      <c r="AA1080" s="191"/>
      <c r="AB1080" s="191"/>
      <c r="AC1080" s="191"/>
      <c r="AD1080" s="191"/>
    </row>
    <row r="1081" spans="1:30" s="159" customFormat="1" ht="13.8">
      <c r="A1081" s="409"/>
      <c r="B1081" s="441"/>
      <c r="C1081" s="388"/>
      <c r="D1081" s="398"/>
      <c r="E1081" s="399"/>
      <c r="F1081" s="401"/>
      <c r="G1081" s="401"/>
      <c r="H1081" s="401"/>
      <c r="I1081" s="401"/>
      <c r="J1081" s="401"/>
      <c r="K1081" s="191"/>
      <c r="L1081" s="455"/>
      <c r="M1081" s="384"/>
      <c r="N1081" s="384"/>
      <c r="O1081" s="384"/>
      <c r="P1081" s="384"/>
      <c r="Q1081" s="384"/>
      <c r="R1081" s="384"/>
      <c r="S1081" s="384"/>
      <c r="T1081" s="191"/>
      <c r="U1081" s="191"/>
      <c r="V1081" s="191"/>
      <c r="W1081" s="191"/>
      <c r="X1081" s="191"/>
      <c r="Y1081" s="191"/>
      <c r="Z1081" s="191"/>
      <c r="AA1081" s="191"/>
      <c r="AB1081" s="191"/>
      <c r="AC1081" s="191"/>
      <c r="AD1081" s="191"/>
    </row>
    <row r="1082" spans="1:30" s="159" customFormat="1" ht="13.8">
      <c r="A1082" s="409"/>
      <c r="B1082" s="441"/>
      <c r="C1082" s="388"/>
      <c r="D1082" s="404"/>
      <c r="E1082" s="399"/>
      <c r="F1082" s="401"/>
      <c r="G1082" s="401"/>
      <c r="H1082" s="401"/>
      <c r="I1082" s="401"/>
      <c r="J1082" s="401"/>
      <c r="K1082" s="191"/>
      <c r="L1082" s="454"/>
      <c r="M1082" s="454"/>
      <c r="N1082" s="454"/>
      <c r="O1082" s="454"/>
      <c r="P1082" s="454"/>
      <c r="Q1082" s="454"/>
      <c r="R1082" s="191"/>
      <c r="S1082" s="454"/>
      <c r="T1082" s="191"/>
      <c r="U1082" s="191"/>
      <c r="V1082" s="191"/>
      <c r="W1082" s="191"/>
      <c r="X1082" s="191"/>
      <c r="Y1082" s="191"/>
      <c r="Z1082" s="191"/>
      <c r="AA1082" s="191"/>
      <c r="AB1082" s="191"/>
      <c r="AC1082" s="191"/>
      <c r="AD1082" s="191"/>
    </row>
    <row r="1083" spans="1:30" s="159" customFormat="1" ht="13.8">
      <c r="A1083" s="409"/>
      <c r="B1083" s="441"/>
      <c r="C1083" s="388"/>
      <c r="D1083" s="398"/>
      <c r="E1083" s="399"/>
      <c r="F1083" s="401"/>
      <c r="G1083" s="401"/>
      <c r="H1083" s="401"/>
      <c r="I1083" s="401"/>
      <c r="J1083" s="401"/>
      <c r="K1083" s="191"/>
      <c r="L1083" s="455"/>
      <c r="M1083" s="384"/>
      <c r="N1083" s="384"/>
      <c r="O1083" s="384"/>
      <c r="P1083" s="384"/>
      <c r="Q1083" s="384"/>
      <c r="R1083" s="384"/>
      <c r="S1083" s="384"/>
      <c r="T1083" s="191"/>
      <c r="U1083" s="191"/>
      <c r="V1083" s="191"/>
      <c r="W1083" s="191"/>
      <c r="X1083" s="191"/>
      <c r="Y1083" s="191"/>
      <c r="Z1083" s="191"/>
      <c r="AA1083" s="191"/>
      <c r="AB1083" s="191"/>
      <c r="AC1083" s="191"/>
      <c r="AD1083" s="191"/>
    </row>
    <row r="1084" spans="1:30" s="159" customFormat="1" ht="13.8">
      <c r="A1084" s="409"/>
      <c r="B1084" s="441"/>
      <c r="C1084" s="388"/>
      <c r="D1084" s="398"/>
      <c r="E1084" s="399"/>
      <c r="F1084" s="401"/>
      <c r="G1084" s="401"/>
      <c r="H1084" s="401"/>
      <c r="I1084" s="401"/>
      <c r="J1084" s="401"/>
      <c r="K1084" s="191"/>
      <c r="L1084" s="455"/>
      <c r="M1084" s="384"/>
      <c r="N1084" s="384"/>
      <c r="O1084" s="384"/>
      <c r="P1084" s="384"/>
      <c r="Q1084" s="384"/>
      <c r="R1084" s="384"/>
      <c r="S1084" s="384"/>
      <c r="T1084" s="191"/>
      <c r="U1084" s="191"/>
      <c r="V1084" s="191"/>
      <c r="W1084" s="191"/>
      <c r="X1084" s="191"/>
      <c r="Y1084" s="191"/>
      <c r="Z1084" s="191"/>
      <c r="AA1084" s="191"/>
      <c r="AB1084" s="191"/>
      <c r="AC1084" s="191"/>
      <c r="AD1084" s="191"/>
    </row>
    <row r="1085" spans="1:30" s="159" customFormat="1" ht="13.8">
      <c r="A1085" s="409"/>
      <c r="B1085" s="441"/>
      <c r="C1085" s="388"/>
      <c r="D1085" s="398"/>
      <c r="E1085" s="399"/>
      <c r="F1085" s="401"/>
      <c r="G1085" s="401"/>
      <c r="H1085" s="401"/>
      <c r="I1085" s="401"/>
      <c r="J1085" s="401"/>
      <c r="K1085" s="191"/>
      <c r="L1085" s="455"/>
      <c r="M1085" s="384"/>
      <c r="N1085" s="384"/>
      <c r="O1085" s="384"/>
      <c r="P1085" s="384"/>
      <c r="Q1085" s="384"/>
      <c r="R1085" s="384"/>
      <c r="S1085" s="384"/>
      <c r="T1085" s="191"/>
      <c r="U1085" s="191"/>
      <c r="V1085" s="191"/>
      <c r="W1085" s="191"/>
      <c r="X1085" s="191"/>
      <c r="Y1085" s="191"/>
      <c r="Z1085" s="191"/>
      <c r="AA1085" s="191"/>
      <c r="AB1085" s="191"/>
      <c r="AC1085" s="191"/>
      <c r="AD1085" s="191"/>
    </row>
    <row r="1086" spans="1:30" s="159" customFormat="1" ht="13.8">
      <c r="A1086" s="409"/>
      <c r="B1086" s="441"/>
      <c r="C1086" s="388"/>
      <c r="D1086" s="404"/>
      <c r="E1086" s="399"/>
      <c r="F1086" s="401"/>
      <c r="G1086" s="401"/>
      <c r="H1086" s="401"/>
      <c r="I1086" s="401"/>
      <c r="J1086" s="407"/>
      <c r="K1086" s="191"/>
      <c r="L1086" s="191"/>
      <c r="M1086" s="191"/>
      <c r="N1086" s="191"/>
      <c r="O1086" s="191"/>
      <c r="P1086" s="191"/>
      <c r="Q1086" s="191"/>
      <c r="R1086" s="191"/>
      <c r="S1086" s="191"/>
      <c r="T1086" s="191"/>
      <c r="U1086" s="191"/>
      <c r="V1086" s="191"/>
      <c r="W1086" s="191"/>
      <c r="X1086" s="191"/>
      <c r="Y1086" s="191"/>
      <c r="Z1086" s="191"/>
      <c r="AA1086" s="191"/>
      <c r="AB1086" s="191"/>
      <c r="AC1086" s="191"/>
      <c r="AD1086" s="191"/>
    </row>
    <row r="1087" spans="1:30" s="159" customFormat="1" ht="13.8">
      <c r="A1087" s="409"/>
      <c r="B1087" s="441"/>
      <c r="C1087" s="388"/>
      <c r="D1087" s="408"/>
      <c r="E1087" s="409"/>
      <c r="F1087" s="407"/>
      <c r="G1087" s="407"/>
      <c r="H1087" s="407"/>
      <c r="I1087" s="407"/>
      <c r="J1087" s="407"/>
      <c r="K1087" s="191"/>
      <c r="L1087" s="191"/>
      <c r="M1087" s="191"/>
      <c r="N1087" s="191"/>
      <c r="O1087" s="191"/>
      <c r="P1087" s="191"/>
      <c r="Q1087" s="191"/>
      <c r="R1087" s="191"/>
      <c r="S1087" s="191"/>
      <c r="T1087" s="191"/>
      <c r="U1087" s="191"/>
      <c r="V1087" s="191"/>
      <c r="W1087" s="191"/>
      <c r="X1087" s="191"/>
      <c r="Y1087" s="191"/>
      <c r="Z1087" s="191"/>
      <c r="AA1087" s="191"/>
      <c r="AB1087" s="191"/>
      <c r="AC1087" s="191"/>
      <c r="AD1087" s="191"/>
    </row>
    <row r="1088" spans="1:30" s="165" customFormat="1" ht="13.8">
      <c r="A1088" s="409"/>
      <c r="B1088" s="441"/>
      <c r="C1088" s="388"/>
      <c r="D1088" s="408"/>
      <c r="E1088" s="409"/>
      <c r="F1088" s="407"/>
      <c r="G1088" s="407"/>
      <c r="H1088" s="407"/>
      <c r="I1088" s="407"/>
      <c r="J1088" s="407"/>
      <c r="K1088" s="380"/>
      <c r="L1088" s="381"/>
      <c r="M1088" s="191"/>
      <c r="N1088" s="191"/>
      <c r="O1088" s="191"/>
      <c r="P1088" s="191"/>
      <c r="Q1088" s="191"/>
      <c r="R1088" s="191"/>
      <c r="S1088" s="191"/>
      <c r="T1088" s="191"/>
      <c r="U1088" s="191"/>
      <c r="V1088" s="191"/>
      <c r="W1088" s="191"/>
      <c r="X1088" s="191"/>
      <c r="Y1088" s="191"/>
      <c r="Z1088" s="191"/>
      <c r="AA1088" s="191"/>
      <c r="AB1088" s="191"/>
      <c r="AC1088" s="191"/>
      <c r="AD1088" s="191"/>
    </row>
    <row r="1089" spans="1:30" s="18" customFormat="1" ht="13.8">
      <c r="A1089" s="409"/>
      <c r="B1089" s="441"/>
      <c r="C1089" s="388"/>
      <c r="D1089" s="421"/>
      <c r="E1089" s="409"/>
      <c r="F1089" s="407"/>
      <c r="G1089" s="407"/>
      <c r="H1089" s="407"/>
      <c r="I1089" s="407"/>
      <c r="J1089" s="407"/>
      <c r="K1089" s="152"/>
      <c r="L1089" s="152"/>
      <c r="M1089" s="152"/>
      <c r="N1089" s="152"/>
      <c r="O1089" s="152"/>
      <c r="P1089" s="152"/>
      <c r="Q1089" s="152"/>
      <c r="R1089" s="152"/>
      <c r="S1089" s="152"/>
      <c r="T1089" s="152"/>
      <c r="U1089" s="152"/>
      <c r="V1089" s="152"/>
      <c r="W1089" s="152"/>
      <c r="X1089" s="152"/>
      <c r="Y1089" s="152"/>
      <c r="Z1089" s="152"/>
      <c r="AA1089" s="152"/>
      <c r="AB1089" s="152"/>
      <c r="AC1089" s="152"/>
      <c r="AD1089" s="152"/>
    </row>
    <row r="1090" spans="1:30" s="198" customFormat="1" ht="13.8">
      <c r="A1090" s="409"/>
      <c r="B1090" s="441"/>
      <c r="C1090" s="388"/>
      <c r="D1090" s="410"/>
      <c r="E1090" s="409"/>
      <c r="F1090" s="407"/>
      <c r="G1090" s="407"/>
      <c r="H1090" s="407"/>
      <c r="I1090" s="407"/>
      <c r="J1090" s="407"/>
      <c r="K1090" s="191"/>
      <c r="L1090" s="191"/>
      <c r="M1090" s="191"/>
      <c r="N1090" s="191"/>
      <c r="O1090" s="191"/>
      <c r="P1090" s="191"/>
      <c r="Q1090" s="191"/>
      <c r="R1090" s="191"/>
      <c r="S1090" s="191"/>
      <c r="T1090" s="191"/>
      <c r="U1090" s="191"/>
      <c r="V1090" s="191"/>
      <c r="W1090" s="191"/>
      <c r="X1090" s="191"/>
      <c r="Y1090" s="191"/>
      <c r="Z1090" s="191"/>
      <c r="AA1090" s="191"/>
      <c r="AB1090" s="191"/>
      <c r="AC1090" s="191"/>
      <c r="AD1090" s="191"/>
    </row>
    <row r="1091" spans="1:30" s="159" customFormat="1" ht="13.8">
      <c r="A1091" s="409"/>
      <c r="B1091" s="441"/>
      <c r="C1091" s="388"/>
      <c r="D1091" s="398"/>
      <c r="E1091" s="399"/>
      <c r="F1091" s="401"/>
      <c r="G1091" s="401"/>
      <c r="H1091" s="401"/>
      <c r="I1091" s="401"/>
      <c r="J1091" s="401"/>
      <c r="K1091" s="191"/>
      <c r="L1091" s="191"/>
      <c r="M1091" s="191"/>
      <c r="N1091" s="191"/>
      <c r="O1091" s="191"/>
      <c r="P1091" s="191"/>
      <c r="Q1091" s="191"/>
      <c r="R1091" s="191"/>
      <c r="S1091" s="191"/>
      <c r="T1091" s="191"/>
      <c r="U1091" s="191"/>
      <c r="V1091" s="191"/>
      <c r="W1091" s="191"/>
      <c r="X1091" s="191"/>
      <c r="Y1091" s="191"/>
      <c r="Z1091" s="191"/>
      <c r="AA1091" s="191"/>
      <c r="AB1091" s="191"/>
      <c r="AC1091" s="191"/>
      <c r="AD1091" s="191"/>
    </row>
    <row r="1092" spans="1:30" s="159" customFormat="1" ht="13.8">
      <c r="A1092" s="409"/>
      <c r="B1092" s="441"/>
      <c r="C1092" s="388"/>
      <c r="D1092" s="432"/>
      <c r="E1092" s="399"/>
      <c r="F1092" s="401"/>
      <c r="G1092" s="401"/>
      <c r="H1092" s="401"/>
      <c r="I1092" s="401"/>
      <c r="J1092" s="401"/>
      <c r="K1092" s="191"/>
      <c r="L1092" s="191"/>
      <c r="M1092" s="191"/>
      <c r="N1092" s="191"/>
      <c r="O1092" s="191"/>
      <c r="P1092" s="191"/>
      <c r="Q1092" s="191"/>
      <c r="R1092" s="191"/>
      <c r="S1092" s="191"/>
      <c r="T1092" s="191"/>
      <c r="U1092" s="191"/>
      <c r="V1092" s="191"/>
      <c r="W1092" s="191"/>
      <c r="X1092" s="191"/>
      <c r="Y1092" s="191"/>
      <c r="Z1092" s="191"/>
      <c r="AA1092" s="191"/>
      <c r="AB1092" s="191"/>
      <c r="AC1092" s="191"/>
      <c r="AD1092" s="191"/>
    </row>
    <row r="1093" spans="1:30" s="159" customFormat="1" ht="13.8">
      <c r="A1093" s="409"/>
      <c r="B1093" s="441"/>
      <c r="C1093" s="388"/>
      <c r="D1093" s="404"/>
      <c r="E1093" s="399"/>
      <c r="F1093" s="401"/>
      <c r="G1093" s="401"/>
      <c r="H1093" s="401"/>
      <c r="I1093" s="401"/>
      <c r="J1093" s="407"/>
      <c r="K1093" s="191"/>
      <c r="L1093" s="191"/>
      <c r="M1093" s="191"/>
      <c r="N1093" s="191"/>
      <c r="O1093" s="191"/>
      <c r="P1093" s="191"/>
      <c r="Q1093" s="191"/>
      <c r="R1093" s="191"/>
      <c r="S1093" s="191"/>
      <c r="T1093" s="191"/>
      <c r="U1093" s="191"/>
      <c r="V1093" s="191"/>
      <c r="W1093" s="191"/>
      <c r="X1093" s="191"/>
      <c r="Y1093" s="191"/>
      <c r="Z1093" s="191"/>
      <c r="AA1093" s="191"/>
      <c r="AB1093" s="191"/>
      <c r="AC1093" s="191"/>
      <c r="AD1093" s="191"/>
    </row>
    <row r="1094" spans="1:30" s="18" customFormat="1" ht="13.8">
      <c r="A1094" s="409"/>
      <c r="B1094" s="441"/>
      <c r="C1094" s="388"/>
      <c r="D1094" s="408"/>
      <c r="E1094" s="409"/>
      <c r="F1094" s="407"/>
      <c r="G1094" s="407"/>
      <c r="H1094" s="407"/>
      <c r="I1094" s="407"/>
      <c r="J1094" s="407"/>
      <c r="K1094" s="152"/>
      <c r="L1094" s="152"/>
      <c r="M1094" s="152"/>
      <c r="N1094" s="152"/>
      <c r="O1094" s="152"/>
      <c r="P1094" s="152"/>
      <c r="Q1094" s="152"/>
      <c r="R1094" s="152"/>
      <c r="S1094" s="152"/>
      <c r="T1094" s="152"/>
      <c r="U1094" s="152"/>
      <c r="V1094" s="152"/>
      <c r="W1094" s="152"/>
      <c r="X1094" s="152"/>
      <c r="Y1094" s="152"/>
      <c r="Z1094" s="152"/>
      <c r="AA1094" s="152"/>
      <c r="AB1094" s="152"/>
      <c r="AC1094" s="152"/>
      <c r="AD1094" s="152"/>
    </row>
    <row r="1095" spans="1:30" s="198" customFormat="1" ht="13.8">
      <c r="A1095" s="409"/>
      <c r="B1095" s="441"/>
      <c r="C1095" s="389"/>
      <c r="D1095" s="411"/>
      <c r="E1095" s="409"/>
      <c r="F1095" s="407"/>
      <c r="G1095" s="401"/>
      <c r="H1095" s="407"/>
      <c r="I1095" s="407"/>
      <c r="J1095" s="407"/>
      <c r="K1095" s="191"/>
      <c r="L1095" s="191"/>
      <c r="M1095" s="191"/>
      <c r="N1095" s="191"/>
      <c r="O1095" s="191"/>
      <c r="P1095" s="191"/>
      <c r="Q1095" s="191"/>
      <c r="R1095" s="191"/>
      <c r="S1095" s="191"/>
      <c r="T1095" s="191"/>
      <c r="U1095" s="191"/>
      <c r="V1095" s="191"/>
      <c r="W1095" s="191"/>
      <c r="X1095" s="191"/>
      <c r="Y1095" s="191"/>
      <c r="Z1095" s="191"/>
      <c r="AA1095" s="191"/>
      <c r="AB1095" s="191"/>
      <c r="AC1095" s="191"/>
      <c r="AD1095" s="191"/>
    </row>
    <row r="1096" spans="1:30" s="159" customFormat="1" ht="13.8">
      <c r="A1096" s="409"/>
      <c r="B1096" s="441"/>
      <c r="C1096" s="388"/>
      <c r="D1096" s="398"/>
      <c r="E1096" s="399"/>
      <c r="F1096" s="401"/>
      <c r="G1096" s="401"/>
      <c r="H1096" s="401"/>
      <c r="I1096" s="401"/>
      <c r="J1096" s="401"/>
      <c r="K1096" s="191"/>
      <c r="L1096" s="191"/>
      <c r="M1096" s="191"/>
      <c r="N1096" s="191"/>
      <c r="O1096" s="191"/>
      <c r="P1096" s="191"/>
      <c r="Q1096" s="191"/>
      <c r="R1096" s="191"/>
      <c r="S1096" s="191"/>
      <c r="T1096" s="191"/>
      <c r="U1096" s="191"/>
      <c r="V1096" s="191"/>
      <c r="W1096" s="191"/>
      <c r="X1096" s="191"/>
      <c r="Y1096" s="191"/>
      <c r="Z1096" s="191"/>
      <c r="AA1096" s="191"/>
      <c r="AB1096" s="191"/>
      <c r="AC1096" s="191"/>
      <c r="AD1096" s="191"/>
    </row>
    <row r="1097" spans="1:30" s="159" customFormat="1" ht="13.8">
      <c r="A1097" s="409"/>
      <c r="B1097" s="441"/>
      <c r="C1097" s="388"/>
      <c r="D1097" s="432"/>
      <c r="E1097" s="399"/>
      <c r="F1097" s="401"/>
      <c r="G1097" s="401"/>
      <c r="H1097" s="401"/>
      <c r="I1097" s="401"/>
      <c r="J1097" s="401"/>
      <c r="K1097" s="191"/>
      <c r="L1097" s="191"/>
      <c r="M1097" s="191"/>
      <c r="N1097" s="191"/>
      <c r="O1097" s="191"/>
      <c r="P1097" s="191"/>
      <c r="Q1097" s="191"/>
      <c r="R1097" s="191"/>
      <c r="S1097" s="191"/>
      <c r="T1097" s="191"/>
      <c r="U1097" s="191"/>
      <c r="V1097" s="191"/>
      <c r="W1097" s="191"/>
      <c r="X1097" s="191"/>
      <c r="Y1097" s="191"/>
      <c r="Z1097" s="191"/>
      <c r="AA1097" s="191"/>
      <c r="AB1097" s="191"/>
      <c r="AC1097" s="191"/>
      <c r="AD1097" s="191"/>
    </row>
    <row r="1098" spans="1:30" s="159" customFormat="1" ht="13.8">
      <c r="A1098" s="409"/>
      <c r="B1098" s="441"/>
      <c r="C1098" s="388"/>
      <c r="D1098" s="404"/>
      <c r="E1098" s="399"/>
      <c r="F1098" s="401"/>
      <c r="G1098" s="401"/>
      <c r="H1098" s="401"/>
      <c r="I1098" s="401"/>
      <c r="J1098" s="407"/>
      <c r="K1098" s="191"/>
      <c r="L1098" s="191"/>
      <c r="M1098" s="191"/>
      <c r="N1098" s="191"/>
      <c r="O1098" s="191"/>
      <c r="P1098" s="191"/>
      <c r="Q1098" s="191"/>
      <c r="R1098" s="191"/>
      <c r="S1098" s="191"/>
      <c r="T1098" s="191"/>
      <c r="U1098" s="191"/>
      <c r="V1098" s="191"/>
      <c r="W1098" s="191"/>
      <c r="X1098" s="191"/>
      <c r="Y1098" s="191"/>
      <c r="Z1098" s="191"/>
      <c r="AA1098" s="191"/>
      <c r="AB1098" s="191"/>
      <c r="AC1098" s="191"/>
      <c r="AD1098" s="191"/>
    </row>
    <row r="1099" spans="1:30" s="159" customFormat="1" ht="13.8">
      <c r="A1099" s="409"/>
      <c r="B1099" s="441"/>
      <c r="C1099" s="388"/>
      <c r="D1099" s="408"/>
      <c r="E1099" s="409"/>
      <c r="F1099" s="407"/>
      <c r="G1099" s="407"/>
      <c r="H1099" s="407"/>
      <c r="I1099" s="407"/>
      <c r="J1099" s="407"/>
      <c r="K1099" s="191"/>
      <c r="L1099" s="191"/>
      <c r="M1099" s="191"/>
      <c r="N1099" s="191"/>
      <c r="O1099" s="191"/>
      <c r="P1099" s="191"/>
      <c r="Q1099" s="191"/>
      <c r="R1099" s="191"/>
      <c r="S1099" s="191"/>
      <c r="T1099" s="191"/>
      <c r="U1099" s="191"/>
      <c r="V1099" s="191"/>
      <c r="W1099" s="191"/>
      <c r="X1099" s="191"/>
      <c r="Y1099" s="191"/>
      <c r="Z1099" s="191"/>
      <c r="AA1099" s="191"/>
      <c r="AB1099" s="191"/>
      <c r="AC1099" s="191"/>
      <c r="AD1099" s="191"/>
    </row>
    <row r="1100" spans="1:30" s="198" customFormat="1" ht="13.8">
      <c r="A1100" s="409"/>
      <c r="B1100" s="441"/>
      <c r="C1100" s="388"/>
      <c r="D1100" s="410"/>
      <c r="E1100" s="409"/>
      <c r="F1100" s="401"/>
      <c r="G1100" s="401"/>
      <c r="H1100" s="407"/>
      <c r="I1100" s="407"/>
      <c r="J1100" s="407"/>
      <c r="K1100" s="191"/>
      <c r="L1100" s="191"/>
      <c r="M1100" s="191"/>
      <c r="N1100" s="191"/>
      <c r="O1100" s="191"/>
      <c r="P1100" s="191"/>
      <c r="Q1100" s="191"/>
      <c r="R1100" s="191"/>
      <c r="S1100" s="191"/>
      <c r="T1100" s="191"/>
      <c r="U1100" s="191"/>
      <c r="V1100" s="191"/>
      <c r="W1100" s="191"/>
      <c r="X1100" s="191"/>
      <c r="Y1100" s="191"/>
      <c r="Z1100" s="191"/>
      <c r="AA1100" s="191"/>
      <c r="AB1100" s="191"/>
      <c r="AC1100" s="191"/>
      <c r="AD1100" s="191"/>
    </row>
    <row r="1101" spans="1:30" s="159" customFormat="1" ht="13.8">
      <c r="A1101" s="409"/>
      <c r="B1101" s="441"/>
      <c r="C1101" s="388"/>
      <c r="D1101" s="398"/>
      <c r="E1101" s="399"/>
      <c r="F1101" s="401"/>
      <c r="G1101" s="401"/>
      <c r="H1101" s="401"/>
      <c r="I1101" s="401"/>
      <c r="J1101" s="401"/>
      <c r="K1101" s="191"/>
      <c r="L1101" s="191"/>
      <c r="M1101" s="191"/>
      <c r="N1101" s="191"/>
      <c r="O1101" s="191"/>
      <c r="P1101" s="191"/>
      <c r="Q1101" s="191"/>
      <c r="R1101" s="191"/>
      <c r="S1101" s="191"/>
      <c r="T1101" s="191"/>
      <c r="U1101" s="191"/>
      <c r="V1101" s="191"/>
      <c r="W1101" s="191"/>
      <c r="X1101" s="191"/>
      <c r="Y1101" s="191"/>
      <c r="Z1101" s="191"/>
      <c r="AA1101" s="191"/>
      <c r="AB1101" s="191"/>
      <c r="AC1101" s="191"/>
      <c r="AD1101" s="191"/>
    </row>
    <row r="1102" spans="1:30" s="159" customFormat="1" ht="13.8">
      <c r="A1102" s="409"/>
      <c r="B1102" s="441"/>
      <c r="C1102" s="388"/>
      <c r="D1102" s="432"/>
      <c r="E1102" s="399"/>
      <c r="F1102" s="401"/>
      <c r="G1102" s="401"/>
      <c r="H1102" s="401"/>
      <c r="I1102" s="401"/>
      <c r="J1102" s="401"/>
      <c r="K1102" s="191"/>
      <c r="L1102" s="191"/>
      <c r="M1102" s="191"/>
      <c r="N1102" s="191"/>
      <c r="O1102" s="191"/>
      <c r="P1102" s="191"/>
      <c r="Q1102" s="191"/>
      <c r="R1102" s="191"/>
      <c r="S1102" s="191"/>
      <c r="T1102" s="191"/>
      <c r="U1102" s="191"/>
      <c r="V1102" s="191"/>
      <c r="W1102" s="191"/>
      <c r="X1102" s="191"/>
      <c r="Y1102" s="191"/>
      <c r="Z1102" s="191"/>
      <c r="AA1102" s="191"/>
      <c r="AB1102" s="191"/>
      <c r="AC1102" s="191"/>
      <c r="AD1102" s="191"/>
    </row>
    <row r="1103" spans="1:30" s="159" customFormat="1" ht="13.8">
      <c r="A1103" s="409"/>
      <c r="B1103" s="441"/>
      <c r="C1103" s="388"/>
      <c r="D1103" s="404"/>
      <c r="E1103" s="399"/>
      <c r="F1103" s="401"/>
      <c r="G1103" s="401"/>
      <c r="H1103" s="401"/>
      <c r="I1103" s="401"/>
      <c r="J1103" s="407"/>
      <c r="K1103" s="191"/>
      <c r="L1103" s="191"/>
      <c r="M1103" s="191"/>
      <c r="N1103" s="191"/>
      <c r="O1103" s="191"/>
      <c r="P1103" s="191"/>
      <c r="Q1103" s="191"/>
      <c r="R1103" s="191"/>
      <c r="S1103" s="191"/>
      <c r="T1103" s="191"/>
      <c r="U1103" s="191"/>
      <c r="V1103" s="191"/>
      <c r="W1103" s="191"/>
      <c r="X1103" s="191"/>
      <c r="Y1103" s="191"/>
      <c r="Z1103" s="191"/>
      <c r="AA1103" s="191"/>
      <c r="AB1103" s="191"/>
      <c r="AC1103" s="191"/>
      <c r="AD1103" s="191"/>
    </row>
    <row r="1104" spans="1:30" s="159" customFormat="1" ht="13.8">
      <c r="A1104" s="409"/>
      <c r="B1104" s="441"/>
      <c r="C1104" s="388"/>
      <c r="D1104" s="408"/>
      <c r="E1104" s="409"/>
      <c r="F1104" s="407"/>
      <c r="G1104" s="407"/>
      <c r="H1104" s="407"/>
      <c r="I1104" s="407"/>
      <c r="J1104" s="407"/>
      <c r="K1104" s="191"/>
      <c r="L1104" s="191"/>
      <c r="M1104" s="191"/>
      <c r="N1104" s="191"/>
      <c r="O1104" s="191"/>
      <c r="P1104" s="191"/>
      <c r="Q1104" s="191"/>
      <c r="R1104" s="191"/>
      <c r="S1104" s="191"/>
      <c r="T1104" s="191"/>
      <c r="U1104" s="191"/>
      <c r="V1104" s="191"/>
      <c r="W1104" s="191"/>
      <c r="X1104" s="191"/>
      <c r="Y1104" s="191"/>
      <c r="Z1104" s="191"/>
      <c r="AA1104" s="191"/>
      <c r="AB1104" s="191"/>
      <c r="AC1104" s="191"/>
      <c r="AD1104" s="191"/>
    </row>
    <row r="1105" spans="1:30" s="198" customFormat="1" ht="13.8">
      <c r="A1105" s="409"/>
      <c r="B1105" s="441"/>
      <c r="C1105" s="389"/>
      <c r="D1105" s="411"/>
      <c r="E1105" s="409"/>
      <c r="F1105" s="407"/>
      <c r="G1105" s="401"/>
      <c r="H1105" s="407"/>
      <c r="I1105" s="407"/>
      <c r="J1105" s="407"/>
      <c r="K1105" s="191"/>
      <c r="L1105" s="191"/>
      <c r="M1105" s="191"/>
      <c r="N1105" s="191"/>
      <c r="O1105" s="191"/>
      <c r="P1105" s="191"/>
      <c r="Q1105" s="191"/>
      <c r="R1105" s="191"/>
      <c r="S1105" s="191"/>
      <c r="T1105" s="191"/>
      <c r="U1105" s="191"/>
      <c r="V1105" s="191"/>
      <c r="W1105" s="191"/>
      <c r="X1105" s="191"/>
      <c r="Y1105" s="191"/>
      <c r="Z1105" s="191"/>
      <c r="AA1105" s="191"/>
      <c r="AB1105" s="191"/>
      <c r="AC1105" s="191"/>
      <c r="AD1105" s="191"/>
    </row>
    <row r="1106" spans="1:30" s="159" customFormat="1" ht="13.8">
      <c r="A1106" s="409"/>
      <c r="B1106" s="441"/>
      <c r="C1106" s="388"/>
      <c r="D1106" s="398"/>
      <c r="E1106" s="399"/>
      <c r="F1106" s="401"/>
      <c r="G1106" s="401"/>
      <c r="H1106" s="401"/>
      <c r="I1106" s="401"/>
      <c r="J1106" s="401"/>
      <c r="K1106" s="191"/>
      <c r="L1106" s="191"/>
      <c r="M1106" s="191"/>
      <c r="N1106" s="191"/>
      <c r="O1106" s="191"/>
      <c r="P1106" s="191"/>
      <c r="Q1106" s="191"/>
      <c r="R1106" s="191"/>
      <c r="S1106" s="191"/>
      <c r="T1106" s="191"/>
      <c r="U1106" s="191"/>
      <c r="V1106" s="191"/>
      <c r="W1106" s="191"/>
      <c r="X1106" s="191"/>
      <c r="Y1106" s="191"/>
      <c r="Z1106" s="191"/>
      <c r="AA1106" s="191"/>
      <c r="AB1106" s="191"/>
      <c r="AC1106" s="191"/>
      <c r="AD1106" s="191"/>
    </row>
    <row r="1107" spans="1:30" s="159" customFormat="1" ht="13.8">
      <c r="A1107" s="409"/>
      <c r="B1107" s="441"/>
      <c r="C1107" s="388"/>
      <c r="D1107" s="404"/>
      <c r="E1107" s="399"/>
      <c r="F1107" s="401"/>
      <c r="G1107" s="401"/>
      <c r="H1107" s="401"/>
      <c r="I1107" s="401"/>
      <c r="J1107" s="407"/>
      <c r="K1107" s="191"/>
      <c r="L1107" s="191"/>
      <c r="M1107" s="191"/>
      <c r="N1107" s="191"/>
      <c r="O1107" s="191"/>
      <c r="P1107" s="191"/>
      <c r="Q1107" s="191"/>
      <c r="R1107" s="191"/>
      <c r="S1107" s="191"/>
      <c r="T1107" s="191"/>
      <c r="U1107" s="191"/>
      <c r="V1107" s="191"/>
      <c r="W1107" s="191"/>
      <c r="X1107" s="191"/>
      <c r="Y1107" s="191"/>
      <c r="Z1107" s="191"/>
      <c r="AA1107" s="191"/>
      <c r="AB1107" s="191"/>
      <c r="AC1107" s="191"/>
      <c r="AD1107" s="191"/>
    </row>
    <row r="1108" spans="1:30" s="152" customFormat="1" ht="13.8">
      <c r="A1108" s="409"/>
      <c r="B1108" s="441"/>
      <c r="C1108" s="388"/>
      <c r="D1108" s="404"/>
      <c r="E1108" s="399"/>
      <c r="F1108" s="401"/>
      <c r="G1108" s="401"/>
      <c r="H1108" s="401"/>
      <c r="I1108" s="401"/>
      <c r="J1108" s="407"/>
    </row>
    <row r="1109" spans="1:30" s="198" customFormat="1" ht="13.8">
      <c r="A1109" s="409"/>
      <c r="B1109" s="441"/>
      <c r="C1109" s="388"/>
      <c r="D1109" s="410"/>
      <c r="E1109" s="409"/>
      <c r="F1109" s="407"/>
      <c r="G1109" s="401"/>
      <c r="H1109" s="407"/>
      <c r="I1109" s="407"/>
      <c r="J1109" s="407"/>
      <c r="K1109" s="191"/>
      <c r="L1109" s="191"/>
      <c r="M1109" s="191"/>
      <c r="N1109" s="191"/>
      <c r="O1109" s="191"/>
      <c r="P1109" s="191"/>
      <c r="Q1109" s="191"/>
      <c r="R1109" s="191"/>
      <c r="S1109" s="191"/>
      <c r="T1109" s="191"/>
      <c r="U1109" s="191"/>
      <c r="V1109" s="191"/>
      <c r="W1109" s="191"/>
      <c r="X1109" s="191"/>
      <c r="Y1109" s="191"/>
      <c r="Z1109" s="191"/>
      <c r="AA1109" s="191"/>
      <c r="AB1109" s="191"/>
      <c r="AC1109" s="191"/>
      <c r="AD1109" s="191"/>
    </row>
    <row r="1110" spans="1:30" s="159" customFormat="1" ht="13.8">
      <c r="A1110" s="409"/>
      <c r="B1110" s="441"/>
      <c r="C1110" s="388"/>
      <c r="D1110" s="404"/>
      <c r="E1110" s="399"/>
      <c r="F1110" s="401"/>
      <c r="G1110" s="401"/>
      <c r="H1110" s="401"/>
      <c r="I1110" s="401"/>
      <c r="J1110" s="401"/>
      <c r="K1110" s="191"/>
      <c r="L1110" s="191"/>
      <c r="M1110" s="191"/>
      <c r="N1110" s="191"/>
      <c r="O1110" s="191"/>
      <c r="P1110" s="191"/>
      <c r="Q1110" s="191"/>
      <c r="R1110" s="191"/>
      <c r="S1110" s="191"/>
      <c r="T1110" s="191"/>
      <c r="U1110" s="191"/>
      <c r="V1110" s="191"/>
      <c r="W1110" s="191"/>
      <c r="X1110" s="191"/>
      <c r="Y1110" s="191"/>
      <c r="Z1110" s="191"/>
      <c r="AA1110" s="191"/>
      <c r="AB1110" s="191"/>
      <c r="AC1110" s="191"/>
      <c r="AD1110" s="191"/>
    </row>
    <row r="1111" spans="1:30" s="159" customFormat="1" ht="13.8">
      <c r="A1111" s="409"/>
      <c r="B1111" s="441"/>
      <c r="C1111" s="388"/>
      <c r="D1111" s="398"/>
      <c r="E1111" s="399"/>
      <c r="F1111" s="401"/>
      <c r="G1111" s="401"/>
      <c r="H1111" s="401"/>
      <c r="I1111" s="401"/>
      <c r="J1111" s="401"/>
      <c r="K1111" s="191"/>
      <c r="L1111" s="191"/>
      <c r="M1111" s="191"/>
      <c r="N1111" s="191"/>
      <c r="O1111" s="191"/>
      <c r="P1111" s="191"/>
      <c r="Q1111" s="191"/>
      <c r="R1111" s="191"/>
      <c r="S1111" s="191"/>
      <c r="T1111" s="191"/>
      <c r="U1111" s="191"/>
      <c r="V1111" s="191"/>
      <c r="W1111" s="191"/>
      <c r="X1111" s="191"/>
      <c r="Y1111" s="191"/>
      <c r="Z1111" s="191"/>
      <c r="AA1111" s="191"/>
      <c r="AB1111" s="191"/>
      <c r="AC1111" s="191"/>
      <c r="AD1111" s="191"/>
    </row>
    <row r="1112" spans="1:30" s="159" customFormat="1" ht="13.8">
      <c r="A1112" s="409"/>
      <c r="B1112" s="441"/>
      <c r="C1112" s="388"/>
      <c r="D1112" s="398"/>
      <c r="E1112" s="399"/>
      <c r="F1112" s="401"/>
      <c r="G1112" s="401"/>
      <c r="H1112" s="401"/>
      <c r="I1112" s="401"/>
      <c r="J1112" s="401"/>
      <c r="K1112" s="191"/>
      <c r="L1112" s="191"/>
      <c r="M1112" s="191"/>
      <c r="N1112" s="191"/>
      <c r="O1112" s="191"/>
      <c r="P1112" s="191"/>
      <c r="Q1112" s="191"/>
      <c r="R1112" s="191"/>
      <c r="S1112" s="191"/>
      <c r="T1112" s="191"/>
      <c r="U1112" s="191"/>
      <c r="V1112" s="191"/>
      <c r="W1112" s="191"/>
      <c r="X1112" s="191"/>
      <c r="Y1112" s="191"/>
      <c r="Z1112" s="191"/>
      <c r="AA1112" s="191"/>
      <c r="AB1112" s="191"/>
      <c r="AC1112" s="191"/>
      <c r="AD1112" s="191"/>
    </row>
    <row r="1113" spans="1:30" s="159" customFormat="1" ht="13.8">
      <c r="A1113" s="409"/>
      <c r="B1113" s="441"/>
      <c r="C1113" s="388"/>
      <c r="D1113" s="404"/>
      <c r="E1113" s="399"/>
      <c r="F1113" s="401"/>
      <c r="G1113" s="401"/>
      <c r="H1113" s="401"/>
      <c r="I1113" s="401"/>
      <c r="J1113" s="401"/>
      <c r="K1113" s="191"/>
      <c r="L1113" s="191"/>
      <c r="M1113" s="191"/>
      <c r="N1113" s="191"/>
      <c r="O1113" s="191"/>
      <c r="P1113" s="191"/>
      <c r="Q1113" s="191"/>
      <c r="R1113" s="191"/>
      <c r="S1113" s="191"/>
      <c r="T1113" s="191"/>
      <c r="U1113" s="191"/>
      <c r="V1113" s="191"/>
      <c r="W1113" s="191"/>
      <c r="X1113" s="191"/>
      <c r="Y1113" s="191"/>
      <c r="Z1113" s="191"/>
      <c r="AA1113" s="191"/>
      <c r="AB1113" s="191"/>
      <c r="AC1113" s="191"/>
      <c r="AD1113" s="191"/>
    </row>
    <row r="1114" spans="1:30" s="159" customFormat="1" ht="13.8">
      <c r="A1114" s="409"/>
      <c r="B1114" s="441"/>
      <c r="C1114" s="388"/>
      <c r="D1114" s="398"/>
      <c r="E1114" s="399"/>
      <c r="F1114" s="401"/>
      <c r="G1114" s="401"/>
      <c r="H1114" s="401"/>
      <c r="I1114" s="401"/>
      <c r="J1114" s="401"/>
      <c r="K1114" s="191"/>
      <c r="L1114" s="191"/>
      <c r="M1114" s="191"/>
      <c r="N1114" s="191"/>
      <c r="O1114" s="191"/>
      <c r="P1114" s="191"/>
      <c r="Q1114" s="191"/>
      <c r="R1114" s="191"/>
      <c r="S1114" s="191"/>
      <c r="T1114" s="191"/>
      <c r="U1114" s="191"/>
      <c r="V1114" s="191"/>
      <c r="W1114" s="191"/>
      <c r="X1114" s="191"/>
      <c r="Y1114" s="191"/>
      <c r="Z1114" s="191"/>
      <c r="AA1114" s="191"/>
      <c r="AB1114" s="191"/>
      <c r="AC1114" s="191"/>
      <c r="AD1114" s="191"/>
    </row>
    <row r="1115" spans="1:30" s="159" customFormat="1" ht="13.8">
      <c r="A1115" s="409"/>
      <c r="B1115" s="441"/>
      <c r="C1115" s="388"/>
      <c r="D1115" s="398"/>
      <c r="E1115" s="399"/>
      <c r="F1115" s="401"/>
      <c r="G1115" s="401"/>
      <c r="H1115" s="401"/>
      <c r="I1115" s="401"/>
      <c r="J1115" s="401"/>
      <c r="K1115" s="191"/>
      <c r="L1115" s="191"/>
      <c r="M1115" s="191"/>
      <c r="N1115" s="191"/>
      <c r="O1115" s="191"/>
      <c r="P1115" s="191"/>
      <c r="Q1115" s="191"/>
      <c r="R1115" s="191"/>
      <c r="S1115" s="191"/>
      <c r="T1115" s="191"/>
      <c r="U1115" s="191"/>
      <c r="V1115" s="191"/>
      <c r="W1115" s="191"/>
      <c r="X1115" s="191"/>
      <c r="Y1115" s="191"/>
      <c r="Z1115" s="191"/>
      <c r="AA1115" s="191"/>
      <c r="AB1115" s="191"/>
      <c r="AC1115" s="191"/>
      <c r="AD1115" s="191"/>
    </row>
    <row r="1116" spans="1:30" s="159" customFormat="1" ht="13.8">
      <c r="A1116" s="409"/>
      <c r="B1116" s="441"/>
      <c r="C1116" s="388"/>
      <c r="D1116" s="398"/>
      <c r="E1116" s="399"/>
      <c r="F1116" s="401"/>
      <c r="G1116" s="401"/>
      <c r="H1116" s="401"/>
      <c r="I1116" s="401"/>
      <c r="J1116" s="401"/>
      <c r="K1116" s="191"/>
      <c r="L1116" s="191"/>
      <c r="M1116" s="191"/>
      <c r="N1116" s="191"/>
      <c r="O1116" s="191"/>
      <c r="P1116" s="191"/>
      <c r="Q1116" s="191"/>
      <c r="R1116" s="191"/>
      <c r="S1116" s="191"/>
      <c r="T1116" s="191"/>
      <c r="U1116" s="191"/>
      <c r="V1116" s="191"/>
      <c r="W1116" s="191"/>
      <c r="X1116" s="191"/>
      <c r="Y1116" s="191"/>
      <c r="Z1116" s="191"/>
      <c r="AA1116" s="191"/>
      <c r="AB1116" s="191"/>
      <c r="AC1116" s="191"/>
      <c r="AD1116" s="191"/>
    </row>
    <row r="1117" spans="1:30" s="159" customFormat="1" ht="13.8">
      <c r="A1117" s="409"/>
      <c r="B1117" s="441"/>
      <c r="C1117" s="388"/>
      <c r="D1117" s="404"/>
      <c r="E1117" s="399"/>
      <c r="F1117" s="401"/>
      <c r="G1117" s="401"/>
      <c r="H1117" s="401"/>
      <c r="I1117" s="401"/>
      <c r="J1117" s="401"/>
      <c r="K1117" s="191"/>
      <c r="L1117" s="191"/>
      <c r="M1117" s="191"/>
      <c r="N1117" s="191"/>
      <c r="O1117" s="191"/>
      <c r="P1117" s="191"/>
      <c r="Q1117" s="191"/>
      <c r="R1117" s="191"/>
      <c r="S1117" s="191"/>
      <c r="T1117" s="191"/>
      <c r="U1117" s="191"/>
      <c r="V1117" s="191"/>
      <c r="W1117" s="191"/>
      <c r="X1117" s="191"/>
      <c r="Y1117" s="191"/>
      <c r="Z1117" s="191"/>
      <c r="AA1117" s="191"/>
      <c r="AB1117" s="191"/>
      <c r="AC1117" s="191"/>
      <c r="AD1117" s="191"/>
    </row>
    <row r="1118" spans="1:30" s="159" customFormat="1" ht="13.8">
      <c r="A1118" s="409"/>
      <c r="B1118" s="441"/>
      <c r="C1118" s="388"/>
      <c r="D1118" s="398"/>
      <c r="E1118" s="399"/>
      <c r="F1118" s="401"/>
      <c r="G1118" s="401"/>
      <c r="H1118" s="401"/>
      <c r="I1118" s="401"/>
      <c r="J1118" s="401"/>
      <c r="K1118" s="191"/>
      <c r="L1118" s="191"/>
      <c r="M1118" s="191"/>
      <c r="N1118" s="191"/>
      <c r="O1118" s="191"/>
      <c r="P1118" s="191"/>
      <c r="Q1118" s="191"/>
      <c r="R1118" s="191"/>
      <c r="S1118" s="191"/>
      <c r="T1118" s="191"/>
      <c r="U1118" s="191"/>
      <c r="V1118" s="191"/>
      <c r="W1118" s="191"/>
      <c r="X1118" s="191"/>
      <c r="Y1118" s="191"/>
      <c r="Z1118" s="191"/>
      <c r="AA1118" s="191"/>
      <c r="AB1118" s="191"/>
      <c r="AC1118" s="191"/>
      <c r="AD1118" s="191"/>
    </row>
    <row r="1119" spans="1:30" s="159" customFormat="1" ht="13.8">
      <c r="A1119" s="409"/>
      <c r="B1119" s="441"/>
      <c r="C1119" s="388"/>
      <c r="D1119" s="398"/>
      <c r="E1119" s="399"/>
      <c r="F1119" s="401"/>
      <c r="G1119" s="401"/>
      <c r="H1119" s="401"/>
      <c r="I1119" s="401"/>
      <c r="J1119" s="401"/>
      <c r="K1119" s="191"/>
      <c r="L1119" s="191"/>
      <c r="M1119" s="191"/>
      <c r="N1119" s="191"/>
      <c r="O1119" s="191"/>
      <c r="P1119" s="191"/>
      <c r="Q1119" s="191"/>
      <c r="R1119" s="191"/>
      <c r="S1119" s="191"/>
      <c r="T1119" s="191"/>
      <c r="U1119" s="191"/>
      <c r="V1119" s="191"/>
      <c r="W1119" s="191"/>
      <c r="X1119" s="191"/>
      <c r="Y1119" s="191"/>
      <c r="Z1119" s="191"/>
      <c r="AA1119" s="191"/>
      <c r="AB1119" s="191"/>
      <c r="AC1119" s="191"/>
      <c r="AD1119" s="191"/>
    </row>
    <row r="1120" spans="1:30" s="159" customFormat="1" ht="13.8">
      <c r="A1120" s="409"/>
      <c r="B1120" s="441"/>
      <c r="C1120" s="388"/>
      <c r="D1120" s="398"/>
      <c r="E1120" s="399"/>
      <c r="F1120" s="401"/>
      <c r="G1120" s="401"/>
      <c r="H1120" s="401"/>
      <c r="I1120" s="401"/>
      <c r="J1120" s="401"/>
      <c r="K1120" s="191"/>
      <c r="L1120" s="191"/>
      <c r="M1120" s="191"/>
      <c r="N1120" s="191"/>
      <c r="O1120" s="191"/>
      <c r="P1120" s="191"/>
      <c r="Q1120" s="191"/>
      <c r="R1120" s="191"/>
      <c r="S1120" s="191"/>
      <c r="T1120" s="191"/>
      <c r="U1120" s="191"/>
      <c r="V1120" s="191"/>
      <c r="W1120" s="191"/>
      <c r="X1120" s="191"/>
      <c r="Y1120" s="191"/>
      <c r="Z1120" s="191"/>
      <c r="AA1120" s="191"/>
      <c r="AB1120" s="191"/>
      <c r="AC1120" s="191"/>
      <c r="AD1120" s="191"/>
    </row>
    <row r="1121" spans="1:30" s="159" customFormat="1" ht="13.8">
      <c r="A1121" s="409"/>
      <c r="B1121" s="441"/>
      <c r="C1121" s="388"/>
      <c r="D1121" s="398"/>
      <c r="E1121" s="399"/>
      <c r="F1121" s="401"/>
      <c r="G1121" s="401"/>
      <c r="H1121" s="401"/>
      <c r="I1121" s="401"/>
      <c r="J1121" s="401"/>
      <c r="K1121" s="191"/>
      <c r="L1121" s="191"/>
      <c r="M1121" s="191"/>
      <c r="N1121" s="191"/>
      <c r="O1121" s="191"/>
      <c r="P1121" s="191"/>
      <c r="Q1121" s="191"/>
      <c r="R1121" s="191"/>
      <c r="S1121" s="191"/>
      <c r="T1121" s="191"/>
      <c r="U1121" s="191"/>
      <c r="V1121" s="191"/>
      <c r="W1121" s="191"/>
      <c r="X1121" s="191"/>
      <c r="Y1121" s="191"/>
      <c r="Z1121" s="191"/>
      <c r="AA1121" s="191"/>
      <c r="AB1121" s="191"/>
      <c r="AC1121" s="191"/>
      <c r="AD1121" s="191"/>
    </row>
    <row r="1122" spans="1:30" s="159" customFormat="1" ht="13.8">
      <c r="A1122" s="409"/>
      <c r="B1122" s="441"/>
      <c r="C1122" s="388"/>
      <c r="D1122" s="404"/>
      <c r="E1122" s="399"/>
      <c r="F1122" s="401"/>
      <c r="G1122" s="401"/>
      <c r="H1122" s="401"/>
      <c r="I1122" s="401"/>
      <c r="J1122" s="407"/>
      <c r="K1122" s="191"/>
      <c r="L1122" s="191"/>
      <c r="M1122" s="191"/>
      <c r="N1122" s="191"/>
      <c r="O1122" s="191"/>
      <c r="P1122" s="191"/>
      <c r="Q1122" s="191"/>
      <c r="R1122" s="191"/>
      <c r="S1122" s="191"/>
      <c r="T1122" s="191"/>
      <c r="U1122" s="191"/>
      <c r="V1122" s="191"/>
      <c r="W1122" s="191"/>
      <c r="X1122" s="191"/>
      <c r="Y1122" s="191"/>
      <c r="Z1122" s="191"/>
      <c r="AA1122" s="191"/>
      <c r="AB1122" s="191"/>
      <c r="AC1122" s="191"/>
      <c r="AD1122" s="191"/>
    </row>
    <row r="1123" spans="1:30" s="191" customFormat="1" ht="13.8">
      <c r="A1123" s="409"/>
      <c r="B1123" s="441"/>
      <c r="C1123" s="388"/>
      <c r="D1123" s="404"/>
      <c r="E1123" s="399"/>
      <c r="F1123" s="401"/>
      <c r="G1123" s="401"/>
      <c r="H1123" s="401"/>
      <c r="I1123" s="401"/>
      <c r="J1123" s="407"/>
    </row>
    <row r="1124" spans="1:30" s="198" customFormat="1" ht="13.8">
      <c r="A1124" s="409"/>
      <c r="B1124" s="441"/>
      <c r="C1124" s="389"/>
      <c r="D1124" s="419"/>
      <c r="E1124" s="409"/>
      <c r="F1124" s="407"/>
      <c r="G1124" s="407"/>
      <c r="H1124" s="407"/>
      <c r="I1124" s="407"/>
      <c r="J1124" s="407"/>
      <c r="K1124" s="191"/>
      <c r="L1124" s="191"/>
      <c r="M1124" s="191"/>
      <c r="N1124" s="191"/>
      <c r="O1124" s="191"/>
      <c r="P1124" s="191"/>
      <c r="Q1124" s="191"/>
      <c r="R1124" s="191"/>
      <c r="S1124" s="191"/>
      <c r="T1124" s="191"/>
      <c r="U1124" s="191"/>
      <c r="V1124" s="191"/>
      <c r="W1124" s="191"/>
      <c r="X1124" s="191"/>
      <c r="Y1124" s="191"/>
      <c r="Z1124" s="191"/>
      <c r="AA1124" s="191"/>
      <c r="AB1124" s="191"/>
      <c r="AC1124" s="191"/>
      <c r="AD1124" s="191"/>
    </row>
    <row r="1125" spans="1:30" s="159" customFormat="1" ht="13.8">
      <c r="A1125" s="409"/>
      <c r="B1125" s="441"/>
      <c r="C1125" s="388"/>
      <c r="D1125" s="398"/>
      <c r="E1125" s="399"/>
      <c r="F1125" s="401"/>
      <c r="G1125" s="401"/>
      <c r="H1125" s="401"/>
      <c r="I1125" s="401"/>
      <c r="J1125" s="401"/>
      <c r="K1125" s="191"/>
      <c r="L1125" s="191"/>
      <c r="M1125" s="191"/>
      <c r="N1125" s="191"/>
      <c r="O1125" s="191"/>
      <c r="P1125" s="191"/>
      <c r="Q1125" s="191"/>
      <c r="R1125" s="191"/>
      <c r="S1125" s="191"/>
      <c r="T1125" s="191"/>
      <c r="U1125" s="191"/>
      <c r="V1125" s="191"/>
      <c r="W1125" s="191"/>
      <c r="X1125" s="191"/>
      <c r="Y1125" s="191"/>
      <c r="Z1125" s="191"/>
      <c r="AA1125" s="191"/>
      <c r="AB1125" s="191"/>
      <c r="AC1125" s="191"/>
      <c r="AD1125" s="191"/>
    </row>
    <row r="1126" spans="1:30" s="159" customFormat="1" ht="13.8">
      <c r="A1126" s="409"/>
      <c r="B1126" s="441"/>
      <c r="C1126" s="388"/>
      <c r="D1126" s="398"/>
      <c r="E1126" s="399"/>
      <c r="F1126" s="401"/>
      <c r="G1126" s="401"/>
      <c r="H1126" s="401"/>
      <c r="I1126" s="401"/>
      <c r="J1126" s="401"/>
      <c r="K1126" s="191"/>
      <c r="L1126" s="191"/>
      <c r="M1126" s="191"/>
      <c r="N1126" s="191"/>
      <c r="O1126" s="191"/>
      <c r="P1126" s="191"/>
      <c r="Q1126" s="191"/>
      <c r="R1126" s="191"/>
      <c r="S1126" s="191"/>
      <c r="T1126" s="191"/>
      <c r="U1126" s="191"/>
      <c r="V1126" s="191"/>
      <c r="W1126" s="191"/>
      <c r="X1126" s="191"/>
      <c r="Y1126" s="191"/>
      <c r="Z1126" s="191"/>
      <c r="AA1126" s="191"/>
      <c r="AB1126" s="191"/>
      <c r="AC1126" s="191"/>
      <c r="AD1126" s="191"/>
    </row>
    <row r="1127" spans="1:30" s="159" customFormat="1" ht="13.8">
      <c r="A1127" s="409"/>
      <c r="B1127" s="441"/>
      <c r="C1127" s="388"/>
      <c r="D1127" s="404"/>
      <c r="E1127" s="399"/>
      <c r="F1127" s="401"/>
      <c r="G1127" s="401"/>
      <c r="H1127" s="401"/>
      <c r="I1127" s="401"/>
      <c r="J1127" s="407"/>
      <c r="K1127" s="191"/>
      <c r="L1127" s="191"/>
      <c r="M1127" s="191"/>
      <c r="N1127" s="191"/>
      <c r="O1127" s="191"/>
      <c r="P1127" s="191"/>
      <c r="Q1127" s="191"/>
      <c r="R1127" s="191"/>
      <c r="S1127" s="191"/>
      <c r="T1127" s="191"/>
      <c r="U1127" s="191"/>
      <c r="V1127" s="191"/>
      <c r="W1127" s="191"/>
      <c r="X1127" s="191"/>
      <c r="Y1127" s="191"/>
      <c r="Z1127" s="191"/>
      <c r="AA1127" s="191"/>
      <c r="AB1127" s="191"/>
      <c r="AC1127" s="191"/>
      <c r="AD1127" s="191"/>
    </row>
    <row r="1128" spans="1:30" s="191" customFormat="1" ht="13.8">
      <c r="A1128" s="409"/>
      <c r="B1128" s="441"/>
      <c r="C1128" s="388"/>
      <c r="D1128" s="404"/>
      <c r="E1128" s="399"/>
      <c r="F1128" s="401"/>
      <c r="G1128" s="401"/>
      <c r="H1128" s="401"/>
      <c r="I1128" s="401"/>
      <c r="J1128" s="407"/>
    </row>
    <row r="1129" spans="1:30" s="198" customFormat="1" ht="13.8">
      <c r="A1129" s="409"/>
      <c r="B1129" s="441"/>
      <c r="C1129" s="389"/>
      <c r="D1129" s="411"/>
      <c r="E1129" s="409"/>
      <c r="F1129" s="407"/>
      <c r="G1129" s="407"/>
      <c r="H1129" s="407"/>
      <c r="I1129" s="407"/>
      <c r="J1129" s="407"/>
      <c r="K1129" s="191"/>
      <c r="L1129" s="191"/>
      <c r="M1129" s="191"/>
      <c r="N1129" s="191"/>
      <c r="O1129" s="191"/>
      <c r="P1129" s="191"/>
      <c r="Q1129" s="191"/>
      <c r="R1129" s="191"/>
      <c r="S1129" s="191"/>
      <c r="T1129" s="191"/>
      <c r="U1129" s="191"/>
      <c r="V1129" s="191"/>
      <c r="W1129" s="191"/>
      <c r="X1129" s="191"/>
      <c r="Y1129" s="191"/>
      <c r="Z1129" s="191"/>
      <c r="AA1129" s="191"/>
      <c r="AB1129" s="191"/>
      <c r="AC1129" s="191"/>
      <c r="AD1129" s="191"/>
    </row>
    <row r="1130" spans="1:30" s="159" customFormat="1" ht="13.8">
      <c r="A1130" s="409"/>
      <c r="B1130" s="441"/>
      <c r="C1130" s="388"/>
      <c r="D1130" s="398"/>
      <c r="E1130" s="399"/>
      <c r="F1130" s="401"/>
      <c r="G1130" s="401"/>
      <c r="H1130" s="401"/>
      <c r="I1130" s="401"/>
      <c r="J1130" s="401"/>
      <c r="K1130" s="191"/>
      <c r="L1130" s="191"/>
      <c r="M1130" s="191"/>
      <c r="N1130" s="191"/>
      <c r="O1130" s="191"/>
      <c r="P1130" s="191"/>
      <c r="Q1130" s="191"/>
      <c r="R1130" s="191"/>
      <c r="S1130" s="191"/>
      <c r="T1130" s="191"/>
      <c r="U1130" s="191"/>
      <c r="V1130" s="191"/>
      <c r="W1130" s="191"/>
      <c r="X1130" s="191"/>
      <c r="Y1130" s="191"/>
      <c r="Z1130" s="191"/>
      <c r="AA1130" s="191"/>
      <c r="AB1130" s="191"/>
      <c r="AC1130" s="191"/>
      <c r="AD1130" s="191"/>
    </row>
    <row r="1131" spans="1:30" s="159" customFormat="1" ht="13.8">
      <c r="A1131" s="409"/>
      <c r="B1131" s="441"/>
      <c r="C1131" s="388"/>
      <c r="D1131" s="398"/>
      <c r="E1131" s="399"/>
      <c r="F1131" s="401"/>
      <c r="G1131" s="401"/>
      <c r="H1131" s="401"/>
      <c r="I1131" s="401"/>
      <c r="J1131" s="401"/>
      <c r="K1131" s="191"/>
      <c r="L1131" s="191"/>
      <c r="M1131" s="191"/>
      <c r="N1131" s="191"/>
      <c r="O1131" s="191"/>
      <c r="P1131" s="191"/>
      <c r="Q1131" s="191"/>
      <c r="R1131" s="191"/>
      <c r="S1131" s="191"/>
      <c r="T1131" s="191"/>
      <c r="U1131" s="191"/>
      <c r="V1131" s="191"/>
      <c r="W1131" s="191"/>
      <c r="X1131" s="191"/>
      <c r="Y1131" s="191"/>
      <c r="Z1131" s="191"/>
      <c r="AA1131" s="191"/>
      <c r="AB1131" s="191"/>
      <c r="AC1131" s="191"/>
      <c r="AD1131" s="191"/>
    </row>
    <row r="1132" spans="1:30" s="159" customFormat="1" ht="13.8">
      <c r="A1132" s="409"/>
      <c r="B1132" s="441"/>
      <c r="C1132" s="388"/>
      <c r="D1132" s="398"/>
      <c r="E1132" s="399"/>
      <c r="F1132" s="401"/>
      <c r="G1132" s="401"/>
      <c r="H1132" s="401"/>
      <c r="I1132" s="401"/>
      <c r="J1132" s="401"/>
      <c r="K1132" s="191"/>
      <c r="L1132" s="191"/>
      <c r="M1132" s="191"/>
      <c r="N1132" s="191"/>
      <c r="O1132" s="191"/>
      <c r="P1132" s="191"/>
      <c r="Q1132" s="191"/>
      <c r="R1132" s="191"/>
      <c r="S1132" s="191"/>
      <c r="T1132" s="191"/>
      <c r="U1132" s="191"/>
      <c r="V1132" s="191"/>
      <c r="W1132" s="191"/>
      <c r="X1132" s="191"/>
      <c r="Y1132" s="191"/>
      <c r="Z1132" s="191"/>
      <c r="AA1132" s="191"/>
      <c r="AB1132" s="191"/>
      <c r="AC1132" s="191"/>
      <c r="AD1132" s="191"/>
    </row>
    <row r="1133" spans="1:30" s="159" customFormat="1" ht="13.8">
      <c r="A1133" s="409"/>
      <c r="B1133" s="441"/>
      <c r="C1133" s="388"/>
      <c r="D1133" s="404"/>
      <c r="E1133" s="399"/>
      <c r="F1133" s="401"/>
      <c r="G1133" s="401"/>
      <c r="H1133" s="401"/>
      <c r="I1133" s="401"/>
      <c r="J1133" s="407"/>
      <c r="K1133" s="191"/>
      <c r="L1133" s="191"/>
      <c r="M1133" s="191"/>
      <c r="N1133" s="191"/>
      <c r="O1133" s="191"/>
      <c r="P1133" s="191"/>
      <c r="Q1133" s="191"/>
      <c r="R1133" s="191"/>
      <c r="S1133" s="191"/>
      <c r="T1133" s="191"/>
      <c r="U1133" s="191"/>
      <c r="V1133" s="191"/>
      <c r="W1133" s="191"/>
      <c r="X1133" s="191"/>
      <c r="Y1133" s="191"/>
      <c r="Z1133" s="191"/>
      <c r="AA1133" s="191"/>
      <c r="AB1133" s="191"/>
      <c r="AC1133" s="191"/>
      <c r="AD1133" s="191"/>
    </row>
    <row r="1134" spans="1:30" s="159" customFormat="1" ht="13.8">
      <c r="A1134" s="409"/>
      <c r="B1134" s="441"/>
      <c r="C1134" s="388"/>
      <c r="D1134" s="404"/>
      <c r="E1134" s="399"/>
      <c r="F1134" s="401"/>
      <c r="G1134" s="401"/>
      <c r="H1134" s="401"/>
      <c r="I1134" s="401"/>
      <c r="J1134" s="407"/>
      <c r="K1134" s="191"/>
      <c r="L1134" s="191"/>
      <c r="M1134" s="191"/>
      <c r="N1134" s="191"/>
      <c r="O1134" s="191"/>
      <c r="P1134" s="191"/>
      <c r="Q1134" s="191"/>
      <c r="R1134" s="191"/>
      <c r="S1134" s="191"/>
      <c r="T1134" s="191"/>
      <c r="U1134" s="191"/>
      <c r="V1134" s="191"/>
      <c r="W1134" s="191"/>
      <c r="X1134" s="191"/>
      <c r="Y1134" s="191"/>
      <c r="Z1134" s="191"/>
      <c r="AA1134" s="191"/>
      <c r="AB1134" s="191"/>
      <c r="AC1134" s="191"/>
      <c r="AD1134" s="191"/>
    </row>
    <row r="1135" spans="1:30" s="198" customFormat="1" ht="13.8">
      <c r="A1135" s="409"/>
      <c r="B1135" s="441"/>
      <c r="C1135" s="389"/>
      <c r="D1135" s="411"/>
      <c r="E1135" s="409"/>
      <c r="F1135" s="407"/>
      <c r="G1135" s="401"/>
      <c r="H1135" s="407"/>
      <c r="I1135" s="407"/>
      <c r="J1135" s="407"/>
      <c r="K1135" s="191"/>
      <c r="L1135" s="191"/>
      <c r="M1135" s="191"/>
      <c r="N1135" s="191"/>
      <c r="O1135" s="191"/>
      <c r="P1135" s="191"/>
      <c r="Q1135" s="191"/>
      <c r="R1135" s="191"/>
      <c r="S1135" s="191"/>
      <c r="T1135" s="191"/>
      <c r="U1135" s="191"/>
      <c r="V1135" s="191"/>
      <c r="W1135" s="191"/>
      <c r="X1135" s="191"/>
      <c r="Y1135" s="191"/>
      <c r="Z1135" s="191"/>
      <c r="AA1135" s="191"/>
      <c r="AB1135" s="191"/>
      <c r="AC1135" s="191"/>
      <c r="AD1135" s="191"/>
    </row>
    <row r="1136" spans="1:30" s="159" customFormat="1" ht="13.8">
      <c r="A1136" s="409"/>
      <c r="B1136" s="441"/>
      <c r="C1136" s="388"/>
      <c r="D1136" s="404"/>
      <c r="E1136" s="399"/>
      <c r="F1136" s="401"/>
      <c r="G1136" s="401"/>
      <c r="H1136" s="401"/>
      <c r="I1136" s="401"/>
      <c r="J1136" s="401"/>
      <c r="K1136" s="191"/>
      <c r="L1136" s="191"/>
      <c r="M1136" s="191"/>
      <c r="N1136" s="191"/>
      <c r="O1136" s="191"/>
      <c r="P1136" s="191"/>
      <c r="Q1136" s="191"/>
      <c r="R1136" s="191"/>
      <c r="S1136" s="191"/>
      <c r="T1136" s="191"/>
      <c r="U1136" s="191"/>
      <c r="V1136" s="191"/>
      <c r="W1136" s="191"/>
      <c r="X1136" s="191"/>
      <c r="Y1136" s="191"/>
      <c r="Z1136" s="191"/>
      <c r="AA1136" s="191"/>
      <c r="AB1136" s="191"/>
      <c r="AC1136" s="191"/>
      <c r="AD1136" s="191"/>
    </row>
    <row r="1137" spans="1:30" s="159" customFormat="1" ht="13.8">
      <c r="A1137" s="409"/>
      <c r="B1137" s="441"/>
      <c r="C1137" s="388"/>
      <c r="D1137" s="398"/>
      <c r="E1137" s="399"/>
      <c r="F1137" s="401"/>
      <c r="G1137" s="401"/>
      <c r="H1137" s="401"/>
      <c r="I1137" s="401"/>
      <c r="J1137" s="401"/>
      <c r="K1137" s="191"/>
      <c r="L1137" s="191"/>
      <c r="M1137" s="191"/>
      <c r="N1137" s="191"/>
      <c r="O1137" s="191"/>
      <c r="P1137" s="191"/>
      <c r="Q1137" s="191"/>
      <c r="R1137" s="191"/>
      <c r="S1137" s="191"/>
      <c r="T1137" s="191"/>
      <c r="U1137" s="191"/>
      <c r="V1137" s="191"/>
      <c r="W1137" s="191"/>
      <c r="X1137" s="191"/>
      <c r="Y1137" s="191"/>
      <c r="Z1137" s="191"/>
      <c r="AA1137" s="191"/>
      <c r="AB1137" s="191"/>
      <c r="AC1137" s="191"/>
      <c r="AD1137" s="191"/>
    </row>
    <row r="1138" spans="1:30" s="159" customFormat="1" ht="13.8">
      <c r="A1138" s="409"/>
      <c r="B1138" s="441"/>
      <c r="C1138" s="388"/>
      <c r="D1138" s="404"/>
      <c r="E1138" s="399"/>
      <c r="F1138" s="401"/>
      <c r="G1138" s="401"/>
      <c r="H1138" s="401"/>
      <c r="I1138" s="401"/>
      <c r="J1138" s="407"/>
      <c r="K1138" s="191"/>
      <c r="L1138" s="191"/>
      <c r="M1138" s="191"/>
      <c r="N1138" s="191"/>
      <c r="O1138" s="191"/>
      <c r="P1138" s="191"/>
      <c r="Q1138" s="191"/>
      <c r="R1138" s="191"/>
      <c r="S1138" s="191"/>
      <c r="T1138" s="191"/>
      <c r="U1138" s="191"/>
      <c r="V1138" s="191"/>
      <c r="W1138" s="191"/>
      <c r="X1138" s="191"/>
      <c r="Y1138" s="191"/>
      <c r="Z1138" s="191"/>
      <c r="AA1138" s="191"/>
      <c r="AB1138" s="191"/>
      <c r="AC1138" s="191"/>
      <c r="AD1138" s="191"/>
    </row>
    <row r="1139" spans="1:30" s="191" customFormat="1" ht="13.8">
      <c r="A1139" s="409"/>
      <c r="B1139" s="441"/>
      <c r="C1139" s="388"/>
      <c r="D1139" s="404"/>
      <c r="E1139" s="399"/>
      <c r="F1139" s="401"/>
      <c r="G1139" s="401"/>
      <c r="H1139" s="401"/>
      <c r="I1139" s="401"/>
      <c r="J1139" s="407"/>
    </row>
    <row r="1140" spans="1:30" s="198" customFormat="1" ht="13.8">
      <c r="A1140" s="409"/>
      <c r="B1140" s="445"/>
      <c r="C1140" s="389"/>
      <c r="D1140" s="411"/>
      <c r="E1140" s="433"/>
      <c r="F1140" s="407"/>
      <c r="G1140" s="401"/>
      <c r="H1140" s="407"/>
      <c r="I1140" s="407"/>
      <c r="J1140" s="407"/>
      <c r="K1140" s="191"/>
      <c r="L1140" s="191"/>
      <c r="M1140" s="191"/>
      <c r="N1140" s="191"/>
      <c r="O1140" s="191"/>
      <c r="P1140" s="191"/>
      <c r="Q1140" s="191"/>
      <c r="R1140" s="191"/>
      <c r="S1140" s="191"/>
      <c r="T1140" s="191"/>
      <c r="U1140" s="191"/>
      <c r="V1140" s="191"/>
      <c r="W1140" s="191"/>
      <c r="X1140" s="191"/>
      <c r="Y1140" s="191"/>
      <c r="Z1140" s="191"/>
      <c r="AA1140" s="191"/>
      <c r="AB1140" s="191"/>
      <c r="AC1140" s="191"/>
      <c r="AD1140" s="191"/>
    </row>
    <row r="1141" spans="1:30" s="159" customFormat="1" ht="13.8">
      <c r="A1141" s="409"/>
      <c r="B1141" s="441"/>
      <c r="C1141" s="388"/>
      <c r="D1141" s="404"/>
      <c r="E1141" s="399"/>
      <c r="F1141" s="401"/>
      <c r="G1141" s="401"/>
      <c r="H1141" s="401"/>
      <c r="I1141" s="401"/>
      <c r="J1141" s="401"/>
      <c r="K1141" s="191"/>
      <c r="L1141" s="191"/>
      <c r="M1141" s="191"/>
      <c r="N1141" s="191"/>
      <c r="O1141" s="191"/>
      <c r="P1141" s="191"/>
      <c r="Q1141" s="191"/>
      <c r="R1141" s="191"/>
      <c r="S1141" s="191"/>
      <c r="T1141" s="191"/>
      <c r="U1141" s="191"/>
      <c r="V1141" s="191"/>
      <c r="W1141" s="191"/>
      <c r="X1141" s="191"/>
      <c r="Y1141" s="191"/>
      <c r="Z1141" s="191"/>
      <c r="AA1141" s="191"/>
      <c r="AB1141" s="191"/>
      <c r="AC1141" s="191"/>
      <c r="AD1141" s="191"/>
    </row>
    <row r="1142" spans="1:30" s="159" customFormat="1" ht="13.8">
      <c r="A1142" s="409"/>
      <c r="B1142" s="441"/>
      <c r="C1142" s="388"/>
      <c r="D1142" s="398"/>
      <c r="E1142" s="399"/>
      <c r="F1142" s="401"/>
      <c r="G1142" s="401"/>
      <c r="H1142" s="401"/>
      <c r="I1142" s="401"/>
      <c r="J1142" s="401"/>
      <c r="K1142" s="191"/>
      <c r="L1142" s="191"/>
      <c r="M1142" s="191"/>
      <c r="N1142" s="191"/>
      <c r="O1142" s="191"/>
      <c r="P1142" s="191"/>
      <c r="Q1142" s="191"/>
      <c r="R1142" s="191"/>
      <c r="S1142" s="191"/>
      <c r="T1142" s="191"/>
      <c r="U1142" s="191"/>
      <c r="V1142" s="191"/>
      <c r="W1142" s="191"/>
      <c r="X1142" s="191"/>
      <c r="Y1142" s="191"/>
      <c r="Z1142" s="191"/>
      <c r="AA1142" s="191"/>
      <c r="AB1142" s="191"/>
      <c r="AC1142" s="191"/>
      <c r="AD1142" s="191"/>
    </row>
    <row r="1143" spans="1:30" s="159" customFormat="1" ht="13.8">
      <c r="A1143" s="409"/>
      <c r="B1143" s="441"/>
      <c r="C1143" s="388"/>
      <c r="D1143" s="404"/>
      <c r="E1143" s="399"/>
      <c r="F1143" s="401"/>
      <c r="G1143" s="401"/>
      <c r="H1143" s="401"/>
      <c r="I1143" s="401"/>
      <c r="J1143" s="407"/>
      <c r="K1143" s="191"/>
      <c r="L1143" s="191"/>
      <c r="M1143" s="191"/>
      <c r="N1143" s="191"/>
      <c r="O1143" s="191"/>
      <c r="P1143" s="191"/>
      <c r="Q1143" s="191"/>
      <c r="R1143" s="191"/>
      <c r="S1143" s="191"/>
      <c r="T1143" s="191"/>
      <c r="U1143" s="191"/>
      <c r="V1143" s="191"/>
      <c r="W1143" s="191"/>
      <c r="X1143" s="191"/>
      <c r="Y1143" s="191"/>
      <c r="Z1143" s="191"/>
      <c r="AA1143" s="191"/>
      <c r="AB1143" s="191"/>
      <c r="AC1143" s="191"/>
      <c r="AD1143" s="191"/>
    </row>
    <row r="1144" spans="1:30" s="159" customFormat="1" ht="13.8">
      <c r="A1144" s="409"/>
      <c r="B1144" s="441"/>
      <c r="C1144" s="388"/>
      <c r="D1144" s="408"/>
      <c r="E1144" s="409"/>
      <c r="F1144" s="407"/>
      <c r="G1144" s="407"/>
      <c r="H1144" s="407"/>
      <c r="I1144" s="407"/>
      <c r="J1144" s="407"/>
      <c r="K1144" s="191"/>
      <c r="L1144" s="191"/>
      <c r="M1144" s="191"/>
      <c r="N1144" s="191"/>
      <c r="O1144" s="191"/>
      <c r="P1144" s="191"/>
      <c r="Q1144" s="191"/>
      <c r="R1144" s="191"/>
      <c r="S1144" s="191"/>
      <c r="T1144" s="191"/>
      <c r="U1144" s="191"/>
      <c r="V1144" s="191"/>
      <c r="W1144" s="191"/>
      <c r="X1144" s="191"/>
      <c r="Y1144" s="191"/>
      <c r="Z1144" s="191"/>
      <c r="AA1144" s="191"/>
      <c r="AB1144" s="191"/>
      <c r="AC1144" s="191"/>
      <c r="AD1144" s="191"/>
    </row>
    <row r="1145" spans="1:30" s="165" customFormat="1" ht="13.8">
      <c r="A1145" s="409"/>
      <c r="B1145" s="441"/>
      <c r="C1145" s="388"/>
      <c r="D1145" s="408"/>
      <c r="E1145" s="409"/>
      <c r="F1145" s="407"/>
      <c r="G1145" s="407"/>
      <c r="H1145" s="407"/>
      <c r="I1145" s="407"/>
      <c r="J1145" s="407"/>
      <c r="K1145" s="380"/>
      <c r="L1145" s="381"/>
      <c r="M1145" s="191"/>
      <c r="N1145" s="191"/>
      <c r="O1145" s="191"/>
      <c r="P1145" s="191"/>
      <c r="Q1145" s="191"/>
      <c r="R1145" s="191"/>
      <c r="S1145" s="191"/>
      <c r="T1145" s="191"/>
      <c r="U1145" s="191"/>
      <c r="V1145" s="191"/>
      <c r="W1145" s="191"/>
      <c r="X1145" s="191"/>
      <c r="Y1145" s="191"/>
      <c r="Z1145" s="191"/>
      <c r="AA1145" s="191"/>
      <c r="AB1145" s="191"/>
      <c r="AC1145" s="191"/>
      <c r="AD1145" s="191"/>
    </row>
    <row r="1146" spans="1:30" s="18" customFormat="1" ht="13.8">
      <c r="A1146" s="409"/>
      <c r="B1146" s="441"/>
      <c r="C1146" s="388"/>
      <c r="D1146" s="408"/>
      <c r="E1146" s="409"/>
      <c r="F1146" s="407"/>
      <c r="G1146" s="407"/>
      <c r="H1146" s="407"/>
      <c r="I1146" s="407"/>
      <c r="J1146" s="407"/>
      <c r="K1146" s="152"/>
      <c r="L1146" s="152"/>
      <c r="M1146" s="152"/>
      <c r="N1146" s="152"/>
      <c r="O1146" s="152"/>
      <c r="P1146" s="152"/>
      <c r="Q1146" s="152"/>
      <c r="R1146" s="152"/>
      <c r="S1146" s="152"/>
      <c r="T1146" s="152"/>
      <c r="U1146" s="152"/>
      <c r="V1146" s="152"/>
      <c r="W1146" s="152"/>
      <c r="X1146" s="152"/>
      <c r="Y1146" s="152"/>
      <c r="Z1146" s="152"/>
      <c r="AA1146" s="152"/>
      <c r="AB1146" s="152"/>
      <c r="AC1146" s="152"/>
      <c r="AD1146" s="152"/>
    </row>
    <row r="1147" spans="1:30" s="198" customFormat="1" ht="13.8">
      <c r="A1147" s="409"/>
      <c r="B1147" s="441"/>
      <c r="C1147" s="388"/>
      <c r="D1147" s="410"/>
      <c r="E1147" s="409"/>
      <c r="F1147" s="407"/>
      <c r="G1147" s="407"/>
      <c r="H1147" s="407"/>
      <c r="I1147" s="407"/>
      <c r="J1147" s="407"/>
      <c r="K1147" s="191"/>
      <c r="L1147" s="191"/>
      <c r="M1147" s="191"/>
      <c r="N1147" s="191"/>
      <c r="O1147" s="191"/>
      <c r="P1147" s="191"/>
      <c r="Q1147" s="191"/>
      <c r="R1147" s="191"/>
      <c r="S1147" s="191"/>
      <c r="T1147" s="191"/>
      <c r="U1147" s="191"/>
      <c r="V1147" s="191"/>
      <c r="W1147" s="191"/>
      <c r="X1147" s="191"/>
      <c r="Y1147" s="191"/>
      <c r="Z1147" s="191"/>
      <c r="AA1147" s="191"/>
      <c r="AB1147" s="191"/>
      <c r="AC1147" s="191"/>
      <c r="AD1147" s="191"/>
    </row>
    <row r="1148" spans="1:30" s="18" customFormat="1" ht="13.8">
      <c r="A1148" s="409"/>
      <c r="B1148" s="441"/>
      <c r="C1148" s="388"/>
      <c r="D1148" s="408"/>
      <c r="E1148" s="409"/>
      <c r="F1148" s="407"/>
      <c r="G1148" s="407"/>
      <c r="H1148" s="407"/>
      <c r="I1148" s="407"/>
      <c r="J1148" s="407"/>
      <c r="K1148" s="152"/>
      <c r="L1148" s="152"/>
      <c r="M1148" s="152"/>
      <c r="N1148" s="152"/>
      <c r="O1148" s="152"/>
      <c r="P1148" s="152"/>
      <c r="Q1148" s="152"/>
      <c r="R1148" s="152"/>
      <c r="S1148" s="152"/>
      <c r="T1148" s="152"/>
      <c r="U1148" s="152"/>
      <c r="V1148" s="152"/>
      <c r="W1148" s="152"/>
      <c r="X1148" s="152"/>
      <c r="Y1148" s="152"/>
      <c r="Z1148" s="152"/>
      <c r="AA1148" s="152"/>
      <c r="AB1148" s="152"/>
      <c r="AC1148" s="152"/>
      <c r="AD1148" s="152"/>
    </row>
    <row r="1149" spans="1:30" s="199" customFormat="1" ht="13.8">
      <c r="A1149" s="409"/>
      <c r="B1149" s="444"/>
      <c r="C1149" s="392"/>
      <c r="D1149" s="434"/>
      <c r="E1149" s="435"/>
      <c r="F1149" s="407"/>
      <c r="G1149" s="401"/>
      <c r="H1149" s="407"/>
      <c r="I1149" s="407"/>
      <c r="J1149" s="407"/>
      <c r="K1149" s="191"/>
      <c r="L1149" s="191"/>
      <c r="M1149" s="191"/>
      <c r="N1149" s="191"/>
      <c r="O1149" s="191"/>
      <c r="P1149" s="191"/>
      <c r="Q1149" s="191"/>
      <c r="R1149" s="191"/>
      <c r="S1149" s="191"/>
      <c r="T1149" s="191"/>
      <c r="U1149" s="191"/>
      <c r="V1149" s="191"/>
      <c r="W1149" s="191"/>
      <c r="X1149" s="191"/>
      <c r="Y1149" s="191"/>
      <c r="Z1149" s="191"/>
      <c r="AA1149" s="191"/>
      <c r="AB1149" s="191"/>
      <c r="AC1149" s="191"/>
      <c r="AD1149" s="191"/>
    </row>
    <row r="1150" spans="1:30" s="159" customFormat="1" ht="13.8">
      <c r="A1150" s="409"/>
      <c r="B1150" s="441"/>
      <c r="C1150" s="388"/>
      <c r="D1150" s="422"/>
      <c r="E1150" s="417"/>
      <c r="F1150" s="418"/>
      <c r="G1150" s="418"/>
      <c r="H1150" s="418"/>
      <c r="I1150" s="401"/>
      <c r="J1150" s="401"/>
      <c r="K1150" s="191"/>
      <c r="L1150" s="191"/>
      <c r="M1150" s="191"/>
      <c r="N1150" s="191"/>
      <c r="O1150" s="191"/>
      <c r="P1150" s="191"/>
      <c r="Q1150" s="191"/>
      <c r="R1150" s="191"/>
      <c r="S1150" s="191"/>
      <c r="T1150" s="191"/>
      <c r="U1150" s="191"/>
      <c r="V1150" s="191"/>
      <c r="W1150" s="191"/>
      <c r="X1150" s="191"/>
      <c r="Y1150" s="191"/>
      <c r="Z1150" s="191"/>
      <c r="AA1150" s="191"/>
      <c r="AB1150" s="191"/>
      <c r="AC1150" s="191"/>
      <c r="AD1150" s="191"/>
    </row>
    <row r="1151" spans="1:30" s="159" customFormat="1" ht="13.8">
      <c r="A1151" s="409"/>
      <c r="B1151" s="441"/>
      <c r="C1151" s="388"/>
      <c r="D1151" s="436"/>
      <c r="E1151" s="417"/>
      <c r="F1151" s="418"/>
      <c r="G1151" s="418"/>
      <c r="H1151" s="418"/>
      <c r="I1151" s="401"/>
      <c r="J1151" s="401"/>
      <c r="K1151" s="191"/>
      <c r="L1151" s="191"/>
      <c r="M1151" s="191"/>
      <c r="N1151" s="191"/>
      <c r="O1151" s="191"/>
      <c r="P1151" s="191"/>
      <c r="Q1151" s="191"/>
      <c r="R1151" s="191"/>
      <c r="S1151" s="191"/>
      <c r="T1151" s="191"/>
      <c r="U1151" s="191"/>
      <c r="V1151" s="191"/>
      <c r="W1151" s="191"/>
      <c r="X1151" s="191"/>
      <c r="Y1151" s="191"/>
      <c r="Z1151" s="191"/>
      <c r="AA1151" s="191"/>
      <c r="AB1151" s="191"/>
      <c r="AC1151" s="191"/>
      <c r="AD1151" s="191"/>
    </row>
    <row r="1152" spans="1:30" s="159" customFormat="1" ht="13.8">
      <c r="A1152" s="409"/>
      <c r="B1152" s="441"/>
      <c r="C1152" s="388"/>
      <c r="D1152" s="404"/>
      <c r="E1152" s="399"/>
      <c r="F1152" s="401"/>
      <c r="G1152" s="401"/>
      <c r="H1152" s="401"/>
      <c r="I1152" s="401"/>
      <c r="J1152" s="407"/>
      <c r="K1152" s="191"/>
      <c r="L1152" s="191"/>
      <c r="M1152" s="191"/>
      <c r="N1152" s="191"/>
      <c r="O1152" s="191"/>
      <c r="P1152" s="191"/>
      <c r="Q1152" s="191"/>
      <c r="R1152" s="191"/>
      <c r="S1152" s="191"/>
      <c r="T1152" s="191"/>
      <c r="U1152" s="191"/>
      <c r="V1152" s="191"/>
      <c r="W1152" s="191"/>
      <c r="X1152" s="191"/>
      <c r="Y1152" s="191"/>
      <c r="Z1152" s="191"/>
      <c r="AA1152" s="191"/>
      <c r="AB1152" s="191"/>
      <c r="AC1152" s="191"/>
      <c r="AD1152" s="191"/>
    </row>
    <row r="1153" spans="1:30" s="191" customFormat="1" ht="13.8">
      <c r="A1153" s="409"/>
      <c r="B1153" s="441"/>
      <c r="C1153" s="388"/>
      <c r="D1153" s="404"/>
      <c r="E1153" s="399"/>
      <c r="F1153" s="401"/>
      <c r="G1153" s="401"/>
      <c r="H1153" s="401"/>
      <c r="I1153" s="401"/>
      <c r="J1153" s="407"/>
    </row>
    <row r="1154" spans="1:30" s="199" customFormat="1" ht="13.8">
      <c r="A1154" s="409"/>
      <c r="B1154" s="441"/>
      <c r="C1154" s="388"/>
      <c r="D1154" s="410"/>
      <c r="E1154" s="409"/>
      <c r="F1154" s="407"/>
      <c r="G1154" s="401"/>
      <c r="H1154" s="407"/>
      <c r="I1154" s="407"/>
      <c r="J1154" s="407"/>
      <c r="K1154" s="191"/>
      <c r="L1154" s="191"/>
      <c r="M1154" s="191"/>
      <c r="N1154" s="191"/>
      <c r="O1154" s="191"/>
      <c r="P1154" s="191"/>
      <c r="Q1154" s="191"/>
      <c r="R1154" s="191"/>
      <c r="S1154" s="191"/>
      <c r="T1154" s="191"/>
      <c r="U1154" s="191"/>
      <c r="V1154" s="191"/>
      <c r="W1154" s="191"/>
      <c r="X1154" s="191"/>
      <c r="Y1154" s="191"/>
      <c r="Z1154" s="191"/>
      <c r="AA1154" s="191"/>
      <c r="AB1154" s="191"/>
      <c r="AC1154" s="191"/>
      <c r="AD1154" s="191"/>
    </row>
    <row r="1155" spans="1:30" s="159" customFormat="1" ht="13.8">
      <c r="A1155" s="409"/>
      <c r="B1155" s="441"/>
      <c r="C1155" s="388"/>
      <c r="D1155" s="404"/>
      <c r="E1155" s="399"/>
      <c r="F1155" s="401"/>
      <c r="G1155" s="401"/>
      <c r="H1155" s="401"/>
      <c r="I1155" s="401"/>
      <c r="J1155" s="401"/>
      <c r="K1155" s="191"/>
      <c r="L1155" s="191"/>
      <c r="M1155" s="191"/>
      <c r="N1155" s="191"/>
      <c r="O1155" s="191"/>
      <c r="P1155" s="191"/>
      <c r="Q1155" s="191"/>
      <c r="R1155" s="191"/>
      <c r="S1155" s="191"/>
      <c r="T1155" s="191"/>
      <c r="U1155" s="191"/>
      <c r="V1155" s="191"/>
      <c r="W1155" s="191"/>
      <c r="X1155" s="191"/>
      <c r="Y1155" s="191"/>
      <c r="Z1155" s="191"/>
      <c r="AA1155" s="191"/>
      <c r="AB1155" s="191"/>
      <c r="AC1155" s="191"/>
      <c r="AD1155" s="191"/>
    </row>
    <row r="1156" spans="1:30" s="159" customFormat="1" ht="13.8">
      <c r="A1156" s="409"/>
      <c r="B1156" s="441"/>
      <c r="C1156" s="388"/>
      <c r="D1156" s="422"/>
      <c r="E1156" s="417"/>
      <c r="F1156" s="418"/>
      <c r="G1156" s="418"/>
      <c r="H1156" s="418"/>
      <c r="I1156" s="401"/>
      <c r="J1156" s="401"/>
      <c r="K1156" s="191"/>
      <c r="L1156" s="191"/>
      <c r="M1156" s="191"/>
      <c r="N1156" s="191"/>
      <c r="O1156" s="191"/>
      <c r="P1156" s="191"/>
      <c r="Q1156" s="191"/>
      <c r="R1156" s="191"/>
      <c r="S1156" s="191"/>
      <c r="T1156" s="191"/>
      <c r="U1156" s="191"/>
      <c r="V1156" s="191"/>
      <c r="W1156" s="191"/>
      <c r="X1156" s="191"/>
      <c r="Y1156" s="191"/>
      <c r="Z1156" s="191"/>
      <c r="AA1156" s="191"/>
      <c r="AB1156" s="191"/>
      <c r="AC1156" s="191"/>
      <c r="AD1156" s="191"/>
    </row>
    <row r="1157" spans="1:30" s="159" customFormat="1" ht="13.8">
      <c r="A1157" s="409"/>
      <c r="B1157" s="441"/>
      <c r="C1157" s="388"/>
      <c r="D1157" s="404"/>
      <c r="E1157" s="399"/>
      <c r="F1157" s="401"/>
      <c r="G1157" s="401"/>
      <c r="H1157" s="401"/>
      <c r="I1157" s="401"/>
      <c r="J1157" s="407"/>
      <c r="K1157" s="191"/>
      <c r="L1157" s="191"/>
      <c r="M1157" s="191"/>
      <c r="N1157" s="191"/>
      <c r="O1157" s="191"/>
      <c r="P1157" s="191"/>
      <c r="Q1157" s="191"/>
      <c r="R1157" s="191"/>
      <c r="S1157" s="191"/>
      <c r="T1157" s="191"/>
      <c r="U1157" s="191"/>
      <c r="V1157" s="191"/>
      <c r="W1157" s="191"/>
      <c r="X1157" s="191"/>
      <c r="Y1157" s="191"/>
      <c r="Z1157" s="191"/>
      <c r="AA1157" s="191"/>
      <c r="AB1157" s="191"/>
      <c r="AC1157" s="191"/>
      <c r="AD1157" s="191"/>
    </row>
    <row r="1158" spans="1:30" s="159" customFormat="1" ht="13.8">
      <c r="A1158" s="409"/>
      <c r="B1158" s="441"/>
      <c r="C1158" s="388"/>
      <c r="D1158" s="408"/>
      <c r="E1158" s="409"/>
      <c r="F1158" s="407"/>
      <c r="G1158" s="407"/>
      <c r="H1158" s="407"/>
      <c r="I1158" s="407"/>
      <c r="J1158" s="407"/>
      <c r="K1158" s="191"/>
      <c r="L1158" s="191"/>
      <c r="M1158" s="191"/>
      <c r="N1158" s="191"/>
      <c r="O1158" s="191"/>
      <c r="P1158" s="191"/>
      <c r="Q1158" s="191"/>
      <c r="R1158" s="191"/>
      <c r="S1158" s="191"/>
      <c r="T1158" s="191"/>
      <c r="U1158" s="191"/>
      <c r="V1158" s="191"/>
      <c r="W1158" s="191"/>
      <c r="X1158" s="191"/>
      <c r="Y1158" s="191"/>
      <c r="Z1158" s="191"/>
      <c r="AA1158" s="191"/>
      <c r="AB1158" s="191"/>
      <c r="AC1158" s="191"/>
      <c r="AD1158" s="191"/>
    </row>
    <row r="1159" spans="1:30" s="199" customFormat="1" ht="13.8">
      <c r="A1159" s="409"/>
      <c r="B1159" s="444"/>
      <c r="C1159" s="389"/>
      <c r="D1159" s="411"/>
      <c r="E1159" s="409"/>
      <c r="F1159" s="407"/>
      <c r="G1159" s="401"/>
      <c r="H1159" s="407"/>
      <c r="I1159" s="407"/>
      <c r="J1159" s="407"/>
      <c r="K1159" s="191"/>
      <c r="L1159" s="191"/>
      <c r="M1159" s="191"/>
      <c r="N1159" s="191"/>
      <c r="O1159" s="191"/>
      <c r="P1159" s="191"/>
      <c r="Q1159" s="191"/>
      <c r="R1159" s="191"/>
      <c r="S1159" s="191"/>
      <c r="T1159" s="191"/>
      <c r="U1159" s="191"/>
      <c r="V1159" s="191"/>
      <c r="W1159" s="191"/>
      <c r="X1159" s="191"/>
      <c r="Y1159" s="191"/>
      <c r="Z1159" s="191"/>
      <c r="AA1159" s="191"/>
      <c r="AB1159" s="191"/>
      <c r="AC1159" s="191"/>
      <c r="AD1159" s="191"/>
    </row>
    <row r="1160" spans="1:30" s="159" customFormat="1" ht="13.8">
      <c r="A1160" s="409"/>
      <c r="B1160" s="441"/>
      <c r="C1160" s="388"/>
      <c r="D1160" s="422"/>
      <c r="E1160" s="417"/>
      <c r="F1160" s="418"/>
      <c r="G1160" s="418"/>
      <c r="H1160" s="418"/>
      <c r="I1160" s="401"/>
      <c r="J1160" s="401"/>
      <c r="K1160" s="191"/>
      <c r="L1160" s="191"/>
      <c r="M1160" s="191"/>
      <c r="N1160" s="191"/>
      <c r="O1160" s="191"/>
      <c r="P1160" s="191"/>
      <c r="Q1160" s="191"/>
      <c r="R1160" s="191"/>
      <c r="S1160" s="191"/>
      <c r="T1160" s="191"/>
      <c r="U1160" s="191"/>
      <c r="V1160" s="191"/>
      <c r="W1160" s="191"/>
      <c r="X1160" s="191"/>
      <c r="Y1160" s="191"/>
      <c r="Z1160" s="191"/>
      <c r="AA1160" s="191"/>
      <c r="AB1160" s="191"/>
      <c r="AC1160" s="191"/>
      <c r="AD1160" s="191"/>
    </row>
    <row r="1161" spans="1:30" s="159" customFormat="1" ht="13.8">
      <c r="A1161" s="409"/>
      <c r="B1161" s="441"/>
      <c r="C1161" s="388"/>
      <c r="D1161" s="404"/>
      <c r="E1161" s="399"/>
      <c r="F1161" s="401"/>
      <c r="G1161" s="401"/>
      <c r="H1161" s="401"/>
      <c r="I1161" s="401"/>
      <c r="J1161" s="407"/>
      <c r="K1161" s="191"/>
      <c r="L1161" s="191"/>
      <c r="M1161" s="191"/>
      <c r="N1161" s="191"/>
      <c r="O1161" s="191"/>
      <c r="P1161" s="191"/>
      <c r="Q1161" s="191"/>
      <c r="R1161" s="191"/>
      <c r="S1161" s="191"/>
      <c r="T1161" s="191"/>
      <c r="U1161" s="191"/>
      <c r="V1161" s="191"/>
      <c r="W1161" s="191"/>
      <c r="X1161" s="191"/>
      <c r="Y1161" s="191"/>
      <c r="Z1161" s="191"/>
      <c r="AA1161" s="191"/>
      <c r="AB1161" s="191"/>
      <c r="AC1161" s="191"/>
      <c r="AD1161" s="191"/>
    </row>
    <row r="1162" spans="1:30" s="159" customFormat="1" ht="13.8">
      <c r="A1162" s="409"/>
      <c r="B1162" s="441"/>
      <c r="C1162" s="388"/>
      <c r="D1162" s="404"/>
      <c r="E1162" s="399"/>
      <c r="F1162" s="401"/>
      <c r="G1162" s="401"/>
      <c r="H1162" s="401"/>
      <c r="I1162" s="401"/>
      <c r="J1162" s="401"/>
      <c r="K1162" s="191"/>
      <c r="L1162" s="191"/>
      <c r="M1162" s="191"/>
      <c r="N1162" s="191"/>
      <c r="O1162" s="191"/>
      <c r="P1162" s="191"/>
      <c r="Q1162" s="191"/>
      <c r="R1162" s="191"/>
      <c r="S1162" s="191"/>
      <c r="T1162" s="191"/>
      <c r="U1162" s="191"/>
      <c r="V1162" s="191"/>
      <c r="W1162" s="191"/>
      <c r="X1162" s="191"/>
      <c r="Y1162" s="191"/>
      <c r="Z1162" s="191"/>
      <c r="AA1162" s="191"/>
      <c r="AB1162" s="191"/>
      <c r="AC1162" s="191"/>
      <c r="AD1162" s="191"/>
    </row>
    <row r="1163" spans="1:30" s="198" customFormat="1" ht="13.8">
      <c r="A1163" s="409"/>
      <c r="B1163" s="441"/>
      <c r="C1163" s="388"/>
      <c r="D1163" s="410"/>
      <c r="E1163" s="409"/>
      <c r="F1163" s="407"/>
      <c r="G1163" s="407"/>
      <c r="H1163" s="407"/>
      <c r="I1163" s="407"/>
      <c r="J1163" s="407"/>
      <c r="K1163" s="191"/>
      <c r="L1163" s="191"/>
      <c r="M1163" s="191"/>
      <c r="N1163" s="191"/>
      <c r="O1163" s="191"/>
      <c r="P1163" s="191"/>
      <c r="Q1163" s="191"/>
      <c r="R1163" s="191"/>
      <c r="S1163" s="191"/>
      <c r="T1163" s="191"/>
      <c r="U1163" s="191"/>
      <c r="V1163" s="191"/>
      <c r="W1163" s="191"/>
      <c r="X1163" s="191"/>
      <c r="Y1163" s="191"/>
      <c r="Z1163" s="191"/>
      <c r="AA1163" s="191"/>
      <c r="AB1163" s="191"/>
      <c r="AC1163" s="191"/>
      <c r="AD1163" s="191"/>
    </row>
    <row r="1164" spans="1:30" s="159" customFormat="1" ht="13.8">
      <c r="A1164" s="409"/>
      <c r="B1164" s="441"/>
      <c r="C1164" s="388"/>
      <c r="D1164" s="408"/>
      <c r="E1164" s="409"/>
      <c r="F1164" s="407"/>
      <c r="G1164" s="407"/>
      <c r="H1164" s="407"/>
      <c r="I1164" s="407"/>
      <c r="J1164" s="407"/>
      <c r="K1164" s="191"/>
      <c r="L1164" s="191"/>
      <c r="M1164" s="191"/>
      <c r="N1164" s="191"/>
      <c r="O1164" s="191"/>
      <c r="P1164" s="191"/>
      <c r="Q1164" s="191"/>
      <c r="R1164" s="191"/>
      <c r="S1164" s="191"/>
      <c r="T1164" s="191"/>
      <c r="U1164" s="191"/>
      <c r="V1164" s="191"/>
      <c r="W1164" s="191"/>
      <c r="X1164" s="191"/>
      <c r="Y1164" s="191"/>
      <c r="Z1164" s="191"/>
      <c r="AA1164" s="191"/>
      <c r="AB1164" s="191"/>
      <c r="AC1164" s="191"/>
      <c r="AD1164" s="191"/>
    </row>
    <row r="1165" spans="1:30" s="199" customFormat="1" ht="13.8">
      <c r="A1165" s="409"/>
      <c r="B1165" s="444"/>
      <c r="C1165" s="389"/>
      <c r="D1165" s="419"/>
      <c r="E1165" s="409"/>
      <c r="F1165" s="407"/>
      <c r="G1165" s="401"/>
      <c r="H1165" s="407"/>
      <c r="I1165" s="407"/>
      <c r="J1165" s="407"/>
      <c r="K1165" s="191"/>
      <c r="L1165" s="191"/>
      <c r="M1165" s="191"/>
      <c r="N1165" s="191"/>
      <c r="O1165" s="191"/>
      <c r="P1165" s="191"/>
      <c r="Q1165" s="191"/>
      <c r="R1165" s="191"/>
      <c r="S1165" s="191"/>
      <c r="T1165" s="191"/>
      <c r="U1165" s="191"/>
      <c r="V1165" s="191"/>
      <c r="W1165" s="191"/>
      <c r="X1165" s="191"/>
      <c r="Y1165" s="191"/>
      <c r="Z1165" s="191"/>
      <c r="AA1165" s="191"/>
      <c r="AB1165" s="191"/>
      <c r="AC1165" s="191"/>
      <c r="AD1165" s="191"/>
    </row>
    <row r="1166" spans="1:30" s="159" customFormat="1" ht="13.8">
      <c r="A1166" s="409"/>
      <c r="B1166" s="441"/>
      <c r="C1166" s="388"/>
      <c r="D1166" s="398"/>
      <c r="E1166" s="399"/>
      <c r="F1166" s="401"/>
      <c r="G1166" s="401"/>
      <c r="H1166" s="401"/>
      <c r="I1166" s="401"/>
      <c r="J1166" s="401"/>
      <c r="K1166" s="191"/>
      <c r="L1166" s="191"/>
      <c r="M1166" s="191"/>
      <c r="N1166" s="191"/>
      <c r="O1166" s="191"/>
      <c r="P1166" s="191"/>
      <c r="Q1166" s="191"/>
      <c r="R1166" s="191"/>
      <c r="S1166" s="191"/>
      <c r="T1166" s="191"/>
      <c r="U1166" s="191"/>
      <c r="V1166" s="191"/>
      <c r="W1166" s="191"/>
      <c r="X1166" s="191"/>
      <c r="Y1166" s="191"/>
      <c r="Z1166" s="191"/>
      <c r="AA1166" s="191"/>
      <c r="AB1166" s="191"/>
      <c r="AC1166" s="191"/>
      <c r="AD1166" s="191"/>
    </row>
    <row r="1167" spans="1:30" s="159" customFormat="1" ht="13.8">
      <c r="A1167" s="409"/>
      <c r="B1167" s="441"/>
      <c r="C1167" s="388"/>
      <c r="D1167" s="404"/>
      <c r="E1167" s="399"/>
      <c r="F1167" s="401"/>
      <c r="G1167" s="401"/>
      <c r="H1167" s="401"/>
      <c r="I1167" s="401"/>
      <c r="J1167" s="407"/>
      <c r="K1167" s="191"/>
      <c r="L1167" s="191"/>
      <c r="M1167" s="191"/>
      <c r="N1167" s="191"/>
      <c r="O1167" s="191"/>
      <c r="P1167" s="191"/>
      <c r="Q1167" s="191"/>
      <c r="R1167" s="191"/>
      <c r="S1167" s="191"/>
      <c r="T1167" s="191"/>
      <c r="U1167" s="191"/>
      <c r="V1167" s="191"/>
      <c r="W1167" s="191"/>
      <c r="X1167" s="191"/>
      <c r="Y1167" s="191"/>
      <c r="Z1167" s="191"/>
      <c r="AA1167" s="191"/>
      <c r="AB1167" s="191"/>
      <c r="AC1167" s="191"/>
      <c r="AD1167" s="191"/>
    </row>
    <row r="1168" spans="1:30" s="191" customFormat="1" ht="13.8">
      <c r="A1168" s="409"/>
      <c r="B1168" s="441"/>
      <c r="C1168" s="388"/>
      <c r="D1168" s="404"/>
      <c r="E1168" s="399"/>
      <c r="F1168" s="401"/>
      <c r="G1168" s="401"/>
      <c r="H1168" s="401"/>
      <c r="I1168" s="401"/>
      <c r="J1168" s="407"/>
    </row>
    <row r="1169" spans="1:30" s="199" customFormat="1" ht="13.8">
      <c r="A1169" s="409"/>
      <c r="B1169" s="444"/>
      <c r="C1169" s="392"/>
      <c r="D1169" s="410"/>
      <c r="E1169" s="409"/>
      <c r="F1169" s="407"/>
      <c r="G1169" s="401"/>
      <c r="H1169" s="407"/>
      <c r="I1169" s="407"/>
      <c r="J1169" s="407"/>
      <c r="K1169" s="191"/>
      <c r="L1169" s="191"/>
      <c r="M1169" s="191"/>
      <c r="N1169" s="191"/>
      <c r="O1169" s="191"/>
      <c r="P1169" s="191"/>
      <c r="Q1169" s="191"/>
      <c r="R1169" s="191"/>
      <c r="S1169" s="191"/>
      <c r="T1169" s="191"/>
      <c r="U1169" s="191"/>
      <c r="V1169" s="191"/>
      <c r="W1169" s="191"/>
      <c r="X1169" s="191"/>
      <c r="Y1169" s="191"/>
      <c r="Z1169" s="191"/>
      <c r="AA1169" s="191"/>
      <c r="AB1169" s="191"/>
      <c r="AC1169" s="191"/>
      <c r="AD1169" s="191"/>
    </row>
    <row r="1170" spans="1:30" s="159" customFormat="1" ht="13.8">
      <c r="A1170" s="409"/>
      <c r="B1170" s="441"/>
      <c r="C1170" s="388"/>
      <c r="D1170" s="398"/>
      <c r="E1170" s="399"/>
      <c r="F1170" s="401"/>
      <c r="G1170" s="401"/>
      <c r="H1170" s="401"/>
      <c r="I1170" s="401"/>
      <c r="J1170" s="401"/>
      <c r="K1170" s="191"/>
      <c r="L1170" s="191"/>
      <c r="M1170" s="191"/>
      <c r="N1170" s="191"/>
      <c r="O1170" s="191"/>
      <c r="P1170" s="191"/>
      <c r="Q1170" s="191"/>
      <c r="R1170" s="191"/>
      <c r="S1170" s="191"/>
      <c r="T1170" s="191"/>
      <c r="U1170" s="191"/>
      <c r="V1170" s="191"/>
      <c r="W1170" s="191"/>
      <c r="X1170" s="191"/>
      <c r="Y1170" s="191"/>
      <c r="Z1170" s="191"/>
      <c r="AA1170" s="191"/>
      <c r="AB1170" s="191"/>
      <c r="AC1170" s="191"/>
      <c r="AD1170" s="191"/>
    </row>
    <row r="1171" spans="1:30" s="159" customFormat="1" ht="13.8">
      <c r="A1171" s="409"/>
      <c r="B1171" s="441"/>
      <c r="C1171" s="388"/>
      <c r="D1171" s="398"/>
      <c r="E1171" s="399"/>
      <c r="F1171" s="401"/>
      <c r="G1171" s="401"/>
      <c r="H1171" s="401"/>
      <c r="I1171" s="401"/>
      <c r="J1171" s="401"/>
      <c r="K1171" s="191"/>
      <c r="L1171" s="191"/>
      <c r="M1171" s="191"/>
      <c r="N1171" s="191"/>
      <c r="O1171" s="191"/>
      <c r="P1171" s="191"/>
      <c r="Q1171" s="191"/>
      <c r="R1171" s="191"/>
      <c r="S1171" s="191"/>
      <c r="T1171" s="191"/>
      <c r="U1171" s="191"/>
      <c r="V1171" s="191"/>
      <c r="W1171" s="191"/>
      <c r="X1171" s="191"/>
      <c r="Y1171" s="191"/>
      <c r="Z1171" s="191"/>
      <c r="AA1171" s="191"/>
      <c r="AB1171" s="191"/>
      <c r="AC1171" s="191"/>
      <c r="AD1171" s="191"/>
    </row>
    <row r="1172" spans="1:30" s="159" customFormat="1" ht="13.8">
      <c r="A1172" s="409"/>
      <c r="B1172" s="441"/>
      <c r="C1172" s="388"/>
      <c r="D1172" s="398"/>
      <c r="E1172" s="399"/>
      <c r="F1172" s="401"/>
      <c r="G1172" s="401"/>
      <c r="H1172" s="401"/>
      <c r="I1172" s="401"/>
      <c r="J1172" s="401"/>
      <c r="K1172" s="191"/>
      <c r="L1172" s="191"/>
      <c r="M1172" s="191"/>
      <c r="N1172" s="191"/>
      <c r="O1172" s="191"/>
      <c r="P1172" s="191"/>
      <c r="Q1172" s="191"/>
      <c r="R1172" s="191"/>
      <c r="S1172" s="191"/>
      <c r="T1172" s="191"/>
      <c r="U1172" s="191"/>
      <c r="V1172" s="191"/>
      <c r="W1172" s="191"/>
      <c r="X1172" s="191"/>
      <c r="Y1172" s="191"/>
      <c r="Z1172" s="191"/>
      <c r="AA1172" s="191"/>
      <c r="AB1172" s="191"/>
      <c r="AC1172" s="191"/>
      <c r="AD1172" s="191"/>
    </row>
    <row r="1173" spans="1:30" s="159" customFormat="1" ht="13.8">
      <c r="A1173" s="409"/>
      <c r="B1173" s="441"/>
      <c r="C1173" s="388"/>
      <c r="D1173" s="398"/>
      <c r="E1173" s="399"/>
      <c r="F1173" s="401"/>
      <c r="G1173" s="401"/>
      <c r="H1173" s="401"/>
      <c r="I1173" s="401"/>
      <c r="J1173" s="401"/>
      <c r="K1173" s="191"/>
      <c r="L1173" s="191"/>
      <c r="M1173" s="191"/>
      <c r="N1173" s="191"/>
      <c r="O1173" s="191"/>
      <c r="P1173" s="191"/>
      <c r="Q1173" s="191"/>
      <c r="R1173" s="191"/>
      <c r="S1173" s="191"/>
      <c r="T1173" s="191"/>
      <c r="U1173" s="191"/>
      <c r="V1173" s="191"/>
      <c r="W1173" s="191"/>
      <c r="X1173" s="191"/>
      <c r="Y1173" s="191"/>
      <c r="Z1173" s="191"/>
      <c r="AA1173" s="191"/>
      <c r="AB1173" s="191"/>
      <c r="AC1173" s="191"/>
      <c r="AD1173" s="191"/>
    </row>
    <row r="1174" spans="1:30" s="159" customFormat="1" ht="13.8">
      <c r="A1174" s="409"/>
      <c r="B1174" s="441"/>
      <c r="C1174" s="388"/>
      <c r="D1174" s="404"/>
      <c r="E1174" s="399"/>
      <c r="F1174" s="401"/>
      <c r="G1174" s="401"/>
      <c r="H1174" s="401"/>
      <c r="I1174" s="401"/>
      <c r="J1174" s="407"/>
      <c r="K1174" s="191"/>
      <c r="L1174" s="191"/>
      <c r="M1174" s="191"/>
      <c r="N1174" s="191"/>
      <c r="O1174" s="191"/>
      <c r="P1174" s="191"/>
      <c r="Q1174" s="191"/>
      <c r="R1174" s="191"/>
      <c r="S1174" s="191"/>
      <c r="T1174" s="191"/>
      <c r="U1174" s="191"/>
      <c r="V1174" s="191"/>
      <c r="W1174" s="191"/>
      <c r="X1174" s="191"/>
      <c r="Y1174" s="191"/>
      <c r="Z1174" s="191"/>
      <c r="AA1174" s="191"/>
      <c r="AB1174" s="191"/>
      <c r="AC1174" s="191"/>
      <c r="AD1174" s="191"/>
    </row>
    <row r="1175" spans="1:30" s="159" customFormat="1" ht="13.8">
      <c r="A1175" s="409"/>
      <c r="B1175" s="441"/>
      <c r="C1175" s="388"/>
      <c r="D1175" s="408"/>
      <c r="E1175" s="409"/>
      <c r="F1175" s="407"/>
      <c r="G1175" s="407"/>
      <c r="H1175" s="407"/>
      <c r="I1175" s="407"/>
      <c r="J1175" s="407"/>
      <c r="K1175" s="191"/>
      <c r="L1175" s="191"/>
      <c r="M1175" s="191"/>
      <c r="N1175" s="191"/>
      <c r="O1175" s="191"/>
      <c r="P1175" s="191"/>
      <c r="Q1175" s="191"/>
      <c r="R1175" s="191"/>
      <c r="S1175" s="191"/>
      <c r="T1175" s="191"/>
      <c r="U1175" s="191"/>
      <c r="V1175" s="191"/>
      <c r="W1175" s="191"/>
      <c r="X1175" s="191"/>
      <c r="Y1175" s="191"/>
      <c r="Z1175" s="191"/>
      <c r="AA1175" s="191"/>
      <c r="AB1175" s="191"/>
      <c r="AC1175" s="191"/>
      <c r="AD1175" s="191"/>
    </row>
    <row r="1176" spans="1:30" s="199" customFormat="1" ht="13.8">
      <c r="A1176" s="409"/>
      <c r="B1176" s="444"/>
      <c r="C1176" s="389"/>
      <c r="D1176" s="411"/>
      <c r="E1176" s="409"/>
      <c r="F1176" s="407"/>
      <c r="G1176" s="401"/>
      <c r="H1176" s="407"/>
      <c r="I1176" s="407"/>
      <c r="J1176" s="407"/>
      <c r="K1176" s="191"/>
      <c r="L1176" s="191"/>
      <c r="M1176" s="191"/>
      <c r="N1176" s="191"/>
      <c r="O1176" s="191"/>
      <c r="P1176" s="191"/>
      <c r="Q1176" s="191"/>
      <c r="R1176" s="191"/>
      <c r="S1176" s="191"/>
      <c r="T1176" s="191"/>
      <c r="U1176" s="191"/>
      <c r="V1176" s="191"/>
      <c r="W1176" s="191"/>
      <c r="X1176" s="191"/>
      <c r="Y1176" s="191"/>
      <c r="Z1176" s="191"/>
      <c r="AA1176" s="191"/>
      <c r="AB1176" s="191"/>
      <c r="AC1176" s="191"/>
      <c r="AD1176" s="191"/>
    </row>
    <row r="1177" spans="1:30" s="159" customFormat="1" ht="13.8">
      <c r="A1177" s="409"/>
      <c r="B1177" s="441"/>
      <c r="C1177" s="388"/>
      <c r="D1177" s="398"/>
      <c r="E1177" s="399"/>
      <c r="F1177" s="401"/>
      <c r="G1177" s="401"/>
      <c r="H1177" s="401"/>
      <c r="I1177" s="401"/>
      <c r="J1177" s="401"/>
      <c r="K1177" s="191"/>
      <c r="L1177" s="191"/>
      <c r="M1177" s="191"/>
      <c r="N1177" s="191"/>
      <c r="O1177" s="191"/>
      <c r="P1177" s="191"/>
      <c r="Q1177" s="191"/>
      <c r="R1177" s="191"/>
      <c r="S1177" s="191"/>
      <c r="T1177" s="191"/>
      <c r="U1177" s="191"/>
      <c r="V1177" s="191"/>
      <c r="W1177" s="191"/>
      <c r="X1177" s="191"/>
      <c r="Y1177" s="191"/>
      <c r="Z1177" s="191"/>
      <c r="AA1177" s="191"/>
      <c r="AB1177" s="191"/>
      <c r="AC1177" s="191"/>
      <c r="AD1177" s="191"/>
    </row>
    <row r="1178" spans="1:30" s="159" customFormat="1" ht="13.8">
      <c r="A1178" s="409"/>
      <c r="B1178" s="441"/>
      <c r="C1178" s="388"/>
      <c r="D1178" s="404"/>
      <c r="E1178" s="399"/>
      <c r="F1178" s="401"/>
      <c r="G1178" s="401"/>
      <c r="H1178" s="401"/>
      <c r="I1178" s="401"/>
      <c r="J1178" s="407"/>
      <c r="K1178" s="191"/>
      <c r="L1178" s="191"/>
      <c r="M1178" s="191"/>
      <c r="N1178" s="191"/>
      <c r="O1178" s="191"/>
      <c r="P1178" s="191"/>
      <c r="Q1178" s="191"/>
      <c r="R1178" s="191"/>
      <c r="S1178" s="191"/>
      <c r="T1178" s="191"/>
      <c r="U1178" s="191"/>
      <c r="V1178" s="191"/>
      <c r="W1178" s="191"/>
      <c r="X1178" s="191"/>
      <c r="Y1178" s="191"/>
      <c r="Z1178" s="191"/>
      <c r="AA1178" s="191"/>
      <c r="AB1178" s="191"/>
      <c r="AC1178" s="191"/>
      <c r="AD1178" s="191"/>
    </row>
    <row r="1179" spans="1:30" s="191" customFormat="1" ht="13.8">
      <c r="A1179" s="409"/>
      <c r="B1179" s="441"/>
      <c r="C1179" s="388"/>
      <c r="D1179" s="404"/>
      <c r="E1179" s="399"/>
      <c r="F1179" s="401"/>
      <c r="G1179" s="401"/>
      <c r="H1179" s="401"/>
      <c r="I1179" s="401"/>
      <c r="J1179" s="407"/>
    </row>
    <row r="1180" spans="1:30" s="199" customFormat="1" ht="13.8">
      <c r="A1180" s="409"/>
      <c r="B1180" s="444"/>
      <c r="C1180" s="389"/>
      <c r="D1180" s="419"/>
      <c r="E1180" s="409"/>
      <c r="F1180" s="407"/>
      <c r="G1180" s="401"/>
      <c r="H1180" s="407"/>
      <c r="I1180" s="407"/>
      <c r="J1180" s="407"/>
      <c r="K1180" s="191"/>
      <c r="L1180" s="191"/>
      <c r="M1180" s="191"/>
      <c r="N1180" s="191"/>
      <c r="O1180" s="191"/>
      <c r="P1180" s="191"/>
      <c r="Q1180" s="191"/>
      <c r="R1180" s="191"/>
      <c r="S1180" s="191"/>
      <c r="T1180" s="191"/>
      <c r="U1180" s="191"/>
      <c r="V1180" s="191"/>
      <c r="W1180" s="191"/>
      <c r="X1180" s="191"/>
      <c r="Y1180" s="191"/>
      <c r="Z1180" s="191"/>
      <c r="AA1180" s="191"/>
      <c r="AB1180" s="191"/>
      <c r="AC1180" s="191"/>
      <c r="AD1180" s="191"/>
    </row>
    <row r="1181" spans="1:30" s="159" customFormat="1" ht="13.8">
      <c r="A1181" s="409"/>
      <c r="B1181" s="441"/>
      <c r="C1181" s="388"/>
      <c r="D1181" s="398"/>
      <c r="E1181" s="399"/>
      <c r="F1181" s="401"/>
      <c r="G1181" s="401"/>
      <c r="H1181" s="401"/>
      <c r="I1181" s="401"/>
      <c r="J1181" s="401"/>
      <c r="K1181" s="191"/>
      <c r="L1181" s="191"/>
      <c r="M1181" s="191"/>
      <c r="N1181" s="191"/>
      <c r="O1181" s="191"/>
      <c r="P1181" s="191"/>
      <c r="Q1181" s="191"/>
      <c r="R1181" s="191"/>
      <c r="S1181" s="191"/>
      <c r="T1181" s="191"/>
      <c r="U1181" s="191"/>
      <c r="V1181" s="191"/>
      <c r="W1181" s="191"/>
      <c r="X1181" s="191"/>
      <c r="Y1181" s="191"/>
      <c r="Z1181" s="191"/>
      <c r="AA1181" s="191"/>
      <c r="AB1181" s="191"/>
      <c r="AC1181" s="191"/>
      <c r="AD1181" s="191"/>
    </row>
    <row r="1182" spans="1:30" s="159" customFormat="1" ht="13.8">
      <c r="A1182" s="409"/>
      <c r="B1182" s="441"/>
      <c r="C1182" s="388"/>
      <c r="D1182" s="404"/>
      <c r="E1182" s="399"/>
      <c r="F1182" s="401"/>
      <c r="G1182" s="401"/>
      <c r="H1182" s="401"/>
      <c r="I1182" s="401"/>
      <c r="J1182" s="407"/>
      <c r="K1182" s="191"/>
      <c r="L1182" s="191"/>
      <c r="M1182" s="191"/>
      <c r="N1182" s="191"/>
      <c r="O1182" s="191"/>
      <c r="P1182" s="191"/>
      <c r="Q1182" s="191"/>
      <c r="R1182" s="191"/>
      <c r="S1182" s="191"/>
      <c r="T1182" s="191"/>
      <c r="U1182" s="191"/>
      <c r="V1182" s="191"/>
      <c r="W1182" s="191"/>
      <c r="X1182" s="191"/>
      <c r="Y1182" s="191"/>
      <c r="Z1182" s="191"/>
      <c r="AA1182" s="191"/>
      <c r="AB1182" s="191"/>
      <c r="AC1182" s="191"/>
      <c r="AD1182" s="191"/>
    </row>
    <row r="1183" spans="1:30" s="191" customFormat="1" ht="13.8">
      <c r="A1183" s="409"/>
      <c r="B1183" s="441"/>
      <c r="C1183" s="388"/>
      <c r="D1183" s="404"/>
      <c r="E1183" s="399"/>
      <c r="F1183" s="401"/>
      <c r="G1183" s="401"/>
      <c r="H1183" s="401"/>
      <c r="I1183" s="401"/>
      <c r="J1183" s="407"/>
    </row>
    <row r="1184" spans="1:30" s="165" customFormat="1" ht="13.8">
      <c r="A1184" s="409"/>
      <c r="B1184" s="441"/>
      <c r="C1184" s="388"/>
      <c r="D1184" s="408"/>
      <c r="E1184" s="409"/>
      <c r="F1184" s="407"/>
      <c r="G1184" s="407"/>
      <c r="H1184" s="407"/>
      <c r="I1184" s="407"/>
      <c r="J1184" s="407"/>
      <c r="K1184" s="380"/>
      <c r="L1184" s="381"/>
      <c r="M1184" s="191"/>
      <c r="N1184" s="191"/>
      <c r="O1184" s="191"/>
      <c r="P1184" s="191"/>
      <c r="Q1184" s="191"/>
      <c r="R1184" s="191"/>
      <c r="S1184" s="191"/>
      <c r="T1184" s="191"/>
      <c r="U1184" s="191"/>
      <c r="V1184" s="191"/>
      <c r="W1184" s="191"/>
      <c r="X1184" s="191"/>
      <c r="Y1184" s="191"/>
      <c r="Z1184" s="191"/>
      <c r="AA1184" s="191"/>
      <c r="AB1184" s="191"/>
      <c r="AC1184" s="191"/>
      <c r="AD1184" s="191"/>
    </row>
    <row r="1185" spans="1:30" s="18" customFormat="1" ht="13.8">
      <c r="A1185" s="409"/>
      <c r="B1185" s="441"/>
      <c r="C1185" s="388"/>
      <c r="D1185" s="408"/>
      <c r="E1185" s="409"/>
      <c r="F1185" s="407"/>
      <c r="G1185" s="407"/>
      <c r="H1185" s="407"/>
      <c r="I1185" s="407"/>
      <c r="J1185" s="407"/>
      <c r="K1185" s="152"/>
      <c r="L1185" s="152"/>
      <c r="M1185" s="152"/>
      <c r="N1185" s="152"/>
      <c r="O1185" s="152"/>
      <c r="P1185" s="152"/>
      <c r="Q1185" s="152"/>
      <c r="R1185" s="152"/>
      <c r="S1185" s="152"/>
      <c r="T1185" s="152"/>
      <c r="U1185" s="152"/>
      <c r="V1185" s="152"/>
      <c r="W1185" s="152"/>
      <c r="X1185" s="152"/>
      <c r="Y1185" s="152"/>
      <c r="Z1185" s="152"/>
      <c r="AA1185" s="152"/>
      <c r="AB1185" s="152"/>
      <c r="AC1185" s="152"/>
      <c r="AD1185" s="152"/>
    </row>
    <row r="1186" spans="1:30" s="198" customFormat="1" ht="57.6" customHeight="1">
      <c r="A1186" s="409"/>
      <c r="B1186" s="444"/>
      <c r="C1186" s="392"/>
      <c r="D1186" s="410"/>
      <c r="E1186" s="409"/>
      <c r="F1186" s="407"/>
      <c r="G1186" s="401"/>
      <c r="H1186" s="407"/>
      <c r="I1186" s="407"/>
      <c r="J1186" s="407"/>
      <c r="K1186" s="191"/>
      <c r="L1186" s="191"/>
      <c r="M1186" s="191"/>
      <c r="N1186" s="191"/>
      <c r="O1186" s="191"/>
      <c r="P1186" s="191"/>
      <c r="Q1186" s="191"/>
      <c r="R1186" s="191"/>
      <c r="S1186" s="191"/>
      <c r="T1186" s="191"/>
      <c r="U1186" s="191"/>
      <c r="V1186" s="191"/>
      <c r="W1186" s="191"/>
      <c r="X1186" s="191"/>
      <c r="Y1186" s="191"/>
      <c r="Z1186" s="191"/>
      <c r="AA1186" s="191"/>
      <c r="AB1186" s="191"/>
      <c r="AC1186" s="191"/>
      <c r="AD1186" s="191"/>
    </row>
    <row r="1187" spans="1:30" s="159" customFormat="1" ht="13.8">
      <c r="A1187" s="409"/>
      <c r="B1187" s="441"/>
      <c r="C1187" s="388"/>
      <c r="D1187" s="404"/>
      <c r="E1187" s="399"/>
      <c r="F1187" s="401"/>
      <c r="G1187" s="401"/>
      <c r="H1187" s="401"/>
      <c r="I1187" s="401"/>
      <c r="J1187" s="401"/>
      <c r="K1187" s="191"/>
      <c r="L1187" s="191"/>
      <c r="M1187" s="191"/>
      <c r="N1187" s="191"/>
      <c r="O1187" s="191"/>
      <c r="P1187" s="191"/>
      <c r="Q1187" s="191"/>
      <c r="R1187" s="191"/>
      <c r="S1187" s="191"/>
      <c r="T1187" s="191"/>
      <c r="U1187" s="191"/>
      <c r="V1187" s="191"/>
      <c r="W1187" s="191"/>
      <c r="X1187" s="191"/>
      <c r="Y1187" s="191"/>
      <c r="Z1187" s="191"/>
      <c r="AA1187" s="191"/>
      <c r="AB1187" s="191"/>
      <c r="AC1187" s="191"/>
      <c r="AD1187" s="191"/>
    </row>
    <row r="1188" spans="1:30" s="159" customFormat="1" ht="13.8">
      <c r="A1188" s="409"/>
      <c r="B1188" s="441"/>
      <c r="C1188" s="388"/>
      <c r="D1188" s="398"/>
      <c r="E1188" s="399"/>
      <c r="F1188" s="401"/>
      <c r="G1188" s="401"/>
      <c r="H1188" s="401"/>
      <c r="I1188" s="401"/>
      <c r="J1188" s="401"/>
      <c r="K1188" s="191"/>
      <c r="L1188" s="191"/>
      <c r="M1188" s="191"/>
      <c r="N1188" s="191"/>
      <c r="O1188" s="191"/>
      <c r="P1188" s="191"/>
      <c r="Q1188" s="191"/>
      <c r="R1188" s="191"/>
      <c r="S1188" s="191"/>
      <c r="T1188" s="191"/>
      <c r="U1188" s="191"/>
      <c r="V1188" s="191"/>
      <c r="W1188" s="191"/>
      <c r="X1188" s="191"/>
      <c r="Y1188" s="191"/>
      <c r="Z1188" s="191"/>
      <c r="AA1188" s="191"/>
      <c r="AB1188" s="191"/>
      <c r="AC1188" s="191"/>
      <c r="AD1188" s="191"/>
    </row>
    <row r="1189" spans="1:30" s="159" customFormat="1" ht="13.8">
      <c r="A1189" s="409"/>
      <c r="B1189" s="441"/>
      <c r="C1189" s="388"/>
      <c r="D1189" s="398"/>
      <c r="E1189" s="399"/>
      <c r="F1189" s="401"/>
      <c r="G1189" s="401"/>
      <c r="H1189" s="401"/>
      <c r="I1189" s="401"/>
      <c r="J1189" s="401"/>
      <c r="K1189" s="191"/>
      <c r="L1189" s="191"/>
      <c r="M1189" s="191"/>
      <c r="N1189" s="191"/>
      <c r="O1189" s="191"/>
      <c r="P1189" s="191"/>
      <c r="Q1189" s="191"/>
      <c r="R1189" s="191"/>
      <c r="S1189" s="191"/>
      <c r="T1189" s="191"/>
      <c r="U1189" s="191"/>
      <c r="V1189" s="191"/>
      <c r="W1189" s="191"/>
      <c r="X1189" s="191"/>
      <c r="Y1189" s="191"/>
      <c r="Z1189" s="191"/>
      <c r="AA1189" s="191"/>
      <c r="AB1189" s="191"/>
      <c r="AC1189" s="191"/>
      <c r="AD1189" s="191"/>
    </row>
    <row r="1190" spans="1:30" s="159" customFormat="1" ht="13.8">
      <c r="A1190" s="409"/>
      <c r="B1190" s="441"/>
      <c r="C1190" s="388"/>
      <c r="D1190" s="404"/>
      <c r="E1190" s="399"/>
      <c r="F1190" s="401"/>
      <c r="G1190" s="401"/>
      <c r="H1190" s="401"/>
      <c r="I1190" s="401"/>
      <c r="J1190" s="407"/>
      <c r="K1190" s="191"/>
      <c r="L1190" s="191"/>
      <c r="M1190" s="191"/>
      <c r="N1190" s="191"/>
      <c r="O1190" s="191"/>
      <c r="P1190" s="191"/>
      <c r="Q1190" s="191"/>
      <c r="R1190" s="191"/>
      <c r="S1190" s="191"/>
      <c r="T1190" s="191"/>
      <c r="U1190" s="191"/>
      <c r="V1190" s="191"/>
      <c r="W1190" s="191"/>
      <c r="X1190" s="191"/>
      <c r="Y1190" s="191"/>
      <c r="Z1190" s="191"/>
      <c r="AA1190" s="191"/>
      <c r="AB1190" s="191"/>
      <c r="AC1190" s="191"/>
      <c r="AD1190" s="191"/>
    </row>
    <row r="1191" spans="1:30" s="159" customFormat="1" ht="13.8">
      <c r="A1191" s="409"/>
      <c r="B1191" s="441"/>
      <c r="C1191" s="388"/>
      <c r="D1191" s="408"/>
      <c r="E1191" s="409"/>
      <c r="F1191" s="407"/>
      <c r="G1191" s="407"/>
      <c r="H1191" s="407"/>
      <c r="I1191" s="407"/>
      <c r="J1191" s="407"/>
      <c r="K1191" s="191"/>
      <c r="L1191" s="191"/>
      <c r="M1191" s="191"/>
      <c r="N1191" s="191"/>
      <c r="O1191" s="191"/>
      <c r="P1191" s="191"/>
      <c r="Q1191" s="191"/>
      <c r="R1191" s="191"/>
      <c r="S1191" s="191"/>
      <c r="T1191" s="191"/>
      <c r="U1191" s="191"/>
      <c r="V1191" s="191"/>
      <c r="W1191" s="191"/>
      <c r="X1191" s="191"/>
      <c r="Y1191" s="191"/>
      <c r="Z1191" s="191"/>
      <c r="AA1191" s="191"/>
      <c r="AB1191" s="191"/>
      <c r="AC1191" s="191"/>
      <c r="AD1191" s="191"/>
    </row>
    <row r="1192" spans="1:30" s="198" customFormat="1" ht="13.8">
      <c r="A1192" s="409"/>
      <c r="B1192" s="444"/>
      <c r="C1192" s="392"/>
      <c r="D1192" s="410"/>
      <c r="E1192" s="409"/>
      <c r="F1192" s="407"/>
      <c r="G1192" s="401"/>
      <c r="H1192" s="407"/>
      <c r="I1192" s="407"/>
      <c r="J1192" s="407"/>
      <c r="K1192" s="191"/>
      <c r="L1192" s="191"/>
      <c r="M1192" s="191"/>
      <c r="N1192" s="191"/>
      <c r="O1192" s="191"/>
      <c r="P1192" s="191"/>
      <c r="Q1192" s="191"/>
      <c r="R1192" s="191"/>
      <c r="S1192" s="191"/>
      <c r="T1192" s="191"/>
      <c r="U1192" s="191"/>
      <c r="V1192" s="191"/>
      <c r="W1192" s="191"/>
      <c r="X1192" s="191"/>
      <c r="Y1192" s="191"/>
      <c r="Z1192" s="191"/>
      <c r="AA1192" s="191"/>
      <c r="AB1192" s="191"/>
      <c r="AC1192" s="191"/>
      <c r="AD1192" s="191"/>
    </row>
    <row r="1193" spans="1:30" s="159" customFormat="1" ht="13.8">
      <c r="A1193" s="409"/>
      <c r="B1193" s="441"/>
      <c r="C1193" s="388"/>
      <c r="D1193" s="427"/>
      <c r="E1193" s="409"/>
      <c r="F1193" s="401"/>
      <c r="G1193" s="401"/>
      <c r="H1193" s="401"/>
      <c r="I1193" s="401"/>
      <c r="J1193" s="401"/>
      <c r="K1193" s="191"/>
      <c r="L1193" s="191"/>
      <c r="M1193" s="191"/>
      <c r="N1193" s="191"/>
      <c r="O1193" s="191"/>
      <c r="P1193" s="191"/>
      <c r="Q1193" s="191"/>
      <c r="R1193" s="191"/>
      <c r="S1193" s="191"/>
      <c r="T1193" s="191"/>
      <c r="U1193" s="191"/>
      <c r="V1193" s="191"/>
      <c r="W1193" s="191"/>
      <c r="X1193" s="191"/>
      <c r="Y1193" s="191"/>
      <c r="Z1193" s="191"/>
      <c r="AA1193" s="191"/>
      <c r="AB1193" s="191"/>
      <c r="AC1193" s="191"/>
      <c r="AD1193" s="191"/>
    </row>
    <row r="1194" spans="1:30" s="159" customFormat="1" ht="13.8">
      <c r="A1194" s="409"/>
      <c r="B1194" s="441"/>
      <c r="C1194" s="388"/>
      <c r="D1194" s="437"/>
      <c r="E1194" s="409"/>
      <c r="F1194" s="401"/>
      <c r="G1194" s="401"/>
      <c r="H1194" s="401"/>
      <c r="I1194" s="401"/>
      <c r="J1194" s="401"/>
      <c r="K1194" s="191"/>
      <c r="L1194" s="191"/>
      <c r="M1194" s="191"/>
      <c r="N1194" s="191"/>
      <c r="O1194" s="191"/>
      <c r="P1194" s="191"/>
      <c r="Q1194" s="191"/>
      <c r="R1194" s="191"/>
      <c r="S1194" s="191"/>
      <c r="T1194" s="191"/>
      <c r="U1194" s="191"/>
      <c r="V1194" s="191"/>
      <c r="W1194" s="191"/>
      <c r="X1194" s="191"/>
      <c r="Y1194" s="191"/>
      <c r="Z1194" s="191"/>
      <c r="AA1194" s="191"/>
      <c r="AB1194" s="191"/>
      <c r="AC1194" s="191"/>
      <c r="AD1194" s="191"/>
    </row>
    <row r="1195" spans="1:30" s="159" customFormat="1" ht="13.8">
      <c r="A1195" s="409"/>
      <c r="B1195" s="441"/>
      <c r="C1195" s="388"/>
      <c r="D1195" s="437"/>
      <c r="E1195" s="409"/>
      <c r="F1195" s="401"/>
      <c r="G1195" s="401"/>
      <c r="H1195" s="401"/>
      <c r="I1195" s="401"/>
      <c r="J1195" s="401"/>
      <c r="K1195" s="191"/>
      <c r="L1195" s="191"/>
      <c r="M1195" s="191"/>
      <c r="N1195" s="191"/>
      <c r="O1195" s="191"/>
      <c r="P1195" s="191"/>
      <c r="Q1195" s="191"/>
      <c r="R1195" s="191"/>
      <c r="S1195" s="191"/>
      <c r="T1195" s="191"/>
      <c r="U1195" s="191"/>
      <c r="V1195" s="191"/>
      <c r="W1195" s="191"/>
      <c r="X1195" s="191"/>
      <c r="Y1195" s="191"/>
      <c r="Z1195" s="191"/>
      <c r="AA1195" s="191"/>
      <c r="AB1195" s="191"/>
      <c r="AC1195" s="191"/>
      <c r="AD1195" s="191"/>
    </row>
    <row r="1196" spans="1:30" s="159" customFormat="1" ht="13.8">
      <c r="A1196" s="409"/>
      <c r="B1196" s="441"/>
      <c r="C1196" s="388"/>
      <c r="D1196" s="404"/>
      <c r="E1196" s="399"/>
      <c r="F1196" s="401"/>
      <c r="G1196" s="401"/>
      <c r="H1196" s="401"/>
      <c r="I1196" s="401"/>
      <c r="J1196" s="407"/>
      <c r="K1196" s="191"/>
      <c r="L1196" s="191"/>
      <c r="M1196" s="191"/>
      <c r="N1196" s="191"/>
      <c r="O1196" s="191"/>
      <c r="P1196" s="191"/>
      <c r="Q1196" s="191"/>
      <c r="R1196" s="191"/>
      <c r="S1196" s="191"/>
      <c r="T1196" s="191"/>
      <c r="U1196" s="191"/>
      <c r="V1196" s="191"/>
      <c r="W1196" s="191"/>
      <c r="X1196" s="191"/>
      <c r="Y1196" s="191"/>
      <c r="Z1196" s="191"/>
      <c r="AA1196" s="191"/>
      <c r="AB1196" s="191"/>
      <c r="AC1196" s="191"/>
      <c r="AD1196" s="191"/>
    </row>
    <row r="1197" spans="1:30" s="159" customFormat="1" ht="13.8">
      <c r="A1197" s="409"/>
      <c r="B1197" s="441"/>
      <c r="C1197" s="388"/>
      <c r="D1197" s="404"/>
      <c r="E1197" s="399"/>
      <c r="F1197" s="401"/>
      <c r="G1197" s="401"/>
      <c r="H1197" s="401"/>
      <c r="I1197" s="401"/>
      <c r="J1197" s="407"/>
      <c r="K1197" s="191"/>
      <c r="L1197" s="191"/>
      <c r="M1197" s="191"/>
      <c r="N1197" s="191"/>
      <c r="O1197" s="191"/>
      <c r="P1197" s="191"/>
      <c r="Q1197" s="191"/>
      <c r="R1197" s="191"/>
      <c r="S1197" s="191"/>
      <c r="T1197" s="191"/>
      <c r="U1197" s="191"/>
      <c r="V1197" s="191"/>
      <c r="W1197" s="191"/>
      <c r="X1197" s="191"/>
      <c r="Y1197" s="191"/>
      <c r="Z1197" s="191"/>
      <c r="AA1197" s="191"/>
      <c r="AB1197" s="191"/>
      <c r="AC1197" s="191"/>
      <c r="AD1197" s="191"/>
    </row>
    <row r="1198" spans="1:30" s="198" customFormat="1" ht="13.8">
      <c r="A1198" s="409"/>
      <c r="B1198" s="444"/>
      <c r="C1198" s="392"/>
      <c r="D1198" s="410"/>
      <c r="E1198" s="409"/>
      <c r="F1198" s="407"/>
      <c r="G1198" s="401"/>
      <c r="H1198" s="407"/>
      <c r="I1198" s="407"/>
      <c r="J1198" s="407"/>
      <c r="K1198" s="191"/>
      <c r="L1198" s="191"/>
      <c r="M1198" s="191"/>
      <c r="N1198" s="191"/>
      <c r="O1198" s="191"/>
      <c r="P1198" s="191"/>
      <c r="Q1198" s="191"/>
      <c r="R1198" s="191"/>
      <c r="S1198" s="191"/>
      <c r="T1198" s="191"/>
      <c r="U1198" s="191"/>
      <c r="V1198" s="191"/>
      <c r="W1198" s="191"/>
      <c r="X1198" s="191"/>
      <c r="Y1198" s="191"/>
      <c r="Z1198" s="191"/>
      <c r="AA1198" s="191"/>
      <c r="AB1198" s="191"/>
      <c r="AC1198" s="191"/>
      <c r="AD1198" s="191"/>
    </row>
    <row r="1199" spans="1:30" s="159" customFormat="1" ht="13.8">
      <c r="A1199" s="409"/>
      <c r="B1199" s="441"/>
      <c r="C1199" s="388"/>
      <c r="D1199" s="427"/>
      <c r="E1199" s="409"/>
      <c r="F1199" s="401"/>
      <c r="G1199" s="401"/>
      <c r="H1199" s="401"/>
      <c r="I1199" s="401"/>
      <c r="J1199" s="401"/>
      <c r="K1199" s="191"/>
      <c r="L1199" s="191"/>
      <c r="M1199" s="191"/>
      <c r="N1199" s="191"/>
      <c r="O1199" s="191"/>
      <c r="P1199" s="191"/>
      <c r="Q1199" s="191"/>
      <c r="R1199" s="191"/>
      <c r="S1199" s="191"/>
      <c r="T1199" s="191"/>
      <c r="U1199" s="191"/>
      <c r="V1199" s="191"/>
      <c r="W1199" s="191"/>
      <c r="X1199" s="191"/>
      <c r="Y1199" s="191"/>
      <c r="Z1199" s="191"/>
      <c r="AA1199" s="191"/>
      <c r="AB1199" s="191"/>
      <c r="AC1199" s="191"/>
      <c r="AD1199" s="191"/>
    </row>
    <row r="1200" spans="1:30" s="159" customFormat="1" ht="13.8">
      <c r="A1200" s="409"/>
      <c r="B1200" s="441"/>
      <c r="C1200" s="388"/>
      <c r="D1200" s="437"/>
      <c r="E1200" s="409"/>
      <c r="F1200" s="401"/>
      <c r="G1200" s="401"/>
      <c r="H1200" s="401"/>
      <c r="I1200" s="401"/>
      <c r="J1200" s="401"/>
      <c r="K1200" s="191"/>
      <c r="L1200" s="191"/>
      <c r="M1200" s="191"/>
      <c r="N1200" s="191"/>
      <c r="O1200" s="191"/>
      <c r="P1200" s="191"/>
      <c r="Q1200" s="191"/>
      <c r="R1200" s="191"/>
      <c r="S1200" s="191"/>
      <c r="T1200" s="191"/>
      <c r="U1200" s="191"/>
      <c r="V1200" s="191"/>
      <c r="W1200" s="191"/>
      <c r="X1200" s="191"/>
      <c r="Y1200" s="191"/>
      <c r="Z1200" s="191"/>
      <c r="AA1200" s="191"/>
      <c r="AB1200" s="191"/>
      <c r="AC1200" s="191"/>
      <c r="AD1200" s="191"/>
    </row>
    <row r="1201" spans="1:30" s="159" customFormat="1" ht="13.8">
      <c r="A1201" s="409"/>
      <c r="B1201" s="441"/>
      <c r="C1201" s="388"/>
      <c r="D1201" s="404"/>
      <c r="E1201" s="399"/>
      <c r="F1201" s="401"/>
      <c r="G1201" s="401"/>
      <c r="H1201" s="401"/>
      <c r="I1201" s="401"/>
      <c r="J1201" s="407"/>
      <c r="K1201" s="191"/>
      <c r="L1201" s="191"/>
      <c r="M1201" s="191"/>
      <c r="N1201" s="191"/>
      <c r="O1201" s="191"/>
      <c r="P1201" s="191"/>
      <c r="Q1201" s="191"/>
      <c r="R1201" s="191"/>
      <c r="S1201" s="191"/>
      <c r="T1201" s="191"/>
      <c r="U1201" s="191"/>
      <c r="V1201" s="191"/>
      <c r="W1201" s="191"/>
      <c r="X1201" s="191"/>
      <c r="Y1201" s="191"/>
      <c r="Z1201" s="191"/>
      <c r="AA1201" s="191"/>
      <c r="AB1201" s="191"/>
      <c r="AC1201" s="191"/>
      <c r="AD1201" s="191"/>
    </row>
    <row r="1202" spans="1:30" s="18" customFormat="1" ht="13.8">
      <c r="A1202" s="409"/>
      <c r="B1202" s="441"/>
      <c r="C1202" s="388"/>
      <c r="D1202" s="404"/>
      <c r="E1202" s="399"/>
      <c r="F1202" s="401"/>
      <c r="G1202" s="401"/>
      <c r="H1202" s="401"/>
      <c r="I1202" s="401"/>
      <c r="J1202" s="407"/>
      <c r="K1202" s="152"/>
      <c r="L1202" s="152"/>
      <c r="M1202" s="152"/>
      <c r="N1202" s="152"/>
      <c r="O1202" s="152"/>
      <c r="P1202" s="152"/>
      <c r="Q1202" s="152"/>
      <c r="R1202" s="152"/>
      <c r="S1202" s="152"/>
      <c r="T1202" s="152"/>
      <c r="U1202" s="152"/>
      <c r="V1202" s="152"/>
      <c r="W1202" s="152"/>
      <c r="X1202" s="152"/>
      <c r="Y1202" s="152"/>
      <c r="Z1202" s="152"/>
      <c r="AA1202" s="152"/>
      <c r="AB1202" s="152"/>
      <c r="AC1202" s="152"/>
      <c r="AD1202" s="152"/>
    </row>
    <row r="1203" spans="1:30" s="198" customFormat="1" ht="13.8">
      <c r="A1203" s="409"/>
      <c r="B1203" s="441"/>
      <c r="C1203" s="389"/>
      <c r="D1203" s="411"/>
      <c r="E1203" s="409"/>
      <c r="F1203" s="407"/>
      <c r="G1203" s="401"/>
      <c r="H1203" s="407"/>
      <c r="I1203" s="407"/>
      <c r="J1203" s="407"/>
      <c r="K1203" s="191"/>
      <c r="L1203" s="191"/>
      <c r="M1203" s="191"/>
      <c r="N1203" s="191"/>
      <c r="O1203" s="191"/>
      <c r="P1203" s="191"/>
      <c r="Q1203" s="191"/>
      <c r="R1203" s="191"/>
      <c r="S1203" s="191"/>
      <c r="T1203" s="191"/>
      <c r="U1203" s="191"/>
      <c r="V1203" s="191"/>
      <c r="W1203" s="191"/>
      <c r="X1203" s="191"/>
      <c r="Y1203" s="191"/>
      <c r="Z1203" s="191"/>
      <c r="AA1203" s="191"/>
      <c r="AB1203" s="191"/>
      <c r="AC1203" s="191"/>
      <c r="AD1203" s="191"/>
    </row>
    <row r="1204" spans="1:30" s="159" customFormat="1" ht="13.8">
      <c r="A1204" s="409"/>
      <c r="B1204" s="441"/>
      <c r="C1204" s="388"/>
      <c r="D1204" s="416"/>
      <c r="E1204" s="417"/>
      <c r="F1204" s="418"/>
      <c r="G1204" s="418"/>
      <c r="H1204" s="418"/>
      <c r="I1204" s="418"/>
      <c r="J1204" s="401"/>
      <c r="K1204" s="191"/>
      <c r="L1204" s="191"/>
      <c r="M1204" s="191"/>
      <c r="N1204" s="191"/>
      <c r="O1204" s="191"/>
      <c r="P1204" s="191"/>
      <c r="Q1204" s="191"/>
      <c r="R1204" s="191"/>
      <c r="S1204" s="191"/>
      <c r="T1204" s="191"/>
      <c r="U1204" s="191"/>
      <c r="V1204" s="191"/>
      <c r="W1204" s="191"/>
      <c r="X1204" s="191"/>
      <c r="Y1204" s="191"/>
      <c r="Z1204" s="191"/>
      <c r="AA1204" s="191"/>
      <c r="AB1204" s="191"/>
      <c r="AC1204" s="191"/>
      <c r="AD1204" s="191"/>
    </row>
    <row r="1205" spans="1:30" s="159" customFormat="1" ht="13.8">
      <c r="A1205" s="409"/>
      <c r="B1205" s="441"/>
      <c r="C1205" s="388"/>
      <c r="D1205" s="422"/>
      <c r="E1205" s="417"/>
      <c r="F1205" s="418"/>
      <c r="G1205" s="418"/>
      <c r="H1205" s="418"/>
      <c r="I1205" s="418"/>
      <c r="J1205" s="401"/>
      <c r="K1205" s="191"/>
      <c r="L1205" s="191"/>
      <c r="M1205" s="191"/>
      <c r="N1205" s="191"/>
      <c r="O1205" s="191"/>
      <c r="P1205" s="191"/>
      <c r="Q1205" s="191"/>
      <c r="R1205" s="191"/>
      <c r="S1205" s="191"/>
      <c r="T1205" s="191"/>
      <c r="U1205" s="191"/>
      <c r="V1205" s="191"/>
      <c r="W1205" s="191"/>
      <c r="X1205" s="191"/>
      <c r="Y1205" s="191"/>
      <c r="Z1205" s="191"/>
      <c r="AA1205" s="191"/>
      <c r="AB1205" s="191"/>
      <c r="AC1205" s="191"/>
      <c r="AD1205" s="191"/>
    </row>
    <row r="1206" spans="1:30" s="159" customFormat="1" ht="13.8">
      <c r="A1206" s="409"/>
      <c r="B1206" s="441"/>
      <c r="C1206" s="388"/>
      <c r="D1206" s="422"/>
      <c r="E1206" s="417"/>
      <c r="F1206" s="418"/>
      <c r="G1206" s="418"/>
      <c r="H1206" s="418"/>
      <c r="I1206" s="418"/>
      <c r="J1206" s="401"/>
      <c r="K1206" s="191"/>
      <c r="L1206" s="191"/>
      <c r="M1206" s="191"/>
      <c r="N1206" s="191"/>
      <c r="O1206" s="191"/>
      <c r="P1206" s="191"/>
      <c r="Q1206" s="191"/>
      <c r="R1206" s="191"/>
      <c r="S1206" s="191"/>
      <c r="T1206" s="191"/>
      <c r="U1206" s="191"/>
      <c r="V1206" s="191"/>
      <c r="W1206" s="191"/>
      <c r="X1206" s="191"/>
      <c r="Y1206" s="191"/>
      <c r="Z1206" s="191"/>
      <c r="AA1206" s="191"/>
      <c r="AB1206" s="191"/>
      <c r="AC1206" s="191"/>
      <c r="AD1206" s="191"/>
    </row>
    <row r="1207" spans="1:30" s="159" customFormat="1" ht="13.8">
      <c r="A1207" s="409"/>
      <c r="B1207" s="441"/>
      <c r="C1207" s="388"/>
      <c r="D1207" s="422"/>
      <c r="E1207" s="417"/>
      <c r="F1207" s="418"/>
      <c r="G1207" s="418"/>
      <c r="H1207" s="418"/>
      <c r="I1207" s="418"/>
      <c r="J1207" s="401"/>
      <c r="K1207" s="191"/>
      <c r="L1207" s="191"/>
      <c r="M1207" s="191"/>
      <c r="N1207" s="191"/>
      <c r="O1207" s="191"/>
      <c r="P1207" s="191"/>
      <c r="Q1207" s="191"/>
      <c r="R1207" s="191"/>
      <c r="S1207" s="191"/>
      <c r="T1207" s="191"/>
      <c r="U1207" s="191"/>
      <c r="V1207" s="191"/>
      <c r="W1207" s="191"/>
      <c r="X1207" s="191"/>
      <c r="Y1207" s="191"/>
      <c r="Z1207" s="191"/>
      <c r="AA1207" s="191"/>
      <c r="AB1207" s="191"/>
      <c r="AC1207" s="191"/>
      <c r="AD1207" s="191"/>
    </row>
    <row r="1208" spans="1:30" s="159" customFormat="1" ht="13.8">
      <c r="A1208" s="409"/>
      <c r="B1208" s="441"/>
      <c r="C1208" s="388"/>
      <c r="D1208" s="416"/>
      <c r="E1208" s="417"/>
      <c r="F1208" s="418"/>
      <c r="G1208" s="418"/>
      <c r="H1208" s="418"/>
      <c r="I1208" s="418"/>
      <c r="J1208" s="401"/>
      <c r="K1208" s="191"/>
      <c r="L1208" s="191"/>
      <c r="M1208" s="191"/>
      <c r="N1208" s="191"/>
      <c r="O1208" s="191"/>
      <c r="P1208" s="191"/>
      <c r="Q1208" s="191"/>
      <c r="R1208" s="191"/>
      <c r="S1208" s="191"/>
      <c r="T1208" s="191"/>
      <c r="U1208" s="191"/>
      <c r="V1208" s="191"/>
      <c r="W1208" s="191"/>
      <c r="X1208" s="191"/>
      <c r="Y1208" s="191"/>
      <c r="Z1208" s="191"/>
      <c r="AA1208" s="191"/>
      <c r="AB1208" s="191"/>
      <c r="AC1208" s="191"/>
      <c r="AD1208" s="191"/>
    </row>
    <row r="1209" spans="1:30" s="159" customFormat="1" ht="13.8">
      <c r="A1209" s="409"/>
      <c r="B1209" s="441"/>
      <c r="C1209" s="388"/>
      <c r="D1209" s="422"/>
      <c r="E1209" s="417"/>
      <c r="F1209" s="418"/>
      <c r="G1209" s="418"/>
      <c r="H1209" s="418"/>
      <c r="I1209" s="418"/>
      <c r="J1209" s="401"/>
      <c r="K1209" s="191"/>
      <c r="L1209" s="191"/>
      <c r="M1209" s="191"/>
      <c r="N1209" s="191"/>
      <c r="O1209" s="191"/>
      <c r="P1209" s="191"/>
      <c r="Q1209" s="191"/>
      <c r="R1209" s="191"/>
      <c r="S1209" s="191"/>
      <c r="T1209" s="191"/>
      <c r="U1209" s="191"/>
      <c r="V1209" s="191"/>
      <c r="W1209" s="191"/>
      <c r="X1209" s="191"/>
      <c r="Y1209" s="191"/>
      <c r="Z1209" s="191"/>
      <c r="AA1209" s="191"/>
      <c r="AB1209" s="191"/>
      <c r="AC1209" s="191"/>
      <c r="AD1209" s="191"/>
    </row>
    <row r="1210" spans="1:30" s="159" customFormat="1" ht="13.8">
      <c r="A1210" s="409"/>
      <c r="B1210" s="441"/>
      <c r="C1210" s="388"/>
      <c r="D1210" s="422"/>
      <c r="E1210" s="417"/>
      <c r="F1210" s="418"/>
      <c r="G1210" s="418"/>
      <c r="H1210" s="418"/>
      <c r="I1210" s="418"/>
      <c r="J1210" s="401"/>
      <c r="K1210" s="191"/>
      <c r="L1210" s="191"/>
      <c r="M1210" s="191"/>
      <c r="N1210" s="191"/>
      <c r="O1210" s="191"/>
      <c r="P1210" s="191"/>
      <c r="Q1210" s="191"/>
      <c r="R1210" s="191"/>
      <c r="S1210" s="191"/>
      <c r="T1210" s="191"/>
      <c r="U1210" s="191"/>
      <c r="V1210" s="191"/>
      <c r="W1210" s="191"/>
      <c r="X1210" s="191"/>
      <c r="Y1210" s="191"/>
      <c r="Z1210" s="191"/>
      <c r="AA1210" s="191"/>
      <c r="AB1210" s="191"/>
      <c r="AC1210" s="191"/>
      <c r="AD1210" s="191"/>
    </row>
    <row r="1211" spans="1:30" s="159" customFormat="1" ht="13.8">
      <c r="A1211" s="409"/>
      <c r="B1211" s="441"/>
      <c r="C1211" s="388"/>
      <c r="D1211" s="404"/>
      <c r="E1211" s="399"/>
      <c r="F1211" s="401"/>
      <c r="G1211" s="401"/>
      <c r="H1211" s="401"/>
      <c r="I1211" s="401"/>
      <c r="J1211" s="407"/>
      <c r="K1211" s="191"/>
      <c r="L1211" s="191"/>
      <c r="M1211" s="191"/>
      <c r="N1211" s="191"/>
      <c r="O1211" s="191"/>
      <c r="P1211" s="191"/>
      <c r="Q1211" s="191"/>
      <c r="R1211" s="191"/>
      <c r="S1211" s="191"/>
      <c r="T1211" s="191"/>
      <c r="U1211" s="191"/>
      <c r="V1211" s="191"/>
      <c r="W1211" s="191"/>
      <c r="X1211" s="191"/>
      <c r="Y1211" s="191"/>
      <c r="Z1211" s="191"/>
      <c r="AA1211" s="191"/>
      <c r="AB1211" s="191"/>
      <c r="AC1211" s="191"/>
      <c r="AD1211" s="191"/>
    </row>
    <row r="1212" spans="1:30" s="159" customFormat="1" ht="13.8">
      <c r="A1212" s="409"/>
      <c r="B1212" s="441"/>
      <c r="C1212" s="388"/>
      <c r="D1212" s="404"/>
      <c r="E1212" s="399"/>
      <c r="F1212" s="401"/>
      <c r="G1212" s="401"/>
      <c r="H1212" s="401"/>
      <c r="I1212" s="401"/>
      <c r="J1212" s="407"/>
      <c r="K1212" s="191"/>
      <c r="L1212" s="191"/>
      <c r="M1212" s="191"/>
      <c r="N1212" s="191"/>
      <c r="O1212" s="191"/>
      <c r="P1212" s="191"/>
      <c r="Q1212" s="191"/>
      <c r="R1212" s="191"/>
      <c r="S1212" s="191"/>
      <c r="T1212" s="191"/>
      <c r="U1212" s="191"/>
      <c r="V1212" s="191"/>
      <c r="W1212" s="191"/>
      <c r="X1212" s="191"/>
      <c r="Y1212" s="191"/>
      <c r="Z1212" s="191"/>
      <c r="AA1212" s="191"/>
      <c r="AB1212" s="191"/>
      <c r="AC1212" s="191"/>
      <c r="AD1212" s="191"/>
    </row>
    <row r="1213" spans="1:30" s="165" customFormat="1" ht="13.8">
      <c r="A1213" s="409"/>
      <c r="B1213" s="441"/>
      <c r="C1213" s="388"/>
      <c r="D1213" s="408"/>
      <c r="E1213" s="409"/>
      <c r="F1213" s="407"/>
      <c r="G1213" s="407"/>
      <c r="H1213" s="407"/>
      <c r="I1213" s="407"/>
      <c r="J1213" s="407"/>
      <c r="K1213" s="380"/>
      <c r="L1213" s="381"/>
      <c r="M1213" s="191"/>
      <c r="N1213" s="191"/>
      <c r="O1213" s="191"/>
      <c r="P1213" s="191"/>
      <c r="Q1213" s="191"/>
      <c r="R1213" s="191"/>
      <c r="S1213" s="191"/>
      <c r="T1213" s="191"/>
      <c r="U1213" s="191"/>
      <c r="V1213" s="191"/>
      <c r="W1213" s="191"/>
      <c r="X1213" s="191"/>
      <c r="Y1213" s="191"/>
      <c r="Z1213" s="191"/>
      <c r="AA1213" s="191"/>
      <c r="AB1213" s="191"/>
      <c r="AC1213" s="191"/>
      <c r="AD1213" s="191"/>
    </row>
    <row r="1214" spans="1:30" s="18" customFormat="1" ht="13.8">
      <c r="A1214" s="409"/>
      <c r="B1214" s="441"/>
      <c r="C1214" s="388"/>
      <c r="D1214" s="408"/>
      <c r="E1214" s="409"/>
      <c r="F1214" s="407"/>
      <c r="G1214" s="407"/>
      <c r="H1214" s="407"/>
      <c r="I1214" s="407"/>
      <c r="J1214" s="407"/>
      <c r="K1214" s="152"/>
      <c r="L1214" s="152"/>
      <c r="M1214" s="152"/>
      <c r="N1214" s="152"/>
      <c r="O1214" s="152"/>
      <c r="P1214" s="152"/>
      <c r="Q1214" s="152"/>
      <c r="R1214" s="152"/>
      <c r="S1214" s="152"/>
      <c r="T1214" s="152"/>
      <c r="U1214" s="152"/>
      <c r="V1214" s="152"/>
      <c r="W1214" s="152"/>
      <c r="X1214" s="152"/>
      <c r="Y1214" s="152"/>
      <c r="Z1214" s="152"/>
      <c r="AA1214" s="152"/>
      <c r="AB1214" s="152"/>
      <c r="AC1214" s="152"/>
      <c r="AD1214" s="152"/>
    </row>
    <row r="1215" spans="1:30" s="198" customFormat="1" ht="13.8">
      <c r="A1215" s="409"/>
      <c r="B1215" s="441"/>
      <c r="C1215" s="388"/>
      <c r="D1215" s="410"/>
      <c r="E1215" s="409"/>
      <c r="F1215" s="407"/>
      <c r="G1215" s="401"/>
      <c r="H1215" s="407"/>
      <c r="I1215" s="407"/>
      <c r="J1215" s="407"/>
      <c r="K1215" s="191"/>
      <c r="L1215" s="191"/>
      <c r="M1215" s="191"/>
      <c r="N1215" s="191"/>
      <c r="O1215" s="191"/>
      <c r="P1215" s="191"/>
      <c r="Q1215" s="191"/>
      <c r="R1215" s="191"/>
      <c r="S1215" s="191"/>
      <c r="T1215" s="191"/>
      <c r="U1215" s="191"/>
      <c r="V1215" s="191"/>
      <c r="W1215" s="191"/>
      <c r="X1215" s="191"/>
      <c r="Y1215" s="191"/>
      <c r="Z1215" s="191"/>
      <c r="AA1215" s="191"/>
      <c r="AB1215" s="191"/>
      <c r="AC1215" s="191"/>
      <c r="AD1215" s="191"/>
    </row>
    <row r="1216" spans="1:30" s="159" customFormat="1" ht="13.8">
      <c r="A1216" s="409"/>
      <c r="B1216" s="441"/>
      <c r="C1216" s="388"/>
      <c r="D1216" s="404"/>
      <c r="E1216" s="399"/>
      <c r="F1216" s="401"/>
      <c r="G1216" s="400"/>
      <c r="H1216" s="401"/>
      <c r="I1216" s="401"/>
      <c r="J1216" s="401"/>
      <c r="K1216" s="191"/>
      <c r="L1216" s="191"/>
      <c r="M1216" s="191"/>
      <c r="N1216" s="191"/>
      <c r="O1216" s="191"/>
      <c r="P1216" s="191"/>
      <c r="Q1216" s="191"/>
      <c r="R1216" s="191"/>
      <c r="S1216" s="191"/>
      <c r="T1216" s="191"/>
      <c r="U1216" s="191"/>
      <c r="V1216" s="191"/>
      <c r="W1216" s="191"/>
      <c r="X1216" s="191"/>
      <c r="Y1216" s="191"/>
      <c r="Z1216" s="191"/>
      <c r="AA1216" s="191"/>
      <c r="AB1216" s="191"/>
      <c r="AC1216" s="191"/>
      <c r="AD1216" s="191"/>
    </row>
    <row r="1217" spans="1:30" s="159" customFormat="1" ht="13.8">
      <c r="A1217" s="409"/>
      <c r="B1217" s="441"/>
      <c r="C1217" s="388"/>
      <c r="D1217" s="398"/>
      <c r="E1217" s="417"/>
      <c r="F1217" s="418"/>
      <c r="G1217" s="418"/>
      <c r="H1217" s="418"/>
      <c r="I1217" s="418"/>
      <c r="J1217" s="401"/>
      <c r="K1217" s="191"/>
      <c r="L1217" s="191"/>
      <c r="M1217" s="191"/>
      <c r="N1217" s="191"/>
      <c r="O1217" s="191"/>
      <c r="P1217" s="191"/>
      <c r="Q1217" s="191"/>
      <c r="R1217" s="191"/>
      <c r="S1217" s="191"/>
      <c r="T1217" s="191"/>
      <c r="U1217" s="191"/>
      <c r="V1217" s="191"/>
      <c r="W1217" s="191"/>
      <c r="X1217" s="191"/>
      <c r="Y1217" s="191"/>
      <c r="Z1217" s="191"/>
      <c r="AA1217" s="191"/>
      <c r="AB1217" s="191"/>
      <c r="AC1217" s="191"/>
      <c r="AD1217" s="191"/>
    </row>
    <row r="1218" spans="1:30" s="159" customFormat="1" ht="13.8">
      <c r="A1218" s="409"/>
      <c r="B1218" s="441"/>
      <c r="C1218" s="388"/>
      <c r="D1218" s="404"/>
      <c r="E1218" s="399"/>
      <c r="F1218" s="401"/>
      <c r="G1218" s="401"/>
      <c r="H1218" s="401"/>
      <c r="I1218" s="401"/>
      <c r="J1218" s="407"/>
      <c r="K1218" s="191"/>
      <c r="L1218" s="191"/>
      <c r="M1218" s="191"/>
      <c r="N1218" s="191"/>
      <c r="O1218" s="191"/>
      <c r="P1218" s="191"/>
      <c r="Q1218" s="191"/>
      <c r="R1218" s="191"/>
      <c r="S1218" s="191"/>
      <c r="T1218" s="191"/>
      <c r="U1218" s="191"/>
      <c r="V1218" s="191"/>
      <c r="W1218" s="191"/>
      <c r="X1218" s="191"/>
      <c r="Y1218" s="191"/>
      <c r="Z1218" s="191"/>
      <c r="AA1218" s="191"/>
      <c r="AB1218" s="191"/>
      <c r="AC1218" s="191"/>
      <c r="AD1218" s="191"/>
    </row>
    <row r="1219" spans="1:30" s="159" customFormat="1" ht="13.8">
      <c r="A1219" s="409"/>
      <c r="B1219" s="441"/>
      <c r="C1219" s="388"/>
      <c r="D1219" s="408"/>
      <c r="E1219" s="409"/>
      <c r="F1219" s="407"/>
      <c r="G1219" s="407"/>
      <c r="H1219" s="407"/>
      <c r="I1219" s="407"/>
      <c r="J1219" s="407"/>
      <c r="K1219" s="191"/>
      <c r="L1219" s="191"/>
      <c r="M1219" s="191"/>
      <c r="N1219" s="191"/>
      <c r="O1219" s="191"/>
      <c r="P1219" s="191"/>
      <c r="Q1219" s="191"/>
      <c r="R1219" s="191"/>
      <c r="S1219" s="191"/>
      <c r="T1219" s="191"/>
      <c r="U1219" s="191"/>
      <c r="V1219" s="191"/>
      <c r="W1219" s="191"/>
      <c r="X1219" s="191"/>
      <c r="Y1219" s="191"/>
      <c r="Z1219" s="191"/>
      <c r="AA1219" s="191"/>
      <c r="AB1219" s="191"/>
      <c r="AC1219" s="191"/>
      <c r="AD1219" s="191"/>
    </row>
    <row r="1220" spans="1:30" s="198" customFormat="1" ht="13.8">
      <c r="A1220" s="409"/>
      <c r="B1220" s="441"/>
      <c r="C1220" s="388"/>
      <c r="D1220" s="410"/>
      <c r="E1220" s="409"/>
      <c r="F1220" s="407"/>
      <c r="G1220" s="401"/>
      <c r="H1220" s="407"/>
      <c r="I1220" s="407"/>
      <c r="J1220" s="407"/>
      <c r="K1220" s="191"/>
      <c r="L1220" s="191"/>
      <c r="M1220" s="191"/>
      <c r="N1220" s="191"/>
      <c r="O1220" s="191"/>
      <c r="P1220" s="191"/>
      <c r="Q1220" s="191"/>
      <c r="R1220" s="191"/>
      <c r="S1220" s="191"/>
      <c r="T1220" s="191"/>
      <c r="U1220" s="191"/>
      <c r="V1220" s="191"/>
      <c r="W1220" s="191"/>
      <c r="X1220" s="191"/>
      <c r="Y1220" s="191"/>
      <c r="Z1220" s="191"/>
      <c r="AA1220" s="191"/>
      <c r="AB1220" s="191"/>
      <c r="AC1220" s="191"/>
      <c r="AD1220" s="191"/>
    </row>
    <row r="1221" spans="1:30" s="191" customFormat="1" ht="13.8">
      <c r="A1221" s="409"/>
      <c r="B1221" s="441"/>
      <c r="C1221" s="388"/>
      <c r="D1221" s="404"/>
      <c r="E1221" s="409"/>
      <c r="F1221" s="407"/>
      <c r="G1221" s="401"/>
      <c r="H1221" s="407"/>
      <c r="I1221" s="407"/>
      <c r="J1221" s="407"/>
    </row>
    <row r="1222" spans="1:30" s="159" customFormat="1" ht="13.8">
      <c r="A1222" s="409"/>
      <c r="B1222" s="441"/>
      <c r="C1222" s="388"/>
      <c r="D1222" s="422"/>
      <c r="E1222" s="417"/>
      <c r="F1222" s="418"/>
      <c r="G1222" s="418"/>
      <c r="H1222" s="418"/>
      <c r="I1222" s="418"/>
      <c r="J1222" s="401"/>
      <c r="K1222" s="191"/>
      <c r="L1222" s="191"/>
      <c r="M1222" s="191"/>
      <c r="N1222" s="191"/>
      <c r="O1222" s="191"/>
      <c r="P1222" s="191"/>
      <c r="Q1222" s="191"/>
      <c r="R1222" s="191"/>
      <c r="S1222" s="191"/>
      <c r="T1222" s="191"/>
      <c r="U1222" s="191"/>
      <c r="V1222" s="191"/>
      <c r="W1222" s="191"/>
      <c r="X1222" s="191"/>
      <c r="Y1222" s="191"/>
      <c r="Z1222" s="191"/>
      <c r="AA1222" s="191"/>
      <c r="AB1222" s="191"/>
      <c r="AC1222" s="191"/>
      <c r="AD1222" s="191"/>
    </row>
    <row r="1223" spans="1:30" s="159" customFormat="1" ht="13.8">
      <c r="A1223" s="409"/>
      <c r="B1223" s="441"/>
      <c r="C1223" s="388"/>
      <c r="D1223" s="422"/>
      <c r="E1223" s="417"/>
      <c r="F1223" s="418"/>
      <c r="G1223" s="418"/>
      <c r="H1223" s="418"/>
      <c r="I1223" s="418"/>
      <c r="J1223" s="401"/>
      <c r="K1223" s="191"/>
      <c r="L1223" s="191"/>
      <c r="M1223" s="191"/>
      <c r="N1223" s="191"/>
      <c r="O1223" s="191"/>
      <c r="P1223" s="191"/>
      <c r="Q1223" s="191"/>
      <c r="R1223" s="191"/>
      <c r="S1223" s="191"/>
      <c r="T1223" s="191"/>
      <c r="U1223" s="191"/>
      <c r="V1223" s="191"/>
      <c r="W1223" s="191"/>
      <c r="X1223" s="191"/>
      <c r="Y1223" s="191"/>
      <c r="Z1223" s="191"/>
      <c r="AA1223" s="191"/>
      <c r="AB1223" s="191"/>
      <c r="AC1223" s="191"/>
      <c r="AD1223" s="191"/>
    </row>
    <row r="1224" spans="1:30" s="159" customFormat="1" ht="13.8">
      <c r="A1224" s="409"/>
      <c r="B1224" s="441"/>
      <c r="C1224" s="388"/>
      <c r="D1224" s="422"/>
      <c r="E1224" s="417"/>
      <c r="F1224" s="418"/>
      <c r="G1224" s="418"/>
      <c r="H1224" s="418"/>
      <c r="I1224" s="418"/>
      <c r="J1224" s="401"/>
      <c r="K1224" s="191"/>
      <c r="L1224" s="191"/>
      <c r="M1224" s="191"/>
      <c r="N1224" s="191"/>
      <c r="O1224" s="191"/>
      <c r="P1224" s="191"/>
      <c r="Q1224" s="191"/>
      <c r="R1224" s="191"/>
      <c r="S1224" s="191"/>
      <c r="T1224" s="191"/>
      <c r="U1224" s="191"/>
      <c r="V1224" s="191"/>
      <c r="W1224" s="191"/>
      <c r="X1224" s="191"/>
      <c r="Y1224" s="191"/>
      <c r="Z1224" s="191"/>
      <c r="AA1224" s="191"/>
      <c r="AB1224" s="191"/>
      <c r="AC1224" s="191"/>
      <c r="AD1224" s="191"/>
    </row>
    <row r="1225" spans="1:30" s="159" customFormat="1" ht="13.8">
      <c r="A1225" s="409"/>
      <c r="B1225" s="441"/>
      <c r="C1225" s="388"/>
      <c r="D1225" s="404"/>
      <c r="E1225" s="399"/>
      <c r="F1225" s="401"/>
      <c r="G1225" s="401"/>
      <c r="H1225" s="401"/>
      <c r="I1225" s="401"/>
      <c r="J1225" s="407"/>
      <c r="K1225" s="191"/>
      <c r="L1225" s="191"/>
      <c r="M1225" s="191"/>
      <c r="N1225" s="191"/>
      <c r="O1225" s="191"/>
      <c r="P1225" s="191"/>
      <c r="Q1225" s="191"/>
      <c r="R1225" s="191"/>
      <c r="S1225" s="191"/>
      <c r="T1225" s="191"/>
      <c r="U1225" s="191"/>
      <c r="V1225" s="191"/>
      <c r="W1225" s="191"/>
      <c r="X1225" s="191"/>
      <c r="Y1225" s="191"/>
      <c r="Z1225" s="191"/>
      <c r="AA1225" s="191"/>
      <c r="AB1225" s="191"/>
      <c r="AC1225" s="191"/>
      <c r="AD1225" s="191"/>
    </row>
    <row r="1226" spans="1:30" s="159" customFormat="1" ht="13.8">
      <c r="A1226" s="409"/>
      <c r="B1226" s="441"/>
      <c r="C1226" s="388"/>
      <c r="D1226" s="408"/>
      <c r="E1226" s="409"/>
      <c r="F1226" s="407"/>
      <c r="G1226" s="407"/>
      <c r="H1226" s="407"/>
      <c r="I1226" s="407"/>
      <c r="J1226" s="407"/>
      <c r="K1226" s="191"/>
      <c r="L1226" s="191"/>
      <c r="M1226" s="191"/>
      <c r="N1226" s="191"/>
      <c r="O1226" s="191"/>
      <c r="P1226" s="191"/>
      <c r="Q1226" s="191"/>
      <c r="R1226" s="191"/>
      <c r="S1226" s="191"/>
      <c r="T1226" s="191"/>
      <c r="U1226" s="191"/>
      <c r="V1226" s="191"/>
      <c r="W1226" s="191"/>
      <c r="X1226" s="191"/>
      <c r="Y1226" s="191"/>
      <c r="Z1226" s="191"/>
      <c r="AA1226" s="191"/>
      <c r="AB1226" s="191"/>
      <c r="AC1226" s="191"/>
      <c r="AD1226" s="191"/>
    </row>
    <row r="1227" spans="1:30" s="198" customFormat="1" ht="13.8">
      <c r="A1227" s="409"/>
      <c r="B1227" s="441"/>
      <c r="C1227" s="388"/>
      <c r="D1227" s="410"/>
      <c r="E1227" s="409"/>
      <c r="F1227" s="407"/>
      <c r="G1227" s="401"/>
      <c r="H1227" s="407"/>
      <c r="I1227" s="407"/>
      <c r="J1227" s="407"/>
      <c r="K1227" s="191"/>
      <c r="L1227" s="191"/>
      <c r="M1227" s="191"/>
      <c r="N1227" s="191"/>
      <c r="O1227" s="191"/>
      <c r="P1227" s="191"/>
      <c r="Q1227" s="191"/>
      <c r="R1227" s="191"/>
      <c r="S1227" s="191"/>
      <c r="T1227" s="191"/>
      <c r="U1227" s="191"/>
      <c r="V1227" s="191"/>
      <c r="W1227" s="191"/>
      <c r="X1227" s="191"/>
      <c r="Y1227" s="191"/>
      <c r="Z1227" s="191"/>
      <c r="AA1227" s="191"/>
      <c r="AB1227" s="191"/>
      <c r="AC1227" s="191"/>
      <c r="AD1227" s="191"/>
    </row>
    <row r="1228" spans="1:30" s="159" customFormat="1" ht="13.8">
      <c r="A1228" s="409"/>
      <c r="B1228" s="441"/>
      <c r="C1228" s="388"/>
      <c r="D1228" s="404"/>
      <c r="E1228" s="399"/>
      <c r="F1228" s="401"/>
      <c r="G1228" s="400"/>
      <c r="H1228" s="401"/>
      <c r="I1228" s="401"/>
      <c r="J1228" s="401"/>
      <c r="K1228" s="191"/>
      <c r="L1228" s="191"/>
      <c r="M1228" s="191"/>
      <c r="N1228" s="191"/>
      <c r="O1228" s="191"/>
      <c r="P1228" s="191"/>
      <c r="Q1228" s="191"/>
      <c r="R1228" s="191"/>
      <c r="S1228" s="191"/>
      <c r="T1228" s="191"/>
      <c r="U1228" s="191"/>
      <c r="V1228" s="191"/>
      <c r="W1228" s="191"/>
      <c r="X1228" s="191"/>
      <c r="Y1228" s="191"/>
      <c r="Z1228" s="191"/>
      <c r="AA1228" s="191"/>
      <c r="AB1228" s="191"/>
      <c r="AC1228" s="191"/>
      <c r="AD1228" s="191"/>
    </row>
    <row r="1229" spans="1:30" s="159" customFormat="1" ht="13.8">
      <c r="A1229" s="409"/>
      <c r="B1229" s="441"/>
      <c r="C1229" s="388"/>
      <c r="D1229" s="398"/>
      <c r="E1229" s="399"/>
      <c r="F1229" s="401"/>
      <c r="G1229" s="401"/>
      <c r="H1229" s="401"/>
      <c r="I1229" s="401"/>
      <c r="J1229" s="401"/>
      <c r="K1229" s="191"/>
      <c r="L1229" s="191"/>
      <c r="M1229" s="191"/>
      <c r="N1229" s="191"/>
      <c r="O1229" s="191"/>
      <c r="P1229" s="191"/>
      <c r="Q1229" s="191"/>
      <c r="R1229" s="191"/>
      <c r="S1229" s="191"/>
      <c r="T1229" s="191"/>
      <c r="U1229" s="191"/>
      <c r="V1229" s="191"/>
      <c r="W1229" s="191"/>
      <c r="X1229" s="191"/>
      <c r="Y1229" s="191"/>
      <c r="Z1229" s="191"/>
      <c r="AA1229" s="191"/>
      <c r="AB1229" s="191"/>
      <c r="AC1229" s="191"/>
      <c r="AD1229" s="191"/>
    </row>
    <row r="1230" spans="1:30" s="159" customFormat="1" ht="13.8">
      <c r="A1230" s="409"/>
      <c r="B1230" s="441"/>
      <c r="C1230" s="388"/>
      <c r="D1230" s="398"/>
      <c r="E1230" s="399"/>
      <c r="F1230" s="401"/>
      <c r="G1230" s="401"/>
      <c r="H1230" s="401"/>
      <c r="I1230" s="401"/>
      <c r="J1230" s="401"/>
      <c r="K1230" s="191"/>
      <c r="L1230" s="191"/>
      <c r="M1230" s="191"/>
      <c r="N1230" s="191"/>
      <c r="O1230" s="191"/>
      <c r="P1230" s="191"/>
      <c r="Q1230" s="191"/>
      <c r="R1230" s="191"/>
      <c r="S1230" s="191"/>
      <c r="T1230" s="191"/>
      <c r="U1230" s="191"/>
      <c r="V1230" s="191"/>
      <c r="W1230" s="191"/>
      <c r="X1230" s="191"/>
      <c r="Y1230" s="191"/>
      <c r="Z1230" s="191"/>
      <c r="AA1230" s="191"/>
      <c r="AB1230" s="191"/>
      <c r="AC1230" s="191"/>
      <c r="AD1230" s="191"/>
    </row>
    <row r="1231" spans="1:30" s="159" customFormat="1" ht="13.8">
      <c r="A1231" s="409"/>
      <c r="B1231" s="441"/>
      <c r="C1231" s="388"/>
      <c r="D1231" s="404"/>
      <c r="E1231" s="399"/>
      <c r="F1231" s="401"/>
      <c r="G1231" s="401"/>
      <c r="H1231" s="401"/>
      <c r="I1231" s="401"/>
      <c r="J1231" s="407"/>
      <c r="K1231" s="191"/>
      <c r="L1231" s="191"/>
      <c r="M1231" s="191"/>
      <c r="N1231" s="191"/>
      <c r="O1231" s="191"/>
      <c r="P1231" s="191"/>
      <c r="Q1231" s="191"/>
      <c r="R1231" s="191"/>
      <c r="S1231" s="191"/>
      <c r="T1231" s="191"/>
      <c r="U1231" s="191"/>
      <c r="V1231" s="191"/>
      <c r="W1231" s="191"/>
      <c r="X1231" s="191"/>
      <c r="Y1231" s="191"/>
      <c r="Z1231" s="191"/>
      <c r="AA1231" s="191"/>
      <c r="AB1231" s="191"/>
      <c r="AC1231" s="191"/>
      <c r="AD1231" s="191"/>
    </row>
    <row r="1232" spans="1:30" s="159" customFormat="1" ht="13.8">
      <c r="A1232" s="409"/>
      <c r="B1232" s="441"/>
      <c r="C1232" s="388"/>
      <c r="D1232" s="408"/>
      <c r="E1232" s="409"/>
      <c r="F1232" s="407"/>
      <c r="G1232" s="407"/>
      <c r="H1232" s="407"/>
      <c r="I1232" s="407"/>
      <c r="J1232" s="407"/>
      <c r="K1232" s="191"/>
      <c r="L1232" s="191"/>
      <c r="M1232" s="191"/>
      <c r="N1232" s="191"/>
      <c r="O1232" s="191"/>
      <c r="P1232" s="191"/>
      <c r="Q1232" s="191"/>
      <c r="R1232" s="191"/>
      <c r="S1232" s="191"/>
      <c r="T1232" s="191"/>
      <c r="U1232" s="191"/>
      <c r="V1232" s="191"/>
      <c r="W1232" s="191"/>
      <c r="X1232" s="191"/>
      <c r="Y1232" s="191"/>
      <c r="Z1232" s="191"/>
      <c r="AA1232" s="191"/>
      <c r="AB1232" s="191"/>
      <c r="AC1232" s="191"/>
      <c r="AD1232" s="191"/>
    </row>
    <row r="1233" spans="1:30" s="198" customFormat="1" ht="13.8">
      <c r="A1233" s="409"/>
      <c r="B1233" s="441"/>
      <c r="C1233" s="388"/>
      <c r="D1233" s="410"/>
      <c r="E1233" s="409"/>
      <c r="F1233" s="407"/>
      <c r="G1233" s="401"/>
      <c r="H1233" s="407"/>
      <c r="I1233" s="407"/>
      <c r="J1233" s="407"/>
      <c r="K1233" s="191"/>
      <c r="L1233" s="191"/>
      <c r="M1233" s="191"/>
      <c r="N1233" s="191"/>
      <c r="O1233" s="191"/>
      <c r="P1233" s="191"/>
      <c r="Q1233" s="191"/>
      <c r="R1233" s="191"/>
      <c r="S1233" s="191"/>
      <c r="T1233" s="191"/>
      <c r="U1233" s="191"/>
      <c r="V1233" s="191"/>
      <c r="W1233" s="191"/>
      <c r="X1233" s="191"/>
      <c r="Y1233" s="191"/>
      <c r="Z1233" s="191"/>
      <c r="AA1233" s="191"/>
      <c r="AB1233" s="191"/>
      <c r="AC1233" s="191"/>
      <c r="AD1233" s="191"/>
    </row>
    <row r="1234" spans="1:30" s="159" customFormat="1" ht="13.8">
      <c r="A1234" s="409"/>
      <c r="B1234" s="441"/>
      <c r="C1234" s="388"/>
      <c r="D1234" s="404"/>
      <c r="E1234" s="399"/>
      <c r="F1234" s="401"/>
      <c r="G1234" s="400"/>
      <c r="H1234" s="401"/>
      <c r="I1234" s="401"/>
      <c r="J1234" s="401"/>
      <c r="K1234" s="191"/>
      <c r="L1234" s="191"/>
      <c r="M1234" s="191"/>
      <c r="N1234" s="191"/>
      <c r="O1234" s="191"/>
      <c r="P1234" s="191"/>
      <c r="Q1234" s="191"/>
      <c r="R1234" s="191"/>
      <c r="S1234" s="191"/>
      <c r="T1234" s="191"/>
      <c r="U1234" s="191"/>
      <c r="V1234" s="191"/>
      <c r="W1234" s="191"/>
      <c r="X1234" s="191"/>
      <c r="Y1234" s="191"/>
      <c r="Z1234" s="191"/>
      <c r="AA1234" s="191"/>
      <c r="AB1234" s="191"/>
      <c r="AC1234" s="191"/>
      <c r="AD1234" s="191"/>
    </row>
    <row r="1235" spans="1:30" s="159" customFormat="1" ht="13.8">
      <c r="A1235" s="409"/>
      <c r="B1235" s="441"/>
      <c r="C1235" s="388"/>
      <c r="D1235" s="398"/>
      <c r="E1235" s="399"/>
      <c r="F1235" s="401"/>
      <c r="G1235" s="401"/>
      <c r="H1235" s="401"/>
      <c r="I1235" s="401"/>
      <c r="J1235" s="401"/>
      <c r="K1235" s="191"/>
      <c r="L1235" s="191"/>
      <c r="M1235" s="191"/>
      <c r="N1235" s="191"/>
      <c r="O1235" s="191"/>
      <c r="P1235" s="191"/>
      <c r="Q1235" s="191"/>
      <c r="R1235" s="191"/>
      <c r="S1235" s="191"/>
      <c r="T1235" s="191"/>
      <c r="U1235" s="191"/>
      <c r="V1235" s="191"/>
      <c r="W1235" s="191"/>
      <c r="X1235" s="191"/>
      <c r="Y1235" s="191"/>
      <c r="Z1235" s="191"/>
      <c r="AA1235" s="191"/>
      <c r="AB1235" s="191"/>
      <c r="AC1235" s="191"/>
      <c r="AD1235" s="191"/>
    </row>
    <row r="1236" spans="1:30" s="159" customFormat="1" ht="13.8">
      <c r="A1236" s="409"/>
      <c r="B1236" s="441"/>
      <c r="C1236" s="388"/>
      <c r="D1236" s="404"/>
      <c r="E1236" s="399"/>
      <c r="F1236" s="401"/>
      <c r="G1236" s="401"/>
      <c r="H1236" s="401"/>
      <c r="I1236" s="401"/>
      <c r="J1236" s="407"/>
      <c r="K1236" s="191"/>
      <c r="L1236" s="191"/>
      <c r="M1236" s="191"/>
      <c r="N1236" s="191"/>
      <c r="O1236" s="191"/>
      <c r="P1236" s="191"/>
      <c r="Q1236" s="191"/>
      <c r="R1236" s="191"/>
      <c r="S1236" s="191"/>
      <c r="T1236" s="191"/>
      <c r="U1236" s="191"/>
      <c r="V1236" s="191"/>
      <c r="W1236" s="191"/>
      <c r="X1236" s="191"/>
      <c r="Y1236" s="191"/>
      <c r="Z1236" s="191"/>
      <c r="AA1236" s="191"/>
      <c r="AB1236" s="191"/>
      <c r="AC1236" s="191"/>
      <c r="AD1236" s="191"/>
    </row>
    <row r="1237" spans="1:30" s="159" customFormat="1" ht="13.8">
      <c r="A1237" s="409"/>
      <c r="B1237" s="441"/>
      <c r="C1237" s="388"/>
      <c r="D1237" s="408"/>
      <c r="E1237" s="409"/>
      <c r="F1237" s="407"/>
      <c r="G1237" s="407"/>
      <c r="H1237" s="407"/>
      <c r="I1237" s="407"/>
      <c r="J1237" s="407"/>
      <c r="K1237" s="191"/>
      <c r="L1237" s="191"/>
      <c r="M1237" s="191"/>
      <c r="N1237" s="191"/>
      <c r="O1237" s="191"/>
      <c r="P1237" s="191"/>
      <c r="Q1237" s="191"/>
      <c r="R1237" s="191"/>
      <c r="S1237" s="191"/>
      <c r="T1237" s="191"/>
      <c r="U1237" s="191"/>
      <c r="V1237" s="191"/>
      <c r="W1237" s="191"/>
      <c r="X1237" s="191"/>
      <c r="Y1237" s="191"/>
      <c r="Z1237" s="191"/>
      <c r="AA1237" s="191"/>
      <c r="AB1237" s="191"/>
      <c r="AC1237" s="191"/>
      <c r="AD1237" s="191"/>
    </row>
    <row r="1238" spans="1:30" s="198" customFormat="1" ht="13.8">
      <c r="A1238" s="409"/>
      <c r="B1238" s="441"/>
      <c r="C1238" s="388"/>
      <c r="D1238" s="410"/>
      <c r="E1238" s="409"/>
      <c r="F1238" s="407"/>
      <c r="G1238" s="401"/>
      <c r="H1238" s="407"/>
      <c r="I1238" s="407"/>
      <c r="J1238" s="407"/>
      <c r="K1238" s="191"/>
      <c r="L1238" s="191"/>
      <c r="M1238" s="191"/>
      <c r="N1238" s="191"/>
      <c r="O1238" s="191"/>
      <c r="P1238" s="191"/>
      <c r="Q1238" s="191"/>
      <c r="R1238" s="191"/>
      <c r="S1238" s="191"/>
      <c r="T1238" s="191"/>
      <c r="U1238" s="191"/>
      <c r="V1238" s="191"/>
      <c r="W1238" s="191"/>
      <c r="X1238" s="191"/>
      <c r="Y1238" s="191"/>
      <c r="Z1238" s="191"/>
      <c r="AA1238" s="191"/>
      <c r="AB1238" s="191"/>
      <c r="AC1238" s="191"/>
      <c r="AD1238" s="191"/>
    </row>
    <row r="1239" spans="1:30" s="159" customFormat="1" ht="13.8">
      <c r="A1239" s="409"/>
      <c r="B1239" s="441"/>
      <c r="C1239" s="388"/>
      <c r="D1239" s="404"/>
      <c r="E1239" s="399"/>
      <c r="F1239" s="401"/>
      <c r="G1239" s="400"/>
      <c r="H1239" s="401"/>
      <c r="I1239" s="401"/>
      <c r="J1239" s="401"/>
      <c r="K1239" s="191"/>
      <c r="L1239" s="191"/>
      <c r="M1239" s="191"/>
      <c r="N1239" s="191"/>
      <c r="O1239" s="191"/>
      <c r="P1239" s="191"/>
      <c r="Q1239" s="191"/>
      <c r="R1239" s="191"/>
      <c r="S1239" s="191"/>
      <c r="T1239" s="191"/>
      <c r="U1239" s="191"/>
      <c r="V1239" s="191"/>
      <c r="W1239" s="191"/>
      <c r="X1239" s="191"/>
      <c r="Y1239" s="191"/>
      <c r="Z1239" s="191"/>
      <c r="AA1239" s="191"/>
      <c r="AB1239" s="191"/>
      <c r="AC1239" s="191"/>
      <c r="AD1239" s="191"/>
    </row>
    <row r="1240" spans="1:30" s="159" customFormat="1" ht="13.8">
      <c r="A1240" s="409"/>
      <c r="B1240" s="441"/>
      <c r="C1240" s="388"/>
      <c r="D1240" s="398"/>
      <c r="E1240" s="399"/>
      <c r="F1240" s="401"/>
      <c r="G1240" s="401"/>
      <c r="H1240" s="401"/>
      <c r="I1240" s="401"/>
      <c r="J1240" s="401"/>
      <c r="K1240" s="191"/>
      <c r="L1240" s="191"/>
      <c r="M1240" s="191"/>
      <c r="N1240" s="191"/>
      <c r="O1240" s="191"/>
      <c r="P1240" s="191"/>
      <c r="Q1240" s="191"/>
      <c r="R1240" s="191"/>
      <c r="S1240" s="191"/>
      <c r="T1240" s="191"/>
      <c r="U1240" s="191"/>
      <c r="V1240" s="191"/>
      <c r="W1240" s="191"/>
      <c r="X1240" s="191"/>
      <c r="Y1240" s="191"/>
      <c r="Z1240" s="191"/>
      <c r="AA1240" s="191"/>
      <c r="AB1240" s="191"/>
      <c r="AC1240" s="191"/>
      <c r="AD1240" s="191"/>
    </row>
    <row r="1241" spans="1:30" s="159" customFormat="1" ht="13.8">
      <c r="A1241" s="409"/>
      <c r="B1241" s="441"/>
      <c r="C1241" s="388"/>
      <c r="D1241" s="398"/>
      <c r="E1241" s="399"/>
      <c r="F1241" s="401"/>
      <c r="G1241" s="401"/>
      <c r="H1241" s="401"/>
      <c r="I1241" s="401"/>
      <c r="J1241" s="401"/>
      <c r="K1241" s="191"/>
      <c r="L1241" s="191"/>
      <c r="M1241" s="191"/>
      <c r="N1241" s="191"/>
      <c r="O1241" s="191"/>
      <c r="P1241" s="191"/>
      <c r="Q1241" s="191"/>
      <c r="R1241" s="191"/>
      <c r="S1241" s="191"/>
      <c r="T1241" s="191"/>
      <c r="U1241" s="191"/>
      <c r="V1241" s="191"/>
      <c r="W1241" s="191"/>
      <c r="X1241" s="191"/>
      <c r="Y1241" s="191"/>
      <c r="Z1241" s="191"/>
      <c r="AA1241" s="191"/>
      <c r="AB1241" s="191"/>
      <c r="AC1241" s="191"/>
      <c r="AD1241" s="191"/>
    </row>
    <row r="1242" spans="1:30" s="159" customFormat="1" ht="13.8">
      <c r="A1242" s="409"/>
      <c r="B1242" s="441"/>
      <c r="C1242" s="388"/>
      <c r="D1242" s="404"/>
      <c r="E1242" s="399"/>
      <c r="F1242" s="401"/>
      <c r="G1242" s="401"/>
      <c r="H1242" s="401"/>
      <c r="I1242" s="401"/>
      <c r="J1242" s="407"/>
      <c r="K1242" s="191"/>
      <c r="L1242" s="191"/>
      <c r="M1242" s="191"/>
      <c r="N1242" s="191"/>
      <c r="O1242" s="191"/>
      <c r="P1242" s="191"/>
      <c r="Q1242" s="191"/>
      <c r="R1242" s="191"/>
      <c r="S1242" s="191"/>
      <c r="T1242" s="191"/>
      <c r="U1242" s="191"/>
      <c r="V1242" s="191"/>
      <c r="W1242" s="191"/>
      <c r="X1242" s="191"/>
      <c r="Y1242" s="191"/>
      <c r="Z1242" s="191"/>
      <c r="AA1242" s="191"/>
      <c r="AB1242" s="191"/>
      <c r="AC1242" s="191"/>
      <c r="AD1242" s="191"/>
    </row>
    <row r="1243" spans="1:30" s="159" customFormat="1" ht="13.8">
      <c r="A1243" s="409"/>
      <c r="B1243" s="441"/>
      <c r="C1243" s="388"/>
      <c r="D1243" s="408"/>
      <c r="E1243" s="409"/>
      <c r="F1243" s="407"/>
      <c r="G1243" s="407"/>
      <c r="H1243" s="407"/>
      <c r="I1243" s="407"/>
      <c r="J1243" s="407"/>
      <c r="K1243" s="191"/>
      <c r="L1243" s="191"/>
      <c r="M1243" s="191"/>
      <c r="N1243" s="191"/>
      <c r="O1243" s="191"/>
      <c r="P1243" s="191"/>
      <c r="Q1243" s="191"/>
      <c r="R1243" s="191"/>
      <c r="S1243" s="191"/>
      <c r="T1243" s="191"/>
      <c r="U1243" s="191"/>
      <c r="V1243" s="191"/>
      <c r="W1243" s="191"/>
      <c r="X1243" s="191"/>
      <c r="Y1243" s="191"/>
      <c r="Z1243" s="191"/>
      <c r="AA1243" s="191"/>
      <c r="AB1243" s="191"/>
      <c r="AC1243" s="191"/>
      <c r="AD1243" s="191"/>
    </row>
    <row r="1244" spans="1:30" s="198" customFormat="1" ht="13.8">
      <c r="A1244" s="409"/>
      <c r="B1244" s="441"/>
      <c r="C1244" s="388"/>
      <c r="D1244" s="410"/>
      <c r="E1244" s="409"/>
      <c r="F1244" s="407"/>
      <c r="G1244" s="401"/>
      <c r="H1244" s="407"/>
      <c r="I1244" s="407"/>
      <c r="J1244" s="407"/>
      <c r="K1244" s="191"/>
      <c r="L1244" s="191"/>
      <c r="M1244" s="191"/>
      <c r="N1244" s="191"/>
      <c r="O1244" s="191"/>
      <c r="P1244" s="191"/>
      <c r="Q1244" s="191"/>
      <c r="R1244" s="191"/>
      <c r="S1244" s="191"/>
      <c r="T1244" s="191"/>
      <c r="U1244" s="191"/>
      <c r="V1244" s="191"/>
      <c r="W1244" s="191"/>
      <c r="X1244" s="191"/>
      <c r="Y1244" s="191"/>
      <c r="Z1244" s="191"/>
      <c r="AA1244" s="191"/>
      <c r="AB1244" s="191"/>
      <c r="AC1244" s="191"/>
      <c r="AD1244" s="191"/>
    </row>
    <row r="1245" spans="1:30" s="159" customFormat="1" ht="13.8">
      <c r="A1245" s="409"/>
      <c r="B1245" s="441"/>
      <c r="C1245" s="388"/>
      <c r="D1245" s="404"/>
      <c r="E1245" s="399"/>
      <c r="F1245" s="401"/>
      <c r="G1245" s="400"/>
      <c r="H1245" s="401"/>
      <c r="I1245" s="401"/>
      <c r="J1245" s="401"/>
      <c r="K1245" s="191"/>
      <c r="L1245" s="191"/>
      <c r="M1245" s="191"/>
      <c r="N1245" s="191"/>
      <c r="O1245" s="191"/>
      <c r="P1245" s="191"/>
      <c r="Q1245" s="191"/>
      <c r="R1245" s="191"/>
      <c r="S1245" s="191"/>
      <c r="T1245" s="191"/>
      <c r="U1245" s="191"/>
      <c r="V1245" s="191"/>
      <c r="W1245" s="191"/>
      <c r="X1245" s="191"/>
      <c r="Y1245" s="191"/>
      <c r="Z1245" s="191"/>
      <c r="AA1245" s="191"/>
      <c r="AB1245" s="191"/>
      <c r="AC1245" s="191"/>
      <c r="AD1245" s="191"/>
    </row>
    <row r="1246" spans="1:30" s="159" customFormat="1" ht="13.8">
      <c r="A1246" s="409"/>
      <c r="B1246" s="441"/>
      <c r="C1246" s="388"/>
      <c r="D1246" s="398"/>
      <c r="E1246" s="399"/>
      <c r="F1246" s="401"/>
      <c r="G1246" s="401"/>
      <c r="H1246" s="401"/>
      <c r="I1246" s="401"/>
      <c r="J1246" s="401"/>
      <c r="K1246" s="191"/>
      <c r="L1246" s="191"/>
      <c r="M1246" s="191"/>
      <c r="N1246" s="191"/>
      <c r="O1246" s="191"/>
      <c r="P1246" s="191"/>
      <c r="Q1246" s="191"/>
      <c r="R1246" s="191"/>
      <c r="S1246" s="191"/>
      <c r="T1246" s="191"/>
      <c r="U1246" s="191"/>
      <c r="V1246" s="191"/>
      <c r="W1246" s="191"/>
      <c r="X1246" s="191"/>
      <c r="Y1246" s="191"/>
      <c r="Z1246" s="191"/>
      <c r="AA1246" s="191"/>
      <c r="AB1246" s="191"/>
      <c r="AC1246" s="191"/>
      <c r="AD1246" s="191"/>
    </row>
    <row r="1247" spans="1:30" s="159" customFormat="1" ht="13.8">
      <c r="A1247" s="409"/>
      <c r="B1247" s="441"/>
      <c r="C1247" s="388"/>
      <c r="D1247" s="404"/>
      <c r="E1247" s="399"/>
      <c r="F1247" s="401"/>
      <c r="G1247" s="401"/>
      <c r="H1247" s="401"/>
      <c r="I1247" s="401"/>
      <c r="J1247" s="407"/>
      <c r="K1247" s="191"/>
      <c r="L1247" s="191"/>
      <c r="M1247" s="191"/>
      <c r="N1247" s="191"/>
      <c r="O1247" s="191"/>
      <c r="P1247" s="191"/>
      <c r="Q1247" s="191"/>
      <c r="R1247" s="191"/>
      <c r="S1247" s="191"/>
      <c r="T1247" s="191"/>
      <c r="U1247" s="191"/>
      <c r="V1247" s="191"/>
      <c r="W1247" s="191"/>
      <c r="X1247" s="191"/>
      <c r="Y1247" s="191"/>
      <c r="Z1247" s="191"/>
      <c r="AA1247" s="191"/>
      <c r="AB1247" s="191"/>
      <c r="AC1247" s="191"/>
      <c r="AD1247" s="191"/>
    </row>
    <row r="1248" spans="1:30" s="159" customFormat="1" ht="13.8">
      <c r="A1248" s="409"/>
      <c r="B1248" s="441"/>
      <c r="C1248" s="388"/>
      <c r="D1248" s="408"/>
      <c r="E1248" s="409"/>
      <c r="F1248" s="407"/>
      <c r="G1248" s="407"/>
      <c r="H1248" s="407"/>
      <c r="I1248" s="407"/>
      <c r="J1248" s="407"/>
      <c r="K1248" s="191"/>
      <c r="L1248" s="191"/>
      <c r="M1248" s="191"/>
      <c r="N1248" s="191"/>
      <c r="O1248" s="191"/>
      <c r="P1248" s="191"/>
      <c r="Q1248" s="191"/>
      <c r="R1248" s="191"/>
      <c r="S1248" s="191"/>
      <c r="T1248" s="191"/>
      <c r="U1248" s="191"/>
      <c r="V1248" s="191"/>
      <c r="W1248" s="191"/>
      <c r="X1248" s="191"/>
      <c r="Y1248" s="191"/>
      <c r="Z1248" s="191"/>
      <c r="AA1248" s="191"/>
      <c r="AB1248" s="191"/>
      <c r="AC1248" s="191"/>
      <c r="AD1248" s="191"/>
    </row>
    <row r="1249" spans="1:30" s="198" customFormat="1" ht="13.8">
      <c r="A1249" s="409"/>
      <c r="B1249" s="441"/>
      <c r="C1249" s="388"/>
      <c r="D1249" s="410"/>
      <c r="E1249" s="409"/>
      <c r="F1249" s="407"/>
      <c r="G1249" s="401"/>
      <c r="H1249" s="407"/>
      <c r="I1249" s="407"/>
      <c r="J1249" s="407"/>
      <c r="K1249" s="191"/>
      <c r="L1249" s="191"/>
      <c r="M1249" s="191"/>
      <c r="N1249" s="191"/>
      <c r="O1249" s="191"/>
      <c r="P1249" s="191"/>
      <c r="Q1249" s="191"/>
      <c r="R1249" s="191"/>
      <c r="S1249" s="191"/>
      <c r="T1249" s="191"/>
      <c r="U1249" s="191"/>
      <c r="V1249" s="191"/>
      <c r="W1249" s="191"/>
      <c r="X1249" s="191"/>
      <c r="Y1249" s="191"/>
      <c r="Z1249" s="191"/>
      <c r="AA1249" s="191"/>
      <c r="AB1249" s="191"/>
      <c r="AC1249" s="191"/>
      <c r="AD1249" s="191"/>
    </row>
    <row r="1250" spans="1:30" s="159" customFormat="1" ht="13.8">
      <c r="A1250" s="409"/>
      <c r="B1250" s="441"/>
      <c r="C1250" s="388"/>
      <c r="D1250" s="404"/>
      <c r="E1250" s="399"/>
      <c r="F1250" s="401"/>
      <c r="G1250" s="401"/>
      <c r="H1250" s="401"/>
      <c r="I1250" s="401"/>
      <c r="J1250" s="401"/>
      <c r="K1250" s="191"/>
      <c r="L1250" s="191"/>
      <c r="M1250" s="191"/>
      <c r="N1250" s="191"/>
      <c r="O1250" s="191"/>
      <c r="P1250" s="191"/>
      <c r="Q1250" s="191"/>
      <c r="R1250" s="191"/>
      <c r="S1250" s="191"/>
      <c r="T1250" s="191"/>
      <c r="U1250" s="191"/>
      <c r="V1250" s="191"/>
      <c r="W1250" s="191"/>
      <c r="X1250" s="191"/>
      <c r="Y1250" s="191"/>
      <c r="Z1250" s="191"/>
      <c r="AA1250" s="191"/>
      <c r="AB1250" s="191"/>
      <c r="AC1250" s="191"/>
      <c r="AD1250" s="191"/>
    </row>
    <row r="1251" spans="1:30" s="159" customFormat="1" ht="13.8">
      <c r="A1251" s="409"/>
      <c r="B1251" s="441"/>
      <c r="C1251" s="388"/>
      <c r="D1251" s="398"/>
      <c r="E1251" s="399"/>
      <c r="F1251" s="401"/>
      <c r="G1251" s="401"/>
      <c r="H1251" s="401"/>
      <c r="I1251" s="401"/>
      <c r="J1251" s="401"/>
      <c r="K1251" s="191"/>
      <c r="L1251" s="191"/>
      <c r="M1251" s="191"/>
      <c r="N1251" s="191"/>
      <c r="O1251" s="191"/>
      <c r="P1251" s="191"/>
      <c r="Q1251" s="191"/>
      <c r="R1251" s="191"/>
      <c r="S1251" s="191"/>
      <c r="T1251" s="191"/>
      <c r="U1251" s="191"/>
      <c r="V1251" s="191"/>
      <c r="W1251" s="191"/>
      <c r="X1251" s="191"/>
      <c r="Y1251" s="191"/>
      <c r="Z1251" s="191"/>
      <c r="AA1251" s="191"/>
      <c r="AB1251" s="191"/>
      <c r="AC1251" s="191"/>
      <c r="AD1251" s="191"/>
    </row>
    <row r="1252" spans="1:30" s="159" customFormat="1" ht="13.8">
      <c r="A1252" s="409"/>
      <c r="B1252" s="441"/>
      <c r="C1252" s="388"/>
      <c r="D1252" s="398"/>
      <c r="E1252" s="399"/>
      <c r="F1252" s="401"/>
      <c r="G1252" s="401"/>
      <c r="H1252" s="401"/>
      <c r="I1252" s="401"/>
      <c r="J1252" s="401"/>
      <c r="K1252" s="191"/>
      <c r="L1252" s="191"/>
      <c r="M1252" s="191"/>
      <c r="N1252" s="191"/>
      <c r="O1252" s="191"/>
      <c r="P1252" s="191"/>
      <c r="Q1252" s="191"/>
      <c r="R1252" s="191"/>
      <c r="S1252" s="191"/>
      <c r="T1252" s="191"/>
      <c r="U1252" s="191"/>
      <c r="V1252" s="191"/>
      <c r="W1252" s="191"/>
      <c r="X1252" s="191"/>
      <c r="Y1252" s="191"/>
      <c r="Z1252" s="191"/>
      <c r="AA1252" s="191"/>
      <c r="AB1252" s="191"/>
      <c r="AC1252" s="191"/>
      <c r="AD1252" s="191"/>
    </row>
    <row r="1253" spans="1:30" s="159" customFormat="1" ht="13.8">
      <c r="A1253" s="409"/>
      <c r="B1253" s="441"/>
      <c r="C1253" s="388"/>
      <c r="D1253" s="404"/>
      <c r="E1253" s="399"/>
      <c r="F1253" s="401"/>
      <c r="G1253" s="401"/>
      <c r="H1253" s="401"/>
      <c r="I1253" s="401"/>
      <c r="J1253" s="407"/>
      <c r="K1253" s="191"/>
      <c r="L1253" s="191"/>
      <c r="M1253" s="191"/>
      <c r="N1253" s="191"/>
      <c r="O1253" s="191"/>
      <c r="P1253" s="191"/>
      <c r="Q1253" s="191"/>
      <c r="R1253" s="191"/>
      <c r="S1253" s="191"/>
      <c r="T1253" s="191"/>
      <c r="U1253" s="191"/>
      <c r="V1253" s="191"/>
      <c r="W1253" s="191"/>
      <c r="X1253" s="191"/>
      <c r="Y1253" s="191"/>
      <c r="Z1253" s="191"/>
      <c r="AA1253" s="191"/>
      <c r="AB1253" s="191"/>
      <c r="AC1253" s="191"/>
      <c r="AD1253" s="191"/>
    </row>
    <row r="1254" spans="1:30" s="191" customFormat="1" ht="13.8">
      <c r="A1254" s="409"/>
      <c r="B1254" s="441"/>
      <c r="C1254" s="388"/>
      <c r="D1254" s="404"/>
      <c r="E1254" s="399"/>
      <c r="F1254" s="401"/>
      <c r="G1254" s="401"/>
      <c r="H1254" s="401"/>
      <c r="I1254" s="401"/>
      <c r="J1254" s="407"/>
    </row>
    <row r="1255" spans="1:30" s="198" customFormat="1" ht="13.8">
      <c r="A1255" s="409"/>
      <c r="B1255" s="441"/>
      <c r="C1255" s="388"/>
      <c r="D1255" s="410"/>
      <c r="E1255" s="409"/>
      <c r="F1255" s="407"/>
      <c r="G1255" s="401"/>
      <c r="H1255" s="407"/>
      <c r="I1255" s="407"/>
      <c r="J1255" s="407"/>
      <c r="K1255" s="191"/>
      <c r="L1255" s="191"/>
      <c r="M1255" s="191"/>
      <c r="N1255" s="191"/>
      <c r="O1255" s="191"/>
      <c r="P1255" s="191"/>
      <c r="Q1255" s="191"/>
      <c r="R1255" s="191"/>
      <c r="S1255" s="191"/>
      <c r="T1255" s="191"/>
      <c r="U1255" s="191"/>
      <c r="V1255" s="191"/>
      <c r="W1255" s="191"/>
      <c r="X1255" s="191"/>
      <c r="Y1255" s="191"/>
      <c r="Z1255" s="191"/>
      <c r="AA1255" s="191"/>
      <c r="AB1255" s="191"/>
      <c r="AC1255" s="191"/>
      <c r="AD1255" s="191"/>
    </row>
    <row r="1256" spans="1:30" s="159" customFormat="1" ht="13.8">
      <c r="A1256" s="409"/>
      <c r="B1256" s="441"/>
      <c r="C1256" s="388"/>
      <c r="D1256" s="404"/>
      <c r="E1256" s="399"/>
      <c r="F1256" s="401"/>
      <c r="G1256" s="400"/>
      <c r="H1256" s="401"/>
      <c r="I1256" s="401"/>
      <c r="J1256" s="401"/>
      <c r="K1256" s="191"/>
      <c r="L1256" s="191"/>
      <c r="M1256" s="191"/>
      <c r="N1256" s="191"/>
      <c r="O1256" s="191"/>
      <c r="P1256" s="191"/>
      <c r="Q1256" s="191"/>
      <c r="R1256" s="191"/>
      <c r="S1256" s="191"/>
      <c r="T1256" s="191"/>
      <c r="U1256" s="191"/>
      <c r="V1256" s="191"/>
      <c r="W1256" s="191"/>
      <c r="X1256" s="191"/>
      <c r="Y1256" s="191"/>
      <c r="Z1256" s="191"/>
      <c r="AA1256" s="191"/>
      <c r="AB1256" s="191"/>
      <c r="AC1256" s="191"/>
      <c r="AD1256" s="191"/>
    </row>
    <row r="1257" spans="1:30" s="159" customFormat="1" ht="13.8">
      <c r="A1257" s="409"/>
      <c r="B1257" s="441"/>
      <c r="C1257" s="388"/>
      <c r="D1257" s="422"/>
      <c r="E1257" s="417"/>
      <c r="F1257" s="418"/>
      <c r="G1257" s="418"/>
      <c r="H1257" s="418"/>
      <c r="I1257" s="401"/>
      <c r="J1257" s="401"/>
      <c r="K1257" s="191"/>
      <c r="L1257" s="191"/>
      <c r="M1257" s="191"/>
      <c r="N1257" s="191"/>
      <c r="O1257" s="191"/>
      <c r="P1257" s="191"/>
      <c r="Q1257" s="191"/>
      <c r="R1257" s="191"/>
      <c r="S1257" s="191"/>
      <c r="T1257" s="191"/>
      <c r="U1257" s="191"/>
      <c r="V1257" s="191"/>
      <c r="W1257" s="191"/>
      <c r="X1257" s="191"/>
      <c r="Y1257" s="191"/>
      <c r="Z1257" s="191"/>
      <c r="AA1257" s="191"/>
      <c r="AB1257" s="191"/>
      <c r="AC1257" s="191"/>
      <c r="AD1257" s="191"/>
    </row>
    <row r="1258" spans="1:30" s="159" customFormat="1" ht="13.8">
      <c r="A1258" s="409"/>
      <c r="B1258" s="441"/>
      <c r="C1258" s="388"/>
      <c r="D1258" s="404"/>
      <c r="E1258" s="399"/>
      <c r="F1258" s="401"/>
      <c r="G1258" s="401"/>
      <c r="H1258" s="401"/>
      <c r="I1258" s="401"/>
      <c r="J1258" s="407"/>
      <c r="K1258" s="191"/>
      <c r="L1258" s="191"/>
      <c r="M1258" s="191"/>
      <c r="N1258" s="191"/>
      <c r="O1258" s="191"/>
      <c r="P1258" s="191"/>
      <c r="Q1258" s="191"/>
      <c r="R1258" s="191"/>
      <c r="S1258" s="191"/>
      <c r="T1258" s="191"/>
      <c r="U1258" s="191"/>
      <c r="V1258" s="191"/>
      <c r="W1258" s="191"/>
      <c r="X1258" s="191"/>
      <c r="Y1258" s="191"/>
      <c r="Z1258" s="191"/>
      <c r="AA1258" s="191"/>
      <c r="AB1258" s="191"/>
      <c r="AC1258" s="191"/>
      <c r="AD1258" s="191"/>
    </row>
    <row r="1259" spans="1:30" s="191" customFormat="1" ht="13.8">
      <c r="A1259" s="409"/>
      <c r="B1259" s="441"/>
      <c r="C1259" s="388"/>
      <c r="D1259" s="404"/>
      <c r="E1259" s="399"/>
      <c r="F1259" s="401"/>
      <c r="G1259" s="401"/>
      <c r="H1259" s="401"/>
      <c r="I1259" s="401"/>
      <c r="J1259" s="407"/>
    </row>
    <row r="1260" spans="1:30" s="198" customFormat="1" ht="13.8">
      <c r="A1260" s="409"/>
      <c r="B1260" s="441"/>
      <c r="C1260" s="388"/>
      <c r="D1260" s="410"/>
      <c r="E1260" s="409"/>
      <c r="F1260" s="407"/>
      <c r="G1260" s="401"/>
      <c r="H1260" s="407"/>
      <c r="I1260" s="407"/>
      <c r="J1260" s="407"/>
      <c r="K1260" s="191"/>
      <c r="L1260" s="191"/>
      <c r="M1260" s="191"/>
      <c r="N1260" s="191"/>
      <c r="O1260" s="191"/>
      <c r="P1260" s="191"/>
      <c r="Q1260" s="191"/>
      <c r="R1260" s="191"/>
      <c r="S1260" s="191"/>
      <c r="T1260" s="191"/>
      <c r="U1260" s="191"/>
      <c r="V1260" s="191"/>
      <c r="W1260" s="191"/>
      <c r="X1260" s="191"/>
      <c r="Y1260" s="191"/>
      <c r="Z1260" s="191"/>
      <c r="AA1260" s="191"/>
      <c r="AB1260" s="191"/>
      <c r="AC1260" s="191"/>
      <c r="AD1260" s="191"/>
    </row>
    <row r="1261" spans="1:30" s="159" customFormat="1" ht="13.8">
      <c r="A1261" s="409"/>
      <c r="B1261" s="441"/>
      <c r="C1261" s="388"/>
      <c r="D1261" s="404"/>
      <c r="E1261" s="399"/>
      <c r="F1261" s="401"/>
      <c r="G1261" s="400"/>
      <c r="H1261" s="401"/>
      <c r="I1261" s="401"/>
      <c r="J1261" s="401"/>
      <c r="K1261" s="191"/>
      <c r="L1261" s="191"/>
      <c r="M1261" s="191"/>
      <c r="N1261" s="191"/>
      <c r="O1261" s="191"/>
      <c r="P1261" s="191"/>
      <c r="Q1261" s="191"/>
      <c r="R1261" s="191"/>
      <c r="S1261" s="191"/>
      <c r="T1261" s="191"/>
      <c r="U1261" s="191"/>
      <c r="V1261" s="191"/>
      <c r="W1261" s="191"/>
      <c r="X1261" s="191"/>
      <c r="Y1261" s="191"/>
      <c r="Z1261" s="191"/>
      <c r="AA1261" s="191"/>
      <c r="AB1261" s="191"/>
      <c r="AC1261" s="191"/>
      <c r="AD1261" s="191"/>
    </row>
    <row r="1262" spans="1:30" s="159" customFormat="1" ht="13.8">
      <c r="A1262" s="409"/>
      <c r="B1262" s="441"/>
      <c r="C1262" s="388"/>
      <c r="D1262" s="422"/>
      <c r="E1262" s="417"/>
      <c r="F1262" s="418"/>
      <c r="G1262" s="418"/>
      <c r="H1262" s="418"/>
      <c r="I1262" s="401"/>
      <c r="J1262" s="401"/>
      <c r="K1262" s="191"/>
      <c r="L1262" s="191"/>
      <c r="M1262" s="191"/>
      <c r="N1262" s="191"/>
      <c r="O1262" s="191"/>
      <c r="P1262" s="191"/>
      <c r="Q1262" s="191"/>
      <c r="R1262" s="191"/>
      <c r="S1262" s="191"/>
      <c r="T1262" s="191"/>
      <c r="U1262" s="191"/>
      <c r="V1262" s="191"/>
      <c r="W1262" s="191"/>
      <c r="X1262" s="191"/>
      <c r="Y1262" s="191"/>
      <c r="Z1262" s="191"/>
      <c r="AA1262" s="191"/>
      <c r="AB1262" s="191"/>
      <c r="AC1262" s="191"/>
      <c r="AD1262" s="191"/>
    </row>
    <row r="1263" spans="1:30" s="159" customFormat="1" ht="13.8">
      <c r="A1263" s="409"/>
      <c r="B1263" s="441"/>
      <c r="C1263" s="388"/>
      <c r="D1263" s="404"/>
      <c r="E1263" s="399"/>
      <c r="F1263" s="401"/>
      <c r="G1263" s="401"/>
      <c r="H1263" s="401"/>
      <c r="I1263" s="401"/>
      <c r="J1263" s="407"/>
      <c r="K1263" s="191"/>
      <c r="L1263" s="191"/>
      <c r="M1263" s="191"/>
      <c r="N1263" s="191"/>
      <c r="O1263" s="191"/>
      <c r="P1263" s="191"/>
      <c r="Q1263" s="191"/>
      <c r="R1263" s="191"/>
      <c r="S1263" s="191"/>
      <c r="T1263" s="191"/>
      <c r="U1263" s="191"/>
      <c r="V1263" s="191"/>
      <c r="W1263" s="191"/>
      <c r="X1263" s="191"/>
      <c r="Y1263" s="191"/>
      <c r="Z1263" s="191"/>
      <c r="AA1263" s="191"/>
      <c r="AB1263" s="191"/>
      <c r="AC1263" s="191"/>
      <c r="AD1263" s="191"/>
    </row>
    <row r="1264" spans="1:30" s="191" customFormat="1" ht="13.8">
      <c r="A1264" s="409"/>
      <c r="B1264" s="441"/>
      <c r="C1264" s="388"/>
      <c r="D1264" s="404"/>
      <c r="E1264" s="399"/>
      <c r="F1264" s="401"/>
      <c r="G1264" s="401"/>
      <c r="H1264" s="401"/>
      <c r="I1264" s="401"/>
      <c r="J1264" s="407"/>
    </row>
    <row r="1265" spans="1:30" s="198" customFormat="1" ht="13.8">
      <c r="A1265" s="409"/>
      <c r="B1265" s="441"/>
      <c r="C1265" s="389"/>
      <c r="D1265" s="411"/>
      <c r="E1265" s="409"/>
      <c r="F1265" s="407"/>
      <c r="G1265" s="401"/>
      <c r="H1265" s="407"/>
      <c r="I1265" s="407"/>
      <c r="J1265" s="407"/>
      <c r="K1265" s="191"/>
      <c r="L1265" s="191"/>
      <c r="M1265" s="191"/>
      <c r="N1265" s="191"/>
      <c r="O1265" s="191"/>
      <c r="P1265" s="191"/>
      <c r="Q1265" s="191"/>
      <c r="R1265" s="191"/>
      <c r="S1265" s="191"/>
      <c r="T1265" s="191"/>
      <c r="U1265" s="191"/>
      <c r="V1265" s="191"/>
      <c r="W1265" s="191"/>
      <c r="X1265" s="191"/>
      <c r="Y1265" s="191"/>
      <c r="Z1265" s="191"/>
      <c r="AA1265" s="191"/>
      <c r="AB1265" s="191"/>
      <c r="AC1265" s="191"/>
      <c r="AD1265" s="191"/>
    </row>
    <row r="1266" spans="1:30" s="159" customFormat="1" ht="13.8">
      <c r="A1266" s="409"/>
      <c r="B1266" s="441"/>
      <c r="C1266" s="388"/>
      <c r="D1266" s="404"/>
      <c r="E1266" s="399"/>
      <c r="F1266" s="401"/>
      <c r="G1266" s="401"/>
      <c r="H1266" s="401"/>
      <c r="I1266" s="401"/>
      <c r="J1266" s="401"/>
      <c r="K1266" s="191"/>
      <c r="L1266" s="191"/>
      <c r="M1266" s="191"/>
      <c r="N1266" s="191"/>
      <c r="O1266" s="191"/>
      <c r="P1266" s="191"/>
      <c r="Q1266" s="191"/>
      <c r="R1266" s="191"/>
      <c r="S1266" s="191"/>
      <c r="T1266" s="191"/>
      <c r="U1266" s="191"/>
      <c r="V1266" s="191"/>
      <c r="W1266" s="191"/>
      <c r="X1266" s="191"/>
      <c r="Y1266" s="191"/>
      <c r="Z1266" s="191"/>
      <c r="AA1266" s="191"/>
      <c r="AB1266" s="191"/>
      <c r="AC1266" s="191"/>
      <c r="AD1266" s="191"/>
    </row>
    <row r="1267" spans="1:30" s="159" customFormat="1" ht="13.8">
      <c r="A1267" s="409"/>
      <c r="B1267" s="441"/>
      <c r="C1267" s="388"/>
      <c r="D1267" s="422"/>
      <c r="E1267" s="417"/>
      <c r="F1267" s="418"/>
      <c r="G1267" s="418"/>
      <c r="H1267" s="401"/>
      <c r="I1267" s="401"/>
      <c r="J1267" s="401"/>
      <c r="K1267" s="191"/>
      <c r="L1267" s="191"/>
      <c r="M1267" s="191"/>
      <c r="N1267" s="191"/>
      <c r="O1267" s="191"/>
      <c r="P1267" s="191"/>
      <c r="Q1267" s="191"/>
      <c r="R1267" s="191"/>
      <c r="S1267" s="191"/>
      <c r="T1267" s="191"/>
      <c r="U1267" s="191"/>
      <c r="V1267" s="191"/>
      <c r="W1267" s="191"/>
      <c r="X1267" s="191"/>
      <c r="Y1267" s="191"/>
      <c r="Z1267" s="191"/>
      <c r="AA1267" s="191"/>
      <c r="AB1267" s="191"/>
      <c r="AC1267" s="191"/>
      <c r="AD1267" s="191"/>
    </row>
    <row r="1268" spans="1:30" s="159" customFormat="1" ht="13.8">
      <c r="A1268" s="409"/>
      <c r="B1268" s="441"/>
      <c r="C1268" s="388"/>
      <c r="D1268" s="422"/>
      <c r="E1268" s="417"/>
      <c r="F1268" s="418"/>
      <c r="G1268" s="418"/>
      <c r="H1268" s="401"/>
      <c r="I1268" s="401"/>
      <c r="J1268" s="401"/>
      <c r="K1268" s="191"/>
      <c r="L1268" s="191"/>
      <c r="M1268" s="191"/>
      <c r="N1268" s="191"/>
      <c r="O1268" s="191"/>
      <c r="P1268" s="191"/>
      <c r="Q1268" s="191"/>
      <c r="R1268" s="191"/>
      <c r="S1268" s="191"/>
      <c r="T1268" s="191"/>
      <c r="U1268" s="191"/>
      <c r="V1268" s="191"/>
      <c r="W1268" s="191"/>
      <c r="X1268" s="191"/>
      <c r="Y1268" s="191"/>
      <c r="Z1268" s="191"/>
      <c r="AA1268" s="191"/>
      <c r="AB1268" s="191"/>
      <c r="AC1268" s="191"/>
      <c r="AD1268" s="191"/>
    </row>
    <row r="1269" spans="1:30" s="159" customFormat="1" ht="13.8">
      <c r="A1269" s="409"/>
      <c r="B1269" s="441"/>
      <c r="C1269" s="388"/>
      <c r="D1269" s="422"/>
      <c r="E1269" s="417"/>
      <c r="F1269" s="418"/>
      <c r="G1269" s="418"/>
      <c r="H1269" s="401"/>
      <c r="I1269" s="401"/>
      <c r="J1269" s="401"/>
      <c r="K1269" s="191"/>
      <c r="L1269" s="191"/>
      <c r="M1269" s="191"/>
      <c r="N1269" s="191"/>
      <c r="O1269" s="191"/>
      <c r="P1269" s="191"/>
      <c r="Q1269" s="191"/>
      <c r="R1269" s="191"/>
      <c r="S1269" s="191"/>
      <c r="T1269" s="191"/>
      <c r="U1269" s="191"/>
      <c r="V1269" s="191"/>
      <c r="W1269" s="191"/>
      <c r="X1269" s="191"/>
      <c r="Y1269" s="191"/>
      <c r="Z1269" s="191"/>
      <c r="AA1269" s="191"/>
      <c r="AB1269" s="191"/>
      <c r="AC1269" s="191"/>
      <c r="AD1269" s="191"/>
    </row>
    <row r="1270" spans="1:30" s="159" customFormat="1" ht="13.8">
      <c r="A1270" s="409"/>
      <c r="B1270" s="441"/>
      <c r="C1270" s="388"/>
      <c r="D1270" s="404"/>
      <c r="E1270" s="399"/>
      <c r="F1270" s="401"/>
      <c r="G1270" s="401"/>
      <c r="H1270" s="401"/>
      <c r="I1270" s="401"/>
      <c r="J1270" s="407"/>
      <c r="K1270" s="191"/>
      <c r="L1270" s="191"/>
      <c r="M1270" s="191"/>
      <c r="N1270" s="191"/>
      <c r="O1270" s="191"/>
      <c r="P1270" s="191"/>
      <c r="Q1270" s="191"/>
      <c r="R1270" s="191"/>
      <c r="S1270" s="191"/>
      <c r="T1270" s="191"/>
      <c r="U1270" s="191"/>
      <c r="V1270" s="191"/>
      <c r="W1270" s="191"/>
      <c r="X1270" s="191"/>
      <c r="Y1270" s="191"/>
      <c r="Z1270" s="191"/>
      <c r="AA1270" s="191"/>
      <c r="AB1270" s="191"/>
      <c r="AC1270" s="191"/>
      <c r="AD1270" s="191"/>
    </row>
    <row r="1271" spans="1:30" s="191" customFormat="1" ht="13.8">
      <c r="A1271" s="409"/>
      <c r="B1271" s="441"/>
      <c r="C1271" s="388"/>
      <c r="D1271" s="404"/>
      <c r="E1271" s="399"/>
      <c r="F1271" s="401"/>
      <c r="G1271" s="401"/>
      <c r="H1271" s="401"/>
      <c r="I1271" s="401"/>
      <c r="J1271" s="407"/>
    </row>
    <row r="1272" spans="1:30" s="198" customFormat="1" ht="13.8">
      <c r="A1272" s="409"/>
      <c r="B1272" s="441"/>
      <c r="C1272" s="389"/>
      <c r="D1272" s="411"/>
      <c r="E1272" s="409"/>
      <c r="F1272" s="407"/>
      <c r="G1272" s="401"/>
      <c r="H1272" s="407"/>
      <c r="I1272" s="407"/>
      <c r="J1272" s="407"/>
      <c r="K1272" s="191"/>
      <c r="L1272" s="191"/>
      <c r="M1272" s="191"/>
      <c r="N1272" s="191"/>
      <c r="O1272" s="191"/>
      <c r="P1272" s="191"/>
      <c r="Q1272" s="191"/>
      <c r="R1272" s="191"/>
      <c r="S1272" s="191"/>
      <c r="T1272" s="191"/>
      <c r="U1272" s="191"/>
      <c r="V1272" s="191"/>
      <c r="W1272" s="191"/>
      <c r="X1272" s="191"/>
      <c r="Y1272" s="191"/>
      <c r="Z1272" s="191"/>
      <c r="AA1272" s="191"/>
      <c r="AB1272" s="191"/>
      <c r="AC1272" s="191"/>
      <c r="AD1272" s="191"/>
    </row>
    <row r="1273" spans="1:30" s="159" customFormat="1" ht="13.8">
      <c r="A1273" s="409"/>
      <c r="B1273" s="441"/>
      <c r="C1273" s="388"/>
      <c r="D1273" s="404"/>
      <c r="E1273" s="399"/>
      <c r="F1273" s="401"/>
      <c r="G1273" s="401"/>
      <c r="H1273" s="401"/>
      <c r="I1273" s="401"/>
      <c r="J1273" s="401"/>
      <c r="K1273" s="191"/>
      <c r="L1273" s="191"/>
      <c r="M1273" s="191"/>
      <c r="N1273" s="191"/>
      <c r="O1273" s="191"/>
      <c r="P1273" s="191"/>
      <c r="Q1273" s="191"/>
      <c r="R1273" s="191"/>
      <c r="S1273" s="191"/>
      <c r="T1273" s="191"/>
      <c r="U1273" s="191"/>
      <c r="V1273" s="191"/>
      <c r="W1273" s="191"/>
      <c r="X1273" s="191"/>
      <c r="Y1273" s="191"/>
      <c r="Z1273" s="191"/>
      <c r="AA1273" s="191"/>
      <c r="AB1273" s="191"/>
      <c r="AC1273" s="191"/>
      <c r="AD1273" s="191"/>
    </row>
    <row r="1274" spans="1:30" s="159" customFormat="1" ht="13.8">
      <c r="A1274" s="409"/>
      <c r="B1274" s="441"/>
      <c r="C1274" s="388"/>
      <c r="D1274" s="416"/>
      <c r="E1274" s="417"/>
      <c r="F1274" s="418"/>
      <c r="G1274" s="418"/>
      <c r="H1274" s="401"/>
      <c r="I1274" s="401"/>
      <c r="J1274" s="401"/>
      <c r="K1274" s="191"/>
      <c r="L1274" s="191"/>
      <c r="M1274" s="191"/>
      <c r="N1274" s="191"/>
      <c r="O1274" s="191"/>
      <c r="P1274" s="191"/>
      <c r="Q1274" s="191"/>
      <c r="R1274" s="191"/>
      <c r="S1274" s="191"/>
      <c r="T1274" s="191"/>
      <c r="U1274" s="191"/>
      <c r="V1274" s="191"/>
      <c r="W1274" s="191"/>
      <c r="X1274" s="191"/>
      <c r="Y1274" s="191"/>
      <c r="Z1274" s="191"/>
      <c r="AA1274" s="191"/>
      <c r="AB1274" s="191"/>
      <c r="AC1274" s="191"/>
      <c r="AD1274" s="191"/>
    </row>
    <row r="1275" spans="1:30" s="159" customFormat="1" ht="13.8">
      <c r="A1275" s="409"/>
      <c r="B1275" s="441"/>
      <c r="C1275" s="388"/>
      <c r="D1275" s="422"/>
      <c r="E1275" s="417"/>
      <c r="F1275" s="418"/>
      <c r="G1275" s="418"/>
      <c r="H1275" s="401"/>
      <c r="I1275" s="401"/>
      <c r="J1275" s="401"/>
      <c r="K1275" s="191"/>
      <c r="L1275" s="191"/>
      <c r="M1275" s="191"/>
      <c r="N1275" s="191"/>
      <c r="O1275" s="191"/>
      <c r="P1275" s="191"/>
      <c r="Q1275" s="191"/>
      <c r="R1275" s="191"/>
      <c r="S1275" s="191"/>
      <c r="T1275" s="191"/>
      <c r="U1275" s="191"/>
      <c r="V1275" s="191"/>
      <c r="W1275" s="191"/>
      <c r="X1275" s="191"/>
      <c r="Y1275" s="191"/>
      <c r="Z1275" s="191"/>
      <c r="AA1275" s="191"/>
      <c r="AB1275" s="191"/>
      <c r="AC1275" s="191"/>
      <c r="AD1275" s="191"/>
    </row>
    <row r="1276" spans="1:30" s="159" customFormat="1" ht="13.8">
      <c r="A1276" s="409"/>
      <c r="B1276" s="441"/>
      <c r="C1276" s="388"/>
      <c r="D1276" s="422"/>
      <c r="E1276" s="417"/>
      <c r="F1276" s="418"/>
      <c r="G1276" s="418"/>
      <c r="H1276" s="401"/>
      <c r="I1276" s="401"/>
      <c r="J1276" s="401"/>
      <c r="K1276" s="191"/>
      <c r="L1276" s="191"/>
      <c r="M1276" s="191"/>
      <c r="N1276" s="191"/>
      <c r="O1276" s="191"/>
      <c r="P1276" s="191"/>
      <c r="Q1276" s="191"/>
      <c r="R1276" s="191"/>
      <c r="S1276" s="191"/>
      <c r="T1276" s="191"/>
      <c r="U1276" s="191"/>
      <c r="V1276" s="191"/>
      <c r="W1276" s="191"/>
      <c r="X1276" s="191"/>
      <c r="Y1276" s="191"/>
      <c r="Z1276" s="191"/>
      <c r="AA1276" s="191"/>
      <c r="AB1276" s="191"/>
      <c r="AC1276" s="191"/>
      <c r="AD1276" s="191"/>
    </row>
    <row r="1277" spans="1:30" s="159" customFormat="1" ht="13.8">
      <c r="A1277" s="409"/>
      <c r="B1277" s="441"/>
      <c r="C1277" s="388"/>
      <c r="D1277" s="422"/>
      <c r="E1277" s="417"/>
      <c r="F1277" s="418"/>
      <c r="G1277" s="418"/>
      <c r="H1277" s="401"/>
      <c r="I1277" s="401"/>
      <c r="J1277" s="401"/>
      <c r="K1277" s="191"/>
      <c r="L1277" s="191"/>
      <c r="M1277" s="191"/>
      <c r="N1277" s="191"/>
      <c r="O1277" s="191"/>
      <c r="P1277" s="191"/>
      <c r="Q1277" s="191"/>
      <c r="R1277" s="191"/>
      <c r="S1277" s="191"/>
      <c r="T1277" s="191"/>
      <c r="U1277" s="191"/>
      <c r="V1277" s="191"/>
      <c r="W1277" s="191"/>
      <c r="X1277" s="191"/>
      <c r="Y1277" s="191"/>
      <c r="Z1277" s="191"/>
      <c r="AA1277" s="191"/>
      <c r="AB1277" s="191"/>
      <c r="AC1277" s="191"/>
      <c r="AD1277" s="191"/>
    </row>
    <row r="1278" spans="1:30" s="159" customFormat="1" ht="13.8">
      <c r="A1278" s="409"/>
      <c r="B1278" s="441"/>
      <c r="C1278" s="388"/>
      <c r="D1278" s="416"/>
      <c r="E1278" s="417"/>
      <c r="F1278" s="418"/>
      <c r="G1278" s="418"/>
      <c r="H1278" s="401"/>
      <c r="I1278" s="401"/>
      <c r="J1278" s="401"/>
      <c r="K1278" s="191"/>
      <c r="L1278" s="191"/>
      <c r="M1278" s="191"/>
      <c r="N1278" s="191"/>
      <c r="O1278" s="191"/>
      <c r="P1278" s="191"/>
      <c r="Q1278" s="191"/>
      <c r="R1278" s="191"/>
      <c r="S1278" s="191"/>
      <c r="T1278" s="191"/>
      <c r="U1278" s="191"/>
      <c r="V1278" s="191"/>
      <c r="W1278" s="191"/>
      <c r="X1278" s="191"/>
      <c r="Y1278" s="191"/>
      <c r="Z1278" s="191"/>
      <c r="AA1278" s="191"/>
      <c r="AB1278" s="191"/>
      <c r="AC1278" s="191"/>
      <c r="AD1278" s="191"/>
    </row>
    <row r="1279" spans="1:30" s="159" customFormat="1" ht="13.8">
      <c r="A1279" s="409"/>
      <c r="B1279" s="441"/>
      <c r="C1279" s="388"/>
      <c r="D1279" s="422"/>
      <c r="E1279" s="417"/>
      <c r="F1279" s="418"/>
      <c r="G1279" s="418"/>
      <c r="H1279" s="401"/>
      <c r="I1279" s="401"/>
      <c r="J1279" s="401"/>
      <c r="K1279" s="191"/>
      <c r="L1279" s="191"/>
      <c r="M1279" s="191"/>
      <c r="N1279" s="191"/>
      <c r="O1279" s="191"/>
      <c r="P1279" s="191"/>
      <c r="Q1279" s="191"/>
      <c r="R1279" s="191"/>
      <c r="S1279" s="191"/>
      <c r="T1279" s="191"/>
      <c r="U1279" s="191"/>
      <c r="V1279" s="191"/>
      <c r="W1279" s="191"/>
      <c r="X1279" s="191"/>
      <c r="Y1279" s="191"/>
      <c r="Z1279" s="191"/>
      <c r="AA1279" s="191"/>
      <c r="AB1279" s="191"/>
      <c r="AC1279" s="191"/>
      <c r="AD1279" s="191"/>
    </row>
    <row r="1280" spans="1:30" s="159" customFormat="1" ht="13.8">
      <c r="A1280" s="409"/>
      <c r="B1280" s="441"/>
      <c r="C1280" s="388"/>
      <c r="D1280" s="422"/>
      <c r="E1280" s="417"/>
      <c r="F1280" s="418"/>
      <c r="G1280" s="418"/>
      <c r="H1280" s="401"/>
      <c r="I1280" s="401"/>
      <c r="J1280" s="401"/>
      <c r="K1280" s="191"/>
      <c r="L1280" s="191"/>
      <c r="M1280" s="191"/>
      <c r="N1280" s="191"/>
      <c r="O1280" s="191"/>
      <c r="P1280" s="191"/>
      <c r="Q1280" s="191"/>
      <c r="R1280" s="191"/>
      <c r="S1280" s="191"/>
      <c r="T1280" s="191"/>
      <c r="U1280" s="191"/>
      <c r="V1280" s="191"/>
      <c r="W1280" s="191"/>
      <c r="X1280" s="191"/>
      <c r="Y1280" s="191"/>
      <c r="Z1280" s="191"/>
      <c r="AA1280" s="191"/>
      <c r="AB1280" s="191"/>
      <c r="AC1280" s="191"/>
      <c r="AD1280" s="191"/>
    </row>
    <row r="1281" spans="1:30" s="159" customFormat="1" ht="13.8">
      <c r="A1281" s="409"/>
      <c r="B1281" s="441"/>
      <c r="C1281" s="388"/>
      <c r="D1281" s="422"/>
      <c r="E1281" s="417"/>
      <c r="F1281" s="418"/>
      <c r="G1281" s="418"/>
      <c r="H1281" s="401"/>
      <c r="I1281" s="401"/>
      <c r="J1281" s="401"/>
      <c r="K1281" s="191"/>
      <c r="L1281" s="191"/>
      <c r="M1281" s="191"/>
      <c r="N1281" s="191"/>
      <c r="O1281" s="191"/>
      <c r="P1281" s="191"/>
      <c r="Q1281" s="191"/>
      <c r="R1281" s="191"/>
      <c r="S1281" s="191"/>
      <c r="T1281" s="191"/>
      <c r="U1281" s="191"/>
      <c r="V1281" s="191"/>
      <c r="W1281" s="191"/>
      <c r="X1281" s="191"/>
      <c r="Y1281" s="191"/>
      <c r="Z1281" s="191"/>
      <c r="AA1281" s="191"/>
      <c r="AB1281" s="191"/>
      <c r="AC1281" s="191"/>
      <c r="AD1281" s="191"/>
    </row>
    <row r="1282" spans="1:30" s="159" customFormat="1" ht="13.8">
      <c r="A1282" s="409"/>
      <c r="B1282" s="441"/>
      <c r="C1282" s="388"/>
      <c r="D1282" s="422"/>
      <c r="E1282" s="417"/>
      <c r="F1282" s="418"/>
      <c r="G1282" s="418"/>
      <c r="H1282" s="401"/>
      <c r="I1282" s="401"/>
      <c r="J1282" s="401"/>
      <c r="K1282" s="191"/>
      <c r="L1282" s="191"/>
      <c r="M1282" s="191"/>
      <c r="N1282" s="191"/>
      <c r="O1282" s="191"/>
      <c r="P1282" s="191"/>
      <c r="Q1282" s="191"/>
      <c r="R1282" s="191"/>
      <c r="S1282" s="191"/>
      <c r="T1282" s="191"/>
      <c r="U1282" s="191"/>
      <c r="V1282" s="191"/>
      <c r="W1282" s="191"/>
      <c r="X1282" s="191"/>
      <c r="Y1282" s="191"/>
      <c r="Z1282" s="191"/>
      <c r="AA1282" s="191"/>
      <c r="AB1282" s="191"/>
      <c r="AC1282" s="191"/>
      <c r="AD1282" s="191"/>
    </row>
    <row r="1283" spans="1:30" s="159" customFormat="1" ht="13.8">
      <c r="A1283" s="409"/>
      <c r="B1283" s="441"/>
      <c r="C1283" s="388"/>
      <c r="D1283" s="422"/>
      <c r="E1283" s="417"/>
      <c r="F1283" s="418"/>
      <c r="G1283" s="418"/>
      <c r="H1283" s="401"/>
      <c r="I1283" s="401"/>
      <c r="J1283" s="401"/>
      <c r="K1283" s="191"/>
      <c r="L1283" s="191"/>
      <c r="M1283" s="191"/>
      <c r="N1283" s="191"/>
      <c r="O1283" s="191"/>
      <c r="P1283" s="191"/>
      <c r="Q1283" s="191"/>
      <c r="R1283" s="191"/>
      <c r="S1283" s="191"/>
      <c r="T1283" s="191"/>
      <c r="U1283" s="191"/>
      <c r="V1283" s="191"/>
      <c r="W1283" s="191"/>
      <c r="X1283" s="191"/>
      <c r="Y1283" s="191"/>
      <c r="Z1283" s="191"/>
      <c r="AA1283" s="191"/>
      <c r="AB1283" s="191"/>
      <c r="AC1283" s="191"/>
      <c r="AD1283" s="191"/>
    </row>
    <row r="1284" spans="1:30" s="159" customFormat="1" ht="13.8">
      <c r="A1284" s="409"/>
      <c r="B1284" s="441"/>
      <c r="C1284" s="388"/>
      <c r="D1284" s="422"/>
      <c r="E1284" s="417"/>
      <c r="F1284" s="418"/>
      <c r="G1284" s="418"/>
      <c r="H1284" s="401"/>
      <c r="I1284" s="401"/>
      <c r="J1284" s="401"/>
      <c r="K1284" s="191"/>
      <c r="L1284" s="191"/>
      <c r="M1284" s="191"/>
      <c r="N1284" s="191"/>
      <c r="O1284" s="191"/>
      <c r="P1284" s="191"/>
      <c r="Q1284" s="191"/>
      <c r="R1284" s="191"/>
      <c r="S1284" s="191"/>
      <c r="T1284" s="191"/>
      <c r="U1284" s="191"/>
      <c r="V1284" s="191"/>
      <c r="W1284" s="191"/>
      <c r="X1284" s="191"/>
      <c r="Y1284" s="191"/>
      <c r="Z1284" s="191"/>
      <c r="AA1284" s="191"/>
      <c r="AB1284" s="191"/>
      <c r="AC1284" s="191"/>
      <c r="AD1284" s="191"/>
    </row>
    <row r="1285" spans="1:30" s="159" customFormat="1" ht="13.8">
      <c r="A1285" s="409"/>
      <c r="B1285" s="441"/>
      <c r="C1285" s="388"/>
      <c r="D1285" s="422"/>
      <c r="E1285" s="417"/>
      <c r="F1285" s="418"/>
      <c r="G1285" s="418"/>
      <c r="H1285" s="401"/>
      <c r="I1285" s="401"/>
      <c r="J1285" s="401"/>
      <c r="K1285" s="191"/>
      <c r="L1285" s="191"/>
      <c r="M1285" s="191"/>
      <c r="N1285" s="191"/>
      <c r="O1285" s="191"/>
      <c r="P1285" s="191"/>
      <c r="Q1285" s="191"/>
      <c r="R1285" s="191"/>
      <c r="S1285" s="191"/>
      <c r="T1285" s="191"/>
      <c r="U1285" s="191"/>
      <c r="V1285" s="191"/>
      <c r="W1285" s="191"/>
      <c r="X1285" s="191"/>
      <c r="Y1285" s="191"/>
      <c r="Z1285" s="191"/>
      <c r="AA1285" s="191"/>
      <c r="AB1285" s="191"/>
      <c r="AC1285" s="191"/>
      <c r="AD1285" s="191"/>
    </row>
    <row r="1286" spans="1:30" s="159" customFormat="1" ht="13.8">
      <c r="A1286" s="409"/>
      <c r="B1286" s="441"/>
      <c r="C1286" s="388"/>
      <c r="D1286" s="416"/>
      <c r="E1286" s="417"/>
      <c r="F1286" s="418"/>
      <c r="G1286" s="418"/>
      <c r="H1286" s="401"/>
      <c r="I1286" s="401"/>
      <c r="J1286" s="401"/>
      <c r="K1286" s="191"/>
      <c r="L1286" s="191"/>
      <c r="M1286" s="191"/>
      <c r="N1286" s="191"/>
      <c r="O1286" s="191"/>
      <c r="P1286" s="191"/>
      <c r="Q1286" s="191"/>
      <c r="R1286" s="191"/>
      <c r="S1286" s="191"/>
      <c r="T1286" s="191"/>
      <c r="U1286" s="191"/>
      <c r="V1286" s="191"/>
      <c r="W1286" s="191"/>
      <c r="X1286" s="191"/>
      <c r="Y1286" s="191"/>
      <c r="Z1286" s="191"/>
      <c r="AA1286" s="191"/>
      <c r="AB1286" s="191"/>
      <c r="AC1286" s="191"/>
      <c r="AD1286" s="191"/>
    </row>
    <row r="1287" spans="1:30" s="159" customFormat="1" ht="13.8">
      <c r="A1287" s="409"/>
      <c r="B1287" s="441"/>
      <c r="C1287" s="388"/>
      <c r="D1287" s="422"/>
      <c r="E1287" s="417"/>
      <c r="F1287" s="418"/>
      <c r="G1287" s="418"/>
      <c r="H1287" s="401"/>
      <c r="I1287" s="401"/>
      <c r="J1287" s="401"/>
      <c r="K1287" s="191"/>
      <c r="L1287" s="191"/>
      <c r="M1287" s="191"/>
      <c r="N1287" s="191"/>
      <c r="O1287" s="191"/>
      <c r="P1287" s="191"/>
      <c r="Q1287" s="191"/>
      <c r="R1287" s="191"/>
      <c r="S1287" s="191"/>
      <c r="T1287" s="191"/>
      <c r="U1287" s="191"/>
      <c r="V1287" s="191"/>
      <c r="W1287" s="191"/>
      <c r="X1287" s="191"/>
      <c r="Y1287" s="191"/>
      <c r="Z1287" s="191"/>
      <c r="AA1287" s="191"/>
      <c r="AB1287" s="191"/>
      <c r="AC1287" s="191"/>
      <c r="AD1287" s="191"/>
    </row>
    <row r="1288" spans="1:30" s="159" customFormat="1" ht="13.8">
      <c r="A1288" s="409"/>
      <c r="B1288" s="441"/>
      <c r="C1288" s="388"/>
      <c r="D1288" s="422"/>
      <c r="E1288" s="417"/>
      <c r="F1288" s="418"/>
      <c r="G1288" s="418"/>
      <c r="H1288" s="401"/>
      <c r="I1288" s="401"/>
      <c r="J1288" s="401"/>
      <c r="K1288" s="191"/>
      <c r="L1288" s="191"/>
      <c r="M1288" s="191"/>
      <c r="N1288" s="191"/>
      <c r="O1288" s="191"/>
      <c r="P1288" s="191"/>
      <c r="Q1288" s="191"/>
      <c r="R1288" s="191"/>
      <c r="S1288" s="191"/>
      <c r="T1288" s="191"/>
      <c r="U1288" s="191"/>
      <c r="V1288" s="191"/>
      <c r="W1288" s="191"/>
      <c r="X1288" s="191"/>
      <c r="Y1288" s="191"/>
      <c r="Z1288" s="191"/>
      <c r="AA1288" s="191"/>
      <c r="AB1288" s="191"/>
      <c r="AC1288" s="191"/>
      <c r="AD1288" s="191"/>
    </row>
    <row r="1289" spans="1:30" s="159" customFormat="1" ht="13.8">
      <c r="A1289" s="409"/>
      <c r="B1289" s="441"/>
      <c r="C1289" s="388"/>
      <c r="D1289" s="422"/>
      <c r="E1289" s="417"/>
      <c r="F1289" s="418"/>
      <c r="G1289" s="418"/>
      <c r="H1289" s="401"/>
      <c r="I1289" s="401"/>
      <c r="J1289" s="401"/>
      <c r="K1289" s="191"/>
      <c r="L1289" s="191"/>
      <c r="M1289" s="191"/>
      <c r="N1289" s="191"/>
      <c r="O1289" s="191"/>
      <c r="P1289" s="191"/>
      <c r="Q1289" s="191"/>
      <c r="R1289" s="191"/>
      <c r="S1289" s="191"/>
      <c r="T1289" s="191"/>
      <c r="U1289" s="191"/>
      <c r="V1289" s="191"/>
      <c r="W1289" s="191"/>
      <c r="X1289" s="191"/>
      <c r="Y1289" s="191"/>
      <c r="Z1289" s="191"/>
      <c r="AA1289" s="191"/>
      <c r="AB1289" s="191"/>
      <c r="AC1289" s="191"/>
      <c r="AD1289" s="191"/>
    </row>
    <row r="1290" spans="1:30" s="159" customFormat="1" ht="13.8">
      <c r="A1290" s="409"/>
      <c r="B1290" s="441"/>
      <c r="C1290" s="388"/>
      <c r="D1290" s="404"/>
      <c r="E1290" s="399"/>
      <c r="F1290" s="401"/>
      <c r="G1290" s="401"/>
      <c r="H1290" s="401"/>
      <c r="I1290" s="401"/>
      <c r="J1290" s="407"/>
      <c r="K1290" s="191"/>
      <c r="L1290" s="191"/>
      <c r="M1290" s="191"/>
      <c r="N1290" s="191"/>
      <c r="O1290" s="191"/>
      <c r="P1290" s="191"/>
      <c r="Q1290" s="191"/>
      <c r="R1290" s="191"/>
      <c r="S1290" s="191"/>
      <c r="T1290" s="191"/>
      <c r="U1290" s="191"/>
      <c r="V1290" s="191"/>
      <c r="W1290" s="191"/>
      <c r="X1290" s="191"/>
      <c r="Y1290" s="191"/>
      <c r="Z1290" s="191"/>
      <c r="AA1290" s="191"/>
      <c r="AB1290" s="191"/>
      <c r="AC1290" s="191"/>
      <c r="AD1290" s="191"/>
    </row>
    <row r="1291" spans="1:30" s="159" customFormat="1" ht="13.8">
      <c r="A1291" s="409"/>
      <c r="B1291" s="441"/>
      <c r="C1291" s="388"/>
      <c r="D1291" s="408"/>
      <c r="E1291" s="409"/>
      <c r="F1291" s="407"/>
      <c r="G1291" s="407"/>
      <c r="H1291" s="407"/>
      <c r="I1291" s="407"/>
      <c r="J1291" s="407"/>
      <c r="K1291" s="191"/>
      <c r="L1291" s="191"/>
      <c r="M1291" s="191"/>
      <c r="N1291" s="191"/>
      <c r="O1291" s="191"/>
      <c r="P1291" s="191"/>
      <c r="Q1291" s="191"/>
      <c r="R1291" s="191"/>
      <c r="S1291" s="191"/>
      <c r="T1291" s="191"/>
      <c r="U1291" s="191"/>
      <c r="V1291" s="191"/>
      <c r="W1291" s="191"/>
      <c r="X1291" s="191"/>
      <c r="Y1291" s="191"/>
      <c r="Z1291" s="191"/>
      <c r="AA1291" s="191"/>
      <c r="AB1291" s="191"/>
      <c r="AC1291" s="191"/>
      <c r="AD1291" s="191"/>
    </row>
    <row r="1292" spans="1:30" s="165" customFormat="1" ht="13.8">
      <c r="A1292" s="409"/>
      <c r="B1292" s="441"/>
      <c r="C1292" s="388"/>
      <c r="D1292" s="408"/>
      <c r="E1292" s="409"/>
      <c r="F1292" s="407"/>
      <c r="G1292" s="407"/>
      <c r="H1292" s="407"/>
      <c r="I1292" s="407"/>
      <c r="J1292" s="407"/>
      <c r="K1292" s="380"/>
      <c r="L1292" s="381"/>
      <c r="M1292" s="191"/>
      <c r="N1292" s="191"/>
      <c r="O1292" s="191"/>
      <c r="P1292" s="191"/>
      <c r="Q1292" s="191"/>
      <c r="R1292" s="191"/>
      <c r="S1292" s="191"/>
      <c r="T1292" s="191"/>
      <c r="U1292" s="191"/>
      <c r="V1292" s="191"/>
      <c r="W1292" s="191"/>
      <c r="X1292" s="191"/>
      <c r="Y1292" s="191"/>
      <c r="Z1292" s="191"/>
      <c r="AA1292" s="191"/>
      <c r="AB1292" s="191"/>
      <c r="AC1292" s="191"/>
      <c r="AD1292" s="191"/>
    </row>
    <row r="1293" spans="1:30" s="18" customFormat="1" ht="13.8">
      <c r="A1293" s="409"/>
      <c r="B1293" s="441"/>
      <c r="C1293" s="388"/>
      <c r="D1293" s="421"/>
      <c r="E1293" s="409"/>
      <c r="F1293" s="407"/>
      <c r="G1293" s="407"/>
      <c r="H1293" s="407"/>
      <c r="I1293" s="407"/>
      <c r="J1293" s="407"/>
      <c r="K1293" s="152"/>
      <c r="L1293" s="152"/>
      <c r="M1293" s="152"/>
      <c r="N1293" s="152"/>
      <c r="O1293" s="152"/>
      <c r="P1293" s="152"/>
      <c r="Q1293" s="152"/>
      <c r="R1293" s="152"/>
      <c r="S1293" s="152"/>
      <c r="T1293" s="152"/>
      <c r="U1293" s="152"/>
      <c r="V1293" s="152"/>
      <c r="W1293" s="152"/>
      <c r="X1293" s="152"/>
      <c r="Y1293" s="152"/>
      <c r="Z1293" s="152"/>
      <c r="AA1293" s="152"/>
      <c r="AB1293" s="152"/>
      <c r="AC1293" s="152"/>
      <c r="AD1293" s="152"/>
    </row>
    <row r="1294" spans="1:30" s="198" customFormat="1" ht="13.8">
      <c r="A1294" s="409"/>
      <c r="B1294" s="441"/>
      <c r="C1294" s="388"/>
      <c r="D1294" s="410"/>
      <c r="E1294" s="409"/>
      <c r="F1294" s="407"/>
      <c r="G1294" s="407"/>
      <c r="H1294" s="407"/>
      <c r="I1294" s="407"/>
      <c r="J1294" s="407"/>
      <c r="K1294" s="191"/>
      <c r="L1294" s="191"/>
      <c r="M1294" s="191"/>
      <c r="N1294" s="191"/>
      <c r="O1294" s="191"/>
      <c r="P1294" s="191"/>
      <c r="Q1294" s="191"/>
      <c r="R1294" s="191"/>
      <c r="S1294" s="191"/>
      <c r="T1294" s="191"/>
      <c r="U1294" s="191"/>
      <c r="V1294" s="191"/>
      <c r="W1294" s="191"/>
      <c r="X1294" s="191"/>
      <c r="Y1294" s="191"/>
      <c r="Z1294" s="191"/>
      <c r="AA1294" s="191"/>
      <c r="AB1294" s="191"/>
      <c r="AC1294" s="191"/>
      <c r="AD1294" s="191"/>
    </row>
    <row r="1295" spans="1:30" s="18" customFormat="1" ht="13.8">
      <c r="A1295" s="409"/>
      <c r="B1295" s="441"/>
      <c r="C1295" s="388"/>
      <c r="D1295" s="408"/>
      <c r="E1295" s="409"/>
      <c r="F1295" s="407"/>
      <c r="G1295" s="407"/>
      <c r="H1295" s="407"/>
      <c r="I1295" s="407"/>
      <c r="J1295" s="407"/>
      <c r="K1295" s="152"/>
      <c r="L1295" s="152"/>
      <c r="M1295" s="152"/>
      <c r="N1295" s="152"/>
      <c r="O1295" s="152"/>
      <c r="P1295" s="152"/>
      <c r="Q1295" s="152"/>
      <c r="R1295" s="152"/>
      <c r="S1295" s="152"/>
      <c r="T1295" s="152"/>
      <c r="U1295" s="152"/>
      <c r="V1295" s="152"/>
      <c r="W1295" s="152"/>
      <c r="X1295" s="152"/>
      <c r="Y1295" s="152"/>
      <c r="Z1295" s="152"/>
      <c r="AA1295" s="152"/>
      <c r="AB1295" s="152"/>
      <c r="AC1295" s="152"/>
      <c r="AD1295" s="152"/>
    </row>
    <row r="1296" spans="1:30" s="199" customFormat="1" ht="13.8">
      <c r="A1296" s="409"/>
      <c r="B1296" s="441"/>
      <c r="C1296" s="388"/>
      <c r="D1296" s="428"/>
      <c r="E1296" s="409"/>
      <c r="F1296" s="407"/>
      <c r="G1296" s="401"/>
      <c r="H1296" s="401"/>
      <c r="I1296" s="407"/>
      <c r="J1296" s="407"/>
      <c r="K1296" s="191"/>
      <c r="L1296" s="191"/>
      <c r="M1296" s="191"/>
      <c r="N1296" s="191"/>
      <c r="O1296" s="191"/>
      <c r="P1296" s="191"/>
      <c r="Q1296" s="191"/>
      <c r="R1296" s="191"/>
      <c r="S1296" s="191"/>
      <c r="T1296" s="191"/>
      <c r="U1296" s="191"/>
      <c r="V1296" s="191"/>
      <c r="W1296" s="191"/>
      <c r="X1296" s="191"/>
      <c r="Y1296" s="191"/>
      <c r="Z1296" s="191"/>
      <c r="AA1296" s="191"/>
      <c r="AB1296" s="191"/>
      <c r="AC1296" s="191"/>
      <c r="AD1296" s="191"/>
    </row>
    <row r="1297" spans="1:30" s="159" customFormat="1" ht="13.8">
      <c r="A1297" s="409"/>
      <c r="B1297" s="441"/>
      <c r="C1297" s="388"/>
      <c r="D1297" s="398"/>
      <c r="E1297" s="399"/>
      <c r="F1297" s="401"/>
      <c r="G1297" s="401"/>
      <c r="H1297" s="401"/>
      <c r="I1297" s="401"/>
      <c r="J1297" s="401"/>
      <c r="K1297" s="191"/>
      <c r="L1297" s="191"/>
      <c r="M1297" s="191"/>
      <c r="N1297" s="191"/>
      <c r="O1297" s="191"/>
      <c r="P1297" s="191"/>
      <c r="Q1297" s="191"/>
      <c r="R1297" s="191"/>
      <c r="S1297" s="191"/>
      <c r="T1297" s="191"/>
      <c r="U1297" s="191"/>
      <c r="V1297" s="191"/>
      <c r="W1297" s="191"/>
      <c r="X1297" s="191"/>
      <c r="Y1297" s="191"/>
      <c r="Z1297" s="191"/>
      <c r="AA1297" s="191"/>
      <c r="AB1297" s="191"/>
      <c r="AC1297" s="191"/>
      <c r="AD1297" s="191"/>
    </row>
    <row r="1298" spans="1:30" s="159" customFormat="1" ht="13.8">
      <c r="A1298" s="409"/>
      <c r="B1298" s="441"/>
      <c r="C1298" s="388"/>
      <c r="D1298" s="404"/>
      <c r="E1298" s="399"/>
      <c r="F1298" s="401"/>
      <c r="G1298" s="401"/>
      <c r="H1298" s="401"/>
      <c r="I1298" s="401"/>
      <c r="J1298" s="407"/>
      <c r="K1298" s="191"/>
      <c r="L1298" s="191"/>
      <c r="M1298" s="191"/>
      <c r="N1298" s="191"/>
      <c r="O1298" s="191"/>
      <c r="P1298" s="191"/>
      <c r="Q1298" s="191"/>
      <c r="R1298" s="191"/>
      <c r="S1298" s="191"/>
      <c r="T1298" s="191"/>
      <c r="U1298" s="191"/>
      <c r="V1298" s="191"/>
      <c r="W1298" s="191"/>
      <c r="X1298" s="191"/>
      <c r="Y1298" s="191"/>
      <c r="Z1298" s="191"/>
      <c r="AA1298" s="191"/>
      <c r="AB1298" s="191"/>
      <c r="AC1298" s="191"/>
      <c r="AD1298" s="191"/>
    </row>
    <row r="1299" spans="1:30" s="159" customFormat="1" ht="13.8">
      <c r="A1299" s="409"/>
      <c r="B1299" s="441"/>
      <c r="C1299" s="388"/>
      <c r="D1299" s="408"/>
      <c r="E1299" s="409"/>
      <c r="F1299" s="407"/>
      <c r="G1299" s="407"/>
      <c r="H1299" s="407"/>
      <c r="I1299" s="407"/>
      <c r="J1299" s="407"/>
      <c r="K1299" s="191"/>
      <c r="L1299" s="191"/>
      <c r="M1299" s="191"/>
      <c r="N1299" s="191"/>
      <c r="O1299" s="191"/>
      <c r="P1299" s="191"/>
      <c r="Q1299" s="191"/>
      <c r="R1299" s="191"/>
      <c r="S1299" s="191"/>
      <c r="T1299" s="191"/>
      <c r="U1299" s="191"/>
      <c r="V1299" s="191"/>
      <c r="W1299" s="191"/>
      <c r="X1299" s="191"/>
      <c r="Y1299" s="191"/>
      <c r="Z1299" s="191"/>
      <c r="AA1299" s="191"/>
      <c r="AB1299" s="191"/>
      <c r="AC1299" s="191"/>
      <c r="AD1299" s="191"/>
    </row>
    <row r="1300" spans="1:30" s="203" customFormat="1" ht="13.8">
      <c r="A1300" s="409"/>
      <c r="B1300" s="441"/>
      <c r="C1300" s="388"/>
      <c r="D1300" s="428"/>
      <c r="E1300" s="409"/>
      <c r="F1300" s="407"/>
      <c r="G1300" s="401"/>
      <c r="H1300" s="401"/>
      <c r="I1300" s="407"/>
      <c r="J1300" s="407"/>
      <c r="K1300" s="152"/>
      <c r="L1300" s="152"/>
      <c r="M1300" s="152"/>
      <c r="N1300" s="152"/>
      <c r="O1300" s="152"/>
      <c r="P1300" s="152"/>
      <c r="Q1300" s="152"/>
      <c r="R1300" s="152"/>
      <c r="S1300" s="152"/>
      <c r="T1300" s="152"/>
      <c r="U1300" s="152"/>
      <c r="V1300" s="152"/>
      <c r="W1300" s="152"/>
      <c r="X1300" s="152"/>
      <c r="Y1300" s="152"/>
      <c r="Z1300" s="152"/>
      <c r="AA1300" s="152"/>
      <c r="AB1300" s="152"/>
      <c r="AC1300" s="152"/>
      <c r="AD1300" s="152"/>
    </row>
    <row r="1301" spans="1:30" s="18" customFormat="1" ht="13.8">
      <c r="A1301" s="409"/>
      <c r="B1301" s="441"/>
      <c r="C1301" s="388"/>
      <c r="D1301" s="398"/>
      <c r="E1301" s="399"/>
      <c r="F1301" s="401"/>
      <c r="G1301" s="401"/>
      <c r="H1301" s="401"/>
      <c r="I1301" s="401"/>
      <c r="J1301" s="401"/>
      <c r="K1301" s="152"/>
      <c r="L1301" s="152"/>
      <c r="M1301" s="152"/>
      <c r="N1301" s="152"/>
      <c r="O1301" s="152"/>
      <c r="P1301" s="152"/>
      <c r="Q1301" s="152"/>
      <c r="R1301" s="152"/>
      <c r="S1301" s="152"/>
      <c r="T1301" s="152"/>
      <c r="U1301" s="152"/>
      <c r="V1301" s="152"/>
      <c r="W1301" s="152"/>
      <c r="X1301" s="152"/>
      <c r="Y1301" s="152"/>
      <c r="Z1301" s="152"/>
      <c r="AA1301" s="152"/>
      <c r="AB1301" s="152"/>
      <c r="AC1301" s="152"/>
      <c r="AD1301" s="152"/>
    </row>
    <row r="1302" spans="1:30" s="18" customFormat="1" ht="13.8">
      <c r="A1302" s="409"/>
      <c r="B1302" s="441"/>
      <c r="C1302" s="388"/>
      <c r="D1302" s="404"/>
      <c r="E1302" s="399"/>
      <c r="F1302" s="401"/>
      <c r="G1302" s="401"/>
      <c r="H1302" s="401"/>
      <c r="I1302" s="401"/>
      <c r="J1302" s="407"/>
      <c r="K1302" s="152"/>
      <c r="L1302" s="152"/>
      <c r="M1302" s="152"/>
      <c r="N1302" s="152"/>
      <c r="O1302" s="152"/>
      <c r="P1302" s="152"/>
      <c r="Q1302" s="152"/>
      <c r="R1302" s="152"/>
      <c r="S1302" s="152"/>
      <c r="T1302" s="152"/>
      <c r="U1302" s="152"/>
      <c r="V1302" s="152"/>
      <c r="W1302" s="152"/>
      <c r="X1302" s="152"/>
      <c r="Y1302" s="152"/>
      <c r="Z1302" s="152"/>
      <c r="AA1302" s="152"/>
      <c r="AB1302" s="152"/>
      <c r="AC1302" s="152"/>
      <c r="AD1302" s="152"/>
    </row>
    <row r="1303" spans="1:30" s="18" customFormat="1" ht="13.8">
      <c r="A1303" s="409"/>
      <c r="B1303" s="441"/>
      <c r="C1303" s="388"/>
      <c r="D1303" s="408"/>
      <c r="E1303" s="409"/>
      <c r="F1303" s="407"/>
      <c r="G1303" s="407"/>
      <c r="H1303" s="407"/>
      <c r="I1303" s="407"/>
      <c r="J1303" s="407"/>
      <c r="K1303" s="152"/>
      <c r="L1303" s="152"/>
      <c r="M1303" s="152"/>
      <c r="N1303" s="152"/>
      <c r="O1303" s="152"/>
      <c r="P1303" s="152"/>
      <c r="Q1303" s="152"/>
      <c r="R1303" s="152"/>
      <c r="S1303" s="152"/>
      <c r="T1303" s="152"/>
      <c r="U1303" s="152"/>
      <c r="V1303" s="152"/>
      <c r="W1303" s="152"/>
      <c r="X1303" s="152"/>
      <c r="Y1303" s="152"/>
      <c r="Z1303" s="152"/>
      <c r="AA1303" s="152"/>
      <c r="AB1303" s="152"/>
      <c r="AC1303" s="152"/>
      <c r="AD1303" s="152"/>
    </row>
    <row r="1304" spans="1:30" s="199" customFormat="1" ht="13.8">
      <c r="A1304" s="409"/>
      <c r="B1304" s="441"/>
      <c r="C1304" s="388"/>
      <c r="D1304" s="428"/>
      <c r="E1304" s="409"/>
      <c r="F1304" s="407"/>
      <c r="G1304" s="401"/>
      <c r="H1304" s="401"/>
      <c r="I1304" s="407"/>
      <c r="J1304" s="407"/>
      <c r="K1304" s="191"/>
      <c r="L1304" s="191"/>
      <c r="M1304" s="191"/>
      <c r="N1304" s="191"/>
      <c r="O1304" s="191"/>
      <c r="P1304" s="191"/>
      <c r="Q1304" s="191"/>
      <c r="R1304" s="191"/>
      <c r="S1304" s="191"/>
      <c r="T1304" s="191"/>
      <c r="U1304" s="191"/>
      <c r="V1304" s="191"/>
      <c r="W1304" s="191"/>
      <c r="X1304" s="191"/>
      <c r="Y1304" s="191"/>
      <c r="Z1304" s="191"/>
      <c r="AA1304" s="191"/>
      <c r="AB1304" s="191"/>
      <c r="AC1304" s="191"/>
      <c r="AD1304" s="191"/>
    </row>
    <row r="1305" spans="1:30" s="159" customFormat="1" ht="13.8">
      <c r="A1305" s="409"/>
      <c r="B1305" s="441"/>
      <c r="C1305" s="388"/>
      <c r="D1305" s="398"/>
      <c r="E1305" s="399"/>
      <c r="F1305" s="401"/>
      <c r="G1305" s="401"/>
      <c r="H1305" s="401"/>
      <c r="I1305" s="401"/>
      <c r="J1305" s="401"/>
      <c r="K1305" s="191"/>
      <c r="L1305" s="191"/>
      <c r="M1305" s="191"/>
      <c r="N1305" s="191"/>
      <c r="O1305" s="191"/>
      <c r="P1305" s="191"/>
      <c r="Q1305" s="191"/>
      <c r="R1305" s="191"/>
      <c r="S1305" s="191"/>
      <c r="T1305" s="191"/>
      <c r="U1305" s="191"/>
      <c r="V1305" s="191"/>
      <c r="W1305" s="191"/>
      <c r="X1305" s="191"/>
      <c r="Y1305" s="191"/>
      <c r="Z1305" s="191"/>
      <c r="AA1305" s="191"/>
      <c r="AB1305" s="191"/>
      <c r="AC1305" s="191"/>
      <c r="AD1305" s="191"/>
    </row>
    <row r="1306" spans="1:30" s="159" customFormat="1" ht="13.8">
      <c r="A1306" s="409"/>
      <c r="B1306" s="441"/>
      <c r="C1306" s="388"/>
      <c r="D1306" s="404"/>
      <c r="E1306" s="399"/>
      <c r="F1306" s="401"/>
      <c r="G1306" s="401"/>
      <c r="H1306" s="401"/>
      <c r="I1306" s="401"/>
      <c r="J1306" s="407"/>
      <c r="K1306" s="191"/>
      <c r="L1306" s="191"/>
      <c r="M1306" s="191"/>
      <c r="N1306" s="191"/>
      <c r="O1306" s="191"/>
      <c r="P1306" s="191"/>
      <c r="Q1306" s="191"/>
      <c r="R1306" s="191"/>
      <c r="S1306" s="191"/>
      <c r="T1306" s="191"/>
      <c r="U1306" s="191"/>
      <c r="V1306" s="191"/>
      <c r="W1306" s="191"/>
      <c r="X1306" s="191"/>
      <c r="Y1306" s="191"/>
      <c r="Z1306" s="191"/>
      <c r="AA1306" s="191"/>
      <c r="AB1306" s="191"/>
      <c r="AC1306" s="191"/>
      <c r="AD1306" s="191"/>
    </row>
    <row r="1307" spans="1:30" s="159" customFormat="1" ht="13.8">
      <c r="A1307" s="409"/>
      <c r="B1307" s="441"/>
      <c r="C1307" s="388"/>
      <c r="D1307" s="408"/>
      <c r="E1307" s="409"/>
      <c r="F1307" s="407"/>
      <c r="G1307" s="407"/>
      <c r="H1307" s="407"/>
      <c r="I1307" s="407"/>
      <c r="J1307" s="407"/>
      <c r="K1307" s="191"/>
      <c r="L1307" s="191"/>
      <c r="M1307" s="191"/>
      <c r="N1307" s="191"/>
      <c r="O1307" s="191"/>
      <c r="P1307" s="191"/>
      <c r="Q1307" s="191"/>
      <c r="R1307" s="191"/>
      <c r="S1307" s="191"/>
      <c r="T1307" s="191"/>
      <c r="U1307" s="191"/>
      <c r="V1307" s="191"/>
      <c r="W1307" s="191"/>
      <c r="X1307" s="191"/>
      <c r="Y1307" s="191"/>
      <c r="Z1307" s="191"/>
      <c r="AA1307" s="191"/>
      <c r="AB1307" s="191"/>
      <c r="AC1307" s="191"/>
      <c r="AD1307" s="191"/>
    </row>
    <row r="1308" spans="1:30" s="199" customFormat="1" ht="13.8">
      <c r="A1308" s="409"/>
      <c r="B1308" s="441"/>
      <c r="C1308" s="388"/>
      <c r="D1308" s="428"/>
      <c r="E1308" s="409"/>
      <c r="F1308" s="407"/>
      <c r="G1308" s="401"/>
      <c r="H1308" s="401"/>
      <c r="I1308" s="407"/>
      <c r="J1308" s="407"/>
      <c r="K1308" s="191"/>
      <c r="L1308" s="191"/>
      <c r="M1308" s="191"/>
      <c r="N1308" s="191"/>
      <c r="O1308" s="191"/>
      <c r="P1308" s="191"/>
      <c r="Q1308" s="191"/>
      <c r="R1308" s="191"/>
      <c r="S1308" s="191"/>
      <c r="T1308" s="191"/>
      <c r="U1308" s="191"/>
      <c r="V1308" s="191"/>
      <c r="W1308" s="191"/>
      <c r="X1308" s="191"/>
      <c r="Y1308" s="191"/>
      <c r="Z1308" s="191"/>
      <c r="AA1308" s="191"/>
      <c r="AB1308" s="191"/>
      <c r="AC1308" s="191"/>
      <c r="AD1308" s="191"/>
    </row>
    <row r="1309" spans="1:30" s="159" customFormat="1" ht="13.8">
      <c r="A1309" s="409"/>
      <c r="B1309" s="441"/>
      <c r="C1309" s="388"/>
      <c r="D1309" s="398"/>
      <c r="E1309" s="399"/>
      <c r="F1309" s="401"/>
      <c r="G1309" s="401"/>
      <c r="H1309" s="401"/>
      <c r="I1309" s="401"/>
      <c r="J1309" s="401"/>
      <c r="K1309" s="191"/>
      <c r="L1309" s="191"/>
      <c r="M1309" s="191"/>
      <c r="N1309" s="191"/>
      <c r="O1309" s="191"/>
      <c r="P1309" s="191"/>
      <c r="Q1309" s="191"/>
      <c r="R1309" s="191"/>
      <c r="S1309" s="191"/>
      <c r="T1309" s="191"/>
      <c r="U1309" s="191"/>
      <c r="V1309" s="191"/>
      <c r="W1309" s="191"/>
      <c r="X1309" s="191"/>
      <c r="Y1309" s="191"/>
      <c r="Z1309" s="191"/>
      <c r="AA1309" s="191"/>
      <c r="AB1309" s="191"/>
      <c r="AC1309" s="191"/>
      <c r="AD1309" s="191"/>
    </row>
    <row r="1310" spans="1:30" s="159" customFormat="1" ht="13.8">
      <c r="A1310" s="409"/>
      <c r="B1310" s="441"/>
      <c r="C1310" s="388"/>
      <c r="D1310" s="404"/>
      <c r="E1310" s="399"/>
      <c r="F1310" s="401"/>
      <c r="G1310" s="401"/>
      <c r="H1310" s="401"/>
      <c r="I1310" s="401"/>
      <c r="J1310" s="407"/>
      <c r="K1310" s="191"/>
      <c r="L1310" s="191"/>
      <c r="M1310" s="191"/>
      <c r="N1310" s="191"/>
      <c r="O1310" s="191"/>
      <c r="P1310" s="191"/>
      <c r="Q1310" s="191"/>
      <c r="R1310" s="191"/>
      <c r="S1310" s="191"/>
      <c r="T1310" s="191"/>
      <c r="U1310" s="191"/>
      <c r="V1310" s="191"/>
      <c r="W1310" s="191"/>
      <c r="X1310" s="191"/>
      <c r="Y1310" s="191"/>
      <c r="Z1310" s="191"/>
      <c r="AA1310" s="191"/>
      <c r="AB1310" s="191"/>
      <c r="AC1310" s="191"/>
      <c r="AD1310" s="191"/>
    </row>
    <row r="1311" spans="1:30" s="159" customFormat="1" ht="13.8">
      <c r="A1311" s="409"/>
      <c r="B1311" s="441"/>
      <c r="C1311" s="388"/>
      <c r="D1311" s="408"/>
      <c r="E1311" s="409"/>
      <c r="F1311" s="407"/>
      <c r="G1311" s="407"/>
      <c r="H1311" s="407"/>
      <c r="I1311" s="407"/>
      <c r="J1311" s="407"/>
      <c r="K1311" s="191"/>
      <c r="L1311" s="191"/>
      <c r="M1311" s="191"/>
      <c r="N1311" s="191"/>
      <c r="O1311" s="191"/>
      <c r="P1311" s="191"/>
      <c r="Q1311" s="191"/>
      <c r="R1311" s="191"/>
      <c r="S1311" s="191"/>
      <c r="T1311" s="191"/>
      <c r="U1311" s="191"/>
      <c r="V1311" s="191"/>
      <c r="W1311" s="191"/>
      <c r="X1311" s="191"/>
      <c r="Y1311" s="191"/>
      <c r="Z1311" s="191"/>
      <c r="AA1311" s="191"/>
      <c r="AB1311" s="191"/>
      <c r="AC1311" s="191"/>
      <c r="AD1311" s="191"/>
    </row>
    <row r="1312" spans="1:30" s="199" customFormat="1" ht="13.8">
      <c r="A1312" s="409"/>
      <c r="B1312" s="441"/>
      <c r="C1312" s="389"/>
      <c r="D1312" s="419"/>
      <c r="E1312" s="409"/>
      <c r="F1312" s="407"/>
      <c r="G1312" s="401"/>
      <c r="H1312" s="401"/>
      <c r="I1312" s="407"/>
      <c r="J1312" s="407"/>
      <c r="K1312" s="191"/>
      <c r="L1312" s="191"/>
      <c r="M1312" s="191"/>
      <c r="N1312" s="191"/>
      <c r="O1312" s="191"/>
      <c r="P1312" s="191"/>
      <c r="Q1312" s="191"/>
      <c r="R1312" s="191"/>
      <c r="S1312" s="191"/>
      <c r="T1312" s="191"/>
      <c r="U1312" s="191"/>
      <c r="V1312" s="191"/>
      <c r="W1312" s="191"/>
      <c r="X1312" s="191"/>
      <c r="Y1312" s="191"/>
      <c r="Z1312" s="191"/>
      <c r="AA1312" s="191"/>
      <c r="AB1312" s="191"/>
      <c r="AC1312" s="191"/>
      <c r="AD1312" s="191"/>
    </row>
    <row r="1313" spans="1:30" s="159" customFormat="1" ht="13.8">
      <c r="A1313" s="409"/>
      <c r="B1313" s="441"/>
      <c r="C1313" s="388"/>
      <c r="D1313" s="398"/>
      <c r="E1313" s="399"/>
      <c r="F1313" s="401"/>
      <c r="G1313" s="401"/>
      <c r="H1313" s="401"/>
      <c r="I1313" s="401"/>
      <c r="J1313" s="401"/>
      <c r="K1313" s="191"/>
      <c r="L1313" s="191"/>
      <c r="M1313" s="191"/>
      <c r="N1313" s="191"/>
      <c r="O1313" s="191"/>
      <c r="P1313" s="191"/>
      <c r="Q1313" s="191"/>
      <c r="R1313" s="191"/>
      <c r="S1313" s="191"/>
      <c r="T1313" s="191"/>
      <c r="U1313" s="191"/>
      <c r="V1313" s="191"/>
      <c r="W1313" s="191"/>
      <c r="X1313" s="191"/>
      <c r="Y1313" s="191"/>
      <c r="Z1313" s="191"/>
      <c r="AA1313" s="191"/>
      <c r="AB1313" s="191"/>
      <c r="AC1313" s="191"/>
      <c r="AD1313" s="191"/>
    </row>
    <row r="1314" spans="1:30" s="159" customFormat="1" ht="13.8">
      <c r="A1314" s="409"/>
      <c r="B1314" s="441"/>
      <c r="C1314" s="388"/>
      <c r="D1314" s="404"/>
      <c r="E1314" s="399"/>
      <c r="F1314" s="401"/>
      <c r="G1314" s="401"/>
      <c r="H1314" s="401"/>
      <c r="I1314" s="401"/>
      <c r="J1314" s="407"/>
      <c r="K1314" s="191"/>
      <c r="L1314" s="191"/>
      <c r="M1314" s="191"/>
      <c r="N1314" s="191"/>
      <c r="O1314" s="191"/>
      <c r="P1314" s="191"/>
      <c r="Q1314" s="191"/>
      <c r="R1314" s="191"/>
      <c r="S1314" s="191"/>
      <c r="T1314" s="191"/>
      <c r="U1314" s="191"/>
      <c r="V1314" s="191"/>
      <c r="W1314" s="191"/>
      <c r="X1314" s="191"/>
      <c r="Y1314" s="191"/>
      <c r="Z1314" s="191"/>
      <c r="AA1314" s="191"/>
      <c r="AB1314" s="191"/>
      <c r="AC1314" s="191"/>
      <c r="AD1314" s="191"/>
    </row>
    <row r="1315" spans="1:30" s="159" customFormat="1" ht="13.8">
      <c r="A1315" s="409"/>
      <c r="B1315" s="441"/>
      <c r="C1315" s="388"/>
      <c r="D1315" s="408"/>
      <c r="E1315" s="409"/>
      <c r="F1315" s="407"/>
      <c r="G1315" s="407"/>
      <c r="H1315" s="407"/>
      <c r="I1315" s="407"/>
      <c r="J1315" s="407"/>
      <c r="K1315" s="191"/>
      <c r="L1315" s="191"/>
      <c r="M1315" s="191"/>
      <c r="N1315" s="191"/>
      <c r="O1315" s="191"/>
      <c r="P1315" s="191"/>
      <c r="Q1315" s="191"/>
      <c r="R1315" s="191"/>
      <c r="S1315" s="191"/>
      <c r="T1315" s="191"/>
      <c r="U1315" s="191"/>
      <c r="V1315" s="191"/>
      <c r="W1315" s="191"/>
      <c r="X1315" s="191"/>
      <c r="Y1315" s="191"/>
      <c r="Z1315" s="191"/>
      <c r="AA1315" s="191"/>
      <c r="AB1315" s="191"/>
      <c r="AC1315" s="191"/>
      <c r="AD1315" s="191"/>
    </row>
    <row r="1316" spans="1:30" s="165" customFormat="1" ht="13.8">
      <c r="A1316" s="409"/>
      <c r="B1316" s="441"/>
      <c r="C1316" s="388"/>
      <c r="D1316" s="410"/>
      <c r="E1316" s="409"/>
      <c r="F1316" s="407"/>
      <c r="G1316" s="407"/>
      <c r="H1316" s="407"/>
      <c r="I1316" s="407"/>
      <c r="J1316" s="407"/>
      <c r="K1316" s="191"/>
      <c r="L1316" s="191"/>
      <c r="M1316" s="191"/>
      <c r="N1316" s="191"/>
      <c r="O1316" s="191"/>
      <c r="P1316" s="191"/>
      <c r="Q1316" s="191"/>
      <c r="R1316" s="191"/>
      <c r="S1316" s="191"/>
      <c r="T1316" s="191"/>
      <c r="U1316" s="191"/>
      <c r="V1316" s="191"/>
      <c r="W1316" s="191"/>
      <c r="X1316" s="191"/>
      <c r="Y1316" s="191"/>
      <c r="Z1316" s="191"/>
      <c r="AA1316" s="191"/>
      <c r="AB1316" s="191"/>
      <c r="AC1316" s="191"/>
      <c r="AD1316" s="191"/>
    </row>
    <row r="1317" spans="1:30" s="18" customFormat="1" ht="13.8">
      <c r="A1317" s="409"/>
      <c r="B1317" s="441"/>
      <c r="C1317" s="388"/>
      <c r="D1317" s="408"/>
      <c r="E1317" s="409"/>
      <c r="F1317" s="407"/>
      <c r="G1317" s="407"/>
      <c r="H1317" s="407"/>
      <c r="I1317" s="407"/>
      <c r="J1317" s="407"/>
      <c r="K1317" s="152"/>
      <c r="L1317" s="152"/>
      <c r="M1317" s="152"/>
      <c r="N1317" s="152"/>
      <c r="O1317" s="152"/>
      <c r="P1317" s="152"/>
      <c r="Q1317" s="152"/>
      <c r="R1317" s="152"/>
      <c r="S1317" s="152"/>
      <c r="T1317" s="152"/>
      <c r="U1317" s="152"/>
      <c r="V1317" s="152"/>
      <c r="W1317" s="152"/>
      <c r="X1317" s="152"/>
      <c r="Y1317" s="152"/>
      <c r="Z1317" s="152"/>
      <c r="AA1317" s="152"/>
      <c r="AB1317" s="152"/>
      <c r="AC1317" s="152"/>
      <c r="AD1317" s="152"/>
    </row>
    <row r="1318" spans="1:30" s="199" customFormat="1" ht="13.8">
      <c r="A1318" s="409"/>
      <c r="B1318" s="441"/>
      <c r="C1318" s="389"/>
      <c r="D1318" s="419"/>
      <c r="E1318" s="409"/>
      <c r="F1318" s="407"/>
      <c r="G1318" s="401"/>
      <c r="H1318" s="401"/>
      <c r="I1318" s="407"/>
      <c r="J1318" s="407"/>
      <c r="K1318" s="191"/>
      <c r="L1318" s="191"/>
      <c r="M1318" s="191"/>
      <c r="N1318" s="191"/>
      <c r="O1318" s="191"/>
      <c r="P1318" s="191"/>
      <c r="Q1318" s="191"/>
      <c r="R1318" s="191"/>
      <c r="S1318" s="191"/>
      <c r="T1318" s="191"/>
      <c r="U1318" s="191"/>
      <c r="V1318" s="191"/>
      <c r="W1318" s="191"/>
      <c r="X1318" s="191"/>
      <c r="Y1318" s="191"/>
      <c r="Z1318" s="191"/>
      <c r="AA1318" s="191"/>
      <c r="AB1318" s="191"/>
      <c r="AC1318" s="191"/>
      <c r="AD1318" s="191"/>
    </row>
    <row r="1319" spans="1:30" s="159" customFormat="1" ht="13.8">
      <c r="A1319" s="409"/>
      <c r="B1319" s="441"/>
      <c r="C1319" s="388"/>
      <c r="D1319" s="398"/>
      <c r="E1319" s="399"/>
      <c r="F1319" s="401"/>
      <c r="G1319" s="401"/>
      <c r="H1319" s="401"/>
      <c r="I1319" s="401"/>
      <c r="J1319" s="401"/>
      <c r="K1319" s="191"/>
      <c r="L1319" s="191"/>
      <c r="M1319" s="191"/>
      <c r="N1319" s="191"/>
      <c r="O1319" s="191"/>
      <c r="P1319" s="191"/>
      <c r="Q1319" s="191"/>
      <c r="R1319" s="191"/>
      <c r="S1319" s="191"/>
      <c r="T1319" s="191"/>
      <c r="U1319" s="191"/>
      <c r="V1319" s="191"/>
      <c r="W1319" s="191"/>
      <c r="X1319" s="191"/>
      <c r="Y1319" s="191"/>
      <c r="Z1319" s="191"/>
      <c r="AA1319" s="191"/>
      <c r="AB1319" s="191"/>
      <c r="AC1319" s="191"/>
      <c r="AD1319" s="191"/>
    </row>
    <row r="1320" spans="1:30" s="159" customFormat="1" ht="13.8">
      <c r="A1320" s="409"/>
      <c r="B1320" s="441"/>
      <c r="C1320" s="388"/>
      <c r="D1320" s="404"/>
      <c r="E1320" s="399"/>
      <c r="F1320" s="401"/>
      <c r="G1320" s="401"/>
      <c r="H1320" s="401"/>
      <c r="I1320" s="401"/>
      <c r="J1320" s="407"/>
      <c r="K1320" s="191"/>
      <c r="L1320" s="191"/>
      <c r="M1320" s="191"/>
      <c r="N1320" s="191"/>
      <c r="O1320" s="191"/>
      <c r="P1320" s="191"/>
      <c r="Q1320" s="191"/>
      <c r="R1320" s="191"/>
      <c r="S1320" s="191"/>
      <c r="T1320" s="191"/>
      <c r="U1320" s="191"/>
      <c r="V1320" s="191"/>
      <c r="W1320" s="191"/>
      <c r="X1320" s="191"/>
      <c r="Y1320" s="191"/>
      <c r="Z1320" s="191"/>
      <c r="AA1320" s="191"/>
      <c r="AB1320" s="191"/>
      <c r="AC1320" s="191"/>
      <c r="AD1320" s="191"/>
    </row>
    <row r="1321" spans="1:30" s="191" customFormat="1" ht="13.8">
      <c r="A1321" s="409"/>
      <c r="B1321" s="441"/>
      <c r="C1321" s="388"/>
      <c r="D1321" s="404"/>
      <c r="E1321" s="399"/>
      <c r="F1321" s="401"/>
      <c r="G1321" s="401"/>
      <c r="H1321" s="401"/>
      <c r="I1321" s="401"/>
      <c r="J1321" s="407"/>
    </row>
    <row r="1322" spans="1:30" s="203" customFormat="1" ht="13.8">
      <c r="A1322" s="409"/>
      <c r="B1322" s="441"/>
      <c r="C1322" s="389"/>
      <c r="D1322" s="419"/>
      <c r="E1322" s="409"/>
      <c r="F1322" s="407"/>
      <c r="G1322" s="401"/>
      <c r="H1322" s="401"/>
      <c r="I1322" s="407"/>
      <c r="J1322" s="407"/>
      <c r="K1322" s="152"/>
      <c r="L1322" s="152"/>
      <c r="M1322" s="152"/>
      <c r="N1322" s="152"/>
      <c r="O1322" s="152"/>
      <c r="P1322" s="152"/>
      <c r="Q1322" s="152"/>
      <c r="R1322" s="152"/>
      <c r="S1322" s="152"/>
      <c r="T1322" s="152"/>
      <c r="U1322" s="152"/>
      <c r="V1322" s="152"/>
      <c r="W1322" s="152"/>
      <c r="X1322" s="152"/>
      <c r="Y1322" s="152"/>
      <c r="Z1322" s="152"/>
      <c r="AA1322" s="152"/>
      <c r="AB1322" s="152"/>
      <c r="AC1322" s="152"/>
      <c r="AD1322" s="152"/>
    </row>
    <row r="1323" spans="1:30" s="18" customFormat="1" ht="13.8">
      <c r="A1323" s="409"/>
      <c r="B1323" s="441"/>
      <c r="C1323" s="388"/>
      <c r="D1323" s="398"/>
      <c r="E1323" s="399"/>
      <c r="F1323" s="401"/>
      <c r="G1323" s="401"/>
      <c r="H1323" s="401"/>
      <c r="I1323" s="401"/>
      <c r="J1323" s="401"/>
      <c r="K1323" s="152"/>
      <c r="L1323" s="152"/>
      <c r="M1323" s="152"/>
      <c r="N1323" s="152"/>
      <c r="O1323" s="152"/>
      <c r="P1323" s="152"/>
      <c r="Q1323" s="152"/>
      <c r="R1323" s="152"/>
      <c r="S1323" s="152"/>
      <c r="T1323" s="152"/>
      <c r="U1323" s="152"/>
      <c r="V1323" s="152"/>
      <c r="W1323" s="152"/>
      <c r="X1323" s="152"/>
      <c r="Y1323" s="152"/>
      <c r="Z1323" s="152"/>
      <c r="AA1323" s="152"/>
      <c r="AB1323" s="152"/>
      <c r="AC1323" s="152"/>
      <c r="AD1323" s="152"/>
    </row>
    <row r="1324" spans="1:30" s="18" customFormat="1" ht="13.8">
      <c r="A1324" s="409"/>
      <c r="B1324" s="441"/>
      <c r="C1324" s="388"/>
      <c r="D1324" s="404"/>
      <c r="E1324" s="399"/>
      <c r="F1324" s="401"/>
      <c r="G1324" s="401"/>
      <c r="H1324" s="401"/>
      <c r="I1324" s="401"/>
      <c r="J1324" s="407"/>
      <c r="K1324" s="152"/>
      <c r="L1324" s="152"/>
      <c r="M1324" s="152"/>
      <c r="N1324" s="152"/>
      <c r="O1324" s="152"/>
      <c r="P1324" s="152"/>
      <c r="Q1324" s="152"/>
      <c r="R1324" s="152"/>
      <c r="S1324" s="152"/>
      <c r="T1324" s="152"/>
      <c r="U1324" s="152"/>
      <c r="V1324" s="152"/>
      <c r="W1324" s="152"/>
      <c r="X1324" s="152"/>
      <c r="Y1324" s="152"/>
      <c r="Z1324" s="152"/>
      <c r="AA1324" s="152"/>
      <c r="AB1324" s="152"/>
      <c r="AC1324" s="152"/>
      <c r="AD1324" s="152"/>
    </row>
    <row r="1325" spans="1:30" s="18" customFormat="1" ht="13.8">
      <c r="A1325" s="409"/>
      <c r="B1325" s="441"/>
      <c r="C1325" s="388"/>
      <c r="D1325" s="408"/>
      <c r="E1325" s="409"/>
      <c r="F1325" s="407"/>
      <c r="G1325" s="407"/>
      <c r="H1325" s="407"/>
      <c r="I1325" s="407"/>
      <c r="J1325" s="407"/>
      <c r="K1325" s="152"/>
      <c r="L1325" s="152"/>
      <c r="M1325" s="152"/>
      <c r="N1325" s="152"/>
      <c r="O1325" s="152"/>
      <c r="P1325" s="152"/>
      <c r="Q1325" s="152"/>
      <c r="R1325" s="152"/>
      <c r="S1325" s="152"/>
      <c r="T1325" s="152"/>
      <c r="U1325" s="152"/>
      <c r="V1325" s="152"/>
      <c r="W1325" s="152"/>
      <c r="X1325" s="152"/>
      <c r="Y1325" s="152"/>
      <c r="Z1325" s="152"/>
      <c r="AA1325" s="152"/>
      <c r="AB1325" s="152"/>
      <c r="AC1325" s="152"/>
      <c r="AD1325" s="152"/>
    </row>
    <row r="1326" spans="1:30" s="165" customFormat="1" ht="13.8">
      <c r="A1326" s="409"/>
      <c r="B1326" s="441"/>
      <c r="C1326" s="388"/>
      <c r="D1326" s="410"/>
      <c r="E1326" s="409"/>
      <c r="F1326" s="407"/>
      <c r="G1326" s="407"/>
      <c r="H1326" s="407"/>
      <c r="I1326" s="407"/>
      <c r="J1326" s="407"/>
      <c r="K1326" s="191"/>
      <c r="L1326" s="191"/>
      <c r="M1326" s="191"/>
      <c r="N1326" s="191"/>
      <c r="O1326" s="191"/>
      <c r="P1326" s="191"/>
      <c r="Q1326" s="191"/>
      <c r="R1326" s="191"/>
      <c r="S1326" s="191"/>
      <c r="T1326" s="191"/>
      <c r="U1326" s="191"/>
      <c r="V1326" s="191"/>
      <c r="W1326" s="191"/>
      <c r="X1326" s="191"/>
      <c r="Y1326" s="191"/>
      <c r="Z1326" s="191"/>
      <c r="AA1326" s="191"/>
      <c r="AB1326" s="191"/>
      <c r="AC1326" s="191"/>
      <c r="AD1326" s="191"/>
    </row>
    <row r="1327" spans="1:30" s="18" customFormat="1" ht="13.8">
      <c r="A1327" s="409"/>
      <c r="B1327" s="441"/>
      <c r="C1327" s="388"/>
      <c r="D1327" s="408"/>
      <c r="E1327" s="409"/>
      <c r="F1327" s="407"/>
      <c r="G1327" s="407"/>
      <c r="H1327" s="407"/>
      <c r="I1327" s="407"/>
      <c r="J1327" s="407"/>
      <c r="K1327" s="152"/>
      <c r="L1327" s="152"/>
      <c r="M1327" s="152"/>
      <c r="N1327" s="152"/>
      <c r="O1327" s="152"/>
      <c r="P1327" s="152"/>
      <c r="Q1327" s="152"/>
      <c r="R1327" s="152"/>
      <c r="S1327" s="152"/>
      <c r="T1327" s="152"/>
      <c r="U1327" s="152"/>
      <c r="V1327" s="152"/>
      <c r="W1327" s="152"/>
      <c r="X1327" s="152"/>
      <c r="Y1327" s="152"/>
      <c r="Z1327" s="152"/>
      <c r="AA1327" s="152"/>
      <c r="AB1327" s="152"/>
      <c r="AC1327" s="152"/>
      <c r="AD1327" s="152"/>
    </row>
    <row r="1328" spans="1:30" s="199" customFormat="1" ht="13.8">
      <c r="A1328" s="409"/>
      <c r="B1328" s="441"/>
      <c r="C1328" s="389"/>
      <c r="D1328" s="410"/>
      <c r="E1328" s="409"/>
      <c r="F1328" s="407"/>
      <c r="G1328" s="401"/>
      <c r="H1328" s="401"/>
      <c r="I1328" s="407"/>
      <c r="J1328" s="407"/>
      <c r="K1328" s="191"/>
      <c r="L1328" s="191"/>
      <c r="M1328" s="191"/>
      <c r="N1328" s="191"/>
      <c r="O1328" s="191"/>
      <c r="P1328" s="191"/>
      <c r="Q1328" s="191"/>
      <c r="R1328" s="191"/>
      <c r="S1328" s="191"/>
      <c r="T1328" s="191"/>
      <c r="U1328" s="191"/>
      <c r="V1328" s="191"/>
      <c r="W1328" s="191"/>
      <c r="X1328" s="191"/>
      <c r="Y1328" s="191"/>
      <c r="Z1328" s="191"/>
      <c r="AA1328" s="191"/>
      <c r="AB1328" s="191"/>
      <c r="AC1328" s="191"/>
      <c r="AD1328" s="191"/>
    </row>
    <row r="1329" spans="1:30" s="159" customFormat="1" ht="13.8">
      <c r="A1329" s="409"/>
      <c r="B1329" s="441"/>
      <c r="C1329" s="388"/>
      <c r="D1329" s="398"/>
      <c r="E1329" s="399"/>
      <c r="F1329" s="401"/>
      <c r="G1329" s="401"/>
      <c r="H1329" s="401"/>
      <c r="I1329" s="401"/>
      <c r="J1329" s="401"/>
      <c r="K1329" s="191"/>
      <c r="L1329" s="191"/>
      <c r="M1329" s="191"/>
      <c r="N1329" s="191"/>
      <c r="O1329" s="191"/>
      <c r="P1329" s="191"/>
      <c r="Q1329" s="191"/>
      <c r="R1329" s="191"/>
      <c r="S1329" s="191"/>
      <c r="T1329" s="191"/>
      <c r="U1329" s="191"/>
      <c r="V1329" s="191"/>
      <c r="W1329" s="191"/>
      <c r="X1329" s="191"/>
      <c r="Y1329" s="191"/>
      <c r="Z1329" s="191"/>
      <c r="AA1329" s="191"/>
      <c r="AB1329" s="191"/>
      <c r="AC1329" s="191"/>
      <c r="AD1329" s="191"/>
    </row>
    <row r="1330" spans="1:30" s="159" customFormat="1" ht="13.8">
      <c r="A1330" s="409"/>
      <c r="B1330" s="441"/>
      <c r="C1330" s="388"/>
      <c r="D1330" s="398"/>
      <c r="E1330" s="399"/>
      <c r="F1330" s="401"/>
      <c r="G1330" s="401"/>
      <c r="H1330" s="401"/>
      <c r="I1330" s="401"/>
      <c r="J1330" s="401"/>
      <c r="K1330" s="191"/>
      <c r="L1330" s="191"/>
      <c r="M1330" s="191"/>
      <c r="N1330" s="191"/>
      <c r="O1330" s="191"/>
      <c r="P1330" s="191"/>
      <c r="Q1330" s="191"/>
      <c r="R1330" s="191"/>
      <c r="S1330" s="191"/>
      <c r="T1330" s="191"/>
      <c r="U1330" s="191"/>
      <c r="V1330" s="191"/>
      <c r="W1330" s="191"/>
      <c r="X1330" s="191"/>
      <c r="Y1330" s="191"/>
      <c r="Z1330" s="191"/>
      <c r="AA1330" s="191"/>
      <c r="AB1330" s="191"/>
      <c r="AC1330" s="191"/>
      <c r="AD1330" s="191"/>
    </row>
    <row r="1331" spans="1:30" s="159" customFormat="1" ht="13.8">
      <c r="A1331" s="409"/>
      <c r="B1331" s="441"/>
      <c r="C1331" s="388"/>
      <c r="D1331" s="404"/>
      <c r="E1331" s="399"/>
      <c r="F1331" s="401"/>
      <c r="G1331" s="401"/>
      <c r="H1331" s="401"/>
      <c r="I1331" s="401"/>
      <c r="J1331" s="407"/>
      <c r="K1331" s="191"/>
      <c r="L1331" s="191"/>
      <c r="M1331" s="191"/>
      <c r="N1331" s="191"/>
      <c r="O1331" s="191"/>
      <c r="P1331" s="191"/>
      <c r="Q1331" s="191"/>
      <c r="R1331" s="191"/>
      <c r="S1331" s="191"/>
      <c r="T1331" s="191"/>
      <c r="U1331" s="191"/>
      <c r="V1331" s="191"/>
      <c r="W1331" s="191"/>
      <c r="X1331" s="191"/>
      <c r="Y1331" s="191"/>
      <c r="Z1331" s="191"/>
      <c r="AA1331" s="191"/>
      <c r="AB1331" s="191"/>
      <c r="AC1331" s="191"/>
      <c r="AD1331" s="191"/>
    </row>
    <row r="1332" spans="1:30" s="159" customFormat="1" ht="13.8">
      <c r="A1332" s="409"/>
      <c r="B1332" s="441"/>
      <c r="C1332" s="388"/>
      <c r="D1332" s="408"/>
      <c r="E1332" s="409"/>
      <c r="F1332" s="407"/>
      <c r="G1332" s="407"/>
      <c r="H1332" s="407"/>
      <c r="I1332" s="407"/>
      <c r="J1332" s="407"/>
      <c r="K1332" s="191"/>
      <c r="L1332" s="191"/>
      <c r="M1332" s="191"/>
      <c r="N1332" s="191"/>
      <c r="O1332" s="191"/>
      <c r="P1332" s="191"/>
      <c r="Q1332" s="191"/>
      <c r="R1332" s="191"/>
      <c r="S1332" s="191"/>
      <c r="T1332" s="191"/>
      <c r="U1332" s="191"/>
      <c r="V1332" s="191"/>
      <c r="W1332" s="191"/>
      <c r="X1332" s="191"/>
      <c r="Y1332" s="191"/>
      <c r="Z1332" s="191"/>
      <c r="AA1332" s="191"/>
      <c r="AB1332" s="191"/>
      <c r="AC1332" s="191"/>
      <c r="AD1332" s="191"/>
    </row>
    <row r="1333" spans="1:30" s="199" customFormat="1" ht="26.4" customHeight="1">
      <c r="A1333" s="409"/>
      <c r="B1333" s="441"/>
      <c r="C1333" s="389"/>
      <c r="D1333" s="410"/>
      <c r="E1333" s="409"/>
      <c r="F1333" s="407"/>
      <c r="G1333" s="401"/>
      <c r="H1333" s="401"/>
      <c r="I1333" s="407"/>
      <c r="J1333" s="407"/>
      <c r="K1333" s="191"/>
      <c r="L1333" s="191"/>
      <c r="M1333" s="191"/>
      <c r="N1333" s="191"/>
      <c r="O1333" s="191"/>
      <c r="P1333" s="191"/>
      <c r="Q1333" s="191"/>
      <c r="R1333" s="191"/>
      <c r="S1333" s="191"/>
      <c r="T1333" s="191"/>
      <c r="U1333" s="191"/>
      <c r="V1333" s="191"/>
      <c r="W1333" s="191"/>
      <c r="X1333" s="191"/>
      <c r="Y1333" s="191"/>
      <c r="Z1333" s="191"/>
      <c r="AA1333" s="191"/>
      <c r="AB1333" s="191"/>
      <c r="AC1333" s="191"/>
      <c r="AD1333" s="191"/>
    </row>
    <row r="1334" spans="1:30" s="159" customFormat="1" ht="13.8">
      <c r="A1334" s="409"/>
      <c r="B1334" s="441"/>
      <c r="C1334" s="388"/>
      <c r="D1334" s="398"/>
      <c r="E1334" s="399"/>
      <c r="F1334" s="401"/>
      <c r="G1334" s="401"/>
      <c r="H1334" s="401"/>
      <c r="I1334" s="401"/>
      <c r="J1334" s="401"/>
      <c r="K1334" s="191"/>
      <c r="L1334" s="191"/>
      <c r="M1334" s="191"/>
      <c r="N1334" s="191"/>
      <c r="O1334" s="191"/>
      <c r="P1334" s="191"/>
      <c r="Q1334" s="191"/>
      <c r="R1334" s="191"/>
      <c r="S1334" s="191"/>
      <c r="T1334" s="191"/>
      <c r="U1334" s="191"/>
      <c r="V1334" s="191"/>
      <c r="W1334" s="191"/>
      <c r="X1334" s="191"/>
      <c r="Y1334" s="191"/>
      <c r="Z1334" s="191"/>
      <c r="AA1334" s="191"/>
      <c r="AB1334" s="191"/>
      <c r="AC1334" s="191"/>
      <c r="AD1334" s="191"/>
    </row>
    <row r="1335" spans="1:30" s="159" customFormat="1" ht="13.8">
      <c r="A1335" s="409"/>
      <c r="B1335" s="441"/>
      <c r="C1335" s="388"/>
      <c r="D1335" s="398"/>
      <c r="E1335" s="399"/>
      <c r="F1335" s="401"/>
      <c r="G1335" s="401"/>
      <c r="H1335" s="401"/>
      <c r="I1335" s="401"/>
      <c r="J1335" s="401"/>
      <c r="K1335" s="191"/>
      <c r="L1335" s="191"/>
      <c r="M1335" s="191"/>
      <c r="N1335" s="191"/>
      <c r="O1335" s="191"/>
      <c r="P1335" s="191"/>
      <c r="Q1335" s="191"/>
      <c r="R1335" s="191"/>
      <c r="S1335" s="191"/>
      <c r="T1335" s="191"/>
      <c r="U1335" s="191"/>
      <c r="V1335" s="191"/>
      <c r="W1335" s="191"/>
      <c r="X1335" s="191"/>
      <c r="Y1335" s="191"/>
      <c r="Z1335" s="191"/>
      <c r="AA1335" s="191"/>
      <c r="AB1335" s="191"/>
      <c r="AC1335" s="191"/>
      <c r="AD1335" s="191"/>
    </row>
    <row r="1336" spans="1:30" s="159" customFormat="1" ht="13.8">
      <c r="A1336" s="409"/>
      <c r="B1336" s="441"/>
      <c r="C1336" s="388"/>
      <c r="D1336" s="398"/>
      <c r="E1336" s="399"/>
      <c r="F1336" s="401"/>
      <c r="G1336" s="401"/>
      <c r="H1336" s="401"/>
      <c r="I1336" s="401"/>
      <c r="J1336" s="401"/>
      <c r="K1336" s="191"/>
      <c r="L1336" s="191"/>
      <c r="M1336" s="191"/>
      <c r="N1336" s="191"/>
      <c r="O1336" s="191"/>
      <c r="P1336" s="191"/>
      <c r="Q1336" s="191"/>
      <c r="R1336" s="191"/>
      <c r="S1336" s="191"/>
      <c r="T1336" s="191"/>
      <c r="U1336" s="191"/>
      <c r="V1336" s="191"/>
      <c r="W1336" s="191"/>
      <c r="X1336" s="191"/>
      <c r="Y1336" s="191"/>
      <c r="Z1336" s="191"/>
      <c r="AA1336" s="191"/>
      <c r="AB1336" s="191"/>
      <c r="AC1336" s="191"/>
      <c r="AD1336" s="191"/>
    </row>
    <row r="1337" spans="1:30" s="159" customFormat="1" ht="13.8">
      <c r="A1337" s="409"/>
      <c r="B1337" s="441"/>
      <c r="C1337" s="388"/>
      <c r="D1337" s="404"/>
      <c r="E1337" s="399"/>
      <c r="F1337" s="401"/>
      <c r="G1337" s="401"/>
      <c r="H1337" s="401"/>
      <c r="I1337" s="401"/>
      <c r="J1337" s="407"/>
      <c r="K1337" s="191"/>
      <c r="L1337" s="191"/>
      <c r="M1337" s="191"/>
      <c r="N1337" s="191"/>
      <c r="O1337" s="191"/>
      <c r="P1337" s="191"/>
      <c r="Q1337" s="191"/>
      <c r="R1337" s="191"/>
      <c r="S1337" s="191"/>
      <c r="T1337" s="191"/>
      <c r="U1337" s="191"/>
      <c r="V1337" s="191"/>
      <c r="W1337" s="191"/>
      <c r="X1337" s="191"/>
      <c r="Y1337" s="191"/>
      <c r="Z1337" s="191"/>
      <c r="AA1337" s="191"/>
      <c r="AB1337" s="191"/>
      <c r="AC1337" s="191"/>
      <c r="AD1337" s="191"/>
    </row>
    <row r="1338" spans="1:30" s="152" customFormat="1" ht="13.8">
      <c r="A1338" s="409"/>
      <c r="B1338" s="441"/>
      <c r="C1338" s="388"/>
      <c r="D1338" s="404"/>
      <c r="E1338" s="399"/>
      <c r="F1338" s="401"/>
      <c r="G1338" s="401"/>
      <c r="H1338" s="401"/>
      <c r="I1338" s="401"/>
      <c r="J1338" s="407"/>
    </row>
    <row r="1339" spans="1:30" s="199" customFormat="1" ht="13.8">
      <c r="A1339" s="409"/>
      <c r="B1339" s="441"/>
      <c r="C1339" s="388"/>
      <c r="D1339" s="410"/>
      <c r="E1339" s="409"/>
      <c r="F1339" s="407"/>
      <c r="G1339" s="401"/>
      <c r="H1339" s="401"/>
      <c r="I1339" s="407"/>
      <c r="J1339" s="407"/>
      <c r="K1339" s="191"/>
      <c r="L1339" s="191"/>
      <c r="M1339" s="191"/>
      <c r="N1339" s="191"/>
      <c r="O1339" s="191"/>
      <c r="P1339" s="191"/>
      <c r="Q1339" s="191"/>
      <c r="R1339" s="191"/>
      <c r="S1339" s="191"/>
      <c r="T1339" s="191"/>
      <c r="U1339" s="191"/>
      <c r="V1339" s="191"/>
      <c r="W1339" s="191"/>
      <c r="X1339" s="191"/>
      <c r="Y1339" s="191"/>
      <c r="Z1339" s="191"/>
      <c r="AA1339" s="191"/>
      <c r="AB1339" s="191"/>
      <c r="AC1339" s="191"/>
      <c r="AD1339" s="191"/>
    </row>
    <row r="1340" spans="1:30" s="159" customFormat="1" ht="13.8">
      <c r="A1340" s="409"/>
      <c r="B1340" s="441"/>
      <c r="C1340" s="388"/>
      <c r="D1340" s="398"/>
      <c r="E1340" s="399"/>
      <c r="F1340" s="438"/>
      <c r="G1340" s="401"/>
      <c r="H1340" s="401"/>
      <c r="I1340" s="401"/>
      <c r="J1340" s="401"/>
      <c r="K1340" s="191"/>
      <c r="L1340" s="191"/>
      <c r="M1340" s="191"/>
      <c r="N1340" s="191"/>
      <c r="O1340" s="191"/>
      <c r="P1340" s="191"/>
      <c r="Q1340" s="191"/>
      <c r="R1340" s="191"/>
      <c r="S1340" s="191"/>
      <c r="T1340" s="191"/>
      <c r="U1340" s="191"/>
      <c r="V1340" s="191"/>
      <c r="W1340" s="191"/>
      <c r="X1340" s="191"/>
      <c r="Y1340" s="191"/>
      <c r="Z1340" s="191"/>
      <c r="AA1340" s="191"/>
      <c r="AB1340" s="191"/>
      <c r="AC1340" s="191"/>
      <c r="AD1340" s="191"/>
    </row>
    <row r="1341" spans="1:30" s="159" customFormat="1" ht="13.8">
      <c r="A1341" s="409"/>
      <c r="B1341" s="441"/>
      <c r="C1341" s="388"/>
      <c r="D1341" s="398"/>
      <c r="E1341" s="399"/>
      <c r="F1341" s="401"/>
      <c r="G1341" s="401"/>
      <c r="H1341" s="401"/>
      <c r="I1341" s="401"/>
      <c r="J1341" s="401"/>
      <c r="K1341" s="191"/>
      <c r="L1341" s="191"/>
      <c r="M1341" s="191"/>
      <c r="N1341" s="191"/>
      <c r="O1341" s="191"/>
      <c r="P1341" s="191"/>
      <c r="Q1341" s="191"/>
      <c r="R1341" s="191"/>
      <c r="S1341" s="191"/>
      <c r="T1341" s="191"/>
      <c r="U1341" s="191"/>
      <c r="V1341" s="191"/>
      <c r="W1341" s="191"/>
      <c r="X1341" s="191"/>
      <c r="Y1341" s="191"/>
      <c r="Z1341" s="191"/>
      <c r="AA1341" s="191"/>
      <c r="AB1341" s="191"/>
      <c r="AC1341" s="191"/>
      <c r="AD1341" s="191"/>
    </row>
    <row r="1342" spans="1:30" s="159" customFormat="1" ht="13.8">
      <c r="A1342" s="409"/>
      <c r="B1342" s="441"/>
      <c r="C1342" s="388"/>
      <c r="D1342" s="398"/>
      <c r="E1342" s="399"/>
      <c r="F1342" s="401"/>
      <c r="G1342" s="401"/>
      <c r="H1342" s="401"/>
      <c r="I1342" s="401"/>
      <c r="J1342" s="401"/>
      <c r="K1342" s="191"/>
      <c r="L1342" s="191"/>
      <c r="M1342" s="191"/>
      <c r="N1342" s="191"/>
      <c r="O1342" s="191"/>
      <c r="P1342" s="191"/>
      <c r="Q1342" s="191"/>
      <c r="R1342" s="191"/>
      <c r="S1342" s="191"/>
      <c r="T1342" s="191"/>
      <c r="U1342" s="191"/>
      <c r="V1342" s="191"/>
      <c r="W1342" s="191"/>
      <c r="X1342" s="191"/>
      <c r="Y1342" s="191"/>
      <c r="Z1342" s="191"/>
      <c r="AA1342" s="191"/>
      <c r="AB1342" s="191"/>
      <c r="AC1342" s="191"/>
      <c r="AD1342" s="191"/>
    </row>
    <row r="1343" spans="1:30" s="159" customFormat="1" ht="13.8">
      <c r="A1343" s="409"/>
      <c r="B1343" s="441"/>
      <c r="C1343" s="388"/>
      <c r="D1343" s="404"/>
      <c r="E1343" s="399"/>
      <c r="F1343" s="401"/>
      <c r="G1343" s="401"/>
      <c r="H1343" s="401"/>
      <c r="I1343" s="401"/>
      <c r="J1343" s="407"/>
      <c r="K1343" s="191"/>
      <c r="L1343" s="191"/>
      <c r="M1343" s="191"/>
      <c r="N1343" s="191"/>
      <c r="O1343" s="191"/>
      <c r="P1343" s="191"/>
      <c r="Q1343" s="191"/>
      <c r="R1343" s="191"/>
      <c r="S1343" s="191"/>
      <c r="T1343" s="191"/>
      <c r="U1343" s="191"/>
      <c r="V1343" s="191"/>
      <c r="W1343" s="191"/>
      <c r="X1343" s="191"/>
      <c r="Y1343" s="191"/>
      <c r="Z1343" s="191"/>
      <c r="AA1343" s="191"/>
      <c r="AB1343" s="191"/>
      <c r="AC1343" s="191"/>
      <c r="AD1343" s="191"/>
    </row>
    <row r="1344" spans="1:30" s="18" customFormat="1" ht="13.8">
      <c r="A1344" s="409"/>
      <c r="B1344" s="441"/>
      <c r="C1344" s="388"/>
      <c r="D1344" s="408"/>
      <c r="E1344" s="409"/>
      <c r="F1344" s="407"/>
      <c r="G1344" s="407"/>
      <c r="H1344" s="407"/>
      <c r="I1344" s="407"/>
      <c r="J1344" s="407"/>
      <c r="K1344" s="152"/>
      <c r="L1344" s="152"/>
      <c r="M1344" s="152"/>
      <c r="N1344" s="152"/>
      <c r="O1344" s="152"/>
      <c r="P1344" s="152"/>
      <c r="Q1344" s="152"/>
      <c r="R1344" s="152"/>
      <c r="S1344" s="152"/>
      <c r="T1344" s="152"/>
      <c r="U1344" s="152"/>
      <c r="V1344" s="152"/>
      <c r="W1344" s="152"/>
      <c r="X1344" s="152"/>
      <c r="Y1344" s="152"/>
      <c r="Z1344" s="152"/>
      <c r="AA1344" s="152"/>
      <c r="AB1344" s="152"/>
      <c r="AC1344" s="152"/>
      <c r="AD1344" s="152"/>
    </row>
    <row r="1345" spans="1:30" s="199" customFormat="1" ht="13.8">
      <c r="A1345" s="409"/>
      <c r="B1345" s="441"/>
      <c r="C1345" s="388"/>
      <c r="D1345" s="410"/>
      <c r="E1345" s="409"/>
      <c r="F1345" s="407"/>
      <c r="G1345" s="401"/>
      <c r="H1345" s="401"/>
      <c r="I1345" s="407"/>
      <c r="J1345" s="407"/>
      <c r="K1345" s="191"/>
      <c r="L1345" s="191"/>
      <c r="M1345" s="191"/>
      <c r="N1345" s="191"/>
      <c r="O1345" s="191"/>
      <c r="P1345" s="191"/>
      <c r="Q1345" s="191"/>
      <c r="R1345" s="191"/>
      <c r="S1345" s="191"/>
      <c r="T1345" s="191"/>
      <c r="U1345" s="191"/>
      <c r="V1345" s="191"/>
      <c r="W1345" s="191"/>
      <c r="X1345" s="191"/>
      <c r="Y1345" s="191"/>
      <c r="Z1345" s="191"/>
      <c r="AA1345" s="191"/>
      <c r="AB1345" s="191"/>
      <c r="AC1345" s="191"/>
      <c r="AD1345" s="191"/>
    </row>
    <row r="1346" spans="1:30" s="159" customFormat="1" ht="13.8">
      <c r="A1346" s="409"/>
      <c r="B1346" s="441"/>
      <c r="C1346" s="388"/>
      <c r="D1346" s="398"/>
      <c r="E1346" s="399"/>
      <c r="F1346" s="438"/>
      <c r="G1346" s="401"/>
      <c r="H1346" s="401"/>
      <c r="I1346" s="401"/>
      <c r="J1346" s="401"/>
      <c r="K1346" s="191"/>
      <c r="L1346" s="191"/>
      <c r="M1346" s="191"/>
      <c r="N1346" s="191"/>
      <c r="O1346" s="191"/>
      <c r="P1346" s="191"/>
      <c r="Q1346" s="191"/>
      <c r="R1346" s="191"/>
      <c r="S1346" s="191"/>
      <c r="T1346" s="191"/>
      <c r="U1346" s="191"/>
      <c r="V1346" s="191"/>
      <c r="W1346" s="191"/>
      <c r="X1346" s="191"/>
      <c r="Y1346" s="191"/>
      <c r="Z1346" s="191"/>
      <c r="AA1346" s="191"/>
      <c r="AB1346" s="191"/>
      <c r="AC1346" s="191"/>
      <c r="AD1346" s="191"/>
    </row>
    <row r="1347" spans="1:30" s="159" customFormat="1" ht="13.8">
      <c r="A1347" s="409"/>
      <c r="B1347" s="441"/>
      <c r="C1347" s="388"/>
      <c r="D1347" s="398"/>
      <c r="E1347" s="399"/>
      <c r="F1347" s="401"/>
      <c r="G1347" s="401"/>
      <c r="H1347" s="401"/>
      <c r="I1347" s="401"/>
      <c r="J1347" s="401"/>
      <c r="K1347" s="191"/>
      <c r="L1347" s="191"/>
      <c r="M1347" s="191"/>
      <c r="N1347" s="191"/>
      <c r="O1347" s="191"/>
      <c r="P1347" s="191"/>
      <c r="Q1347" s="191"/>
      <c r="R1347" s="191"/>
      <c r="S1347" s="191"/>
      <c r="T1347" s="191"/>
      <c r="U1347" s="191"/>
      <c r="V1347" s="191"/>
      <c r="W1347" s="191"/>
      <c r="X1347" s="191"/>
      <c r="Y1347" s="191"/>
      <c r="Z1347" s="191"/>
      <c r="AA1347" s="191"/>
      <c r="AB1347" s="191"/>
      <c r="AC1347" s="191"/>
      <c r="AD1347" s="191"/>
    </row>
    <row r="1348" spans="1:30" s="159" customFormat="1" ht="13.8">
      <c r="A1348" s="409"/>
      <c r="B1348" s="441"/>
      <c r="C1348" s="388"/>
      <c r="D1348" s="404"/>
      <c r="E1348" s="399"/>
      <c r="F1348" s="401"/>
      <c r="G1348" s="401"/>
      <c r="H1348" s="401"/>
      <c r="I1348" s="401"/>
      <c r="J1348" s="407"/>
      <c r="K1348" s="191"/>
      <c r="L1348" s="191"/>
      <c r="M1348" s="191"/>
      <c r="N1348" s="191"/>
      <c r="O1348" s="191"/>
      <c r="P1348" s="191"/>
      <c r="Q1348" s="191"/>
      <c r="R1348" s="191"/>
      <c r="S1348" s="191"/>
      <c r="T1348" s="191"/>
      <c r="U1348" s="191"/>
      <c r="V1348" s="191"/>
      <c r="W1348" s="191"/>
      <c r="X1348" s="191"/>
      <c r="Y1348" s="191"/>
      <c r="Z1348" s="191"/>
      <c r="AA1348" s="191"/>
      <c r="AB1348" s="191"/>
      <c r="AC1348" s="191"/>
      <c r="AD1348" s="191"/>
    </row>
    <row r="1349" spans="1:30" s="18" customFormat="1" ht="13.8">
      <c r="A1349" s="409"/>
      <c r="B1349" s="441"/>
      <c r="C1349" s="388"/>
      <c r="D1349" s="408"/>
      <c r="E1349" s="409"/>
      <c r="F1349" s="407"/>
      <c r="G1349" s="407"/>
      <c r="H1349" s="407"/>
      <c r="I1349" s="407"/>
      <c r="J1349" s="407"/>
      <c r="K1349" s="152"/>
      <c r="L1349" s="152"/>
      <c r="M1349" s="152"/>
      <c r="N1349" s="152"/>
      <c r="O1349" s="152"/>
      <c r="P1349" s="152"/>
      <c r="Q1349" s="152"/>
      <c r="R1349" s="152"/>
      <c r="S1349" s="152"/>
      <c r="T1349" s="152"/>
      <c r="U1349" s="152"/>
      <c r="V1349" s="152"/>
      <c r="W1349" s="152"/>
      <c r="X1349" s="152"/>
      <c r="Y1349" s="152"/>
      <c r="Z1349" s="152"/>
      <c r="AA1349" s="152"/>
      <c r="AB1349" s="152"/>
      <c r="AC1349" s="152"/>
      <c r="AD1349" s="152"/>
    </row>
    <row r="1350" spans="1:30" s="165" customFormat="1" ht="13.8">
      <c r="A1350" s="409"/>
      <c r="B1350" s="441"/>
      <c r="C1350" s="388"/>
      <c r="D1350" s="410"/>
      <c r="E1350" s="409"/>
      <c r="F1350" s="407"/>
      <c r="G1350" s="407"/>
      <c r="H1350" s="407"/>
      <c r="I1350" s="407"/>
      <c r="J1350" s="407"/>
      <c r="K1350" s="191"/>
      <c r="L1350" s="191"/>
      <c r="M1350" s="191"/>
      <c r="N1350" s="191"/>
      <c r="O1350" s="191"/>
      <c r="P1350" s="191"/>
      <c r="Q1350" s="191"/>
      <c r="R1350" s="191"/>
      <c r="S1350" s="191"/>
      <c r="T1350" s="191"/>
      <c r="U1350" s="191"/>
      <c r="V1350" s="191"/>
      <c r="W1350" s="191"/>
      <c r="X1350" s="191"/>
      <c r="Y1350" s="191"/>
      <c r="Z1350" s="191"/>
      <c r="AA1350" s="191"/>
      <c r="AB1350" s="191"/>
      <c r="AC1350" s="191"/>
      <c r="AD1350" s="191"/>
    </row>
    <row r="1351" spans="1:30" s="18" customFormat="1" ht="10.95" customHeight="1">
      <c r="A1351" s="409"/>
      <c r="B1351" s="441"/>
      <c r="C1351" s="388"/>
      <c r="D1351" s="408"/>
      <c r="E1351" s="409"/>
      <c r="F1351" s="407"/>
      <c r="G1351" s="407"/>
      <c r="H1351" s="407"/>
      <c r="I1351" s="407"/>
      <c r="J1351" s="407"/>
      <c r="K1351" s="152"/>
      <c r="L1351" s="152"/>
      <c r="M1351" s="152"/>
      <c r="N1351" s="152"/>
      <c r="O1351" s="152"/>
      <c r="P1351" s="152"/>
      <c r="Q1351" s="152"/>
      <c r="R1351" s="152"/>
      <c r="S1351" s="152"/>
      <c r="T1351" s="152"/>
      <c r="U1351" s="152"/>
      <c r="V1351" s="152"/>
      <c r="W1351" s="152"/>
      <c r="X1351" s="152"/>
      <c r="Y1351" s="152"/>
      <c r="Z1351" s="152"/>
      <c r="AA1351" s="152"/>
      <c r="AB1351" s="152"/>
      <c r="AC1351" s="152"/>
      <c r="AD1351" s="152"/>
    </row>
    <row r="1352" spans="1:30" s="199" customFormat="1" ht="13.8">
      <c r="A1352" s="409"/>
      <c r="B1352" s="441"/>
      <c r="C1352" s="388"/>
      <c r="D1352" s="410"/>
      <c r="E1352" s="409"/>
      <c r="F1352" s="407"/>
      <c r="G1352" s="401"/>
      <c r="H1352" s="401"/>
      <c r="I1352" s="407"/>
      <c r="J1352" s="407"/>
      <c r="K1352" s="191"/>
      <c r="L1352" s="191"/>
      <c r="M1352" s="191"/>
      <c r="N1352" s="191"/>
      <c r="O1352" s="191"/>
      <c r="P1352" s="191"/>
      <c r="Q1352" s="191"/>
      <c r="R1352" s="191"/>
      <c r="S1352" s="191"/>
      <c r="T1352" s="191"/>
      <c r="U1352" s="191"/>
      <c r="V1352" s="191"/>
      <c r="W1352" s="191"/>
      <c r="X1352" s="191"/>
      <c r="Y1352" s="191"/>
      <c r="Z1352" s="191"/>
      <c r="AA1352" s="191"/>
      <c r="AB1352" s="191"/>
      <c r="AC1352" s="191"/>
      <c r="AD1352" s="191"/>
    </row>
    <row r="1353" spans="1:30" s="159" customFormat="1" ht="13.8">
      <c r="A1353" s="409"/>
      <c r="B1353" s="441"/>
      <c r="C1353" s="388"/>
      <c r="D1353" s="398"/>
      <c r="E1353" s="399"/>
      <c r="F1353" s="401"/>
      <c r="G1353" s="401"/>
      <c r="H1353" s="401"/>
      <c r="I1353" s="401"/>
      <c r="J1353" s="401"/>
      <c r="K1353" s="191"/>
      <c r="L1353" s="191"/>
      <c r="M1353" s="191"/>
      <c r="N1353" s="191"/>
      <c r="O1353" s="191"/>
      <c r="P1353" s="191"/>
      <c r="Q1353" s="191"/>
      <c r="R1353" s="191"/>
      <c r="S1353" s="191"/>
      <c r="T1353" s="191"/>
      <c r="U1353" s="191"/>
      <c r="V1353" s="191"/>
      <c r="W1353" s="191"/>
      <c r="X1353" s="191"/>
      <c r="Y1353" s="191"/>
      <c r="Z1353" s="191"/>
      <c r="AA1353" s="191"/>
      <c r="AB1353" s="191"/>
      <c r="AC1353" s="191"/>
      <c r="AD1353" s="191"/>
    </row>
    <row r="1354" spans="1:30" s="159" customFormat="1" ht="13.8">
      <c r="A1354" s="409"/>
      <c r="B1354" s="441"/>
      <c r="C1354" s="388"/>
      <c r="D1354" s="398"/>
      <c r="E1354" s="399"/>
      <c r="F1354" s="401"/>
      <c r="G1354" s="401"/>
      <c r="H1354" s="401"/>
      <c r="I1354" s="401"/>
      <c r="J1354" s="401"/>
      <c r="K1354" s="191"/>
      <c r="L1354" s="191"/>
      <c r="M1354" s="191"/>
      <c r="N1354" s="191"/>
      <c r="O1354" s="191"/>
      <c r="P1354" s="191"/>
      <c r="Q1354" s="191"/>
      <c r="R1354" s="191"/>
      <c r="S1354" s="191"/>
      <c r="T1354" s="191"/>
      <c r="U1354" s="191"/>
      <c r="V1354" s="191"/>
      <c r="W1354" s="191"/>
      <c r="X1354" s="191"/>
      <c r="Y1354" s="191"/>
      <c r="Z1354" s="191"/>
      <c r="AA1354" s="191"/>
      <c r="AB1354" s="191"/>
      <c r="AC1354" s="191"/>
      <c r="AD1354" s="191"/>
    </row>
    <row r="1355" spans="1:30" s="159" customFormat="1" ht="13.8">
      <c r="A1355" s="409"/>
      <c r="B1355" s="441"/>
      <c r="C1355" s="388"/>
      <c r="D1355" s="398"/>
      <c r="E1355" s="399"/>
      <c r="F1355" s="401"/>
      <c r="G1355" s="401"/>
      <c r="H1355" s="401"/>
      <c r="I1355" s="401"/>
      <c r="J1355" s="401"/>
      <c r="K1355" s="191"/>
      <c r="L1355" s="191"/>
      <c r="M1355" s="191"/>
      <c r="N1355" s="191"/>
      <c r="O1355" s="191"/>
      <c r="P1355" s="191"/>
      <c r="Q1355" s="191"/>
      <c r="R1355" s="191"/>
      <c r="S1355" s="191"/>
      <c r="T1355" s="191"/>
      <c r="U1355" s="191"/>
      <c r="V1355" s="191"/>
      <c r="W1355" s="191"/>
      <c r="X1355" s="191"/>
      <c r="Y1355" s="191"/>
      <c r="Z1355" s="191"/>
      <c r="AA1355" s="191"/>
      <c r="AB1355" s="191"/>
      <c r="AC1355" s="191"/>
      <c r="AD1355" s="191"/>
    </row>
    <row r="1356" spans="1:30" s="159" customFormat="1" ht="13.8">
      <c r="A1356" s="409"/>
      <c r="B1356" s="441"/>
      <c r="C1356" s="388"/>
      <c r="D1356" s="404"/>
      <c r="E1356" s="399"/>
      <c r="F1356" s="401"/>
      <c r="G1356" s="401"/>
      <c r="H1356" s="401"/>
      <c r="I1356" s="401"/>
      <c r="J1356" s="407"/>
      <c r="K1356" s="191"/>
      <c r="L1356" s="191"/>
      <c r="M1356" s="191"/>
      <c r="N1356" s="191"/>
      <c r="O1356" s="191"/>
      <c r="P1356" s="191"/>
      <c r="Q1356" s="191"/>
      <c r="R1356" s="191"/>
      <c r="S1356" s="191"/>
      <c r="T1356" s="191"/>
      <c r="U1356" s="191"/>
      <c r="V1356" s="191"/>
      <c r="W1356" s="191"/>
      <c r="X1356" s="191"/>
      <c r="Y1356" s="191"/>
      <c r="Z1356" s="191"/>
      <c r="AA1356" s="191"/>
      <c r="AB1356" s="191"/>
      <c r="AC1356" s="191"/>
      <c r="AD1356" s="191"/>
    </row>
    <row r="1357" spans="1:30" s="191" customFormat="1" ht="13.8">
      <c r="A1357" s="409"/>
      <c r="B1357" s="441"/>
      <c r="C1357" s="388"/>
      <c r="D1357" s="404"/>
      <c r="E1357" s="409"/>
      <c r="F1357" s="401"/>
      <c r="G1357" s="401"/>
      <c r="H1357" s="401"/>
      <c r="I1357" s="401"/>
      <c r="J1357" s="407"/>
    </row>
    <row r="1358" spans="1:30" s="199" customFormat="1" ht="13.8">
      <c r="A1358" s="409"/>
      <c r="B1358" s="441"/>
      <c r="C1358" s="389"/>
      <c r="D1358" s="411"/>
      <c r="E1358" s="409"/>
      <c r="F1358" s="407"/>
      <c r="G1358" s="401"/>
      <c r="H1358" s="401"/>
      <c r="I1358" s="407"/>
      <c r="J1358" s="407"/>
      <c r="K1358" s="191"/>
      <c r="L1358" s="191"/>
      <c r="M1358" s="191"/>
      <c r="N1358" s="191"/>
      <c r="O1358" s="191"/>
      <c r="P1358" s="191"/>
      <c r="Q1358" s="191"/>
      <c r="R1358" s="191"/>
      <c r="S1358" s="191"/>
      <c r="T1358" s="191"/>
      <c r="U1358" s="191"/>
      <c r="V1358" s="191"/>
      <c r="W1358" s="191"/>
      <c r="X1358" s="191"/>
      <c r="Y1358" s="191"/>
      <c r="Z1358" s="191"/>
      <c r="AA1358" s="191"/>
      <c r="AB1358" s="191"/>
      <c r="AC1358" s="191"/>
      <c r="AD1358" s="191"/>
    </row>
    <row r="1359" spans="1:30" s="159" customFormat="1" ht="13.8">
      <c r="A1359" s="409"/>
      <c r="B1359" s="441"/>
      <c r="C1359" s="388"/>
      <c r="D1359" s="398"/>
      <c r="E1359" s="399"/>
      <c r="F1359" s="401"/>
      <c r="G1359" s="401"/>
      <c r="H1359" s="401"/>
      <c r="I1359" s="401"/>
      <c r="J1359" s="401"/>
      <c r="K1359" s="191"/>
      <c r="L1359" s="191"/>
      <c r="M1359" s="191"/>
      <c r="N1359" s="191"/>
      <c r="O1359" s="191"/>
      <c r="P1359" s="191"/>
      <c r="Q1359" s="191"/>
      <c r="R1359" s="191"/>
      <c r="S1359" s="191"/>
      <c r="T1359" s="191"/>
      <c r="U1359" s="191"/>
      <c r="V1359" s="191"/>
      <c r="W1359" s="191"/>
      <c r="X1359" s="191"/>
      <c r="Y1359" s="191"/>
      <c r="Z1359" s="191"/>
      <c r="AA1359" s="191"/>
      <c r="AB1359" s="191"/>
      <c r="AC1359" s="191"/>
      <c r="AD1359" s="191"/>
    </row>
    <row r="1360" spans="1:30" s="159" customFormat="1" ht="13.8">
      <c r="A1360" s="409"/>
      <c r="B1360" s="441"/>
      <c r="C1360" s="388"/>
      <c r="D1360" s="398"/>
      <c r="E1360" s="399"/>
      <c r="F1360" s="401"/>
      <c r="G1360" s="401"/>
      <c r="H1360" s="401"/>
      <c r="I1360" s="401"/>
      <c r="J1360" s="401"/>
      <c r="K1360" s="191"/>
      <c r="L1360" s="191"/>
      <c r="M1360" s="191"/>
      <c r="N1360" s="191"/>
      <c r="O1360" s="191"/>
      <c r="P1360" s="191"/>
      <c r="Q1360" s="191"/>
      <c r="R1360" s="191"/>
      <c r="S1360" s="191"/>
      <c r="T1360" s="191"/>
      <c r="U1360" s="191"/>
      <c r="V1360" s="191"/>
      <c r="W1360" s="191"/>
      <c r="X1360" s="191"/>
      <c r="Y1360" s="191"/>
      <c r="Z1360" s="191"/>
      <c r="AA1360" s="191"/>
      <c r="AB1360" s="191"/>
      <c r="AC1360" s="191"/>
      <c r="AD1360" s="191"/>
    </row>
    <row r="1361" spans="1:30" s="159" customFormat="1" ht="13.8">
      <c r="A1361" s="409"/>
      <c r="B1361" s="441"/>
      <c r="C1361" s="388"/>
      <c r="D1361" s="404"/>
      <c r="E1361" s="399"/>
      <c r="F1361" s="401"/>
      <c r="G1361" s="401"/>
      <c r="H1361" s="401"/>
      <c r="I1361" s="401"/>
      <c r="J1361" s="407"/>
      <c r="K1361" s="191"/>
      <c r="L1361" s="191"/>
      <c r="M1361" s="191"/>
      <c r="N1361" s="191"/>
      <c r="O1361" s="191"/>
      <c r="P1361" s="191"/>
      <c r="Q1361" s="191"/>
      <c r="R1361" s="191"/>
      <c r="S1361" s="191"/>
      <c r="T1361" s="191"/>
      <c r="U1361" s="191"/>
      <c r="V1361" s="191"/>
      <c r="W1361" s="191"/>
      <c r="X1361" s="191"/>
      <c r="Y1361" s="191"/>
      <c r="Z1361" s="191"/>
      <c r="AA1361" s="191"/>
      <c r="AB1361" s="191"/>
      <c r="AC1361" s="191"/>
      <c r="AD1361" s="191"/>
    </row>
    <row r="1362" spans="1:30" s="159" customFormat="1" ht="13.8">
      <c r="A1362" s="409"/>
      <c r="B1362" s="441"/>
      <c r="C1362" s="388"/>
      <c r="D1362" s="408"/>
      <c r="E1362" s="409"/>
      <c r="F1362" s="407"/>
      <c r="G1362" s="407"/>
      <c r="H1362" s="407"/>
      <c r="I1362" s="407"/>
      <c r="J1362" s="407"/>
      <c r="K1362" s="191"/>
      <c r="L1362" s="191"/>
      <c r="M1362" s="191"/>
      <c r="N1362" s="191"/>
      <c r="O1362" s="191"/>
      <c r="P1362" s="191"/>
      <c r="Q1362" s="191"/>
      <c r="R1362" s="191"/>
      <c r="S1362" s="191"/>
      <c r="T1362" s="191"/>
      <c r="U1362" s="191"/>
      <c r="V1362" s="191"/>
      <c r="W1362" s="191"/>
      <c r="X1362" s="191"/>
      <c r="Y1362" s="191"/>
      <c r="Z1362" s="191"/>
      <c r="AA1362" s="191"/>
      <c r="AB1362" s="191"/>
      <c r="AC1362" s="191"/>
      <c r="AD1362" s="191"/>
    </row>
    <row r="1363" spans="1:30" s="199" customFormat="1" ht="13.8">
      <c r="A1363" s="409"/>
      <c r="B1363" s="441"/>
      <c r="C1363" s="389"/>
      <c r="D1363" s="411"/>
      <c r="E1363" s="409"/>
      <c r="F1363" s="407"/>
      <c r="G1363" s="401"/>
      <c r="H1363" s="401"/>
      <c r="I1363" s="407"/>
      <c r="J1363" s="407"/>
      <c r="K1363" s="191"/>
      <c r="L1363" s="191"/>
      <c r="M1363" s="191"/>
      <c r="N1363" s="191"/>
      <c r="O1363" s="191"/>
      <c r="P1363" s="191"/>
      <c r="Q1363" s="191"/>
      <c r="R1363" s="191"/>
      <c r="S1363" s="191"/>
      <c r="T1363" s="191"/>
      <c r="U1363" s="191"/>
      <c r="V1363" s="191"/>
      <c r="W1363" s="191"/>
      <c r="X1363" s="191"/>
      <c r="Y1363" s="191"/>
      <c r="Z1363" s="191"/>
      <c r="AA1363" s="191"/>
      <c r="AB1363" s="191"/>
      <c r="AC1363" s="191"/>
      <c r="AD1363" s="191"/>
    </row>
    <row r="1364" spans="1:30" s="159" customFormat="1" ht="13.8">
      <c r="A1364" s="409"/>
      <c r="B1364" s="441"/>
      <c r="C1364" s="388"/>
      <c r="D1364" s="398"/>
      <c r="E1364" s="399"/>
      <c r="F1364" s="401"/>
      <c r="G1364" s="401"/>
      <c r="H1364" s="401"/>
      <c r="I1364" s="401"/>
      <c r="J1364" s="401"/>
      <c r="K1364" s="191"/>
      <c r="L1364" s="191"/>
      <c r="M1364" s="191"/>
      <c r="N1364" s="191"/>
      <c r="O1364" s="191"/>
      <c r="P1364" s="191"/>
      <c r="Q1364" s="191"/>
      <c r="R1364" s="191"/>
      <c r="S1364" s="191"/>
      <c r="T1364" s="191"/>
      <c r="U1364" s="191"/>
      <c r="V1364" s="191"/>
      <c r="W1364" s="191"/>
      <c r="X1364" s="191"/>
      <c r="Y1364" s="191"/>
      <c r="Z1364" s="191"/>
      <c r="AA1364" s="191"/>
      <c r="AB1364" s="191"/>
      <c r="AC1364" s="191"/>
      <c r="AD1364" s="191"/>
    </row>
    <row r="1365" spans="1:30" s="159" customFormat="1" ht="13.8">
      <c r="A1365" s="409"/>
      <c r="B1365" s="441"/>
      <c r="C1365" s="388"/>
      <c r="D1365" s="404"/>
      <c r="E1365" s="399"/>
      <c r="F1365" s="401"/>
      <c r="G1365" s="401"/>
      <c r="H1365" s="401"/>
      <c r="I1365" s="401"/>
      <c r="J1365" s="407"/>
      <c r="K1365" s="191"/>
      <c r="L1365" s="191"/>
      <c r="M1365" s="191"/>
      <c r="N1365" s="191"/>
      <c r="O1365" s="191"/>
      <c r="P1365" s="191"/>
      <c r="Q1365" s="191"/>
      <c r="R1365" s="191"/>
      <c r="S1365" s="191"/>
      <c r="T1365" s="191"/>
      <c r="U1365" s="191"/>
      <c r="V1365" s="191"/>
      <c r="W1365" s="191"/>
      <c r="X1365" s="191"/>
      <c r="Y1365" s="191"/>
      <c r="Z1365" s="191"/>
      <c r="AA1365" s="191"/>
      <c r="AB1365" s="191"/>
      <c r="AC1365" s="191"/>
      <c r="AD1365" s="191"/>
    </row>
    <row r="1366" spans="1:30" s="159" customFormat="1" ht="13.8">
      <c r="A1366" s="409"/>
      <c r="B1366" s="441"/>
      <c r="C1366" s="388"/>
      <c r="D1366" s="408"/>
      <c r="E1366" s="409"/>
      <c r="F1366" s="407"/>
      <c r="G1366" s="407"/>
      <c r="H1366" s="407"/>
      <c r="I1366" s="407"/>
      <c r="J1366" s="407"/>
      <c r="K1366" s="191"/>
      <c r="L1366" s="191"/>
      <c r="M1366" s="191"/>
      <c r="N1366" s="191"/>
      <c r="O1366" s="191"/>
      <c r="P1366" s="191"/>
      <c r="Q1366" s="191"/>
      <c r="R1366" s="191"/>
      <c r="S1366" s="191"/>
      <c r="T1366" s="191"/>
      <c r="U1366" s="191"/>
      <c r="V1366" s="191"/>
      <c r="W1366" s="191"/>
      <c r="X1366" s="191"/>
      <c r="Y1366" s="191"/>
      <c r="Z1366" s="191"/>
      <c r="AA1366" s="191"/>
      <c r="AB1366" s="191"/>
      <c r="AC1366" s="191"/>
      <c r="AD1366" s="191"/>
    </row>
    <row r="1367" spans="1:30" s="199" customFormat="1" ht="13.8">
      <c r="A1367" s="409"/>
      <c r="B1367" s="441"/>
      <c r="C1367" s="388"/>
      <c r="D1367" s="410"/>
      <c r="E1367" s="409"/>
      <c r="F1367" s="407"/>
      <c r="G1367" s="401"/>
      <c r="H1367" s="407"/>
      <c r="I1367" s="407"/>
      <c r="J1367" s="407"/>
      <c r="K1367" s="191"/>
      <c r="L1367" s="191"/>
      <c r="M1367" s="191"/>
      <c r="N1367" s="191"/>
      <c r="O1367" s="191"/>
      <c r="P1367" s="191"/>
      <c r="Q1367" s="191"/>
      <c r="R1367" s="191"/>
      <c r="S1367" s="191"/>
      <c r="T1367" s="191"/>
      <c r="U1367" s="191"/>
      <c r="V1367" s="191"/>
      <c r="W1367" s="191"/>
      <c r="X1367" s="191"/>
      <c r="Y1367" s="191"/>
      <c r="Z1367" s="191"/>
      <c r="AA1367" s="191"/>
      <c r="AB1367" s="191"/>
      <c r="AC1367" s="191"/>
      <c r="AD1367" s="191"/>
    </row>
    <row r="1368" spans="1:30" s="159" customFormat="1" ht="13.8">
      <c r="A1368" s="409"/>
      <c r="B1368" s="441"/>
      <c r="C1368" s="388"/>
      <c r="D1368" s="398"/>
      <c r="E1368" s="399"/>
      <c r="F1368" s="401"/>
      <c r="G1368" s="401"/>
      <c r="H1368" s="401"/>
      <c r="I1368" s="401"/>
      <c r="J1368" s="401"/>
      <c r="K1368" s="191"/>
      <c r="L1368" s="191"/>
      <c r="M1368" s="191"/>
      <c r="N1368" s="191"/>
      <c r="O1368" s="191"/>
      <c r="P1368" s="191"/>
      <c r="Q1368" s="191"/>
      <c r="R1368" s="191"/>
      <c r="S1368" s="191"/>
      <c r="T1368" s="191"/>
      <c r="U1368" s="191"/>
      <c r="V1368" s="191"/>
      <c r="W1368" s="191"/>
      <c r="X1368" s="191"/>
      <c r="Y1368" s="191"/>
      <c r="Z1368" s="191"/>
      <c r="AA1368" s="191"/>
      <c r="AB1368" s="191"/>
      <c r="AC1368" s="191"/>
      <c r="AD1368" s="191"/>
    </row>
    <row r="1369" spans="1:30" s="159" customFormat="1" ht="13.8">
      <c r="A1369" s="409"/>
      <c r="B1369" s="441"/>
      <c r="C1369" s="388"/>
      <c r="D1369" s="404"/>
      <c r="E1369" s="399"/>
      <c r="F1369" s="401"/>
      <c r="G1369" s="401"/>
      <c r="H1369" s="401"/>
      <c r="I1369" s="401"/>
      <c r="J1369" s="407"/>
      <c r="K1369" s="191"/>
      <c r="L1369" s="191"/>
      <c r="M1369" s="191"/>
      <c r="N1369" s="191"/>
      <c r="O1369" s="191"/>
      <c r="P1369" s="191"/>
      <c r="Q1369" s="191"/>
      <c r="R1369" s="191"/>
      <c r="S1369" s="191"/>
      <c r="T1369" s="191"/>
      <c r="U1369" s="191"/>
      <c r="V1369" s="191"/>
      <c r="W1369" s="191"/>
      <c r="X1369" s="191"/>
      <c r="Y1369" s="191"/>
      <c r="Z1369" s="191"/>
      <c r="AA1369" s="191"/>
      <c r="AB1369" s="191"/>
      <c r="AC1369" s="191"/>
      <c r="AD1369" s="191"/>
    </row>
    <row r="1370" spans="1:30" s="159" customFormat="1" ht="13.8">
      <c r="A1370" s="409"/>
      <c r="B1370" s="441"/>
      <c r="C1370" s="388"/>
      <c r="D1370" s="408"/>
      <c r="E1370" s="409"/>
      <c r="F1370" s="407"/>
      <c r="G1370" s="407"/>
      <c r="H1370" s="407"/>
      <c r="I1370" s="407"/>
      <c r="J1370" s="407"/>
      <c r="K1370" s="191"/>
      <c r="L1370" s="191"/>
      <c r="M1370" s="191"/>
      <c r="N1370" s="191"/>
      <c r="O1370" s="191"/>
      <c r="P1370" s="191"/>
      <c r="Q1370" s="191"/>
      <c r="R1370" s="191"/>
      <c r="S1370" s="191"/>
      <c r="T1370" s="191"/>
      <c r="U1370" s="191"/>
      <c r="V1370" s="191"/>
      <c r="W1370" s="191"/>
      <c r="X1370" s="191"/>
      <c r="Y1370" s="191"/>
      <c r="Z1370" s="191"/>
      <c r="AA1370" s="191"/>
      <c r="AB1370" s="191"/>
      <c r="AC1370" s="191"/>
      <c r="AD1370" s="191"/>
    </row>
    <row r="1371" spans="1:30" s="165" customFormat="1" ht="13.8">
      <c r="A1371" s="409"/>
      <c r="B1371" s="441"/>
      <c r="C1371" s="388"/>
      <c r="D1371" s="410"/>
      <c r="E1371" s="409"/>
      <c r="F1371" s="407"/>
      <c r="G1371" s="407"/>
      <c r="H1371" s="407"/>
      <c r="I1371" s="407"/>
      <c r="J1371" s="407"/>
      <c r="K1371" s="191"/>
      <c r="L1371" s="191"/>
      <c r="M1371" s="191"/>
      <c r="N1371" s="191"/>
      <c r="O1371" s="191"/>
      <c r="P1371" s="191"/>
      <c r="Q1371" s="191"/>
      <c r="R1371" s="191"/>
      <c r="S1371" s="191"/>
      <c r="T1371" s="191"/>
      <c r="U1371" s="191"/>
      <c r="V1371" s="191"/>
      <c r="W1371" s="191"/>
      <c r="X1371" s="191"/>
      <c r="Y1371" s="191"/>
      <c r="Z1371" s="191"/>
      <c r="AA1371" s="191"/>
      <c r="AB1371" s="191"/>
      <c r="AC1371" s="191"/>
      <c r="AD1371" s="191"/>
    </row>
    <row r="1372" spans="1:30" s="18" customFormat="1" ht="13.8">
      <c r="A1372" s="409"/>
      <c r="B1372" s="441"/>
      <c r="C1372" s="388"/>
      <c r="D1372" s="408"/>
      <c r="E1372" s="409"/>
      <c r="F1372" s="407"/>
      <c r="G1372" s="407"/>
      <c r="H1372" s="407"/>
      <c r="I1372" s="407"/>
      <c r="J1372" s="407"/>
      <c r="K1372" s="152"/>
      <c r="L1372" s="152"/>
      <c r="M1372" s="152"/>
      <c r="N1372" s="152"/>
      <c r="O1372" s="152"/>
      <c r="P1372" s="152"/>
      <c r="Q1372" s="152"/>
      <c r="R1372" s="152"/>
      <c r="S1372" s="152"/>
      <c r="T1372" s="152"/>
      <c r="U1372" s="152"/>
      <c r="V1372" s="152"/>
      <c r="W1372" s="152"/>
      <c r="X1372" s="152"/>
      <c r="Y1372" s="152"/>
      <c r="Z1372" s="152"/>
      <c r="AA1372" s="152"/>
      <c r="AB1372" s="152"/>
      <c r="AC1372" s="152"/>
      <c r="AD1372" s="152"/>
    </row>
    <row r="1373" spans="1:30" s="199" customFormat="1" ht="13.8">
      <c r="A1373" s="409"/>
      <c r="B1373" s="441"/>
      <c r="C1373" s="388"/>
      <c r="D1373" s="410"/>
      <c r="E1373" s="409"/>
      <c r="F1373" s="407"/>
      <c r="G1373" s="401"/>
      <c r="H1373" s="401"/>
      <c r="I1373" s="407"/>
      <c r="J1373" s="407"/>
      <c r="K1373" s="191"/>
      <c r="L1373" s="191"/>
      <c r="M1373" s="191"/>
      <c r="N1373" s="191"/>
      <c r="O1373" s="191"/>
      <c r="P1373" s="191"/>
      <c r="Q1373" s="191"/>
      <c r="R1373" s="191"/>
      <c r="S1373" s="191"/>
      <c r="T1373" s="191"/>
      <c r="U1373" s="191"/>
      <c r="V1373" s="191"/>
      <c r="W1373" s="191"/>
      <c r="X1373" s="191"/>
      <c r="Y1373" s="191"/>
      <c r="Z1373" s="191"/>
      <c r="AA1373" s="191"/>
      <c r="AB1373" s="191"/>
      <c r="AC1373" s="191"/>
      <c r="AD1373" s="191"/>
    </row>
    <row r="1374" spans="1:30" s="159" customFormat="1" ht="13.8">
      <c r="A1374" s="409"/>
      <c r="B1374" s="441"/>
      <c r="C1374" s="388"/>
      <c r="D1374" s="398"/>
      <c r="E1374" s="399"/>
      <c r="F1374" s="401"/>
      <c r="G1374" s="401"/>
      <c r="H1374" s="401"/>
      <c r="I1374" s="401"/>
      <c r="J1374" s="401"/>
      <c r="K1374" s="191"/>
      <c r="L1374" s="191"/>
      <c r="M1374" s="191"/>
      <c r="N1374" s="191"/>
      <c r="O1374" s="191"/>
      <c r="P1374" s="191"/>
      <c r="Q1374" s="191"/>
      <c r="R1374" s="191"/>
      <c r="S1374" s="191"/>
      <c r="T1374" s="191"/>
      <c r="U1374" s="191"/>
      <c r="V1374" s="191"/>
      <c r="W1374" s="191"/>
      <c r="X1374" s="191"/>
      <c r="Y1374" s="191"/>
      <c r="Z1374" s="191"/>
      <c r="AA1374" s="191"/>
      <c r="AB1374" s="191"/>
      <c r="AC1374" s="191"/>
      <c r="AD1374" s="191"/>
    </row>
    <row r="1375" spans="1:30" s="159" customFormat="1" ht="13.8">
      <c r="A1375" s="409"/>
      <c r="B1375" s="441"/>
      <c r="C1375" s="388"/>
      <c r="D1375" s="398"/>
      <c r="E1375" s="399"/>
      <c r="F1375" s="401"/>
      <c r="G1375" s="401"/>
      <c r="H1375" s="401"/>
      <c r="I1375" s="401"/>
      <c r="J1375" s="401"/>
      <c r="K1375" s="191"/>
      <c r="L1375" s="191"/>
      <c r="M1375" s="191"/>
      <c r="N1375" s="191"/>
      <c r="O1375" s="191"/>
      <c r="P1375" s="191"/>
      <c r="Q1375" s="191"/>
      <c r="R1375" s="191"/>
      <c r="S1375" s="191"/>
      <c r="T1375" s="191"/>
      <c r="U1375" s="191"/>
      <c r="V1375" s="191"/>
      <c r="W1375" s="191"/>
      <c r="X1375" s="191"/>
      <c r="Y1375" s="191"/>
      <c r="Z1375" s="191"/>
      <c r="AA1375" s="191"/>
      <c r="AB1375" s="191"/>
      <c r="AC1375" s="191"/>
      <c r="AD1375" s="191"/>
    </row>
    <row r="1376" spans="1:30" s="159" customFormat="1" ht="13.8">
      <c r="A1376" s="409"/>
      <c r="B1376" s="441"/>
      <c r="C1376" s="388"/>
      <c r="D1376" s="398"/>
      <c r="E1376" s="399"/>
      <c r="F1376" s="401"/>
      <c r="G1376" s="401"/>
      <c r="H1376" s="401"/>
      <c r="I1376" s="401"/>
      <c r="J1376" s="401"/>
      <c r="K1376" s="191"/>
      <c r="L1376" s="191"/>
      <c r="M1376" s="191"/>
      <c r="N1376" s="191"/>
      <c r="O1376" s="191"/>
      <c r="P1376" s="191"/>
      <c r="Q1376" s="191"/>
      <c r="R1376" s="191"/>
      <c r="S1376" s="191"/>
      <c r="T1376" s="191"/>
      <c r="U1376" s="191"/>
      <c r="V1376" s="191"/>
      <c r="W1376" s="191"/>
      <c r="X1376" s="191"/>
      <c r="Y1376" s="191"/>
      <c r="Z1376" s="191"/>
      <c r="AA1376" s="191"/>
      <c r="AB1376" s="191"/>
      <c r="AC1376" s="191"/>
      <c r="AD1376" s="191"/>
    </row>
    <row r="1377" spans="1:30" s="159" customFormat="1" ht="13.8">
      <c r="A1377" s="409"/>
      <c r="B1377" s="441"/>
      <c r="C1377" s="388"/>
      <c r="D1377" s="404"/>
      <c r="E1377" s="399"/>
      <c r="F1377" s="401"/>
      <c r="G1377" s="401"/>
      <c r="H1377" s="401"/>
      <c r="I1377" s="401"/>
      <c r="J1377" s="407"/>
      <c r="K1377" s="191"/>
      <c r="L1377" s="191"/>
      <c r="M1377" s="191"/>
      <c r="N1377" s="191"/>
      <c r="O1377" s="191"/>
      <c r="P1377" s="191"/>
      <c r="Q1377" s="191"/>
      <c r="R1377" s="191"/>
      <c r="S1377" s="191"/>
      <c r="T1377" s="191"/>
      <c r="U1377" s="191"/>
      <c r="V1377" s="191"/>
      <c r="W1377" s="191"/>
      <c r="X1377" s="191"/>
      <c r="Y1377" s="191"/>
      <c r="Z1377" s="191"/>
      <c r="AA1377" s="191"/>
      <c r="AB1377" s="191"/>
      <c r="AC1377" s="191"/>
      <c r="AD1377" s="191"/>
    </row>
    <row r="1378" spans="1:30" s="159" customFormat="1" ht="13.8">
      <c r="A1378" s="409"/>
      <c r="B1378" s="441"/>
      <c r="C1378" s="388"/>
      <c r="D1378" s="408"/>
      <c r="E1378" s="409"/>
      <c r="F1378" s="407"/>
      <c r="G1378" s="407"/>
      <c r="H1378" s="407"/>
      <c r="I1378" s="407"/>
      <c r="J1378" s="407"/>
      <c r="K1378" s="191"/>
      <c r="L1378" s="191"/>
      <c r="M1378" s="191"/>
      <c r="N1378" s="191"/>
      <c r="O1378" s="191"/>
      <c r="P1378" s="191"/>
      <c r="Q1378" s="191"/>
      <c r="R1378" s="191"/>
      <c r="S1378" s="191"/>
      <c r="T1378" s="191"/>
      <c r="U1378" s="191"/>
      <c r="V1378" s="191"/>
      <c r="W1378" s="191"/>
      <c r="X1378" s="191"/>
      <c r="Y1378" s="191"/>
      <c r="Z1378" s="191"/>
      <c r="AA1378" s="191"/>
      <c r="AB1378" s="191"/>
      <c r="AC1378" s="191"/>
      <c r="AD1378" s="191"/>
    </row>
    <row r="1379" spans="1:30" s="199" customFormat="1" ht="13.8">
      <c r="A1379" s="409"/>
      <c r="B1379" s="441"/>
      <c r="C1379" s="388"/>
      <c r="D1379" s="410"/>
      <c r="E1379" s="409"/>
      <c r="F1379" s="407"/>
      <c r="G1379" s="401"/>
      <c r="H1379" s="401"/>
      <c r="I1379" s="407"/>
      <c r="J1379" s="407"/>
      <c r="K1379" s="191"/>
      <c r="L1379" s="191"/>
      <c r="M1379" s="191"/>
      <c r="N1379" s="191"/>
      <c r="O1379" s="191"/>
      <c r="P1379" s="191"/>
      <c r="Q1379" s="191"/>
      <c r="R1379" s="191"/>
      <c r="S1379" s="191"/>
      <c r="T1379" s="191"/>
      <c r="U1379" s="191"/>
      <c r="V1379" s="191"/>
      <c r="W1379" s="191"/>
      <c r="X1379" s="191"/>
      <c r="Y1379" s="191"/>
      <c r="Z1379" s="191"/>
      <c r="AA1379" s="191"/>
      <c r="AB1379" s="191"/>
      <c r="AC1379" s="191"/>
      <c r="AD1379" s="191"/>
    </row>
    <row r="1380" spans="1:30" s="159" customFormat="1" ht="13.8">
      <c r="A1380" s="409"/>
      <c r="B1380" s="441"/>
      <c r="C1380" s="388"/>
      <c r="D1380" s="398"/>
      <c r="E1380" s="399"/>
      <c r="F1380" s="401"/>
      <c r="G1380" s="401"/>
      <c r="H1380" s="401"/>
      <c r="I1380" s="401"/>
      <c r="J1380" s="401"/>
      <c r="K1380" s="191"/>
      <c r="L1380" s="191"/>
      <c r="M1380" s="191"/>
      <c r="N1380" s="191"/>
      <c r="O1380" s="191"/>
      <c r="P1380" s="191"/>
      <c r="Q1380" s="191"/>
      <c r="R1380" s="191"/>
      <c r="S1380" s="191"/>
      <c r="T1380" s="191"/>
      <c r="U1380" s="191"/>
      <c r="V1380" s="191"/>
      <c r="W1380" s="191"/>
      <c r="X1380" s="191"/>
      <c r="Y1380" s="191"/>
      <c r="Z1380" s="191"/>
      <c r="AA1380" s="191"/>
      <c r="AB1380" s="191"/>
      <c r="AC1380" s="191"/>
      <c r="AD1380" s="191"/>
    </row>
    <row r="1381" spans="1:30" s="159" customFormat="1" ht="13.8">
      <c r="A1381" s="409"/>
      <c r="B1381" s="441"/>
      <c r="C1381" s="388"/>
      <c r="D1381" s="404"/>
      <c r="E1381" s="399"/>
      <c r="F1381" s="401"/>
      <c r="G1381" s="401"/>
      <c r="H1381" s="401"/>
      <c r="I1381" s="401"/>
      <c r="J1381" s="407"/>
      <c r="K1381" s="191"/>
      <c r="L1381" s="191"/>
      <c r="M1381" s="191"/>
      <c r="N1381" s="191"/>
      <c r="O1381" s="191"/>
      <c r="P1381" s="191"/>
      <c r="Q1381" s="191"/>
      <c r="R1381" s="191"/>
      <c r="S1381" s="191"/>
      <c r="T1381" s="191"/>
      <c r="U1381" s="191"/>
      <c r="V1381" s="191"/>
      <c r="W1381" s="191"/>
      <c r="X1381" s="191"/>
      <c r="Y1381" s="191"/>
      <c r="Z1381" s="191"/>
      <c r="AA1381" s="191"/>
      <c r="AB1381" s="191"/>
      <c r="AC1381" s="191"/>
      <c r="AD1381" s="191"/>
    </row>
    <row r="1382" spans="1:30" s="159" customFormat="1" ht="13.8">
      <c r="A1382" s="409"/>
      <c r="B1382" s="441"/>
      <c r="C1382" s="388"/>
      <c r="D1382" s="408"/>
      <c r="E1382" s="409"/>
      <c r="F1382" s="407"/>
      <c r="G1382" s="407"/>
      <c r="H1382" s="407"/>
      <c r="I1382" s="407"/>
      <c r="J1382" s="407"/>
      <c r="K1382" s="191"/>
      <c r="L1382" s="191"/>
      <c r="M1382" s="191"/>
      <c r="N1382" s="191"/>
      <c r="O1382" s="191"/>
      <c r="P1382" s="191"/>
      <c r="Q1382" s="191"/>
      <c r="R1382" s="191"/>
      <c r="S1382" s="191"/>
      <c r="T1382" s="191"/>
      <c r="U1382" s="191"/>
      <c r="V1382" s="191"/>
      <c r="W1382" s="191"/>
      <c r="X1382" s="191"/>
      <c r="Y1382" s="191"/>
      <c r="Z1382" s="191"/>
      <c r="AA1382" s="191"/>
      <c r="AB1382" s="191"/>
      <c r="AC1382" s="191"/>
      <c r="AD1382" s="191"/>
    </row>
    <row r="1383" spans="1:30" s="199" customFormat="1" ht="13.8">
      <c r="A1383" s="409"/>
      <c r="B1383" s="441"/>
      <c r="C1383" s="393"/>
      <c r="D1383" s="410"/>
      <c r="E1383" s="409"/>
      <c r="F1383" s="407"/>
      <c r="G1383" s="401"/>
      <c r="H1383" s="401"/>
      <c r="I1383" s="407"/>
      <c r="J1383" s="407"/>
      <c r="K1383" s="191"/>
      <c r="L1383" s="191"/>
      <c r="M1383" s="191"/>
      <c r="N1383" s="191"/>
      <c r="O1383" s="191"/>
      <c r="P1383" s="191"/>
      <c r="Q1383" s="191"/>
      <c r="R1383" s="191"/>
      <c r="S1383" s="191"/>
      <c r="T1383" s="191"/>
      <c r="U1383" s="191"/>
      <c r="V1383" s="191"/>
      <c r="W1383" s="191"/>
      <c r="X1383" s="191"/>
      <c r="Y1383" s="191"/>
      <c r="Z1383" s="191"/>
      <c r="AA1383" s="191"/>
      <c r="AB1383" s="191"/>
      <c r="AC1383" s="191"/>
      <c r="AD1383" s="191"/>
    </row>
    <row r="1384" spans="1:30" s="159" customFormat="1" ht="13.8">
      <c r="A1384" s="409"/>
      <c r="B1384" s="441"/>
      <c r="C1384" s="388"/>
      <c r="D1384" s="398"/>
      <c r="E1384" s="399"/>
      <c r="F1384" s="401"/>
      <c r="G1384" s="401"/>
      <c r="H1384" s="401"/>
      <c r="I1384" s="401"/>
      <c r="J1384" s="401"/>
      <c r="K1384" s="191"/>
      <c r="L1384" s="191"/>
      <c r="M1384" s="191"/>
      <c r="N1384" s="191"/>
      <c r="O1384" s="191"/>
      <c r="P1384" s="191"/>
      <c r="Q1384" s="191"/>
      <c r="R1384" s="191"/>
      <c r="S1384" s="191"/>
      <c r="T1384" s="191"/>
      <c r="U1384" s="191"/>
      <c r="V1384" s="191"/>
      <c r="W1384" s="191"/>
      <c r="X1384" s="191"/>
      <c r="Y1384" s="191"/>
      <c r="Z1384" s="191"/>
      <c r="AA1384" s="191"/>
      <c r="AB1384" s="191"/>
      <c r="AC1384" s="191"/>
      <c r="AD1384" s="191"/>
    </row>
    <row r="1385" spans="1:30" s="159" customFormat="1" ht="13.8">
      <c r="A1385" s="409"/>
      <c r="B1385" s="441"/>
      <c r="C1385" s="388"/>
      <c r="D1385" s="404"/>
      <c r="E1385" s="399"/>
      <c r="F1385" s="401"/>
      <c r="G1385" s="401"/>
      <c r="H1385" s="401"/>
      <c r="I1385" s="401"/>
      <c r="J1385" s="407"/>
      <c r="K1385" s="191"/>
      <c r="L1385" s="191"/>
      <c r="M1385" s="191"/>
      <c r="N1385" s="191"/>
      <c r="O1385" s="191"/>
      <c r="P1385" s="191"/>
      <c r="Q1385" s="191"/>
      <c r="R1385" s="191"/>
      <c r="S1385" s="191"/>
      <c r="T1385" s="191"/>
      <c r="U1385" s="191"/>
      <c r="V1385" s="191"/>
      <c r="W1385" s="191"/>
      <c r="X1385" s="191"/>
      <c r="Y1385" s="191"/>
      <c r="Z1385" s="191"/>
      <c r="AA1385" s="191"/>
      <c r="AB1385" s="191"/>
      <c r="AC1385" s="191"/>
      <c r="AD1385" s="191"/>
    </row>
    <row r="1386" spans="1:30" s="159" customFormat="1" ht="13.8">
      <c r="A1386" s="409"/>
      <c r="B1386" s="441"/>
      <c r="C1386" s="388"/>
      <c r="D1386" s="408"/>
      <c r="E1386" s="409"/>
      <c r="F1386" s="407"/>
      <c r="G1386" s="407"/>
      <c r="H1386" s="407"/>
      <c r="I1386" s="407"/>
      <c r="J1386" s="407"/>
      <c r="K1386" s="191"/>
      <c r="L1386" s="191"/>
      <c r="M1386" s="191"/>
      <c r="N1386" s="191"/>
      <c r="O1386" s="191"/>
      <c r="P1386" s="191"/>
      <c r="Q1386" s="191"/>
      <c r="R1386" s="191"/>
      <c r="S1386" s="191"/>
      <c r="T1386" s="191"/>
      <c r="U1386" s="191"/>
      <c r="V1386" s="191"/>
      <c r="W1386" s="191"/>
      <c r="X1386" s="191"/>
      <c r="Y1386" s="191"/>
      <c r="Z1386" s="191"/>
      <c r="AA1386" s="191"/>
      <c r="AB1386" s="191"/>
      <c r="AC1386" s="191"/>
      <c r="AD1386" s="191"/>
    </row>
    <row r="1387" spans="1:30" s="199" customFormat="1" ht="15.6" customHeight="1">
      <c r="A1387" s="409"/>
      <c r="B1387" s="441"/>
      <c r="C1387" s="388"/>
      <c r="D1387" s="410"/>
      <c r="E1387" s="409"/>
      <c r="F1387" s="407"/>
      <c r="G1387" s="401"/>
      <c r="H1387" s="401"/>
      <c r="I1387" s="407"/>
      <c r="J1387" s="407"/>
      <c r="K1387" s="191"/>
      <c r="L1387" s="191"/>
      <c r="M1387" s="191"/>
      <c r="N1387" s="191"/>
      <c r="O1387" s="191"/>
      <c r="P1387" s="191"/>
      <c r="Q1387" s="191"/>
      <c r="R1387" s="191"/>
      <c r="S1387" s="191"/>
      <c r="T1387" s="191"/>
      <c r="U1387" s="191"/>
      <c r="V1387" s="191"/>
      <c r="W1387" s="191"/>
      <c r="X1387" s="191"/>
      <c r="Y1387" s="191"/>
      <c r="Z1387" s="191"/>
      <c r="AA1387" s="191"/>
      <c r="AB1387" s="191"/>
      <c r="AC1387" s="191"/>
      <c r="AD1387" s="191"/>
    </row>
    <row r="1388" spans="1:30" s="159" customFormat="1" ht="13.8">
      <c r="A1388" s="409"/>
      <c r="B1388" s="441"/>
      <c r="C1388" s="388"/>
      <c r="D1388" s="398"/>
      <c r="E1388" s="399"/>
      <c r="F1388" s="401"/>
      <c r="G1388" s="401"/>
      <c r="H1388" s="401"/>
      <c r="I1388" s="401"/>
      <c r="J1388" s="401"/>
      <c r="K1388" s="191"/>
      <c r="L1388" s="191"/>
      <c r="M1388" s="191"/>
      <c r="N1388" s="191"/>
      <c r="O1388" s="191"/>
      <c r="P1388" s="191"/>
      <c r="Q1388" s="191"/>
      <c r="R1388" s="191"/>
      <c r="S1388" s="191"/>
      <c r="T1388" s="191"/>
      <c r="U1388" s="191"/>
      <c r="V1388" s="191"/>
      <c r="W1388" s="191"/>
      <c r="X1388" s="191"/>
      <c r="Y1388" s="191"/>
      <c r="Z1388" s="191"/>
      <c r="AA1388" s="191"/>
      <c r="AB1388" s="191"/>
      <c r="AC1388" s="191"/>
      <c r="AD1388" s="191"/>
    </row>
    <row r="1389" spans="1:30" s="159" customFormat="1" ht="13.8">
      <c r="A1389" s="409"/>
      <c r="B1389" s="441"/>
      <c r="C1389" s="388"/>
      <c r="D1389" s="404"/>
      <c r="E1389" s="399"/>
      <c r="F1389" s="401"/>
      <c r="G1389" s="401"/>
      <c r="H1389" s="401"/>
      <c r="I1389" s="401"/>
      <c r="J1389" s="407"/>
      <c r="K1389" s="191"/>
      <c r="L1389" s="191"/>
      <c r="M1389" s="191"/>
      <c r="N1389" s="191"/>
      <c r="O1389" s="191"/>
      <c r="P1389" s="191"/>
      <c r="Q1389" s="191"/>
      <c r="R1389" s="191"/>
      <c r="S1389" s="191"/>
      <c r="T1389" s="191"/>
      <c r="U1389" s="191"/>
      <c r="V1389" s="191"/>
      <c r="W1389" s="191"/>
      <c r="X1389" s="191"/>
      <c r="Y1389" s="191"/>
      <c r="Z1389" s="191"/>
      <c r="AA1389" s="191"/>
      <c r="AB1389" s="191"/>
      <c r="AC1389" s="191"/>
      <c r="AD1389" s="191"/>
    </row>
    <row r="1390" spans="1:30" s="191" customFormat="1" ht="13.8">
      <c r="A1390" s="409"/>
      <c r="B1390" s="441"/>
      <c r="C1390" s="388"/>
      <c r="D1390" s="404"/>
      <c r="E1390" s="399"/>
      <c r="F1390" s="401"/>
      <c r="G1390" s="401"/>
      <c r="H1390" s="401"/>
      <c r="I1390" s="401"/>
      <c r="J1390" s="407"/>
    </row>
    <row r="1391" spans="1:30" s="199" customFormat="1" ht="13.8">
      <c r="A1391" s="409"/>
      <c r="B1391" s="441"/>
      <c r="C1391" s="388"/>
      <c r="D1391" s="419"/>
      <c r="E1391" s="409"/>
      <c r="F1391" s="407"/>
      <c r="G1391" s="401"/>
      <c r="H1391" s="401"/>
      <c r="I1391" s="407"/>
      <c r="J1391" s="407"/>
      <c r="K1391" s="191"/>
      <c r="L1391" s="191"/>
      <c r="M1391" s="191"/>
      <c r="N1391" s="191"/>
      <c r="O1391" s="191"/>
      <c r="P1391" s="191"/>
      <c r="Q1391" s="191"/>
      <c r="R1391" s="191"/>
      <c r="S1391" s="191"/>
      <c r="T1391" s="191"/>
      <c r="U1391" s="191"/>
      <c r="V1391" s="191"/>
      <c r="W1391" s="191"/>
      <c r="X1391" s="191"/>
      <c r="Y1391" s="191"/>
      <c r="Z1391" s="191"/>
      <c r="AA1391" s="191"/>
      <c r="AB1391" s="191"/>
      <c r="AC1391" s="191"/>
      <c r="AD1391" s="191"/>
    </row>
    <row r="1392" spans="1:30" s="159" customFormat="1" ht="13.8">
      <c r="A1392" s="409"/>
      <c r="B1392" s="441"/>
      <c r="C1392" s="388"/>
      <c r="D1392" s="398"/>
      <c r="E1392" s="399"/>
      <c r="F1392" s="401"/>
      <c r="G1392" s="401"/>
      <c r="H1392" s="401"/>
      <c r="I1392" s="401"/>
      <c r="J1392" s="401"/>
      <c r="K1392" s="191"/>
      <c r="L1392" s="191"/>
      <c r="M1392" s="191"/>
      <c r="N1392" s="191"/>
      <c r="O1392" s="191"/>
      <c r="P1392" s="191"/>
      <c r="Q1392" s="191"/>
      <c r="R1392" s="191"/>
      <c r="S1392" s="191"/>
      <c r="T1392" s="191"/>
      <c r="U1392" s="191"/>
      <c r="V1392" s="191"/>
      <c r="W1392" s="191"/>
      <c r="X1392" s="191"/>
      <c r="Y1392" s="191"/>
      <c r="Z1392" s="191"/>
      <c r="AA1392" s="191"/>
      <c r="AB1392" s="191"/>
      <c r="AC1392" s="191"/>
      <c r="AD1392" s="191"/>
    </row>
    <row r="1393" spans="1:30" s="159" customFormat="1" ht="13.8">
      <c r="A1393" s="409"/>
      <c r="B1393" s="441"/>
      <c r="C1393" s="388"/>
      <c r="D1393" s="404"/>
      <c r="E1393" s="399"/>
      <c r="F1393" s="401"/>
      <c r="G1393" s="401"/>
      <c r="H1393" s="401"/>
      <c r="I1393" s="401"/>
      <c r="J1393" s="407"/>
      <c r="K1393" s="191"/>
      <c r="L1393" s="191"/>
      <c r="M1393" s="191"/>
      <c r="N1393" s="191"/>
      <c r="O1393" s="191"/>
      <c r="P1393" s="191"/>
      <c r="Q1393" s="191"/>
      <c r="R1393" s="191"/>
      <c r="S1393" s="191"/>
      <c r="T1393" s="191"/>
      <c r="U1393" s="191"/>
      <c r="V1393" s="191"/>
      <c r="W1393" s="191"/>
      <c r="X1393" s="191"/>
      <c r="Y1393" s="191"/>
      <c r="Z1393" s="191"/>
      <c r="AA1393" s="191"/>
      <c r="AB1393" s="191"/>
      <c r="AC1393" s="191"/>
      <c r="AD1393" s="191"/>
    </row>
    <row r="1394" spans="1:30" s="191" customFormat="1" ht="13.8">
      <c r="A1394" s="409"/>
      <c r="B1394" s="441"/>
      <c r="C1394" s="388"/>
      <c r="D1394" s="404"/>
      <c r="E1394" s="399"/>
      <c r="F1394" s="401"/>
      <c r="G1394" s="401"/>
      <c r="H1394" s="401"/>
      <c r="I1394" s="401"/>
      <c r="J1394" s="407"/>
    </row>
    <row r="1395" spans="1:30" s="165" customFormat="1" ht="13.8">
      <c r="A1395" s="409"/>
      <c r="B1395" s="441"/>
      <c r="C1395" s="388"/>
      <c r="D1395" s="410"/>
      <c r="E1395" s="409"/>
      <c r="F1395" s="407"/>
      <c r="G1395" s="407"/>
      <c r="H1395" s="407"/>
      <c r="I1395" s="407"/>
      <c r="J1395" s="407"/>
      <c r="K1395" s="191"/>
      <c r="L1395" s="191"/>
      <c r="M1395" s="191"/>
      <c r="N1395" s="191"/>
      <c r="O1395" s="191"/>
      <c r="P1395" s="191"/>
      <c r="Q1395" s="191"/>
      <c r="R1395" s="191"/>
      <c r="S1395" s="191"/>
      <c r="T1395" s="191"/>
      <c r="U1395" s="191"/>
      <c r="V1395" s="191"/>
      <c r="W1395" s="191"/>
      <c r="X1395" s="191"/>
      <c r="Y1395" s="191"/>
      <c r="Z1395" s="191"/>
      <c r="AA1395" s="191"/>
      <c r="AB1395" s="191"/>
      <c r="AC1395" s="191"/>
      <c r="AD1395" s="191"/>
    </row>
    <row r="1396" spans="1:30" s="18" customFormat="1" ht="13.8">
      <c r="A1396" s="409"/>
      <c r="B1396" s="441"/>
      <c r="C1396" s="388"/>
      <c r="D1396" s="408"/>
      <c r="E1396" s="409"/>
      <c r="F1396" s="407"/>
      <c r="G1396" s="407"/>
      <c r="H1396" s="407"/>
      <c r="I1396" s="407"/>
      <c r="J1396" s="407"/>
      <c r="K1396" s="152"/>
      <c r="L1396" s="152"/>
      <c r="M1396" s="152"/>
      <c r="N1396" s="152"/>
      <c r="O1396" s="152"/>
      <c r="P1396" s="152"/>
      <c r="Q1396" s="152"/>
      <c r="R1396" s="152"/>
      <c r="S1396" s="152"/>
      <c r="T1396" s="152"/>
      <c r="U1396" s="152"/>
      <c r="V1396" s="152"/>
      <c r="W1396" s="152"/>
      <c r="X1396" s="152"/>
      <c r="Y1396" s="152"/>
      <c r="Z1396" s="152"/>
      <c r="AA1396" s="152"/>
      <c r="AB1396" s="152"/>
      <c r="AC1396" s="152"/>
      <c r="AD1396" s="152"/>
    </row>
    <row r="1397" spans="1:30" s="199" customFormat="1" ht="13.8">
      <c r="A1397" s="409"/>
      <c r="B1397" s="441"/>
      <c r="C1397" s="388"/>
      <c r="D1397" s="428"/>
      <c r="E1397" s="409"/>
      <c r="F1397" s="407"/>
      <c r="G1397" s="401"/>
      <c r="H1397" s="401"/>
      <c r="I1397" s="407"/>
      <c r="J1397" s="407"/>
      <c r="K1397" s="191"/>
      <c r="L1397" s="191"/>
      <c r="M1397" s="191"/>
      <c r="N1397" s="191"/>
      <c r="O1397" s="191"/>
      <c r="P1397" s="191"/>
      <c r="Q1397" s="191"/>
      <c r="R1397" s="191"/>
      <c r="S1397" s="191"/>
      <c r="T1397" s="191"/>
      <c r="U1397" s="191"/>
      <c r="V1397" s="191"/>
      <c r="W1397" s="191"/>
      <c r="X1397" s="191"/>
      <c r="Y1397" s="191"/>
      <c r="Z1397" s="191"/>
      <c r="AA1397" s="191"/>
      <c r="AB1397" s="191"/>
      <c r="AC1397" s="191"/>
      <c r="AD1397" s="191"/>
    </row>
    <row r="1398" spans="1:30" s="159" customFormat="1" ht="13.8">
      <c r="A1398" s="409"/>
      <c r="B1398" s="441"/>
      <c r="C1398" s="388"/>
      <c r="D1398" s="398"/>
      <c r="E1398" s="399"/>
      <c r="F1398" s="401"/>
      <c r="G1398" s="401"/>
      <c r="H1398" s="401"/>
      <c r="I1398" s="401"/>
      <c r="J1398" s="401"/>
      <c r="K1398" s="191"/>
      <c r="L1398" s="191"/>
      <c r="M1398" s="191"/>
      <c r="N1398" s="191"/>
      <c r="O1398" s="191"/>
      <c r="P1398" s="191"/>
      <c r="Q1398" s="191"/>
      <c r="R1398" s="191"/>
      <c r="S1398" s="191"/>
      <c r="T1398" s="191"/>
      <c r="U1398" s="191"/>
      <c r="V1398" s="191"/>
      <c r="W1398" s="191"/>
      <c r="X1398" s="191"/>
      <c r="Y1398" s="191"/>
      <c r="Z1398" s="191"/>
      <c r="AA1398" s="191"/>
      <c r="AB1398" s="191"/>
      <c r="AC1398" s="191"/>
      <c r="AD1398" s="191"/>
    </row>
    <row r="1399" spans="1:30" s="159" customFormat="1" ht="13.8">
      <c r="A1399" s="409"/>
      <c r="B1399" s="441"/>
      <c r="C1399" s="388"/>
      <c r="D1399" s="404"/>
      <c r="E1399" s="399"/>
      <c r="F1399" s="401"/>
      <c r="G1399" s="401"/>
      <c r="H1399" s="401"/>
      <c r="I1399" s="401"/>
      <c r="J1399" s="407"/>
      <c r="K1399" s="191"/>
      <c r="L1399" s="191"/>
      <c r="M1399" s="191"/>
      <c r="N1399" s="191"/>
      <c r="O1399" s="191"/>
      <c r="P1399" s="191"/>
      <c r="Q1399" s="191"/>
      <c r="R1399" s="191"/>
      <c r="S1399" s="191"/>
      <c r="T1399" s="191"/>
      <c r="U1399" s="191"/>
      <c r="V1399" s="191"/>
      <c r="W1399" s="191"/>
      <c r="X1399" s="191"/>
      <c r="Y1399" s="191"/>
      <c r="Z1399" s="191"/>
      <c r="AA1399" s="191"/>
      <c r="AB1399" s="191"/>
      <c r="AC1399" s="191"/>
      <c r="AD1399" s="191"/>
    </row>
    <row r="1400" spans="1:30" s="159" customFormat="1" ht="13.8">
      <c r="A1400" s="409"/>
      <c r="B1400" s="441"/>
      <c r="C1400" s="388"/>
      <c r="D1400" s="408"/>
      <c r="E1400" s="409"/>
      <c r="F1400" s="407"/>
      <c r="G1400" s="407"/>
      <c r="H1400" s="407"/>
      <c r="I1400" s="407"/>
      <c r="J1400" s="407"/>
      <c r="K1400" s="191"/>
      <c r="L1400" s="191"/>
      <c r="M1400" s="191"/>
      <c r="N1400" s="191"/>
      <c r="O1400" s="191"/>
      <c r="P1400" s="191"/>
      <c r="Q1400" s="191"/>
      <c r="R1400" s="191"/>
      <c r="S1400" s="191"/>
      <c r="T1400" s="191"/>
      <c r="U1400" s="191"/>
      <c r="V1400" s="191"/>
      <c r="W1400" s="191"/>
      <c r="X1400" s="191"/>
      <c r="Y1400" s="191"/>
      <c r="Z1400" s="191"/>
      <c r="AA1400" s="191"/>
      <c r="AB1400" s="191"/>
      <c r="AC1400" s="191"/>
      <c r="AD1400" s="191"/>
    </row>
    <row r="1401" spans="1:30" s="199" customFormat="1" ht="13.8">
      <c r="A1401" s="409"/>
      <c r="B1401" s="441"/>
      <c r="C1401" s="388"/>
      <c r="D1401" s="428"/>
      <c r="E1401" s="409"/>
      <c r="F1401" s="407"/>
      <c r="G1401" s="401"/>
      <c r="H1401" s="401"/>
      <c r="I1401" s="407"/>
      <c r="J1401" s="407"/>
      <c r="K1401" s="191"/>
      <c r="L1401" s="191"/>
      <c r="M1401" s="191"/>
      <c r="N1401" s="191"/>
      <c r="O1401" s="191"/>
      <c r="P1401" s="191"/>
      <c r="Q1401" s="191"/>
      <c r="R1401" s="191"/>
      <c r="S1401" s="191"/>
      <c r="T1401" s="191"/>
      <c r="U1401" s="191"/>
      <c r="V1401" s="191"/>
      <c r="W1401" s="191"/>
      <c r="X1401" s="191"/>
      <c r="Y1401" s="191"/>
      <c r="Z1401" s="191"/>
      <c r="AA1401" s="191"/>
      <c r="AB1401" s="191"/>
      <c r="AC1401" s="191"/>
      <c r="AD1401" s="191"/>
    </row>
    <row r="1402" spans="1:30" s="159" customFormat="1" ht="13.8">
      <c r="A1402" s="409"/>
      <c r="B1402" s="441"/>
      <c r="C1402" s="388"/>
      <c r="D1402" s="398"/>
      <c r="E1402" s="399"/>
      <c r="F1402" s="401"/>
      <c r="G1402" s="401"/>
      <c r="H1402" s="401"/>
      <c r="I1402" s="401"/>
      <c r="J1402" s="401"/>
      <c r="K1402" s="191"/>
      <c r="L1402" s="191"/>
      <c r="M1402" s="191"/>
      <c r="N1402" s="191"/>
      <c r="O1402" s="191"/>
      <c r="P1402" s="191"/>
      <c r="Q1402" s="191"/>
      <c r="R1402" s="191"/>
      <c r="S1402" s="191"/>
      <c r="T1402" s="191"/>
      <c r="U1402" s="191"/>
      <c r="V1402" s="191"/>
      <c r="W1402" s="191"/>
      <c r="X1402" s="191"/>
      <c r="Y1402" s="191"/>
      <c r="Z1402" s="191"/>
      <c r="AA1402" s="191"/>
      <c r="AB1402" s="191"/>
      <c r="AC1402" s="191"/>
      <c r="AD1402" s="191"/>
    </row>
    <row r="1403" spans="1:30" s="159" customFormat="1" ht="13.8">
      <c r="A1403" s="409"/>
      <c r="B1403" s="441"/>
      <c r="C1403" s="388"/>
      <c r="D1403" s="404"/>
      <c r="E1403" s="399"/>
      <c r="F1403" s="401"/>
      <c r="G1403" s="401"/>
      <c r="H1403" s="401"/>
      <c r="I1403" s="401"/>
      <c r="J1403" s="407"/>
      <c r="K1403" s="191"/>
      <c r="L1403" s="191"/>
      <c r="M1403" s="191"/>
      <c r="N1403" s="191"/>
      <c r="O1403" s="191"/>
      <c r="P1403" s="191"/>
      <c r="Q1403" s="191"/>
      <c r="R1403" s="191"/>
      <c r="S1403" s="191"/>
      <c r="T1403" s="191"/>
      <c r="U1403" s="191"/>
      <c r="V1403" s="191"/>
      <c r="W1403" s="191"/>
      <c r="X1403" s="191"/>
      <c r="Y1403" s="191"/>
      <c r="Z1403" s="191"/>
      <c r="AA1403" s="191"/>
      <c r="AB1403" s="191"/>
      <c r="AC1403" s="191"/>
      <c r="AD1403" s="191"/>
    </row>
    <row r="1404" spans="1:30" s="159" customFormat="1" ht="13.8">
      <c r="A1404" s="409"/>
      <c r="B1404" s="441"/>
      <c r="C1404" s="388"/>
      <c r="D1404" s="408"/>
      <c r="E1404" s="409"/>
      <c r="F1404" s="407"/>
      <c r="G1404" s="407"/>
      <c r="H1404" s="407"/>
      <c r="I1404" s="407"/>
      <c r="J1404" s="407"/>
      <c r="K1404" s="191"/>
      <c r="L1404" s="191"/>
      <c r="M1404" s="191"/>
      <c r="N1404" s="191"/>
      <c r="O1404" s="191"/>
      <c r="P1404" s="191"/>
      <c r="Q1404" s="191"/>
      <c r="R1404" s="191"/>
      <c r="S1404" s="191"/>
      <c r="T1404" s="191"/>
      <c r="U1404" s="191"/>
      <c r="V1404" s="191"/>
      <c r="W1404" s="191"/>
      <c r="X1404" s="191"/>
      <c r="Y1404" s="191"/>
      <c r="Z1404" s="191"/>
      <c r="AA1404" s="191"/>
      <c r="AB1404" s="191"/>
      <c r="AC1404" s="191"/>
      <c r="AD1404" s="191"/>
    </row>
    <row r="1405" spans="1:30" s="199" customFormat="1" ht="13.8">
      <c r="A1405" s="409"/>
      <c r="B1405" s="441"/>
      <c r="C1405" s="388"/>
      <c r="D1405" s="410"/>
      <c r="E1405" s="409"/>
      <c r="F1405" s="407"/>
      <c r="G1405" s="401"/>
      <c r="H1405" s="401"/>
      <c r="I1405" s="407"/>
      <c r="J1405" s="407"/>
      <c r="K1405" s="191"/>
      <c r="L1405" s="191"/>
      <c r="M1405" s="191"/>
      <c r="N1405" s="191"/>
      <c r="O1405" s="191"/>
      <c r="P1405" s="191"/>
      <c r="Q1405" s="191"/>
      <c r="R1405" s="191"/>
      <c r="S1405" s="191"/>
      <c r="T1405" s="191"/>
      <c r="U1405" s="191"/>
      <c r="V1405" s="191"/>
      <c r="W1405" s="191"/>
      <c r="X1405" s="191"/>
      <c r="Y1405" s="191"/>
      <c r="Z1405" s="191"/>
      <c r="AA1405" s="191"/>
      <c r="AB1405" s="191"/>
      <c r="AC1405" s="191"/>
      <c r="AD1405" s="191"/>
    </row>
    <row r="1406" spans="1:30" s="159" customFormat="1" ht="13.8">
      <c r="A1406" s="409"/>
      <c r="B1406" s="441"/>
      <c r="C1406" s="388"/>
      <c r="D1406" s="398"/>
      <c r="E1406" s="399"/>
      <c r="F1406" s="401"/>
      <c r="G1406" s="401"/>
      <c r="H1406" s="401"/>
      <c r="I1406" s="401"/>
      <c r="J1406" s="401"/>
      <c r="K1406" s="191"/>
      <c r="L1406" s="191"/>
      <c r="M1406" s="191"/>
      <c r="N1406" s="191"/>
      <c r="O1406" s="191"/>
      <c r="P1406" s="191"/>
      <c r="Q1406" s="191"/>
      <c r="R1406" s="191"/>
      <c r="S1406" s="191"/>
      <c r="T1406" s="191"/>
      <c r="U1406" s="191"/>
      <c r="V1406" s="191"/>
      <c r="W1406" s="191"/>
      <c r="X1406" s="191"/>
      <c r="Y1406" s="191"/>
      <c r="Z1406" s="191"/>
      <c r="AA1406" s="191"/>
      <c r="AB1406" s="191"/>
      <c r="AC1406" s="191"/>
      <c r="AD1406" s="191"/>
    </row>
    <row r="1407" spans="1:30" s="159" customFormat="1" ht="13.8">
      <c r="A1407" s="409"/>
      <c r="B1407" s="441"/>
      <c r="C1407" s="388"/>
      <c r="D1407" s="404"/>
      <c r="E1407" s="399"/>
      <c r="F1407" s="401"/>
      <c r="G1407" s="401"/>
      <c r="H1407" s="401"/>
      <c r="I1407" s="401"/>
      <c r="J1407" s="407"/>
      <c r="K1407" s="191"/>
      <c r="L1407" s="191"/>
      <c r="M1407" s="191"/>
      <c r="N1407" s="191"/>
      <c r="O1407" s="191"/>
      <c r="P1407" s="191"/>
      <c r="Q1407" s="191"/>
      <c r="R1407" s="191"/>
      <c r="S1407" s="191"/>
      <c r="T1407" s="191"/>
      <c r="U1407" s="191"/>
      <c r="V1407" s="191"/>
      <c r="W1407" s="191"/>
      <c r="X1407" s="191"/>
      <c r="Y1407" s="191"/>
      <c r="Z1407" s="191"/>
      <c r="AA1407" s="191"/>
      <c r="AB1407" s="191"/>
      <c r="AC1407" s="191"/>
      <c r="AD1407" s="191"/>
    </row>
    <row r="1408" spans="1:30" s="191" customFormat="1" ht="13.8">
      <c r="A1408" s="409"/>
      <c r="B1408" s="441"/>
      <c r="C1408" s="388"/>
      <c r="D1408" s="404"/>
      <c r="E1408" s="399"/>
      <c r="F1408" s="401"/>
      <c r="G1408" s="401"/>
      <c r="H1408" s="401"/>
      <c r="I1408" s="401"/>
      <c r="J1408" s="407"/>
    </row>
    <row r="1409" spans="1:30" s="165" customFormat="1" ht="13.8">
      <c r="A1409" s="409"/>
      <c r="B1409" s="441"/>
      <c r="C1409" s="388"/>
      <c r="D1409" s="410"/>
      <c r="E1409" s="409"/>
      <c r="F1409" s="407"/>
      <c r="G1409" s="407"/>
      <c r="H1409" s="407"/>
      <c r="I1409" s="407"/>
      <c r="J1409" s="407"/>
      <c r="K1409" s="191"/>
      <c r="L1409" s="191"/>
      <c r="M1409" s="191"/>
      <c r="N1409" s="191"/>
      <c r="O1409" s="191"/>
      <c r="P1409" s="191"/>
      <c r="Q1409" s="191"/>
      <c r="R1409" s="191"/>
      <c r="S1409" s="191"/>
      <c r="T1409" s="191"/>
      <c r="U1409" s="191"/>
      <c r="V1409" s="191"/>
      <c r="W1409" s="191"/>
      <c r="X1409" s="191"/>
      <c r="Y1409" s="191"/>
      <c r="Z1409" s="191"/>
      <c r="AA1409" s="191"/>
      <c r="AB1409" s="191"/>
      <c r="AC1409" s="191"/>
      <c r="AD1409" s="191"/>
    </row>
    <row r="1410" spans="1:30" s="18" customFormat="1" ht="13.8">
      <c r="A1410" s="409"/>
      <c r="B1410" s="441"/>
      <c r="C1410" s="388"/>
      <c r="D1410" s="408"/>
      <c r="E1410" s="409"/>
      <c r="F1410" s="407"/>
      <c r="G1410" s="407"/>
      <c r="H1410" s="407"/>
      <c r="I1410" s="407"/>
      <c r="J1410" s="407"/>
      <c r="K1410" s="152"/>
      <c r="L1410" s="152"/>
      <c r="M1410" s="152"/>
      <c r="N1410" s="152"/>
      <c r="O1410" s="152"/>
      <c r="P1410" s="152"/>
      <c r="Q1410" s="152"/>
      <c r="R1410" s="152"/>
      <c r="S1410" s="152"/>
      <c r="T1410" s="152"/>
      <c r="U1410" s="152"/>
      <c r="V1410" s="152"/>
      <c r="W1410" s="152"/>
      <c r="X1410" s="152"/>
      <c r="Y1410" s="152"/>
      <c r="Z1410" s="152"/>
      <c r="AA1410" s="152"/>
      <c r="AB1410" s="152"/>
      <c r="AC1410" s="152"/>
      <c r="AD1410" s="152"/>
    </row>
    <row r="1411" spans="1:30" s="198" customFormat="1" ht="13.8">
      <c r="A1411" s="409"/>
      <c r="B1411" s="441"/>
      <c r="C1411" s="388"/>
      <c r="D1411" s="428"/>
      <c r="E1411" s="409"/>
      <c r="F1411" s="407"/>
      <c r="G1411" s="401"/>
      <c r="H1411" s="401"/>
      <c r="I1411" s="407"/>
      <c r="J1411" s="407"/>
      <c r="K1411" s="191"/>
      <c r="L1411" s="191"/>
      <c r="M1411" s="191"/>
      <c r="N1411" s="191"/>
      <c r="O1411" s="191"/>
      <c r="P1411" s="191"/>
      <c r="Q1411" s="191"/>
      <c r="R1411" s="191"/>
      <c r="S1411" s="191"/>
      <c r="T1411" s="191"/>
      <c r="U1411" s="191"/>
      <c r="V1411" s="191"/>
      <c r="W1411" s="191"/>
      <c r="X1411" s="191"/>
      <c r="Y1411" s="191"/>
      <c r="Z1411" s="191"/>
      <c r="AA1411" s="191"/>
      <c r="AB1411" s="191"/>
      <c r="AC1411" s="191"/>
      <c r="AD1411" s="191"/>
    </row>
    <row r="1412" spans="1:30" s="159" customFormat="1" ht="13.8">
      <c r="A1412" s="409"/>
      <c r="B1412" s="441"/>
      <c r="C1412" s="388"/>
      <c r="D1412" s="398"/>
      <c r="E1412" s="399"/>
      <c r="F1412" s="401"/>
      <c r="G1412" s="401"/>
      <c r="H1412" s="401"/>
      <c r="I1412" s="401"/>
      <c r="J1412" s="401"/>
      <c r="K1412" s="191"/>
      <c r="L1412" s="191"/>
      <c r="M1412" s="191"/>
      <c r="N1412" s="191"/>
      <c r="O1412" s="191"/>
      <c r="P1412" s="191"/>
      <c r="Q1412" s="191"/>
      <c r="R1412" s="191"/>
      <c r="S1412" s="191"/>
      <c r="T1412" s="191"/>
      <c r="U1412" s="191"/>
      <c r="V1412" s="191"/>
      <c r="W1412" s="191"/>
      <c r="X1412" s="191"/>
      <c r="Y1412" s="191"/>
      <c r="Z1412" s="191"/>
      <c r="AA1412" s="191"/>
      <c r="AB1412" s="191"/>
      <c r="AC1412" s="191"/>
      <c r="AD1412" s="191"/>
    </row>
    <row r="1413" spans="1:30" s="159" customFormat="1" ht="13.8">
      <c r="A1413" s="409"/>
      <c r="B1413" s="441"/>
      <c r="C1413" s="388"/>
      <c r="D1413" s="404"/>
      <c r="E1413" s="399"/>
      <c r="F1413" s="401"/>
      <c r="G1413" s="401"/>
      <c r="H1413" s="401"/>
      <c r="I1413" s="401"/>
      <c r="J1413" s="407"/>
      <c r="K1413" s="191"/>
      <c r="L1413" s="191"/>
      <c r="M1413" s="191"/>
      <c r="N1413" s="191"/>
      <c r="O1413" s="191"/>
      <c r="P1413" s="191"/>
      <c r="Q1413" s="191"/>
      <c r="R1413" s="191"/>
      <c r="S1413" s="191"/>
      <c r="T1413" s="191"/>
      <c r="U1413" s="191"/>
      <c r="V1413" s="191"/>
      <c r="W1413" s="191"/>
      <c r="X1413" s="191"/>
      <c r="Y1413" s="191"/>
      <c r="Z1413" s="191"/>
      <c r="AA1413" s="191"/>
      <c r="AB1413" s="191"/>
      <c r="AC1413" s="191"/>
      <c r="AD1413" s="191"/>
    </row>
    <row r="1414" spans="1:30" s="18" customFormat="1" ht="13.8">
      <c r="A1414" s="409"/>
      <c r="B1414" s="441"/>
      <c r="C1414" s="388"/>
      <c r="D1414" s="408"/>
      <c r="E1414" s="409"/>
      <c r="F1414" s="407"/>
      <c r="G1414" s="407"/>
      <c r="H1414" s="407"/>
      <c r="I1414" s="407"/>
      <c r="J1414" s="407"/>
      <c r="K1414" s="152"/>
      <c r="L1414" s="152"/>
      <c r="M1414" s="152"/>
      <c r="N1414" s="152"/>
      <c r="O1414" s="152"/>
      <c r="P1414" s="152"/>
      <c r="Q1414" s="152"/>
      <c r="R1414" s="152"/>
      <c r="S1414" s="152"/>
      <c r="T1414" s="152"/>
      <c r="U1414" s="152"/>
      <c r="V1414" s="152"/>
      <c r="W1414" s="152"/>
      <c r="X1414" s="152"/>
      <c r="Y1414" s="152"/>
      <c r="Z1414" s="152"/>
      <c r="AA1414" s="152"/>
      <c r="AB1414" s="152"/>
      <c r="AC1414" s="152"/>
      <c r="AD1414" s="152"/>
    </row>
    <row r="1415" spans="1:30" s="18" customFormat="1" ht="13.8">
      <c r="A1415" s="409"/>
      <c r="B1415" s="441"/>
      <c r="C1415" s="388"/>
      <c r="D1415" s="428"/>
      <c r="E1415" s="409"/>
      <c r="F1415" s="407"/>
      <c r="G1415" s="401"/>
      <c r="H1415" s="401"/>
      <c r="I1415" s="407"/>
      <c r="J1415" s="407"/>
      <c r="K1415" s="152"/>
      <c r="L1415" s="152"/>
      <c r="M1415" s="152"/>
      <c r="N1415" s="152"/>
      <c r="O1415" s="152"/>
      <c r="P1415" s="152"/>
      <c r="Q1415" s="152"/>
      <c r="R1415" s="152"/>
      <c r="S1415" s="152"/>
      <c r="T1415" s="152"/>
      <c r="U1415" s="152"/>
      <c r="V1415" s="152"/>
      <c r="W1415" s="152"/>
      <c r="X1415" s="152"/>
      <c r="Y1415" s="152"/>
      <c r="Z1415" s="152"/>
      <c r="AA1415" s="152"/>
      <c r="AB1415" s="152"/>
      <c r="AC1415" s="152"/>
      <c r="AD1415" s="152"/>
    </row>
    <row r="1416" spans="1:30" s="18" customFormat="1" ht="13.8">
      <c r="A1416" s="409"/>
      <c r="B1416" s="441"/>
      <c r="C1416" s="388"/>
      <c r="D1416" s="398"/>
      <c r="E1416" s="399"/>
      <c r="F1416" s="401"/>
      <c r="G1416" s="401"/>
      <c r="H1416" s="401"/>
      <c r="I1416" s="401"/>
      <c r="J1416" s="401"/>
      <c r="K1416" s="152"/>
      <c r="L1416" s="152"/>
      <c r="M1416" s="152"/>
      <c r="N1416" s="152"/>
      <c r="O1416" s="152"/>
      <c r="P1416" s="152"/>
      <c r="Q1416" s="152"/>
      <c r="R1416" s="152"/>
      <c r="S1416" s="152"/>
      <c r="T1416" s="152"/>
      <c r="U1416" s="152"/>
      <c r="V1416" s="152"/>
      <c r="W1416" s="152"/>
      <c r="X1416" s="152"/>
      <c r="Y1416" s="152"/>
      <c r="Z1416" s="152"/>
      <c r="AA1416" s="152"/>
      <c r="AB1416" s="152"/>
      <c r="AC1416" s="152"/>
      <c r="AD1416" s="152"/>
    </row>
    <row r="1417" spans="1:30" s="18" customFormat="1" ht="13.8">
      <c r="A1417" s="409"/>
      <c r="B1417" s="441"/>
      <c r="C1417" s="388"/>
      <c r="D1417" s="404"/>
      <c r="E1417" s="399"/>
      <c r="F1417" s="401"/>
      <c r="G1417" s="401"/>
      <c r="H1417" s="401"/>
      <c r="I1417" s="401"/>
      <c r="J1417" s="407"/>
      <c r="K1417" s="152"/>
      <c r="L1417" s="152"/>
      <c r="M1417" s="152"/>
      <c r="N1417" s="152"/>
      <c r="O1417" s="152"/>
      <c r="P1417" s="152"/>
      <c r="Q1417" s="152"/>
      <c r="R1417" s="152"/>
      <c r="S1417" s="152"/>
      <c r="T1417" s="152"/>
      <c r="U1417" s="152"/>
      <c r="V1417" s="152"/>
      <c r="W1417" s="152"/>
      <c r="X1417" s="152"/>
      <c r="Y1417" s="152"/>
      <c r="Z1417" s="152"/>
      <c r="AA1417" s="152"/>
      <c r="AB1417" s="152"/>
      <c r="AC1417" s="152"/>
      <c r="AD1417" s="152"/>
    </row>
    <row r="1418" spans="1:30" s="18" customFormat="1" ht="13.8">
      <c r="A1418" s="409"/>
      <c r="B1418" s="441"/>
      <c r="C1418" s="388"/>
      <c r="D1418" s="408"/>
      <c r="E1418" s="409"/>
      <c r="F1418" s="407"/>
      <c r="G1418" s="407"/>
      <c r="H1418" s="407"/>
      <c r="I1418" s="407"/>
      <c r="J1418" s="407"/>
      <c r="K1418" s="152"/>
      <c r="L1418" s="152"/>
      <c r="M1418" s="152"/>
      <c r="N1418" s="152"/>
      <c r="O1418" s="152"/>
      <c r="P1418" s="152"/>
      <c r="Q1418" s="152"/>
      <c r="R1418" s="152"/>
      <c r="S1418" s="152"/>
      <c r="T1418" s="152"/>
      <c r="U1418" s="152"/>
      <c r="V1418" s="152"/>
      <c r="W1418" s="152"/>
      <c r="X1418" s="152"/>
      <c r="Y1418" s="152"/>
      <c r="Z1418" s="152"/>
      <c r="AA1418" s="152"/>
      <c r="AB1418" s="152"/>
      <c r="AC1418" s="152"/>
      <c r="AD1418" s="152"/>
    </row>
    <row r="1419" spans="1:30" s="159" customFormat="1" ht="13.8">
      <c r="A1419" s="409"/>
      <c r="B1419" s="441"/>
      <c r="C1419" s="388"/>
      <c r="D1419" s="410"/>
      <c r="E1419" s="409"/>
      <c r="F1419" s="407"/>
      <c r="G1419" s="401"/>
      <c r="H1419" s="401"/>
      <c r="I1419" s="407"/>
      <c r="J1419" s="407"/>
      <c r="K1419" s="191"/>
      <c r="L1419" s="191"/>
      <c r="M1419" s="191"/>
      <c r="N1419" s="191"/>
      <c r="O1419" s="191"/>
      <c r="P1419" s="191"/>
      <c r="Q1419" s="191"/>
      <c r="R1419" s="191"/>
      <c r="S1419" s="191"/>
      <c r="T1419" s="191"/>
      <c r="U1419" s="191"/>
      <c r="V1419" s="191"/>
      <c r="W1419" s="191"/>
      <c r="X1419" s="191"/>
      <c r="Y1419" s="191"/>
      <c r="Z1419" s="191"/>
      <c r="AA1419" s="191"/>
      <c r="AB1419" s="191"/>
      <c r="AC1419" s="191"/>
      <c r="AD1419" s="191"/>
    </row>
    <row r="1420" spans="1:30" s="159" customFormat="1" ht="13.8">
      <c r="A1420" s="409"/>
      <c r="B1420" s="441"/>
      <c r="C1420" s="388"/>
      <c r="D1420" s="398"/>
      <c r="E1420" s="399"/>
      <c r="F1420" s="401"/>
      <c r="G1420" s="401"/>
      <c r="H1420" s="401"/>
      <c r="I1420" s="401"/>
      <c r="J1420" s="401"/>
      <c r="K1420" s="191"/>
      <c r="L1420" s="191"/>
      <c r="M1420" s="191"/>
      <c r="N1420" s="191"/>
      <c r="O1420" s="191"/>
      <c r="P1420" s="191"/>
      <c r="Q1420" s="191"/>
      <c r="R1420" s="191"/>
      <c r="S1420" s="191"/>
      <c r="T1420" s="191"/>
      <c r="U1420" s="191"/>
      <c r="V1420" s="191"/>
      <c r="W1420" s="191"/>
      <c r="X1420" s="191"/>
      <c r="Y1420" s="191"/>
      <c r="Z1420" s="191"/>
      <c r="AA1420" s="191"/>
      <c r="AB1420" s="191"/>
      <c r="AC1420" s="191"/>
      <c r="AD1420" s="191"/>
    </row>
    <row r="1421" spans="1:30" s="159" customFormat="1" ht="13.8">
      <c r="A1421" s="409"/>
      <c r="B1421" s="441"/>
      <c r="C1421" s="388"/>
      <c r="D1421" s="404"/>
      <c r="E1421" s="399"/>
      <c r="F1421" s="401"/>
      <c r="G1421" s="401"/>
      <c r="H1421" s="401"/>
      <c r="I1421" s="401"/>
      <c r="J1421" s="407"/>
      <c r="K1421" s="191"/>
      <c r="L1421" s="191"/>
      <c r="M1421" s="191"/>
      <c r="N1421" s="191"/>
      <c r="O1421" s="191"/>
      <c r="P1421" s="191"/>
      <c r="Q1421" s="191"/>
      <c r="R1421" s="191"/>
      <c r="S1421" s="191"/>
      <c r="T1421" s="191"/>
      <c r="U1421" s="191"/>
      <c r="V1421" s="191"/>
      <c r="W1421" s="191"/>
      <c r="X1421" s="191"/>
      <c r="Y1421" s="191"/>
      <c r="Z1421" s="191"/>
      <c r="AA1421" s="191"/>
      <c r="AB1421" s="191"/>
      <c r="AC1421" s="191"/>
      <c r="AD1421" s="191"/>
    </row>
    <row r="1422" spans="1:30" s="159" customFormat="1" ht="13.8">
      <c r="A1422" s="409"/>
      <c r="B1422" s="441"/>
      <c r="C1422" s="388"/>
      <c r="D1422" s="408"/>
      <c r="E1422" s="409"/>
      <c r="F1422" s="407"/>
      <c r="G1422" s="407"/>
      <c r="H1422" s="407"/>
      <c r="I1422" s="407"/>
      <c r="J1422" s="407"/>
      <c r="K1422" s="191"/>
      <c r="L1422" s="191"/>
      <c r="M1422" s="191"/>
      <c r="N1422" s="191"/>
      <c r="O1422" s="191"/>
      <c r="P1422" s="191"/>
      <c r="Q1422" s="191"/>
      <c r="R1422" s="191"/>
      <c r="S1422" s="191"/>
      <c r="T1422" s="191"/>
      <c r="U1422" s="191"/>
      <c r="V1422" s="191"/>
      <c r="W1422" s="191"/>
      <c r="X1422" s="191"/>
      <c r="Y1422" s="191"/>
      <c r="Z1422" s="191"/>
      <c r="AA1422" s="191"/>
      <c r="AB1422" s="191"/>
      <c r="AC1422" s="191"/>
      <c r="AD1422" s="191"/>
    </row>
    <row r="1423" spans="1:30" s="159" customFormat="1" ht="13.8">
      <c r="A1423" s="409"/>
      <c r="B1423" s="441"/>
      <c r="C1423" s="388"/>
      <c r="D1423" s="410"/>
      <c r="E1423" s="409"/>
      <c r="F1423" s="407"/>
      <c r="G1423" s="401"/>
      <c r="H1423" s="401"/>
      <c r="I1423" s="407"/>
      <c r="J1423" s="407"/>
      <c r="K1423" s="191"/>
      <c r="L1423" s="191"/>
      <c r="M1423" s="191"/>
      <c r="N1423" s="191"/>
      <c r="O1423" s="191"/>
      <c r="P1423" s="191"/>
      <c r="Q1423" s="191"/>
      <c r="R1423" s="191"/>
      <c r="S1423" s="191"/>
      <c r="T1423" s="191"/>
      <c r="U1423" s="191"/>
      <c r="V1423" s="191"/>
      <c r="W1423" s="191"/>
      <c r="X1423" s="191"/>
      <c r="Y1423" s="191"/>
      <c r="Z1423" s="191"/>
      <c r="AA1423" s="191"/>
      <c r="AB1423" s="191"/>
      <c r="AC1423" s="191"/>
      <c r="AD1423" s="191"/>
    </row>
    <row r="1424" spans="1:30" s="159" customFormat="1" ht="13.8">
      <c r="A1424" s="409"/>
      <c r="B1424" s="441"/>
      <c r="C1424" s="388"/>
      <c r="D1424" s="398"/>
      <c r="E1424" s="399"/>
      <c r="F1424" s="401"/>
      <c r="G1424" s="401"/>
      <c r="H1424" s="401"/>
      <c r="I1424" s="401"/>
      <c r="J1424" s="401"/>
      <c r="K1424" s="191"/>
      <c r="L1424" s="191"/>
      <c r="M1424" s="191"/>
      <c r="N1424" s="191"/>
      <c r="O1424" s="191"/>
      <c r="P1424" s="191"/>
      <c r="Q1424" s="191"/>
      <c r="R1424" s="191"/>
      <c r="S1424" s="191"/>
      <c r="T1424" s="191"/>
      <c r="U1424" s="191"/>
      <c r="V1424" s="191"/>
      <c r="W1424" s="191"/>
      <c r="X1424" s="191"/>
      <c r="Y1424" s="191"/>
      <c r="Z1424" s="191"/>
      <c r="AA1424" s="191"/>
      <c r="AB1424" s="191"/>
      <c r="AC1424" s="191"/>
      <c r="AD1424" s="191"/>
    </row>
    <row r="1425" spans="1:30" s="159" customFormat="1" ht="13.8">
      <c r="A1425" s="409"/>
      <c r="B1425" s="441"/>
      <c r="C1425" s="388"/>
      <c r="D1425" s="404"/>
      <c r="E1425" s="399"/>
      <c r="F1425" s="401"/>
      <c r="G1425" s="401"/>
      <c r="H1425" s="401"/>
      <c r="I1425" s="401"/>
      <c r="J1425" s="407"/>
      <c r="K1425" s="191"/>
      <c r="L1425" s="191"/>
      <c r="M1425" s="191"/>
      <c r="N1425" s="191"/>
      <c r="O1425" s="191"/>
      <c r="P1425" s="191"/>
      <c r="Q1425" s="191"/>
      <c r="R1425" s="191"/>
      <c r="S1425" s="191"/>
      <c r="T1425" s="191"/>
      <c r="U1425" s="191"/>
      <c r="V1425" s="191"/>
      <c r="W1425" s="191"/>
      <c r="X1425" s="191"/>
      <c r="Y1425" s="191"/>
      <c r="Z1425" s="191"/>
      <c r="AA1425" s="191"/>
      <c r="AB1425" s="191"/>
      <c r="AC1425" s="191"/>
      <c r="AD1425" s="191"/>
    </row>
    <row r="1426" spans="1:30" s="159" customFormat="1" ht="13.8">
      <c r="A1426" s="409"/>
      <c r="B1426" s="441"/>
      <c r="C1426" s="388"/>
      <c r="D1426" s="408"/>
      <c r="E1426" s="409"/>
      <c r="F1426" s="407"/>
      <c r="G1426" s="407"/>
      <c r="H1426" s="407"/>
      <c r="I1426" s="407"/>
      <c r="J1426" s="407"/>
      <c r="K1426" s="191"/>
      <c r="L1426" s="191"/>
      <c r="M1426" s="191"/>
      <c r="N1426" s="191"/>
      <c r="O1426" s="191"/>
      <c r="P1426" s="191"/>
      <c r="Q1426" s="191"/>
      <c r="R1426" s="191"/>
      <c r="S1426" s="191"/>
      <c r="T1426" s="191"/>
      <c r="U1426" s="191"/>
      <c r="V1426" s="191"/>
      <c r="W1426" s="191"/>
      <c r="X1426" s="191"/>
      <c r="Y1426" s="191"/>
      <c r="Z1426" s="191"/>
      <c r="AA1426" s="191"/>
      <c r="AB1426" s="191"/>
      <c r="AC1426" s="191"/>
      <c r="AD1426" s="191"/>
    </row>
    <row r="1427" spans="1:30" s="165" customFormat="1" ht="13.8">
      <c r="A1427" s="409"/>
      <c r="B1427" s="441"/>
      <c r="C1427" s="388"/>
      <c r="D1427" s="408"/>
      <c r="E1427" s="409"/>
      <c r="F1427" s="407"/>
      <c r="G1427" s="407"/>
      <c r="H1427" s="407"/>
      <c r="I1427" s="407"/>
      <c r="J1427" s="407"/>
      <c r="K1427" s="380"/>
      <c r="L1427" s="381"/>
      <c r="M1427" s="191"/>
      <c r="N1427" s="191"/>
      <c r="O1427" s="191"/>
      <c r="P1427" s="191"/>
      <c r="Q1427" s="191"/>
      <c r="R1427" s="191"/>
      <c r="S1427" s="191"/>
      <c r="T1427" s="191"/>
      <c r="U1427" s="191"/>
      <c r="V1427" s="191"/>
      <c r="W1427" s="191"/>
      <c r="X1427" s="191"/>
      <c r="Y1427" s="191"/>
      <c r="Z1427" s="191"/>
      <c r="AA1427" s="191"/>
      <c r="AB1427" s="191"/>
      <c r="AC1427" s="191"/>
      <c r="AD1427" s="191"/>
    </row>
    <row r="1428" spans="1:30" s="18" customFormat="1" ht="13.8">
      <c r="A1428" s="409"/>
      <c r="B1428" s="441"/>
      <c r="C1428" s="388"/>
      <c r="D1428" s="408"/>
      <c r="E1428" s="409"/>
      <c r="F1428" s="407"/>
      <c r="G1428" s="407"/>
      <c r="H1428" s="407"/>
      <c r="I1428" s="407"/>
      <c r="J1428" s="407"/>
      <c r="K1428" s="152"/>
      <c r="L1428" s="152"/>
      <c r="M1428" s="152"/>
      <c r="N1428" s="152"/>
      <c r="O1428" s="152"/>
      <c r="P1428" s="152"/>
      <c r="Q1428" s="152"/>
      <c r="R1428" s="152"/>
      <c r="S1428" s="152"/>
      <c r="T1428" s="152"/>
      <c r="U1428" s="152"/>
      <c r="V1428" s="152"/>
      <c r="W1428" s="152"/>
      <c r="X1428" s="152"/>
      <c r="Y1428" s="152"/>
      <c r="Z1428" s="152"/>
      <c r="AA1428" s="152"/>
      <c r="AB1428" s="152"/>
      <c r="AC1428" s="152"/>
      <c r="AD1428" s="152"/>
    </row>
    <row r="1429" spans="1:30" s="198" customFormat="1" ht="13.8">
      <c r="A1429" s="409"/>
      <c r="B1429" s="441"/>
      <c r="C1429" s="388"/>
      <c r="D1429" s="410"/>
      <c r="E1429" s="409"/>
      <c r="F1429" s="407"/>
      <c r="G1429" s="407"/>
      <c r="H1429" s="407"/>
      <c r="I1429" s="407"/>
      <c r="J1429" s="407"/>
      <c r="K1429" s="191"/>
      <c r="L1429" s="191"/>
      <c r="M1429" s="191"/>
      <c r="N1429" s="191"/>
      <c r="O1429" s="191"/>
      <c r="P1429" s="191"/>
      <c r="Q1429" s="191"/>
      <c r="R1429" s="191"/>
      <c r="S1429" s="191"/>
      <c r="T1429" s="191"/>
      <c r="U1429" s="191"/>
      <c r="V1429" s="191"/>
      <c r="W1429" s="191"/>
      <c r="X1429" s="191"/>
      <c r="Y1429" s="191"/>
      <c r="Z1429" s="191"/>
      <c r="AA1429" s="191"/>
      <c r="AB1429" s="191"/>
      <c r="AC1429" s="191"/>
      <c r="AD1429" s="191"/>
    </row>
    <row r="1430" spans="1:30" s="18" customFormat="1" ht="13.8">
      <c r="A1430" s="409"/>
      <c r="B1430" s="441"/>
      <c r="C1430" s="388"/>
      <c r="D1430" s="408"/>
      <c r="E1430" s="409"/>
      <c r="F1430" s="407"/>
      <c r="G1430" s="407"/>
      <c r="H1430" s="407"/>
      <c r="I1430" s="407"/>
      <c r="J1430" s="407"/>
      <c r="K1430" s="152"/>
      <c r="L1430" s="152"/>
      <c r="M1430" s="152"/>
      <c r="N1430" s="152"/>
      <c r="O1430" s="152"/>
      <c r="P1430" s="152"/>
      <c r="Q1430" s="152"/>
      <c r="R1430" s="152"/>
      <c r="S1430" s="152"/>
      <c r="T1430" s="152"/>
      <c r="U1430" s="152"/>
      <c r="V1430" s="152"/>
      <c r="W1430" s="152"/>
      <c r="X1430" s="152"/>
      <c r="Y1430" s="152"/>
      <c r="Z1430" s="152"/>
      <c r="AA1430" s="152"/>
      <c r="AB1430" s="152"/>
      <c r="AC1430" s="152"/>
      <c r="AD1430" s="152"/>
    </row>
    <row r="1431" spans="1:30" s="203" customFormat="1" ht="13.8">
      <c r="A1431" s="409"/>
      <c r="B1431" s="441"/>
      <c r="C1431" s="388"/>
      <c r="D1431" s="410"/>
      <c r="E1431" s="409"/>
      <c r="F1431" s="407"/>
      <c r="G1431" s="401"/>
      <c r="H1431" s="401"/>
      <c r="I1431" s="407"/>
      <c r="J1431" s="407"/>
      <c r="K1431" s="152"/>
      <c r="L1431" s="152"/>
      <c r="M1431" s="152"/>
      <c r="N1431" s="152"/>
      <c r="O1431" s="152"/>
      <c r="P1431" s="152"/>
      <c r="Q1431" s="152"/>
      <c r="R1431" s="152"/>
      <c r="S1431" s="152"/>
      <c r="T1431" s="152"/>
      <c r="U1431" s="152"/>
      <c r="V1431" s="152"/>
      <c r="W1431" s="152"/>
      <c r="X1431" s="152"/>
      <c r="Y1431" s="152"/>
      <c r="Z1431" s="152"/>
      <c r="AA1431" s="152"/>
      <c r="AB1431" s="152"/>
      <c r="AC1431" s="152"/>
      <c r="AD1431" s="152"/>
    </row>
    <row r="1432" spans="1:30" s="159" customFormat="1" ht="13.8">
      <c r="A1432" s="409"/>
      <c r="B1432" s="441"/>
      <c r="C1432" s="388"/>
      <c r="D1432" s="404"/>
      <c r="E1432" s="399"/>
      <c r="F1432" s="401"/>
      <c r="G1432" s="401"/>
      <c r="H1432" s="401"/>
      <c r="I1432" s="401"/>
      <c r="J1432" s="401"/>
      <c r="K1432" s="191"/>
      <c r="L1432" s="191"/>
      <c r="M1432" s="191"/>
      <c r="N1432" s="191"/>
      <c r="O1432" s="191"/>
      <c r="P1432" s="191"/>
      <c r="Q1432" s="191"/>
      <c r="R1432" s="191"/>
      <c r="S1432" s="191"/>
      <c r="T1432" s="191"/>
      <c r="U1432" s="191"/>
      <c r="V1432" s="191"/>
      <c r="W1432" s="191"/>
      <c r="X1432" s="191"/>
      <c r="Y1432" s="191"/>
      <c r="Z1432" s="191"/>
      <c r="AA1432" s="191"/>
      <c r="AB1432" s="191"/>
      <c r="AC1432" s="191"/>
      <c r="AD1432" s="191"/>
    </row>
    <row r="1433" spans="1:30" s="159" customFormat="1" ht="13.8">
      <c r="A1433" s="409"/>
      <c r="B1433" s="441"/>
      <c r="C1433" s="388"/>
      <c r="D1433" s="404"/>
      <c r="E1433" s="399"/>
      <c r="F1433" s="401"/>
      <c r="G1433" s="401"/>
      <c r="H1433" s="401"/>
      <c r="I1433" s="401"/>
      <c r="J1433" s="401"/>
      <c r="K1433" s="191"/>
      <c r="L1433" s="191"/>
      <c r="M1433" s="191"/>
      <c r="N1433" s="191"/>
      <c r="O1433" s="191"/>
      <c r="P1433" s="191"/>
      <c r="Q1433" s="191"/>
      <c r="R1433" s="191"/>
      <c r="S1433" s="191"/>
      <c r="T1433" s="191"/>
      <c r="U1433" s="191"/>
      <c r="V1433" s="191"/>
      <c r="W1433" s="191"/>
      <c r="X1433" s="191"/>
      <c r="Y1433" s="191"/>
      <c r="Z1433" s="191"/>
      <c r="AA1433" s="191"/>
      <c r="AB1433" s="191"/>
      <c r="AC1433" s="191"/>
      <c r="AD1433" s="191"/>
    </row>
    <row r="1434" spans="1:30" s="159" customFormat="1" ht="13.8">
      <c r="A1434" s="409"/>
      <c r="B1434" s="441"/>
      <c r="C1434" s="388"/>
      <c r="D1434" s="398"/>
      <c r="E1434" s="399"/>
      <c r="F1434" s="401"/>
      <c r="G1434" s="401"/>
      <c r="H1434" s="401"/>
      <c r="I1434" s="401"/>
      <c r="J1434" s="401"/>
      <c r="K1434" s="191"/>
      <c r="L1434" s="191"/>
      <c r="M1434" s="191"/>
      <c r="N1434" s="191"/>
      <c r="O1434" s="191"/>
      <c r="P1434" s="191"/>
      <c r="Q1434" s="191"/>
      <c r="R1434" s="191"/>
      <c r="S1434" s="191"/>
      <c r="T1434" s="191"/>
      <c r="U1434" s="191"/>
      <c r="V1434" s="191"/>
      <c r="W1434" s="191"/>
      <c r="X1434" s="191"/>
      <c r="Y1434" s="191"/>
      <c r="Z1434" s="191"/>
      <c r="AA1434" s="191"/>
      <c r="AB1434" s="191"/>
      <c r="AC1434" s="191"/>
      <c r="AD1434" s="191"/>
    </row>
    <row r="1435" spans="1:30" s="159" customFormat="1" ht="13.8">
      <c r="A1435" s="409"/>
      <c r="B1435" s="441"/>
      <c r="C1435" s="388"/>
      <c r="D1435" s="398"/>
      <c r="E1435" s="399"/>
      <c r="F1435" s="401"/>
      <c r="G1435" s="401"/>
      <c r="H1435" s="401"/>
      <c r="I1435" s="401"/>
      <c r="J1435" s="401"/>
      <c r="K1435" s="191"/>
      <c r="L1435" s="191"/>
      <c r="M1435" s="191"/>
      <c r="N1435" s="191"/>
      <c r="O1435" s="191"/>
      <c r="P1435" s="191"/>
      <c r="Q1435" s="191"/>
      <c r="R1435" s="191"/>
      <c r="S1435" s="191"/>
      <c r="T1435" s="191"/>
      <c r="U1435" s="191"/>
      <c r="V1435" s="191"/>
      <c r="W1435" s="191"/>
      <c r="X1435" s="191"/>
      <c r="Y1435" s="191"/>
      <c r="Z1435" s="191"/>
      <c r="AA1435" s="191"/>
      <c r="AB1435" s="191"/>
      <c r="AC1435" s="191"/>
      <c r="AD1435" s="191"/>
    </row>
    <row r="1436" spans="1:30" s="159" customFormat="1" ht="13.8">
      <c r="A1436" s="409"/>
      <c r="B1436" s="441"/>
      <c r="C1436" s="388"/>
      <c r="D1436" s="404"/>
      <c r="E1436" s="399"/>
      <c r="F1436" s="401"/>
      <c r="G1436" s="401"/>
      <c r="H1436" s="401"/>
      <c r="I1436" s="401"/>
      <c r="J1436" s="407"/>
      <c r="K1436" s="191"/>
      <c r="L1436" s="191"/>
      <c r="M1436" s="191"/>
      <c r="N1436" s="191"/>
      <c r="O1436" s="191"/>
      <c r="P1436" s="191"/>
      <c r="Q1436" s="191"/>
      <c r="R1436" s="191"/>
      <c r="S1436" s="191"/>
      <c r="T1436" s="191"/>
      <c r="U1436" s="191"/>
      <c r="V1436" s="191"/>
      <c r="W1436" s="191"/>
      <c r="X1436" s="191"/>
      <c r="Y1436" s="191"/>
      <c r="Z1436" s="191"/>
      <c r="AA1436" s="191"/>
      <c r="AB1436" s="191"/>
      <c r="AC1436" s="191"/>
      <c r="AD1436" s="191"/>
    </row>
    <row r="1437" spans="1:30" s="159" customFormat="1" ht="13.8">
      <c r="A1437" s="409"/>
      <c r="B1437" s="441"/>
      <c r="C1437" s="388"/>
      <c r="D1437" s="408"/>
      <c r="E1437" s="409"/>
      <c r="F1437" s="407"/>
      <c r="G1437" s="407"/>
      <c r="H1437" s="407"/>
      <c r="I1437" s="407"/>
      <c r="J1437" s="407"/>
      <c r="K1437" s="191"/>
      <c r="L1437" s="191"/>
      <c r="M1437" s="191"/>
      <c r="N1437" s="191"/>
      <c r="O1437" s="191"/>
      <c r="P1437" s="191"/>
      <c r="Q1437" s="191"/>
      <c r="R1437" s="191"/>
      <c r="S1437" s="191"/>
      <c r="T1437" s="191"/>
      <c r="U1437" s="191"/>
      <c r="V1437" s="191"/>
      <c r="W1437" s="191"/>
      <c r="X1437" s="191"/>
      <c r="Y1437" s="191"/>
      <c r="Z1437" s="191"/>
      <c r="AA1437" s="191"/>
      <c r="AB1437" s="191"/>
      <c r="AC1437" s="191"/>
      <c r="AD1437" s="191"/>
    </row>
    <row r="1438" spans="1:30" s="203" customFormat="1" ht="13.8">
      <c r="A1438" s="409"/>
      <c r="B1438" s="441"/>
      <c r="C1438" s="388"/>
      <c r="D1438" s="410"/>
      <c r="E1438" s="409"/>
      <c r="F1438" s="407"/>
      <c r="G1438" s="401"/>
      <c r="H1438" s="401"/>
      <c r="I1438" s="407"/>
      <c r="J1438" s="407"/>
      <c r="K1438" s="152"/>
      <c r="L1438" s="152"/>
      <c r="M1438" s="152"/>
      <c r="N1438" s="152"/>
      <c r="O1438" s="152"/>
      <c r="P1438" s="152"/>
      <c r="Q1438" s="152"/>
      <c r="R1438" s="152"/>
      <c r="S1438" s="152"/>
      <c r="T1438" s="152"/>
      <c r="U1438" s="152"/>
      <c r="V1438" s="152"/>
      <c r="W1438" s="152"/>
      <c r="X1438" s="152"/>
      <c r="Y1438" s="152"/>
      <c r="Z1438" s="152"/>
      <c r="AA1438" s="152"/>
      <c r="AB1438" s="152"/>
      <c r="AC1438" s="152"/>
      <c r="AD1438" s="152"/>
    </row>
    <row r="1439" spans="1:30" s="159" customFormat="1" ht="13.8">
      <c r="A1439" s="409"/>
      <c r="B1439" s="441"/>
      <c r="C1439" s="388"/>
      <c r="D1439" s="404"/>
      <c r="E1439" s="399"/>
      <c r="F1439" s="401"/>
      <c r="G1439" s="401"/>
      <c r="H1439" s="401"/>
      <c r="I1439" s="401"/>
      <c r="J1439" s="401"/>
      <c r="K1439" s="191"/>
      <c r="L1439" s="191"/>
      <c r="M1439" s="191"/>
      <c r="N1439" s="191"/>
      <c r="O1439" s="191"/>
      <c r="P1439" s="191"/>
      <c r="Q1439" s="191"/>
      <c r="R1439" s="191"/>
      <c r="S1439" s="191"/>
      <c r="T1439" s="191"/>
      <c r="U1439" s="191"/>
      <c r="V1439" s="191"/>
      <c r="W1439" s="191"/>
      <c r="X1439" s="191"/>
      <c r="Y1439" s="191"/>
      <c r="Z1439" s="191"/>
      <c r="AA1439" s="191"/>
      <c r="AB1439" s="191"/>
      <c r="AC1439" s="191"/>
      <c r="AD1439" s="191"/>
    </row>
    <row r="1440" spans="1:30" s="159" customFormat="1" ht="13.8">
      <c r="A1440" s="409"/>
      <c r="B1440" s="441"/>
      <c r="C1440" s="388"/>
      <c r="D1440" s="404"/>
      <c r="E1440" s="399"/>
      <c r="F1440" s="401"/>
      <c r="G1440" s="401"/>
      <c r="H1440" s="401"/>
      <c r="I1440" s="401"/>
      <c r="J1440" s="401"/>
      <c r="K1440" s="191"/>
      <c r="L1440" s="191"/>
      <c r="M1440" s="191"/>
      <c r="N1440" s="191"/>
      <c r="O1440" s="191"/>
      <c r="P1440" s="191"/>
      <c r="Q1440" s="191"/>
      <c r="R1440" s="191"/>
      <c r="S1440" s="191"/>
      <c r="T1440" s="191"/>
      <c r="U1440" s="191"/>
      <c r="V1440" s="191"/>
      <c r="W1440" s="191"/>
      <c r="X1440" s="191"/>
      <c r="Y1440" s="191"/>
      <c r="Z1440" s="191"/>
      <c r="AA1440" s="191"/>
      <c r="AB1440" s="191"/>
      <c r="AC1440" s="191"/>
      <c r="AD1440" s="191"/>
    </row>
    <row r="1441" spans="1:30" s="159" customFormat="1" ht="13.8">
      <c r="A1441" s="409"/>
      <c r="B1441" s="441"/>
      <c r="C1441" s="388"/>
      <c r="D1441" s="398"/>
      <c r="E1441" s="399"/>
      <c r="F1441" s="401"/>
      <c r="G1441" s="401"/>
      <c r="H1441" s="401"/>
      <c r="I1441" s="401"/>
      <c r="J1441" s="401"/>
      <c r="K1441" s="191"/>
      <c r="L1441" s="191"/>
      <c r="M1441" s="191"/>
      <c r="N1441" s="191"/>
      <c r="O1441" s="191"/>
      <c r="P1441" s="191"/>
      <c r="Q1441" s="191"/>
      <c r="R1441" s="191"/>
      <c r="S1441" s="191"/>
      <c r="T1441" s="191"/>
      <c r="U1441" s="191"/>
      <c r="V1441" s="191"/>
      <c r="W1441" s="191"/>
      <c r="X1441" s="191"/>
      <c r="Y1441" s="191"/>
      <c r="Z1441" s="191"/>
      <c r="AA1441" s="191"/>
      <c r="AB1441" s="191"/>
      <c r="AC1441" s="191"/>
      <c r="AD1441" s="191"/>
    </row>
    <row r="1442" spans="1:30" s="159" customFormat="1" ht="13.8">
      <c r="A1442" s="409"/>
      <c r="B1442" s="441"/>
      <c r="C1442" s="388"/>
      <c r="D1442" s="398"/>
      <c r="E1442" s="399"/>
      <c r="F1442" s="401"/>
      <c r="G1442" s="401"/>
      <c r="H1442" s="401"/>
      <c r="I1442" s="401"/>
      <c r="J1442" s="401"/>
      <c r="K1442" s="191"/>
      <c r="L1442" s="191"/>
      <c r="M1442" s="191"/>
      <c r="N1442" s="191"/>
      <c r="O1442" s="191"/>
      <c r="P1442" s="191"/>
      <c r="Q1442" s="191"/>
      <c r="R1442" s="191"/>
      <c r="S1442" s="191"/>
      <c r="T1442" s="191"/>
      <c r="U1442" s="191"/>
      <c r="V1442" s="191"/>
      <c r="W1442" s="191"/>
      <c r="X1442" s="191"/>
      <c r="Y1442" s="191"/>
      <c r="Z1442" s="191"/>
      <c r="AA1442" s="191"/>
      <c r="AB1442" s="191"/>
      <c r="AC1442" s="191"/>
      <c r="AD1442" s="191"/>
    </row>
    <row r="1443" spans="1:30" s="159" customFormat="1" ht="13.8">
      <c r="A1443" s="409"/>
      <c r="B1443" s="441"/>
      <c r="C1443" s="388"/>
      <c r="D1443" s="404"/>
      <c r="E1443" s="399"/>
      <c r="F1443" s="401"/>
      <c r="G1443" s="401"/>
      <c r="H1443" s="401"/>
      <c r="I1443" s="401"/>
      <c r="J1443" s="407"/>
      <c r="K1443" s="191"/>
      <c r="L1443" s="191"/>
      <c r="M1443" s="191"/>
      <c r="N1443" s="191"/>
      <c r="O1443" s="191"/>
      <c r="P1443" s="191"/>
      <c r="Q1443" s="191"/>
      <c r="R1443" s="191"/>
      <c r="S1443" s="191"/>
      <c r="T1443" s="191"/>
      <c r="U1443" s="191"/>
      <c r="V1443" s="191"/>
      <c r="W1443" s="191"/>
      <c r="X1443" s="191"/>
      <c r="Y1443" s="191"/>
      <c r="Z1443" s="191"/>
      <c r="AA1443" s="191"/>
      <c r="AB1443" s="191"/>
      <c r="AC1443" s="191"/>
      <c r="AD1443" s="191"/>
    </row>
    <row r="1444" spans="1:30" s="18" customFormat="1" ht="13.8">
      <c r="A1444" s="409"/>
      <c r="B1444" s="441"/>
      <c r="C1444" s="388"/>
      <c r="D1444" s="408"/>
      <c r="E1444" s="409"/>
      <c r="F1444" s="407"/>
      <c r="G1444" s="407"/>
      <c r="H1444" s="407"/>
      <c r="I1444" s="407"/>
      <c r="J1444" s="407"/>
      <c r="K1444" s="152"/>
      <c r="L1444" s="152"/>
      <c r="M1444" s="152"/>
      <c r="N1444" s="152"/>
      <c r="O1444" s="152"/>
      <c r="P1444" s="152"/>
      <c r="Q1444" s="152"/>
      <c r="R1444" s="152"/>
      <c r="S1444" s="152"/>
      <c r="T1444" s="152"/>
      <c r="U1444" s="152"/>
      <c r="V1444" s="152"/>
      <c r="W1444" s="152"/>
      <c r="X1444" s="152"/>
      <c r="Y1444" s="152"/>
      <c r="Z1444" s="152"/>
      <c r="AA1444" s="152"/>
      <c r="AB1444" s="152"/>
      <c r="AC1444" s="152"/>
      <c r="AD1444" s="152"/>
    </row>
    <row r="1445" spans="1:30" s="203" customFormat="1" ht="13.8">
      <c r="A1445" s="409"/>
      <c r="B1445" s="441"/>
      <c r="C1445" s="388"/>
      <c r="D1445" s="410"/>
      <c r="E1445" s="409"/>
      <c r="F1445" s="407"/>
      <c r="G1445" s="401"/>
      <c r="H1445" s="401"/>
      <c r="I1445" s="407"/>
      <c r="J1445" s="407"/>
      <c r="K1445" s="152"/>
      <c r="L1445" s="152"/>
      <c r="M1445" s="152"/>
      <c r="N1445" s="152"/>
      <c r="O1445" s="152"/>
      <c r="P1445" s="152"/>
      <c r="Q1445" s="152"/>
      <c r="R1445" s="152"/>
      <c r="S1445" s="152"/>
      <c r="T1445" s="152"/>
      <c r="U1445" s="152"/>
      <c r="V1445" s="152"/>
      <c r="W1445" s="152"/>
      <c r="X1445" s="152"/>
      <c r="Y1445" s="152"/>
      <c r="Z1445" s="152"/>
      <c r="AA1445" s="152"/>
      <c r="AB1445" s="152"/>
      <c r="AC1445" s="152"/>
      <c r="AD1445" s="152"/>
    </row>
    <row r="1446" spans="1:30" s="159" customFormat="1" ht="13.8">
      <c r="A1446" s="409"/>
      <c r="B1446" s="441"/>
      <c r="C1446" s="388"/>
      <c r="D1446" s="404"/>
      <c r="E1446" s="399"/>
      <c r="F1446" s="401"/>
      <c r="G1446" s="401"/>
      <c r="H1446" s="401"/>
      <c r="I1446" s="401"/>
      <c r="J1446" s="401"/>
      <c r="K1446" s="191"/>
      <c r="L1446" s="191"/>
      <c r="M1446" s="191"/>
      <c r="N1446" s="191"/>
      <c r="O1446" s="191"/>
      <c r="P1446" s="191"/>
      <c r="Q1446" s="191"/>
      <c r="R1446" s="191"/>
      <c r="S1446" s="191"/>
      <c r="T1446" s="191"/>
      <c r="U1446" s="191"/>
      <c r="V1446" s="191"/>
      <c r="W1446" s="191"/>
      <c r="X1446" s="191"/>
      <c r="Y1446" s="191"/>
      <c r="Z1446" s="191"/>
      <c r="AA1446" s="191"/>
      <c r="AB1446" s="191"/>
      <c r="AC1446" s="191"/>
      <c r="AD1446" s="191"/>
    </row>
    <row r="1447" spans="1:30" s="159" customFormat="1" ht="13.8">
      <c r="A1447" s="409"/>
      <c r="B1447" s="441"/>
      <c r="C1447" s="388"/>
      <c r="D1447" s="404"/>
      <c r="E1447" s="399"/>
      <c r="F1447" s="401"/>
      <c r="G1447" s="401"/>
      <c r="H1447" s="401"/>
      <c r="I1447" s="401"/>
      <c r="J1447" s="401"/>
      <c r="K1447" s="191"/>
      <c r="L1447" s="191"/>
      <c r="M1447" s="191"/>
      <c r="N1447" s="191"/>
      <c r="O1447" s="191"/>
      <c r="P1447" s="191"/>
      <c r="Q1447" s="191"/>
      <c r="R1447" s="191"/>
      <c r="S1447" s="191"/>
      <c r="T1447" s="191"/>
      <c r="U1447" s="191"/>
      <c r="V1447" s="191"/>
      <c r="W1447" s="191"/>
      <c r="X1447" s="191"/>
      <c r="Y1447" s="191"/>
      <c r="Z1447" s="191"/>
      <c r="AA1447" s="191"/>
      <c r="AB1447" s="191"/>
      <c r="AC1447" s="191"/>
      <c r="AD1447" s="191"/>
    </row>
    <row r="1448" spans="1:30" s="159" customFormat="1" ht="13.8">
      <c r="A1448" s="409"/>
      <c r="B1448" s="441"/>
      <c r="C1448" s="388"/>
      <c r="D1448" s="398"/>
      <c r="E1448" s="399"/>
      <c r="F1448" s="401"/>
      <c r="G1448" s="401"/>
      <c r="H1448" s="401"/>
      <c r="I1448" s="401"/>
      <c r="J1448" s="401"/>
      <c r="K1448" s="191"/>
      <c r="L1448" s="191"/>
      <c r="M1448" s="191"/>
      <c r="N1448" s="191"/>
      <c r="O1448" s="191"/>
      <c r="P1448" s="191"/>
      <c r="Q1448" s="191"/>
      <c r="R1448" s="191"/>
      <c r="S1448" s="191"/>
      <c r="T1448" s="191"/>
      <c r="U1448" s="191"/>
      <c r="V1448" s="191"/>
      <c r="W1448" s="191"/>
      <c r="X1448" s="191"/>
      <c r="Y1448" s="191"/>
      <c r="Z1448" s="191"/>
      <c r="AA1448" s="191"/>
      <c r="AB1448" s="191"/>
      <c r="AC1448" s="191"/>
      <c r="AD1448" s="191"/>
    </row>
    <row r="1449" spans="1:30" s="159" customFormat="1" ht="13.8">
      <c r="A1449" s="409"/>
      <c r="B1449" s="441"/>
      <c r="C1449" s="388"/>
      <c r="D1449" s="398"/>
      <c r="E1449" s="399"/>
      <c r="F1449" s="401"/>
      <c r="G1449" s="401"/>
      <c r="H1449" s="401"/>
      <c r="I1449" s="401"/>
      <c r="J1449" s="401"/>
      <c r="K1449" s="191"/>
      <c r="L1449" s="191"/>
      <c r="M1449" s="191"/>
      <c r="N1449" s="191"/>
      <c r="O1449" s="191"/>
      <c r="P1449" s="191"/>
      <c r="Q1449" s="191"/>
      <c r="R1449" s="191"/>
      <c r="S1449" s="191"/>
      <c r="T1449" s="191"/>
      <c r="U1449" s="191"/>
      <c r="V1449" s="191"/>
      <c r="W1449" s="191"/>
      <c r="X1449" s="191"/>
      <c r="Y1449" s="191"/>
      <c r="Z1449" s="191"/>
      <c r="AA1449" s="191"/>
      <c r="AB1449" s="191"/>
      <c r="AC1449" s="191"/>
      <c r="AD1449" s="191"/>
    </row>
    <row r="1450" spans="1:30" s="159" customFormat="1" ht="13.8">
      <c r="A1450" s="409"/>
      <c r="B1450" s="441"/>
      <c r="C1450" s="388"/>
      <c r="D1450" s="404"/>
      <c r="E1450" s="399"/>
      <c r="F1450" s="401"/>
      <c r="G1450" s="401"/>
      <c r="H1450" s="401"/>
      <c r="I1450" s="401"/>
      <c r="J1450" s="407"/>
      <c r="K1450" s="191"/>
      <c r="L1450" s="191"/>
      <c r="M1450" s="191"/>
      <c r="N1450" s="191"/>
      <c r="O1450" s="191"/>
      <c r="P1450" s="191"/>
      <c r="Q1450" s="191"/>
      <c r="R1450" s="191"/>
      <c r="S1450" s="191"/>
      <c r="T1450" s="191"/>
      <c r="U1450" s="191"/>
      <c r="V1450" s="191"/>
      <c r="W1450" s="191"/>
      <c r="X1450" s="191"/>
      <c r="Y1450" s="191"/>
      <c r="Z1450" s="191"/>
      <c r="AA1450" s="191"/>
      <c r="AB1450" s="191"/>
      <c r="AC1450" s="191"/>
      <c r="AD1450" s="191"/>
    </row>
    <row r="1451" spans="1:30" s="18" customFormat="1" ht="13.8">
      <c r="A1451" s="409"/>
      <c r="B1451" s="441"/>
      <c r="C1451" s="388"/>
      <c r="D1451" s="408"/>
      <c r="E1451" s="409"/>
      <c r="F1451" s="407"/>
      <c r="G1451" s="407"/>
      <c r="H1451" s="407"/>
      <c r="I1451" s="407"/>
      <c r="J1451" s="407"/>
      <c r="K1451" s="152"/>
      <c r="L1451" s="152"/>
      <c r="M1451" s="152"/>
      <c r="N1451" s="152"/>
      <c r="O1451" s="152"/>
      <c r="P1451" s="152"/>
      <c r="Q1451" s="152"/>
      <c r="R1451" s="152"/>
      <c r="S1451" s="152"/>
      <c r="T1451" s="152"/>
      <c r="U1451" s="152"/>
      <c r="V1451" s="152"/>
      <c r="W1451" s="152"/>
      <c r="X1451" s="152"/>
      <c r="Y1451" s="152"/>
      <c r="Z1451" s="152"/>
      <c r="AA1451" s="152"/>
      <c r="AB1451" s="152"/>
      <c r="AC1451" s="152"/>
      <c r="AD1451" s="152"/>
    </row>
    <row r="1452" spans="1:30" s="203" customFormat="1" ht="13.8">
      <c r="A1452" s="409"/>
      <c r="B1452" s="441"/>
      <c r="C1452" s="388"/>
      <c r="D1452" s="410"/>
      <c r="E1452" s="409"/>
      <c r="F1452" s="407"/>
      <c r="G1452" s="401"/>
      <c r="H1452" s="401"/>
      <c r="I1452" s="407"/>
      <c r="J1452" s="407"/>
      <c r="K1452" s="152"/>
      <c r="L1452" s="152"/>
      <c r="M1452" s="152"/>
      <c r="N1452" s="152"/>
      <c r="O1452" s="152"/>
      <c r="P1452" s="152"/>
      <c r="Q1452" s="152"/>
      <c r="R1452" s="152"/>
      <c r="S1452" s="152"/>
      <c r="T1452" s="152"/>
      <c r="U1452" s="152"/>
      <c r="V1452" s="152"/>
      <c r="W1452" s="152"/>
      <c r="X1452" s="152"/>
      <c r="Y1452" s="152"/>
      <c r="Z1452" s="152"/>
      <c r="AA1452" s="152"/>
      <c r="AB1452" s="152"/>
      <c r="AC1452" s="152"/>
      <c r="AD1452" s="152"/>
    </row>
    <row r="1453" spans="1:30" s="159" customFormat="1" ht="13.8">
      <c r="A1453" s="409"/>
      <c r="B1453" s="441"/>
      <c r="C1453" s="388"/>
      <c r="D1453" s="404"/>
      <c r="E1453" s="399"/>
      <c r="F1453" s="401"/>
      <c r="G1453" s="401"/>
      <c r="H1453" s="401"/>
      <c r="I1453" s="401"/>
      <c r="J1453" s="401"/>
      <c r="K1453" s="191"/>
      <c r="L1453" s="191"/>
      <c r="M1453" s="191"/>
      <c r="N1453" s="191"/>
      <c r="O1453" s="191"/>
      <c r="P1453" s="191"/>
      <c r="Q1453" s="191"/>
      <c r="R1453" s="191"/>
      <c r="S1453" s="191"/>
      <c r="T1453" s="191"/>
      <c r="U1453" s="191"/>
      <c r="V1453" s="191"/>
      <c r="W1453" s="191"/>
      <c r="X1453" s="191"/>
      <c r="Y1453" s="191"/>
      <c r="Z1453" s="191"/>
      <c r="AA1453" s="191"/>
      <c r="AB1453" s="191"/>
      <c r="AC1453" s="191"/>
      <c r="AD1453" s="191"/>
    </row>
    <row r="1454" spans="1:30" s="159" customFormat="1" ht="13.8">
      <c r="A1454" s="409"/>
      <c r="B1454" s="441"/>
      <c r="C1454" s="388"/>
      <c r="D1454" s="404"/>
      <c r="E1454" s="399"/>
      <c r="F1454" s="401"/>
      <c r="G1454" s="401"/>
      <c r="H1454" s="401"/>
      <c r="I1454" s="401"/>
      <c r="J1454" s="401"/>
      <c r="K1454" s="191"/>
      <c r="L1454" s="191"/>
      <c r="M1454" s="191"/>
      <c r="N1454" s="191"/>
      <c r="O1454" s="191"/>
      <c r="P1454" s="191"/>
      <c r="Q1454" s="191"/>
      <c r="R1454" s="191"/>
      <c r="S1454" s="191"/>
      <c r="T1454" s="191"/>
      <c r="U1454" s="191"/>
      <c r="V1454" s="191"/>
      <c r="W1454" s="191"/>
      <c r="X1454" s="191"/>
      <c r="Y1454" s="191"/>
      <c r="Z1454" s="191"/>
      <c r="AA1454" s="191"/>
      <c r="AB1454" s="191"/>
      <c r="AC1454" s="191"/>
      <c r="AD1454" s="191"/>
    </row>
    <row r="1455" spans="1:30" s="159" customFormat="1" ht="13.8">
      <c r="A1455" s="409"/>
      <c r="B1455" s="441"/>
      <c r="C1455" s="388"/>
      <c r="D1455" s="398"/>
      <c r="E1455" s="399"/>
      <c r="F1455" s="401"/>
      <c r="G1455" s="401"/>
      <c r="H1455" s="401"/>
      <c r="I1455" s="401"/>
      <c r="J1455" s="401"/>
      <c r="K1455" s="191"/>
      <c r="L1455" s="191"/>
      <c r="M1455" s="191"/>
      <c r="N1455" s="191"/>
      <c r="O1455" s="191"/>
      <c r="P1455" s="191"/>
      <c r="Q1455" s="191"/>
      <c r="R1455" s="191"/>
      <c r="S1455" s="191"/>
      <c r="T1455" s="191"/>
      <c r="U1455" s="191"/>
      <c r="V1455" s="191"/>
      <c r="W1455" s="191"/>
      <c r="X1455" s="191"/>
      <c r="Y1455" s="191"/>
      <c r="Z1455" s="191"/>
      <c r="AA1455" s="191"/>
      <c r="AB1455" s="191"/>
      <c r="AC1455" s="191"/>
      <c r="AD1455" s="191"/>
    </row>
    <row r="1456" spans="1:30" s="159" customFormat="1" ht="13.8">
      <c r="A1456" s="409"/>
      <c r="B1456" s="441"/>
      <c r="C1456" s="388"/>
      <c r="D1456" s="398"/>
      <c r="E1456" s="399"/>
      <c r="F1456" s="401"/>
      <c r="G1456" s="401"/>
      <c r="H1456" s="401"/>
      <c r="I1456" s="401"/>
      <c r="J1456" s="401"/>
      <c r="K1456" s="191"/>
      <c r="L1456" s="191"/>
      <c r="M1456" s="191"/>
      <c r="N1456" s="191"/>
      <c r="O1456" s="191"/>
      <c r="P1456" s="191"/>
      <c r="Q1456" s="191"/>
      <c r="R1456" s="191"/>
      <c r="S1456" s="191"/>
      <c r="T1456" s="191"/>
      <c r="U1456" s="191"/>
      <c r="V1456" s="191"/>
      <c r="W1456" s="191"/>
      <c r="X1456" s="191"/>
      <c r="Y1456" s="191"/>
      <c r="Z1456" s="191"/>
      <c r="AA1456" s="191"/>
      <c r="AB1456" s="191"/>
      <c r="AC1456" s="191"/>
      <c r="AD1456" s="191"/>
    </row>
    <row r="1457" spans="1:30" s="159" customFormat="1" ht="13.8">
      <c r="A1457" s="409"/>
      <c r="B1457" s="441"/>
      <c r="C1457" s="388"/>
      <c r="D1457" s="404"/>
      <c r="E1457" s="399"/>
      <c r="F1457" s="401"/>
      <c r="G1457" s="401"/>
      <c r="H1457" s="401"/>
      <c r="I1457" s="401"/>
      <c r="J1457" s="407"/>
      <c r="K1457" s="191"/>
      <c r="L1457" s="191"/>
      <c r="M1457" s="191"/>
      <c r="N1457" s="191"/>
      <c r="O1457" s="191"/>
      <c r="P1457" s="191"/>
      <c r="Q1457" s="191"/>
      <c r="R1457" s="191"/>
      <c r="S1457" s="191"/>
      <c r="T1457" s="191"/>
      <c r="U1457" s="191"/>
      <c r="V1457" s="191"/>
      <c r="W1457" s="191"/>
      <c r="X1457" s="191"/>
      <c r="Y1457" s="191"/>
      <c r="Z1457" s="191"/>
      <c r="AA1457" s="191"/>
      <c r="AB1457" s="191"/>
      <c r="AC1457" s="191"/>
      <c r="AD1457" s="191"/>
    </row>
    <row r="1458" spans="1:30" s="18" customFormat="1" ht="13.8">
      <c r="A1458" s="409"/>
      <c r="B1458" s="441"/>
      <c r="C1458" s="388"/>
      <c r="D1458" s="408"/>
      <c r="E1458" s="409"/>
      <c r="F1458" s="407"/>
      <c r="G1458" s="407"/>
      <c r="H1458" s="407"/>
      <c r="I1458" s="407"/>
      <c r="J1458" s="407"/>
      <c r="K1458" s="152"/>
      <c r="L1458" s="152"/>
      <c r="M1458" s="152"/>
      <c r="N1458" s="152"/>
      <c r="O1458" s="152"/>
      <c r="P1458" s="152"/>
      <c r="Q1458" s="152"/>
      <c r="R1458" s="152"/>
      <c r="S1458" s="152"/>
      <c r="T1458" s="152"/>
      <c r="U1458" s="152"/>
      <c r="V1458" s="152"/>
      <c r="W1458" s="152"/>
      <c r="X1458" s="152"/>
      <c r="Y1458" s="152"/>
      <c r="Z1458" s="152"/>
      <c r="AA1458" s="152"/>
      <c r="AB1458" s="152"/>
      <c r="AC1458" s="152"/>
      <c r="AD1458" s="152"/>
    </row>
    <row r="1459" spans="1:30" s="198" customFormat="1" ht="13.8">
      <c r="A1459" s="409"/>
      <c r="B1459" s="441"/>
      <c r="C1459" s="388"/>
      <c r="D1459" s="410"/>
      <c r="E1459" s="409"/>
      <c r="F1459" s="407"/>
      <c r="G1459" s="407"/>
      <c r="H1459" s="407"/>
      <c r="I1459" s="407"/>
      <c r="J1459" s="407"/>
      <c r="K1459" s="191"/>
      <c r="L1459" s="191"/>
      <c r="M1459" s="191"/>
      <c r="N1459" s="191"/>
      <c r="O1459" s="191"/>
      <c r="P1459" s="191"/>
      <c r="Q1459" s="191"/>
      <c r="R1459" s="191"/>
      <c r="S1459" s="191"/>
      <c r="T1459" s="191"/>
      <c r="U1459" s="191"/>
      <c r="V1459" s="191"/>
      <c r="W1459" s="191"/>
      <c r="X1459" s="191"/>
      <c r="Y1459" s="191"/>
      <c r="Z1459" s="191"/>
      <c r="AA1459" s="191"/>
      <c r="AB1459" s="191"/>
      <c r="AC1459" s="191"/>
      <c r="AD1459" s="191"/>
    </row>
    <row r="1460" spans="1:30" s="18" customFormat="1" ht="13.8">
      <c r="A1460" s="409"/>
      <c r="B1460" s="441"/>
      <c r="C1460" s="388"/>
      <c r="D1460" s="408"/>
      <c r="E1460" s="409"/>
      <c r="F1460" s="407"/>
      <c r="G1460" s="407"/>
      <c r="H1460" s="407"/>
      <c r="I1460" s="407"/>
      <c r="J1460" s="407"/>
      <c r="K1460" s="152"/>
      <c r="L1460" s="152"/>
      <c r="M1460" s="152"/>
      <c r="N1460" s="152"/>
      <c r="O1460" s="152"/>
      <c r="P1460" s="152"/>
      <c r="Q1460" s="152"/>
      <c r="R1460" s="152"/>
      <c r="S1460" s="152"/>
      <c r="T1460" s="152"/>
      <c r="U1460" s="152"/>
      <c r="V1460" s="152"/>
      <c r="W1460" s="152"/>
      <c r="X1460" s="152"/>
      <c r="Y1460" s="152"/>
      <c r="Z1460" s="152"/>
      <c r="AA1460" s="152"/>
      <c r="AB1460" s="152"/>
      <c r="AC1460" s="152"/>
      <c r="AD1460" s="152"/>
    </row>
    <row r="1461" spans="1:30" s="199" customFormat="1" ht="13.8">
      <c r="A1461" s="409"/>
      <c r="B1461" s="441"/>
      <c r="C1461" s="388"/>
      <c r="D1461" s="410"/>
      <c r="E1461" s="409"/>
      <c r="F1461" s="407"/>
      <c r="G1461" s="401"/>
      <c r="H1461" s="401"/>
      <c r="I1461" s="407"/>
      <c r="J1461" s="407"/>
      <c r="K1461" s="191"/>
      <c r="L1461" s="191"/>
      <c r="M1461" s="191"/>
      <c r="N1461" s="191"/>
      <c r="O1461" s="191"/>
      <c r="P1461" s="191"/>
      <c r="Q1461" s="191"/>
      <c r="R1461" s="191"/>
      <c r="S1461" s="191"/>
      <c r="T1461" s="191"/>
      <c r="U1461" s="191"/>
      <c r="V1461" s="191"/>
      <c r="W1461" s="191"/>
      <c r="X1461" s="191"/>
      <c r="Y1461" s="191"/>
      <c r="Z1461" s="191"/>
      <c r="AA1461" s="191"/>
      <c r="AB1461" s="191"/>
      <c r="AC1461" s="191"/>
      <c r="AD1461" s="191"/>
    </row>
    <row r="1462" spans="1:30" s="159" customFormat="1" ht="13.8">
      <c r="A1462" s="409"/>
      <c r="B1462" s="441"/>
      <c r="C1462" s="388"/>
      <c r="D1462" s="404"/>
      <c r="E1462" s="399"/>
      <c r="F1462" s="401"/>
      <c r="G1462" s="401"/>
      <c r="H1462" s="401"/>
      <c r="I1462" s="401"/>
      <c r="J1462" s="401"/>
      <c r="K1462" s="191"/>
      <c r="L1462" s="191"/>
      <c r="M1462" s="191"/>
      <c r="N1462" s="191"/>
      <c r="O1462" s="191"/>
      <c r="P1462" s="191"/>
      <c r="Q1462" s="191"/>
      <c r="R1462" s="191"/>
      <c r="S1462" s="191"/>
      <c r="T1462" s="191"/>
      <c r="U1462" s="191"/>
      <c r="V1462" s="191"/>
      <c r="W1462" s="191"/>
      <c r="X1462" s="191"/>
      <c r="Y1462" s="191"/>
      <c r="Z1462" s="191"/>
      <c r="AA1462" s="191"/>
      <c r="AB1462" s="191"/>
      <c r="AC1462" s="191"/>
      <c r="AD1462" s="191"/>
    </row>
    <row r="1463" spans="1:30" s="159" customFormat="1" ht="13.8">
      <c r="A1463" s="409"/>
      <c r="B1463" s="441"/>
      <c r="C1463" s="388"/>
      <c r="D1463" s="398"/>
      <c r="E1463" s="399"/>
      <c r="F1463" s="401"/>
      <c r="G1463" s="401"/>
      <c r="H1463" s="401"/>
      <c r="I1463" s="401"/>
      <c r="J1463" s="401"/>
      <c r="K1463" s="191"/>
      <c r="L1463" s="191"/>
      <c r="M1463" s="191"/>
      <c r="N1463" s="191"/>
      <c r="O1463" s="191"/>
      <c r="P1463" s="191"/>
      <c r="Q1463" s="191"/>
      <c r="R1463" s="191"/>
      <c r="S1463" s="191"/>
      <c r="T1463" s="191"/>
      <c r="U1463" s="191"/>
      <c r="V1463" s="191"/>
      <c r="W1463" s="191"/>
      <c r="X1463" s="191"/>
      <c r="Y1463" s="191"/>
      <c r="Z1463" s="191"/>
      <c r="AA1463" s="191"/>
      <c r="AB1463" s="191"/>
      <c r="AC1463" s="191"/>
      <c r="AD1463" s="191"/>
    </row>
    <row r="1464" spans="1:30" s="159" customFormat="1" ht="13.8">
      <c r="A1464" s="409"/>
      <c r="B1464" s="441"/>
      <c r="C1464" s="388"/>
      <c r="D1464" s="398"/>
      <c r="E1464" s="399"/>
      <c r="F1464" s="401"/>
      <c r="G1464" s="401"/>
      <c r="H1464" s="401"/>
      <c r="I1464" s="401"/>
      <c r="J1464" s="401"/>
      <c r="K1464" s="191"/>
      <c r="L1464" s="191"/>
      <c r="M1464" s="191"/>
      <c r="N1464" s="191"/>
      <c r="O1464" s="191"/>
      <c r="P1464" s="191"/>
      <c r="Q1464" s="191"/>
      <c r="R1464" s="191"/>
      <c r="S1464" s="191"/>
      <c r="T1464" s="191"/>
      <c r="U1464" s="191"/>
      <c r="V1464" s="191"/>
      <c r="W1464" s="191"/>
      <c r="X1464" s="191"/>
      <c r="Y1464" s="191"/>
      <c r="Z1464" s="191"/>
      <c r="AA1464" s="191"/>
      <c r="AB1464" s="191"/>
      <c r="AC1464" s="191"/>
      <c r="AD1464" s="191"/>
    </row>
    <row r="1465" spans="1:30" s="159" customFormat="1" ht="13.8">
      <c r="A1465" s="409"/>
      <c r="B1465" s="441"/>
      <c r="C1465" s="388"/>
      <c r="D1465" s="404"/>
      <c r="E1465" s="399"/>
      <c r="F1465" s="401"/>
      <c r="G1465" s="401"/>
      <c r="H1465" s="401"/>
      <c r="I1465" s="401"/>
      <c r="J1465" s="401"/>
      <c r="K1465" s="191"/>
      <c r="L1465" s="191"/>
      <c r="M1465" s="191"/>
      <c r="N1465" s="191"/>
      <c r="O1465" s="191"/>
      <c r="P1465" s="191"/>
      <c r="Q1465" s="191"/>
      <c r="R1465" s="191"/>
      <c r="S1465" s="191"/>
      <c r="T1465" s="191"/>
      <c r="U1465" s="191"/>
      <c r="V1465" s="191"/>
      <c r="W1465" s="191"/>
      <c r="X1465" s="191"/>
      <c r="Y1465" s="191"/>
      <c r="Z1465" s="191"/>
      <c r="AA1465" s="191"/>
      <c r="AB1465" s="191"/>
      <c r="AC1465" s="191"/>
      <c r="AD1465" s="191"/>
    </row>
    <row r="1466" spans="1:30" s="159" customFormat="1" ht="13.8">
      <c r="A1466" s="409"/>
      <c r="B1466" s="441"/>
      <c r="C1466" s="388"/>
      <c r="D1466" s="398"/>
      <c r="E1466" s="399"/>
      <c r="F1466" s="401"/>
      <c r="G1466" s="401"/>
      <c r="H1466" s="401"/>
      <c r="I1466" s="401"/>
      <c r="J1466" s="401"/>
      <c r="K1466" s="191"/>
      <c r="L1466" s="191"/>
      <c r="M1466" s="191"/>
      <c r="N1466" s="191"/>
      <c r="O1466" s="191"/>
      <c r="P1466" s="191"/>
      <c r="Q1466" s="191"/>
      <c r="R1466" s="191"/>
      <c r="S1466" s="191"/>
      <c r="T1466" s="191"/>
      <c r="U1466" s="191"/>
      <c r="V1466" s="191"/>
      <c r="W1466" s="191"/>
      <c r="X1466" s="191"/>
      <c r="Y1466" s="191"/>
      <c r="Z1466" s="191"/>
      <c r="AA1466" s="191"/>
      <c r="AB1466" s="191"/>
      <c r="AC1466" s="191"/>
      <c r="AD1466" s="191"/>
    </row>
    <row r="1467" spans="1:30" s="159" customFormat="1" ht="13.8">
      <c r="A1467" s="409"/>
      <c r="B1467" s="441"/>
      <c r="C1467" s="388"/>
      <c r="D1467" s="398"/>
      <c r="E1467" s="399"/>
      <c r="F1467" s="401"/>
      <c r="G1467" s="401"/>
      <c r="H1467" s="401"/>
      <c r="I1467" s="401"/>
      <c r="J1467" s="401"/>
      <c r="K1467" s="191"/>
      <c r="L1467" s="191"/>
      <c r="M1467" s="191"/>
      <c r="N1467" s="191"/>
      <c r="O1467" s="191"/>
      <c r="P1467" s="191"/>
      <c r="Q1467" s="191"/>
      <c r="R1467" s="191"/>
      <c r="S1467" s="191"/>
      <c r="T1467" s="191"/>
      <c r="U1467" s="191"/>
      <c r="V1467" s="191"/>
      <c r="W1467" s="191"/>
      <c r="X1467" s="191"/>
      <c r="Y1467" s="191"/>
      <c r="Z1467" s="191"/>
      <c r="AA1467" s="191"/>
      <c r="AB1467" s="191"/>
      <c r="AC1467" s="191"/>
      <c r="AD1467" s="191"/>
    </row>
    <row r="1468" spans="1:30" s="159" customFormat="1" ht="13.8">
      <c r="A1468" s="409"/>
      <c r="B1468" s="441"/>
      <c r="C1468" s="388"/>
      <c r="D1468" s="404"/>
      <c r="E1468" s="399"/>
      <c r="F1468" s="401"/>
      <c r="G1468" s="401"/>
      <c r="H1468" s="401"/>
      <c r="I1468" s="401"/>
      <c r="J1468" s="407"/>
      <c r="K1468" s="191"/>
      <c r="L1468" s="191"/>
      <c r="M1468" s="191"/>
      <c r="N1468" s="191"/>
      <c r="O1468" s="191"/>
      <c r="P1468" s="191"/>
      <c r="Q1468" s="191"/>
      <c r="R1468" s="191"/>
      <c r="S1468" s="191"/>
      <c r="T1468" s="191"/>
      <c r="U1468" s="191"/>
      <c r="V1468" s="191"/>
      <c r="W1468" s="191"/>
      <c r="X1468" s="191"/>
      <c r="Y1468" s="191"/>
      <c r="Z1468" s="191"/>
      <c r="AA1468" s="191"/>
      <c r="AB1468" s="191"/>
      <c r="AC1468" s="191"/>
      <c r="AD1468" s="191"/>
    </row>
    <row r="1469" spans="1:30" s="18" customFormat="1" ht="13.8">
      <c r="A1469" s="409"/>
      <c r="B1469" s="441"/>
      <c r="C1469" s="388"/>
      <c r="D1469" s="408"/>
      <c r="E1469" s="409"/>
      <c r="F1469" s="407"/>
      <c r="G1469" s="407"/>
      <c r="H1469" s="407"/>
      <c r="I1469" s="407"/>
      <c r="J1469" s="407"/>
      <c r="K1469" s="152"/>
      <c r="L1469" s="152"/>
      <c r="M1469" s="152"/>
      <c r="N1469" s="152"/>
      <c r="O1469" s="152"/>
      <c r="P1469" s="152"/>
      <c r="Q1469" s="152"/>
      <c r="R1469" s="152"/>
      <c r="S1469" s="152"/>
      <c r="T1469" s="152"/>
      <c r="U1469" s="152"/>
      <c r="V1469" s="152"/>
      <c r="W1469" s="152"/>
      <c r="X1469" s="152"/>
      <c r="Y1469" s="152"/>
      <c r="Z1469" s="152"/>
      <c r="AA1469" s="152"/>
      <c r="AB1469" s="152"/>
      <c r="AC1469" s="152"/>
      <c r="AD1469" s="152"/>
    </row>
    <row r="1470" spans="1:30" s="199" customFormat="1" ht="13.8">
      <c r="A1470" s="409"/>
      <c r="B1470" s="441"/>
      <c r="C1470" s="388"/>
      <c r="D1470" s="410"/>
      <c r="E1470" s="409"/>
      <c r="F1470" s="407"/>
      <c r="G1470" s="401"/>
      <c r="H1470" s="401"/>
      <c r="I1470" s="407"/>
      <c r="J1470" s="407"/>
      <c r="K1470" s="191"/>
      <c r="L1470" s="191"/>
      <c r="M1470" s="191"/>
      <c r="N1470" s="191"/>
      <c r="O1470" s="191"/>
      <c r="P1470" s="191"/>
      <c r="Q1470" s="191"/>
      <c r="R1470" s="191"/>
      <c r="S1470" s="191"/>
      <c r="T1470" s="191"/>
      <c r="U1470" s="191"/>
      <c r="V1470" s="191"/>
      <c r="W1470" s="191"/>
      <c r="X1470" s="191"/>
      <c r="Y1470" s="191"/>
      <c r="Z1470" s="191"/>
      <c r="AA1470" s="191"/>
      <c r="AB1470" s="191"/>
      <c r="AC1470" s="191"/>
      <c r="AD1470" s="191"/>
    </row>
    <row r="1471" spans="1:30" s="159" customFormat="1" ht="13.8">
      <c r="A1471" s="409"/>
      <c r="B1471" s="441"/>
      <c r="C1471" s="388"/>
      <c r="D1471" s="398"/>
      <c r="E1471" s="399"/>
      <c r="F1471" s="401"/>
      <c r="G1471" s="401"/>
      <c r="H1471" s="401"/>
      <c r="I1471" s="401"/>
      <c r="J1471" s="401"/>
      <c r="K1471" s="191"/>
      <c r="L1471" s="191"/>
      <c r="M1471" s="191"/>
      <c r="N1471" s="191"/>
      <c r="O1471" s="191"/>
      <c r="P1471" s="191"/>
      <c r="Q1471" s="191"/>
      <c r="R1471" s="191"/>
      <c r="S1471" s="191"/>
      <c r="T1471" s="191"/>
      <c r="U1471" s="191"/>
      <c r="V1471" s="191"/>
      <c r="W1471" s="191"/>
      <c r="X1471" s="191"/>
      <c r="Y1471" s="191"/>
      <c r="Z1471" s="191"/>
      <c r="AA1471" s="191"/>
      <c r="AB1471" s="191"/>
      <c r="AC1471" s="191"/>
      <c r="AD1471" s="191"/>
    </row>
    <row r="1472" spans="1:30" s="159" customFormat="1" ht="13.8">
      <c r="A1472" s="409"/>
      <c r="B1472" s="441"/>
      <c r="C1472" s="388"/>
      <c r="D1472" s="404"/>
      <c r="E1472" s="399"/>
      <c r="F1472" s="401"/>
      <c r="G1472" s="401"/>
      <c r="H1472" s="401"/>
      <c r="I1472" s="401"/>
      <c r="J1472" s="407"/>
      <c r="K1472" s="191"/>
      <c r="L1472" s="191"/>
      <c r="M1472" s="191"/>
      <c r="N1472" s="191"/>
      <c r="O1472" s="191"/>
      <c r="P1472" s="191"/>
      <c r="Q1472" s="191"/>
      <c r="R1472" s="191"/>
      <c r="S1472" s="191"/>
      <c r="T1472" s="191"/>
      <c r="U1472" s="191"/>
      <c r="V1472" s="191"/>
      <c r="W1472" s="191"/>
      <c r="X1472" s="191"/>
      <c r="Y1472" s="191"/>
      <c r="Z1472" s="191"/>
      <c r="AA1472" s="191"/>
      <c r="AB1472" s="191"/>
      <c r="AC1472" s="191"/>
      <c r="AD1472" s="191"/>
    </row>
    <row r="1473" spans="1:30" s="159" customFormat="1" ht="13.8">
      <c r="A1473" s="409"/>
      <c r="B1473" s="441"/>
      <c r="C1473" s="388"/>
      <c r="D1473" s="408"/>
      <c r="E1473" s="409"/>
      <c r="F1473" s="407"/>
      <c r="G1473" s="407"/>
      <c r="H1473" s="407"/>
      <c r="I1473" s="407"/>
      <c r="J1473" s="407"/>
      <c r="K1473" s="191"/>
      <c r="L1473" s="191"/>
      <c r="M1473" s="191"/>
      <c r="N1473" s="191"/>
      <c r="O1473" s="191"/>
      <c r="P1473" s="191"/>
      <c r="Q1473" s="191"/>
      <c r="R1473" s="191"/>
      <c r="S1473" s="191"/>
      <c r="T1473" s="191"/>
      <c r="U1473" s="191"/>
      <c r="V1473" s="191"/>
      <c r="W1473" s="191"/>
      <c r="X1473" s="191"/>
      <c r="Y1473" s="191"/>
      <c r="Z1473" s="191"/>
      <c r="AA1473" s="191"/>
      <c r="AB1473" s="191"/>
      <c r="AC1473" s="191"/>
      <c r="AD1473" s="191"/>
    </row>
    <row r="1474" spans="1:30" s="199" customFormat="1" ht="13.8">
      <c r="A1474" s="409"/>
      <c r="B1474" s="441"/>
      <c r="C1474" s="388"/>
      <c r="D1474" s="410"/>
      <c r="E1474" s="409"/>
      <c r="F1474" s="407"/>
      <c r="G1474" s="401"/>
      <c r="H1474" s="401"/>
      <c r="I1474" s="407"/>
      <c r="J1474" s="407"/>
      <c r="K1474" s="191"/>
      <c r="L1474" s="191"/>
      <c r="M1474" s="191"/>
      <c r="N1474" s="191"/>
      <c r="O1474" s="191"/>
      <c r="P1474" s="191"/>
      <c r="Q1474" s="191"/>
      <c r="R1474" s="191"/>
      <c r="S1474" s="191"/>
      <c r="T1474" s="191"/>
      <c r="U1474" s="191"/>
      <c r="V1474" s="191"/>
      <c r="W1474" s="191"/>
      <c r="X1474" s="191"/>
      <c r="Y1474" s="191"/>
      <c r="Z1474" s="191"/>
      <c r="AA1474" s="191"/>
      <c r="AB1474" s="191"/>
      <c r="AC1474" s="191"/>
      <c r="AD1474" s="191"/>
    </row>
    <row r="1475" spans="1:30" s="159" customFormat="1" ht="13.8">
      <c r="A1475" s="409"/>
      <c r="B1475" s="441"/>
      <c r="C1475" s="388"/>
      <c r="D1475" s="404"/>
      <c r="E1475" s="399"/>
      <c r="F1475" s="401"/>
      <c r="G1475" s="401"/>
      <c r="H1475" s="401"/>
      <c r="I1475" s="401"/>
      <c r="J1475" s="401"/>
      <c r="K1475" s="191"/>
      <c r="L1475" s="191"/>
      <c r="M1475" s="191"/>
      <c r="N1475" s="191"/>
      <c r="O1475" s="191"/>
      <c r="P1475" s="191"/>
      <c r="Q1475" s="191"/>
      <c r="R1475" s="191"/>
      <c r="S1475" s="191"/>
      <c r="T1475" s="191"/>
      <c r="U1475" s="191"/>
      <c r="V1475" s="191"/>
      <c r="W1475" s="191"/>
      <c r="X1475" s="191"/>
      <c r="Y1475" s="191"/>
      <c r="Z1475" s="191"/>
      <c r="AA1475" s="191"/>
      <c r="AB1475" s="191"/>
      <c r="AC1475" s="191"/>
      <c r="AD1475" s="191"/>
    </row>
    <row r="1476" spans="1:30" s="159" customFormat="1" ht="13.8">
      <c r="A1476" s="409"/>
      <c r="B1476" s="441"/>
      <c r="C1476" s="388"/>
      <c r="D1476" s="404"/>
      <c r="E1476" s="399"/>
      <c r="F1476" s="401"/>
      <c r="G1476" s="401"/>
      <c r="H1476" s="401"/>
      <c r="I1476" s="401"/>
      <c r="J1476" s="401"/>
      <c r="K1476" s="191"/>
      <c r="L1476" s="191"/>
      <c r="M1476" s="191"/>
      <c r="N1476" s="191"/>
      <c r="O1476" s="191"/>
      <c r="P1476" s="191"/>
      <c r="Q1476" s="191"/>
      <c r="R1476" s="191"/>
      <c r="S1476" s="191"/>
      <c r="T1476" s="191"/>
      <c r="U1476" s="191"/>
      <c r="V1476" s="191"/>
      <c r="W1476" s="191"/>
      <c r="X1476" s="191"/>
      <c r="Y1476" s="191"/>
      <c r="Z1476" s="191"/>
      <c r="AA1476" s="191"/>
      <c r="AB1476" s="191"/>
      <c r="AC1476" s="191"/>
      <c r="AD1476" s="191"/>
    </row>
    <row r="1477" spans="1:30" s="159" customFormat="1" ht="13.8">
      <c r="A1477" s="409"/>
      <c r="B1477" s="441"/>
      <c r="C1477" s="388"/>
      <c r="D1477" s="398"/>
      <c r="E1477" s="399"/>
      <c r="F1477" s="401"/>
      <c r="G1477" s="401"/>
      <c r="H1477" s="401"/>
      <c r="I1477" s="401"/>
      <c r="J1477" s="401"/>
      <c r="K1477" s="191"/>
      <c r="L1477" s="191"/>
      <c r="M1477" s="191"/>
      <c r="N1477" s="191"/>
      <c r="O1477" s="191"/>
      <c r="P1477" s="191"/>
      <c r="Q1477" s="191"/>
      <c r="R1477" s="191"/>
      <c r="S1477" s="191"/>
      <c r="T1477" s="191"/>
      <c r="U1477" s="191"/>
      <c r="V1477" s="191"/>
      <c r="W1477" s="191"/>
      <c r="X1477" s="191"/>
      <c r="Y1477" s="191"/>
      <c r="Z1477" s="191"/>
      <c r="AA1477" s="191"/>
      <c r="AB1477" s="191"/>
      <c r="AC1477" s="191"/>
      <c r="AD1477" s="191"/>
    </row>
    <row r="1478" spans="1:30" s="159" customFormat="1" ht="13.8">
      <c r="A1478" s="409"/>
      <c r="B1478" s="441"/>
      <c r="C1478" s="388"/>
      <c r="D1478" s="398"/>
      <c r="E1478" s="399"/>
      <c r="F1478" s="401"/>
      <c r="G1478" s="401"/>
      <c r="H1478" s="401"/>
      <c r="I1478" s="401"/>
      <c r="J1478" s="401"/>
      <c r="K1478" s="191"/>
      <c r="L1478" s="191"/>
      <c r="M1478" s="191"/>
      <c r="N1478" s="191"/>
      <c r="O1478" s="191"/>
      <c r="P1478" s="191"/>
      <c r="Q1478" s="191"/>
      <c r="R1478" s="191"/>
      <c r="S1478" s="191"/>
      <c r="T1478" s="191"/>
      <c r="U1478" s="191"/>
      <c r="V1478" s="191"/>
      <c r="W1478" s="191"/>
      <c r="X1478" s="191"/>
      <c r="Y1478" s="191"/>
      <c r="Z1478" s="191"/>
      <c r="AA1478" s="191"/>
      <c r="AB1478" s="191"/>
      <c r="AC1478" s="191"/>
      <c r="AD1478" s="191"/>
    </row>
    <row r="1479" spans="1:30" s="159" customFormat="1" ht="13.8">
      <c r="A1479" s="409"/>
      <c r="B1479" s="441"/>
      <c r="C1479" s="388"/>
      <c r="D1479" s="404"/>
      <c r="E1479" s="399"/>
      <c r="F1479" s="401"/>
      <c r="G1479" s="401"/>
      <c r="H1479" s="401"/>
      <c r="I1479" s="401"/>
      <c r="J1479" s="407"/>
      <c r="K1479" s="191"/>
      <c r="L1479" s="191"/>
      <c r="M1479" s="191"/>
      <c r="N1479" s="191"/>
      <c r="O1479" s="191"/>
      <c r="P1479" s="191"/>
      <c r="Q1479" s="191"/>
      <c r="R1479" s="191"/>
      <c r="S1479" s="191"/>
      <c r="T1479" s="191"/>
      <c r="U1479" s="191"/>
      <c r="V1479" s="191"/>
      <c r="W1479" s="191"/>
      <c r="X1479" s="191"/>
      <c r="Y1479" s="191"/>
      <c r="Z1479" s="191"/>
      <c r="AA1479" s="191"/>
      <c r="AB1479" s="191"/>
      <c r="AC1479" s="191"/>
      <c r="AD1479" s="191"/>
    </row>
    <row r="1480" spans="1:30" s="159" customFormat="1" ht="13.8">
      <c r="A1480" s="409"/>
      <c r="B1480" s="441"/>
      <c r="C1480" s="388"/>
      <c r="D1480" s="408"/>
      <c r="E1480" s="409"/>
      <c r="F1480" s="407"/>
      <c r="G1480" s="407"/>
      <c r="H1480" s="407"/>
      <c r="I1480" s="407"/>
      <c r="J1480" s="407"/>
      <c r="K1480" s="191"/>
      <c r="L1480" s="191"/>
      <c r="M1480" s="191"/>
      <c r="N1480" s="191"/>
      <c r="O1480" s="191"/>
      <c r="P1480" s="191"/>
      <c r="Q1480" s="191"/>
      <c r="R1480" s="191"/>
      <c r="S1480" s="191"/>
      <c r="T1480" s="191"/>
      <c r="U1480" s="191"/>
      <c r="V1480" s="191"/>
      <c r="W1480" s="191"/>
      <c r="X1480" s="191"/>
      <c r="Y1480" s="191"/>
      <c r="Z1480" s="191"/>
      <c r="AA1480" s="191"/>
      <c r="AB1480" s="191"/>
      <c r="AC1480" s="191"/>
      <c r="AD1480" s="191"/>
    </row>
    <row r="1481" spans="1:30" s="203" customFormat="1" ht="13.8">
      <c r="A1481" s="409"/>
      <c r="B1481" s="441"/>
      <c r="C1481" s="388"/>
      <c r="D1481" s="410"/>
      <c r="E1481" s="409"/>
      <c r="F1481" s="407"/>
      <c r="G1481" s="401"/>
      <c r="H1481" s="401"/>
      <c r="I1481" s="407"/>
      <c r="J1481" s="407"/>
      <c r="K1481" s="152"/>
      <c r="L1481" s="152"/>
      <c r="M1481" s="152"/>
      <c r="N1481" s="152"/>
      <c r="O1481" s="152"/>
      <c r="P1481" s="152"/>
      <c r="Q1481" s="152"/>
      <c r="R1481" s="152"/>
      <c r="S1481" s="152"/>
      <c r="T1481" s="152"/>
      <c r="U1481" s="152"/>
      <c r="V1481" s="152"/>
      <c r="W1481" s="152"/>
      <c r="X1481" s="152"/>
      <c r="Y1481" s="152"/>
      <c r="Z1481" s="152"/>
      <c r="AA1481" s="152"/>
      <c r="AB1481" s="152"/>
      <c r="AC1481" s="152"/>
      <c r="AD1481" s="152"/>
    </row>
    <row r="1482" spans="1:30" s="159" customFormat="1" ht="13.8">
      <c r="A1482" s="409"/>
      <c r="B1482" s="441"/>
      <c r="C1482" s="388"/>
      <c r="D1482" s="404"/>
      <c r="E1482" s="399"/>
      <c r="F1482" s="401"/>
      <c r="G1482" s="401"/>
      <c r="H1482" s="401"/>
      <c r="I1482" s="401"/>
      <c r="J1482" s="401"/>
      <c r="K1482" s="191"/>
      <c r="L1482" s="191"/>
      <c r="M1482" s="191"/>
      <c r="N1482" s="191"/>
      <c r="O1482" s="191"/>
      <c r="P1482" s="191"/>
      <c r="Q1482" s="191"/>
      <c r="R1482" s="191"/>
      <c r="S1482" s="191"/>
      <c r="T1482" s="191"/>
      <c r="U1482" s="191"/>
      <c r="V1482" s="191"/>
      <c r="W1482" s="191"/>
      <c r="X1482" s="191"/>
      <c r="Y1482" s="191"/>
      <c r="Z1482" s="191"/>
      <c r="AA1482" s="191"/>
      <c r="AB1482" s="191"/>
      <c r="AC1482" s="191"/>
      <c r="AD1482" s="191"/>
    </row>
    <row r="1483" spans="1:30" s="159" customFormat="1" ht="13.8">
      <c r="A1483" s="409"/>
      <c r="B1483" s="441"/>
      <c r="C1483" s="388"/>
      <c r="D1483" s="404"/>
      <c r="E1483" s="399"/>
      <c r="F1483" s="401"/>
      <c r="G1483" s="401"/>
      <c r="H1483" s="401"/>
      <c r="I1483" s="401"/>
      <c r="J1483" s="401"/>
      <c r="K1483" s="191"/>
      <c r="L1483" s="191"/>
      <c r="M1483" s="191"/>
      <c r="N1483" s="191"/>
      <c r="O1483" s="191"/>
      <c r="P1483" s="191"/>
      <c r="Q1483" s="191"/>
      <c r="R1483" s="191"/>
      <c r="S1483" s="191"/>
      <c r="T1483" s="191"/>
      <c r="U1483" s="191"/>
      <c r="V1483" s="191"/>
      <c r="W1483" s="191"/>
      <c r="X1483" s="191"/>
      <c r="Y1483" s="191"/>
      <c r="Z1483" s="191"/>
      <c r="AA1483" s="191"/>
      <c r="AB1483" s="191"/>
      <c r="AC1483" s="191"/>
      <c r="AD1483" s="191"/>
    </row>
    <row r="1484" spans="1:30" s="159" customFormat="1" ht="13.8">
      <c r="A1484" s="409"/>
      <c r="B1484" s="441"/>
      <c r="C1484" s="388"/>
      <c r="D1484" s="398"/>
      <c r="E1484" s="399"/>
      <c r="F1484" s="401"/>
      <c r="G1484" s="401"/>
      <c r="H1484" s="401"/>
      <c r="I1484" s="401"/>
      <c r="J1484" s="401"/>
      <c r="K1484" s="191"/>
      <c r="L1484" s="191"/>
      <c r="M1484" s="191"/>
      <c r="N1484" s="191"/>
      <c r="O1484" s="191"/>
      <c r="P1484" s="191"/>
      <c r="Q1484" s="191"/>
      <c r="R1484" s="191"/>
      <c r="S1484" s="191"/>
      <c r="T1484" s="191"/>
      <c r="U1484" s="191"/>
      <c r="V1484" s="191"/>
      <c r="W1484" s="191"/>
      <c r="X1484" s="191"/>
      <c r="Y1484" s="191"/>
      <c r="Z1484" s="191"/>
      <c r="AA1484" s="191"/>
      <c r="AB1484" s="191"/>
      <c r="AC1484" s="191"/>
      <c r="AD1484" s="191"/>
    </row>
    <row r="1485" spans="1:30" s="159" customFormat="1" ht="13.8">
      <c r="A1485" s="409"/>
      <c r="B1485" s="441"/>
      <c r="C1485" s="388"/>
      <c r="D1485" s="398"/>
      <c r="E1485" s="399"/>
      <c r="F1485" s="401"/>
      <c r="G1485" s="401"/>
      <c r="H1485" s="401"/>
      <c r="I1485" s="401"/>
      <c r="J1485" s="401"/>
      <c r="K1485" s="191"/>
      <c r="L1485" s="191"/>
      <c r="M1485" s="191"/>
      <c r="N1485" s="191"/>
      <c r="O1485" s="191"/>
      <c r="P1485" s="191"/>
      <c r="Q1485" s="191"/>
      <c r="R1485" s="191"/>
      <c r="S1485" s="191"/>
      <c r="T1485" s="191"/>
      <c r="U1485" s="191"/>
      <c r="V1485" s="191"/>
      <c r="W1485" s="191"/>
      <c r="X1485" s="191"/>
      <c r="Y1485" s="191"/>
      <c r="Z1485" s="191"/>
      <c r="AA1485" s="191"/>
      <c r="AB1485" s="191"/>
      <c r="AC1485" s="191"/>
      <c r="AD1485" s="191"/>
    </row>
    <row r="1486" spans="1:30" s="159" customFormat="1" ht="13.8">
      <c r="A1486" s="409"/>
      <c r="B1486" s="441"/>
      <c r="C1486" s="388"/>
      <c r="D1486" s="404"/>
      <c r="E1486" s="399"/>
      <c r="F1486" s="401"/>
      <c r="G1486" s="401"/>
      <c r="H1486" s="401"/>
      <c r="I1486" s="401"/>
      <c r="J1486" s="407"/>
      <c r="K1486" s="191"/>
      <c r="L1486" s="191"/>
      <c r="M1486" s="191"/>
      <c r="N1486" s="191"/>
      <c r="O1486" s="191"/>
      <c r="P1486" s="191"/>
      <c r="Q1486" s="191"/>
      <c r="R1486" s="191"/>
      <c r="S1486" s="191"/>
      <c r="T1486" s="191"/>
      <c r="U1486" s="191"/>
      <c r="V1486" s="191"/>
      <c r="W1486" s="191"/>
      <c r="X1486" s="191"/>
      <c r="Y1486" s="191"/>
      <c r="Z1486" s="191"/>
      <c r="AA1486" s="191"/>
      <c r="AB1486" s="191"/>
      <c r="AC1486" s="191"/>
      <c r="AD1486" s="191"/>
    </row>
    <row r="1487" spans="1:30" s="159" customFormat="1" ht="13.8">
      <c r="A1487" s="409"/>
      <c r="B1487" s="441"/>
      <c r="C1487" s="388"/>
      <c r="D1487" s="408"/>
      <c r="E1487" s="409"/>
      <c r="F1487" s="407"/>
      <c r="G1487" s="407"/>
      <c r="H1487" s="407"/>
      <c r="I1487" s="407"/>
      <c r="J1487" s="407"/>
      <c r="K1487" s="191"/>
      <c r="L1487" s="191"/>
      <c r="M1487" s="191"/>
      <c r="N1487" s="191"/>
      <c r="O1487" s="191"/>
      <c r="P1487" s="191"/>
      <c r="Q1487" s="191"/>
      <c r="R1487" s="191"/>
      <c r="S1487" s="191"/>
      <c r="T1487" s="191"/>
      <c r="U1487" s="191"/>
      <c r="V1487" s="191"/>
      <c r="W1487" s="191"/>
      <c r="X1487" s="191"/>
      <c r="Y1487" s="191"/>
      <c r="Z1487" s="191"/>
      <c r="AA1487" s="191"/>
      <c r="AB1487" s="191"/>
      <c r="AC1487" s="191"/>
      <c r="AD1487" s="191"/>
    </row>
    <row r="1488" spans="1:30" s="199" customFormat="1" ht="13.8">
      <c r="A1488" s="409"/>
      <c r="B1488" s="441"/>
      <c r="C1488" s="388"/>
      <c r="D1488" s="410"/>
      <c r="E1488" s="409"/>
      <c r="F1488" s="407"/>
      <c r="G1488" s="401"/>
      <c r="H1488" s="401"/>
      <c r="I1488" s="407"/>
      <c r="J1488" s="407"/>
      <c r="K1488" s="191"/>
      <c r="L1488" s="191"/>
      <c r="M1488" s="191"/>
      <c r="N1488" s="191"/>
      <c r="O1488" s="191"/>
      <c r="P1488" s="191"/>
      <c r="Q1488" s="191"/>
      <c r="R1488" s="191"/>
      <c r="S1488" s="191"/>
      <c r="T1488" s="191"/>
      <c r="U1488" s="191"/>
      <c r="V1488" s="191"/>
      <c r="W1488" s="191"/>
      <c r="X1488" s="191"/>
      <c r="Y1488" s="191"/>
      <c r="Z1488" s="191"/>
      <c r="AA1488" s="191"/>
      <c r="AB1488" s="191"/>
      <c r="AC1488" s="191"/>
      <c r="AD1488" s="191"/>
    </row>
    <row r="1489" spans="1:30" s="159" customFormat="1" ht="13.8">
      <c r="A1489" s="409"/>
      <c r="B1489" s="441"/>
      <c r="C1489" s="388"/>
      <c r="D1489" s="404"/>
      <c r="E1489" s="399"/>
      <c r="F1489" s="401"/>
      <c r="G1489" s="401"/>
      <c r="H1489" s="401"/>
      <c r="I1489" s="401"/>
      <c r="J1489" s="401"/>
      <c r="K1489" s="191"/>
      <c r="L1489" s="191"/>
      <c r="M1489" s="191"/>
      <c r="N1489" s="191"/>
      <c r="O1489" s="191"/>
      <c r="P1489" s="191"/>
      <c r="Q1489" s="191"/>
      <c r="R1489" s="191"/>
      <c r="S1489" s="191"/>
      <c r="T1489" s="191"/>
      <c r="U1489" s="191"/>
      <c r="V1489" s="191"/>
      <c r="W1489" s="191"/>
      <c r="X1489" s="191"/>
      <c r="Y1489" s="191"/>
      <c r="Z1489" s="191"/>
      <c r="AA1489" s="191"/>
      <c r="AB1489" s="191"/>
      <c r="AC1489" s="191"/>
      <c r="AD1489" s="191"/>
    </row>
    <row r="1490" spans="1:30" s="159" customFormat="1" ht="13.8">
      <c r="A1490" s="409"/>
      <c r="B1490" s="441"/>
      <c r="C1490" s="388"/>
      <c r="D1490" s="404"/>
      <c r="E1490" s="399"/>
      <c r="F1490" s="401"/>
      <c r="G1490" s="401"/>
      <c r="H1490" s="401"/>
      <c r="I1490" s="401"/>
      <c r="J1490" s="401"/>
      <c r="K1490" s="191"/>
      <c r="L1490" s="191"/>
      <c r="M1490" s="191"/>
      <c r="N1490" s="191"/>
      <c r="O1490" s="191"/>
      <c r="P1490" s="191"/>
      <c r="Q1490" s="191"/>
      <c r="R1490" s="191"/>
      <c r="S1490" s="191"/>
      <c r="T1490" s="191"/>
      <c r="U1490" s="191"/>
      <c r="V1490" s="191"/>
      <c r="W1490" s="191"/>
      <c r="X1490" s="191"/>
      <c r="Y1490" s="191"/>
      <c r="Z1490" s="191"/>
      <c r="AA1490" s="191"/>
      <c r="AB1490" s="191"/>
      <c r="AC1490" s="191"/>
      <c r="AD1490" s="191"/>
    </row>
    <row r="1491" spans="1:30" s="159" customFormat="1" ht="13.8">
      <c r="A1491" s="409"/>
      <c r="B1491" s="441"/>
      <c r="C1491" s="388"/>
      <c r="D1491" s="398"/>
      <c r="E1491" s="399"/>
      <c r="F1491" s="401"/>
      <c r="G1491" s="401"/>
      <c r="H1491" s="401"/>
      <c r="I1491" s="401"/>
      <c r="J1491" s="401"/>
      <c r="K1491" s="191"/>
      <c r="L1491" s="191"/>
      <c r="M1491" s="191"/>
      <c r="N1491" s="191"/>
      <c r="O1491" s="191"/>
      <c r="P1491" s="191"/>
      <c r="Q1491" s="191"/>
      <c r="R1491" s="191"/>
      <c r="S1491" s="191"/>
      <c r="T1491" s="191"/>
      <c r="U1491" s="191"/>
      <c r="V1491" s="191"/>
      <c r="W1491" s="191"/>
      <c r="X1491" s="191"/>
      <c r="Y1491" s="191"/>
      <c r="Z1491" s="191"/>
      <c r="AA1491" s="191"/>
      <c r="AB1491" s="191"/>
      <c r="AC1491" s="191"/>
      <c r="AD1491" s="191"/>
    </row>
    <row r="1492" spans="1:30" s="159" customFormat="1" ht="13.8">
      <c r="A1492" s="409"/>
      <c r="B1492" s="441"/>
      <c r="C1492" s="388"/>
      <c r="D1492" s="398"/>
      <c r="E1492" s="399"/>
      <c r="F1492" s="401"/>
      <c r="G1492" s="401"/>
      <c r="H1492" s="401"/>
      <c r="I1492" s="401"/>
      <c r="J1492" s="401"/>
      <c r="K1492" s="191"/>
      <c r="L1492" s="191"/>
      <c r="M1492" s="191"/>
      <c r="N1492" s="191"/>
      <c r="O1492" s="191"/>
      <c r="P1492" s="191"/>
      <c r="Q1492" s="191"/>
      <c r="R1492" s="191"/>
      <c r="S1492" s="191"/>
      <c r="T1492" s="191"/>
      <c r="U1492" s="191"/>
      <c r="V1492" s="191"/>
      <c r="W1492" s="191"/>
      <c r="X1492" s="191"/>
      <c r="Y1492" s="191"/>
      <c r="Z1492" s="191"/>
      <c r="AA1492" s="191"/>
      <c r="AB1492" s="191"/>
      <c r="AC1492" s="191"/>
      <c r="AD1492" s="191"/>
    </row>
    <row r="1493" spans="1:30" s="159" customFormat="1" ht="13.8">
      <c r="A1493" s="409"/>
      <c r="B1493" s="441"/>
      <c r="C1493" s="388"/>
      <c r="D1493" s="404"/>
      <c r="E1493" s="399"/>
      <c r="F1493" s="401"/>
      <c r="G1493" s="401"/>
      <c r="H1493" s="401"/>
      <c r="I1493" s="401"/>
      <c r="J1493" s="407"/>
      <c r="K1493" s="191"/>
      <c r="L1493" s="191"/>
      <c r="M1493" s="191"/>
      <c r="N1493" s="191"/>
      <c r="O1493" s="191"/>
      <c r="P1493" s="191"/>
      <c r="Q1493" s="191"/>
      <c r="R1493" s="191"/>
      <c r="S1493" s="191"/>
      <c r="T1493" s="191"/>
      <c r="U1493" s="191"/>
      <c r="V1493" s="191"/>
      <c r="W1493" s="191"/>
      <c r="X1493" s="191"/>
      <c r="Y1493" s="191"/>
      <c r="Z1493" s="191"/>
      <c r="AA1493" s="191"/>
      <c r="AB1493" s="191"/>
      <c r="AC1493" s="191"/>
      <c r="AD1493" s="191"/>
    </row>
    <row r="1494" spans="1:30" s="159" customFormat="1" ht="13.8">
      <c r="A1494" s="409"/>
      <c r="B1494" s="441"/>
      <c r="C1494" s="388"/>
      <c r="D1494" s="408"/>
      <c r="E1494" s="409"/>
      <c r="F1494" s="407"/>
      <c r="G1494" s="407"/>
      <c r="H1494" s="407"/>
      <c r="I1494" s="407"/>
      <c r="J1494" s="407"/>
      <c r="K1494" s="191"/>
      <c r="L1494" s="191"/>
      <c r="M1494" s="191"/>
      <c r="N1494" s="191"/>
      <c r="O1494" s="191"/>
      <c r="P1494" s="191"/>
      <c r="Q1494" s="191"/>
      <c r="R1494" s="191"/>
      <c r="S1494" s="191"/>
      <c r="T1494" s="191"/>
      <c r="U1494" s="191"/>
      <c r="V1494" s="191"/>
      <c r="W1494" s="191"/>
      <c r="X1494" s="191"/>
      <c r="Y1494" s="191"/>
      <c r="Z1494" s="191"/>
      <c r="AA1494" s="191"/>
      <c r="AB1494" s="191"/>
      <c r="AC1494" s="191"/>
      <c r="AD1494" s="191"/>
    </row>
    <row r="1495" spans="1:30" s="199" customFormat="1" ht="13.8">
      <c r="A1495" s="409"/>
      <c r="B1495" s="441"/>
      <c r="C1495" s="388"/>
      <c r="D1495" s="410"/>
      <c r="E1495" s="409"/>
      <c r="F1495" s="407"/>
      <c r="G1495" s="401"/>
      <c r="H1495" s="401"/>
      <c r="I1495" s="407"/>
      <c r="J1495" s="407"/>
      <c r="K1495" s="191"/>
      <c r="L1495" s="191"/>
      <c r="M1495" s="191"/>
      <c r="N1495" s="191"/>
      <c r="O1495" s="191"/>
      <c r="P1495" s="191"/>
      <c r="Q1495" s="191"/>
      <c r="R1495" s="191"/>
      <c r="S1495" s="191"/>
      <c r="T1495" s="191"/>
      <c r="U1495" s="191"/>
      <c r="V1495" s="191"/>
      <c r="W1495" s="191"/>
      <c r="X1495" s="191"/>
      <c r="Y1495" s="191"/>
      <c r="Z1495" s="191"/>
      <c r="AA1495" s="191"/>
      <c r="AB1495" s="191"/>
      <c r="AC1495" s="191"/>
      <c r="AD1495" s="191"/>
    </row>
    <row r="1496" spans="1:30" s="159" customFormat="1" ht="13.8">
      <c r="A1496" s="409"/>
      <c r="B1496" s="441"/>
      <c r="C1496" s="388"/>
      <c r="D1496" s="404"/>
      <c r="E1496" s="399"/>
      <c r="F1496" s="401"/>
      <c r="G1496" s="401"/>
      <c r="H1496" s="401"/>
      <c r="I1496" s="401"/>
      <c r="J1496" s="401"/>
      <c r="K1496" s="191"/>
      <c r="L1496" s="191"/>
      <c r="M1496" s="191"/>
      <c r="N1496" s="191"/>
      <c r="O1496" s="191"/>
      <c r="P1496" s="191"/>
      <c r="Q1496" s="191"/>
      <c r="R1496" s="191"/>
      <c r="S1496" s="191"/>
      <c r="T1496" s="191"/>
      <c r="U1496" s="191"/>
      <c r="V1496" s="191"/>
      <c r="W1496" s="191"/>
      <c r="X1496" s="191"/>
      <c r="Y1496" s="191"/>
      <c r="Z1496" s="191"/>
      <c r="AA1496" s="191"/>
      <c r="AB1496" s="191"/>
      <c r="AC1496" s="191"/>
      <c r="AD1496" s="191"/>
    </row>
    <row r="1497" spans="1:30" s="159" customFormat="1" ht="13.8">
      <c r="A1497" s="409"/>
      <c r="B1497" s="441"/>
      <c r="C1497" s="388"/>
      <c r="D1497" s="404"/>
      <c r="E1497" s="399"/>
      <c r="F1497" s="401"/>
      <c r="G1497" s="401"/>
      <c r="H1497" s="401"/>
      <c r="I1497" s="401"/>
      <c r="J1497" s="401"/>
      <c r="K1497" s="191"/>
      <c r="L1497" s="191"/>
      <c r="M1497" s="191"/>
      <c r="N1497" s="191"/>
      <c r="O1497" s="191"/>
      <c r="P1497" s="191"/>
      <c r="Q1497" s="191"/>
      <c r="R1497" s="191"/>
      <c r="S1497" s="191"/>
      <c r="T1497" s="191"/>
      <c r="U1497" s="191"/>
      <c r="V1497" s="191"/>
      <c r="W1497" s="191"/>
      <c r="X1497" s="191"/>
      <c r="Y1497" s="191"/>
      <c r="Z1497" s="191"/>
      <c r="AA1497" s="191"/>
      <c r="AB1497" s="191"/>
      <c r="AC1497" s="191"/>
      <c r="AD1497" s="191"/>
    </row>
    <row r="1498" spans="1:30" s="159" customFormat="1" ht="13.8">
      <c r="A1498" s="409"/>
      <c r="B1498" s="441"/>
      <c r="C1498" s="388"/>
      <c r="D1498" s="398"/>
      <c r="E1498" s="399"/>
      <c r="F1498" s="401"/>
      <c r="G1498" s="401"/>
      <c r="H1498" s="401"/>
      <c r="I1498" s="401"/>
      <c r="J1498" s="401"/>
      <c r="K1498" s="191"/>
      <c r="L1498" s="191"/>
      <c r="M1498" s="191"/>
      <c r="N1498" s="191"/>
      <c r="O1498" s="191"/>
      <c r="P1498" s="191"/>
      <c r="Q1498" s="191"/>
      <c r="R1498" s="191"/>
      <c r="S1498" s="191"/>
      <c r="T1498" s="191"/>
      <c r="U1498" s="191"/>
      <c r="V1498" s="191"/>
      <c r="W1498" s="191"/>
      <c r="X1498" s="191"/>
      <c r="Y1498" s="191"/>
      <c r="Z1498" s="191"/>
      <c r="AA1498" s="191"/>
      <c r="AB1498" s="191"/>
      <c r="AC1498" s="191"/>
      <c r="AD1498" s="191"/>
    </row>
    <row r="1499" spans="1:30" s="159" customFormat="1" ht="13.8">
      <c r="A1499" s="409"/>
      <c r="B1499" s="441"/>
      <c r="C1499" s="388"/>
      <c r="D1499" s="398"/>
      <c r="E1499" s="399"/>
      <c r="F1499" s="401"/>
      <c r="G1499" s="401"/>
      <c r="H1499" s="401"/>
      <c r="I1499" s="401"/>
      <c r="J1499" s="401"/>
      <c r="K1499" s="191"/>
      <c r="L1499" s="191"/>
      <c r="M1499" s="191"/>
      <c r="N1499" s="191"/>
      <c r="O1499" s="191"/>
      <c r="P1499" s="191"/>
      <c r="Q1499" s="191"/>
      <c r="R1499" s="191"/>
      <c r="S1499" s="191"/>
      <c r="T1499" s="191"/>
      <c r="U1499" s="191"/>
      <c r="V1499" s="191"/>
      <c r="W1499" s="191"/>
      <c r="X1499" s="191"/>
      <c r="Y1499" s="191"/>
      <c r="Z1499" s="191"/>
      <c r="AA1499" s="191"/>
      <c r="AB1499" s="191"/>
      <c r="AC1499" s="191"/>
      <c r="AD1499" s="191"/>
    </row>
    <row r="1500" spans="1:30" s="159" customFormat="1" ht="13.8">
      <c r="A1500" s="409"/>
      <c r="B1500" s="441"/>
      <c r="C1500" s="388"/>
      <c r="D1500" s="404"/>
      <c r="E1500" s="399"/>
      <c r="F1500" s="401"/>
      <c r="G1500" s="401"/>
      <c r="H1500" s="401"/>
      <c r="I1500" s="401"/>
      <c r="J1500" s="407"/>
      <c r="K1500" s="191"/>
      <c r="L1500" s="191"/>
      <c r="M1500" s="191"/>
      <c r="N1500" s="191"/>
      <c r="O1500" s="191"/>
      <c r="P1500" s="191"/>
      <c r="Q1500" s="191"/>
      <c r="R1500" s="191"/>
      <c r="S1500" s="191"/>
      <c r="T1500" s="191"/>
      <c r="U1500" s="191"/>
      <c r="V1500" s="191"/>
      <c r="W1500" s="191"/>
      <c r="X1500" s="191"/>
      <c r="Y1500" s="191"/>
      <c r="Z1500" s="191"/>
      <c r="AA1500" s="191"/>
      <c r="AB1500" s="191"/>
      <c r="AC1500" s="191"/>
      <c r="AD1500" s="191"/>
    </row>
    <row r="1501" spans="1:30" s="18" customFormat="1" ht="13.8">
      <c r="A1501" s="409"/>
      <c r="B1501" s="441"/>
      <c r="C1501" s="388"/>
      <c r="D1501" s="408"/>
      <c r="E1501" s="409"/>
      <c r="F1501" s="407"/>
      <c r="G1501" s="407"/>
      <c r="H1501" s="407"/>
      <c r="I1501" s="407"/>
      <c r="J1501" s="407"/>
      <c r="K1501" s="152"/>
      <c r="L1501" s="152"/>
      <c r="M1501" s="152"/>
      <c r="N1501" s="152"/>
      <c r="O1501" s="152"/>
      <c r="P1501" s="152"/>
      <c r="Q1501" s="152"/>
      <c r="R1501" s="152"/>
      <c r="S1501" s="152"/>
      <c r="T1501" s="152"/>
      <c r="U1501" s="152"/>
      <c r="V1501" s="152"/>
      <c r="W1501" s="152"/>
      <c r="X1501" s="152"/>
      <c r="Y1501" s="152"/>
      <c r="Z1501" s="152"/>
      <c r="AA1501" s="152"/>
      <c r="AB1501" s="152"/>
      <c r="AC1501" s="152"/>
      <c r="AD1501" s="152"/>
    </row>
    <row r="1502" spans="1:30" s="199" customFormat="1" ht="13.8">
      <c r="A1502" s="409"/>
      <c r="B1502" s="441"/>
      <c r="C1502" s="389"/>
      <c r="D1502" s="411"/>
      <c r="E1502" s="409"/>
      <c r="F1502" s="407"/>
      <c r="G1502" s="401"/>
      <c r="H1502" s="401"/>
      <c r="I1502" s="407"/>
      <c r="J1502" s="407"/>
      <c r="K1502" s="191"/>
      <c r="L1502" s="191"/>
      <c r="M1502" s="191"/>
      <c r="N1502" s="191"/>
      <c r="O1502" s="191"/>
      <c r="P1502" s="191"/>
      <c r="Q1502" s="191"/>
      <c r="R1502" s="191"/>
      <c r="S1502" s="191"/>
      <c r="T1502" s="191"/>
      <c r="U1502" s="191"/>
      <c r="V1502" s="191"/>
      <c r="W1502" s="191"/>
      <c r="X1502" s="191"/>
      <c r="Y1502" s="191"/>
      <c r="Z1502" s="191"/>
      <c r="AA1502" s="191"/>
      <c r="AB1502" s="191"/>
      <c r="AC1502" s="191"/>
      <c r="AD1502" s="191"/>
    </row>
    <row r="1503" spans="1:30" s="159" customFormat="1" ht="13.8">
      <c r="A1503" s="409"/>
      <c r="B1503" s="441"/>
      <c r="C1503" s="388"/>
      <c r="D1503" s="404"/>
      <c r="E1503" s="399"/>
      <c r="F1503" s="401"/>
      <c r="G1503" s="401"/>
      <c r="H1503" s="401"/>
      <c r="I1503" s="401"/>
      <c r="J1503" s="401"/>
      <c r="K1503" s="191"/>
      <c r="L1503" s="191"/>
      <c r="M1503" s="191"/>
      <c r="N1503" s="191"/>
      <c r="O1503" s="191"/>
      <c r="P1503" s="191"/>
      <c r="Q1503" s="191"/>
      <c r="R1503" s="191"/>
      <c r="S1503" s="191"/>
      <c r="T1503" s="191"/>
      <c r="U1503" s="191"/>
      <c r="V1503" s="191"/>
      <c r="W1503" s="191"/>
      <c r="X1503" s="191"/>
      <c r="Y1503" s="191"/>
      <c r="Z1503" s="191"/>
      <c r="AA1503" s="191"/>
      <c r="AB1503" s="191"/>
      <c r="AC1503" s="191"/>
      <c r="AD1503" s="191"/>
    </row>
    <row r="1504" spans="1:30" s="159" customFormat="1" ht="13.8">
      <c r="A1504" s="409"/>
      <c r="B1504" s="441"/>
      <c r="C1504" s="388"/>
      <c r="D1504" s="404"/>
      <c r="E1504" s="399"/>
      <c r="F1504" s="401"/>
      <c r="G1504" s="401"/>
      <c r="H1504" s="401"/>
      <c r="I1504" s="401"/>
      <c r="J1504" s="401"/>
      <c r="K1504" s="191"/>
      <c r="L1504" s="191"/>
      <c r="M1504" s="191"/>
      <c r="N1504" s="191"/>
      <c r="O1504" s="191"/>
      <c r="P1504" s="191"/>
      <c r="Q1504" s="191"/>
      <c r="R1504" s="191"/>
      <c r="S1504" s="191"/>
      <c r="T1504" s="191"/>
      <c r="U1504" s="191"/>
      <c r="V1504" s="191"/>
      <c r="W1504" s="191"/>
      <c r="X1504" s="191"/>
      <c r="Y1504" s="191"/>
      <c r="Z1504" s="191"/>
      <c r="AA1504" s="191"/>
      <c r="AB1504" s="191"/>
      <c r="AC1504" s="191"/>
      <c r="AD1504" s="191"/>
    </row>
    <row r="1505" spans="1:30" s="159" customFormat="1" ht="13.8">
      <c r="A1505" s="409"/>
      <c r="B1505" s="441"/>
      <c r="C1505" s="388"/>
      <c r="D1505" s="398"/>
      <c r="E1505" s="399"/>
      <c r="F1505" s="401"/>
      <c r="G1505" s="401"/>
      <c r="H1505" s="401"/>
      <c r="I1505" s="401"/>
      <c r="J1505" s="401"/>
      <c r="K1505" s="191"/>
      <c r="L1505" s="191"/>
      <c r="M1505" s="191"/>
      <c r="N1505" s="191"/>
      <c r="O1505" s="191"/>
      <c r="P1505" s="191"/>
      <c r="Q1505" s="191"/>
      <c r="R1505" s="191"/>
      <c r="S1505" s="191"/>
      <c r="T1505" s="191"/>
      <c r="U1505" s="191"/>
      <c r="V1505" s="191"/>
      <c r="W1505" s="191"/>
      <c r="X1505" s="191"/>
      <c r="Y1505" s="191"/>
      <c r="Z1505" s="191"/>
      <c r="AA1505" s="191"/>
      <c r="AB1505" s="191"/>
      <c r="AC1505" s="191"/>
      <c r="AD1505" s="191"/>
    </row>
    <row r="1506" spans="1:30" s="159" customFormat="1" ht="13.8">
      <c r="A1506" s="409"/>
      <c r="B1506" s="441"/>
      <c r="C1506" s="388"/>
      <c r="D1506" s="398"/>
      <c r="E1506" s="399"/>
      <c r="F1506" s="401"/>
      <c r="G1506" s="401"/>
      <c r="H1506" s="401"/>
      <c r="I1506" s="401"/>
      <c r="J1506" s="401"/>
      <c r="K1506" s="191"/>
      <c r="L1506" s="191"/>
      <c r="M1506" s="191"/>
      <c r="N1506" s="191"/>
      <c r="O1506" s="191"/>
      <c r="P1506" s="191"/>
      <c r="Q1506" s="191"/>
      <c r="R1506" s="191"/>
      <c r="S1506" s="191"/>
      <c r="T1506" s="191"/>
      <c r="U1506" s="191"/>
      <c r="V1506" s="191"/>
      <c r="W1506" s="191"/>
      <c r="X1506" s="191"/>
      <c r="Y1506" s="191"/>
      <c r="Z1506" s="191"/>
      <c r="AA1506" s="191"/>
      <c r="AB1506" s="191"/>
      <c r="AC1506" s="191"/>
      <c r="AD1506" s="191"/>
    </row>
    <row r="1507" spans="1:30" s="159" customFormat="1" ht="13.8">
      <c r="A1507" s="409"/>
      <c r="B1507" s="441"/>
      <c r="C1507" s="388"/>
      <c r="D1507" s="404"/>
      <c r="E1507" s="399"/>
      <c r="F1507" s="401"/>
      <c r="G1507" s="401"/>
      <c r="H1507" s="401"/>
      <c r="I1507" s="401"/>
      <c r="J1507" s="407"/>
      <c r="K1507" s="191"/>
      <c r="L1507" s="191"/>
      <c r="M1507" s="191"/>
      <c r="N1507" s="191"/>
      <c r="O1507" s="191"/>
      <c r="P1507" s="191"/>
      <c r="Q1507" s="191"/>
      <c r="R1507" s="191"/>
      <c r="S1507" s="191"/>
      <c r="T1507" s="191"/>
      <c r="U1507" s="191"/>
      <c r="V1507" s="191"/>
      <c r="W1507" s="191"/>
      <c r="X1507" s="191"/>
      <c r="Y1507" s="191"/>
      <c r="Z1507" s="191"/>
      <c r="AA1507" s="191"/>
      <c r="AB1507" s="191"/>
      <c r="AC1507" s="191"/>
      <c r="AD1507" s="191"/>
    </row>
    <row r="1508" spans="1:30" s="159" customFormat="1" ht="13.8">
      <c r="A1508" s="409"/>
      <c r="B1508" s="441"/>
      <c r="C1508" s="388"/>
      <c r="D1508" s="408"/>
      <c r="E1508" s="409"/>
      <c r="F1508" s="407"/>
      <c r="G1508" s="407"/>
      <c r="H1508" s="407"/>
      <c r="I1508" s="407"/>
      <c r="J1508" s="407"/>
      <c r="K1508" s="191"/>
      <c r="L1508" s="191"/>
      <c r="M1508" s="191"/>
      <c r="N1508" s="191"/>
      <c r="O1508" s="191"/>
      <c r="P1508" s="191"/>
      <c r="Q1508" s="191"/>
      <c r="R1508" s="191"/>
      <c r="S1508" s="191"/>
      <c r="T1508" s="191"/>
      <c r="U1508" s="191"/>
      <c r="V1508" s="191"/>
      <c r="W1508" s="191"/>
      <c r="X1508" s="191"/>
      <c r="Y1508" s="191"/>
      <c r="Z1508" s="191"/>
      <c r="AA1508" s="191"/>
      <c r="AB1508" s="191"/>
      <c r="AC1508" s="191"/>
      <c r="AD1508" s="191"/>
    </row>
    <row r="1509" spans="1:30" s="199" customFormat="1" ht="13.8">
      <c r="A1509" s="409"/>
      <c r="B1509" s="441"/>
      <c r="C1509" s="389"/>
      <c r="D1509" s="411"/>
      <c r="E1509" s="409"/>
      <c r="F1509" s="407"/>
      <c r="G1509" s="401"/>
      <c r="H1509" s="401"/>
      <c r="I1509" s="407"/>
      <c r="J1509" s="407"/>
      <c r="K1509" s="191"/>
      <c r="L1509" s="191"/>
      <c r="M1509" s="191"/>
      <c r="N1509" s="191"/>
      <c r="O1509" s="191"/>
      <c r="P1509" s="191"/>
      <c r="Q1509" s="191"/>
      <c r="R1509" s="191"/>
      <c r="S1509" s="191"/>
      <c r="T1509" s="191"/>
      <c r="U1509" s="191"/>
      <c r="V1509" s="191"/>
      <c r="W1509" s="191"/>
      <c r="X1509" s="191"/>
      <c r="Y1509" s="191"/>
      <c r="Z1509" s="191"/>
      <c r="AA1509" s="191"/>
      <c r="AB1509" s="191"/>
      <c r="AC1509" s="191"/>
      <c r="AD1509" s="191"/>
    </row>
    <row r="1510" spans="1:30" s="159" customFormat="1" ht="13.8">
      <c r="A1510" s="409"/>
      <c r="B1510" s="441"/>
      <c r="C1510" s="388"/>
      <c r="D1510" s="404"/>
      <c r="E1510" s="399"/>
      <c r="F1510" s="401"/>
      <c r="G1510" s="401"/>
      <c r="H1510" s="401"/>
      <c r="I1510" s="401"/>
      <c r="J1510" s="401"/>
      <c r="K1510" s="191"/>
      <c r="L1510" s="191"/>
      <c r="M1510" s="191"/>
      <c r="N1510" s="191"/>
      <c r="O1510" s="191"/>
      <c r="P1510" s="191"/>
      <c r="Q1510" s="191"/>
      <c r="R1510" s="191"/>
      <c r="S1510" s="191"/>
      <c r="T1510" s="191"/>
      <c r="U1510" s="191"/>
      <c r="V1510" s="191"/>
      <c r="W1510" s="191"/>
      <c r="X1510" s="191"/>
      <c r="Y1510" s="191"/>
      <c r="Z1510" s="191"/>
      <c r="AA1510" s="191"/>
      <c r="AB1510" s="191"/>
      <c r="AC1510" s="191"/>
      <c r="AD1510" s="191"/>
    </row>
    <row r="1511" spans="1:30" s="159" customFormat="1" ht="13.8">
      <c r="A1511" s="409"/>
      <c r="B1511" s="441"/>
      <c r="C1511" s="388"/>
      <c r="D1511" s="404"/>
      <c r="E1511" s="399"/>
      <c r="F1511" s="401"/>
      <c r="G1511" s="401"/>
      <c r="H1511" s="401"/>
      <c r="I1511" s="401"/>
      <c r="J1511" s="401"/>
      <c r="K1511" s="191"/>
      <c r="L1511" s="191"/>
      <c r="M1511" s="191"/>
      <c r="N1511" s="191"/>
      <c r="O1511" s="191"/>
      <c r="P1511" s="191"/>
      <c r="Q1511" s="191"/>
      <c r="R1511" s="191"/>
      <c r="S1511" s="191"/>
      <c r="T1511" s="191"/>
      <c r="U1511" s="191"/>
      <c r="V1511" s="191"/>
      <c r="W1511" s="191"/>
      <c r="X1511" s="191"/>
      <c r="Y1511" s="191"/>
      <c r="Z1511" s="191"/>
      <c r="AA1511" s="191"/>
      <c r="AB1511" s="191"/>
      <c r="AC1511" s="191"/>
      <c r="AD1511" s="191"/>
    </row>
    <row r="1512" spans="1:30" s="159" customFormat="1" ht="13.8">
      <c r="A1512" s="409"/>
      <c r="B1512" s="441"/>
      <c r="C1512" s="388"/>
      <c r="D1512" s="398"/>
      <c r="E1512" s="399"/>
      <c r="F1512" s="401"/>
      <c r="G1512" s="401"/>
      <c r="H1512" s="401"/>
      <c r="I1512" s="401"/>
      <c r="J1512" s="401"/>
      <c r="K1512" s="191"/>
      <c r="L1512" s="191"/>
      <c r="M1512" s="191"/>
      <c r="N1512" s="191"/>
      <c r="O1512" s="191"/>
      <c r="P1512" s="191"/>
      <c r="Q1512" s="191"/>
      <c r="R1512" s="191"/>
      <c r="S1512" s="191"/>
      <c r="T1512" s="191"/>
      <c r="U1512" s="191"/>
      <c r="V1512" s="191"/>
      <c r="W1512" s="191"/>
      <c r="X1512" s="191"/>
      <c r="Y1512" s="191"/>
      <c r="Z1512" s="191"/>
      <c r="AA1512" s="191"/>
      <c r="AB1512" s="191"/>
      <c r="AC1512" s="191"/>
      <c r="AD1512" s="191"/>
    </row>
    <row r="1513" spans="1:30" s="159" customFormat="1" ht="13.8">
      <c r="A1513" s="409"/>
      <c r="B1513" s="441"/>
      <c r="C1513" s="388"/>
      <c r="D1513" s="398"/>
      <c r="E1513" s="399"/>
      <c r="F1513" s="401"/>
      <c r="G1513" s="401"/>
      <c r="H1513" s="401"/>
      <c r="I1513" s="401"/>
      <c r="J1513" s="401"/>
      <c r="K1513" s="191"/>
      <c r="L1513" s="191"/>
      <c r="M1513" s="191"/>
      <c r="N1513" s="191"/>
      <c r="O1513" s="191"/>
      <c r="P1513" s="191"/>
      <c r="Q1513" s="191"/>
      <c r="R1513" s="191"/>
      <c r="S1513" s="191"/>
      <c r="T1513" s="191"/>
      <c r="U1513" s="191"/>
      <c r="V1513" s="191"/>
      <c r="W1513" s="191"/>
      <c r="X1513" s="191"/>
      <c r="Y1513" s="191"/>
      <c r="Z1513" s="191"/>
      <c r="AA1513" s="191"/>
      <c r="AB1513" s="191"/>
      <c r="AC1513" s="191"/>
      <c r="AD1513" s="191"/>
    </row>
    <row r="1514" spans="1:30" s="159" customFormat="1" ht="13.8">
      <c r="A1514" s="409"/>
      <c r="B1514" s="441"/>
      <c r="C1514" s="388"/>
      <c r="D1514" s="404"/>
      <c r="E1514" s="399"/>
      <c r="F1514" s="401"/>
      <c r="G1514" s="401"/>
      <c r="H1514" s="401"/>
      <c r="I1514" s="401"/>
      <c r="J1514" s="407"/>
      <c r="K1514" s="191"/>
      <c r="L1514" s="191"/>
      <c r="M1514" s="191"/>
      <c r="N1514" s="191"/>
      <c r="O1514" s="191"/>
      <c r="P1514" s="191"/>
      <c r="Q1514" s="191"/>
      <c r="R1514" s="191"/>
      <c r="S1514" s="191"/>
      <c r="T1514" s="191"/>
      <c r="U1514" s="191"/>
      <c r="V1514" s="191"/>
      <c r="W1514" s="191"/>
      <c r="X1514" s="191"/>
      <c r="Y1514" s="191"/>
      <c r="Z1514" s="191"/>
      <c r="AA1514" s="191"/>
      <c r="AB1514" s="191"/>
      <c r="AC1514" s="191"/>
      <c r="AD1514" s="191"/>
    </row>
    <row r="1515" spans="1:30" s="191" customFormat="1" ht="13.8">
      <c r="A1515" s="409"/>
      <c r="B1515" s="441"/>
      <c r="C1515" s="388"/>
      <c r="D1515" s="404"/>
      <c r="E1515" s="399"/>
      <c r="F1515" s="401"/>
      <c r="G1515" s="401"/>
      <c r="H1515" s="401"/>
      <c r="I1515" s="401"/>
      <c r="J1515" s="407"/>
    </row>
    <row r="1516" spans="1:30" s="199" customFormat="1" ht="13.8">
      <c r="A1516" s="409"/>
      <c r="B1516" s="441"/>
      <c r="C1516" s="389"/>
      <c r="D1516" s="411"/>
      <c r="E1516" s="409"/>
      <c r="F1516" s="407"/>
      <c r="G1516" s="401"/>
      <c r="H1516" s="401"/>
      <c r="I1516" s="407"/>
      <c r="J1516" s="407"/>
      <c r="K1516" s="191"/>
      <c r="L1516" s="191"/>
      <c r="M1516" s="191"/>
      <c r="N1516" s="191"/>
      <c r="O1516" s="191"/>
      <c r="P1516" s="191"/>
      <c r="Q1516" s="191"/>
      <c r="R1516" s="191"/>
      <c r="S1516" s="191"/>
      <c r="T1516" s="191"/>
      <c r="U1516" s="191"/>
      <c r="V1516" s="191"/>
      <c r="W1516" s="191"/>
      <c r="X1516" s="191"/>
      <c r="Y1516" s="191"/>
      <c r="Z1516" s="191"/>
      <c r="AA1516" s="191"/>
      <c r="AB1516" s="191"/>
      <c r="AC1516" s="191"/>
      <c r="AD1516" s="191"/>
    </row>
    <row r="1517" spans="1:30" s="159" customFormat="1" ht="13.8">
      <c r="A1517" s="409"/>
      <c r="B1517" s="441"/>
      <c r="C1517" s="388"/>
      <c r="D1517" s="404"/>
      <c r="E1517" s="399"/>
      <c r="F1517" s="401"/>
      <c r="G1517" s="401"/>
      <c r="H1517" s="401"/>
      <c r="I1517" s="401"/>
      <c r="J1517" s="401"/>
      <c r="K1517" s="191"/>
      <c r="L1517" s="191"/>
      <c r="M1517" s="191"/>
      <c r="N1517" s="191"/>
      <c r="O1517" s="191"/>
      <c r="P1517" s="191"/>
      <c r="Q1517" s="191"/>
      <c r="R1517" s="191"/>
      <c r="S1517" s="191"/>
      <c r="T1517" s="191"/>
      <c r="U1517" s="191"/>
      <c r="V1517" s="191"/>
      <c r="W1517" s="191"/>
      <c r="X1517" s="191"/>
      <c r="Y1517" s="191"/>
      <c r="Z1517" s="191"/>
      <c r="AA1517" s="191"/>
      <c r="AB1517" s="191"/>
      <c r="AC1517" s="191"/>
      <c r="AD1517" s="191"/>
    </row>
    <row r="1518" spans="1:30" s="159" customFormat="1" ht="13.8">
      <c r="A1518" s="409"/>
      <c r="B1518" s="441"/>
      <c r="C1518" s="388"/>
      <c r="D1518" s="404"/>
      <c r="E1518" s="399"/>
      <c r="F1518" s="401"/>
      <c r="G1518" s="401"/>
      <c r="H1518" s="401"/>
      <c r="I1518" s="401"/>
      <c r="J1518" s="401"/>
      <c r="K1518" s="191"/>
      <c r="L1518" s="191"/>
      <c r="M1518" s="191"/>
      <c r="N1518" s="191"/>
      <c r="O1518" s="191"/>
      <c r="P1518" s="191"/>
      <c r="Q1518" s="191"/>
      <c r="R1518" s="191"/>
      <c r="S1518" s="191"/>
      <c r="T1518" s="191"/>
      <c r="U1518" s="191"/>
      <c r="V1518" s="191"/>
      <c r="W1518" s="191"/>
      <c r="X1518" s="191"/>
      <c r="Y1518" s="191"/>
      <c r="Z1518" s="191"/>
      <c r="AA1518" s="191"/>
      <c r="AB1518" s="191"/>
      <c r="AC1518" s="191"/>
      <c r="AD1518" s="191"/>
    </row>
    <row r="1519" spans="1:30" s="159" customFormat="1" ht="13.8">
      <c r="A1519" s="409"/>
      <c r="B1519" s="441"/>
      <c r="C1519" s="388"/>
      <c r="D1519" s="398"/>
      <c r="E1519" s="399"/>
      <c r="F1519" s="401"/>
      <c r="G1519" s="401"/>
      <c r="H1519" s="401"/>
      <c r="I1519" s="401"/>
      <c r="J1519" s="401"/>
      <c r="K1519" s="191"/>
      <c r="L1519" s="191"/>
      <c r="M1519" s="191"/>
      <c r="N1519" s="191"/>
      <c r="O1519" s="191"/>
      <c r="P1519" s="191"/>
      <c r="Q1519" s="191"/>
      <c r="R1519" s="191"/>
      <c r="S1519" s="191"/>
      <c r="T1519" s="191"/>
      <c r="U1519" s="191"/>
      <c r="V1519" s="191"/>
      <c r="W1519" s="191"/>
      <c r="X1519" s="191"/>
      <c r="Y1519" s="191"/>
      <c r="Z1519" s="191"/>
      <c r="AA1519" s="191"/>
      <c r="AB1519" s="191"/>
      <c r="AC1519" s="191"/>
      <c r="AD1519" s="191"/>
    </row>
    <row r="1520" spans="1:30" s="159" customFormat="1" ht="13.8">
      <c r="A1520" s="409"/>
      <c r="B1520" s="441"/>
      <c r="C1520" s="388"/>
      <c r="D1520" s="398"/>
      <c r="E1520" s="399"/>
      <c r="F1520" s="401"/>
      <c r="G1520" s="401"/>
      <c r="H1520" s="401"/>
      <c r="I1520" s="401"/>
      <c r="J1520" s="401"/>
      <c r="K1520" s="191"/>
      <c r="L1520" s="191"/>
      <c r="M1520" s="191"/>
      <c r="N1520" s="191"/>
      <c r="O1520" s="191"/>
      <c r="P1520" s="191"/>
      <c r="Q1520" s="191"/>
      <c r="R1520" s="191"/>
      <c r="S1520" s="191"/>
      <c r="T1520" s="191"/>
      <c r="U1520" s="191"/>
      <c r="V1520" s="191"/>
      <c r="W1520" s="191"/>
      <c r="X1520" s="191"/>
      <c r="Y1520" s="191"/>
      <c r="Z1520" s="191"/>
      <c r="AA1520" s="191"/>
      <c r="AB1520" s="191"/>
      <c r="AC1520" s="191"/>
      <c r="AD1520" s="191"/>
    </row>
    <row r="1521" spans="1:30" s="159" customFormat="1" ht="13.8">
      <c r="A1521" s="409"/>
      <c r="B1521" s="441"/>
      <c r="C1521" s="388"/>
      <c r="D1521" s="404"/>
      <c r="E1521" s="399"/>
      <c r="F1521" s="401"/>
      <c r="G1521" s="401"/>
      <c r="H1521" s="401"/>
      <c r="I1521" s="401"/>
      <c r="J1521" s="407"/>
      <c r="K1521" s="191"/>
      <c r="L1521" s="191"/>
      <c r="M1521" s="191"/>
      <c r="N1521" s="191"/>
      <c r="O1521" s="191"/>
      <c r="P1521" s="191"/>
      <c r="Q1521" s="191"/>
      <c r="R1521" s="191"/>
      <c r="S1521" s="191"/>
      <c r="T1521" s="191"/>
      <c r="U1521" s="191"/>
      <c r="V1521" s="191"/>
      <c r="W1521" s="191"/>
      <c r="X1521" s="191"/>
      <c r="Y1521" s="191"/>
      <c r="Z1521" s="191"/>
      <c r="AA1521" s="191"/>
      <c r="AB1521" s="191"/>
      <c r="AC1521" s="191"/>
      <c r="AD1521" s="191"/>
    </row>
    <row r="1522" spans="1:30" s="191" customFormat="1" ht="13.8">
      <c r="A1522" s="409"/>
      <c r="B1522" s="441"/>
      <c r="C1522" s="388"/>
      <c r="D1522" s="404"/>
      <c r="E1522" s="399"/>
      <c r="F1522" s="401"/>
      <c r="G1522" s="401"/>
      <c r="H1522" s="401"/>
      <c r="I1522" s="401"/>
      <c r="J1522" s="407"/>
    </row>
    <row r="1523" spans="1:30" s="199" customFormat="1" ht="13.8">
      <c r="A1523" s="409"/>
      <c r="B1523" s="441"/>
      <c r="C1523" s="389"/>
      <c r="D1523" s="411"/>
      <c r="E1523" s="409"/>
      <c r="F1523" s="407"/>
      <c r="G1523" s="401"/>
      <c r="H1523" s="401"/>
      <c r="I1523" s="407"/>
      <c r="J1523" s="407"/>
      <c r="K1523" s="191"/>
      <c r="L1523" s="191"/>
      <c r="M1523" s="191"/>
      <c r="N1523" s="191"/>
      <c r="O1523" s="191"/>
      <c r="P1523" s="191"/>
      <c r="Q1523" s="191"/>
      <c r="R1523" s="191"/>
      <c r="S1523" s="191"/>
      <c r="T1523" s="191"/>
      <c r="U1523" s="191"/>
      <c r="V1523" s="191"/>
      <c r="W1523" s="191"/>
      <c r="X1523" s="191"/>
      <c r="Y1523" s="191"/>
      <c r="Z1523" s="191"/>
      <c r="AA1523" s="191"/>
      <c r="AB1523" s="191"/>
      <c r="AC1523" s="191"/>
      <c r="AD1523" s="191"/>
    </row>
    <row r="1524" spans="1:30" s="159" customFormat="1" ht="13.8">
      <c r="A1524" s="409"/>
      <c r="B1524" s="441"/>
      <c r="C1524" s="388"/>
      <c r="D1524" s="404"/>
      <c r="E1524" s="399"/>
      <c r="F1524" s="401"/>
      <c r="G1524" s="401"/>
      <c r="H1524" s="401"/>
      <c r="I1524" s="401"/>
      <c r="J1524" s="401"/>
      <c r="K1524" s="191"/>
      <c r="L1524" s="191"/>
      <c r="M1524" s="191"/>
      <c r="N1524" s="191"/>
      <c r="O1524" s="191"/>
      <c r="P1524" s="191"/>
      <c r="Q1524" s="191"/>
      <c r="R1524" s="191"/>
      <c r="S1524" s="191"/>
      <c r="T1524" s="191"/>
      <c r="U1524" s="191"/>
      <c r="V1524" s="191"/>
      <c r="W1524" s="191"/>
      <c r="X1524" s="191"/>
      <c r="Y1524" s="191"/>
      <c r="Z1524" s="191"/>
      <c r="AA1524" s="191"/>
      <c r="AB1524" s="191"/>
      <c r="AC1524" s="191"/>
      <c r="AD1524" s="191"/>
    </row>
    <row r="1525" spans="1:30" s="159" customFormat="1" ht="13.8">
      <c r="A1525" s="409"/>
      <c r="B1525" s="441"/>
      <c r="C1525" s="388"/>
      <c r="D1525" s="404"/>
      <c r="E1525" s="399"/>
      <c r="F1525" s="401"/>
      <c r="G1525" s="401"/>
      <c r="H1525" s="401"/>
      <c r="I1525" s="401"/>
      <c r="J1525" s="401"/>
      <c r="K1525" s="191"/>
      <c r="L1525" s="191"/>
      <c r="M1525" s="191"/>
      <c r="N1525" s="191"/>
      <c r="O1525" s="191"/>
      <c r="P1525" s="191"/>
      <c r="Q1525" s="191"/>
      <c r="R1525" s="191"/>
      <c r="S1525" s="191"/>
      <c r="T1525" s="191"/>
      <c r="U1525" s="191"/>
      <c r="V1525" s="191"/>
      <c r="W1525" s="191"/>
      <c r="X1525" s="191"/>
      <c r="Y1525" s="191"/>
      <c r="Z1525" s="191"/>
      <c r="AA1525" s="191"/>
      <c r="AB1525" s="191"/>
      <c r="AC1525" s="191"/>
      <c r="AD1525" s="191"/>
    </row>
    <row r="1526" spans="1:30" s="159" customFormat="1" ht="13.8">
      <c r="A1526" s="409"/>
      <c r="B1526" s="441"/>
      <c r="C1526" s="388"/>
      <c r="D1526" s="398"/>
      <c r="E1526" s="399"/>
      <c r="F1526" s="401"/>
      <c r="G1526" s="401"/>
      <c r="H1526" s="401"/>
      <c r="I1526" s="401"/>
      <c r="J1526" s="401"/>
      <c r="K1526" s="191"/>
      <c r="L1526" s="191"/>
      <c r="M1526" s="191"/>
      <c r="N1526" s="191"/>
      <c r="O1526" s="191"/>
      <c r="P1526" s="191"/>
      <c r="Q1526" s="191"/>
      <c r="R1526" s="191"/>
      <c r="S1526" s="191"/>
      <c r="T1526" s="191"/>
      <c r="U1526" s="191"/>
      <c r="V1526" s="191"/>
      <c r="W1526" s="191"/>
      <c r="X1526" s="191"/>
      <c r="Y1526" s="191"/>
      <c r="Z1526" s="191"/>
      <c r="AA1526" s="191"/>
      <c r="AB1526" s="191"/>
      <c r="AC1526" s="191"/>
      <c r="AD1526" s="191"/>
    </row>
    <row r="1527" spans="1:30" s="159" customFormat="1" ht="13.8">
      <c r="A1527" s="409"/>
      <c r="B1527" s="441"/>
      <c r="C1527" s="388"/>
      <c r="D1527" s="398"/>
      <c r="E1527" s="399"/>
      <c r="F1527" s="401"/>
      <c r="G1527" s="401"/>
      <c r="H1527" s="401"/>
      <c r="I1527" s="401"/>
      <c r="J1527" s="401"/>
      <c r="K1527" s="191"/>
      <c r="L1527" s="191"/>
      <c r="M1527" s="191"/>
      <c r="N1527" s="191"/>
      <c r="O1527" s="191"/>
      <c r="P1527" s="191"/>
      <c r="Q1527" s="191"/>
      <c r="R1527" s="191"/>
      <c r="S1527" s="191"/>
      <c r="T1527" s="191"/>
      <c r="U1527" s="191"/>
      <c r="V1527" s="191"/>
      <c r="W1527" s="191"/>
      <c r="X1527" s="191"/>
      <c r="Y1527" s="191"/>
      <c r="Z1527" s="191"/>
      <c r="AA1527" s="191"/>
      <c r="AB1527" s="191"/>
      <c r="AC1527" s="191"/>
      <c r="AD1527" s="191"/>
    </row>
    <row r="1528" spans="1:30" s="159" customFormat="1" ht="13.8">
      <c r="A1528" s="409"/>
      <c r="B1528" s="441"/>
      <c r="C1528" s="388"/>
      <c r="D1528" s="404"/>
      <c r="E1528" s="399"/>
      <c r="F1528" s="401"/>
      <c r="G1528" s="401"/>
      <c r="H1528" s="401"/>
      <c r="I1528" s="401"/>
      <c r="J1528" s="407"/>
      <c r="K1528" s="191"/>
      <c r="L1528" s="191"/>
      <c r="M1528" s="191"/>
      <c r="N1528" s="191"/>
      <c r="O1528" s="191"/>
      <c r="P1528" s="191"/>
      <c r="Q1528" s="191"/>
      <c r="R1528" s="191"/>
      <c r="S1528" s="191"/>
      <c r="T1528" s="191"/>
      <c r="U1528" s="191"/>
      <c r="V1528" s="191"/>
      <c r="W1528" s="191"/>
      <c r="X1528" s="191"/>
      <c r="Y1528" s="191"/>
      <c r="Z1528" s="191"/>
      <c r="AA1528" s="191"/>
      <c r="AB1528" s="191"/>
      <c r="AC1528" s="191"/>
      <c r="AD1528" s="191"/>
    </row>
    <row r="1529" spans="1:30" s="191" customFormat="1" ht="13.8">
      <c r="A1529" s="409"/>
      <c r="B1529" s="441"/>
      <c r="C1529" s="388"/>
      <c r="D1529" s="404"/>
      <c r="E1529" s="399"/>
      <c r="F1529" s="401"/>
      <c r="G1529" s="401"/>
      <c r="H1529" s="401"/>
      <c r="I1529" s="401"/>
      <c r="J1529" s="407"/>
    </row>
    <row r="1530" spans="1:30" s="199" customFormat="1" ht="13.8">
      <c r="A1530" s="409"/>
      <c r="B1530" s="441"/>
      <c r="C1530" s="388"/>
      <c r="D1530" s="410"/>
      <c r="E1530" s="409"/>
      <c r="F1530" s="407"/>
      <c r="G1530" s="401"/>
      <c r="H1530" s="401"/>
      <c r="I1530" s="407"/>
      <c r="J1530" s="407"/>
      <c r="K1530" s="191"/>
      <c r="L1530" s="191"/>
      <c r="M1530" s="191"/>
      <c r="N1530" s="191"/>
      <c r="O1530" s="191"/>
      <c r="P1530" s="191"/>
      <c r="Q1530" s="191"/>
      <c r="R1530" s="191"/>
      <c r="S1530" s="191"/>
      <c r="T1530" s="191"/>
      <c r="U1530" s="191"/>
      <c r="V1530" s="191"/>
      <c r="W1530" s="191"/>
      <c r="X1530" s="191"/>
      <c r="Y1530" s="191"/>
      <c r="Z1530" s="191"/>
      <c r="AA1530" s="191"/>
      <c r="AB1530" s="191"/>
      <c r="AC1530" s="191"/>
      <c r="AD1530" s="191"/>
    </row>
    <row r="1531" spans="1:30" s="159" customFormat="1" ht="13.8">
      <c r="A1531" s="409"/>
      <c r="B1531" s="441"/>
      <c r="C1531" s="388"/>
      <c r="D1531" s="404"/>
      <c r="E1531" s="399"/>
      <c r="F1531" s="401"/>
      <c r="G1531" s="401"/>
      <c r="H1531" s="401"/>
      <c r="I1531" s="401"/>
      <c r="J1531" s="401"/>
      <c r="K1531" s="191"/>
      <c r="L1531" s="191"/>
      <c r="M1531" s="191"/>
      <c r="N1531" s="191"/>
      <c r="O1531" s="191"/>
      <c r="P1531" s="191"/>
      <c r="Q1531" s="191"/>
      <c r="R1531" s="191"/>
      <c r="S1531" s="191"/>
      <c r="T1531" s="191"/>
      <c r="U1531" s="191"/>
      <c r="V1531" s="191"/>
      <c r="W1531" s="191"/>
      <c r="X1531" s="191"/>
      <c r="Y1531" s="191"/>
      <c r="Z1531" s="191"/>
      <c r="AA1531" s="191"/>
      <c r="AB1531" s="191"/>
      <c r="AC1531" s="191"/>
      <c r="AD1531" s="191"/>
    </row>
    <row r="1532" spans="1:30" s="159" customFormat="1" ht="13.8">
      <c r="A1532" s="409"/>
      <c r="B1532" s="441"/>
      <c r="C1532" s="388"/>
      <c r="D1532" s="404"/>
      <c r="E1532" s="399"/>
      <c r="F1532" s="401"/>
      <c r="G1532" s="401"/>
      <c r="H1532" s="401"/>
      <c r="I1532" s="401"/>
      <c r="J1532" s="401"/>
      <c r="K1532" s="191"/>
      <c r="L1532" s="191"/>
      <c r="M1532" s="191"/>
      <c r="N1532" s="191"/>
      <c r="O1532" s="191"/>
      <c r="P1532" s="191"/>
      <c r="Q1532" s="191"/>
      <c r="R1532" s="191"/>
      <c r="S1532" s="191"/>
      <c r="T1532" s="191"/>
      <c r="U1532" s="191"/>
      <c r="V1532" s="191"/>
      <c r="W1532" s="191"/>
      <c r="X1532" s="191"/>
      <c r="Y1532" s="191"/>
      <c r="Z1532" s="191"/>
      <c r="AA1532" s="191"/>
      <c r="AB1532" s="191"/>
      <c r="AC1532" s="191"/>
      <c r="AD1532" s="191"/>
    </row>
    <row r="1533" spans="1:30" s="159" customFormat="1" ht="13.8">
      <c r="A1533" s="409"/>
      <c r="B1533" s="441"/>
      <c r="C1533" s="388"/>
      <c r="D1533" s="398"/>
      <c r="E1533" s="399"/>
      <c r="F1533" s="401"/>
      <c r="G1533" s="401"/>
      <c r="H1533" s="401"/>
      <c r="I1533" s="401"/>
      <c r="J1533" s="401"/>
      <c r="K1533" s="191"/>
      <c r="L1533" s="191"/>
      <c r="M1533" s="191"/>
      <c r="N1533" s="191"/>
      <c r="O1533" s="191"/>
      <c r="P1533" s="191"/>
      <c r="Q1533" s="191"/>
      <c r="R1533" s="191"/>
      <c r="S1533" s="191"/>
      <c r="T1533" s="191"/>
      <c r="U1533" s="191"/>
      <c r="V1533" s="191"/>
      <c r="W1533" s="191"/>
      <c r="X1533" s="191"/>
      <c r="Y1533" s="191"/>
      <c r="Z1533" s="191"/>
      <c r="AA1533" s="191"/>
      <c r="AB1533" s="191"/>
      <c r="AC1533" s="191"/>
      <c r="AD1533" s="191"/>
    </row>
    <row r="1534" spans="1:30" s="159" customFormat="1" ht="13.8">
      <c r="A1534" s="409"/>
      <c r="B1534" s="441"/>
      <c r="C1534" s="388"/>
      <c r="D1534" s="398"/>
      <c r="E1534" s="399"/>
      <c r="F1534" s="401"/>
      <c r="G1534" s="401"/>
      <c r="H1534" s="401"/>
      <c r="I1534" s="401"/>
      <c r="J1534" s="401"/>
      <c r="K1534" s="191"/>
      <c r="L1534" s="191"/>
      <c r="M1534" s="191"/>
      <c r="N1534" s="191"/>
      <c r="O1534" s="191"/>
      <c r="P1534" s="191"/>
      <c r="Q1534" s="191"/>
      <c r="R1534" s="191"/>
      <c r="S1534" s="191"/>
      <c r="T1534" s="191"/>
      <c r="U1534" s="191"/>
      <c r="V1534" s="191"/>
      <c r="W1534" s="191"/>
      <c r="X1534" s="191"/>
      <c r="Y1534" s="191"/>
      <c r="Z1534" s="191"/>
      <c r="AA1534" s="191"/>
      <c r="AB1534" s="191"/>
      <c r="AC1534" s="191"/>
      <c r="AD1534" s="191"/>
    </row>
    <row r="1535" spans="1:30" s="159" customFormat="1" ht="13.8">
      <c r="A1535" s="409"/>
      <c r="B1535" s="441"/>
      <c r="C1535" s="388"/>
      <c r="D1535" s="404"/>
      <c r="E1535" s="399"/>
      <c r="F1535" s="401"/>
      <c r="G1535" s="401"/>
      <c r="H1535" s="401"/>
      <c r="I1535" s="401"/>
      <c r="J1535" s="407"/>
      <c r="K1535" s="191"/>
      <c r="L1535" s="191"/>
      <c r="M1535" s="191"/>
      <c r="N1535" s="191"/>
      <c r="O1535" s="191"/>
      <c r="P1535" s="191"/>
      <c r="Q1535" s="191"/>
      <c r="R1535" s="191"/>
      <c r="S1535" s="191"/>
      <c r="T1535" s="191"/>
      <c r="U1535" s="191"/>
      <c r="V1535" s="191"/>
      <c r="W1535" s="191"/>
      <c r="X1535" s="191"/>
      <c r="Y1535" s="191"/>
      <c r="Z1535" s="191"/>
      <c r="AA1535" s="191"/>
      <c r="AB1535" s="191"/>
      <c r="AC1535" s="191"/>
      <c r="AD1535" s="191"/>
    </row>
    <row r="1536" spans="1:30" s="159" customFormat="1" ht="13.8">
      <c r="A1536" s="409"/>
      <c r="B1536" s="441"/>
      <c r="C1536" s="388"/>
      <c r="D1536" s="408"/>
      <c r="E1536" s="409"/>
      <c r="F1536" s="407"/>
      <c r="G1536" s="407"/>
      <c r="H1536" s="407"/>
      <c r="I1536" s="407"/>
      <c r="J1536" s="407"/>
      <c r="K1536" s="191"/>
      <c r="L1536" s="191"/>
      <c r="M1536" s="191"/>
      <c r="N1536" s="191"/>
      <c r="O1536" s="191"/>
      <c r="P1536" s="191"/>
      <c r="Q1536" s="191"/>
      <c r="R1536" s="191"/>
      <c r="S1536" s="191"/>
      <c r="T1536" s="191"/>
      <c r="U1536" s="191"/>
      <c r="V1536" s="191"/>
      <c r="W1536" s="191"/>
      <c r="X1536" s="191"/>
      <c r="Y1536" s="191"/>
      <c r="Z1536" s="191"/>
      <c r="AA1536" s="191"/>
      <c r="AB1536" s="191"/>
      <c r="AC1536" s="191"/>
      <c r="AD1536" s="191"/>
    </row>
    <row r="1537" spans="1:30" s="199" customFormat="1" ht="13.8">
      <c r="A1537" s="409"/>
      <c r="B1537" s="441"/>
      <c r="C1537" s="388"/>
      <c r="D1537" s="419"/>
      <c r="E1537" s="409"/>
      <c r="F1537" s="407"/>
      <c r="G1537" s="401"/>
      <c r="H1537" s="401"/>
      <c r="I1537" s="407"/>
      <c r="J1537" s="407"/>
      <c r="K1537" s="191"/>
      <c r="L1537" s="191"/>
      <c r="M1537" s="191"/>
      <c r="N1537" s="191"/>
      <c r="O1537" s="191"/>
      <c r="P1537" s="191"/>
      <c r="Q1537" s="191"/>
      <c r="R1537" s="191"/>
      <c r="S1537" s="191"/>
      <c r="T1537" s="191"/>
      <c r="U1537" s="191"/>
      <c r="V1537" s="191"/>
      <c r="W1537" s="191"/>
      <c r="X1537" s="191"/>
      <c r="Y1537" s="191"/>
      <c r="Z1537" s="191"/>
      <c r="AA1537" s="191"/>
      <c r="AB1537" s="191"/>
      <c r="AC1537" s="191"/>
      <c r="AD1537" s="191"/>
    </row>
    <row r="1538" spans="1:30" s="159" customFormat="1" ht="13.8">
      <c r="A1538" s="409"/>
      <c r="B1538" s="441"/>
      <c r="C1538" s="388"/>
      <c r="D1538" s="404"/>
      <c r="E1538" s="399"/>
      <c r="F1538" s="401"/>
      <c r="G1538" s="401"/>
      <c r="H1538" s="401"/>
      <c r="I1538" s="401"/>
      <c r="J1538" s="401"/>
      <c r="K1538" s="191"/>
      <c r="L1538" s="191"/>
      <c r="M1538" s="191"/>
      <c r="N1538" s="191"/>
      <c r="O1538" s="191"/>
      <c r="P1538" s="191"/>
      <c r="Q1538" s="191"/>
      <c r="R1538" s="191"/>
      <c r="S1538" s="191"/>
      <c r="T1538" s="191"/>
      <c r="U1538" s="191"/>
      <c r="V1538" s="191"/>
      <c r="W1538" s="191"/>
      <c r="X1538" s="191"/>
      <c r="Y1538" s="191"/>
      <c r="Z1538" s="191"/>
      <c r="AA1538" s="191"/>
      <c r="AB1538" s="191"/>
      <c r="AC1538" s="191"/>
      <c r="AD1538" s="191"/>
    </row>
    <row r="1539" spans="1:30" s="159" customFormat="1" ht="13.8">
      <c r="A1539" s="409"/>
      <c r="B1539" s="441"/>
      <c r="C1539" s="388"/>
      <c r="D1539" s="404"/>
      <c r="E1539" s="399"/>
      <c r="F1539" s="401"/>
      <c r="G1539" s="401"/>
      <c r="H1539" s="401"/>
      <c r="I1539" s="401"/>
      <c r="J1539" s="401"/>
      <c r="K1539" s="191"/>
      <c r="L1539" s="191"/>
      <c r="M1539" s="191"/>
      <c r="N1539" s="191"/>
      <c r="O1539" s="191"/>
      <c r="P1539" s="191"/>
      <c r="Q1539" s="191"/>
      <c r="R1539" s="191"/>
      <c r="S1539" s="191"/>
      <c r="T1539" s="191"/>
      <c r="U1539" s="191"/>
      <c r="V1539" s="191"/>
      <c r="W1539" s="191"/>
      <c r="X1539" s="191"/>
      <c r="Y1539" s="191"/>
      <c r="Z1539" s="191"/>
      <c r="AA1539" s="191"/>
      <c r="AB1539" s="191"/>
      <c r="AC1539" s="191"/>
      <c r="AD1539" s="191"/>
    </row>
    <row r="1540" spans="1:30" s="159" customFormat="1" ht="13.8">
      <c r="A1540" s="409"/>
      <c r="B1540" s="441"/>
      <c r="C1540" s="388"/>
      <c r="D1540" s="398"/>
      <c r="E1540" s="399"/>
      <c r="F1540" s="401"/>
      <c r="G1540" s="401"/>
      <c r="H1540" s="401"/>
      <c r="I1540" s="401"/>
      <c r="J1540" s="401"/>
      <c r="K1540" s="191"/>
      <c r="L1540" s="191"/>
      <c r="M1540" s="191"/>
      <c r="N1540" s="191"/>
      <c r="O1540" s="191"/>
      <c r="P1540" s="191"/>
      <c r="Q1540" s="191"/>
      <c r="R1540" s="191"/>
      <c r="S1540" s="191"/>
      <c r="T1540" s="191"/>
      <c r="U1540" s="191"/>
      <c r="V1540" s="191"/>
      <c r="W1540" s="191"/>
      <c r="X1540" s="191"/>
      <c r="Y1540" s="191"/>
      <c r="Z1540" s="191"/>
      <c r="AA1540" s="191"/>
      <c r="AB1540" s="191"/>
      <c r="AC1540" s="191"/>
      <c r="AD1540" s="191"/>
    </row>
    <row r="1541" spans="1:30" s="159" customFormat="1" ht="13.8">
      <c r="A1541" s="409"/>
      <c r="B1541" s="441"/>
      <c r="C1541" s="388"/>
      <c r="D1541" s="398"/>
      <c r="E1541" s="399"/>
      <c r="F1541" s="401"/>
      <c r="G1541" s="401"/>
      <c r="H1541" s="401"/>
      <c r="I1541" s="401"/>
      <c r="J1541" s="401"/>
      <c r="K1541" s="191"/>
      <c r="L1541" s="191"/>
      <c r="M1541" s="191"/>
      <c r="N1541" s="191"/>
      <c r="O1541" s="191"/>
      <c r="P1541" s="191"/>
      <c r="Q1541" s="191"/>
      <c r="R1541" s="191"/>
      <c r="S1541" s="191"/>
      <c r="T1541" s="191"/>
      <c r="U1541" s="191"/>
      <c r="V1541" s="191"/>
      <c r="W1541" s="191"/>
      <c r="X1541" s="191"/>
      <c r="Y1541" s="191"/>
      <c r="Z1541" s="191"/>
      <c r="AA1541" s="191"/>
      <c r="AB1541" s="191"/>
      <c r="AC1541" s="191"/>
      <c r="AD1541" s="191"/>
    </row>
    <row r="1542" spans="1:30" s="159" customFormat="1" ht="13.8">
      <c r="A1542" s="409"/>
      <c r="B1542" s="441"/>
      <c r="C1542" s="388"/>
      <c r="D1542" s="404"/>
      <c r="E1542" s="399"/>
      <c r="F1542" s="401"/>
      <c r="G1542" s="401"/>
      <c r="H1542" s="401"/>
      <c r="I1542" s="401"/>
      <c r="J1542" s="407"/>
      <c r="K1542" s="191"/>
      <c r="L1542" s="191"/>
      <c r="M1542" s="191"/>
      <c r="N1542" s="191"/>
      <c r="O1542" s="191"/>
      <c r="P1542" s="191"/>
      <c r="Q1542" s="191"/>
      <c r="R1542" s="191"/>
      <c r="S1542" s="191"/>
      <c r="T1542" s="191"/>
      <c r="U1542" s="191"/>
      <c r="V1542" s="191"/>
      <c r="W1542" s="191"/>
      <c r="X1542" s="191"/>
      <c r="Y1542" s="191"/>
      <c r="Z1542" s="191"/>
      <c r="AA1542" s="191"/>
      <c r="AB1542" s="191"/>
      <c r="AC1542" s="191"/>
      <c r="AD1542" s="191"/>
    </row>
    <row r="1543" spans="1:30" s="159" customFormat="1" ht="13.8">
      <c r="A1543" s="409"/>
      <c r="B1543" s="441"/>
      <c r="C1543" s="388"/>
      <c r="D1543" s="408"/>
      <c r="E1543" s="409"/>
      <c r="F1543" s="407"/>
      <c r="G1543" s="407"/>
      <c r="H1543" s="407"/>
      <c r="I1543" s="407"/>
      <c r="J1543" s="407"/>
      <c r="K1543" s="191"/>
      <c r="L1543" s="191"/>
      <c r="M1543" s="191"/>
      <c r="N1543" s="191"/>
      <c r="O1543" s="191"/>
      <c r="P1543" s="191"/>
      <c r="Q1543" s="191"/>
      <c r="R1543" s="191"/>
      <c r="S1543" s="191"/>
      <c r="T1543" s="191"/>
      <c r="U1543" s="191"/>
      <c r="V1543" s="191"/>
      <c r="W1543" s="191"/>
      <c r="X1543" s="191"/>
      <c r="Y1543" s="191"/>
      <c r="Z1543" s="191"/>
      <c r="AA1543" s="191"/>
      <c r="AB1543" s="191"/>
      <c r="AC1543" s="191"/>
      <c r="AD1543" s="191"/>
    </row>
    <row r="1544" spans="1:30" s="198" customFormat="1" ht="13.8">
      <c r="A1544" s="409"/>
      <c r="B1544" s="441"/>
      <c r="C1544" s="388"/>
      <c r="D1544" s="410"/>
      <c r="E1544" s="409"/>
      <c r="F1544" s="407"/>
      <c r="G1544" s="407"/>
      <c r="H1544" s="407"/>
      <c r="I1544" s="407"/>
      <c r="J1544" s="407"/>
      <c r="K1544" s="191"/>
      <c r="L1544" s="191"/>
      <c r="M1544" s="191"/>
      <c r="N1544" s="191"/>
      <c r="O1544" s="191"/>
      <c r="P1544" s="191"/>
      <c r="Q1544" s="191"/>
      <c r="R1544" s="191"/>
      <c r="S1544" s="191"/>
      <c r="T1544" s="191"/>
      <c r="U1544" s="191"/>
      <c r="V1544" s="191"/>
      <c r="W1544" s="191"/>
      <c r="X1544" s="191"/>
      <c r="Y1544" s="191"/>
      <c r="Z1544" s="191"/>
      <c r="AA1544" s="191"/>
      <c r="AB1544" s="191"/>
      <c r="AC1544" s="191"/>
      <c r="AD1544" s="191"/>
    </row>
    <row r="1545" spans="1:30" s="18" customFormat="1" ht="13.8">
      <c r="A1545" s="409"/>
      <c r="B1545" s="441"/>
      <c r="C1545" s="388"/>
      <c r="D1545" s="408"/>
      <c r="E1545" s="409"/>
      <c r="F1545" s="407"/>
      <c r="G1545" s="407"/>
      <c r="H1545" s="407"/>
      <c r="I1545" s="407"/>
      <c r="J1545" s="407"/>
      <c r="K1545" s="152"/>
      <c r="L1545" s="152"/>
      <c r="M1545" s="152"/>
      <c r="N1545" s="152"/>
      <c r="O1545" s="152"/>
      <c r="P1545" s="152"/>
      <c r="Q1545" s="152"/>
      <c r="R1545" s="152"/>
      <c r="S1545" s="152"/>
      <c r="T1545" s="152"/>
      <c r="U1545" s="152"/>
      <c r="V1545" s="152"/>
      <c r="W1545" s="152"/>
      <c r="X1545" s="152"/>
      <c r="Y1545" s="152"/>
      <c r="Z1545" s="152"/>
      <c r="AA1545" s="152"/>
      <c r="AB1545" s="152"/>
      <c r="AC1545" s="152"/>
      <c r="AD1545" s="152"/>
    </row>
    <row r="1546" spans="1:30" s="199" customFormat="1" ht="13.8">
      <c r="A1546" s="409"/>
      <c r="B1546" s="441"/>
      <c r="C1546" s="388"/>
      <c r="D1546" s="410"/>
      <c r="E1546" s="409"/>
      <c r="F1546" s="407"/>
      <c r="G1546" s="401"/>
      <c r="H1546" s="401"/>
      <c r="I1546" s="407"/>
      <c r="J1546" s="407"/>
      <c r="K1546" s="191"/>
      <c r="L1546" s="191"/>
      <c r="M1546" s="191"/>
      <c r="N1546" s="191"/>
      <c r="O1546" s="191"/>
      <c r="P1546" s="191"/>
      <c r="Q1546" s="191"/>
      <c r="R1546" s="191"/>
      <c r="S1546" s="191"/>
      <c r="T1546" s="191"/>
      <c r="U1546" s="191"/>
      <c r="V1546" s="191"/>
      <c r="W1546" s="191"/>
      <c r="X1546" s="191"/>
      <c r="Y1546" s="191"/>
      <c r="Z1546" s="191"/>
      <c r="AA1546" s="191"/>
      <c r="AB1546" s="191"/>
      <c r="AC1546" s="191"/>
      <c r="AD1546" s="191"/>
    </row>
    <row r="1547" spans="1:30" s="159" customFormat="1" ht="13.8">
      <c r="A1547" s="409"/>
      <c r="B1547" s="441"/>
      <c r="C1547" s="388"/>
      <c r="D1547" s="398"/>
      <c r="E1547" s="399"/>
      <c r="F1547" s="401"/>
      <c r="G1547" s="401"/>
      <c r="H1547" s="401"/>
      <c r="I1547" s="401"/>
      <c r="J1547" s="401"/>
      <c r="K1547" s="191"/>
      <c r="L1547" s="191"/>
      <c r="M1547" s="191"/>
      <c r="N1547" s="191"/>
      <c r="O1547" s="191"/>
      <c r="P1547" s="191"/>
      <c r="Q1547" s="191"/>
      <c r="R1547" s="191"/>
      <c r="S1547" s="191"/>
      <c r="T1547" s="191"/>
      <c r="U1547" s="191"/>
      <c r="V1547" s="191"/>
      <c r="W1547" s="191"/>
      <c r="X1547" s="191"/>
      <c r="Y1547" s="191"/>
      <c r="Z1547" s="191"/>
      <c r="AA1547" s="191"/>
      <c r="AB1547" s="191"/>
      <c r="AC1547" s="191"/>
      <c r="AD1547" s="191"/>
    </row>
    <row r="1548" spans="1:30" s="159" customFormat="1" ht="13.8">
      <c r="A1548" s="409"/>
      <c r="B1548" s="441"/>
      <c r="C1548" s="388"/>
      <c r="D1548" s="398"/>
      <c r="E1548" s="399"/>
      <c r="F1548" s="401"/>
      <c r="G1548" s="401"/>
      <c r="H1548" s="401"/>
      <c r="I1548" s="401"/>
      <c r="J1548" s="401"/>
      <c r="K1548" s="191"/>
      <c r="L1548" s="191"/>
      <c r="M1548" s="191"/>
      <c r="N1548" s="191"/>
      <c r="O1548" s="191"/>
      <c r="P1548" s="191"/>
      <c r="Q1548" s="191"/>
      <c r="R1548" s="191"/>
      <c r="S1548" s="191"/>
      <c r="T1548" s="191"/>
      <c r="U1548" s="191"/>
      <c r="V1548" s="191"/>
      <c r="W1548" s="191"/>
      <c r="X1548" s="191"/>
      <c r="Y1548" s="191"/>
      <c r="Z1548" s="191"/>
      <c r="AA1548" s="191"/>
      <c r="AB1548" s="191"/>
      <c r="AC1548" s="191"/>
      <c r="AD1548" s="191"/>
    </row>
    <row r="1549" spans="1:30" s="159" customFormat="1" ht="13.8">
      <c r="A1549" s="409"/>
      <c r="B1549" s="441"/>
      <c r="C1549" s="388"/>
      <c r="D1549" s="398"/>
      <c r="E1549" s="399"/>
      <c r="F1549" s="401"/>
      <c r="G1549" s="401"/>
      <c r="H1549" s="401"/>
      <c r="I1549" s="401"/>
      <c r="J1549" s="401"/>
      <c r="K1549" s="191"/>
      <c r="L1549" s="191"/>
      <c r="M1549" s="191"/>
      <c r="N1549" s="191"/>
      <c r="O1549" s="191"/>
      <c r="P1549" s="191"/>
      <c r="Q1549" s="191"/>
      <c r="R1549" s="191"/>
      <c r="S1549" s="191"/>
      <c r="T1549" s="191"/>
      <c r="U1549" s="191"/>
      <c r="V1549" s="191"/>
      <c r="W1549" s="191"/>
      <c r="X1549" s="191"/>
      <c r="Y1549" s="191"/>
      <c r="Z1549" s="191"/>
      <c r="AA1549" s="191"/>
      <c r="AB1549" s="191"/>
      <c r="AC1549" s="191"/>
      <c r="AD1549" s="191"/>
    </row>
    <row r="1550" spans="1:30" s="159" customFormat="1" ht="13.8">
      <c r="A1550" s="409"/>
      <c r="B1550" s="441"/>
      <c r="C1550" s="388"/>
      <c r="D1550" s="404"/>
      <c r="E1550" s="399"/>
      <c r="F1550" s="401"/>
      <c r="G1550" s="401"/>
      <c r="H1550" s="401"/>
      <c r="I1550" s="401"/>
      <c r="J1550" s="407"/>
      <c r="K1550" s="191"/>
      <c r="L1550" s="191"/>
      <c r="M1550" s="191"/>
      <c r="N1550" s="191"/>
      <c r="O1550" s="191"/>
      <c r="P1550" s="191"/>
      <c r="Q1550" s="191"/>
      <c r="R1550" s="191"/>
      <c r="S1550" s="191"/>
      <c r="T1550" s="191"/>
      <c r="U1550" s="191"/>
      <c r="V1550" s="191"/>
      <c r="W1550" s="191"/>
      <c r="X1550" s="191"/>
      <c r="Y1550" s="191"/>
      <c r="Z1550" s="191"/>
      <c r="AA1550" s="191"/>
      <c r="AB1550" s="191"/>
      <c r="AC1550" s="191"/>
      <c r="AD1550" s="191"/>
    </row>
    <row r="1551" spans="1:30" s="159" customFormat="1" ht="13.8">
      <c r="A1551" s="409"/>
      <c r="B1551" s="441"/>
      <c r="C1551" s="388"/>
      <c r="D1551" s="408"/>
      <c r="E1551" s="409"/>
      <c r="F1551" s="407"/>
      <c r="G1551" s="407"/>
      <c r="H1551" s="407"/>
      <c r="I1551" s="407"/>
      <c r="J1551" s="407"/>
      <c r="K1551" s="191"/>
      <c r="L1551" s="191"/>
      <c r="M1551" s="191"/>
      <c r="N1551" s="191"/>
      <c r="O1551" s="191"/>
      <c r="P1551" s="191"/>
      <c r="Q1551" s="191"/>
      <c r="R1551" s="191"/>
      <c r="S1551" s="191"/>
      <c r="T1551" s="191"/>
      <c r="U1551" s="191"/>
      <c r="V1551" s="191"/>
      <c r="W1551" s="191"/>
      <c r="X1551" s="191"/>
      <c r="Y1551" s="191"/>
      <c r="Z1551" s="191"/>
      <c r="AA1551" s="191"/>
      <c r="AB1551" s="191"/>
      <c r="AC1551" s="191"/>
      <c r="AD1551" s="191"/>
    </row>
    <row r="1552" spans="1:30" s="199" customFormat="1" ht="13.8">
      <c r="A1552" s="409"/>
      <c r="B1552" s="441"/>
      <c r="C1552" s="388"/>
      <c r="D1552" s="410"/>
      <c r="E1552" s="409"/>
      <c r="F1552" s="407"/>
      <c r="G1552" s="401"/>
      <c r="H1552" s="401"/>
      <c r="I1552" s="407"/>
      <c r="J1552" s="407"/>
      <c r="K1552" s="191"/>
      <c r="L1552" s="191"/>
      <c r="M1552" s="191"/>
      <c r="N1552" s="191"/>
      <c r="O1552" s="191"/>
      <c r="P1552" s="191"/>
      <c r="Q1552" s="191"/>
      <c r="R1552" s="191"/>
      <c r="S1552" s="191"/>
      <c r="T1552" s="191"/>
      <c r="U1552" s="191"/>
      <c r="V1552" s="191"/>
      <c r="W1552" s="191"/>
      <c r="X1552" s="191"/>
      <c r="Y1552" s="191"/>
      <c r="Z1552" s="191"/>
      <c r="AA1552" s="191"/>
      <c r="AB1552" s="191"/>
      <c r="AC1552" s="191"/>
      <c r="AD1552" s="191"/>
    </row>
    <row r="1553" spans="1:30" s="159" customFormat="1" ht="13.8">
      <c r="A1553" s="409"/>
      <c r="B1553" s="441"/>
      <c r="C1553" s="388"/>
      <c r="D1553" s="398"/>
      <c r="E1553" s="399"/>
      <c r="F1553" s="401"/>
      <c r="G1553" s="401"/>
      <c r="H1553" s="401"/>
      <c r="I1553" s="401"/>
      <c r="J1553" s="401"/>
      <c r="K1553" s="191"/>
      <c r="L1553" s="191"/>
      <c r="M1553" s="191"/>
      <c r="N1553" s="191"/>
      <c r="O1553" s="191"/>
      <c r="P1553" s="191"/>
      <c r="Q1553" s="191"/>
      <c r="R1553" s="191"/>
      <c r="S1553" s="191"/>
      <c r="T1553" s="191"/>
      <c r="U1553" s="191"/>
      <c r="V1553" s="191"/>
      <c r="W1553" s="191"/>
      <c r="X1553" s="191"/>
      <c r="Y1553" s="191"/>
      <c r="Z1553" s="191"/>
      <c r="AA1553" s="191"/>
      <c r="AB1553" s="191"/>
      <c r="AC1553" s="191"/>
      <c r="AD1553" s="191"/>
    </row>
    <row r="1554" spans="1:30" s="159" customFormat="1" ht="13.8">
      <c r="A1554" s="409"/>
      <c r="B1554" s="441"/>
      <c r="C1554" s="388"/>
      <c r="D1554" s="398"/>
      <c r="E1554" s="399"/>
      <c r="F1554" s="401"/>
      <c r="G1554" s="401"/>
      <c r="H1554" s="401"/>
      <c r="I1554" s="401"/>
      <c r="J1554" s="401"/>
      <c r="K1554" s="191"/>
      <c r="L1554" s="191"/>
      <c r="M1554" s="191"/>
      <c r="N1554" s="191"/>
      <c r="O1554" s="191"/>
      <c r="P1554" s="191"/>
      <c r="Q1554" s="191"/>
      <c r="R1554" s="191"/>
      <c r="S1554" s="191"/>
      <c r="T1554" s="191"/>
      <c r="U1554" s="191"/>
      <c r="V1554" s="191"/>
      <c r="W1554" s="191"/>
      <c r="X1554" s="191"/>
      <c r="Y1554" s="191"/>
      <c r="Z1554" s="191"/>
      <c r="AA1554" s="191"/>
      <c r="AB1554" s="191"/>
      <c r="AC1554" s="191"/>
      <c r="AD1554" s="191"/>
    </row>
    <row r="1555" spans="1:30" s="159" customFormat="1" ht="13.8">
      <c r="A1555" s="409"/>
      <c r="B1555" s="441"/>
      <c r="C1555" s="388"/>
      <c r="D1555" s="398"/>
      <c r="E1555" s="399"/>
      <c r="F1555" s="401"/>
      <c r="G1555" s="401"/>
      <c r="H1555" s="401"/>
      <c r="I1555" s="401"/>
      <c r="J1555" s="401"/>
      <c r="K1555" s="191"/>
      <c r="L1555" s="191"/>
      <c r="M1555" s="191"/>
      <c r="N1555" s="191"/>
      <c r="O1555" s="191"/>
      <c r="P1555" s="191"/>
      <c r="Q1555" s="191"/>
      <c r="R1555" s="191"/>
      <c r="S1555" s="191"/>
      <c r="T1555" s="191"/>
      <c r="U1555" s="191"/>
      <c r="V1555" s="191"/>
      <c r="W1555" s="191"/>
      <c r="X1555" s="191"/>
      <c r="Y1555" s="191"/>
      <c r="Z1555" s="191"/>
      <c r="AA1555" s="191"/>
      <c r="AB1555" s="191"/>
      <c r="AC1555" s="191"/>
      <c r="AD1555" s="191"/>
    </row>
    <row r="1556" spans="1:30" s="159" customFormat="1" ht="13.8">
      <c r="A1556" s="409"/>
      <c r="B1556" s="441"/>
      <c r="C1556" s="388"/>
      <c r="D1556" s="404"/>
      <c r="E1556" s="399"/>
      <c r="F1556" s="401"/>
      <c r="G1556" s="401"/>
      <c r="H1556" s="401"/>
      <c r="I1556" s="401"/>
      <c r="J1556" s="407"/>
      <c r="K1556" s="191"/>
      <c r="L1556" s="191"/>
      <c r="M1556" s="191"/>
      <c r="N1556" s="191"/>
      <c r="O1556" s="191"/>
      <c r="P1556" s="191"/>
      <c r="Q1556" s="191"/>
      <c r="R1556" s="191"/>
      <c r="S1556" s="191"/>
      <c r="T1556" s="191"/>
      <c r="U1556" s="191"/>
      <c r="V1556" s="191"/>
      <c r="W1556" s="191"/>
      <c r="X1556" s="191"/>
      <c r="Y1556" s="191"/>
      <c r="Z1556" s="191"/>
      <c r="AA1556" s="191"/>
      <c r="AB1556" s="191"/>
      <c r="AC1556" s="191"/>
      <c r="AD1556" s="191"/>
    </row>
    <row r="1557" spans="1:30" s="191" customFormat="1" ht="13.8">
      <c r="A1557" s="409"/>
      <c r="B1557" s="441"/>
      <c r="C1557" s="388"/>
      <c r="D1557" s="404"/>
      <c r="E1557" s="399"/>
      <c r="F1557" s="401"/>
      <c r="G1557" s="401"/>
      <c r="H1557" s="401"/>
      <c r="I1557" s="401"/>
      <c r="J1557" s="407"/>
    </row>
    <row r="1558" spans="1:30" s="199" customFormat="1" ht="13.8">
      <c r="A1558" s="409"/>
      <c r="B1558" s="441"/>
      <c r="C1558" s="388"/>
      <c r="D1558" s="410"/>
      <c r="E1558" s="409"/>
      <c r="F1558" s="407"/>
      <c r="G1558" s="401"/>
      <c r="H1558" s="401"/>
      <c r="I1558" s="407"/>
      <c r="J1558" s="407"/>
      <c r="K1558" s="191"/>
      <c r="L1558" s="191"/>
      <c r="M1558" s="191"/>
      <c r="N1558" s="191"/>
      <c r="O1558" s="191"/>
      <c r="P1558" s="191"/>
      <c r="Q1558" s="191"/>
      <c r="R1558" s="191"/>
      <c r="S1558" s="191"/>
      <c r="T1558" s="191"/>
      <c r="U1558" s="191"/>
      <c r="V1558" s="191"/>
      <c r="W1558" s="191"/>
      <c r="X1558" s="191"/>
      <c r="Y1558" s="191"/>
      <c r="Z1558" s="191"/>
      <c r="AA1558" s="191"/>
      <c r="AB1558" s="191"/>
      <c r="AC1558" s="191"/>
      <c r="AD1558" s="191"/>
    </row>
    <row r="1559" spans="1:30" s="159" customFormat="1" ht="13.8">
      <c r="A1559" s="409"/>
      <c r="B1559" s="441"/>
      <c r="C1559" s="388"/>
      <c r="D1559" s="398"/>
      <c r="E1559" s="399"/>
      <c r="F1559" s="401"/>
      <c r="G1559" s="401"/>
      <c r="H1559" s="401"/>
      <c r="I1559" s="401"/>
      <c r="J1559" s="401"/>
      <c r="K1559" s="191"/>
      <c r="L1559" s="191"/>
      <c r="M1559" s="191"/>
      <c r="N1559" s="191"/>
      <c r="O1559" s="191"/>
      <c r="P1559" s="191"/>
      <c r="Q1559" s="191"/>
      <c r="R1559" s="191"/>
      <c r="S1559" s="191"/>
      <c r="T1559" s="191"/>
      <c r="U1559" s="191"/>
      <c r="V1559" s="191"/>
      <c r="W1559" s="191"/>
      <c r="X1559" s="191"/>
      <c r="Y1559" s="191"/>
      <c r="Z1559" s="191"/>
      <c r="AA1559" s="191"/>
      <c r="AB1559" s="191"/>
      <c r="AC1559" s="191"/>
      <c r="AD1559" s="191"/>
    </row>
    <row r="1560" spans="1:30" s="159" customFormat="1" ht="13.8">
      <c r="A1560" s="409"/>
      <c r="B1560" s="441"/>
      <c r="C1560" s="388"/>
      <c r="D1560" s="398"/>
      <c r="E1560" s="399"/>
      <c r="F1560" s="401"/>
      <c r="G1560" s="401"/>
      <c r="H1560" s="401"/>
      <c r="I1560" s="401"/>
      <c r="J1560" s="401"/>
      <c r="K1560" s="191"/>
      <c r="L1560" s="191"/>
      <c r="M1560" s="191"/>
      <c r="N1560" s="191"/>
      <c r="O1560" s="191"/>
      <c r="P1560" s="191"/>
      <c r="Q1560" s="191"/>
      <c r="R1560" s="191"/>
      <c r="S1560" s="191"/>
      <c r="T1560" s="191"/>
      <c r="U1560" s="191"/>
      <c r="V1560" s="191"/>
      <c r="W1560" s="191"/>
      <c r="X1560" s="191"/>
      <c r="Y1560" s="191"/>
      <c r="Z1560" s="191"/>
      <c r="AA1560" s="191"/>
      <c r="AB1560" s="191"/>
      <c r="AC1560" s="191"/>
      <c r="AD1560" s="191"/>
    </row>
    <row r="1561" spans="1:30" s="159" customFormat="1" ht="13.8">
      <c r="A1561" s="409"/>
      <c r="B1561" s="441"/>
      <c r="C1561" s="388"/>
      <c r="D1561" s="398"/>
      <c r="E1561" s="399"/>
      <c r="F1561" s="401"/>
      <c r="G1561" s="401"/>
      <c r="H1561" s="401"/>
      <c r="I1561" s="401"/>
      <c r="J1561" s="401"/>
      <c r="K1561" s="191"/>
      <c r="L1561" s="191"/>
      <c r="M1561" s="191"/>
      <c r="N1561" s="191"/>
      <c r="O1561" s="191"/>
      <c r="P1561" s="191"/>
      <c r="Q1561" s="191"/>
      <c r="R1561" s="191"/>
      <c r="S1561" s="191"/>
      <c r="T1561" s="191"/>
      <c r="U1561" s="191"/>
      <c r="V1561" s="191"/>
      <c r="W1561" s="191"/>
      <c r="X1561" s="191"/>
      <c r="Y1561" s="191"/>
      <c r="Z1561" s="191"/>
      <c r="AA1561" s="191"/>
      <c r="AB1561" s="191"/>
      <c r="AC1561" s="191"/>
      <c r="AD1561" s="191"/>
    </row>
    <row r="1562" spans="1:30" s="159" customFormat="1" ht="13.8">
      <c r="A1562" s="409"/>
      <c r="B1562" s="441"/>
      <c r="C1562" s="388"/>
      <c r="D1562" s="404"/>
      <c r="E1562" s="399"/>
      <c r="F1562" s="401"/>
      <c r="G1562" s="401"/>
      <c r="H1562" s="401"/>
      <c r="I1562" s="401"/>
      <c r="J1562" s="407"/>
      <c r="K1562" s="191"/>
      <c r="L1562" s="191"/>
      <c r="M1562" s="191"/>
      <c r="N1562" s="191"/>
      <c r="O1562" s="191"/>
      <c r="P1562" s="191"/>
      <c r="Q1562" s="191"/>
      <c r="R1562" s="191"/>
      <c r="S1562" s="191"/>
      <c r="T1562" s="191"/>
      <c r="U1562" s="191"/>
      <c r="V1562" s="191"/>
      <c r="W1562" s="191"/>
      <c r="X1562" s="191"/>
      <c r="Y1562" s="191"/>
      <c r="Z1562" s="191"/>
      <c r="AA1562" s="191"/>
      <c r="AB1562" s="191"/>
      <c r="AC1562" s="191"/>
      <c r="AD1562" s="191"/>
    </row>
    <row r="1563" spans="1:30" s="159" customFormat="1" ht="13.8">
      <c r="A1563" s="409"/>
      <c r="B1563" s="441"/>
      <c r="C1563" s="388"/>
      <c r="D1563" s="408"/>
      <c r="E1563" s="409"/>
      <c r="F1563" s="407"/>
      <c r="G1563" s="407"/>
      <c r="H1563" s="407"/>
      <c r="I1563" s="407"/>
      <c r="J1563" s="407"/>
      <c r="K1563" s="191"/>
      <c r="L1563" s="191"/>
      <c r="M1563" s="191"/>
      <c r="N1563" s="191"/>
      <c r="O1563" s="191"/>
      <c r="P1563" s="191"/>
      <c r="Q1563" s="191"/>
      <c r="R1563" s="191"/>
      <c r="S1563" s="191"/>
      <c r="T1563" s="191"/>
      <c r="U1563" s="191"/>
      <c r="V1563" s="191"/>
      <c r="W1563" s="191"/>
      <c r="X1563" s="191"/>
      <c r="Y1563" s="191"/>
      <c r="Z1563" s="191"/>
      <c r="AA1563" s="191"/>
      <c r="AB1563" s="191"/>
      <c r="AC1563" s="191"/>
      <c r="AD1563" s="191"/>
    </row>
    <row r="1564" spans="1:30" s="199" customFormat="1" ht="13.8">
      <c r="A1564" s="409"/>
      <c r="B1564" s="441"/>
      <c r="C1564" s="388"/>
      <c r="D1564" s="410"/>
      <c r="E1564" s="409"/>
      <c r="F1564" s="407"/>
      <c r="G1564" s="401"/>
      <c r="H1564" s="401"/>
      <c r="I1564" s="407"/>
      <c r="J1564" s="407"/>
      <c r="K1564" s="191"/>
      <c r="L1564" s="191"/>
      <c r="M1564" s="191"/>
      <c r="N1564" s="191"/>
      <c r="O1564" s="191"/>
      <c r="P1564" s="191"/>
      <c r="Q1564" s="191"/>
      <c r="R1564" s="191"/>
      <c r="S1564" s="191"/>
      <c r="T1564" s="191"/>
      <c r="U1564" s="191"/>
      <c r="V1564" s="191"/>
      <c r="W1564" s="191"/>
      <c r="X1564" s="191"/>
      <c r="Y1564" s="191"/>
      <c r="Z1564" s="191"/>
      <c r="AA1564" s="191"/>
      <c r="AB1564" s="191"/>
      <c r="AC1564" s="191"/>
      <c r="AD1564" s="191"/>
    </row>
    <row r="1565" spans="1:30" s="159" customFormat="1" ht="13.8">
      <c r="A1565" s="409"/>
      <c r="B1565" s="441"/>
      <c r="C1565" s="388"/>
      <c r="D1565" s="398"/>
      <c r="E1565" s="399"/>
      <c r="F1565" s="401"/>
      <c r="G1565" s="401"/>
      <c r="H1565" s="401"/>
      <c r="I1565" s="401"/>
      <c r="J1565" s="401"/>
      <c r="K1565" s="191"/>
      <c r="L1565" s="191"/>
      <c r="M1565" s="191"/>
      <c r="N1565" s="191"/>
      <c r="O1565" s="191"/>
      <c r="P1565" s="191"/>
      <c r="Q1565" s="191"/>
      <c r="R1565" s="191"/>
      <c r="S1565" s="191"/>
      <c r="T1565" s="191"/>
      <c r="U1565" s="191"/>
      <c r="V1565" s="191"/>
      <c r="W1565" s="191"/>
      <c r="X1565" s="191"/>
      <c r="Y1565" s="191"/>
      <c r="Z1565" s="191"/>
      <c r="AA1565" s="191"/>
      <c r="AB1565" s="191"/>
      <c r="AC1565" s="191"/>
      <c r="AD1565" s="191"/>
    </row>
    <row r="1566" spans="1:30" s="159" customFormat="1" ht="13.8">
      <c r="A1566" s="409"/>
      <c r="B1566" s="441"/>
      <c r="C1566" s="388"/>
      <c r="D1566" s="398"/>
      <c r="E1566" s="399"/>
      <c r="F1566" s="401"/>
      <c r="G1566" s="401"/>
      <c r="H1566" s="401"/>
      <c r="I1566" s="401"/>
      <c r="J1566" s="401"/>
      <c r="K1566" s="191"/>
      <c r="L1566" s="191"/>
      <c r="M1566" s="191"/>
      <c r="N1566" s="191"/>
      <c r="O1566" s="191"/>
      <c r="P1566" s="191"/>
      <c r="Q1566" s="191"/>
      <c r="R1566" s="191"/>
      <c r="S1566" s="191"/>
      <c r="T1566" s="191"/>
      <c r="U1566" s="191"/>
      <c r="V1566" s="191"/>
      <c r="W1566" s="191"/>
      <c r="X1566" s="191"/>
      <c r="Y1566" s="191"/>
      <c r="Z1566" s="191"/>
      <c r="AA1566" s="191"/>
      <c r="AB1566" s="191"/>
      <c r="AC1566" s="191"/>
      <c r="AD1566" s="191"/>
    </row>
    <row r="1567" spans="1:30" s="159" customFormat="1" ht="13.8">
      <c r="A1567" s="409"/>
      <c r="B1567" s="441"/>
      <c r="C1567" s="388"/>
      <c r="D1567" s="398"/>
      <c r="E1567" s="399"/>
      <c r="F1567" s="401"/>
      <c r="G1567" s="401"/>
      <c r="H1567" s="401"/>
      <c r="I1567" s="401"/>
      <c r="J1567" s="401"/>
      <c r="K1567" s="191"/>
      <c r="L1567" s="191"/>
      <c r="M1567" s="191"/>
      <c r="N1567" s="191"/>
      <c r="O1567" s="191"/>
      <c r="P1567" s="191"/>
      <c r="Q1567" s="191"/>
      <c r="R1567" s="191"/>
      <c r="S1567" s="191"/>
      <c r="T1567" s="191"/>
      <c r="U1567" s="191"/>
      <c r="V1567" s="191"/>
      <c r="W1567" s="191"/>
      <c r="X1567" s="191"/>
      <c r="Y1567" s="191"/>
      <c r="Z1567" s="191"/>
      <c r="AA1567" s="191"/>
      <c r="AB1567" s="191"/>
      <c r="AC1567" s="191"/>
      <c r="AD1567" s="191"/>
    </row>
    <row r="1568" spans="1:30" s="159" customFormat="1" ht="13.8">
      <c r="A1568" s="409"/>
      <c r="B1568" s="441"/>
      <c r="C1568" s="388"/>
      <c r="D1568" s="404"/>
      <c r="E1568" s="399"/>
      <c r="F1568" s="401"/>
      <c r="G1568" s="401"/>
      <c r="H1568" s="401"/>
      <c r="I1568" s="401"/>
      <c r="J1568" s="407"/>
      <c r="K1568" s="191"/>
      <c r="L1568" s="191"/>
      <c r="M1568" s="191"/>
      <c r="N1568" s="191"/>
      <c r="O1568" s="191"/>
      <c r="P1568" s="191"/>
      <c r="Q1568" s="191"/>
      <c r="R1568" s="191"/>
      <c r="S1568" s="191"/>
      <c r="T1568" s="191"/>
      <c r="U1568" s="191"/>
      <c r="V1568" s="191"/>
      <c r="W1568" s="191"/>
      <c r="X1568" s="191"/>
      <c r="Y1568" s="191"/>
      <c r="Z1568" s="191"/>
      <c r="AA1568" s="191"/>
      <c r="AB1568" s="191"/>
      <c r="AC1568" s="191"/>
      <c r="AD1568" s="191"/>
    </row>
    <row r="1569" spans="1:30" s="191" customFormat="1" ht="13.8">
      <c r="A1569" s="409"/>
      <c r="B1569" s="441"/>
      <c r="C1569" s="388"/>
      <c r="D1569" s="404"/>
      <c r="E1569" s="399"/>
      <c r="F1569" s="401"/>
      <c r="G1569" s="401"/>
      <c r="H1569" s="401"/>
      <c r="I1569" s="401"/>
      <c r="J1569" s="407"/>
    </row>
    <row r="1570" spans="1:30" s="199" customFormat="1" ht="13.8">
      <c r="A1570" s="409"/>
      <c r="B1570" s="441"/>
      <c r="C1570" s="388"/>
      <c r="D1570" s="410"/>
      <c r="E1570" s="409"/>
      <c r="F1570" s="407"/>
      <c r="G1570" s="401"/>
      <c r="H1570" s="401"/>
      <c r="I1570" s="407"/>
      <c r="J1570" s="407"/>
      <c r="K1570" s="191"/>
      <c r="L1570" s="191"/>
      <c r="M1570" s="191"/>
      <c r="N1570" s="191"/>
      <c r="O1570" s="191"/>
      <c r="P1570" s="191"/>
      <c r="Q1570" s="191"/>
      <c r="R1570" s="191"/>
      <c r="S1570" s="191"/>
      <c r="T1570" s="191"/>
      <c r="U1570" s="191"/>
      <c r="V1570" s="191"/>
      <c r="W1570" s="191"/>
      <c r="X1570" s="191"/>
      <c r="Y1570" s="191"/>
      <c r="Z1570" s="191"/>
      <c r="AA1570" s="191"/>
      <c r="AB1570" s="191"/>
      <c r="AC1570" s="191"/>
      <c r="AD1570" s="191"/>
    </row>
    <row r="1571" spans="1:30" s="159" customFormat="1" ht="13.8">
      <c r="A1571" s="409"/>
      <c r="B1571" s="441"/>
      <c r="C1571" s="388"/>
      <c r="D1571" s="398"/>
      <c r="E1571" s="399"/>
      <c r="F1571" s="401"/>
      <c r="G1571" s="401"/>
      <c r="H1571" s="401"/>
      <c r="I1571" s="401"/>
      <c r="J1571" s="401"/>
      <c r="K1571" s="191"/>
      <c r="L1571" s="191"/>
      <c r="M1571" s="191"/>
      <c r="N1571" s="191"/>
      <c r="O1571" s="191"/>
      <c r="P1571" s="191"/>
      <c r="Q1571" s="191"/>
      <c r="R1571" s="191"/>
      <c r="S1571" s="191"/>
      <c r="T1571" s="191"/>
      <c r="U1571" s="191"/>
      <c r="V1571" s="191"/>
      <c r="W1571" s="191"/>
      <c r="X1571" s="191"/>
      <c r="Y1571" s="191"/>
      <c r="Z1571" s="191"/>
      <c r="AA1571" s="191"/>
      <c r="AB1571" s="191"/>
      <c r="AC1571" s="191"/>
      <c r="AD1571" s="191"/>
    </row>
    <row r="1572" spans="1:30" s="159" customFormat="1" ht="13.8">
      <c r="A1572" s="409"/>
      <c r="B1572" s="441"/>
      <c r="C1572" s="388"/>
      <c r="D1572" s="398"/>
      <c r="E1572" s="399"/>
      <c r="F1572" s="401"/>
      <c r="G1572" s="401"/>
      <c r="H1572" s="401"/>
      <c r="I1572" s="401"/>
      <c r="J1572" s="401"/>
      <c r="K1572" s="191"/>
      <c r="L1572" s="191"/>
      <c r="M1572" s="191"/>
      <c r="N1572" s="191"/>
      <c r="O1572" s="191"/>
      <c r="P1572" s="191"/>
      <c r="Q1572" s="191"/>
      <c r="R1572" s="191"/>
      <c r="S1572" s="191"/>
      <c r="T1572" s="191"/>
      <c r="U1572" s="191"/>
      <c r="V1572" s="191"/>
      <c r="W1572" s="191"/>
      <c r="X1572" s="191"/>
      <c r="Y1572" s="191"/>
      <c r="Z1572" s="191"/>
      <c r="AA1572" s="191"/>
      <c r="AB1572" s="191"/>
      <c r="AC1572" s="191"/>
      <c r="AD1572" s="191"/>
    </row>
    <row r="1573" spans="1:30" s="159" customFormat="1" ht="13.8">
      <c r="A1573" s="409"/>
      <c r="B1573" s="441"/>
      <c r="C1573" s="388"/>
      <c r="D1573" s="404"/>
      <c r="E1573" s="399"/>
      <c r="F1573" s="401"/>
      <c r="G1573" s="401"/>
      <c r="H1573" s="401"/>
      <c r="I1573" s="401"/>
      <c r="J1573" s="407"/>
      <c r="K1573" s="191"/>
      <c r="L1573" s="191"/>
      <c r="M1573" s="191"/>
      <c r="N1573" s="191"/>
      <c r="O1573" s="191"/>
      <c r="P1573" s="191"/>
      <c r="Q1573" s="191"/>
      <c r="R1573" s="191"/>
      <c r="S1573" s="191"/>
      <c r="T1573" s="191"/>
      <c r="U1573" s="191"/>
      <c r="V1573" s="191"/>
      <c r="W1573" s="191"/>
      <c r="X1573" s="191"/>
      <c r="Y1573" s="191"/>
      <c r="Z1573" s="191"/>
      <c r="AA1573" s="191"/>
      <c r="AB1573" s="191"/>
      <c r="AC1573" s="191"/>
      <c r="AD1573" s="191"/>
    </row>
    <row r="1574" spans="1:30" s="159" customFormat="1" ht="13.8">
      <c r="A1574" s="409"/>
      <c r="B1574" s="441"/>
      <c r="C1574" s="388"/>
      <c r="D1574" s="408"/>
      <c r="E1574" s="409"/>
      <c r="F1574" s="407"/>
      <c r="G1574" s="407"/>
      <c r="H1574" s="407"/>
      <c r="I1574" s="407"/>
      <c r="J1574" s="407"/>
      <c r="K1574" s="191"/>
      <c r="L1574" s="191"/>
      <c r="M1574" s="191"/>
      <c r="N1574" s="191"/>
      <c r="O1574" s="191"/>
      <c r="P1574" s="191"/>
      <c r="Q1574" s="191"/>
      <c r="R1574" s="191"/>
      <c r="S1574" s="191"/>
      <c r="T1574" s="191"/>
      <c r="U1574" s="191"/>
      <c r="V1574" s="191"/>
      <c r="W1574" s="191"/>
      <c r="X1574" s="191"/>
      <c r="Y1574" s="191"/>
      <c r="Z1574" s="191"/>
      <c r="AA1574" s="191"/>
      <c r="AB1574" s="191"/>
      <c r="AC1574" s="191"/>
      <c r="AD1574" s="191"/>
    </row>
    <row r="1575" spans="1:30" s="199" customFormat="1" ht="13.8">
      <c r="A1575" s="409"/>
      <c r="B1575" s="441"/>
      <c r="C1575" s="388"/>
      <c r="D1575" s="410"/>
      <c r="E1575" s="409"/>
      <c r="F1575" s="407"/>
      <c r="G1575" s="401"/>
      <c r="H1575" s="401"/>
      <c r="I1575" s="407"/>
      <c r="J1575" s="407"/>
      <c r="K1575" s="191"/>
      <c r="L1575" s="191"/>
      <c r="M1575" s="191"/>
      <c r="N1575" s="191"/>
      <c r="O1575" s="191"/>
      <c r="P1575" s="191"/>
      <c r="Q1575" s="191"/>
      <c r="R1575" s="191"/>
      <c r="S1575" s="191"/>
      <c r="T1575" s="191"/>
      <c r="U1575" s="191"/>
      <c r="V1575" s="191"/>
      <c r="W1575" s="191"/>
      <c r="X1575" s="191"/>
      <c r="Y1575" s="191"/>
      <c r="Z1575" s="191"/>
      <c r="AA1575" s="191"/>
      <c r="AB1575" s="191"/>
      <c r="AC1575" s="191"/>
      <c r="AD1575" s="191"/>
    </row>
    <row r="1576" spans="1:30" s="159" customFormat="1" ht="13.8">
      <c r="A1576" s="409"/>
      <c r="B1576" s="441"/>
      <c r="C1576" s="388"/>
      <c r="D1576" s="398"/>
      <c r="E1576" s="399"/>
      <c r="F1576" s="401"/>
      <c r="G1576" s="401"/>
      <c r="H1576" s="401"/>
      <c r="I1576" s="401"/>
      <c r="J1576" s="401"/>
      <c r="K1576" s="191"/>
      <c r="L1576" s="191"/>
      <c r="M1576" s="191"/>
      <c r="N1576" s="191"/>
      <c r="O1576" s="191"/>
      <c r="P1576" s="191"/>
      <c r="Q1576" s="191"/>
      <c r="R1576" s="191"/>
      <c r="S1576" s="191"/>
      <c r="T1576" s="191"/>
      <c r="U1576" s="191"/>
      <c r="V1576" s="191"/>
      <c r="W1576" s="191"/>
      <c r="X1576" s="191"/>
      <c r="Y1576" s="191"/>
      <c r="Z1576" s="191"/>
      <c r="AA1576" s="191"/>
      <c r="AB1576" s="191"/>
      <c r="AC1576" s="191"/>
      <c r="AD1576" s="191"/>
    </row>
    <row r="1577" spans="1:30" s="159" customFormat="1" ht="13.8">
      <c r="A1577" s="409"/>
      <c r="B1577" s="441"/>
      <c r="C1577" s="388"/>
      <c r="D1577" s="404"/>
      <c r="E1577" s="399"/>
      <c r="F1577" s="401"/>
      <c r="G1577" s="401"/>
      <c r="H1577" s="401"/>
      <c r="I1577" s="401"/>
      <c r="J1577" s="407"/>
      <c r="K1577" s="191"/>
      <c r="L1577" s="191"/>
      <c r="M1577" s="191"/>
      <c r="N1577" s="191"/>
      <c r="O1577" s="191"/>
      <c r="P1577" s="191"/>
      <c r="Q1577" s="191"/>
      <c r="R1577" s="191"/>
      <c r="S1577" s="191"/>
      <c r="T1577" s="191"/>
      <c r="U1577" s="191"/>
      <c r="V1577" s="191"/>
      <c r="W1577" s="191"/>
      <c r="X1577" s="191"/>
      <c r="Y1577" s="191"/>
      <c r="Z1577" s="191"/>
      <c r="AA1577" s="191"/>
      <c r="AB1577" s="191"/>
      <c r="AC1577" s="191"/>
      <c r="AD1577" s="191"/>
    </row>
    <row r="1578" spans="1:30" s="18" customFormat="1" ht="13.8">
      <c r="A1578" s="409"/>
      <c r="B1578" s="441"/>
      <c r="C1578" s="388"/>
      <c r="D1578" s="408"/>
      <c r="E1578" s="409"/>
      <c r="F1578" s="407"/>
      <c r="G1578" s="407"/>
      <c r="H1578" s="407"/>
      <c r="I1578" s="407"/>
      <c r="J1578" s="407"/>
      <c r="K1578" s="152"/>
      <c r="L1578" s="152"/>
      <c r="M1578" s="152"/>
      <c r="N1578" s="152"/>
      <c r="O1578" s="152"/>
      <c r="P1578" s="152"/>
      <c r="Q1578" s="152"/>
      <c r="R1578" s="152"/>
      <c r="S1578" s="152"/>
      <c r="T1578" s="152"/>
      <c r="U1578" s="152"/>
      <c r="V1578" s="152"/>
      <c r="W1578" s="152"/>
      <c r="X1578" s="152"/>
      <c r="Y1578" s="152"/>
      <c r="Z1578" s="152"/>
      <c r="AA1578" s="152"/>
      <c r="AB1578" s="152"/>
      <c r="AC1578" s="152"/>
      <c r="AD1578" s="152"/>
    </row>
    <row r="1579" spans="1:30" s="198" customFormat="1" ht="13.8">
      <c r="A1579" s="409"/>
      <c r="B1579" s="441"/>
      <c r="C1579" s="388"/>
      <c r="D1579" s="410"/>
      <c r="E1579" s="409"/>
      <c r="F1579" s="407"/>
      <c r="G1579" s="407"/>
      <c r="H1579" s="407"/>
      <c r="I1579" s="407"/>
      <c r="J1579" s="407"/>
      <c r="K1579" s="191"/>
      <c r="L1579" s="191"/>
      <c r="M1579" s="191"/>
      <c r="N1579" s="191"/>
      <c r="O1579" s="191"/>
      <c r="P1579" s="191"/>
      <c r="Q1579" s="191"/>
      <c r="R1579" s="191"/>
      <c r="S1579" s="191"/>
      <c r="T1579" s="191"/>
      <c r="U1579" s="191"/>
      <c r="V1579" s="191"/>
      <c r="W1579" s="191"/>
      <c r="X1579" s="191"/>
      <c r="Y1579" s="191"/>
      <c r="Z1579" s="191"/>
      <c r="AA1579" s="191"/>
      <c r="AB1579" s="191"/>
      <c r="AC1579" s="191"/>
      <c r="AD1579" s="191"/>
    </row>
    <row r="1580" spans="1:30" s="18" customFormat="1" ht="13.8">
      <c r="A1580" s="409"/>
      <c r="B1580" s="441"/>
      <c r="C1580" s="388"/>
      <c r="D1580" s="408"/>
      <c r="E1580" s="409"/>
      <c r="F1580" s="407"/>
      <c r="G1580" s="407"/>
      <c r="H1580" s="407"/>
      <c r="I1580" s="407"/>
      <c r="J1580" s="407"/>
      <c r="K1580" s="152"/>
      <c r="L1580" s="152"/>
      <c r="M1580" s="152"/>
      <c r="N1580" s="152"/>
      <c r="O1580" s="152"/>
      <c r="P1580" s="152"/>
      <c r="Q1580" s="152"/>
      <c r="R1580" s="152"/>
      <c r="S1580" s="152"/>
      <c r="T1580" s="152"/>
      <c r="U1580" s="152"/>
      <c r="V1580" s="152"/>
      <c r="W1580" s="152"/>
      <c r="X1580" s="152"/>
      <c r="Y1580" s="152"/>
      <c r="Z1580" s="152"/>
      <c r="AA1580" s="152"/>
      <c r="AB1580" s="152"/>
      <c r="AC1580" s="152"/>
      <c r="AD1580" s="152"/>
    </row>
    <row r="1581" spans="1:30" s="199" customFormat="1" ht="13.8">
      <c r="A1581" s="409"/>
      <c r="B1581" s="441"/>
      <c r="C1581" s="388"/>
      <c r="D1581" s="410"/>
      <c r="E1581" s="409"/>
      <c r="F1581" s="407"/>
      <c r="G1581" s="401"/>
      <c r="H1581" s="401"/>
      <c r="I1581" s="407"/>
      <c r="J1581" s="407"/>
      <c r="K1581" s="191"/>
      <c r="L1581" s="191"/>
      <c r="M1581" s="191"/>
      <c r="N1581" s="191"/>
      <c r="O1581" s="191"/>
      <c r="P1581" s="191"/>
      <c r="Q1581" s="191"/>
      <c r="R1581" s="191"/>
      <c r="S1581" s="191"/>
      <c r="T1581" s="191"/>
      <c r="U1581" s="191"/>
      <c r="V1581" s="191"/>
      <c r="W1581" s="191"/>
      <c r="X1581" s="191"/>
      <c r="Y1581" s="191"/>
      <c r="Z1581" s="191"/>
      <c r="AA1581" s="191"/>
      <c r="AB1581" s="191"/>
      <c r="AC1581" s="191"/>
      <c r="AD1581" s="191"/>
    </row>
    <row r="1582" spans="1:30" s="159" customFormat="1" ht="13.8">
      <c r="A1582" s="409"/>
      <c r="B1582" s="441"/>
      <c r="C1582" s="388"/>
      <c r="D1582" s="398"/>
      <c r="E1582" s="399"/>
      <c r="F1582" s="401"/>
      <c r="G1582" s="401"/>
      <c r="H1582" s="401"/>
      <c r="I1582" s="401"/>
      <c r="J1582" s="401"/>
      <c r="K1582" s="191"/>
      <c r="L1582" s="191"/>
      <c r="M1582" s="191"/>
      <c r="N1582" s="191"/>
      <c r="O1582" s="191"/>
      <c r="P1582" s="191"/>
      <c r="Q1582" s="191"/>
      <c r="R1582" s="191"/>
      <c r="S1582" s="191"/>
      <c r="T1582" s="191"/>
      <c r="U1582" s="191"/>
      <c r="V1582" s="191"/>
      <c r="W1582" s="191"/>
      <c r="X1582" s="191"/>
      <c r="Y1582" s="191"/>
      <c r="Z1582" s="191"/>
      <c r="AA1582" s="191"/>
      <c r="AB1582" s="191"/>
      <c r="AC1582" s="191"/>
      <c r="AD1582" s="191"/>
    </row>
    <row r="1583" spans="1:30" s="159" customFormat="1" ht="13.8">
      <c r="A1583" s="409"/>
      <c r="B1583" s="441"/>
      <c r="C1583" s="388"/>
      <c r="D1583" s="398"/>
      <c r="E1583" s="399"/>
      <c r="F1583" s="401"/>
      <c r="G1583" s="401"/>
      <c r="H1583" s="401"/>
      <c r="I1583" s="401"/>
      <c r="J1583" s="401"/>
      <c r="K1583" s="191"/>
      <c r="L1583" s="191"/>
      <c r="M1583" s="191"/>
      <c r="N1583" s="191"/>
      <c r="O1583" s="191"/>
      <c r="P1583" s="191"/>
      <c r="Q1583" s="191"/>
      <c r="R1583" s="191"/>
      <c r="S1583" s="191"/>
      <c r="T1583" s="191"/>
      <c r="U1583" s="191"/>
      <c r="V1583" s="191"/>
      <c r="W1583" s="191"/>
      <c r="X1583" s="191"/>
      <c r="Y1583" s="191"/>
      <c r="Z1583" s="191"/>
      <c r="AA1583" s="191"/>
      <c r="AB1583" s="191"/>
      <c r="AC1583" s="191"/>
      <c r="AD1583" s="191"/>
    </row>
    <row r="1584" spans="1:30" s="159" customFormat="1" ht="13.8">
      <c r="A1584" s="409"/>
      <c r="B1584" s="441"/>
      <c r="C1584" s="388"/>
      <c r="D1584" s="398"/>
      <c r="E1584" s="399"/>
      <c r="F1584" s="401"/>
      <c r="G1584" s="401"/>
      <c r="H1584" s="401"/>
      <c r="I1584" s="401"/>
      <c r="J1584" s="401"/>
      <c r="K1584" s="191"/>
      <c r="L1584" s="191"/>
      <c r="M1584" s="191"/>
      <c r="N1584" s="191"/>
      <c r="O1584" s="191"/>
      <c r="P1584" s="191"/>
      <c r="Q1584" s="191"/>
      <c r="R1584" s="191"/>
      <c r="S1584" s="191"/>
      <c r="T1584" s="191"/>
      <c r="U1584" s="191"/>
      <c r="V1584" s="191"/>
      <c r="W1584" s="191"/>
      <c r="X1584" s="191"/>
      <c r="Y1584" s="191"/>
      <c r="Z1584" s="191"/>
      <c r="AA1584" s="191"/>
      <c r="AB1584" s="191"/>
      <c r="AC1584" s="191"/>
      <c r="AD1584" s="191"/>
    </row>
    <row r="1585" spans="1:30" s="159" customFormat="1" ht="13.8">
      <c r="A1585" s="409"/>
      <c r="B1585" s="441"/>
      <c r="C1585" s="388"/>
      <c r="D1585" s="398"/>
      <c r="E1585" s="399"/>
      <c r="F1585" s="401"/>
      <c r="G1585" s="401"/>
      <c r="H1585" s="401"/>
      <c r="I1585" s="401"/>
      <c r="J1585" s="401"/>
      <c r="K1585" s="191"/>
      <c r="L1585" s="191"/>
      <c r="M1585" s="191"/>
      <c r="N1585" s="191"/>
      <c r="O1585" s="191"/>
      <c r="P1585" s="191"/>
      <c r="Q1585" s="191"/>
      <c r="R1585" s="191"/>
      <c r="S1585" s="191"/>
      <c r="T1585" s="191"/>
      <c r="U1585" s="191"/>
      <c r="V1585" s="191"/>
      <c r="W1585" s="191"/>
      <c r="X1585" s="191"/>
      <c r="Y1585" s="191"/>
      <c r="Z1585" s="191"/>
      <c r="AA1585" s="191"/>
      <c r="AB1585" s="191"/>
      <c r="AC1585" s="191"/>
      <c r="AD1585" s="191"/>
    </row>
    <row r="1586" spans="1:30" s="159" customFormat="1" ht="13.8">
      <c r="A1586" s="409"/>
      <c r="B1586" s="441"/>
      <c r="C1586" s="388"/>
      <c r="D1586" s="404"/>
      <c r="E1586" s="399"/>
      <c r="F1586" s="401"/>
      <c r="G1586" s="401"/>
      <c r="H1586" s="401"/>
      <c r="I1586" s="401"/>
      <c r="J1586" s="407"/>
      <c r="K1586" s="191"/>
      <c r="L1586" s="191"/>
      <c r="M1586" s="191"/>
      <c r="N1586" s="191"/>
      <c r="O1586" s="191"/>
      <c r="P1586" s="191"/>
      <c r="Q1586" s="191"/>
      <c r="R1586" s="191"/>
      <c r="S1586" s="191"/>
      <c r="T1586" s="191"/>
      <c r="U1586" s="191"/>
      <c r="V1586" s="191"/>
      <c r="W1586" s="191"/>
      <c r="X1586" s="191"/>
      <c r="Y1586" s="191"/>
      <c r="Z1586" s="191"/>
      <c r="AA1586" s="191"/>
      <c r="AB1586" s="191"/>
      <c r="AC1586" s="191"/>
      <c r="AD1586" s="191"/>
    </row>
    <row r="1587" spans="1:30" s="159" customFormat="1" ht="13.8">
      <c r="A1587" s="409"/>
      <c r="B1587" s="441"/>
      <c r="C1587" s="388"/>
      <c r="D1587" s="408"/>
      <c r="E1587" s="409"/>
      <c r="F1587" s="407"/>
      <c r="G1587" s="407"/>
      <c r="H1587" s="407"/>
      <c r="I1587" s="407"/>
      <c r="J1587" s="407"/>
      <c r="K1587" s="191"/>
      <c r="L1587" s="191"/>
      <c r="M1587" s="191"/>
      <c r="N1587" s="191"/>
      <c r="O1587" s="191"/>
      <c r="P1587" s="191"/>
      <c r="Q1587" s="191"/>
      <c r="R1587" s="191"/>
      <c r="S1587" s="191"/>
      <c r="T1587" s="191"/>
      <c r="U1587" s="191"/>
      <c r="V1587" s="191"/>
      <c r="W1587" s="191"/>
      <c r="X1587" s="191"/>
      <c r="Y1587" s="191"/>
      <c r="Z1587" s="191"/>
      <c r="AA1587" s="191"/>
      <c r="AB1587" s="191"/>
      <c r="AC1587" s="191"/>
      <c r="AD1587" s="191"/>
    </row>
    <row r="1588" spans="1:30" s="199" customFormat="1" ht="13.8">
      <c r="A1588" s="409"/>
      <c r="B1588" s="441"/>
      <c r="C1588" s="388"/>
      <c r="D1588" s="410"/>
      <c r="E1588" s="409"/>
      <c r="F1588" s="407"/>
      <c r="G1588" s="401"/>
      <c r="H1588" s="401"/>
      <c r="I1588" s="407"/>
      <c r="J1588" s="407"/>
      <c r="K1588" s="191"/>
      <c r="L1588" s="191"/>
      <c r="M1588" s="191"/>
      <c r="N1588" s="191"/>
      <c r="O1588" s="191"/>
      <c r="P1588" s="191"/>
      <c r="Q1588" s="191"/>
      <c r="R1588" s="191"/>
      <c r="S1588" s="191"/>
      <c r="T1588" s="191"/>
      <c r="U1588" s="191"/>
      <c r="V1588" s="191"/>
      <c r="W1588" s="191"/>
      <c r="X1588" s="191"/>
      <c r="Y1588" s="191"/>
      <c r="Z1588" s="191"/>
      <c r="AA1588" s="191"/>
      <c r="AB1588" s="191"/>
      <c r="AC1588" s="191"/>
      <c r="AD1588" s="191"/>
    </row>
    <row r="1589" spans="1:30" s="159" customFormat="1" ht="13.8">
      <c r="A1589" s="409"/>
      <c r="B1589" s="441"/>
      <c r="C1589" s="388"/>
      <c r="D1589" s="398"/>
      <c r="E1589" s="399"/>
      <c r="F1589" s="401"/>
      <c r="G1589" s="401"/>
      <c r="H1589" s="401"/>
      <c r="I1589" s="401"/>
      <c r="J1589" s="401"/>
      <c r="K1589" s="191"/>
      <c r="L1589" s="191"/>
      <c r="M1589" s="191"/>
      <c r="N1589" s="191"/>
      <c r="O1589" s="191"/>
      <c r="P1589" s="191"/>
      <c r="Q1589" s="191"/>
      <c r="R1589" s="191"/>
      <c r="S1589" s="191"/>
      <c r="T1589" s="191"/>
      <c r="U1589" s="191"/>
      <c r="V1589" s="191"/>
      <c r="W1589" s="191"/>
      <c r="X1589" s="191"/>
      <c r="Y1589" s="191"/>
      <c r="Z1589" s="191"/>
      <c r="AA1589" s="191"/>
      <c r="AB1589" s="191"/>
      <c r="AC1589" s="191"/>
      <c r="AD1589" s="191"/>
    </row>
    <row r="1590" spans="1:30" s="159" customFormat="1" ht="13.8">
      <c r="A1590" s="409"/>
      <c r="B1590" s="441"/>
      <c r="C1590" s="388"/>
      <c r="D1590" s="404"/>
      <c r="E1590" s="399"/>
      <c r="F1590" s="401"/>
      <c r="G1590" s="401"/>
      <c r="H1590" s="401"/>
      <c r="I1590" s="401"/>
      <c r="J1590" s="407"/>
      <c r="K1590" s="191"/>
      <c r="L1590" s="191"/>
      <c r="M1590" s="191"/>
      <c r="N1590" s="191"/>
      <c r="O1590" s="191"/>
      <c r="P1590" s="191"/>
      <c r="Q1590" s="191"/>
      <c r="R1590" s="191"/>
      <c r="S1590" s="191"/>
      <c r="T1590" s="191"/>
      <c r="U1590" s="191"/>
      <c r="V1590" s="191"/>
      <c r="W1590" s="191"/>
      <c r="X1590" s="191"/>
      <c r="Y1590" s="191"/>
      <c r="Z1590" s="191"/>
      <c r="AA1590" s="191"/>
      <c r="AB1590" s="191"/>
      <c r="AC1590" s="191"/>
      <c r="AD1590" s="191"/>
    </row>
    <row r="1591" spans="1:30" s="159" customFormat="1" ht="13.8">
      <c r="A1591" s="409"/>
      <c r="B1591" s="441"/>
      <c r="C1591" s="388"/>
      <c r="D1591" s="408"/>
      <c r="E1591" s="409"/>
      <c r="F1591" s="407"/>
      <c r="G1591" s="407"/>
      <c r="H1591" s="407"/>
      <c r="I1591" s="407"/>
      <c r="J1591" s="407"/>
      <c r="K1591" s="191"/>
      <c r="L1591" s="191"/>
      <c r="M1591" s="191"/>
      <c r="N1591" s="191"/>
      <c r="O1591" s="191"/>
      <c r="P1591" s="191"/>
      <c r="Q1591" s="191"/>
      <c r="R1591" s="191"/>
      <c r="S1591" s="191"/>
      <c r="T1591" s="191"/>
      <c r="U1591" s="191"/>
      <c r="V1591" s="191"/>
      <c r="W1591" s="191"/>
      <c r="X1591" s="191"/>
      <c r="Y1591" s="191"/>
      <c r="Z1591" s="191"/>
      <c r="AA1591" s="191"/>
      <c r="AB1591" s="191"/>
      <c r="AC1591" s="191"/>
      <c r="AD1591" s="191"/>
    </row>
    <row r="1592" spans="1:30" s="198" customFormat="1" ht="13.8">
      <c r="A1592" s="409"/>
      <c r="B1592" s="441"/>
      <c r="C1592" s="388"/>
      <c r="D1592" s="410"/>
      <c r="E1592" s="409"/>
      <c r="F1592" s="407"/>
      <c r="G1592" s="407"/>
      <c r="H1592" s="407"/>
      <c r="I1592" s="407"/>
      <c r="J1592" s="407"/>
      <c r="K1592" s="191"/>
      <c r="L1592" s="191"/>
      <c r="M1592" s="191"/>
      <c r="N1592" s="191"/>
      <c r="O1592" s="191"/>
      <c r="P1592" s="191"/>
      <c r="Q1592" s="191"/>
      <c r="R1592" s="191"/>
      <c r="S1592" s="191"/>
      <c r="T1592" s="191"/>
      <c r="U1592" s="191"/>
      <c r="V1592" s="191"/>
      <c r="W1592" s="191"/>
      <c r="X1592" s="191"/>
      <c r="Y1592" s="191"/>
      <c r="Z1592" s="191"/>
      <c r="AA1592" s="191"/>
      <c r="AB1592" s="191"/>
      <c r="AC1592" s="191"/>
      <c r="AD1592" s="191"/>
    </row>
    <row r="1593" spans="1:30" s="18" customFormat="1" ht="13.8">
      <c r="A1593" s="409"/>
      <c r="B1593" s="441"/>
      <c r="C1593" s="388"/>
      <c r="D1593" s="408"/>
      <c r="E1593" s="409"/>
      <c r="F1593" s="407"/>
      <c r="G1593" s="407"/>
      <c r="H1593" s="407"/>
      <c r="I1593" s="407"/>
      <c r="J1593" s="407"/>
      <c r="K1593" s="152"/>
      <c r="L1593" s="152"/>
      <c r="M1593" s="152"/>
      <c r="N1593" s="152"/>
      <c r="O1593" s="152"/>
      <c r="P1593" s="152"/>
      <c r="Q1593" s="152"/>
      <c r="R1593" s="152"/>
      <c r="S1593" s="152"/>
      <c r="T1593" s="152"/>
      <c r="U1593" s="152"/>
      <c r="V1593" s="152"/>
      <c r="W1593" s="152"/>
      <c r="X1593" s="152"/>
      <c r="Y1593" s="152"/>
      <c r="Z1593" s="152"/>
      <c r="AA1593" s="152"/>
      <c r="AB1593" s="152"/>
      <c r="AC1593" s="152"/>
      <c r="AD1593" s="152"/>
    </row>
    <row r="1594" spans="1:30" s="199" customFormat="1" ht="13.8">
      <c r="A1594" s="409"/>
      <c r="B1594" s="441"/>
      <c r="C1594" s="388"/>
      <c r="D1594" s="410"/>
      <c r="E1594" s="409"/>
      <c r="F1594" s="407"/>
      <c r="G1594" s="401"/>
      <c r="H1594" s="401"/>
      <c r="I1594" s="407"/>
      <c r="J1594" s="407"/>
      <c r="K1594" s="191"/>
      <c r="L1594" s="191"/>
      <c r="M1594" s="191"/>
      <c r="N1594" s="191"/>
      <c r="O1594" s="191"/>
      <c r="P1594" s="191"/>
      <c r="Q1594" s="191"/>
      <c r="R1594" s="191"/>
      <c r="S1594" s="191"/>
      <c r="T1594" s="191"/>
      <c r="U1594" s="191"/>
      <c r="V1594" s="191"/>
      <c r="W1594" s="191"/>
      <c r="X1594" s="191"/>
      <c r="Y1594" s="191"/>
      <c r="Z1594" s="191"/>
      <c r="AA1594" s="191"/>
      <c r="AB1594" s="191"/>
      <c r="AC1594" s="191"/>
      <c r="AD1594" s="191"/>
    </row>
    <row r="1595" spans="1:30" s="159" customFormat="1" ht="13.8">
      <c r="A1595" s="409"/>
      <c r="B1595" s="441"/>
      <c r="C1595" s="388"/>
      <c r="D1595" s="404"/>
      <c r="E1595" s="399"/>
      <c r="F1595" s="401"/>
      <c r="G1595" s="401"/>
      <c r="H1595" s="401"/>
      <c r="I1595" s="401"/>
      <c r="J1595" s="401"/>
      <c r="K1595" s="191"/>
      <c r="L1595" s="191"/>
      <c r="M1595" s="191"/>
      <c r="N1595" s="191"/>
      <c r="O1595" s="191"/>
      <c r="P1595" s="191"/>
      <c r="Q1595" s="191"/>
      <c r="R1595" s="191"/>
      <c r="S1595" s="191"/>
      <c r="T1595" s="191"/>
      <c r="U1595" s="191"/>
      <c r="V1595" s="191"/>
      <c r="W1595" s="191"/>
      <c r="X1595" s="191"/>
      <c r="Y1595" s="191"/>
      <c r="Z1595" s="191"/>
      <c r="AA1595" s="191"/>
      <c r="AB1595" s="191"/>
      <c r="AC1595" s="191"/>
      <c r="AD1595" s="191"/>
    </row>
    <row r="1596" spans="1:30" s="159" customFormat="1" ht="13.8">
      <c r="A1596" s="409"/>
      <c r="B1596" s="441"/>
      <c r="C1596" s="388"/>
      <c r="D1596" s="404"/>
      <c r="E1596" s="399"/>
      <c r="F1596" s="401"/>
      <c r="G1596" s="401"/>
      <c r="H1596" s="401"/>
      <c r="I1596" s="401"/>
      <c r="J1596" s="401"/>
      <c r="K1596" s="191"/>
      <c r="L1596" s="191"/>
      <c r="M1596" s="191"/>
      <c r="N1596" s="191"/>
      <c r="O1596" s="191"/>
      <c r="P1596" s="191"/>
      <c r="Q1596" s="191"/>
      <c r="R1596" s="191"/>
      <c r="S1596" s="191"/>
      <c r="T1596" s="191"/>
      <c r="U1596" s="191"/>
      <c r="V1596" s="191"/>
      <c r="W1596" s="191"/>
      <c r="X1596" s="191"/>
      <c r="Y1596" s="191"/>
      <c r="Z1596" s="191"/>
      <c r="AA1596" s="191"/>
      <c r="AB1596" s="191"/>
      <c r="AC1596" s="191"/>
      <c r="AD1596" s="191"/>
    </row>
    <row r="1597" spans="1:30" s="159" customFormat="1" ht="13.8">
      <c r="A1597" s="409"/>
      <c r="B1597" s="441"/>
      <c r="C1597" s="388"/>
      <c r="D1597" s="398"/>
      <c r="E1597" s="399"/>
      <c r="F1597" s="401"/>
      <c r="G1597" s="401"/>
      <c r="H1597" s="401"/>
      <c r="I1597" s="401"/>
      <c r="J1597" s="401"/>
      <c r="K1597" s="191"/>
      <c r="L1597" s="191"/>
      <c r="M1597" s="191"/>
      <c r="N1597" s="191"/>
      <c r="O1597" s="191"/>
      <c r="P1597" s="191"/>
      <c r="Q1597" s="191"/>
      <c r="R1597" s="191"/>
      <c r="S1597" s="191"/>
      <c r="T1597" s="191"/>
      <c r="U1597" s="191"/>
      <c r="V1597" s="191"/>
      <c r="W1597" s="191"/>
      <c r="X1597" s="191"/>
      <c r="Y1597" s="191"/>
      <c r="Z1597" s="191"/>
      <c r="AA1597" s="191"/>
      <c r="AB1597" s="191"/>
      <c r="AC1597" s="191"/>
      <c r="AD1597" s="191"/>
    </row>
    <row r="1598" spans="1:30" s="159" customFormat="1" ht="13.8">
      <c r="A1598" s="409"/>
      <c r="B1598" s="441"/>
      <c r="C1598" s="388"/>
      <c r="D1598" s="398"/>
      <c r="E1598" s="399"/>
      <c r="F1598" s="401"/>
      <c r="G1598" s="401"/>
      <c r="H1598" s="401"/>
      <c r="I1598" s="401"/>
      <c r="J1598" s="401"/>
      <c r="K1598" s="191"/>
      <c r="L1598" s="191"/>
      <c r="M1598" s="191"/>
      <c r="N1598" s="191"/>
      <c r="O1598" s="191"/>
      <c r="P1598" s="191"/>
      <c r="Q1598" s="191"/>
      <c r="R1598" s="191"/>
      <c r="S1598" s="191"/>
      <c r="T1598" s="191"/>
      <c r="U1598" s="191"/>
      <c r="V1598" s="191"/>
      <c r="W1598" s="191"/>
      <c r="X1598" s="191"/>
      <c r="Y1598" s="191"/>
      <c r="Z1598" s="191"/>
      <c r="AA1598" s="191"/>
      <c r="AB1598" s="191"/>
      <c r="AC1598" s="191"/>
      <c r="AD1598" s="191"/>
    </row>
    <row r="1599" spans="1:30" s="159" customFormat="1" ht="13.8">
      <c r="A1599" s="409"/>
      <c r="B1599" s="441"/>
      <c r="C1599" s="388"/>
      <c r="D1599" s="404"/>
      <c r="E1599" s="399"/>
      <c r="F1599" s="401"/>
      <c r="G1599" s="401"/>
      <c r="H1599" s="401"/>
      <c r="I1599" s="401"/>
      <c r="J1599" s="407"/>
      <c r="K1599" s="191"/>
      <c r="L1599" s="191"/>
      <c r="M1599" s="191"/>
      <c r="N1599" s="191"/>
      <c r="O1599" s="191"/>
      <c r="P1599" s="191"/>
      <c r="Q1599" s="191"/>
      <c r="R1599" s="191"/>
      <c r="S1599" s="191"/>
      <c r="T1599" s="191"/>
      <c r="U1599" s="191"/>
      <c r="V1599" s="191"/>
      <c r="W1599" s="191"/>
      <c r="X1599" s="191"/>
      <c r="Y1599" s="191"/>
      <c r="Z1599" s="191"/>
      <c r="AA1599" s="191"/>
      <c r="AB1599" s="191"/>
      <c r="AC1599" s="191"/>
      <c r="AD1599" s="191"/>
    </row>
    <row r="1600" spans="1:30" s="159" customFormat="1" ht="13.8">
      <c r="A1600" s="409"/>
      <c r="B1600" s="441"/>
      <c r="C1600" s="388"/>
      <c r="D1600" s="408"/>
      <c r="E1600" s="409"/>
      <c r="F1600" s="407"/>
      <c r="G1600" s="407"/>
      <c r="H1600" s="407"/>
      <c r="I1600" s="407"/>
      <c r="J1600" s="407"/>
      <c r="K1600" s="191"/>
      <c r="L1600" s="191"/>
      <c r="M1600" s="191"/>
      <c r="N1600" s="191"/>
      <c r="O1600" s="191"/>
      <c r="P1600" s="191"/>
      <c r="Q1600" s="191"/>
      <c r="R1600" s="191"/>
      <c r="S1600" s="191"/>
      <c r="T1600" s="191"/>
      <c r="U1600" s="191"/>
      <c r="V1600" s="191"/>
      <c r="W1600" s="191"/>
      <c r="X1600" s="191"/>
      <c r="Y1600" s="191"/>
      <c r="Z1600" s="191"/>
      <c r="AA1600" s="191"/>
      <c r="AB1600" s="191"/>
      <c r="AC1600" s="191"/>
      <c r="AD1600" s="191"/>
    </row>
    <row r="1601" spans="1:30" s="199" customFormat="1" ht="13.8" customHeight="1">
      <c r="A1601" s="409"/>
      <c r="B1601" s="441"/>
      <c r="C1601" s="388"/>
      <c r="D1601" s="410"/>
      <c r="E1601" s="409"/>
      <c r="F1601" s="407"/>
      <c r="G1601" s="401"/>
      <c r="H1601" s="401"/>
      <c r="I1601" s="407"/>
      <c r="J1601" s="407"/>
      <c r="K1601" s="191"/>
      <c r="L1601" s="191"/>
      <c r="M1601" s="191"/>
      <c r="N1601" s="191"/>
      <c r="O1601" s="191"/>
      <c r="P1601" s="191"/>
      <c r="Q1601" s="191"/>
      <c r="R1601" s="191"/>
      <c r="S1601" s="191"/>
      <c r="T1601" s="191"/>
      <c r="U1601" s="191"/>
      <c r="V1601" s="191"/>
      <c r="W1601" s="191"/>
      <c r="X1601" s="191"/>
      <c r="Y1601" s="191"/>
      <c r="Z1601" s="191"/>
      <c r="AA1601" s="191"/>
      <c r="AB1601" s="191"/>
      <c r="AC1601" s="191"/>
      <c r="AD1601" s="191"/>
    </row>
    <row r="1602" spans="1:30" s="159" customFormat="1" ht="13.8">
      <c r="A1602" s="409"/>
      <c r="B1602" s="441"/>
      <c r="C1602" s="388"/>
      <c r="D1602" s="404"/>
      <c r="E1602" s="399"/>
      <c r="F1602" s="401"/>
      <c r="G1602" s="401"/>
      <c r="H1602" s="401"/>
      <c r="I1602" s="401"/>
      <c r="J1602" s="401"/>
      <c r="K1602" s="191"/>
      <c r="L1602" s="191"/>
      <c r="M1602" s="191"/>
      <c r="N1602" s="191"/>
      <c r="O1602" s="191"/>
      <c r="P1602" s="191"/>
      <c r="Q1602" s="191"/>
      <c r="R1602" s="191"/>
      <c r="S1602" s="191"/>
      <c r="T1602" s="191"/>
      <c r="U1602" s="191"/>
      <c r="V1602" s="191"/>
      <c r="W1602" s="191"/>
      <c r="X1602" s="191"/>
      <c r="Y1602" s="191"/>
      <c r="Z1602" s="191"/>
      <c r="AA1602" s="191"/>
      <c r="AB1602" s="191"/>
      <c r="AC1602" s="191"/>
      <c r="AD1602" s="191"/>
    </row>
    <row r="1603" spans="1:30" s="159" customFormat="1" ht="13.8">
      <c r="A1603" s="409"/>
      <c r="B1603" s="441"/>
      <c r="C1603" s="388"/>
      <c r="D1603" s="404"/>
      <c r="E1603" s="399"/>
      <c r="F1603" s="401"/>
      <c r="G1603" s="401"/>
      <c r="H1603" s="401"/>
      <c r="I1603" s="401"/>
      <c r="J1603" s="401"/>
      <c r="K1603" s="191"/>
      <c r="L1603" s="191"/>
      <c r="M1603" s="191"/>
      <c r="N1603" s="191"/>
      <c r="O1603" s="191"/>
      <c r="P1603" s="191"/>
      <c r="Q1603" s="191"/>
      <c r="R1603" s="191"/>
      <c r="S1603" s="191"/>
      <c r="T1603" s="191"/>
      <c r="U1603" s="191"/>
      <c r="V1603" s="191"/>
      <c r="W1603" s="191"/>
      <c r="X1603" s="191"/>
      <c r="Y1603" s="191"/>
      <c r="Z1603" s="191"/>
      <c r="AA1603" s="191"/>
      <c r="AB1603" s="191"/>
      <c r="AC1603" s="191"/>
      <c r="AD1603" s="191"/>
    </row>
    <row r="1604" spans="1:30" s="159" customFormat="1" ht="13.8">
      <c r="A1604" s="409"/>
      <c r="B1604" s="441"/>
      <c r="C1604" s="388"/>
      <c r="D1604" s="398"/>
      <c r="E1604" s="399"/>
      <c r="F1604" s="401"/>
      <c r="G1604" s="401"/>
      <c r="H1604" s="401"/>
      <c r="I1604" s="401"/>
      <c r="J1604" s="401"/>
      <c r="K1604" s="191"/>
      <c r="L1604" s="191"/>
      <c r="M1604" s="191"/>
      <c r="N1604" s="191"/>
      <c r="O1604" s="191"/>
      <c r="P1604" s="191"/>
      <c r="Q1604" s="191"/>
      <c r="R1604" s="191"/>
      <c r="S1604" s="191"/>
      <c r="T1604" s="191"/>
      <c r="U1604" s="191"/>
      <c r="V1604" s="191"/>
      <c r="W1604" s="191"/>
      <c r="X1604" s="191"/>
      <c r="Y1604" s="191"/>
      <c r="Z1604" s="191"/>
      <c r="AA1604" s="191"/>
      <c r="AB1604" s="191"/>
      <c r="AC1604" s="191"/>
      <c r="AD1604" s="191"/>
    </row>
    <row r="1605" spans="1:30" s="159" customFormat="1" ht="13.8">
      <c r="A1605" s="409"/>
      <c r="B1605" s="441"/>
      <c r="C1605" s="388"/>
      <c r="D1605" s="398"/>
      <c r="E1605" s="399"/>
      <c r="F1605" s="401"/>
      <c r="G1605" s="401"/>
      <c r="H1605" s="401"/>
      <c r="I1605" s="401"/>
      <c r="J1605" s="401"/>
      <c r="K1605" s="191"/>
      <c r="L1605" s="191"/>
      <c r="M1605" s="191"/>
      <c r="N1605" s="191"/>
      <c r="O1605" s="191"/>
      <c r="P1605" s="191"/>
      <c r="Q1605" s="191"/>
      <c r="R1605" s="191"/>
      <c r="S1605" s="191"/>
      <c r="T1605" s="191"/>
      <c r="U1605" s="191"/>
      <c r="V1605" s="191"/>
      <c r="W1605" s="191"/>
      <c r="X1605" s="191"/>
      <c r="Y1605" s="191"/>
      <c r="Z1605" s="191"/>
      <c r="AA1605" s="191"/>
      <c r="AB1605" s="191"/>
      <c r="AC1605" s="191"/>
      <c r="AD1605" s="191"/>
    </row>
    <row r="1606" spans="1:30" s="159" customFormat="1" ht="13.8">
      <c r="A1606" s="409"/>
      <c r="B1606" s="441"/>
      <c r="C1606" s="388"/>
      <c r="D1606" s="404"/>
      <c r="E1606" s="399"/>
      <c r="F1606" s="401"/>
      <c r="G1606" s="401"/>
      <c r="H1606" s="401"/>
      <c r="I1606" s="401"/>
      <c r="J1606" s="407"/>
      <c r="K1606" s="191"/>
      <c r="L1606" s="191"/>
      <c r="M1606" s="191"/>
      <c r="N1606" s="191"/>
      <c r="O1606" s="191"/>
      <c r="P1606" s="191"/>
      <c r="Q1606" s="191"/>
      <c r="R1606" s="191"/>
      <c r="S1606" s="191"/>
      <c r="T1606" s="191"/>
      <c r="U1606" s="191"/>
      <c r="V1606" s="191"/>
      <c r="W1606" s="191"/>
      <c r="X1606" s="191"/>
      <c r="Y1606" s="191"/>
      <c r="Z1606" s="191"/>
      <c r="AA1606" s="191"/>
      <c r="AB1606" s="191"/>
      <c r="AC1606" s="191"/>
      <c r="AD1606" s="191"/>
    </row>
    <row r="1607" spans="1:30" s="159" customFormat="1" ht="13.8">
      <c r="A1607" s="409"/>
      <c r="B1607" s="441"/>
      <c r="C1607" s="388"/>
      <c r="D1607" s="408"/>
      <c r="E1607" s="409"/>
      <c r="F1607" s="407"/>
      <c r="G1607" s="407"/>
      <c r="H1607" s="407"/>
      <c r="I1607" s="407"/>
      <c r="J1607" s="407"/>
      <c r="K1607" s="191"/>
      <c r="L1607" s="191"/>
      <c r="M1607" s="191"/>
      <c r="N1607" s="191"/>
      <c r="O1607" s="191"/>
      <c r="P1607" s="191"/>
      <c r="Q1607" s="191"/>
      <c r="R1607" s="191"/>
      <c r="S1607" s="191"/>
      <c r="T1607" s="191"/>
      <c r="U1607" s="191"/>
      <c r="V1607" s="191"/>
      <c r="W1607" s="191"/>
      <c r="X1607" s="191"/>
      <c r="Y1607" s="191"/>
      <c r="Z1607" s="191"/>
      <c r="AA1607" s="191"/>
      <c r="AB1607" s="191"/>
      <c r="AC1607" s="191"/>
      <c r="AD1607" s="191"/>
    </row>
    <row r="1608" spans="1:30" s="199" customFormat="1" ht="13.8">
      <c r="A1608" s="409"/>
      <c r="B1608" s="441"/>
      <c r="C1608" s="388"/>
      <c r="D1608" s="410"/>
      <c r="E1608" s="409"/>
      <c r="F1608" s="407"/>
      <c r="G1608" s="401"/>
      <c r="H1608" s="401"/>
      <c r="I1608" s="407"/>
      <c r="J1608" s="407"/>
      <c r="K1608" s="191"/>
      <c r="L1608" s="191"/>
      <c r="M1608" s="191"/>
      <c r="N1608" s="191"/>
      <c r="O1608" s="191"/>
      <c r="P1608" s="191"/>
      <c r="Q1608" s="191"/>
      <c r="R1608" s="191"/>
      <c r="S1608" s="191"/>
      <c r="T1608" s="191"/>
      <c r="U1608" s="191"/>
      <c r="V1608" s="191"/>
      <c r="W1608" s="191"/>
      <c r="X1608" s="191"/>
      <c r="Y1608" s="191"/>
      <c r="Z1608" s="191"/>
      <c r="AA1608" s="191"/>
      <c r="AB1608" s="191"/>
      <c r="AC1608" s="191"/>
      <c r="AD1608" s="191"/>
    </row>
    <row r="1609" spans="1:30" s="159" customFormat="1" ht="13.8">
      <c r="A1609" s="409"/>
      <c r="B1609" s="441"/>
      <c r="C1609" s="388"/>
      <c r="D1609" s="404"/>
      <c r="E1609" s="399"/>
      <c r="F1609" s="401"/>
      <c r="G1609" s="401"/>
      <c r="H1609" s="401"/>
      <c r="I1609" s="401"/>
      <c r="J1609" s="401"/>
      <c r="K1609" s="191"/>
      <c r="L1609" s="191"/>
      <c r="M1609" s="191"/>
      <c r="N1609" s="191"/>
      <c r="O1609" s="191"/>
      <c r="P1609" s="191"/>
      <c r="Q1609" s="191"/>
      <c r="R1609" s="191"/>
      <c r="S1609" s="191"/>
      <c r="T1609" s="191"/>
      <c r="U1609" s="191"/>
      <c r="V1609" s="191"/>
      <c r="W1609" s="191"/>
      <c r="X1609" s="191"/>
      <c r="Y1609" s="191"/>
      <c r="Z1609" s="191"/>
      <c r="AA1609" s="191"/>
      <c r="AB1609" s="191"/>
      <c r="AC1609" s="191"/>
      <c r="AD1609" s="191"/>
    </row>
    <row r="1610" spans="1:30" s="159" customFormat="1" ht="13.8">
      <c r="A1610" s="409"/>
      <c r="B1610" s="441"/>
      <c r="C1610" s="388"/>
      <c r="D1610" s="404"/>
      <c r="E1610" s="399"/>
      <c r="F1610" s="401"/>
      <c r="G1610" s="401"/>
      <c r="H1610" s="401"/>
      <c r="I1610" s="401"/>
      <c r="J1610" s="401"/>
      <c r="K1610" s="191"/>
      <c r="L1610" s="191"/>
      <c r="M1610" s="191"/>
      <c r="N1610" s="191"/>
      <c r="O1610" s="191"/>
      <c r="P1610" s="191"/>
      <c r="Q1610" s="191"/>
      <c r="R1610" s="191"/>
      <c r="S1610" s="191"/>
      <c r="T1610" s="191"/>
      <c r="U1610" s="191"/>
      <c r="V1610" s="191"/>
      <c r="W1610" s="191"/>
      <c r="X1610" s="191"/>
      <c r="Y1610" s="191"/>
      <c r="Z1610" s="191"/>
      <c r="AA1610" s="191"/>
      <c r="AB1610" s="191"/>
      <c r="AC1610" s="191"/>
      <c r="AD1610" s="191"/>
    </row>
    <row r="1611" spans="1:30" s="159" customFormat="1" ht="13.8">
      <c r="A1611" s="409"/>
      <c r="B1611" s="441"/>
      <c r="C1611" s="388"/>
      <c r="D1611" s="398"/>
      <c r="E1611" s="399"/>
      <c r="F1611" s="401"/>
      <c r="G1611" s="401"/>
      <c r="H1611" s="401"/>
      <c r="I1611" s="401"/>
      <c r="J1611" s="401"/>
      <c r="K1611" s="191"/>
      <c r="L1611" s="191"/>
      <c r="M1611" s="191"/>
      <c r="N1611" s="191"/>
      <c r="O1611" s="191"/>
      <c r="P1611" s="191"/>
      <c r="Q1611" s="191"/>
      <c r="R1611" s="191"/>
      <c r="S1611" s="191"/>
      <c r="T1611" s="191"/>
      <c r="U1611" s="191"/>
      <c r="V1611" s="191"/>
      <c r="W1611" s="191"/>
      <c r="X1611" s="191"/>
      <c r="Y1611" s="191"/>
      <c r="Z1611" s="191"/>
      <c r="AA1611" s="191"/>
      <c r="AB1611" s="191"/>
      <c r="AC1611" s="191"/>
      <c r="AD1611" s="191"/>
    </row>
    <row r="1612" spans="1:30" s="159" customFormat="1" ht="13.8">
      <c r="A1612" s="409"/>
      <c r="B1612" s="441"/>
      <c r="C1612" s="388"/>
      <c r="D1612" s="398"/>
      <c r="E1612" s="399"/>
      <c r="F1612" s="401"/>
      <c r="G1612" s="401"/>
      <c r="H1612" s="401"/>
      <c r="I1612" s="401"/>
      <c r="J1612" s="401"/>
      <c r="K1612" s="191"/>
      <c r="L1612" s="191"/>
      <c r="M1612" s="191"/>
      <c r="N1612" s="191"/>
      <c r="O1612" s="191"/>
      <c r="P1612" s="191"/>
      <c r="Q1612" s="191"/>
      <c r="R1612" s="191"/>
      <c r="S1612" s="191"/>
      <c r="T1612" s="191"/>
      <c r="U1612" s="191"/>
      <c r="V1612" s="191"/>
      <c r="W1612" s="191"/>
      <c r="X1612" s="191"/>
      <c r="Y1612" s="191"/>
      <c r="Z1612" s="191"/>
      <c r="AA1612" s="191"/>
      <c r="AB1612" s="191"/>
      <c r="AC1612" s="191"/>
      <c r="AD1612" s="191"/>
    </row>
    <row r="1613" spans="1:30" s="159" customFormat="1" ht="13.8">
      <c r="A1613" s="409"/>
      <c r="B1613" s="441"/>
      <c r="C1613" s="388"/>
      <c r="D1613" s="404"/>
      <c r="E1613" s="399"/>
      <c r="F1613" s="401"/>
      <c r="G1613" s="401"/>
      <c r="H1613" s="401"/>
      <c r="I1613" s="401"/>
      <c r="J1613" s="407"/>
      <c r="K1613" s="191"/>
      <c r="L1613" s="191"/>
      <c r="M1613" s="191"/>
      <c r="N1613" s="191"/>
      <c r="O1613" s="191"/>
      <c r="P1613" s="191"/>
      <c r="Q1613" s="191"/>
      <c r="R1613" s="191"/>
      <c r="S1613" s="191"/>
      <c r="T1613" s="191"/>
      <c r="U1613" s="191"/>
      <c r="V1613" s="191"/>
      <c r="W1613" s="191"/>
      <c r="X1613" s="191"/>
      <c r="Y1613" s="191"/>
      <c r="Z1613" s="191"/>
      <c r="AA1613" s="191"/>
      <c r="AB1613" s="191"/>
      <c r="AC1613" s="191"/>
      <c r="AD1613" s="191"/>
    </row>
    <row r="1614" spans="1:30" s="191" customFormat="1" ht="13.8">
      <c r="A1614" s="409"/>
      <c r="B1614" s="441"/>
      <c r="C1614" s="388"/>
      <c r="D1614" s="404"/>
      <c r="E1614" s="399"/>
      <c r="F1614" s="401"/>
      <c r="G1614" s="401"/>
      <c r="H1614" s="401"/>
      <c r="I1614" s="401"/>
      <c r="J1614" s="407"/>
    </row>
    <row r="1615" spans="1:30" s="210" customFormat="1" ht="13.8">
      <c r="A1615" s="409"/>
      <c r="B1615" s="441"/>
      <c r="C1615" s="388"/>
      <c r="D1615" s="408"/>
      <c r="E1615" s="409"/>
      <c r="F1615" s="407"/>
      <c r="G1615" s="407"/>
      <c r="H1615" s="407"/>
      <c r="I1615" s="407"/>
      <c r="J1615" s="407"/>
      <c r="K1615" s="380"/>
      <c r="L1615" s="381"/>
      <c r="M1615" s="191"/>
      <c r="N1615" s="191"/>
      <c r="O1615" s="191"/>
      <c r="P1615" s="191"/>
      <c r="Q1615" s="191"/>
      <c r="R1615" s="191"/>
      <c r="S1615" s="191"/>
      <c r="T1615" s="191"/>
      <c r="U1615" s="191"/>
      <c r="V1615" s="191"/>
      <c r="W1615" s="191"/>
      <c r="X1615" s="191"/>
      <c r="Y1615" s="191"/>
      <c r="Z1615" s="191"/>
      <c r="AA1615" s="191"/>
      <c r="AB1615" s="191"/>
      <c r="AC1615" s="191"/>
      <c r="AD1615" s="191"/>
    </row>
    <row r="1616" spans="1:30" s="18" customFormat="1" ht="13.8">
      <c r="A1616" s="409"/>
      <c r="B1616" s="441"/>
      <c r="C1616" s="388"/>
      <c r="D1616" s="421"/>
      <c r="E1616" s="409"/>
      <c r="F1616" s="407"/>
      <c r="G1616" s="407"/>
      <c r="H1616" s="407"/>
      <c r="I1616" s="407"/>
      <c r="J1616" s="407"/>
      <c r="K1616" s="152"/>
      <c r="L1616" s="152"/>
      <c r="M1616" s="152"/>
      <c r="N1616" s="152"/>
      <c r="O1616" s="152"/>
      <c r="P1616" s="152"/>
      <c r="Q1616" s="152"/>
      <c r="R1616" s="152"/>
      <c r="S1616" s="152"/>
      <c r="T1616" s="152"/>
      <c r="U1616" s="152"/>
      <c r="V1616" s="152"/>
      <c r="W1616" s="152"/>
      <c r="X1616" s="152"/>
      <c r="Y1616" s="152"/>
      <c r="Z1616" s="152"/>
      <c r="AA1616" s="152"/>
      <c r="AB1616" s="152"/>
      <c r="AC1616" s="152"/>
      <c r="AD1616" s="152"/>
    </row>
    <row r="1617" spans="1:30" s="198" customFormat="1" ht="13.8">
      <c r="A1617" s="409"/>
      <c r="B1617" s="441"/>
      <c r="C1617" s="388"/>
      <c r="D1617" s="410"/>
      <c r="E1617" s="409"/>
      <c r="F1617" s="407"/>
      <c r="G1617" s="401"/>
      <c r="H1617" s="407"/>
      <c r="I1617" s="407"/>
      <c r="J1617" s="407"/>
      <c r="K1617" s="191"/>
      <c r="L1617" s="191"/>
      <c r="M1617" s="191"/>
      <c r="N1617" s="191"/>
      <c r="O1617" s="191"/>
      <c r="P1617" s="191"/>
      <c r="Q1617" s="191"/>
      <c r="R1617" s="191"/>
      <c r="S1617" s="191"/>
      <c r="T1617" s="191"/>
      <c r="U1617" s="191"/>
      <c r="V1617" s="191"/>
      <c r="W1617" s="191"/>
      <c r="X1617" s="191"/>
      <c r="Y1617" s="191"/>
      <c r="Z1617" s="191"/>
      <c r="AA1617" s="191"/>
      <c r="AB1617" s="191"/>
      <c r="AC1617" s="191"/>
      <c r="AD1617" s="191"/>
    </row>
    <row r="1618" spans="1:30" s="159" customFormat="1" ht="13.8">
      <c r="A1618" s="409"/>
      <c r="B1618" s="441"/>
      <c r="C1618" s="388"/>
      <c r="D1618" s="404"/>
      <c r="E1618" s="399"/>
      <c r="F1618" s="401"/>
      <c r="G1618" s="401"/>
      <c r="H1618" s="401"/>
      <c r="I1618" s="401"/>
      <c r="J1618" s="401"/>
      <c r="K1618" s="191"/>
      <c r="L1618" s="191"/>
      <c r="M1618" s="191"/>
      <c r="N1618" s="191"/>
      <c r="O1618" s="191"/>
      <c r="P1618" s="191"/>
      <c r="Q1618" s="191"/>
      <c r="R1618" s="191"/>
      <c r="S1618" s="191"/>
      <c r="T1618" s="191"/>
      <c r="U1618" s="191"/>
      <c r="V1618" s="191"/>
      <c r="W1618" s="191"/>
      <c r="X1618" s="191"/>
      <c r="Y1618" s="191"/>
      <c r="Z1618" s="191"/>
      <c r="AA1618" s="191"/>
      <c r="AB1618" s="191"/>
      <c r="AC1618" s="191"/>
      <c r="AD1618" s="191"/>
    </row>
    <row r="1619" spans="1:30" s="159" customFormat="1" ht="13.8">
      <c r="A1619" s="409"/>
      <c r="B1619" s="441"/>
      <c r="C1619" s="388"/>
      <c r="D1619" s="398"/>
      <c r="E1619" s="399"/>
      <c r="F1619" s="401"/>
      <c r="G1619" s="401"/>
      <c r="H1619" s="401"/>
      <c r="I1619" s="401"/>
      <c r="J1619" s="401"/>
      <c r="K1619" s="191"/>
      <c r="L1619" s="191"/>
      <c r="M1619" s="191"/>
      <c r="N1619" s="191"/>
      <c r="O1619" s="191"/>
      <c r="P1619" s="191"/>
      <c r="Q1619" s="191"/>
      <c r="R1619" s="191"/>
      <c r="S1619" s="191"/>
      <c r="T1619" s="191"/>
      <c r="U1619" s="191"/>
      <c r="V1619" s="191"/>
      <c r="W1619" s="191"/>
      <c r="X1619" s="191"/>
      <c r="Y1619" s="191"/>
      <c r="Z1619" s="191"/>
      <c r="AA1619" s="191"/>
      <c r="AB1619" s="191"/>
      <c r="AC1619" s="191"/>
      <c r="AD1619" s="191"/>
    </row>
    <row r="1620" spans="1:30" s="159" customFormat="1" ht="13.8">
      <c r="A1620" s="409"/>
      <c r="B1620" s="441"/>
      <c r="C1620" s="388"/>
      <c r="D1620" s="398"/>
      <c r="E1620" s="399"/>
      <c r="F1620" s="401"/>
      <c r="G1620" s="401"/>
      <c r="H1620" s="401"/>
      <c r="I1620" s="401"/>
      <c r="J1620" s="401"/>
      <c r="K1620" s="191"/>
      <c r="L1620" s="191"/>
      <c r="M1620" s="191"/>
      <c r="N1620" s="191"/>
      <c r="O1620" s="191"/>
      <c r="P1620" s="191"/>
      <c r="Q1620" s="191"/>
      <c r="R1620" s="191"/>
      <c r="S1620" s="191"/>
      <c r="T1620" s="191"/>
      <c r="U1620" s="191"/>
      <c r="V1620" s="191"/>
      <c r="W1620" s="191"/>
      <c r="X1620" s="191"/>
      <c r="Y1620" s="191"/>
      <c r="Z1620" s="191"/>
      <c r="AA1620" s="191"/>
      <c r="AB1620" s="191"/>
      <c r="AC1620" s="191"/>
      <c r="AD1620" s="191"/>
    </row>
    <row r="1621" spans="1:30" s="159" customFormat="1" ht="13.8">
      <c r="A1621" s="409"/>
      <c r="B1621" s="441"/>
      <c r="C1621" s="388"/>
      <c r="D1621" s="404"/>
      <c r="E1621" s="399"/>
      <c r="F1621" s="401"/>
      <c r="G1621" s="401"/>
      <c r="H1621" s="401"/>
      <c r="I1621" s="401"/>
      <c r="J1621" s="401"/>
      <c r="K1621" s="191"/>
      <c r="L1621" s="191"/>
      <c r="M1621" s="191"/>
      <c r="N1621" s="191"/>
      <c r="O1621" s="191"/>
      <c r="P1621" s="191"/>
      <c r="Q1621" s="191"/>
      <c r="R1621" s="191"/>
      <c r="S1621" s="191"/>
      <c r="T1621" s="191"/>
      <c r="U1621" s="191"/>
      <c r="V1621" s="191"/>
      <c r="W1621" s="191"/>
      <c r="X1621" s="191"/>
      <c r="Y1621" s="191"/>
      <c r="Z1621" s="191"/>
      <c r="AA1621" s="191"/>
      <c r="AB1621" s="191"/>
      <c r="AC1621" s="191"/>
      <c r="AD1621" s="191"/>
    </row>
    <row r="1622" spans="1:30" s="159" customFormat="1" ht="13.8">
      <c r="A1622" s="409"/>
      <c r="B1622" s="441"/>
      <c r="C1622" s="388"/>
      <c r="D1622" s="398"/>
      <c r="E1622" s="399"/>
      <c r="F1622" s="401"/>
      <c r="G1622" s="401"/>
      <c r="H1622" s="401"/>
      <c r="I1622" s="401"/>
      <c r="J1622" s="401"/>
      <c r="K1622" s="191"/>
      <c r="L1622" s="191"/>
      <c r="M1622" s="191"/>
      <c r="N1622" s="191"/>
      <c r="O1622" s="191"/>
      <c r="P1622" s="191"/>
      <c r="Q1622" s="191"/>
      <c r="R1622" s="191"/>
      <c r="S1622" s="191"/>
      <c r="T1622" s="191"/>
      <c r="U1622" s="191"/>
      <c r="V1622" s="191"/>
      <c r="W1622" s="191"/>
      <c r="X1622" s="191"/>
      <c r="Y1622" s="191"/>
      <c r="Z1622" s="191"/>
      <c r="AA1622" s="191"/>
      <c r="AB1622" s="191"/>
      <c r="AC1622" s="191"/>
      <c r="AD1622" s="191"/>
    </row>
    <row r="1623" spans="1:30" s="159" customFormat="1" ht="13.8">
      <c r="A1623" s="409"/>
      <c r="B1623" s="441"/>
      <c r="C1623" s="388"/>
      <c r="D1623" s="398"/>
      <c r="E1623" s="399"/>
      <c r="F1623" s="401"/>
      <c r="G1623" s="401"/>
      <c r="H1623" s="401"/>
      <c r="I1623" s="401"/>
      <c r="J1623" s="401"/>
      <c r="K1623" s="191"/>
      <c r="L1623" s="191"/>
      <c r="M1623" s="191"/>
      <c r="N1623" s="191"/>
      <c r="O1623" s="191"/>
      <c r="P1623" s="191"/>
      <c r="Q1623" s="191"/>
      <c r="R1623" s="191"/>
      <c r="S1623" s="191"/>
      <c r="T1623" s="191"/>
      <c r="U1623" s="191"/>
      <c r="V1623" s="191"/>
      <c r="W1623" s="191"/>
      <c r="X1623" s="191"/>
      <c r="Y1623" s="191"/>
      <c r="Z1623" s="191"/>
      <c r="AA1623" s="191"/>
      <c r="AB1623" s="191"/>
      <c r="AC1623" s="191"/>
      <c r="AD1623" s="191"/>
    </row>
    <row r="1624" spans="1:30" s="159" customFormat="1" ht="13.8">
      <c r="A1624" s="409"/>
      <c r="B1624" s="441"/>
      <c r="C1624" s="388"/>
      <c r="D1624" s="404"/>
      <c r="E1624" s="399"/>
      <c r="F1624" s="401"/>
      <c r="G1624" s="401"/>
      <c r="H1624" s="401"/>
      <c r="I1624" s="401"/>
      <c r="J1624" s="407"/>
      <c r="K1624" s="191"/>
      <c r="L1624" s="191"/>
      <c r="M1624" s="191"/>
      <c r="N1624" s="191"/>
      <c r="O1624" s="191"/>
      <c r="P1624" s="191"/>
      <c r="Q1624" s="191"/>
      <c r="R1624" s="191"/>
      <c r="S1624" s="191"/>
      <c r="T1624" s="191"/>
      <c r="U1624" s="191"/>
      <c r="V1624" s="191"/>
      <c r="W1624" s="191"/>
      <c r="X1624" s="191"/>
      <c r="Y1624" s="191"/>
      <c r="Z1624" s="191"/>
      <c r="AA1624" s="191"/>
      <c r="AB1624" s="191"/>
      <c r="AC1624" s="191"/>
      <c r="AD1624" s="191"/>
    </row>
    <row r="1625" spans="1:30" s="159" customFormat="1" ht="13.8">
      <c r="A1625" s="409"/>
      <c r="B1625" s="441"/>
      <c r="C1625" s="388"/>
      <c r="D1625" s="408"/>
      <c r="E1625" s="409"/>
      <c r="F1625" s="407"/>
      <c r="G1625" s="407"/>
      <c r="H1625" s="407"/>
      <c r="I1625" s="407"/>
      <c r="J1625" s="407"/>
      <c r="K1625" s="191"/>
      <c r="L1625" s="191"/>
      <c r="M1625" s="191"/>
      <c r="N1625" s="191"/>
      <c r="O1625" s="191"/>
      <c r="P1625" s="191"/>
      <c r="Q1625" s="191"/>
      <c r="R1625" s="191"/>
      <c r="S1625" s="191"/>
      <c r="T1625" s="191"/>
      <c r="U1625" s="191"/>
      <c r="V1625" s="191"/>
      <c r="W1625" s="191"/>
      <c r="X1625" s="191"/>
      <c r="Y1625" s="191"/>
      <c r="Z1625" s="191"/>
      <c r="AA1625" s="191"/>
      <c r="AB1625" s="191"/>
      <c r="AC1625" s="191"/>
      <c r="AD1625" s="191"/>
    </row>
    <row r="1626" spans="1:30" s="198" customFormat="1" ht="13.8">
      <c r="A1626" s="409"/>
      <c r="B1626" s="441"/>
      <c r="C1626" s="388"/>
      <c r="D1626" s="410"/>
      <c r="E1626" s="409"/>
      <c r="F1626" s="407"/>
      <c r="G1626" s="401"/>
      <c r="H1626" s="407"/>
      <c r="I1626" s="407"/>
      <c r="J1626" s="407"/>
      <c r="K1626" s="191"/>
      <c r="L1626" s="191"/>
      <c r="M1626" s="191"/>
      <c r="N1626" s="191"/>
      <c r="O1626" s="191"/>
      <c r="P1626" s="191"/>
      <c r="Q1626" s="191"/>
      <c r="R1626" s="191"/>
      <c r="S1626" s="191"/>
      <c r="T1626" s="191"/>
      <c r="U1626" s="191"/>
      <c r="V1626" s="191"/>
      <c r="W1626" s="191"/>
      <c r="X1626" s="191"/>
      <c r="Y1626" s="191"/>
      <c r="Z1626" s="191"/>
      <c r="AA1626" s="191"/>
      <c r="AB1626" s="191"/>
      <c r="AC1626" s="191"/>
      <c r="AD1626" s="191"/>
    </row>
    <row r="1627" spans="1:30" s="159" customFormat="1" ht="13.8">
      <c r="A1627" s="409"/>
      <c r="B1627" s="441"/>
      <c r="C1627" s="388"/>
      <c r="D1627" s="398"/>
      <c r="E1627" s="399"/>
      <c r="F1627" s="401"/>
      <c r="G1627" s="401"/>
      <c r="H1627" s="401"/>
      <c r="I1627" s="401"/>
      <c r="J1627" s="401"/>
      <c r="K1627" s="191"/>
      <c r="L1627" s="191"/>
      <c r="M1627" s="191"/>
      <c r="N1627" s="191"/>
      <c r="O1627" s="191"/>
      <c r="P1627" s="191"/>
      <c r="Q1627" s="191"/>
      <c r="R1627" s="191"/>
      <c r="S1627" s="191"/>
      <c r="T1627" s="191"/>
      <c r="U1627" s="191"/>
      <c r="V1627" s="191"/>
      <c r="W1627" s="191"/>
      <c r="X1627" s="191"/>
      <c r="Y1627" s="191"/>
      <c r="Z1627" s="191"/>
      <c r="AA1627" s="191"/>
      <c r="AB1627" s="191"/>
      <c r="AC1627" s="191"/>
      <c r="AD1627" s="191"/>
    </row>
    <row r="1628" spans="1:30" s="159" customFormat="1" ht="13.8">
      <c r="A1628" s="409"/>
      <c r="B1628" s="441"/>
      <c r="C1628" s="388"/>
      <c r="D1628" s="404"/>
      <c r="E1628" s="399"/>
      <c r="F1628" s="401"/>
      <c r="G1628" s="401"/>
      <c r="H1628" s="401"/>
      <c r="I1628" s="401"/>
      <c r="J1628" s="407"/>
      <c r="K1628" s="191"/>
      <c r="L1628" s="191"/>
      <c r="M1628" s="191"/>
      <c r="N1628" s="191"/>
      <c r="O1628" s="191"/>
      <c r="P1628" s="191"/>
      <c r="Q1628" s="191"/>
      <c r="R1628" s="191"/>
      <c r="S1628" s="191"/>
      <c r="T1628" s="191"/>
      <c r="U1628" s="191"/>
      <c r="V1628" s="191"/>
      <c r="W1628" s="191"/>
      <c r="X1628" s="191"/>
      <c r="Y1628" s="191"/>
      <c r="Z1628" s="191"/>
      <c r="AA1628" s="191"/>
      <c r="AB1628" s="191"/>
      <c r="AC1628" s="191"/>
      <c r="AD1628" s="191"/>
    </row>
    <row r="1629" spans="1:30" s="159" customFormat="1" ht="13.8">
      <c r="A1629" s="409"/>
      <c r="B1629" s="441"/>
      <c r="C1629" s="388"/>
      <c r="D1629" s="408"/>
      <c r="E1629" s="409"/>
      <c r="F1629" s="407"/>
      <c r="G1629" s="407"/>
      <c r="H1629" s="407"/>
      <c r="I1629" s="407"/>
      <c r="J1629" s="407"/>
      <c r="K1629" s="191"/>
      <c r="L1629" s="191"/>
      <c r="M1629" s="191"/>
      <c r="N1629" s="191"/>
      <c r="O1629" s="191"/>
      <c r="P1629" s="191"/>
      <c r="Q1629" s="191"/>
      <c r="R1629" s="191"/>
      <c r="S1629" s="191"/>
      <c r="T1629" s="191"/>
      <c r="U1629" s="191"/>
      <c r="V1629" s="191"/>
      <c r="W1629" s="191"/>
      <c r="X1629" s="191"/>
      <c r="Y1629" s="191"/>
      <c r="Z1629" s="191"/>
      <c r="AA1629" s="191"/>
      <c r="AB1629" s="191"/>
      <c r="AC1629" s="191"/>
      <c r="AD1629" s="191"/>
    </row>
    <row r="1630" spans="1:30" s="198" customFormat="1" ht="13.8">
      <c r="A1630" s="409"/>
      <c r="B1630" s="441"/>
      <c r="C1630" s="389"/>
      <c r="D1630" s="411"/>
      <c r="E1630" s="409"/>
      <c r="F1630" s="407"/>
      <c r="G1630" s="401"/>
      <c r="H1630" s="407"/>
      <c r="I1630" s="407"/>
      <c r="J1630" s="407"/>
      <c r="K1630" s="191"/>
      <c r="L1630" s="191"/>
      <c r="M1630" s="191"/>
      <c r="N1630" s="191"/>
      <c r="O1630" s="191"/>
      <c r="P1630" s="191"/>
      <c r="Q1630" s="191"/>
      <c r="R1630" s="191"/>
      <c r="S1630" s="191"/>
      <c r="T1630" s="191"/>
      <c r="U1630" s="191"/>
      <c r="V1630" s="191"/>
      <c r="W1630" s="191"/>
      <c r="X1630" s="191"/>
      <c r="Y1630" s="191"/>
      <c r="Z1630" s="191"/>
      <c r="AA1630" s="191"/>
      <c r="AB1630" s="191"/>
      <c r="AC1630" s="191"/>
      <c r="AD1630" s="191"/>
    </row>
    <row r="1631" spans="1:30" s="159" customFormat="1" ht="13.8">
      <c r="A1631" s="409"/>
      <c r="B1631" s="441"/>
      <c r="C1631" s="388"/>
      <c r="D1631" s="404"/>
      <c r="E1631" s="399"/>
      <c r="F1631" s="401"/>
      <c r="G1631" s="401"/>
      <c r="H1631" s="401"/>
      <c r="I1631" s="401"/>
      <c r="J1631" s="401"/>
      <c r="K1631" s="191"/>
      <c r="L1631" s="191"/>
      <c r="M1631" s="191"/>
      <c r="N1631" s="191"/>
      <c r="O1631" s="191"/>
      <c r="P1631" s="191"/>
      <c r="Q1631" s="191"/>
      <c r="R1631" s="191"/>
      <c r="S1631" s="191"/>
      <c r="T1631" s="191"/>
      <c r="U1631" s="191"/>
      <c r="V1631" s="191"/>
      <c r="W1631" s="191"/>
      <c r="X1631" s="191"/>
      <c r="Y1631" s="191"/>
      <c r="Z1631" s="191"/>
      <c r="AA1631" s="191"/>
      <c r="AB1631" s="191"/>
      <c r="AC1631" s="191"/>
      <c r="AD1631" s="191"/>
    </row>
    <row r="1632" spans="1:30" s="159" customFormat="1" ht="13.8">
      <c r="A1632" s="409"/>
      <c r="B1632" s="441"/>
      <c r="C1632" s="388"/>
      <c r="D1632" s="398"/>
      <c r="E1632" s="399"/>
      <c r="F1632" s="401"/>
      <c r="G1632" s="401"/>
      <c r="H1632" s="401"/>
      <c r="I1632" s="401"/>
      <c r="J1632" s="401"/>
      <c r="K1632" s="191"/>
      <c r="L1632" s="191"/>
      <c r="M1632" s="191"/>
      <c r="N1632" s="191"/>
      <c r="O1632" s="191"/>
      <c r="P1632" s="191"/>
      <c r="Q1632" s="191"/>
      <c r="R1632" s="191"/>
      <c r="S1632" s="191"/>
      <c r="T1632" s="191"/>
      <c r="U1632" s="191"/>
      <c r="V1632" s="191"/>
      <c r="W1632" s="191"/>
      <c r="X1632" s="191"/>
      <c r="Y1632" s="191"/>
      <c r="Z1632" s="191"/>
      <c r="AA1632" s="191"/>
      <c r="AB1632" s="191"/>
      <c r="AC1632" s="191"/>
      <c r="AD1632" s="191"/>
    </row>
    <row r="1633" spans="1:30" s="159" customFormat="1" ht="13.8">
      <c r="A1633" s="409"/>
      <c r="B1633" s="441"/>
      <c r="C1633" s="388"/>
      <c r="D1633" s="398"/>
      <c r="E1633" s="399"/>
      <c r="F1633" s="401"/>
      <c r="G1633" s="401"/>
      <c r="H1633" s="401"/>
      <c r="I1633" s="401"/>
      <c r="J1633" s="401"/>
      <c r="K1633" s="191"/>
      <c r="L1633" s="191"/>
      <c r="M1633" s="191"/>
      <c r="N1633" s="191"/>
      <c r="O1633" s="191"/>
      <c r="P1633" s="191"/>
      <c r="Q1633" s="191"/>
      <c r="R1633" s="191"/>
      <c r="S1633" s="191"/>
      <c r="T1633" s="191"/>
      <c r="U1633" s="191"/>
      <c r="V1633" s="191"/>
      <c r="W1633" s="191"/>
      <c r="X1633" s="191"/>
      <c r="Y1633" s="191"/>
      <c r="Z1633" s="191"/>
      <c r="AA1633" s="191"/>
      <c r="AB1633" s="191"/>
      <c r="AC1633" s="191"/>
      <c r="AD1633" s="191"/>
    </row>
    <row r="1634" spans="1:30" s="159" customFormat="1" ht="13.8">
      <c r="A1634" s="409"/>
      <c r="B1634" s="441"/>
      <c r="C1634" s="388"/>
      <c r="D1634" s="398"/>
      <c r="E1634" s="399"/>
      <c r="F1634" s="401"/>
      <c r="G1634" s="401"/>
      <c r="H1634" s="401"/>
      <c r="I1634" s="401"/>
      <c r="J1634" s="401"/>
      <c r="K1634" s="191"/>
      <c r="L1634" s="191"/>
      <c r="M1634" s="191"/>
      <c r="N1634" s="191"/>
      <c r="O1634" s="191"/>
      <c r="P1634" s="191"/>
      <c r="Q1634" s="191"/>
      <c r="R1634" s="191"/>
      <c r="S1634" s="191"/>
      <c r="T1634" s="191"/>
      <c r="U1634" s="191"/>
      <c r="V1634" s="191"/>
      <c r="W1634" s="191"/>
      <c r="X1634" s="191"/>
      <c r="Y1634" s="191"/>
      <c r="Z1634" s="191"/>
      <c r="AA1634" s="191"/>
      <c r="AB1634" s="191"/>
      <c r="AC1634" s="191"/>
      <c r="AD1634" s="191"/>
    </row>
    <row r="1635" spans="1:30" s="159" customFormat="1" ht="13.8">
      <c r="A1635" s="409"/>
      <c r="B1635" s="441"/>
      <c r="C1635" s="388"/>
      <c r="D1635" s="404"/>
      <c r="E1635" s="399"/>
      <c r="F1635" s="401"/>
      <c r="G1635" s="401"/>
      <c r="H1635" s="401"/>
      <c r="I1635" s="401"/>
      <c r="J1635" s="407"/>
      <c r="K1635" s="191"/>
      <c r="L1635" s="191"/>
      <c r="M1635" s="191"/>
      <c r="N1635" s="191"/>
      <c r="O1635" s="191"/>
      <c r="P1635" s="191"/>
      <c r="Q1635" s="191"/>
      <c r="R1635" s="191"/>
      <c r="S1635" s="191"/>
      <c r="T1635" s="191"/>
      <c r="U1635" s="191"/>
      <c r="V1635" s="191"/>
      <c r="W1635" s="191"/>
      <c r="X1635" s="191"/>
      <c r="Y1635" s="191"/>
      <c r="Z1635" s="191"/>
      <c r="AA1635" s="191"/>
      <c r="AB1635" s="191"/>
      <c r="AC1635" s="191"/>
      <c r="AD1635" s="191"/>
    </row>
    <row r="1636" spans="1:30" s="159" customFormat="1" ht="13.8">
      <c r="A1636" s="409"/>
      <c r="B1636" s="441"/>
      <c r="C1636" s="388"/>
      <c r="D1636" s="408"/>
      <c r="E1636" s="409"/>
      <c r="F1636" s="407"/>
      <c r="G1636" s="407"/>
      <c r="H1636" s="407"/>
      <c r="I1636" s="407"/>
      <c r="J1636" s="407"/>
      <c r="K1636" s="191"/>
      <c r="L1636" s="191"/>
      <c r="M1636" s="191"/>
      <c r="N1636" s="191"/>
      <c r="O1636" s="191"/>
      <c r="P1636" s="191"/>
      <c r="Q1636" s="191"/>
      <c r="R1636" s="191"/>
      <c r="S1636" s="191"/>
      <c r="T1636" s="191"/>
      <c r="U1636" s="191"/>
      <c r="V1636" s="191"/>
      <c r="W1636" s="191"/>
      <c r="X1636" s="191"/>
      <c r="Y1636" s="191"/>
      <c r="Z1636" s="191"/>
      <c r="AA1636" s="191"/>
      <c r="AB1636" s="191"/>
      <c r="AC1636" s="191"/>
      <c r="AD1636" s="191"/>
    </row>
    <row r="1637" spans="1:30" s="202" customFormat="1" ht="39.6" customHeight="1">
      <c r="A1637" s="409"/>
      <c r="B1637" s="441"/>
      <c r="C1637" s="389"/>
      <c r="D1637" s="419"/>
      <c r="E1637" s="409"/>
      <c r="F1637" s="407"/>
      <c r="G1637" s="401"/>
      <c r="H1637" s="407"/>
      <c r="I1637" s="407"/>
      <c r="J1637" s="407"/>
      <c r="K1637" s="152"/>
      <c r="L1637" s="152"/>
      <c r="M1637" s="152"/>
      <c r="N1637" s="152"/>
      <c r="O1637" s="152"/>
      <c r="P1637" s="152"/>
      <c r="Q1637" s="152"/>
      <c r="R1637" s="152"/>
      <c r="S1637" s="152"/>
      <c r="T1637" s="152"/>
      <c r="U1637" s="152"/>
      <c r="V1637" s="152"/>
      <c r="W1637" s="152"/>
      <c r="X1637" s="152"/>
      <c r="Y1637" s="152"/>
      <c r="Z1637" s="152"/>
      <c r="AA1637" s="152"/>
      <c r="AB1637" s="152"/>
      <c r="AC1637" s="152"/>
      <c r="AD1637" s="152"/>
    </row>
    <row r="1638" spans="1:30" s="159" customFormat="1" ht="13.8">
      <c r="A1638" s="409"/>
      <c r="B1638" s="441"/>
      <c r="C1638" s="388"/>
      <c r="D1638" s="404"/>
      <c r="E1638" s="399"/>
      <c r="F1638" s="401"/>
      <c r="G1638" s="401"/>
      <c r="H1638" s="401"/>
      <c r="I1638" s="401"/>
      <c r="J1638" s="401"/>
      <c r="K1638" s="191"/>
      <c r="L1638" s="191"/>
      <c r="M1638" s="191"/>
      <c r="N1638" s="191"/>
      <c r="O1638" s="191"/>
      <c r="P1638" s="191"/>
      <c r="Q1638" s="191"/>
      <c r="R1638" s="191"/>
      <c r="S1638" s="191"/>
      <c r="T1638" s="191"/>
      <c r="U1638" s="191"/>
      <c r="V1638" s="191"/>
      <c r="W1638" s="191"/>
      <c r="X1638" s="191"/>
      <c r="Y1638" s="191"/>
      <c r="Z1638" s="191"/>
      <c r="AA1638" s="191"/>
      <c r="AB1638" s="191"/>
      <c r="AC1638" s="191"/>
      <c r="AD1638" s="191"/>
    </row>
    <row r="1639" spans="1:30" s="159" customFormat="1" ht="13.8">
      <c r="A1639" s="409"/>
      <c r="B1639" s="441"/>
      <c r="C1639" s="388"/>
      <c r="D1639" s="404"/>
      <c r="E1639" s="399"/>
      <c r="F1639" s="401"/>
      <c r="G1639" s="401"/>
      <c r="H1639" s="401"/>
      <c r="I1639" s="401"/>
      <c r="J1639" s="407"/>
      <c r="K1639" s="191"/>
      <c r="L1639" s="191"/>
      <c r="M1639" s="191"/>
      <c r="N1639" s="191"/>
      <c r="O1639" s="191"/>
      <c r="P1639" s="191"/>
      <c r="Q1639" s="191"/>
      <c r="R1639" s="191"/>
      <c r="S1639" s="191"/>
      <c r="T1639" s="191"/>
      <c r="U1639" s="191"/>
      <c r="V1639" s="191"/>
      <c r="W1639" s="191"/>
      <c r="X1639" s="191"/>
      <c r="Y1639" s="191"/>
      <c r="Z1639" s="191"/>
      <c r="AA1639" s="191"/>
      <c r="AB1639" s="191"/>
      <c r="AC1639" s="191"/>
      <c r="AD1639" s="191"/>
    </row>
    <row r="1640" spans="1:30" s="191" customFormat="1" ht="13.8">
      <c r="A1640" s="409"/>
      <c r="B1640" s="441"/>
      <c r="C1640" s="388"/>
      <c r="D1640" s="404"/>
      <c r="E1640" s="399"/>
      <c r="F1640" s="401"/>
      <c r="G1640" s="401"/>
      <c r="H1640" s="401"/>
      <c r="I1640" s="401"/>
      <c r="J1640" s="407"/>
    </row>
    <row r="1641" spans="1:30" s="202" customFormat="1" ht="42" customHeight="1">
      <c r="A1641" s="409"/>
      <c r="B1641" s="441"/>
      <c r="C1641" s="389"/>
      <c r="D1641" s="419"/>
      <c r="E1641" s="409"/>
      <c r="F1641" s="407"/>
      <c r="G1641" s="401"/>
      <c r="H1641" s="407"/>
      <c r="I1641" s="407"/>
      <c r="J1641" s="407"/>
      <c r="K1641" s="152"/>
      <c r="L1641" s="152"/>
      <c r="M1641" s="152"/>
      <c r="N1641" s="152"/>
      <c r="O1641" s="152"/>
      <c r="P1641" s="152"/>
      <c r="Q1641" s="152"/>
      <c r="R1641" s="152"/>
      <c r="S1641" s="152"/>
      <c r="T1641" s="152"/>
      <c r="U1641" s="152"/>
      <c r="V1641" s="152"/>
      <c r="W1641" s="152"/>
      <c r="X1641" s="152"/>
      <c r="Y1641" s="152"/>
      <c r="Z1641" s="152"/>
      <c r="AA1641" s="152"/>
      <c r="AB1641" s="152"/>
      <c r="AC1641" s="152"/>
      <c r="AD1641" s="152"/>
    </row>
    <row r="1642" spans="1:30" s="159" customFormat="1" ht="13.8">
      <c r="A1642" s="409"/>
      <c r="B1642" s="441"/>
      <c r="C1642" s="388"/>
      <c r="D1642" s="404"/>
      <c r="E1642" s="399"/>
      <c r="F1642" s="401"/>
      <c r="G1642" s="401"/>
      <c r="H1642" s="401"/>
      <c r="I1642" s="401"/>
      <c r="J1642" s="401"/>
      <c r="K1642" s="191"/>
      <c r="L1642" s="191"/>
      <c r="M1642" s="191"/>
      <c r="N1642" s="191"/>
      <c r="O1642" s="191"/>
      <c r="P1642" s="191"/>
      <c r="Q1642" s="191"/>
      <c r="R1642" s="191"/>
      <c r="S1642" s="191"/>
      <c r="T1642" s="191"/>
      <c r="U1642" s="191"/>
      <c r="V1642" s="191"/>
      <c r="W1642" s="191"/>
      <c r="X1642" s="191"/>
      <c r="Y1642" s="191"/>
      <c r="Z1642" s="191"/>
      <c r="AA1642" s="191"/>
      <c r="AB1642" s="191"/>
      <c r="AC1642" s="191"/>
      <c r="AD1642" s="191"/>
    </row>
    <row r="1643" spans="1:30" s="159" customFormat="1" ht="13.8">
      <c r="A1643" s="409"/>
      <c r="B1643" s="441"/>
      <c r="C1643" s="388"/>
      <c r="D1643" s="404"/>
      <c r="E1643" s="399"/>
      <c r="F1643" s="401"/>
      <c r="G1643" s="401"/>
      <c r="H1643" s="401"/>
      <c r="I1643" s="401"/>
      <c r="J1643" s="407"/>
      <c r="K1643" s="191"/>
      <c r="L1643" s="191"/>
      <c r="M1643" s="191"/>
      <c r="N1643" s="191"/>
      <c r="O1643" s="191"/>
      <c r="P1643" s="191"/>
      <c r="Q1643" s="191"/>
      <c r="R1643" s="191"/>
      <c r="S1643" s="191"/>
      <c r="T1643" s="191"/>
      <c r="U1643" s="191"/>
      <c r="V1643" s="191"/>
      <c r="W1643" s="191"/>
      <c r="X1643" s="191"/>
      <c r="Y1643" s="191"/>
      <c r="Z1643" s="191"/>
      <c r="AA1643" s="191"/>
      <c r="AB1643" s="191"/>
      <c r="AC1643" s="191"/>
      <c r="AD1643" s="191"/>
    </row>
    <row r="1644" spans="1:30" s="191" customFormat="1" ht="13.8">
      <c r="A1644" s="409"/>
      <c r="B1644" s="441"/>
      <c r="C1644" s="388"/>
      <c r="D1644" s="404"/>
      <c r="E1644" s="399"/>
      <c r="F1644" s="401"/>
      <c r="G1644" s="401"/>
      <c r="H1644" s="401"/>
      <c r="I1644" s="401"/>
      <c r="J1644" s="407"/>
    </row>
    <row r="1645" spans="1:30" s="198" customFormat="1" ht="13.8">
      <c r="A1645" s="409"/>
      <c r="B1645" s="441"/>
      <c r="C1645" s="389"/>
      <c r="D1645" s="419"/>
      <c r="E1645" s="409"/>
      <c r="F1645" s="407"/>
      <c r="G1645" s="401"/>
      <c r="H1645" s="407"/>
      <c r="I1645" s="407"/>
      <c r="J1645" s="407"/>
      <c r="K1645" s="191"/>
      <c r="L1645" s="191"/>
      <c r="M1645" s="191"/>
      <c r="N1645" s="191"/>
      <c r="O1645" s="191"/>
      <c r="P1645" s="191"/>
      <c r="Q1645" s="191"/>
      <c r="R1645" s="191"/>
      <c r="S1645" s="191"/>
      <c r="T1645" s="191"/>
      <c r="U1645" s="191"/>
      <c r="V1645" s="191"/>
      <c r="W1645" s="191"/>
      <c r="X1645" s="191"/>
      <c r="Y1645" s="191"/>
      <c r="Z1645" s="191"/>
      <c r="AA1645" s="191"/>
      <c r="AB1645" s="191"/>
      <c r="AC1645" s="191"/>
      <c r="AD1645" s="191"/>
    </row>
    <row r="1646" spans="1:30" s="159" customFormat="1" ht="13.8">
      <c r="A1646" s="409"/>
      <c r="B1646" s="441"/>
      <c r="C1646" s="388"/>
      <c r="D1646" s="398"/>
      <c r="E1646" s="399"/>
      <c r="F1646" s="401"/>
      <c r="G1646" s="401"/>
      <c r="H1646" s="401"/>
      <c r="I1646" s="401"/>
      <c r="J1646" s="401"/>
      <c r="K1646" s="191"/>
      <c r="L1646" s="191"/>
      <c r="M1646" s="191"/>
      <c r="N1646" s="191"/>
      <c r="O1646" s="191"/>
      <c r="P1646" s="191"/>
      <c r="Q1646" s="191"/>
      <c r="R1646" s="191"/>
      <c r="S1646" s="191"/>
      <c r="T1646" s="191"/>
      <c r="U1646" s="191"/>
      <c r="V1646" s="191"/>
      <c r="W1646" s="191"/>
      <c r="X1646" s="191"/>
      <c r="Y1646" s="191"/>
      <c r="Z1646" s="191"/>
      <c r="AA1646" s="191"/>
      <c r="AB1646" s="191"/>
      <c r="AC1646" s="191"/>
      <c r="AD1646" s="191"/>
    </row>
    <row r="1647" spans="1:30" s="159" customFormat="1" ht="13.8">
      <c r="A1647" s="409"/>
      <c r="B1647" s="441"/>
      <c r="C1647" s="388"/>
      <c r="D1647" s="404"/>
      <c r="E1647" s="399"/>
      <c r="F1647" s="401"/>
      <c r="G1647" s="401"/>
      <c r="H1647" s="401"/>
      <c r="I1647" s="401"/>
      <c r="J1647" s="407"/>
      <c r="K1647" s="191"/>
      <c r="L1647" s="191"/>
      <c r="M1647" s="191"/>
      <c r="N1647" s="191"/>
      <c r="O1647" s="191"/>
      <c r="P1647" s="191"/>
      <c r="Q1647" s="191"/>
      <c r="R1647" s="191"/>
      <c r="S1647" s="191"/>
      <c r="T1647" s="191"/>
      <c r="U1647" s="191"/>
      <c r="V1647" s="191"/>
      <c r="W1647" s="191"/>
      <c r="X1647" s="191"/>
      <c r="Y1647" s="191"/>
      <c r="Z1647" s="191"/>
      <c r="AA1647" s="191"/>
      <c r="AB1647" s="191"/>
      <c r="AC1647" s="191"/>
      <c r="AD1647" s="191"/>
    </row>
    <row r="1648" spans="1:30" s="191" customFormat="1" ht="13.8">
      <c r="A1648" s="409"/>
      <c r="B1648" s="441"/>
      <c r="C1648" s="388"/>
      <c r="D1648" s="404"/>
      <c r="E1648" s="399"/>
      <c r="F1648" s="401"/>
      <c r="G1648" s="401"/>
      <c r="H1648" s="401"/>
      <c r="I1648" s="401"/>
      <c r="J1648" s="407"/>
    </row>
    <row r="1649" spans="1:30" s="198" customFormat="1" ht="13.8">
      <c r="A1649" s="409"/>
      <c r="B1649" s="441"/>
      <c r="C1649" s="389"/>
      <c r="D1649" s="419"/>
      <c r="E1649" s="409"/>
      <c r="F1649" s="407"/>
      <c r="G1649" s="401"/>
      <c r="H1649" s="407"/>
      <c r="I1649" s="407"/>
      <c r="J1649" s="407"/>
      <c r="K1649" s="191"/>
      <c r="L1649" s="191"/>
      <c r="M1649" s="191"/>
      <c r="N1649" s="191"/>
      <c r="O1649" s="191"/>
      <c r="P1649" s="191"/>
      <c r="Q1649" s="191"/>
      <c r="R1649" s="191"/>
      <c r="S1649" s="191"/>
      <c r="T1649" s="191"/>
      <c r="U1649" s="191"/>
      <c r="V1649" s="191"/>
      <c r="W1649" s="191"/>
      <c r="X1649" s="191"/>
      <c r="Y1649" s="191"/>
      <c r="Z1649" s="191"/>
      <c r="AA1649" s="191"/>
      <c r="AB1649" s="191"/>
      <c r="AC1649" s="191"/>
      <c r="AD1649" s="191"/>
    </row>
    <row r="1650" spans="1:30" s="159" customFormat="1" ht="13.8">
      <c r="A1650" s="409"/>
      <c r="B1650" s="441"/>
      <c r="C1650" s="388"/>
      <c r="D1650" s="398"/>
      <c r="E1650" s="399"/>
      <c r="F1650" s="401"/>
      <c r="G1650" s="401"/>
      <c r="H1650" s="401"/>
      <c r="I1650" s="401"/>
      <c r="J1650" s="401"/>
      <c r="K1650" s="191"/>
      <c r="L1650" s="191"/>
      <c r="M1650" s="191"/>
      <c r="N1650" s="191"/>
      <c r="O1650" s="191"/>
      <c r="P1650" s="191"/>
      <c r="Q1650" s="191"/>
      <c r="R1650" s="191"/>
      <c r="S1650" s="191"/>
      <c r="T1650" s="191"/>
      <c r="U1650" s="191"/>
      <c r="V1650" s="191"/>
      <c r="W1650" s="191"/>
      <c r="X1650" s="191"/>
      <c r="Y1650" s="191"/>
      <c r="Z1650" s="191"/>
      <c r="AA1650" s="191"/>
      <c r="AB1650" s="191"/>
      <c r="AC1650" s="191"/>
      <c r="AD1650" s="191"/>
    </row>
    <row r="1651" spans="1:30" s="159" customFormat="1" ht="13.8">
      <c r="A1651" s="409"/>
      <c r="B1651" s="441"/>
      <c r="C1651" s="388"/>
      <c r="D1651" s="404"/>
      <c r="E1651" s="399"/>
      <c r="F1651" s="401"/>
      <c r="G1651" s="401"/>
      <c r="H1651" s="401"/>
      <c r="I1651" s="401"/>
      <c r="J1651" s="407"/>
      <c r="K1651" s="191"/>
      <c r="L1651" s="191"/>
      <c r="M1651" s="191"/>
      <c r="N1651" s="191"/>
      <c r="O1651" s="191"/>
      <c r="P1651" s="191"/>
      <c r="Q1651" s="191"/>
      <c r="R1651" s="191"/>
      <c r="S1651" s="191"/>
      <c r="T1651" s="191"/>
      <c r="U1651" s="191"/>
      <c r="V1651" s="191"/>
      <c r="W1651" s="191"/>
      <c r="X1651" s="191"/>
      <c r="Y1651" s="191"/>
      <c r="Z1651" s="191"/>
      <c r="AA1651" s="191"/>
      <c r="AB1651" s="191"/>
      <c r="AC1651" s="191"/>
      <c r="AD1651" s="191"/>
    </row>
    <row r="1652" spans="1:30" s="191" customFormat="1" ht="13.8">
      <c r="A1652" s="409"/>
      <c r="B1652" s="441"/>
      <c r="C1652" s="388"/>
      <c r="D1652" s="404"/>
      <c r="E1652" s="399"/>
      <c r="F1652" s="401"/>
      <c r="G1652" s="401"/>
      <c r="H1652" s="401"/>
      <c r="I1652" s="401"/>
      <c r="J1652" s="407"/>
    </row>
    <row r="1653" spans="1:30" s="198" customFormat="1" ht="13.8">
      <c r="A1653" s="409"/>
      <c r="B1653" s="441"/>
      <c r="C1653" s="389"/>
      <c r="D1653" s="419"/>
      <c r="E1653" s="409"/>
      <c r="F1653" s="407"/>
      <c r="G1653" s="401"/>
      <c r="H1653" s="407"/>
      <c r="I1653" s="407"/>
      <c r="J1653" s="407"/>
      <c r="K1653" s="191"/>
      <c r="L1653" s="191"/>
      <c r="M1653" s="191"/>
      <c r="N1653" s="191"/>
      <c r="O1653" s="191"/>
      <c r="P1653" s="191"/>
      <c r="Q1653" s="191"/>
      <c r="R1653" s="191"/>
      <c r="S1653" s="191"/>
      <c r="T1653" s="191"/>
      <c r="U1653" s="191"/>
      <c r="V1653" s="191"/>
      <c r="W1653" s="191"/>
      <c r="X1653" s="191"/>
      <c r="Y1653" s="191"/>
      <c r="Z1653" s="191"/>
      <c r="AA1653" s="191"/>
      <c r="AB1653" s="191"/>
      <c r="AC1653" s="191"/>
      <c r="AD1653" s="191"/>
    </row>
    <row r="1654" spans="1:30" s="159" customFormat="1" ht="13.8">
      <c r="A1654" s="409"/>
      <c r="B1654" s="441"/>
      <c r="C1654" s="388"/>
      <c r="D1654" s="398"/>
      <c r="E1654" s="399"/>
      <c r="F1654" s="401"/>
      <c r="G1654" s="401"/>
      <c r="H1654" s="401"/>
      <c r="I1654" s="401"/>
      <c r="J1654" s="401"/>
      <c r="K1654" s="191"/>
      <c r="L1654" s="191"/>
      <c r="M1654" s="191"/>
      <c r="N1654" s="191"/>
      <c r="O1654" s="191"/>
      <c r="P1654" s="191"/>
      <c r="Q1654" s="191"/>
      <c r="R1654" s="191"/>
      <c r="S1654" s="191"/>
      <c r="T1654" s="191"/>
      <c r="U1654" s="191"/>
      <c r="V1654" s="191"/>
      <c r="W1654" s="191"/>
      <c r="X1654" s="191"/>
      <c r="Y1654" s="191"/>
      <c r="Z1654" s="191"/>
      <c r="AA1654" s="191"/>
      <c r="AB1654" s="191"/>
      <c r="AC1654" s="191"/>
      <c r="AD1654" s="191"/>
    </row>
    <row r="1655" spans="1:30" s="159" customFormat="1" ht="13.8">
      <c r="A1655" s="409"/>
      <c r="B1655" s="441"/>
      <c r="C1655" s="388"/>
      <c r="D1655" s="404"/>
      <c r="E1655" s="399"/>
      <c r="F1655" s="401"/>
      <c r="G1655" s="401"/>
      <c r="H1655" s="401"/>
      <c r="I1655" s="401"/>
      <c r="J1655" s="407"/>
      <c r="K1655" s="191"/>
      <c r="L1655" s="191"/>
      <c r="M1655" s="191"/>
      <c r="N1655" s="191"/>
      <c r="O1655" s="191"/>
      <c r="P1655" s="191"/>
      <c r="Q1655" s="191"/>
      <c r="R1655" s="191"/>
      <c r="S1655" s="191"/>
      <c r="T1655" s="191"/>
      <c r="U1655" s="191"/>
      <c r="V1655" s="191"/>
      <c r="W1655" s="191"/>
      <c r="X1655" s="191"/>
      <c r="Y1655" s="191"/>
      <c r="Z1655" s="191"/>
      <c r="AA1655" s="191"/>
      <c r="AB1655" s="191"/>
      <c r="AC1655" s="191"/>
      <c r="AD1655" s="191"/>
    </row>
    <row r="1656" spans="1:30" s="191" customFormat="1" ht="13.8">
      <c r="A1656" s="409"/>
      <c r="B1656" s="441"/>
      <c r="C1656" s="388"/>
      <c r="D1656" s="404"/>
      <c r="E1656" s="399"/>
      <c r="F1656" s="401"/>
      <c r="G1656" s="401"/>
      <c r="H1656" s="401"/>
      <c r="I1656" s="401"/>
      <c r="J1656" s="407"/>
    </row>
    <row r="1657" spans="1:30" s="198" customFormat="1" ht="13.8">
      <c r="A1657" s="409"/>
      <c r="B1657" s="441"/>
      <c r="C1657" s="389"/>
      <c r="D1657" s="419"/>
      <c r="E1657" s="409"/>
      <c r="F1657" s="407"/>
      <c r="G1657" s="401"/>
      <c r="H1657" s="407"/>
      <c r="I1657" s="407"/>
      <c r="J1657" s="407"/>
      <c r="K1657" s="191"/>
      <c r="L1657" s="191"/>
      <c r="M1657" s="191"/>
      <c r="N1657" s="191"/>
      <c r="O1657" s="191"/>
      <c r="P1657" s="191"/>
      <c r="Q1657" s="191"/>
      <c r="R1657" s="191"/>
      <c r="S1657" s="191"/>
      <c r="T1657" s="191"/>
      <c r="U1657" s="191"/>
      <c r="V1657" s="191"/>
      <c r="W1657" s="191"/>
      <c r="X1657" s="191"/>
      <c r="Y1657" s="191"/>
      <c r="Z1657" s="191"/>
      <c r="AA1657" s="191"/>
      <c r="AB1657" s="191"/>
      <c r="AC1657" s="191"/>
      <c r="AD1657" s="191"/>
    </row>
    <row r="1658" spans="1:30" s="159" customFormat="1" ht="13.8">
      <c r="A1658" s="409"/>
      <c r="B1658" s="441"/>
      <c r="C1658" s="388"/>
      <c r="D1658" s="398"/>
      <c r="E1658" s="399"/>
      <c r="F1658" s="401"/>
      <c r="G1658" s="401"/>
      <c r="H1658" s="401"/>
      <c r="I1658" s="401"/>
      <c r="J1658" s="401"/>
      <c r="K1658" s="191"/>
      <c r="L1658" s="191"/>
      <c r="M1658" s="191"/>
      <c r="N1658" s="191"/>
      <c r="O1658" s="191"/>
      <c r="P1658" s="191"/>
      <c r="Q1658" s="191"/>
      <c r="R1658" s="191"/>
      <c r="S1658" s="191"/>
      <c r="T1658" s="191"/>
      <c r="U1658" s="191"/>
      <c r="V1658" s="191"/>
      <c r="W1658" s="191"/>
      <c r="X1658" s="191"/>
      <c r="Y1658" s="191"/>
      <c r="Z1658" s="191"/>
      <c r="AA1658" s="191"/>
      <c r="AB1658" s="191"/>
      <c r="AC1658" s="191"/>
      <c r="AD1658" s="191"/>
    </row>
    <row r="1659" spans="1:30" s="159" customFormat="1" ht="13.8">
      <c r="A1659" s="409"/>
      <c r="B1659" s="441"/>
      <c r="C1659" s="388"/>
      <c r="D1659" s="404"/>
      <c r="E1659" s="399"/>
      <c r="F1659" s="401"/>
      <c r="G1659" s="401"/>
      <c r="H1659" s="401"/>
      <c r="I1659" s="401"/>
      <c r="J1659" s="407"/>
      <c r="K1659" s="191"/>
      <c r="L1659" s="191"/>
      <c r="M1659" s="191"/>
      <c r="N1659" s="191"/>
      <c r="O1659" s="191"/>
      <c r="P1659" s="191"/>
      <c r="Q1659" s="191"/>
      <c r="R1659" s="191"/>
      <c r="S1659" s="191"/>
      <c r="T1659" s="191"/>
      <c r="U1659" s="191"/>
      <c r="V1659" s="191"/>
      <c r="W1659" s="191"/>
      <c r="X1659" s="191"/>
      <c r="Y1659" s="191"/>
      <c r="Z1659" s="191"/>
      <c r="AA1659" s="191"/>
      <c r="AB1659" s="191"/>
      <c r="AC1659" s="191"/>
      <c r="AD1659" s="191"/>
    </row>
    <row r="1660" spans="1:30" s="191" customFormat="1" ht="13.8">
      <c r="A1660" s="409"/>
      <c r="B1660" s="441"/>
      <c r="C1660" s="388"/>
      <c r="D1660" s="404"/>
      <c r="E1660" s="399"/>
      <c r="F1660" s="401"/>
      <c r="G1660" s="401"/>
      <c r="H1660" s="401"/>
      <c r="I1660" s="401"/>
      <c r="J1660" s="407"/>
    </row>
    <row r="1661" spans="1:30" s="202" customFormat="1" ht="13.8">
      <c r="A1661" s="409"/>
      <c r="B1661" s="446"/>
      <c r="C1661" s="389"/>
      <c r="D1661" s="419"/>
      <c r="E1661" s="409"/>
      <c r="F1661" s="407"/>
      <c r="G1661" s="401"/>
      <c r="H1661" s="407"/>
      <c r="I1661" s="407"/>
      <c r="J1661" s="407"/>
      <c r="K1661" s="152"/>
      <c r="L1661" s="152"/>
      <c r="M1661" s="152"/>
      <c r="N1661" s="152"/>
      <c r="O1661" s="152"/>
      <c r="P1661" s="152"/>
      <c r="Q1661" s="152"/>
      <c r="R1661" s="152"/>
      <c r="S1661" s="152"/>
      <c r="T1661" s="152"/>
      <c r="U1661" s="152"/>
      <c r="V1661" s="152"/>
      <c r="W1661" s="152"/>
      <c r="X1661" s="152"/>
      <c r="Y1661" s="152"/>
      <c r="Z1661" s="152"/>
      <c r="AA1661" s="152"/>
      <c r="AB1661" s="152"/>
      <c r="AC1661" s="152"/>
      <c r="AD1661" s="152"/>
    </row>
    <row r="1662" spans="1:30" s="18" customFormat="1" ht="13.8">
      <c r="A1662" s="409"/>
      <c r="B1662" s="441"/>
      <c r="C1662" s="388"/>
      <c r="D1662" s="398"/>
      <c r="E1662" s="399"/>
      <c r="F1662" s="401"/>
      <c r="G1662" s="401"/>
      <c r="H1662" s="401"/>
      <c r="I1662" s="401"/>
      <c r="J1662" s="401"/>
      <c r="K1662" s="152"/>
      <c r="L1662" s="152"/>
      <c r="M1662" s="152"/>
      <c r="N1662" s="152"/>
      <c r="O1662" s="152"/>
      <c r="P1662" s="152"/>
      <c r="Q1662" s="152"/>
      <c r="R1662" s="152"/>
      <c r="S1662" s="152"/>
      <c r="T1662" s="152"/>
      <c r="U1662" s="152"/>
      <c r="V1662" s="152"/>
      <c r="W1662" s="152"/>
      <c r="X1662" s="152"/>
      <c r="Y1662" s="152"/>
      <c r="Z1662" s="152"/>
      <c r="AA1662" s="152"/>
      <c r="AB1662" s="152"/>
      <c r="AC1662" s="152"/>
      <c r="AD1662" s="152"/>
    </row>
    <row r="1663" spans="1:30" s="18" customFormat="1" ht="13.8">
      <c r="A1663" s="409"/>
      <c r="B1663" s="441"/>
      <c r="C1663" s="388"/>
      <c r="D1663" s="398"/>
      <c r="E1663" s="399"/>
      <c r="F1663" s="401"/>
      <c r="G1663" s="401"/>
      <c r="H1663" s="401"/>
      <c r="I1663" s="401"/>
      <c r="J1663" s="401"/>
      <c r="K1663" s="152"/>
      <c r="L1663" s="152"/>
      <c r="M1663" s="152"/>
      <c r="N1663" s="152"/>
      <c r="O1663" s="152"/>
      <c r="P1663" s="152"/>
      <c r="Q1663" s="152"/>
      <c r="R1663" s="152"/>
      <c r="S1663" s="152"/>
      <c r="T1663" s="152"/>
      <c r="U1663" s="152"/>
      <c r="V1663" s="152"/>
      <c r="W1663" s="152"/>
      <c r="X1663" s="152"/>
      <c r="Y1663" s="152"/>
      <c r="Z1663" s="152"/>
      <c r="AA1663" s="152"/>
      <c r="AB1663" s="152"/>
      <c r="AC1663" s="152"/>
      <c r="AD1663" s="152"/>
    </row>
    <row r="1664" spans="1:30" s="18" customFormat="1" ht="13.8">
      <c r="A1664" s="409"/>
      <c r="B1664" s="441"/>
      <c r="C1664" s="388"/>
      <c r="D1664" s="404"/>
      <c r="E1664" s="399"/>
      <c r="F1664" s="401"/>
      <c r="G1664" s="401"/>
      <c r="H1664" s="401"/>
      <c r="I1664" s="401"/>
      <c r="J1664" s="407"/>
      <c r="K1664" s="152"/>
      <c r="L1664" s="152"/>
      <c r="M1664" s="152"/>
      <c r="N1664" s="152"/>
      <c r="O1664" s="152"/>
      <c r="P1664" s="152"/>
      <c r="Q1664" s="152"/>
      <c r="R1664" s="152"/>
      <c r="S1664" s="152"/>
      <c r="T1664" s="152"/>
      <c r="U1664" s="152"/>
      <c r="V1664" s="152"/>
      <c r="W1664" s="152"/>
      <c r="X1664" s="152"/>
      <c r="Y1664" s="152"/>
      <c r="Z1664" s="152"/>
      <c r="AA1664" s="152"/>
      <c r="AB1664" s="152"/>
      <c r="AC1664" s="152"/>
      <c r="AD1664" s="152"/>
    </row>
    <row r="1665" spans="1:30" s="18" customFormat="1" ht="14.4" thickBot="1">
      <c r="A1665" s="409"/>
      <c r="B1665" s="447"/>
      <c r="C1665" s="394"/>
      <c r="D1665" s="404"/>
      <c r="E1665" s="399"/>
      <c r="F1665" s="401"/>
      <c r="G1665" s="401"/>
      <c r="H1665" s="401"/>
      <c r="I1665" s="401"/>
      <c r="J1665" s="401"/>
      <c r="K1665" s="152"/>
      <c r="L1665" s="152"/>
      <c r="M1665" s="152"/>
      <c r="N1665" s="152"/>
      <c r="O1665" s="152"/>
      <c r="P1665" s="152"/>
      <c r="Q1665" s="152"/>
      <c r="R1665" s="152"/>
      <c r="S1665" s="152"/>
      <c r="T1665" s="152"/>
      <c r="U1665" s="152"/>
      <c r="V1665" s="152"/>
      <c r="W1665" s="152"/>
      <c r="X1665" s="152"/>
      <c r="Y1665" s="152"/>
      <c r="Z1665" s="152"/>
      <c r="AA1665" s="152"/>
      <c r="AB1665" s="152"/>
      <c r="AC1665" s="152"/>
      <c r="AD1665" s="152"/>
    </row>
    <row r="1666" spans="1:30" s="2" customFormat="1">
      <c r="A1666" s="11"/>
      <c r="B1666" s="11"/>
      <c r="C1666" s="11"/>
      <c r="D1666" s="11"/>
      <c r="E1666" s="11"/>
      <c r="F1666" s="11"/>
      <c r="G1666" s="11"/>
      <c r="H1666" s="11"/>
      <c r="I1666" s="11"/>
      <c r="J1666" s="11"/>
      <c r="K1666" s="142"/>
      <c r="L1666" s="142"/>
      <c r="M1666" s="142"/>
      <c r="N1666" s="142"/>
      <c r="O1666" s="142"/>
      <c r="P1666" s="142"/>
      <c r="Q1666" s="142"/>
      <c r="R1666" s="142"/>
      <c r="S1666" s="142"/>
      <c r="T1666" s="142"/>
      <c r="U1666" s="142"/>
      <c r="V1666" s="142"/>
      <c r="W1666" s="142"/>
      <c r="X1666" s="142"/>
      <c r="Y1666" s="142"/>
      <c r="Z1666" s="142"/>
      <c r="AA1666" s="142"/>
      <c r="AB1666" s="142"/>
      <c r="AC1666" s="142"/>
      <c r="AD1666" s="142"/>
    </row>
    <row r="1667" spans="1:30" s="2" customFormat="1">
      <c r="A1667" s="4"/>
      <c r="B1667" s="4"/>
      <c r="C1667" s="4"/>
      <c r="D1667" s="4"/>
      <c r="E1667" s="4"/>
      <c r="F1667" s="4"/>
      <c r="G1667" s="4"/>
      <c r="H1667" s="4"/>
      <c r="I1667" s="4"/>
      <c r="J1667" s="4"/>
    </row>
    <row r="1668" spans="1:30" s="2" customFormat="1">
      <c r="A1668" s="4"/>
      <c r="B1668" s="4"/>
      <c r="C1668" s="4"/>
      <c r="D1668" s="4"/>
      <c r="E1668" s="4"/>
      <c r="F1668" s="4"/>
      <c r="G1668" s="4"/>
      <c r="H1668" s="4"/>
      <c r="I1668" s="4"/>
      <c r="J1668" s="4"/>
    </row>
  </sheetData>
  <autoFilter ref="A10:J1665" xr:uid="{00000000-0009-0000-0000-000000000000}"/>
  <mergeCells count="25">
    <mergeCell ref="A1:J1"/>
    <mergeCell ref="A2:J2"/>
    <mergeCell ref="A4:J4"/>
    <mergeCell ref="A6:J6"/>
    <mergeCell ref="A5:J5"/>
    <mergeCell ref="A7:J7"/>
    <mergeCell ref="G370:H370"/>
    <mergeCell ref="G374:H374"/>
    <mergeCell ref="G380:H380"/>
    <mergeCell ref="G390:H390"/>
    <mergeCell ref="G400:H400"/>
    <mergeCell ref="G410:H410"/>
    <mergeCell ref="G417:H417"/>
    <mergeCell ref="G633:H633"/>
    <mergeCell ref="G640:H640"/>
    <mergeCell ref="G647:H647"/>
    <mergeCell ref="G655:H655"/>
    <mergeCell ref="G663:H663"/>
    <mergeCell ref="G754:H754"/>
    <mergeCell ref="G761:H761"/>
    <mergeCell ref="G769:H769"/>
    <mergeCell ref="G777:H777"/>
    <mergeCell ref="G784:H784"/>
    <mergeCell ref="G791:H791"/>
    <mergeCell ref="G797:H797"/>
  </mergeCells>
  <printOptions horizontalCentered="1"/>
  <pageMargins left="0.59055118110236227" right="0.39370078740157483" top="1.3779527559055118" bottom="0.59055118110236227" header="0.19685039370078741" footer="0.39370078740157483"/>
  <pageSetup paperSize="9" scale="69" orientation="portrait" r:id="rId1"/>
  <headerFooter>
    <oddHeader>&amp;C&amp;G</oddHeader>
    <oddFooter>&amp;R&amp;"Arial,Normal"&amp;8Pág. &amp;P de &amp;N</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B2F39-240E-4134-92F4-2A0E75E376BD}">
  <sheetPr>
    <tabColor theme="7" tint="0.59999389629810485"/>
  </sheetPr>
  <dimension ref="B1:V1537"/>
  <sheetViews>
    <sheetView view="pageBreakPreview" zoomScale="110" zoomScaleNormal="100" zoomScaleSheetLayoutView="110" workbookViewId="0">
      <selection activeCell="D14" sqref="D14:D17"/>
    </sheetView>
  </sheetViews>
  <sheetFormatPr defaultRowHeight="13.8"/>
  <cols>
    <col min="1" max="1" width="2.21875" style="18" customWidth="1"/>
    <col min="2" max="2" width="12.21875" style="18" customWidth="1"/>
    <col min="3" max="3" width="7.21875" style="18" bestFit="1" customWidth="1"/>
    <col min="4" max="4" width="55.5546875" style="18" customWidth="1"/>
    <col min="5" max="5" width="8.77734375" style="18"/>
    <col min="6" max="6" width="10.6640625" style="18" customWidth="1"/>
    <col min="7" max="7" width="10.5546875" style="18" customWidth="1"/>
    <col min="8" max="8" width="10.88671875" style="18" bestFit="1" customWidth="1"/>
    <col min="9" max="9" width="2.21875" style="18" customWidth="1"/>
    <col min="10" max="10" width="8.77734375" style="19"/>
    <col min="11" max="11" width="11.6640625" style="18" bestFit="1" customWidth="1"/>
    <col min="12" max="12" width="12.5546875" style="18" bestFit="1" customWidth="1"/>
    <col min="13" max="13" width="9.5546875" style="18" bestFit="1" customWidth="1"/>
    <col min="14" max="256" width="8.77734375" style="18"/>
    <col min="257" max="257" width="17.5546875" style="18" customWidth="1"/>
    <col min="258" max="258" width="47.5546875" style="18" customWidth="1"/>
    <col min="259" max="259" width="8.77734375" style="18"/>
    <col min="260" max="260" width="10.21875" style="18" customWidth="1"/>
    <col min="261" max="261" width="11.77734375" style="18" customWidth="1"/>
    <col min="262" max="262" width="15.77734375" style="18" customWidth="1"/>
    <col min="263" max="512" width="8.77734375" style="18"/>
    <col min="513" max="513" width="17.5546875" style="18" customWidth="1"/>
    <col min="514" max="514" width="47.5546875" style="18" customWidth="1"/>
    <col min="515" max="515" width="8.77734375" style="18"/>
    <col min="516" max="516" width="10.21875" style="18" customWidth="1"/>
    <col min="517" max="517" width="11.77734375" style="18" customWidth="1"/>
    <col min="518" max="518" width="15.77734375" style="18" customWidth="1"/>
    <col min="519" max="768" width="8.77734375" style="18"/>
    <col min="769" max="769" width="17.5546875" style="18" customWidth="1"/>
    <col min="770" max="770" width="47.5546875" style="18" customWidth="1"/>
    <col min="771" max="771" width="8.77734375" style="18"/>
    <col min="772" max="772" width="10.21875" style="18" customWidth="1"/>
    <col min="773" max="773" width="11.77734375" style="18" customWidth="1"/>
    <col min="774" max="774" width="15.77734375" style="18" customWidth="1"/>
    <col min="775" max="1024" width="8.77734375" style="18"/>
    <col min="1025" max="1025" width="17.5546875" style="18" customWidth="1"/>
    <col min="1026" max="1026" width="47.5546875" style="18" customWidth="1"/>
    <col min="1027" max="1027" width="8.77734375" style="18"/>
    <col min="1028" max="1028" width="10.21875" style="18" customWidth="1"/>
    <col min="1029" max="1029" width="11.77734375" style="18" customWidth="1"/>
    <col min="1030" max="1030" width="15.77734375" style="18" customWidth="1"/>
    <col min="1031" max="1280" width="8.77734375" style="18"/>
    <col min="1281" max="1281" width="17.5546875" style="18" customWidth="1"/>
    <col min="1282" max="1282" width="47.5546875" style="18" customWidth="1"/>
    <col min="1283" max="1283" width="8.77734375" style="18"/>
    <col min="1284" max="1284" width="10.21875" style="18" customWidth="1"/>
    <col min="1285" max="1285" width="11.77734375" style="18" customWidth="1"/>
    <col min="1286" max="1286" width="15.77734375" style="18" customWidth="1"/>
    <col min="1287" max="1536" width="8.77734375" style="18"/>
    <col min="1537" max="1537" width="17.5546875" style="18" customWidth="1"/>
    <col min="1538" max="1538" width="47.5546875" style="18" customWidth="1"/>
    <col min="1539" max="1539" width="8.77734375" style="18"/>
    <col min="1540" max="1540" width="10.21875" style="18" customWidth="1"/>
    <col min="1541" max="1541" width="11.77734375" style="18" customWidth="1"/>
    <col min="1542" max="1542" width="15.77734375" style="18" customWidth="1"/>
    <col min="1543" max="1792" width="8.77734375" style="18"/>
    <col min="1793" max="1793" width="17.5546875" style="18" customWidth="1"/>
    <col min="1794" max="1794" width="47.5546875" style="18" customWidth="1"/>
    <col min="1795" max="1795" width="8.77734375" style="18"/>
    <col min="1796" max="1796" width="10.21875" style="18" customWidth="1"/>
    <col min="1797" max="1797" width="11.77734375" style="18" customWidth="1"/>
    <col min="1798" max="1798" width="15.77734375" style="18" customWidth="1"/>
    <col min="1799" max="2048" width="8.77734375" style="18"/>
    <col min="2049" max="2049" width="17.5546875" style="18" customWidth="1"/>
    <col min="2050" max="2050" width="47.5546875" style="18" customWidth="1"/>
    <col min="2051" max="2051" width="8.77734375" style="18"/>
    <col min="2052" max="2052" width="10.21875" style="18" customWidth="1"/>
    <col min="2053" max="2053" width="11.77734375" style="18" customWidth="1"/>
    <col min="2054" max="2054" width="15.77734375" style="18" customWidth="1"/>
    <col min="2055" max="2304" width="8.77734375" style="18"/>
    <col min="2305" max="2305" width="17.5546875" style="18" customWidth="1"/>
    <col min="2306" max="2306" width="47.5546875" style="18" customWidth="1"/>
    <col min="2307" max="2307" width="8.77734375" style="18"/>
    <col min="2308" max="2308" width="10.21875" style="18" customWidth="1"/>
    <col min="2309" max="2309" width="11.77734375" style="18" customWidth="1"/>
    <col min="2310" max="2310" width="15.77734375" style="18" customWidth="1"/>
    <col min="2311" max="2560" width="8.77734375" style="18"/>
    <col min="2561" max="2561" width="17.5546875" style="18" customWidth="1"/>
    <col min="2562" max="2562" width="47.5546875" style="18" customWidth="1"/>
    <col min="2563" max="2563" width="8.77734375" style="18"/>
    <col min="2564" max="2564" width="10.21875" style="18" customWidth="1"/>
    <col min="2565" max="2565" width="11.77734375" style="18" customWidth="1"/>
    <col min="2566" max="2566" width="15.77734375" style="18" customWidth="1"/>
    <col min="2567" max="2816" width="8.77734375" style="18"/>
    <col min="2817" max="2817" width="17.5546875" style="18" customWidth="1"/>
    <col min="2818" max="2818" width="47.5546875" style="18" customWidth="1"/>
    <col min="2819" max="2819" width="8.77734375" style="18"/>
    <col min="2820" max="2820" width="10.21875" style="18" customWidth="1"/>
    <col min="2821" max="2821" width="11.77734375" style="18" customWidth="1"/>
    <col min="2822" max="2822" width="15.77734375" style="18" customWidth="1"/>
    <col min="2823" max="3072" width="8.77734375" style="18"/>
    <col min="3073" max="3073" width="17.5546875" style="18" customWidth="1"/>
    <col min="3074" max="3074" width="47.5546875" style="18" customWidth="1"/>
    <col min="3075" max="3075" width="8.77734375" style="18"/>
    <col min="3076" max="3076" width="10.21875" style="18" customWidth="1"/>
    <col min="3077" max="3077" width="11.77734375" style="18" customWidth="1"/>
    <col min="3078" max="3078" width="15.77734375" style="18" customWidth="1"/>
    <col min="3079" max="3328" width="8.77734375" style="18"/>
    <col min="3329" max="3329" width="17.5546875" style="18" customWidth="1"/>
    <col min="3330" max="3330" width="47.5546875" style="18" customWidth="1"/>
    <col min="3331" max="3331" width="8.77734375" style="18"/>
    <col min="3332" max="3332" width="10.21875" style="18" customWidth="1"/>
    <col min="3333" max="3333" width="11.77734375" style="18" customWidth="1"/>
    <col min="3334" max="3334" width="15.77734375" style="18" customWidth="1"/>
    <col min="3335" max="3584" width="8.77734375" style="18"/>
    <col min="3585" max="3585" width="17.5546875" style="18" customWidth="1"/>
    <col min="3586" max="3586" width="47.5546875" style="18" customWidth="1"/>
    <col min="3587" max="3587" width="8.77734375" style="18"/>
    <col min="3588" max="3588" width="10.21875" style="18" customWidth="1"/>
    <col min="3589" max="3589" width="11.77734375" style="18" customWidth="1"/>
    <col min="3590" max="3590" width="15.77734375" style="18" customWidth="1"/>
    <col min="3591" max="3840" width="8.77734375" style="18"/>
    <col min="3841" max="3841" width="17.5546875" style="18" customWidth="1"/>
    <col min="3842" max="3842" width="47.5546875" style="18" customWidth="1"/>
    <col min="3843" max="3843" width="8.77734375" style="18"/>
    <col min="3844" max="3844" width="10.21875" style="18" customWidth="1"/>
    <col min="3845" max="3845" width="11.77734375" style="18" customWidth="1"/>
    <col min="3846" max="3846" width="15.77734375" style="18" customWidth="1"/>
    <col min="3847" max="4096" width="8.77734375" style="18"/>
    <col min="4097" max="4097" width="17.5546875" style="18" customWidth="1"/>
    <col min="4098" max="4098" width="47.5546875" style="18" customWidth="1"/>
    <col min="4099" max="4099" width="8.77734375" style="18"/>
    <col min="4100" max="4100" width="10.21875" style="18" customWidth="1"/>
    <col min="4101" max="4101" width="11.77734375" style="18" customWidth="1"/>
    <col min="4102" max="4102" width="15.77734375" style="18" customWidth="1"/>
    <col min="4103" max="4352" width="8.77734375" style="18"/>
    <col min="4353" max="4353" width="17.5546875" style="18" customWidth="1"/>
    <col min="4354" max="4354" width="47.5546875" style="18" customWidth="1"/>
    <col min="4355" max="4355" width="8.77734375" style="18"/>
    <col min="4356" max="4356" width="10.21875" style="18" customWidth="1"/>
    <col min="4357" max="4357" width="11.77734375" style="18" customWidth="1"/>
    <col min="4358" max="4358" width="15.77734375" style="18" customWidth="1"/>
    <col min="4359" max="4608" width="8.77734375" style="18"/>
    <col min="4609" max="4609" width="17.5546875" style="18" customWidth="1"/>
    <col min="4610" max="4610" width="47.5546875" style="18" customWidth="1"/>
    <col min="4611" max="4611" width="8.77734375" style="18"/>
    <col min="4612" max="4612" width="10.21875" style="18" customWidth="1"/>
    <col min="4613" max="4613" width="11.77734375" style="18" customWidth="1"/>
    <col min="4614" max="4614" width="15.77734375" style="18" customWidth="1"/>
    <col min="4615" max="4864" width="8.77734375" style="18"/>
    <col min="4865" max="4865" width="17.5546875" style="18" customWidth="1"/>
    <col min="4866" max="4866" width="47.5546875" style="18" customWidth="1"/>
    <col min="4867" max="4867" width="8.77734375" style="18"/>
    <col min="4868" max="4868" width="10.21875" style="18" customWidth="1"/>
    <col min="4869" max="4869" width="11.77734375" style="18" customWidth="1"/>
    <col min="4870" max="4870" width="15.77734375" style="18" customWidth="1"/>
    <col min="4871" max="5120" width="8.77734375" style="18"/>
    <col min="5121" max="5121" width="17.5546875" style="18" customWidth="1"/>
    <col min="5122" max="5122" width="47.5546875" style="18" customWidth="1"/>
    <col min="5123" max="5123" width="8.77734375" style="18"/>
    <col min="5124" max="5124" width="10.21875" style="18" customWidth="1"/>
    <col min="5125" max="5125" width="11.77734375" style="18" customWidth="1"/>
    <col min="5126" max="5126" width="15.77734375" style="18" customWidth="1"/>
    <col min="5127" max="5376" width="8.77734375" style="18"/>
    <col min="5377" max="5377" width="17.5546875" style="18" customWidth="1"/>
    <col min="5378" max="5378" width="47.5546875" style="18" customWidth="1"/>
    <col min="5379" max="5379" width="8.77734375" style="18"/>
    <col min="5380" max="5380" width="10.21875" style="18" customWidth="1"/>
    <col min="5381" max="5381" width="11.77734375" style="18" customWidth="1"/>
    <col min="5382" max="5382" width="15.77734375" style="18" customWidth="1"/>
    <col min="5383" max="5632" width="8.77734375" style="18"/>
    <col min="5633" max="5633" width="17.5546875" style="18" customWidth="1"/>
    <col min="5634" max="5634" width="47.5546875" style="18" customWidth="1"/>
    <col min="5635" max="5635" width="8.77734375" style="18"/>
    <col min="5636" max="5636" width="10.21875" style="18" customWidth="1"/>
    <col min="5637" max="5637" width="11.77734375" style="18" customWidth="1"/>
    <col min="5638" max="5638" width="15.77734375" style="18" customWidth="1"/>
    <col min="5639" max="5888" width="8.77734375" style="18"/>
    <col min="5889" max="5889" width="17.5546875" style="18" customWidth="1"/>
    <col min="5890" max="5890" width="47.5546875" style="18" customWidth="1"/>
    <col min="5891" max="5891" width="8.77734375" style="18"/>
    <col min="5892" max="5892" width="10.21875" style="18" customWidth="1"/>
    <col min="5893" max="5893" width="11.77734375" style="18" customWidth="1"/>
    <col min="5894" max="5894" width="15.77734375" style="18" customWidth="1"/>
    <col min="5895" max="6144" width="8.77734375" style="18"/>
    <col min="6145" max="6145" width="17.5546875" style="18" customWidth="1"/>
    <col min="6146" max="6146" width="47.5546875" style="18" customWidth="1"/>
    <col min="6147" max="6147" width="8.77734375" style="18"/>
    <col min="6148" max="6148" width="10.21875" style="18" customWidth="1"/>
    <col min="6149" max="6149" width="11.77734375" style="18" customWidth="1"/>
    <col min="6150" max="6150" width="15.77734375" style="18" customWidth="1"/>
    <col min="6151" max="6400" width="8.77734375" style="18"/>
    <col min="6401" max="6401" width="17.5546875" style="18" customWidth="1"/>
    <col min="6402" max="6402" width="47.5546875" style="18" customWidth="1"/>
    <col min="6403" max="6403" width="8.77734375" style="18"/>
    <col min="6404" max="6404" width="10.21875" style="18" customWidth="1"/>
    <col min="6405" max="6405" width="11.77734375" style="18" customWidth="1"/>
    <col min="6406" max="6406" width="15.77734375" style="18" customWidth="1"/>
    <col min="6407" max="6656" width="8.77734375" style="18"/>
    <col min="6657" max="6657" width="17.5546875" style="18" customWidth="1"/>
    <col min="6658" max="6658" width="47.5546875" style="18" customWidth="1"/>
    <col min="6659" max="6659" width="8.77734375" style="18"/>
    <col min="6660" max="6660" width="10.21875" style="18" customWidth="1"/>
    <col min="6661" max="6661" width="11.77734375" style="18" customWidth="1"/>
    <col min="6662" max="6662" width="15.77734375" style="18" customWidth="1"/>
    <col min="6663" max="6912" width="8.77734375" style="18"/>
    <col min="6913" max="6913" width="17.5546875" style="18" customWidth="1"/>
    <col min="6914" max="6914" width="47.5546875" style="18" customWidth="1"/>
    <col min="6915" max="6915" width="8.77734375" style="18"/>
    <col min="6916" max="6916" width="10.21875" style="18" customWidth="1"/>
    <col min="6917" max="6917" width="11.77734375" style="18" customWidth="1"/>
    <col min="6918" max="6918" width="15.77734375" style="18" customWidth="1"/>
    <col min="6919" max="7168" width="8.77734375" style="18"/>
    <col min="7169" max="7169" width="17.5546875" style="18" customWidth="1"/>
    <col min="7170" max="7170" width="47.5546875" style="18" customWidth="1"/>
    <col min="7171" max="7171" width="8.77734375" style="18"/>
    <col min="7172" max="7172" width="10.21875" style="18" customWidth="1"/>
    <col min="7173" max="7173" width="11.77734375" style="18" customWidth="1"/>
    <col min="7174" max="7174" width="15.77734375" style="18" customWidth="1"/>
    <col min="7175" max="7424" width="8.77734375" style="18"/>
    <col min="7425" max="7425" width="17.5546875" style="18" customWidth="1"/>
    <col min="7426" max="7426" width="47.5546875" style="18" customWidth="1"/>
    <col min="7427" max="7427" width="8.77734375" style="18"/>
    <col min="7428" max="7428" width="10.21875" style="18" customWidth="1"/>
    <col min="7429" max="7429" width="11.77734375" style="18" customWidth="1"/>
    <col min="7430" max="7430" width="15.77734375" style="18" customWidth="1"/>
    <col min="7431" max="7680" width="8.77734375" style="18"/>
    <col min="7681" max="7681" width="17.5546875" style="18" customWidth="1"/>
    <col min="7682" max="7682" width="47.5546875" style="18" customWidth="1"/>
    <col min="7683" max="7683" width="8.77734375" style="18"/>
    <col min="7684" max="7684" width="10.21875" style="18" customWidth="1"/>
    <col min="7685" max="7685" width="11.77734375" style="18" customWidth="1"/>
    <col min="7686" max="7686" width="15.77734375" style="18" customWidth="1"/>
    <col min="7687" max="7936" width="8.77734375" style="18"/>
    <col min="7937" max="7937" width="17.5546875" style="18" customWidth="1"/>
    <col min="7938" max="7938" width="47.5546875" style="18" customWidth="1"/>
    <col min="7939" max="7939" width="8.77734375" style="18"/>
    <col min="7940" max="7940" width="10.21875" style="18" customWidth="1"/>
    <col min="7941" max="7941" width="11.77734375" style="18" customWidth="1"/>
    <col min="7942" max="7942" width="15.77734375" style="18" customWidth="1"/>
    <col min="7943" max="8192" width="8.77734375" style="18"/>
    <col min="8193" max="8193" width="17.5546875" style="18" customWidth="1"/>
    <col min="8194" max="8194" width="47.5546875" style="18" customWidth="1"/>
    <col min="8195" max="8195" width="8.77734375" style="18"/>
    <col min="8196" max="8196" width="10.21875" style="18" customWidth="1"/>
    <col min="8197" max="8197" width="11.77734375" style="18" customWidth="1"/>
    <col min="8198" max="8198" width="15.77734375" style="18" customWidth="1"/>
    <col min="8199" max="8448" width="8.77734375" style="18"/>
    <col min="8449" max="8449" width="17.5546875" style="18" customWidth="1"/>
    <col min="8450" max="8450" width="47.5546875" style="18" customWidth="1"/>
    <col min="8451" max="8451" width="8.77734375" style="18"/>
    <col min="8452" max="8452" width="10.21875" style="18" customWidth="1"/>
    <col min="8453" max="8453" width="11.77734375" style="18" customWidth="1"/>
    <col min="8454" max="8454" width="15.77734375" style="18" customWidth="1"/>
    <col min="8455" max="8704" width="8.77734375" style="18"/>
    <col min="8705" max="8705" width="17.5546875" style="18" customWidth="1"/>
    <col min="8706" max="8706" width="47.5546875" style="18" customWidth="1"/>
    <col min="8707" max="8707" width="8.77734375" style="18"/>
    <col min="8708" max="8708" width="10.21875" style="18" customWidth="1"/>
    <col min="8709" max="8709" width="11.77734375" style="18" customWidth="1"/>
    <col min="8710" max="8710" width="15.77734375" style="18" customWidth="1"/>
    <col min="8711" max="8960" width="8.77734375" style="18"/>
    <col min="8961" max="8961" width="17.5546875" style="18" customWidth="1"/>
    <col min="8962" max="8962" width="47.5546875" style="18" customWidth="1"/>
    <col min="8963" max="8963" width="8.77734375" style="18"/>
    <col min="8964" max="8964" width="10.21875" style="18" customWidth="1"/>
    <col min="8965" max="8965" width="11.77734375" style="18" customWidth="1"/>
    <col min="8966" max="8966" width="15.77734375" style="18" customWidth="1"/>
    <col min="8967" max="9216" width="8.77734375" style="18"/>
    <col min="9217" max="9217" width="17.5546875" style="18" customWidth="1"/>
    <col min="9218" max="9218" width="47.5546875" style="18" customWidth="1"/>
    <col min="9219" max="9219" width="8.77734375" style="18"/>
    <col min="9220" max="9220" width="10.21875" style="18" customWidth="1"/>
    <col min="9221" max="9221" width="11.77734375" style="18" customWidth="1"/>
    <col min="9222" max="9222" width="15.77734375" style="18" customWidth="1"/>
    <col min="9223" max="9472" width="8.77734375" style="18"/>
    <col min="9473" max="9473" width="17.5546875" style="18" customWidth="1"/>
    <col min="9474" max="9474" width="47.5546875" style="18" customWidth="1"/>
    <col min="9475" max="9475" width="8.77734375" style="18"/>
    <col min="9476" max="9476" width="10.21875" style="18" customWidth="1"/>
    <col min="9477" max="9477" width="11.77734375" style="18" customWidth="1"/>
    <col min="9478" max="9478" width="15.77734375" style="18" customWidth="1"/>
    <col min="9479" max="9728" width="8.77734375" style="18"/>
    <col min="9729" max="9729" width="17.5546875" style="18" customWidth="1"/>
    <col min="9730" max="9730" width="47.5546875" style="18" customWidth="1"/>
    <col min="9731" max="9731" width="8.77734375" style="18"/>
    <col min="9732" max="9732" width="10.21875" style="18" customWidth="1"/>
    <col min="9733" max="9733" width="11.77734375" style="18" customWidth="1"/>
    <col min="9734" max="9734" width="15.77734375" style="18" customWidth="1"/>
    <col min="9735" max="9984" width="8.77734375" style="18"/>
    <col min="9985" max="9985" width="17.5546875" style="18" customWidth="1"/>
    <col min="9986" max="9986" width="47.5546875" style="18" customWidth="1"/>
    <col min="9987" max="9987" width="8.77734375" style="18"/>
    <col min="9988" max="9988" width="10.21875" style="18" customWidth="1"/>
    <col min="9989" max="9989" width="11.77734375" style="18" customWidth="1"/>
    <col min="9990" max="9990" width="15.77734375" style="18" customWidth="1"/>
    <col min="9991" max="10240" width="8.77734375" style="18"/>
    <col min="10241" max="10241" width="17.5546875" style="18" customWidth="1"/>
    <col min="10242" max="10242" width="47.5546875" style="18" customWidth="1"/>
    <col min="10243" max="10243" width="8.77734375" style="18"/>
    <col min="10244" max="10244" width="10.21875" style="18" customWidth="1"/>
    <col min="10245" max="10245" width="11.77734375" style="18" customWidth="1"/>
    <col min="10246" max="10246" width="15.77734375" style="18" customWidth="1"/>
    <col min="10247" max="10496" width="8.77734375" style="18"/>
    <col min="10497" max="10497" width="17.5546875" style="18" customWidth="1"/>
    <col min="10498" max="10498" width="47.5546875" style="18" customWidth="1"/>
    <col min="10499" max="10499" width="8.77734375" style="18"/>
    <col min="10500" max="10500" width="10.21875" style="18" customWidth="1"/>
    <col min="10501" max="10501" width="11.77734375" style="18" customWidth="1"/>
    <col min="10502" max="10502" width="15.77734375" style="18" customWidth="1"/>
    <col min="10503" max="10752" width="8.77734375" style="18"/>
    <col min="10753" max="10753" width="17.5546875" style="18" customWidth="1"/>
    <col min="10754" max="10754" width="47.5546875" style="18" customWidth="1"/>
    <col min="10755" max="10755" width="8.77734375" style="18"/>
    <col min="10756" max="10756" width="10.21875" style="18" customWidth="1"/>
    <col min="10757" max="10757" width="11.77734375" style="18" customWidth="1"/>
    <col min="10758" max="10758" width="15.77734375" style="18" customWidth="1"/>
    <col min="10759" max="11008" width="8.77734375" style="18"/>
    <col min="11009" max="11009" width="17.5546875" style="18" customWidth="1"/>
    <col min="11010" max="11010" width="47.5546875" style="18" customWidth="1"/>
    <col min="11011" max="11011" width="8.77734375" style="18"/>
    <col min="11012" max="11012" width="10.21875" style="18" customWidth="1"/>
    <col min="11013" max="11013" width="11.77734375" style="18" customWidth="1"/>
    <col min="11014" max="11014" width="15.77734375" style="18" customWidth="1"/>
    <col min="11015" max="11264" width="8.77734375" style="18"/>
    <col min="11265" max="11265" width="17.5546875" style="18" customWidth="1"/>
    <col min="11266" max="11266" width="47.5546875" style="18" customWidth="1"/>
    <col min="11267" max="11267" width="8.77734375" style="18"/>
    <col min="11268" max="11268" width="10.21875" style="18" customWidth="1"/>
    <col min="11269" max="11269" width="11.77734375" style="18" customWidth="1"/>
    <col min="11270" max="11270" width="15.77734375" style="18" customWidth="1"/>
    <col min="11271" max="11520" width="8.77734375" style="18"/>
    <col min="11521" max="11521" width="17.5546875" style="18" customWidth="1"/>
    <col min="11522" max="11522" width="47.5546875" style="18" customWidth="1"/>
    <col min="11523" max="11523" width="8.77734375" style="18"/>
    <col min="11524" max="11524" width="10.21875" style="18" customWidth="1"/>
    <col min="11525" max="11525" width="11.77734375" style="18" customWidth="1"/>
    <col min="11526" max="11526" width="15.77734375" style="18" customWidth="1"/>
    <col min="11527" max="11776" width="8.77734375" style="18"/>
    <col min="11777" max="11777" width="17.5546875" style="18" customWidth="1"/>
    <col min="11778" max="11778" width="47.5546875" style="18" customWidth="1"/>
    <col min="11779" max="11779" width="8.77734375" style="18"/>
    <col min="11780" max="11780" width="10.21875" style="18" customWidth="1"/>
    <col min="11781" max="11781" width="11.77734375" style="18" customWidth="1"/>
    <col min="11782" max="11782" width="15.77734375" style="18" customWidth="1"/>
    <col min="11783" max="12032" width="8.77734375" style="18"/>
    <col min="12033" max="12033" width="17.5546875" style="18" customWidth="1"/>
    <col min="12034" max="12034" width="47.5546875" style="18" customWidth="1"/>
    <col min="12035" max="12035" width="8.77734375" style="18"/>
    <col min="12036" max="12036" width="10.21875" style="18" customWidth="1"/>
    <col min="12037" max="12037" width="11.77734375" style="18" customWidth="1"/>
    <col min="12038" max="12038" width="15.77734375" style="18" customWidth="1"/>
    <col min="12039" max="12288" width="8.77734375" style="18"/>
    <col min="12289" max="12289" width="17.5546875" style="18" customWidth="1"/>
    <col min="12290" max="12290" width="47.5546875" style="18" customWidth="1"/>
    <col min="12291" max="12291" width="8.77734375" style="18"/>
    <col min="12292" max="12292" width="10.21875" style="18" customWidth="1"/>
    <col min="12293" max="12293" width="11.77734375" style="18" customWidth="1"/>
    <col min="12294" max="12294" width="15.77734375" style="18" customWidth="1"/>
    <col min="12295" max="12544" width="8.77734375" style="18"/>
    <col min="12545" max="12545" width="17.5546875" style="18" customWidth="1"/>
    <col min="12546" max="12546" width="47.5546875" style="18" customWidth="1"/>
    <col min="12547" max="12547" width="8.77734375" style="18"/>
    <col min="12548" max="12548" width="10.21875" style="18" customWidth="1"/>
    <col min="12549" max="12549" width="11.77734375" style="18" customWidth="1"/>
    <col min="12550" max="12550" width="15.77734375" style="18" customWidth="1"/>
    <col min="12551" max="12800" width="8.77734375" style="18"/>
    <col min="12801" max="12801" width="17.5546875" style="18" customWidth="1"/>
    <col min="12802" max="12802" width="47.5546875" style="18" customWidth="1"/>
    <col min="12803" max="12803" width="8.77734375" style="18"/>
    <col min="12804" max="12804" width="10.21875" style="18" customWidth="1"/>
    <col min="12805" max="12805" width="11.77734375" style="18" customWidth="1"/>
    <col min="12806" max="12806" width="15.77734375" style="18" customWidth="1"/>
    <col min="12807" max="13056" width="8.77734375" style="18"/>
    <col min="13057" max="13057" width="17.5546875" style="18" customWidth="1"/>
    <col min="13058" max="13058" width="47.5546875" style="18" customWidth="1"/>
    <col min="13059" max="13059" width="8.77734375" style="18"/>
    <col min="13060" max="13060" width="10.21875" style="18" customWidth="1"/>
    <col min="13061" max="13061" width="11.77734375" style="18" customWidth="1"/>
    <col min="13062" max="13062" width="15.77734375" style="18" customWidth="1"/>
    <col min="13063" max="13312" width="8.77734375" style="18"/>
    <col min="13313" max="13313" width="17.5546875" style="18" customWidth="1"/>
    <col min="13314" max="13314" width="47.5546875" style="18" customWidth="1"/>
    <col min="13315" max="13315" width="8.77734375" style="18"/>
    <col min="13316" max="13316" width="10.21875" style="18" customWidth="1"/>
    <col min="13317" max="13317" width="11.77734375" style="18" customWidth="1"/>
    <col min="13318" max="13318" width="15.77734375" style="18" customWidth="1"/>
    <col min="13319" max="13568" width="8.77734375" style="18"/>
    <col min="13569" max="13569" width="17.5546875" style="18" customWidth="1"/>
    <col min="13570" max="13570" width="47.5546875" style="18" customWidth="1"/>
    <col min="13571" max="13571" width="8.77734375" style="18"/>
    <col min="13572" max="13572" width="10.21875" style="18" customWidth="1"/>
    <col min="13573" max="13573" width="11.77734375" style="18" customWidth="1"/>
    <col min="13574" max="13574" width="15.77734375" style="18" customWidth="1"/>
    <col min="13575" max="13824" width="8.77734375" style="18"/>
    <col min="13825" max="13825" width="17.5546875" style="18" customWidth="1"/>
    <col min="13826" max="13826" width="47.5546875" style="18" customWidth="1"/>
    <col min="13827" max="13827" width="8.77734375" style="18"/>
    <col min="13828" max="13828" width="10.21875" style="18" customWidth="1"/>
    <col min="13829" max="13829" width="11.77734375" style="18" customWidth="1"/>
    <col min="13830" max="13830" width="15.77734375" style="18" customWidth="1"/>
    <col min="13831" max="14080" width="8.77734375" style="18"/>
    <col min="14081" max="14081" width="17.5546875" style="18" customWidth="1"/>
    <col min="14082" max="14082" width="47.5546875" style="18" customWidth="1"/>
    <col min="14083" max="14083" width="8.77734375" style="18"/>
    <col min="14084" max="14084" width="10.21875" style="18" customWidth="1"/>
    <col min="14085" max="14085" width="11.77734375" style="18" customWidth="1"/>
    <col min="14086" max="14086" width="15.77734375" style="18" customWidth="1"/>
    <col min="14087" max="14336" width="8.77734375" style="18"/>
    <col min="14337" max="14337" width="17.5546875" style="18" customWidth="1"/>
    <col min="14338" max="14338" width="47.5546875" style="18" customWidth="1"/>
    <col min="14339" max="14339" width="8.77734375" style="18"/>
    <col min="14340" max="14340" width="10.21875" style="18" customWidth="1"/>
    <col min="14341" max="14341" width="11.77734375" style="18" customWidth="1"/>
    <col min="14342" max="14342" width="15.77734375" style="18" customWidth="1"/>
    <col min="14343" max="14592" width="8.77734375" style="18"/>
    <col min="14593" max="14593" width="17.5546875" style="18" customWidth="1"/>
    <col min="14594" max="14594" width="47.5546875" style="18" customWidth="1"/>
    <col min="14595" max="14595" width="8.77734375" style="18"/>
    <col min="14596" max="14596" width="10.21875" style="18" customWidth="1"/>
    <col min="14597" max="14597" width="11.77734375" style="18" customWidth="1"/>
    <col min="14598" max="14598" width="15.77734375" style="18" customWidth="1"/>
    <col min="14599" max="14848" width="8.77734375" style="18"/>
    <col min="14849" max="14849" width="17.5546875" style="18" customWidth="1"/>
    <col min="14850" max="14850" width="47.5546875" style="18" customWidth="1"/>
    <col min="14851" max="14851" width="8.77734375" style="18"/>
    <col min="14852" max="14852" width="10.21875" style="18" customWidth="1"/>
    <col min="14853" max="14853" width="11.77734375" style="18" customWidth="1"/>
    <col min="14854" max="14854" width="15.77734375" style="18" customWidth="1"/>
    <col min="14855" max="15104" width="8.77734375" style="18"/>
    <col min="15105" max="15105" width="17.5546875" style="18" customWidth="1"/>
    <col min="15106" max="15106" width="47.5546875" style="18" customWidth="1"/>
    <col min="15107" max="15107" width="8.77734375" style="18"/>
    <col min="15108" max="15108" width="10.21875" style="18" customWidth="1"/>
    <col min="15109" max="15109" width="11.77734375" style="18" customWidth="1"/>
    <col min="15110" max="15110" width="15.77734375" style="18" customWidth="1"/>
    <col min="15111" max="15360" width="8.77734375" style="18"/>
    <col min="15361" max="15361" width="17.5546875" style="18" customWidth="1"/>
    <col min="15362" max="15362" width="47.5546875" style="18" customWidth="1"/>
    <col min="15363" max="15363" width="8.77734375" style="18"/>
    <col min="15364" max="15364" width="10.21875" style="18" customWidth="1"/>
    <col min="15365" max="15365" width="11.77734375" style="18" customWidth="1"/>
    <col min="15366" max="15366" width="15.77734375" style="18" customWidth="1"/>
    <col min="15367" max="15616" width="8.77734375" style="18"/>
    <col min="15617" max="15617" width="17.5546875" style="18" customWidth="1"/>
    <col min="15618" max="15618" width="47.5546875" style="18" customWidth="1"/>
    <col min="15619" max="15619" width="8.77734375" style="18"/>
    <col min="15620" max="15620" width="10.21875" style="18" customWidth="1"/>
    <col min="15621" max="15621" width="11.77734375" style="18" customWidth="1"/>
    <col min="15622" max="15622" width="15.77734375" style="18" customWidth="1"/>
    <col min="15623" max="15872" width="8.77734375" style="18"/>
    <col min="15873" max="15873" width="17.5546875" style="18" customWidth="1"/>
    <col min="15874" max="15874" width="47.5546875" style="18" customWidth="1"/>
    <col min="15875" max="15875" width="8.77734375" style="18"/>
    <col min="15876" max="15876" width="10.21875" style="18" customWidth="1"/>
    <col min="15877" max="15877" width="11.77734375" style="18" customWidth="1"/>
    <col min="15878" max="15878" width="15.77734375" style="18" customWidth="1"/>
    <col min="15879" max="16128" width="8.77734375" style="18"/>
    <col min="16129" max="16129" width="17.5546875" style="18" customWidth="1"/>
    <col min="16130" max="16130" width="47.5546875" style="18" customWidth="1"/>
    <col min="16131" max="16131" width="8.77734375" style="18"/>
    <col min="16132" max="16132" width="10.21875" style="18" customWidth="1"/>
    <col min="16133" max="16133" width="11.77734375" style="18" customWidth="1"/>
    <col min="16134" max="16134" width="15.77734375" style="18" customWidth="1"/>
    <col min="16135" max="16384" width="8.77734375" style="18"/>
  </cols>
  <sheetData>
    <row r="1" spans="2:22">
      <c r="J1" s="18"/>
    </row>
    <row r="2" spans="2:22" ht="18">
      <c r="B2" s="794" t="s">
        <v>114</v>
      </c>
      <c r="C2" s="795"/>
      <c r="D2" s="795"/>
      <c r="E2" s="795"/>
      <c r="F2" s="795"/>
      <c r="G2" s="795"/>
      <c r="H2" s="796"/>
      <c r="J2" s="18"/>
    </row>
    <row r="3" spans="2:22">
      <c r="B3" s="590"/>
      <c r="C3" s="591"/>
      <c r="D3" s="591"/>
      <c r="E3" s="591"/>
      <c r="F3" s="591"/>
      <c r="G3" s="591"/>
      <c r="H3" s="592"/>
      <c r="J3" s="18"/>
    </row>
    <row r="4" spans="2:22" ht="27" customHeight="1">
      <c r="B4" s="797" t="s">
        <v>16459</v>
      </c>
      <c r="C4" s="798"/>
      <c r="D4" s="798"/>
      <c r="E4" s="798"/>
      <c r="F4" s="798"/>
      <c r="G4" s="798"/>
      <c r="H4" s="799"/>
      <c r="I4" s="237"/>
      <c r="J4" s="237"/>
      <c r="K4" s="237"/>
      <c r="L4" s="104"/>
      <c r="M4" s="104"/>
      <c r="N4" s="104"/>
      <c r="O4" s="104"/>
      <c r="P4" s="104"/>
      <c r="Q4" s="104"/>
      <c r="R4" s="104"/>
      <c r="S4" s="104"/>
    </row>
    <row r="5" spans="2:22">
      <c r="B5" s="593" t="s">
        <v>16458</v>
      </c>
      <c r="C5" s="253"/>
      <c r="D5" s="253"/>
      <c r="E5" s="253"/>
      <c r="F5" s="253"/>
      <c r="G5" s="253"/>
      <c r="H5" s="594"/>
      <c r="I5" s="253"/>
      <c r="J5" s="253"/>
      <c r="K5" s="253"/>
      <c r="L5" s="253"/>
      <c r="M5" s="253"/>
      <c r="N5" s="106"/>
      <c r="O5" s="106"/>
      <c r="P5" s="106"/>
      <c r="Q5" s="106"/>
      <c r="R5" s="106"/>
      <c r="S5" s="106"/>
      <c r="T5" s="106"/>
      <c r="U5" s="106"/>
      <c r="V5" s="106"/>
    </row>
    <row r="6" spans="2:22" ht="13.8" customHeight="1">
      <c r="B6" s="800" t="s">
        <v>16462</v>
      </c>
      <c r="C6" s="801"/>
      <c r="D6" s="801"/>
      <c r="E6" s="801"/>
      <c r="F6" s="801"/>
      <c r="G6" s="801"/>
      <c r="H6" s="802"/>
      <c r="I6" s="254"/>
      <c r="J6" s="254"/>
      <c r="K6" s="254"/>
      <c r="L6" s="254"/>
      <c r="M6" s="254"/>
      <c r="N6" s="104"/>
      <c r="O6" s="104"/>
      <c r="P6" s="104"/>
      <c r="Q6" s="104"/>
      <c r="R6" s="104"/>
      <c r="S6" s="104"/>
      <c r="T6" s="104"/>
      <c r="U6" s="104"/>
      <c r="V6" s="104"/>
    </row>
    <row r="7" spans="2:22">
      <c r="B7" s="764" t="s">
        <v>16461</v>
      </c>
      <c r="C7" s="765"/>
      <c r="D7" s="765"/>
      <c r="E7" s="765"/>
      <c r="F7" s="765"/>
      <c r="G7" s="765"/>
      <c r="H7" s="766"/>
      <c r="I7" s="238"/>
      <c r="J7" s="238"/>
      <c r="K7" s="238"/>
      <c r="L7" s="106"/>
      <c r="M7" s="106"/>
      <c r="N7" s="106"/>
      <c r="O7" s="106"/>
      <c r="P7" s="106"/>
      <c r="Q7" s="106"/>
      <c r="R7" s="106"/>
      <c r="S7" s="106"/>
      <c r="T7" s="106"/>
      <c r="U7" s="106"/>
      <c r="V7" s="106"/>
    </row>
    <row r="8" spans="2:22" hidden="1">
      <c r="B8" s="102"/>
      <c r="H8" s="595"/>
      <c r="I8" s="218"/>
      <c r="J8" s="18"/>
    </row>
    <row r="9" spans="2:22">
      <c r="B9" s="596"/>
      <c r="C9" s="257"/>
      <c r="D9" s="257"/>
      <c r="E9" s="257"/>
      <c r="F9" s="257"/>
      <c r="G9" s="257"/>
      <c r="H9" s="597"/>
      <c r="I9" s="218"/>
      <c r="J9" s="18"/>
    </row>
    <row r="10" spans="2:22" ht="13.8" customHeight="1">
      <c r="B10" s="791" t="s">
        <v>13599</v>
      </c>
      <c r="C10" s="791"/>
      <c r="D10" s="791"/>
      <c r="E10" s="791"/>
      <c r="F10" s="791"/>
      <c r="G10" s="791"/>
      <c r="H10" s="791"/>
      <c r="I10" s="102"/>
      <c r="J10" s="211"/>
    </row>
    <row r="11" spans="2:22" ht="13.8" customHeight="1">
      <c r="B11" s="791"/>
      <c r="C11" s="791"/>
      <c r="D11" s="791"/>
      <c r="E11" s="791"/>
      <c r="F11" s="791"/>
      <c r="G11" s="791"/>
      <c r="H11" s="791"/>
      <c r="I11" s="102"/>
      <c r="J11" s="18"/>
    </row>
    <row r="12" spans="2:22" ht="13.8" customHeight="1">
      <c r="B12" s="791"/>
      <c r="C12" s="791"/>
      <c r="D12" s="791"/>
      <c r="E12" s="791"/>
      <c r="F12" s="791"/>
      <c r="G12" s="791"/>
      <c r="H12" s="791"/>
      <c r="I12" s="102"/>
      <c r="J12" s="18"/>
    </row>
    <row r="13" spans="2:22">
      <c r="B13" s="783" t="s">
        <v>13481</v>
      </c>
      <c r="C13" s="783"/>
      <c r="D13" s="173" t="s">
        <v>13482</v>
      </c>
      <c r="E13" s="792" t="s">
        <v>13600</v>
      </c>
      <c r="F13" s="792"/>
      <c r="G13" s="792"/>
      <c r="H13" s="792"/>
      <c r="I13" s="102"/>
      <c r="J13" s="18"/>
    </row>
    <row r="14" spans="2:22">
      <c r="B14" s="783"/>
      <c r="C14" s="783"/>
      <c r="D14" s="786" t="s">
        <v>13483</v>
      </c>
      <c r="E14" s="787" t="s">
        <v>10857</v>
      </c>
      <c r="F14" s="787"/>
      <c r="G14" s="787"/>
      <c r="H14" s="787"/>
      <c r="I14" s="102"/>
      <c r="J14" s="18"/>
    </row>
    <row r="15" spans="2:22">
      <c r="B15" s="783"/>
      <c r="C15" s="783"/>
      <c r="D15" s="786"/>
      <c r="E15" s="787"/>
      <c r="F15" s="787"/>
      <c r="G15" s="787"/>
      <c r="H15" s="787"/>
      <c r="J15" s="18"/>
    </row>
    <row r="16" spans="2:22">
      <c r="B16" s="783"/>
      <c r="C16" s="783"/>
      <c r="D16" s="786"/>
      <c r="E16" s="787"/>
      <c r="F16" s="787"/>
      <c r="G16" s="787"/>
      <c r="H16" s="787"/>
      <c r="J16" s="18"/>
    </row>
    <row r="17" spans="2:10">
      <c r="B17" s="783"/>
      <c r="C17" s="783"/>
      <c r="D17" s="786"/>
      <c r="E17" s="787"/>
      <c r="F17" s="787"/>
      <c r="G17" s="787"/>
      <c r="H17" s="787"/>
      <c r="J17" s="18"/>
    </row>
    <row r="18" spans="2:10" s="159" customFormat="1" ht="12" customHeight="1">
      <c r="B18" s="783"/>
      <c r="C18" s="783"/>
      <c r="D18" s="173" t="s">
        <v>13484</v>
      </c>
      <c r="E18" s="179" t="s">
        <v>109</v>
      </c>
      <c r="F18" s="788" t="s">
        <v>13485</v>
      </c>
      <c r="G18" s="789">
        <f>H30</f>
        <v>222.03</v>
      </c>
      <c r="H18" s="789"/>
    </row>
    <row r="19" spans="2:10" s="159" customFormat="1">
      <c r="B19" s="783"/>
      <c r="C19" s="783"/>
      <c r="D19" s="173" t="s">
        <v>13486</v>
      </c>
      <c r="E19" s="174">
        <v>1</v>
      </c>
      <c r="F19" s="788"/>
      <c r="G19" s="789"/>
      <c r="H19" s="789"/>
    </row>
    <row r="20" spans="2:10" s="159" customFormat="1">
      <c r="B20" s="182"/>
      <c r="C20" s="182"/>
      <c r="D20" s="183"/>
      <c r="E20" s="183"/>
      <c r="F20" s="184"/>
      <c r="G20" s="790" t="s">
        <v>13487</v>
      </c>
      <c r="H20" s="790"/>
    </row>
    <row r="21" spans="2:10" s="221" customFormat="1" ht="27.6">
      <c r="B21" s="185" t="s">
        <v>13488</v>
      </c>
      <c r="C21" s="185" t="s">
        <v>13489</v>
      </c>
      <c r="D21" s="175" t="s">
        <v>216</v>
      </c>
      <c r="E21" s="175" t="s">
        <v>316</v>
      </c>
      <c r="F21" s="186" t="s">
        <v>13490</v>
      </c>
      <c r="G21" s="171" t="s">
        <v>13491</v>
      </c>
      <c r="H21" s="175" t="s">
        <v>13492</v>
      </c>
      <c r="J21" s="159"/>
    </row>
    <row r="22" spans="2:10" s="159" customFormat="1" ht="41.4">
      <c r="B22" s="177" t="s">
        <v>13497</v>
      </c>
      <c r="C22" s="178">
        <v>103674</v>
      </c>
      <c r="D22" s="214" t="s">
        <v>6348</v>
      </c>
      <c r="E22" s="179" t="s">
        <v>217</v>
      </c>
      <c r="F22" s="180">
        <v>0.06</v>
      </c>
      <c r="G22" s="213">
        <f t="shared" ref="G22:G29" si="0">VLOOKUP(C22,SINAPIFEV2026,5,FALSE)</f>
        <v>707.13</v>
      </c>
      <c r="H22" s="176">
        <f t="shared" ref="H22:H29" si="1">TRUNC($F22*G22,2)</f>
        <v>42.42</v>
      </c>
    </row>
    <row r="23" spans="2:10" s="159" customFormat="1" ht="28.8" customHeight="1">
      <c r="B23" s="177" t="s">
        <v>13497</v>
      </c>
      <c r="C23" s="178">
        <v>92768</v>
      </c>
      <c r="D23" s="214" t="s">
        <v>298</v>
      </c>
      <c r="E23" s="179" t="s">
        <v>205</v>
      </c>
      <c r="F23" s="180">
        <v>1.1850000000000001</v>
      </c>
      <c r="G23" s="213">
        <f t="shared" si="0"/>
        <v>13.16</v>
      </c>
      <c r="H23" s="176">
        <f t="shared" si="1"/>
        <v>15.59</v>
      </c>
    </row>
    <row r="24" spans="2:10" s="159" customFormat="1" ht="27.6">
      <c r="B24" s="177" t="s">
        <v>13497</v>
      </c>
      <c r="C24" s="178">
        <v>92273</v>
      </c>
      <c r="D24" s="214" t="s">
        <v>8724</v>
      </c>
      <c r="E24" s="179" t="s">
        <v>110</v>
      </c>
      <c r="F24" s="180">
        <v>1.07</v>
      </c>
      <c r="G24" s="213">
        <f t="shared" si="0"/>
        <v>18.87</v>
      </c>
      <c r="H24" s="176">
        <f t="shared" si="1"/>
        <v>20.190000000000001</v>
      </c>
    </row>
    <row r="25" spans="2:10">
      <c r="B25" s="177" t="s">
        <v>13497</v>
      </c>
      <c r="C25" s="178">
        <v>88316</v>
      </c>
      <c r="D25" s="214" t="s">
        <v>118</v>
      </c>
      <c r="E25" s="179" t="s">
        <v>88</v>
      </c>
      <c r="F25" s="180">
        <v>0.27200000000000002</v>
      </c>
      <c r="G25" s="213">
        <f t="shared" si="0"/>
        <v>24.25</v>
      </c>
      <c r="H25" s="176">
        <f t="shared" si="1"/>
        <v>6.59</v>
      </c>
      <c r="J25" s="18"/>
    </row>
    <row r="26" spans="2:10">
      <c r="B26" s="177" t="s">
        <v>13497</v>
      </c>
      <c r="C26" s="178">
        <v>88262</v>
      </c>
      <c r="D26" s="214" t="s">
        <v>10957</v>
      </c>
      <c r="E26" s="179" t="s">
        <v>88</v>
      </c>
      <c r="F26" s="180">
        <v>0.36299999999999999</v>
      </c>
      <c r="G26" s="213">
        <f t="shared" si="0"/>
        <v>29.38</v>
      </c>
      <c r="H26" s="176">
        <f t="shared" si="1"/>
        <v>10.66</v>
      </c>
      <c r="J26" s="18"/>
    </row>
    <row r="27" spans="2:10" ht="55.2">
      <c r="B27" s="177" t="s">
        <v>13493</v>
      </c>
      <c r="C27" s="178">
        <v>44379</v>
      </c>
      <c r="D27" s="214" t="s">
        <v>16226</v>
      </c>
      <c r="E27" s="255" t="s">
        <v>109</v>
      </c>
      <c r="F27" s="180">
        <v>1</v>
      </c>
      <c r="G27" s="256">
        <v>89.02</v>
      </c>
      <c r="H27" s="176">
        <f t="shared" si="1"/>
        <v>89.02</v>
      </c>
      <c r="J27" s="18"/>
    </row>
    <row r="28" spans="2:10">
      <c r="B28" s="177" t="s">
        <v>13493</v>
      </c>
      <c r="C28" s="178">
        <v>40304</v>
      </c>
      <c r="D28" s="214" t="s">
        <v>3842</v>
      </c>
      <c r="E28" s="179" t="s">
        <v>205</v>
      </c>
      <c r="F28" s="180">
        <v>3.6999999999999998E-2</v>
      </c>
      <c r="G28" s="213">
        <f t="shared" si="0"/>
        <v>20.04</v>
      </c>
      <c r="H28" s="176">
        <f t="shared" si="1"/>
        <v>0.74</v>
      </c>
      <c r="J28" s="18"/>
    </row>
    <row r="29" spans="2:10" ht="41.4">
      <c r="B29" s="177" t="s">
        <v>13493</v>
      </c>
      <c r="C29" s="178">
        <v>6193</v>
      </c>
      <c r="D29" s="214" t="s">
        <v>4156</v>
      </c>
      <c r="E29" s="179" t="s">
        <v>110</v>
      </c>
      <c r="F29" s="180">
        <v>1.72</v>
      </c>
      <c r="G29" s="213">
        <f t="shared" si="0"/>
        <v>21.41</v>
      </c>
      <c r="H29" s="176">
        <f t="shared" si="1"/>
        <v>36.82</v>
      </c>
      <c r="J29" s="18"/>
    </row>
    <row r="30" spans="2:10">
      <c r="B30" s="204"/>
      <c r="C30" s="204"/>
      <c r="D30" s="204"/>
      <c r="E30" s="204"/>
      <c r="F30" s="204"/>
      <c r="G30" s="172" t="s">
        <v>13494</v>
      </c>
      <c r="H30" s="181">
        <f>TRUNC(SUM(H22:H29),2)</f>
        <v>222.03</v>
      </c>
      <c r="I30" s="218"/>
      <c r="J30" s="18"/>
    </row>
    <row r="31" spans="2:10">
      <c r="I31" s="218"/>
      <c r="J31" s="18"/>
    </row>
    <row r="32" spans="2:10" ht="13.8" customHeight="1">
      <c r="B32" s="791" t="s">
        <v>13844</v>
      </c>
      <c r="C32" s="791"/>
      <c r="D32" s="791"/>
      <c r="E32" s="791"/>
      <c r="F32" s="791"/>
      <c r="G32" s="791"/>
      <c r="H32" s="791"/>
      <c r="I32" s="102"/>
      <c r="J32" s="211"/>
    </row>
    <row r="33" spans="2:10" ht="13.8" customHeight="1">
      <c r="B33" s="791"/>
      <c r="C33" s="791"/>
      <c r="D33" s="791"/>
      <c r="E33" s="791"/>
      <c r="F33" s="791"/>
      <c r="G33" s="791"/>
      <c r="H33" s="791"/>
      <c r="I33" s="102"/>
      <c r="J33" s="18"/>
    </row>
    <row r="34" spans="2:10" ht="19.2" customHeight="1">
      <c r="B34" s="791"/>
      <c r="C34" s="791"/>
      <c r="D34" s="791"/>
      <c r="E34" s="791"/>
      <c r="F34" s="791"/>
      <c r="G34" s="791"/>
      <c r="H34" s="791"/>
      <c r="I34" s="102"/>
      <c r="J34" s="18"/>
    </row>
    <row r="35" spans="2:10">
      <c r="B35" s="783" t="s">
        <v>13495</v>
      </c>
      <c r="C35" s="783"/>
      <c r="D35" s="173" t="s">
        <v>13482</v>
      </c>
      <c r="E35" s="792" t="s">
        <v>13845</v>
      </c>
      <c r="F35" s="792"/>
      <c r="G35" s="792"/>
      <c r="H35" s="792"/>
      <c r="I35" s="102"/>
      <c r="J35" s="18"/>
    </row>
    <row r="36" spans="2:10">
      <c r="B36" s="783"/>
      <c r="C36" s="783"/>
      <c r="D36" s="786" t="s">
        <v>13483</v>
      </c>
      <c r="E36" s="787" t="s">
        <v>14612</v>
      </c>
      <c r="F36" s="787"/>
      <c r="G36" s="787"/>
      <c r="H36" s="787"/>
      <c r="I36" s="102"/>
      <c r="J36" s="18"/>
    </row>
    <row r="37" spans="2:10">
      <c r="B37" s="783"/>
      <c r="C37" s="783"/>
      <c r="D37" s="786"/>
      <c r="E37" s="787"/>
      <c r="F37" s="787"/>
      <c r="G37" s="787"/>
      <c r="H37" s="787"/>
      <c r="J37" s="18"/>
    </row>
    <row r="38" spans="2:10">
      <c r="B38" s="783"/>
      <c r="C38" s="783"/>
      <c r="D38" s="786"/>
      <c r="E38" s="787"/>
      <c r="F38" s="787"/>
      <c r="G38" s="787"/>
      <c r="H38" s="787"/>
      <c r="J38" s="18"/>
    </row>
    <row r="39" spans="2:10" ht="52.2" customHeight="1">
      <c r="B39" s="783"/>
      <c r="C39" s="783"/>
      <c r="D39" s="786"/>
      <c r="E39" s="787"/>
      <c r="F39" s="787"/>
      <c r="G39" s="787"/>
      <c r="H39" s="787"/>
      <c r="J39" s="18"/>
    </row>
    <row r="40" spans="2:10" s="159" customFormat="1" ht="12" customHeight="1">
      <c r="B40" s="783"/>
      <c r="C40" s="783"/>
      <c r="D40" s="173" t="s">
        <v>13484</v>
      </c>
      <c r="E40" s="179" t="s">
        <v>294</v>
      </c>
      <c r="F40" s="788" t="s">
        <v>13485</v>
      </c>
      <c r="G40" s="789">
        <f>H49</f>
        <v>2465.31</v>
      </c>
      <c r="H40" s="789"/>
    </row>
    <row r="41" spans="2:10" s="159" customFormat="1">
      <c r="B41" s="783"/>
      <c r="C41" s="783"/>
      <c r="D41" s="173" t="s">
        <v>13486</v>
      </c>
      <c r="E41" s="174">
        <v>1</v>
      </c>
      <c r="F41" s="788"/>
      <c r="G41" s="789"/>
      <c r="H41" s="789"/>
    </row>
    <row r="42" spans="2:10" s="159" customFormat="1">
      <c r="B42" s="182"/>
      <c r="C42" s="182"/>
      <c r="D42" s="183"/>
      <c r="E42" s="183"/>
      <c r="F42" s="184"/>
      <c r="G42" s="790" t="s">
        <v>13487</v>
      </c>
      <c r="H42" s="790"/>
    </row>
    <row r="43" spans="2:10" s="221" customFormat="1" ht="27.6">
      <c r="B43" s="185" t="s">
        <v>13488</v>
      </c>
      <c r="C43" s="185" t="s">
        <v>13489</v>
      </c>
      <c r="D43" s="175" t="s">
        <v>216</v>
      </c>
      <c r="E43" s="175" t="s">
        <v>316</v>
      </c>
      <c r="F43" s="186" t="s">
        <v>13490</v>
      </c>
      <c r="G43" s="171" t="s">
        <v>13491</v>
      </c>
      <c r="H43" s="175" t="s">
        <v>13492</v>
      </c>
      <c r="J43" s="159"/>
    </row>
    <row r="44" spans="2:10" s="159" customFormat="1" ht="27.6">
      <c r="B44" s="177" t="s">
        <v>13497</v>
      </c>
      <c r="C44" s="178">
        <v>100659</v>
      </c>
      <c r="D44" s="214" t="s">
        <v>14541</v>
      </c>
      <c r="E44" s="179" t="s">
        <v>110</v>
      </c>
      <c r="F44" s="180">
        <v>10</v>
      </c>
      <c r="G44" s="213">
        <f>VLOOKUP(C44,SINAPIFEV2026,5,FALSE)</f>
        <v>10.62</v>
      </c>
      <c r="H44" s="176">
        <f>TRUNC($F44*G44,2)</f>
        <v>106.2</v>
      </c>
    </row>
    <row r="45" spans="2:10" s="159" customFormat="1" ht="41.4">
      <c r="B45" s="177" t="s">
        <v>13497</v>
      </c>
      <c r="C45" s="178">
        <v>91299</v>
      </c>
      <c r="D45" s="214" t="s">
        <v>14657</v>
      </c>
      <c r="E45" s="179" t="s">
        <v>211</v>
      </c>
      <c r="F45" s="180">
        <v>1</v>
      </c>
      <c r="G45" s="213">
        <f>VLOOKUP(C45,SINAPIFEV2026,5,FALSE)</f>
        <v>1337.25</v>
      </c>
      <c r="H45" s="176">
        <f>TRUNC($F45*G45,2)</f>
        <v>1337.25</v>
      </c>
    </row>
    <row r="46" spans="2:10" s="159" customFormat="1" ht="41.4">
      <c r="B46" s="177" t="s">
        <v>13497</v>
      </c>
      <c r="C46" s="178">
        <v>90830</v>
      </c>
      <c r="D46" s="214" t="s">
        <v>14552</v>
      </c>
      <c r="E46" s="179" t="s">
        <v>211</v>
      </c>
      <c r="F46" s="180">
        <v>1</v>
      </c>
      <c r="G46" s="213">
        <f>VLOOKUP(C46,SINAPIFEV2026,5,FALSE)</f>
        <v>221.09</v>
      </c>
      <c r="H46" s="176">
        <f>TRUNC($F46*G46,2)</f>
        <v>221.09</v>
      </c>
    </row>
    <row r="47" spans="2:10" s="159" customFormat="1" ht="27.6">
      <c r="B47" s="177" t="s">
        <v>13497</v>
      </c>
      <c r="C47" s="178">
        <v>90806</v>
      </c>
      <c r="D47" s="214" t="s">
        <v>14545</v>
      </c>
      <c r="E47" s="179" t="s">
        <v>211</v>
      </c>
      <c r="F47" s="180">
        <v>1</v>
      </c>
      <c r="G47" s="213">
        <f>VLOOKUP(C47,SINAPIFEV2026,5,FALSE)</f>
        <v>445.45</v>
      </c>
      <c r="H47" s="176">
        <f>TRUNC($F47*G47,2)</f>
        <v>445.45</v>
      </c>
    </row>
    <row r="48" spans="2:10" s="159" customFormat="1" ht="27.6">
      <c r="B48" s="177" t="s">
        <v>13497</v>
      </c>
      <c r="C48" s="178">
        <v>102156</v>
      </c>
      <c r="D48" s="214" t="s">
        <v>16177</v>
      </c>
      <c r="E48" s="179" t="s">
        <v>109</v>
      </c>
      <c r="F48" s="180">
        <v>1.54</v>
      </c>
      <c r="G48" s="213">
        <f>VLOOKUP(C48,SINAPIFEV2026,5,FALSE)</f>
        <v>230.73</v>
      </c>
      <c r="H48" s="176">
        <f>TRUNC($F48*G48,2)</f>
        <v>355.32</v>
      </c>
    </row>
    <row r="49" spans="2:10" s="159" customFormat="1">
      <c r="B49" s="201"/>
      <c r="C49" s="201"/>
      <c r="D49" s="201"/>
      <c r="E49" s="201"/>
      <c r="F49" s="201"/>
      <c r="G49" s="172" t="s">
        <v>13494</v>
      </c>
      <c r="H49" s="181">
        <f>TRUNC(SUM(H44:H48),2)</f>
        <v>2465.31</v>
      </c>
      <c r="I49" s="216"/>
    </row>
    <row r="50" spans="2:10">
      <c r="I50" s="218"/>
      <c r="J50" s="18"/>
    </row>
    <row r="51" spans="2:10" s="159" customFormat="1" ht="13.8" customHeight="1">
      <c r="B51" s="791" t="s">
        <v>13848</v>
      </c>
      <c r="C51" s="791"/>
      <c r="D51" s="791"/>
      <c r="E51" s="791"/>
      <c r="F51" s="791"/>
      <c r="G51" s="791"/>
      <c r="H51" s="791"/>
      <c r="I51" s="219"/>
      <c r="J51" s="222"/>
    </row>
    <row r="52" spans="2:10" s="159" customFormat="1" ht="13.8" customHeight="1">
      <c r="B52" s="791"/>
      <c r="C52" s="791"/>
      <c r="D52" s="791"/>
      <c r="E52" s="791"/>
      <c r="F52" s="791"/>
      <c r="G52" s="791"/>
      <c r="H52" s="791"/>
      <c r="I52" s="219"/>
    </row>
    <row r="53" spans="2:10" s="159" customFormat="1">
      <c r="B53" s="791"/>
      <c r="C53" s="791"/>
      <c r="D53" s="791"/>
      <c r="E53" s="791"/>
      <c r="F53" s="791"/>
      <c r="G53" s="791"/>
      <c r="H53" s="791"/>
      <c r="I53" s="219"/>
    </row>
    <row r="54" spans="2:10" s="159" customFormat="1">
      <c r="B54" s="783" t="s">
        <v>13496</v>
      </c>
      <c r="C54" s="783"/>
      <c r="D54" s="173" t="s">
        <v>13482</v>
      </c>
      <c r="E54" s="792" t="s">
        <v>13847</v>
      </c>
      <c r="F54" s="792"/>
      <c r="G54" s="792"/>
      <c r="H54" s="792"/>
      <c r="I54" s="219"/>
    </row>
    <row r="55" spans="2:10" s="159" customFormat="1">
      <c r="B55" s="783"/>
      <c r="C55" s="783"/>
      <c r="D55" s="786" t="s">
        <v>13483</v>
      </c>
      <c r="E55" s="787" t="s">
        <v>14657</v>
      </c>
      <c r="F55" s="787"/>
      <c r="G55" s="787"/>
      <c r="H55" s="787"/>
      <c r="I55" s="219"/>
    </row>
    <row r="56" spans="2:10" s="159" customFormat="1">
      <c r="B56" s="783"/>
      <c r="C56" s="783"/>
      <c r="D56" s="786"/>
      <c r="E56" s="787"/>
      <c r="F56" s="787"/>
      <c r="G56" s="787"/>
      <c r="H56" s="787"/>
    </row>
    <row r="57" spans="2:10" s="159" customFormat="1">
      <c r="B57" s="783"/>
      <c r="C57" s="783"/>
      <c r="D57" s="786"/>
      <c r="E57" s="787"/>
      <c r="F57" s="787"/>
      <c r="G57" s="787"/>
      <c r="H57" s="787"/>
    </row>
    <row r="58" spans="2:10" s="159" customFormat="1">
      <c r="B58" s="783"/>
      <c r="C58" s="783"/>
      <c r="D58" s="786"/>
      <c r="E58" s="787"/>
      <c r="F58" s="787"/>
      <c r="G58" s="787"/>
      <c r="H58" s="787"/>
    </row>
    <row r="59" spans="2:10" s="159" customFormat="1" ht="12" customHeight="1">
      <c r="B59" s="783"/>
      <c r="C59" s="783"/>
      <c r="D59" s="173" t="s">
        <v>13484</v>
      </c>
      <c r="E59" s="179" t="s">
        <v>294</v>
      </c>
      <c r="F59" s="788" t="s">
        <v>13485</v>
      </c>
      <c r="G59" s="789">
        <f>H69</f>
        <v>236.99</v>
      </c>
      <c r="H59" s="789"/>
    </row>
    <row r="60" spans="2:10" s="159" customFormat="1">
      <c r="B60" s="783"/>
      <c r="C60" s="783"/>
      <c r="D60" s="173" t="s">
        <v>13486</v>
      </c>
      <c r="E60" s="174">
        <v>1</v>
      </c>
      <c r="F60" s="788"/>
      <c r="G60" s="789"/>
      <c r="H60" s="789"/>
    </row>
    <row r="61" spans="2:10" s="159" customFormat="1">
      <c r="B61" s="182"/>
      <c r="C61" s="182"/>
      <c r="D61" s="183"/>
      <c r="E61" s="183"/>
      <c r="F61" s="184"/>
      <c r="G61" s="790" t="s">
        <v>13487</v>
      </c>
      <c r="H61" s="790"/>
    </row>
    <row r="62" spans="2:10" s="221" customFormat="1" ht="27.6">
      <c r="B62" s="185" t="s">
        <v>13488</v>
      </c>
      <c r="C62" s="185" t="s">
        <v>13489</v>
      </c>
      <c r="D62" s="175" t="s">
        <v>216</v>
      </c>
      <c r="E62" s="175" t="s">
        <v>316</v>
      </c>
      <c r="F62" s="186" t="s">
        <v>13490</v>
      </c>
      <c r="G62" s="171" t="s">
        <v>13491</v>
      </c>
      <c r="H62" s="175" t="s">
        <v>13492</v>
      </c>
      <c r="J62" s="159"/>
    </row>
    <row r="63" spans="2:10" s="159" customFormat="1">
      <c r="B63" s="177" t="s">
        <v>13497</v>
      </c>
      <c r="C63" s="178">
        <v>88316</v>
      </c>
      <c r="D63" s="214" t="s">
        <v>118</v>
      </c>
      <c r="E63" s="179" t="s">
        <v>88</v>
      </c>
      <c r="F63" s="180">
        <v>0.87930750000000002</v>
      </c>
      <c r="G63" s="213">
        <f t="shared" ref="G63:G68" si="2">VLOOKUP(C63,SINAPIFEV2026,5,FALSE)</f>
        <v>24.25</v>
      </c>
      <c r="H63" s="176">
        <f t="shared" ref="H63:H68" si="3">TRUNC($F63*G63,2)</f>
        <v>21.32</v>
      </c>
    </row>
    <row r="64" spans="2:10" s="159" customFormat="1">
      <c r="B64" s="177" t="s">
        <v>13497</v>
      </c>
      <c r="C64" s="178">
        <v>88261</v>
      </c>
      <c r="D64" s="214" t="s">
        <v>10956</v>
      </c>
      <c r="E64" s="179" t="s">
        <v>88</v>
      </c>
      <c r="F64" s="180">
        <v>3.1113957000000001</v>
      </c>
      <c r="G64" s="213">
        <f t="shared" si="2"/>
        <v>28.37</v>
      </c>
      <c r="H64" s="176">
        <f t="shared" si="3"/>
        <v>88.27</v>
      </c>
    </row>
    <row r="65" spans="2:10" s="159" customFormat="1">
      <c r="B65" s="177" t="s">
        <v>13493</v>
      </c>
      <c r="C65" s="178">
        <v>11945</v>
      </c>
      <c r="D65" s="214" t="s">
        <v>855</v>
      </c>
      <c r="E65" s="179" t="s">
        <v>211</v>
      </c>
      <c r="F65" s="180">
        <v>19.8</v>
      </c>
      <c r="G65" s="213">
        <f t="shared" si="2"/>
        <v>0.08</v>
      </c>
      <c r="H65" s="176">
        <f t="shared" si="3"/>
        <v>1.58</v>
      </c>
    </row>
    <row r="66" spans="2:10" s="159" customFormat="1" ht="27.6">
      <c r="B66" s="177" t="s">
        <v>13493</v>
      </c>
      <c r="C66" s="178">
        <v>11055</v>
      </c>
      <c r="D66" s="214" t="s">
        <v>3457</v>
      </c>
      <c r="E66" s="179" t="s">
        <v>211</v>
      </c>
      <c r="F66" s="180">
        <v>19.8</v>
      </c>
      <c r="G66" s="213">
        <f t="shared" si="2"/>
        <v>0.05</v>
      </c>
      <c r="H66" s="176">
        <f t="shared" si="3"/>
        <v>0.99</v>
      </c>
    </row>
    <row r="67" spans="2:10" s="159" customFormat="1" ht="55.2">
      <c r="B67" s="177" t="s">
        <v>13493</v>
      </c>
      <c r="C67" s="178">
        <v>4998</v>
      </c>
      <c r="D67" s="214" t="s">
        <v>3712</v>
      </c>
      <c r="E67" s="179" t="s">
        <v>109</v>
      </c>
      <c r="F67" s="180">
        <v>1.26</v>
      </c>
      <c r="G67" s="213">
        <f t="shared" si="2"/>
        <v>0</v>
      </c>
      <c r="H67" s="176">
        <f t="shared" si="3"/>
        <v>0</v>
      </c>
    </row>
    <row r="68" spans="2:10" s="159" customFormat="1" ht="27.6">
      <c r="B68" s="177" t="s">
        <v>13493</v>
      </c>
      <c r="C68" s="178">
        <v>2432</v>
      </c>
      <c r="D68" s="214" t="s">
        <v>2067</v>
      </c>
      <c r="E68" s="179" t="s">
        <v>211</v>
      </c>
      <c r="F68" s="180">
        <v>3</v>
      </c>
      <c r="G68" s="213">
        <f t="shared" si="2"/>
        <v>41.61</v>
      </c>
      <c r="H68" s="176">
        <f t="shared" si="3"/>
        <v>124.83</v>
      </c>
    </row>
    <row r="69" spans="2:10" s="159" customFormat="1">
      <c r="B69" s="201"/>
      <c r="C69" s="201"/>
      <c r="D69" s="201"/>
      <c r="E69" s="201"/>
      <c r="F69" s="201"/>
      <c r="G69" s="172" t="s">
        <v>13494</v>
      </c>
      <c r="H69" s="181">
        <f>TRUNC(SUM(H63:H68),2)</f>
        <v>236.99</v>
      </c>
      <c r="I69" s="216"/>
    </row>
    <row r="70" spans="2:10">
      <c r="I70" s="218"/>
      <c r="J70" s="18"/>
    </row>
    <row r="71" spans="2:10" ht="13.8" customHeight="1">
      <c r="B71" s="791" t="s">
        <v>13849</v>
      </c>
      <c r="C71" s="791"/>
      <c r="D71" s="791"/>
      <c r="E71" s="791"/>
      <c r="F71" s="791"/>
      <c r="G71" s="791"/>
      <c r="H71" s="791"/>
      <c r="I71" s="102"/>
      <c r="J71" s="211"/>
    </row>
    <row r="72" spans="2:10" ht="13.8" customHeight="1">
      <c r="B72" s="791"/>
      <c r="C72" s="791"/>
      <c r="D72" s="791"/>
      <c r="E72" s="791"/>
      <c r="F72" s="791"/>
      <c r="G72" s="791"/>
      <c r="H72" s="791"/>
      <c r="I72" s="102"/>
      <c r="J72" s="18"/>
    </row>
    <row r="73" spans="2:10" ht="21.6" customHeight="1">
      <c r="B73" s="791"/>
      <c r="C73" s="791"/>
      <c r="D73" s="791"/>
      <c r="E73" s="791"/>
      <c r="F73" s="791"/>
      <c r="G73" s="791"/>
      <c r="H73" s="791"/>
      <c r="I73" s="102"/>
      <c r="J73" s="18"/>
    </row>
    <row r="74" spans="2:10" s="159" customFormat="1" ht="13.8" customHeight="1">
      <c r="B74" s="783" t="s">
        <v>13503</v>
      </c>
      <c r="C74" s="783"/>
      <c r="D74" s="173" t="s">
        <v>13482</v>
      </c>
      <c r="E74" s="792" t="s">
        <v>13845</v>
      </c>
      <c r="F74" s="792"/>
      <c r="G74" s="792"/>
      <c r="H74" s="792"/>
      <c r="I74" s="219"/>
    </row>
    <row r="75" spans="2:10" s="159" customFormat="1" ht="13.8" customHeight="1">
      <c r="B75" s="783"/>
      <c r="C75" s="783"/>
      <c r="D75" s="786" t="s">
        <v>13483</v>
      </c>
      <c r="E75" s="787" t="s">
        <v>14612</v>
      </c>
      <c r="F75" s="787"/>
      <c r="G75" s="787"/>
      <c r="H75" s="787"/>
      <c r="I75" s="219"/>
    </row>
    <row r="76" spans="2:10" s="159" customFormat="1">
      <c r="B76" s="783"/>
      <c r="C76" s="783"/>
      <c r="D76" s="786"/>
      <c r="E76" s="787"/>
      <c r="F76" s="787"/>
      <c r="G76" s="787"/>
      <c r="H76" s="787"/>
    </row>
    <row r="77" spans="2:10" s="159" customFormat="1">
      <c r="B77" s="783"/>
      <c r="C77" s="783"/>
      <c r="D77" s="786"/>
      <c r="E77" s="787"/>
      <c r="F77" s="787"/>
      <c r="G77" s="787"/>
      <c r="H77" s="787"/>
    </row>
    <row r="78" spans="2:10" s="159" customFormat="1" ht="57" customHeight="1">
      <c r="B78" s="783"/>
      <c r="C78" s="783"/>
      <c r="D78" s="786"/>
      <c r="E78" s="787"/>
      <c r="F78" s="787"/>
      <c r="G78" s="787"/>
      <c r="H78" s="787"/>
    </row>
    <row r="79" spans="2:10" s="159" customFormat="1" ht="12" customHeight="1">
      <c r="B79" s="783"/>
      <c r="C79" s="783"/>
      <c r="D79" s="173" t="s">
        <v>13484</v>
      </c>
      <c r="E79" s="179" t="s">
        <v>294</v>
      </c>
      <c r="F79" s="788" t="s">
        <v>13485</v>
      </c>
      <c r="G79" s="789">
        <f>H87</f>
        <v>1005.48</v>
      </c>
      <c r="H79" s="789"/>
    </row>
    <row r="80" spans="2:10" s="159" customFormat="1">
      <c r="B80" s="783"/>
      <c r="C80" s="783"/>
      <c r="D80" s="173" t="s">
        <v>13486</v>
      </c>
      <c r="E80" s="174">
        <v>1</v>
      </c>
      <c r="F80" s="788"/>
      <c r="G80" s="789"/>
      <c r="H80" s="789"/>
    </row>
    <row r="81" spans="2:10" s="159" customFormat="1">
      <c r="B81" s="182"/>
      <c r="C81" s="182"/>
      <c r="D81" s="183"/>
      <c r="E81" s="183"/>
      <c r="F81" s="184"/>
      <c r="G81" s="790" t="s">
        <v>13487</v>
      </c>
      <c r="H81" s="790"/>
    </row>
    <row r="82" spans="2:10" s="221" customFormat="1" ht="27.6">
      <c r="B82" s="185" t="s">
        <v>13488</v>
      </c>
      <c r="C82" s="185" t="s">
        <v>13489</v>
      </c>
      <c r="D82" s="175" t="s">
        <v>216</v>
      </c>
      <c r="E82" s="175" t="s">
        <v>316</v>
      </c>
      <c r="F82" s="186" t="s">
        <v>13490</v>
      </c>
      <c r="G82" s="171" t="s">
        <v>13491</v>
      </c>
      <c r="H82" s="175" t="s">
        <v>13492</v>
      </c>
      <c r="J82" s="159"/>
    </row>
    <row r="83" spans="2:10" s="159" customFormat="1" ht="27.6">
      <c r="B83" s="177" t="s">
        <v>13497</v>
      </c>
      <c r="C83" s="178">
        <v>100659</v>
      </c>
      <c r="D83" s="214" t="s">
        <v>14541</v>
      </c>
      <c r="E83" s="179" t="s">
        <v>110</v>
      </c>
      <c r="F83" s="180">
        <v>9.6</v>
      </c>
      <c r="G83" s="213">
        <f>VLOOKUP(C83,SINAPIFEV2026,5,FALSE)</f>
        <v>10.62</v>
      </c>
      <c r="H83" s="176">
        <f>TRUNC($F83*G83,2)</f>
        <v>101.95</v>
      </c>
    </row>
    <row r="84" spans="2:10" s="159" customFormat="1" ht="41.4">
      <c r="B84" s="177" t="s">
        <v>313</v>
      </c>
      <c r="C84" s="178" t="s">
        <v>13501</v>
      </c>
      <c r="D84" s="214" t="s">
        <v>13848</v>
      </c>
      <c r="E84" s="179" t="s">
        <v>211</v>
      </c>
      <c r="F84" s="180">
        <v>1</v>
      </c>
      <c r="G84" s="213">
        <f>H69</f>
        <v>236.99</v>
      </c>
      <c r="H84" s="176">
        <f>TRUNC($F84*G84,2)</f>
        <v>236.99</v>
      </c>
    </row>
    <row r="85" spans="2:10" s="159" customFormat="1" ht="41.4">
      <c r="B85" s="177" t="s">
        <v>13497</v>
      </c>
      <c r="C85" s="178">
        <v>90830</v>
      </c>
      <c r="D85" s="214" t="s">
        <v>14552</v>
      </c>
      <c r="E85" s="179" t="s">
        <v>211</v>
      </c>
      <c r="F85" s="180">
        <v>1</v>
      </c>
      <c r="G85" s="213">
        <f>VLOOKUP(C85,SINAPIFEV2026,5,FALSE)</f>
        <v>221.09</v>
      </c>
      <c r="H85" s="176">
        <f>TRUNC($F85*G85,2)</f>
        <v>221.09</v>
      </c>
    </row>
    <row r="86" spans="2:10" s="159" customFormat="1" ht="27" customHeight="1">
      <c r="B86" s="177" t="s">
        <v>13497</v>
      </c>
      <c r="C86" s="178">
        <v>90806</v>
      </c>
      <c r="D86" s="214" t="s">
        <v>14545</v>
      </c>
      <c r="E86" s="179" t="s">
        <v>211</v>
      </c>
      <c r="F86" s="180">
        <v>1</v>
      </c>
      <c r="G86" s="213">
        <f>VLOOKUP(C86,SINAPIFEV2026,5,FALSE)</f>
        <v>445.45</v>
      </c>
      <c r="H86" s="176">
        <f>TRUNC($F86*G86,2)</f>
        <v>445.45</v>
      </c>
    </row>
    <row r="87" spans="2:10" s="159" customFormat="1">
      <c r="B87" s="201"/>
      <c r="C87" s="201"/>
      <c r="D87" s="201"/>
      <c r="E87" s="201"/>
      <c r="F87" s="201"/>
      <c r="G87" s="172" t="s">
        <v>13494</v>
      </c>
      <c r="H87" s="181">
        <f>TRUNC(SUM(H83:H86),2)</f>
        <v>1005.48</v>
      </c>
      <c r="I87" s="216"/>
    </row>
    <row r="88" spans="2:10">
      <c r="I88" s="218"/>
      <c r="J88" s="18"/>
    </row>
    <row r="89" spans="2:10" ht="13.8" customHeight="1">
      <c r="B89" s="791" t="s">
        <v>13853</v>
      </c>
      <c r="C89" s="791"/>
      <c r="D89" s="791"/>
      <c r="E89" s="791"/>
      <c r="F89" s="791"/>
      <c r="G89" s="791"/>
      <c r="H89" s="791"/>
      <c r="I89" s="102"/>
      <c r="J89" s="211" t="s">
        <v>13854</v>
      </c>
    </row>
    <row r="90" spans="2:10" ht="13.8" customHeight="1">
      <c r="B90" s="791"/>
      <c r="C90" s="791"/>
      <c r="D90" s="791"/>
      <c r="E90" s="791"/>
      <c r="F90" s="791"/>
      <c r="G90" s="791"/>
      <c r="H90" s="791"/>
      <c r="I90" s="102"/>
      <c r="J90" s="18"/>
    </row>
    <row r="91" spans="2:10" ht="5.4" customHeight="1">
      <c r="B91" s="791"/>
      <c r="C91" s="791"/>
      <c r="D91" s="791"/>
      <c r="E91" s="791"/>
      <c r="F91" s="791"/>
      <c r="G91" s="791"/>
      <c r="H91" s="791"/>
      <c r="I91" s="102"/>
      <c r="J91" s="18"/>
    </row>
    <row r="92" spans="2:10" s="159" customFormat="1" ht="13.8" customHeight="1">
      <c r="B92" s="783" t="s">
        <v>13505</v>
      </c>
      <c r="C92" s="783"/>
      <c r="D92" s="173" t="s">
        <v>13482</v>
      </c>
      <c r="E92" s="792" t="s">
        <v>13851</v>
      </c>
      <c r="F92" s="792"/>
      <c r="G92" s="792"/>
      <c r="H92" s="792"/>
      <c r="I92" s="219"/>
    </row>
    <row r="93" spans="2:10" s="159" customFormat="1" ht="13.8" customHeight="1">
      <c r="B93" s="783"/>
      <c r="C93" s="783"/>
      <c r="D93" s="786" t="s">
        <v>13483</v>
      </c>
      <c r="E93" s="787" t="s">
        <v>13852</v>
      </c>
      <c r="F93" s="787"/>
      <c r="G93" s="787"/>
      <c r="H93" s="787"/>
      <c r="I93" s="219"/>
    </row>
    <row r="94" spans="2:10" s="159" customFormat="1">
      <c r="B94" s="783"/>
      <c r="C94" s="783"/>
      <c r="D94" s="786"/>
      <c r="E94" s="787"/>
      <c r="F94" s="787"/>
      <c r="G94" s="787"/>
      <c r="H94" s="787"/>
    </row>
    <row r="95" spans="2:10" s="159" customFormat="1" ht="24.6" customHeight="1">
      <c r="B95" s="783"/>
      <c r="C95" s="783"/>
      <c r="D95" s="786"/>
      <c r="E95" s="787"/>
      <c r="F95" s="787"/>
      <c r="G95" s="787"/>
      <c r="H95" s="787"/>
    </row>
    <row r="96" spans="2:10" s="159" customFormat="1" ht="6" customHeight="1">
      <c r="B96" s="783"/>
      <c r="C96" s="783"/>
      <c r="D96" s="786"/>
      <c r="E96" s="787"/>
      <c r="F96" s="787"/>
      <c r="G96" s="787"/>
      <c r="H96" s="787"/>
    </row>
    <row r="97" spans="2:10" s="159" customFormat="1" ht="12" customHeight="1">
      <c r="B97" s="783"/>
      <c r="C97" s="783"/>
      <c r="D97" s="173" t="s">
        <v>13484</v>
      </c>
      <c r="E97" s="174" t="s">
        <v>109</v>
      </c>
      <c r="F97" s="788" t="s">
        <v>13485</v>
      </c>
      <c r="G97" s="789">
        <f>H104</f>
        <v>176.07</v>
      </c>
      <c r="H97" s="789"/>
    </row>
    <row r="98" spans="2:10" s="159" customFormat="1">
      <c r="B98" s="783"/>
      <c r="C98" s="783"/>
      <c r="D98" s="173" t="s">
        <v>13486</v>
      </c>
      <c r="E98" s="174">
        <v>1</v>
      </c>
      <c r="F98" s="788"/>
      <c r="G98" s="789"/>
      <c r="H98" s="789"/>
    </row>
    <row r="99" spans="2:10" s="159" customFormat="1">
      <c r="B99" s="182"/>
      <c r="C99" s="182"/>
      <c r="D99" s="183"/>
      <c r="E99" s="183"/>
      <c r="F99" s="184"/>
      <c r="G99" s="790" t="s">
        <v>13487</v>
      </c>
      <c r="H99" s="790"/>
    </row>
    <row r="100" spans="2:10" s="221" customFormat="1" ht="27.6">
      <c r="B100" s="185" t="s">
        <v>13488</v>
      </c>
      <c r="C100" s="185" t="s">
        <v>13489</v>
      </c>
      <c r="D100" s="175" t="s">
        <v>216</v>
      </c>
      <c r="E100" s="175" t="s">
        <v>316</v>
      </c>
      <c r="F100" s="186" t="s">
        <v>13490</v>
      </c>
      <c r="G100" s="171" t="s">
        <v>13491</v>
      </c>
      <c r="H100" s="175" t="s">
        <v>13492</v>
      </c>
      <c r="J100" s="159"/>
    </row>
    <row r="101" spans="2:10" s="159" customFormat="1" ht="12" customHeight="1">
      <c r="B101" s="177" t="s">
        <v>13493</v>
      </c>
      <c r="C101" s="178">
        <v>11026</v>
      </c>
      <c r="D101" s="214" t="s">
        <v>1346</v>
      </c>
      <c r="E101" s="179" t="s">
        <v>205</v>
      </c>
      <c r="F101" s="180">
        <v>15.6</v>
      </c>
      <c r="G101" s="187">
        <f>VLOOKUP(C101,SINAPIFEV2026,5,FALSE)</f>
        <v>9.85</v>
      </c>
      <c r="H101" s="176">
        <f>TRUNC($F101*G101,2)</f>
        <v>153.66</v>
      </c>
    </row>
    <row r="102" spans="2:10" s="159" customFormat="1">
      <c r="B102" s="177" t="s">
        <v>13497</v>
      </c>
      <c r="C102" s="178">
        <v>88261</v>
      </c>
      <c r="D102" s="214" t="s">
        <v>10956</v>
      </c>
      <c r="E102" s="179" t="s">
        <v>88</v>
      </c>
      <c r="F102" s="180">
        <v>0.42599999999999999</v>
      </c>
      <c r="G102" s="213">
        <f>VLOOKUP(C102,SINAPIFEV2026,5,FALSE)</f>
        <v>28.37</v>
      </c>
      <c r="H102" s="176">
        <f>TRUNC($F102*G102,2)</f>
        <v>12.08</v>
      </c>
    </row>
    <row r="103" spans="2:10" s="159" customFormat="1">
      <c r="B103" s="177" t="s">
        <v>13497</v>
      </c>
      <c r="C103" s="178">
        <v>88316</v>
      </c>
      <c r="D103" s="214" t="s">
        <v>118</v>
      </c>
      <c r="E103" s="179" t="s">
        <v>88</v>
      </c>
      <c r="F103" s="180">
        <v>0.42599999999999999</v>
      </c>
      <c r="G103" s="213">
        <f>VLOOKUP(C103,SINAPIFEV2026,5,FALSE)</f>
        <v>24.25</v>
      </c>
      <c r="H103" s="176">
        <f>TRUNC($F103*G103,2)</f>
        <v>10.33</v>
      </c>
    </row>
    <row r="104" spans="2:10" s="159" customFormat="1">
      <c r="B104" s="201"/>
      <c r="C104" s="201"/>
      <c r="D104" s="201"/>
      <c r="E104" s="201"/>
      <c r="F104" s="201"/>
      <c r="G104" s="172" t="s">
        <v>13494</v>
      </c>
      <c r="H104" s="181">
        <f>TRUNC(SUM(H101:H103),2)</f>
        <v>176.07</v>
      </c>
      <c r="I104" s="216"/>
    </row>
    <row r="105" spans="2:10">
      <c r="I105" s="218"/>
      <c r="J105" s="18"/>
    </row>
    <row r="106" spans="2:10" ht="13.8" customHeight="1">
      <c r="B106" s="791" t="s">
        <v>13858</v>
      </c>
      <c r="C106" s="791"/>
      <c r="D106" s="791"/>
      <c r="E106" s="791"/>
      <c r="F106" s="791"/>
      <c r="G106" s="791"/>
      <c r="H106" s="791"/>
      <c r="J106" s="18"/>
    </row>
    <row r="107" spans="2:10" ht="13.8" customHeight="1">
      <c r="B107" s="791"/>
      <c r="C107" s="791"/>
      <c r="D107" s="791"/>
      <c r="E107" s="791"/>
      <c r="F107" s="791"/>
      <c r="G107" s="791"/>
      <c r="H107" s="791"/>
      <c r="J107" s="18"/>
    </row>
    <row r="108" spans="2:10" ht="7.2" customHeight="1">
      <c r="B108" s="791"/>
      <c r="C108" s="791"/>
      <c r="D108" s="791"/>
      <c r="E108" s="791"/>
      <c r="F108" s="791"/>
      <c r="G108" s="791"/>
      <c r="H108" s="791"/>
      <c r="J108" s="18"/>
    </row>
    <row r="109" spans="2:10" ht="13.8" customHeight="1">
      <c r="B109" s="783" t="s">
        <v>13507</v>
      </c>
      <c r="C109" s="783"/>
      <c r="D109" s="173" t="s">
        <v>13482</v>
      </c>
      <c r="E109" s="792" t="s">
        <v>13856</v>
      </c>
      <c r="F109" s="792"/>
      <c r="G109" s="792"/>
      <c r="H109" s="792"/>
      <c r="J109" s="18"/>
    </row>
    <row r="110" spans="2:10" ht="13.8" customHeight="1">
      <c r="B110" s="783"/>
      <c r="C110" s="783"/>
      <c r="D110" s="786" t="s">
        <v>13483</v>
      </c>
      <c r="E110" s="787" t="s">
        <v>14658</v>
      </c>
      <c r="F110" s="787"/>
      <c r="G110" s="787"/>
      <c r="H110" s="787"/>
      <c r="J110" s="18"/>
    </row>
    <row r="111" spans="2:10">
      <c r="B111" s="783"/>
      <c r="C111" s="783"/>
      <c r="D111" s="786"/>
      <c r="E111" s="787"/>
      <c r="F111" s="787"/>
      <c r="G111" s="787"/>
      <c r="H111" s="787"/>
      <c r="J111" s="18"/>
    </row>
    <row r="112" spans="2:10">
      <c r="B112" s="783"/>
      <c r="C112" s="783"/>
      <c r="D112" s="786"/>
      <c r="E112" s="787"/>
      <c r="F112" s="787"/>
      <c r="G112" s="787"/>
      <c r="H112" s="787"/>
      <c r="J112" s="18"/>
    </row>
    <row r="113" spans="2:10" ht="12" customHeight="1">
      <c r="B113" s="783"/>
      <c r="C113" s="783"/>
      <c r="D113" s="786"/>
      <c r="E113" s="787"/>
      <c r="F113" s="787"/>
      <c r="G113" s="787"/>
      <c r="H113" s="787"/>
      <c r="J113" s="18"/>
    </row>
    <row r="114" spans="2:10">
      <c r="B114" s="783"/>
      <c r="C114" s="783"/>
      <c r="D114" s="173" t="s">
        <v>13484</v>
      </c>
      <c r="E114" s="179" t="s">
        <v>109</v>
      </c>
      <c r="F114" s="788" t="s">
        <v>13485</v>
      </c>
      <c r="G114" s="789">
        <f>H124</f>
        <v>585.64</v>
      </c>
      <c r="H114" s="789"/>
      <c r="J114" s="18"/>
    </row>
    <row r="115" spans="2:10">
      <c r="B115" s="783"/>
      <c r="C115" s="783"/>
      <c r="D115" s="173" t="s">
        <v>13486</v>
      </c>
      <c r="E115" s="174">
        <v>1</v>
      </c>
      <c r="F115" s="788"/>
      <c r="G115" s="789"/>
      <c r="H115" s="789"/>
      <c r="J115" s="18"/>
    </row>
    <row r="116" spans="2:10">
      <c r="B116" s="182"/>
      <c r="C116" s="182"/>
      <c r="D116" s="183"/>
      <c r="E116" s="183"/>
      <c r="F116" s="184"/>
      <c r="G116" s="790" t="s">
        <v>13487</v>
      </c>
      <c r="H116" s="790"/>
      <c r="J116" s="18"/>
    </row>
    <row r="117" spans="2:10" ht="27.6">
      <c r="B117" s="185" t="s">
        <v>13488</v>
      </c>
      <c r="C117" s="185" t="s">
        <v>13489</v>
      </c>
      <c r="D117" s="175" t="s">
        <v>216</v>
      </c>
      <c r="E117" s="175" t="s">
        <v>316</v>
      </c>
      <c r="F117" s="186" t="s">
        <v>13490</v>
      </c>
      <c r="G117" s="171" t="s">
        <v>13491</v>
      </c>
      <c r="H117" s="175" t="s">
        <v>13492</v>
      </c>
      <c r="J117" s="18"/>
    </row>
    <row r="118" spans="2:10">
      <c r="B118" s="177" t="s">
        <v>13497</v>
      </c>
      <c r="C118" s="178">
        <v>88316</v>
      </c>
      <c r="D118" s="273" t="s">
        <v>118</v>
      </c>
      <c r="E118" s="179" t="s">
        <v>88</v>
      </c>
      <c r="F118" s="274">
        <v>0.1568136</v>
      </c>
      <c r="G118" s="187">
        <f t="shared" ref="G118:G123" si="4">VLOOKUP(C118,SINAPIFEV2026,5,FALSE)</f>
        <v>24.25</v>
      </c>
      <c r="H118" s="275">
        <f t="shared" ref="H118:H123" si="5">TRUNC($F118*G118,2)</f>
        <v>3.8</v>
      </c>
      <c r="J118" s="18"/>
    </row>
    <row r="119" spans="2:10">
      <c r="B119" s="177" t="s">
        <v>13497</v>
      </c>
      <c r="C119" s="178">
        <v>88309</v>
      </c>
      <c r="D119" s="273" t="s">
        <v>117</v>
      </c>
      <c r="E119" s="179" t="s">
        <v>88</v>
      </c>
      <c r="F119" s="274">
        <v>0.55487889999999995</v>
      </c>
      <c r="G119" s="187">
        <f t="shared" si="4"/>
        <v>29.98</v>
      </c>
      <c r="H119" s="275">
        <f t="shared" si="5"/>
        <v>16.63</v>
      </c>
      <c r="J119" s="18"/>
    </row>
    <row r="120" spans="2:10" s="159" customFormat="1" ht="41.4">
      <c r="B120" s="177" t="s">
        <v>13493</v>
      </c>
      <c r="C120" s="178">
        <v>39024</v>
      </c>
      <c r="D120" s="273" t="s">
        <v>3715</v>
      </c>
      <c r="E120" s="179" t="s">
        <v>211</v>
      </c>
      <c r="F120" s="274">
        <v>0.54730000000000001</v>
      </c>
      <c r="G120" s="187">
        <f>VLOOKUP(C120,SINAPIFEV2026,5,FALSE)</f>
        <v>607.59</v>
      </c>
      <c r="H120" s="275">
        <f t="shared" si="5"/>
        <v>332.53</v>
      </c>
    </row>
    <row r="121" spans="2:10" s="159" customFormat="1" ht="41.4">
      <c r="B121" s="177" t="s">
        <v>13493</v>
      </c>
      <c r="C121" s="178">
        <v>36888</v>
      </c>
      <c r="D121" s="273" t="s">
        <v>2518</v>
      </c>
      <c r="E121" s="179" t="s">
        <v>110</v>
      </c>
      <c r="F121" s="274">
        <v>6.8503999999999996</v>
      </c>
      <c r="G121" s="187">
        <f>VLOOKUP(C121,SINAPIFEV2026,5,FALSE)</f>
        <v>28.48</v>
      </c>
      <c r="H121" s="275">
        <f t="shared" si="5"/>
        <v>195.09</v>
      </c>
    </row>
    <row r="122" spans="2:10" s="159" customFormat="1" ht="28.8" customHeight="1">
      <c r="B122" s="177" t="s">
        <v>13493</v>
      </c>
      <c r="C122" s="178">
        <v>7568</v>
      </c>
      <c r="D122" s="273" t="s">
        <v>853</v>
      </c>
      <c r="E122" s="179" t="s">
        <v>211</v>
      </c>
      <c r="F122" s="274">
        <v>4.8166000000000002</v>
      </c>
      <c r="G122" s="187">
        <f t="shared" si="4"/>
        <v>0.86</v>
      </c>
      <c r="H122" s="275">
        <f t="shared" si="5"/>
        <v>4.1399999999999997</v>
      </c>
    </row>
    <row r="123" spans="2:10" s="159" customFormat="1" ht="27.6">
      <c r="B123" s="177" t="s">
        <v>13493</v>
      </c>
      <c r="C123" s="178">
        <v>142</v>
      </c>
      <c r="D123" s="273" t="s">
        <v>4071</v>
      </c>
      <c r="E123" s="179" t="s">
        <v>4072</v>
      </c>
      <c r="F123" s="274">
        <v>0.88290000000000002</v>
      </c>
      <c r="G123" s="187">
        <f t="shared" si="4"/>
        <v>37.89</v>
      </c>
      <c r="H123" s="275">
        <f t="shared" si="5"/>
        <v>33.450000000000003</v>
      </c>
    </row>
    <row r="124" spans="2:10" s="159" customFormat="1">
      <c r="B124" s="201"/>
      <c r="C124" s="201"/>
      <c r="D124" s="201"/>
      <c r="E124" s="201"/>
      <c r="F124" s="201"/>
      <c r="G124" s="172" t="s">
        <v>13494</v>
      </c>
      <c r="H124" s="181">
        <f>TRUNC(SUM(H118:H123),2)</f>
        <v>585.64</v>
      </c>
    </row>
    <row r="125" spans="2:10">
      <c r="B125" s="151"/>
      <c r="J125" s="18"/>
    </row>
    <row r="126" spans="2:10" ht="13.8" customHeight="1">
      <c r="B126" s="791" t="s">
        <v>16280</v>
      </c>
      <c r="C126" s="791"/>
      <c r="D126" s="791"/>
      <c r="E126" s="791"/>
      <c r="F126" s="791"/>
      <c r="G126" s="791"/>
      <c r="H126" s="791"/>
      <c r="J126" s="18"/>
    </row>
    <row r="127" spans="2:10" ht="13.8" customHeight="1">
      <c r="B127" s="791"/>
      <c r="C127" s="791"/>
      <c r="D127" s="791"/>
      <c r="E127" s="791"/>
      <c r="F127" s="791"/>
      <c r="G127" s="791"/>
      <c r="H127" s="791"/>
      <c r="J127" s="18"/>
    </row>
    <row r="128" spans="2:10" ht="19.2" customHeight="1">
      <c r="B128" s="791"/>
      <c r="C128" s="791"/>
      <c r="D128" s="791"/>
      <c r="E128" s="791"/>
      <c r="F128" s="791"/>
      <c r="G128" s="791"/>
      <c r="H128" s="791"/>
      <c r="J128" s="18"/>
    </row>
    <row r="129" spans="2:10" ht="13.8" customHeight="1">
      <c r="B129" s="783" t="s">
        <v>13509</v>
      </c>
      <c r="C129" s="783"/>
      <c r="D129" s="173" t="s">
        <v>13482</v>
      </c>
      <c r="E129" s="792" t="s">
        <v>16279</v>
      </c>
      <c r="F129" s="792"/>
      <c r="G129" s="792"/>
      <c r="H129" s="792"/>
      <c r="J129" s="18"/>
    </row>
    <row r="130" spans="2:10" ht="13.8" customHeight="1">
      <c r="B130" s="783"/>
      <c r="C130" s="783"/>
      <c r="D130" s="786" t="s">
        <v>13483</v>
      </c>
      <c r="E130" s="787" t="s">
        <v>8382</v>
      </c>
      <c r="F130" s="787"/>
      <c r="G130" s="787"/>
      <c r="H130" s="787"/>
      <c r="J130" s="18"/>
    </row>
    <row r="131" spans="2:10">
      <c r="B131" s="783"/>
      <c r="C131" s="783"/>
      <c r="D131" s="786"/>
      <c r="E131" s="787"/>
      <c r="F131" s="787"/>
      <c r="G131" s="787"/>
      <c r="H131" s="787"/>
      <c r="J131" s="18"/>
    </row>
    <row r="132" spans="2:10">
      <c r="B132" s="783"/>
      <c r="C132" s="783"/>
      <c r="D132" s="786"/>
      <c r="E132" s="787"/>
      <c r="F132" s="787"/>
      <c r="G132" s="787"/>
      <c r="H132" s="787"/>
      <c r="J132" s="18"/>
    </row>
    <row r="133" spans="2:10" ht="57.6" customHeight="1">
      <c r="B133" s="783"/>
      <c r="C133" s="783"/>
      <c r="D133" s="786"/>
      <c r="E133" s="787"/>
      <c r="F133" s="787"/>
      <c r="G133" s="787"/>
      <c r="H133" s="787"/>
      <c r="J133" s="18"/>
    </row>
    <row r="134" spans="2:10">
      <c r="B134" s="783"/>
      <c r="C134" s="783"/>
      <c r="D134" s="173" t="s">
        <v>13484</v>
      </c>
      <c r="E134" s="179" t="s">
        <v>109</v>
      </c>
      <c r="F134" s="788" t="s">
        <v>13485</v>
      </c>
      <c r="G134" s="789">
        <f>H143</f>
        <v>496.74</v>
      </c>
      <c r="H134" s="789"/>
      <c r="J134" s="18"/>
    </row>
    <row r="135" spans="2:10">
      <c r="B135" s="783"/>
      <c r="C135" s="783"/>
      <c r="D135" s="173" t="s">
        <v>13486</v>
      </c>
      <c r="E135" s="174">
        <v>1</v>
      </c>
      <c r="F135" s="788"/>
      <c r="G135" s="789"/>
      <c r="H135" s="789"/>
      <c r="J135" s="18"/>
    </row>
    <row r="136" spans="2:10">
      <c r="B136" s="182"/>
      <c r="C136" s="182"/>
      <c r="D136" s="183"/>
      <c r="E136" s="183"/>
      <c r="F136" s="184"/>
      <c r="G136" s="790" t="s">
        <v>13487</v>
      </c>
      <c r="H136" s="790"/>
      <c r="J136" s="18"/>
    </row>
    <row r="137" spans="2:10" ht="27.6">
      <c r="B137" s="185" t="s">
        <v>13488</v>
      </c>
      <c r="C137" s="185" t="s">
        <v>13489</v>
      </c>
      <c r="D137" s="175" t="s">
        <v>216</v>
      </c>
      <c r="E137" s="175" t="s">
        <v>316</v>
      </c>
      <c r="F137" s="186" t="s">
        <v>13490</v>
      </c>
      <c r="G137" s="171" t="s">
        <v>13491</v>
      </c>
      <c r="H137" s="175" t="s">
        <v>13492</v>
      </c>
      <c r="J137" s="18"/>
    </row>
    <row r="138" spans="2:10" ht="13.2" customHeight="1">
      <c r="B138" s="177" t="s">
        <v>13497</v>
      </c>
      <c r="C138" s="178">
        <v>88316</v>
      </c>
      <c r="D138" s="273" t="s">
        <v>118</v>
      </c>
      <c r="E138" s="179" t="s">
        <v>88</v>
      </c>
      <c r="F138" s="180">
        <v>0.50520690000000001</v>
      </c>
      <c r="G138" s="276">
        <f>VLOOKUP(C138,SINAPIFEV2026,5,FALSE)</f>
        <v>24.25</v>
      </c>
      <c r="H138" s="176">
        <f>TRUNC($F138*G138,2)</f>
        <v>12.25</v>
      </c>
      <c r="J138" s="18"/>
    </row>
    <row r="139" spans="2:10">
      <c r="B139" s="177" t="s">
        <v>13497</v>
      </c>
      <c r="C139" s="178">
        <v>88309</v>
      </c>
      <c r="D139" s="273" t="s">
        <v>117</v>
      </c>
      <c r="E139" s="179" t="s">
        <v>88</v>
      </c>
      <c r="F139" s="180">
        <v>1.0104139000000001</v>
      </c>
      <c r="G139" s="187">
        <f>VLOOKUP(C139,SINAPIFEV2026,5,FALSE)</f>
        <v>29.98</v>
      </c>
      <c r="H139" s="176">
        <f>TRUNC($F139*G139,2)</f>
        <v>30.29</v>
      </c>
      <c r="J139" s="18"/>
    </row>
    <row r="140" spans="2:10">
      <c r="B140" s="177" t="s">
        <v>13493</v>
      </c>
      <c r="C140" s="178">
        <v>39961</v>
      </c>
      <c r="D140" s="273" t="s">
        <v>4101</v>
      </c>
      <c r="E140" s="179" t="s">
        <v>211</v>
      </c>
      <c r="F140" s="180">
        <v>1.16875</v>
      </c>
      <c r="G140" s="187">
        <f>VLOOKUP(C140,SINAPIFEV2026,5,FALSE)</f>
        <v>25.03</v>
      </c>
      <c r="H140" s="176">
        <f>TRUNC($F140*G140,2)</f>
        <v>29.25</v>
      </c>
      <c r="J140" s="18"/>
    </row>
    <row r="141" spans="2:10" ht="41.4">
      <c r="B141" s="177" t="s">
        <v>13493</v>
      </c>
      <c r="C141" s="178">
        <v>34377</v>
      </c>
      <c r="D141" s="273" t="s">
        <v>2592</v>
      </c>
      <c r="E141" s="179" t="s">
        <v>211</v>
      </c>
      <c r="F141" s="180">
        <v>2.0832999999999999</v>
      </c>
      <c r="G141" s="276">
        <f>VLOOKUP(C141,SINAPIFEV2026,5,FALSE)</f>
        <v>200.59</v>
      </c>
      <c r="H141" s="176">
        <f>TRUNC($F141*G141,2)</f>
        <v>417.88</v>
      </c>
      <c r="J141" s="18">
        <f>1/(0.6*0.6)</f>
        <v>2.7777777777777777</v>
      </c>
    </row>
    <row r="142" spans="2:10" ht="27.6">
      <c r="B142" s="177" t="s">
        <v>13493</v>
      </c>
      <c r="C142" s="178">
        <v>4377</v>
      </c>
      <c r="D142" s="273" t="s">
        <v>3416</v>
      </c>
      <c r="E142" s="179" t="s">
        <v>211</v>
      </c>
      <c r="F142" s="180">
        <v>24.4</v>
      </c>
      <c r="G142" s="276">
        <f>VLOOKUP(C142,SINAPIFEV2026,5,FALSE)</f>
        <v>0.28999999999999998</v>
      </c>
      <c r="H142" s="176">
        <f>TRUNC($F142*G142,2)</f>
        <v>7.07</v>
      </c>
      <c r="J142" s="18"/>
    </row>
    <row r="143" spans="2:10">
      <c r="B143" s="201"/>
      <c r="C143" s="201"/>
      <c r="D143" s="201"/>
      <c r="E143" s="201"/>
      <c r="F143" s="201"/>
      <c r="G143" s="172" t="s">
        <v>13494</v>
      </c>
      <c r="H143" s="181">
        <f>TRUNC(SUM(H138:H142),2)</f>
        <v>496.74</v>
      </c>
      <c r="J143" s="18"/>
    </row>
    <row r="144" spans="2:10">
      <c r="B144" s="151"/>
      <c r="J144" s="18"/>
    </row>
    <row r="145" spans="2:10" ht="13.8" customHeight="1">
      <c r="B145" s="791" t="s">
        <v>16281</v>
      </c>
      <c r="C145" s="791"/>
      <c r="D145" s="791"/>
      <c r="E145" s="791"/>
      <c r="F145" s="791"/>
      <c r="G145" s="791"/>
      <c r="H145" s="791"/>
      <c r="J145" s="18"/>
    </row>
    <row r="146" spans="2:10" ht="13.8" customHeight="1">
      <c r="B146" s="791"/>
      <c r="C146" s="791"/>
      <c r="D146" s="791"/>
      <c r="E146" s="791"/>
      <c r="F146" s="791"/>
      <c r="G146" s="791"/>
      <c r="H146" s="791"/>
      <c r="J146" s="18"/>
    </row>
    <row r="147" spans="2:10" ht="19.2" customHeight="1">
      <c r="B147" s="791"/>
      <c r="C147" s="791"/>
      <c r="D147" s="791"/>
      <c r="E147" s="791"/>
      <c r="F147" s="791"/>
      <c r="G147" s="791"/>
      <c r="H147" s="791"/>
      <c r="J147" s="18"/>
    </row>
    <row r="148" spans="2:10" ht="13.8" customHeight="1">
      <c r="B148" s="783" t="s">
        <v>13512</v>
      </c>
      <c r="C148" s="783"/>
      <c r="D148" s="173" t="s">
        <v>13482</v>
      </c>
      <c r="E148" s="792" t="s">
        <v>16279</v>
      </c>
      <c r="F148" s="792"/>
      <c r="G148" s="792"/>
      <c r="H148" s="792"/>
      <c r="J148" s="18"/>
    </row>
    <row r="149" spans="2:10" ht="13.8" customHeight="1">
      <c r="B149" s="783"/>
      <c r="C149" s="783"/>
      <c r="D149" s="786" t="s">
        <v>13483</v>
      </c>
      <c r="E149" s="787" t="s">
        <v>8382</v>
      </c>
      <c r="F149" s="787"/>
      <c r="G149" s="787"/>
      <c r="H149" s="787"/>
      <c r="J149" s="18"/>
    </row>
    <row r="150" spans="2:10">
      <c r="B150" s="783"/>
      <c r="C150" s="783"/>
      <c r="D150" s="786"/>
      <c r="E150" s="787"/>
      <c r="F150" s="787"/>
      <c r="G150" s="787"/>
      <c r="H150" s="787"/>
      <c r="J150" s="18"/>
    </row>
    <row r="151" spans="2:10">
      <c r="B151" s="783"/>
      <c r="C151" s="783"/>
      <c r="D151" s="786"/>
      <c r="E151" s="787"/>
      <c r="F151" s="787"/>
      <c r="G151" s="787"/>
      <c r="H151" s="787"/>
      <c r="J151" s="18"/>
    </row>
    <row r="152" spans="2:10" ht="59.4" customHeight="1">
      <c r="B152" s="783"/>
      <c r="C152" s="783"/>
      <c r="D152" s="786"/>
      <c r="E152" s="787"/>
      <c r="F152" s="787"/>
      <c r="G152" s="787"/>
      <c r="H152" s="787"/>
      <c r="J152" s="18"/>
    </row>
    <row r="153" spans="2:10">
      <c r="B153" s="783"/>
      <c r="C153" s="783"/>
      <c r="D153" s="173" t="s">
        <v>13484</v>
      </c>
      <c r="E153" s="277" t="s">
        <v>13859</v>
      </c>
      <c r="F153" s="788" t="s">
        <v>13485</v>
      </c>
      <c r="G153" s="789">
        <f>H162</f>
        <v>496.74</v>
      </c>
      <c r="H153" s="789"/>
      <c r="J153" s="18"/>
    </row>
    <row r="154" spans="2:10">
      <c r="B154" s="783"/>
      <c r="C154" s="783"/>
      <c r="D154" s="173" t="s">
        <v>13486</v>
      </c>
      <c r="E154" s="174">
        <v>1</v>
      </c>
      <c r="F154" s="788"/>
      <c r="G154" s="789"/>
      <c r="H154" s="789"/>
      <c r="J154" s="18"/>
    </row>
    <row r="155" spans="2:10">
      <c r="B155" s="182"/>
      <c r="C155" s="182"/>
      <c r="D155" s="183"/>
      <c r="E155" s="183"/>
      <c r="F155" s="184"/>
      <c r="G155" s="790" t="s">
        <v>13487</v>
      </c>
      <c r="H155" s="790"/>
      <c r="J155" s="18"/>
    </row>
    <row r="156" spans="2:10" ht="27.6">
      <c r="B156" s="185" t="s">
        <v>13488</v>
      </c>
      <c r="C156" s="185" t="s">
        <v>13489</v>
      </c>
      <c r="D156" s="175" t="s">
        <v>216</v>
      </c>
      <c r="E156" s="175" t="s">
        <v>316</v>
      </c>
      <c r="F156" s="186" t="s">
        <v>13490</v>
      </c>
      <c r="G156" s="171" t="s">
        <v>13491</v>
      </c>
      <c r="H156" s="175" t="s">
        <v>13492</v>
      </c>
      <c r="J156" s="18"/>
    </row>
    <row r="157" spans="2:10">
      <c r="B157" s="177" t="s">
        <v>13497</v>
      </c>
      <c r="C157" s="178">
        <v>88316</v>
      </c>
      <c r="D157" s="273" t="s">
        <v>118</v>
      </c>
      <c r="E157" s="179" t="s">
        <v>88</v>
      </c>
      <c r="F157" s="180">
        <v>0.50520690000000001</v>
      </c>
      <c r="G157" s="276">
        <f>VLOOKUP(C157,SINAPIFEV2026,5,FALSE)</f>
        <v>24.25</v>
      </c>
      <c r="H157" s="176">
        <f>TRUNC($F157*G157,2)</f>
        <v>12.25</v>
      </c>
      <c r="J157" s="18"/>
    </row>
    <row r="158" spans="2:10">
      <c r="B158" s="177" t="s">
        <v>13497</v>
      </c>
      <c r="C158" s="178">
        <v>88309</v>
      </c>
      <c r="D158" s="273" t="s">
        <v>117</v>
      </c>
      <c r="E158" s="179" t="s">
        <v>88</v>
      </c>
      <c r="F158" s="180">
        <v>1.0104139000000001</v>
      </c>
      <c r="G158" s="187">
        <f>VLOOKUP(C158,SINAPIFEV2026,5,FALSE)</f>
        <v>29.98</v>
      </c>
      <c r="H158" s="176">
        <f>TRUNC($F158*G158,2)</f>
        <v>30.29</v>
      </c>
      <c r="J158" s="18"/>
    </row>
    <row r="159" spans="2:10">
      <c r="B159" s="177" t="s">
        <v>13493</v>
      </c>
      <c r="C159" s="178">
        <v>39961</v>
      </c>
      <c r="D159" s="273" t="s">
        <v>4101</v>
      </c>
      <c r="E159" s="179" t="s">
        <v>211</v>
      </c>
      <c r="F159" s="180">
        <v>1.16875</v>
      </c>
      <c r="G159" s="187">
        <f>VLOOKUP(C159,SINAPIFEV2026,5,FALSE)</f>
        <v>25.03</v>
      </c>
      <c r="H159" s="176">
        <f>TRUNC($F159*G159,2)</f>
        <v>29.25</v>
      </c>
      <c r="J159" s="18"/>
    </row>
    <row r="160" spans="2:10" ht="41.4">
      <c r="B160" s="177" t="s">
        <v>13493</v>
      </c>
      <c r="C160" s="178">
        <v>34377</v>
      </c>
      <c r="D160" s="273" t="s">
        <v>2592</v>
      </c>
      <c r="E160" s="179" t="s">
        <v>211</v>
      </c>
      <c r="F160" s="180">
        <v>2.0832999999999999</v>
      </c>
      <c r="G160" s="276">
        <f>VLOOKUP(C160,SINAPIFEV2026,5,FALSE)</f>
        <v>200.59</v>
      </c>
      <c r="H160" s="176">
        <f>TRUNC($F160*G160,2)</f>
        <v>417.88</v>
      </c>
      <c r="J160" s="18"/>
    </row>
    <row r="161" spans="2:10" ht="27.6">
      <c r="B161" s="177" t="s">
        <v>13493</v>
      </c>
      <c r="C161" s="178">
        <v>4377</v>
      </c>
      <c r="D161" s="273" t="s">
        <v>3416</v>
      </c>
      <c r="E161" s="179" t="s">
        <v>211</v>
      </c>
      <c r="F161" s="180">
        <v>24.4</v>
      </c>
      <c r="G161" s="276">
        <f>VLOOKUP(C161,SINAPIFEV2026,5,FALSE)</f>
        <v>0.28999999999999998</v>
      </c>
      <c r="H161" s="176">
        <f>TRUNC($F161*G161,2)</f>
        <v>7.07</v>
      </c>
      <c r="J161" s="18"/>
    </row>
    <row r="162" spans="2:10">
      <c r="B162" s="201"/>
      <c r="C162" s="201"/>
      <c r="D162" s="201"/>
      <c r="E162" s="201"/>
      <c r="F162" s="201"/>
      <c r="G162" s="172" t="s">
        <v>13494</v>
      </c>
      <c r="H162" s="181">
        <f>TRUNC(SUM(H157:H161),2)</f>
        <v>496.74</v>
      </c>
      <c r="J162" s="18"/>
    </row>
    <row r="163" spans="2:10">
      <c r="B163" s="151"/>
      <c r="J163" s="18"/>
    </row>
    <row r="164" spans="2:10" ht="13.8" customHeight="1">
      <c r="B164" s="791" t="s">
        <v>16282</v>
      </c>
      <c r="C164" s="791"/>
      <c r="D164" s="791"/>
      <c r="E164" s="791"/>
      <c r="F164" s="791"/>
      <c r="G164" s="791"/>
      <c r="H164" s="791"/>
      <c r="J164" s="18"/>
    </row>
    <row r="165" spans="2:10" ht="13.8" customHeight="1">
      <c r="B165" s="791"/>
      <c r="C165" s="791"/>
      <c r="D165" s="791"/>
      <c r="E165" s="791"/>
      <c r="F165" s="791"/>
      <c r="G165" s="791"/>
      <c r="H165" s="791"/>
      <c r="J165" s="18"/>
    </row>
    <row r="166" spans="2:10" ht="19.2" customHeight="1">
      <c r="B166" s="791"/>
      <c r="C166" s="791"/>
      <c r="D166" s="791"/>
      <c r="E166" s="791"/>
      <c r="F166" s="791"/>
      <c r="G166" s="791"/>
      <c r="H166" s="791"/>
      <c r="J166" s="18"/>
    </row>
    <row r="167" spans="2:10" ht="13.8" customHeight="1">
      <c r="B167" s="783" t="s">
        <v>13514</v>
      </c>
      <c r="C167" s="783"/>
      <c r="D167" s="173" t="s">
        <v>13482</v>
      </c>
      <c r="E167" s="792" t="s">
        <v>16279</v>
      </c>
      <c r="F167" s="792"/>
      <c r="G167" s="792"/>
      <c r="H167" s="792"/>
      <c r="J167" s="18"/>
    </row>
    <row r="168" spans="2:10" ht="13.8" customHeight="1">
      <c r="B168" s="783"/>
      <c r="C168" s="783"/>
      <c r="D168" s="786" t="s">
        <v>13483</v>
      </c>
      <c r="E168" s="787" t="s">
        <v>8382</v>
      </c>
      <c r="F168" s="787"/>
      <c r="G168" s="787"/>
      <c r="H168" s="787"/>
      <c r="J168" s="18"/>
    </row>
    <row r="169" spans="2:10">
      <c r="B169" s="783"/>
      <c r="C169" s="783"/>
      <c r="D169" s="786"/>
      <c r="E169" s="787"/>
      <c r="F169" s="787"/>
      <c r="G169" s="787"/>
      <c r="H169" s="787"/>
      <c r="J169" s="18"/>
    </row>
    <row r="170" spans="2:10">
      <c r="B170" s="783"/>
      <c r="C170" s="783"/>
      <c r="D170" s="786"/>
      <c r="E170" s="787"/>
      <c r="F170" s="787"/>
      <c r="G170" s="787"/>
      <c r="H170" s="787"/>
      <c r="J170" s="18"/>
    </row>
    <row r="171" spans="2:10" ht="59.4" customHeight="1">
      <c r="B171" s="783"/>
      <c r="C171" s="783"/>
      <c r="D171" s="786"/>
      <c r="E171" s="787"/>
      <c r="F171" s="787"/>
      <c r="G171" s="787"/>
      <c r="H171" s="787"/>
      <c r="J171" s="18"/>
    </row>
    <row r="172" spans="2:10">
      <c r="B172" s="783"/>
      <c r="C172" s="783"/>
      <c r="D172" s="173" t="s">
        <v>13484</v>
      </c>
      <c r="E172" s="277" t="s">
        <v>13859</v>
      </c>
      <c r="F172" s="788" t="s">
        <v>13485</v>
      </c>
      <c r="G172" s="789">
        <f>H181</f>
        <v>496.74</v>
      </c>
      <c r="H172" s="789"/>
      <c r="J172" s="18"/>
    </row>
    <row r="173" spans="2:10">
      <c r="B173" s="783"/>
      <c r="C173" s="783"/>
      <c r="D173" s="173" t="s">
        <v>13486</v>
      </c>
      <c r="E173" s="174">
        <v>1</v>
      </c>
      <c r="F173" s="788"/>
      <c r="G173" s="789"/>
      <c r="H173" s="789"/>
      <c r="J173" s="18"/>
    </row>
    <row r="174" spans="2:10">
      <c r="B174" s="182"/>
      <c r="C174" s="182"/>
      <c r="D174" s="183"/>
      <c r="E174" s="183"/>
      <c r="F174" s="184"/>
      <c r="G174" s="790" t="s">
        <v>13487</v>
      </c>
      <c r="H174" s="790"/>
      <c r="J174" s="18"/>
    </row>
    <row r="175" spans="2:10" ht="27.6">
      <c r="B175" s="185" t="s">
        <v>13488</v>
      </c>
      <c r="C175" s="185" t="s">
        <v>13489</v>
      </c>
      <c r="D175" s="175" t="s">
        <v>216</v>
      </c>
      <c r="E175" s="175" t="s">
        <v>316</v>
      </c>
      <c r="F175" s="186" t="s">
        <v>13490</v>
      </c>
      <c r="G175" s="171" t="s">
        <v>13491</v>
      </c>
      <c r="H175" s="175" t="s">
        <v>13492</v>
      </c>
      <c r="J175" s="18"/>
    </row>
    <row r="176" spans="2:10">
      <c r="B176" s="177" t="s">
        <v>13497</v>
      </c>
      <c r="C176" s="178">
        <v>88316</v>
      </c>
      <c r="D176" s="273" t="s">
        <v>118</v>
      </c>
      <c r="E176" s="179" t="s">
        <v>88</v>
      </c>
      <c r="F176" s="180">
        <v>0.50520690000000001</v>
      </c>
      <c r="G176" s="276">
        <f>VLOOKUP(C176,SINAPIFEV2026,5,FALSE)</f>
        <v>24.25</v>
      </c>
      <c r="H176" s="176">
        <f>TRUNC($F176*G176,2)</f>
        <v>12.25</v>
      </c>
      <c r="J176" s="18"/>
    </row>
    <row r="177" spans="2:10">
      <c r="B177" s="177" t="s">
        <v>13497</v>
      </c>
      <c r="C177" s="178">
        <v>88309</v>
      </c>
      <c r="D177" s="273" t="s">
        <v>117</v>
      </c>
      <c r="E177" s="179" t="s">
        <v>88</v>
      </c>
      <c r="F177" s="180">
        <v>1.0104139000000001</v>
      </c>
      <c r="G177" s="187">
        <f>VLOOKUP(C177,SINAPIFEV2026,5,FALSE)</f>
        <v>29.98</v>
      </c>
      <c r="H177" s="176">
        <f>TRUNC($F177*G177,2)</f>
        <v>30.29</v>
      </c>
      <c r="J177" s="18"/>
    </row>
    <row r="178" spans="2:10">
      <c r="B178" s="177" t="s">
        <v>13493</v>
      </c>
      <c r="C178" s="178">
        <v>39961</v>
      </c>
      <c r="D178" s="273" t="s">
        <v>4101</v>
      </c>
      <c r="E178" s="179" t="s">
        <v>211</v>
      </c>
      <c r="F178" s="180">
        <v>1.16875</v>
      </c>
      <c r="G178" s="187">
        <f>VLOOKUP(C178,SINAPIFEV2026,5,FALSE)</f>
        <v>25.03</v>
      </c>
      <c r="H178" s="176">
        <f>TRUNC($F178*G178,2)</f>
        <v>29.25</v>
      </c>
      <c r="J178" s="18"/>
    </row>
    <row r="179" spans="2:10" ht="41.4">
      <c r="B179" s="177" t="s">
        <v>13493</v>
      </c>
      <c r="C179" s="178">
        <v>34377</v>
      </c>
      <c r="D179" s="273" t="s">
        <v>2592</v>
      </c>
      <c r="E179" s="179" t="s">
        <v>211</v>
      </c>
      <c r="F179" s="180">
        <v>2.0832999999999999</v>
      </c>
      <c r="G179" s="276">
        <f>VLOOKUP(C179,SINAPIFEV2026,5,FALSE)</f>
        <v>200.59</v>
      </c>
      <c r="H179" s="176">
        <f>TRUNC($F179*G179,2)</f>
        <v>417.88</v>
      </c>
      <c r="J179" s="18"/>
    </row>
    <row r="180" spans="2:10" ht="27.6">
      <c r="B180" s="177" t="s">
        <v>13493</v>
      </c>
      <c r="C180" s="178">
        <v>4377</v>
      </c>
      <c r="D180" s="273" t="s">
        <v>3416</v>
      </c>
      <c r="E180" s="179" t="s">
        <v>211</v>
      </c>
      <c r="F180" s="180">
        <v>24.4</v>
      </c>
      <c r="G180" s="276">
        <f>VLOOKUP(C180,SINAPIFEV2026,5,FALSE)</f>
        <v>0.28999999999999998</v>
      </c>
      <c r="H180" s="176">
        <f>TRUNC($F180*G180,2)</f>
        <v>7.07</v>
      </c>
      <c r="J180" s="18"/>
    </row>
    <row r="181" spans="2:10">
      <c r="B181" s="201"/>
      <c r="C181" s="201"/>
      <c r="D181" s="201"/>
      <c r="E181" s="201"/>
      <c r="F181" s="201"/>
      <c r="G181" s="172" t="s">
        <v>13494</v>
      </c>
      <c r="H181" s="181">
        <f>TRUNC(SUM(H176:H180),2)</f>
        <v>496.74</v>
      </c>
      <c r="J181" s="18"/>
    </row>
    <row r="182" spans="2:10">
      <c r="B182" s="151"/>
      <c r="J182" s="18"/>
    </row>
    <row r="183" spans="2:10" s="159" customFormat="1" ht="13.8" customHeight="1">
      <c r="B183" s="791" t="s">
        <v>16283</v>
      </c>
      <c r="C183" s="791"/>
      <c r="D183" s="791"/>
      <c r="E183" s="791"/>
      <c r="F183" s="791"/>
      <c r="G183" s="791"/>
      <c r="H183" s="791"/>
    </row>
    <row r="184" spans="2:10" s="159" customFormat="1" ht="13.8" customHeight="1">
      <c r="B184" s="791"/>
      <c r="C184" s="791"/>
      <c r="D184" s="791"/>
      <c r="E184" s="791"/>
      <c r="F184" s="791"/>
      <c r="G184" s="791"/>
      <c r="H184" s="791"/>
    </row>
    <row r="185" spans="2:10" s="159" customFormat="1" ht="18" customHeight="1">
      <c r="B185" s="791"/>
      <c r="C185" s="791"/>
      <c r="D185" s="791"/>
      <c r="E185" s="791"/>
      <c r="F185" s="791"/>
      <c r="G185" s="791"/>
      <c r="H185" s="791"/>
    </row>
    <row r="186" spans="2:10" s="159" customFormat="1" ht="13.8" customHeight="1">
      <c r="B186" s="783" t="s">
        <v>13517</v>
      </c>
      <c r="C186" s="783"/>
      <c r="D186" s="173" t="s">
        <v>13482</v>
      </c>
      <c r="E186" s="792" t="s">
        <v>13860</v>
      </c>
      <c r="F186" s="792"/>
      <c r="G186" s="792"/>
      <c r="H186" s="792"/>
    </row>
    <row r="187" spans="2:10" s="159" customFormat="1" ht="13.8" customHeight="1">
      <c r="B187" s="783"/>
      <c r="C187" s="783"/>
      <c r="D187" s="786" t="s">
        <v>13483</v>
      </c>
      <c r="E187" s="787" t="s">
        <v>8377</v>
      </c>
      <c r="F187" s="787"/>
      <c r="G187" s="787"/>
      <c r="H187" s="787"/>
    </row>
    <row r="188" spans="2:10" s="159" customFormat="1">
      <c r="B188" s="783"/>
      <c r="C188" s="783"/>
      <c r="D188" s="786"/>
      <c r="E188" s="787"/>
      <c r="F188" s="787"/>
      <c r="G188" s="787"/>
      <c r="H188" s="787"/>
    </row>
    <row r="189" spans="2:10" s="159" customFormat="1">
      <c r="B189" s="783"/>
      <c r="C189" s="783"/>
      <c r="D189" s="786"/>
      <c r="E189" s="787"/>
      <c r="F189" s="787"/>
      <c r="G189" s="787"/>
      <c r="H189" s="787"/>
    </row>
    <row r="190" spans="2:10" s="159" customFormat="1" ht="70.8" customHeight="1">
      <c r="B190" s="783"/>
      <c r="C190" s="783"/>
      <c r="D190" s="786"/>
      <c r="E190" s="787"/>
      <c r="F190" s="787"/>
      <c r="G190" s="787"/>
      <c r="H190" s="787"/>
    </row>
    <row r="191" spans="2:10" s="159" customFormat="1">
      <c r="B191" s="783"/>
      <c r="C191" s="783"/>
      <c r="D191" s="173" t="s">
        <v>13484</v>
      </c>
      <c r="E191" s="179" t="s">
        <v>109</v>
      </c>
      <c r="F191" s="788" t="s">
        <v>13485</v>
      </c>
      <c r="G191" s="789">
        <f>H200</f>
        <v>356.27</v>
      </c>
      <c r="H191" s="789"/>
    </row>
    <row r="192" spans="2:10" s="159" customFormat="1">
      <c r="B192" s="783"/>
      <c r="C192" s="783"/>
      <c r="D192" s="173" t="s">
        <v>13486</v>
      </c>
      <c r="E192" s="174">
        <v>1</v>
      </c>
      <c r="F192" s="788"/>
      <c r="G192" s="789"/>
      <c r="H192" s="789"/>
    </row>
    <row r="193" spans="2:10" s="159" customFormat="1">
      <c r="B193" s="182"/>
      <c r="C193" s="182"/>
      <c r="D193" s="183"/>
      <c r="E193" s="183"/>
      <c r="F193" s="184"/>
      <c r="G193" s="790" t="s">
        <v>13487</v>
      </c>
      <c r="H193" s="790"/>
    </row>
    <row r="194" spans="2:10" s="159" customFormat="1" ht="27.6">
      <c r="B194" s="185" t="s">
        <v>13488</v>
      </c>
      <c r="C194" s="185" t="s">
        <v>13489</v>
      </c>
      <c r="D194" s="175" t="s">
        <v>216</v>
      </c>
      <c r="E194" s="175" t="s">
        <v>316</v>
      </c>
      <c r="F194" s="186" t="s">
        <v>13490</v>
      </c>
      <c r="G194" s="171" t="s">
        <v>13491</v>
      </c>
      <c r="H194" s="175" t="s">
        <v>13492</v>
      </c>
    </row>
    <row r="195" spans="2:10" s="159" customFormat="1">
      <c r="B195" s="177" t="s">
        <v>13497</v>
      </c>
      <c r="C195" s="178">
        <v>88316</v>
      </c>
      <c r="D195" s="273" t="s">
        <v>118</v>
      </c>
      <c r="E195" s="179" t="s">
        <v>88</v>
      </c>
      <c r="F195" s="180">
        <v>0.15650900000000001</v>
      </c>
      <c r="G195" s="276">
        <f>VLOOKUP(C195,SINAPIFEV2026,5,FALSE)</f>
        <v>24.25</v>
      </c>
      <c r="H195" s="176">
        <f>TRUNC($F195*G195,2)</f>
        <v>3.79</v>
      </c>
    </row>
    <row r="196" spans="2:10" s="159" customFormat="1">
      <c r="B196" s="177" t="s">
        <v>13497</v>
      </c>
      <c r="C196" s="178">
        <v>88309</v>
      </c>
      <c r="D196" s="273" t="s">
        <v>117</v>
      </c>
      <c r="E196" s="179" t="s">
        <v>88</v>
      </c>
      <c r="F196" s="180">
        <v>0.31301800000000002</v>
      </c>
      <c r="G196" s="276">
        <f>VLOOKUP(C196,SINAPIFEV2026,5,FALSE)</f>
        <v>29.98</v>
      </c>
      <c r="H196" s="176">
        <f>TRUNC($F196*G196,2)</f>
        <v>9.3800000000000008</v>
      </c>
    </row>
    <row r="197" spans="2:10" s="159" customFormat="1">
      <c r="B197" s="177" t="s">
        <v>13493</v>
      </c>
      <c r="C197" s="178">
        <v>39961</v>
      </c>
      <c r="D197" s="273" t="s">
        <v>4101</v>
      </c>
      <c r="E197" s="179" t="s">
        <v>211</v>
      </c>
      <c r="F197" s="180">
        <v>0.66785709999999998</v>
      </c>
      <c r="G197" s="276">
        <f>VLOOKUP(C197,SINAPIFEV2026,5,FALSE)</f>
        <v>25.03</v>
      </c>
      <c r="H197" s="176">
        <f>TRUNC($F197*G197,2)</f>
        <v>16.71</v>
      </c>
    </row>
    <row r="198" spans="2:10" s="159" customFormat="1" ht="40.200000000000003" customHeight="1">
      <c r="B198" s="177" t="s">
        <v>13493</v>
      </c>
      <c r="C198" s="178">
        <v>36896</v>
      </c>
      <c r="D198" s="273" t="s">
        <v>2599</v>
      </c>
      <c r="E198" s="179" t="s">
        <v>211</v>
      </c>
      <c r="F198" s="180">
        <v>0.83330000000000004</v>
      </c>
      <c r="G198" s="276">
        <f>VLOOKUP(C198,SINAPIFEV2026,5,FALSE)</f>
        <v>388.5</v>
      </c>
      <c r="H198" s="176">
        <f>TRUNC($F198*G198,2)</f>
        <v>323.73</v>
      </c>
    </row>
    <row r="199" spans="2:10" s="159" customFormat="1" ht="27.6">
      <c r="B199" s="177" t="s">
        <v>13493</v>
      </c>
      <c r="C199" s="178">
        <v>4377</v>
      </c>
      <c r="D199" s="273" t="s">
        <v>3416</v>
      </c>
      <c r="E199" s="179" t="s">
        <v>211</v>
      </c>
      <c r="F199" s="180">
        <v>9.1999999999999993</v>
      </c>
      <c r="G199" s="276">
        <f>VLOOKUP(C199,SINAPIFEV2026,5,FALSE)</f>
        <v>0.28999999999999998</v>
      </c>
      <c r="H199" s="176">
        <f>TRUNC($F199*G199,2)</f>
        <v>2.66</v>
      </c>
    </row>
    <row r="200" spans="2:10" s="159" customFormat="1">
      <c r="B200" s="201"/>
      <c r="C200" s="201"/>
      <c r="D200" s="201"/>
      <c r="E200" s="201"/>
      <c r="F200" s="201"/>
      <c r="G200" s="172" t="s">
        <v>13494</v>
      </c>
      <c r="H200" s="181">
        <f>TRUNC(SUM(H195:H199),2)</f>
        <v>356.27</v>
      </c>
    </row>
    <row r="201" spans="2:10">
      <c r="B201" s="151"/>
      <c r="J201" s="18"/>
    </row>
    <row r="202" spans="2:10" s="159" customFormat="1" ht="13.8" customHeight="1">
      <c r="B202" s="791" t="s">
        <v>16285</v>
      </c>
      <c r="C202" s="791"/>
      <c r="D202" s="791"/>
      <c r="E202" s="791"/>
      <c r="F202" s="791"/>
      <c r="G202" s="791"/>
      <c r="H202" s="791"/>
    </row>
    <row r="203" spans="2:10" s="159" customFormat="1" ht="13.8" customHeight="1">
      <c r="B203" s="791"/>
      <c r="C203" s="791"/>
      <c r="D203" s="791"/>
      <c r="E203" s="791"/>
      <c r="F203" s="791"/>
      <c r="G203" s="791"/>
      <c r="H203" s="791"/>
    </row>
    <row r="204" spans="2:10" s="159" customFormat="1" ht="24.6" customHeight="1">
      <c r="B204" s="791"/>
      <c r="C204" s="791"/>
      <c r="D204" s="791"/>
      <c r="E204" s="791"/>
      <c r="F204" s="791"/>
      <c r="G204" s="791"/>
      <c r="H204" s="791"/>
    </row>
    <row r="205" spans="2:10" s="159" customFormat="1" ht="13.8" customHeight="1">
      <c r="B205" s="783" t="s">
        <v>13518</v>
      </c>
      <c r="C205" s="783"/>
      <c r="D205" s="173" t="s">
        <v>13482</v>
      </c>
      <c r="E205" s="792" t="s">
        <v>16279</v>
      </c>
      <c r="F205" s="792"/>
      <c r="G205" s="792"/>
      <c r="H205" s="792"/>
    </row>
    <row r="206" spans="2:10" s="159" customFormat="1" ht="13.8" customHeight="1">
      <c r="B206" s="783"/>
      <c r="C206" s="783"/>
      <c r="D206" s="786" t="s">
        <v>13483</v>
      </c>
      <c r="E206" s="787" t="s">
        <v>8382</v>
      </c>
      <c r="F206" s="787"/>
      <c r="G206" s="787"/>
      <c r="H206" s="787"/>
    </row>
    <row r="207" spans="2:10" s="159" customFormat="1">
      <c r="B207" s="783"/>
      <c r="C207" s="783"/>
      <c r="D207" s="786"/>
      <c r="E207" s="787"/>
      <c r="F207" s="787"/>
      <c r="G207" s="787"/>
      <c r="H207" s="787"/>
    </row>
    <row r="208" spans="2:10" s="159" customFormat="1">
      <c r="B208" s="783"/>
      <c r="C208" s="783"/>
      <c r="D208" s="786"/>
      <c r="E208" s="787"/>
      <c r="F208" s="787"/>
      <c r="G208" s="787"/>
      <c r="H208" s="787"/>
    </row>
    <row r="209" spans="2:10" s="159" customFormat="1" ht="55.8" customHeight="1">
      <c r="B209" s="783"/>
      <c r="C209" s="783"/>
      <c r="D209" s="786"/>
      <c r="E209" s="787"/>
      <c r="F209" s="787"/>
      <c r="G209" s="787"/>
      <c r="H209" s="787"/>
    </row>
    <row r="210" spans="2:10" s="159" customFormat="1">
      <c r="B210" s="783"/>
      <c r="C210" s="783"/>
      <c r="D210" s="173" t="s">
        <v>13484</v>
      </c>
      <c r="E210" s="179" t="s">
        <v>109</v>
      </c>
      <c r="F210" s="788" t="s">
        <v>13485</v>
      </c>
      <c r="G210" s="789">
        <f>H219</f>
        <v>496.74</v>
      </c>
      <c r="H210" s="789"/>
    </row>
    <row r="211" spans="2:10" s="159" customFormat="1">
      <c r="B211" s="783"/>
      <c r="C211" s="783"/>
      <c r="D211" s="173" t="s">
        <v>13486</v>
      </c>
      <c r="E211" s="174">
        <v>1</v>
      </c>
      <c r="F211" s="788"/>
      <c r="G211" s="789"/>
      <c r="H211" s="789"/>
    </row>
    <row r="212" spans="2:10" s="159" customFormat="1">
      <c r="B212" s="182"/>
      <c r="C212" s="182"/>
      <c r="D212" s="183"/>
      <c r="E212" s="183"/>
      <c r="F212" s="184"/>
      <c r="G212" s="790" t="s">
        <v>13487</v>
      </c>
      <c r="H212" s="790"/>
    </row>
    <row r="213" spans="2:10" s="159" customFormat="1" ht="27.6">
      <c r="B213" s="185" t="s">
        <v>13488</v>
      </c>
      <c r="C213" s="185" t="s">
        <v>13489</v>
      </c>
      <c r="D213" s="175" t="s">
        <v>216</v>
      </c>
      <c r="E213" s="175" t="s">
        <v>316</v>
      </c>
      <c r="F213" s="186" t="s">
        <v>13490</v>
      </c>
      <c r="G213" s="171" t="s">
        <v>13491</v>
      </c>
      <c r="H213" s="175" t="s">
        <v>13492</v>
      </c>
    </row>
    <row r="214" spans="2:10" s="159" customFormat="1">
      <c r="B214" s="177" t="s">
        <v>13497</v>
      </c>
      <c r="C214" s="178">
        <v>88316</v>
      </c>
      <c r="D214" s="273" t="s">
        <v>118</v>
      </c>
      <c r="E214" s="179" t="s">
        <v>88</v>
      </c>
      <c r="F214" s="180">
        <v>0.50520690000000001</v>
      </c>
      <c r="G214" s="276">
        <f>VLOOKUP(C214,SINAPIFEV2026,5,FALSE)</f>
        <v>24.25</v>
      </c>
      <c r="H214" s="176">
        <f>TRUNC($F214*G214,2)</f>
        <v>12.25</v>
      </c>
    </row>
    <row r="215" spans="2:10" s="159" customFormat="1">
      <c r="B215" s="177" t="s">
        <v>13497</v>
      </c>
      <c r="C215" s="178">
        <v>88309</v>
      </c>
      <c r="D215" s="273" t="s">
        <v>117</v>
      </c>
      <c r="E215" s="179" t="s">
        <v>88</v>
      </c>
      <c r="F215" s="180">
        <v>1.0104139000000001</v>
      </c>
      <c r="G215" s="187">
        <f>VLOOKUP(C215,SINAPIFEV2026,5,FALSE)</f>
        <v>29.98</v>
      </c>
      <c r="H215" s="176">
        <f>TRUNC($F215*G215,2)</f>
        <v>30.29</v>
      </c>
    </row>
    <row r="216" spans="2:10" s="159" customFormat="1">
      <c r="B216" s="177" t="s">
        <v>13493</v>
      </c>
      <c r="C216" s="178">
        <v>39961</v>
      </c>
      <c r="D216" s="273" t="s">
        <v>4101</v>
      </c>
      <c r="E216" s="179" t="s">
        <v>211</v>
      </c>
      <c r="F216" s="180">
        <v>1.16875</v>
      </c>
      <c r="G216" s="187">
        <f>VLOOKUP(C216,SINAPIFEV2026,5,FALSE)</f>
        <v>25.03</v>
      </c>
      <c r="H216" s="176">
        <f>TRUNC($F216*G216,2)</f>
        <v>29.25</v>
      </c>
    </row>
    <row r="217" spans="2:10" s="159" customFormat="1" ht="41.4">
      <c r="B217" s="177" t="s">
        <v>13493</v>
      </c>
      <c r="C217" s="178">
        <v>34377</v>
      </c>
      <c r="D217" s="273" t="s">
        <v>2592</v>
      </c>
      <c r="E217" s="179" t="s">
        <v>211</v>
      </c>
      <c r="F217" s="180">
        <v>2.0832999999999999</v>
      </c>
      <c r="G217" s="276">
        <f>VLOOKUP(C217,SINAPIFEV2026,5,FALSE)</f>
        <v>200.59</v>
      </c>
      <c r="H217" s="176">
        <f>TRUNC($F217*G217,2)</f>
        <v>417.88</v>
      </c>
    </row>
    <row r="218" spans="2:10" s="159" customFormat="1" ht="27.6">
      <c r="B218" s="177" t="s">
        <v>13493</v>
      </c>
      <c r="C218" s="178">
        <v>4377</v>
      </c>
      <c r="D218" s="273" t="s">
        <v>3416</v>
      </c>
      <c r="E218" s="179" t="s">
        <v>211</v>
      </c>
      <c r="F218" s="180">
        <v>24.4</v>
      </c>
      <c r="G218" s="276">
        <f>VLOOKUP(C218,SINAPIFEV2026,5,FALSE)</f>
        <v>0.28999999999999998</v>
      </c>
      <c r="H218" s="176">
        <f>TRUNC($F218*G218,2)</f>
        <v>7.07</v>
      </c>
    </row>
    <row r="219" spans="2:10" s="159" customFormat="1">
      <c r="B219" s="201"/>
      <c r="C219" s="201"/>
      <c r="D219" s="201"/>
      <c r="E219" s="201"/>
      <c r="F219" s="201"/>
      <c r="G219" s="172" t="s">
        <v>13494</v>
      </c>
      <c r="H219" s="181">
        <f>TRUNC(SUM(H214:H218),2)</f>
        <v>496.74</v>
      </c>
    </row>
    <row r="220" spans="2:10">
      <c r="B220" s="151"/>
      <c r="J220" s="18"/>
    </row>
    <row r="221" spans="2:10" ht="13.8" customHeight="1">
      <c r="B221" s="791" t="s">
        <v>16286</v>
      </c>
      <c r="C221" s="791"/>
      <c r="D221" s="791"/>
      <c r="E221" s="791"/>
      <c r="F221" s="791"/>
      <c r="G221" s="791"/>
      <c r="H221" s="791"/>
      <c r="J221" s="18"/>
    </row>
    <row r="222" spans="2:10" ht="13.8" customHeight="1">
      <c r="B222" s="791"/>
      <c r="C222" s="791"/>
      <c r="D222" s="791"/>
      <c r="E222" s="791"/>
      <c r="F222" s="791"/>
      <c r="G222" s="791"/>
      <c r="H222" s="791"/>
      <c r="J222" s="18"/>
    </row>
    <row r="223" spans="2:10" ht="20.399999999999999" customHeight="1">
      <c r="B223" s="791"/>
      <c r="C223" s="791"/>
      <c r="D223" s="791"/>
      <c r="E223" s="791"/>
      <c r="F223" s="791"/>
      <c r="G223" s="791"/>
      <c r="H223" s="791"/>
      <c r="J223" s="18"/>
    </row>
    <row r="224" spans="2:10" ht="13.8" customHeight="1">
      <c r="B224" s="783" t="s">
        <v>13520</v>
      </c>
      <c r="C224" s="783"/>
      <c r="D224" s="173" t="s">
        <v>13482</v>
      </c>
      <c r="E224" s="792" t="s">
        <v>16279</v>
      </c>
      <c r="F224" s="792"/>
      <c r="G224" s="792"/>
      <c r="H224" s="792"/>
      <c r="J224" s="18"/>
    </row>
    <row r="225" spans="2:10" ht="13.8" customHeight="1">
      <c r="B225" s="783"/>
      <c r="C225" s="783"/>
      <c r="D225" s="786" t="s">
        <v>13483</v>
      </c>
      <c r="E225" s="787" t="s">
        <v>8382</v>
      </c>
      <c r="F225" s="787"/>
      <c r="G225" s="787"/>
      <c r="H225" s="787"/>
      <c r="J225" s="18"/>
    </row>
    <row r="226" spans="2:10">
      <c r="B226" s="783"/>
      <c r="C226" s="783"/>
      <c r="D226" s="786"/>
      <c r="E226" s="787"/>
      <c r="F226" s="787"/>
      <c r="G226" s="787"/>
      <c r="H226" s="787"/>
      <c r="J226" s="18"/>
    </row>
    <row r="227" spans="2:10">
      <c r="B227" s="783"/>
      <c r="C227" s="783"/>
      <c r="D227" s="786"/>
      <c r="E227" s="787"/>
      <c r="F227" s="787"/>
      <c r="G227" s="787"/>
      <c r="H227" s="787"/>
      <c r="J227" s="18"/>
    </row>
    <row r="228" spans="2:10" ht="54" customHeight="1">
      <c r="B228" s="783"/>
      <c r="C228" s="783"/>
      <c r="D228" s="786"/>
      <c r="E228" s="787"/>
      <c r="F228" s="787"/>
      <c r="G228" s="787"/>
      <c r="H228" s="787"/>
      <c r="J228" s="18"/>
    </row>
    <row r="229" spans="2:10">
      <c r="B229" s="783"/>
      <c r="C229" s="783"/>
      <c r="D229" s="173" t="s">
        <v>13484</v>
      </c>
      <c r="E229" s="179" t="s">
        <v>109</v>
      </c>
      <c r="F229" s="788" t="s">
        <v>13485</v>
      </c>
      <c r="G229" s="789">
        <f>H238</f>
        <v>496.74</v>
      </c>
      <c r="H229" s="789"/>
      <c r="J229" s="18"/>
    </row>
    <row r="230" spans="2:10">
      <c r="B230" s="783"/>
      <c r="C230" s="783"/>
      <c r="D230" s="173" t="s">
        <v>13486</v>
      </c>
      <c r="E230" s="174">
        <v>1</v>
      </c>
      <c r="F230" s="788"/>
      <c r="G230" s="789"/>
      <c r="H230" s="789"/>
      <c r="J230" s="18"/>
    </row>
    <row r="231" spans="2:10">
      <c r="B231" s="182"/>
      <c r="C231" s="182"/>
      <c r="D231" s="183"/>
      <c r="E231" s="183"/>
      <c r="F231" s="184"/>
      <c r="G231" s="790" t="s">
        <v>13487</v>
      </c>
      <c r="H231" s="790"/>
      <c r="J231" s="18"/>
    </row>
    <row r="232" spans="2:10" ht="27.6">
      <c r="B232" s="185" t="s">
        <v>13488</v>
      </c>
      <c r="C232" s="185" t="s">
        <v>13489</v>
      </c>
      <c r="D232" s="175" t="s">
        <v>216</v>
      </c>
      <c r="E232" s="175" t="s">
        <v>316</v>
      </c>
      <c r="F232" s="186" t="s">
        <v>13490</v>
      </c>
      <c r="G232" s="171" t="s">
        <v>13491</v>
      </c>
      <c r="H232" s="175" t="s">
        <v>13492</v>
      </c>
      <c r="J232" s="18"/>
    </row>
    <row r="233" spans="2:10">
      <c r="B233" s="177" t="s">
        <v>13497</v>
      </c>
      <c r="C233" s="178">
        <v>88316</v>
      </c>
      <c r="D233" s="273" t="s">
        <v>118</v>
      </c>
      <c r="E233" s="179" t="s">
        <v>88</v>
      </c>
      <c r="F233" s="180">
        <v>0.50520690000000001</v>
      </c>
      <c r="G233" s="276">
        <f>VLOOKUP(C233,SINAPIFEV2026,5,FALSE)</f>
        <v>24.25</v>
      </c>
      <c r="H233" s="176">
        <f>TRUNC($F233*G233,2)</f>
        <v>12.25</v>
      </c>
      <c r="J233" s="18"/>
    </row>
    <row r="234" spans="2:10">
      <c r="B234" s="177" t="s">
        <v>13497</v>
      </c>
      <c r="C234" s="178">
        <v>88309</v>
      </c>
      <c r="D234" s="273" t="s">
        <v>117</v>
      </c>
      <c r="E234" s="179" t="s">
        <v>88</v>
      </c>
      <c r="F234" s="180">
        <v>1.0104139000000001</v>
      </c>
      <c r="G234" s="187">
        <f>VLOOKUP(C234,SINAPIFEV2026,5,FALSE)</f>
        <v>29.98</v>
      </c>
      <c r="H234" s="176">
        <f>TRUNC($F234*G234,2)</f>
        <v>30.29</v>
      </c>
      <c r="J234" s="18"/>
    </row>
    <row r="235" spans="2:10">
      <c r="B235" s="177" t="s">
        <v>13493</v>
      </c>
      <c r="C235" s="178">
        <v>39961</v>
      </c>
      <c r="D235" s="273" t="s">
        <v>4101</v>
      </c>
      <c r="E235" s="179" t="s">
        <v>211</v>
      </c>
      <c r="F235" s="180">
        <v>1.16875</v>
      </c>
      <c r="G235" s="187">
        <f>VLOOKUP(C235,SINAPIFEV2026,5,FALSE)</f>
        <v>25.03</v>
      </c>
      <c r="H235" s="176">
        <f>TRUNC($F235*G235,2)</f>
        <v>29.25</v>
      </c>
      <c r="J235" s="18"/>
    </row>
    <row r="236" spans="2:10" ht="41.4">
      <c r="B236" s="177" t="s">
        <v>13493</v>
      </c>
      <c r="C236" s="178">
        <v>34377</v>
      </c>
      <c r="D236" s="273" t="s">
        <v>2592</v>
      </c>
      <c r="E236" s="179" t="s">
        <v>211</v>
      </c>
      <c r="F236" s="180">
        <v>2.0832999999999999</v>
      </c>
      <c r="G236" s="276">
        <f>VLOOKUP(C236,SINAPIFEV2026,5,FALSE)</f>
        <v>200.59</v>
      </c>
      <c r="H236" s="176">
        <f>TRUNC($F236*G236,2)</f>
        <v>417.88</v>
      </c>
      <c r="J236" s="18"/>
    </row>
    <row r="237" spans="2:10" ht="27.6">
      <c r="B237" s="177" t="s">
        <v>13493</v>
      </c>
      <c r="C237" s="178">
        <v>4377</v>
      </c>
      <c r="D237" s="273" t="s">
        <v>3416</v>
      </c>
      <c r="E237" s="179" t="s">
        <v>211</v>
      </c>
      <c r="F237" s="180">
        <v>24.4</v>
      </c>
      <c r="G237" s="276">
        <f>VLOOKUP(C237,SINAPIFEV2026,5,FALSE)</f>
        <v>0.28999999999999998</v>
      </c>
      <c r="H237" s="176">
        <f>TRUNC($F237*G237,2)</f>
        <v>7.07</v>
      </c>
      <c r="J237" s="18"/>
    </row>
    <row r="238" spans="2:10">
      <c r="B238" s="201"/>
      <c r="C238" s="201"/>
      <c r="D238" s="201"/>
      <c r="E238" s="201"/>
      <c r="F238" s="201"/>
      <c r="G238" s="172" t="s">
        <v>13494</v>
      </c>
      <c r="H238" s="181">
        <f>TRUNC(SUM(H233:H237),2)</f>
        <v>496.74</v>
      </c>
      <c r="J238" s="18"/>
    </row>
    <row r="239" spans="2:10">
      <c r="B239" s="151"/>
      <c r="J239" s="18"/>
    </row>
    <row r="240" spans="2:10" s="159" customFormat="1" ht="13.8" customHeight="1">
      <c r="B240" s="791" t="s">
        <v>16287</v>
      </c>
      <c r="C240" s="791"/>
      <c r="D240" s="791"/>
      <c r="E240" s="791"/>
      <c r="F240" s="791"/>
      <c r="G240" s="791"/>
      <c r="H240" s="791"/>
    </row>
    <row r="241" spans="2:8" s="159" customFormat="1" ht="13.8" customHeight="1">
      <c r="B241" s="791"/>
      <c r="C241" s="791"/>
      <c r="D241" s="791"/>
      <c r="E241" s="791"/>
      <c r="F241" s="791"/>
      <c r="G241" s="791"/>
      <c r="H241" s="791"/>
    </row>
    <row r="242" spans="2:8" s="159" customFormat="1" ht="23.4" customHeight="1">
      <c r="B242" s="791"/>
      <c r="C242" s="791"/>
      <c r="D242" s="791"/>
      <c r="E242" s="791"/>
      <c r="F242" s="791"/>
      <c r="G242" s="791"/>
      <c r="H242" s="791"/>
    </row>
    <row r="243" spans="2:8" s="159" customFormat="1" ht="13.8" customHeight="1">
      <c r="B243" s="783" t="s">
        <v>13524</v>
      </c>
      <c r="C243" s="783"/>
      <c r="D243" s="173" t="s">
        <v>13482</v>
      </c>
      <c r="E243" s="792" t="s">
        <v>16279</v>
      </c>
      <c r="F243" s="792"/>
      <c r="G243" s="792"/>
      <c r="H243" s="792"/>
    </row>
    <row r="244" spans="2:8" s="159" customFormat="1" ht="13.8" customHeight="1">
      <c r="B244" s="783"/>
      <c r="C244" s="783"/>
      <c r="D244" s="786" t="s">
        <v>13483</v>
      </c>
      <c r="E244" s="787" t="s">
        <v>8382</v>
      </c>
      <c r="F244" s="787"/>
      <c r="G244" s="787"/>
      <c r="H244" s="787"/>
    </row>
    <row r="245" spans="2:8" s="159" customFormat="1">
      <c r="B245" s="783"/>
      <c r="C245" s="783"/>
      <c r="D245" s="786"/>
      <c r="E245" s="787"/>
      <c r="F245" s="787"/>
      <c r="G245" s="787"/>
      <c r="H245" s="787"/>
    </row>
    <row r="246" spans="2:8" s="159" customFormat="1">
      <c r="B246" s="783"/>
      <c r="C246" s="783"/>
      <c r="D246" s="786"/>
      <c r="E246" s="787"/>
      <c r="F246" s="787"/>
      <c r="G246" s="787"/>
      <c r="H246" s="787"/>
    </row>
    <row r="247" spans="2:8" s="159" customFormat="1" ht="58.2" customHeight="1">
      <c r="B247" s="783"/>
      <c r="C247" s="783"/>
      <c r="D247" s="786"/>
      <c r="E247" s="787"/>
      <c r="F247" s="787"/>
      <c r="G247" s="787"/>
      <c r="H247" s="787"/>
    </row>
    <row r="248" spans="2:8" s="159" customFormat="1">
      <c r="B248" s="783"/>
      <c r="C248" s="783"/>
      <c r="D248" s="173" t="s">
        <v>13484</v>
      </c>
      <c r="E248" s="179" t="s">
        <v>109</v>
      </c>
      <c r="F248" s="788" t="s">
        <v>13485</v>
      </c>
      <c r="G248" s="789">
        <f>H257</f>
        <v>496.74</v>
      </c>
      <c r="H248" s="789"/>
    </row>
    <row r="249" spans="2:8" s="159" customFormat="1">
      <c r="B249" s="783"/>
      <c r="C249" s="783"/>
      <c r="D249" s="173" t="s">
        <v>13486</v>
      </c>
      <c r="E249" s="174">
        <v>1</v>
      </c>
      <c r="F249" s="788"/>
      <c r="G249" s="789"/>
      <c r="H249" s="789"/>
    </row>
    <row r="250" spans="2:8" s="159" customFormat="1">
      <c r="B250" s="182"/>
      <c r="C250" s="182"/>
      <c r="D250" s="183"/>
      <c r="E250" s="183"/>
      <c r="F250" s="184"/>
      <c r="G250" s="790" t="s">
        <v>13487</v>
      </c>
      <c r="H250" s="790"/>
    </row>
    <row r="251" spans="2:8" s="159" customFormat="1" ht="27.6">
      <c r="B251" s="185" t="s">
        <v>13488</v>
      </c>
      <c r="C251" s="185" t="s">
        <v>13489</v>
      </c>
      <c r="D251" s="175" t="s">
        <v>216</v>
      </c>
      <c r="E251" s="175" t="s">
        <v>316</v>
      </c>
      <c r="F251" s="186" t="s">
        <v>13490</v>
      </c>
      <c r="G251" s="171" t="s">
        <v>13491</v>
      </c>
      <c r="H251" s="175" t="s">
        <v>13492</v>
      </c>
    </row>
    <row r="252" spans="2:8" s="159" customFormat="1">
      <c r="B252" s="177" t="s">
        <v>13497</v>
      </c>
      <c r="C252" s="178">
        <v>88316</v>
      </c>
      <c r="D252" s="273" t="s">
        <v>118</v>
      </c>
      <c r="E252" s="179" t="s">
        <v>88</v>
      </c>
      <c r="F252" s="180">
        <v>0.50520690000000001</v>
      </c>
      <c r="G252" s="276">
        <f>VLOOKUP(C252,SINAPIFEV2026,5,FALSE)</f>
        <v>24.25</v>
      </c>
      <c r="H252" s="176">
        <f>TRUNC($F252*G252,2)</f>
        <v>12.25</v>
      </c>
    </row>
    <row r="253" spans="2:8" s="159" customFormat="1">
      <c r="B253" s="177" t="s">
        <v>13497</v>
      </c>
      <c r="C253" s="178">
        <v>88309</v>
      </c>
      <c r="D253" s="273" t="s">
        <v>117</v>
      </c>
      <c r="E253" s="179" t="s">
        <v>88</v>
      </c>
      <c r="F253" s="180">
        <v>1.0104139000000001</v>
      </c>
      <c r="G253" s="187">
        <f>VLOOKUP(C253,SINAPIFEV2026,5,FALSE)</f>
        <v>29.98</v>
      </c>
      <c r="H253" s="176">
        <f>TRUNC($F253*G253,2)</f>
        <v>30.29</v>
      </c>
    </row>
    <row r="254" spans="2:8" s="159" customFormat="1">
      <c r="B254" s="177" t="s">
        <v>13493</v>
      </c>
      <c r="C254" s="178">
        <v>39961</v>
      </c>
      <c r="D254" s="273" t="s">
        <v>4101</v>
      </c>
      <c r="E254" s="179" t="s">
        <v>211</v>
      </c>
      <c r="F254" s="180">
        <v>1.16875</v>
      </c>
      <c r="G254" s="187">
        <f>VLOOKUP(C254,SINAPIFEV2026,5,FALSE)</f>
        <v>25.03</v>
      </c>
      <c r="H254" s="176">
        <f>TRUNC($F254*G254,2)</f>
        <v>29.25</v>
      </c>
    </row>
    <row r="255" spans="2:8" s="159" customFormat="1" ht="41.4">
      <c r="B255" s="177" t="s">
        <v>13493</v>
      </c>
      <c r="C255" s="178">
        <v>34377</v>
      </c>
      <c r="D255" s="273" t="s">
        <v>2592</v>
      </c>
      <c r="E255" s="179" t="s">
        <v>211</v>
      </c>
      <c r="F255" s="180">
        <v>2.0832999999999999</v>
      </c>
      <c r="G255" s="276">
        <f>VLOOKUP(C255,SINAPIFEV2026,5,FALSE)</f>
        <v>200.59</v>
      </c>
      <c r="H255" s="176">
        <f>TRUNC($F255*G255,2)</f>
        <v>417.88</v>
      </c>
    </row>
    <row r="256" spans="2:8" s="159" customFormat="1" ht="27.6">
      <c r="B256" s="177" t="s">
        <v>13493</v>
      </c>
      <c r="C256" s="178">
        <v>4377</v>
      </c>
      <c r="D256" s="273" t="s">
        <v>3416</v>
      </c>
      <c r="E256" s="179" t="s">
        <v>211</v>
      </c>
      <c r="F256" s="180">
        <v>24.4</v>
      </c>
      <c r="G256" s="276">
        <f>VLOOKUP(C256,SINAPIFEV2026,5,FALSE)</f>
        <v>0.28999999999999998</v>
      </c>
      <c r="H256" s="176">
        <f>TRUNC($F256*G256,2)</f>
        <v>7.07</v>
      </c>
    </row>
    <row r="257" spans="2:10" s="159" customFormat="1">
      <c r="B257" s="201"/>
      <c r="C257" s="201"/>
      <c r="D257" s="201"/>
      <c r="E257" s="201"/>
      <c r="F257" s="201"/>
      <c r="G257" s="172" t="s">
        <v>13494</v>
      </c>
      <c r="H257" s="181">
        <f>TRUNC(SUM(H252:H256),2)</f>
        <v>496.74</v>
      </c>
    </row>
    <row r="258" spans="2:10" s="159" customFormat="1">
      <c r="B258" s="278"/>
    </row>
    <row r="259" spans="2:10" ht="13.8" customHeight="1">
      <c r="B259" s="791" t="s">
        <v>13862</v>
      </c>
      <c r="C259" s="791"/>
      <c r="D259" s="791"/>
      <c r="E259" s="791"/>
      <c r="F259" s="791"/>
      <c r="G259" s="791"/>
      <c r="H259" s="791"/>
      <c r="J259" s="18"/>
    </row>
    <row r="260" spans="2:10" ht="13.8" customHeight="1">
      <c r="B260" s="791"/>
      <c r="C260" s="791"/>
      <c r="D260" s="791"/>
      <c r="E260" s="791"/>
      <c r="F260" s="791"/>
      <c r="G260" s="791"/>
      <c r="H260" s="791"/>
      <c r="J260" s="18"/>
    </row>
    <row r="261" spans="2:10" ht="7.2" customHeight="1">
      <c r="B261" s="791"/>
      <c r="C261" s="791"/>
      <c r="D261" s="791"/>
      <c r="E261" s="791"/>
      <c r="F261" s="791"/>
      <c r="G261" s="791"/>
      <c r="H261" s="791"/>
      <c r="J261" s="18"/>
    </row>
    <row r="262" spans="2:10" ht="13.8" customHeight="1">
      <c r="B262" s="783" t="s">
        <v>13868</v>
      </c>
      <c r="C262" s="783"/>
      <c r="D262" s="173" t="s">
        <v>13482</v>
      </c>
      <c r="E262" s="792" t="s">
        <v>13861</v>
      </c>
      <c r="F262" s="792"/>
      <c r="G262" s="792"/>
      <c r="H262" s="792"/>
      <c r="J262" s="18"/>
    </row>
    <row r="263" spans="2:10" ht="13.8" customHeight="1">
      <c r="B263" s="783"/>
      <c r="C263" s="783"/>
      <c r="D263" s="786" t="s">
        <v>13483</v>
      </c>
      <c r="E263" s="787" t="s">
        <v>13863</v>
      </c>
      <c r="F263" s="787"/>
      <c r="G263" s="787"/>
      <c r="H263" s="787"/>
      <c r="J263" s="18"/>
    </row>
    <row r="264" spans="2:10">
      <c r="B264" s="783"/>
      <c r="C264" s="783"/>
      <c r="D264" s="786"/>
      <c r="E264" s="787"/>
      <c r="F264" s="787"/>
      <c r="G264" s="787"/>
      <c r="H264" s="787"/>
      <c r="J264" s="18"/>
    </row>
    <row r="265" spans="2:10">
      <c r="B265" s="783"/>
      <c r="C265" s="783"/>
      <c r="D265" s="786"/>
      <c r="E265" s="787"/>
      <c r="F265" s="787"/>
      <c r="G265" s="787"/>
      <c r="H265" s="787"/>
      <c r="J265" s="18"/>
    </row>
    <row r="266" spans="2:10" ht="15" customHeight="1">
      <c r="B266" s="783"/>
      <c r="C266" s="783"/>
      <c r="D266" s="786"/>
      <c r="E266" s="787"/>
      <c r="F266" s="787"/>
      <c r="G266" s="787"/>
      <c r="H266" s="787"/>
      <c r="J266" s="18"/>
    </row>
    <row r="267" spans="2:10">
      <c r="B267" s="783"/>
      <c r="C267" s="783"/>
      <c r="D267" s="173" t="s">
        <v>13484</v>
      </c>
      <c r="E267" s="179" t="s">
        <v>109</v>
      </c>
      <c r="F267" s="788" t="s">
        <v>13485</v>
      </c>
      <c r="G267" s="789">
        <f>H275</f>
        <v>230.52</v>
      </c>
      <c r="H267" s="789"/>
      <c r="J267" s="18"/>
    </row>
    <row r="268" spans="2:10">
      <c r="B268" s="783"/>
      <c r="C268" s="783"/>
      <c r="D268" s="173" t="s">
        <v>13486</v>
      </c>
      <c r="E268" s="174">
        <v>1</v>
      </c>
      <c r="F268" s="788"/>
      <c r="G268" s="789"/>
      <c r="H268" s="789"/>
      <c r="J268" s="18"/>
    </row>
    <row r="269" spans="2:10">
      <c r="B269" s="182"/>
      <c r="C269" s="182"/>
      <c r="D269" s="183"/>
      <c r="E269" s="183"/>
      <c r="F269" s="184"/>
      <c r="G269" s="790" t="s">
        <v>13487</v>
      </c>
      <c r="H269" s="790"/>
      <c r="J269" s="18"/>
    </row>
    <row r="270" spans="2:10" ht="27.6">
      <c r="B270" s="185" t="s">
        <v>13488</v>
      </c>
      <c r="C270" s="185" t="s">
        <v>13489</v>
      </c>
      <c r="D270" s="175" t="s">
        <v>216</v>
      </c>
      <c r="E270" s="175" t="s">
        <v>316</v>
      </c>
      <c r="F270" s="186" t="s">
        <v>13490</v>
      </c>
      <c r="G270" s="171" t="s">
        <v>13491</v>
      </c>
      <c r="H270" s="175" t="s">
        <v>13492</v>
      </c>
      <c r="J270" s="18"/>
    </row>
    <row r="271" spans="2:10" ht="41.4">
      <c r="B271" s="177" t="s">
        <v>13493</v>
      </c>
      <c r="C271" s="178">
        <v>586</v>
      </c>
      <c r="D271" s="273" t="s">
        <v>1254</v>
      </c>
      <c r="E271" s="179" t="s">
        <v>110</v>
      </c>
      <c r="F271" s="180">
        <v>3</v>
      </c>
      <c r="G271" s="276">
        <v>21.75</v>
      </c>
      <c r="H271" s="176">
        <f>TRUNC($F271*G271,2)</f>
        <v>65.25</v>
      </c>
      <c r="J271" s="18"/>
    </row>
    <row r="272" spans="2:10" ht="27.6">
      <c r="B272" s="177" t="s">
        <v>13493</v>
      </c>
      <c r="C272" s="178">
        <v>10932</v>
      </c>
      <c r="D272" s="273" t="s">
        <v>4435</v>
      </c>
      <c r="E272" s="179" t="s">
        <v>109</v>
      </c>
      <c r="F272" s="180">
        <v>1</v>
      </c>
      <c r="G272" s="276">
        <f>VLOOKUP(C272,SINAPIFEV2026,5,FALSE)</f>
        <v>140.31</v>
      </c>
      <c r="H272" s="176">
        <f>TRUNC($F272*G272,2)</f>
        <v>140.31</v>
      </c>
      <c r="J272" s="18"/>
    </row>
    <row r="273" spans="2:10">
      <c r="B273" s="177" t="s">
        <v>13497</v>
      </c>
      <c r="C273" s="178">
        <v>88315</v>
      </c>
      <c r="D273" s="273" t="s">
        <v>11219</v>
      </c>
      <c r="E273" s="179" t="s">
        <v>88</v>
      </c>
      <c r="F273" s="180">
        <v>0.35</v>
      </c>
      <c r="G273" s="276">
        <f>VLOOKUP(C273,SINAPIFEV2026,5,FALSE)</f>
        <v>29.76</v>
      </c>
      <c r="H273" s="176">
        <f>TRUNC($F273*G273,2)</f>
        <v>10.41</v>
      </c>
      <c r="J273" s="18"/>
    </row>
    <row r="274" spans="2:10">
      <c r="B274" s="177" t="s">
        <v>13497</v>
      </c>
      <c r="C274" s="178">
        <v>88316</v>
      </c>
      <c r="D274" s="273" t="s">
        <v>118</v>
      </c>
      <c r="E274" s="179" t="s">
        <v>88</v>
      </c>
      <c r="F274" s="180">
        <v>0.6</v>
      </c>
      <c r="G274" s="276">
        <f>VLOOKUP(C274,SINAPIFEV2026,5,FALSE)</f>
        <v>24.25</v>
      </c>
      <c r="H274" s="176">
        <f>TRUNC($F274*G274,2)</f>
        <v>14.55</v>
      </c>
      <c r="J274" s="18"/>
    </row>
    <row r="275" spans="2:10">
      <c r="B275" s="201"/>
      <c r="C275" s="201"/>
      <c r="D275" s="201"/>
      <c r="E275" s="201"/>
      <c r="F275" s="201"/>
      <c r="G275" s="172" t="s">
        <v>13494</v>
      </c>
      <c r="H275" s="181">
        <f>TRUNC(SUM(H271:H274),2)</f>
        <v>230.52</v>
      </c>
      <c r="J275" s="18"/>
    </row>
    <row r="276" spans="2:10">
      <c r="B276" s="151"/>
      <c r="J276" s="18"/>
    </row>
    <row r="277" spans="2:10" ht="13.8" customHeight="1">
      <c r="B277" s="791" t="s">
        <v>13866</v>
      </c>
      <c r="C277" s="791"/>
      <c r="D277" s="791"/>
      <c r="E277" s="791"/>
      <c r="F277" s="791"/>
      <c r="G277" s="791"/>
      <c r="H277" s="791"/>
      <c r="J277" s="18"/>
    </row>
    <row r="278" spans="2:10" ht="13.8" customHeight="1">
      <c r="B278" s="791"/>
      <c r="C278" s="791"/>
      <c r="D278" s="791"/>
      <c r="E278" s="791"/>
      <c r="F278" s="791"/>
      <c r="G278" s="791"/>
      <c r="H278" s="791"/>
      <c r="J278" s="18"/>
    </row>
    <row r="279" spans="2:10" ht="7.2" customHeight="1">
      <c r="B279" s="791"/>
      <c r="C279" s="791"/>
      <c r="D279" s="791"/>
      <c r="E279" s="791"/>
      <c r="F279" s="791"/>
      <c r="G279" s="791"/>
      <c r="H279" s="791"/>
      <c r="J279" s="18"/>
    </row>
    <row r="280" spans="2:10" ht="13.8" customHeight="1">
      <c r="B280" s="783" t="s">
        <v>13873</v>
      </c>
      <c r="C280" s="783"/>
      <c r="D280" s="173" t="s">
        <v>13482</v>
      </c>
      <c r="E280" s="792" t="s">
        <v>13865</v>
      </c>
      <c r="F280" s="792"/>
      <c r="G280" s="792"/>
      <c r="H280" s="792"/>
      <c r="J280" s="18"/>
    </row>
    <row r="281" spans="2:10" ht="13.8" customHeight="1">
      <c r="B281" s="783"/>
      <c r="C281" s="783"/>
      <c r="D281" s="786" t="s">
        <v>13483</v>
      </c>
      <c r="E281" s="787" t="s">
        <v>13867</v>
      </c>
      <c r="F281" s="787"/>
      <c r="G281" s="787"/>
      <c r="H281" s="787"/>
      <c r="J281" s="18"/>
    </row>
    <row r="282" spans="2:10">
      <c r="B282" s="783"/>
      <c r="C282" s="783"/>
      <c r="D282" s="786"/>
      <c r="E282" s="787"/>
      <c r="F282" s="787"/>
      <c r="G282" s="787"/>
      <c r="H282" s="787"/>
      <c r="J282" s="18"/>
    </row>
    <row r="283" spans="2:10">
      <c r="B283" s="783"/>
      <c r="C283" s="783"/>
      <c r="D283" s="786"/>
      <c r="E283" s="787"/>
      <c r="F283" s="787"/>
      <c r="G283" s="787"/>
      <c r="H283" s="787"/>
      <c r="J283" s="18"/>
    </row>
    <row r="284" spans="2:10" ht="15" customHeight="1">
      <c r="B284" s="783"/>
      <c r="C284" s="783"/>
      <c r="D284" s="786"/>
      <c r="E284" s="787"/>
      <c r="F284" s="787"/>
      <c r="G284" s="787"/>
      <c r="H284" s="787"/>
      <c r="J284" s="18"/>
    </row>
    <row r="285" spans="2:10">
      <c r="B285" s="783"/>
      <c r="C285" s="783"/>
      <c r="D285" s="173" t="s">
        <v>13484</v>
      </c>
      <c r="E285" s="179" t="s">
        <v>109</v>
      </c>
      <c r="F285" s="788" t="s">
        <v>13485</v>
      </c>
      <c r="G285" s="789">
        <f>H293</f>
        <v>511.84</v>
      </c>
      <c r="H285" s="789"/>
      <c r="J285" s="18"/>
    </row>
    <row r="286" spans="2:10">
      <c r="B286" s="783"/>
      <c r="C286" s="783"/>
      <c r="D286" s="173" t="s">
        <v>13486</v>
      </c>
      <c r="E286" s="174">
        <v>1</v>
      </c>
      <c r="F286" s="788"/>
      <c r="G286" s="789"/>
      <c r="H286" s="789"/>
      <c r="J286" s="18"/>
    </row>
    <row r="287" spans="2:10">
      <c r="B287" s="182"/>
      <c r="C287" s="182"/>
      <c r="D287" s="183"/>
      <c r="E287" s="183"/>
      <c r="F287" s="184"/>
      <c r="G287" s="790" t="s">
        <v>13487</v>
      </c>
      <c r="H287" s="790"/>
      <c r="J287" s="18"/>
    </row>
    <row r="288" spans="2:10" ht="27.6">
      <c r="B288" s="185" t="s">
        <v>13488</v>
      </c>
      <c r="C288" s="185" t="s">
        <v>13489</v>
      </c>
      <c r="D288" s="175" t="s">
        <v>216</v>
      </c>
      <c r="E288" s="175" t="s">
        <v>316</v>
      </c>
      <c r="F288" s="186" t="s">
        <v>13490</v>
      </c>
      <c r="G288" s="171" t="s">
        <v>13491</v>
      </c>
      <c r="H288" s="175" t="s">
        <v>13492</v>
      </c>
      <c r="J288" s="18"/>
    </row>
    <row r="289" spans="2:10">
      <c r="B289" s="177" t="s">
        <v>13493</v>
      </c>
      <c r="C289" s="178">
        <v>11186</v>
      </c>
      <c r="D289" s="273" t="s">
        <v>2264</v>
      </c>
      <c r="E289" s="179" t="s">
        <v>109</v>
      </c>
      <c r="F289" s="180">
        <v>1</v>
      </c>
      <c r="G289" s="276">
        <f>VLOOKUP(C289,SINAPIFEV2026,5,FALSE)</f>
        <v>412.8</v>
      </c>
      <c r="H289" s="176">
        <f>TRUNC($F289*G289,2)</f>
        <v>412.8</v>
      </c>
      <c r="J289" s="18"/>
    </row>
    <row r="290" spans="2:10" ht="27.6">
      <c r="B290" s="177" t="s">
        <v>13493</v>
      </c>
      <c r="C290" s="178">
        <v>4343</v>
      </c>
      <c r="D290" s="273" t="s">
        <v>3443</v>
      </c>
      <c r="E290" s="179" t="s">
        <v>294</v>
      </c>
      <c r="F290" s="180">
        <v>4</v>
      </c>
      <c r="G290" s="276">
        <f>VLOOKUP(C290,SINAPIFEV2026,5,FALSE)</f>
        <v>7.25</v>
      </c>
      <c r="H290" s="176">
        <f>TRUNC($F290*G290,2)</f>
        <v>29</v>
      </c>
      <c r="J290" s="18"/>
    </row>
    <row r="291" spans="2:10">
      <c r="B291" s="177" t="s">
        <v>13497</v>
      </c>
      <c r="C291" s="178">
        <v>88242</v>
      </c>
      <c r="D291" s="273" t="s">
        <v>10923</v>
      </c>
      <c r="E291" s="179" t="s">
        <v>88</v>
      </c>
      <c r="F291" s="180">
        <v>0.4</v>
      </c>
      <c r="G291" s="276">
        <f>VLOOKUP(C291,SINAPIFEV2026,5,FALSE)</f>
        <v>25.22</v>
      </c>
      <c r="H291" s="176">
        <f>TRUNC($F291*G291,2)</f>
        <v>10.08</v>
      </c>
      <c r="J291" s="18"/>
    </row>
    <row r="292" spans="2:10">
      <c r="B292" s="177" t="s">
        <v>13497</v>
      </c>
      <c r="C292" s="178">
        <v>88309</v>
      </c>
      <c r="D292" s="273" t="s">
        <v>117</v>
      </c>
      <c r="E292" s="179" t="s">
        <v>88</v>
      </c>
      <c r="F292" s="180">
        <v>2</v>
      </c>
      <c r="G292" s="276">
        <f>VLOOKUP(C292,SINAPIFEV2026,5,FALSE)</f>
        <v>29.98</v>
      </c>
      <c r="H292" s="176">
        <f>TRUNC($F292*G292,2)</f>
        <v>59.96</v>
      </c>
      <c r="J292" s="18"/>
    </row>
    <row r="293" spans="2:10">
      <c r="B293" s="201"/>
      <c r="C293" s="201"/>
      <c r="D293" s="201"/>
      <c r="E293" s="201"/>
      <c r="F293" s="201"/>
      <c r="G293" s="172" t="s">
        <v>13494</v>
      </c>
      <c r="H293" s="181">
        <f>TRUNC(SUM(H289:H292),2)</f>
        <v>511.84</v>
      </c>
      <c r="J293" s="18"/>
    </row>
    <row r="294" spans="2:10">
      <c r="B294" s="151"/>
      <c r="J294" s="18"/>
    </row>
    <row r="295" spans="2:10" ht="13.8" customHeight="1">
      <c r="B295" s="791" t="s">
        <v>13498</v>
      </c>
      <c r="C295" s="791"/>
      <c r="D295" s="791"/>
      <c r="E295" s="791"/>
      <c r="F295" s="791"/>
      <c r="G295" s="791"/>
      <c r="H295" s="791"/>
      <c r="J295" s="18"/>
    </row>
    <row r="296" spans="2:10" ht="13.8" customHeight="1">
      <c r="B296" s="791"/>
      <c r="C296" s="791"/>
      <c r="D296" s="791"/>
      <c r="E296" s="791"/>
      <c r="F296" s="791"/>
      <c r="G296" s="791"/>
      <c r="H296" s="791"/>
      <c r="J296" s="18"/>
    </row>
    <row r="297" spans="2:10" ht="7.2" customHeight="1">
      <c r="B297" s="791"/>
      <c r="C297" s="791"/>
      <c r="D297" s="791"/>
      <c r="E297" s="791"/>
      <c r="F297" s="791"/>
      <c r="G297" s="791"/>
      <c r="H297" s="791"/>
      <c r="J297" s="18"/>
    </row>
    <row r="298" spans="2:10" ht="13.8" customHeight="1">
      <c r="B298" s="783" t="s">
        <v>13874</v>
      </c>
      <c r="C298" s="783"/>
      <c r="D298" s="173" t="s">
        <v>13482</v>
      </c>
      <c r="E298" s="792" t="s">
        <v>13871</v>
      </c>
      <c r="F298" s="792"/>
      <c r="G298" s="792"/>
      <c r="H298" s="792"/>
      <c r="J298" s="18"/>
    </row>
    <row r="299" spans="2:10" ht="13.8" customHeight="1">
      <c r="B299" s="783"/>
      <c r="C299" s="783"/>
      <c r="D299" s="786" t="s">
        <v>13483</v>
      </c>
      <c r="E299" s="787" t="s">
        <v>12711</v>
      </c>
      <c r="F299" s="787"/>
      <c r="G299" s="787"/>
      <c r="H299" s="787"/>
      <c r="J299" s="18"/>
    </row>
    <row r="300" spans="2:10">
      <c r="B300" s="783"/>
      <c r="C300" s="783"/>
      <c r="D300" s="786"/>
      <c r="E300" s="787"/>
      <c r="F300" s="787"/>
      <c r="G300" s="787"/>
      <c r="H300" s="787"/>
      <c r="J300" s="18"/>
    </row>
    <row r="301" spans="2:10">
      <c r="B301" s="783"/>
      <c r="C301" s="783"/>
      <c r="D301" s="786"/>
      <c r="E301" s="787"/>
      <c r="F301" s="787"/>
      <c r="G301" s="787"/>
      <c r="H301" s="787"/>
      <c r="J301" s="18"/>
    </row>
    <row r="302" spans="2:10" ht="15" customHeight="1">
      <c r="B302" s="783"/>
      <c r="C302" s="783"/>
      <c r="D302" s="786"/>
      <c r="E302" s="787"/>
      <c r="F302" s="787"/>
      <c r="G302" s="787"/>
      <c r="H302" s="787"/>
      <c r="J302" s="18"/>
    </row>
    <row r="303" spans="2:10">
      <c r="B303" s="783"/>
      <c r="C303" s="783"/>
      <c r="D303" s="173" t="s">
        <v>13484</v>
      </c>
      <c r="E303" s="179" t="s">
        <v>109</v>
      </c>
      <c r="F303" s="788" t="s">
        <v>13485</v>
      </c>
      <c r="G303" s="789">
        <f>H312</f>
        <v>78.61</v>
      </c>
      <c r="H303" s="789"/>
      <c r="J303" s="18"/>
    </row>
    <row r="304" spans="2:10">
      <c r="B304" s="783"/>
      <c r="C304" s="783"/>
      <c r="D304" s="173" t="s">
        <v>13486</v>
      </c>
      <c r="E304" s="174">
        <v>1</v>
      </c>
      <c r="F304" s="788"/>
      <c r="G304" s="789"/>
      <c r="H304" s="789"/>
      <c r="J304" s="18"/>
    </row>
    <row r="305" spans="2:10">
      <c r="B305" s="182"/>
      <c r="C305" s="182"/>
      <c r="D305" s="183"/>
      <c r="E305" s="183"/>
      <c r="F305" s="184"/>
      <c r="G305" s="790" t="s">
        <v>13487</v>
      </c>
      <c r="H305" s="790"/>
      <c r="J305" s="18"/>
    </row>
    <row r="306" spans="2:10" ht="27.6">
      <c r="B306" s="185" t="s">
        <v>13488</v>
      </c>
      <c r="C306" s="185" t="s">
        <v>13489</v>
      </c>
      <c r="D306" s="175" t="s">
        <v>216</v>
      </c>
      <c r="E306" s="175" t="s">
        <v>316</v>
      </c>
      <c r="F306" s="186" t="s">
        <v>13490</v>
      </c>
      <c r="G306" s="171" t="s">
        <v>13491</v>
      </c>
      <c r="H306" s="175" t="s">
        <v>13492</v>
      </c>
      <c r="J306" s="18"/>
    </row>
    <row r="307" spans="2:10">
      <c r="B307" s="177" t="s">
        <v>13497</v>
      </c>
      <c r="C307" s="178">
        <v>88316</v>
      </c>
      <c r="D307" s="273" t="s">
        <v>118</v>
      </c>
      <c r="E307" s="179" t="s">
        <v>88</v>
      </c>
      <c r="F307" s="180">
        <v>0.30890000000000001</v>
      </c>
      <c r="G307" s="276">
        <f>VLOOKUP(C307,SINAPIFEV2026,5,FALSE)</f>
        <v>24.25</v>
      </c>
      <c r="H307" s="176">
        <f>TRUNC($F307*G307,2)</f>
        <v>7.49</v>
      </c>
      <c r="J307" s="18"/>
    </row>
    <row r="308" spans="2:10">
      <c r="B308" s="177" t="s">
        <v>13497</v>
      </c>
      <c r="C308" s="178">
        <v>88256</v>
      </c>
      <c r="D308" s="273" t="s">
        <v>13872</v>
      </c>
      <c r="E308" s="179" t="s">
        <v>88</v>
      </c>
      <c r="F308" s="180">
        <v>0.6794</v>
      </c>
      <c r="G308" s="276">
        <f>VLOOKUP(C308,SINAPIFEV2026,5,FALSE)</f>
        <v>29.84</v>
      </c>
      <c r="H308" s="176">
        <f>TRUNC($F308*G308,2)</f>
        <v>20.27</v>
      </c>
      <c r="J308" s="18"/>
    </row>
    <row r="309" spans="2:10">
      <c r="B309" s="177" t="s">
        <v>13493</v>
      </c>
      <c r="C309" s="178">
        <v>34357</v>
      </c>
      <c r="D309" s="273" t="s">
        <v>3990</v>
      </c>
      <c r="E309" s="179" t="s">
        <v>205</v>
      </c>
      <c r="F309" s="180">
        <v>0.42199999999999999</v>
      </c>
      <c r="G309" s="276">
        <f>VLOOKUP(C309,SINAPIFEV2026,5,FALSE)</f>
        <v>5.81</v>
      </c>
      <c r="H309" s="176">
        <f>TRUNC($F309*G309,2)</f>
        <v>2.4500000000000002</v>
      </c>
      <c r="J309" s="18"/>
    </row>
    <row r="310" spans="2:10">
      <c r="B310" s="177" t="s">
        <v>13493</v>
      </c>
      <c r="C310" s="178">
        <v>37595</v>
      </c>
      <c r="D310" s="273" t="s">
        <v>597</v>
      </c>
      <c r="E310" s="179" t="s">
        <v>205</v>
      </c>
      <c r="F310" s="180">
        <v>4.91</v>
      </c>
      <c r="G310" s="276">
        <f>VLOOKUP(C310,SINAPIFEV2026,5,FALSE)</f>
        <v>3.04</v>
      </c>
      <c r="H310" s="176">
        <f>TRUNC($F310*G310,2)</f>
        <v>14.92</v>
      </c>
      <c r="J310" s="18"/>
    </row>
    <row r="311" spans="2:10" ht="27.6">
      <c r="B311" s="177" t="s">
        <v>13493</v>
      </c>
      <c r="C311" s="178">
        <v>536</v>
      </c>
      <c r="D311" s="273" t="s">
        <v>4008</v>
      </c>
      <c r="E311" s="179" t="s">
        <v>109</v>
      </c>
      <c r="F311" s="180">
        <v>1.0618000000000001</v>
      </c>
      <c r="G311" s="276">
        <f>VLOOKUP(C311,SINAPIFEV2026,5,FALSE)</f>
        <v>31.54</v>
      </c>
      <c r="H311" s="176">
        <f>TRUNC($F311*G311,2)</f>
        <v>33.479999999999997</v>
      </c>
      <c r="J311" s="18"/>
    </row>
    <row r="312" spans="2:10">
      <c r="B312" s="201"/>
      <c r="C312" s="201"/>
      <c r="D312" s="201"/>
      <c r="E312" s="201"/>
      <c r="F312" s="201"/>
      <c r="G312" s="172" t="s">
        <v>13494</v>
      </c>
      <c r="H312" s="181">
        <f>TRUNC(SUM(H307:H311),2)</f>
        <v>78.61</v>
      </c>
      <c r="J312" s="18"/>
    </row>
    <row r="313" spans="2:10">
      <c r="B313" s="151"/>
      <c r="J313" s="18"/>
    </row>
    <row r="314" spans="2:10" ht="13.8" customHeight="1">
      <c r="B314" s="791" t="s">
        <v>16288</v>
      </c>
      <c r="C314" s="791"/>
      <c r="D314" s="791"/>
      <c r="E314" s="791"/>
      <c r="F314" s="791"/>
      <c r="G314" s="791"/>
      <c r="H314" s="791"/>
      <c r="J314" s="18"/>
    </row>
    <row r="315" spans="2:10" ht="13.8" customHeight="1">
      <c r="B315" s="791"/>
      <c r="C315" s="791"/>
      <c r="D315" s="791"/>
      <c r="E315" s="791"/>
      <c r="F315" s="791"/>
      <c r="G315" s="791"/>
      <c r="H315" s="791"/>
      <c r="J315" s="18"/>
    </row>
    <row r="316" spans="2:10" ht="7.2" customHeight="1">
      <c r="B316" s="791"/>
      <c r="C316" s="791"/>
      <c r="D316" s="791"/>
      <c r="E316" s="791"/>
      <c r="F316" s="791"/>
      <c r="G316" s="791"/>
      <c r="H316" s="791"/>
      <c r="J316" s="18"/>
    </row>
    <row r="317" spans="2:10" ht="13.8" customHeight="1">
      <c r="B317" s="783" t="s">
        <v>13877</v>
      </c>
      <c r="C317" s="783"/>
      <c r="D317" s="173" t="s">
        <v>13482</v>
      </c>
      <c r="E317" s="792" t="s">
        <v>16279</v>
      </c>
      <c r="F317" s="792"/>
      <c r="G317" s="792"/>
      <c r="H317" s="792"/>
      <c r="J317" s="18"/>
    </row>
    <row r="318" spans="2:10" ht="13.8" customHeight="1">
      <c r="B318" s="783"/>
      <c r="C318" s="783"/>
      <c r="D318" s="786" t="s">
        <v>13483</v>
      </c>
      <c r="E318" s="787" t="s">
        <v>8382</v>
      </c>
      <c r="F318" s="787"/>
      <c r="G318" s="787"/>
      <c r="H318" s="787"/>
      <c r="J318" s="18"/>
    </row>
    <row r="319" spans="2:10">
      <c r="B319" s="783"/>
      <c r="C319" s="783"/>
      <c r="D319" s="786"/>
      <c r="E319" s="787"/>
      <c r="F319" s="787"/>
      <c r="G319" s="787"/>
      <c r="H319" s="787"/>
      <c r="J319" s="18"/>
    </row>
    <row r="320" spans="2:10">
      <c r="B320" s="783"/>
      <c r="C320" s="783"/>
      <c r="D320" s="786"/>
      <c r="E320" s="787"/>
      <c r="F320" s="787"/>
      <c r="G320" s="787"/>
      <c r="H320" s="787"/>
      <c r="J320" s="18"/>
    </row>
    <row r="321" spans="2:10" ht="56.4" customHeight="1">
      <c r="B321" s="783"/>
      <c r="C321" s="783"/>
      <c r="D321" s="786"/>
      <c r="E321" s="787"/>
      <c r="F321" s="787"/>
      <c r="G321" s="787"/>
      <c r="H321" s="787"/>
      <c r="J321" s="18"/>
    </row>
    <row r="322" spans="2:10">
      <c r="B322" s="783"/>
      <c r="C322" s="783"/>
      <c r="D322" s="173" t="s">
        <v>13484</v>
      </c>
      <c r="E322" s="179" t="s">
        <v>109</v>
      </c>
      <c r="F322" s="788" t="s">
        <v>13485</v>
      </c>
      <c r="G322" s="789">
        <f>H331</f>
        <v>1254.19</v>
      </c>
      <c r="H322" s="789"/>
      <c r="J322" s="18"/>
    </row>
    <row r="323" spans="2:10">
      <c r="B323" s="783"/>
      <c r="C323" s="783"/>
      <c r="D323" s="173" t="s">
        <v>13486</v>
      </c>
      <c r="E323" s="174">
        <v>1</v>
      </c>
      <c r="F323" s="788"/>
      <c r="G323" s="789"/>
      <c r="H323" s="789"/>
      <c r="J323" s="18"/>
    </row>
    <row r="324" spans="2:10">
      <c r="B324" s="182"/>
      <c r="C324" s="182"/>
      <c r="D324" s="183"/>
      <c r="E324" s="183"/>
      <c r="F324" s="184"/>
      <c r="G324" s="790" t="s">
        <v>13487</v>
      </c>
      <c r="H324" s="790"/>
      <c r="J324" s="18"/>
    </row>
    <row r="325" spans="2:10" ht="27.6">
      <c r="B325" s="185" t="s">
        <v>13488</v>
      </c>
      <c r="C325" s="185" t="s">
        <v>13489</v>
      </c>
      <c r="D325" s="175" t="s">
        <v>216</v>
      </c>
      <c r="E325" s="175" t="s">
        <v>316</v>
      </c>
      <c r="F325" s="186" t="s">
        <v>13490</v>
      </c>
      <c r="G325" s="171" t="s">
        <v>13491</v>
      </c>
      <c r="H325" s="175" t="s">
        <v>13492</v>
      </c>
      <c r="J325" s="18"/>
    </row>
    <row r="326" spans="2:10">
      <c r="B326" s="177" t="s">
        <v>13497</v>
      </c>
      <c r="C326" s="178">
        <v>88316</v>
      </c>
      <c r="D326" s="273" t="s">
        <v>118</v>
      </c>
      <c r="E326" s="179" t="s">
        <v>88</v>
      </c>
      <c r="F326" s="180">
        <v>0.50520690000000001</v>
      </c>
      <c r="G326" s="276">
        <f>VLOOKUP(C326,SINAPIFEV2026,5,FALSE)</f>
        <v>24.25</v>
      </c>
      <c r="H326" s="176">
        <f>TRUNC($F326*G326,2)</f>
        <v>12.25</v>
      </c>
      <c r="J326" s="18"/>
    </row>
    <row r="327" spans="2:10">
      <c r="B327" s="177" t="s">
        <v>13497</v>
      </c>
      <c r="C327" s="178">
        <v>88309</v>
      </c>
      <c r="D327" s="273" t="s">
        <v>117</v>
      </c>
      <c r="E327" s="179" t="s">
        <v>88</v>
      </c>
      <c r="F327" s="180">
        <v>1.0104139000000001</v>
      </c>
      <c r="G327" s="187">
        <f>VLOOKUP(C327,SINAPIFEV2026,5,FALSE)</f>
        <v>29.98</v>
      </c>
      <c r="H327" s="176">
        <f>TRUNC($F327*G327,2)</f>
        <v>30.29</v>
      </c>
      <c r="J327" s="18"/>
    </row>
    <row r="328" spans="2:10">
      <c r="B328" s="177" t="s">
        <v>13493</v>
      </c>
      <c r="C328" s="178">
        <v>39961</v>
      </c>
      <c r="D328" s="273" t="s">
        <v>4101</v>
      </c>
      <c r="E328" s="179" t="s">
        <v>211</v>
      </c>
      <c r="F328" s="180">
        <v>1.16875</v>
      </c>
      <c r="G328" s="187">
        <f>VLOOKUP(C328,SINAPIFEV2026,5,FALSE)</f>
        <v>25.03</v>
      </c>
      <c r="H328" s="176">
        <f>TRUNC($F328*G328,2)</f>
        <v>29.25</v>
      </c>
      <c r="J328" s="18"/>
    </row>
    <row r="329" spans="2:10" ht="55.2">
      <c r="B329" s="177" t="s">
        <v>13493</v>
      </c>
      <c r="C329" s="178">
        <v>44054</v>
      </c>
      <c r="D329" s="273" t="s">
        <v>2610</v>
      </c>
      <c r="E329" s="179" t="s">
        <v>211</v>
      </c>
      <c r="F329" s="180">
        <v>2.0833300000000001</v>
      </c>
      <c r="G329" s="276">
        <f>VLOOKUP(C329,SINAPIFEV2026,5,FALSE)</f>
        <v>564.16</v>
      </c>
      <c r="H329" s="176">
        <f>TRUNC($F329*G329,2)</f>
        <v>1175.33</v>
      </c>
      <c r="J329" s="159">
        <f>1/(1*1.2)</f>
        <v>0.83333333333333337</v>
      </c>
    </row>
    <row r="330" spans="2:10" ht="27.6">
      <c r="B330" s="177" t="s">
        <v>13493</v>
      </c>
      <c r="C330" s="178">
        <v>4377</v>
      </c>
      <c r="D330" s="273" t="s">
        <v>3416</v>
      </c>
      <c r="E330" s="179" t="s">
        <v>211</v>
      </c>
      <c r="F330" s="180">
        <v>24.4</v>
      </c>
      <c r="G330" s="276">
        <f>VLOOKUP(C330,SINAPIFEV2026,5,FALSE)</f>
        <v>0.28999999999999998</v>
      </c>
      <c r="H330" s="176">
        <f>TRUNC($F330*G330,2)</f>
        <v>7.07</v>
      </c>
      <c r="J330" s="18"/>
    </row>
    <row r="331" spans="2:10">
      <c r="B331" s="201"/>
      <c r="C331" s="201"/>
      <c r="D331" s="201"/>
      <c r="E331" s="201"/>
      <c r="F331" s="201"/>
      <c r="G331" s="172" t="s">
        <v>13494</v>
      </c>
      <c r="H331" s="181">
        <f>TRUNC(SUM(H326:H330),2)</f>
        <v>1254.19</v>
      </c>
      <c r="J331" s="18"/>
    </row>
    <row r="332" spans="2:10">
      <c r="B332" s="151"/>
      <c r="J332" s="18"/>
    </row>
    <row r="333" spans="2:10" ht="13.8" customHeight="1">
      <c r="B333" s="791" t="s">
        <v>13876</v>
      </c>
      <c r="C333" s="791"/>
      <c r="D333" s="791"/>
      <c r="E333" s="791"/>
      <c r="F333" s="791"/>
      <c r="G333" s="791"/>
      <c r="H333" s="791"/>
      <c r="J333" s="18"/>
    </row>
    <row r="334" spans="2:10" ht="13.8" customHeight="1">
      <c r="B334" s="791"/>
      <c r="C334" s="791"/>
      <c r="D334" s="791"/>
      <c r="E334" s="791"/>
      <c r="F334" s="791"/>
      <c r="G334" s="791"/>
      <c r="H334" s="791"/>
      <c r="J334" s="18"/>
    </row>
    <row r="335" spans="2:10" ht="7.2" customHeight="1">
      <c r="B335" s="791"/>
      <c r="C335" s="791"/>
      <c r="D335" s="791"/>
      <c r="E335" s="791"/>
      <c r="F335" s="791"/>
      <c r="G335" s="791"/>
      <c r="H335" s="791"/>
      <c r="J335" s="18"/>
    </row>
    <row r="336" spans="2:10" ht="13.8" customHeight="1">
      <c r="B336" s="783" t="s">
        <v>13880</v>
      </c>
      <c r="C336" s="783"/>
      <c r="D336" s="173" t="s">
        <v>13482</v>
      </c>
      <c r="E336" s="792" t="s">
        <v>16457</v>
      </c>
      <c r="F336" s="792"/>
      <c r="G336" s="792"/>
      <c r="H336" s="792"/>
      <c r="J336" s="18"/>
    </row>
    <row r="337" spans="2:10" ht="13.8" customHeight="1">
      <c r="B337" s="783"/>
      <c r="C337" s="783"/>
      <c r="D337" s="786" t="s">
        <v>13483</v>
      </c>
      <c r="E337" s="787" t="s">
        <v>255</v>
      </c>
      <c r="F337" s="787"/>
      <c r="G337" s="787"/>
      <c r="H337" s="787"/>
      <c r="J337" s="18"/>
    </row>
    <row r="338" spans="2:10">
      <c r="B338" s="783"/>
      <c r="C338" s="783"/>
      <c r="D338" s="786"/>
      <c r="E338" s="787"/>
      <c r="F338" s="787"/>
      <c r="G338" s="787"/>
      <c r="H338" s="787"/>
      <c r="J338" s="18"/>
    </row>
    <row r="339" spans="2:10">
      <c r="B339" s="783"/>
      <c r="C339" s="783"/>
      <c r="D339" s="786"/>
      <c r="E339" s="787"/>
      <c r="F339" s="787"/>
      <c r="G339" s="787"/>
      <c r="H339" s="787"/>
      <c r="J339" s="18"/>
    </row>
    <row r="340" spans="2:10" ht="15" customHeight="1">
      <c r="B340" s="783"/>
      <c r="C340" s="783"/>
      <c r="D340" s="786"/>
      <c r="E340" s="787"/>
      <c r="F340" s="787"/>
      <c r="G340" s="787"/>
      <c r="H340" s="787"/>
      <c r="J340" s="18"/>
    </row>
    <row r="341" spans="2:10">
      <c r="B341" s="783"/>
      <c r="C341" s="783"/>
      <c r="D341" s="173" t="s">
        <v>13484</v>
      </c>
      <c r="E341" s="179" t="s">
        <v>109</v>
      </c>
      <c r="F341" s="788" t="s">
        <v>13485</v>
      </c>
      <c r="G341" s="789">
        <f>H353</f>
        <v>114.01</v>
      </c>
      <c r="H341" s="789"/>
      <c r="J341" s="18"/>
    </row>
    <row r="342" spans="2:10">
      <c r="B342" s="783"/>
      <c r="C342" s="783"/>
      <c r="D342" s="173" t="s">
        <v>13486</v>
      </c>
      <c r="E342" s="174">
        <v>1</v>
      </c>
      <c r="F342" s="788"/>
      <c r="G342" s="789"/>
      <c r="H342" s="789"/>
      <c r="J342" s="18"/>
    </row>
    <row r="343" spans="2:10">
      <c r="B343" s="182"/>
      <c r="C343" s="182"/>
      <c r="D343" s="183"/>
      <c r="E343" s="183"/>
      <c r="F343" s="184"/>
      <c r="G343" s="790" t="s">
        <v>13487</v>
      </c>
      <c r="H343" s="790"/>
      <c r="J343" s="18"/>
    </row>
    <row r="344" spans="2:10" ht="27.6">
      <c r="B344" s="185" t="s">
        <v>13488</v>
      </c>
      <c r="C344" s="185" t="s">
        <v>13489</v>
      </c>
      <c r="D344" s="175" t="s">
        <v>216</v>
      </c>
      <c r="E344" s="175" t="s">
        <v>316</v>
      </c>
      <c r="F344" s="186" t="s">
        <v>13490</v>
      </c>
      <c r="G344" s="171" t="s">
        <v>13491</v>
      </c>
      <c r="H344" s="175" t="s">
        <v>13492</v>
      </c>
      <c r="J344" s="18"/>
    </row>
    <row r="345" spans="2:10" ht="41.4">
      <c r="B345" s="177" t="s">
        <v>13497</v>
      </c>
      <c r="C345" s="178">
        <v>94964</v>
      </c>
      <c r="D345" s="273" t="s">
        <v>12221</v>
      </c>
      <c r="E345" s="179" t="s">
        <v>217</v>
      </c>
      <c r="F345" s="180">
        <v>0.1231</v>
      </c>
      <c r="G345" s="276">
        <f>VLOOKUP(C345,SINAPIFEV2026,5,FALSE)</f>
        <v>554.66999999999996</v>
      </c>
      <c r="H345" s="176">
        <f t="shared" ref="H345:H352" si="6">TRUNC($F345*G345,2)</f>
        <v>68.27</v>
      </c>
      <c r="J345" s="18"/>
    </row>
    <row r="346" spans="2:10">
      <c r="B346" s="177" t="s">
        <v>13497</v>
      </c>
      <c r="C346" s="178">
        <v>88316</v>
      </c>
      <c r="D346" s="273" t="s">
        <v>118</v>
      </c>
      <c r="E346" s="179" t="s">
        <v>88</v>
      </c>
      <c r="F346" s="180">
        <v>0.31830000000000003</v>
      </c>
      <c r="G346" s="276">
        <f>VLOOKUP(C346,SINAPIFEV2026,5,FALSE)</f>
        <v>24.25</v>
      </c>
      <c r="H346" s="176">
        <f t="shared" si="6"/>
        <v>7.71</v>
      </c>
      <c r="J346" s="18"/>
    </row>
    <row r="347" spans="2:10">
      <c r="B347" s="177" t="s">
        <v>13497</v>
      </c>
      <c r="C347" s="178">
        <v>88309</v>
      </c>
      <c r="D347" s="273" t="s">
        <v>117</v>
      </c>
      <c r="E347" s="179" t="s">
        <v>88</v>
      </c>
      <c r="F347" s="180">
        <v>0.18820000000000001</v>
      </c>
      <c r="G347" s="276">
        <f>VLOOKUP(C347,SINAPIFEV2026,5,FALSE)</f>
        <v>29.98</v>
      </c>
      <c r="H347" s="176">
        <f t="shared" si="6"/>
        <v>5.64</v>
      </c>
      <c r="J347" s="18"/>
    </row>
    <row r="348" spans="2:10">
      <c r="B348" s="177" t="s">
        <v>13497</v>
      </c>
      <c r="C348" s="178">
        <v>88262</v>
      </c>
      <c r="D348" s="273" t="s">
        <v>10957</v>
      </c>
      <c r="E348" s="179" t="s">
        <v>88</v>
      </c>
      <c r="F348" s="180">
        <v>0.13009999999999999</v>
      </c>
      <c r="G348" s="276">
        <f>VLOOKUP(C348,SINAPIFEV2026,5,FALSE)</f>
        <v>29.38</v>
      </c>
      <c r="H348" s="176">
        <f t="shared" si="6"/>
        <v>3.82</v>
      </c>
      <c r="J348" s="18"/>
    </row>
    <row r="349" spans="2:10" ht="41.4">
      <c r="B349" s="177" t="s">
        <v>13493</v>
      </c>
      <c r="C349" s="178">
        <v>7156</v>
      </c>
      <c r="D349" s="273" t="s">
        <v>4423</v>
      </c>
      <c r="E349" s="179" t="s">
        <v>109</v>
      </c>
      <c r="F349" s="180">
        <v>1.0815999999999999</v>
      </c>
      <c r="G349" s="276">
        <v>23.75</v>
      </c>
      <c r="H349" s="176">
        <f t="shared" si="6"/>
        <v>25.68</v>
      </c>
      <c r="J349" s="18"/>
    </row>
    <row r="350" spans="2:10">
      <c r="B350" s="177" t="s">
        <v>13493</v>
      </c>
      <c r="C350" s="178">
        <v>5068</v>
      </c>
      <c r="D350" s="273" t="s">
        <v>3832</v>
      </c>
      <c r="E350" s="179" t="s">
        <v>205</v>
      </c>
      <c r="F350" s="180">
        <v>2.4E-2</v>
      </c>
      <c r="G350" s="276">
        <f>VLOOKUP(C350,SINAPIFEV2026,5,FALSE)</f>
        <v>16.23</v>
      </c>
      <c r="H350" s="176">
        <f t="shared" si="6"/>
        <v>0.38</v>
      </c>
      <c r="J350" s="18"/>
    </row>
    <row r="351" spans="2:10" ht="27.6">
      <c r="B351" s="177" t="s">
        <v>13493</v>
      </c>
      <c r="C351" s="178">
        <v>4509</v>
      </c>
      <c r="D351" s="273" t="s">
        <v>4056</v>
      </c>
      <c r="E351" s="179" t="s">
        <v>110</v>
      </c>
      <c r="F351" s="180">
        <v>0.45</v>
      </c>
      <c r="G351" s="276">
        <f>VLOOKUP(C351,SINAPIFEV2026,5,FALSE)</f>
        <v>5.56</v>
      </c>
      <c r="H351" s="176">
        <f t="shared" si="6"/>
        <v>2.5</v>
      </c>
      <c r="J351" s="18"/>
    </row>
    <row r="352" spans="2:10" ht="27.6">
      <c r="B352" s="177" t="s">
        <v>13493</v>
      </c>
      <c r="C352" s="178">
        <v>2692</v>
      </c>
      <c r="D352" s="273" t="s">
        <v>1977</v>
      </c>
      <c r="E352" s="179" t="s">
        <v>71</v>
      </c>
      <c r="F352" s="180">
        <v>1.6999999999999999E-3</v>
      </c>
      <c r="G352" s="276">
        <f>VLOOKUP(C352,SINAPIFEV2026,5,FALSE)</f>
        <v>7.59</v>
      </c>
      <c r="H352" s="176">
        <f t="shared" si="6"/>
        <v>0.01</v>
      </c>
      <c r="J352" s="18"/>
    </row>
    <row r="353" spans="2:10">
      <c r="B353" s="201"/>
      <c r="C353" s="201"/>
      <c r="D353" s="201"/>
      <c r="E353" s="201"/>
      <c r="F353" s="201"/>
      <c r="G353" s="172" t="s">
        <v>13494</v>
      </c>
      <c r="H353" s="181">
        <f>TRUNC(SUM(H345:H352),2)</f>
        <v>114.01</v>
      </c>
      <c r="J353" s="18"/>
    </row>
    <row r="354" spans="2:10">
      <c r="B354" s="151"/>
      <c r="J354" s="18"/>
    </row>
    <row r="355" spans="2:10" s="159" customFormat="1" ht="13.8" customHeight="1">
      <c r="B355" s="791" t="s">
        <v>16292</v>
      </c>
      <c r="C355" s="791"/>
      <c r="D355" s="791"/>
      <c r="E355" s="791"/>
      <c r="F355" s="791"/>
      <c r="G355" s="791"/>
      <c r="H355" s="791"/>
    </row>
    <row r="356" spans="2:10" s="159" customFormat="1" ht="13.8" customHeight="1">
      <c r="B356" s="791"/>
      <c r="C356" s="791"/>
      <c r="D356" s="791"/>
      <c r="E356" s="791"/>
      <c r="F356" s="791"/>
      <c r="G356" s="791"/>
      <c r="H356" s="791"/>
    </row>
    <row r="357" spans="2:10" s="159" customFormat="1" ht="7.2" customHeight="1">
      <c r="B357" s="791"/>
      <c r="C357" s="791"/>
      <c r="D357" s="791"/>
      <c r="E357" s="791"/>
      <c r="F357" s="791"/>
      <c r="G357" s="791"/>
      <c r="H357" s="791"/>
    </row>
    <row r="358" spans="2:10" s="159" customFormat="1" ht="13.8" customHeight="1">
      <c r="B358" s="783" t="s">
        <v>13881</v>
      </c>
      <c r="C358" s="783"/>
      <c r="D358" s="173" t="s">
        <v>13482</v>
      </c>
      <c r="E358" s="792" t="s">
        <v>16293</v>
      </c>
      <c r="F358" s="792"/>
      <c r="G358" s="792"/>
      <c r="H358" s="792"/>
    </row>
    <row r="359" spans="2:10" s="159" customFormat="1" ht="13.8" customHeight="1">
      <c r="B359" s="783"/>
      <c r="C359" s="783"/>
      <c r="D359" s="786" t="s">
        <v>13483</v>
      </c>
      <c r="E359" s="787" t="s">
        <v>15499</v>
      </c>
      <c r="F359" s="787"/>
      <c r="G359" s="787"/>
      <c r="H359" s="787"/>
    </row>
    <row r="360" spans="2:10" s="159" customFormat="1" ht="10.199999999999999" customHeight="1">
      <c r="B360" s="783"/>
      <c r="C360" s="783"/>
      <c r="D360" s="786"/>
      <c r="E360" s="787"/>
      <c r="F360" s="787"/>
      <c r="G360" s="787"/>
      <c r="H360" s="787"/>
    </row>
    <row r="361" spans="2:10" s="159" customFormat="1" ht="6" customHeight="1">
      <c r="B361" s="783"/>
      <c r="C361" s="783"/>
      <c r="D361" s="786"/>
      <c r="E361" s="787"/>
      <c r="F361" s="787"/>
      <c r="G361" s="787"/>
      <c r="H361" s="787"/>
    </row>
    <row r="362" spans="2:10" s="159" customFormat="1" ht="15" customHeight="1">
      <c r="B362" s="783"/>
      <c r="C362" s="783"/>
      <c r="D362" s="786"/>
      <c r="E362" s="787"/>
      <c r="F362" s="787"/>
      <c r="G362" s="787"/>
      <c r="H362" s="787"/>
    </row>
    <row r="363" spans="2:10" s="159" customFormat="1">
      <c r="B363" s="783"/>
      <c r="C363" s="783"/>
      <c r="D363" s="173" t="s">
        <v>13484</v>
      </c>
      <c r="E363" s="179" t="s">
        <v>211</v>
      </c>
      <c r="F363" s="788" t="s">
        <v>13485</v>
      </c>
      <c r="G363" s="789">
        <f>H370</f>
        <v>174.11</v>
      </c>
      <c r="H363" s="789"/>
    </row>
    <row r="364" spans="2:10" s="159" customFormat="1">
      <c r="B364" s="783"/>
      <c r="C364" s="783"/>
      <c r="D364" s="173" t="s">
        <v>13486</v>
      </c>
      <c r="E364" s="174">
        <v>1</v>
      </c>
      <c r="F364" s="788"/>
      <c r="G364" s="789"/>
      <c r="H364" s="789"/>
    </row>
    <row r="365" spans="2:10" s="159" customFormat="1">
      <c r="B365" s="182"/>
      <c r="C365" s="182"/>
      <c r="D365" s="183"/>
      <c r="E365" s="183"/>
      <c r="F365" s="184"/>
      <c r="G365" s="790" t="s">
        <v>13487</v>
      </c>
      <c r="H365" s="790"/>
    </row>
    <row r="366" spans="2:10" s="159" customFormat="1" ht="27.6">
      <c r="B366" s="185" t="s">
        <v>13488</v>
      </c>
      <c r="C366" s="185" t="s">
        <v>13489</v>
      </c>
      <c r="D366" s="175" t="s">
        <v>216</v>
      </c>
      <c r="E366" s="175" t="s">
        <v>316</v>
      </c>
      <c r="F366" s="186" t="s">
        <v>13490</v>
      </c>
      <c r="G366" s="171" t="s">
        <v>13491</v>
      </c>
      <c r="H366" s="175" t="s">
        <v>13492</v>
      </c>
    </row>
    <row r="367" spans="2:10" s="159" customFormat="1">
      <c r="B367" s="177" t="s">
        <v>13497</v>
      </c>
      <c r="C367" s="178">
        <v>88316</v>
      </c>
      <c r="D367" s="273" t="s">
        <v>118</v>
      </c>
      <c r="E367" s="179" t="s">
        <v>88</v>
      </c>
      <c r="F367" s="180">
        <v>0.24829029999999999</v>
      </c>
      <c r="G367" s="276">
        <f>VLOOKUP(C367,SINAPIFEV2026,5,FALSE)</f>
        <v>24.25</v>
      </c>
      <c r="H367" s="176">
        <f>TRUNC($F367*G367,2)</f>
        <v>6.02</v>
      </c>
    </row>
    <row r="368" spans="2:10" s="159" customFormat="1" ht="27.6">
      <c r="B368" s="177" t="s">
        <v>13497</v>
      </c>
      <c r="C368" s="178">
        <v>88267</v>
      </c>
      <c r="D368" s="273" t="s">
        <v>11151</v>
      </c>
      <c r="E368" s="179" t="s">
        <v>88</v>
      </c>
      <c r="F368" s="180">
        <v>0.64686149999999998</v>
      </c>
      <c r="G368" s="276">
        <f>VLOOKUP(C368,SINAPIFEV2026,5,FALSE)</f>
        <v>29.46</v>
      </c>
      <c r="H368" s="176">
        <f>TRUNC($F368*G368,2)</f>
        <v>19.05</v>
      </c>
    </row>
    <row r="369" spans="2:10" s="159" customFormat="1">
      <c r="B369" s="177" t="s">
        <v>13493</v>
      </c>
      <c r="C369" s="178">
        <v>1370</v>
      </c>
      <c r="D369" s="273" t="s">
        <v>2078</v>
      </c>
      <c r="E369" s="179" t="s">
        <v>110</v>
      </c>
      <c r="F369" s="180">
        <v>1</v>
      </c>
      <c r="G369" s="276">
        <f>VLOOKUP(C369,SINAPIFEV2026,5,FALSE)</f>
        <v>149.04</v>
      </c>
      <c r="H369" s="176">
        <f>TRUNC($F369*G369,2)</f>
        <v>149.04</v>
      </c>
    </row>
    <row r="370" spans="2:10" s="159" customFormat="1">
      <c r="B370" s="201"/>
      <c r="C370" s="201"/>
      <c r="D370" s="201"/>
      <c r="E370" s="201"/>
      <c r="F370" s="201"/>
      <c r="G370" s="172" t="s">
        <v>13494</v>
      </c>
      <c r="H370" s="181">
        <f>TRUNC(SUM(H367:H369),2)</f>
        <v>174.11</v>
      </c>
    </row>
    <row r="371" spans="2:10">
      <c r="B371" s="151"/>
      <c r="J371" s="18"/>
    </row>
    <row r="372" spans="2:10">
      <c r="B372" s="791" t="s">
        <v>13885</v>
      </c>
      <c r="C372" s="791"/>
      <c r="D372" s="791"/>
      <c r="E372" s="791"/>
      <c r="F372" s="791"/>
      <c r="G372" s="791"/>
      <c r="H372" s="791"/>
      <c r="J372" s="18"/>
    </row>
    <row r="373" spans="2:10">
      <c r="B373" s="791"/>
      <c r="C373" s="791"/>
      <c r="D373" s="791"/>
      <c r="E373" s="791"/>
      <c r="F373" s="791"/>
      <c r="G373" s="791"/>
      <c r="H373" s="791"/>
      <c r="J373" s="18"/>
    </row>
    <row r="374" spans="2:10">
      <c r="B374" s="791"/>
      <c r="C374" s="791"/>
      <c r="D374" s="791"/>
      <c r="E374" s="791"/>
      <c r="F374" s="791"/>
      <c r="G374" s="791"/>
      <c r="H374" s="791"/>
      <c r="J374" s="18"/>
    </row>
    <row r="375" spans="2:10">
      <c r="B375" s="783" t="s">
        <v>13883</v>
      </c>
      <c r="C375" s="783"/>
      <c r="D375" s="173" t="s">
        <v>13482</v>
      </c>
      <c r="E375" s="792" t="s">
        <v>13884</v>
      </c>
      <c r="F375" s="792"/>
      <c r="G375" s="792"/>
      <c r="H375" s="792"/>
      <c r="J375" s="18"/>
    </row>
    <row r="376" spans="2:10">
      <c r="B376" s="783"/>
      <c r="C376" s="783"/>
      <c r="D376" s="786" t="s">
        <v>13483</v>
      </c>
      <c r="E376" s="787" t="s">
        <v>15556</v>
      </c>
      <c r="F376" s="787"/>
      <c r="G376" s="787"/>
      <c r="H376" s="787"/>
      <c r="J376" s="18"/>
    </row>
    <row r="377" spans="2:10">
      <c r="B377" s="783"/>
      <c r="C377" s="783"/>
      <c r="D377" s="786"/>
      <c r="E377" s="787"/>
      <c r="F377" s="787"/>
      <c r="G377" s="787"/>
      <c r="H377" s="787"/>
      <c r="J377" s="18"/>
    </row>
    <row r="378" spans="2:10">
      <c r="B378" s="783"/>
      <c r="C378" s="783"/>
      <c r="D378" s="786"/>
      <c r="E378" s="787"/>
      <c r="F378" s="787"/>
      <c r="G378" s="787"/>
      <c r="H378" s="787"/>
      <c r="J378" s="18"/>
    </row>
    <row r="379" spans="2:10">
      <c r="B379" s="783"/>
      <c r="C379" s="783"/>
      <c r="D379" s="786"/>
      <c r="E379" s="787"/>
      <c r="F379" s="787"/>
      <c r="G379" s="787"/>
      <c r="H379" s="787"/>
      <c r="J379" s="18"/>
    </row>
    <row r="380" spans="2:10">
      <c r="B380" s="783"/>
      <c r="C380" s="783"/>
      <c r="D380" s="173" t="s">
        <v>13484</v>
      </c>
      <c r="E380" s="179" t="s">
        <v>211</v>
      </c>
      <c r="F380" s="788" t="s">
        <v>13485</v>
      </c>
      <c r="G380" s="789">
        <f>H388</f>
        <v>72.61</v>
      </c>
      <c r="H380" s="789"/>
      <c r="J380" s="18"/>
    </row>
    <row r="381" spans="2:10">
      <c r="B381" s="783"/>
      <c r="C381" s="783"/>
      <c r="D381" s="173" t="s">
        <v>13486</v>
      </c>
      <c r="E381" s="174">
        <v>1</v>
      </c>
      <c r="F381" s="788"/>
      <c r="G381" s="789"/>
      <c r="H381" s="789"/>
      <c r="J381" s="18"/>
    </row>
    <row r="382" spans="2:10">
      <c r="B382" s="182"/>
      <c r="C382" s="182"/>
      <c r="D382" s="183"/>
      <c r="E382" s="183"/>
      <c r="F382" s="184"/>
      <c r="G382" s="790" t="s">
        <v>13487</v>
      </c>
      <c r="H382" s="790"/>
      <c r="J382" s="18"/>
    </row>
    <row r="383" spans="2:10" ht="27.6">
      <c r="B383" s="185" t="s">
        <v>13488</v>
      </c>
      <c r="C383" s="185" t="s">
        <v>13489</v>
      </c>
      <c r="D383" s="175" t="s">
        <v>216</v>
      </c>
      <c r="E383" s="175" t="s">
        <v>316</v>
      </c>
      <c r="F383" s="186" t="s">
        <v>13490</v>
      </c>
      <c r="G383" s="171" t="s">
        <v>13491</v>
      </c>
      <c r="H383" s="175" t="s">
        <v>13492</v>
      </c>
      <c r="J383" s="18"/>
    </row>
    <row r="384" spans="2:10">
      <c r="B384" s="177" t="s">
        <v>13497</v>
      </c>
      <c r="C384" s="178">
        <v>88316</v>
      </c>
      <c r="D384" s="273" t="s">
        <v>118</v>
      </c>
      <c r="E384" s="179" t="s">
        <v>88</v>
      </c>
      <c r="F384" s="180">
        <v>4.7359100000000001E-2</v>
      </c>
      <c r="G384" s="276">
        <f>VLOOKUP(C384,SINAPIFEV2026,5,FALSE)</f>
        <v>24.25</v>
      </c>
      <c r="H384" s="176">
        <f>TRUNC($F384*G384,2)</f>
        <v>1.1399999999999999</v>
      </c>
      <c r="J384" s="18"/>
    </row>
    <row r="385" spans="2:10" ht="27.6">
      <c r="B385" s="177" t="s">
        <v>13497</v>
      </c>
      <c r="C385" s="178">
        <v>88267</v>
      </c>
      <c r="D385" s="273" t="s">
        <v>11151</v>
      </c>
      <c r="E385" s="179" t="s">
        <v>88</v>
      </c>
      <c r="F385" s="180">
        <v>0.1233828</v>
      </c>
      <c r="G385" s="276">
        <f>VLOOKUP(C385,SINAPIFEV2026,5,FALSE)</f>
        <v>29.46</v>
      </c>
      <c r="H385" s="176">
        <f>TRUNC($F385*G385,2)</f>
        <v>3.63</v>
      </c>
      <c r="J385" s="18"/>
    </row>
    <row r="386" spans="2:10" ht="41.4">
      <c r="B386" s="177" t="s">
        <v>13493</v>
      </c>
      <c r="C386" s="178">
        <v>11762</v>
      </c>
      <c r="D386" s="273" t="s">
        <v>4606</v>
      </c>
      <c r="E386" s="179" t="s">
        <v>211</v>
      </c>
      <c r="F386" s="180">
        <v>1</v>
      </c>
      <c r="G386" s="276">
        <f>VLOOKUP(C386,SINAPIFEV2026,5,FALSE)</f>
        <v>67.73</v>
      </c>
      <c r="H386" s="176">
        <f>TRUNC($F386*G386,2)</f>
        <v>67.73</v>
      </c>
      <c r="J386" s="18"/>
    </row>
    <row r="387" spans="2:10">
      <c r="B387" s="177" t="s">
        <v>13493</v>
      </c>
      <c r="C387" s="178">
        <v>3146</v>
      </c>
      <c r="D387" s="273" t="s">
        <v>2392</v>
      </c>
      <c r="E387" s="179" t="s">
        <v>211</v>
      </c>
      <c r="F387" s="180">
        <v>2.1000000000000001E-2</v>
      </c>
      <c r="G387" s="276">
        <f>VLOOKUP(C387,SINAPIFEV2026,5,FALSE)</f>
        <v>5.26</v>
      </c>
      <c r="H387" s="176">
        <f>TRUNC($F387*G387,2)</f>
        <v>0.11</v>
      </c>
      <c r="J387" s="18"/>
    </row>
    <row r="388" spans="2:10">
      <c r="B388" s="201"/>
      <c r="C388" s="201"/>
      <c r="D388" s="201"/>
      <c r="E388" s="201"/>
      <c r="F388" s="201"/>
      <c r="G388" s="172" t="s">
        <v>13494</v>
      </c>
      <c r="H388" s="181">
        <f>TRUNC(SUM(H384:H387),2)</f>
        <v>72.61</v>
      </c>
      <c r="J388" s="18"/>
    </row>
    <row r="389" spans="2:10">
      <c r="B389" s="278"/>
      <c r="C389" s="159"/>
      <c r="D389" s="159"/>
      <c r="E389" s="159"/>
      <c r="F389" s="159"/>
      <c r="G389" s="159"/>
      <c r="H389" s="159"/>
      <c r="J389" s="18"/>
    </row>
    <row r="390" spans="2:10">
      <c r="B390" s="791" t="s">
        <v>13890</v>
      </c>
      <c r="C390" s="791"/>
      <c r="D390" s="791"/>
      <c r="E390" s="791"/>
      <c r="F390" s="791"/>
      <c r="G390" s="791"/>
      <c r="H390" s="791"/>
      <c r="J390" s="18"/>
    </row>
    <row r="391" spans="2:10">
      <c r="B391" s="791"/>
      <c r="C391" s="791"/>
      <c r="D391" s="791"/>
      <c r="E391" s="791"/>
      <c r="F391" s="791"/>
      <c r="G391" s="791"/>
      <c r="H391" s="791"/>
      <c r="J391" s="18"/>
    </row>
    <row r="392" spans="2:10">
      <c r="B392" s="791"/>
      <c r="C392" s="791"/>
      <c r="D392" s="791"/>
      <c r="E392" s="791"/>
      <c r="F392" s="791"/>
      <c r="G392" s="791"/>
      <c r="H392" s="791"/>
      <c r="J392" s="18"/>
    </row>
    <row r="393" spans="2:10">
      <c r="B393" s="783" t="s">
        <v>13888</v>
      </c>
      <c r="C393" s="783"/>
      <c r="D393" s="173" t="s">
        <v>13482</v>
      </c>
      <c r="E393" s="792" t="s">
        <v>13891</v>
      </c>
      <c r="F393" s="792"/>
      <c r="G393" s="792"/>
      <c r="H393" s="792"/>
      <c r="J393" s="18"/>
    </row>
    <row r="394" spans="2:10">
      <c r="B394" s="783"/>
      <c r="C394" s="783"/>
      <c r="D394" s="786" t="s">
        <v>13483</v>
      </c>
      <c r="E394" s="787" t="s">
        <v>13892</v>
      </c>
      <c r="F394" s="787"/>
      <c r="G394" s="787"/>
      <c r="H394" s="787"/>
      <c r="J394" s="18"/>
    </row>
    <row r="395" spans="2:10">
      <c r="B395" s="783"/>
      <c r="C395" s="783"/>
      <c r="D395" s="786"/>
      <c r="E395" s="787"/>
      <c r="F395" s="787"/>
      <c r="G395" s="787"/>
      <c r="H395" s="787"/>
      <c r="J395" s="18"/>
    </row>
    <row r="396" spans="2:10">
      <c r="B396" s="783"/>
      <c r="C396" s="783"/>
      <c r="D396" s="786"/>
      <c r="E396" s="787"/>
      <c r="F396" s="787"/>
      <c r="G396" s="787"/>
      <c r="H396" s="787"/>
      <c r="J396" s="18"/>
    </row>
    <row r="397" spans="2:10">
      <c r="B397" s="783"/>
      <c r="C397" s="783"/>
      <c r="D397" s="786"/>
      <c r="E397" s="787"/>
      <c r="F397" s="787"/>
      <c r="G397" s="787"/>
      <c r="H397" s="787"/>
      <c r="J397" s="18"/>
    </row>
    <row r="398" spans="2:10">
      <c r="B398" s="783"/>
      <c r="C398" s="783"/>
      <c r="D398" s="173" t="s">
        <v>13484</v>
      </c>
      <c r="E398" s="179" t="s">
        <v>109</v>
      </c>
      <c r="F398" s="788" t="s">
        <v>13485</v>
      </c>
      <c r="G398" s="789">
        <f>H407</f>
        <v>423.98</v>
      </c>
      <c r="H398" s="789"/>
      <c r="J398" s="18"/>
    </row>
    <row r="399" spans="2:10">
      <c r="B399" s="783"/>
      <c r="C399" s="783"/>
      <c r="D399" s="173" t="s">
        <v>13486</v>
      </c>
      <c r="E399" s="174">
        <v>1</v>
      </c>
      <c r="F399" s="788"/>
      <c r="G399" s="789"/>
      <c r="H399" s="789"/>
      <c r="J399" s="18"/>
    </row>
    <row r="400" spans="2:10">
      <c r="B400" s="182"/>
      <c r="C400" s="182"/>
      <c r="D400" s="183"/>
      <c r="E400" s="183"/>
      <c r="F400" s="184"/>
      <c r="G400" s="790" t="s">
        <v>13487</v>
      </c>
      <c r="H400" s="790"/>
      <c r="J400" s="18"/>
    </row>
    <row r="401" spans="2:10" ht="27.6">
      <c r="B401" s="185" t="s">
        <v>13488</v>
      </c>
      <c r="C401" s="185" t="s">
        <v>13489</v>
      </c>
      <c r="D401" s="175" t="s">
        <v>216</v>
      </c>
      <c r="E401" s="175" t="s">
        <v>316</v>
      </c>
      <c r="F401" s="186" t="s">
        <v>13490</v>
      </c>
      <c r="G401" s="171" t="s">
        <v>13491</v>
      </c>
      <c r="H401" s="175" t="s">
        <v>13492</v>
      </c>
      <c r="J401" s="18"/>
    </row>
    <row r="402" spans="2:10">
      <c r="B402" s="177" t="s">
        <v>13497</v>
      </c>
      <c r="C402" s="178">
        <v>88309</v>
      </c>
      <c r="D402" s="273" t="s">
        <v>117</v>
      </c>
      <c r="E402" s="179" t="s">
        <v>88</v>
      </c>
      <c r="F402" s="180">
        <v>0.23</v>
      </c>
      <c r="G402" s="276">
        <f>VLOOKUP(C402,SINAPIFEV2026,5,FALSE)</f>
        <v>29.98</v>
      </c>
      <c r="H402" s="176">
        <f>TRUNC($F402*G402,2)</f>
        <v>6.89</v>
      </c>
      <c r="J402" s="18"/>
    </row>
    <row r="403" spans="2:10">
      <c r="B403" s="177" t="s">
        <v>13497</v>
      </c>
      <c r="C403" s="178">
        <v>88316</v>
      </c>
      <c r="D403" s="273" t="s">
        <v>118</v>
      </c>
      <c r="E403" s="179" t="s">
        <v>88</v>
      </c>
      <c r="F403" s="180">
        <v>0.15</v>
      </c>
      <c r="G403" s="276">
        <f>VLOOKUP(C403,SINAPIFEV2026,5,FALSE)</f>
        <v>24.25</v>
      </c>
      <c r="H403" s="176">
        <f>TRUNC($F403*G403,2)</f>
        <v>3.63</v>
      </c>
      <c r="J403" s="18"/>
    </row>
    <row r="404" spans="2:10" ht="27" customHeight="1">
      <c r="B404" s="177" t="s">
        <v>13493</v>
      </c>
      <c r="C404" s="178">
        <v>7568</v>
      </c>
      <c r="D404" s="273" t="s">
        <v>853</v>
      </c>
      <c r="E404" s="179" t="s">
        <v>211</v>
      </c>
      <c r="F404" s="180">
        <v>4.8099999999999996</v>
      </c>
      <c r="G404" s="276">
        <f>VLOOKUP(C404,SINAPIFEV2026,5,FALSE)</f>
        <v>0.86</v>
      </c>
      <c r="H404" s="176">
        <f>TRUNC($F404*G404,2)</f>
        <v>4.13</v>
      </c>
      <c r="J404" s="18"/>
    </row>
    <row r="405" spans="2:10" ht="41.4">
      <c r="B405" s="177" t="s">
        <v>13493</v>
      </c>
      <c r="C405" s="178">
        <v>36888</v>
      </c>
      <c r="D405" s="273" t="s">
        <v>2518</v>
      </c>
      <c r="E405" s="179" t="s">
        <v>110</v>
      </c>
      <c r="F405" s="180">
        <v>2.56</v>
      </c>
      <c r="G405" s="276">
        <f>VLOOKUP(C405,SINAPIFEV2026,5,FALSE)</f>
        <v>28.48</v>
      </c>
      <c r="H405" s="176">
        <f>TRUNC($F405*G405,2)</f>
        <v>72.900000000000006</v>
      </c>
      <c r="J405" s="18"/>
    </row>
    <row r="406" spans="2:10" ht="41.4">
      <c r="B406" s="177" t="s">
        <v>13493</v>
      </c>
      <c r="C406" s="178">
        <v>39025</v>
      </c>
      <c r="D406" s="273" t="s">
        <v>3718</v>
      </c>
      <c r="E406" s="179" t="s">
        <v>211</v>
      </c>
      <c r="F406" s="180">
        <v>0.54</v>
      </c>
      <c r="G406" s="276">
        <f>VLOOKUP(C406,SINAPIFEV2026,5,FALSE)</f>
        <v>623.02</v>
      </c>
      <c r="H406" s="176">
        <f>TRUNC($F406*G406,2)</f>
        <v>336.43</v>
      </c>
      <c r="J406" s="18"/>
    </row>
    <row r="407" spans="2:10">
      <c r="B407" s="201"/>
      <c r="C407" s="201"/>
      <c r="D407" s="201"/>
      <c r="E407" s="201"/>
      <c r="F407" s="201"/>
      <c r="G407" s="172" t="s">
        <v>13494</v>
      </c>
      <c r="H407" s="181">
        <f>TRUNC(SUM(H402:H406),2)</f>
        <v>423.98</v>
      </c>
      <c r="J407" s="18"/>
    </row>
    <row r="408" spans="2:10">
      <c r="B408" s="151"/>
      <c r="J408" s="18"/>
    </row>
    <row r="409" spans="2:10">
      <c r="B409" s="791" t="s">
        <v>13896</v>
      </c>
      <c r="C409" s="791"/>
      <c r="D409" s="791"/>
      <c r="E409" s="791"/>
      <c r="F409" s="791"/>
      <c r="G409" s="791"/>
      <c r="H409" s="791"/>
      <c r="J409" s="18"/>
    </row>
    <row r="410" spans="2:10">
      <c r="B410" s="791"/>
      <c r="C410" s="791"/>
      <c r="D410" s="791"/>
      <c r="E410" s="791"/>
      <c r="F410" s="791"/>
      <c r="G410" s="791"/>
      <c r="H410" s="791"/>
      <c r="J410" s="18"/>
    </row>
    <row r="411" spans="2:10">
      <c r="B411" s="791"/>
      <c r="C411" s="791"/>
      <c r="D411" s="791"/>
      <c r="E411" s="791"/>
      <c r="F411" s="791"/>
      <c r="G411" s="791"/>
      <c r="H411" s="791"/>
      <c r="J411" s="18"/>
    </row>
    <row r="412" spans="2:10" s="159" customFormat="1">
      <c r="B412" s="783" t="s">
        <v>16294</v>
      </c>
      <c r="C412" s="783"/>
      <c r="D412" s="173" t="s">
        <v>13482</v>
      </c>
      <c r="E412" s="792" t="s">
        <v>13894</v>
      </c>
      <c r="F412" s="792"/>
      <c r="G412" s="792"/>
      <c r="H412" s="792"/>
    </row>
    <row r="413" spans="2:10" s="159" customFormat="1">
      <c r="B413" s="783"/>
      <c r="C413" s="783"/>
      <c r="D413" s="786" t="s">
        <v>13483</v>
      </c>
      <c r="E413" s="787" t="s">
        <v>13895</v>
      </c>
      <c r="F413" s="787"/>
      <c r="G413" s="787"/>
      <c r="H413" s="787"/>
    </row>
    <row r="414" spans="2:10" s="159" customFormat="1">
      <c r="B414" s="783"/>
      <c r="C414" s="783"/>
      <c r="D414" s="786"/>
      <c r="E414" s="787"/>
      <c r="F414" s="787"/>
      <c r="G414" s="787"/>
      <c r="H414" s="787"/>
    </row>
    <row r="415" spans="2:10" s="159" customFormat="1">
      <c r="B415" s="783"/>
      <c r="C415" s="783"/>
      <c r="D415" s="786"/>
      <c r="E415" s="787"/>
      <c r="F415" s="787"/>
      <c r="G415" s="787"/>
      <c r="H415" s="787"/>
    </row>
    <row r="416" spans="2:10" s="159" customFormat="1">
      <c r="B416" s="783"/>
      <c r="C416" s="783"/>
      <c r="D416" s="786"/>
      <c r="E416" s="787"/>
      <c r="F416" s="787"/>
      <c r="G416" s="787"/>
      <c r="H416" s="787"/>
    </row>
    <row r="417" spans="2:10" s="159" customFormat="1">
      <c r="B417" s="783"/>
      <c r="C417" s="783"/>
      <c r="D417" s="173" t="s">
        <v>13484</v>
      </c>
      <c r="E417" s="179" t="s">
        <v>211</v>
      </c>
      <c r="F417" s="788" t="s">
        <v>13485</v>
      </c>
      <c r="G417" s="789">
        <f>H424</f>
        <v>51.06</v>
      </c>
      <c r="H417" s="789"/>
    </row>
    <row r="418" spans="2:10" s="159" customFormat="1">
      <c r="B418" s="783"/>
      <c r="C418" s="783"/>
      <c r="D418" s="173" t="s">
        <v>13486</v>
      </c>
      <c r="E418" s="174">
        <v>1</v>
      </c>
      <c r="F418" s="788"/>
      <c r="G418" s="789"/>
      <c r="H418" s="789"/>
    </row>
    <row r="419" spans="2:10" s="159" customFormat="1">
      <c r="B419" s="182"/>
      <c r="C419" s="182"/>
      <c r="D419" s="183"/>
      <c r="E419" s="183"/>
      <c r="F419" s="184"/>
      <c r="G419" s="790" t="s">
        <v>13487</v>
      </c>
      <c r="H419" s="790"/>
    </row>
    <row r="420" spans="2:10" s="159" customFormat="1" ht="27.6">
      <c r="B420" s="185" t="s">
        <v>13488</v>
      </c>
      <c r="C420" s="185" t="s">
        <v>13489</v>
      </c>
      <c r="D420" s="175" t="s">
        <v>216</v>
      </c>
      <c r="E420" s="175" t="s">
        <v>316</v>
      </c>
      <c r="F420" s="186" t="s">
        <v>13490</v>
      </c>
      <c r="G420" s="171" t="s">
        <v>13491</v>
      </c>
      <c r="H420" s="175" t="s">
        <v>13492</v>
      </c>
    </row>
    <row r="421" spans="2:10" s="159" customFormat="1">
      <c r="B421" s="177" t="s">
        <v>13497</v>
      </c>
      <c r="C421" s="178">
        <v>88239</v>
      </c>
      <c r="D421" s="273" t="s">
        <v>10918</v>
      </c>
      <c r="E421" s="179" t="s">
        <v>88</v>
      </c>
      <c r="F421" s="180">
        <v>0.3</v>
      </c>
      <c r="G421" s="276">
        <f>VLOOKUP(C421,SINAPIFEV2026,5,FALSE)</f>
        <v>24.84</v>
      </c>
      <c r="H421" s="176">
        <f>TRUNC($F421*G421,2)</f>
        <v>7.45</v>
      </c>
    </row>
    <row r="422" spans="2:10" s="159" customFormat="1">
      <c r="B422" s="177" t="s">
        <v>13493</v>
      </c>
      <c r="C422" s="178">
        <v>4791</v>
      </c>
      <c r="D422" s="273" t="s">
        <v>438</v>
      </c>
      <c r="E422" s="179" t="s">
        <v>205</v>
      </c>
      <c r="F422" s="180">
        <v>0.02</v>
      </c>
      <c r="G422" s="276">
        <f>VLOOKUP(C422,SINAPIFEV2026,5,FALSE)</f>
        <v>52.69</v>
      </c>
      <c r="H422" s="176">
        <f>TRUNC($F422*G422,2)</f>
        <v>1.05</v>
      </c>
    </row>
    <row r="423" spans="2:10" s="159" customFormat="1" ht="40.200000000000003" customHeight="1">
      <c r="B423" s="177" t="s">
        <v>13493</v>
      </c>
      <c r="C423" s="178">
        <v>37559</v>
      </c>
      <c r="D423" s="273" t="s">
        <v>3652</v>
      </c>
      <c r="E423" s="179" t="s">
        <v>211</v>
      </c>
      <c r="F423" s="180">
        <v>1</v>
      </c>
      <c r="G423" s="276">
        <f>VLOOKUP(C423,SINAPIFEV2026,5,FALSE)</f>
        <v>42.56</v>
      </c>
      <c r="H423" s="176">
        <f>TRUNC($F423*G423,2)</f>
        <v>42.56</v>
      </c>
    </row>
    <row r="424" spans="2:10" s="159" customFormat="1">
      <c r="B424" s="201"/>
      <c r="C424" s="201"/>
      <c r="D424" s="201"/>
      <c r="E424" s="201"/>
      <c r="F424" s="201"/>
      <c r="G424" s="172" t="s">
        <v>13494</v>
      </c>
      <c r="H424" s="181">
        <f>TRUNC(SUM(H421:H423),2)</f>
        <v>51.06</v>
      </c>
    </row>
    <row r="425" spans="2:10">
      <c r="B425" s="151"/>
      <c r="J425" s="18"/>
    </row>
    <row r="426" spans="2:10" hidden="1">
      <c r="B426" s="803" t="s">
        <v>13898</v>
      </c>
      <c r="C426" s="803"/>
      <c r="D426" s="803"/>
      <c r="E426" s="803"/>
      <c r="F426" s="803"/>
      <c r="G426" s="803"/>
      <c r="H426" s="803"/>
      <c r="J426" s="18"/>
    </row>
    <row r="427" spans="2:10" hidden="1">
      <c r="B427" s="803"/>
      <c r="C427" s="803"/>
      <c r="D427" s="803"/>
      <c r="E427" s="803"/>
      <c r="F427" s="803"/>
      <c r="G427" s="803"/>
      <c r="H427" s="803"/>
      <c r="J427" s="18"/>
    </row>
    <row r="428" spans="2:10" hidden="1">
      <c r="B428" s="803"/>
      <c r="C428" s="803"/>
      <c r="D428" s="803"/>
      <c r="E428" s="803"/>
      <c r="F428" s="803"/>
      <c r="G428" s="803"/>
      <c r="H428" s="803"/>
      <c r="J428" s="18"/>
    </row>
    <row r="429" spans="2:10" hidden="1">
      <c r="B429" s="804" t="s">
        <v>13893</v>
      </c>
      <c r="C429" s="804"/>
      <c r="D429" s="258" t="s">
        <v>13482</v>
      </c>
      <c r="E429" s="805" t="s">
        <v>13897</v>
      </c>
      <c r="F429" s="805"/>
      <c r="G429" s="805"/>
      <c r="H429" s="805"/>
      <c r="J429" s="18"/>
    </row>
    <row r="430" spans="2:10" hidden="1">
      <c r="B430" s="804"/>
      <c r="C430" s="804"/>
      <c r="D430" s="806" t="s">
        <v>13483</v>
      </c>
      <c r="E430" s="807" t="s">
        <v>9218</v>
      </c>
      <c r="F430" s="807"/>
      <c r="G430" s="807"/>
      <c r="H430" s="807"/>
      <c r="J430" s="18"/>
    </row>
    <row r="431" spans="2:10" hidden="1">
      <c r="B431" s="804"/>
      <c r="C431" s="804"/>
      <c r="D431" s="806"/>
      <c r="E431" s="807"/>
      <c r="F431" s="807"/>
      <c r="G431" s="807"/>
      <c r="H431" s="807"/>
      <c r="J431" s="18"/>
    </row>
    <row r="432" spans="2:10" hidden="1">
      <c r="B432" s="804"/>
      <c r="C432" s="804"/>
      <c r="D432" s="806"/>
      <c r="E432" s="807"/>
      <c r="F432" s="807"/>
      <c r="G432" s="807"/>
      <c r="H432" s="807"/>
      <c r="J432" s="18"/>
    </row>
    <row r="433" spans="2:10" hidden="1">
      <c r="B433" s="804"/>
      <c r="C433" s="804"/>
      <c r="D433" s="806"/>
      <c r="E433" s="807"/>
      <c r="F433" s="807"/>
      <c r="G433" s="807"/>
      <c r="H433" s="807"/>
      <c r="J433" s="18"/>
    </row>
    <row r="434" spans="2:10" hidden="1">
      <c r="B434" s="804"/>
      <c r="C434" s="804"/>
      <c r="D434" s="258" t="s">
        <v>13484</v>
      </c>
      <c r="E434" s="259" t="s">
        <v>211</v>
      </c>
      <c r="F434" s="808" t="s">
        <v>13485</v>
      </c>
      <c r="G434" s="809">
        <f>H441</f>
        <v>20.5</v>
      </c>
      <c r="H434" s="809"/>
      <c r="J434" s="18"/>
    </row>
    <row r="435" spans="2:10" hidden="1">
      <c r="B435" s="804"/>
      <c r="C435" s="804"/>
      <c r="D435" s="258" t="s">
        <v>13486</v>
      </c>
      <c r="E435" s="260">
        <v>1</v>
      </c>
      <c r="F435" s="808"/>
      <c r="G435" s="809"/>
      <c r="H435" s="809"/>
      <c r="J435" s="18"/>
    </row>
    <row r="436" spans="2:10" hidden="1">
      <c r="B436" s="205"/>
      <c r="C436" s="205"/>
      <c r="D436" s="206"/>
      <c r="E436" s="206"/>
      <c r="F436" s="207"/>
      <c r="G436" s="810" t="s">
        <v>13487</v>
      </c>
      <c r="H436" s="810"/>
      <c r="J436" s="18"/>
    </row>
    <row r="437" spans="2:10" ht="27.6" hidden="1">
      <c r="B437" s="261" t="s">
        <v>13488</v>
      </c>
      <c r="C437" s="261" t="s">
        <v>13489</v>
      </c>
      <c r="D437" s="262" t="s">
        <v>216</v>
      </c>
      <c r="E437" s="262" t="s">
        <v>316</v>
      </c>
      <c r="F437" s="263" t="s">
        <v>13490</v>
      </c>
      <c r="G437" s="264" t="s">
        <v>13491</v>
      </c>
      <c r="H437" s="262" t="s">
        <v>13492</v>
      </c>
      <c r="J437" s="18"/>
    </row>
    <row r="438" spans="2:10" hidden="1">
      <c r="B438" s="265" t="s">
        <v>13497</v>
      </c>
      <c r="C438" s="266">
        <v>88264</v>
      </c>
      <c r="D438" s="270" t="s">
        <v>11149</v>
      </c>
      <c r="E438" s="259" t="s">
        <v>88</v>
      </c>
      <c r="F438" s="208">
        <v>0.28470000000000001</v>
      </c>
      <c r="G438" s="226">
        <f>VLOOKUP(C438,SINAPIFEV2026,5,FALSE)</f>
        <v>30.42</v>
      </c>
      <c r="H438" s="267">
        <f>TRUNC($F438*G438,2)</f>
        <v>8.66</v>
      </c>
      <c r="J438" s="18"/>
    </row>
    <row r="439" spans="2:10" hidden="1">
      <c r="B439" s="265" t="s">
        <v>13497</v>
      </c>
      <c r="C439" s="266">
        <v>88247</v>
      </c>
      <c r="D439" s="270" t="s">
        <v>10939</v>
      </c>
      <c r="E439" s="259" t="s">
        <v>88</v>
      </c>
      <c r="F439" s="208">
        <v>0.28470000000000001</v>
      </c>
      <c r="G439" s="226">
        <f>VLOOKUP(C439,SINAPIFEV2026,5,FALSE)</f>
        <v>25.7</v>
      </c>
      <c r="H439" s="267">
        <f>TRUNC($F439*G439,2)</f>
        <v>7.31</v>
      </c>
      <c r="J439" s="18"/>
    </row>
    <row r="440" spans="2:10" ht="27.6" hidden="1">
      <c r="B440" s="265" t="s">
        <v>13493</v>
      </c>
      <c r="C440" s="266">
        <v>2644</v>
      </c>
      <c r="D440" s="270" t="s">
        <v>3021</v>
      </c>
      <c r="E440" s="259" t="s">
        <v>211</v>
      </c>
      <c r="F440" s="208">
        <v>1</v>
      </c>
      <c r="G440" s="226">
        <v>4.53</v>
      </c>
      <c r="H440" s="267">
        <f>TRUNC($F440*G440,2)</f>
        <v>4.53</v>
      </c>
      <c r="J440" s="18"/>
    </row>
    <row r="441" spans="2:10" hidden="1">
      <c r="B441" s="204"/>
      <c r="C441" s="204"/>
      <c r="D441" s="204"/>
      <c r="E441" s="204"/>
      <c r="F441" s="204"/>
      <c r="G441" s="268" t="s">
        <v>13494</v>
      </c>
      <c r="H441" s="269">
        <f>TRUNC(SUM(H438:H440),2)</f>
        <v>20.5</v>
      </c>
      <c r="J441" s="18"/>
    </row>
    <row r="442" spans="2:10" hidden="1">
      <c r="B442" s="151"/>
      <c r="J442" s="18"/>
    </row>
    <row r="443" spans="2:10" hidden="1">
      <c r="B443" s="803" t="s">
        <v>13900</v>
      </c>
      <c r="C443" s="803"/>
      <c r="D443" s="803"/>
      <c r="E443" s="803"/>
      <c r="F443" s="803"/>
      <c r="G443" s="803"/>
      <c r="H443" s="803"/>
      <c r="J443" s="18"/>
    </row>
    <row r="444" spans="2:10" hidden="1">
      <c r="B444" s="803"/>
      <c r="C444" s="803"/>
      <c r="D444" s="803"/>
      <c r="E444" s="803"/>
      <c r="F444" s="803"/>
      <c r="G444" s="803"/>
      <c r="H444" s="803"/>
      <c r="J444" s="18"/>
    </row>
    <row r="445" spans="2:10" hidden="1">
      <c r="B445" s="803"/>
      <c r="C445" s="803"/>
      <c r="D445" s="803"/>
      <c r="E445" s="803"/>
      <c r="F445" s="803"/>
      <c r="G445" s="803"/>
      <c r="H445" s="803"/>
      <c r="J445" s="18"/>
    </row>
    <row r="446" spans="2:10" hidden="1">
      <c r="B446" s="804" t="s">
        <v>13901</v>
      </c>
      <c r="C446" s="804"/>
      <c r="D446" s="258" t="s">
        <v>13482</v>
      </c>
      <c r="E446" s="805" t="s">
        <v>13897</v>
      </c>
      <c r="F446" s="805"/>
      <c r="G446" s="805"/>
      <c r="H446" s="805"/>
      <c r="J446" s="18"/>
    </row>
    <row r="447" spans="2:10" hidden="1">
      <c r="B447" s="804"/>
      <c r="C447" s="804"/>
      <c r="D447" s="806" t="s">
        <v>13483</v>
      </c>
      <c r="E447" s="807" t="s">
        <v>9218</v>
      </c>
      <c r="F447" s="807"/>
      <c r="G447" s="807"/>
      <c r="H447" s="807"/>
      <c r="J447" s="18"/>
    </row>
    <row r="448" spans="2:10" hidden="1">
      <c r="B448" s="804"/>
      <c r="C448" s="804"/>
      <c r="D448" s="806"/>
      <c r="E448" s="807"/>
      <c r="F448" s="807"/>
      <c r="G448" s="807"/>
      <c r="H448" s="807"/>
      <c r="J448" s="18"/>
    </row>
    <row r="449" spans="2:10" hidden="1">
      <c r="B449" s="804"/>
      <c r="C449" s="804"/>
      <c r="D449" s="806"/>
      <c r="E449" s="807"/>
      <c r="F449" s="807"/>
      <c r="G449" s="807"/>
      <c r="H449" s="807"/>
      <c r="J449" s="18"/>
    </row>
    <row r="450" spans="2:10" hidden="1">
      <c r="B450" s="804"/>
      <c r="C450" s="804"/>
      <c r="D450" s="806"/>
      <c r="E450" s="807"/>
      <c r="F450" s="807"/>
      <c r="G450" s="807"/>
      <c r="H450" s="807"/>
      <c r="J450" s="18"/>
    </row>
    <row r="451" spans="2:10" hidden="1">
      <c r="B451" s="804"/>
      <c r="C451" s="804"/>
      <c r="D451" s="258" t="s">
        <v>13484</v>
      </c>
      <c r="E451" s="259" t="s">
        <v>211</v>
      </c>
      <c r="F451" s="808" t="s">
        <v>13485</v>
      </c>
      <c r="G451" s="809">
        <f>H458</f>
        <v>17.73</v>
      </c>
      <c r="H451" s="809"/>
      <c r="J451" s="18"/>
    </row>
    <row r="452" spans="2:10" hidden="1">
      <c r="B452" s="804"/>
      <c r="C452" s="804"/>
      <c r="D452" s="258" t="s">
        <v>13486</v>
      </c>
      <c r="E452" s="260">
        <v>1</v>
      </c>
      <c r="F452" s="808"/>
      <c r="G452" s="809"/>
      <c r="H452" s="809"/>
      <c r="J452" s="18"/>
    </row>
    <row r="453" spans="2:10" hidden="1">
      <c r="B453" s="205"/>
      <c r="C453" s="205"/>
      <c r="D453" s="206"/>
      <c r="E453" s="206"/>
      <c r="F453" s="207"/>
      <c r="G453" s="810" t="s">
        <v>13487</v>
      </c>
      <c r="H453" s="810"/>
      <c r="J453" s="18"/>
    </row>
    <row r="454" spans="2:10" ht="27.6" hidden="1">
      <c r="B454" s="261" t="s">
        <v>13488</v>
      </c>
      <c r="C454" s="261" t="s">
        <v>13489</v>
      </c>
      <c r="D454" s="262" t="s">
        <v>216</v>
      </c>
      <c r="E454" s="262" t="s">
        <v>316</v>
      </c>
      <c r="F454" s="263" t="s">
        <v>13490</v>
      </c>
      <c r="G454" s="264" t="s">
        <v>13491</v>
      </c>
      <c r="H454" s="262" t="s">
        <v>13492</v>
      </c>
      <c r="J454" s="18"/>
    </row>
    <row r="455" spans="2:10" hidden="1">
      <c r="B455" s="265" t="s">
        <v>13497</v>
      </c>
      <c r="C455" s="266">
        <v>88264</v>
      </c>
      <c r="D455" s="270" t="s">
        <v>11149</v>
      </c>
      <c r="E455" s="259" t="s">
        <v>88</v>
      </c>
      <c r="F455" s="208">
        <v>0.28470000000000001</v>
      </c>
      <c r="G455" s="226">
        <f>VLOOKUP(C455,SINAPIFEV2026,5,FALSE)</f>
        <v>30.42</v>
      </c>
      <c r="H455" s="267">
        <f>TRUNC($F455*G455,2)</f>
        <v>8.66</v>
      </c>
      <c r="J455" s="18"/>
    </row>
    <row r="456" spans="2:10" hidden="1">
      <c r="B456" s="265" t="s">
        <v>13497</v>
      </c>
      <c r="C456" s="266">
        <v>88247</v>
      </c>
      <c r="D456" s="270" t="s">
        <v>10939</v>
      </c>
      <c r="E456" s="259" t="s">
        <v>88</v>
      </c>
      <c r="F456" s="208">
        <v>0.28470000000000001</v>
      </c>
      <c r="G456" s="226">
        <f>VLOOKUP(C456,SINAPIFEV2026,5,FALSE)</f>
        <v>25.7</v>
      </c>
      <c r="H456" s="267">
        <f>TRUNC($F456*G456,2)</f>
        <v>7.31</v>
      </c>
      <c r="J456" s="18"/>
    </row>
    <row r="457" spans="2:10" ht="27.6" hidden="1">
      <c r="B457" s="265" t="s">
        <v>13493</v>
      </c>
      <c r="C457" s="266">
        <v>2644</v>
      </c>
      <c r="D457" s="270" t="s">
        <v>3021</v>
      </c>
      <c r="E457" s="259" t="s">
        <v>211</v>
      </c>
      <c r="F457" s="208">
        <v>1</v>
      </c>
      <c r="G457" s="226">
        <v>1.76</v>
      </c>
      <c r="H457" s="267">
        <f>TRUNC($F457*G457,2)</f>
        <v>1.76</v>
      </c>
      <c r="J457" s="18"/>
    </row>
    <row r="458" spans="2:10" hidden="1">
      <c r="B458" s="204"/>
      <c r="C458" s="204"/>
      <c r="D458" s="204"/>
      <c r="E458" s="204"/>
      <c r="F458" s="204"/>
      <c r="G458" s="268" t="s">
        <v>13494</v>
      </c>
      <c r="H458" s="269">
        <f>TRUNC(SUM(H455:H457),2)</f>
        <v>17.73</v>
      </c>
      <c r="J458" s="18"/>
    </row>
    <row r="459" spans="2:10" hidden="1">
      <c r="B459" s="151"/>
      <c r="J459" s="18"/>
    </row>
    <row r="460" spans="2:10">
      <c r="B460" s="791" t="s">
        <v>13906</v>
      </c>
      <c r="C460" s="791"/>
      <c r="D460" s="791"/>
      <c r="E460" s="791"/>
      <c r="F460" s="791"/>
      <c r="G460" s="791"/>
      <c r="H460" s="791"/>
      <c r="J460" s="18"/>
    </row>
    <row r="461" spans="2:10">
      <c r="B461" s="791"/>
      <c r="C461" s="791"/>
      <c r="D461" s="791"/>
      <c r="E461" s="791"/>
      <c r="F461" s="791"/>
      <c r="G461" s="791"/>
      <c r="H461" s="791"/>
      <c r="J461" s="18"/>
    </row>
    <row r="462" spans="2:10">
      <c r="B462" s="791"/>
      <c r="C462" s="791"/>
      <c r="D462" s="791"/>
      <c r="E462" s="791"/>
      <c r="F462" s="791"/>
      <c r="G462" s="791"/>
      <c r="H462" s="791"/>
      <c r="J462" s="18"/>
    </row>
    <row r="463" spans="2:10">
      <c r="B463" s="783" t="s">
        <v>13893</v>
      </c>
      <c r="C463" s="783"/>
      <c r="D463" s="173" t="s">
        <v>13482</v>
      </c>
      <c r="E463" s="792" t="s">
        <v>16296</v>
      </c>
      <c r="F463" s="792"/>
      <c r="G463" s="792"/>
      <c r="H463" s="792"/>
      <c r="J463" s="18"/>
    </row>
    <row r="464" spans="2:10">
      <c r="B464" s="783"/>
      <c r="C464" s="783"/>
      <c r="D464" s="786" t="s">
        <v>13483</v>
      </c>
      <c r="E464" s="787" t="s">
        <v>16297</v>
      </c>
      <c r="F464" s="787"/>
      <c r="G464" s="787"/>
      <c r="H464" s="787"/>
      <c r="J464" s="18"/>
    </row>
    <row r="465" spans="2:10">
      <c r="B465" s="783"/>
      <c r="C465" s="783"/>
      <c r="D465" s="786"/>
      <c r="E465" s="787"/>
      <c r="F465" s="787"/>
      <c r="G465" s="787"/>
      <c r="H465" s="787"/>
      <c r="J465" s="18"/>
    </row>
    <row r="466" spans="2:10">
      <c r="B466" s="783"/>
      <c r="C466" s="783"/>
      <c r="D466" s="786"/>
      <c r="E466" s="787"/>
      <c r="F466" s="787"/>
      <c r="G466" s="787"/>
      <c r="H466" s="787"/>
      <c r="J466" s="18"/>
    </row>
    <row r="467" spans="2:10">
      <c r="B467" s="783"/>
      <c r="C467" s="783"/>
      <c r="D467" s="786"/>
      <c r="E467" s="787"/>
      <c r="F467" s="787"/>
      <c r="G467" s="787"/>
      <c r="H467" s="787"/>
      <c r="J467" s="18"/>
    </row>
    <row r="468" spans="2:10">
      <c r="B468" s="783"/>
      <c r="C468" s="783"/>
      <c r="D468" s="173" t="s">
        <v>13484</v>
      </c>
      <c r="E468" s="179" t="s">
        <v>211</v>
      </c>
      <c r="F468" s="788" t="s">
        <v>13485</v>
      </c>
      <c r="G468" s="789">
        <f>H475</f>
        <v>10.55</v>
      </c>
      <c r="H468" s="789"/>
      <c r="J468" s="18"/>
    </row>
    <row r="469" spans="2:10">
      <c r="B469" s="783"/>
      <c r="C469" s="783"/>
      <c r="D469" s="173" t="s">
        <v>13486</v>
      </c>
      <c r="E469" s="174">
        <v>1</v>
      </c>
      <c r="F469" s="788"/>
      <c r="G469" s="789"/>
      <c r="H469" s="789"/>
      <c r="J469" s="18"/>
    </row>
    <row r="470" spans="2:10">
      <c r="B470" s="182"/>
      <c r="C470" s="182"/>
      <c r="D470" s="183"/>
      <c r="E470" s="183"/>
      <c r="F470" s="184"/>
      <c r="G470" s="790" t="s">
        <v>13487</v>
      </c>
      <c r="H470" s="790"/>
      <c r="J470" s="18"/>
    </row>
    <row r="471" spans="2:10" ht="27.6">
      <c r="B471" s="185" t="s">
        <v>13488</v>
      </c>
      <c r="C471" s="185" t="s">
        <v>13489</v>
      </c>
      <c r="D471" s="175" t="s">
        <v>216</v>
      </c>
      <c r="E471" s="175" t="s">
        <v>316</v>
      </c>
      <c r="F471" s="186" t="s">
        <v>13490</v>
      </c>
      <c r="G471" s="171" t="s">
        <v>13491</v>
      </c>
      <c r="H471" s="175" t="s">
        <v>13492</v>
      </c>
      <c r="J471" s="18"/>
    </row>
    <row r="472" spans="2:10" s="159" customFormat="1">
      <c r="B472" s="177" t="s">
        <v>13497</v>
      </c>
      <c r="C472" s="178">
        <v>88247</v>
      </c>
      <c r="D472" s="273" t="s">
        <v>10939</v>
      </c>
      <c r="E472" s="179" t="s">
        <v>88</v>
      </c>
      <c r="F472" s="180">
        <v>0.15</v>
      </c>
      <c r="G472" s="276">
        <f>VLOOKUP(C472,SINAPIFEV2026,5,FALSE)</f>
        <v>25.7</v>
      </c>
      <c r="H472" s="176">
        <f>TRUNC($F472*G472,2)</f>
        <v>3.85</v>
      </c>
    </row>
    <row r="473" spans="2:10" s="159" customFormat="1">
      <c r="B473" s="177" t="s">
        <v>13497</v>
      </c>
      <c r="C473" s="178">
        <v>88264</v>
      </c>
      <c r="D473" s="273" t="s">
        <v>11149</v>
      </c>
      <c r="E473" s="179" t="s">
        <v>88</v>
      </c>
      <c r="F473" s="180">
        <v>0.15</v>
      </c>
      <c r="G473" s="276">
        <f>VLOOKUP(C473,SINAPIFEV2026,5,FALSE)</f>
        <v>30.42</v>
      </c>
      <c r="H473" s="176">
        <f>TRUNC($F473*G473,2)</f>
        <v>4.5599999999999996</v>
      </c>
    </row>
    <row r="474" spans="2:10" s="159" customFormat="1" ht="27.6">
      <c r="B474" s="177" t="s">
        <v>13493</v>
      </c>
      <c r="C474" s="178">
        <v>38091</v>
      </c>
      <c r="D474" s="273" t="s">
        <v>2256</v>
      </c>
      <c r="E474" s="179" t="s">
        <v>211</v>
      </c>
      <c r="F474" s="180">
        <v>1</v>
      </c>
      <c r="G474" s="276">
        <f>VLOOKUP(C474,SINAPIFEV2026,5,FALSE)</f>
        <v>2.14</v>
      </c>
      <c r="H474" s="176">
        <f>TRUNC($F474*G474,2)</f>
        <v>2.14</v>
      </c>
    </row>
    <row r="475" spans="2:10" s="159" customFormat="1">
      <c r="B475" s="201"/>
      <c r="C475" s="201"/>
      <c r="D475" s="201"/>
      <c r="E475" s="201"/>
      <c r="F475" s="201"/>
      <c r="G475" s="172" t="s">
        <v>13494</v>
      </c>
      <c r="H475" s="181">
        <f>TRUNC(SUM(H472:H474),2)</f>
        <v>10.55</v>
      </c>
    </row>
    <row r="476" spans="2:10">
      <c r="B476" s="151"/>
      <c r="J476" s="18"/>
    </row>
    <row r="477" spans="2:10">
      <c r="B477" s="791" t="s">
        <v>13912</v>
      </c>
      <c r="C477" s="791"/>
      <c r="D477" s="791"/>
      <c r="E477" s="791"/>
      <c r="F477" s="791"/>
      <c r="G477" s="791"/>
      <c r="H477" s="791"/>
      <c r="J477" s="18"/>
    </row>
    <row r="478" spans="2:10">
      <c r="B478" s="791"/>
      <c r="C478" s="791"/>
      <c r="D478" s="791"/>
      <c r="E478" s="791"/>
      <c r="F478" s="791"/>
      <c r="G478" s="791"/>
      <c r="H478" s="791"/>
      <c r="J478" s="18"/>
    </row>
    <row r="479" spans="2:10">
      <c r="B479" s="791"/>
      <c r="C479" s="791"/>
      <c r="D479" s="791"/>
      <c r="E479" s="791"/>
      <c r="F479" s="791"/>
      <c r="G479" s="791"/>
      <c r="H479" s="791"/>
      <c r="J479" s="18"/>
    </row>
    <row r="480" spans="2:10">
      <c r="B480" s="783" t="s">
        <v>13899</v>
      </c>
      <c r="C480" s="783"/>
      <c r="D480" s="173" t="s">
        <v>13482</v>
      </c>
      <c r="E480" s="792" t="s">
        <v>13909</v>
      </c>
      <c r="F480" s="792"/>
      <c r="G480" s="792"/>
      <c r="H480" s="792"/>
      <c r="J480" s="18"/>
    </row>
    <row r="481" spans="2:10">
      <c r="B481" s="783"/>
      <c r="C481" s="783"/>
      <c r="D481" s="786" t="s">
        <v>13483</v>
      </c>
      <c r="E481" s="787" t="s">
        <v>13910</v>
      </c>
      <c r="F481" s="787"/>
      <c r="G481" s="787"/>
      <c r="H481" s="787"/>
      <c r="J481" s="18"/>
    </row>
    <row r="482" spans="2:10">
      <c r="B482" s="783"/>
      <c r="C482" s="783"/>
      <c r="D482" s="786"/>
      <c r="E482" s="787"/>
      <c r="F482" s="787"/>
      <c r="G482" s="787"/>
      <c r="H482" s="787"/>
      <c r="J482" s="18"/>
    </row>
    <row r="483" spans="2:10">
      <c r="B483" s="783"/>
      <c r="C483" s="783"/>
      <c r="D483" s="786"/>
      <c r="E483" s="787"/>
      <c r="F483" s="787"/>
      <c r="G483" s="787"/>
      <c r="H483" s="787"/>
      <c r="J483" s="18"/>
    </row>
    <row r="484" spans="2:10">
      <c r="B484" s="783"/>
      <c r="C484" s="783"/>
      <c r="D484" s="786"/>
      <c r="E484" s="787"/>
      <c r="F484" s="787"/>
      <c r="G484" s="787"/>
      <c r="H484" s="787"/>
      <c r="J484" s="18"/>
    </row>
    <row r="485" spans="2:10">
      <c r="B485" s="783"/>
      <c r="C485" s="783"/>
      <c r="D485" s="173" t="s">
        <v>13484</v>
      </c>
      <c r="E485" s="179" t="s">
        <v>109</v>
      </c>
      <c r="F485" s="788" t="s">
        <v>13485</v>
      </c>
      <c r="G485" s="789">
        <f>H494</f>
        <v>880.88</v>
      </c>
      <c r="H485" s="789"/>
      <c r="J485" s="18"/>
    </row>
    <row r="486" spans="2:10">
      <c r="B486" s="783"/>
      <c r="C486" s="783"/>
      <c r="D486" s="173" t="s">
        <v>13486</v>
      </c>
      <c r="E486" s="174">
        <v>1</v>
      </c>
      <c r="F486" s="788"/>
      <c r="G486" s="789"/>
      <c r="H486" s="789"/>
      <c r="J486" s="18"/>
    </row>
    <row r="487" spans="2:10">
      <c r="B487" s="182"/>
      <c r="C487" s="182"/>
      <c r="D487" s="183"/>
      <c r="E487" s="183"/>
      <c r="F487" s="184"/>
      <c r="G487" s="790" t="s">
        <v>13487</v>
      </c>
      <c r="H487" s="790"/>
      <c r="J487" s="18"/>
    </row>
    <row r="488" spans="2:10" s="159" customFormat="1" ht="27.6">
      <c r="B488" s="185" t="s">
        <v>13488</v>
      </c>
      <c r="C488" s="185" t="s">
        <v>13489</v>
      </c>
      <c r="D488" s="175" t="s">
        <v>216</v>
      </c>
      <c r="E488" s="175" t="s">
        <v>316</v>
      </c>
      <c r="F488" s="186" t="s">
        <v>13490</v>
      </c>
      <c r="G488" s="171" t="s">
        <v>13491</v>
      </c>
      <c r="H488" s="175" t="s">
        <v>13492</v>
      </c>
    </row>
    <row r="489" spans="2:10" s="159" customFormat="1">
      <c r="B489" s="177" t="s">
        <v>13497</v>
      </c>
      <c r="C489" s="178">
        <v>88316</v>
      </c>
      <c r="D489" s="273" t="s">
        <v>118</v>
      </c>
      <c r="E489" s="179" t="s">
        <v>88</v>
      </c>
      <c r="F489" s="180">
        <v>2</v>
      </c>
      <c r="G489" s="276">
        <f>VLOOKUP(C489,SINAPIFEV2026,5,FALSE)</f>
        <v>24.25</v>
      </c>
      <c r="H489" s="176">
        <f>TRUNC($F489*G489,2)</f>
        <v>48.5</v>
      </c>
    </row>
    <row r="490" spans="2:10" s="159" customFormat="1">
      <c r="B490" s="177" t="s">
        <v>13497</v>
      </c>
      <c r="C490" s="178">
        <v>88309</v>
      </c>
      <c r="D490" s="273" t="s">
        <v>117</v>
      </c>
      <c r="E490" s="179" t="s">
        <v>88</v>
      </c>
      <c r="F490" s="180">
        <v>1.2</v>
      </c>
      <c r="G490" s="276">
        <f>VLOOKUP(C490,SINAPIFEV2026,5,FALSE)</f>
        <v>29.98</v>
      </c>
      <c r="H490" s="176">
        <f>TRUNC($F490*G490,2)</f>
        <v>35.97</v>
      </c>
    </row>
    <row r="491" spans="2:10" s="159" customFormat="1" ht="41.4">
      <c r="B491" s="177" t="s">
        <v>13493</v>
      </c>
      <c r="C491" s="178">
        <v>11795</v>
      </c>
      <c r="D491" s="273" t="s">
        <v>2498</v>
      </c>
      <c r="E491" s="179" t="s">
        <v>109</v>
      </c>
      <c r="F491" s="180">
        <v>1</v>
      </c>
      <c r="G491" s="276">
        <f>VLOOKUP(C491,SINAPIFEV2026,5,FALSE)</f>
        <v>792.45</v>
      </c>
      <c r="H491" s="176">
        <f>TRUNC($F491*G491,2)</f>
        <v>792.45</v>
      </c>
    </row>
    <row r="492" spans="2:10" s="159" customFormat="1">
      <c r="B492" s="177" t="s">
        <v>13493</v>
      </c>
      <c r="C492" s="178">
        <v>1379</v>
      </c>
      <c r="D492" s="273" t="s">
        <v>1413</v>
      </c>
      <c r="E492" s="179" t="s">
        <v>205</v>
      </c>
      <c r="F492" s="180">
        <v>3.2</v>
      </c>
      <c r="G492" s="276">
        <f>VLOOKUP(C492,SINAPIFEV2026,5,FALSE)</f>
        <v>0.86</v>
      </c>
      <c r="H492" s="176">
        <f>TRUNC($F492*G492,2)</f>
        <v>2.75</v>
      </c>
    </row>
    <row r="493" spans="2:10" s="159" customFormat="1" ht="27.6">
      <c r="B493" s="177" t="s">
        <v>13493</v>
      </c>
      <c r="C493" s="178">
        <v>367</v>
      </c>
      <c r="D493" s="273" t="s">
        <v>591</v>
      </c>
      <c r="E493" s="179" t="s">
        <v>217</v>
      </c>
      <c r="F493" s="180">
        <v>8.0000000000000002E-3</v>
      </c>
      <c r="G493" s="276">
        <f>VLOOKUP(C493,SINAPIFEV2026,5,FALSE)</f>
        <v>151.96</v>
      </c>
      <c r="H493" s="176">
        <f>TRUNC($F493*G493,2)</f>
        <v>1.21</v>
      </c>
    </row>
    <row r="494" spans="2:10" s="159" customFormat="1">
      <c r="B494" s="201"/>
      <c r="C494" s="201"/>
      <c r="D494" s="201"/>
      <c r="E494" s="201"/>
      <c r="F494" s="201"/>
      <c r="G494" s="172" t="s">
        <v>13494</v>
      </c>
      <c r="H494" s="181">
        <f>TRUNC(SUM(H489:H493),2)</f>
        <v>880.88</v>
      </c>
    </row>
    <row r="495" spans="2:10">
      <c r="B495" s="151"/>
      <c r="J495" s="18"/>
    </row>
    <row r="496" spans="2:10">
      <c r="B496" s="791" t="s">
        <v>16316</v>
      </c>
      <c r="C496" s="791"/>
      <c r="D496" s="791"/>
      <c r="E496" s="791"/>
      <c r="F496" s="791"/>
      <c r="G496" s="791"/>
      <c r="H496" s="791"/>
      <c r="J496" s="18"/>
    </row>
    <row r="497" spans="2:10">
      <c r="B497" s="791"/>
      <c r="C497" s="791"/>
      <c r="D497" s="791"/>
      <c r="E497" s="791"/>
      <c r="F497" s="791"/>
      <c r="G497" s="791"/>
      <c r="H497" s="791"/>
      <c r="J497" s="18"/>
    </row>
    <row r="498" spans="2:10">
      <c r="B498" s="791"/>
      <c r="C498" s="791"/>
      <c r="D498" s="791"/>
      <c r="E498" s="791"/>
      <c r="F498" s="791"/>
      <c r="G498" s="791"/>
      <c r="H498" s="791"/>
      <c r="J498" s="18"/>
    </row>
    <row r="499" spans="2:10">
      <c r="B499" s="783" t="s">
        <v>13901</v>
      </c>
      <c r="C499" s="783"/>
      <c r="D499" s="173" t="s">
        <v>13482</v>
      </c>
      <c r="E499" s="792" t="s">
        <v>16318</v>
      </c>
      <c r="F499" s="792"/>
      <c r="G499" s="792"/>
      <c r="H499" s="792"/>
      <c r="J499" s="18"/>
    </row>
    <row r="500" spans="2:10">
      <c r="B500" s="783"/>
      <c r="C500" s="783"/>
      <c r="D500" s="786" t="s">
        <v>13483</v>
      </c>
      <c r="E500" s="787" t="s">
        <v>16319</v>
      </c>
      <c r="F500" s="787"/>
      <c r="G500" s="787"/>
      <c r="H500" s="787"/>
      <c r="J500" s="18"/>
    </row>
    <row r="501" spans="2:10">
      <c r="B501" s="783"/>
      <c r="C501" s="783"/>
      <c r="D501" s="786"/>
      <c r="E501" s="787"/>
      <c r="F501" s="787"/>
      <c r="G501" s="787"/>
      <c r="H501" s="787"/>
      <c r="J501" s="18"/>
    </row>
    <row r="502" spans="2:10">
      <c r="B502" s="783"/>
      <c r="C502" s="783"/>
      <c r="D502" s="786"/>
      <c r="E502" s="787"/>
      <c r="F502" s="787"/>
      <c r="G502" s="787"/>
      <c r="H502" s="787"/>
      <c r="J502" s="18"/>
    </row>
    <row r="503" spans="2:10">
      <c r="B503" s="783"/>
      <c r="C503" s="783"/>
      <c r="D503" s="786"/>
      <c r="E503" s="787"/>
      <c r="F503" s="787"/>
      <c r="G503" s="787"/>
      <c r="H503" s="787"/>
      <c r="J503" s="18"/>
    </row>
    <row r="504" spans="2:10">
      <c r="B504" s="783"/>
      <c r="C504" s="783"/>
      <c r="D504" s="173" t="s">
        <v>13484</v>
      </c>
      <c r="E504" s="179" t="s">
        <v>211</v>
      </c>
      <c r="F504" s="788" t="s">
        <v>13485</v>
      </c>
      <c r="G504" s="789">
        <f>H511</f>
        <v>164.17</v>
      </c>
      <c r="H504" s="789"/>
      <c r="J504" s="18"/>
    </row>
    <row r="505" spans="2:10">
      <c r="B505" s="783"/>
      <c r="C505" s="783"/>
      <c r="D505" s="173" t="s">
        <v>13486</v>
      </c>
      <c r="E505" s="174">
        <v>1</v>
      </c>
      <c r="F505" s="788"/>
      <c r="G505" s="789"/>
      <c r="H505" s="789"/>
      <c r="J505" s="18"/>
    </row>
    <row r="506" spans="2:10">
      <c r="B506" s="205"/>
      <c r="C506" s="205"/>
      <c r="D506" s="206"/>
      <c r="E506" s="206"/>
      <c r="F506" s="207"/>
      <c r="G506" s="790" t="s">
        <v>13487</v>
      </c>
      <c r="H506" s="790"/>
      <c r="J506" s="18"/>
    </row>
    <row r="507" spans="2:10" ht="27.6">
      <c r="B507" s="185" t="s">
        <v>13488</v>
      </c>
      <c r="C507" s="185" t="s">
        <v>13489</v>
      </c>
      <c r="D507" s="175" t="s">
        <v>216</v>
      </c>
      <c r="E507" s="175" t="s">
        <v>316</v>
      </c>
      <c r="F507" s="186" t="s">
        <v>13490</v>
      </c>
      <c r="G507" s="171" t="s">
        <v>13491</v>
      </c>
      <c r="H507" s="175" t="s">
        <v>13492</v>
      </c>
      <c r="J507" s="18"/>
    </row>
    <row r="508" spans="2:10">
      <c r="B508" s="177" t="s">
        <v>13497</v>
      </c>
      <c r="C508" s="178">
        <v>88247</v>
      </c>
      <c r="D508" s="273" t="s">
        <v>10939</v>
      </c>
      <c r="E508" s="179" t="s">
        <v>88</v>
      </c>
      <c r="F508" s="180">
        <v>1.1000000000000001</v>
      </c>
      <c r="G508" s="276">
        <f>VLOOKUP(C508,SINAPIFEV2026,5,FALSE)</f>
        <v>25.7</v>
      </c>
      <c r="H508" s="176">
        <f>TRUNC($F508*G508,2)</f>
        <v>28.27</v>
      </c>
      <c r="J508" s="18"/>
    </row>
    <row r="509" spans="2:10">
      <c r="B509" s="177" t="s">
        <v>13497</v>
      </c>
      <c r="C509" s="178">
        <v>88264</v>
      </c>
      <c r="D509" s="273" t="s">
        <v>11149</v>
      </c>
      <c r="E509" s="179" t="s">
        <v>88</v>
      </c>
      <c r="F509" s="180">
        <v>1.1000000000000001</v>
      </c>
      <c r="G509" s="276">
        <f>VLOOKUP(C509,SINAPIFEV2026,5,FALSE)</f>
        <v>30.42</v>
      </c>
      <c r="H509" s="176">
        <f>TRUNC($F509*G509,2)</f>
        <v>33.46</v>
      </c>
      <c r="J509" s="18"/>
    </row>
    <row r="510" spans="2:10" s="159" customFormat="1">
      <c r="B510" s="177" t="s">
        <v>113</v>
      </c>
      <c r="C510" s="178" t="s">
        <v>111</v>
      </c>
      <c r="D510" s="273" t="s">
        <v>16332</v>
      </c>
      <c r="E510" s="179" t="s">
        <v>211</v>
      </c>
      <c r="F510" s="180">
        <v>1</v>
      </c>
      <c r="G510" s="276">
        <f>'MAPA DE COTAÇÕES'!G18</f>
        <v>102.44891891891892</v>
      </c>
      <c r="H510" s="176">
        <f>TRUNC($F510*G510,2)</f>
        <v>102.44</v>
      </c>
    </row>
    <row r="511" spans="2:10" s="159" customFormat="1">
      <c r="B511" s="201"/>
      <c r="C511" s="201"/>
      <c r="D511" s="201"/>
      <c r="E511" s="201"/>
      <c r="F511" s="201"/>
      <c r="G511" s="172" t="s">
        <v>13494</v>
      </c>
      <c r="H511" s="181">
        <f>TRUNC(SUM(H508:H510),2)</f>
        <v>164.17</v>
      </c>
    </row>
    <row r="512" spans="2:10">
      <c r="B512" s="151"/>
      <c r="J512" s="18"/>
    </row>
    <row r="513" spans="2:10">
      <c r="B513" s="791" t="s">
        <v>16317</v>
      </c>
      <c r="C513" s="791"/>
      <c r="D513" s="791"/>
      <c r="E513" s="791"/>
      <c r="F513" s="791"/>
      <c r="G513" s="791"/>
      <c r="H513" s="791"/>
      <c r="J513" s="18"/>
    </row>
    <row r="514" spans="2:10">
      <c r="B514" s="791"/>
      <c r="C514" s="791"/>
      <c r="D514" s="791"/>
      <c r="E514" s="791"/>
      <c r="F514" s="791"/>
      <c r="G514" s="791"/>
      <c r="H514" s="791"/>
      <c r="J514" s="18"/>
    </row>
    <row r="515" spans="2:10">
      <c r="B515" s="791"/>
      <c r="C515" s="791"/>
      <c r="D515" s="791"/>
      <c r="E515" s="791"/>
      <c r="F515" s="791"/>
      <c r="G515" s="791"/>
      <c r="H515" s="791"/>
      <c r="J515" s="18"/>
    </row>
    <row r="516" spans="2:10">
      <c r="B516" s="783" t="s">
        <v>13902</v>
      </c>
      <c r="C516" s="783"/>
      <c r="D516" s="173" t="s">
        <v>13482</v>
      </c>
      <c r="E516" s="792" t="s">
        <v>16320</v>
      </c>
      <c r="F516" s="792"/>
      <c r="G516" s="792"/>
      <c r="H516" s="792"/>
      <c r="J516" s="18"/>
    </row>
    <row r="517" spans="2:10">
      <c r="B517" s="783"/>
      <c r="C517" s="783"/>
      <c r="D517" s="786" t="s">
        <v>13483</v>
      </c>
      <c r="E517" s="787" t="s">
        <v>16321</v>
      </c>
      <c r="F517" s="787"/>
      <c r="G517" s="787"/>
      <c r="H517" s="787"/>
      <c r="J517" s="18"/>
    </row>
    <row r="518" spans="2:10">
      <c r="B518" s="783"/>
      <c r="C518" s="783"/>
      <c r="D518" s="786"/>
      <c r="E518" s="787"/>
      <c r="F518" s="787"/>
      <c r="G518" s="787"/>
      <c r="H518" s="787"/>
      <c r="J518" s="18"/>
    </row>
    <row r="519" spans="2:10">
      <c r="B519" s="783"/>
      <c r="C519" s="783"/>
      <c r="D519" s="786"/>
      <c r="E519" s="787"/>
      <c r="F519" s="787"/>
      <c r="G519" s="787"/>
      <c r="H519" s="787"/>
      <c r="J519" s="18"/>
    </row>
    <row r="520" spans="2:10">
      <c r="B520" s="783"/>
      <c r="C520" s="783"/>
      <c r="D520" s="786"/>
      <c r="E520" s="787"/>
      <c r="F520" s="787"/>
      <c r="G520" s="787"/>
      <c r="H520" s="787"/>
      <c r="J520" s="18"/>
    </row>
    <row r="521" spans="2:10">
      <c r="B521" s="783"/>
      <c r="C521" s="783"/>
      <c r="D521" s="173" t="s">
        <v>13484</v>
      </c>
      <c r="E521" s="179" t="s">
        <v>211</v>
      </c>
      <c r="F521" s="788" t="s">
        <v>13485</v>
      </c>
      <c r="G521" s="789">
        <f>H528</f>
        <v>183.61</v>
      </c>
      <c r="H521" s="789"/>
      <c r="J521" s="18"/>
    </row>
    <row r="522" spans="2:10">
      <c r="B522" s="783"/>
      <c r="C522" s="783"/>
      <c r="D522" s="173" t="s">
        <v>13486</v>
      </c>
      <c r="E522" s="174">
        <v>1</v>
      </c>
      <c r="F522" s="788"/>
      <c r="G522" s="789"/>
      <c r="H522" s="789"/>
      <c r="J522" s="18"/>
    </row>
    <row r="523" spans="2:10">
      <c r="B523" s="205"/>
      <c r="C523" s="205"/>
      <c r="D523" s="183"/>
      <c r="E523" s="183"/>
      <c r="F523" s="184"/>
      <c r="G523" s="790" t="s">
        <v>13487</v>
      </c>
      <c r="H523" s="790"/>
      <c r="J523" s="18"/>
    </row>
    <row r="524" spans="2:10" ht="27.6">
      <c r="B524" s="185" t="s">
        <v>13488</v>
      </c>
      <c r="C524" s="185" t="s">
        <v>13489</v>
      </c>
      <c r="D524" s="175" t="s">
        <v>216</v>
      </c>
      <c r="E524" s="175" t="s">
        <v>316</v>
      </c>
      <c r="F524" s="186" t="s">
        <v>13490</v>
      </c>
      <c r="G524" s="171" t="s">
        <v>13491</v>
      </c>
      <c r="H524" s="175" t="s">
        <v>13492</v>
      </c>
      <c r="J524" s="18"/>
    </row>
    <row r="525" spans="2:10" s="159" customFormat="1">
      <c r="B525" s="177" t="s">
        <v>13497</v>
      </c>
      <c r="C525" s="178">
        <v>88247</v>
      </c>
      <c r="D525" s="273" t="s">
        <v>10939</v>
      </c>
      <c r="E525" s="179" t="s">
        <v>88</v>
      </c>
      <c r="F525" s="180">
        <v>1.1000000000000001</v>
      </c>
      <c r="G525" s="276">
        <f>VLOOKUP(C525,SINAPIFEV2026,5,FALSE)</f>
        <v>25.7</v>
      </c>
      <c r="H525" s="176">
        <f>TRUNC($F525*G525,2)</f>
        <v>28.27</v>
      </c>
    </row>
    <row r="526" spans="2:10" s="159" customFormat="1">
      <c r="B526" s="177" t="s">
        <v>13497</v>
      </c>
      <c r="C526" s="178">
        <v>88264</v>
      </c>
      <c r="D526" s="273" t="s">
        <v>11149</v>
      </c>
      <c r="E526" s="179" t="s">
        <v>88</v>
      </c>
      <c r="F526" s="180">
        <v>1.1000000000000001</v>
      </c>
      <c r="G526" s="276">
        <f>VLOOKUP(C526,SINAPIFEV2026,5,FALSE)</f>
        <v>30.42</v>
      </c>
      <c r="H526" s="176">
        <f>TRUNC($F526*G526,2)</f>
        <v>33.46</v>
      </c>
    </row>
    <row r="527" spans="2:10" s="159" customFormat="1">
      <c r="B527" s="177" t="s">
        <v>113</v>
      </c>
      <c r="C527" s="178" t="s">
        <v>13480</v>
      </c>
      <c r="D527" s="273" t="s">
        <v>16298</v>
      </c>
      <c r="E527" s="179" t="s">
        <v>211</v>
      </c>
      <c r="F527" s="180">
        <v>1</v>
      </c>
      <c r="G527" s="276">
        <f>'MAPA DE COTAÇÕES'!G31</f>
        <v>121.88333333333333</v>
      </c>
      <c r="H527" s="176">
        <f>TRUNC($F527*G527,2)</f>
        <v>121.88</v>
      </c>
    </row>
    <row r="528" spans="2:10" s="159" customFormat="1">
      <c r="B528" s="201"/>
      <c r="C528" s="201"/>
      <c r="D528" s="201"/>
      <c r="E528" s="201"/>
      <c r="F528" s="201"/>
      <c r="G528" s="172" t="s">
        <v>13494</v>
      </c>
      <c r="H528" s="181">
        <f>TRUNC(SUM(H525:H527),2)</f>
        <v>183.61</v>
      </c>
    </row>
    <row r="529" spans="2:10">
      <c r="B529" s="151"/>
      <c r="J529" s="18"/>
    </row>
    <row r="530" spans="2:10">
      <c r="B530" s="791" t="s">
        <v>16346</v>
      </c>
      <c r="C530" s="791"/>
      <c r="D530" s="791"/>
      <c r="E530" s="791"/>
      <c r="F530" s="791"/>
      <c r="G530" s="791"/>
      <c r="H530" s="791"/>
      <c r="J530" s="18"/>
    </row>
    <row r="531" spans="2:10">
      <c r="B531" s="791"/>
      <c r="C531" s="791"/>
      <c r="D531" s="791"/>
      <c r="E531" s="791"/>
      <c r="F531" s="791"/>
      <c r="G531" s="791"/>
      <c r="H531" s="791"/>
      <c r="J531" s="18"/>
    </row>
    <row r="532" spans="2:10">
      <c r="B532" s="791"/>
      <c r="C532" s="791"/>
      <c r="D532" s="791"/>
      <c r="E532" s="791"/>
      <c r="F532" s="791"/>
      <c r="G532" s="791"/>
      <c r="H532" s="791"/>
      <c r="J532" s="18"/>
    </row>
    <row r="533" spans="2:10">
      <c r="B533" s="783" t="s">
        <v>13903</v>
      </c>
      <c r="C533" s="783"/>
      <c r="D533" s="173" t="s">
        <v>13482</v>
      </c>
      <c r="E533" s="792" t="s">
        <v>16344</v>
      </c>
      <c r="F533" s="792"/>
      <c r="G533" s="792"/>
      <c r="H533" s="792"/>
      <c r="J533" s="18"/>
    </row>
    <row r="534" spans="2:10">
      <c r="B534" s="783"/>
      <c r="C534" s="783"/>
      <c r="D534" s="786" t="s">
        <v>13483</v>
      </c>
      <c r="E534" s="787" t="s">
        <v>16345</v>
      </c>
      <c r="F534" s="787"/>
      <c r="G534" s="787"/>
      <c r="H534" s="787"/>
      <c r="J534" s="18"/>
    </row>
    <row r="535" spans="2:10">
      <c r="B535" s="783"/>
      <c r="C535" s="783"/>
      <c r="D535" s="786"/>
      <c r="E535" s="787"/>
      <c r="F535" s="787"/>
      <c r="G535" s="787"/>
      <c r="H535" s="787"/>
      <c r="J535" s="18"/>
    </row>
    <row r="536" spans="2:10">
      <c r="B536" s="783"/>
      <c r="C536" s="783"/>
      <c r="D536" s="786"/>
      <c r="E536" s="787"/>
      <c r="F536" s="787"/>
      <c r="G536" s="787"/>
      <c r="H536" s="787"/>
      <c r="J536" s="18"/>
    </row>
    <row r="537" spans="2:10">
      <c r="B537" s="783"/>
      <c r="C537" s="783"/>
      <c r="D537" s="786"/>
      <c r="E537" s="787"/>
      <c r="F537" s="787"/>
      <c r="G537" s="787"/>
      <c r="H537" s="787"/>
      <c r="J537" s="18"/>
    </row>
    <row r="538" spans="2:10">
      <c r="B538" s="783"/>
      <c r="C538" s="783"/>
      <c r="D538" s="173" t="s">
        <v>13484</v>
      </c>
      <c r="E538" s="179" t="s">
        <v>211</v>
      </c>
      <c r="F538" s="788" t="s">
        <v>13485</v>
      </c>
      <c r="G538" s="789">
        <f>H545</f>
        <v>334.44</v>
      </c>
      <c r="H538" s="789"/>
      <c r="J538" s="18"/>
    </row>
    <row r="539" spans="2:10">
      <c r="B539" s="783"/>
      <c r="C539" s="783"/>
      <c r="D539" s="173" t="s">
        <v>13486</v>
      </c>
      <c r="E539" s="174">
        <v>1</v>
      </c>
      <c r="F539" s="788"/>
      <c r="G539" s="789"/>
      <c r="H539" s="789"/>
      <c r="J539" s="18"/>
    </row>
    <row r="540" spans="2:10">
      <c r="B540" s="205"/>
      <c r="C540" s="205"/>
      <c r="D540" s="183"/>
      <c r="E540" s="183"/>
      <c r="F540" s="184"/>
      <c r="G540" s="790" t="s">
        <v>13487</v>
      </c>
      <c r="H540" s="790"/>
      <c r="J540" s="18"/>
    </row>
    <row r="541" spans="2:10" ht="27.6">
      <c r="B541" s="185" t="s">
        <v>13488</v>
      </c>
      <c r="C541" s="185" t="s">
        <v>13489</v>
      </c>
      <c r="D541" s="175" t="s">
        <v>216</v>
      </c>
      <c r="E541" s="175" t="s">
        <v>316</v>
      </c>
      <c r="F541" s="186" t="s">
        <v>13490</v>
      </c>
      <c r="G541" s="171" t="s">
        <v>13491</v>
      </c>
      <c r="H541" s="175" t="s">
        <v>13492</v>
      </c>
      <c r="J541" s="18"/>
    </row>
    <row r="542" spans="2:10">
      <c r="B542" s="177" t="s">
        <v>13497</v>
      </c>
      <c r="C542" s="178">
        <v>88316</v>
      </c>
      <c r="D542" s="273" t="s">
        <v>118</v>
      </c>
      <c r="E542" s="179" t="s">
        <v>88</v>
      </c>
      <c r="F542" s="180">
        <v>0.3</v>
      </c>
      <c r="G542" s="276">
        <f>VLOOKUP(C542,SINAPIFEV2026,5,FALSE)</f>
        <v>24.25</v>
      </c>
      <c r="H542" s="176">
        <f>TRUNC($F542*G542,2)</f>
        <v>7.27</v>
      </c>
      <c r="J542" s="18"/>
    </row>
    <row r="543" spans="2:10">
      <c r="B543" s="177" t="s">
        <v>13497</v>
      </c>
      <c r="C543" s="178">
        <v>88264</v>
      </c>
      <c r="D543" s="273" t="s">
        <v>11149</v>
      </c>
      <c r="E543" s="179" t="s">
        <v>88</v>
      </c>
      <c r="F543" s="180">
        <v>0.3</v>
      </c>
      <c r="G543" s="276">
        <f>VLOOKUP(C543,SINAPIFEV2026,5,FALSE)</f>
        <v>30.42</v>
      </c>
      <c r="H543" s="176">
        <f>TRUNC($F543*G543,2)</f>
        <v>9.1199999999999992</v>
      </c>
      <c r="J543" s="18"/>
    </row>
    <row r="544" spans="2:10">
      <c r="B544" s="177" t="s">
        <v>113</v>
      </c>
      <c r="C544" s="178" t="s">
        <v>13501</v>
      </c>
      <c r="D544" s="273" t="s">
        <v>16336</v>
      </c>
      <c r="E544" s="179" t="s">
        <v>211</v>
      </c>
      <c r="F544" s="180">
        <v>1</v>
      </c>
      <c r="G544" s="276">
        <f>'MAPA DE COTAÇÕES'!G44</f>
        <v>318.04999999999995</v>
      </c>
      <c r="H544" s="176">
        <f>TRUNC($F544*G544,2)</f>
        <v>318.05</v>
      </c>
      <c r="J544" s="18"/>
    </row>
    <row r="545" spans="2:10">
      <c r="B545" s="201"/>
      <c r="C545" s="201"/>
      <c r="D545" s="201"/>
      <c r="E545" s="201"/>
      <c r="F545" s="201"/>
      <c r="G545" s="172" t="s">
        <v>13494</v>
      </c>
      <c r="H545" s="181">
        <f>TRUNC(SUM(H542:H544),2)</f>
        <v>334.44</v>
      </c>
      <c r="J545" s="18"/>
    </row>
    <row r="546" spans="2:10">
      <c r="B546" s="151"/>
      <c r="J546" s="18"/>
    </row>
    <row r="547" spans="2:10">
      <c r="B547" s="791" t="s">
        <v>16347</v>
      </c>
      <c r="C547" s="791"/>
      <c r="D547" s="791"/>
      <c r="E547" s="791"/>
      <c r="F547" s="791"/>
      <c r="G547" s="791"/>
      <c r="H547" s="791"/>
      <c r="J547" s="18"/>
    </row>
    <row r="548" spans="2:10">
      <c r="B548" s="791"/>
      <c r="C548" s="791"/>
      <c r="D548" s="791"/>
      <c r="E548" s="791"/>
      <c r="F548" s="791"/>
      <c r="G548" s="791"/>
      <c r="H548" s="791"/>
      <c r="J548" s="18"/>
    </row>
    <row r="549" spans="2:10">
      <c r="B549" s="791"/>
      <c r="C549" s="791"/>
      <c r="D549" s="791"/>
      <c r="E549" s="791"/>
      <c r="F549" s="791"/>
      <c r="G549" s="791"/>
      <c r="H549" s="791"/>
      <c r="J549" s="18"/>
    </row>
    <row r="550" spans="2:10">
      <c r="B550" s="783" t="s">
        <v>13904</v>
      </c>
      <c r="C550" s="783"/>
      <c r="D550" s="173" t="s">
        <v>13482</v>
      </c>
      <c r="E550" s="792" t="s">
        <v>16348</v>
      </c>
      <c r="F550" s="792"/>
      <c r="G550" s="792"/>
      <c r="H550" s="792"/>
      <c r="J550" s="18"/>
    </row>
    <row r="551" spans="2:10">
      <c r="B551" s="783"/>
      <c r="C551" s="783"/>
      <c r="D551" s="786" t="s">
        <v>13483</v>
      </c>
      <c r="E551" s="787" t="s">
        <v>16349</v>
      </c>
      <c r="F551" s="787"/>
      <c r="G551" s="787"/>
      <c r="H551" s="787"/>
      <c r="J551" s="18"/>
    </row>
    <row r="552" spans="2:10">
      <c r="B552" s="783"/>
      <c r="C552" s="783"/>
      <c r="D552" s="786"/>
      <c r="E552" s="787"/>
      <c r="F552" s="787"/>
      <c r="G552" s="787"/>
      <c r="H552" s="787"/>
      <c r="J552" s="18"/>
    </row>
    <row r="553" spans="2:10">
      <c r="B553" s="783"/>
      <c r="C553" s="783"/>
      <c r="D553" s="786"/>
      <c r="E553" s="787"/>
      <c r="F553" s="787"/>
      <c r="G553" s="787"/>
      <c r="H553" s="787"/>
      <c r="J553" s="18"/>
    </row>
    <row r="554" spans="2:10">
      <c r="B554" s="783"/>
      <c r="C554" s="783"/>
      <c r="D554" s="786"/>
      <c r="E554" s="787"/>
      <c r="F554" s="787"/>
      <c r="G554" s="787"/>
      <c r="H554" s="787"/>
      <c r="J554" s="18"/>
    </row>
    <row r="555" spans="2:10">
      <c r="B555" s="783"/>
      <c r="C555" s="783"/>
      <c r="D555" s="173" t="s">
        <v>13484</v>
      </c>
      <c r="E555" s="179" t="s">
        <v>109</v>
      </c>
      <c r="F555" s="788" t="s">
        <v>13485</v>
      </c>
      <c r="G555" s="789">
        <f>H566</f>
        <v>616.72</v>
      </c>
      <c r="H555" s="789"/>
      <c r="J555" s="18"/>
    </row>
    <row r="556" spans="2:10">
      <c r="B556" s="783"/>
      <c r="C556" s="783"/>
      <c r="D556" s="173" t="s">
        <v>13486</v>
      </c>
      <c r="E556" s="174">
        <v>1</v>
      </c>
      <c r="F556" s="788"/>
      <c r="G556" s="789"/>
      <c r="H556" s="789"/>
      <c r="J556" s="18"/>
    </row>
    <row r="557" spans="2:10">
      <c r="B557" s="205"/>
      <c r="C557" s="205"/>
      <c r="D557" s="206"/>
      <c r="E557" s="206"/>
      <c r="F557" s="207"/>
      <c r="G557" s="790" t="s">
        <v>13487</v>
      </c>
      <c r="H557" s="790"/>
      <c r="J557" s="18"/>
    </row>
    <row r="558" spans="2:10" ht="27.6">
      <c r="B558" s="185" t="s">
        <v>13488</v>
      </c>
      <c r="C558" s="185" t="s">
        <v>13489</v>
      </c>
      <c r="D558" s="175" t="s">
        <v>216</v>
      </c>
      <c r="E558" s="175" t="s">
        <v>316</v>
      </c>
      <c r="F558" s="186" t="s">
        <v>13490</v>
      </c>
      <c r="G558" s="171" t="s">
        <v>13491</v>
      </c>
      <c r="H558" s="175" t="s">
        <v>13492</v>
      </c>
      <c r="J558" s="18"/>
    </row>
    <row r="559" spans="2:10">
      <c r="B559" s="177" t="s">
        <v>13497</v>
      </c>
      <c r="C559" s="178">
        <v>88316</v>
      </c>
      <c r="D559" s="273" t="s">
        <v>118</v>
      </c>
      <c r="E559" s="179" t="s">
        <v>88</v>
      </c>
      <c r="F559" s="180">
        <v>0.8</v>
      </c>
      <c r="G559" s="276">
        <f>VLOOKUP(C559,SINAPIFEV2026,5,FALSE)</f>
        <v>24.25</v>
      </c>
      <c r="H559" s="176">
        <f t="shared" ref="H559:H565" si="7">TRUNC($F559*G559,2)</f>
        <v>19.399999999999999</v>
      </c>
      <c r="J559" s="18"/>
    </row>
    <row r="560" spans="2:10">
      <c r="B560" s="177" t="s">
        <v>13497</v>
      </c>
      <c r="C560" s="178">
        <v>88309</v>
      </c>
      <c r="D560" s="273" t="s">
        <v>117</v>
      </c>
      <c r="E560" s="179" t="s">
        <v>88</v>
      </c>
      <c r="F560" s="180">
        <v>0.8</v>
      </c>
      <c r="G560" s="276">
        <f>VLOOKUP(C560,SINAPIFEV2026,5,FALSE)</f>
        <v>29.98</v>
      </c>
      <c r="H560" s="176">
        <f t="shared" si="7"/>
        <v>23.98</v>
      </c>
      <c r="J560" s="18"/>
    </row>
    <row r="561" spans="2:10">
      <c r="B561" s="177" t="s">
        <v>13497</v>
      </c>
      <c r="C561" s="178">
        <v>88261</v>
      </c>
      <c r="D561" s="273" t="s">
        <v>10956</v>
      </c>
      <c r="E561" s="179" t="s">
        <v>88</v>
      </c>
      <c r="F561" s="180">
        <v>0.9</v>
      </c>
      <c r="G561" s="276">
        <f>VLOOKUP(C561,SINAPIFEV2026,5,FALSE)</f>
        <v>28.37</v>
      </c>
      <c r="H561" s="176">
        <f t="shared" si="7"/>
        <v>25.53</v>
      </c>
      <c r="J561" s="18"/>
    </row>
    <row r="562" spans="2:10" s="159" customFormat="1">
      <c r="B562" s="177" t="s">
        <v>13497</v>
      </c>
      <c r="C562" s="178">
        <v>88239</v>
      </c>
      <c r="D562" s="273" t="s">
        <v>10918</v>
      </c>
      <c r="E562" s="179" t="s">
        <v>88</v>
      </c>
      <c r="F562" s="180">
        <v>0.9</v>
      </c>
      <c r="G562" s="276">
        <f>VLOOKUP(C562,SINAPIFEV2026,5,FALSE)</f>
        <v>24.84</v>
      </c>
      <c r="H562" s="176">
        <f t="shared" si="7"/>
        <v>22.35</v>
      </c>
    </row>
    <row r="563" spans="2:10" s="159" customFormat="1" ht="27.6">
      <c r="B563" s="177" t="s">
        <v>13493</v>
      </c>
      <c r="C563" s="178">
        <v>2433</v>
      </c>
      <c r="D563" s="273" t="s">
        <v>2069</v>
      </c>
      <c r="E563" s="179" t="s">
        <v>211</v>
      </c>
      <c r="F563" s="180">
        <v>4</v>
      </c>
      <c r="G563" s="276">
        <f>VLOOKUP(C563,SINAPIFEV2026,5,FALSE)</f>
        <v>14.09</v>
      </c>
      <c r="H563" s="176">
        <f t="shared" si="7"/>
        <v>56.36</v>
      </c>
    </row>
    <row r="564" spans="2:10" s="159" customFormat="1" ht="55.2">
      <c r="B564" s="177" t="s">
        <v>13493</v>
      </c>
      <c r="C564" s="178">
        <v>4998</v>
      </c>
      <c r="D564" s="273" t="s">
        <v>3712</v>
      </c>
      <c r="E564" s="179" t="s">
        <v>109</v>
      </c>
      <c r="F564" s="180">
        <v>0.68030000000000002</v>
      </c>
      <c r="G564" s="276">
        <v>654.91999999999996</v>
      </c>
      <c r="H564" s="176">
        <f t="shared" si="7"/>
        <v>445.54</v>
      </c>
    </row>
    <row r="565" spans="2:10" s="159" customFormat="1" ht="27.6">
      <c r="B565" s="177" t="s">
        <v>13493</v>
      </c>
      <c r="C565" s="178">
        <v>38177</v>
      </c>
      <c r="D565" s="273" t="s">
        <v>2317</v>
      </c>
      <c r="E565" s="179" t="s">
        <v>211</v>
      </c>
      <c r="F565" s="180">
        <v>1</v>
      </c>
      <c r="G565" s="276">
        <f>VLOOKUP(C565,SINAPIFEV2026,5,FALSE)</f>
        <v>23.56</v>
      </c>
      <c r="H565" s="176">
        <f t="shared" si="7"/>
        <v>23.56</v>
      </c>
    </row>
    <row r="566" spans="2:10">
      <c r="B566" s="204"/>
      <c r="C566" s="204"/>
      <c r="D566" s="204"/>
      <c r="E566" s="204"/>
      <c r="F566" s="204"/>
      <c r="G566" s="172" t="s">
        <v>13494</v>
      </c>
      <c r="H566" s="181">
        <f>TRUNC(SUM(H559:H565),2)</f>
        <v>616.72</v>
      </c>
      <c r="J566" s="18"/>
    </row>
    <row r="567" spans="2:10">
      <c r="B567" s="151"/>
      <c r="J567" s="18"/>
    </row>
    <row r="568" spans="2:10">
      <c r="B568" s="791" t="s">
        <v>13921</v>
      </c>
      <c r="C568" s="791"/>
      <c r="D568" s="791"/>
      <c r="E568" s="791"/>
      <c r="F568" s="791"/>
      <c r="G568" s="791"/>
      <c r="H568" s="791"/>
      <c r="J568" s="18"/>
    </row>
    <row r="569" spans="2:10">
      <c r="B569" s="791"/>
      <c r="C569" s="791"/>
      <c r="D569" s="791"/>
      <c r="E569" s="791"/>
      <c r="F569" s="791"/>
      <c r="G569" s="791"/>
      <c r="H569" s="791"/>
      <c r="J569" s="18"/>
    </row>
    <row r="570" spans="2:10">
      <c r="B570" s="791"/>
      <c r="C570" s="791"/>
      <c r="D570" s="791"/>
      <c r="E570" s="791"/>
      <c r="F570" s="791"/>
      <c r="G570" s="791"/>
      <c r="H570" s="791"/>
      <c r="J570" s="18"/>
    </row>
    <row r="571" spans="2:10">
      <c r="B571" s="783" t="s">
        <v>13905</v>
      </c>
      <c r="C571" s="783"/>
      <c r="D571" s="173" t="s">
        <v>13482</v>
      </c>
      <c r="E571" s="792" t="s">
        <v>13918</v>
      </c>
      <c r="F571" s="792"/>
      <c r="G571" s="792"/>
      <c r="H571" s="792"/>
      <c r="J571" s="18"/>
    </row>
    <row r="572" spans="2:10">
      <c r="B572" s="783"/>
      <c r="C572" s="783"/>
      <c r="D572" s="786" t="s">
        <v>13483</v>
      </c>
      <c r="E572" s="787" t="s">
        <v>13919</v>
      </c>
      <c r="F572" s="787"/>
      <c r="G572" s="787"/>
      <c r="H572" s="787"/>
      <c r="J572" s="18"/>
    </row>
    <row r="573" spans="2:10">
      <c r="B573" s="783"/>
      <c r="C573" s="783"/>
      <c r="D573" s="786"/>
      <c r="E573" s="787"/>
      <c r="F573" s="787"/>
      <c r="G573" s="787"/>
      <c r="H573" s="787"/>
      <c r="J573" s="18"/>
    </row>
    <row r="574" spans="2:10">
      <c r="B574" s="783"/>
      <c r="C574" s="783"/>
      <c r="D574" s="786"/>
      <c r="E574" s="787"/>
      <c r="F574" s="787"/>
      <c r="G574" s="787"/>
      <c r="H574" s="787"/>
      <c r="J574" s="18"/>
    </row>
    <row r="575" spans="2:10">
      <c r="B575" s="783"/>
      <c r="C575" s="783"/>
      <c r="D575" s="786"/>
      <c r="E575" s="787"/>
      <c r="F575" s="787"/>
      <c r="G575" s="787"/>
      <c r="H575" s="787"/>
      <c r="J575" s="18"/>
    </row>
    <row r="576" spans="2:10">
      <c r="B576" s="783"/>
      <c r="C576" s="783"/>
      <c r="D576" s="173" t="s">
        <v>13484</v>
      </c>
      <c r="E576" s="179" t="s">
        <v>109</v>
      </c>
      <c r="F576" s="788" t="s">
        <v>13485</v>
      </c>
      <c r="G576" s="789">
        <f>H585</f>
        <v>214.53</v>
      </c>
      <c r="H576" s="789"/>
      <c r="J576" s="18"/>
    </row>
    <row r="577" spans="2:10">
      <c r="B577" s="783"/>
      <c r="C577" s="783"/>
      <c r="D577" s="173" t="s">
        <v>13486</v>
      </c>
      <c r="E577" s="174">
        <v>1</v>
      </c>
      <c r="F577" s="788"/>
      <c r="G577" s="789"/>
      <c r="H577" s="789"/>
      <c r="J577" s="18"/>
    </row>
    <row r="578" spans="2:10">
      <c r="B578" s="182"/>
      <c r="C578" s="182"/>
      <c r="D578" s="183"/>
      <c r="E578" s="183"/>
      <c r="F578" s="184"/>
      <c r="G578" s="790" t="s">
        <v>13487</v>
      </c>
      <c r="H578" s="790"/>
      <c r="J578" s="18"/>
    </row>
    <row r="579" spans="2:10" ht="27.6">
      <c r="B579" s="185" t="s">
        <v>13488</v>
      </c>
      <c r="C579" s="185" t="s">
        <v>13489</v>
      </c>
      <c r="D579" s="175" t="s">
        <v>216</v>
      </c>
      <c r="E579" s="175" t="s">
        <v>316</v>
      </c>
      <c r="F579" s="186" t="s">
        <v>13490</v>
      </c>
      <c r="G579" s="171" t="s">
        <v>13491</v>
      </c>
      <c r="H579" s="175" t="s">
        <v>13492</v>
      </c>
      <c r="J579" s="18"/>
    </row>
    <row r="580" spans="2:10">
      <c r="B580" s="177" t="s">
        <v>13497</v>
      </c>
      <c r="C580" s="178">
        <v>88239</v>
      </c>
      <c r="D580" s="273" t="s">
        <v>10918</v>
      </c>
      <c r="E580" s="179" t="s">
        <v>88</v>
      </c>
      <c r="F580" s="180">
        <v>0.92300000000000004</v>
      </c>
      <c r="G580" s="276">
        <f>VLOOKUP(C580,SINAPIFEV2026,5,FALSE)</f>
        <v>24.84</v>
      </c>
      <c r="H580" s="176">
        <f>TRUNC($F580*G580,2)</f>
        <v>22.92</v>
      </c>
      <c r="J580" s="18"/>
    </row>
    <row r="581" spans="2:10">
      <c r="B581" s="177" t="s">
        <v>13497</v>
      </c>
      <c r="C581" s="178">
        <v>88262</v>
      </c>
      <c r="D581" s="273" t="s">
        <v>10957</v>
      </c>
      <c r="E581" s="179" t="s">
        <v>88</v>
      </c>
      <c r="F581" s="180">
        <v>0.92300000000000004</v>
      </c>
      <c r="G581" s="276">
        <f>VLOOKUP(C581,SINAPIFEV2026,5,FALSE)</f>
        <v>29.38</v>
      </c>
      <c r="H581" s="176">
        <f>TRUNC($F581*G581,2)</f>
        <v>27.11</v>
      </c>
      <c r="J581" s="18"/>
    </row>
    <row r="582" spans="2:10">
      <c r="B582" s="177" t="s">
        <v>13493</v>
      </c>
      <c r="C582" s="178">
        <v>5061</v>
      </c>
      <c r="D582" s="273" t="s">
        <v>3837</v>
      </c>
      <c r="E582" s="179" t="s">
        <v>205</v>
      </c>
      <c r="F582" s="180">
        <v>7.6899999999999996E-2</v>
      </c>
      <c r="G582" s="276">
        <f>VLOOKUP(C582,SINAPIFEV2026,5,FALSE)</f>
        <v>15.96</v>
      </c>
      <c r="H582" s="176">
        <f>TRUNC($F582*G582,2)</f>
        <v>1.22</v>
      </c>
      <c r="J582" s="18"/>
    </row>
    <row r="583" spans="2:10" ht="27.6">
      <c r="B583" s="177" t="s">
        <v>13493</v>
      </c>
      <c r="C583" s="178">
        <v>4513</v>
      </c>
      <c r="D583" s="273" t="s">
        <v>1099</v>
      </c>
      <c r="E583" s="179" t="s">
        <v>110</v>
      </c>
      <c r="F583" s="180">
        <v>3.23</v>
      </c>
      <c r="G583" s="276">
        <f>VLOOKUP(C583,SINAPIFEV2026,5,FALSE)</f>
        <v>7.71</v>
      </c>
      <c r="H583" s="176">
        <f>TRUNC($F583*G583,2)</f>
        <v>24.9</v>
      </c>
      <c r="J583" s="18"/>
    </row>
    <row r="584" spans="2:10" ht="41.4">
      <c r="B584" s="177" t="s">
        <v>13493</v>
      </c>
      <c r="C584" s="178">
        <v>3993</v>
      </c>
      <c r="D584" s="273" t="s">
        <v>4149</v>
      </c>
      <c r="E584" s="179" t="s">
        <v>109</v>
      </c>
      <c r="F584" s="180">
        <v>1</v>
      </c>
      <c r="G584" s="276">
        <f>VLOOKUP(C584,SINAPIFEV2026,5,FALSE)</f>
        <v>138.38</v>
      </c>
      <c r="H584" s="176">
        <f>TRUNC($F584*G584,2)</f>
        <v>138.38</v>
      </c>
      <c r="J584" s="18"/>
    </row>
    <row r="585" spans="2:10">
      <c r="B585" s="201"/>
      <c r="C585" s="201"/>
      <c r="D585" s="201"/>
      <c r="E585" s="201"/>
      <c r="F585" s="201"/>
      <c r="G585" s="172" t="s">
        <v>13494</v>
      </c>
      <c r="H585" s="181">
        <f>TRUNC(SUM(H580:H584),2)</f>
        <v>214.53</v>
      </c>
      <c r="J585" s="18"/>
    </row>
    <row r="586" spans="2:10">
      <c r="B586" s="151"/>
      <c r="J586" s="18"/>
    </row>
    <row r="587" spans="2:10">
      <c r="B587" s="791" t="s">
        <v>13926</v>
      </c>
      <c r="C587" s="791"/>
      <c r="D587" s="791"/>
      <c r="E587" s="791"/>
      <c r="F587" s="791"/>
      <c r="G587" s="791"/>
      <c r="H587" s="791"/>
      <c r="J587" s="18"/>
    </row>
    <row r="588" spans="2:10">
      <c r="B588" s="791"/>
      <c r="C588" s="791"/>
      <c r="D588" s="791"/>
      <c r="E588" s="791"/>
      <c r="F588" s="791"/>
      <c r="G588" s="791"/>
      <c r="H588" s="791"/>
      <c r="J588" s="18"/>
    </row>
    <row r="589" spans="2:10">
      <c r="B589" s="791"/>
      <c r="C589" s="791"/>
      <c r="D589" s="791"/>
      <c r="E589" s="791"/>
      <c r="F589" s="791"/>
      <c r="G589" s="791"/>
      <c r="H589" s="791"/>
      <c r="J589" s="18"/>
    </row>
    <row r="590" spans="2:10">
      <c r="B590" s="783" t="s">
        <v>13907</v>
      </c>
      <c r="C590" s="783"/>
      <c r="D590" s="173" t="s">
        <v>13482</v>
      </c>
      <c r="E590" s="792" t="s">
        <v>13923</v>
      </c>
      <c r="F590" s="792"/>
      <c r="G590" s="792"/>
      <c r="H590" s="792"/>
      <c r="J590" s="18"/>
    </row>
    <row r="591" spans="2:10">
      <c r="B591" s="783"/>
      <c r="C591" s="783"/>
      <c r="D591" s="786" t="s">
        <v>13483</v>
      </c>
      <c r="E591" s="787" t="s">
        <v>13925</v>
      </c>
      <c r="F591" s="787"/>
      <c r="G591" s="787"/>
      <c r="H591" s="787"/>
      <c r="J591" s="18"/>
    </row>
    <row r="592" spans="2:10">
      <c r="B592" s="783"/>
      <c r="C592" s="783"/>
      <c r="D592" s="786"/>
      <c r="E592" s="787"/>
      <c r="F592" s="787"/>
      <c r="G592" s="787"/>
      <c r="H592" s="787"/>
      <c r="J592" s="18"/>
    </row>
    <row r="593" spans="2:10">
      <c r="B593" s="783"/>
      <c r="C593" s="783"/>
      <c r="D593" s="786"/>
      <c r="E593" s="787"/>
      <c r="F593" s="787"/>
      <c r="G593" s="787"/>
      <c r="H593" s="787"/>
      <c r="J593" s="18"/>
    </row>
    <row r="594" spans="2:10">
      <c r="B594" s="783"/>
      <c r="C594" s="783"/>
      <c r="D594" s="786"/>
      <c r="E594" s="787"/>
      <c r="F594" s="787"/>
      <c r="G594" s="787"/>
      <c r="H594" s="787"/>
      <c r="J594" s="18"/>
    </row>
    <row r="595" spans="2:10">
      <c r="B595" s="783"/>
      <c r="C595" s="783"/>
      <c r="D595" s="173" t="s">
        <v>13484</v>
      </c>
      <c r="E595" s="179" t="s">
        <v>211</v>
      </c>
      <c r="F595" s="788" t="s">
        <v>13485</v>
      </c>
      <c r="G595" s="789">
        <f>H625</f>
        <v>3778.37</v>
      </c>
      <c r="H595" s="789"/>
      <c r="J595" s="18"/>
    </row>
    <row r="596" spans="2:10">
      <c r="B596" s="783"/>
      <c r="C596" s="783"/>
      <c r="D596" s="173" t="s">
        <v>13486</v>
      </c>
      <c r="E596" s="174">
        <v>1</v>
      </c>
      <c r="F596" s="788"/>
      <c r="G596" s="789"/>
      <c r="H596" s="789"/>
      <c r="J596" s="18"/>
    </row>
    <row r="597" spans="2:10">
      <c r="B597" s="205"/>
      <c r="C597" s="205"/>
      <c r="D597" s="206"/>
      <c r="E597" s="206"/>
      <c r="F597" s="207"/>
      <c r="G597" s="790" t="s">
        <v>13487</v>
      </c>
      <c r="H597" s="790"/>
      <c r="J597" s="18"/>
    </row>
    <row r="598" spans="2:10" ht="27.6">
      <c r="B598" s="185" t="s">
        <v>13488</v>
      </c>
      <c r="C598" s="185" t="s">
        <v>13489</v>
      </c>
      <c r="D598" s="175" t="s">
        <v>216</v>
      </c>
      <c r="E598" s="175" t="s">
        <v>316</v>
      </c>
      <c r="F598" s="186" t="s">
        <v>13490</v>
      </c>
      <c r="G598" s="171" t="s">
        <v>13491</v>
      </c>
      <c r="H598" s="175" t="s">
        <v>13492</v>
      </c>
      <c r="J598" s="18"/>
    </row>
    <row r="599" spans="2:10">
      <c r="B599" s="177" t="s">
        <v>13497</v>
      </c>
      <c r="C599" s="178">
        <v>88316</v>
      </c>
      <c r="D599" s="273" t="s">
        <v>118</v>
      </c>
      <c r="E599" s="179" t="s">
        <v>88</v>
      </c>
      <c r="F599" s="180">
        <v>12.5</v>
      </c>
      <c r="G599" s="276">
        <f t="shared" ref="G599:G624" si="8">VLOOKUP(C599,SINAPIFEV2026,5,FALSE)</f>
        <v>24.25</v>
      </c>
      <c r="H599" s="176">
        <f t="shared" ref="H599:H617" si="9">TRUNC($F599*G599,2)</f>
        <v>303.12</v>
      </c>
      <c r="J599" s="18"/>
    </row>
    <row r="600" spans="2:10">
      <c r="B600" s="177" t="s">
        <v>13497</v>
      </c>
      <c r="C600" s="178">
        <v>88309</v>
      </c>
      <c r="D600" s="273" t="s">
        <v>117</v>
      </c>
      <c r="E600" s="179" t="s">
        <v>88</v>
      </c>
      <c r="F600" s="180">
        <v>1.91</v>
      </c>
      <c r="G600" s="276">
        <f t="shared" si="8"/>
        <v>29.98</v>
      </c>
      <c r="H600" s="176">
        <f t="shared" si="9"/>
        <v>57.26</v>
      </c>
      <c r="J600" s="18"/>
    </row>
    <row r="601" spans="2:10">
      <c r="B601" s="177" t="s">
        <v>13497</v>
      </c>
      <c r="C601" s="178">
        <v>88256</v>
      </c>
      <c r="D601" s="273" t="s">
        <v>10951</v>
      </c>
      <c r="E601" s="179" t="s">
        <v>88</v>
      </c>
      <c r="F601" s="180">
        <v>5.5</v>
      </c>
      <c r="G601" s="276">
        <f t="shared" si="8"/>
        <v>29.84</v>
      </c>
      <c r="H601" s="176">
        <f t="shared" si="9"/>
        <v>164.12</v>
      </c>
      <c r="J601" s="18"/>
    </row>
    <row r="602" spans="2:10">
      <c r="B602" s="177" t="s">
        <v>13497</v>
      </c>
      <c r="C602" s="178">
        <v>88245</v>
      </c>
      <c r="D602" s="273" t="s">
        <v>10929</v>
      </c>
      <c r="E602" s="179" t="s">
        <v>88</v>
      </c>
      <c r="F602" s="180">
        <v>2.34</v>
      </c>
      <c r="G602" s="276">
        <f t="shared" si="8"/>
        <v>29.76</v>
      </c>
      <c r="H602" s="176">
        <f t="shared" si="9"/>
        <v>69.63</v>
      </c>
      <c r="J602" s="18"/>
    </row>
    <row r="603" spans="2:10">
      <c r="B603" s="177" t="s">
        <v>13497</v>
      </c>
      <c r="C603" s="178">
        <v>88238</v>
      </c>
      <c r="D603" s="273" t="s">
        <v>10917</v>
      </c>
      <c r="E603" s="179" t="s">
        <v>88</v>
      </c>
      <c r="F603" s="180">
        <v>2.34</v>
      </c>
      <c r="G603" s="276">
        <f t="shared" si="8"/>
        <v>25.16</v>
      </c>
      <c r="H603" s="176">
        <f t="shared" si="9"/>
        <v>58.87</v>
      </c>
      <c r="J603" s="18"/>
    </row>
    <row r="604" spans="2:10">
      <c r="B604" s="177" t="s">
        <v>13497</v>
      </c>
      <c r="C604" s="178">
        <v>88262</v>
      </c>
      <c r="D604" s="273" t="s">
        <v>10957</v>
      </c>
      <c r="E604" s="179" t="s">
        <v>88</v>
      </c>
      <c r="F604" s="180">
        <v>3.5</v>
      </c>
      <c r="G604" s="276">
        <f t="shared" si="8"/>
        <v>29.38</v>
      </c>
      <c r="H604" s="176">
        <f t="shared" si="9"/>
        <v>102.83</v>
      </c>
      <c r="J604" s="18"/>
    </row>
    <row r="605" spans="2:10">
      <c r="B605" s="177" t="s">
        <v>13497</v>
      </c>
      <c r="C605" s="178">
        <v>88239</v>
      </c>
      <c r="D605" s="273" t="s">
        <v>10918</v>
      </c>
      <c r="E605" s="179" t="s">
        <v>88</v>
      </c>
      <c r="F605" s="180">
        <v>3.5</v>
      </c>
      <c r="G605" s="276">
        <f t="shared" si="8"/>
        <v>24.84</v>
      </c>
      <c r="H605" s="176">
        <f t="shared" si="9"/>
        <v>86.94</v>
      </c>
      <c r="J605" s="18"/>
    </row>
    <row r="606" spans="2:10">
      <c r="B606" s="177" t="s">
        <v>13497</v>
      </c>
      <c r="C606" s="178">
        <v>100301</v>
      </c>
      <c r="D606" s="273" t="s">
        <v>10924</v>
      </c>
      <c r="E606" s="179" t="s">
        <v>88</v>
      </c>
      <c r="F606" s="180">
        <v>3.5</v>
      </c>
      <c r="G606" s="276">
        <f t="shared" si="8"/>
        <v>26.88</v>
      </c>
      <c r="H606" s="176">
        <f t="shared" si="9"/>
        <v>94.08</v>
      </c>
      <c r="J606" s="18"/>
    </row>
    <row r="607" spans="2:10" ht="27.6">
      <c r="B607" s="177" t="s">
        <v>13493</v>
      </c>
      <c r="C607" s="178">
        <v>4512</v>
      </c>
      <c r="D607" s="273" t="s">
        <v>4057</v>
      </c>
      <c r="E607" s="179" t="s">
        <v>110</v>
      </c>
      <c r="F607" s="180">
        <v>2.25</v>
      </c>
      <c r="G607" s="276">
        <f t="shared" si="8"/>
        <v>2.65</v>
      </c>
      <c r="H607" s="176">
        <f t="shared" si="9"/>
        <v>5.96</v>
      </c>
      <c r="J607" s="18"/>
    </row>
    <row r="608" spans="2:10">
      <c r="B608" s="177" t="s">
        <v>13493</v>
      </c>
      <c r="C608" s="178">
        <v>7307</v>
      </c>
      <c r="D608" s="273" t="s">
        <v>2427</v>
      </c>
      <c r="E608" s="179" t="s">
        <v>71</v>
      </c>
      <c r="F608" s="180">
        <v>0.85</v>
      </c>
      <c r="G608" s="276">
        <f t="shared" si="8"/>
        <v>50.02</v>
      </c>
      <c r="H608" s="176">
        <f t="shared" si="9"/>
        <v>42.51</v>
      </c>
      <c r="J608" s="18"/>
    </row>
    <row r="609" spans="2:10" ht="27.6">
      <c r="B609" s="177" t="s">
        <v>13493</v>
      </c>
      <c r="C609" s="178">
        <v>21014</v>
      </c>
      <c r="D609" s="273" t="s">
        <v>4688</v>
      </c>
      <c r="E609" s="179" t="s">
        <v>110</v>
      </c>
      <c r="F609" s="180">
        <v>11</v>
      </c>
      <c r="G609" s="276">
        <f t="shared" si="8"/>
        <v>82.55</v>
      </c>
      <c r="H609" s="176">
        <f t="shared" si="9"/>
        <v>908.05</v>
      </c>
      <c r="J609" s="18"/>
    </row>
    <row r="610" spans="2:10">
      <c r="B610" s="177" t="s">
        <v>13493</v>
      </c>
      <c r="C610" s="178">
        <v>5061</v>
      </c>
      <c r="D610" s="273" t="s">
        <v>3837</v>
      </c>
      <c r="E610" s="179" t="s">
        <v>205</v>
      </c>
      <c r="F610" s="180">
        <v>0.45</v>
      </c>
      <c r="G610" s="276">
        <f t="shared" si="8"/>
        <v>15.96</v>
      </c>
      <c r="H610" s="176">
        <f t="shared" si="9"/>
        <v>7.18</v>
      </c>
      <c r="J610" s="18"/>
    </row>
    <row r="611" spans="2:10" ht="41.4">
      <c r="B611" s="177" t="s">
        <v>13493</v>
      </c>
      <c r="C611" s="178">
        <v>1347</v>
      </c>
      <c r="D611" s="273" t="s">
        <v>1389</v>
      </c>
      <c r="E611" s="179" t="s">
        <v>109</v>
      </c>
      <c r="F611" s="180">
        <v>3.3</v>
      </c>
      <c r="G611" s="276">
        <f t="shared" si="8"/>
        <v>51.14</v>
      </c>
      <c r="H611" s="176">
        <f t="shared" si="9"/>
        <v>168.76</v>
      </c>
      <c r="J611" s="18"/>
    </row>
    <row r="612" spans="2:10" ht="27.6">
      <c r="B612" s="177" t="s">
        <v>13493</v>
      </c>
      <c r="C612" s="178">
        <v>3731</v>
      </c>
      <c r="D612" s="273" t="s">
        <v>2801</v>
      </c>
      <c r="E612" s="179" t="s">
        <v>109</v>
      </c>
      <c r="F612" s="180">
        <v>4.3499999999999996</v>
      </c>
      <c r="G612" s="276">
        <f t="shared" si="8"/>
        <v>75.61</v>
      </c>
      <c r="H612" s="176">
        <f t="shared" si="9"/>
        <v>328.9</v>
      </c>
      <c r="J612" s="18"/>
    </row>
    <row r="613" spans="2:10">
      <c r="B613" s="177" t="s">
        <v>13493</v>
      </c>
      <c r="C613" s="178">
        <v>7311</v>
      </c>
      <c r="D613" s="273" t="s">
        <v>4550</v>
      </c>
      <c r="E613" s="179" t="s">
        <v>71</v>
      </c>
      <c r="F613" s="180">
        <v>1.1000000000000001</v>
      </c>
      <c r="G613" s="276">
        <f t="shared" si="8"/>
        <v>47.89</v>
      </c>
      <c r="H613" s="176">
        <f t="shared" si="9"/>
        <v>52.67</v>
      </c>
      <c r="J613" s="18"/>
    </row>
    <row r="614" spans="2:10" ht="27.6">
      <c r="B614" s="177" t="s">
        <v>13493</v>
      </c>
      <c r="C614" s="178">
        <v>21006</v>
      </c>
      <c r="D614" s="273" t="s">
        <v>4655</v>
      </c>
      <c r="E614" s="179" t="s">
        <v>110</v>
      </c>
      <c r="F614" s="180">
        <v>10.5</v>
      </c>
      <c r="G614" s="276">
        <f t="shared" si="8"/>
        <v>73.790000000000006</v>
      </c>
      <c r="H614" s="176">
        <f t="shared" si="9"/>
        <v>774.79</v>
      </c>
      <c r="J614" s="18"/>
    </row>
    <row r="615" spans="2:10" ht="27.6">
      <c r="B615" s="177" t="s">
        <v>13493</v>
      </c>
      <c r="C615" s="178">
        <v>2692</v>
      </c>
      <c r="D615" s="273" t="s">
        <v>1977</v>
      </c>
      <c r="E615" s="179" t="s">
        <v>71</v>
      </c>
      <c r="F615" s="180">
        <v>1.8</v>
      </c>
      <c r="G615" s="276">
        <f t="shared" si="8"/>
        <v>7.59</v>
      </c>
      <c r="H615" s="176">
        <f t="shared" si="9"/>
        <v>13.66</v>
      </c>
      <c r="J615" s="18"/>
    </row>
    <row r="616" spans="2:10" ht="27.6">
      <c r="B616" s="177" t="s">
        <v>13493</v>
      </c>
      <c r="C616" s="178">
        <v>4721</v>
      </c>
      <c r="D616" s="273" t="s">
        <v>3508</v>
      </c>
      <c r="E616" s="179" t="s">
        <v>217</v>
      </c>
      <c r="F616" s="180">
        <v>0.16</v>
      </c>
      <c r="G616" s="276">
        <f t="shared" si="8"/>
        <v>108.35</v>
      </c>
      <c r="H616" s="176">
        <f t="shared" si="9"/>
        <v>17.329999999999998</v>
      </c>
      <c r="J616" s="18"/>
    </row>
    <row r="617" spans="2:10" ht="27.6">
      <c r="B617" s="177" t="s">
        <v>13493</v>
      </c>
      <c r="C617" s="178">
        <v>4720</v>
      </c>
      <c r="D617" s="273" t="s">
        <v>3507</v>
      </c>
      <c r="E617" s="179" t="s">
        <v>217</v>
      </c>
      <c r="F617" s="180">
        <v>0.38</v>
      </c>
      <c r="G617" s="276">
        <f t="shared" si="8"/>
        <v>125.09</v>
      </c>
      <c r="H617" s="176">
        <f t="shared" si="9"/>
        <v>47.53</v>
      </c>
      <c r="J617" s="18"/>
    </row>
    <row r="618" spans="2:10">
      <c r="B618" s="177" t="s">
        <v>13493</v>
      </c>
      <c r="C618" s="178">
        <v>3768</v>
      </c>
      <c r="D618" s="273" t="s">
        <v>2834</v>
      </c>
      <c r="E618" s="179" t="s">
        <v>211</v>
      </c>
      <c r="F618" s="180">
        <v>2.1</v>
      </c>
      <c r="G618" s="276">
        <f t="shared" si="8"/>
        <v>2.42</v>
      </c>
      <c r="H618" s="176">
        <f t="shared" ref="H618:H623" si="10">TRUNC($F618*G618,2)</f>
        <v>5.08</v>
      </c>
      <c r="J618" s="18"/>
    </row>
    <row r="619" spans="2:10" ht="27.6">
      <c r="B619" s="177" t="s">
        <v>13493</v>
      </c>
      <c r="C619" s="178">
        <v>43132</v>
      </c>
      <c r="D619" s="273" t="s">
        <v>588</v>
      </c>
      <c r="E619" s="179" t="s">
        <v>205</v>
      </c>
      <c r="F619" s="180">
        <v>0.59</v>
      </c>
      <c r="G619" s="276">
        <f t="shared" si="8"/>
        <v>17.5</v>
      </c>
      <c r="H619" s="176">
        <f t="shared" si="10"/>
        <v>10.32</v>
      </c>
      <c r="J619" s="18"/>
    </row>
    <row r="620" spans="2:10">
      <c r="B620" s="177" t="s">
        <v>13493</v>
      </c>
      <c r="C620" s="178">
        <v>1379</v>
      </c>
      <c r="D620" s="273" t="s">
        <v>1413</v>
      </c>
      <c r="E620" s="179" t="s">
        <v>205</v>
      </c>
      <c r="F620" s="180">
        <v>112</v>
      </c>
      <c r="G620" s="276">
        <f t="shared" si="8"/>
        <v>0.86</v>
      </c>
      <c r="H620" s="176">
        <f t="shared" si="10"/>
        <v>96.32</v>
      </c>
      <c r="J620" s="18"/>
    </row>
    <row r="621" spans="2:10">
      <c r="B621" s="177" t="s">
        <v>13493</v>
      </c>
      <c r="C621" s="178">
        <v>1106</v>
      </c>
      <c r="D621" s="273" t="s">
        <v>1203</v>
      </c>
      <c r="E621" s="179" t="s">
        <v>205</v>
      </c>
      <c r="F621" s="180">
        <v>7.28</v>
      </c>
      <c r="G621" s="276">
        <f t="shared" si="8"/>
        <v>1.7</v>
      </c>
      <c r="H621" s="176">
        <f t="shared" si="10"/>
        <v>12.37</v>
      </c>
      <c r="J621" s="18"/>
    </row>
    <row r="622" spans="2:10">
      <c r="B622" s="177" t="s">
        <v>13493</v>
      </c>
      <c r="C622" s="178">
        <v>10998</v>
      </c>
      <c r="D622" s="273" t="s">
        <v>2109</v>
      </c>
      <c r="E622" s="179" t="s">
        <v>205</v>
      </c>
      <c r="F622" s="180">
        <v>0.85</v>
      </c>
      <c r="G622" s="276">
        <f t="shared" si="8"/>
        <v>30.45</v>
      </c>
      <c r="H622" s="176">
        <f t="shared" si="10"/>
        <v>25.88</v>
      </c>
      <c r="J622" s="18"/>
    </row>
    <row r="623" spans="2:10">
      <c r="B623" s="177" t="s">
        <v>13493</v>
      </c>
      <c r="C623" s="178">
        <v>34</v>
      </c>
      <c r="D623" s="273" t="s">
        <v>375</v>
      </c>
      <c r="E623" s="179" t="s">
        <v>205</v>
      </c>
      <c r="F623" s="180">
        <v>33.5</v>
      </c>
      <c r="G623" s="276">
        <f t="shared" si="8"/>
        <v>7.41</v>
      </c>
      <c r="H623" s="176">
        <f t="shared" si="10"/>
        <v>248.23</v>
      </c>
      <c r="J623" s="18"/>
    </row>
    <row r="624" spans="2:10" ht="27.6">
      <c r="B624" s="177" t="s">
        <v>13493</v>
      </c>
      <c r="C624" s="178">
        <v>367</v>
      </c>
      <c r="D624" s="273" t="s">
        <v>591</v>
      </c>
      <c r="E624" s="179" t="s">
        <v>217</v>
      </c>
      <c r="F624" s="180">
        <v>0.5</v>
      </c>
      <c r="G624" s="276">
        <f t="shared" si="8"/>
        <v>151.96</v>
      </c>
      <c r="H624" s="176">
        <f>TRUNC($F624*G624,2)</f>
        <v>75.98</v>
      </c>
      <c r="J624" s="18"/>
    </row>
    <row r="625" spans="2:10">
      <c r="B625" s="201"/>
      <c r="C625" s="201"/>
      <c r="D625" s="201"/>
      <c r="E625" s="201"/>
      <c r="F625" s="201"/>
      <c r="G625" s="172" t="s">
        <v>13494</v>
      </c>
      <c r="H625" s="181">
        <f>TRUNC(SUM(H599:H624),2)</f>
        <v>3778.37</v>
      </c>
      <c r="J625" s="18"/>
    </row>
    <row r="626" spans="2:10">
      <c r="B626" s="151"/>
      <c r="J626" s="18"/>
    </row>
    <row r="627" spans="2:10">
      <c r="B627" s="791" t="s">
        <v>13931</v>
      </c>
      <c r="C627" s="791"/>
      <c r="D627" s="791"/>
      <c r="E627" s="791"/>
      <c r="F627" s="791"/>
      <c r="G627" s="791"/>
      <c r="H627" s="791"/>
      <c r="J627" s="18"/>
    </row>
    <row r="628" spans="2:10">
      <c r="B628" s="791"/>
      <c r="C628" s="791"/>
      <c r="D628" s="791"/>
      <c r="E628" s="791"/>
      <c r="F628" s="791"/>
      <c r="G628" s="791"/>
      <c r="H628" s="791"/>
      <c r="J628" s="18"/>
    </row>
    <row r="629" spans="2:10">
      <c r="B629" s="791"/>
      <c r="C629" s="791"/>
      <c r="D629" s="791"/>
      <c r="E629" s="791"/>
      <c r="F629" s="791"/>
      <c r="G629" s="791"/>
      <c r="H629" s="791"/>
      <c r="J629" s="18"/>
    </row>
    <row r="630" spans="2:10">
      <c r="B630" s="783" t="s">
        <v>13911</v>
      </c>
      <c r="C630" s="783"/>
      <c r="D630" s="173" t="s">
        <v>13482</v>
      </c>
      <c r="E630" s="792" t="s">
        <v>13928</v>
      </c>
      <c r="F630" s="792"/>
      <c r="G630" s="792"/>
      <c r="H630" s="792"/>
      <c r="J630" s="18"/>
    </row>
    <row r="631" spans="2:10">
      <c r="B631" s="783"/>
      <c r="C631" s="783"/>
      <c r="D631" s="786" t="s">
        <v>13483</v>
      </c>
      <c r="E631" s="787" t="s">
        <v>13929</v>
      </c>
      <c r="F631" s="787"/>
      <c r="G631" s="787"/>
      <c r="H631" s="787"/>
      <c r="J631" s="18"/>
    </row>
    <row r="632" spans="2:10">
      <c r="B632" s="783"/>
      <c r="C632" s="783"/>
      <c r="D632" s="786"/>
      <c r="E632" s="787"/>
      <c r="F632" s="787"/>
      <c r="G632" s="787"/>
      <c r="H632" s="787"/>
      <c r="J632" s="18"/>
    </row>
    <row r="633" spans="2:10">
      <c r="B633" s="783"/>
      <c r="C633" s="783"/>
      <c r="D633" s="786"/>
      <c r="E633" s="787"/>
      <c r="F633" s="787"/>
      <c r="G633" s="787"/>
      <c r="H633" s="787"/>
      <c r="J633" s="18"/>
    </row>
    <row r="634" spans="2:10">
      <c r="B634" s="783"/>
      <c r="C634" s="783"/>
      <c r="D634" s="786"/>
      <c r="E634" s="787"/>
      <c r="F634" s="787"/>
      <c r="G634" s="787"/>
      <c r="H634" s="787"/>
      <c r="J634" s="18"/>
    </row>
    <row r="635" spans="2:10">
      <c r="B635" s="783"/>
      <c r="C635" s="783"/>
      <c r="D635" s="173" t="s">
        <v>13484</v>
      </c>
      <c r="E635" s="179" t="s">
        <v>109</v>
      </c>
      <c r="F635" s="788" t="s">
        <v>13485</v>
      </c>
      <c r="G635" s="789">
        <f>H644</f>
        <v>193.41</v>
      </c>
      <c r="H635" s="789"/>
      <c r="J635" s="18"/>
    </row>
    <row r="636" spans="2:10">
      <c r="B636" s="783"/>
      <c r="C636" s="783"/>
      <c r="D636" s="173" t="s">
        <v>13486</v>
      </c>
      <c r="E636" s="174">
        <v>1</v>
      </c>
      <c r="F636" s="788"/>
      <c r="G636" s="789"/>
      <c r="H636" s="789"/>
      <c r="J636" s="18"/>
    </row>
    <row r="637" spans="2:10">
      <c r="B637" s="182"/>
      <c r="C637" s="182"/>
      <c r="D637" s="183"/>
      <c r="E637" s="183"/>
      <c r="F637" s="184"/>
      <c r="G637" s="790" t="s">
        <v>13487</v>
      </c>
      <c r="H637" s="790"/>
      <c r="J637" s="18"/>
    </row>
    <row r="638" spans="2:10" ht="27.6">
      <c r="B638" s="185" t="s">
        <v>13488</v>
      </c>
      <c r="C638" s="185" t="s">
        <v>13489</v>
      </c>
      <c r="D638" s="175" t="s">
        <v>216</v>
      </c>
      <c r="E638" s="175" t="s">
        <v>316</v>
      </c>
      <c r="F638" s="186" t="s">
        <v>13490</v>
      </c>
      <c r="G638" s="171" t="s">
        <v>13491</v>
      </c>
      <c r="H638" s="175" t="s">
        <v>13492</v>
      </c>
      <c r="J638" s="18"/>
    </row>
    <row r="639" spans="2:10">
      <c r="B639" s="177" t="s">
        <v>13497</v>
      </c>
      <c r="C639" s="178">
        <v>88315</v>
      </c>
      <c r="D639" s="273" t="s">
        <v>11219</v>
      </c>
      <c r="E639" s="179" t="s">
        <v>88</v>
      </c>
      <c r="F639" s="180">
        <v>0.5</v>
      </c>
      <c r="G639" s="276">
        <f>VLOOKUP(C639,SINAPIFEV2026,5,FALSE)</f>
        <v>29.76</v>
      </c>
      <c r="H639" s="176">
        <f>TRUNC($F639*G639,2)</f>
        <v>14.88</v>
      </c>
      <c r="J639" s="18"/>
    </row>
    <row r="640" spans="2:10">
      <c r="B640" s="177" t="s">
        <v>13497</v>
      </c>
      <c r="C640" s="178">
        <v>88316</v>
      </c>
      <c r="D640" s="273" t="s">
        <v>118</v>
      </c>
      <c r="E640" s="179" t="s">
        <v>88</v>
      </c>
      <c r="F640" s="180">
        <v>0.95</v>
      </c>
      <c r="G640" s="276">
        <f>VLOOKUP(C640,SINAPIFEV2026,5,FALSE)</f>
        <v>24.25</v>
      </c>
      <c r="H640" s="176">
        <f>TRUNC($F640*G640,2)</f>
        <v>23.03</v>
      </c>
      <c r="J640" s="18"/>
    </row>
    <row r="641" spans="2:10" ht="27.6">
      <c r="B641" s="177" t="s">
        <v>13493</v>
      </c>
      <c r="C641" s="178">
        <v>552</v>
      </c>
      <c r="D641" s="273" t="s">
        <v>709</v>
      </c>
      <c r="E641" s="179" t="s">
        <v>110</v>
      </c>
      <c r="F641" s="180">
        <v>0.4</v>
      </c>
      <c r="G641" s="276">
        <f>VLOOKUP(C641,SINAPIFEV2026,5,FALSE)</f>
        <v>17.559999999999999</v>
      </c>
      <c r="H641" s="176">
        <f>TRUNC($F641*G641,2)</f>
        <v>7.02</v>
      </c>
      <c r="J641" s="18"/>
    </row>
    <row r="642" spans="2:10">
      <c r="B642" s="177" t="s">
        <v>13493</v>
      </c>
      <c r="C642" s="178">
        <v>10997</v>
      </c>
      <c r="D642" s="273" t="s">
        <v>2112</v>
      </c>
      <c r="E642" s="179" t="s">
        <v>205</v>
      </c>
      <c r="F642" s="180">
        <v>0.04</v>
      </c>
      <c r="G642" s="276">
        <f>VLOOKUP(C642,SINAPIFEV2026,5,FALSE)</f>
        <v>29.05</v>
      </c>
      <c r="H642" s="176">
        <f>TRUNC($F642*G642,2)</f>
        <v>1.1599999999999999</v>
      </c>
      <c r="J642" s="18"/>
    </row>
    <row r="643" spans="2:10" ht="27.6">
      <c r="B643" s="177" t="s">
        <v>13493</v>
      </c>
      <c r="C643" s="178">
        <v>10932</v>
      </c>
      <c r="D643" s="273" t="s">
        <v>4435</v>
      </c>
      <c r="E643" s="179" t="s">
        <v>109</v>
      </c>
      <c r="F643" s="180">
        <v>1.05</v>
      </c>
      <c r="G643" s="276">
        <f>VLOOKUP(C643,SINAPIFEV2026,5,FALSE)</f>
        <v>140.31</v>
      </c>
      <c r="H643" s="176">
        <f>TRUNC($F643*G643,2)</f>
        <v>147.32</v>
      </c>
      <c r="J643" s="18"/>
    </row>
    <row r="644" spans="2:10">
      <c r="B644" s="201"/>
      <c r="C644" s="201"/>
      <c r="D644" s="201"/>
      <c r="E644" s="201"/>
      <c r="F644" s="201"/>
      <c r="G644" s="172" t="s">
        <v>13494</v>
      </c>
      <c r="H644" s="181">
        <f>TRUNC(SUM(H639:H643),2)</f>
        <v>193.41</v>
      </c>
      <c r="J644" s="18"/>
    </row>
    <row r="645" spans="2:10">
      <c r="B645" s="151"/>
      <c r="J645" s="18"/>
    </row>
    <row r="646" spans="2:10">
      <c r="B646" s="791" t="s">
        <v>13934</v>
      </c>
      <c r="C646" s="791"/>
      <c r="D646" s="791"/>
      <c r="E646" s="791"/>
      <c r="F646" s="791"/>
      <c r="G646" s="791"/>
      <c r="H646" s="791"/>
      <c r="J646" s="18"/>
    </row>
    <row r="647" spans="2:10">
      <c r="B647" s="791"/>
      <c r="C647" s="791"/>
      <c r="D647" s="791"/>
      <c r="E647" s="791"/>
      <c r="F647" s="791"/>
      <c r="G647" s="791"/>
      <c r="H647" s="791"/>
      <c r="J647" s="18"/>
    </row>
    <row r="648" spans="2:10">
      <c r="B648" s="791"/>
      <c r="C648" s="791"/>
      <c r="D648" s="791"/>
      <c r="E648" s="791"/>
      <c r="F648" s="791"/>
      <c r="G648" s="791"/>
      <c r="H648" s="791"/>
      <c r="J648" s="18"/>
    </row>
    <row r="649" spans="2:10">
      <c r="B649" s="783" t="s">
        <v>13914</v>
      </c>
      <c r="C649" s="783"/>
      <c r="D649" s="173" t="s">
        <v>13482</v>
      </c>
      <c r="E649" s="792" t="s">
        <v>13936</v>
      </c>
      <c r="F649" s="792"/>
      <c r="G649" s="792"/>
      <c r="H649" s="792"/>
      <c r="J649" s="18"/>
    </row>
    <row r="650" spans="2:10">
      <c r="B650" s="783"/>
      <c r="C650" s="783"/>
      <c r="D650" s="786" t="s">
        <v>13483</v>
      </c>
      <c r="E650" s="787" t="s">
        <v>11615</v>
      </c>
      <c r="F650" s="787"/>
      <c r="G650" s="787"/>
      <c r="H650" s="787"/>
      <c r="J650" s="18"/>
    </row>
    <row r="651" spans="2:10">
      <c r="B651" s="783"/>
      <c r="C651" s="783"/>
      <c r="D651" s="786"/>
      <c r="E651" s="787"/>
      <c r="F651" s="787"/>
      <c r="G651" s="787"/>
      <c r="H651" s="787"/>
      <c r="J651" s="18"/>
    </row>
    <row r="652" spans="2:10">
      <c r="B652" s="783"/>
      <c r="C652" s="783"/>
      <c r="D652" s="786"/>
      <c r="E652" s="787"/>
      <c r="F652" s="787"/>
      <c r="G652" s="787"/>
      <c r="H652" s="787"/>
      <c r="J652" s="18"/>
    </row>
    <row r="653" spans="2:10" ht="28.8" customHeight="1">
      <c r="B653" s="783"/>
      <c r="C653" s="783"/>
      <c r="D653" s="786"/>
      <c r="E653" s="787"/>
      <c r="F653" s="787"/>
      <c r="G653" s="787"/>
      <c r="H653" s="787"/>
      <c r="J653" s="18"/>
    </row>
    <row r="654" spans="2:10">
      <c r="B654" s="783"/>
      <c r="C654" s="783"/>
      <c r="D654" s="173" t="s">
        <v>13484</v>
      </c>
      <c r="E654" s="179" t="s">
        <v>211</v>
      </c>
      <c r="F654" s="788" t="s">
        <v>13485</v>
      </c>
      <c r="G654" s="789">
        <f>H662</f>
        <v>1284.07</v>
      </c>
      <c r="H654" s="789"/>
      <c r="J654" s="18"/>
    </row>
    <row r="655" spans="2:10">
      <c r="B655" s="783"/>
      <c r="C655" s="783"/>
      <c r="D655" s="173" t="s">
        <v>13486</v>
      </c>
      <c r="E655" s="174">
        <v>1</v>
      </c>
      <c r="F655" s="788"/>
      <c r="G655" s="789"/>
      <c r="H655" s="789"/>
      <c r="J655" s="18"/>
    </row>
    <row r="656" spans="2:10">
      <c r="B656" s="182"/>
      <c r="C656" s="182"/>
      <c r="D656" s="183"/>
      <c r="E656" s="183"/>
      <c r="F656" s="184"/>
      <c r="G656" s="790" t="s">
        <v>13487</v>
      </c>
      <c r="H656" s="790"/>
      <c r="J656" s="18"/>
    </row>
    <row r="657" spans="2:10" ht="27.6">
      <c r="B657" s="185" t="s">
        <v>13488</v>
      </c>
      <c r="C657" s="185" t="s">
        <v>13489</v>
      </c>
      <c r="D657" s="175" t="s">
        <v>216</v>
      </c>
      <c r="E657" s="175" t="s">
        <v>316</v>
      </c>
      <c r="F657" s="186" t="s">
        <v>13490</v>
      </c>
      <c r="G657" s="171" t="s">
        <v>13491</v>
      </c>
      <c r="H657" s="175" t="s">
        <v>13492</v>
      </c>
      <c r="J657" s="18"/>
    </row>
    <row r="658" spans="2:10" s="159" customFormat="1">
      <c r="B658" s="177" t="s">
        <v>13497</v>
      </c>
      <c r="C658" s="178">
        <v>88316</v>
      </c>
      <c r="D658" s="273" t="s">
        <v>118</v>
      </c>
      <c r="E658" s="179" t="s">
        <v>88</v>
      </c>
      <c r="F658" s="180">
        <v>0.88619999999999999</v>
      </c>
      <c r="G658" s="276">
        <f>VLOOKUP(C658,SINAPIFEV2026,5,FALSE)</f>
        <v>24.25</v>
      </c>
      <c r="H658" s="176">
        <f>TRUNC($F658*G658,2)</f>
        <v>21.49</v>
      </c>
    </row>
    <row r="659" spans="2:10" s="159" customFormat="1">
      <c r="B659" s="177" t="s">
        <v>13497</v>
      </c>
      <c r="C659" s="178">
        <v>88309</v>
      </c>
      <c r="D659" s="273" t="s">
        <v>117</v>
      </c>
      <c r="E659" s="179" t="s">
        <v>88</v>
      </c>
      <c r="F659" s="180">
        <v>1.7724</v>
      </c>
      <c r="G659" s="276">
        <f>VLOOKUP(C659,SINAPIFEV2026,5,FALSE)</f>
        <v>29.98</v>
      </c>
      <c r="H659" s="176">
        <f>TRUNC($F659*G659,2)</f>
        <v>53.13</v>
      </c>
    </row>
    <row r="660" spans="2:10" s="159" customFormat="1">
      <c r="B660" s="177" t="s">
        <v>13493</v>
      </c>
      <c r="C660" s="178">
        <v>10848</v>
      </c>
      <c r="D660" s="273" t="s">
        <v>3647</v>
      </c>
      <c r="E660" s="179" t="s">
        <v>211</v>
      </c>
      <c r="F660" s="180">
        <v>1</v>
      </c>
      <c r="G660" s="276">
        <v>1206.01</v>
      </c>
      <c r="H660" s="176">
        <f>TRUNC($F660*G660,2)</f>
        <v>1206.01</v>
      </c>
    </row>
    <row r="661" spans="2:10" s="159" customFormat="1" ht="27.6" customHeight="1">
      <c r="B661" s="177" t="s">
        <v>13493</v>
      </c>
      <c r="C661" s="178">
        <v>7568</v>
      </c>
      <c r="D661" s="273" t="s">
        <v>853</v>
      </c>
      <c r="E661" s="179" t="s">
        <v>211</v>
      </c>
      <c r="F661" s="180">
        <v>4</v>
      </c>
      <c r="G661" s="276">
        <f>VLOOKUP(C661,SINAPIFEV2026,5,FALSE)</f>
        <v>0.86</v>
      </c>
      <c r="H661" s="176">
        <f>TRUNC($F661*G661,2)</f>
        <v>3.44</v>
      </c>
    </row>
    <row r="662" spans="2:10" s="159" customFormat="1">
      <c r="B662" s="201"/>
      <c r="C662" s="201"/>
      <c r="D662" s="201"/>
      <c r="E662" s="201"/>
      <c r="F662" s="201"/>
      <c r="G662" s="172" t="s">
        <v>13494</v>
      </c>
      <c r="H662" s="181">
        <f>TRUNC(SUM(H658:H661),2)</f>
        <v>1284.07</v>
      </c>
    </row>
    <row r="663" spans="2:10">
      <c r="B663" s="151"/>
      <c r="J663" s="18"/>
    </row>
    <row r="664" spans="2:10">
      <c r="B664" s="791" t="s">
        <v>13949</v>
      </c>
      <c r="C664" s="791"/>
      <c r="D664" s="791"/>
      <c r="E664" s="791"/>
      <c r="F664" s="791"/>
      <c r="G664" s="791"/>
      <c r="H664" s="791"/>
      <c r="J664" s="18"/>
    </row>
    <row r="665" spans="2:10">
      <c r="B665" s="791"/>
      <c r="C665" s="791"/>
      <c r="D665" s="791"/>
      <c r="E665" s="791"/>
      <c r="F665" s="791"/>
      <c r="G665" s="791"/>
      <c r="H665" s="791"/>
      <c r="J665" s="18"/>
    </row>
    <row r="666" spans="2:10">
      <c r="B666" s="791"/>
      <c r="C666" s="791"/>
      <c r="D666" s="791"/>
      <c r="E666" s="791"/>
      <c r="F666" s="791"/>
      <c r="G666" s="791"/>
      <c r="H666" s="791"/>
      <c r="J666" s="18"/>
    </row>
    <row r="667" spans="2:10">
      <c r="B667" s="783" t="s">
        <v>13915</v>
      </c>
      <c r="C667" s="783"/>
      <c r="D667" s="173" t="s">
        <v>13482</v>
      </c>
      <c r="E667" s="792" t="s">
        <v>13948</v>
      </c>
      <c r="F667" s="792"/>
      <c r="G667" s="792"/>
      <c r="H667" s="792"/>
      <c r="J667" s="18"/>
    </row>
    <row r="668" spans="2:10">
      <c r="B668" s="783"/>
      <c r="C668" s="783"/>
      <c r="D668" s="786" t="s">
        <v>13483</v>
      </c>
      <c r="E668" s="787" t="s">
        <v>226</v>
      </c>
      <c r="F668" s="787"/>
      <c r="G668" s="787"/>
      <c r="H668" s="787"/>
      <c r="J668" s="18"/>
    </row>
    <row r="669" spans="2:10">
      <c r="B669" s="783"/>
      <c r="C669" s="783"/>
      <c r="D669" s="786"/>
      <c r="E669" s="787"/>
      <c r="F669" s="787"/>
      <c r="G669" s="787"/>
      <c r="H669" s="787"/>
      <c r="J669" s="18"/>
    </row>
    <row r="670" spans="2:10">
      <c r="B670" s="783"/>
      <c r="C670" s="783"/>
      <c r="D670" s="786"/>
      <c r="E670" s="787"/>
      <c r="F670" s="787"/>
      <c r="G670" s="787"/>
      <c r="H670" s="787"/>
      <c r="J670" s="18"/>
    </row>
    <row r="671" spans="2:10">
      <c r="B671" s="783"/>
      <c r="C671" s="783"/>
      <c r="D671" s="786"/>
      <c r="E671" s="787"/>
      <c r="F671" s="787"/>
      <c r="G671" s="787"/>
      <c r="H671" s="787"/>
      <c r="J671" s="18"/>
    </row>
    <row r="672" spans="2:10">
      <c r="B672" s="783"/>
      <c r="C672" s="783"/>
      <c r="D672" s="173" t="s">
        <v>13484</v>
      </c>
      <c r="E672" s="179" t="s">
        <v>109</v>
      </c>
      <c r="F672" s="788" t="s">
        <v>13485</v>
      </c>
      <c r="G672" s="789">
        <f>H680</f>
        <v>100.34</v>
      </c>
      <c r="H672" s="789"/>
      <c r="J672" s="18"/>
    </row>
    <row r="673" spans="2:10">
      <c r="B673" s="783"/>
      <c r="C673" s="783"/>
      <c r="D673" s="173" t="s">
        <v>13486</v>
      </c>
      <c r="E673" s="174">
        <v>1</v>
      </c>
      <c r="F673" s="788"/>
      <c r="G673" s="789"/>
      <c r="H673" s="789"/>
      <c r="J673" s="18"/>
    </row>
    <row r="674" spans="2:10">
      <c r="B674" s="182"/>
      <c r="C674" s="182"/>
      <c r="D674" s="183"/>
      <c r="E674" s="183"/>
      <c r="F674" s="184"/>
      <c r="G674" s="790" t="s">
        <v>13487</v>
      </c>
      <c r="H674" s="790"/>
      <c r="J674" s="18"/>
    </row>
    <row r="675" spans="2:10" ht="27.6">
      <c r="B675" s="185" t="s">
        <v>13488</v>
      </c>
      <c r="C675" s="185" t="s">
        <v>13489</v>
      </c>
      <c r="D675" s="175" t="s">
        <v>216</v>
      </c>
      <c r="E675" s="175" t="s">
        <v>316</v>
      </c>
      <c r="F675" s="186" t="s">
        <v>13490</v>
      </c>
      <c r="G675" s="171" t="s">
        <v>13491</v>
      </c>
      <c r="H675" s="175" t="s">
        <v>13492</v>
      </c>
      <c r="J675" s="18"/>
    </row>
    <row r="676" spans="2:10">
      <c r="B676" s="177" t="s">
        <v>13497</v>
      </c>
      <c r="C676" s="178">
        <v>88309</v>
      </c>
      <c r="D676" s="273" t="s">
        <v>117</v>
      </c>
      <c r="E676" s="179" t="s">
        <v>88</v>
      </c>
      <c r="F676" s="180">
        <v>1.1399999999999999</v>
      </c>
      <c r="G676" s="276">
        <f>VLOOKUP(C676,SINAPIFEV2026,5,FALSE)</f>
        <v>29.98</v>
      </c>
      <c r="H676" s="176">
        <f>TRUNC($F676*G676,2)</f>
        <v>34.17</v>
      </c>
      <c r="J676" s="18"/>
    </row>
    <row r="677" spans="2:10">
      <c r="B677" s="177" t="s">
        <v>13497</v>
      </c>
      <c r="C677" s="178">
        <v>88316</v>
      </c>
      <c r="D677" s="273" t="s">
        <v>118</v>
      </c>
      <c r="E677" s="179" t="s">
        <v>88</v>
      </c>
      <c r="F677" s="180">
        <v>0.88</v>
      </c>
      <c r="G677" s="276">
        <f>VLOOKUP(C677,SINAPIFEV2026,5,FALSE)</f>
        <v>24.25</v>
      </c>
      <c r="H677" s="176">
        <f>TRUNC($F677*G677,2)</f>
        <v>21.34</v>
      </c>
      <c r="J677" s="18"/>
    </row>
    <row r="678" spans="2:10" ht="40.200000000000003" customHeight="1">
      <c r="B678" s="177" t="s">
        <v>13497</v>
      </c>
      <c r="C678" s="178">
        <v>87292</v>
      </c>
      <c r="D678" s="273" t="s">
        <v>293</v>
      </c>
      <c r="E678" s="179" t="s">
        <v>217</v>
      </c>
      <c r="F678" s="180">
        <v>1.38E-2</v>
      </c>
      <c r="G678" s="276">
        <f>VLOOKUP(C678,SINAPIFEV2026,5,FALSE)</f>
        <v>744.32</v>
      </c>
      <c r="H678" s="176">
        <f>TRUNC($F678*G678,2)</f>
        <v>10.27</v>
      </c>
      <c r="J678" s="18"/>
    </row>
    <row r="679" spans="2:10" ht="27.6">
      <c r="B679" s="177" t="s">
        <v>13493</v>
      </c>
      <c r="C679" s="178">
        <v>7271</v>
      </c>
      <c r="D679" s="273" t="s">
        <v>755</v>
      </c>
      <c r="E679" s="179" t="s">
        <v>294</v>
      </c>
      <c r="F679" s="180">
        <v>54</v>
      </c>
      <c r="G679" s="276">
        <f>VLOOKUP(C679,SINAPIFEV2026,5,FALSE)</f>
        <v>0.64</v>
      </c>
      <c r="H679" s="176">
        <f>TRUNC($F679*G679,2)</f>
        <v>34.56</v>
      </c>
      <c r="J679" s="18"/>
    </row>
    <row r="680" spans="2:10">
      <c r="B680" s="201"/>
      <c r="C680" s="201"/>
      <c r="D680" s="201"/>
      <c r="E680" s="201"/>
      <c r="F680" s="201"/>
      <c r="G680" s="172" t="s">
        <v>13494</v>
      </c>
      <c r="H680" s="181">
        <f>TRUNC(SUM(H676:H679),2)</f>
        <v>100.34</v>
      </c>
      <c r="J680" s="18"/>
    </row>
    <row r="681" spans="2:10">
      <c r="B681" s="151"/>
      <c r="J681" s="18"/>
    </row>
    <row r="682" spans="2:10">
      <c r="B682" s="791" t="s">
        <v>13955</v>
      </c>
      <c r="C682" s="791"/>
      <c r="D682" s="791"/>
      <c r="E682" s="791"/>
      <c r="F682" s="791"/>
      <c r="G682" s="791"/>
      <c r="H682" s="791"/>
      <c r="J682" s="18"/>
    </row>
    <row r="683" spans="2:10">
      <c r="B683" s="791"/>
      <c r="C683" s="791"/>
      <c r="D683" s="791"/>
      <c r="E683" s="791"/>
      <c r="F683" s="791"/>
      <c r="G683" s="791"/>
      <c r="H683" s="791"/>
      <c r="J683" s="18"/>
    </row>
    <row r="684" spans="2:10">
      <c r="B684" s="791"/>
      <c r="C684" s="791"/>
      <c r="D684" s="791"/>
      <c r="E684" s="791"/>
      <c r="F684" s="791"/>
      <c r="G684" s="791"/>
      <c r="H684" s="791"/>
      <c r="J684" s="18"/>
    </row>
    <row r="685" spans="2:10">
      <c r="B685" s="783" t="s">
        <v>13920</v>
      </c>
      <c r="C685" s="783"/>
      <c r="D685" s="173" t="s">
        <v>13482</v>
      </c>
      <c r="E685" s="792" t="s">
        <v>13954</v>
      </c>
      <c r="F685" s="792"/>
      <c r="G685" s="792"/>
      <c r="H685" s="792"/>
      <c r="J685" s="18"/>
    </row>
    <row r="686" spans="2:10">
      <c r="B686" s="783"/>
      <c r="C686" s="783"/>
      <c r="D686" s="786" t="s">
        <v>13483</v>
      </c>
      <c r="E686" s="787" t="s">
        <v>13956</v>
      </c>
      <c r="F686" s="787"/>
      <c r="G686" s="787"/>
      <c r="H686" s="787"/>
      <c r="J686" s="18"/>
    </row>
    <row r="687" spans="2:10" s="12" customFormat="1" ht="14.4">
      <c r="B687" s="783"/>
      <c r="C687" s="783"/>
      <c r="D687" s="786"/>
      <c r="E687" s="787"/>
      <c r="F687" s="787"/>
      <c r="G687" s="787"/>
      <c r="H687" s="787"/>
    </row>
    <row r="688" spans="2:10">
      <c r="B688" s="783"/>
      <c r="C688" s="783"/>
      <c r="D688" s="786"/>
      <c r="E688" s="787"/>
      <c r="F688" s="787"/>
      <c r="G688" s="787"/>
      <c r="H688" s="787"/>
      <c r="J688" s="18"/>
    </row>
    <row r="689" spans="2:10">
      <c r="B689" s="783"/>
      <c r="C689" s="783"/>
      <c r="D689" s="786"/>
      <c r="E689" s="787"/>
      <c r="F689" s="787"/>
      <c r="G689" s="787"/>
      <c r="H689" s="787"/>
      <c r="J689" s="18"/>
    </row>
    <row r="690" spans="2:10">
      <c r="B690" s="783"/>
      <c r="C690" s="783"/>
      <c r="D690" s="173" t="s">
        <v>13484</v>
      </c>
      <c r="E690" s="179" t="s">
        <v>217</v>
      </c>
      <c r="F690" s="788" t="s">
        <v>13485</v>
      </c>
      <c r="G690" s="789">
        <f>H716</f>
        <v>2503.8200000000002</v>
      </c>
      <c r="H690" s="789"/>
      <c r="J690" s="18"/>
    </row>
    <row r="691" spans="2:10">
      <c r="B691" s="783"/>
      <c r="C691" s="783"/>
      <c r="D691" s="173" t="s">
        <v>13486</v>
      </c>
      <c r="E691" s="174">
        <v>1</v>
      </c>
      <c r="F691" s="788"/>
      <c r="G691" s="789"/>
      <c r="H691" s="789"/>
      <c r="J691" s="18"/>
    </row>
    <row r="692" spans="2:10">
      <c r="B692" s="182"/>
      <c r="C692" s="182"/>
      <c r="D692" s="183"/>
      <c r="E692" s="183"/>
      <c r="F692" s="184"/>
      <c r="G692" s="790" t="s">
        <v>13487</v>
      </c>
      <c r="H692" s="790"/>
      <c r="J692" s="18"/>
    </row>
    <row r="693" spans="2:10" ht="27.6">
      <c r="B693" s="185" t="s">
        <v>13488</v>
      </c>
      <c r="C693" s="185" t="s">
        <v>13489</v>
      </c>
      <c r="D693" s="175" t="s">
        <v>216</v>
      </c>
      <c r="E693" s="175" t="s">
        <v>316</v>
      </c>
      <c r="F693" s="186" t="s">
        <v>13490</v>
      </c>
      <c r="G693" s="171" t="s">
        <v>13491</v>
      </c>
      <c r="H693" s="175" t="s">
        <v>13492</v>
      </c>
      <c r="J693" s="18"/>
    </row>
    <row r="694" spans="2:10" s="159" customFormat="1" ht="42" customHeight="1">
      <c r="B694" s="177" t="s">
        <v>13497</v>
      </c>
      <c r="C694" s="178">
        <v>92415</v>
      </c>
      <c r="D694" s="273" t="s">
        <v>295</v>
      </c>
      <c r="E694" s="179" t="s">
        <v>109</v>
      </c>
      <c r="F694" s="180">
        <v>0.77429999999999999</v>
      </c>
      <c r="G694" s="276">
        <f t="shared" ref="G694:G715" si="11">VLOOKUP(C694,SINAPIFEV2026,5,FALSE)</f>
        <v>146.91</v>
      </c>
      <c r="H694" s="176">
        <f t="shared" ref="H694:H715" si="12">TRUNC($F694*G694,2)</f>
        <v>113.75</v>
      </c>
    </row>
    <row r="695" spans="2:10" s="159" customFormat="1" ht="41.4">
      <c r="B695" s="177" t="s">
        <v>13497</v>
      </c>
      <c r="C695" s="178">
        <v>92451</v>
      </c>
      <c r="D695" s="273" t="s">
        <v>296</v>
      </c>
      <c r="E695" s="179" t="s">
        <v>109</v>
      </c>
      <c r="F695" s="180">
        <v>2.5817999999999999</v>
      </c>
      <c r="G695" s="276">
        <f t="shared" si="11"/>
        <v>198.76</v>
      </c>
      <c r="H695" s="176">
        <f t="shared" si="12"/>
        <v>513.15</v>
      </c>
    </row>
    <row r="696" spans="2:10" s="159" customFormat="1" ht="41.4">
      <c r="B696" s="177" t="s">
        <v>13497</v>
      </c>
      <c r="C696" s="178">
        <v>92510</v>
      </c>
      <c r="D696" s="273" t="s">
        <v>297</v>
      </c>
      <c r="E696" s="179" t="s">
        <v>109</v>
      </c>
      <c r="F696" s="180">
        <v>4.6375000000000002</v>
      </c>
      <c r="G696" s="276">
        <f t="shared" si="11"/>
        <v>64.209999999999994</v>
      </c>
      <c r="H696" s="176">
        <f t="shared" si="12"/>
        <v>297.77</v>
      </c>
    </row>
    <row r="697" spans="2:10" s="159" customFormat="1" ht="41.4">
      <c r="B697" s="177" t="s">
        <v>13497</v>
      </c>
      <c r="C697" s="178">
        <v>92759</v>
      </c>
      <c r="D697" s="273" t="s">
        <v>243</v>
      </c>
      <c r="E697" s="179" t="s">
        <v>205</v>
      </c>
      <c r="F697" s="180">
        <v>2.7682000000000002</v>
      </c>
      <c r="G697" s="276">
        <f t="shared" si="11"/>
        <v>13.76</v>
      </c>
      <c r="H697" s="176">
        <f t="shared" si="12"/>
        <v>38.090000000000003</v>
      </c>
    </row>
    <row r="698" spans="2:10" s="159" customFormat="1" ht="41.4">
      <c r="B698" s="177" t="s">
        <v>13497</v>
      </c>
      <c r="C698" s="178">
        <v>92760</v>
      </c>
      <c r="D698" s="273" t="s">
        <v>242</v>
      </c>
      <c r="E698" s="179" t="s">
        <v>205</v>
      </c>
      <c r="F698" s="180">
        <v>2.6901999999999999</v>
      </c>
      <c r="G698" s="276">
        <f t="shared" si="11"/>
        <v>12.71</v>
      </c>
      <c r="H698" s="176">
        <f t="shared" si="12"/>
        <v>34.19</v>
      </c>
    </row>
    <row r="699" spans="2:10" s="159" customFormat="1" ht="41.4">
      <c r="B699" s="177" t="s">
        <v>13497</v>
      </c>
      <c r="C699" s="178">
        <v>92761</v>
      </c>
      <c r="D699" s="273" t="s">
        <v>239</v>
      </c>
      <c r="E699" s="179" t="s">
        <v>205</v>
      </c>
      <c r="F699" s="180">
        <v>0.97760000000000002</v>
      </c>
      <c r="G699" s="276">
        <f t="shared" si="11"/>
        <v>11.74</v>
      </c>
      <c r="H699" s="176">
        <f t="shared" si="12"/>
        <v>11.47</v>
      </c>
    </row>
    <row r="700" spans="2:10" s="159" customFormat="1" ht="41.4">
      <c r="B700" s="177" t="s">
        <v>13497</v>
      </c>
      <c r="C700" s="178">
        <v>92762</v>
      </c>
      <c r="D700" s="273" t="s">
        <v>240</v>
      </c>
      <c r="E700" s="179" t="s">
        <v>205</v>
      </c>
      <c r="F700" s="180">
        <v>20.357600000000001</v>
      </c>
      <c r="G700" s="276">
        <f t="shared" si="11"/>
        <v>10.37</v>
      </c>
      <c r="H700" s="176">
        <f t="shared" si="12"/>
        <v>211.1</v>
      </c>
    </row>
    <row r="701" spans="2:10" s="159" customFormat="1" ht="41.4">
      <c r="B701" s="177" t="s">
        <v>13497</v>
      </c>
      <c r="C701" s="178">
        <v>92763</v>
      </c>
      <c r="D701" s="273" t="s">
        <v>241</v>
      </c>
      <c r="E701" s="179" t="s">
        <v>205</v>
      </c>
      <c r="F701" s="180">
        <v>7.9741999999999997</v>
      </c>
      <c r="G701" s="276">
        <f t="shared" si="11"/>
        <v>8.65</v>
      </c>
      <c r="H701" s="176">
        <f t="shared" si="12"/>
        <v>68.97</v>
      </c>
    </row>
    <row r="702" spans="2:10" s="159" customFormat="1" ht="41.4">
      <c r="B702" s="177" t="s">
        <v>13497</v>
      </c>
      <c r="C702" s="178">
        <v>92764</v>
      </c>
      <c r="D702" s="273" t="s">
        <v>245</v>
      </c>
      <c r="E702" s="179" t="s">
        <v>205</v>
      </c>
      <c r="F702" s="180">
        <v>2.4283000000000001</v>
      </c>
      <c r="G702" s="276">
        <f t="shared" si="11"/>
        <v>8.31</v>
      </c>
      <c r="H702" s="176">
        <f t="shared" si="12"/>
        <v>20.170000000000002</v>
      </c>
    </row>
    <row r="703" spans="2:10" s="159" customFormat="1" ht="41.4">
      <c r="B703" s="177" t="s">
        <v>13497</v>
      </c>
      <c r="C703" s="178">
        <v>92765</v>
      </c>
      <c r="D703" s="273" t="s">
        <v>246</v>
      </c>
      <c r="E703" s="179" t="s">
        <v>205</v>
      </c>
      <c r="F703" s="180">
        <v>4.2644000000000002</v>
      </c>
      <c r="G703" s="276">
        <f t="shared" si="11"/>
        <v>9.42</v>
      </c>
      <c r="H703" s="176">
        <f t="shared" si="12"/>
        <v>40.17</v>
      </c>
    </row>
    <row r="704" spans="2:10" s="159" customFormat="1" ht="28.2" customHeight="1">
      <c r="B704" s="177" t="s">
        <v>13497</v>
      </c>
      <c r="C704" s="178">
        <v>92768</v>
      </c>
      <c r="D704" s="273" t="s">
        <v>298</v>
      </c>
      <c r="E704" s="179" t="s">
        <v>205</v>
      </c>
      <c r="F704" s="180">
        <v>7.7183000000000002</v>
      </c>
      <c r="G704" s="276">
        <f t="shared" si="11"/>
        <v>13.16</v>
      </c>
      <c r="H704" s="176">
        <f t="shared" si="12"/>
        <v>101.57</v>
      </c>
    </row>
    <row r="705" spans="2:10" s="159" customFormat="1" ht="29.4" customHeight="1">
      <c r="B705" s="177" t="s">
        <v>13497</v>
      </c>
      <c r="C705" s="178">
        <v>92769</v>
      </c>
      <c r="D705" s="273" t="s">
        <v>248</v>
      </c>
      <c r="E705" s="179" t="s">
        <v>205</v>
      </c>
      <c r="F705" s="180">
        <v>13.316700000000001</v>
      </c>
      <c r="G705" s="276">
        <f t="shared" si="11"/>
        <v>12.13</v>
      </c>
      <c r="H705" s="176">
        <f t="shared" si="12"/>
        <v>161.53</v>
      </c>
    </row>
    <row r="706" spans="2:10" s="159" customFormat="1" ht="29.4" customHeight="1">
      <c r="B706" s="177" t="s">
        <v>13497</v>
      </c>
      <c r="C706" s="178">
        <v>92770</v>
      </c>
      <c r="D706" s="273" t="s">
        <v>299</v>
      </c>
      <c r="E706" s="179" t="s">
        <v>205</v>
      </c>
      <c r="F706" s="180">
        <v>6.7664999999999997</v>
      </c>
      <c r="G706" s="276">
        <f t="shared" si="11"/>
        <v>11.2</v>
      </c>
      <c r="H706" s="176">
        <f t="shared" si="12"/>
        <v>75.78</v>
      </c>
    </row>
    <row r="707" spans="2:10" s="159" customFormat="1" ht="41.4">
      <c r="B707" s="177" t="s">
        <v>13497</v>
      </c>
      <c r="C707" s="178">
        <v>96542</v>
      </c>
      <c r="D707" s="273" t="s">
        <v>300</v>
      </c>
      <c r="E707" s="179" t="s">
        <v>109</v>
      </c>
      <c r="F707" s="180">
        <v>0.63980000000000004</v>
      </c>
      <c r="G707" s="276">
        <f t="shared" si="11"/>
        <v>100.4</v>
      </c>
      <c r="H707" s="176">
        <f t="shared" si="12"/>
        <v>64.23</v>
      </c>
    </row>
    <row r="708" spans="2:10" s="159" customFormat="1" ht="27.6">
      <c r="B708" s="177" t="s">
        <v>13497</v>
      </c>
      <c r="C708" s="178">
        <v>96543</v>
      </c>
      <c r="D708" s="273" t="s">
        <v>301</v>
      </c>
      <c r="E708" s="179" t="s">
        <v>205</v>
      </c>
      <c r="F708" s="180">
        <v>0.19270000000000001</v>
      </c>
      <c r="G708" s="276">
        <f t="shared" si="11"/>
        <v>20.059999999999999</v>
      </c>
      <c r="H708" s="176">
        <f t="shared" si="12"/>
        <v>3.86</v>
      </c>
    </row>
    <row r="709" spans="2:10" s="159" customFormat="1" ht="27.6">
      <c r="B709" s="177" t="s">
        <v>13497</v>
      </c>
      <c r="C709" s="178">
        <v>96544</v>
      </c>
      <c r="D709" s="273" t="s">
        <v>302</v>
      </c>
      <c r="E709" s="179" t="s">
        <v>205</v>
      </c>
      <c r="F709" s="180">
        <v>0.33239999999999997</v>
      </c>
      <c r="G709" s="276">
        <f t="shared" si="11"/>
        <v>17.72</v>
      </c>
      <c r="H709" s="176">
        <f t="shared" si="12"/>
        <v>5.89</v>
      </c>
    </row>
    <row r="710" spans="2:10" s="159" customFormat="1" ht="27.6">
      <c r="B710" s="177" t="s">
        <v>13497</v>
      </c>
      <c r="C710" s="178">
        <v>96545</v>
      </c>
      <c r="D710" s="273" t="s">
        <v>303</v>
      </c>
      <c r="E710" s="179" t="s">
        <v>205</v>
      </c>
      <c r="F710" s="180">
        <v>0.17530000000000001</v>
      </c>
      <c r="G710" s="276">
        <f t="shared" si="11"/>
        <v>15.71</v>
      </c>
      <c r="H710" s="176">
        <f t="shared" si="12"/>
        <v>2.75</v>
      </c>
    </row>
    <row r="711" spans="2:10" s="159" customFormat="1" ht="27.6">
      <c r="B711" s="177" t="s">
        <v>13497</v>
      </c>
      <c r="C711" s="178">
        <v>96546</v>
      </c>
      <c r="D711" s="273" t="s">
        <v>304</v>
      </c>
      <c r="E711" s="179" t="s">
        <v>205</v>
      </c>
      <c r="F711" s="180">
        <v>2.6637</v>
      </c>
      <c r="G711" s="276">
        <f t="shared" si="11"/>
        <v>13.59</v>
      </c>
      <c r="H711" s="176">
        <f t="shared" si="12"/>
        <v>36.19</v>
      </c>
    </row>
    <row r="712" spans="2:10" s="159" customFormat="1" ht="41.4">
      <c r="B712" s="177" t="s">
        <v>13497</v>
      </c>
      <c r="C712" s="178">
        <v>104920</v>
      </c>
      <c r="D712" s="273" t="s">
        <v>234</v>
      </c>
      <c r="E712" s="179" t="s">
        <v>205</v>
      </c>
      <c r="F712" s="180">
        <v>1.4605999999999999</v>
      </c>
      <c r="G712" s="276">
        <f t="shared" si="11"/>
        <v>10.29</v>
      </c>
      <c r="H712" s="176">
        <f t="shared" si="12"/>
        <v>15.02</v>
      </c>
    </row>
    <row r="713" spans="2:10" s="159" customFormat="1" ht="41.4">
      <c r="B713" s="177" t="s">
        <v>13497</v>
      </c>
      <c r="C713" s="178">
        <v>96557</v>
      </c>
      <c r="D713" s="273" t="s">
        <v>305</v>
      </c>
      <c r="E713" s="179" t="s">
        <v>217</v>
      </c>
      <c r="F713" s="180">
        <v>4.02E-2</v>
      </c>
      <c r="G713" s="276">
        <f t="shared" si="11"/>
        <v>756.66</v>
      </c>
      <c r="H713" s="176">
        <f t="shared" si="12"/>
        <v>30.41</v>
      </c>
    </row>
    <row r="714" spans="2:10" s="159" customFormat="1" ht="27.6">
      <c r="B714" s="177" t="s">
        <v>13497</v>
      </c>
      <c r="C714" s="178">
        <v>103672</v>
      </c>
      <c r="D714" s="273" t="s">
        <v>306</v>
      </c>
      <c r="E714" s="179" t="s">
        <v>217</v>
      </c>
      <c r="F714" s="180">
        <v>0.1235</v>
      </c>
      <c r="G714" s="276">
        <f t="shared" si="11"/>
        <v>684.96</v>
      </c>
      <c r="H714" s="176">
        <f t="shared" si="12"/>
        <v>84.59</v>
      </c>
    </row>
    <row r="715" spans="2:10" s="159" customFormat="1" ht="41.4">
      <c r="B715" s="177" t="s">
        <v>13497</v>
      </c>
      <c r="C715" s="178">
        <v>103675</v>
      </c>
      <c r="D715" s="273" t="s">
        <v>307</v>
      </c>
      <c r="E715" s="179" t="s">
        <v>217</v>
      </c>
      <c r="F715" s="180">
        <v>0.83630000000000004</v>
      </c>
      <c r="G715" s="276">
        <f t="shared" si="11"/>
        <v>685.37</v>
      </c>
      <c r="H715" s="176">
        <f t="shared" si="12"/>
        <v>573.16999999999996</v>
      </c>
    </row>
    <row r="716" spans="2:10" s="159" customFormat="1">
      <c r="B716" s="201"/>
      <c r="C716" s="201"/>
      <c r="D716" s="201"/>
      <c r="E716" s="201"/>
      <c r="F716" s="201"/>
      <c r="G716" s="172" t="s">
        <v>13494</v>
      </c>
      <c r="H716" s="181">
        <f>TRUNC(SUM(H694:H715),2)</f>
        <v>2503.8200000000002</v>
      </c>
    </row>
    <row r="717" spans="2:10">
      <c r="B717" s="151"/>
      <c r="J717" s="18"/>
    </row>
    <row r="718" spans="2:10">
      <c r="B718" s="791" t="s">
        <v>257</v>
      </c>
      <c r="C718" s="791"/>
      <c r="D718" s="791"/>
      <c r="E718" s="791"/>
      <c r="F718" s="791"/>
      <c r="G718" s="791"/>
      <c r="H718" s="791"/>
      <c r="J718" s="18"/>
    </row>
    <row r="719" spans="2:10">
      <c r="B719" s="791"/>
      <c r="C719" s="791"/>
      <c r="D719" s="791"/>
      <c r="E719" s="791"/>
      <c r="F719" s="791"/>
      <c r="G719" s="791"/>
      <c r="H719" s="791"/>
      <c r="J719" s="18"/>
    </row>
    <row r="720" spans="2:10">
      <c r="B720" s="791"/>
      <c r="C720" s="791"/>
      <c r="D720" s="791"/>
      <c r="E720" s="791"/>
      <c r="F720" s="791"/>
      <c r="G720" s="791"/>
      <c r="H720" s="791"/>
      <c r="J720" s="18"/>
    </row>
    <row r="721" spans="2:10">
      <c r="B721" s="783" t="s">
        <v>13924</v>
      </c>
      <c r="C721" s="783"/>
      <c r="D721" s="173" t="s">
        <v>13482</v>
      </c>
      <c r="E721" s="792" t="s">
        <v>16351</v>
      </c>
      <c r="F721" s="792"/>
      <c r="G721" s="792"/>
      <c r="H721" s="792"/>
      <c r="J721" s="18"/>
    </row>
    <row r="722" spans="2:10">
      <c r="B722" s="783"/>
      <c r="C722" s="783"/>
      <c r="D722" s="786" t="s">
        <v>13483</v>
      </c>
      <c r="E722" s="787" t="s">
        <v>12270</v>
      </c>
      <c r="F722" s="787"/>
      <c r="G722" s="787"/>
      <c r="H722" s="787"/>
      <c r="J722" s="18"/>
    </row>
    <row r="723" spans="2:10">
      <c r="B723" s="783"/>
      <c r="C723" s="783"/>
      <c r="D723" s="786"/>
      <c r="E723" s="787"/>
      <c r="F723" s="787"/>
      <c r="G723" s="787"/>
      <c r="H723" s="787"/>
      <c r="J723" s="18"/>
    </row>
    <row r="724" spans="2:10">
      <c r="B724" s="783"/>
      <c r="C724" s="783"/>
      <c r="D724" s="786"/>
      <c r="E724" s="787"/>
      <c r="F724" s="787"/>
      <c r="G724" s="787"/>
      <c r="H724" s="787"/>
      <c r="J724" s="18"/>
    </row>
    <row r="725" spans="2:10">
      <c r="B725" s="783"/>
      <c r="C725" s="783"/>
      <c r="D725" s="786"/>
      <c r="E725" s="787"/>
      <c r="F725" s="787"/>
      <c r="G725" s="787"/>
      <c r="H725" s="787"/>
      <c r="J725" s="18"/>
    </row>
    <row r="726" spans="2:10">
      <c r="B726" s="783"/>
      <c r="C726" s="783"/>
      <c r="D726" s="173" t="s">
        <v>13484</v>
      </c>
      <c r="E726" s="179" t="s">
        <v>109</v>
      </c>
      <c r="F726" s="788" t="s">
        <v>13485</v>
      </c>
      <c r="G726" s="789">
        <f>H733</f>
        <v>41.58</v>
      </c>
      <c r="H726" s="789"/>
      <c r="J726" s="18"/>
    </row>
    <row r="727" spans="2:10">
      <c r="B727" s="783"/>
      <c r="C727" s="783"/>
      <c r="D727" s="173" t="s">
        <v>13486</v>
      </c>
      <c r="E727" s="174">
        <v>1</v>
      </c>
      <c r="F727" s="788"/>
      <c r="G727" s="789"/>
      <c r="H727" s="789"/>
      <c r="J727" s="18"/>
    </row>
    <row r="728" spans="2:10">
      <c r="B728" s="182"/>
      <c r="C728" s="182"/>
      <c r="D728" s="183"/>
      <c r="E728" s="183"/>
      <c r="F728" s="184"/>
      <c r="G728" s="790" t="s">
        <v>13487</v>
      </c>
      <c r="H728" s="790"/>
      <c r="J728" s="18"/>
    </row>
    <row r="729" spans="2:10" ht="27.6">
      <c r="B729" s="185" t="s">
        <v>13488</v>
      </c>
      <c r="C729" s="185" t="s">
        <v>13489</v>
      </c>
      <c r="D729" s="175" t="s">
        <v>216</v>
      </c>
      <c r="E729" s="175" t="s">
        <v>316</v>
      </c>
      <c r="F729" s="186" t="s">
        <v>13490</v>
      </c>
      <c r="G729" s="171" t="s">
        <v>13491</v>
      </c>
      <c r="H729" s="175" t="s">
        <v>13492</v>
      </c>
      <c r="J729" s="18"/>
    </row>
    <row r="730" spans="2:10" ht="27.6">
      <c r="B730" s="177" t="s">
        <v>13497</v>
      </c>
      <c r="C730" s="178">
        <v>95282</v>
      </c>
      <c r="D730" s="273" t="s">
        <v>308</v>
      </c>
      <c r="E730" s="179" t="s">
        <v>309</v>
      </c>
      <c r="F730" s="180">
        <v>7.0000000000000001E-3</v>
      </c>
      <c r="G730" s="276">
        <f>VLOOKUP(C730,SINAPIFEV2026,5,FALSE)</f>
        <v>10.96</v>
      </c>
      <c r="H730" s="176">
        <f>TRUNC($F730*G730,2)</f>
        <v>7.0000000000000007E-2</v>
      </c>
      <c r="J730" s="18"/>
    </row>
    <row r="731" spans="2:10">
      <c r="B731" s="177" t="s">
        <v>13497</v>
      </c>
      <c r="C731" s="178">
        <v>88309</v>
      </c>
      <c r="D731" s="273" t="s">
        <v>117</v>
      </c>
      <c r="E731" s="179" t="s">
        <v>88</v>
      </c>
      <c r="F731" s="180">
        <v>8.7999999999999995E-2</v>
      </c>
      <c r="G731" s="276">
        <f>VLOOKUP(C731,SINAPIFEV2026,5,FALSE)</f>
        <v>29.98</v>
      </c>
      <c r="H731" s="176">
        <f>TRUNC($F731*G731,2)</f>
        <v>2.63</v>
      </c>
      <c r="J731" s="18"/>
    </row>
    <row r="732" spans="2:10" ht="27.6">
      <c r="B732" s="177" t="s">
        <v>13493</v>
      </c>
      <c r="C732" s="178">
        <v>43146</v>
      </c>
      <c r="D732" s="214" t="s">
        <v>2188</v>
      </c>
      <c r="E732" s="179" t="s">
        <v>205</v>
      </c>
      <c r="F732" s="180">
        <v>4</v>
      </c>
      <c r="G732" s="276">
        <f>VLOOKUP(C732,SINAPIFEV2026,5,FALSE)</f>
        <v>9.7200000000000006</v>
      </c>
      <c r="H732" s="176">
        <f>TRUNC($F732*G732,2)</f>
        <v>38.880000000000003</v>
      </c>
      <c r="J732" s="18"/>
    </row>
    <row r="733" spans="2:10">
      <c r="B733" s="201"/>
      <c r="C733" s="201"/>
      <c r="D733" s="201"/>
      <c r="E733" s="201"/>
      <c r="F733" s="201"/>
      <c r="G733" s="172" t="s">
        <v>13494</v>
      </c>
      <c r="H733" s="181">
        <f>TRUNC(SUM(H730:H732),2)</f>
        <v>41.58</v>
      </c>
      <c r="J733" s="18"/>
    </row>
    <row r="734" spans="2:10">
      <c r="B734" s="151"/>
      <c r="J734" s="18"/>
    </row>
    <row r="735" spans="2:10">
      <c r="B735" s="791" t="s">
        <v>13502</v>
      </c>
      <c r="C735" s="791"/>
      <c r="D735" s="791"/>
      <c r="E735" s="791"/>
      <c r="F735" s="791"/>
      <c r="G735" s="791"/>
      <c r="H735" s="791"/>
      <c r="J735" s="18"/>
    </row>
    <row r="736" spans="2:10">
      <c r="B736" s="791"/>
      <c r="C736" s="791"/>
      <c r="D736" s="791"/>
      <c r="E736" s="791"/>
      <c r="F736" s="791"/>
      <c r="G736" s="791"/>
      <c r="H736" s="791"/>
      <c r="J736" s="18"/>
    </row>
    <row r="737" spans="2:10">
      <c r="B737" s="791"/>
      <c r="C737" s="791"/>
      <c r="D737" s="791"/>
      <c r="E737" s="791"/>
      <c r="F737" s="791"/>
      <c r="G737" s="791"/>
      <c r="H737" s="791"/>
      <c r="J737" s="18"/>
    </row>
    <row r="738" spans="2:10">
      <c r="B738" s="783" t="s">
        <v>13930</v>
      </c>
      <c r="C738" s="783"/>
      <c r="D738" s="173" t="s">
        <v>13482</v>
      </c>
      <c r="E738" s="792" t="s">
        <v>14006</v>
      </c>
      <c r="F738" s="792"/>
      <c r="G738" s="792"/>
      <c r="H738" s="792"/>
      <c r="J738" s="18"/>
    </row>
    <row r="739" spans="2:10">
      <c r="B739" s="783"/>
      <c r="C739" s="783"/>
      <c r="D739" s="786" t="s">
        <v>13483</v>
      </c>
      <c r="E739" s="787" t="s">
        <v>206</v>
      </c>
      <c r="F739" s="787"/>
      <c r="G739" s="787"/>
      <c r="H739" s="787"/>
      <c r="J739" s="18"/>
    </row>
    <row r="740" spans="2:10">
      <c r="B740" s="783"/>
      <c r="C740" s="783"/>
      <c r="D740" s="786"/>
      <c r="E740" s="787"/>
      <c r="F740" s="787"/>
      <c r="G740" s="787"/>
      <c r="H740" s="787"/>
      <c r="J740" s="18"/>
    </row>
    <row r="741" spans="2:10">
      <c r="B741" s="783"/>
      <c r="C741" s="783"/>
      <c r="D741" s="786"/>
      <c r="E741" s="787"/>
      <c r="F741" s="787"/>
      <c r="G741" s="787"/>
      <c r="H741" s="787"/>
      <c r="J741" s="18"/>
    </row>
    <row r="742" spans="2:10" ht="28.2" customHeight="1">
      <c r="B742" s="783"/>
      <c r="C742" s="783"/>
      <c r="D742" s="786"/>
      <c r="E742" s="787"/>
      <c r="F742" s="787"/>
      <c r="G742" s="787"/>
      <c r="H742" s="787"/>
      <c r="J742" s="18"/>
    </row>
    <row r="743" spans="2:10">
      <c r="B743" s="783"/>
      <c r="C743" s="783"/>
      <c r="D743" s="173" t="s">
        <v>13484</v>
      </c>
      <c r="E743" s="179" t="s">
        <v>205</v>
      </c>
      <c r="F743" s="788" t="s">
        <v>13485</v>
      </c>
      <c r="G743" s="789">
        <f>H758</f>
        <v>19.25</v>
      </c>
      <c r="H743" s="789"/>
      <c r="J743" s="18"/>
    </row>
    <row r="744" spans="2:10">
      <c r="B744" s="783"/>
      <c r="C744" s="783"/>
      <c r="D744" s="173" t="s">
        <v>13486</v>
      </c>
      <c r="E744" s="174">
        <v>1</v>
      </c>
      <c r="F744" s="788"/>
      <c r="G744" s="789"/>
      <c r="H744" s="789"/>
      <c r="J744" s="18"/>
    </row>
    <row r="745" spans="2:10">
      <c r="B745" s="182"/>
      <c r="C745" s="182"/>
      <c r="D745" s="183"/>
      <c r="E745" s="183"/>
      <c r="F745" s="184"/>
      <c r="G745" s="790" t="s">
        <v>13487</v>
      </c>
      <c r="H745" s="790"/>
      <c r="J745" s="18"/>
    </row>
    <row r="746" spans="2:10" ht="27.6">
      <c r="B746" s="185" t="s">
        <v>13488</v>
      </c>
      <c r="C746" s="185" t="s">
        <v>13489</v>
      </c>
      <c r="D746" s="175" t="s">
        <v>216</v>
      </c>
      <c r="E746" s="175" t="s">
        <v>316</v>
      </c>
      <c r="F746" s="186" t="s">
        <v>13490</v>
      </c>
      <c r="G746" s="171" t="s">
        <v>13491</v>
      </c>
      <c r="H746" s="175" t="s">
        <v>13492</v>
      </c>
      <c r="J746" s="18"/>
    </row>
    <row r="747" spans="2:10" s="159" customFormat="1" ht="27.6">
      <c r="B747" s="177" t="s">
        <v>13497</v>
      </c>
      <c r="C747" s="178">
        <v>88240</v>
      </c>
      <c r="D747" s="273" t="s">
        <v>10920</v>
      </c>
      <c r="E747" s="179" t="s">
        <v>88</v>
      </c>
      <c r="F747" s="180">
        <v>1.8E-3</v>
      </c>
      <c r="G747" s="276">
        <f t="shared" ref="G747:G754" si="13">VLOOKUP(C747,SINAPIFEV2026,5,FALSE)</f>
        <v>24.03</v>
      </c>
      <c r="H747" s="176">
        <f t="shared" ref="H747:H757" si="14">TRUNC($F747*G747,2)</f>
        <v>0.04</v>
      </c>
    </row>
    <row r="748" spans="2:10" s="159" customFormat="1" ht="27.6">
      <c r="B748" s="177" t="s">
        <v>13497</v>
      </c>
      <c r="C748" s="178">
        <v>88278</v>
      </c>
      <c r="D748" s="273" t="s">
        <v>11171</v>
      </c>
      <c r="E748" s="179" t="s">
        <v>88</v>
      </c>
      <c r="F748" s="180">
        <v>5.0000000000000001E-3</v>
      </c>
      <c r="G748" s="276">
        <f t="shared" si="13"/>
        <v>22.58</v>
      </c>
      <c r="H748" s="176">
        <f t="shared" si="14"/>
        <v>0.11</v>
      </c>
    </row>
    <row r="749" spans="2:10" s="159" customFormat="1">
      <c r="B749" s="177" t="s">
        <v>13497</v>
      </c>
      <c r="C749" s="178">
        <v>88317</v>
      </c>
      <c r="D749" s="273" t="s">
        <v>11222</v>
      </c>
      <c r="E749" s="179" t="s">
        <v>88</v>
      </c>
      <c r="F749" s="180">
        <v>6.7999999999999996E-3</v>
      </c>
      <c r="G749" s="276">
        <f t="shared" si="13"/>
        <v>31.06</v>
      </c>
      <c r="H749" s="176">
        <f t="shared" si="14"/>
        <v>0.21</v>
      </c>
    </row>
    <row r="750" spans="2:10" s="159" customFormat="1" ht="41.4">
      <c r="B750" s="177" t="s">
        <v>13497</v>
      </c>
      <c r="C750" s="178">
        <v>93287</v>
      </c>
      <c r="D750" s="273" t="s">
        <v>6653</v>
      </c>
      <c r="E750" s="179" t="s">
        <v>309</v>
      </c>
      <c r="F750" s="180">
        <v>1.4E-3</v>
      </c>
      <c r="G750" s="276">
        <f t="shared" si="13"/>
        <v>355.31</v>
      </c>
      <c r="H750" s="176">
        <f t="shared" si="14"/>
        <v>0.49</v>
      </c>
    </row>
    <row r="751" spans="2:10" s="159" customFormat="1" ht="41.4">
      <c r="B751" s="177" t="s">
        <v>13497</v>
      </c>
      <c r="C751" s="178">
        <v>93288</v>
      </c>
      <c r="D751" s="273" t="s">
        <v>6652</v>
      </c>
      <c r="E751" s="179" t="s">
        <v>6491</v>
      </c>
      <c r="F751" s="180">
        <v>1.1999999999999999E-3</v>
      </c>
      <c r="G751" s="276">
        <f t="shared" si="13"/>
        <v>182.01</v>
      </c>
      <c r="H751" s="176">
        <f t="shared" si="14"/>
        <v>0.21</v>
      </c>
    </row>
    <row r="752" spans="2:10" s="159" customFormat="1" ht="27.6">
      <c r="B752" s="177" t="s">
        <v>13497</v>
      </c>
      <c r="C752" s="178">
        <v>100716</v>
      </c>
      <c r="D752" s="273" t="s">
        <v>11883</v>
      </c>
      <c r="E752" s="179" t="s">
        <v>109</v>
      </c>
      <c r="F752" s="180">
        <v>0.22189999999999999</v>
      </c>
      <c r="G752" s="276">
        <f t="shared" si="13"/>
        <v>24.48</v>
      </c>
      <c r="H752" s="176">
        <f t="shared" si="14"/>
        <v>5.43</v>
      </c>
    </row>
    <row r="753" spans="2:10" s="159" customFormat="1" ht="41.4">
      <c r="B753" s="177" t="s">
        <v>13497</v>
      </c>
      <c r="C753" s="178">
        <v>100719</v>
      </c>
      <c r="D753" s="273" t="s">
        <v>11909</v>
      </c>
      <c r="E753" s="179" t="s">
        <v>109</v>
      </c>
      <c r="F753" s="180">
        <v>0.22189999999999999</v>
      </c>
      <c r="G753" s="276">
        <f t="shared" si="13"/>
        <v>13.66</v>
      </c>
      <c r="H753" s="176">
        <f t="shared" si="14"/>
        <v>3.03</v>
      </c>
    </row>
    <row r="754" spans="2:10" s="159" customFormat="1" ht="16.8" customHeight="1">
      <c r="B754" s="177" t="s">
        <v>13493</v>
      </c>
      <c r="C754" s="178">
        <v>1334</v>
      </c>
      <c r="D754" s="273" t="s">
        <v>1360</v>
      </c>
      <c r="E754" s="179" t="s">
        <v>205</v>
      </c>
      <c r="F754" s="180">
        <v>7.4439199999999997E-2</v>
      </c>
      <c r="G754" s="276">
        <f t="shared" si="13"/>
        <v>8.7899999999999991</v>
      </c>
      <c r="H754" s="176">
        <f t="shared" si="14"/>
        <v>0.65</v>
      </c>
      <c r="J754" s="208">
        <v>6.8199999999999997E-2</v>
      </c>
    </row>
    <row r="755" spans="2:10" s="159" customFormat="1" ht="27.6">
      <c r="B755" s="177" t="s">
        <v>13493</v>
      </c>
      <c r="C755" s="178">
        <v>4777</v>
      </c>
      <c r="D755" s="273" t="s">
        <v>1252</v>
      </c>
      <c r="E755" s="179" t="s">
        <v>205</v>
      </c>
      <c r="F755" s="180">
        <v>0.1852</v>
      </c>
      <c r="G755" s="276">
        <v>8.02</v>
      </c>
      <c r="H755" s="176">
        <f t="shared" si="14"/>
        <v>1.48</v>
      </c>
    </row>
    <row r="756" spans="2:10" s="159" customFormat="1" ht="27.6">
      <c r="B756" s="177" t="s">
        <v>13493</v>
      </c>
      <c r="C756" s="178">
        <v>10966</v>
      </c>
      <c r="D756" s="273" t="s">
        <v>3534</v>
      </c>
      <c r="E756" s="179" t="s">
        <v>205</v>
      </c>
      <c r="F756" s="180">
        <v>0.83130000000000004</v>
      </c>
      <c r="G756" s="276">
        <v>9.1199999999999992</v>
      </c>
      <c r="H756" s="176">
        <f t="shared" si="14"/>
        <v>7.58</v>
      </c>
    </row>
    <row r="757" spans="2:10">
      <c r="B757" s="177" t="s">
        <v>13493</v>
      </c>
      <c r="C757" s="178">
        <v>10997</v>
      </c>
      <c r="D757" s="273" t="s">
        <v>2112</v>
      </c>
      <c r="E757" s="179" t="s">
        <v>205</v>
      </c>
      <c r="F757" s="180">
        <v>8.0000000000000004E-4</v>
      </c>
      <c r="G757" s="276">
        <f>VLOOKUP(C757,SINAPIFEV2026,5,FALSE)</f>
        <v>29.05</v>
      </c>
      <c r="H757" s="176">
        <f t="shared" si="14"/>
        <v>0.02</v>
      </c>
      <c r="J757" s="18"/>
    </row>
    <row r="758" spans="2:10">
      <c r="B758" s="201"/>
      <c r="C758" s="201"/>
      <c r="D758" s="201"/>
      <c r="E758" s="201"/>
      <c r="F758" s="201"/>
      <c r="G758" s="172" t="s">
        <v>13494</v>
      </c>
      <c r="H758" s="181">
        <f>TRUNC(SUM(H747:H757),2)</f>
        <v>19.25</v>
      </c>
      <c r="J758" s="18"/>
    </row>
    <row r="759" spans="2:10">
      <c r="B759" s="151"/>
      <c r="J759" s="18"/>
    </row>
    <row r="760" spans="2:10">
      <c r="B760" s="791" t="s">
        <v>14013</v>
      </c>
      <c r="C760" s="791"/>
      <c r="D760" s="791"/>
      <c r="E760" s="791"/>
      <c r="F760" s="791"/>
      <c r="G760" s="791"/>
      <c r="H760" s="791"/>
      <c r="J760" s="18"/>
    </row>
    <row r="761" spans="2:10">
      <c r="B761" s="791"/>
      <c r="C761" s="791"/>
      <c r="D761" s="791"/>
      <c r="E761" s="791"/>
      <c r="F761" s="791"/>
      <c r="G761" s="791"/>
      <c r="H761" s="791"/>
      <c r="J761" s="18"/>
    </row>
    <row r="762" spans="2:10">
      <c r="B762" s="791"/>
      <c r="C762" s="791"/>
      <c r="D762" s="791"/>
      <c r="E762" s="791"/>
      <c r="F762" s="791"/>
      <c r="G762" s="791"/>
      <c r="H762" s="791"/>
      <c r="J762" s="18"/>
    </row>
    <row r="763" spans="2:10">
      <c r="B763" s="783" t="s">
        <v>13933</v>
      </c>
      <c r="C763" s="783"/>
      <c r="D763" s="173" t="s">
        <v>13482</v>
      </c>
      <c r="E763" s="792" t="s">
        <v>14015</v>
      </c>
      <c r="F763" s="792"/>
      <c r="G763" s="792"/>
      <c r="H763" s="792"/>
      <c r="J763" s="18"/>
    </row>
    <row r="764" spans="2:10">
      <c r="B764" s="783"/>
      <c r="C764" s="783"/>
      <c r="D764" s="786" t="s">
        <v>13483</v>
      </c>
      <c r="E764" s="787" t="s">
        <v>14013</v>
      </c>
      <c r="F764" s="787"/>
      <c r="G764" s="787"/>
      <c r="H764" s="787"/>
      <c r="J764" s="18"/>
    </row>
    <row r="765" spans="2:10">
      <c r="B765" s="783"/>
      <c r="C765" s="783"/>
      <c r="D765" s="786"/>
      <c r="E765" s="787"/>
      <c r="F765" s="787"/>
      <c r="G765" s="787"/>
      <c r="H765" s="787"/>
      <c r="J765" s="18"/>
    </row>
    <row r="766" spans="2:10">
      <c r="B766" s="783"/>
      <c r="C766" s="783"/>
      <c r="D766" s="786"/>
      <c r="E766" s="787"/>
      <c r="F766" s="787"/>
      <c r="G766" s="787"/>
      <c r="H766" s="787"/>
      <c r="J766" s="18"/>
    </row>
    <row r="767" spans="2:10">
      <c r="B767" s="783"/>
      <c r="C767" s="783"/>
      <c r="D767" s="786"/>
      <c r="E767" s="787"/>
      <c r="F767" s="787"/>
      <c r="G767" s="787"/>
      <c r="H767" s="787"/>
      <c r="J767" s="18"/>
    </row>
    <row r="768" spans="2:10">
      <c r="B768" s="783"/>
      <c r="C768" s="783"/>
      <c r="D768" s="173" t="s">
        <v>13484</v>
      </c>
      <c r="E768" s="179" t="s">
        <v>294</v>
      </c>
      <c r="F768" s="788" t="s">
        <v>13485</v>
      </c>
      <c r="G768" s="789">
        <f>H775</f>
        <v>77.62</v>
      </c>
      <c r="H768" s="789"/>
      <c r="J768" s="18"/>
    </row>
    <row r="769" spans="2:10">
      <c r="B769" s="783"/>
      <c r="C769" s="783"/>
      <c r="D769" s="173" t="s">
        <v>13486</v>
      </c>
      <c r="E769" s="174">
        <v>1</v>
      </c>
      <c r="F769" s="788"/>
      <c r="G769" s="789"/>
      <c r="H769" s="789"/>
      <c r="J769" s="18"/>
    </row>
    <row r="770" spans="2:10">
      <c r="B770" s="182"/>
      <c r="C770" s="182"/>
      <c r="D770" s="183"/>
      <c r="E770" s="183"/>
      <c r="F770" s="184"/>
      <c r="G770" s="790" t="s">
        <v>13487</v>
      </c>
      <c r="H770" s="790"/>
      <c r="J770" s="18"/>
    </row>
    <row r="771" spans="2:10" s="159" customFormat="1" ht="27.6">
      <c r="B771" s="185" t="s">
        <v>13488</v>
      </c>
      <c r="C771" s="185" t="s">
        <v>13489</v>
      </c>
      <c r="D771" s="175" t="s">
        <v>216</v>
      </c>
      <c r="E771" s="175" t="s">
        <v>316</v>
      </c>
      <c r="F771" s="186" t="s">
        <v>13490</v>
      </c>
      <c r="G771" s="171" t="s">
        <v>13491</v>
      </c>
      <c r="H771" s="175" t="s">
        <v>13492</v>
      </c>
    </row>
    <row r="772" spans="2:10" s="159" customFormat="1">
      <c r="B772" s="177" t="s">
        <v>13497</v>
      </c>
      <c r="C772" s="178">
        <v>88316</v>
      </c>
      <c r="D772" s="273" t="s">
        <v>118</v>
      </c>
      <c r="E772" s="179" t="s">
        <v>88</v>
      </c>
      <c r="F772" s="180">
        <v>0.5</v>
      </c>
      <c r="G772" s="276">
        <f>VLOOKUP(C772,SINAPIFEV2026,5,FALSE)</f>
        <v>24.25</v>
      </c>
      <c r="H772" s="176">
        <f>TRUNC($F772*G772,2)</f>
        <v>12.12</v>
      </c>
    </row>
    <row r="773" spans="2:10" s="159" customFormat="1" ht="27.6">
      <c r="B773" s="177" t="s">
        <v>13497</v>
      </c>
      <c r="C773" s="178">
        <v>88267</v>
      </c>
      <c r="D773" s="273" t="s">
        <v>11151</v>
      </c>
      <c r="E773" s="179" t="s">
        <v>88</v>
      </c>
      <c r="F773" s="180">
        <v>0.5</v>
      </c>
      <c r="G773" s="276">
        <f>VLOOKUP(C773,SINAPIFEV2026,5,FALSE)</f>
        <v>29.46</v>
      </c>
      <c r="H773" s="176">
        <f>TRUNC($F773*G773,2)</f>
        <v>14.73</v>
      </c>
    </row>
    <row r="774" spans="2:10" s="159" customFormat="1">
      <c r="B774" s="177" t="s">
        <v>13493</v>
      </c>
      <c r="C774" s="178">
        <v>11709</v>
      </c>
      <c r="D774" s="273" t="s">
        <v>3912</v>
      </c>
      <c r="E774" s="179" t="s">
        <v>211</v>
      </c>
      <c r="F774" s="180">
        <v>1</v>
      </c>
      <c r="G774" s="276">
        <v>50.77</v>
      </c>
      <c r="H774" s="176">
        <f>TRUNC($F774*G774,2)</f>
        <v>50.77</v>
      </c>
    </row>
    <row r="775" spans="2:10" s="159" customFormat="1">
      <c r="B775" s="201"/>
      <c r="C775" s="201"/>
      <c r="D775" s="201"/>
      <c r="E775" s="201"/>
      <c r="F775" s="201"/>
      <c r="G775" s="172" t="s">
        <v>13494</v>
      </c>
      <c r="H775" s="181">
        <f>TRUNC(SUM(H772:H774),2)</f>
        <v>77.62</v>
      </c>
    </row>
    <row r="776" spans="2:10">
      <c r="B776" s="151"/>
      <c r="J776" s="18"/>
    </row>
    <row r="777" spans="2:10">
      <c r="B777" s="791" t="s">
        <v>14051</v>
      </c>
      <c r="C777" s="791"/>
      <c r="D777" s="791"/>
      <c r="E777" s="791"/>
      <c r="F777" s="791"/>
      <c r="G777" s="791"/>
      <c r="H777" s="791"/>
      <c r="J777" s="18"/>
    </row>
    <row r="778" spans="2:10">
      <c r="B778" s="791"/>
      <c r="C778" s="791"/>
      <c r="D778" s="791"/>
      <c r="E778" s="791"/>
      <c r="F778" s="791"/>
      <c r="G778" s="791"/>
      <c r="H778" s="791"/>
      <c r="J778" s="18"/>
    </row>
    <row r="779" spans="2:10">
      <c r="B779" s="791"/>
      <c r="C779" s="791"/>
      <c r="D779" s="791"/>
      <c r="E779" s="791"/>
      <c r="F779" s="791"/>
      <c r="G779" s="791"/>
      <c r="H779" s="791"/>
      <c r="J779" s="18"/>
    </row>
    <row r="780" spans="2:10">
      <c r="B780" s="783" t="s">
        <v>13950</v>
      </c>
      <c r="C780" s="783"/>
      <c r="D780" s="173" t="s">
        <v>13482</v>
      </c>
      <c r="E780" s="792" t="s">
        <v>14052</v>
      </c>
      <c r="F780" s="792"/>
      <c r="G780" s="792"/>
      <c r="H780" s="792"/>
      <c r="J780" s="18"/>
    </row>
    <row r="781" spans="2:10">
      <c r="B781" s="783"/>
      <c r="C781" s="783"/>
      <c r="D781" s="786" t="s">
        <v>13483</v>
      </c>
      <c r="E781" s="787" t="s">
        <v>14051</v>
      </c>
      <c r="F781" s="787"/>
      <c r="G781" s="787"/>
      <c r="H781" s="787"/>
      <c r="J781" s="18"/>
    </row>
    <row r="782" spans="2:10">
      <c r="B782" s="783"/>
      <c r="C782" s="783"/>
      <c r="D782" s="786"/>
      <c r="E782" s="787"/>
      <c r="F782" s="787"/>
      <c r="G782" s="787"/>
      <c r="H782" s="787"/>
      <c r="J782" s="18"/>
    </row>
    <row r="783" spans="2:10">
      <c r="B783" s="783"/>
      <c r="C783" s="783"/>
      <c r="D783" s="786"/>
      <c r="E783" s="787"/>
      <c r="F783" s="787"/>
      <c r="G783" s="787"/>
      <c r="H783" s="787"/>
      <c r="J783" s="18"/>
    </row>
    <row r="784" spans="2:10">
      <c r="B784" s="783"/>
      <c r="C784" s="783"/>
      <c r="D784" s="786"/>
      <c r="E784" s="787"/>
      <c r="F784" s="787"/>
      <c r="G784" s="787"/>
      <c r="H784" s="787"/>
      <c r="J784" s="18"/>
    </row>
    <row r="785" spans="2:10">
      <c r="B785" s="783"/>
      <c r="C785" s="783"/>
      <c r="D785" s="173" t="s">
        <v>13484</v>
      </c>
      <c r="E785" s="179" t="s">
        <v>294</v>
      </c>
      <c r="F785" s="788" t="s">
        <v>13485</v>
      </c>
      <c r="G785" s="789">
        <f>H795</f>
        <v>362.18</v>
      </c>
      <c r="H785" s="789"/>
      <c r="J785" s="18"/>
    </row>
    <row r="786" spans="2:10">
      <c r="B786" s="783"/>
      <c r="C786" s="783"/>
      <c r="D786" s="173" t="s">
        <v>13486</v>
      </c>
      <c r="E786" s="174">
        <v>1</v>
      </c>
      <c r="F786" s="788"/>
      <c r="G786" s="789"/>
      <c r="H786" s="789"/>
      <c r="J786" s="18"/>
    </row>
    <row r="787" spans="2:10">
      <c r="B787" s="182"/>
      <c r="C787" s="182"/>
      <c r="D787" s="183"/>
      <c r="E787" s="183"/>
      <c r="F787" s="184"/>
      <c r="G787" s="790" t="s">
        <v>13487</v>
      </c>
      <c r="H787" s="790"/>
      <c r="J787" s="18"/>
    </row>
    <row r="788" spans="2:10" ht="27.6">
      <c r="B788" s="185" t="s">
        <v>13488</v>
      </c>
      <c r="C788" s="185" t="s">
        <v>13489</v>
      </c>
      <c r="D788" s="175" t="s">
        <v>216</v>
      </c>
      <c r="E788" s="175" t="s">
        <v>316</v>
      </c>
      <c r="F788" s="186" t="s">
        <v>13490</v>
      </c>
      <c r="G788" s="171" t="s">
        <v>13491</v>
      </c>
      <c r="H788" s="175" t="s">
        <v>13492</v>
      </c>
      <c r="J788" s="18"/>
    </row>
    <row r="789" spans="2:10">
      <c r="B789" s="177" t="s">
        <v>13497</v>
      </c>
      <c r="C789" s="178">
        <v>88316</v>
      </c>
      <c r="D789" s="273" t="s">
        <v>118</v>
      </c>
      <c r="E789" s="179" t="s">
        <v>88</v>
      </c>
      <c r="F789" s="180">
        <v>6</v>
      </c>
      <c r="G789" s="276">
        <f t="shared" ref="G789:G794" si="15">VLOOKUP(C789,SINAPIFEV2026,5,FALSE)</f>
        <v>24.25</v>
      </c>
      <c r="H789" s="176">
        <f t="shared" ref="H789:H794" si="16">TRUNC($F789*G789,2)</f>
        <v>145.5</v>
      </c>
      <c r="J789" s="18"/>
    </row>
    <row r="790" spans="2:10">
      <c r="B790" s="177" t="s">
        <v>13497</v>
      </c>
      <c r="C790" s="178">
        <v>88264</v>
      </c>
      <c r="D790" s="273" t="s">
        <v>11149</v>
      </c>
      <c r="E790" s="179" t="s">
        <v>88</v>
      </c>
      <c r="F790" s="180">
        <v>5</v>
      </c>
      <c r="G790" s="276">
        <f t="shared" si="15"/>
        <v>30.42</v>
      </c>
      <c r="H790" s="176">
        <f t="shared" si="16"/>
        <v>152.1</v>
      </c>
      <c r="J790" s="18"/>
    </row>
    <row r="791" spans="2:10" ht="27.6">
      <c r="B791" s="177" t="s">
        <v>13493</v>
      </c>
      <c r="C791" s="178">
        <v>939</v>
      </c>
      <c r="D791" s="273" t="s">
        <v>2374</v>
      </c>
      <c r="E791" s="179" t="s">
        <v>110</v>
      </c>
      <c r="F791" s="180">
        <v>12</v>
      </c>
      <c r="G791" s="276">
        <f t="shared" si="15"/>
        <v>2.94</v>
      </c>
      <c r="H791" s="176">
        <f t="shared" si="16"/>
        <v>35.28</v>
      </c>
      <c r="J791" s="18"/>
    </row>
    <row r="792" spans="2:10">
      <c r="B792" s="177" t="s">
        <v>13493</v>
      </c>
      <c r="C792" s="178">
        <v>2688</v>
      </c>
      <c r="D792" s="273" t="s">
        <v>2148</v>
      </c>
      <c r="E792" s="179" t="s">
        <v>110</v>
      </c>
      <c r="F792" s="180">
        <v>6</v>
      </c>
      <c r="G792" s="276">
        <f t="shared" si="15"/>
        <v>2.81</v>
      </c>
      <c r="H792" s="176">
        <f t="shared" si="16"/>
        <v>16.86</v>
      </c>
      <c r="J792" s="18"/>
    </row>
    <row r="793" spans="2:10" ht="27.6">
      <c r="B793" s="177" t="s">
        <v>13493</v>
      </c>
      <c r="C793" s="178">
        <v>12001</v>
      </c>
      <c r="D793" s="273" t="s">
        <v>1190</v>
      </c>
      <c r="E793" s="179" t="s">
        <v>211</v>
      </c>
      <c r="F793" s="180">
        <v>1</v>
      </c>
      <c r="G793" s="276">
        <f t="shared" si="15"/>
        <v>8.1999999999999993</v>
      </c>
      <c r="H793" s="176">
        <f t="shared" si="16"/>
        <v>8.1999999999999993</v>
      </c>
      <c r="J793" s="18"/>
    </row>
    <row r="794" spans="2:10" ht="27.6">
      <c r="B794" s="177" t="s">
        <v>13493</v>
      </c>
      <c r="C794" s="178">
        <v>20111</v>
      </c>
      <c r="D794" s="273" t="s">
        <v>2385</v>
      </c>
      <c r="E794" s="179" t="s">
        <v>211</v>
      </c>
      <c r="F794" s="180">
        <v>0.15</v>
      </c>
      <c r="G794" s="276">
        <f t="shared" si="15"/>
        <v>28.27</v>
      </c>
      <c r="H794" s="176">
        <f t="shared" si="16"/>
        <v>4.24</v>
      </c>
      <c r="J794" s="18"/>
    </row>
    <row r="795" spans="2:10">
      <c r="B795" s="201"/>
      <c r="C795" s="201"/>
      <c r="D795" s="201"/>
      <c r="E795" s="201"/>
      <c r="F795" s="201"/>
      <c r="G795" s="172" t="s">
        <v>13494</v>
      </c>
      <c r="H795" s="181">
        <f>TRUNC(SUM(H789:H794),2)</f>
        <v>362.18</v>
      </c>
      <c r="J795" s="18"/>
    </row>
    <row r="796" spans="2:10">
      <c r="B796" s="151"/>
      <c r="J796" s="18"/>
    </row>
    <row r="797" spans="2:10">
      <c r="B797" s="791" t="s">
        <v>14055</v>
      </c>
      <c r="C797" s="791"/>
      <c r="D797" s="791"/>
      <c r="E797" s="791"/>
      <c r="F797" s="791"/>
      <c r="G797" s="791"/>
      <c r="H797" s="791"/>
      <c r="J797" s="18"/>
    </row>
    <row r="798" spans="2:10">
      <c r="B798" s="791"/>
      <c r="C798" s="791"/>
      <c r="D798" s="791"/>
      <c r="E798" s="791"/>
      <c r="F798" s="791"/>
      <c r="G798" s="791"/>
      <c r="H798" s="791"/>
      <c r="J798" s="18"/>
    </row>
    <row r="799" spans="2:10">
      <c r="B799" s="791"/>
      <c r="C799" s="791"/>
      <c r="D799" s="791"/>
      <c r="E799" s="791"/>
      <c r="F799" s="791"/>
      <c r="G799" s="791"/>
      <c r="H799" s="791"/>
      <c r="J799" s="18"/>
    </row>
    <row r="800" spans="2:10">
      <c r="B800" s="783" t="s">
        <v>13957</v>
      </c>
      <c r="C800" s="783"/>
      <c r="D800" s="173" t="s">
        <v>13482</v>
      </c>
      <c r="E800" s="792" t="s">
        <v>14056</v>
      </c>
      <c r="F800" s="792"/>
      <c r="G800" s="792"/>
      <c r="H800" s="792"/>
      <c r="J800" s="18"/>
    </row>
    <row r="801" spans="2:10">
      <c r="B801" s="783"/>
      <c r="C801" s="783"/>
      <c r="D801" s="786" t="s">
        <v>13483</v>
      </c>
      <c r="E801" s="787" t="s">
        <v>14055</v>
      </c>
      <c r="F801" s="787"/>
      <c r="G801" s="787"/>
      <c r="H801" s="787"/>
      <c r="J801" s="18"/>
    </row>
    <row r="802" spans="2:10">
      <c r="B802" s="783"/>
      <c r="C802" s="783"/>
      <c r="D802" s="786"/>
      <c r="E802" s="787"/>
      <c r="F802" s="787"/>
      <c r="G802" s="787"/>
      <c r="H802" s="787"/>
      <c r="J802" s="18"/>
    </row>
    <row r="803" spans="2:10">
      <c r="B803" s="783"/>
      <c r="C803" s="783"/>
      <c r="D803" s="786"/>
      <c r="E803" s="787"/>
      <c r="F803" s="787"/>
      <c r="G803" s="787"/>
      <c r="H803" s="787"/>
      <c r="J803" s="18"/>
    </row>
    <row r="804" spans="2:10">
      <c r="B804" s="783"/>
      <c r="C804" s="783"/>
      <c r="D804" s="786"/>
      <c r="E804" s="787"/>
      <c r="F804" s="787"/>
      <c r="G804" s="787"/>
      <c r="H804" s="787"/>
      <c r="J804" s="18"/>
    </row>
    <row r="805" spans="2:10">
      <c r="B805" s="783"/>
      <c r="C805" s="783"/>
      <c r="D805" s="173" t="s">
        <v>13484</v>
      </c>
      <c r="E805" s="179" t="s">
        <v>294</v>
      </c>
      <c r="F805" s="788" t="s">
        <v>13485</v>
      </c>
      <c r="G805" s="789">
        <f>H815</f>
        <v>307.51</v>
      </c>
      <c r="H805" s="789"/>
      <c r="J805" s="18"/>
    </row>
    <row r="806" spans="2:10">
      <c r="B806" s="783"/>
      <c r="C806" s="783"/>
      <c r="D806" s="173" t="s">
        <v>13486</v>
      </c>
      <c r="E806" s="174">
        <v>1</v>
      </c>
      <c r="F806" s="788"/>
      <c r="G806" s="789"/>
      <c r="H806" s="789"/>
      <c r="J806" s="18"/>
    </row>
    <row r="807" spans="2:10">
      <c r="B807" s="182"/>
      <c r="C807" s="182"/>
      <c r="D807" s="183"/>
      <c r="E807" s="183"/>
      <c r="F807" s="184"/>
      <c r="G807" s="790" t="s">
        <v>13487</v>
      </c>
      <c r="H807" s="790"/>
      <c r="J807" s="18"/>
    </row>
    <row r="808" spans="2:10" ht="27.6">
      <c r="B808" s="185" t="s">
        <v>13488</v>
      </c>
      <c r="C808" s="185" t="s">
        <v>13489</v>
      </c>
      <c r="D808" s="175" t="s">
        <v>216</v>
      </c>
      <c r="E808" s="175" t="s">
        <v>316</v>
      </c>
      <c r="F808" s="186" t="s">
        <v>13490</v>
      </c>
      <c r="G808" s="171" t="s">
        <v>13491</v>
      </c>
      <c r="H808" s="175" t="s">
        <v>13492</v>
      </c>
      <c r="J808" s="18"/>
    </row>
    <row r="809" spans="2:10">
      <c r="B809" s="177" t="s">
        <v>13497</v>
      </c>
      <c r="C809" s="178">
        <v>88316</v>
      </c>
      <c r="D809" s="273" t="s">
        <v>118</v>
      </c>
      <c r="E809" s="179" t="s">
        <v>88</v>
      </c>
      <c r="F809" s="180">
        <v>5</v>
      </c>
      <c r="G809" s="276">
        <f>VLOOKUP(C809,SINAPIFEV2026,5,FALSE)</f>
        <v>24.25</v>
      </c>
      <c r="H809" s="176">
        <f t="shared" ref="H809:H814" si="17">TRUNC($F809*G809,2)</f>
        <v>121.25</v>
      </c>
      <c r="J809" s="18"/>
    </row>
    <row r="810" spans="2:10">
      <c r="B810" s="177" t="s">
        <v>13497</v>
      </c>
      <c r="C810" s="178">
        <v>88264</v>
      </c>
      <c r="D810" s="273" t="s">
        <v>11149</v>
      </c>
      <c r="E810" s="179" t="s">
        <v>88</v>
      </c>
      <c r="F810" s="180">
        <v>4</v>
      </c>
      <c r="G810" s="276">
        <f t="shared" ref="G810:G814" si="18">VLOOKUP(C810,SINAPIFEV2026,5,FALSE)</f>
        <v>30.42</v>
      </c>
      <c r="H810" s="176">
        <f t="shared" si="17"/>
        <v>121.68</v>
      </c>
      <c r="J810" s="18"/>
    </row>
    <row r="811" spans="2:10" ht="27.6">
      <c r="B811" s="177" t="s">
        <v>13493</v>
      </c>
      <c r="C811" s="178">
        <v>939</v>
      </c>
      <c r="D811" s="273" t="s">
        <v>2374</v>
      </c>
      <c r="E811" s="179" t="s">
        <v>110</v>
      </c>
      <c r="F811" s="180">
        <v>12</v>
      </c>
      <c r="G811" s="276">
        <f t="shared" si="18"/>
        <v>2.94</v>
      </c>
      <c r="H811" s="176">
        <f t="shared" si="17"/>
        <v>35.28</v>
      </c>
      <c r="J811" s="18"/>
    </row>
    <row r="812" spans="2:10">
      <c r="B812" s="177" t="s">
        <v>13493</v>
      </c>
      <c r="C812" s="178">
        <v>2688</v>
      </c>
      <c r="D812" s="273" t="s">
        <v>2148</v>
      </c>
      <c r="E812" s="179" t="s">
        <v>110</v>
      </c>
      <c r="F812" s="180">
        <v>6</v>
      </c>
      <c r="G812" s="276">
        <f t="shared" si="18"/>
        <v>2.81</v>
      </c>
      <c r="H812" s="176">
        <f t="shared" si="17"/>
        <v>16.86</v>
      </c>
      <c r="J812" s="18"/>
    </row>
    <row r="813" spans="2:10" ht="27.6">
      <c r="B813" s="177" t="s">
        <v>13493</v>
      </c>
      <c r="C813" s="178">
        <v>12001</v>
      </c>
      <c r="D813" s="273" t="s">
        <v>1190</v>
      </c>
      <c r="E813" s="179" t="s">
        <v>211</v>
      </c>
      <c r="F813" s="180">
        <v>1</v>
      </c>
      <c r="G813" s="276">
        <f t="shared" si="18"/>
        <v>8.1999999999999993</v>
      </c>
      <c r="H813" s="176">
        <f t="shared" si="17"/>
        <v>8.1999999999999993</v>
      </c>
      <c r="J813" s="18"/>
    </row>
    <row r="814" spans="2:10" ht="27.6">
      <c r="B814" s="177" t="s">
        <v>13493</v>
      </c>
      <c r="C814" s="178">
        <v>20111</v>
      </c>
      <c r="D814" s="273" t="s">
        <v>2385</v>
      </c>
      <c r="E814" s="179" t="s">
        <v>211</v>
      </c>
      <c r="F814" s="180">
        <v>0.15</v>
      </c>
      <c r="G814" s="276">
        <f t="shared" si="18"/>
        <v>28.27</v>
      </c>
      <c r="H814" s="176">
        <f t="shared" si="17"/>
        <v>4.24</v>
      </c>
      <c r="J814" s="18"/>
    </row>
    <row r="815" spans="2:10">
      <c r="B815" s="201"/>
      <c r="C815" s="201"/>
      <c r="D815" s="201"/>
      <c r="E815" s="201"/>
      <c r="F815" s="201"/>
      <c r="G815" s="172" t="s">
        <v>13494</v>
      </c>
      <c r="H815" s="181">
        <f>TRUNC(SUM(H809:H814),2)</f>
        <v>307.51</v>
      </c>
      <c r="J815" s="18"/>
    </row>
    <row r="816" spans="2:10">
      <c r="B816" s="151"/>
      <c r="J816" s="18"/>
    </row>
    <row r="817" spans="2:10">
      <c r="B817" s="791" t="s">
        <v>289</v>
      </c>
      <c r="C817" s="791"/>
      <c r="D817" s="791"/>
      <c r="E817" s="791"/>
      <c r="F817" s="791"/>
      <c r="G817" s="791"/>
      <c r="H817" s="791"/>
      <c r="J817" s="18"/>
    </row>
    <row r="818" spans="2:10">
      <c r="B818" s="791"/>
      <c r="C818" s="791"/>
      <c r="D818" s="791"/>
      <c r="E818" s="791"/>
      <c r="F818" s="791"/>
      <c r="G818" s="791"/>
      <c r="H818" s="791"/>
      <c r="J818" s="18"/>
    </row>
    <row r="819" spans="2:10">
      <c r="B819" s="791"/>
      <c r="C819" s="791"/>
      <c r="D819" s="791"/>
      <c r="E819" s="791"/>
      <c r="F819" s="791"/>
      <c r="G819" s="791"/>
      <c r="H819" s="791"/>
      <c r="J819" s="18"/>
    </row>
    <row r="820" spans="2:10">
      <c r="B820" s="783" t="s">
        <v>13990</v>
      </c>
      <c r="C820" s="783"/>
      <c r="D820" s="173" t="s">
        <v>13482</v>
      </c>
      <c r="E820" s="792" t="s">
        <v>14059</v>
      </c>
      <c r="F820" s="792"/>
      <c r="G820" s="792"/>
      <c r="H820" s="792"/>
      <c r="J820" s="18"/>
    </row>
    <row r="821" spans="2:10">
      <c r="B821" s="783"/>
      <c r="C821" s="783"/>
      <c r="D821" s="786" t="s">
        <v>13483</v>
      </c>
      <c r="E821" s="787" t="s">
        <v>289</v>
      </c>
      <c r="F821" s="787"/>
      <c r="G821" s="787"/>
      <c r="H821" s="787"/>
      <c r="J821" s="18"/>
    </row>
    <row r="822" spans="2:10">
      <c r="B822" s="783"/>
      <c r="C822" s="783"/>
      <c r="D822" s="786"/>
      <c r="E822" s="787"/>
      <c r="F822" s="787"/>
      <c r="G822" s="787"/>
      <c r="H822" s="787"/>
      <c r="J822" s="18"/>
    </row>
    <row r="823" spans="2:10">
      <c r="B823" s="783"/>
      <c r="C823" s="783"/>
      <c r="D823" s="786"/>
      <c r="E823" s="787"/>
      <c r="F823" s="787"/>
      <c r="G823" s="787"/>
      <c r="H823" s="787"/>
      <c r="J823" s="18"/>
    </row>
    <row r="824" spans="2:10">
      <c r="B824" s="783"/>
      <c r="C824" s="783"/>
      <c r="D824" s="786"/>
      <c r="E824" s="787"/>
      <c r="F824" s="787"/>
      <c r="G824" s="787"/>
      <c r="H824" s="787"/>
      <c r="J824" s="18"/>
    </row>
    <row r="825" spans="2:10">
      <c r="B825" s="783"/>
      <c r="C825" s="783"/>
      <c r="D825" s="173" t="s">
        <v>13484</v>
      </c>
      <c r="E825" s="179" t="s">
        <v>294</v>
      </c>
      <c r="F825" s="788" t="s">
        <v>13485</v>
      </c>
      <c r="G825" s="789">
        <f>H837</f>
        <v>331.96</v>
      </c>
      <c r="H825" s="789"/>
      <c r="J825" s="18"/>
    </row>
    <row r="826" spans="2:10">
      <c r="B826" s="783"/>
      <c r="C826" s="783"/>
      <c r="D826" s="173" t="s">
        <v>13486</v>
      </c>
      <c r="E826" s="174">
        <v>1</v>
      </c>
      <c r="F826" s="788"/>
      <c r="G826" s="789"/>
      <c r="H826" s="789"/>
      <c r="J826" s="18"/>
    </row>
    <row r="827" spans="2:10">
      <c r="B827" s="182"/>
      <c r="C827" s="182"/>
      <c r="D827" s="183"/>
      <c r="E827" s="183"/>
      <c r="F827" s="184"/>
      <c r="G827" s="790" t="s">
        <v>13487</v>
      </c>
      <c r="H827" s="790"/>
      <c r="J827" s="18"/>
    </row>
    <row r="828" spans="2:10" ht="27.6">
      <c r="B828" s="185" t="s">
        <v>13488</v>
      </c>
      <c r="C828" s="185" t="s">
        <v>13489</v>
      </c>
      <c r="D828" s="175" t="s">
        <v>216</v>
      </c>
      <c r="E828" s="175" t="s">
        <v>316</v>
      </c>
      <c r="F828" s="186" t="s">
        <v>13490</v>
      </c>
      <c r="G828" s="171" t="s">
        <v>13491</v>
      </c>
      <c r="H828" s="175" t="s">
        <v>13492</v>
      </c>
      <c r="J828" s="18"/>
    </row>
    <row r="829" spans="2:10">
      <c r="B829" s="177" t="s">
        <v>13497</v>
      </c>
      <c r="C829" s="178">
        <v>88316</v>
      </c>
      <c r="D829" s="273" t="s">
        <v>118</v>
      </c>
      <c r="E829" s="179" t="s">
        <v>88</v>
      </c>
      <c r="F829" s="180">
        <v>4</v>
      </c>
      <c r="G829" s="276">
        <f t="shared" ref="G829:G836" si="19">VLOOKUP(C829,SINAPIFEV2026,5,FALSE)</f>
        <v>24.25</v>
      </c>
      <c r="H829" s="176">
        <f t="shared" ref="H829:H834" si="20">TRUNC($F829*G829,2)</f>
        <v>97</v>
      </c>
      <c r="J829" s="18"/>
    </row>
    <row r="830" spans="2:10">
      <c r="B830" s="177" t="s">
        <v>13497</v>
      </c>
      <c r="C830" s="178">
        <v>88264</v>
      </c>
      <c r="D830" s="273" t="s">
        <v>11149</v>
      </c>
      <c r="E830" s="179" t="s">
        <v>88</v>
      </c>
      <c r="F830" s="180">
        <v>5</v>
      </c>
      <c r="G830" s="276">
        <f t="shared" si="19"/>
        <v>30.42</v>
      </c>
      <c r="H830" s="176">
        <f t="shared" si="20"/>
        <v>152.1</v>
      </c>
      <c r="J830" s="18"/>
    </row>
    <row r="831" spans="2:10" ht="27.6">
      <c r="B831" s="177" t="s">
        <v>13493</v>
      </c>
      <c r="C831" s="178">
        <v>939</v>
      </c>
      <c r="D831" s="273" t="s">
        <v>2374</v>
      </c>
      <c r="E831" s="179" t="s">
        <v>110</v>
      </c>
      <c r="F831" s="180">
        <v>12</v>
      </c>
      <c r="G831" s="276">
        <f t="shared" si="19"/>
        <v>2.94</v>
      </c>
      <c r="H831" s="176">
        <f t="shared" si="20"/>
        <v>35.28</v>
      </c>
      <c r="J831" s="18"/>
    </row>
    <row r="832" spans="2:10" ht="27.6">
      <c r="B832" s="177" t="s">
        <v>13493</v>
      </c>
      <c r="C832" s="178">
        <v>1872</v>
      </c>
      <c r="D832" s="273" t="s">
        <v>1174</v>
      </c>
      <c r="E832" s="179" t="s">
        <v>211</v>
      </c>
      <c r="F832" s="180">
        <v>1</v>
      </c>
      <c r="G832" s="276">
        <f t="shared" si="19"/>
        <v>3.17</v>
      </c>
      <c r="H832" s="176">
        <f t="shared" si="20"/>
        <v>3.17</v>
      </c>
      <c r="J832" s="18"/>
    </row>
    <row r="833" spans="2:10">
      <c r="B833" s="177" t="s">
        <v>13493</v>
      </c>
      <c r="C833" s="178">
        <v>2674</v>
      </c>
      <c r="D833" s="273" t="s">
        <v>2120</v>
      </c>
      <c r="E833" s="179" t="s">
        <v>110</v>
      </c>
      <c r="F833" s="180">
        <v>6</v>
      </c>
      <c r="G833" s="276">
        <f t="shared" si="19"/>
        <v>5.35</v>
      </c>
      <c r="H833" s="176">
        <f t="shared" si="20"/>
        <v>32.1</v>
      </c>
      <c r="J833" s="18"/>
    </row>
    <row r="834" spans="2:10" ht="27.6">
      <c r="B834" s="177" t="s">
        <v>13493</v>
      </c>
      <c r="C834" s="178">
        <v>20111</v>
      </c>
      <c r="D834" s="273" t="s">
        <v>2385</v>
      </c>
      <c r="E834" s="179" t="s">
        <v>211</v>
      </c>
      <c r="F834" s="180">
        <v>0.15</v>
      </c>
      <c r="G834" s="276">
        <f t="shared" si="19"/>
        <v>28.27</v>
      </c>
      <c r="H834" s="176">
        <f t="shared" si="20"/>
        <v>4.24</v>
      </c>
      <c r="J834" s="18"/>
    </row>
    <row r="835" spans="2:10" ht="27.6">
      <c r="B835" s="177" t="s">
        <v>13493</v>
      </c>
      <c r="C835" s="178">
        <v>38092</v>
      </c>
      <c r="D835" s="273" t="s">
        <v>2258</v>
      </c>
      <c r="E835" s="179" t="s">
        <v>211</v>
      </c>
      <c r="F835" s="180">
        <v>1</v>
      </c>
      <c r="G835" s="276">
        <f t="shared" si="19"/>
        <v>2.02</v>
      </c>
      <c r="H835" s="176">
        <f>TRUNC($F835*G835,2)</f>
        <v>2.02</v>
      </c>
      <c r="J835" s="18"/>
    </row>
    <row r="836" spans="2:10">
      <c r="B836" s="177" t="s">
        <v>13493</v>
      </c>
      <c r="C836" s="178">
        <v>38112</v>
      </c>
      <c r="D836" s="273" t="s">
        <v>2571</v>
      </c>
      <c r="E836" s="179" t="s">
        <v>211</v>
      </c>
      <c r="F836" s="180">
        <v>1</v>
      </c>
      <c r="G836" s="276">
        <f t="shared" si="19"/>
        <v>6.05</v>
      </c>
      <c r="H836" s="176">
        <f>TRUNC($F836*G836,2)</f>
        <v>6.05</v>
      </c>
      <c r="J836" s="18"/>
    </row>
    <row r="837" spans="2:10">
      <c r="B837" s="201"/>
      <c r="C837" s="201"/>
      <c r="D837" s="201"/>
      <c r="E837" s="201"/>
      <c r="F837" s="201"/>
      <c r="G837" s="172" t="s">
        <v>13494</v>
      </c>
      <c r="H837" s="181">
        <f>TRUNC(SUM(H829:H836),2)</f>
        <v>331.96</v>
      </c>
      <c r="J837" s="18"/>
    </row>
    <row r="838" spans="2:10">
      <c r="B838" s="151"/>
      <c r="J838" s="18"/>
    </row>
    <row r="839" spans="2:10">
      <c r="B839" s="791" t="s">
        <v>287</v>
      </c>
      <c r="C839" s="791"/>
      <c r="D839" s="791"/>
      <c r="E839" s="791"/>
      <c r="F839" s="791"/>
      <c r="G839" s="791"/>
      <c r="H839" s="791"/>
      <c r="J839" s="18"/>
    </row>
    <row r="840" spans="2:10">
      <c r="B840" s="791"/>
      <c r="C840" s="791"/>
      <c r="D840" s="791"/>
      <c r="E840" s="791"/>
      <c r="F840" s="791"/>
      <c r="G840" s="791"/>
      <c r="H840" s="791"/>
      <c r="J840" s="18"/>
    </row>
    <row r="841" spans="2:10">
      <c r="B841" s="791"/>
      <c r="C841" s="791"/>
      <c r="D841" s="791"/>
      <c r="E841" s="791"/>
      <c r="F841" s="791"/>
      <c r="G841" s="791"/>
      <c r="H841" s="791"/>
      <c r="J841" s="18"/>
    </row>
    <row r="842" spans="2:10">
      <c r="B842" s="783" t="s">
        <v>14002</v>
      </c>
      <c r="C842" s="783"/>
      <c r="D842" s="173" t="s">
        <v>13482</v>
      </c>
      <c r="E842" s="792" t="s">
        <v>14062</v>
      </c>
      <c r="F842" s="792"/>
      <c r="G842" s="792"/>
      <c r="H842" s="792"/>
      <c r="J842" s="18"/>
    </row>
    <row r="843" spans="2:10">
      <c r="B843" s="783"/>
      <c r="C843" s="783"/>
      <c r="D843" s="786" t="s">
        <v>13483</v>
      </c>
      <c r="E843" s="787" t="s">
        <v>289</v>
      </c>
      <c r="F843" s="787"/>
      <c r="G843" s="787"/>
      <c r="H843" s="787"/>
      <c r="J843" s="18"/>
    </row>
    <row r="844" spans="2:10">
      <c r="B844" s="783"/>
      <c r="C844" s="783"/>
      <c r="D844" s="786"/>
      <c r="E844" s="787"/>
      <c r="F844" s="787"/>
      <c r="G844" s="787"/>
      <c r="H844" s="787"/>
      <c r="J844" s="18"/>
    </row>
    <row r="845" spans="2:10">
      <c r="B845" s="783"/>
      <c r="C845" s="783"/>
      <c r="D845" s="786"/>
      <c r="E845" s="787"/>
      <c r="F845" s="787"/>
      <c r="G845" s="787"/>
      <c r="H845" s="787"/>
      <c r="J845" s="18"/>
    </row>
    <row r="846" spans="2:10">
      <c r="B846" s="783"/>
      <c r="C846" s="783"/>
      <c r="D846" s="786"/>
      <c r="E846" s="787"/>
      <c r="F846" s="787"/>
      <c r="G846" s="787"/>
      <c r="H846" s="787"/>
      <c r="J846" s="18"/>
    </row>
    <row r="847" spans="2:10">
      <c r="B847" s="783"/>
      <c r="C847" s="783"/>
      <c r="D847" s="173" t="s">
        <v>13484</v>
      </c>
      <c r="E847" s="179" t="s">
        <v>13513</v>
      </c>
      <c r="F847" s="788" t="s">
        <v>13485</v>
      </c>
      <c r="G847" s="789">
        <f>H859</f>
        <v>350.44</v>
      </c>
      <c r="H847" s="789"/>
      <c r="J847" s="18"/>
    </row>
    <row r="848" spans="2:10">
      <c r="B848" s="783"/>
      <c r="C848" s="783"/>
      <c r="D848" s="173" t="s">
        <v>13486</v>
      </c>
      <c r="E848" s="174">
        <v>1</v>
      </c>
      <c r="F848" s="788"/>
      <c r="G848" s="789"/>
      <c r="H848" s="789"/>
      <c r="J848" s="18"/>
    </row>
    <row r="849" spans="2:10">
      <c r="B849" s="182"/>
      <c r="C849" s="182"/>
      <c r="D849" s="183"/>
      <c r="E849" s="183"/>
      <c r="F849" s="184"/>
      <c r="G849" s="790" t="s">
        <v>13487</v>
      </c>
      <c r="H849" s="790"/>
      <c r="J849" s="18"/>
    </row>
    <row r="850" spans="2:10" ht="27.6">
      <c r="B850" s="185" t="s">
        <v>13488</v>
      </c>
      <c r="C850" s="185" t="s">
        <v>13489</v>
      </c>
      <c r="D850" s="175" t="s">
        <v>216</v>
      </c>
      <c r="E850" s="175" t="s">
        <v>316</v>
      </c>
      <c r="F850" s="186" t="s">
        <v>13490</v>
      </c>
      <c r="G850" s="171" t="s">
        <v>13491</v>
      </c>
      <c r="H850" s="175" t="s">
        <v>13492</v>
      </c>
      <c r="J850" s="18"/>
    </row>
    <row r="851" spans="2:10">
      <c r="B851" s="177" t="s">
        <v>13497</v>
      </c>
      <c r="C851" s="178">
        <v>88316</v>
      </c>
      <c r="D851" s="273" t="s">
        <v>118</v>
      </c>
      <c r="E851" s="179" t="s">
        <v>88</v>
      </c>
      <c r="F851" s="180">
        <v>4</v>
      </c>
      <c r="G851" s="276">
        <f t="shared" ref="G851:G858" si="21">VLOOKUP(C851,SINAPIFEV2026,5,FALSE)</f>
        <v>24.25</v>
      </c>
      <c r="H851" s="176">
        <f t="shared" ref="H851:H858" si="22">TRUNC($F851*G851,2)</f>
        <v>97</v>
      </c>
      <c r="J851" s="18"/>
    </row>
    <row r="852" spans="2:10">
      <c r="B852" s="177" t="s">
        <v>13497</v>
      </c>
      <c r="C852" s="178">
        <v>88264</v>
      </c>
      <c r="D852" s="273" t="s">
        <v>11149</v>
      </c>
      <c r="E852" s="179" t="s">
        <v>88</v>
      </c>
      <c r="F852" s="180">
        <v>5</v>
      </c>
      <c r="G852" s="276">
        <f t="shared" si="21"/>
        <v>30.42</v>
      </c>
      <c r="H852" s="176">
        <f t="shared" si="22"/>
        <v>152.1</v>
      </c>
      <c r="J852" s="18"/>
    </row>
    <row r="853" spans="2:10" ht="27.6">
      <c r="B853" s="177" t="s">
        <v>13493</v>
      </c>
      <c r="C853" s="178">
        <v>939</v>
      </c>
      <c r="D853" s="273" t="s">
        <v>2374</v>
      </c>
      <c r="E853" s="179" t="s">
        <v>110</v>
      </c>
      <c r="F853" s="180">
        <v>18</v>
      </c>
      <c r="G853" s="276">
        <f t="shared" si="21"/>
        <v>2.94</v>
      </c>
      <c r="H853" s="176">
        <f t="shared" si="22"/>
        <v>52.92</v>
      </c>
      <c r="J853" s="18"/>
    </row>
    <row r="854" spans="2:10" ht="27.6">
      <c r="B854" s="177" t="s">
        <v>13493</v>
      </c>
      <c r="C854" s="178">
        <v>1872</v>
      </c>
      <c r="D854" s="273" t="s">
        <v>1174</v>
      </c>
      <c r="E854" s="179" t="s">
        <v>211</v>
      </c>
      <c r="F854" s="180">
        <v>1</v>
      </c>
      <c r="G854" s="276">
        <f t="shared" si="21"/>
        <v>3.17</v>
      </c>
      <c r="H854" s="176">
        <f t="shared" si="22"/>
        <v>3.17</v>
      </c>
      <c r="J854" s="18"/>
    </row>
    <row r="855" spans="2:10">
      <c r="B855" s="177" t="s">
        <v>13493</v>
      </c>
      <c r="C855" s="178">
        <v>2674</v>
      </c>
      <c r="D855" s="273" t="s">
        <v>2120</v>
      </c>
      <c r="E855" s="179" t="s">
        <v>110</v>
      </c>
      <c r="F855" s="180">
        <v>6</v>
      </c>
      <c r="G855" s="276">
        <f t="shared" si="21"/>
        <v>5.35</v>
      </c>
      <c r="H855" s="176">
        <f t="shared" si="22"/>
        <v>32.1</v>
      </c>
      <c r="J855" s="18"/>
    </row>
    <row r="856" spans="2:10" ht="27.6">
      <c r="B856" s="177" t="s">
        <v>13493</v>
      </c>
      <c r="C856" s="178">
        <v>20111</v>
      </c>
      <c r="D856" s="273" t="s">
        <v>2385</v>
      </c>
      <c r="E856" s="179" t="s">
        <v>211</v>
      </c>
      <c r="F856" s="180">
        <v>0.15</v>
      </c>
      <c r="G856" s="276">
        <f t="shared" si="21"/>
        <v>28.27</v>
      </c>
      <c r="H856" s="176">
        <f t="shared" si="22"/>
        <v>4.24</v>
      </c>
      <c r="J856" s="18"/>
    </row>
    <row r="857" spans="2:10" ht="27.6">
      <c r="B857" s="177" t="s">
        <v>13493</v>
      </c>
      <c r="C857" s="178">
        <v>38092</v>
      </c>
      <c r="D857" s="273" t="s">
        <v>2258</v>
      </c>
      <c r="E857" s="179" t="s">
        <v>211</v>
      </c>
      <c r="F857" s="180">
        <v>1</v>
      </c>
      <c r="G857" s="276">
        <f t="shared" si="21"/>
        <v>2.02</v>
      </c>
      <c r="H857" s="176">
        <f t="shared" si="22"/>
        <v>2.02</v>
      </c>
      <c r="J857" s="18"/>
    </row>
    <row r="858" spans="2:10">
      <c r="B858" s="177" t="s">
        <v>13493</v>
      </c>
      <c r="C858" s="178">
        <v>38101</v>
      </c>
      <c r="D858" s="273" t="s">
        <v>4567</v>
      </c>
      <c r="E858" s="179" t="s">
        <v>211</v>
      </c>
      <c r="F858" s="180">
        <v>1</v>
      </c>
      <c r="G858" s="276">
        <f t="shared" si="21"/>
        <v>6.89</v>
      </c>
      <c r="H858" s="176">
        <f t="shared" si="22"/>
        <v>6.89</v>
      </c>
      <c r="J858" s="18"/>
    </row>
    <row r="859" spans="2:10">
      <c r="B859" s="201"/>
      <c r="C859" s="201"/>
      <c r="D859" s="201"/>
      <c r="E859" s="201"/>
      <c r="F859" s="201"/>
      <c r="G859" s="172" t="s">
        <v>13494</v>
      </c>
      <c r="H859" s="181">
        <f>TRUNC(SUM(H851:H858),2)</f>
        <v>350.44</v>
      </c>
      <c r="J859" s="18"/>
    </row>
    <row r="860" spans="2:10">
      <c r="B860" s="151"/>
      <c r="J860" s="18"/>
    </row>
    <row r="861" spans="2:10">
      <c r="B861" s="791" t="s">
        <v>288</v>
      </c>
      <c r="C861" s="791"/>
      <c r="D861" s="791"/>
      <c r="E861" s="791"/>
      <c r="F861" s="791"/>
      <c r="G861" s="791"/>
      <c r="H861" s="791"/>
      <c r="J861" s="18"/>
    </row>
    <row r="862" spans="2:10">
      <c r="B862" s="791"/>
      <c r="C862" s="791"/>
      <c r="D862" s="791"/>
      <c r="E862" s="791"/>
      <c r="F862" s="791"/>
      <c r="G862" s="791"/>
      <c r="H862" s="791"/>
      <c r="J862" s="18"/>
    </row>
    <row r="863" spans="2:10">
      <c r="B863" s="791"/>
      <c r="C863" s="791"/>
      <c r="D863" s="791"/>
      <c r="E863" s="791"/>
      <c r="F863" s="791"/>
      <c r="G863" s="791"/>
      <c r="H863" s="791"/>
      <c r="J863" s="18"/>
    </row>
    <row r="864" spans="2:10">
      <c r="B864" s="783" t="s">
        <v>14007</v>
      </c>
      <c r="C864" s="783"/>
      <c r="D864" s="173" t="s">
        <v>13482</v>
      </c>
      <c r="E864" s="792" t="s">
        <v>14065</v>
      </c>
      <c r="F864" s="792"/>
      <c r="G864" s="792"/>
      <c r="H864" s="792"/>
      <c r="J864" s="18"/>
    </row>
    <row r="865" spans="2:10">
      <c r="B865" s="783"/>
      <c r="C865" s="783"/>
      <c r="D865" s="786" t="s">
        <v>13483</v>
      </c>
      <c r="E865" s="787" t="s">
        <v>288</v>
      </c>
      <c r="F865" s="787"/>
      <c r="G865" s="787"/>
      <c r="H865" s="787"/>
      <c r="J865" s="18"/>
    </row>
    <row r="866" spans="2:10">
      <c r="B866" s="783"/>
      <c r="C866" s="783"/>
      <c r="D866" s="786"/>
      <c r="E866" s="787"/>
      <c r="F866" s="787"/>
      <c r="G866" s="787"/>
      <c r="H866" s="787"/>
      <c r="J866" s="18"/>
    </row>
    <row r="867" spans="2:10">
      <c r="B867" s="783"/>
      <c r="C867" s="783"/>
      <c r="D867" s="786"/>
      <c r="E867" s="787"/>
      <c r="F867" s="787"/>
      <c r="G867" s="787"/>
      <c r="H867" s="787"/>
      <c r="J867" s="18"/>
    </row>
    <row r="868" spans="2:10">
      <c r="B868" s="783"/>
      <c r="C868" s="783"/>
      <c r="D868" s="786"/>
      <c r="E868" s="787"/>
      <c r="F868" s="787"/>
      <c r="G868" s="787"/>
      <c r="H868" s="787"/>
      <c r="J868" s="18"/>
    </row>
    <row r="869" spans="2:10">
      <c r="B869" s="783"/>
      <c r="C869" s="783"/>
      <c r="D869" s="173" t="s">
        <v>13484</v>
      </c>
      <c r="E869" s="179" t="s">
        <v>13513</v>
      </c>
      <c r="F869" s="788" t="s">
        <v>13485</v>
      </c>
      <c r="G869" s="789">
        <f>H881</f>
        <v>394.55</v>
      </c>
      <c r="H869" s="789"/>
      <c r="J869" s="18"/>
    </row>
    <row r="870" spans="2:10">
      <c r="B870" s="783"/>
      <c r="C870" s="783"/>
      <c r="D870" s="173" t="s">
        <v>13486</v>
      </c>
      <c r="E870" s="174">
        <v>1</v>
      </c>
      <c r="F870" s="788"/>
      <c r="G870" s="789"/>
      <c r="H870" s="789"/>
      <c r="J870" s="18"/>
    </row>
    <row r="871" spans="2:10">
      <c r="B871" s="182"/>
      <c r="C871" s="182"/>
      <c r="D871" s="183"/>
      <c r="E871" s="183"/>
      <c r="F871" s="184"/>
      <c r="G871" s="790" t="s">
        <v>13487</v>
      </c>
      <c r="H871" s="790"/>
      <c r="J871" s="18"/>
    </row>
    <row r="872" spans="2:10" ht="27.6">
      <c r="B872" s="185" t="s">
        <v>13488</v>
      </c>
      <c r="C872" s="185" t="s">
        <v>13489</v>
      </c>
      <c r="D872" s="175" t="s">
        <v>216</v>
      </c>
      <c r="E872" s="175" t="s">
        <v>316</v>
      </c>
      <c r="F872" s="186" t="s">
        <v>13490</v>
      </c>
      <c r="G872" s="171" t="s">
        <v>13491</v>
      </c>
      <c r="H872" s="175" t="s">
        <v>13492</v>
      </c>
      <c r="J872" s="18"/>
    </row>
    <row r="873" spans="2:10">
      <c r="B873" s="177" t="s">
        <v>13497</v>
      </c>
      <c r="C873" s="178">
        <v>88316</v>
      </c>
      <c r="D873" s="273" t="s">
        <v>118</v>
      </c>
      <c r="E873" s="179" t="s">
        <v>88</v>
      </c>
      <c r="F873" s="180">
        <v>4</v>
      </c>
      <c r="G873" s="276">
        <f t="shared" ref="G873:G880" si="23">VLOOKUP(C873,SINAPIFEV2026,5,FALSE)</f>
        <v>24.25</v>
      </c>
      <c r="H873" s="176">
        <f t="shared" ref="H873:H880" si="24">TRUNC($F873*G873,2)</f>
        <v>97</v>
      </c>
      <c r="J873" s="18"/>
    </row>
    <row r="874" spans="2:10">
      <c r="B874" s="177" t="s">
        <v>13497</v>
      </c>
      <c r="C874" s="178">
        <v>88264</v>
      </c>
      <c r="D874" s="273" t="s">
        <v>11149</v>
      </c>
      <c r="E874" s="179" t="s">
        <v>88</v>
      </c>
      <c r="F874" s="180">
        <v>5</v>
      </c>
      <c r="G874" s="276">
        <f t="shared" si="23"/>
        <v>30.42</v>
      </c>
      <c r="H874" s="176">
        <f t="shared" si="24"/>
        <v>152.1</v>
      </c>
      <c r="J874" s="18"/>
    </row>
    <row r="875" spans="2:10" ht="27.6">
      <c r="B875" s="177" t="s">
        <v>13493</v>
      </c>
      <c r="C875" s="178">
        <v>944</v>
      </c>
      <c r="D875" s="273" t="s">
        <v>2375</v>
      </c>
      <c r="E875" s="179" t="s">
        <v>110</v>
      </c>
      <c r="F875" s="180">
        <v>17</v>
      </c>
      <c r="G875" s="276">
        <f t="shared" si="23"/>
        <v>4.6500000000000004</v>
      </c>
      <c r="H875" s="176">
        <f t="shared" si="24"/>
        <v>79.05</v>
      </c>
      <c r="J875" s="18"/>
    </row>
    <row r="876" spans="2:10" ht="27.6">
      <c r="B876" s="177" t="s">
        <v>13493</v>
      </c>
      <c r="C876" s="178">
        <v>1872</v>
      </c>
      <c r="D876" s="273" t="s">
        <v>1174</v>
      </c>
      <c r="E876" s="179" t="s">
        <v>211</v>
      </c>
      <c r="F876" s="180">
        <v>1</v>
      </c>
      <c r="G876" s="276">
        <f t="shared" si="23"/>
        <v>3.17</v>
      </c>
      <c r="H876" s="176">
        <f t="shared" si="24"/>
        <v>3.17</v>
      </c>
      <c r="J876" s="18"/>
    </row>
    <row r="877" spans="2:10">
      <c r="B877" s="177" t="s">
        <v>13493</v>
      </c>
      <c r="C877" s="178">
        <v>2674</v>
      </c>
      <c r="D877" s="273" t="s">
        <v>2120</v>
      </c>
      <c r="E877" s="179" t="s">
        <v>110</v>
      </c>
      <c r="F877" s="180">
        <v>9</v>
      </c>
      <c r="G877" s="276">
        <f t="shared" si="23"/>
        <v>5.35</v>
      </c>
      <c r="H877" s="176">
        <f t="shared" si="24"/>
        <v>48.15</v>
      </c>
      <c r="J877" s="18"/>
    </row>
    <row r="878" spans="2:10" ht="27.6">
      <c r="B878" s="177" t="s">
        <v>13493</v>
      </c>
      <c r="C878" s="178">
        <v>20111</v>
      </c>
      <c r="D878" s="273" t="s">
        <v>2385</v>
      </c>
      <c r="E878" s="179" t="s">
        <v>211</v>
      </c>
      <c r="F878" s="180">
        <v>0.15</v>
      </c>
      <c r="G878" s="276">
        <f t="shared" si="23"/>
        <v>28.27</v>
      </c>
      <c r="H878" s="176">
        <f t="shared" si="24"/>
        <v>4.24</v>
      </c>
      <c r="J878" s="18"/>
    </row>
    <row r="879" spans="2:10" ht="27.6">
      <c r="B879" s="177" t="s">
        <v>13493</v>
      </c>
      <c r="C879" s="178">
        <v>38092</v>
      </c>
      <c r="D879" s="273" t="s">
        <v>2258</v>
      </c>
      <c r="E879" s="179" t="s">
        <v>211</v>
      </c>
      <c r="F879" s="180">
        <v>1</v>
      </c>
      <c r="G879" s="276">
        <f t="shared" si="23"/>
        <v>2.02</v>
      </c>
      <c r="H879" s="176">
        <f t="shared" si="24"/>
        <v>2.02</v>
      </c>
      <c r="J879" s="18"/>
    </row>
    <row r="880" spans="2:10">
      <c r="B880" s="177" t="s">
        <v>13493</v>
      </c>
      <c r="C880" s="178">
        <v>38102</v>
      </c>
      <c r="D880" s="273" t="s">
        <v>4571</v>
      </c>
      <c r="E880" s="179" t="s">
        <v>211</v>
      </c>
      <c r="F880" s="180">
        <v>1</v>
      </c>
      <c r="G880" s="276">
        <f t="shared" si="23"/>
        <v>8.82</v>
      </c>
      <c r="H880" s="176">
        <f t="shared" si="24"/>
        <v>8.82</v>
      </c>
      <c r="J880" s="18"/>
    </row>
    <row r="881" spans="2:10">
      <c r="B881" s="201"/>
      <c r="C881" s="201"/>
      <c r="D881" s="201"/>
      <c r="E881" s="201"/>
      <c r="F881" s="201"/>
      <c r="G881" s="172" t="s">
        <v>13494</v>
      </c>
      <c r="H881" s="181">
        <f>TRUNC(SUM(H873:H880),2)</f>
        <v>394.55</v>
      </c>
      <c r="J881" s="18"/>
    </row>
    <row r="882" spans="2:10">
      <c r="B882" s="151"/>
      <c r="J882" s="18"/>
    </row>
    <row r="883" spans="2:10">
      <c r="B883" s="791" t="s">
        <v>14092</v>
      </c>
      <c r="C883" s="791"/>
      <c r="D883" s="791"/>
      <c r="E883" s="791"/>
      <c r="F883" s="791"/>
      <c r="G883" s="791"/>
      <c r="H883" s="791"/>
      <c r="J883" s="18"/>
    </row>
    <row r="884" spans="2:10">
      <c r="B884" s="791"/>
      <c r="C884" s="791"/>
      <c r="D884" s="791"/>
      <c r="E884" s="791"/>
      <c r="F884" s="791"/>
      <c r="G884" s="791"/>
      <c r="H884" s="791"/>
      <c r="J884" s="18"/>
    </row>
    <row r="885" spans="2:10">
      <c r="B885" s="791"/>
      <c r="C885" s="791"/>
      <c r="D885" s="791"/>
      <c r="E885" s="791"/>
      <c r="F885" s="791"/>
      <c r="G885" s="791"/>
      <c r="H885" s="791"/>
      <c r="J885" s="18"/>
    </row>
    <row r="886" spans="2:10">
      <c r="B886" s="783" t="s">
        <v>14014</v>
      </c>
      <c r="C886" s="783"/>
      <c r="D886" s="173" t="s">
        <v>13482</v>
      </c>
      <c r="E886" s="792" t="s">
        <v>14090</v>
      </c>
      <c r="F886" s="792"/>
      <c r="G886" s="792"/>
      <c r="H886" s="792"/>
      <c r="J886" s="18"/>
    </row>
    <row r="887" spans="2:10">
      <c r="B887" s="783"/>
      <c r="C887" s="783"/>
      <c r="D887" s="786" t="s">
        <v>13483</v>
      </c>
      <c r="E887" s="787" t="s">
        <v>11960</v>
      </c>
      <c r="F887" s="787"/>
      <c r="G887" s="787"/>
      <c r="H887" s="787"/>
      <c r="J887" s="18"/>
    </row>
    <row r="888" spans="2:10">
      <c r="B888" s="783"/>
      <c r="C888" s="783"/>
      <c r="D888" s="786"/>
      <c r="E888" s="787"/>
      <c r="F888" s="787"/>
      <c r="G888" s="787"/>
      <c r="H888" s="787"/>
      <c r="J888" s="18"/>
    </row>
    <row r="889" spans="2:10">
      <c r="B889" s="783"/>
      <c r="C889" s="783"/>
      <c r="D889" s="786"/>
      <c r="E889" s="787"/>
      <c r="F889" s="787"/>
      <c r="G889" s="787"/>
      <c r="H889" s="787"/>
      <c r="J889" s="18"/>
    </row>
    <row r="890" spans="2:10" ht="28.2" customHeight="1">
      <c r="B890" s="783"/>
      <c r="C890" s="783"/>
      <c r="D890" s="786"/>
      <c r="E890" s="787"/>
      <c r="F890" s="787"/>
      <c r="G890" s="787"/>
      <c r="H890" s="787"/>
      <c r="J890" s="18"/>
    </row>
    <row r="891" spans="2:10">
      <c r="B891" s="783"/>
      <c r="C891" s="783"/>
      <c r="D891" s="173" t="s">
        <v>13484</v>
      </c>
      <c r="E891" s="179" t="s">
        <v>211</v>
      </c>
      <c r="F891" s="788" t="s">
        <v>13485</v>
      </c>
      <c r="G891" s="789">
        <f>H902</f>
        <v>2584.06</v>
      </c>
      <c r="H891" s="789"/>
      <c r="J891" s="18"/>
    </row>
    <row r="892" spans="2:10">
      <c r="B892" s="783"/>
      <c r="C892" s="783"/>
      <c r="D892" s="173" t="s">
        <v>13486</v>
      </c>
      <c r="E892" s="174">
        <v>1</v>
      </c>
      <c r="F892" s="788"/>
      <c r="G892" s="789"/>
      <c r="H892" s="789"/>
      <c r="J892" s="18"/>
    </row>
    <row r="893" spans="2:10" s="159" customFormat="1">
      <c r="B893" s="182"/>
      <c r="C893" s="182"/>
      <c r="D893" s="183"/>
      <c r="E893" s="183"/>
      <c r="F893" s="184"/>
      <c r="G893" s="790" t="s">
        <v>13487</v>
      </c>
      <c r="H893" s="790"/>
    </row>
    <row r="894" spans="2:10" s="159" customFormat="1" ht="27.6">
      <c r="B894" s="185" t="s">
        <v>13488</v>
      </c>
      <c r="C894" s="185" t="s">
        <v>13489</v>
      </c>
      <c r="D894" s="175" t="s">
        <v>216</v>
      </c>
      <c r="E894" s="175" t="s">
        <v>316</v>
      </c>
      <c r="F894" s="186" t="s">
        <v>13490</v>
      </c>
      <c r="G894" s="171" t="s">
        <v>13491</v>
      </c>
      <c r="H894" s="175" t="s">
        <v>13492</v>
      </c>
    </row>
    <row r="895" spans="2:10" s="159" customFormat="1" ht="41.4">
      <c r="B895" s="177" t="s">
        <v>13497</v>
      </c>
      <c r="C895" s="178">
        <v>94962</v>
      </c>
      <c r="D895" s="273" t="s">
        <v>12235</v>
      </c>
      <c r="E895" s="179" t="s">
        <v>217</v>
      </c>
      <c r="F895" s="180">
        <v>0.82013179999999997</v>
      </c>
      <c r="G895" s="276">
        <f t="shared" ref="G895:G900" si="25">VLOOKUP(C895,SINAPIFEV2026,5,FALSE)</f>
        <v>461.33</v>
      </c>
      <c r="H895" s="176">
        <f t="shared" ref="H895:H901" si="26">TRUNC($F895*G895,2)</f>
        <v>378.35</v>
      </c>
    </row>
    <row r="896" spans="2:10" s="159" customFormat="1">
      <c r="B896" s="177" t="s">
        <v>13497</v>
      </c>
      <c r="C896" s="178">
        <v>88264</v>
      </c>
      <c r="D896" s="273" t="s">
        <v>11149</v>
      </c>
      <c r="E896" s="179" t="s">
        <v>88</v>
      </c>
      <c r="F896" s="180">
        <v>8.1274090999999995</v>
      </c>
      <c r="G896" s="276">
        <f t="shared" si="25"/>
        <v>30.42</v>
      </c>
      <c r="H896" s="176">
        <f t="shared" si="26"/>
        <v>247.23</v>
      </c>
    </row>
    <row r="897" spans="2:10" s="159" customFormat="1">
      <c r="B897" s="177" t="s">
        <v>13497</v>
      </c>
      <c r="C897" s="178">
        <v>88247</v>
      </c>
      <c r="D897" s="273" t="s">
        <v>10939</v>
      </c>
      <c r="E897" s="179" t="s">
        <v>88</v>
      </c>
      <c r="F897" s="180">
        <v>1.8060909000000001</v>
      </c>
      <c r="G897" s="276">
        <f t="shared" si="25"/>
        <v>25.7</v>
      </c>
      <c r="H897" s="176">
        <f t="shared" si="26"/>
        <v>46.41</v>
      </c>
    </row>
    <row r="898" spans="2:10" s="159" customFormat="1" ht="55.2">
      <c r="B898" s="177" t="s">
        <v>13497</v>
      </c>
      <c r="C898" s="178">
        <v>5930</v>
      </c>
      <c r="D898" s="273" t="s">
        <v>6664</v>
      </c>
      <c r="E898" s="179" t="s">
        <v>6491</v>
      </c>
      <c r="F898" s="180">
        <v>0.98652010000000001</v>
      </c>
      <c r="G898" s="276">
        <f t="shared" si="25"/>
        <v>73.64</v>
      </c>
      <c r="H898" s="176">
        <f t="shared" si="26"/>
        <v>72.64</v>
      </c>
    </row>
    <row r="899" spans="2:10" s="159" customFormat="1" ht="55.2">
      <c r="B899" s="177" t="s">
        <v>13497</v>
      </c>
      <c r="C899" s="178">
        <v>5928</v>
      </c>
      <c r="D899" s="273" t="s">
        <v>6665</v>
      </c>
      <c r="E899" s="179" t="s">
        <v>309</v>
      </c>
      <c r="F899" s="180">
        <v>7.46E-2</v>
      </c>
      <c r="G899" s="276">
        <f t="shared" si="25"/>
        <v>282.24</v>
      </c>
      <c r="H899" s="176">
        <f t="shared" si="26"/>
        <v>21.05</v>
      </c>
    </row>
    <row r="900" spans="2:10" s="159" customFormat="1">
      <c r="B900" s="177" t="s">
        <v>13493</v>
      </c>
      <c r="C900" s="178">
        <v>863</v>
      </c>
      <c r="D900" s="273" t="s">
        <v>999</v>
      </c>
      <c r="E900" s="179" t="s">
        <v>110</v>
      </c>
      <c r="F900" s="180">
        <v>10</v>
      </c>
      <c r="G900" s="276">
        <f t="shared" si="25"/>
        <v>43.59</v>
      </c>
      <c r="H900" s="176">
        <f t="shared" si="26"/>
        <v>435.9</v>
      </c>
    </row>
    <row r="901" spans="2:10" s="159" customFormat="1" ht="27.6">
      <c r="B901" s="177" t="s">
        <v>13493</v>
      </c>
      <c r="C901" s="178">
        <v>41200</v>
      </c>
      <c r="D901" s="273" t="s">
        <v>3783</v>
      </c>
      <c r="E901" s="179" t="s">
        <v>211</v>
      </c>
      <c r="F901" s="180">
        <v>1</v>
      </c>
      <c r="G901" s="276">
        <v>1382.48</v>
      </c>
      <c r="H901" s="176">
        <f t="shared" si="26"/>
        <v>1382.48</v>
      </c>
    </row>
    <row r="902" spans="2:10" s="159" customFormat="1">
      <c r="B902" s="201"/>
      <c r="C902" s="201"/>
      <c r="D902" s="201"/>
      <c r="E902" s="201"/>
      <c r="F902" s="201"/>
      <c r="G902" s="172" t="s">
        <v>13494</v>
      </c>
      <c r="H902" s="181">
        <f>TRUNC(SUM(H895:H901),2)</f>
        <v>2584.06</v>
      </c>
    </row>
    <row r="903" spans="2:10">
      <c r="B903" s="151"/>
      <c r="J903" s="18"/>
    </row>
    <row r="904" spans="2:10">
      <c r="B904" s="791" t="s">
        <v>14101</v>
      </c>
      <c r="C904" s="791"/>
      <c r="D904" s="791"/>
      <c r="E904" s="791"/>
      <c r="F904" s="791"/>
      <c r="G904" s="791"/>
      <c r="H904" s="791"/>
      <c r="J904" s="18"/>
    </row>
    <row r="905" spans="2:10">
      <c r="B905" s="791"/>
      <c r="C905" s="791"/>
      <c r="D905" s="791"/>
      <c r="E905" s="791"/>
      <c r="F905" s="791"/>
      <c r="G905" s="791"/>
      <c r="H905" s="791"/>
      <c r="J905" s="18"/>
    </row>
    <row r="906" spans="2:10">
      <c r="B906" s="791"/>
      <c r="C906" s="791"/>
      <c r="D906" s="791"/>
      <c r="E906" s="791"/>
      <c r="F906" s="791"/>
      <c r="G906" s="791"/>
      <c r="H906" s="791"/>
      <c r="J906" s="18"/>
    </row>
    <row r="907" spans="2:10">
      <c r="B907" s="783" t="s">
        <v>14053</v>
      </c>
      <c r="C907" s="783"/>
      <c r="D907" s="173" t="s">
        <v>13482</v>
      </c>
      <c r="E907" s="792" t="s">
        <v>14100</v>
      </c>
      <c r="F907" s="792"/>
      <c r="G907" s="792"/>
      <c r="H907" s="792"/>
      <c r="J907" s="18"/>
    </row>
    <row r="908" spans="2:10">
      <c r="B908" s="783"/>
      <c r="C908" s="783"/>
      <c r="D908" s="786" t="s">
        <v>13483</v>
      </c>
      <c r="E908" s="787" t="s">
        <v>14101</v>
      </c>
      <c r="F908" s="787"/>
      <c r="G908" s="787"/>
      <c r="H908" s="787"/>
      <c r="J908" s="18"/>
    </row>
    <row r="909" spans="2:10">
      <c r="B909" s="783"/>
      <c r="C909" s="783"/>
      <c r="D909" s="786"/>
      <c r="E909" s="787"/>
      <c r="F909" s="787"/>
      <c r="G909" s="787"/>
      <c r="H909" s="787"/>
      <c r="J909" s="18"/>
    </row>
    <row r="910" spans="2:10">
      <c r="B910" s="783"/>
      <c r="C910" s="783"/>
      <c r="D910" s="786"/>
      <c r="E910" s="787"/>
      <c r="F910" s="787"/>
      <c r="G910" s="787"/>
      <c r="H910" s="787"/>
      <c r="J910" s="18"/>
    </row>
    <row r="911" spans="2:10">
      <c r="B911" s="783"/>
      <c r="C911" s="783"/>
      <c r="D911" s="786"/>
      <c r="E911" s="787"/>
      <c r="F911" s="787"/>
      <c r="G911" s="787"/>
      <c r="H911" s="787"/>
      <c r="J911" s="18"/>
    </row>
    <row r="912" spans="2:10">
      <c r="B912" s="783"/>
      <c r="C912" s="783"/>
      <c r="D912" s="173" t="s">
        <v>13484</v>
      </c>
      <c r="E912" s="179" t="s">
        <v>211</v>
      </c>
      <c r="F912" s="788" t="s">
        <v>13485</v>
      </c>
      <c r="G912" s="789">
        <f>H924</f>
        <v>146.06</v>
      </c>
      <c r="H912" s="789"/>
      <c r="J912" s="18"/>
    </row>
    <row r="913" spans="2:10">
      <c r="B913" s="783"/>
      <c r="C913" s="783"/>
      <c r="D913" s="173" t="s">
        <v>13486</v>
      </c>
      <c r="E913" s="174">
        <v>1</v>
      </c>
      <c r="F913" s="788"/>
      <c r="G913" s="789"/>
      <c r="H913" s="789"/>
      <c r="J913" s="18"/>
    </row>
    <row r="914" spans="2:10">
      <c r="B914" s="182"/>
      <c r="C914" s="182"/>
      <c r="D914" s="183"/>
      <c r="E914" s="183"/>
      <c r="F914" s="184"/>
      <c r="G914" s="790" t="s">
        <v>13487</v>
      </c>
      <c r="H914" s="790"/>
      <c r="J914" s="18"/>
    </row>
    <row r="915" spans="2:10" s="159" customFormat="1" ht="27.6">
      <c r="B915" s="185" t="s">
        <v>13488</v>
      </c>
      <c r="C915" s="185" t="s">
        <v>13489</v>
      </c>
      <c r="D915" s="175" t="s">
        <v>216</v>
      </c>
      <c r="E915" s="175" t="s">
        <v>316</v>
      </c>
      <c r="F915" s="186" t="s">
        <v>13490</v>
      </c>
      <c r="G915" s="171" t="s">
        <v>13491</v>
      </c>
      <c r="H915" s="175" t="s">
        <v>13492</v>
      </c>
    </row>
    <row r="916" spans="2:10" s="159" customFormat="1">
      <c r="B916" s="177" t="s">
        <v>13497</v>
      </c>
      <c r="C916" s="178">
        <v>88316</v>
      </c>
      <c r="D916" s="273" t="s">
        <v>118</v>
      </c>
      <c r="E916" s="179" t="s">
        <v>88</v>
      </c>
      <c r="F916" s="180">
        <v>2.1</v>
      </c>
      <c r="G916" s="276">
        <f t="shared" ref="G916:G923" si="27">VLOOKUP(C916,SINAPIFEV2026,5,FALSE)</f>
        <v>24.25</v>
      </c>
      <c r="H916" s="176">
        <f t="shared" ref="H916:H923" si="28">TRUNC($F916*G916,2)</f>
        <v>50.92</v>
      </c>
    </row>
    <row r="917" spans="2:10" s="159" customFormat="1">
      <c r="B917" s="177" t="s">
        <v>13497</v>
      </c>
      <c r="C917" s="178">
        <v>88309</v>
      </c>
      <c r="D917" s="273" t="s">
        <v>117</v>
      </c>
      <c r="E917" s="179" t="s">
        <v>88</v>
      </c>
      <c r="F917" s="180">
        <v>0.75</v>
      </c>
      <c r="G917" s="276">
        <f t="shared" si="27"/>
        <v>29.98</v>
      </c>
      <c r="H917" s="176">
        <f t="shared" si="28"/>
        <v>22.48</v>
      </c>
    </row>
    <row r="918" spans="2:10" s="159" customFormat="1" ht="27.6">
      <c r="B918" s="177" t="s">
        <v>13497</v>
      </c>
      <c r="C918" s="178">
        <v>88267</v>
      </c>
      <c r="D918" s="273" t="s">
        <v>11151</v>
      </c>
      <c r="E918" s="179" t="s">
        <v>88</v>
      </c>
      <c r="F918" s="180">
        <v>0.83499999999999996</v>
      </c>
      <c r="G918" s="276">
        <f t="shared" si="27"/>
        <v>29.46</v>
      </c>
      <c r="H918" s="176">
        <f t="shared" si="28"/>
        <v>24.59</v>
      </c>
    </row>
    <row r="919" spans="2:10" s="159" customFormat="1">
      <c r="B919" s="177" t="s">
        <v>13493</v>
      </c>
      <c r="C919" s="178">
        <v>122</v>
      </c>
      <c r="D919" s="273" t="s">
        <v>444</v>
      </c>
      <c r="E919" s="179" t="s">
        <v>211</v>
      </c>
      <c r="F919" s="180">
        <v>1.12E-2</v>
      </c>
      <c r="G919" s="276">
        <f t="shared" si="27"/>
        <v>65.78</v>
      </c>
      <c r="H919" s="176">
        <f t="shared" si="28"/>
        <v>0.73</v>
      </c>
      <c r="J919" s="159">
        <v>9.4999999999999998E-3</v>
      </c>
    </row>
    <row r="920" spans="2:10" s="159" customFormat="1" ht="27.6">
      <c r="B920" s="177" t="s">
        <v>13493</v>
      </c>
      <c r="C920" s="178">
        <v>20083</v>
      </c>
      <c r="D920" s="273" t="s">
        <v>4119</v>
      </c>
      <c r="E920" s="179" t="s">
        <v>211</v>
      </c>
      <c r="F920" s="180">
        <v>0.13500000000000001</v>
      </c>
      <c r="G920" s="276">
        <f t="shared" si="27"/>
        <v>74.53</v>
      </c>
      <c r="H920" s="176">
        <f t="shared" si="28"/>
        <v>10.06</v>
      </c>
    </row>
    <row r="921" spans="2:10" s="159" customFormat="1">
      <c r="B921" s="177" t="s">
        <v>13493</v>
      </c>
      <c r="C921" s="178">
        <v>13</v>
      </c>
      <c r="D921" s="273" t="s">
        <v>2276</v>
      </c>
      <c r="E921" s="179" t="s">
        <v>205</v>
      </c>
      <c r="F921" s="180">
        <v>0.25</v>
      </c>
      <c r="G921" s="276">
        <f t="shared" si="27"/>
        <v>17.66</v>
      </c>
      <c r="H921" s="176">
        <f t="shared" si="28"/>
        <v>4.41</v>
      </c>
    </row>
    <row r="922" spans="2:10" s="159" customFormat="1" ht="27.6">
      <c r="B922" s="177" t="s">
        <v>13493</v>
      </c>
      <c r="C922" s="178">
        <v>3767</v>
      </c>
      <c r="D922" s="273" t="s">
        <v>2835</v>
      </c>
      <c r="E922" s="179" t="s">
        <v>211</v>
      </c>
      <c r="F922" s="180">
        <v>1</v>
      </c>
      <c r="G922" s="276">
        <f t="shared" si="27"/>
        <v>0.81</v>
      </c>
      <c r="H922" s="176">
        <f t="shared" si="28"/>
        <v>0.81</v>
      </c>
    </row>
    <row r="923" spans="2:10" s="159" customFormat="1">
      <c r="B923" s="177" t="s">
        <v>13493</v>
      </c>
      <c r="C923" s="178">
        <v>9868</v>
      </c>
      <c r="D923" s="273" t="s">
        <v>4944</v>
      </c>
      <c r="E923" s="179" t="s">
        <v>110</v>
      </c>
      <c r="F923" s="180">
        <v>7</v>
      </c>
      <c r="G923" s="276">
        <f t="shared" si="27"/>
        <v>4.58</v>
      </c>
      <c r="H923" s="176">
        <f t="shared" si="28"/>
        <v>32.06</v>
      </c>
    </row>
    <row r="924" spans="2:10">
      <c r="B924" s="204"/>
      <c r="C924" s="204"/>
      <c r="D924" s="204"/>
      <c r="E924" s="204"/>
      <c r="F924" s="204"/>
      <c r="G924" s="172" t="s">
        <v>13494</v>
      </c>
      <c r="H924" s="181">
        <f>TRUNC(SUM(H916:H923),2)</f>
        <v>146.06</v>
      </c>
      <c r="J924" s="18"/>
    </row>
    <row r="925" spans="2:10">
      <c r="B925" s="151"/>
      <c r="J925" s="18"/>
    </row>
    <row r="926" spans="2:10">
      <c r="B926" s="791" t="s">
        <v>14104</v>
      </c>
      <c r="C926" s="791"/>
      <c r="D926" s="791"/>
      <c r="E926" s="791"/>
      <c r="F926" s="791"/>
      <c r="G926" s="791"/>
      <c r="H926" s="791"/>
      <c r="J926" s="18"/>
    </row>
    <row r="927" spans="2:10">
      <c r="B927" s="791"/>
      <c r="C927" s="791"/>
      <c r="D927" s="791"/>
      <c r="E927" s="791"/>
      <c r="F927" s="791"/>
      <c r="G927" s="791"/>
      <c r="H927" s="791"/>
      <c r="J927" s="18"/>
    </row>
    <row r="928" spans="2:10">
      <c r="B928" s="791"/>
      <c r="C928" s="791"/>
      <c r="D928" s="791"/>
      <c r="E928" s="791"/>
      <c r="F928" s="791"/>
      <c r="G928" s="791"/>
      <c r="H928" s="791"/>
      <c r="J928" s="18"/>
    </row>
    <row r="929" spans="2:10" ht="13.8" customHeight="1">
      <c r="B929" s="783" t="s">
        <v>14057</v>
      </c>
      <c r="C929" s="783"/>
      <c r="D929" s="173" t="s">
        <v>13482</v>
      </c>
      <c r="E929" s="784" t="s">
        <v>14105</v>
      </c>
      <c r="F929" s="793"/>
      <c r="G929" s="793"/>
      <c r="H929" s="793"/>
      <c r="J929" s="18"/>
    </row>
    <row r="930" spans="2:10">
      <c r="B930" s="783"/>
      <c r="C930" s="783"/>
      <c r="D930" s="786" t="s">
        <v>13483</v>
      </c>
      <c r="E930" s="787" t="s">
        <v>14104</v>
      </c>
      <c r="F930" s="787"/>
      <c r="G930" s="787"/>
      <c r="H930" s="787"/>
      <c r="J930" s="18"/>
    </row>
    <row r="931" spans="2:10">
      <c r="B931" s="783"/>
      <c r="C931" s="783"/>
      <c r="D931" s="786"/>
      <c r="E931" s="787"/>
      <c r="F931" s="787"/>
      <c r="G931" s="787"/>
      <c r="H931" s="787"/>
      <c r="J931" s="18"/>
    </row>
    <row r="932" spans="2:10">
      <c r="B932" s="783"/>
      <c r="C932" s="783"/>
      <c r="D932" s="786"/>
      <c r="E932" s="787"/>
      <c r="F932" s="787"/>
      <c r="G932" s="787"/>
      <c r="H932" s="787"/>
      <c r="J932" s="18"/>
    </row>
    <row r="933" spans="2:10">
      <c r="B933" s="783"/>
      <c r="C933" s="783"/>
      <c r="D933" s="786"/>
      <c r="E933" s="787"/>
      <c r="F933" s="787"/>
      <c r="G933" s="787"/>
      <c r="H933" s="787"/>
      <c r="J933" s="18"/>
    </row>
    <row r="934" spans="2:10">
      <c r="B934" s="783"/>
      <c r="C934" s="783"/>
      <c r="D934" s="173" t="s">
        <v>13484</v>
      </c>
      <c r="E934" s="174" t="s">
        <v>13513</v>
      </c>
      <c r="F934" s="788" t="s">
        <v>13485</v>
      </c>
      <c r="G934" s="789">
        <f>H944</f>
        <v>123.99</v>
      </c>
      <c r="H934" s="789"/>
      <c r="J934" s="18"/>
    </row>
    <row r="935" spans="2:10">
      <c r="B935" s="783"/>
      <c r="C935" s="783"/>
      <c r="D935" s="173" t="s">
        <v>13486</v>
      </c>
      <c r="E935" s="174">
        <v>1</v>
      </c>
      <c r="F935" s="788"/>
      <c r="G935" s="789"/>
      <c r="H935" s="789"/>
      <c r="J935" s="18"/>
    </row>
    <row r="936" spans="2:10">
      <c r="B936" s="182"/>
      <c r="C936" s="182"/>
      <c r="D936" s="183"/>
      <c r="E936" s="183"/>
      <c r="F936" s="184"/>
      <c r="G936" s="790" t="s">
        <v>13487</v>
      </c>
      <c r="H936" s="790"/>
      <c r="J936" s="18"/>
    </row>
    <row r="937" spans="2:10" ht="27.6">
      <c r="B937" s="185" t="s">
        <v>13488</v>
      </c>
      <c r="C937" s="185" t="s">
        <v>13489</v>
      </c>
      <c r="D937" s="175" t="s">
        <v>216</v>
      </c>
      <c r="E937" s="175" t="s">
        <v>316</v>
      </c>
      <c r="F937" s="186" t="s">
        <v>13490</v>
      </c>
      <c r="G937" s="171" t="s">
        <v>13491</v>
      </c>
      <c r="H937" s="175" t="s">
        <v>13492</v>
      </c>
      <c r="J937" s="18"/>
    </row>
    <row r="938" spans="2:10" ht="27.6">
      <c r="B938" s="177" t="s">
        <v>13497</v>
      </c>
      <c r="C938" s="178">
        <v>88267</v>
      </c>
      <c r="D938" s="273" t="s">
        <v>11151</v>
      </c>
      <c r="E938" s="179" t="s">
        <v>88</v>
      </c>
      <c r="F938" s="180">
        <v>1.3</v>
      </c>
      <c r="G938" s="276">
        <f t="shared" ref="G938:G943" si="29">VLOOKUP(C938,SINAPIFEV2026,5,FALSE)</f>
        <v>29.46</v>
      </c>
      <c r="H938" s="176">
        <f t="shared" ref="H938:H943" si="30">TRUNC($F938*G938,2)</f>
        <v>38.29</v>
      </c>
      <c r="J938" s="18"/>
    </row>
    <row r="939" spans="2:10">
      <c r="B939" s="177" t="s">
        <v>13497</v>
      </c>
      <c r="C939" s="178">
        <v>88316</v>
      </c>
      <c r="D939" s="273" t="s">
        <v>118</v>
      </c>
      <c r="E939" s="179" t="s">
        <v>88</v>
      </c>
      <c r="F939" s="180">
        <v>1.3</v>
      </c>
      <c r="G939" s="276">
        <f t="shared" si="29"/>
        <v>24.25</v>
      </c>
      <c r="H939" s="176">
        <f t="shared" si="30"/>
        <v>31.52</v>
      </c>
      <c r="J939" s="18"/>
    </row>
    <row r="940" spans="2:10">
      <c r="B940" s="177" t="s">
        <v>13493</v>
      </c>
      <c r="C940" s="178">
        <v>119</v>
      </c>
      <c r="D940" s="273" t="s">
        <v>443</v>
      </c>
      <c r="E940" s="179" t="s">
        <v>211</v>
      </c>
      <c r="F940" s="180">
        <v>0.05</v>
      </c>
      <c r="G940" s="276">
        <f t="shared" si="29"/>
        <v>8.5500000000000007</v>
      </c>
      <c r="H940" s="176">
        <f t="shared" si="30"/>
        <v>0.42</v>
      </c>
      <c r="J940" s="18"/>
    </row>
    <row r="941" spans="2:10" ht="27.6">
      <c r="B941" s="177" t="s">
        <v>13493</v>
      </c>
      <c r="C941" s="178">
        <v>6138</v>
      </c>
      <c r="D941" s="273" t="s">
        <v>536</v>
      </c>
      <c r="E941" s="179" t="s">
        <v>211</v>
      </c>
      <c r="F941" s="180">
        <v>1</v>
      </c>
      <c r="G941" s="276">
        <f t="shared" si="29"/>
        <v>10.66</v>
      </c>
      <c r="H941" s="176">
        <f t="shared" si="30"/>
        <v>10.66</v>
      </c>
      <c r="J941" s="18"/>
    </row>
    <row r="942" spans="2:10" ht="27.6">
      <c r="B942" s="177" t="s">
        <v>13493</v>
      </c>
      <c r="C942" s="178">
        <v>10836</v>
      </c>
      <c r="D942" s="273" t="s">
        <v>2655</v>
      </c>
      <c r="E942" s="179" t="s">
        <v>211</v>
      </c>
      <c r="F942" s="180">
        <v>1</v>
      </c>
      <c r="G942" s="276">
        <f t="shared" si="29"/>
        <v>17.46</v>
      </c>
      <c r="H942" s="176">
        <f t="shared" si="30"/>
        <v>17.46</v>
      </c>
      <c r="J942" s="18"/>
    </row>
    <row r="943" spans="2:10" ht="27.6">
      <c r="B943" s="177" t="s">
        <v>13493</v>
      </c>
      <c r="C943" s="178">
        <v>9836</v>
      </c>
      <c r="D943" s="273" t="s">
        <v>4925</v>
      </c>
      <c r="E943" s="179" t="s">
        <v>110</v>
      </c>
      <c r="F943" s="180">
        <v>2</v>
      </c>
      <c r="G943" s="276">
        <f t="shared" si="29"/>
        <v>12.82</v>
      </c>
      <c r="H943" s="176">
        <f t="shared" si="30"/>
        <v>25.64</v>
      </c>
      <c r="J943" s="18"/>
    </row>
    <row r="944" spans="2:10">
      <c r="B944" s="201"/>
      <c r="C944" s="201"/>
      <c r="D944" s="201"/>
      <c r="E944" s="201"/>
      <c r="F944" s="201"/>
      <c r="G944" s="172" t="s">
        <v>13494</v>
      </c>
      <c r="H944" s="181">
        <f>TRUNC(SUM(H938:H943),2)</f>
        <v>123.99</v>
      </c>
      <c r="J944" s="18"/>
    </row>
    <row r="945" spans="2:8" ht="13.8" customHeight="1">
      <c r="B945" s="151"/>
    </row>
    <row r="946" spans="2:8" ht="13.8" customHeight="1">
      <c r="B946" s="791" t="s">
        <v>14106</v>
      </c>
      <c r="C946" s="791"/>
      <c r="D946" s="791"/>
      <c r="E946" s="791"/>
      <c r="F946" s="791"/>
      <c r="G946" s="791"/>
      <c r="H946" s="791"/>
    </row>
    <row r="947" spans="2:8" ht="13.8" customHeight="1">
      <c r="B947" s="791"/>
      <c r="C947" s="791"/>
      <c r="D947" s="791"/>
      <c r="E947" s="791"/>
      <c r="F947" s="791"/>
      <c r="G947" s="791"/>
      <c r="H947" s="791"/>
    </row>
    <row r="948" spans="2:8" ht="13.8" customHeight="1">
      <c r="B948" s="791"/>
      <c r="C948" s="791"/>
      <c r="D948" s="791"/>
      <c r="E948" s="791"/>
      <c r="F948" s="791"/>
      <c r="G948" s="791"/>
      <c r="H948" s="791"/>
    </row>
    <row r="949" spans="2:8" ht="13.8" customHeight="1">
      <c r="B949" s="783" t="s">
        <v>14060</v>
      </c>
      <c r="C949" s="783"/>
      <c r="D949" s="173" t="s">
        <v>13482</v>
      </c>
      <c r="E949" s="784" t="s">
        <v>14107</v>
      </c>
      <c r="F949" s="793"/>
      <c r="G949" s="793"/>
      <c r="H949" s="793"/>
    </row>
    <row r="950" spans="2:8" ht="13.8" customHeight="1">
      <c r="B950" s="783"/>
      <c r="C950" s="783"/>
      <c r="D950" s="786" t="s">
        <v>13483</v>
      </c>
      <c r="E950" s="787" t="s">
        <v>14106</v>
      </c>
      <c r="F950" s="787"/>
      <c r="G950" s="787"/>
      <c r="H950" s="787"/>
    </row>
    <row r="951" spans="2:8" ht="13.8" customHeight="1">
      <c r="B951" s="783"/>
      <c r="C951" s="783"/>
      <c r="D951" s="786"/>
      <c r="E951" s="787"/>
      <c r="F951" s="787"/>
      <c r="G951" s="787"/>
      <c r="H951" s="787"/>
    </row>
    <row r="952" spans="2:8" ht="13.8" customHeight="1">
      <c r="B952" s="783"/>
      <c r="C952" s="783"/>
      <c r="D952" s="786"/>
      <c r="E952" s="787"/>
      <c r="F952" s="787"/>
      <c r="G952" s="787"/>
      <c r="H952" s="787"/>
    </row>
    <row r="953" spans="2:8" ht="20.399999999999999" customHeight="1">
      <c r="B953" s="783"/>
      <c r="C953" s="783"/>
      <c r="D953" s="786"/>
      <c r="E953" s="787"/>
      <c r="F953" s="787"/>
      <c r="G953" s="787"/>
      <c r="H953" s="787"/>
    </row>
    <row r="954" spans="2:8" ht="13.8" customHeight="1">
      <c r="B954" s="783"/>
      <c r="C954" s="783"/>
      <c r="D954" s="173" t="s">
        <v>13484</v>
      </c>
      <c r="E954" s="174" t="s">
        <v>13513</v>
      </c>
      <c r="F954" s="788" t="s">
        <v>13485</v>
      </c>
      <c r="G954" s="789">
        <f>H963</f>
        <v>148.35</v>
      </c>
      <c r="H954" s="789"/>
    </row>
    <row r="955" spans="2:8" ht="13.8" customHeight="1">
      <c r="B955" s="783"/>
      <c r="C955" s="783"/>
      <c r="D955" s="173" t="s">
        <v>13486</v>
      </c>
      <c r="E955" s="174">
        <v>1</v>
      </c>
      <c r="F955" s="788"/>
      <c r="G955" s="789"/>
      <c r="H955" s="789"/>
    </row>
    <row r="956" spans="2:8" ht="13.8" customHeight="1">
      <c r="B956" s="182"/>
      <c r="C956" s="182"/>
      <c r="D956" s="183"/>
      <c r="E956" s="183"/>
      <c r="F956" s="184"/>
      <c r="G956" s="790" t="s">
        <v>13487</v>
      </c>
      <c r="H956" s="790"/>
    </row>
    <row r="957" spans="2:8" ht="13.8" customHeight="1">
      <c r="B957" s="185" t="s">
        <v>13488</v>
      </c>
      <c r="C957" s="185" t="s">
        <v>13489</v>
      </c>
      <c r="D957" s="175" t="s">
        <v>216</v>
      </c>
      <c r="E957" s="175" t="s">
        <v>316</v>
      </c>
      <c r="F957" s="186" t="s">
        <v>13490</v>
      </c>
      <c r="G957" s="171" t="s">
        <v>13491</v>
      </c>
      <c r="H957" s="175" t="s">
        <v>13492</v>
      </c>
    </row>
    <row r="958" spans="2:8" ht="27.6">
      <c r="B958" s="177" t="s">
        <v>13497</v>
      </c>
      <c r="C958" s="178">
        <v>88267</v>
      </c>
      <c r="D958" s="273" t="s">
        <v>11151</v>
      </c>
      <c r="E958" s="179" t="s">
        <v>88</v>
      </c>
      <c r="F958" s="180">
        <v>1.64</v>
      </c>
      <c r="G958" s="276">
        <f>VLOOKUP(C958,SINAPIFEV2026,5,FALSE)</f>
        <v>29.46</v>
      </c>
      <c r="H958" s="176">
        <f>TRUNC($F958*G958,2)</f>
        <v>48.31</v>
      </c>
    </row>
    <row r="959" spans="2:8" ht="13.8" customHeight="1">
      <c r="B959" s="177" t="s">
        <v>13497</v>
      </c>
      <c r="C959" s="178">
        <v>88316</v>
      </c>
      <c r="D959" s="273" t="s">
        <v>118</v>
      </c>
      <c r="E959" s="179" t="s">
        <v>88</v>
      </c>
      <c r="F959" s="180">
        <v>1.64</v>
      </c>
      <c r="G959" s="276">
        <f>VLOOKUP(C959,SINAPIFEV2026,5,FALSE)</f>
        <v>24.25</v>
      </c>
      <c r="H959" s="176">
        <f>TRUNC($F959*G959,2)</f>
        <v>39.770000000000003</v>
      </c>
    </row>
    <row r="960" spans="2:8">
      <c r="B960" s="177" t="s">
        <v>13493</v>
      </c>
      <c r="C960" s="178">
        <v>20080</v>
      </c>
      <c r="D960" s="273" t="s">
        <v>445</v>
      </c>
      <c r="E960" s="179" t="s">
        <v>211</v>
      </c>
      <c r="F960" s="180">
        <v>0.1</v>
      </c>
      <c r="G960" s="276">
        <f>VLOOKUP(C960,SINAPIFEV2026,5,FALSE)</f>
        <v>21.47</v>
      </c>
      <c r="H960" s="176">
        <f>TRUNC($F960*G960,2)</f>
        <v>2.14</v>
      </c>
    </row>
    <row r="961" spans="2:8" ht="27.6">
      <c r="B961" s="177" t="s">
        <v>13493</v>
      </c>
      <c r="C961" s="178">
        <v>3526</v>
      </c>
      <c r="D961" s="273" t="s">
        <v>2690</v>
      </c>
      <c r="E961" s="179" t="s">
        <v>211</v>
      </c>
      <c r="F961" s="180">
        <v>1</v>
      </c>
      <c r="G961" s="276">
        <f>VLOOKUP(C961,SINAPIFEV2026,5,FALSE)</f>
        <v>2.63</v>
      </c>
      <c r="H961" s="176">
        <f>TRUNC($F961*G961,2)</f>
        <v>2.63</v>
      </c>
    </row>
    <row r="962" spans="2:8" ht="14.4" customHeight="1">
      <c r="B962" s="177" t="s">
        <v>13493</v>
      </c>
      <c r="C962" s="178">
        <v>9838</v>
      </c>
      <c r="D962" s="273" t="s">
        <v>4928</v>
      </c>
      <c r="E962" s="179" t="s">
        <v>110</v>
      </c>
      <c r="F962" s="180">
        <v>6</v>
      </c>
      <c r="G962" s="276">
        <f>VLOOKUP(C962,SINAPIFEV2026,5,FALSE)</f>
        <v>9.25</v>
      </c>
      <c r="H962" s="176">
        <f>TRUNC($F962*G962,2)</f>
        <v>55.5</v>
      </c>
    </row>
    <row r="963" spans="2:8" ht="13.8" customHeight="1">
      <c r="B963" s="201"/>
      <c r="C963" s="201"/>
      <c r="D963" s="201"/>
      <c r="E963" s="201"/>
      <c r="F963" s="201"/>
      <c r="G963" s="172" t="s">
        <v>13494</v>
      </c>
      <c r="H963" s="181">
        <f>TRUNC(SUM(H958:H962),2)</f>
        <v>148.35</v>
      </c>
    </row>
    <row r="964" spans="2:8" ht="13.8" customHeight="1">
      <c r="B964" s="151"/>
    </row>
    <row r="965" spans="2:8" ht="13.8" customHeight="1">
      <c r="B965" s="791" t="s">
        <v>14108</v>
      </c>
      <c r="C965" s="791"/>
      <c r="D965" s="791"/>
      <c r="E965" s="791"/>
      <c r="F965" s="791"/>
      <c r="G965" s="791"/>
      <c r="H965" s="791"/>
    </row>
    <row r="966" spans="2:8" ht="13.8" customHeight="1">
      <c r="B966" s="791"/>
      <c r="C966" s="791"/>
      <c r="D966" s="791"/>
      <c r="E966" s="791"/>
      <c r="F966" s="791"/>
      <c r="G966" s="791"/>
      <c r="H966" s="791"/>
    </row>
    <row r="967" spans="2:8" ht="13.8" customHeight="1">
      <c r="B967" s="791"/>
      <c r="C967" s="791"/>
      <c r="D967" s="791"/>
      <c r="E967" s="791"/>
      <c r="F967" s="791"/>
      <c r="G967" s="791"/>
      <c r="H967" s="791"/>
    </row>
    <row r="968" spans="2:8" ht="13.8" customHeight="1">
      <c r="B968" s="783" t="s">
        <v>14063</v>
      </c>
      <c r="C968" s="783"/>
      <c r="D968" s="173" t="s">
        <v>13482</v>
      </c>
      <c r="E968" s="784" t="s">
        <v>14109</v>
      </c>
      <c r="F968" s="793"/>
      <c r="G968" s="793"/>
      <c r="H968" s="793"/>
    </row>
    <row r="969" spans="2:8" ht="13.8" customHeight="1">
      <c r="B969" s="783"/>
      <c r="C969" s="783"/>
      <c r="D969" s="786" t="s">
        <v>13483</v>
      </c>
      <c r="E969" s="787" t="s">
        <v>14108</v>
      </c>
      <c r="F969" s="787"/>
      <c r="G969" s="787"/>
      <c r="H969" s="787"/>
    </row>
    <row r="970" spans="2:8" ht="13.8" customHeight="1">
      <c r="B970" s="783"/>
      <c r="C970" s="783"/>
      <c r="D970" s="786"/>
      <c r="E970" s="787"/>
      <c r="F970" s="787"/>
      <c r="G970" s="787"/>
      <c r="H970" s="787"/>
    </row>
    <row r="971" spans="2:8" ht="13.8" customHeight="1">
      <c r="B971" s="783"/>
      <c r="C971" s="783"/>
      <c r="D971" s="786"/>
      <c r="E971" s="787"/>
      <c r="F971" s="787"/>
      <c r="G971" s="787"/>
      <c r="H971" s="787"/>
    </row>
    <row r="972" spans="2:8" ht="13.8" customHeight="1">
      <c r="B972" s="783"/>
      <c r="C972" s="783"/>
      <c r="D972" s="786"/>
      <c r="E972" s="787"/>
      <c r="F972" s="787"/>
      <c r="G972" s="787"/>
      <c r="H972" s="787"/>
    </row>
    <row r="973" spans="2:8" ht="13.8" customHeight="1">
      <c r="B973" s="783"/>
      <c r="C973" s="783"/>
      <c r="D973" s="173" t="s">
        <v>13484</v>
      </c>
      <c r="E973" s="174" t="s">
        <v>13513</v>
      </c>
      <c r="F973" s="788" t="s">
        <v>13485</v>
      </c>
      <c r="G973" s="789">
        <f>H983</f>
        <v>153.99</v>
      </c>
      <c r="H973" s="789"/>
    </row>
    <row r="974" spans="2:8" ht="13.8" customHeight="1">
      <c r="B974" s="783"/>
      <c r="C974" s="783"/>
      <c r="D974" s="173" t="s">
        <v>13486</v>
      </c>
      <c r="E974" s="174">
        <v>1</v>
      </c>
      <c r="F974" s="788"/>
      <c r="G974" s="789"/>
      <c r="H974" s="789"/>
    </row>
    <row r="975" spans="2:8" ht="13.8" customHeight="1">
      <c r="B975" s="182"/>
      <c r="C975" s="182"/>
      <c r="D975" s="183"/>
      <c r="E975" s="183"/>
      <c r="F975" s="184"/>
      <c r="G975" s="790" t="s">
        <v>13487</v>
      </c>
      <c r="H975" s="790"/>
    </row>
    <row r="976" spans="2:8" ht="13.8" customHeight="1">
      <c r="B976" s="185" t="s">
        <v>13488</v>
      </c>
      <c r="C976" s="185" t="s">
        <v>13489</v>
      </c>
      <c r="D976" s="175" t="s">
        <v>216</v>
      </c>
      <c r="E976" s="175" t="s">
        <v>316</v>
      </c>
      <c r="F976" s="186" t="s">
        <v>13490</v>
      </c>
      <c r="G976" s="171" t="s">
        <v>13491</v>
      </c>
      <c r="H976" s="175" t="s">
        <v>13492</v>
      </c>
    </row>
    <row r="977" spans="2:8" ht="27.6">
      <c r="B977" s="177" t="s">
        <v>13497</v>
      </c>
      <c r="C977" s="178">
        <v>88267</v>
      </c>
      <c r="D977" s="273" t="s">
        <v>11151</v>
      </c>
      <c r="E977" s="179" t="s">
        <v>88</v>
      </c>
      <c r="F977" s="180">
        <v>1.3</v>
      </c>
      <c r="G977" s="276">
        <f t="shared" ref="G977:G982" si="31">VLOOKUP(C977,SINAPIFEV2026,5,FALSE)</f>
        <v>29.46</v>
      </c>
      <c r="H977" s="176">
        <f t="shared" ref="H977:H982" si="32">TRUNC($F977*G977,2)</f>
        <v>38.29</v>
      </c>
    </row>
    <row r="978" spans="2:8" ht="13.8" customHeight="1">
      <c r="B978" s="177" t="s">
        <v>13497</v>
      </c>
      <c r="C978" s="178">
        <v>88316</v>
      </c>
      <c r="D978" s="273" t="s">
        <v>118</v>
      </c>
      <c r="E978" s="179" t="s">
        <v>88</v>
      </c>
      <c r="F978" s="180">
        <v>1.3</v>
      </c>
      <c r="G978" s="276">
        <f t="shared" si="31"/>
        <v>24.25</v>
      </c>
      <c r="H978" s="176">
        <f t="shared" si="32"/>
        <v>31.52</v>
      </c>
    </row>
    <row r="979" spans="2:8" ht="27.6">
      <c r="B979" s="177" t="s">
        <v>13493</v>
      </c>
      <c r="C979" s="178">
        <v>3518</v>
      </c>
      <c r="D979" s="273" t="s">
        <v>2685</v>
      </c>
      <c r="E979" s="179" t="s">
        <v>211</v>
      </c>
      <c r="F979" s="180">
        <v>1</v>
      </c>
      <c r="G979" s="276">
        <f t="shared" si="31"/>
        <v>3.26</v>
      </c>
      <c r="H979" s="176">
        <f t="shared" si="32"/>
        <v>3.26</v>
      </c>
    </row>
    <row r="980" spans="2:8" ht="27.6">
      <c r="B980" s="177" t="s">
        <v>13493</v>
      </c>
      <c r="C980" s="178">
        <v>3659</v>
      </c>
      <c r="D980" s="273" t="s">
        <v>2742</v>
      </c>
      <c r="E980" s="179" t="s">
        <v>211</v>
      </c>
      <c r="F980" s="180">
        <v>1</v>
      </c>
      <c r="G980" s="276">
        <f t="shared" si="31"/>
        <v>16.09</v>
      </c>
      <c r="H980" s="176">
        <f t="shared" si="32"/>
        <v>16.09</v>
      </c>
    </row>
    <row r="981" spans="2:8" ht="27.6">
      <c r="B981" s="177" t="s">
        <v>13493</v>
      </c>
      <c r="C981" s="178">
        <v>11743</v>
      </c>
      <c r="D981" s="273" t="s">
        <v>3920</v>
      </c>
      <c r="E981" s="179" t="s">
        <v>211</v>
      </c>
      <c r="F981" s="180">
        <v>1</v>
      </c>
      <c r="G981" s="276">
        <f t="shared" si="31"/>
        <v>9.33</v>
      </c>
      <c r="H981" s="176">
        <f t="shared" si="32"/>
        <v>9.33</v>
      </c>
    </row>
    <row r="982" spans="2:8" ht="13.8" customHeight="1">
      <c r="B982" s="177" t="s">
        <v>13493</v>
      </c>
      <c r="C982" s="178">
        <v>9838</v>
      </c>
      <c r="D982" s="273" t="s">
        <v>4928</v>
      </c>
      <c r="E982" s="179" t="s">
        <v>110</v>
      </c>
      <c r="F982" s="180">
        <v>6</v>
      </c>
      <c r="G982" s="276">
        <f t="shared" si="31"/>
        <v>9.25</v>
      </c>
      <c r="H982" s="176">
        <f t="shared" si="32"/>
        <v>55.5</v>
      </c>
    </row>
    <row r="983" spans="2:8" ht="13.8" customHeight="1">
      <c r="B983" s="201"/>
      <c r="C983" s="201"/>
      <c r="D983" s="201"/>
      <c r="E983" s="201"/>
      <c r="F983" s="201"/>
      <c r="G983" s="172" t="s">
        <v>13494</v>
      </c>
      <c r="H983" s="181">
        <f>TRUNC(SUM(H977:H982),2)</f>
        <v>153.99</v>
      </c>
    </row>
    <row r="984" spans="2:8" ht="13.8" customHeight="1">
      <c r="B984" s="151"/>
    </row>
    <row r="985" spans="2:8" ht="13.8" customHeight="1">
      <c r="B985" s="791" t="s">
        <v>16363</v>
      </c>
      <c r="C985" s="791"/>
      <c r="D985" s="791"/>
      <c r="E985" s="791"/>
      <c r="F985" s="791"/>
      <c r="G985" s="791"/>
      <c r="H985" s="791"/>
    </row>
    <row r="986" spans="2:8" ht="13.8" customHeight="1">
      <c r="B986" s="791"/>
      <c r="C986" s="791"/>
      <c r="D986" s="791"/>
      <c r="E986" s="791"/>
      <c r="F986" s="791"/>
      <c r="G986" s="791"/>
      <c r="H986" s="791"/>
    </row>
    <row r="987" spans="2:8" ht="13.8" customHeight="1">
      <c r="B987" s="791"/>
      <c r="C987" s="791"/>
      <c r="D987" s="791"/>
      <c r="E987" s="791"/>
      <c r="F987" s="791"/>
      <c r="G987" s="791"/>
      <c r="H987" s="791"/>
    </row>
    <row r="988" spans="2:8">
      <c r="B988" s="783" t="s">
        <v>14066</v>
      </c>
      <c r="C988" s="783"/>
      <c r="D988" s="173" t="s">
        <v>13482</v>
      </c>
      <c r="E988" s="784" t="s">
        <v>16362</v>
      </c>
      <c r="F988" s="785"/>
      <c r="G988" s="785"/>
      <c r="H988" s="785"/>
    </row>
    <row r="989" spans="2:8" ht="13.8" customHeight="1">
      <c r="B989" s="783"/>
      <c r="C989" s="783"/>
      <c r="D989" s="786" t="s">
        <v>13483</v>
      </c>
      <c r="E989" s="787" t="s">
        <v>12261</v>
      </c>
      <c r="F989" s="787"/>
      <c r="G989" s="787"/>
      <c r="H989" s="787"/>
    </row>
    <row r="990" spans="2:8" ht="13.8" customHeight="1">
      <c r="B990" s="783"/>
      <c r="C990" s="783"/>
      <c r="D990" s="786"/>
      <c r="E990" s="787"/>
      <c r="F990" s="787"/>
      <c r="G990" s="787"/>
      <c r="H990" s="787"/>
    </row>
    <row r="991" spans="2:8" ht="13.8" customHeight="1">
      <c r="B991" s="783"/>
      <c r="C991" s="783"/>
      <c r="D991" s="786"/>
      <c r="E991" s="787"/>
      <c r="F991" s="787"/>
      <c r="G991" s="787"/>
      <c r="H991" s="787"/>
    </row>
    <row r="992" spans="2:8" ht="13.8" customHeight="1">
      <c r="B992" s="783"/>
      <c r="C992" s="783"/>
      <c r="D992" s="786"/>
      <c r="E992" s="787"/>
      <c r="F992" s="787"/>
      <c r="G992" s="787"/>
      <c r="H992" s="787"/>
    </row>
    <row r="993" spans="2:10" ht="13.8" customHeight="1">
      <c r="B993" s="783"/>
      <c r="C993" s="783"/>
      <c r="D993" s="173" t="s">
        <v>13484</v>
      </c>
      <c r="E993" s="174" t="s">
        <v>211</v>
      </c>
      <c r="F993" s="788" t="s">
        <v>13485</v>
      </c>
      <c r="G993" s="789">
        <f>H1003</f>
        <v>5053.9399999999996</v>
      </c>
      <c r="H993" s="789"/>
    </row>
    <row r="994" spans="2:10" ht="13.8" customHeight="1">
      <c r="B994" s="783"/>
      <c r="C994" s="783"/>
      <c r="D994" s="173" t="s">
        <v>13486</v>
      </c>
      <c r="E994" s="174">
        <v>1</v>
      </c>
      <c r="F994" s="788"/>
      <c r="G994" s="789"/>
      <c r="H994" s="789"/>
    </row>
    <row r="995" spans="2:10" ht="13.8" customHeight="1">
      <c r="B995" s="182"/>
      <c r="C995" s="182"/>
      <c r="D995" s="183"/>
      <c r="E995" s="183"/>
      <c r="F995" s="184"/>
      <c r="G995" s="790" t="s">
        <v>13487</v>
      </c>
      <c r="H995" s="790"/>
    </row>
    <row r="996" spans="2:10" ht="13.8" customHeight="1">
      <c r="B996" s="185" t="s">
        <v>13488</v>
      </c>
      <c r="C996" s="185" t="s">
        <v>13489</v>
      </c>
      <c r="D996" s="175" t="s">
        <v>216</v>
      </c>
      <c r="E996" s="175" t="s">
        <v>316</v>
      </c>
      <c r="F996" s="186" t="s">
        <v>13490</v>
      </c>
      <c r="G996" s="171" t="s">
        <v>13491</v>
      </c>
      <c r="H996" s="175" t="s">
        <v>13492</v>
      </c>
    </row>
    <row r="997" spans="2:10" ht="41.4">
      <c r="B997" s="177" t="s">
        <v>13497</v>
      </c>
      <c r="C997" s="178">
        <v>102486</v>
      </c>
      <c r="D997" s="273" t="s">
        <v>12213</v>
      </c>
      <c r="E997" s="179" t="s">
        <v>217</v>
      </c>
      <c r="F997" s="180">
        <v>0.29049999999999998</v>
      </c>
      <c r="G997" s="276">
        <f t="shared" ref="G997:G999" si="33">VLOOKUP(C997,SINAPIFEV2026,5,FALSE)</f>
        <v>731.9</v>
      </c>
      <c r="H997" s="176">
        <f t="shared" ref="H997:H1001" si="34">TRUNC($F997*G997,2)</f>
        <v>212.61</v>
      </c>
    </row>
    <row r="998" spans="2:10" ht="13.8" customHeight="1">
      <c r="B998" s="177" t="s">
        <v>13497</v>
      </c>
      <c r="C998" s="178">
        <v>88316</v>
      </c>
      <c r="D998" s="273" t="s">
        <v>118</v>
      </c>
      <c r="E998" s="179" t="s">
        <v>88</v>
      </c>
      <c r="F998" s="180">
        <v>1.7936000000000001</v>
      </c>
      <c r="G998" s="276">
        <f t="shared" si="33"/>
        <v>24.25</v>
      </c>
      <c r="H998" s="176">
        <f t="shared" si="34"/>
        <v>43.49</v>
      </c>
    </row>
    <row r="999" spans="2:10">
      <c r="B999" s="177" t="s">
        <v>13497</v>
      </c>
      <c r="C999" s="178">
        <v>88309</v>
      </c>
      <c r="D999" s="273" t="s">
        <v>117</v>
      </c>
      <c r="E999" s="179" t="s">
        <v>88</v>
      </c>
      <c r="F999" s="180">
        <v>5.3808999999999996</v>
      </c>
      <c r="G999" s="276">
        <f t="shared" si="33"/>
        <v>29.98</v>
      </c>
      <c r="H999" s="176">
        <f t="shared" si="34"/>
        <v>161.31</v>
      </c>
    </row>
    <row r="1000" spans="2:10" s="159" customFormat="1" ht="27.6">
      <c r="B1000" s="177" t="s">
        <v>113</v>
      </c>
      <c r="C1000" s="178" t="s">
        <v>13504</v>
      </c>
      <c r="D1000" s="273" t="s">
        <v>16358</v>
      </c>
      <c r="E1000" s="179" t="s">
        <v>211</v>
      </c>
      <c r="F1000" s="180">
        <v>4</v>
      </c>
      <c r="G1000" s="276">
        <f>'MAPA DE COTAÇÕES'!G57</f>
        <v>98.23</v>
      </c>
      <c r="H1000" s="176">
        <f t="shared" si="34"/>
        <v>392.92</v>
      </c>
      <c r="J1000" s="289"/>
    </row>
    <row r="1001" spans="2:10" s="159" customFormat="1" ht="13.8" customHeight="1">
      <c r="B1001" s="177" t="s">
        <v>13493</v>
      </c>
      <c r="C1001" s="178">
        <v>25398</v>
      </c>
      <c r="D1001" s="273" t="s">
        <v>1630</v>
      </c>
      <c r="E1001" s="179" t="s">
        <v>211</v>
      </c>
      <c r="F1001" s="180">
        <v>1</v>
      </c>
      <c r="G1001" s="276">
        <v>4237.34</v>
      </c>
      <c r="H1001" s="176">
        <f t="shared" si="34"/>
        <v>4237.34</v>
      </c>
      <c r="J1001" s="289"/>
    </row>
    <row r="1002" spans="2:10" s="159" customFormat="1" ht="13.8" customHeight="1">
      <c r="B1002" s="177" t="s">
        <v>13493</v>
      </c>
      <c r="C1002" s="178">
        <v>4721</v>
      </c>
      <c r="D1002" s="273" t="s">
        <v>3508</v>
      </c>
      <c r="E1002" s="179" t="s">
        <v>217</v>
      </c>
      <c r="F1002" s="180">
        <v>5.79E-2</v>
      </c>
      <c r="G1002" s="276">
        <f t="shared" ref="G1002" si="35">VLOOKUP(C1002,SINAPIFEV2026,5,FALSE)</f>
        <v>108.35</v>
      </c>
      <c r="H1002" s="176">
        <f t="shared" ref="H1002" si="36">TRUNC($F1002*G1002,2)</f>
        <v>6.27</v>
      </c>
      <c r="J1002" s="289"/>
    </row>
    <row r="1003" spans="2:10" s="159" customFormat="1" ht="13.8" customHeight="1">
      <c r="B1003" s="201"/>
      <c r="C1003" s="201"/>
      <c r="D1003" s="201"/>
      <c r="E1003" s="201"/>
      <c r="F1003" s="201"/>
      <c r="G1003" s="172" t="s">
        <v>13494</v>
      </c>
      <c r="H1003" s="181">
        <f>TRUNC(SUM(H997:H1002),2)</f>
        <v>5053.9399999999996</v>
      </c>
      <c r="J1003" s="289"/>
    </row>
    <row r="1004" spans="2:10" ht="13.8" customHeight="1">
      <c r="B1004" s="151"/>
    </row>
    <row r="1005" spans="2:10" ht="13.8" customHeight="1">
      <c r="B1005" s="791" t="s">
        <v>16365</v>
      </c>
      <c r="C1005" s="791"/>
      <c r="D1005" s="791"/>
      <c r="E1005" s="791"/>
      <c r="F1005" s="791"/>
      <c r="G1005" s="791"/>
      <c r="H1005" s="791"/>
    </row>
    <row r="1006" spans="2:10" ht="13.8" customHeight="1">
      <c r="B1006" s="791"/>
      <c r="C1006" s="791"/>
      <c r="D1006" s="791"/>
      <c r="E1006" s="791"/>
      <c r="F1006" s="791"/>
      <c r="G1006" s="791"/>
      <c r="H1006" s="791"/>
    </row>
    <row r="1007" spans="2:10" ht="13.8" customHeight="1">
      <c r="B1007" s="791"/>
      <c r="C1007" s="791"/>
      <c r="D1007" s="791"/>
      <c r="E1007" s="791"/>
      <c r="F1007" s="791"/>
      <c r="G1007" s="791"/>
      <c r="H1007" s="791"/>
    </row>
    <row r="1008" spans="2:10">
      <c r="B1008" s="783" t="s">
        <v>14069</v>
      </c>
      <c r="C1008" s="783"/>
      <c r="D1008" s="173" t="s">
        <v>13482</v>
      </c>
      <c r="E1008" s="784" t="s">
        <v>16364</v>
      </c>
      <c r="F1008" s="785"/>
      <c r="G1008" s="785"/>
      <c r="H1008" s="785"/>
    </row>
    <row r="1009" spans="2:10" ht="13.8" customHeight="1">
      <c r="B1009" s="783"/>
      <c r="C1009" s="783"/>
      <c r="D1009" s="786" t="s">
        <v>13483</v>
      </c>
      <c r="E1009" s="787" t="s">
        <v>12257</v>
      </c>
      <c r="F1009" s="787"/>
      <c r="G1009" s="787"/>
      <c r="H1009" s="787"/>
    </row>
    <row r="1010" spans="2:10" ht="13.8" customHeight="1">
      <c r="B1010" s="783"/>
      <c r="C1010" s="783"/>
      <c r="D1010" s="786"/>
      <c r="E1010" s="787"/>
      <c r="F1010" s="787"/>
      <c r="G1010" s="787"/>
      <c r="H1010" s="787"/>
    </row>
    <row r="1011" spans="2:10" ht="13.8" customHeight="1">
      <c r="B1011" s="783"/>
      <c r="C1011" s="783"/>
      <c r="D1011" s="786"/>
      <c r="E1011" s="787"/>
      <c r="F1011" s="787"/>
      <c r="G1011" s="787"/>
      <c r="H1011" s="787"/>
    </row>
    <row r="1012" spans="2:10" ht="13.8" customHeight="1">
      <c r="B1012" s="783"/>
      <c r="C1012" s="783"/>
      <c r="D1012" s="786"/>
      <c r="E1012" s="787"/>
      <c r="F1012" s="787"/>
      <c r="G1012" s="787"/>
      <c r="H1012" s="787"/>
    </row>
    <row r="1013" spans="2:10" ht="13.8" customHeight="1">
      <c r="B1013" s="783"/>
      <c r="C1013" s="783"/>
      <c r="D1013" s="173" t="s">
        <v>13484</v>
      </c>
      <c r="E1013" s="174" t="s">
        <v>211</v>
      </c>
      <c r="F1013" s="788" t="s">
        <v>13485</v>
      </c>
      <c r="G1013" s="789">
        <f>H1023</f>
        <v>2980.69</v>
      </c>
      <c r="H1013" s="789"/>
    </row>
    <row r="1014" spans="2:10" ht="13.8" customHeight="1">
      <c r="B1014" s="783"/>
      <c r="C1014" s="783"/>
      <c r="D1014" s="173" t="s">
        <v>13486</v>
      </c>
      <c r="E1014" s="174">
        <v>1</v>
      </c>
      <c r="F1014" s="788"/>
      <c r="G1014" s="789"/>
      <c r="H1014" s="789"/>
    </row>
    <row r="1015" spans="2:10" ht="13.8" customHeight="1">
      <c r="B1015" s="182"/>
      <c r="C1015" s="182"/>
      <c r="D1015" s="183"/>
      <c r="E1015" s="183"/>
      <c r="F1015" s="184"/>
      <c r="G1015" s="790" t="s">
        <v>13487</v>
      </c>
      <c r="H1015" s="790"/>
    </row>
    <row r="1016" spans="2:10" ht="13.8" customHeight="1">
      <c r="B1016" s="185" t="s">
        <v>13488</v>
      </c>
      <c r="C1016" s="185" t="s">
        <v>13489</v>
      </c>
      <c r="D1016" s="175" t="s">
        <v>216</v>
      </c>
      <c r="E1016" s="175" t="s">
        <v>316</v>
      </c>
      <c r="F1016" s="186" t="s">
        <v>13490</v>
      </c>
      <c r="G1016" s="171" t="s">
        <v>13491</v>
      </c>
      <c r="H1016" s="175" t="s">
        <v>13492</v>
      </c>
    </row>
    <row r="1017" spans="2:10" ht="41.4">
      <c r="B1017" s="177" t="s">
        <v>13497</v>
      </c>
      <c r="C1017" s="178">
        <v>102486</v>
      </c>
      <c r="D1017" s="273" t="s">
        <v>12213</v>
      </c>
      <c r="E1017" s="179" t="s">
        <v>217</v>
      </c>
      <c r="F1017" s="180">
        <v>0.1452</v>
      </c>
      <c r="G1017" s="276">
        <f t="shared" ref="G1017:G1019" si="37">VLOOKUP(C1017,SINAPIFEV2026,5,FALSE)</f>
        <v>731.9</v>
      </c>
      <c r="H1017" s="176">
        <f t="shared" ref="H1017:H1022" si="38">TRUNC($F1017*G1017,2)</f>
        <v>106.27</v>
      </c>
    </row>
    <row r="1018" spans="2:10" ht="13.8" customHeight="1">
      <c r="B1018" s="177" t="s">
        <v>13497</v>
      </c>
      <c r="C1018" s="178">
        <v>88316</v>
      </c>
      <c r="D1018" s="273" t="s">
        <v>118</v>
      </c>
      <c r="E1018" s="179" t="s">
        <v>88</v>
      </c>
      <c r="F1018" s="180">
        <v>0.89680000000000004</v>
      </c>
      <c r="G1018" s="276">
        <f t="shared" si="37"/>
        <v>24.25</v>
      </c>
      <c r="H1018" s="176">
        <f t="shared" si="38"/>
        <v>21.74</v>
      </c>
    </row>
    <row r="1019" spans="2:10">
      <c r="B1019" s="177" t="s">
        <v>13497</v>
      </c>
      <c r="C1019" s="178">
        <v>88309</v>
      </c>
      <c r="D1019" s="273" t="s">
        <v>117</v>
      </c>
      <c r="E1019" s="179" t="s">
        <v>88</v>
      </c>
      <c r="F1019" s="180">
        <v>2.6903999999999999</v>
      </c>
      <c r="G1019" s="276">
        <f t="shared" si="37"/>
        <v>29.98</v>
      </c>
      <c r="H1019" s="176">
        <f t="shared" si="38"/>
        <v>80.650000000000006</v>
      </c>
    </row>
    <row r="1020" spans="2:10" s="159" customFormat="1" ht="27.6">
      <c r="B1020" s="177" t="s">
        <v>113</v>
      </c>
      <c r="C1020" s="178" t="s">
        <v>13504</v>
      </c>
      <c r="D1020" s="273" t="s">
        <v>16358</v>
      </c>
      <c r="E1020" s="179" t="s">
        <v>211</v>
      </c>
      <c r="F1020" s="180">
        <v>2</v>
      </c>
      <c r="G1020" s="276">
        <f>'MAPA DE COTAÇÕES'!G57</f>
        <v>98.23</v>
      </c>
      <c r="H1020" s="176">
        <f t="shared" si="38"/>
        <v>196.46</v>
      </c>
      <c r="J1020" s="289"/>
    </row>
    <row r="1021" spans="2:10" s="159" customFormat="1" ht="13.8" customHeight="1">
      <c r="B1021" s="177" t="s">
        <v>13493</v>
      </c>
      <c r="C1021" s="178">
        <v>25399</v>
      </c>
      <c r="D1021" s="273" t="s">
        <v>1631</v>
      </c>
      <c r="E1021" s="179" t="s">
        <v>211</v>
      </c>
      <c r="F1021" s="180">
        <v>1</v>
      </c>
      <c r="G1021" s="276">
        <v>2572.44</v>
      </c>
      <c r="H1021" s="176">
        <f t="shared" si="38"/>
        <v>2572.44</v>
      </c>
      <c r="J1021" s="289"/>
    </row>
    <row r="1022" spans="2:10" s="159" customFormat="1" ht="13.8" customHeight="1">
      <c r="B1022" s="177" t="s">
        <v>13493</v>
      </c>
      <c r="C1022" s="178">
        <v>4721</v>
      </c>
      <c r="D1022" s="273" t="s">
        <v>3508</v>
      </c>
      <c r="E1022" s="179" t="s">
        <v>217</v>
      </c>
      <c r="F1022" s="180">
        <v>2.8899999999999999E-2</v>
      </c>
      <c r="G1022" s="276">
        <f t="shared" ref="G1022" si="39">VLOOKUP(C1022,SINAPIFEV2026,5,FALSE)</f>
        <v>108.35</v>
      </c>
      <c r="H1022" s="176">
        <f t="shared" si="38"/>
        <v>3.13</v>
      </c>
      <c r="J1022" s="289"/>
    </row>
    <row r="1023" spans="2:10" s="159" customFormat="1" ht="13.8" customHeight="1">
      <c r="B1023" s="201"/>
      <c r="C1023" s="201"/>
      <c r="D1023" s="201"/>
      <c r="E1023" s="201"/>
      <c r="F1023" s="201"/>
      <c r="G1023" s="172" t="s">
        <v>13494</v>
      </c>
      <c r="H1023" s="181">
        <f>TRUNC(SUM(H1017:H1022),2)</f>
        <v>2980.69</v>
      </c>
      <c r="J1023" s="289"/>
    </row>
    <row r="1024" spans="2:10" ht="14.4" customHeight="1">
      <c r="B1024" s="151"/>
    </row>
    <row r="1025" spans="2:16" ht="13.8" customHeight="1">
      <c r="B1025" s="151"/>
    </row>
    <row r="1026" spans="2:16" ht="13.8" customHeight="1">
      <c r="B1026" s="791" t="s">
        <v>16379</v>
      </c>
      <c r="C1026" s="791"/>
      <c r="D1026" s="791"/>
      <c r="E1026" s="791"/>
      <c r="F1026" s="791"/>
      <c r="G1026" s="791"/>
      <c r="H1026" s="791"/>
    </row>
    <row r="1027" spans="2:16" ht="13.8" customHeight="1">
      <c r="B1027" s="791"/>
      <c r="C1027" s="791"/>
      <c r="D1027" s="791"/>
      <c r="E1027" s="791"/>
      <c r="F1027" s="791"/>
      <c r="G1027" s="791"/>
      <c r="H1027" s="791"/>
    </row>
    <row r="1028" spans="2:16" ht="13.8" customHeight="1">
      <c r="B1028" s="791"/>
      <c r="C1028" s="791"/>
      <c r="D1028" s="791"/>
      <c r="E1028" s="791"/>
      <c r="F1028" s="791"/>
      <c r="G1028" s="791"/>
      <c r="H1028" s="791"/>
    </row>
    <row r="1029" spans="2:16">
      <c r="B1029" s="783" t="s">
        <v>14091</v>
      </c>
      <c r="C1029" s="783"/>
      <c r="D1029" s="173" t="s">
        <v>13482</v>
      </c>
      <c r="E1029" s="784" t="s">
        <v>16380</v>
      </c>
      <c r="F1029" s="785"/>
      <c r="G1029" s="785"/>
      <c r="H1029" s="785"/>
    </row>
    <row r="1030" spans="2:16" ht="13.8" customHeight="1">
      <c r="B1030" s="783"/>
      <c r="C1030" s="783"/>
      <c r="D1030" s="786" t="s">
        <v>13483</v>
      </c>
      <c r="E1030" s="787" t="s">
        <v>14829</v>
      </c>
      <c r="F1030" s="787"/>
      <c r="G1030" s="787"/>
      <c r="H1030" s="787"/>
    </row>
    <row r="1031" spans="2:16" ht="13.8" customHeight="1">
      <c r="B1031" s="783"/>
      <c r="C1031" s="783"/>
      <c r="D1031" s="786"/>
      <c r="E1031" s="787"/>
      <c r="F1031" s="787"/>
      <c r="G1031" s="787"/>
      <c r="H1031" s="787"/>
    </row>
    <row r="1032" spans="2:16" ht="13.8" customHeight="1">
      <c r="B1032" s="783"/>
      <c r="C1032" s="783"/>
      <c r="D1032" s="786"/>
      <c r="E1032" s="787"/>
      <c r="F1032" s="787"/>
      <c r="G1032" s="787"/>
      <c r="H1032" s="787"/>
    </row>
    <row r="1033" spans="2:16" ht="13.8" customHeight="1">
      <c r="B1033" s="783"/>
      <c r="C1033" s="783"/>
      <c r="D1033" s="786"/>
      <c r="E1033" s="787"/>
      <c r="F1033" s="787"/>
      <c r="G1033" s="787"/>
      <c r="H1033" s="787"/>
    </row>
    <row r="1034" spans="2:16" ht="13.8" customHeight="1">
      <c r="B1034" s="783"/>
      <c r="C1034" s="783"/>
      <c r="D1034" s="173" t="s">
        <v>13484</v>
      </c>
      <c r="E1034" s="174" t="s">
        <v>110</v>
      </c>
      <c r="F1034" s="788" t="s">
        <v>13485</v>
      </c>
      <c r="G1034" s="789">
        <f>H1046</f>
        <v>317.2</v>
      </c>
      <c r="H1034" s="789"/>
    </row>
    <row r="1035" spans="2:16" ht="13.8" customHeight="1">
      <c r="B1035" s="783"/>
      <c r="C1035" s="783"/>
      <c r="D1035" s="173" t="s">
        <v>13486</v>
      </c>
      <c r="E1035" s="174">
        <v>1</v>
      </c>
      <c r="F1035" s="788"/>
      <c r="G1035" s="789"/>
      <c r="H1035" s="789"/>
    </row>
    <row r="1036" spans="2:16" ht="13.8" customHeight="1">
      <c r="B1036" s="182"/>
      <c r="C1036" s="182"/>
      <c r="D1036" s="183"/>
      <c r="E1036" s="183"/>
      <c r="F1036" s="184"/>
      <c r="G1036" s="790" t="s">
        <v>13487</v>
      </c>
      <c r="H1036" s="790"/>
    </row>
    <row r="1037" spans="2:16" ht="13.8" customHeight="1">
      <c r="B1037" s="185" t="s">
        <v>13488</v>
      </c>
      <c r="C1037" s="185" t="s">
        <v>13489</v>
      </c>
      <c r="D1037" s="175" t="s">
        <v>216</v>
      </c>
      <c r="E1037" s="175" t="s">
        <v>316</v>
      </c>
      <c r="F1037" s="186" t="s">
        <v>13490</v>
      </c>
      <c r="G1037" s="171" t="s">
        <v>13491</v>
      </c>
      <c r="H1037" s="175" t="s">
        <v>13492</v>
      </c>
    </row>
    <row r="1038" spans="2:16">
      <c r="B1038" s="177" t="s">
        <v>13497</v>
      </c>
      <c r="C1038" s="178">
        <v>88315</v>
      </c>
      <c r="D1038" s="273" t="s">
        <v>11219</v>
      </c>
      <c r="E1038" s="179" t="s">
        <v>88</v>
      </c>
      <c r="F1038" s="180">
        <v>2.9028</v>
      </c>
      <c r="G1038" s="276">
        <f t="shared" ref="G1038:G1041" si="40">VLOOKUP(C1038,SINAPIFEV2026,5,FALSE)</f>
        <v>29.76</v>
      </c>
      <c r="H1038" s="176">
        <f t="shared" ref="H1038:H1043" si="41">TRUNC($F1038*G1038,2)</f>
        <v>86.38</v>
      </c>
    </row>
    <row r="1039" spans="2:16" ht="13.8" customHeight="1">
      <c r="B1039" s="177" t="s">
        <v>13497</v>
      </c>
      <c r="C1039" s="178">
        <v>88251</v>
      </c>
      <c r="D1039" s="273" t="s">
        <v>10946</v>
      </c>
      <c r="E1039" s="179" t="s">
        <v>88</v>
      </c>
      <c r="F1039" s="180">
        <v>2.0625</v>
      </c>
      <c r="G1039" s="276">
        <f t="shared" si="40"/>
        <v>25.16</v>
      </c>
      <c r="H1039" s="176">
        <f t="shared" si="41"/>
        <v>51.89</v>
      </c>
    </row>
    <row r="1040" spans="2:16" s="159" customFormat="1">
      <c r="B1040" s="177" t="s">
        <v>113</v>
      </c>
      <c r="C1040" s="178" t="s">
        <v>13508</v>
      </c>
      <c r="D1040" s="273" t="s">
        <v>16373</v>
      </c>
      <c r="E1040" s="179" t="s">
        <v>211</v>
      </c>
      <c r="F1040" s="180">
        <v>5</v>
      </c>
      <c r="G1040" s="276">
        <v>0.14000000000000001</v>
      </c>
      <c r="H1040" s="176">
        <f>TRUNC($F1040*G1040,2)</f>
        <v>0.7</v>
      </c>
      <c r="J1040" s="289"/>
      <c r="K1040" s="180">
        <v>6.6E-3</v>
      </c>
      <c r="L1040" s="159" t="s">
        <v>126</v>
      </c>
      <c r="M1040" s="180">
        <f>666*K1040</f>
        <v>4.3956</v>
      </c>
      <c r="N1040" s="159" t="s">
        <v>16381</v>
      </c>
      <c r="O1040" s="159">
        <v>45415</v>
      </c>
      <c r="P1040" s="159" t="s">
        <v>16382</v>
      </c>
    </row>
    <row r="1041" spans="2:8" ht="27.6">
      <c r="B1041" s="177" t="s">
        <v>13493</v>
      </c>
      <c r="C1041" s="178">
        <v>21012</v>
      </c>
      <c r="D1041" s="273" t="s">
        <v>4686</v>
      </c>
      <c r="E1041" s="179" t="s">
        <v>110</v>
      </c>
      <c r="F1041" s="180">
        <v>3.2311000000000001</v>
      </c>
      <c r="G1041" s="276">
        <f t="shared" si="40"/>
        <v>45.21</v>
      </c>
      <c r="H1041" s="176">
        <f t="shared" si="41"/>
        <v>146.07</v>
      </c>
    </row>
    <row r="1042" spans="2:8" ht="13.8" customHeight="1">
      <c r="B1042" s="177" t="s">
        <v>113</v>
      </c>
      <c r="C1042" s="178" t="s">
        <v>13506</v>
      </c>
      <c r="D1042" s="273" t="s">
        <v>16366</v>
      </c>
      <c r="E1042" s="179" t="s">
        <v>110</v>
      </c>
      <c r="F1042" s="180">
        <v>0.23860000000000001</v>
      </c>
      <c r="G1042" s="276">
        <f>'MAPA DE COTAÇÕES'!G70</f>
        <v>35.199999999999996</v>
      </c>
      <c r="H1042" s="176">
        <f t="shared" si="41"/>
        <v>8.39</v>
      </c>
    </row>
    <row r="1043" spans="2:8" ht="13.8" customHeight="1">
      <c r="B1043" s="177" t="s">
        <v>13493</v>
      </c>
      <c r="C1043" s="178">
        <v>11964</v>
      </c>
      <c r="D1043" s="273" t="s">
        <v>3421</v>
      </c>
      <c r="E1043" s="179" t="s">
        <v>211</v>
      </c>
      <c r="F1043" s="180">
        <v>4</v>
      </c>
      <c r="G1043" s="276">
        <f t="shared" ref="G1043:G1044" si="42">VLOOKUP(C1043,SINAPIFEV2026,5,FALSE)</f>
        <v>3.73</v>
      </c>
      <c r="H1043" s="176">
        <f t="shared" si="41"/>
        <v>14.92</v>
      </c>
    </row>
    <row r="1044" spans="2:8" ht="13.8" customHeight="1">
      <c r="B1044" s="177" t="s">
        <v>13493</v>
      </c>
      <c r="C1044" s="178">
        <v>11002</v>
      </c>
      <c r="D1044" s="273" t="s">
        <v>2110</v>
      </c>
      <c r="E1044" s="179" t="s">
        <v>205</v>
      </c>
      <c r="F1044" s="180">
        <v>1.2200000000000001E-2</v>
      </c>
      <c r="G1044" s="276">
        <f t="shared" si="42"/>
        <v>27.89</v>
      </c>
      <c r="H1044" s="176">
        <f t="shared" ref="H1044:H1045" si="43">TRUNC($F1044*G1044,2)</f>
        <v>0.34</v>
      </c>
    </row>
    <row r="1045" spans="2:8" ht="13.8" customHeight="1">
      <c r="B1045" s="177" t="s">
        <v>13493</v>
      </c>
      <c r="C1045" s="178">
        <v>1332</v>
      </c>
      <c r="D1045" s="273" t="s">
        <v>1359</v>
      </c>
      <c r="E1045" s="179" t="s">
        <v>205</v>
      </c>
      <c r="F1045" s="180">
        <v>1.0754999999999999</v>
      </c>
      <c r="G1045" s="276">
        <f t="shared" ref="G1045" si="44">VLOOKUP(C1045,SINAPIFEV2026,5,FALSE)</f>
        <v>7.92</v>
      </c>
      <c r="H1045" s="176">
        <f t="shared" si="43"/>
        <v>8.51</v>
      </c>
    </row>
    <row r="1046" spans="2:8" ht="13.8" customHeight="1">
      <c r="B1046" s="201"/>
      <c r="C1046" s="201"/>
      <c r="D1046" s="201"/>
      <c r="E1046" s="201"/>
      <c r="F1046" s="201"/>
      <c r="G1046" s="172" t="s">
        <v>13494</v>
      </c>
      <c r="H1046" s="181">
        <f>TRUNC(SUM(H1038:H1045),2)</f>
        <v>317.2</v>
      </c>
    </row>
    <row r="1047" spans="2:8" ht="14.4" customHeight="1">
      <c r="B1047" s="151"/>
    </row>
    <row r="1048" spans="2:8" ht="13.8" customHeight="1">
      <c r="B1048" s="791" t="s">
        <v>16383</v>
      </c>
      <c r="C1048" s="791"/>
      <c r="D1048" s="791"/>
      <c r="E1048" s="791"/>
      <c r="F1048" s="791"/>
      <c r="G1048" s="791"/>
      <c r="H1048" s="791"/>
    </row>
    <row r="1049" spans="2:8" ht="13.8" customHeight="1">
      <c r="B1049" s="791"/>
      <c r="C1049" s="791"/>
      <c r="D1049" s="791"/>
      <c r="E1049" s="791"/>
      <c r="F1049" s="791"/>
      <c r="G1049" s="791"/>
      <c r="H1049" s="791"/>
    </row>
    <row r="1050" spans="2:8" ht="13.8" customHeight="1">
      <c r="B1050" s="791"/>
      <c r="C1050" s="791"/>
      <c r="D1050" s="791"/>
      <c r="E1050" s="791"/>
      <c r="F1050" s="791"/>
      <c r="G1050" s="791"/>
      <c r="H1050" s="791"/>
    </row>
    <row r="1051" spans="2:8">
      <c r="B1051" s="783" t="s">
        <v>14102</v>
      </c>
      <c r="C1051" s="783"/>
      <c r="D1051" s="173" t="s">
        <v>13482</v>
      </c>
      <c r="E1051" s="784" t="s">
        <v>16384</v>
      </c>
      <c r="F1051" s="785"/>
      <c r="G1051" s="785"/>
      <c r="H1051" s="785"/>
    </row>
    <row r="1052" spans="2:8" ht="13.8" customHeight="1">
      <c r="B1052" s="783"/>
      <c r="C1052" s="783"/>
      <c r="D1052" s="786" t="s">
        <v>13483</v>
      </c>
      <c r="E1052" s="787" t="s">
        <v>14641</v>
      </c>
      <c r="F1052" s="787"/>
      <c r="G1052" s="787"/>
      <c r="H1052" s="787"/>
    </row>
    <row r="1053" spans="2:8" ht="13.8" customHeight="1">
      <c r="B1053" s="783"/>
      <c r="C1053" s="783"/>
      <c r="D1053" s="786"/>
      <c r="E1053" s="787"/>
      <c r="F1053" s="787"/>
      <c r="G1053" s="787"/>
      <c r="H1053" s="787"/>
    </row>
    <row r="1054" spans="2:8" ht="13.8" customHeight="1">
      <c r="B1054" s="783"/>
      <c r="C1054" s="783"/>
      <c r="D1054" s="786"/>
      <c r="E1054" s="787"/>
      <c r="F1054" s="787"/>
      <c r="G1054" s="787"/>
      <c r="H1054" s="787"/>
    </row>
    <row r="1055" spans="2:8" ht="13.8" customHeight="1">
      <c r="B1055" s="783"/>
      <c r="C1055" s="783"/>
      <c r="D1055" s="786"/>
      <c r="E1055" s="787"/>
      <c r="F1055" s="787"/>
      <c r="G1055" s="787"/>
      <c r="H1055" s="787"/>
    </row>
    <row r="1056" spans="2:8" ht="13.8" customHeight="1">
      <c r="B1056" s="783"/>
      <c r="C1056" s="783"/>
      <c r="D1056" s="173" t="s">
        <v>13484</v>
      </c>
      <c r="E1056" s="174" t="s">
        <v>110</v>
      </c>
      <c r="F1056" s="788" t="s">
        <v>13485</v>
      </c>
      <c r="G1056" s="789">
        <f>H1064</f>
        <v>892.1</v>
      </c>
      <c r="H1056" s="789"/>
    </row>
    <row r="1057" spans="2:13" ht="13.8" customHeight="1">
      <c r="B1057" s="783"/>
      <c r="C1057" s="783"/>
      <c r="D1057" s="173" t="s">
        <v>13486</v>
      </c>
      <c r="E1057" s="174">
        <v>1</v>
      </c>
      <c r="F1057" s="788"/>
      <c r="G1057" s="789"/>
      <c r="H1057" s="789"/>
    </row>
    <row r="1058" spans="2:13" ht="13.8" customHeight="1">
      <c r="B1058" s="182"/>
      <c r="C1058" s="182"/>
      <c r="D1058" s="183"/>
      <c r="E1058" s="183"/>
      <c r="F1058" s="184"/>
      <c r="G1058" s="790" t="s">
        <v>13487</v>
      </c>
      <c r="H1058" s="790"/>
    </row>
    <row r="1059" spans="2:13" ht="13.8" customHeight="1">
      <c r="B1059" s="185" t="s">
        <v>13488</v>
      </c>
      <c r="C1059" s="185" t="s">
        <v>13489</v>
      </c>
      <c r="D1059" s="175" t="s">
        <v>216</v>
      </c>
      <c r="E1059" s="175" t="s">
        <v>316</v>
      </c>
      <c r="F1059" s="186" t="s">
        <v>13490</v>
      </c>
      <c r="G1059" s="171" t="s">
        <v>13491</v>
      </c>
      <c r="H1059" s="175" t="s">
        <v>13492</v>
      </c>
    </row>
    <row r="1060" spans="2:13" ht="41.4">
      <c r="B1060" s="177" t="s">
        <v>13497</v>
      </c>
      <c r="C1060" s="178">
        <v>88627</v>
      </c>
      <c r="D1060" s="273" t="s">
        <v>5241</v>
      </c>
      <c r="E1060" s="179" t="s">
        <v>217</v>
      </c>
      <c r="F1060" s="180">
        <v>1.2E-2</v>
      </c>
      <c r="G1060" s="276">
        <f t="shared" ref="G1060" si="45">VLOOKUP(C1060,SINAPIFEV2026,5,FALSE)</f>
        <v>802.77</v>
      </c>
      <c r="H1060" s="176">
        <f t="shared" ref="H1060" si="46">TRUNC($F1060*G1060,2)</f>
        <v>9.6300000000000008</v>
      </c>
    </row>
    <row r="1061" spans="2:13" ht="13.8" customHeight="1">
      <c r="B1061" s="177" t="s">
        <v>13497</v>
      </c>
      <c r="C1061" s="178">
        <v>88316</v>
      </c>
      <c r="D1061" s="273" t="s">
        <v>118</v>
      </c>
      <c r="E1061" s="179" t="s">
        <v>88</v>
      </c>
      <c r="F1061" s="180">
        <v>0.3587822</v>
      </c>
      <c r="G1061" s="276">
        <f t="shared" ref="G1061:G1062" si="47">VLOOKUP(C1061,SINAPIFEV2026,5,FALSE)</f>
        <v>24.25</v>
      </c>
      <c r="H1061" s="176">
        <f t="shared" ref="H1061:H1063" si="48">TRUNC($F1061*G1061,2)</f>
        <v>8.6999999999999993</v>
      </c>
    </row>
    <row r="1062" spans="2:13">
      <c r="B1062" s="177" t="s">
        <v>13497</v>
      </c>
      <c r="C1062" s="178">
        <v>88309</v>
      </c>
      <c r="D1062" s="273" t="s">
        <v>117</v>
      </c>
      <c r="E1062" s="179" t="s">
        <v>88</v>
      </c>
      <c r="F1062" s="180">
        <v>1.2695372</v>
      </c>
      <c r="G1062" s="276">
        <f t="shared" si="47"/>
        <v>29.98</v>
      </c>
      <c r="H1062" s="176">
        <f t="shared" si="48"/>
        <v>38.06</v>
      </c>
      <c r="K1062" s="345"/>
      <c r="M1062" s="345"/>
    </row>
    <row r="1063" spans="2:13" ht="41.4">
      <c r="B1063" s="177" t="s">
        <v>13493</v>
      </c>
      <c r="C1063" s="178">
        <v>37562</v>
      </c>
      <c r="D1063" s="273" t="s">
        <v>3750</v>
      </c>
      <c r="E1063" s="179" t="s">
        <v>109</v>
      </c>
      <c r="F1063" s="180">
        <v>1</v>
      </c>
      <c r="G1063" s="276">
        <v>835.71</v>
      </c>
      <c r="H1063" s="176">
        <f t="shared" si="48"/>
        <v>835.71</v>
      </c>
    </row>
    <row r="1064" spans="2:13" ht="13.8" customHeight="1">
      <c r="B1064" s="204"/>
      <c r="C1064" s="204"/>
      <c r="D1064" s="204"/>
      <c r="E1064" s="204"/>
      <c r="F1064" s="204"/>
      <c r="G1064" s="172" t="s">
        <v>13494</v>
      </c>
      <c r="H1064" s="181">
        <f>TRUNC(SUM(H1060:H1063),2)</f>
        <v>892.1</v>
      </c>
    </row>
    <row r="1065" spans="2:13" ht="13.8" customHeight="1">
      <c r="B1065" s="151"/>
    </row>
    <row r="1066" spans="2:13" ht="13.8" customHeight="1">
      <c r="B1066" s="151"/>
    </row>
    <row r="1067" spans="2:13" ht="13.8" customHeight="1">
      <c r="B1067" s="151"/>
    </row>
    <row r="1068" spans="2:13" ht="13.8" customHeight="1">
      <c r="B1068" s="151"/>
    </row>
    <row r="1069" spans="2:13" ht="13.8" customHeight="1">
      <c r="B1069" s="151"/>
    </row>
    <row r="1070" spans="2:13" ht="13.8" customHeight="1">
      <c r="B1070" s="151"/>
    </row>
    <row r="1071" spans="2:13" ht="13.8" customHeight="1">
      <c r="B1071" s="151"/>
    </row>
    <row r="1072" spans="2:13" ht="13.8" customHeight="1">
      <c r="B1072" s="151"/>
    </row>
    <row r="1073" spans="2:13" ht="13.8" customHeight="1">
      <c r="B1073" s="151"/>
    </row>
    <row r="1074" spans="2:13" ht="13.8" customHeight="1">
      <c r="B1074" s="151"/>
    </row>
    <row r="1075" spans="2:13" ht="13.8" customHeight="1">
      <c r="B1075" s="151"/>
    </row>
    <row r="1076" spans="2:13" ht="13.8" customHeight="1">
      <c r="B1076" s="151"/>
    </row>
    <row r="1077" spans="2:13" ht="13.8" customHeight="1">
      <c r="B1077" s="151"/>
    </row>
    <row r="1078" spans="2:13" ht="13.8" customHeight="1">
      <c r="B1078" s="151"/>
    </row>
    <row r="1079" spans="2:13" ht="13.8" customHeight="1">
      <c r="B1079" s="151"/>
    </row>
    <row r="1080" spans="2:13" ht="13.8" customHeight="1">
      <c r="B1080" s="151"/>
    </row>
    <row r="1081" spans="2:13" ht="13.8" customHeight="1">
      <c r="B1081" s="151"/>
    </row>
    <row r="1082" spans="2:13" ht="13.8" customHeight="1">
      <c r="B1082" s="151"/>
    </row>
    <row r="1083" spans="2:13" ht="13.8" customHeight="1">
      <c r="B1083" s="151"/>
    </row>
    <row r="1084" spans="2:13" ht="13.8" customHeight="1">
      <c r="B1084" s="151"/>
    </row>
    <row r="1085" spans="2:13" ht="13.8" customHeight="1">
      <c r="B1085" s="151"/>
    </row>
    <row r="1086" spans="2:13" ht="13.8" customHeight="1">
      <c r="B1086" s="151"/>
    </row>
    <row r="1087" spans="2:13" ht="13.8" customHeight="1">
      <c r="B1087" s="151"/>
    </row>
    <row r="1088" spans="2:13" ht="13.8" customHeight="1">
      <c r="B1088" s="153"/>
      <c r="C1088" s="152"/>
      <c r="D1088" s="152"/>
      <c r="E1088" s="152"/>
      <c r="F1088" s="152"/>
      <c r="G1088" s="152"/>
      <c r="H1088" s="152"/>
      <c r="I1088" s="152"/>
      <c r="J1088" s="458"/>
      <c r="K1088" s="152"/>
      <c r="L1088" s="152"/>
      <c r="M1088" s="152"/>
    </row>
    <row r="1089" spans="2:13" ht="13.8" customHeight="1">
      <c r="B1089" s="153"/>
      <c r="C1089" s="152"/>
      <c r="D1089" s="152"/>
      <c r="E1089" s="152"/>
      <c r="F1089" s="152"/>
      <c r="G1089" s="152"/>
      <c r="H1089" s="152"/>
      <c r="I1089" s="152"/>
      <c r="J1089" s="458"/>
      <c r="K1089" s="152"/>
      <c r="L1089" s="152"/>
      <c r="M1089" s="152"/>
    </row>
    <row r="1090" spans="2:13">
      <c r="B1090" s="153"/>
      <c r="C1090" s="152"/>
      <c r="D1090" s="152"/>
      <c r="E1090" s="152"/>
      <c r="F1090" s="152"/>
      <c r="G1090" s="152"/>
      <c r="H1090" s="152"/>
      <c r="I1090" s="152"/>
      <c r="J1090" s="458"/>
      <c r="K1090" s="459"/>
      <c r="L1090" s="460"/>
      <c r="M1090" s="152"/>
    </row>
    <row r="1091" spans="2:13">
      <c r="B1091" s="461"/>
      <c r="C1091" s="462"/>
      <c r="D1091" s="463"/>
      <c r="E1091" s="461"/>
      <c r="F1091" s="464"/>
      <c r="G1091" s="465"/>
      <c r="H1091" s="465"/>
      <c r="I1091" s="152"/>
      <c r="J1091" s="458"/>
      <c r="K1091" s="465"/>
      <c r="L1091" s="465"/>
      <c r="M1091" s="152"/>
    </row>
    <row r="1092" spans="2:13">
      <c r="B1092" s="466"/>
      <c r="C1092" s="466"/>
      <c r="D1092" s="467"/>
      <c r="E1092" s="468"/>
      <c r="F1092" s="469"/>
      <c r="G1092" s="470"/>
      <c r="H1092" s="470"/>
      <c r="I1092" s="152"/>
      <c r="J1092" s="458"/>
      <c r="K1092" s="470"/>
      <c r="L1092" s="470"/>
      <c r="M1092" s="152"/>
    </row>
    <row r="1093" spans="2:13">
      <c r="B1093" s="466"/>
      <c r="C1093" s="466"/>
      <c r="D1093" s="467"/>
      <c r="E1093" s="468"/>
      <c r="F1093" s="469"/>
      <c r="G1093" s="470"/>
      <c r="H1093" s="470"/>
      <c r="I1093" s="152"/>
      <c r="J1093" s="458"/>
      <c r="K1093" s="470"/>
      <c r="L1093" s="470"/>
      <c r="M1093" s="152"/>
    </row>
    <row r="1094" spans="2:13">
      <c r="B1094" s="152"/>
      <c r="C1094" s="152"/>
      <c r="D1094" s="152"/>
      <c r="E1094" s="152"/>
      <c r="F1094" s="152"/>
      <c r="G1094" s="152"/>
      <c r="H1094" s="152"/>
      <c r="I1094" s="152"/>
      <c r="J1094" s="458"/>
      <c r="K1094" s="152"/>
      <c r="L1094" s="152"/>
      <c r="M1094" s="152"/>
    </row>
    <row r="1095" spans="2:13">
      <c r="B1095" s="461"/>
      <c r="C1095" s="462"/>
      <c r="D1095" s="463"/>
      <c r="E1095" s="461"/>
      <c r="F1095" s="464"/>
      <c r="G1095" s="465"/>
      <c r="H1095" s="465"/>
      <c r="I1095" s="152"/>
      <c r="J1095" s="458"/>
      <c r="K1095" s="465"/>
      <c r="L1095" s="465"/>
      <c r="M1095" s="152"/>
    </row>
    <row r="1096" spans="2:13">
      <c r="B1096" s="466"/>
      <c r="C1096" s="466"/>
      <c r="D1096" s="467"/>
      <c r="E1096" s="468"/>
      <c r="F1096" s="469"/>
      <c r="G1096" s="470"/>
      <c r="H1096" s="470"/>
      <c r="I1096" s="152"/>
      <c r="J1096" s="458"/>
      <c r="K1096" s="470"/>
      <c r="L1096" s="470"/>
      <c r="M1096" s="152"/>
    </row>
    <row r="1097" spans="2:13">
      <c r="B1097" s="152"/>
      <c r="C1097" s="152"/>
      <c r="D1097" s="152"/>
      <c r="E1097" s="152"/>
      <c r="F1097" s="152"/>
      <c r="G1097" s="152"/>
      <c r="H1097" s="152"/>
      <c r="I1097" s="152"/>
      <c r="J1097" s="458"/>
      <c r="K1097" s="152"/>
      <c r="L1097" s="152"/>
      <c r="M1097" s="152"/>
    </row>
    <row r="1098" spans="2:13">
      <c r="B1098" s="152"/>
      <c r="C1098" s="152"/>
      <c r="D1098" s="152"/>
      <c r="E1098" s="152"/>
      <c r="F1098" s="471"/>
      <c r="G1098" s="472"/>
      <c r="H1098" s="152"/>
      <c r="I1098" s="152"/>
      <c r="J1098" s="458"/>
      <c r="K1098" s="152"/>
      <c r="L1098" s="152"/>
      <c r="M1098" s="152"/>
    </row>
    <row r="1099" spans="2:13">
      <c r="F1099" s="133"/>
      <c r="G1099" s="134"/>
    </row>
    <row r="1100" spans="2:13">
      <c r="F1100" s="20"/>
      <c r="G1100" s="20"/>
      <c r="H1100" s="20"/>
      <c r="I1100" s="20"/>
      <c r="J1100" s="20"/>
    </row>
    <row r="1101" spans="2:13">
      <c r="F1101" s="20"/>
      <c r="G1101" s="21"/>
      <c r="H1101" s="21"/>
      <c r="I1101" s="20"/>
      <c r="J1101" s="20"/>
    </row>
    <row r="1102" spans="2:13" ht="14.4">
      <c r="F1102" s="135"/>
      <c r="G1102" s="20"/>
      <c r="H1102" s="20"/>
      <c r="I1102" s="20"/>
      <c r="J1102" s="20"/>
    </row>
    <row r="1103" spans="2:13">
      <c r="F1103" s="22"/>
      <c r="G1103" s="23"/>
      <c r="H1103" s="23"/>
      <c r="I1103" s="23"/>
      <c r="J1103" s="23"/>
    </row>
    <row r="1104" spans="2:13" ht="14.4">
      <c r="F1104" s="135"/>
      <c r="G1104" s="21"/>
      <c r="H1104" s="21"/>
      <c r="I1104" s="20"/>
      <c r="J1104" s="20"/>
    </row>
    <row r="1105" spans="6:10" ht="14.4">
      <c r="F1105" s="135"/>
      <c r="G1105" s="21"/>
      <c r="H1105" s="21"/>
      <c r="I1105" s="20"/>
      <c r="J1105" s="20"/>
    </row>
    <row r="1106" spans="6:10" ht="14.4">
      <c r="F1106" s="135"/>
      <c r="G1106" s="21"/>
      <c r="H1106" s="21"/>
      <c r="I1106" s="20"/>
      <c r="J1106" s="20"/>
    </row>
    <row r="1112" spans="6:10" ht="13.8" customHeight="1"/>
    <row r="1113" spans="6:10" ht="13.8" customHeight="1"/>
    <row r="1537" spans="11:11">
      <c r="K1537" s="24" t="e">
        <f>#REF!</f>
        <v>#REF!</v>
      </c>
    </row>
  </sheetData>
  <autoFilter ref="A8:I1004" xr:uid="{BAEB2F39-240E-4134-92F4-2A0E75E376BD}"/>
  <mergeCells count="428">
    <mergeCell ref="G523:H523"/>
    <mergeCell ref="B106:H108"/>
    <mergeCell ref="B109:C115"/>
    <mergeCell ref="B89:H91"/>
    <mergeCell ref="B54:C60"/>
    <mergeCell ref="E54:H54"/>
    <mergeCell ref="D55:D58"/>
    <mergeCell ref="E55:H58"/>
    <mergeCell ref="F59:F60"/>
    <mergeCell ref="G59:H60"/>
    <mergeCell ref="G81:H81"/>
    <mergeCell ref="G99:H99"/>
    <mergeCell ref="B92:C98"/>
    <mergeCell ref="E92:H92"/>
    <mergeCell ref="D93:D96"/>
    <mergeCell ref="E93:H96"/>
    <mergeCell ref="F97:F98"/>
    <mergeCell ref="G97:H98"/>
    <mergeCell ref="G470:H470"/>
    <mergeCell ref="B460:H462"/>
    <mergeCell ref="B463:C469"/>
    <mergeCell ref="E463:H463"/>
    <mergeCell ref="D464:D467"/>
    <mergeCell ref="E464:H467"/>
    <mergeCell ref="G893:H893"/>
    <mergeCell ref="B883:H885"/>
    <mergeCell ref="B886:C892"/>
    <mergeCell ref="E886:H886"/>
    <mergeCell ref="D887:D890"/>
    <mergeCell ref="E887:H890"/>
    <mergeCell ref="F891:F892"/>
    <mergeCell ref="G891:H892"/>
    <mergeCell ref="B738:C744"/>
    <mergeCell ref="E738:H738"/>
    <mergeCell ref="D739:D742"/>
    <mergeCell ref="E739:H742"/>
    <mergeCell ref="F743:F744"/>
    <mergeCell ref="G743:H744"/>
    <mergeCell ref="B777:H779"/>
    <mergeCell ref="B780:C786"/>
    <mergeCell ref="E780:H780"/>
    <mergeCell ref="D781:D784"/>
    <mergeCell ref="E781:H784"/>
    <mergeCell ref="F785:F786"/>
    <mergeCell ref="G785:H786"/>
    <mergeCell ref="G787:H787"/>
    <mergeCell ref="B797:H799"/>
    <mergeCell ref="B760:H762"/>
    <mergeCell ref="B627:H629"/>
    <mergeCell ref="B718:H720"/>
    <mergeCell ref="B721:C727"/>
    <mergeCell ref="E721:H721"/>
    <mergeCell ref="D722:D725"/>
    <mergeCell ref="E722:H725"/>
    <mergeCell ref="F726:F727"/>
    <mergeCell ref="G726:H727"/>
    <mergeCell ref="G728:H728"/>
    <mergeCell ref="B649:C655"/>
    <mergeCell ref="E649:H649"/>
    <mergeCell ref="D650:D653"/>
    <mergeCell ref="E650:H653"/>
    <mergeCell ref="F654:F655"/>
    <mergeCell ref="G654:H655"/>
    <mergeCell ref="G656:H656"/>
    <mergeCell ref="B664:H666"/>
    <mergeCell ref="G692:H692"/>
    <mergeCell ref="B667:C673"/>
    <mergeCell ref="E667:H667"/>
    <mergeCell ref="D668:D671"/>
    <mergeCell ref="E668:H671"/>
    <mergeCell ref="F672:F673"/>
    <mergeCell ref="G672:H673"/>
    <mergeCell ref="F468:F469"/>
    <mergeCell ref="G468:H469"/>
    <mergeCell ref="B446:C452"/>
    <mergeCell ref="E446:H446"/>
    <mergeCell ref="D447:D450"/>
    <mergeCell ref="E447:H450"/>
    <mergeCell ref="F451:F452"/>
    <mergeCell ref="G451:H452"/>
    <mergeCell ref="G453:H453"/>
    <mergeCell ref="B426:H428"/>
    <mergeCell ref="B429:C435"/>
    <mergeCell ref="E429:H429"/>
    <mergeCell ref="D430:D433"/>
    <mergeCell ref="E430:H433"/>
    <mergeCell ref="F434:F435"/>
    <mergeCell ref="G434:H435"/>
    <mergeCell ref="G436:H436"/>
    <mergeCell ref="B443:H445"/>
    <mergeCell ref="B240:H242"/>
    <mergeCell ref="B243:C249"/>
    <mergeCell ref="B202:H204"/>
    <mergeCell ref="B205:C211"/>
    <mergeCell ref="E205:H205"/>
    <mergeCell ref="D206:D209"/>
    <mergeCell ref="E206:H209"/>
    <mergeCell ref="F191:F192"/>
    <mergeCell ref="G191:H192"/>
    <mergeCell ref="G193:H193"/>
    <mergeCell ref="F210:F211"/>
    <mergeCell ref="G210:H211"/>
    <mergeCell ref="G212:H212"/>
    <mergeCell ref="G231:H231"/>
    <mergeCell ref="B221:H223"/>
    <mergeCell ref="B224:C230"/>
    <mergeCell ref="E224:H224"/>
    <mergeCell ref="D225:D228"/>
    <mergeCell ref="E225:H228"/>
    <mergeCell ref="F229:F230"/>
    <mergeCell ref="G229:H230"/>
    <mergeCell ref="E243:H243"/>
    <mergeCell ref="D244:D247"/>
    <mergeCell ref="E244:H247"/>
    <mergeCell ref="E130:H133"/>
    <mergeCell ref="F134:F135"/>
    <mergeCell ref="G134:H135"/>
    <mergeCell ref="G136:H136"/>
    <mergeCell ref="B164:H166"/>
    <mergeCell ref="G174:H174"/>
    <mergeCell ref="B167:C173"/>
    <mergeCell ref="E167:H167"/>
    <mergeCell ref="D168:D171"/>
    <mergeCell ref="E168:H171"/>
    <mergeCell ref="B145:H147"/>
    <mergeCell ref="B148:C154"/>
    <mergeCell ref="E148:H148"/>
    <mergeCell ref="D149:D152"/>
    <mergeCell ref="E149:H152"/>
    <mergeCell ref="F153:F154"/>
    <mergeCell ref="G153:H154"/>
    <mergeCell ref="G155:H155"/>
    <mergeCell ref="B2:H2"/>
    <mergeCell ref="B71:H73"/>
    <mergeCell ref="B74:C80"/>
    <mergeCell ref="E74:H74"/>
    <mergeCell ref="D75:D78"/>
    <mergeCell ref="E75:H78"/>
    <mergeCell ref="F79:F80"/>
    <mergeCell ref="G79:H80"/>
    <mergeCell ref="B13:C19"/>
    <mergeCell ref="E13:H13"/>
    <mergeCell ref="D14:D17"/>
    <mergeCell ref="E14:H17"/>
    <mergeCell ref="G61:H61"/>
    <mergeCell ref="B32:H34"/>
    <mergeCell ref="B10:H12"/>
    <mergeCell ref="F18:F19"/>
    <mergeCell ref="G18:H19"/>
    <mergeCell ref="G20:H20"/>
    <mergeCell ref="B4:H4"/>
    <mergeCell ref="B6:H6"/>
    <mergeCell ref="B7:H7"/>
    <mergeCell ref="B35:C41"/>
    <mergeCell ref="E35:H35"/>
    <mergeCell ref="D36:D39"/>
    <mergeCell ref="E36:H39"/>
    <mergeCell ref="F40:F41"/>
    <mergeCell ref="G40:H41"/>
    <mergeCell ref="F248:F249"/>
    <mergeCell ref="G248:H249"/>
    <mergeCell ref="G42:H42"/>
    <mergeCell ref="B51:H53"/>
    <mergeCell ref="E109:H109"/>
    <mergeCell ref="D110:D113"/>
    <mergeCell ref="E110:H113"/>
    <mergeCell ref="F114:F115"/>
    <mergeCell ref="G114:H115"/>
    <mergeCell ref="G116:H116"/>
    <mergeCell ref="B183:H185"/>
    <mergeCell ref="B186:C192"/>
    <mergeCell ref="E186:H186"/>
    <mergeCell ref="D187:D190"/>
    <mergeCell ref="E187:H190"/>
    <mergeCell ref="F172:F173"/>
    <mergeCell ref="G172:H173"/>
    <mergeCell ref="B126:H128"/>
    <mergeCell ref="B129:C135"/>
    <mergeCell ref="E129:H129"/>
    <mergeCell ref="D130:D133"/>
    <mergeCell ref="G250:H250"/>
    <mergeCell ref="B259:H261"/>
    <mergeCell ref="B262:C268"/>
    <mergeCell ref="E262:H262"/>
    <mergeCell ref="D263:D266"/>
    <mergeCell ref="G305:H305"/>
    <mergeCell ref="G287:H287"/>
    <mergeCell ref="B295:H297"/>
    <mergeCell ref="B298:C304"/>
    <mergeCell ref="E298:H298"/>
    <mergeCell ref="D299:D302"/>
    <mergeCell ref="E299:H302"/>
    <mergeCell ref="F303:F304"/>
    <mergeCell ref="G303:H304"/>
    <mergeCell ref="E263:H266"/>
    <mergeCell ref="F267:F268"/>
    <mergeCell ref="G267:H268"/>
    <mergeCell ref="G269:H269"/>
    <mergeCell ref="B277:H279"/>
    <mergeCell ref="D359:D362"/>
    <mergeCell ref="E359:H362"/>
    <mergeCell ref="F363:F364"/>
    <mergeCell ref="G363:H364"/>
    <mergeCell ref="F285:F286"/>
    <mergeCell ref="G285:H286"/>
    <mergeCell ref="B314:H316"/>
    <mergeCell ref="B317:C323"/>
    <mergeCell ref="B280:C286"/>
    <mergeCell ref="E280:H280"/>
    <mergeCell ref="D281:D284"/>
    <mergeCell ref="E281:H284"/>
    <mergeCell ref="B333:H335"/>
    <mergeCell ref="B372:H374"/>
    <mergeCell ref="B375:C381"/>
    <mergeCell ref="E375:H375"/>
    <mergeCell ref="D376:D379"/>
    <mergeCell ref="E376:H379"/>
    <mergeCell ref="F380:F381"/>
    <mergeCell ref="G380:H381"/>
    <mergeCell ref="E317:H317"/>
    <mergeCell ref="D318:D321"/>
    <mergeCell ref="E318:H321"/>
    <mergeCell ref="F322:F323"/>
    <mergeCell ref="G322:H323"/>
    <mergeCell ref="G324:H324"/>
    <mergeCell ref="B336:C342"/>
    <mergeCell ref="E336:H336"/>
    <mergeCell ref="D337:D340"/>
    <mergeCell ref="E337:H340"/>
    <mergeCell ref="F341:F342"/>
    <mergeCell ref="G341:H342"/>
    <mergeCell ref="G365:H365"/>
    <mergeCell ref="G343:H343"/>
    <mergeCell ref="B355:H357"/>
    <mergeCell ref="B358:C364"/>
    <mergeCell ref="E358:H358"/>
    <mergeCell ref="G382:H382"/>
    <mergeCell ref="B390:H392"/>
    <mergeCell ref="G419:H419"/>
    <mergeCell ref="B393:C399"/>
    <mergeCell ref="E393:H393"/>
    <mergeCell ref="D394:D397"/>
    <mergeCell ref="E394:H397"/>
    <mergeCell ref="F398:F399"/>
    <mergeCell ref="G398:H399"/>
    <mergeCell ref="G400:H400"/>
    <mergeCell ref="B409:H411"/>
    <mergeCell ref="B412:C418"/>
    <mergeCell ref="E412:H412"/>
    <mergeCell ref="D413:D416"/>
    <mergeCell ref="E413:H416"/>
    <mergeCell ref="F417:F418"/>
    <mergeCell ref="G417:H418"/>
    <mergeCell ref="B477:H479"/>
    <mergeCell ref="B480:C486"/>
    <mergeCell ref="E480:H480"/>
    <mergeCell ref="D481:D484"/>
    <mergeCell ref="E481:H484"/>
    <mergeCell ref="F485:F486"/>
    <mergeCell ref="G485:H486"/>
    <mergeCell ref="G487:H487"/>
    <mergeCell ref="B496:H498"/>
    <mergeCell ref="B499:C505"/>
    <mergeCell ref="E499:H499"/>
    <mergeCell ref="D500:D503"/>
    <mergeCell ref="E500:H503"/>
    <mergeCell ref="F504:F505"/>
    <mergeCell ref="G504:H505"/>
    <mergeCell ref="G506:H506"/>
    <mergeCell ref="B513:H515"/>
    <mergeCell ref="B516:C522"/>
    <mergeCell ref="E516:H516"/>
    <mergeCell ref="D517:D520"/>
    <mergeCell ref="E517:H520"/>
    <mergeCell ref="F521:F522"/>
    <mergeCell ref="G521:H522"/>
    <mergeCell ref="B568:H570"/>
    <mergeCell ref="B571:C577"/>
    <mergeCell ref="E571:H571"/>
    <mergeCell ref="D572:D575"/>
    <mergeCell ref="E572:H575"/>
    <mergeCell ref="F576:F577"/>
    <mergeCell ref="G576:H577"/>
    <mergeCell ref="G578:H578"/>
    <mergeCell ref="B646:H648"/>
    <mergeCell ref="B630:C636"/>
    <mergeCell ref="E630:H630"/>
    <mergeCell ref="D631:D634"/>
    <mergeCell ref="E631:H634"/>
    <mergeCell ref="F635:F636"/>
    <mergeCell ref="G635:H636"/>
    <mergeCell ref="G637:H637"/>
    <mergeCell ref="B587:H589"/>
    <mergeCell ref="B590:C596"/>
    <mergeCell ref="E590:H590"/>
    <mergeCell ref="D591:D594"/>
    <mergeCell ref="E591:H594"/>
    <mergeCell ref="F595:F596"/>
    <mergeCell ref="G595:H596"/>
    <mergeCell ref="G597:H597"/>
    <mergeCell ref="G674:H674"/>
    <mergeCell ref="B682:H684"/>
    <mergeCell ref="B685:C691"/>
    <mergeCell ref="E685:H685"/>
    <mergeCell ref="D686:D689"/>
    <mergeCell ref="E686:H689"/>
    <mergeCell ref="F690:F691"/>
    <mergeCell ref="G690:H691"/>
    <mergeCell ref="E800:H800"/>
    <mergeCell ref="B735:H737"/>
    <mergeCell ref="B763:C769"/>
    <mergeCell ref="E763:H763"/>
    <mergeCell ref="D764:D767"/>
    <mergeCell ref="E764:H767"/>
    <mergeCell ref="F768:F769"/>
    <mergeCell ref="G768:H769"/>
    <mergeCell ref="G770:H770"/>
    <mergeCell ref="G745:H745"/>
    <mergeCell ref="D801:D804"/>
    <mergeCell ref="E801:H804"/>
    <mergeCell ref="F805:F806"/>
    <mergeCell ref="G805:H806"/>
    <mergeCell ref="G807:H807"/>
    <mergeCell ref="B817:H819"/>
    <mergeCell ref="B820:C826"/>
    <mergeCell ref="E820:H820"/>
    <mergeCell ref="D821:D824"/>
    <mergeCell ref="E821:H824"/>
    <mergeCell ref="F825:F826"/>
    <mergeCell ref="G825:H826"/>
    <mergeCell ref="B800:C806"/>
    <mergeCell ref="B861:H863"/>
    <mergeCell ref="B864:C870"/>
    <mergeCell ref="E864:H864"/>
    <mergeCell ref="D865:D868"/>
    <mergeCell ref="E865:H868"/>
    <mergeCell ref="F869:F870"/>
    <mergeCell ref="G869:H870"/>
    <mergeCell ref="G871:H871"/>
    <mergeCell ref="G827:H827"/>
    <mergeCell ref="B839:H841"/>
    <mergeCell ref="B842:C848"/>
    <mergeCell ref="E842:H842"/>
    <mergeCell ref="D843:D846"/>
    <mergeCell ref="E843:H846"/>
    <mergeCell ref="F847:F848"/>
    <mergeCell ref="G847:H848"/>
    <mergeCell ref="G849:H849"/>
    <mergeCell ref="B904:H906"/>
    <mergeCell ref="B907:C913"/>
    <mergeCell ref="E907:H907"/>
    <mergeCell ref="D908:D911"/>
    <mergeCell ref="E908:H911"/>
    <mergeCell ref="F912:F913"/>
    <mergeCell ref="G912:H913"/>
    <mergeCell ref="G914:H914"/>
    <mergeCell ref="B926:H928"/>
    <mergeCell ref="B929:C935"/>
    <mergeCell ref="E929:H929"/>
    <mergeCell ref="D930:D933"/>
    <mergeCell ref="E930:H933"/>
    <mergeCell ref="F934:F935"/>
    <mergeCell ref="G934:H935"/>
    <mergeCell ref="G936:H936"/>
    <mergeCell ref="B946:H948"/>
    <mergeCell ref="B949:C955"/>
    <mergeCell ref="E949:H949"/>
    <mergeCell ref="D950:D953"/>
    <mergeCell ref="E950:H953"/>
    <mergeCell ref="F954:F955"/>
    <mergeCell ref="G954:H955"/>
    <mergeCell ref="G956:H956"/>
    <mergeCell ref="B965:H967"/>
    <mergeCell ref="B968:C974"/>
    <mergeCell ref="E968:H968"/>
    <mergeCell ref="D969:D972"/>
    <mergeCell ref="E969:H972"/>
    <mergeCell ref="F973:F974"/>
    <mergeCell ref="G973:H974"/>
    <mergeCell ref="G975:H975"/>
    <mergeCell ref="B550:C556"/>
    <mergeCell ref="E550:H550"/>
    <mergeCell ref="D551:D554"/>
    <mergeCell ref="E551:H554"/>
    <mergeCell ref="F555:F556"/>
    <mergeCell ref="G555:H556"/>
    <mergeCell ref="G557:H557"/>
    <mergeCell ref="B530:H532"/>
    <mergeCell ref="B533:C539"/>
    <mergeCell ref="E533:H533"/>
    <mergeCell ref="D534:D537"/>
    <mergeCell ref="E534:H537"/>
    <mergeCell ref="F538:F539"/>
    <mergeCell ref="G538:H539"/>
    <mergeCell ref="G540:H540"/>
    <mergeCell ref="B547:H549"/>
    <mergeCell ref="B1008:C1014"/>
    <mergeCell ref="E1008:H1008"/>
    <mergeCell ref="D1009:D1012"/>
    <mergeCell ref="E1009:H1012"/>
    <mergeCell ref="F1013:F1014"/>
    <mergeCell ref="G1013:H1014"/>
    <mergeCell ref="G1015:H1015"/>
    <mergeCell ref="B985:H987"/>
    <mergeCell ref="B988:C994"/>
    <mergeCell ref="E988:H988"/>
    <mergeCell ref="D989:D992"/>
    <mergeCell ref="E989:H992"/>
    <mergeCell ref="F993:F994"/>
    <mergeCell ref="G993:H994"/>
    <mergeCell ref="G995:H995"/>
    <mergeCell ref="B1005:H1007"/>
    <mergeCell ref="B1051:C1057"/>
    <mergeCell ref="E1051:H1051"/>
    <mergeCell ref="D1052:D1055"/>
    <mergeCell ref="E1052:H1055"/>
    <mergeCell ref="F1056:F1057"/>
    <mergeCell ref="G1056:H1057"/>
    <mergeCell ref="G1058:H1058"/>
    <mergeCell ref="B1026:H1028"/>
    <mergeCell ref="B1029:C1035"/>
    <mergeCell ref="E1029:H1029"/>
    <mergeCell ref="D1030:D1033"/>
    <mergeCell ref="E1030:H1033"/>
    <mergeCell ref="F1034:F1035"/>
    <mergeCell ref="G1034:H1035"/>
    <mergeCell ref="G1036:H1036"/>
    <mergeCell ref="B1048:H1050"/>
  </mergeCells>
  <printOptions horizontalCentered="1"/>
  <pageMargins left="0.51181102362204722" right="0.51181102362204722" top="1.3779527559055118" bottom="0.78740157480314965" header="0.31496062992125984" footer="0.31496062992125984"/>
  <pageSetup paperSize="9" scale="64" fitToWidth="0" fitToHeight="0" orientation="portrait" r:id="rId1"/>
  <headerFooter>
    <oddHeader>&amp;C&amp;G</oddHeader>
    <oddFooter>Página &amp;P de &amp;N</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8B96D-F937-4ADE-9DC9-3F83164006BA}">
  <sheetPr>
    <tabColor rgb="FF00B0F0"/>
    <pageSetUpPr fitToPage="1"/>
  </sheetPr>
  <dimension ref="A1:P589"/>
  <sheetViews>
    <sheetView view="pageBreakPreview" zoomScaleSheetLayoutView="100" workbookViewId="0">
      <selection activeCell="J12" sqref="J12"/>
    </sheetView>
  </sheetViews>
  <sheetFormatPr defaultColWidth="9.21875" defaultRowHeight="10.199999999999999"/>
  <cols>
    <col min="1" max="1" width="2.6640625" style="4" bestFit="1" customWidth="1"/>
    <col min="2" max="2" width="8.33203125" style="4" bestFit="1" customWidth="1"/>
    <col min="3" max="3" width="12.21875" style="4" hidden="1" customWidth="1"/>
    <col min="4" max="4" width="8" style="4" hidden="1" customWidth="1"/>
    <col min="5" max="5" width="57.77734375" style="4" customWidth="1"/>
    <col min="6" max="6" width="4.109375" style="4" bestFit="1" customWidth="1"/>
    <col min="7" max="7" width="7.88671875" style="4" bestFit="1" customWidth="1"/>
    <col min="8" max="8" width="10.33203125" style="7" customWidth="1"/>
    <col min="9" max="9" width="10.44140625" style="4" customWidth="1"/>
    <col min="10" max="10" width="12.6640625" style="5" customWidth="1"/>
    <col min="11" max="11" width="11.44140625" style="4" customWidth="1"/>
    <col min="12" max="15" width="11.21875" style="4" customWidth="1"/>
    <col min="16" max="16384" width="9.21875" style="4"/>
  </cols>
  <sheetData>
    <row r="1" spans="1:16" ht="15.6">
      <c r="B1" s="815" t="s">
        <v>20</v>
      </c>
      <c r="C1" s="816"/>
      <c r="D1" s="816"/>
      <c r="E1" s="816"/>
      <c r="F1" s="816"/>
      <c r="G1" s="816"/>
      <c r="H1" s="816"/>
      <c r="I1" s="816"/>
      <c r="J1" s="816"/>
    </row>
    <row r="2" spans="1:16">
      <c r="B2" s="661"/>
      <c r="C2" s="661"/>
      <c r="D2" s="661"/>
      <c r="E2" s="661"/>
      <c r="F2" s="661"/>
      <c r="G2" s="661"/>
      <c r="H2" s="662"/>
      <c r="I2" s="661"/>
      <c r="J2" s="663"/>
    </row>
    <row r="3" spans="1:16" s="6" customFormat="1" ht="27.6" customHeight="1">
      <c r="B3" s="775" t="s">
        <v>16459</v>
      </c>
      <c r="C3" s="775"/>
      <c r="D3" s="775"/>
      <c r="E3" s="775"/>
      <c r="F3" s="775"/>
      <c r="G3" s="775"/>
      <c r="H3" s="775"/>
      <c r="I3" s="775"/>
      <c r="J3" s="775"/>
      <c r="K3" s="4"/>
      <c r="L3" s="3" t="s">
        <v>91</v>
      </c>
      <c r="M3" s="3" t="s">
        <v>16236</v>
      </c>
      <c r="N3" s="4"/>
      <c r="O3" s="4"/>
    </row>
    <row r="4" spans="1:16" s="6" customFormat="1" ht="13.8">
      <c r="B4" s="817" t="s">
        <v>16458</v>
      </c>
      <c r="C4" s="817"/>
      <c r="D4" s="817"/>
      <c r="E4" s="817"/>
      <c r="F4" s="817"/>
      <c r="G4" s="817"/>
      <c r="H4" s="817"/>
      <c r="I4" s="817"/>
      <c r="J4" s="817"/>
      <c r="K4" s="4"/>
      <c r="L4" s="9">
        <v>0.20499999999999999</v>
      </c>
      <c r="M4" s="9">
        <v>0.2407</v>
      </c>
      <c r="N4" s="4"/>
      <c r="O4" s="4"/>
    </row>
    <row r="5" spans="1:16" s="6" customFormat="1" ht="13.8" customHeight="1">
      <c r="B5" s="801" t="s">
        <v>16462</v>
      </c>
      <c r="C5" s="801"/>
      <c r="D5" s="801"/>
      <c r="E5" s="801"/>
      <c r="F5" s="801"/>
      <c r="G5" s="801"/>
      <c r="H5" s="801"/>
      <c r="I5" s="801"/>
      <c r="J5" s="801"/>
      <c r="K5" s="4"/>
      <c r="L5" s="4"/>
      <c r="M5" s="4"/>
      <c r="N5" s="4"/>
      <c r="O5" s="4"/>
      <c r="P5" s="4"/>
    </row>
    <row r="6" spans="1:16" s="6" customFormat="1" ht="13.8">
      <c r="B6" s="765" t="s">
        <v>16461</v>
      </c>
      <c r="C6" s="765"/>
      <c r="D6" s="765"/>
      <c r="E6" s="765"/>
      <c r="F6" s="765"/>
      <c r="G6" s="765"/>
      <c r="H6" s="765"/>
      <c r="I6" s="765"/>
      <c r="J6" s="765"/>
      <c r="K6" s="4"/>
      <c r="L6" s="4"/>
      <c r="M6" s="4"/>
      <c r="N6" s="4"/>
      <c r="O6" s="4"/>
      <c r="P6" s="4"/>
    </row>
    <row r="7" spans="1:16" s="6" customFormat="1" ht="13.8">
      <c r="B7" s="605"/>
      <c r="C7" s="605"/>
      <c r="D7" s="605"/>
      <c r="E7" s="605"/>
      <c r="F7" s="605"/>
      <c r="G7" s="605"/>
      <c r="H7" s="605"/>
      <c r="I7" s="605"/>
      <c r="J7" s="605"/>
      <c r="K7" s="4"/>
      <c r="L7" s="4"/>
      <c r="M7" s="4"/>
      <c r="N7" s="4"/>
      <c r="O7" s="4"/>
      <c r="P7" s="4"/>
    </row>
    <row r="8" spans="1:16" ht="14.4" hidden="1" customHeight="1">
      <c r="B8" s="664"/>
      <c r="C8" s="665"/>
      <c r="D8" s="665"/>
      <c r="E8" s="666"/>
      <c r="F8" s="667"/>
      <c r="G8" s="668"/>
      <c r="H8" s="813" t="s">
        <v>140</v>
      </c>
      <c r="I8" s="814"/>
      <c r="J8" s="814"/>
    </row>
    <row r="9" spans="1:16" s="163" customFormat="1" ht="41.4">
      <c r="B9" s="674" t="s">
        <v>1</v>
      </c>
      <c r="C9" s="675" t="s">
        <v>50</v>
      </c>
      <c r="D9" s="675" t="s">
        <v>19</v>
      </c>
      <c r="E9" s="675" t="s">
        <v>2</v>
      </c>
      <c r="F9" s="675" t="s">
        <v>3</v>
      </c>
      <c r="G9" s="676" t="s">
        <v>48</v>
      </c>
      <c r="H9" s="677" t="s">
        <v>84</v>
      </c>
      <c r="I9" s="677" t="s">
        <v>85</v>
      </c>
      <c r="J9" s="678" t="s">
        <v>86</v>
      </c>
    </row>
    <row r="10" spans="1:16" s="104" customFormat="1" ht="13.8" hidden="1">
      <c r="B10" s="669"/>
      <c r="C10" s="670"/>
      <c r="D10" s="670"/>
      <c r="E10" s="670"/>
      <c r="F10" s="670"/>
      <c r="G10" s="671"/>
      <c r="H10" s="672"/>
      <c r="I10" s="671"/>
      <c r="J10" s="673"/>
    </row>
    <row r="11" spans="1:16" s="212" customFormat="1" ht="13.8">
      <c r="A11" s="212" t="str">
        <f>B11</f>
        <v>1.0</v>
      </c>
      <c r="B11" s="679" t="s">
        <v>8</v>
      </c>
      <c r="C11" s="680"/>
      <c r="D11" s="680"/>
      <c r="E11" s="681" t="s">
        <v>13541</v>
      </c>
      <c r="F11" s="680"/>
      <c r="G11" s="682"/>
      <c r="H11" s="682"/>
      <c r="I11" s="683"/>
      <c r="J11" s="684">
        <f>J13+J17</f>
        <v>328255.46999999997</v>
      </c>
    </row>
    <row r="12" spans="1:16" s="104" customFormat="1" ht="13.8">
      <c r="B12" s="556"/>
      <c r="C12" s="363"/>
      <c r="D12" s="363"/>
      <c r="E12" s="363"/>
      <c r="F12" s="363"/>
      <c r="G12" s="369"/>
      <c r="H12" s="538"/>
      <c r="I12" s="366"/>
      <c r="J12" s="558"/>
    </row>
    <row r="13" spans="1:16" s="164" customFormat="1" ht="13.8">
      <c r="B13" s="514" t="s">
        <v>10</v>
      </c>
      <c r="C13" s="515"/>
      <c r="D13" s="515"/>
      <c r="E13" s="516" t="s">
        <v>312</v>
      </c>
      <c r="F13" s="515"/>
      <c r="G13" s="685"/>
      <c r="H13" s="685"/>
      <c r="I13" s="686"/>
      <c r="J13" s="578">
        <f>SUM(J14:J15)</f>
        <v>156447.98000000001</v>
      </c>
    </row>
    <row r="14" spans="1:16" s="104" customFormat="1" ht="13.2" customHeight="1">
      <c r="B14" s="687" t="s">
        <v>13527</v>
      </c>
      <c r="C14" s="239" t="s">
        <v>49</v>
      </c>
      <c r="D14" s="156">
        <v>93567</v>
      </c>
      <c r="E14" s="688" t="s">
        <v>292</v>
      </c>
      <c r="F14" s="241" t="s">
        <v>291</v>
      </c>
      <c r="G14" s="246">
        <f>MEMÓRIA!J18</f>
        <v>1.2</v>
      </c>
      <c r="H14" s="242">
        <f>VLOOKUP(D14,SINAPIFEV2026,5,FALSE)</f>
        <v>25577.53</v>
      </c>
      <c r="I14" s="242">
        <f>ROUND(H14*(1+$L$4),2)</f>
        <v>30820.92</v>
      </c>
      <c r="J14" s="689">
        <f>TRUNC($G14*I14,2)</f>
        <v>36985.1</v>
      </c>
    </row>
    <row r="15" spans="1:16" s="104" customFormat="1" ht="13.8">
      <c r="B15" s="687" t="s">
        <v>13528</v>
      </c>
      <c r="C15" s="239" t="s">
        <v>49</v>
      </c>
      <c r="D15" s="156">
        <v>93572</v>
      </c>
      <c r="E15" s="240" t="s">
        <v>290</v>
      </c>
      <c r="F15" s="241" t="s">
        <v>291</v>
      </c>
      <c r="G15" s="246">
        <f>MEMÓRIA!J23</f>
        <v>12</v>
      </c>
      <c r="H15" s="242">
        <f>VLOOKUP(D15,SINAPIFEV2026,5,FALSE)</f>
        <v>8261.61</v>
      </c>
      <c r="I15" s="242">
        <f>ROUND(H15*(1+$L$4),2)</f>
        <v>9955.24</v>
      </c>
      <c r="J15" s="689">
        <f>TRUNC($G15*I15,2)</f>
        <v>119462.88</v>
      </c>
    </row>
    <row r="16" spans="1:16" s="104" customFormat="1" ht="13.8">
      <c r="B16" s="556"/>
      <c r="C16" s="363"/>
      <c r="D16" s="363"/>
      <c r="E16" s="363"/>
      <c r="F16" s="363"/>
      <c r="G16" s="369"/>
      <c r="H16" s="369"/>
      <c r="I16" s="369"/>
      <c r="J16" s="572"/>
    </row>
    <row r="17" spans="1:10" s="164" customFormat="1" ht="13.8">
      <c r="B17" s="514" t="s">
        <v>11</v>
      </c>
      <c r="C17" s="515"/>
      <c r="D17" s="515"/>
      <c r="E17" s="516" t="s">
        <v>13526</v>
      </c>
      <c r="F17" s="515"/>
      <c r="G17" s="685"/>
      <c r="H17" s="685"/>
      <c r="I17" s="690"/>
      <c r="J17" s="578">
        <f>SUM(J18:J29)</f>
        <v>171807.49</v>
      </c>
    </row>
    <row r="18" spans="1:10" s="215" customFormat="1" ht="27.6">
      <c r="B18" s="691" t="s">
        <v>13529</v>
      </c>
      <c r="C18" s="244" t="s">
        <v>49</v>
      </c>
      <c r="D18" s="217">
        <v>103689</v>
      </c>
      <c r="E18" s="245" t="s">
        <v>215</v>
      </c>
      <c r="F18" s="244" t="s">
        <v>109</v>
      </c>
      <c r="G18" s="246">
        <v>10</v>
      </c>
      <c r="H18" s="247">
        <f t="shared" ref="H18:H22" si="0">VLOOKUP(D18,SINAPIFEV2026,5,FALSE)</f>
        <v>468.77</v>
      </c>
      <c r="I18" s="247">
        <f t="shared" ref="I18:I22" si="1">ROUND(H18*(1+$L$4),2)</f>
        <v>564.87</v>
      </c>
      <c r="J18" s="692">
        <f t="shared" ref="J18:J24" si="2">TRUNC($G18*I18,2)</f>
        <v>5648.7</v>
      </c>
    </row>
    <row r="19" spans="1:10" s="215" customFormat="1" ht="27.6">
      <c r="B19" s="691" t="s">
        <v>13530</v>
      </c>
      <c r="C19" s="241" t="s">
        <v>49</v>
      </c>
      <c r="D19" s="241">
        <v>99059</v>
      </c>
      <c r="E19" s="248" t="s">
        <v>11240</v>
      </c>
      <c r="F19" s="241" t="s">
        <v>110</v>
      </c>
      <c r="G19" s="249">
        <f>MEMÓRIA!J34</f>
        <v>288.39999999999998</v>
      </c>
      <c r="H19" s="242">
        <f>VLOOKUP(D19,SINAPIFEV2026,5,FALSE)</f>
        <v>70.180000000000007</v>
      </c>
      <c r="I19" s="242">
        <f>ROUND(H19*(1+$L$4),2)</f>
        <v>84.57</v>
      </c>
      <c r="J19" s="689">
        <f>TRUNC($G19*I19,2)</f>
        <v>24389.98</v>
      </c>
    </row>
    <row r="20" spans="1:10" s="104" customFormat="1" ht="41.4">
      <c r="B20" s="691" t="s">
        <v>13531</v>
      </c>
      <c r="C20" s="244" t="s">
        <v>49</v>
      </c>
      <c r="D20" s="156">
        <v>101509</v>
      </c>
      <c r="E20" s="245" t="s">
        <v>9314</v>
      </c>
      <c r="F20" s="244" t="s">
        <v>211</v>
      </c>
      <c r="G20" s="246">
        <v>1</v>
      </c>
      <c r="H20" s="247">
        <f t="shared" si="0"/>
        <v>2108.52</v>
      </c>
      <c r="I20" s="247">
        <f t="shared" si="1"/>
        <v>2540.77</v>
      </c>
      <c r="J20" s="692">
        <f t="shared" si="2"/>
        <v>2540.77</v>
      </c>
    </row>
    <row r="21" spans="1:10" s="104" customFormat="1" ht="27.6">
      <c r="B21" s="691" t="s">
        <v>13532</v>
      </c>
      <c r="C21" s="244" t="s">
        <v>49</v>
      </c>
      <c r="D21" s="156">
        <v>102617</v>
      </c>
      <c r="E21" s="245" t="s">
        <v>6237</v>
      </c>
      <c r="F21" s="244" t="s">
        <v>211</v>
      </c>
      <c r="G21" s="246">
        <v>1</v>
      </c>
      <c r="H21" s="247">
        <f t="shared" si="0"/>
        <v>3216.69</v>
      </c>
      <c r="I21" s="247">
        <f t="shared" si="1"/>
        <v>3876.11</v>
      </c>
      <c r="J21" s="692">
        <f t="shared" si="2"/>
        <v>3876.11</v>
      </c>
    </row>
    <row r="22" spans="1:10" s="104" customFormat="1" ht="41.4">
      <c r="B22" s="691" t="s">
        <v>13533</v>
      </c>
      <c r="C22" s="239" t="s">
        <v>49</v>
      </c>
      <c r="D22" s="156">
        <v>98525</v>
      </c>
      <c r="E22" s="245" t="s">
        <v>12919</v>
      </c>
      <c r="F22" s="244" t="s">
        <v>109</v>
      </c>
      <c r="G22" s="246">
        <v>4000</v>
      </c>
      <c r="H22" s="247">
        <f t="shared" si="0"/>
        <v>0.65</v>
      </c>
      <c r="I22" s="247">
        <f t="shared" si="1"/>
        <v>0.78</v>
      </c>
      <c r="J22" s="692">
        <f t="shared" si="2"/>
        <v>3120</v>
      </c>
    </row>
    <row r="23" spans="1:10" s="104" customFormat="1" ht="41.4">
      <c r="B23" s="691" t="s">
        <v>13534</v>
      </c>
      <c r="C23" s="239" t="s">
        <v>49</v>
      </c>
      <c r="D23" s="156">
        <v>10776</v>
      </c>
      <c r="E23" s="245" t="s">
        <v>2849</v>
      </c>
      <c r="F23" s="244" t="s">
        <v>291</v>
      </c>
      <c r="G23" s="246">
        <v>12</v>
      </c>
      <c r="H23" s="247">
        <v>725.58</v>
      </c>
      <c r="I23" s="348">
        <f>ROUND(H23*(1.1402),2)</f>
        <v>827.31</v>
      </c>
      <c r="J23" s="692">
        <f>TRUNC($G23*I23,2)</f>
        <v>9927.7199999999993</v>
      </c>
    </row>
    <row r="24" spans="1:10" s="104" customFormat="1" ht="41.4">
      <c r="B24" s="691" t="s">
        <v>13539</v>
      </c>
      <c r="C24" s="239" t="s">
        <v>49</v>
      </c>
      <c r="D24" s="156">
        <v>10775</v>
      </c>
      <c r="E24" s="245" t="s">
        <v>2848</v>
      </c>
      <c r="F24" s="244" t="s">
        <v>291</v>
      </c>
      <c r="G24" s="246">
        <v>12</v>
      </c>
      <c r="H24" s="247">
        <v>928.75</v>
      </c>
      <c r="I24" s="348">
        <f>ROUND(H24*(1.1402),2)</f>
        <v>1058.96</v>
      </c>
      <c r="J24" s="692">
        <f t="shared" si="2"/>
        <v>12707.52</v>
      </c>
    </row>
    <row r="25" spans="1:10" s="104" customFormat="1" ht="41.4">
      <c r="B25" s="691" t="s">
        <v>13540</v>
      </c>
      <c r="C25" s="239" t="s">
        <v>49</v>
      </c>
      <c r="D25" s="156">
        <v>10778</v>
      </c>
      <c r="E25" s="245" t="s">
        <v>2850</v>
      </c>
      <c r="F25" s="244" t="s">
        <v>291</v>
      </c>
      <c r="G25" s="246">
        <v>12</v>
      </c>
      <c r="H25" s="247">
        <v>1160.93</v>
      </c>
      <c r="I25" s="348">
        <f>ROUND(H25*(1.1402),2)</f>
        <v>1323.69</v>
      </c>
      <c r="J25" s="692">
        <f>TRUNC($G25*I25,2)</f>
        <v>15884.28</v>
      </c>
    </row>
    <row r="26" spans="1:10" s="104" customFormat="1" ht="13.8">
      <c r="B26" s="556"/>
      <c r="C26" s="363"/>
      <c r="D26" s="363"/>
      <c r="E26" s="363"/>
      <c r="F26" s="363"/>
      <c r="G26" s="369"/>
      <c r="H26" s="369"/>
      <c r="I26" s="369"/>
      <c r="J26" s="572"/>
    </row>
    <row r="27" spans="1:10" s="104" customFormat="1" ht="13.8">
      <c r="B27" s="693"/>
      <c r="C27" s="694"/>
      <c r="D27" s="694"/>
      <c r="E27" s="543" t="s">
        <v>16385</v>
      </c>
      <c r="F27" s="694"/>
      <c r="G27" s="695"/>
      <c r="H27" s="695"/>
      <c r="I27" s="696"/>
      <c r="J27" s="697"/>
    </row>
    <row r="28" spans="1:10" s="104" customFormat="1" ht="27.6">
      <c r="B28" s="698" t="s">
        <v>16396</v>
      </c>
      <c r="C28" s="241" t="s">
        <v>49</v>
      </c>
      <c r="D28" s="241">
        <v>99059</v>
      </c>
      <c r="E28" s="248" t="s">
        <v>11240</v>
      </c>
      <c r="F28" s="241" t="s">
        <v>110</v>
      </c>
      <c r="G28" s="246">
        <f>MEMÓRIA!J41</f>
        <v>297</v>
      </c>
      <c r="H28" s="242">
        <f>VLOOKUP(D28,SINAPIFEV2026,5,FALSE)</f>
        <v>70.180000000000007</v>
      </c>
      <c r="I28" s="242">
        <f>ROUND(H28*(1+$L$4),2)</f>
        <v>84.57</v>
      </c>
      <c r="J28" s="689">
        <f>TRUNC($G28*I28,2)</f>
        <v>25117.29</v>
      </c>
    </row>
    <row r="29" spans="1:10" s="104" customFormat="1" ht="13.8">
      <c r="B29" s="691" t="s">
        <v>13530</v>
      </c>
      <c r="C29" s="244" t="s">
        <v>49</v>
      </c>
      <c r="D29" s="217">
        <v>98459</v>
      </c>
      <c r="E29" s="245" t="s">
        <v>10815</v>
      </c>
      <c r="F29" s="244" t="s">
        <v>109</v>
      </c>
      <c r="G29" s="246">
        <f>MEMÓRIA!J47</f>
        <v>594</v>
      </c>
      <c r="H29" s="247">
        <f t="shared" ref="H29" si="3">VLOOKUP(D29,SINAPIFEV2026,5,FALSE)</f>
        <v>95.83</v>
      </c>
      <c r="I29" s="247">
        <f t="shared" ref="I29" si="4">ROUND(H29*(1+$L$4),2)</f>
        <v>115.48</v>
      </c>
      <c r="J29" s="692">
        <f t="shared" ref="J29" si="5">TRUNC($G29*I29,2)</f>
        <v>68595.12</v>
      </c>
    </row>
    <row r="30" spans="1:10" s="104" customFormat="1" ht="13.8">
      <c r="B30" s="556"/>
      <c r="C30" s="363"/>
      <c r="D30" s="363"/>
      <c r="E30" s="363"/>
      <c r="F30" s="363"/>
      <c r="G30" s="369"/>
      <c r="H30" s="369"/>
      <c r="I30" s="369"/>
      <c r="J30" s="572"/>
    </row>
    <row r="31" spans="1:10" s="225" customFormat="1" ht="13.8">
      <c r="A31" s="225" t="str">
        <f>B31</f>
        <v>2.0</v>
      </c>
      <c r="B31" s="699" t="s">
        <v>12</v>
      </c>
      <c r="C31" s="700"/>
      <c r="D31" s="700"/>
      <c r="E31" s="701" t="s">
        <v>13523</v>
      </c>
      <c r="F31" s="700"/>
      <c r="G31" s="702"/>
      <c r="H31" s="702"/>
      <c r="I31" s="703"/>
      <c r="J31" s="704">
        <f>SUM(J33,J43,J96,J120,J125,J159,J169,J172,J187,J202,J214,J241,J262,J280,J288,J293,J344,J355,J371)</f>
        <v>2588872.580000001</v>
      </c>
    </row>
    <row r="32" spans="1:10" s="104" customFormat="1" ht="13.8">
      <c r="B32" s="556"/>
      <c r="C32" s="363"/>
      <c r="D32" s="363"/>
      <c r="E32" s="363"/>
      <c r="F32" s="363"/>
      <c r="G32" s="369"/>
      <c r="H32" s="369"/>
      <c r="I32" s="369"/>
      <c r="J32" s="572"/>
    </row>
    <row r="33" spans="2:10" s="165" customFormat="1" ht="13.8">
      <c r="B33" s="564" t="s">
        <v>13</v>
      </c>
      <c r="C33" s="565"/>
      <c r="D33" s="565"/>
      <c r="E33" s="705" t="s">
        <v>13542</v>
      </c>
      <c r="F33" s="565"/>
      <c r="G33" s="706"/>
      <c r="H33" s="706"/>
      <c r="I33" s="707"/>
      <c r="J33" s="568">
        <f>SUM(J34:J41)</f>
        <v>46768.59</v>
      </c>
    </row>
    <row r="34" spans="2:10" s="159" customFormat="1" ht="15.6" customHeight="1">
      <c r="B34" s="698" t="s">
        <v>13535</v>
      </c>
      <c r="C34" s="241" t="s">
        <v>49</v>
      </c>
      <c r="D34" s="241">
        <v>94319</v>
      </c>
      <c r="E34" s="240" t="s">
        <v>219</v>
      </c>
      <c r="F34" s="241" t="s">
        <v>217</v>
      </c>
      <c r="G34" s="249">
        <v>168.5</v>
      </c>
      <c r="H34" s="242">
        <f>VLOOKUP(D34,SINAPIFEV2026,5,FALSE)</f>
        <v>81.489999999999995</v>
      </c>
      <c r="I34" s="242">
        <f>ROUND(H34*(1+$L$4),2)</f>
        <v>98.2</v>
      </c>
      <c r="J34" s="689">
        <f>TRUNC($G34*I34,2)</f>
        <v>16546.7</v>
      </c>
    </row>
    <row r="35" spans="2:10" s="159" customFormat="1" ht="13.8">
      <c r="B35" s="698" t="s">
        <v>13536</v>
      </c>
      <c r="C35" s="241" t="s">
        <v>49</v>
      </c>
      <c r="D35" s="241">
        <v>93358</v>
      </c>
      <c r="E35" s="248" t="s">
        <v>8265</v>
      </c>
      <c r="F35" s="241" t="s">
        <v>217</v>
      </c>
      <c r="G35" s="249">
        <v>94.33</v>
      </c>
      <c r="H35" s="242">
        <f>VLOOKUP(D35,SINAPIFEV2026,5,FALSE)</f>
        <v>95.92</v>
      </c>
      <c r="I35" s="242">
        <f>ROUND(H35*(1+$L$4),2)</f>
        <v>115.58</v>
      </c>
      <c r="J35" s="689">
        <f>TRUNC($G35*I35,2)</f>
        <v>10902.66</v>
      </c>
    </row>
    <row r="36" spans="2:10" s="160" customFormat="1" ht="41.4">
      <c r="B36" s="698" t="s">
        <v>13537</v>
      </c>
      <c r="C36" s="241" t="s">
        <v>49</v>
      </c>
      <c r="D36" s="241">
        <v>101617</v>
      </c>
      <c r="E36" s="250" t="s">
        <v>14526</v>
      </c>
      <c r="F36" s="241" t="s">
        <v>109</v>
      </c>
      <c r="G36" s="249">
        <v>184.58</v>
      </c>
      <c r="H36" s="242">
        <f>VLOOKUP(D36,SINAPIFEV2026,5,FALSE)</f>
        <v>3.69</v>
      </c>
      <c r="I36" s="242">
        <f>ROUND(H36*(1+$L$4),2)</f>
        <v>4.45</v>
      </c>
      <c r="J36" s="689">
        <f>TRUNC($G36*I36,2)</f>
        <v>821.38</v>
      </c>
    </row>
    <row r="37" spans="2:10" s="160" customFormat="1" ht="27.6">
      <c r="B37" s="698" t="s">
        <v>13543</v>
      </c>
      <c r="C37" s="241" t="s">
        <v>49</v>
      </c>
      <c r="D37" s="241">
        <v>93382</v>
      </c>
      <c r="E37" s="250" t="s">
        <v>218</v>
      </c>
      <c r="F37" s="241" t="s">
        <v>217</v>
      </c>
      <c r="G37" s="249">
        <v>55.58</v>
      </c>
      <c r="H37" s="242">
        <f>VLOOKUP(D37,SINAPIFEV2026,5,FALSE)</f>
        <v>27.66</v>
      </c>
      <c r="I37" s="242">
        <f>ROUND(H37*(1+$L$4),2)</f>
        <v>33.33</v>
      </c>
      <c r="J37" s="689">
        <f>TRUNC($G37*I37,2)</f>
        <v>1852.48</v>
      </c>
    </row>
    <row r="38" spans="2:10" s="160" customFormat="1" ht="13.8">
      <c r="B38" s="698"/>
      <c r="C38" s="241"/>
      <c r="D38" s="241"/>
      <c r="E38" s="250"/>
      <c r="F38" s="241"/>
      <c r="G38" s="249"/>
      <c r="H38" s="242"/>
      <c r="I38" s="708"/>
      <c r="J38" s="709"/>
    </row>
    <row r="39" spans="2:10" s="160" customFormat="1" ht="13.8">
      <c r="B39" s="693"/>
      <c r="C39" s="694"/>
      <c r="D39" s="694"/>
      <c r="E39" s="543" t="s">
        <v>16385</v>
      </c>
      <c r="F39" s="694"/>
      <c r="G39" s="695"/>
      <c r="H39" s="695"/>
      <c r="I39" s="696"/>
      <c r="J39" s="697"/>
    </row>
    <row r="40" spans="2:10" s="160" customFormat="1" ht="13.8">
      <c r="B40" s="698" t="s">
        <v>16386</v>
      </c>
      <c r="C40" s="241" t="s">
        <v>49</v>
      </c>
      <c r="D40" s="241">
        <v>93358</v>
      </c>
      <c r="E40" s="248" t="s">
        <v>8265</v>
      </c>
      <c r="F40" s="241" t="s">
        <v>217</v>
      </c>
      <c r="G40" s="249">
        <f>MEMÓRIA!J62</f>
        <v>116.22</v>
      </c>
      <c r="H40" s="242">
        <f>VLOOKUP(D40,SINAPIFEV2026,5,FALSE)</f>
        <v>95.92</v>
      </c>
      <c r="I40" s="242">
        <f>ROUND(H40*(1+$L$4),2)</f>
        <v>115.58</v>
      </c>
      <c r="J40" s="689">
        <f>TRUNC($G40*I40,2)</f>
        <v>13432.7</v>
      </c>
    </row>
    <row r="41" spans="2:10" s="160" customFormat="1" ht="27.6">
      <c r="B41" s="698" t="s">
        <v>16387</v>
      </c>
      <c r="C41" s="241" t="s">
        <v>49</v>
      </c>
      <c r="D41" s="241">
        <v>93382</v>
      </c>
      <c r="E41" s="250" t="s">
        <v>218</v>
      </c>
      <c r="F41" s="241" t="s">
        <v>217</v>
      </c>
      <c r="G41" s="249">
        <f>MEMÓRIA!J71</f>
        <v>96.389999999999986</v>
      </c>
      <c r="H41" s="242">
        <f>VLOOKUP(D41,SINAPIFEV2026,5,FALSE)</f>
        <v>27.66</v>
      </c>
      <c r="I41" s="242">
        <f>ROUND(H41*(1+$L$4),2)</f>
        <v>33.33</v>
      </c>
      <c r="J41" s="689">
        <f>TRUNC($G41*I41,2)</f>
        <v>3212.67</v>
      </c>
    </row>
    <row r="42" spans="2:10" s="160" customFormat="1" ht="13.8">
      <c r="B42" s="698"/>
      <c r="C42" s="241"/>
      <c r="D42" s="241"/>
      <c r="E42" s="282"/>
      <c r="F42" s="241"/>
      <c r="G42" s="249"/>
      <c r="H42" s="249"/>
      <c r="I42" s="347"/>
      <c r="J42" s="557"/>
    </row>
    <row r="43" spans="2:10" s="165" customFormat="1" ht="13.8">
      <c r="B43" s="564" t="s">
        <v>14</v>
      </c>
      <c r="C43" s="565"/>
      <c r="D43" s="565"/>
      <c r="E43" s="705" t="s">
        <v>13547</v>
      </c>
      <c r="F43" s="565"/>
      <c r="G43" s="706"/>
      <c r="H43" s="706"/>
      <c r="I43" s="706"/>
      <c r="J43" s="568">
        <f>SUM(J45:J94)</f>
        <v>341391.19</v>
      </c>
    </row>
    <row r="44" spans="2:10" s="165" customFormat="1" ht="13.8">
      <c r="B44" s="710" t="s">
        <v>13544</v>
      </c>
      <c r="C44" s="711"/>
      <c r="D44" s="711"/>
      <c r="E44" s="712" t="s">
        <v>13551</v>
      </c>
      <c r="F44" s="711"/>
      <c r="G44" s="713"/>
      <c r="H44" s="713"/>
      <c r="I44" s="713"/>
      <c r="J44" s="714"/>
    </row>
    <row r="45" spans="2:10" s="159" customFormat="1" ht="27.6">
      <c r="B45" s="698" t="s">
        <v>13548</v>
      </c>
      <c r="C45" s="241" t="s">
        <v>49</v>
      </c>
      <c r="D45" s="241">
        <v>96619</v>
      </c>
      <c r="E45" s="250" t="s">
        <v>10869</v>
      </c>
      <c r="F45" s="241" t="s">
        <v>109</v>
      </c>
      <c r="G45" s="249">
        <v>61.88</v>
      </c>
      <c r="H45" s="242">
        <f t="shared" ref="H45:H51" si="6">VLOOKUP(D45,SINAPIFEV2026,5,FALSE)</f>
        <v>44.71</v>
      </c>
      <c r="I45" s="242">
        <f>ROUND(H45*(1+$L$4),2)</f>
        <v>53.88</v>
      </c>
      <c r="J45" s="689">
        <f>TRUNC($G45*I45,2)</f>
        <v>3334.09</v>
      </c>
    </row>
    <row r="46" spans="2:10" s="159" customFormat="1" ht="29.4" customHeight="1">
      <c r="B46" s="698" t="s">
        <v>13549</v>
      </c>
      <c r="C46" s="241" t="s">
        <v>49</v>
      </c>
      <c r="D46" s="241">
        <v>96535</v>
      </c>
      <c r="E46" s="240" t="s">
        <v>229</v>
      </c>
      <c r="F46" s="241" t="s">
        <v>109</v>
      </c>
      <c r="G46" s="249">
        <v>165.15</v>
      </c>
      <c r="H46" s="242">
        <f t="shared" si="6"/>
        <v>144.22</v>
      </c>
      <c r="I46" s="242">
        <f t="shared" ref="I46:I51" si="7">ROUND(H46*(1+$L$4),2)</f>
        <v>173.79</v>
      </c>
      <c r="J46" s="689">
        <f t="shared" ref="J46:J51" si="8">TRUNC($G46*I46,2)</f>
        <v>28701.41</v>
      </c>
    </row>
    <row r="47" spans="2:10" s="160" customFormat="1" ht="27.6">
      <c r="B47" s="698" t="s">
        <v>13550</v>
      </c>
      <c r="C47" s="241" t="s">
        <v>49</v>
      </c>
      <c r="D47" s="241">
        <v>104917</v>
      </c>
      <c r="E47" s="250" t="s">
        <v>231</v>
      </c>
      <c r="F47" s="241" t="s">
        <v>205</v>
      </c>
      <c r="G47" s="249">
        <v>6.55</v>
      </c>
      <c r="H47" s="242">
        <f t="shared" si="6"/>
        <v>15.11</v>
      </c>
      <c r="I47" s="242">
        <f t="shared" si="7"/>
        <v>18.21</v>
      </c>
      <c r="J47" s="689">
        <f t="shared" si="8"/>
        <v>119.27</v>
      </c>
    </row>
    <row r="48" spans="2:10" s="160" customFormat="1" ht="27.6">
      <c r="B48" s="698" t="s">
        <v>13552</v>
      </c>
      <c r="C48" s="241" t="s">
        <v>49</v>
      </c>
      <c r="D48" s="241">
        <v>104919</v>
      </c>
      <c r="E48" s="240" t="s">
        <v>233</v>
      </c>
      <c r="F48" s="241" t="s">
        <v>205</v>
      </c>
      <c r="G48" s="249">
        <v>312.36</v>
      </c>
      <c r="H48" s="242">
        <f t="shared" si="6"/>
        <v>12.2</v>
      </c>
      <c r="I48" s="242">
        <f t="shared" si="7"/>
        <v>14.7</v>
      </c>
      <c r="J48" s="689">
        <f t="shared" si="8"/>
        <v>4591.6899999999996</v>
      </c>
    </row>
    <row r="49" spans="2:10" s="160" customFormat="1" ht="28.8" customHeight="1">
      <c r="B49" s="698" t="s">
        <v>13553</v>
      </c>
      <c r="C49" s="241" t="s">
        <v>49</v>
      </c>
      <c r="D49" s="241">
        <v>104920</v>
      </c>
      <c r="E49" s="250" t="s">
        <v>234</v>
      </c>
      <c r="F49" s="241" t="s">
        <v>205</v>
      </c>
      <c r="G49" s="249">
        <v>32.64</v>
      </c>
      <c r="H49" s="242">
        <f t="shared" si="6"/>
        <v>10.29</v>
      </c>
      <c r="I49" s="242">
        <f t="shared" si="7"/>
        <v>12.4</v>
      </c>
      <c r="J49" s="689">
        <f t="shared" si="8"/>
        <v>404.73</v>
      </c>
    </row>
    <row r="50" spans="2:10" s="160" customFormat="1" ht="41.4">
      <c r="B50" s="698" t="s">
        <v>13554</v>
      </c>
      <c r="C50" s="241" t="s">
        <v>49</v>
      </c>
      <c r="D50" s="241">
        <v>94965</v>
      </c>
      <c r="E50" s="240" t="s">
        <v>12225</v>
      </c>
      <c r="F50" s="241" t="s">
        <v>217</v>
      </c>
      <c r="G50" s="249">
        <v>16.12</v>
      </c>
      <c r="H50" s="242">
        <f t="shared" si="6"/>
        <v>575.76</v>
      </c>
      <c r="I50" s="242">
        <f t="shared" si="7"/>
        <v>693.79</v>
      </c>
      <c r="J50" s="689">
        <f t="shared" si="8"/>
        <v>11183.89</v>
      </c>
    </row>
    <row r="51" spans="2:10" s="160" customFormat="1" ht="28.8" customHeight="1">
      <c r="B51" s="698" t="s">
        <v>13555</v>
      </c>
      <c r="C51" s="241" t="s">
        <v>49</v>
      </c>
      <c r="D51" s="241">
        <v>103670</v>
      </c>
      <c r="E51" s="250" t="s">
        <v>238</v>
      </c>
      <c r="F51" s="241" t="s">
        <v>217</v>
      </c>
      <c r="G51" s="249">
        <v>16.12</v>
      </c>
      <c r="H51" s="242">
        <f t="shared" si="6"/>
        <v>327.14</v>
      </c>
      <c r="I51" s="242">
        <f t="shared" si="7"/>
        <v>394.2</v>
      </c>
      <c r="J51" s="689">
        <f t="shared" si="8"/>
        <v>6354.5</v>
      </c>
    </row>
    <row r="52" spans="2:10" s="160" customFormat="1" ht="13.8">
      <c r="B52" s="715"/>
      <c r="C52" s="346"/>
      <c r="D52" s="346"/>
      <c r="E52" s="716"/>
      <c r="F52" s="346"/>
      <c r="G52" s="347"/>
      <c r="H52" s="708"/>
      <c r="I52" s="242"/>
      <c r="J52" s="689"/>
    </row>
    <row r="53" spans="2:10" s="160" customFormat="1" ht="13.8">
      <c r="B53" s="710" t="s">
        <v>13545</v>
      </c>
      <c r="C53" s="711"/>
      <c r="D53" s="711"/>
      <c r="E53" s="712" t="s">
        <v>13556</v>
      </c>
      <c r="F53" s="711"/>
      <c r="G53" s="713"/>
      <c r="H53" s="713"/>
      <c r="I53" s="713"/>
      <c r="J53" s="714"/>
    </row>
    <row r="54" spans="2:10" s="160" customFormat="1" ht="26.4" customHeight="1">
      <c r="B54" s="698" t="s">
        <v>13557</v>
      </c>
      <c r="C54" s="241" t="s">
        <v>49</v>
      </c>
      <c r="D54" s="241">
        <v>96536</v>
      </c>
      <c r="E54" s="240" t="s">
        <v>230</v>
      </c>
      <c r="F54" s="241" t="s">
        <v>109</v>
      </c>
      <c r="G54" s="249">
        <v>463.48</v>
      </c>
      <c r="H54" s="242">
        <f t="shared" ref="H54:H59" si="9">VLOOKUP(D54,SINAPIFEV2026,5,FALSE)</f>
        <v>76.45</v>
      </c>
      <c r="I54" s="242">
        <f t="shared" ref="I54:I59" si="10">ROUND(H54*(1+$L$4),2)</f>
        <v>92.12</v>
      </c>
      <c r="J54" s="689">
        <f t="shared" ref="J54:J59" si="11">TRUNC($G54*I54,2)</f>
        <v>42695.77</v>
      </c>
    </row>
    <row r="55" spans="2:10" s="160" customFormat="1" ht="27.6" customHeight="1">
      <c r="B55" s="698" t="s">
        <v>13558</v>
      </c>
      <c r="C55" s="241" t="s">
        <v>49</v>
      </c>
      <c r="D55" s="241">
        <v>96545</v>
      </c>
      <c r="E55" s="240" t="s">
        <v>303</v>
      </c>
      <c r="F55" s="241" t="s">
        <v>205</v>
      </c>
      <c r="G55" s="249">
        <v>829.82</v>
      </c>
      <c r="H55" s="242">
        <f t="shared" si="9"/>
        <v>15.71</v>
      </c>
      <c r="I55" s="242">
        <f t="shared" si="10"/>
        <v>18.93</v>
      </c>
      <c r="J55" s="689">
        <f t="shared" si="11"/>
        <v>15708.49</v>
      </c>
    </row>
    <row r="56" spans="2:10" s="160" customFormat="1" ht="27.6" customHeight="1">
      <c r="B56" s="698" t="s">
        <v>13559</v>
      </c>
      <c r="C56" s="241" t="s">
        <v>49</v>
      </c>
      <c r="D56" s="241">
        <v>96546</v>
      </c>
      <c r="E56" s="240" t="s">
        <v>304</v>
      </c>
      <c r="F56" s="241" t="s">
        <v>205</v>
      </c>
      <c r="G56" s="249">
        <v>100.82</v>
      </c>
      <c r="H56" s="242">
        <f t="shared" si="9"/>
        <v>13.59</v>
      </c>
      <c r="I56" s="242">
        <f t="shared" si="10"/>
        <v>16.38</v>
      </c>
      <c r="J56" s="689">
        <f t="shared" si="11"/>
        <v>1651.43</v>
      </c>
    </row>
    <row r="57" spans="2:10" s="160" customFormat="1" ht="27.6" customHeight="1">
      <c r="B57" s="698" t="s">
        <v>13560</v>
      </c>
      <c r="C57" s="241" t="s">
        <v>49</v>
      </c>
      <c r="D57" s="241">
        <v>96543</v>
      </c>
      <c r="E57" s="240" t="s">
        <v>301</v>
      </c>
      <c r="F57" s="241" t="s">
        <v>205</v>
      </c>
      <c r="G57" s="249">
        <v>395</v>
      </c>
      <c r="H57" s="242">
        <f t="shared" si="9"/>
        <v>20.059999999999999</v>
      </c>
      <c r="I57" s="242">
        <f t="shared" si="10"/>
        <v>24.17</v>
      </c>
      <c r="J57" s="689">
        <f t="shared" si="11"/>
        <v>9547.15</v>
      </c>
    </row>
    <row r="58" spans="2:10" s="160" customFormat="1" ht="41.4">
      <c r="B58" s="698" t="s">
        <v>13561</v>
      </c>
      <c r="C58" s="241" t="s">
        <v>49</v>
      </c>
      <c r="D58" s="241">
        <v>94965</v>
      </c>
      <c r="E58" s="240" t="s">
        <v>12225</v>
      </c>
      <c r="F58" s="241" t="s">
        <v>217</v>
      </c>
      <c r="G58" s="249">
        <v>26.87</v>
      </c>
      <c r="H58" s="242">
        <f t="shared" si="9"/>
        <v>575.76</v>
      </c>
      <c r="I58" s="242">
        <f t="shared" si="10"/>
        <v>693.79</v>
      </c>
      <c r="J58" s="689">
        <f t="shared" si="11"/>
        <v>18642.13</v>
      </c>
    </row>
    <row r="59" spans="2:10" s="160" customFormat="1" ht="27.6">
      <c r="B59" s="698" t="s">
        <v>13562</v>
      </c>
      <c r="C59" s="241" t="s">
        <v>49</v>
      </c>
      <c r="D59" s="241">
        <v>103670</v>
      </c>
      <c r="E59" s="250" t="s">
        <v>238</v>
      </c>
      <c r="F59" s="241" t="s">
        <v>217</v>
      </c>
      <c r="G59" s="249">
        <v>26.87</v>
      </c>
      <c r="H59" s="242">
        <f t="shared" si="9"/>
        <v>327.14</v>
      </c>
      <c r="I59" s="242">
        <f t="shared" si="10"/>
        <v>394.2</v>
      </c>
      <c r="J59" s="689">
        <f t="shared" si="11"/>
        <v>10592.15</v>
      </c>
    </row>
    <row r="60" spans="2:10" s="160" customFormat="1" ht="13.8">
      <c r="B60" s="715"/>
      <c r="C60" s="346"/>
      <c r="D60" s="346"/>
      <c r="E60" s="716"/>
      <c r="F60" s="346"/>
      <c r="G60" s="347"/>
      <c r="H60" s="708"/>
      <c r="I60" s="242"/>
      <c r="J60" s="689"/>
    </row>
    <row r="61" spans="2:10" s="160" customFormat="1" ht="13.8">
      <c r="B61" s="710" t="s">
        <v>13546</v>
      </c>
      <c r="C61" s="711"/>
      <c r="D61" s="711"/>
      <c r="E61" s="712" t="s">
        <v>13563</v>
      </c>
      <c r="F61" s="711"/>
      <c r="G61" s="713"/>
      <c r="H61" s="713"/>
      <c r="I61" s="713"/>
      <c r="J61" s="714"/>
    </row>
    <row r="62" spans="2:10" s="160" customFormat="1" ht="27.6" customHeight="1">
      <c r="B62" s="698" t="s">
        <v>13564</v>
      </c>
      <c r="C62" s="241" t="s">
        <v>49</v>
      </c>
      <c r="D62" s="241">
        <v>96536</v>
      </c>
      <c r="E62" s="240" t="s">
        <v>230</v>
      </c>
      <c r="F62" s="241" t="s">
        <v>109</v>
      </c>
      <c r="G62" s="249">
        <v>5.6</v>
      </c>
      <c r="H62" s="242">
        <f t="shared" ref="H62:H68" si="12">VLOOKUP(D62,SINAPIFEV2026,5,FALSE)</f>
        <v>76.45</v>
      </c>
      <c r="I62" s="242">
        <f t="shared" ref="I62:I68" si="13">ROUND(H62*(1+$L$4),2)</f>
        <v>92.12</v>
      </c>
      <c r="J62" s="689">
        <f t="shared" ref="J62:J68" si="14">TRUNC($G62*I62,2)</f>
        <v>515.87</v>
      </c>
    </row>
    <row r="63" spans="2:10" s="160" customFormat="1" ht="27.6" customHeight="1">
      <c r="B63" s="698" t="s">
        <v>13565</v>
      </c>
      <c r="C63" s="241" t="s">
        <v>49</v>
      </c>
      <c r="D63" s="241">
        <v>96546</v>
      </c>
      <c r="E63" s="240" t="s">
        <v>304</v>
      </c>
      <c r="F63" s="241" t="s">
        <v>205</v>
      </c>
      <c r="G63" s="249">
        <v>325</v>
      </c>
      <c r="H63" s="242">
        <f t="shared" si="12"/>
        <v>13.59</v>
      </c>
      <c r="I63" s="242">
        <f t="shared" si="13"/>
        <v>16.38</v>
      </c>
      <c r="J63" s="689">
        <f t="shared" si="14"/>
        <v>5323.5</v>
      </c>
    </row>
    <row r="64" spans="2:10" s="160" customFormat="1" ht="27.6">
      <c r="B64" s="698" t="s">
        <v>13566</v>
      </c>
      <c r="C64" s="241" t="s">
        <v>49</v>
      </c>
      <c r="D64" s="241">
        <v>96543</v>
      </c>
      <c r="E64" s="240" t="s">
        <v>301</v>
      </c>
      <c r="F64" s="241" t="s">
        <v>205</v>
      </c>
      <c r="G64" s="249">
        <v>82</v>
      </c>
      <c r="H64" s="242">
        <f t="shared" si="12"/>
        <v>20.059999999999999</v>
      </c>
      <c r="I64" s="242">
        <f t="shared" si="13"/>
        <v>24.17</v>
      </c>
      <c r="J64" s="689">
        <f t="shared" si="14"/>
        <v>1981.94</v>
      </c>
    </row>
    <row r="65" spans="2:10" s="160" customFormat="1" ht="41.4">
      <c r="B65" s="698" t="s">
        <v>13576</v>
      </c>
      <c r="C65" s="241" t="s">
        <v>49</v>
      </c>
      <c r="D65" s="241">
        <v>94965</v>
      </c>
      <c r="E65" s="240" t="s">
        <v>12225</v>
      </c>
      <c r="F65" s="241" t="s">
        <v>217</v>
      </c>
      <c r="G65" s="249">
        <v>3.92</v>
      </c>
      <c r="H65" s="242">
        <f t="shared" si="12"/>
        <v>575.76</v>
      </c>
      <c r="I65" s="242">
        <f t="shared" si="13"/>
        <v>693.79</v>
      </c>
      <c r="J65" s="689">
        <f t="shared" si="14"/>
        <v>2719.65</v>
      </c>
    </row>
    <row r="66" spans="2:10" s="160" customFormat="1" ht="27.6">
      <c r="B66" s="698" t="s">
        <v>13582</v>
      </c>
      <c r="C66" s="241" t="s">
        <v>49</v>
      </c>
      <c r="D66" s="241">
        <v>103670</v>
      </c>
      <c r="E66" s="250" t="s">
        <v>238</v>
      </c>
      <c r="F66" s="241" t="s">
        <v>217</v>
      </c>
      <c r="G66" s="249">
        <v>3.92</v>
      </c>
      <c r="H66" s="242">
        <f t="shared" si="12"/>
        <v>327.14</v>
      </c>
      <c r="I66" s="242">
        <f t="shared" si="13"/>
        <v>394.2</v>
      </c>
      <c r="J66" s="689">
        <f t="shared" si="14"/>
        <v>1545.26</v>
      </c>
    </row>
    <row r="67" spans="2:10" s="160" customFormat="1" ht="27.6">
      <c r="B67" s="698" t="s">
        <v>14148</v>
      </c>
      <c r="C67" s="241" t="s">
        <v>49</v>
      </c>
      <c r="D67" s="241">
        <v>96545</v>
      </c>
      <c r="E67" s="240" t="s">
        <v>303</v>
      </c>
      <c r="F67" s="241" t="s">
        <v>205</v>
      </c>
      <c r="G67" s="249">
        <v>84</v>
      </c>
      <c r="H67" s="242">
        <f t="shared" si="12"/>
        <v>15.71</v>
      </c>
      <c r="I67" s="242">
        <f t="shared" si="13"/>
        <v>18.93</v>
      </c>
      <c r="J67" s="689">
        <f t="shared" si="14"/>
        <v>1590.12</v>
      </c>
    </row>
    <row r="68" spans="2:10" s="160" customFormat="1" ht="27.6" customHeight="1">
      <c r="B68" s="698" t="s">
        <v>14149</v>
      </c>
      <c r="C68" s="241" t="s">
        <v>49</v>
      </c>
      <c r="D68" s="241">
        <v>104920</v>
      </c>
      <c r="E68" s="250" t="s">
        <v>234</v>
      </c>
      <c r="F68" s="241" t="s">
        <v>205</v>
      </c>
      <c r="G68" s="249">
        <v>205</v>
      </c>
      <c r="H68" s="242">
        <f t="shared" si="12"/>
        <v>10.29</v>
      </c>
      <c r="I68" s="242">
        <f t="shared" si="13"/>
        <v>12.4</v>
      </c>
      <c r="J68" s="689">
        <f t="shared" si="14"/>
        <v>2542</v>
      </c>
    </row>
    <row r="69" spans="2:10" s="160" customFormat="1" ht="13.8">
      <c r="B69" s="715"/>
      <c r="C69" s="346"/>
      <c r="D69" s="346"/>
      <c r="E69" s="717"/>
      <c r="F69" s="346"/>
      <c r="G69" s="347"/>
      <c r="H69" s="708"/>
      <c r="I69" s="242"/>
      <c r="J69" s="689"/>
    </row>
    <row r="70" spans="2:10" s="160" customFormat="1" ht="27.6">
      <c r="B70" s="710" t="s">
        <v>13577</v>
      </c>
      <c r="C70" s="711"/>
      <c r="D70" s="711"/>
      <c r="E70" s="718" t="s">
        <v>13591</v>
      </c>
      <c r="F70" s="711"/>
      <c r="G70" s="713"/>
      <c r="H70" s="713"/>
      <c r="I70" s="713"/>
      <c r="J70" s="714"/>
    </row>
    <row r="71" spans="2:10" s="160" customFormat="1" ht="13.8">
      <c r="B71" s="698" t="s">
        <v>13578</v>
      </c>
      <c r="C71" s="241" t="s">
        <v>49</v>
      </c>
      <c r="D71" s="241">
        <v>93358</v>
      </c>
      <c r="E71" s="240" t="s">
        <v>8265</v>
      </c>
      <c r="F71" s="241" t="s">
        <v>217</v>
      </c>
      <c r="G71" s="249">
        <v>45.36</v>
      </c>
      <c r="H71" s="242">
        <f t="shared" ref="H71:H82" si="15">VLOOKUP(D71,SINAPIFEV2026,5,FALSE)</f>
        <v>95.92</v>
      </c>
      <c r="I71" s="242">
        <f t="shared" ref="I71:I82" si="16">ROUND(H71*(1+$L$4),2)</f>
        <v>115.58</v>
      </c>
      <c r="J71" s="689">
        <f t="shared" ref="J71:J82" si="17">TRUNC($G71*I71,2)</f>
        <v>5242.7</v>
      </c>
    </row>
    <row r="72" spans="2:10" s="160" customFormat="1" ht="27.6" customHeight="1">
      <c r="B72" s="698" t="s">
        <v>13579</v>
      </c>
      <c r="C72" s="241" t="s">
        <v>49</v>
      </c>
      <c r="D72" s="241">
        <v>96620</v>
      </c>
      <c r="E72" s="240" t="s">
        <v>220</v>
      </c>
      <c r="F72" s="241" t="s">
        <v>217</v>
      </c>
      <c r="G72" s="249">
        <v>1.01</v>
      </c>
      <c r="H72" s="242">
        <f t="shared" si="15"/>
        <v>828.74</v>
      </c>
      <c r="I72" s="242">
        <f t="shared" si="16"/>
        <v>998.63</v>
      </c>
      <c r="J72" s="689">
        <f t="shared" si="17"/>
        <v>1008.61</v>
      </c>
    </row>
    <row r="73" spans="2:10" s="160" customFormat="1" ht="41.4">
      <c r="B73" s="698" t="s">
        <v>13580</v>
      </c>
      <c r="C73" s="241" t="s">
        <v>49</v>
      </c>
      <c r="D73" s="241">
        <v>103328</v>
      </c>
      <c r="E73" s="240" t="s">
        <v>227</v>
      </c>
      <c r="F73" s="241" t="s">
        <v>109</v>
      </c>
      <c r="G73" s="249">
        <v>39.159999999999997</v>
      </c>
      <c r="H73" s="242">
        <f t="shared" si="15"/>
        <v>93.74</v>
      </c>
      <c r="I73" s="242">
        <f t="shared" si="16"/>
        <v>112.96</v>
      </c>
      <c r="J73" s="689">
        <f t="shared" si="17"/>
        <v>4423.51</v>
      </c>
    </row>
    <row r="74" spans="2:10" s="160" customFormat="1" ht="41.4">
      <c r="B74" s="698" t="s">
        <v>13581</v>
      </c>
      <c r="C74" s="241" t="s">
        <v>49</v>
      </c>
      <c r="D74" s="241">
        <v>92419</v>
      </c>
      <c r="E74" s="250" t="s">
        <v>8778</v>
      </c>
      <c r="F74" s="241" t="s">
        <v>109</v>
      </c>
      <c r="G74" s="249">
        <v>32</v>
      </c>
      <c r="H74" s="242">
        <f t="shared" si="15"/>
        <v>93.79</v>
      </c>
      <c r="I74" s="242">
        <f t="shared" si="16"/>
        <v>113.02</v>
      </c>
      <c r="J74" s="689">
        <f t="shared" si="17"/>
        <v>3616.64</v>
      </c>
    </row>
    <row r="75" spans="2:10" s="160" customFormat="1" ht="41.4">
      <c r="B75" s="698" t="s">
        <v>13583</v>
      </c>
      <c r="C75" s="241" t="s">
        <v>49</v>
      </c>
      <c r="D75" s="241">
        <v>92510</v>
      </c>
      <c r="E75" s="250" t="s">
        <v>297</v>
      </c>
      <c r="F75" s="241" t="s">
        <v>109</v>
      </c>
      <c r="G75" s="249">
        <v>15</v>
      </c>
      <c r="H75" s="242">
        <f t="shared" si="15"/>
        <v>64.209999999999994</v>
      </c>
      <c r="I75" s="242">
        <f t="shared" si="16"/>
        <v>77.37</v>
      </c>
      <c r="J75" s="689">
        <f t="shared" si="17"/>
        <v>1160.55</v>
      </c>
    </row>
    <row r="76" spans="2:10" s="160" customFormat="1" ht="27.6">
      <c r="B76" s="698" t="s">
        <v>13584</v>
      </c>
      <c r="C76" s="241" t="s">
        <v>49</v>
      </c>
      <c r="D76" s="241">
        <v>96544</v>
      </c>
      <c r="E76" s="240" t="s">
        <v>302</v>
      </c>
      <c r="F76" s="241" t="s">
        <v>205</v>
      </c>
      <c r="G76" s="249">
        <v>81.59</v>
      </c>
      <c r="H76" s="242">
        <f t="shared" si="15"/>
        <v>17.72</v>
      </c>
      <c r="I76" s="242">
        <f t="shared" si="16"/>
        <v>21.35</v>
      </c>
      <c r="J76" s="689">
        <f t="shared" si="17"/>
        <v>1741.94</v>
      </c>
    </row>
    <row r="77" spans="2:10" s="160" customFormat="1" ht="41.4">
      <c r="B77" s="698" t="s">
        <v>13585</v>
      </c>
      <c r="C77" s="241" t="s">
        <v>49</v>
      </c>
      <c r="D77" s="241">
        <v>92761</v>
      </c>
      <c r="E77" s="240" t="s">
        <v>239</v>
      </c>
      <c r="F77" s="241" t="s">
        <v>205</v>
      </c>
      <c r="G77" s="249">
        <v>815.68</v>
      </c>
      <c r="H77" s="242">
        <f t="shared" si="15"/>
        <v>11.74</v>
      </c>
      <c r="I77" s="242">
        <f t="shared" si="16"/>
        <v>14.15</v>
      </c>
      <c r="J77" s="689">
        <f t="shared" si="17"/>
        <v>11541.87</v>
      </c>
    </row>
    <row r="78" spans="2:10" s="160" customFormat="1" ht="41.4">
      <c r="B78" s="698" t="s">
        <v>13586</v>
      </c>
      <c r="C78" s="241" t="s">
        <v>49</v>
      </c>
      <c r="D78" s="241">
        <v>92762</v>
      </c>
      <c r="E78" s="240" t="s">
        <v>240</v>
      </c>
      <c r="F78" s="241" t="s">
        <v>205</v>
      </c>
      <c r="G78" s="249">
        <v>11.72</v>
      </c>
      <c r="H78" s="242">
        <f t="shared" si="15"/>
        <v>10.37</v>
      </c>
      <c r="I78" s="242">
        <f t="shared" si="16"/>
        <v>12.5</v>
      </c>
      <c r="J78" s="689">
        <f t="shared" si="17"/>
        <v>146.5</v>
      </c>
    </row>
    <row r="79" spans="2:10" s="160" customFormat="1" ht="41.4">
      <c r="B79" s="698" t="s">
        <v>13587</v>
      </c>
      <c r="C79" s="241" t="s">
        <v>49</v>
      </c>
      <c r="D79" s="241">
        <v>92763</v>
      </c>
      <c r="E79" s="250" t="s">
        <v>241</v>
      </c>
      <c r="F79" s="241" t="s">
        <v>205</v>
      </c>
      <c r="G79" s="249">
        <v>139.63999999999999</v>
      </c>
      <c r="H79" s="242">
        <f t="shared" si="15"/>
        <v>8.65</v>
      </c>
      <c r="I79" s="242">
        <f t="shared" si="16"/>
        <v>10.42</v>
      </c>
      <c r="J79" s="689">
        <f t="shared" si="17"/>
        <v>1455.04</v>
      </c>
    </row>
    <row r="80" spans="2:10" s="160" customFormat="1" ht="26.4" customHeight="1">
      <c r="B80" s="698" t="s">
        <v>13588</v>
      </c>
      <c r="C80" s="241" t="s">
        <v>49</v>
      </c>
      <c r="D80" s="241">
        <v>97096</v>
      </c>
      <c r="E80" s="250" t="s">
        <v>12282</v>
      </c>
      <c r="F80" s="241" t="s">
        <v>217</v>
      </c>
      <c r="G80" s="249">
        <v>11.129999999999999</v>
      </c>
      <c r="H80" s="242">
        <f t="shared" si="15"/>
        <v>655.22</v>
      </c>
      <c r="I80" s="242">
        <f t="shared" si="16"/>
        <v>789.54</v>
      </c>
      <c r="J80" s="689">
        <f t="shared" si="17"/>
        <v>8787.58</v>
      </c>
    </row>
    <row r="81" spans="2:10" s="160" customFormat="1" ht="41.4">
      <c r="B81" s="698" t="s">
        <v>13589</v>
      </c>
      <c r="C81" s="241" t="s">
        <v>49</v>
      </c>
      <c r="D81" s="241">
        <v>87879</v>
      </c>
      <c r="E81" s="250" t="s">
        <v>6325</v>
      </c>
      <c r="F81" s="241" t="s">
        <v>109</v>
      </c>
      <c r="G81" s="249">
        <v>33.369999999999997</v>
      </c>
      <c r="H81" s="242">
        <f t="shared" si="15"/>
        <v>4.91</v>
      </c>
      <c r="I81" s="242">
        <f t="shared" si="16"/>
        <v>5.92</v>
      </c>
      <c r="J81" s="689">
        <f t="shared" si="17"/>
        <v>197.55</v>
      </c>
    </row>
    <row r="82" spans="2:10" s="160" customFormat="1" ht="27.6">
      <c r="B82" s="698" t="s">
        <v>13590</v>
      </c>
      <c r="C82" s="241" t="s">
        <v>49</v>
      </c>
      <c r="D82" s="241">
        <v>98562</v>
      </c>
      <c r="E82" s="250" t="s">
        <v>249</v>
      </c>
      <c r="F82" s="241" t="s">
        <v>109</v>
      </c>
      <c r="G82" s="249">
        <v>48.37</v>
      </c>
      <c r="H82" s="242">
        <f t="shared" si="15"/>
        <v>54.3</v>
      </c>
      <c r="I82" s="242">
        <f t="shared" si="16"/>
        <v>65.430000000000007</v>
      </c>
      <c r="J82" s="689">
        <f t="shared" si="17"/>
        <v>3164.84</v>
      </c>
    </row>
    <row r="83" spans="2:10" s="160" customFormat="1" ht="13.8">
      <c r="B83" s="698"/>
      <c r="C83" s="241"/>
      <c r="D83" s="241"/>
      <c r="E83" s="250"/>
      <c r="F83" s="241"/>
      <c r="G83" s="249"/>
      <c r="H83" s="242"/>
      <c r="I83" s="242"/>
      <c r="J83" s="689"/>
    </row>
    <row r="84" spans="2:10" s="160" customFormat="1" ht="13.8">
      <c r="B84" s="693"/>
      <c r="C84" s="694"/>
      <c r="D84" s="694"/>
      <c r="E84" s="543" t="s">
        <v>16385</v>
      </c>
      <c r="F84" s="694"/>
      <c r="G84" s="695"/>
      <c r="H84" s="695"/>
      <c r="I84" s="695"/>
      <c r="J84" s="719"/>
    </row>
    <row r="85" spans="2:10" s="160" customFormat="1" ht="27.6">
      <c r="B85" s="698" t="s">
        <v>16405</v>
      </c>
      <c r="C85" s="241" t="s">
        <v>49</v>
      </c>
      <c r="D85" s="241">
        <v>96620</v>
      </c>
      <c r="E85" s="240" t="s">
        <v>220</v>
      </c>
      <c r="F85" s="241" t="s">
        <v>217</v>
      </c>
      <c r="G85" s="249">
        <f>MEMÓRIA!J83</f>
        <v>5.34</v>
      </c>
      <c r="H85" s="242">
        <f t="shared" ref="H85:H86" si="18">VLOOKUP(D85,SINAPIFEV2026,5,FALSE)</f>
        <v>828.74</v>
      </c>
      <c r="I85" s="242">
        <f t="shared" ref="I85:I86" si="19">ROUND(H85*(1+$L$4),2)</f>
        <v>998.63</v>
      </c>
      <c r="J85" s="689">
        <f t="shared" ref="J85:J86" si="20">TRUNC($G85*I85,2)</f>
        <v>5332.68</v>
      </c>
    </row>
    <row r="86" spans="2:10" s="160" customFormat="1" ht="41.4">
      <c r="B86" s="698" t="s">
        <v>16406</v>
      </c>
      <c r="C86" s="241" t="s">
        <v>49</v>
      </c>
      <c r="D86" s="241">
        <v>103328</v>
      </c>
      <c r="E86" s="240" t="s">
        <v>227</v>
      </c>
      <c r="F86" s="241" t="s">
        <v>109</v>
      </c>
      <c r="G86" s="249">
        <f>MEMÓRIA!J90</f>
        <v>112.86</v>
      </c>
      <c r="H86" s="242">
        <f t="shared" si="18"/>
        <v>93.74</v>
      </c>
      <c r="I86" s="242">
        <f t="shared" si="19"/>
        <v>112.96</v>
      </c>
      <c r="J86" s="689">
        <f t="shared" si="20"/>
        <v>12748.66</v>
      </c>
    </row>
    <row r="87" spans="2:10" s="160" customFormat="1" ht="41.4">
      <c r="B87" s="698" t="s">
        <v>16407</v>
      </c>
      <c r="C87" s="241" t="s">
        <v>49</v>
      </c>
      <c r="D87" s="241">
        <v>96536</v>
      </c>
      <c r="E87" s="240" t="s">
        <v>230</v>
      </c>
      <c r="F87" s="241" t="s">
        <v>109</v>
      </c>
      <c r="G87" s="249">
        <f>MEMÓRIA!J101</f>
        <v>217.8</v>
      </c>
      <c r="H87" s="242">
        <f t="shared" ref="H87" si="21">VLOOKUP(D87,SINAPIFEV2026,5,FALSE)</f>
        <v>76.45</v>
      </c>
      <c r="I87" s="242">
        <f t="shared" ref="I87" si="22">ROUND(H87*(1+$L$4),2)</f>
        <v>92.12</v>
      </c>
      <c r="J87" s="689">
        <f t="shared" ref="J87" si="23">TRUNC($G87*I87,2)</f>
        <v>20063.73</v>
      </c>
    </row>
    <row r="88" spans="2:10" s="160" customFormat="1" ht="41.4">
      <c r="B88" s="698" t="s">
        <v>16408</v>
      </c>
      <c r="C88" s="241" t="s">
        <v>49</v>
      </c>
      <c r="D88" s="241">
        <v>92443</v>
      </c>
      <c r="E88" s="240" t="s">
        <v>8777</v>
      </c>
      <c r="F88" s="241" t="s">
        <v>109</v>
      </c>
      <c r="G88" s="249">
        <f>MEMÓRIA!J110</f>
        <v>277.2</v>
      </c>
      <c r="H88" s="242">
        <f t="shared" ref="H88" si="24">VLOOKUP(D88,SINAPIFEV2026,5,FALSE)</f>
        <v>54.16</v>
      </c>
      <c r="I88" s="242">
        <f t="shared" ref="I88" si="25">ROUND(H88*(1+$L$4),2)</f>
        <v>65.260000000000005</v>
      </c>
      <c r="J88" s="689">
        <f t="shared" ref="J88" si="26">TRUNC($G88*I88,2)</f>
        <v>18090.07</v>
      </c>
    </row>
    <row r="89" spans="2:10" s="160" customFormat="1" ht="27.6">
      <c r="B89" s="698" t="s">
        <v>16409</v>
      </c>
      <c r="C89" s="241" t="s">
        <v>49</v>
      </c>
      <c r="D89" s="241">
        <v>104917</v>
      </c>
      <c r="E89" s="240" t="s">
        <v>231</v>
      </c>
      <c r="F89" s="241" t="s">
        <v>205</v>
      </c>
      <c r="G89" s="249">
        <f>MEMÓRIA!J117</f>
        <v>212.48</v>
      </c>
      <c r="H89" s="242">
        <f t="shared" ref="H89" si="27">VLOOKUP(D89,SINAPIFEV2026,5,FALSE)</f>
        <v>15.11</v>
      </c>
      <c r="I89" s="242">
        <f t="shared" ref="I89" si="28">ROUND(H89*(1+$L$4),2)</f>
        <v>18.21</v>
      </c>
      <c r="J89" s="689">
        <f t="shared" ref="J89" si="29">TRUNC($G89*I89,2)</f>
        <v>3869.26</v>
      </c>
    </row>
    <row r="90" spans="2:10" s="160" customFormat="1" ht="27.6">
      <c r="B90" s="698" t="s">
        <v>16410</v>
      </c>
      <c r="C90" s="241" t="s">
        <v>49</v>
      </c>
      <c r="D90" s="241">
        <v>104918</v>
      </c>
      <c r="E90" s="240" t="s">
        <v>232</v>
      </c>
      <c r="F90" s="241" t="s">
        <v>205</v>
      </c>
      <c r="G90" s="249">
        <f>MEMÓRIA!J124</f>
        <v>469.26</v>
      </c>
      <c r="H90" s="242">
        <f t="shared" ref="H90:H91" si="30">VLOOKUP(D90,SINAPIFEV2026,5,FALSE)</f>
        <v>13.81</v>
      </c>
      <c r="I90" s="242">
        <f t="shared" ref="I90:I91" si="31">ROUND(H90*(1+$L$4),2)</f>
        <v>16.64</v>
      </c>
      <c r="J90" s="689">
        <f t="shared" ref="J90:J91" si="32">TRUNC($G90*I90,2)</f>
        <v>7808.48</v>
      </c>
    </row>
    <row r="91" spans="2:10" s="160" customFormat="1" ht="41.4">
      <c r="B91" s="698" t="s">
        <v>16411</v>
      </c>
      <c r="C91" s="241" t="s">
        <v>49</v>
      </c>
      <c r="D91" s="241">
        <v>92760</v>
      </c>
      <c r="E91" s="240" t="s">
        <v>242</v>
      </c>
      <c r="F91" s="241" t="s">
        <v>205</v>
      </c>
      <c r="G91" s="249">
        <f>MEMÓRIA!J131</f>
        <v>291.06</v>
      </c>
      <c r="H91" s="242">
        <f t="shared" si="30"/>
        <v>12.71</v>
      </c>
      <c r="I91" s="242">
        <f t="shared" si="31"/>
        <v>15.32</v>
      </c>
      <c r="J91" s="689">
        <f t="shared" si="32"/>
        <v>4459.03</v>
      </c>
    </row>
    <row r="92" spans="2:10" s="160" customFormat="1" ht="41.4">
      <c r="B92" s="698" t="s">
        <v>16412</v>
      </c>
      <c r="C92" s="241" t="s">
        <v>49</v>
      </c>
      <c r="D92" s="241">
        <v>92762</v>
      </c>
      <c r="E92" s="240" t="s">
        <v>240</v>
      </c>
      <c r="F92" s="241" t="s">
        <v>205</v>
      </c>
      <c r="G92" s="249">
        <f>MEMÓRIA!J137</f>
        <v>733</v>
      </c>
      <c r="H92" s="242">
        <f t="shared" ref="H92:H93" si="33">VLOOKUP(D92,SINAPIFEV2026,5,FALSE)</f>
        <v>10.37</v>
      </c>
      <c r="I92" s="242">
        <f t="shared" ref="I92:I93" si="34">ROUND(H92*(1+$L$4),2)</f>
        <v>12.5</v>
      </c>
      <c r="J92" s="689">
        <f t="shared" ref="J92:J93" si="35">TRUNC($G92*I92,2)</f>
        <v>9162.5</v>
      </c>
    </row>
    <row r="93" spans="2:10" s="160" customFormat="1" ht="41.4">
      <c r="B93" s="698" t="s">
        <v>16413</v>
      </c>
      <c r="C93" s="241" t="s">
        <v>49</v>
      </c>
      <c r="D93" s="241">
        <v>92759</v>
      </c>
      <c r="E93" s="240" t="s">
        <v>243</v>
      </c>
      <c r="F93" s="241" t="s">
        <v>205</v>
      </c>
      <c r="G93" s="249">
        <f>MEMÓRIA!J147</f>
        <v>515.30999999999995</v>
      </c>
      <c r="H93" s="242">
        <f t="shared" si="33"/>
        <v>13.76</v>
      </c>
      <c r="I93" s="242">
        <f t="shared" si="34"/>
        <v>16.579999999999998</v>
      </c>
      <c r="J93" s="689">
        <f t="shared" si="35"/>
        <v>8543.83</v>
      </c>
    </row>
    <row r="94" spans="2:10" s="160" customFormat="1" ht="27.6">
      <c r="B94" s="698" t="s">
        <v>16414</v>
      </c>
      <c r="C94" s="241" t="s">
        <v>49</v>
      </c>
      <c r="D94" s="241">
        <v>103669</v>
      </c>
      <c r="E94" s="240" t="s">
        <v>6337</v>
      </c>
      <c r="F94" s="241" t="s">
        <v>217</v>
      </c>
      <c r="G94" s="249">
        <f>MEMÓRIA!J158</f>
        <v>32.269999999999996</v>
      </c>
      <c r="H94" s="242">
        <f t="shared" ref="H94" si="36">VLOOKUP(D94,SINAPIFEV2026,5,FALSE)</f>
        <v>1005.02</v>
      </c>
      <c r="I94" s="242">
        <f t="shared" ref="I94" si="37">ROUND(H94*(1+$L$4),2)</f>
        <v>1211.05</v>
      </c>
      <c r="J94" s="689">
        <f t="shared" ref="J94" si="38">TRUNC($G94*I94,2)</f>
        <v>39080.58</v>
      </c>
    </row>
    <row r="95" spans="2:10" s="161" customFormat="1" ht="13.8">
      <c r="B95" s="715"/>
      <c r="C95" s="346"/>
      <c r="D95" s="346"/>
      <c r="E95" s="716"/>
      <c r="F95" s="346"/>
      <c r="G95" s="347"/>
      <c r="H95" s="708"/>
      <c r="I95" s="242"/>
      <c r="J95" s="689"/>
    </row>
    <row r="96" spans="2:10" s="165" customFormat="1" ht="13.8">
      <c r="B96" s="564" t="s">
        <v>89</v>
      </c>
      <c r="C96" s="565"/>
      <c r="D96" s="565"/>
      <c r="E96" s="705" t="s">
        <v>13567</v>
      </c>
      <c r="F96" s="565"/>
      <c r="G96" s="706"/>
      <c r="H96" s="706"/>
      <c r="I96" s="706"/>
      <c r="J96" s="568">
        <f>SUM(J98:J118)</f>
        <v>343298.26</v>
      </c>
    </row>
    <row r="97" spans="2:10" s="18" customFormat="1" ht="13.8">
      <c r="B97" s="710" t="s">
        <v>13568</v>
      </c>
      <c r="C97" s="711"/>
      <c r="D97" s="711"/>
      <c r="E97" s="712" t="s">
        <v>13569</v>
      </c>
      <c r="F97" s="711"/>
      <c r="G97" s="713"/>
      <c r="H97" s="713"/>
      <c r="I97" s="713"/>
      <c r="J97" s="714"/>
    </row>
    <row r="98" spans="2:10" s="198" customFormat="1" ht="41.4">
      <c r="B98" s="698" t="s">
        <v>13570</v>
      </c>
      <c r="C98" s="241" t="s">
        <v>49</v>
      </c>
      <c r="D98" s="241">
        <v>92479</v>
      </c>
      <c r="E98" s="250" t="s">
        <v>8794</v>
      </c>
      <c r="F98" s="241" t="s">
        <v>109</v>
      </c>
      <c r="G98" s="249">
        <v>453.62</v>
      </c>
      <c r="H98" s="242">
        <f t="shared" ref="H98:H103" si="39">VLOOKUP(D98,SINAPIFEV2026,5,FALSE)</f>
        <v>71.56</v>
      </c>
      <c r="I98" s="242">
        <f t="shared" ref="I98:I103" si="40">ROUND(H98*(1+$L$4),2)</f>
        <v>86.23</v>
      </c>
      <c r="J98" s="689">
        <f t="shared" ref="J98:J103" si="41">TRUNC($G98*I98,2)</f>
        <v>39115.65</v>
      </c>
    </row>
    <row r="99" spans="2:10" s="159" customFormat="1" ht="41.4">
      <c r="B99" s="698" t="s">
        <v>13571</v>
      </c>
      <c r="C99" s="241" t="s">
        <v>49</v>
      </c>
      <c r="D99" s="241">
        <v>92760</v>
      </c>
      <c r="E99" s="250" t="s">
        <v>242</v>
      </c>
      <c r="F99" s="241" t="s">
        <v>205</v>
      </c>
      <c r="G99" s="249">
        <v>0.73</v>
      </c>
      <c r="H99" s="242">
        <f t="shared" si="39"/>
        <v>12.71</v>
      </c>
      <c r="I99" s="242">
        <f t="shared" si="40"/>
        <v>15.32</v>
      </c>
      <c r="J99" s="689">
        <f t="shared" si="41"/>
        <v>11.18</v>
      </c>
    </row>
    <row r="100" spans="2:10" s="159" customFormat="1" ht="41.4">
      <c r="B100" s="698" t="s">
        <v>13572</v>
      </c>
      <c r="C100" s="241" t="s">
        <v>49</v>
      </c>
      <c r="D100" s="241">
        <v>92761</v>
      </c>
      <c r="E100" s="240" t="s">
        <v>239</v>
      </c>
      <c r="F100" s="241" t="s">
        <v>205</v>
      </c>
      <c r="G100" s="249">
        <v>829.82</v>
      </c>
      <c r="H100" s="242">
        <f t="shared" si="39"/>
        <v>11.74</v>
      </c>
      <c r="I100" s="242">
        <f t="shared" si="40"/>
        <v>14.15</v>
      </c>
      <c r="J100" s="689">
        <f t="shared" si="41"/>
        <v>11741.95</v>
      </c>
    </row>
    <row r="101" spans="2:10" s="159" customFormat="1" ht="41.4">
      <c r="B101" s="698" t="s">
        <v>13573</v>
      </c>
      <c r="C101" s="241" t="s">
        <v>49</v>
      </c>
      <c r="D101" s="241">
        <v>92762</v>
      </c>
      <c r="E101" s="250" t="s">
        <v>240</v>
      </c>
      <c r="F101" s="241" t="s">
        <v>205</v>
      </c>
      <c r="G101" s="249">
        <v>100.82</v>
      </c>
      <c r="H101" s="242">
        <f t="shared" si="39"/>
        <v>10.37</v>
      </c>
      <c r="I101" s="242">
        <f t="shared" si="40"/>
        <v>12.5</v>
      </c>
      <c r="J101" s="689">
        <f t="shared" si="41"/>
        <v>1260.25</v>
      </c>
    </row>
    <row r="102" spans="2:10" s="159" customFormat="1" ht="41.4">
      <c r="B102" s="698" t="s">
        <v>13574</v>
      </c>
      <c r="C102" s="241" t="s">
        <v>49</v>
      </c>
      <c r="D102" s="241">
        <v>92759</v>
      </c>
      <c r="E102" s="250" t="s">
        <v>243</v>
      </c>
      <c r="F102" s="241" t="s">
        <v>205</v>
      </c>
      <c r="G102" s="249">
        <v>379</v>
      </c>
      <c r="H102" s="242">
        <f t="shared" si="39"/>
        <v>13.76</v>
      </c>
      <c r="I102" s="242">
        <f t="shared" si="40"/>
        <v>16.579999999999998</v>
      </c>
      <c r="J102" s="689">
        <f t="shared" si="41"/>
        <v>6283.82</v>
      </c>
    </row>
    <row r="103" spans="2:10" s="159" customFormat="1" ht="41.4">
      <c r="B103" s="698" t="s">
        <v>13575</v>
      </c>
      <c r="C103" s="241" t="s">
        <v>49</v>
      </c>
      <c r="D103" s="241">
        <v>103682</v>
      </c>
      <c r="E103" s="250" t="s">
        <v>6350</v>
      </c>
      <c r="F103" s="241" t="s">
        <v>217</v>
      </c>
      <c r="G103" s="249">
        <v>27.81</v>
      </c>
      <c r="H103" s="242">
        <f t="shared" si="39"/>
        <v>1025.23</v>
      </c>
      <c r="I103" s="242">
        <f t="shared" si="40"/>
        <v>1235.4000000000001</v>
      </c>
      <c r="J103" s="689">
        <f t="shared" si="41"/>
        <v>34356.47</v>
      </c>
    </row>
    <row r="104" spans="2:10" s="159" customFormat="1" ht="13.8">
      <c r="B104" s="715"/>
      <c r="C104" s="346"/>
      <c r="D104" s="346"/>
      <c r="E104" s="716"/>
      <c r="F104" s="346"/>
      <c r="G104" s="347"/>
      <c r="H104" s="708"/>
      <c r="I104" s="242"/>
      <c r="J104" s="689"/>
    </row>
    <row r="105" spans="2:10" s="18" customFormat="1" ht="13.8">
      <c r="B105" s="710" t="s">
        <v>13592</v>
      </c>
      <c r="C105" s="711"/>
      <c r="D105" s="711"/>
      <c r="E105" s="712" t="s">
        <v>13593</v>
      </c>
      <c r="F105" s="711"/>
      <c r="G105" s="713"/>
      <c r="H105" s="713"/>
      <c r="I105" s="713"/>
      <c r="J105" s="714"/>
    </row>
    <row r="106" spans="2:10" s="159" customFormat="1" ht="41.4">
      <c r="B106" s="698" t="s">
        <v>13594</v>
      </c>
      <c r="C106" s="241" t="s">
        <v>49</v>
      </c>
      <c r="D106" s="271">
        <v>92443</v>
      </c>
      <c r="E106" s="250" t="s">
        <v>8777</v>
      </c>
      <c r="F106" s="241" t="s">
        <v>109</v>
      </c>
      <c r="G106" s="249">
        <v>319.27</v>
      </c>
      <c r="H106" s="242">
        <f>VLOOKUP(D106,SINAPIFEV2026,5,FALSE)</f>
        <v>54.16</v>
      </c>
      <c r="I106" s="242">
        <f>ROUND(H106*(1+$L$4),2)</f>
        <v>65.260000000000005</v>
      </c>
      <c r="J106" s="689">
        <f t="shared" ref="J106:J114" si="42">TRUNC($G106*I106,2)</f>
        <v>20835.560000000001</v>
      </c>
    </row>
    <row r="107" spans="2:10" s="159" customFormat="1" ht="41.4">
      <c r="B107" s="698" t="s">
        <v>13595</v>
      </c>
      <c r="C107" s="241" t="s">
        <v>49</v>
      </c>
      <c r="D107" s="241">
        <v>92762</v>
      </c>
      <c r="E107" s="240" t="s">
        <v>240</v>
      </c>
      <c r="F107" s="241" t="s">
        <v>205</v>
      </c>
      <c r="G107" s="249">
        <v>1063.9100000000001</v>
      </c>
      <c r="H107" s="242">
        <f>VLOOKUP(D107,SINAPIFEV2026,5,FALSE)</f>
        <v>10.37</v>
      </c>
      <c r="I107" s="242">
        <f>ROUND(H107*(1+$L$4),2)</f>
        <v>12.5</v>
      </c>
      <c r="J107" s="689">
        <f t="shared" si="42"/>
        <v>13298.87</v>
      </c>
    </row>
    <row r="108" spans="2:10" s="159" customFormat="1" ht="41.4">
      <c r="B108" s="698" t="s">
        <v>13596</v>
      </c>
      <c r="C108" s="241" t="s">
        <v>49</v>
      </c>
      <c r="D108" s="241">
        <v>92763</v>
      </c>
      <c r="E108" s="240" t="s">
        <v>241</v>
      </c>
      <c r="F108" s="241" t="s">
        <v>205</v>
      </c>
      <c r="G108" s="249">
        <v>102.27</v>
      </c>
      <c r="H108" s="242">
        <f>VLOOKUP(D108,SINAPIFEV2026,5,FALSE)</f>
        <v>8.65</v>
      </c>
      <c r="I108" s="242">
        <f>ROUND(H108*(1+$L$4),2)</f>
        <v>10.42</v>
      </c>
      <c r="J108" s="689">
        <f t="shared" si="42"/>
        <v>1065.6500000000001</v>
      </c>
    </row>
    <row r="109" spans="2:10" s="159" customFormat="1" ht="41.4">
      <c r="B109" s="698" t="s">
        <v>13597</v>
      </c>
      <c r="C109" s="241" t="s">
        <v>49</v>
      </c>
      <c r="D109" s="241">
        <v>92759</v>
      </c>
      <c r="E109" s="240" t="s">
        <v>243</v>
      </c>
      <c r="F109" s="241" t="s">
        <v>205</v>
      </c>
      <c r="G109" s="249">
        <v>404.73</v>
      </c>
      <c r="H109" s="242">
        <f>VLOOKUP(D109,SINAPIFEV2026,5,FALSE)</f>
        <v>13.76</v>
      </c>
      <c r="I109" s="242">
        <f>ROUND(H109*(1+$L$4),2)</f>
        <v>16.579999999999998</v>
      </c>
      <c r="J109" s="689">
        <f t="shared" si="42"/>
        <v>6710.42</v>
      </c>
    </row>
    <row r="110" spans="2:10" s="159" customFormat="1" ht="28.8" customHeight="1">
      <c r="B110" s="698" t="s">
        <v>13598</v>
      </c>
      <c r="C110" s="241" t="s">
        <v>49</v>
      </c>
      <c r="D110" s="241">
        <v>103669</v>
      </c>
      <c r="E110" s="240" t="s">
        <v>6337</v>
      </c>
      <c r="F110" s="241" t="s">
        <v>217</v>
      </c>
      <c r="G110" s="249">
        <v>16.149999999999999</v>
      </c>
      <c r="H110" s="242">
        <f>VLOOKUP(D110,SINAPIFEV2026,5,FALSE)</f>
        <v>1005.02</v>
      </c>
      <c r="I110" s="242">
        <f>ROUND(H110*(1+$L$4),2)</f>
        <v>1211.05</v>
      </c>
      <c r="J110" s="689">
        <f>TRUNC($G110*I110,2)</f>
        <v>19558.45</v>
      </c>
    </row>
    <row r="111" spans="2:10" s="159" customFormat="1" ht="13.8">
      <c r="B111" s="715"/>
      <c r="C111" s="346"/>
      <c r="D111" s="346"/>
      <c r="E111" s="717"/>
      <c r="F111" s="346"/>
      <c r="G111" s="347"/>
      <c r="H111" s="708"/>
      <c r="I111" s="242"/>
      <c r="J111" s="689"/>
    </row>
    <row r="112" spans="2:10" s="159" customFormat="1" ht="13.8">
      <c r="B112" s="710" t="s">
        <v>13601</v>
      </c>
      <c r="C112" s="711"/>
      <c r="D112" s="711"/>
      <c r="E112" s="712" t="s">
        <v>14150</v>
      </c>
      <c r="F112" s="711"/>
      <c r="G112" s="713"/>
      <c r="H112" s="713"/>
      <c r="I112" s="713"/>
      <c r="J112" s="714"/>
    </row>
    <row r="113" spans="2:10" s="159" customFormat="1" ht="41.4">
      <c r="B113" s="698" t="s">
        <v>13602</v>
      </c>
      <c r="C113" s="241" t="s">
        <v>49</v>
      </c>
      <c r="D113" s="241">
        <v>106060</v>
      </c>
      <c r="E113" s="240" t="s">
        <v>10849</v>
      </c>
      <c r="F113" s="241" t="s">
        <v>109</v>
      </c>
      <c r="G113" s="249">
        <v>26.43</v>
      </c>
      <c r="H113" s="242">
        <f>VLOOKUP(D113,SINAPIFEV2026,5,FALSE)</f>
        <v>188.37</v>
      </c>
      <c r="I113" s="242">
        <f>ROUND(H113*(1+$L$4),2)</f>
        <v>226.99</v>
      </c>
      <c r="J113" s="689">
        <f>TRUNC($G113*I113,2)</f>
        <v>5999.34</v>
      </c>
    </row>
    <row r="114" spans="2:10" s="159" customFormat="1" ht="41.4">
      <c r="B114" s="698" t="s">
        <v>14151</v>
      </c>
      <c r="C114" s="241" t="s">
        <v>313</v>
      </c>
      <c r="D114" s="156" t="s">
        <v>111</v>
      </c>
      <c r="E114" s="240" t="s">
        <v>13599</v>
      </c>
      <c r="F114" s="241" t="s">
        <v>109</v>
      </c>
      <c r="G114" s="249">
        <v>618.94000000000005</v>
      </c>
      <c r="H114" s="242">
        <f>'COMPOSIÇÕES - SEM DESONERAÇÃO'!H30</f>
        <v>222.03</v>
      </c>
      <c r="I114" s="242">
        <f>ROUND(H114*(1+$L$4),2)</f>
        <v>267.55</v>
      </c>
      <c r="J114" s="689">
        <f t="shared" si="42"/>
        <v>165597.39000000001</v>
      </c>
    </row>
    <row r="115" spans="2:10" s="159" customFormat="1" ht="27.6">
      <c r="B115" s="698" t="s">
        <v>14152</v>
      </c>
      <c r="C115" s="241" t="s">
        <v>49</v>
      </c>
      <c r="D115" s="241">
        <v>97088</v>
      </c>
      <c r="E115" s="240" t="s">
        <v>12278</v>
      </c>
      <c r="F115" s="241" t="s">
        <v>205</v>
      </c>
      <c r="G115" s="249">
        <v>626</v>
      </c>
      <c r="H115" s="242">
        <f>VLOOKUP(D115,SINAPIFEV2026,5,FALSE)</f>
        <v>14.6</v>
      </c>
      <c r="I115" s="242">
        <f>ROUND(H115*(1+$L$4),2)</f>
        <v>17.59</v>
      </c>
      <c r="J115" s="689">
        <f>TRUNC($G115*I115,2)</f>
        <v>11011.34</v>
      </c>
    </row>
    <row r="116" spans="2:10" s="159" customFormat="1" ht="13.8">
      <c r="B116" s="715"/>
      <c r="C116" s="346"/>
      <c r="D116" s="346"/>
      <c r="E116" s="717"/>
      <c r="F116" s="346"/>
      <c r="G116" s="347"/>
      <c r="H116" s="708"/>
      <c r="I116" s="242"/>
      <c r="J116" s="689"/>
    </row>
    <row r="117" spans="2:10" s="198" customFormat="1" ht="13.8">
      <c r="B117" s="710" t="s">
        <v>14153</v>
      </c>
      <c r="C117" s="711"/>
      <c r="D117" s="711"/>
      <c r="E117" s="712" t="s">
        <v>13603</v>
      </c>
      <c r="F117" s="711"/>
      <c r="G117" s="713"/>
      <c r="H117" s="713"/>
      <c r="I117" s="713"/>
      <c r="J117" s="714"/>
    </row>
    <row r="118" spans="2:10" s="159" customFormat="1" ht="27.6">
      <c r="B118" s="698" t="s">
        <v>13602</v>
      </c>
      <c r="C118" s="241" t="s">
        <v>49</v>
      </c>
      <c r="D118" s="241">
        <v>105022</v>
      </c>
      <c r="E118" s="250" t="s">
        <v>13324</v>
      </c>
      <c r="F118" s="241" t="s">
        <v>110</v>
      </c>
      <c r="G118" s="249">
        <v>232</v>
      </c>
      <c r="H118" s="242">
        <f>VLOOKUP(D118,SINAPIFEV2026,5,FALSE)</f>
        <v>23.08</v>
      </c>
      <c r="I118" s="242">
        <f>ROUND(H118*(1+$L$4),2)</f>
        <v>27.81</v>
      </c>
      <c r="J118" s="689">
        <f>TRUNC($G118*I118,2)</f>
        <v>6451.92</v>
      </c>
    </row>
    <row r="119" spans="2:10" s="159" customFormat="1" ht="13.8">
      <c r="B119" s="715"/>
      <c r="C119" s="346"/>
      <c r="D119" s="346"/>
      <c r="E119" s="716"/>
      <c r="F119" s="346"/>
      <c r="G119" s="347"/>
      <c r="H119" s="708"/>
      <c r="I119" s="708"/>
      <c r="J119" s="709"/>
    </row>
    <row r="120" spans="2:10" s="198" customFormat="1" ht="13.8">
      <c r="B120" s="564" t="s">
        <v>13604</v>
      </c>
      <c r="C120" s="565"/>
      <c r="D120" s="565"/>
      <c r="E120" s="705" t="s">
        <v>13605</v>
      </c>
      <c r="F120" s="565"/>
      <c r="G120" s="706"/>
      <c r="H120" s="706"/>
      <c r="I120" s="706"/>
      <c r="J120" s="568">
        <f>SUM(J121:J123)</f>
        <v>74541.58</v>
      </c>
    </row>
    <row r="121" spans="2:10" s="159" customFormat="1" ht="41.4">
      <c r="B121" s="698" t="s">
        <v>13606</v>
      </c>
      <c r="C121" s="241" t="s">
        <v>49</v>
      </c>
      <c r="D121" s="156">
        <v>103364</v>
      </c>
      <c r="E121" s="240" t="s">
        <v>5176</v>
      </c>
      <c r="F121" s="241" t="s">
        <v>109</v>
      </c>
      <c r="G121" s="249">
        <v>914.03</v>
      </c>
      <c r="H121" s="242">
        <f>VLOOKUP(D121,SINAPIFEV2026,5,FALSE)</f>
        <v>47.94</v>
      </c>
      <c r="I121" s="242">
        <f>ROUND(H121*(1+$L$4),2)</f>
        <v>57.77</v>
      </c>
      <c r="J121" s="689">
        <f>TRUNC($G121*I121,2)</f>
        <v>52803.51</v>
      </c>
    </row>
    <row r="122" spans="2:10" s="159" customFormat="1" ht="27.6">
      <c r="B122" s="698" t="s">
        <v>13607</v>
      </c>
      <c r="C122" s="241" t="s">
        <v>49</v>
      </c>
      <c r="D122" s="156">
        <v>93203</v>
      </c>
      <c r="E122" s="240" t="s">
        <v>13313</v>
      </c>
      <c r="F122" s="241" t="s">
        <v>110</v>
      </c>
      <c r="G122" s="249">
        <v>295.3</v>
      </c>
      <c r="H122" s="242">
        <f>VLOOKUP(D122,SINAPIFEV2026,5,FALSE)</f>
        <v>13.98</v>
      </c>
      <c r="I122" s="242">
        <f>ROUND(H122*(1+$L$4),2)</f>
        <v>16.850000000000001</v>
      </c>
      <c r="J122" s="689">
        <f>TRUNC($G122*I122,2)</f>
        <v>4975.8</v>
      </c>
    </row>
    <row r="123" spans="2:10" s="159" customFormat="1" ht="27.6">
      <c r="B123" s="698" t="s">
        <v>13608</v>
      </c>
      <c r="C123" s="241" t="s">
        <v>49</v>
      </c>
      <c r="D123" s="156">
        <v>102253</v>
      </c>
      <c r="E123" s="240" t="s">
        <v>15070</v>
      </c>
      <c r="F123" s="241" t="s">
        <v>109</v>
      </c>
      <c r="G123" s="249">
        <v>12.92</v>
      </c>
      <c r="H123" s="242">
        <f>VLOOKUP(D123,SINAPIFEV2026,5,FALSE)</f>
        <v>1076.67</v>
      </c>
      <c r="I123" s="242">
        <f>ROUND(H123*(1+$L$4),2)</f>
        <v>1297.3900000000001</v>
      </c>
      <c r="J123" s="689">
        <f>TRUNC($G123*I123,2)</f>
        <v>16762.27</v>
      </c>
    </row>
    <row r="124" spans="2:10" s="18" customFormat="1" ht="13.8">
      <c r="B124" s="715"/>
      <c r="C124" s="346"/>
      <c r="D124" s="346"/>
      <c r="E124" s="717"/>
      <c r="F124" s="346"/>
      <c r="G124" s="347"/>
      <c r="H124" s="347"/>
      <c r="I124" s="347"/>
      <c r="J124" s="557"/>
    </row>
    <row r="125" spans="2:10" s="165" customFormat="1" ht="13.8">
      <c r="B125" s="564" t="s">
        <v>13609</v>
      </c>
      <c r="C125" s="565"/>
      <c r="D125" s="565"/>
      <c r="E125" s="705" t="s">
        <v>32</v>
      </c>
      <c r="F125" s="565"/>
      <c r="G125" s="706"/>
      <c r="H125" s="706"/>
      <c r="I125" s="707"/>
      <c r="J125" s="568">
        <f>SUM(J127:J157)</f>
        <v>128746.27</v>
      </c>
    </row>
    <row r="126" spans="2:10" s="198" customFormat="1" ht="13.2" customHeight="1">
      <c r="B126" s="710" t="s">
        <v>13610</v>
      </c>
      <c r="C126" s="720"/>
      <c r="D126" s="720"/>
      <c r="E126" s="721" t="s">
        <v>13611</v>
      </c>
      <c r="F126" s="720"/>
      <c r="G126" s="713"/>
      <c r="H126" s="713"/>
      <c r="I126" s="722"/>
      <c r="J126" s="723"/>
    </row>
    <row r="127" spans="2:10" s="159" customFormat="1" ht="69">
      <c r="B127" s="698" t="s">
        <v>13612</v>
      </c>
      <c r="C127" s="241" t="s">
        <v>49</v>
      </c>
      <c r="D127" s="271">
        <v>100693</v>
      </c>
      <c r="E127" s="250" t="s">
        <v>16237</v>
      </c>
      <c r="F127" s="244" t="s">
        <v>211</v>
      </c>
      <c r="G127" s="249">
        <v>7</v>
      </c>
      <c r="H127" s="242">
        <f>VLOOKUP(D127,SINAPIFEV2026,5,FALSE)</f>
        <v>2109.9899999999998</v>
      </c>
      <c r="I127" s="249">
        <f>ROUND(H127*(1+$L$4),2)</f>
        <v>2542.54</v>
      </c>
      <c r="J127" s="569">
        <f>TRUNC(G127*I127,2)</f>
        <v>17797.78</v>
      </c>
    </row>
    <row r="128" spans="2:10" s="159" customFormat="1" ht="55.8" customHeight="1">
      <c r="B128" s="698" t="s">
        <v>13613</v>
      </c>
      <c r="C128" s="241" t="s">
        <v>313</v>
      </c>
      <c r="D128" s="156" t="s">
        <v>13480</v>
      </c>
      <c r="E128" s="250" t="s">
        <v>13846</v>
      </c>
      <c r="F128" s="244" t="s">
        <v>211</v>
      </c>
      <c r="G128" s="249">
        <v>7</v>
      </c>
      <c r="H128" s="242">
        <f>'COMPOSIÇÕES - SEM DESONERAÇÃO'!H49</f>
        <v>2465.31</v>
      </c>
      <c r="I128" s="249">
        <f>ROUND(H128*(1+$L$4),2)</f>
        <v>2970.7</v>
      </c>
      <c r="J128" s="569">
        <f>TRUNC(G128*I128,2)</f>
        <v>20794.900000000001</v>
      </c>
    </row>
    <row r="129" spans="2:10" s="159" customFormat="1" ht="69">
      <c r="B129" s="698" t="s">
        <v>13614</v>
      </c>
      <c r="C129" s="241" t="s">
        <v>49</v>
      </c>
      <c r="D129" s="271">
        <v>100693</v>
      </c>
      <c r="E129" s="250" t="s">
        <v>16238</v>
      </c>
      <c r="F129" s="244" t="s">
        <v>211</v>
      </c>
      <c r="G129" s="249">
        <v>2</v>
      </c>
      <c r="H129" s="242">
        <f>VLOOKUP(D129,SINAPIFEV2026,5,FALSE)</f>
        <v>2109.9899999999998</v>
      </c>
      <c r="I129" s="249">
        <f>ROUND(H129*(1+$L$4),2)</f>
        <v>2542.54</v>
      </c>
      <c r="J129" s="569">
        <f>TRUNC(G129*I129,2)</f>
        <v>5085.08</v>
      </c>
    </row>
    <row r="130" spans="2:10" s="159" customFormat="1" ht="53.4" customHeight="1">
      <c r="B130" s="698" t="s">
        <v>13615</v>
      </c>
      <c r="C130" s="241" t="s">
        <v>313</v>
      </c>
      <c r="D130" s="156" t="s">
        <v>13504</v>
      </c>
      <c r="E130" s="250" t="s">
        <v>13850</v>
      </c>
      <c r="F130" s="244" t="s">
        <v>211</v>
      </c>
      <c r="G130" s="249">
        <v>1</v>
      </c>
      <c r="H130" s="242">
        <f>'COMPOSIÇÕES - SEM DESONERAÇÃO'!H87</f>
        <v>1005.48</v>
      </c>
      <c r="I130" s="249">
        <f>ROUND(H130*(1+$L$4),2)</f>
        <v>1211.5999999999999</v>
      </c>
      <c r="J130" s="569">
        <f>TRUNC(G130*I130,2)</f>
        <v>1211.5999999999999</v>
      </c>
    </row>
    <row r="131" spans="2:10" s="159" customFormat="1" ht="69">
      <c r="B131" s="698" t="s">
        <v>13616</v>
      </c>
      <c r="C131" s="241" t="s">
        <v>49</v>
      </c>
      <c r="D131" s="271">
        <v>100693</v>
      </c>
      <c r="E131" s="250" t="s">
        <v>16239</v>
      </c>
      <c r="F131" s="244" t="s">
        <v>211</v>
      </c>
      <c r="G131" s="249">
        <v>3</v>
      </c>
      <c r="H131" s="242">
        <f>VLOOKUP(D131,SINAPIFEV2026,5,FALSE)</f>
        <v>2109.9899999999998</v>
      </c>
      <c r="I131" s="249">
        <f>ROUND(H131*(1+$L$4),2)</f>
        <v>2542.54</v>
      </c>
      <c r="J131" s="569">
        <f>TRUNC(G131*I131,2)</f>
        <v>7627.62</v>
      </c>
    </row>
    <row r="132" spans="2:10" s="18" customFormat="1" ht="13.8">
      <c r="B132" s="715"/>
      <c r="C132" s="346"/>
      <c r="D132" s="346"/>
      <c r="E132" s="717"/>
      <c r="F132" s="346"/>
      <c r="G132" s="347"/>
      <c r="H132" s="708"/>
      <c r="I132" s="347"/>
      <c r="J132" s="557"/>
    </row>
    <row r="133" spans="2:10" s="198" customFormat="1" ht="13.8">
      <c r="B133" s="710" t="s">
        <v>13617</v>
      </c>
      <c r="C133" s="720"/>
      <c r="D133" s="720"/>
      <c r="E133" s="721" t="s">
        <v>13618</v>
      </c>
      <c r="F133" s="720"/>
      <c r="G133" s="713"/>
      <c r="H133" s="713"/>
      <c r="I133" s="722"/>
      <c r="J133" s="723"/>
    </row>
    <row r="134" spans="2:10" s="159" customFormat="1" ht="27.6">
      <c r="B134" s="698" t="s">
        <v>13619</v>
      </c>
      <c r="C134" s="241" t="s">
        <v>49</v>
      </c>
      <c r="D134" s="241">
        <v>100874</v>
      </c>
      <c r="E134" s="240" t="s">
        <v>15523</v>
      </c>
      <c r="F134" s="244" t="s">
        <v>211</v>
      </c>
      <c r="G134" s="249">
        <v>2</v>
      </c>
      <c r="H134" s="242">
        <f>VLOOKUP(D134,SINAPIFEV2026,5,FALSE)</f>
        <v>356.42</v>
      </c>
      <c r="I134" s="249">
        <f>ROUND(H134*(1+$L$4),2)</f>
        <v>429.49</v>
      </c>
      <c r="J134" s="569">
        <f>TRUNC(G134*I134,2)</f>
        <v>858.98</v>
      </c>
    </row>
    <row r="135" spans="2:10" s="159" customFormat="1" ht="13.8" customHeight="1">
      <c r="B135" s="698" t="s">
        <v>13620</v>
      </c>
      <c r="C135" s="241" t="s">
        <v>49</v>
      </c>
      <c r="D135" s="271">
        <v>100705</v>
      </c>
      <c r="E135" s="250" t="s">
        <v>14671</v>
      </c>
      <c r="F135" s="244" t="s">
        <v>211</v>
      </c>
      <c r="G135" s="249">
        <v>5</v>
      </c>
      <c r="H135" s="242">
        <f>VLOOKUP(D135,SINAPIFEV2026,5,FALSE)</f>
        <v>79.75</v>
      </c>
      <c r="I135" s="249">
        <f>ROUND(H135*(1+$L$4),2)</f>
        <v>96.1</v>
      </c>
      <c r="J135" s="569">
        <f>TRUNC(G135*I135,2)</f>
        <v>480.5</v>
      </c>
    </row>
    <row r="136" spans="2:10" s="159" customFormat="1" ht="27.6">
      <c r="B136" s="698" t="s">
        <v>13624</v>
      </c>
      <c r="C136" s="241" t="s">
        <v>313</v>
      </c>
      <c r="D136" s="156" t="s">
        <v>13506</v>
      </c>
      <c r="E136" s="250" t="s">
        <v>13853</v>
      </c>
      <c r="F136" s="241" t="s">
        <v>109</v>
      </c>
      <c r="G136" s="249">
        <v>5.6</v>
      </c>
      <c r="H136" s="242">
        <f>'COMPOSIÇÕES - SEM DESONERAÇÃO'!H104</f>
        <v>176.07</v>
      </c>
      <c r="I136" s="249">
        <f>ROUND(H136*(1+$L$4),2)</f>
        <v>212.16</v>
      </c>
      <c r="J136" s="569">
        <f>TRUNC(G136*I136,2)</f>
        <v>1188.0899999999999</v>
      </c>
    </row>
    <row r="137" spans="2:10" s="18" customFormat="1" ht="13.8">
      <c r="B137" s="715"/>
      <c r="C137" s="346"/>
      <c r="D137" s="346"/>
      <c r="E137" s="716"/>
      <c r="F137" s="346"/>
      <c r="G137" s="347"/>
      <c r="H137" s="708"/>
      <c r="I137" s="347"/>
      <c r="J137" s="557"/>
    </row>
    <row r="138" spans="2:10" s="18" customFormat="1" ht="13.8">
      <c r="B138" s="710" t="s">
        <v>13621</v>
      </c>
      <c r="C138" s="720"/>
      <c r="D138" s="720"/>
      <c r="E138" s="721" t="s">
        <v>13622</v>
      </c>
      <c r="F138" s="720"/>
      <c r="G138" s="713"/>
      <c r="H138" s="713"/>
      <c r="I138" s="722"/>
      <c r="J138" s="723"/>
    </row>
    <row r="139" spans="2:10" s="159" customFormat="1" ht="41.4">
      <c r="B139" s="698" t="s">
        <v>13623</v>
      </c>
      <c r="C139" s="241" t="s">
        <v>49</v>
      </c>
      <c r="D139" s="271">
        <v>91341</v>
      </c>
      <c r="E139" s="250" t="s">
        <v>16240</v>
      </c>
      <c r="F139" s="244" t="s">
        <v>109</v>
      </c>
      <c r="G139" s="249">
        <v>2.88</v>
      </c>
      <c r="H139" s="242">
        <f>VLOOKUP(D139,SINAPIFEV2026,5,FALSE)</f>
        <v>594.08000000000004</v>
      </c>
      <c r="I139" s="249">
        <f>ROUND(H139*(1+$L$4),2)</f>
        <v>715.87</v>
      </c>
      <c r="J139" s="569">
        <f>TRUNC(G139*I139,2)</f>
        <v>2061.6999999999998</v>
      </c>
    </row>
    <row r="140" spans="2:10" s="159" customFormat="1" ht="41.4">
      <c r="B140" s="698" t="s">
        <v>13855</v>
      </c>
      <c r="C140" s="241" t="s">
        <v>49</v>
      </c>
      <c r="D140" s="156">
        <v>91341</v>
      </c>
      <c r="E140" s="240" t="s">
        <v>16241</v>
      </c>
      <c r="F140" s="244" t="s">
        <v>109</v>
      </c>
      <c r="G140" s="249">
        <v>2.56</v>
      </c>
      <c r="H140" s="242">
        <f>VLOOKUP(D140,SINAPIFEV2026,5,FALSE)</f>
        <v>594.08000000000004</v>
      </c>
      <c r="I140" s="249">
        <f>ROUND(H140*(1+$L$4),2)</f>
        <v>715.87</v>
      </c>
      <c r="J140" s="569">
        <f>TRUNC(G140*I140,2)</f>
        <v>1832.62</v>
      </c>
    </row>
    <row r="141" spans="2:10" s="159" customFormat="1" ht="41.4">
      <c r="B141" s="698" t="s">
        <v>13855</v>
      </c>
      <c r="C141" s="241" t="s">
        <v>313</v>
      </c>
      <c r="D141" s="156" t="s">
        <v>13508</v>
      </c>
      <c r="E141" s="240" t="s">
        <v>13857</v>
      </c>
      <c r="F141" s="244" t="s">
        <v>109</v>
      </c>
      <c r="G141" s="249">
        <v>1.68</v>
      </c>
      <c r="H141" s="242">
        <f>'COMPOSIÇÕES - SEM DESONERAÇÃO'!H124</f>
        <v>585.64</v>
      </c>
      <c r="I141" s="249">
        <f>ROUND(H141*(1+$L$4),2)</f>
        <v>705.7</v>
      </c>
      <c r="J141" s="569">
        <f>TRUNC(G141*I141,2)</f>
        <v>1185.57</v>
      </c>
    </row>
    <row r="142" spans="2:10" s="18" customFormat="1" ht="13.8">
      <c r="B142" s="715"/>
      <c r="C142" s="346"/>
      <c r="D142" s="724"/>
      <c r="E142" s="716"/>
      <c r="F142" s="346"/>
      <c r="G142" s="347"/>
      <c r="H142" s="708"/>
      <c r="I142" s="347"/>
      <c r="J142" s="557"/>
    </row>
    <row r="143" spans="2:10" s="18" customFormat="1" ht="13.8">
      <c r="B143" s="710" t="s">
        <v>13625</v>
      </c>
      <c r="C143" s="720"/>
      <c r="D143" s="720"/>
      <c r="E143" s="721" t="s">
        <v>13626</v>
      </c>
      <c r="F143" s="720"/>
      <c r="G143" s="713"/>
      <c r="H143" s="713"/>
      <c r="I143" s="722"/>
      <c r="J143" s="723"/>
    </row>
    <row r="144" spans="2:10" s="159" customFormat="1" ht="27.6">
      <c r="B144" s="698" t="s">
        <v>13627</v>
      </c>
      <c r="C144" s="241" t="s">
        <v>313</v>
      </c>
      <c r="D144" s="156" t="s">
        <v>13510</v>
      </c>
      <c r="E144" s="250" t="s">
        <v>16280</v>
      </c>
      <c r="F144" s="244" t="s">
        <v>109</v>
      </c>
      <c r="G144" s="249">
        <v>0.24</v>
      </c>
      <c r="H144" s="242">
        <f>'COMPOSIÇÕES - SEM DESONERAÇÃO'!H143</f>
        <v>496.74</v>
      </c>
      <c r="I144" s="249">
        <f>ROUND(H144*(1+$L$4),2)</f>
        <v>598.57000000000005</v>
      </c>
      <c r="J144" s="569">
        <f>TRUNC(G144*I144,2)</f>
        <v>143.65</v>
      </c>
    </row>
    <row r="145" spans="2:10" s="159" customFormat="1" ht="27.6">
      <c r="B145" s="698" t="s">
        <v>13628</v>
      </c>
      <c r="C145" s="241" t="s">
        <v>313</v>
      </c>
      <c r="D145" s="156" t="s">
        <v>13511</v>
      </c>
      <c r="E145" s="250" t="s">
        <v>16281</v>
      </c>
      <c r="F145" s="244" t="s">
        <v>109</v>
      </c>
      <c r="G145" s="249">
        <v>1.08</v>
      </c>
      <c r="H145" s="242">
        <f>'COMPOSIÇÕES - SEM DESONERAÇÃO'!H162</f>
        <v>496.74</v>
      </c>
      <c r="I145" s="249">
        <f t="shared" ref="I145:I154" si="43">ROUND(H145*(1+$L$4),2)</f>
        <v>598.57000000000005</v>
      </c>
      <c r="J145" s="569">
        <f>TRUNC(G145*I145,2)</f>
        <v>646.45000000000005</v>
      </c>
    </row>
    <row r="146" spans="2:10" s="159" customFormat="1" ht="27.6">
      <c r="B146" s="698" t="s">
        <v>13629</v>
      </c>
      <c r="C146" s="241" t="s">
        <v>313</v>
      </c>
      <c r="D146" s="156" t="s">
        <v>13515</v>
      </c>
      <c r="E146" s="250" t="s">
        <v>16282</v>
      </c>
      <c r="F146" s="244" t="s">
        <v>109</v>
      </c>
      <c r="G146" s="249">
        <v>2.8</v>
      </c>
      <c r="H146" s="242">
        <f>'COMPOSIÇÕES - SEM DESONERAÇÃO'!H181</f>
        <v>496.74</v>
      </c>
      <c r="I146" s="249">
        <f>ROUND(H146*(1+$L$4),2)</f>
        <v>598.57000000000005</v>
      </c>
      <c r="J146" s="569">
        <f>TRUNC(G146*I146,2)</f>
        <v>1675.99</v>
      </c>
    </row>
    <row r="147" spans="2:10" s="159" customFormat="1" ht="27.6">
      <c r="B147" s="698" t="s">
        <v>13630</v>
      </c>
      <c r="C147" s="241" t="s">
        <v>313</v>
      </c>
      <c r="D147" s="156" t="s">
        <v>13516</v>
      </c>
      <c r="E147" s="250" t="s">
        <v>16283</v>
      </c>
      <c r="F147" s="244" t="s">
        <v>109</v>
      </c>
      <c r="G147" s="249">
        <v>0.6</v>
      </c>
      <c r="H147" s="242">
        <f>'COMPOSIÇÕES - SEM DESONERAÇÃO'!H200</f>
        <v>356.27</v>
      </c>
      <c r="I147" s="249">
        <f t="shared" si="43"/>
        <v>429.31</v>
      </c>
      <c r="J147" s="569">
        <f>TRUNC(G147*I147,2)</f>
        <v>257.58</v>
      </c>
    </row>
    <row r="148" spans="2:10" s="159" customFormat="1" ht="67.8" customHeight="1">
      <c r="B148" s="698" t="s">
        <v>13631</v>
      </c>
      <c r="C148" s="241" t="s">
        <v>49</v>
      </c>
      <c r="D148" s="271">
        <v>94570</v>
      </c>
      <c r="E148" s="250" t="s">
        <v>16284</v>
      </c>
      <c r="F148" s="244" t="s">
        <v>109</v>
      </c>
      <c r="G148" s="249">
        <v>6</v>
      </c>
      <c r="H148" s="242">
        <f>VLOOKUP(D148,SINAPIFEV2026,5,FALSE)</f>
        <v>356.27</v>
      </c>
      <c r="I148" s="249">
        <f t="shared" si="43"/>
        <v>429.31</v>
      </c>
      <c r="J148" s="569">
        <f>TRUNC(G148*I148,2)</f>
        <v>2575.86</v>
      </c>
    </row>
    <row r="149" spans="2:10" s="159" customFormat="1" ht="27.6">
      <c r="B149" s="698" t="s">
        <v>13632</v>
      </c>
      <c r="C149" s="241" t="s">
        <v>313</v>
      </c>
      <c r="D149" s="156" t="s">
        <v>13519</v>
      </c>
      <c r="E149" s="250" t="s">
        <v>16285</v>
      </c>
      <c r="F149" s="244" t="s">
        <v>109</v>
      </c>
      <c r="G149" s="249">
        <v>3.3</v>
      </c>
      <c r="H149" s="242">
        <f>'COMPOSIÇÕES - SEM DESONERAÇÃO'!H219</f>
        <v>496.74</v>
      </c>
      <c r="I149" s="249">
        <f t="shared" si="43"/>
        <v>598.57000000000005</v>
      </c>
      <c r="J149" s="569">
        <f t="shared" ref="J149:J154" si="44">TRUNC(G149*I149,2)</f>
        <v>1975.28</v>
      </c>
    </row>
    <row r="150" spans="2:10" s="159" customFormat="1" ht="27.6">
      <c r="B150" s="698" t="s">
        <v>13633</v>
      </c>
      <c r="C150" s="241" t="s">
        <v>313</v>
      </c>
      <c r="D150" s="156" t="s">
        <v>13521</v>
      </c>
      <c r="E150" s="250" t="s">
        <v>16286</v>
      </c>
      <c r="F150" s="244" t="s">
        <v>109</v>
      </c>
      <c r="G150" s="249">
        <v>8.8000000000000007</v>
      </c>
      <c r="H150" s="242">
        <f>'COMPOSIÇÕES - SEM DESONERAÇÃO'!H238</f>
        <v>496.74</v>
      </c>
      <c r="I150" s="249">
        <f t="shared" si="43"/>
        <v>598.57000000000005</v>
      </c>
      <c r="J150" s="569">
        <f t="shared" si="44"/>
        <v>5267.41</v>
      </c>
    </row>
    <row r="151" spans="2:10" s="159" customFormat="1" ht="27.6">
      <c r="B151" s="698" t="s">
        <v>13634</v>
      </c>
      <c r="C151" s="241" t="s">
        <v>313</v>
      </c>
      <c r="D151" s="156" t="s">
        <v>13864</v>
      </c>
      <c r="E151" s="250" t="s">
        <v>16287</v>
      </c>
      <c r="F151" s="244" t="s">
        <v>109</v>
      </c>
      <c r="G151" s="249">
        <v>67.760000000000005</v>
      </c>
      <c r="H151" s="242">
        <f>'COMPOSIÇÕES - SEM DESONERAÇÃO'!H257</f>
        <v>496.74</v>
      </c>
      <c r="I151" s="249">
        <f t="shared" si="43"/>
        <v>598.57000000000005</v>
      </c>
      <c r="J151" s="569">
        <f t="shared" si="44"/>
        <v>40559.1</v>
      </c>
    </row>
    <row r="152" spans="2:10" s="159" customFormat="1" ht="13.8">
      <c r="B152" s="698" t="s">
        <v>13635</v>
      </c>
      <c r="C152" s="241" t="s">
        <v>313</v>
      </c>
      <c r="D152" s="156" t="s">
        <v>13878</v>
      </c>
      <c r="E152" s="250" t="s">
        <v>16288</v>
      </c>
      <c r="F152" s="244" t="s">
        <v>109</v>
      </c>
      <c r="G152" s="249">
        <v>6.48</v>
      </c>
      <c r="H152" s="242">
        <f>'COMPOSIÇÕES - SEM DESONERAÇÃO'!H331</f>
        <v>1254.19</v>
      </c>
      <c r="I152" s="249">
        <f>ROUND(H152*(1+$L$4),2)</f>
        <v>1511.3</v>
      </c>
      <c r="J152" s="569">
        <f>TRUNC(G152*I152,2)</f>
        <v>9793.2199999999993</v>
      </c>
    </row>
    <row r="153" spans="2:10" s="159" customFormat="1" ht="55.2">
      <c r="B153" s="698" t="s">
        <v>13636</v>
      </c>
      <c r="C153" s="241" t="s">
        <v>49</v>
      </c>
      <c r="D153" s="241">
        <v>100674</v>
      </c>
      <c r="E153" s="250" t="s">
        <v>16289</v>
      </c>
      <c r="F153" s="244" t="s">
        <v>109</v>
      </c>
      <c r="G153" s="249">
        <v>1.98</v>
      </c>
      <c r="H153" s="242">
        <f>VLOOKUP(D153,SINAPIFEV2026,5,FALSE)</f>
        <v>774.07</v>
      </c>
      <c r="I153" s="249">
        <f t="shared" si="43"/>
        <v>932.75</v>
      </c>
      <c r="J153" s="569">
        <f t="shared" si="44"/>
        <v>1846.84</v>
      </c>
    </row>
    <row r="154" spans="2:10" s="159" customFormat="1" ht="27.6">
      <c r="B154" s="698" t="s">
        <v>16278</v>
      </c>
      <c r="C154" s="241" t="s">
        <v>313</v>
      </c>
      <c r="D154" s="156" t="s">
        <v>13870</v>
      </c>
      <c r="E154" s="250" t="s">
        <v>13862</v>
      </c>
      <c r="F154" s="244" t="s">
        <v>109</v>
      </c>
      <c r="G154" s="249">
        <v>4.2</v>
      </c>
      <c r="H154" s="242">
        <f>'COMPOSIÇÕES - SEM DESONERAÇÃO'!H275</f>
        <v>230.52</v>
      </c>
      <c r="I154" s="249">
        <f t="shared" si="43"/>
        <v>277.77999999999997</v>
      </c>
      <c r="J154" s="569">
        <f t="shared" si="44"/>
        <v>1166.67</v>
      </c>
    </row>
    <row r="155" spans="2:10" s="18" customFormat="1" ht="13.8">
      <c r="B155" s="715"/>
      <c r="C155" s="346"/>
      <c r="D155" s="346"/>
      <c r="E155" s="717"/>
      <c r="F155" s="346"/>
      <c r="G155" s="347"/>
      <c r="H155" s="708"/>
      <c r="I155" s="347"/>
      <c r="J155" s="557"/>
    </row>
    <row r="156" spans="2:10" s="202" customFormat="1" ht="13.8">
      <c r="B156" s="710" t="s">
        <v>13637</v>
      </c>
      <c r="C156" s="720"/>
      <c r="D156" s="720"/>
      <c r="E156" s="721" t="s">
        <v>13638</v>
      </c>
      <c r="F156" s="720"/>
      <c r="G156" s="713"/>
      <c r="H156" s="713"/>
      <c r="I156" s="722"/>
      <c r="J156" s="723"/>
    </row>
    <row r="157" spans="2:10" s="159" customFormat="1" ht="27.6">
      <c r="B157" s="698" t="s">
        <v>13869</v>
      </c>
      <c r="C157" s="241" t="s">
        <v>313</v>
      </c>
      <c r="D157" s="156" t="s">
        <v>13870</v>
      </c>
      <c r="E157" s="250" t="s">
        <v>13866</v>
      </c>
      <c r="F157" s="241" t="s">
        <v>109</v>
      </c>
      <c r="G157" s="249">
        <v>4.4000000000000004</v>
      </c>
      <c r="H157" s="242">
        <f>'COMPOSIÇÕES - SEM DESONERAÇÃO'!H293</f>
        <v>511.84</v>
      </c>
      <c r="I157" s="249">
        <f>ROUND(H157*(1+$L$4),2)</f>
        <v>616.77</v>
      </c>
      <c r="J157" s="569">
        <f>TRUNC(G157*I157,2)</f>
        <v>2713.78</v>
      </c>
    </row>
    <row r="158" spans="2:10" s="18" customFormat="1" ht="13.8">
      <c r="B158" s="715"/>
      <c r="C158" s="346"/>
      <c r="D158" s="346"/>
      <c r="E158" s="717"/>
      <c r="F158" s="346"/>
      <c r="G158" s="347"/>
      <c r="H158" s="708"/>
      <c r="I158" s="347"/>
      <c r="J158" s="557"/>
    </row>
    <row r="159" spans="2:10" s="18" customFormat="1" ht="13.8">
      <c r="B159" s="564" t="s">
        <v>13639</v>
      </c>
      <c r="C159" s="565"/>
      <c r="D159" s="565"/>
      <c r="E159" s="705" t="s">
        <v>13640</v>
      </c>
      <c r="F159" s="565"/>
      <c r="G159" s="706"/>
      <c r="H159" s="706"/>
      <c r="I159" s="707"/>
      <c r="J159" s="568">
        <f>SUM(J160:J167)</f>
        <v>392156.41</v>
      </c>
    </row>
    <row r="160" spans="2:10" s="159" customFormat="1" ht="41.4">
      <c r="B160" s="698" t="s">
        <v>13641</v>
      </c>
      <c r="C160" s="241" t="s">
        <v>49</v>
      </c>
      <c r="D160" s="241">
        <v>92550</v>
      </c>
      <c r="E160" s="250" t="s">
        <v>14758</v>
      </c>
      <c r="F160" s="244" t="s">
        <v>211</v>
      </c>
      <c r="G160" s="249">
        <v>23</v>
      </c>
      <c r="H160" s="242">
        <f>VLOOKUP(D160,SINAPIFEV2026,5,FALSE)</f>
        <v>2588.27</v>
      </c>
      <c r="I160" s="249">
        <f>ROUND(H160*(1+$L$4),2)</f>
        <v>3118.87</v>
      </c>
      <c r="J160" s="569">
        <f>TRUNC(G160*I160,2)</f>
        <v>71734.009999999995</v>
      </c>
    </row>
    <row r="161" spans="2:10" s="198" customFormat="1" ht="41.4">
      <c r="B161" s="698" t="s">
        <v>13642</v>
      </c>
      <c r="C161" s="241" t="s">
        <v>49</v>
      </c>
      <c r="D161" s="241">
        <v>92549</v>
      </c>
      <c r="E161" s="250" t="s">
        <v>14756</v>
      </c>
      <c r="F161" s="244" t="s">
        <v>211</v>
      </c>
      <c r="G161" s="249">
        <v>10</v>
      </c>
      <c r="H161" s="242">
        <f t="shared" ref="H161:H167" si="45">VLOOKUP(D161,SINAPIFEV2026,5,FALSE)</f>
        <v>2114.23</v>
      </c>
      <c r="I161" s="249">
        <f t="shared" ref="I161:I167" si="46">ROUND(H161*(1+$L$4),2)</f>
        <v>2547.65</v>
      </c>
      <c r="J161" s="569">
        <f t="shared" ref="J161:J167" si="47">TRUNC(G161*I161,2)</f>
        <v>25476.5</v>
      </c>
    </row>
    <row r="162" spans="2:10" s="159" customFormat="1" ht="41.4">
      <c r="B162" s="698" t="s">
        <v>13643</v>
      </c>
      <c r="C162" s="241" t="s">
        <v>49</v>
      </c>
      <c r="D162" s="241">
        <v>92548</v>
      </c>
      <c r="E162" s="250" t="s">
        <v>14754</v>
      </c>
      <c r="F162" s="244" t="s">
        <v>211</v>
      </c>
      <c r="G162" s="249">
        <v>6</v>
      </c>
      <c r="H162" s="242">
        <f t="shared" si="45"/>
        <v>1667.64</v>
      </c>
      <c r="I162" s="249">
        <f t="shared" si="46"/>
        <v>2009.51</v>
      </c>
      <c r="J162" s="569">
        <f t="shared" si="47"/>
        <v>12057.06</v>
      </c>
    </row>
    <row r="163" spans="2:10" s="159" customFormat="1" ht="41.4">
      <c r="B163" s="698" t="s">
        <v>13644</v>
      </c>
      <c r="C163" s="241" t="s">
        <v>49</v>
      </c>
      <c r="D163" s="241">
        <v>92546</v>
      </c>
      <c r="E163" s="250" t="s">
        <v>14750</v>
      </c>
      <c r="F163" s="244" t="s">
        <v>211</v>
      </c>
      <c r="G163" s="249">
        <v>6</v>
      </c>
      <c r="H163" s="242">
        <f t="shared" si="45"/>
        <v>1407.38</v>
      </c>
      <c r="I163" s="249">
        <f t="shared" si="46"/>
        <v>1695.89</v>
      </c>
      <c r="J163" s="569">
        <f t="shared" si="47"/>
        <v>10175.34</v>
      </c>
    </row>
    <row r="164" spans="2:10" s="165" customFormat="1" ht="43.2" customHeight="1">
      <c r="B164" s="698" t="s">
        <v>13645</v>
      </c>
      <c r="C164" s="241" t="s">
        <v>49</v>
      </c>
      <c r="D164" s="241">
        <v>92540</v>
      </c>
      <c r="E164" s="250" t="s">
        <v>14797</v>
      </c>
      <c r="F164" s="244" t="s">
        <v>109</v>
      </c>
      <c r="G164" s="249">
        <v>1189.68</v>
      </c>
      <c r="H164" s="242">
        <f t="shared" si="45"/>
        <v>106.11</v>
      </c>
      <c r="I164" s="249">
        <f>ROUND(H164*(1+$L$4),2)</f>
        <v>127.86</v>
      </c>
      <c r="J164" s="569">
        <f>TRUNC(G164*I164,2)</f>
        <v>152112.48000000001</v>
      </c>
    </row>
    <row r="165" spans="2:10" s="159" customFormat="1" ht="27.6">
      <c r="B165" s="698" t="s">
        <v>13646</v>
      </c>
      <c r="C165" s="241" t="s">
        <v>49</v>
      </c>
      <c r="D165" s="241">
        <v>102213</v>
      </c>
      <c r="E165" s="250" t="s">
        <v>11872</v>
      </c>
      <c r="F165" s="244" t="s">
        <v>109</v>
      </c>
      <c r="G165" s="249">
        <v>1714.31</v>
      </c>
      <c r="H165" s="242">
        <f t="shared" si="45"/>
        <v>22.75</v>
      </c>
      <c r="I165" s="249">
        <f t="shared" si="46"/>
        <v>27.41</v>
      </c>
      <c r="J165" s="569">
        <f t="shared" si="47"/>
        <v>46989.23</v>
      </c>
    </row>
    <row r="166" spans="2:10" s="159" customFormat="1" ht="27.6">
      <c r="B166" s="698" t="s">
        <v>13647</v>
      </c>
      <c r="C166" s="241" t="s">
        <v>49</v>
      </c>
      <c r="D166" s="241">
        <v>94443</v>
      </c>
      <c r="E166" s="250" t="s">
        <v>12960</v>
      </c>
      <c r="F166" s="244" t="s">
        <v>109</v>
      </c>
      <c r="G166" s="249">
        <v>1189.68</v>
      </c>
      <c r="H166" s="242">
        <f t="shared" si="45"/>
        <v>45.8</v>
      </c>
      <c r="I166" s="249">
        <f t="shared" si="46"/>
        <v>55.19</v>
      </c>
      <c r="J166" s="569">
        <f t="shared" si="47"/>
        <v>65658.429999999993</v>
      </c>
    </row>
    <row r="167" spans="2:10" s="159" customFormat="1" ht="41.4">
      <c r="B167" s="698" t="s">
        <v>13648</v>
      </c>
      <c r="C167" s="241" t="s">
        <v>49</v>
      </c>
      <c r="D167" s="241">
        <v>94221</v>
      </c>
      <c r="E167" s="250" t="s">
        <v>12934</v>
      </c>
      <c r="F167" s="244" t="s">
        <v>110</v>
      </c>
      <c r="G167" s="249">
        <v>213.8</v>
      </c>
      <c r="H167" s="242">
        <f t="shared" si="45"/>
        <v>30.87</v>
      </c>
      <c r="I167" s="249">
        <f t="shared" si="46"/>
        <v>37.200000000000003</v>
      </c>
      <c r="J167" s="569">
        <f t="shared" si="47"/>
        <v>7953.36</v>
      </c>
    </row>
    <row r="168" spans="2:10" s="18" customFormat="1" ht="13.8">
      <c r="B168" s="715"/>
      <c r="C168" s="346"/>
      <c r="D168" s="346"/>
      <c r="E168" s="716"/>
      <c r="F168" s="725"/>
      <c r="G168" s="347"/>
      <c r="H168" s="708"/>
      <c r="I168" s="347"/>
      <c r="J168" s="557"/>
    </row>
    <row r="169" spans="2:10" s="18" customFormat="1" ht="13.8">
      <c r="B169" s="564" t="s">
        <v>13649</v>
      </c>
      <c r="C169" s="565"/>
      <c r="D169" s="565"/>
      <c r="E169" s="705" t="s">
        <v>13650</v>
      </c>
      <c r="F169" s="565"/>
      <c r="G169" s="706"/>
      <c r="H169" s="706"/>
      <c r="I169" s="706"/>
      <c r="J169" s="568">
        <f>SUM(J170:J171)</f>
        <v>30325.49</v>
      </c>
    </row>
    <row r="170" spans="2:10" s="159" customFormat="1" ht="27.6">
      <c r="B170" s="698" t="s">
        <v>13651</v>
      </c>
      <c r="C170" s="241" t="s">
        <v>49</v>
      </c>
      <c r="D170" s="241">
        <v>98562</v>
      </c>
      <c r="E170" s="240" t="s">
        <v>249</v>
      </c>
      <c r="F170" s="241" t="s">
        <v>109</v>
      </c>
      <c r="G170" s="249">
        <v>463.48</v>
      </c>
      <c r="H170" s="242">
        <f>VLOOKUP(D170,SINAPIFEV2026,5,FALSE)</f>
        <v>54.3</v>
      </c>
      <c r="I170" s="249">
        <f>ROUND(H170*(1+$L$4),2)</f>
        <v>65.430000000000007</v>
      </c>
      <c r="J170" s="569">
        <f>TRUNC(G170*I170,2)</f>
        <v>30325.49</v>
      </c>
    </row>
    <row r="171" spans="2:10" s="18" customFormat="1" ht="13.8">
      <c r="B171" s="715"/>
      <c r="C171" s="346"/>
      <c r="D171" s="346"/>
      <c r="E171" s="717"/>
      <c r="F171" s="346"/>
      <c r="G171" s="347"/>
      <c r="H171" s="708"/>
      <c r="I171" s="347"/>
      <c r="J171" s="557"/>
    </row>
    <row r="172" spans="2:10" s="18" customFormat="1" ht="13.8">
      <c r="B172" s="564" t="s">
        <v>13652</v>
      </c>
      <c r="C172" s="565"/>
      <c r="D172" s="565"/>
      <c r="E172" s="705" t="s">
        <v>13653</v>
      </c>
      <c r="F172" s="565"/>
      <c r="G172" s="706"/>
      <c r="H172" s="706"/>
      <c r="I172" s="706"/>
      <c r="J172" s="568">
        <f>SUM(J173:J185)</f>
        <v>434435.68</v>
      </c>
    </row>
    <row r="173" spans="2:10" s="159" customFormat="1" ht="41.4">
      <c r="B173" s="698" t="s">
        <v>13654</v>
      </c>
      <c r="C173" s="241" t="s">
        <v>49</v>
      </c>
      <c r="D173" s="241">
        <v>87878</v>
      </c>
      <c r="E173" s="240" t="s">
        <v>6326</v>
      </c>
      <c r="F173" s="241" t="s">
        <v>109</v>
      </c>
      <c r="G173" s="249">
        <v>1969.41</v>
      </c>
      <c r="H173" s="242">
        <f t="shared" ref="H173:H178" si="48">VLOOKUP(D173,SINAPIFEV2026,5,FALSE)</f>
        <v>5.51</v>
      </c>
      <c r="I173" s="249">
        <f>ROUND(H173*(1+$L$4),2)</f>
        <v>6.64</v>
      </c>
      <c r="J173" s="569">
        <f t="shared" ref="J173:J180" si="49">TRUNC(G173*I173,2)</f>
        <v>13076.88</v>
      </c>
    </row>
    <row r="174" spans="2:10" s="159" customFormat="1" ht="41.4">
      <c r="B174" s="698" t="s">
        <v>13655</v>
      </c>
      <c r="C174" s="241" t="s">
        <v>49</v>
      </c>
      <c r="D174" s="241">
        <v>87881</v>
      </c>
      <c r="E174" s="240" t="s">
        <v>6330</v>
      </c>
      <c r="F174" s="241" t="s">
        <v>109</v>
      </c>
      <c r="G174" s="249">
        <v>579.57000000000005</v>
      </c>
      <c r="H174" s="242">
        <f t="shared" si="48"/>
        <v>7.25</v>
      </c>
      <c r="I174" s="249">
        <f t="shared" ref="I174:I180" si="50">ROUND(H174*(1+$L$4),2)</f>
        <v>8.74</v>
      </c>
      <c r="J174" s="569">
        <f t="shared" si="49"/>
        <v>5065.4399999999996</v>
      </c>
    </row>
    <row r="175" spans="2:10" s="159" customFormat="1" ht="41.4">
      <c r="B175" s="698" t="s">
        <v>13656</v>
      </c>
      <c r="C175" s="241" t="s">
        <v>49</v>
      </c>
      <c r="D175" s="241">
        <v>87535</v>
      </c>
      <c r="E175" s="240" t="s">
        <v>250</v>
      </c>
      <c r="F175" s="241" t="s">
        <v>109</v>
      </c>
      <c r="G175" s="249">
        <v>1969.41</v>
      </c>
      <c r="H175" s="242">
        <f t="shared" si="48"/>
        <v>38.36</v>
      </c>
      <c r="I175" s="249">
        <f t="shared" si="50"/>
        <v>46.22</v>
      </c>
      <c r="J175" s="569">
        <f t="shared" si="49"/>
        <v>91026.13</v>
      </c>
    </row>
    <row r="176" spans="2:10" s="165" customFormat="1" ht="41.4">
      <c r="B176" s="698" t="s">
        <v>13657</v>
      </c>
      <c r="C176" s="241" t="s">
        <v>49</v>
      </c>
      <c r="D176" s="241">
        <v>104951</v>
      </c>
      <c r="E176" s="240" t="s">
        <v>251</v>
      </c>
      <c r="F176" s="241" t="s">
        <v>109</v>
      </c>
      <c r="G176" s="249">
        <v>1307.77</v>
      </c>
      <c r="H176" s="242">
        <f t="shared" si="48"/>
        <v>39.06</v>
      </c>
      <c r="I176" s="249">
        <f t="shared" si="50"/>
        <v>47.07</v>
      </c>
      <c r="J176" s="569">
        <f t="shared" si="49"/>
        <v>61556.73</v>
      </c>
    </row>
    <row r="177" spans="2:10" s="159" customFormat="1" ht="41.4">
      <c r="B177" s="698" t="s">
        <v>13658</v>
      </c>
      <c r="C177" s="241" t="s">
        <v>49</v>
      </c>
      <c r="D177" s="241">
        <v>90406</v>
      </c>
      <c r="E177" s="240" t="s">
        <v>11424</v>
      </c>
      <c r="F177" s="241" t="s">
        <v>109</v>
      </c>
      <c r="G177" s="249">
        <v>579.57000000000005</v>
      </c>
      <c r="H177" s="242">
        <f t="shared" si="48"/>
        <v>49.87</v>
      </c>
      <c r="I177" s="249">
        <f t="shared" si="50"/>
        <v>60.09</v>
      </c>
      <c r="J177" s="569">
        <f t="shared" si="49"/>
        <v>34826.36</v>
      </c>
    </row>
    <row r="178" spans="2:10" s="159" customFormat="1" ht="41.4">
      <c r="B178" s="698" t="s">
        <v>13659</v>
      </c>
      <c r="C178" s="241" t="s">
        <v>49</v>
      </c>
      <c r="D178" s="241">
        <v>87273</v>
      </c>
      <c r="E178" s="240" t="s">
        <v>12718</v>
      </c>
      <c r="F178" s="241" t="s">
        <v>109</v>
      </c>
      <c r="G178" s="249">
        <v>439.53</v>
      </c>
      <c r="H178" s="242">
        <f t="shared" si="48"/>
        <v>70.5</v>
      </c>
      <c r="I178" s="249">
        <f t="shared" si="50"/>
        <v>84.95</v>
      </c>
      <c r="J178" s="569">
        <f t="shared" si="49"/>
        <v>37338.07</v>
      </c>
    </row>
    <row r="179" spans="2:10" s="159" customFormat="1" ht="27.6">
      <c r="B179" s="698" t="s">
        <v>13660</v>
      </c>
      <c r="C179" s="241" t="s">
        <v>313</v>
      </c>
      <c r="D179" s="156" t="s">
        <v>13875</v>
      </c>
      <c r="E179" s="240" t="s">
        <v>13498</v>
      </c>
      <c r="F179" s="241" t="s">
        <v>109</v>
      </c>
      <c r="G179" s="249">
        <v>439.53</v>
      </c>
      <c r="H179" s="242">
        <f>'COMPOSIÇÕES - SEM DESONERAÇÃO'!H312</f>
        <v>78.61</v>
      </c>
      <c r="I179" s="249">
        <f t="shared" si="50"/>
        <v>94.73</v>
      </c>
      <c r="J179" s="569">
        <f t="shared" si="49"/>
        <v>41636.67</v>
      </c>
    </row>
    <row r="180" spans="2:10" s="159" customFormat="1" ht="27.6">
      <c r="B180" s="698" t="s">
        <v>13661</v>
      </c>
      <c r="C180" s="241" t="s">
        <v>49</v>
      </c>
      <c r="D180" s="241">
        <v>101739</v>
      </c>
      <c r="E180" s="240" t="s">
        <v>15732</v>
      </c>
      <c r="F180" s="241" t="s">
        <v>110</v>
      </c>
      <c r="G180" s="249">
        <v>257.14999999999998</v>
      </c>
      <c r="H180" s="242">
        <f>VLOOKUP(D180,SINAPIFEV2026,5,FALSE)</f>
        <v>58.13</v>
      </c>
      <c r="I180" s="249">
        <f t="shared" si="50"/>
        <v>70.05</v>
      </c>
      <c r="J180" s="569">
        <f t="shared" si="49"/>
        <v>18013.349999999999</v>
      </c>
    </row>
    <row r="181" spans="2:10" s="159" customFormat="1" ht="13.8">
      <c r="B181" s="698"/>
      <c r="C181" s="241"/>
      <c r="D181" s="241"/>
      <c r="E181" s="240"/>
      <c r="F181" s="241"/>
      <c r="G181" s="249"/>
      <c r="H181" s="242"/>
      <c r="I181" s="249"/>
      <c r="J181" s="569"/>
    </row>
    <row r="182" spans="2:10" s="159" customFormat="1" ht="13.8">
      <c r="B182" s="693"/>
      <c r="C182" s="694"/>
      <c r="D182" s="694"/>
      <c r="E182" s="543" t="s">
        <v>16385</v>
      </c>
      <c r="F182" s="694"/>
      <c r="G182" s="695"/>
      <c r="H182" s="695"/>
      <c r="I182" s="695"/>
      <c r="J182" s="719"/>
    </row>
    <row r="183" spans="2:10" s="159" customFormat="1" ht="41.4">
      <c r="B183" s="698" t="s">
        <v>16444</v>
      </c>
      <c r="C183" s="241" t="s">
        <v>49</v>
      </c>
      <c r="D183" s="241">
        <v>103328</v>
      </c>
      <c r="E183" s="240" t="s">
        <v>227</v>
      </c>
      <c r="F183" s="241" t="s">
        <v>109</v>
      </c>
      <c r="G183" s="249">
        <f>MEMÓRIA!J168</f>
        <v>507.87</v>
      </c>
      <c r="H183" s="242">
        <f>VLOOKUP(D183,SINAPIFEV2026,5,FALSE)</f>
        <v>93.74</v>
      </c>
      <c r="I183" s="249">
        <f t="shared" ref="I183:I185" si="51">ROUND(H183*(1+$L$4),2)</f>
        <v>112.96</v>
      </c>
      <c r="J183" s="569">
        <f t="shared" ref="J183:J185" si="52">TRUNC(G183*I183,2)</f>
        <v>57368.99</v>
      </c>
    </row>
    <row r="184" spans="2:10" s="159" customFormat="1" ht="41.4">
      <c r="B184" s="698" t="s">
        <v>16445</v>
      </c>
      <c r="C184" s="241" t="s">
        <v>49</v>
      </c>
      <c r="D184" s="241">
        <v>87879</v>
      </c>
      <c r="E184" s="240" t="s">
        <v>6325</v>
      </c>
      <c r="F184" s="241" t="s">
        <v>109</v>
      </c>
      <c r="G184" s="249">
        <f>MEMÓRIA!J175</f>
        <v>1372.1399999999999</v>
      </c>
      <c r="H184" s="242">
        <f>VLOOKUP(D184,SINAPIFEV2026,5,FALSE)</f>
        <v>4.91</v>
      </c>
      <c r="I184" s="249">
        <f t="shared" si="51"/>
        <v>5.92</v>
      </c>
      <c r="J184" s="569">
        <f t="shared" si="52"/>
        <v>8123.06</v>
      </c>
    </row>
    <row r="185" spans="2:10" s="159" customFormat="1" ht="41.4">
      <c r="B185" s="698" t="s">
        <v>16446</v>
      </c>
      <c r="C185" s="241" t="s">
        <v>49</v>
      </c>
      <c r="D185" s="241">
        <v>104951</v>
      </c>
      <c r="E185" s="240" t="s">
        <v>251</v>
      </c>
      <c r="F185" s="241" t="s">
        <v>109</v>
      </c>
      <c r="G185" s="249">
        <f>MEMÓRIA!J183</f>
        <v>1410.7499999999998</v>
      </c>
      <c r="H185" s="242">
        <f>VLOOKUP(D185,SINAPIFEV2026,5,FALSE)</f>
        <v>39.06</v>
      </c>
      <c r="I185" s="249">
        <f t="shared" si="51"/>
        <v>47.07</v>
      </c>
      <c r="J185" s="569">
        <f t="shared" si="52"/>
        <v>66404</v>
      </c>
    </row>
    <row r="186" spans="2:10" s="18" customFormat="1" ht="13.8">
      <c r="B186" s="715"/>
      <c r="C186" s="346"/>
      <c r="D186" s="724"/>
      <c r="E186" s="716"/>
      <c r="F186" s="346"/>
      <c r="G186" s="347"/>
      <c r="H186" s="708"/>
      <c r="I186" s="347"/>
      <c r="J186" s="557"/>
    </row>
    <row r="187" spans="2:10" s="18" customFormat="1" ht="13.8">
      <c r="B187" s="564" t="s">
        <v>13662</v>
      </c>
      <c r="C187" s="565"/>
      <c r="D187" s="565"/>
      <c r="E187" s="705" t="s">
        <v>13663</v>
      </c>
      <c r="F187" s="565"/>
      <c r="G187" s="706"/>
      <c r="H187" s="706"/>
      <c r="I187" s="706"/>
      <c r="J187" s="568">
        <f>SUM(J188:J200)</f>
        <v>300904.19000000006</v>
      </c>
    </row>
    <row r="188" spans="2:10" s="18" customFormat="1" ht="13.8">
      <c r="B188" s="710" t="s">
        <v>13664</v>
      </c>
      <c r="C188" s="720"/>
      <c r="D188" s="720"/>
      <c r="E188" s="721" t="s">
        <v>13665</v>
      </c>
      <c r="F188" s="720"/>
      <c r="G188" s="713"/>
      <c r="H188" s="713"/>
      <c r="I188" s="713"/>
      <c r="J188" s="714"/>
    </row>
    <row r="189" spans="2:10" s="159" customFormat="1" ht="55.2">
      <c r="B189" s="698" t="s">
        <v>13666</v>
      </c>
      <c r="C189" s="241" t="s">
        <v>49</v>
      </c>
      <c r="D189" s="241">
        <v>87630</v>
      </c>
      <c r="E189" s="240" t="s">
        <v>6484</v>
      </c>
      <c r="F189" s="241" t="s">
        <v>109</v>
      </c>
      <c r="G189" s="249">
        <v>814.48</v>
      </c>
      <c r="H189" s="242">
        <f t="shared" ref="H189:H194" si="53">VLOOKUP(D189,SINAPIFEV2026,5,FALSE)</f>
        <v>45.08</v>
      </c>
      <c r="I189" s="249">
        <f t="shared" ref="I189:I194" si="54">ROUND(H189*(1+$L$4),2)</f>
        <v>54.32</v>
      </c>
      <c r="J189" s="569">
        <f t="shared" ref="J189:J194" si="55">TRUNC(G189*I189,2)</f>
        <v>44242.55</v>
      </c>
    </row>
    <row r="190" spans="2:10" s="159" customFormat="1" ht="30" customHeight="1">
      <c r="B190" s="698" t="s">
        <v>13670</v>
      </c>
      <c r="C190" s="241" t="s">
        <v>49</v>
      </c>
      <c r="D190" s="241">
        <v>95241</v>
      </c>
      <c r="E190" s="240" t="s">
        <v>253</v>
      </c>
      <c r="F190" s="241" t="s">
        <v>109</v>
      </c>
      <c r="G190" s="249">
        <v>814.48</v>
      </c>
      <c r="H190" s="242">
        <f t="shared" si="53"/>
        <v>41.41</v>
      </c>
      <c r="I190" s="249">
        <f>ROUND(H190*(1+$L$4),2)</f>
        <v>49.9</v>
      </c>
      <c r="J190" s="569">
        <f>TRUNC(G190*I190,2)</f>
        <v>40642.550000000003</v>
      </c>
    </row>
    <row r="191" spans="2:10" s="159" customFormat="1" ht="41.4">
      <c r="B191" s="698" t="s">
        <v>13671</v>
      </c>
      <c r="C191" s="241" t="s">
        <v>49</v>
      </c>
      <c r="D191" s="241">
        <v>87263</v>
      </c>
      <c r="E191" s="240" t="s">
        <v>252</v>
      </c>
      <c r="F191" s="241" t="s">
        <v>109</v>
      </c>
      <c r="G191" s="249">
        <v>814.48</v>
      </c>
      <c r="H191" s="242">
        <f t="shared" si="53"/>
        <v>122.9</v>
      </c>
      <c r="I191" s="249">
        <f t="shared" si="54"/>
        <v>148.09</v>
      </c>
      <c r="J191" s="569">
        <f t="shared" si="55"/>
        <v>120616.34</v>
      </c>
    </row>
    <row r="192" spans="2:10" s="159" customFormat="1" ht="27.6">
      <c r="B192" s="698" t="s">
        <v>13672</v>
      </c>
      <c r="C192" s="241" t="s">
        <v>49</v>
      </c>
      <c r="D192" s="241">
        <v>101094</v>
      </c>
      <c r="E192" s="240" t="s">
        <v>15715</v>
      </c>
      <c r="F192" s="241" t="s">
        <v>110</v>
      </c>
      <c r="G192" s="249">
        <v>163.80000000000001</v>
      </c>
      <c r="H192" s="242">
        <f t="shared" si="53"/>
        <v>256.77</v>
      </c>
      <c r="I192" s="249">
        <f t="shared" si="54"/>
        <v>309.41000000000003</v>
      </c>
      <c r="J192" s="569">
        <f t="shared" si="55"/>
        <v>50681.35</v>
      </c>
    </row>
    <row r="193" spans="2:10" s="159" customFormat="1" ht="27.6">
      <c r="B193" s="698" t="s">
        <v>13673</v>
      </c>
      <c r="C193" s="241" t="s">
        <v>49</v>
      </c>
      <c r="D193" s="241">
        <v>104658</v>
      </c>
      <c r="E193" s="240" t="s">
        <v>5122</v>
      </c>
      <c r="F193" s="241" t="s">
        <v>109</v>
      </c>
      <c r="G193" s="249">
        <v>5.4</v>
      </c>
      <c r="H193" s="242">
        <f t="shared" si="53"/>
        <v>158.62</v>
      </c>
      <c r="I193" s="249">
        <f t="shared" si="54"/>
        <v>191.14</v>
      </c>
      <c r="J193" s="569">
        <f t="shared" si="55"/>
        <v>1032.1500000000001</v>
      </c>
    </row>
    <row r="194" spans="2:10" s="159" customFormat="1" ht="15" customHeight="1">
      <c r="B194" s="698" t="s">
        <v>13674</v>
      </c>
      <c r="C194" s="241" t="s">
        <v>49</v>
      </c>
      <c r="D194" s="241">
        <v>98689</v>
      </c>
      <c r="E194" s="240" t="s">
        <v>15737</v>
      </c>
      <c r="F194" s="241" t="s">
        <v>110</v>
      </c>
      <c r="G194" s="249">
        <v>18.5</v>
      </c>
      <c r="H194" s="242">
        <f t="shared" si="53"/>
        <v>151.07</v>
      </c>
      <c r="I194" s="249">
        <f t="shared" si="54"/>
        <v>182.04</v>
      </c>
      <c r="J194" s="569">
        <f t="shared" si="55"/>
        <v>3367.74</v>
      </c>
    </row>
    <row r="195" spans="2:10" s="18" customFormat="1" ht="13.8">
      <c r="B195" s="715"/>
      <c r="C195" s="724"/>
      <c r="D195" s="724"/>
      <c r="E195" s="726"/>
      <c r="F195" s="724"/>
      <c r="G195" s="347"/>
      <c r="H195" s="347"/>
      <c r="I195" s="249"/>
      <c r="J195" s="569"/>
    </row>
    <row r="196" spans="2:10" s="220" customFormat="1" ht="13.8">
      <c r="B196" s="710" t="s">
        <v>13667</v>
      </c>
      <c r="C196" s="720"/>
      <c r="D196" s="720"/>
      <c r="E196" s="721" t="s">
        <v>13668</v>
      </c>
      <c r="F196" s="720"/>
      <c r="G196" s="713"/>
      <c r="H196" s="713"/>
      <c r="I196" s="713"/>
      <c r="J196" s="714"/>
    </row>
    <row r="197" spans="2:10" s="198" customFormat="1" ht="41.4">
      <c r="B197" s="698" t="s">
        <v>13669</v>
      </c>
      <c r="C197" s="241" t="s">
        <v>313</v>
      </c>
      <c r="D197" s="156" t="s">
        <v>13887</v>
      </c>
      <c r="E197" s="240" t="s">
        <v>13876</v>
      </c>
      <c r="F197" s="241" t="s">
        <v>109</v>
      </c>
      <c r="G197" s="249">
        <v>262.79000000000002</v>
      </c>
      <c r="H197" s="242">
        <f>'COMPOSIÇÕES - SEM DESONERAÇÃO'!H353</f>
        <v>114.01</v>
      </c>
      <c r="I197" s="249">
        <f>ROUND(H197*(1+$L$4),2)</f>
        <v>137.38</v>
      </c>
      <c r="J197" s="569">
        <f>TRUNC(G197*I197,2)</f>
        <v>36102.089999999997</v>
      </c>
    </row>
    <row r="198" spans="2:10" s="159" customFormat="1" ht="27.6">
      <c r="B198" s="698" t="s">
        <v>13675</v>
      </c>
      <c r="C198" s="241" t="s">
        <v>49</v>
      </c>
      <c r="D198" s="156">
        <v>97114</v>
      </c>
      <c r="E198" s="279" t="s">
        <v>258</v>
      </c>
      <c r="F198" s="241" t="s">
        <v>110</v>
      </c>
      <c r="G198" s="249">
        <v>734.87</v>
      </c>
      <c r="H198" s="242">
        <f>VLOOKUP(D198,SINAPIFEV2026,5,FALSE)</f>
        <v>0.42</v>
      </c>
      <c r="I198" s="249">
        <f>ROUND(H198*(1+$L$4),2)</f>
        <v>0.51</v>
      </c>
      <c r="J198" s="569">
        <f>TRUNC(G198*I198,2)</f>
        <v>374.78</v>
      </c>
    </row>
    <row r="199" spans="2:10" s="159" customFormat="1" ht="27.6">
      <c r="B199" s="698" t="s">
        <v>13676</v>
      </c>
      <c r="C199" s="241" t="s">
        <v>49</v>
      </c>
      <c r="D199" s="241">
        <v>94263</v>
      </c>
      <c r="E199" s="240" t="s">
        <v>8937</v>
      </c>
      <c r="F199" s="241" t="s">
        <v>110</v>
      </c>
      <c r="G199" s="249">
        <v>27.3</v>
      </c>
      <c r="H199" s="242">
        <f>VLOOKUP(D199,SINAPIFEV2026,5,FALSE)</f>
        <v>37.26</v>
      </c>
      <c r="I199" s="249">
        <f>ROUND(H199*(1+$L$4),2)</f>
        <v>44.9</v>
      </c>
      <c r="J199" s="569">
        <f>TRUNC(G199*I199,2)</f>
        <v>1225.77</v>
      </c>
    </row>
    <row r="200" spans="2:10" s="159" customFormat="1" ht="27.6">
      <c r="B200" s="698" t="s">
        <v>13677</v>
      </c>
      <c r="C200" s="241" t="s">
        <v>49</v>
      </c>
      <c r="D200" s="241">
        <v>96624</v>
      </c>
      <c r="E200" s="240" t="s">
        <v>10863</v>
      </c>
      <c r="F200" s="241" t="s">
        <v>217</v>
      </c>
      <c r="G200" s="249">
        <v>11.28</v>
      </c>
      <c r="H200" s="242">
        <f>VLOOKUP(D200,SINAPIFEV2026,5,FALSE)</f>
        <v>192.67</v>
      </c>
      <c r="I200" s="249">
        <f>ROUND(H200*(1+$L$4),2)</f>
        <v>232.17</v>
      </c>
      <c r="J200" s="569">
        <f>TRUNC(G200*I200,2)</f>
        <v>2618.87</v>
      </c>
    </row>
    <row r="201" spans="2:10" s="18" customFormat="1" ht="13.8">
      <c r="B201" s="715"/>
      <c r="C201" s="727"/>
      <c r="D201" s="724"/>
      <c r="E201" s="716"/>
      <c r="F201" s="346"/>
      <c r="G201" s="347"/>
      <c r="H201" s="708"/>
      <c r="I201" s="347"/>
      <c r="J201" s="557"/>
    </row>
    <row r="202" spans="2:10" s="202" customFormat="1" ht="13.8">
      <c r="B202" s="564" t="s">
        <v>13678</v>
      </c>
      <c r="C202" s="565"/>
      <c r="D202" s="565"/>
      <c r="E202" s="705" t="s">
        <v>13679</v>
      </c>
      <c r="F202" s="565"/>
      <c r="G202" s="706"/>
      <c r="H202" s="706"/>
      <c r="I202" s="706"/>
      <c r="J202" s="568">
        <f>SUM(J203:J212)</f>
        <v>78394.14</v>
      </c>
    </row>
    <row r="203" spans="2:10" s="159" customFormat="1" ht="27.6">
      <c r="B203" s="698" t="s">
        <v>13680</v>
      </c>
      <c r="C203" s="280" t="s">
        <v>49</v>
      </c>
      <c r="D203" s="271">
        <v>88497</v>
      </c>
      <c r="E203" s="250" t="s">
        <v>11824</v>
      </c>
      <c r="F203" s="241" t="s">
        <v>109</v>
      </c>
      <c r="G203" s="249">
        <v>432.55</v>
      </c>
      <c r="H203" s="242">
        <f t="shared" ref="H203:H209" si="56">VLOOKUP(D203,SINAPIFEV2026,5,FALSE)</f>
        <v>17.55</v>
      </c>
      <c r="I203" s="249">
        <f t="shared" ref="I203:I209" si="57">ROUND(H203*(1+$L$4),2)</f>
        <v>21.15</v>
      </c>
      <c r="J203" s="569">
        <f t="shared" ref="J203:J209" si="58">TRUNC(G203*I203,2)</f>
        <v>9148.43</v>
      </c>
    </row>
    <row r="204" spans="2:10" s="159" customFormat="1" ht="27.6">
      <c r="B204" s="698" t="s">
        <v>13681</v>
      </c>
      <c r="C204" s="280" t="s">
        <v>49</v>
      </c>
      <c r="D204" s="280">
        <v>88496</v>
      </c>
      <c r="E204" s="240" t="s">
        <v>263</v>
      </c>
      <c r="F204" s="241" t="s">
        <v>109</v>
      </c>
      <c r="G204" s="249">
        <v>579.57000000000005</v>
      </c>
      <c r="H204" s="242">
        <f t="shared" si="56"/>
        <v>32.619999999999997</v>
      </c>
      <c r="I204" s="249">
        <f t="shared" si="57"/>
        <v>39.31</v>
      </c>
      <c r="J204" s="569">
        <f t="shared" si="58"/>
        <v>22782.89</v>
      </c>
    </row>
    <row r="205" spans="2:10" s="159" customFormat="1" ht="27.6">
      <c r="B205" s="698" t="s">
        <v>13682</v>
      </c>
      <c r="C205" s="280" t="s">
        <v>49</v>
      </c>
      <c r="D205" s="271">
        <v>88489</v>
      </c>
      <c r="E205" s="250" t="s">
        <v>264</v>
      </c>
      <c r="F205" s="241" t="s">
        <v>109</v>
      </c>
      <c r="G205" s="249">
        <v>1307.77</v>
      </c>
      <c r="H205" s="242">
        <f t="shared" si="56"/>
        <v>14.64</v>
      </c>
      <c r="I205" s="249">
        <f t="shared" si="57"/>
        <v>17.64</v>
      </c>
      <c r="J205" s="569">
        <f t="shared" si="58"/>
        <v>23069.06</v>
      </c>
    </row>
    <row r="206" spans="2:10" s="159" customFormat="1" ht="27.6">
      <c r="B206" s="698" t="s">
        <v>13683</v>
      </c>
      <c r="C206" s="280" t="s">
        <v>49</v>
      </c>
      <c r="D206" s="156">
        <v>88488</v>
      </c>
      <c r="E206" s="250" t="s">
        <v>265</v>
      </c>
      <c r="F206" s="241" t="s">
        <v>109</v>
      </c>
      <c r="G206" s="249">
        <v>579.57000000000005</v>
      </c>
      <c r="H206" s="242">
        <f t="shared" si="56"/>
        <v>17.18</v>
      </c>
      <c r="I206" s="249">
        <f t="shared" si="57"/>
        <v>20.7</v>
      </c>
      <c r="J206" s="569">
        <f t="shared" si="58"/>
        <v>11997.09</v>
      </c>
    </row>
    <row r="207" spans="2:10" s="159" customFormat="1" ht="27.6">
      <c r="B207" s="698" t="s">
        <v>13684</v>
      </c>
      <c r="C207" s="280" t="s">
        <v>49</v>
      </c>
      <c r="D207" s="156">
        <v>102219</v>
      </c>
      <c r="E207" s="250" t="s">
        <v>11860</v>
      </c>
      <c r="F207" s="241" t="s">
        <v>109</v>
      </c>
      <c r="G207" s="249">
        <v>25.72</v>
      </c>
      <c r="H207" s="242">
        <f t="shared" si="56"/>
        <v>19.2</v>
      </c>
      <c r="I207" s="249">
        <f t="shared" si="57"/>
        <v>23.14</v>
      </c>
      <c r="J207" s="569">
        <f t="shared" si="58"/>
        <v>595.16</v>
      </c>
    </row>
    <row r="208" spans="2:10" s="159" customFormat="1" ht="55.2">
      <c r="B208" s="698" t="s">
        <v>13685</v>
      </c>
      <c r="C208" s="280" t="s">
        <v>49</v>
      </c>
      <c r="D208" s="156">
        <v>100758</v>
      </c>
      <c r="E208" s="250" t="s">
        <v>212</v>
      </c>
      <c r="F208" s="241" t="s">
        <v>109</v>
      </c>
      <c r="G208" s="249">
        <v>21.6</v>
      </c>
      <c r="H208" s="242">
        <f t="shared" si="56"/>
        <v>55.85</v>
      </c>
      <c r="I208" s="249">
        <f t="shared" si="57"/>
        <v>67.3</v>
      </c>
      <c r="J208" s="569">
        <f t="shared" si="58"/>
        <v>1453.68</v>
      </c>
    </row>
    <row r="209" spans="2:10" s="159" customFormat="1" ht="27.6">
      <c r="B209" s="698" t="s">
        <v>13686</v>
      </c>
      <c r="C209" s="280" t="s">
        <v>49</v>
      </c>
      <c r="D209" s="156">
        <v>102219</v>
      </c>
      <c r="E209" s="250" t="s">
        <v>11860</v>
      </c>
      <c r="F209" s="241" t="s">
        <v>109</v>
      </c>
      <c r="G209" s="249">
        <v>62.56</v>
      </c>
      <c r="H209" s="242">
        <f t="shared" si="56"/>
        <v>19.2</v>
      </c>
      <c r="I209" s="249">
        <f t="shared" si="57"/>
        <v>23.14</v>
      </c>
      <c r="J209" s="569">
        <f t="shared" si="58"/>
        <v>1447.63</v>
      </c>
    </row>
    <row r="210" spans="2:10" s="159" customFormat="1" ht="13.8">
      <c r="B210" s="698"/>
      <c r="C210" s="280"/>
      <c r="D210" s="156"/>
      <c r="E210" s="250"/>
      <c r="F210" s="241"/>
      <c r="G210" s="249"/>
      <c r="H210" s="242"/>
      <c r="I210" s="249"/>
      <c r="J210" s="569"/>
    </row>
    <row r="211" spans="2:10" s="159" customFormat="1" ht="13.8">
      <c r="B211" s="693"/>
      <c r="C211" s="694"/>
      <c r="D211" s="694"/>
      <c r="E211" s="543" t="s">
        <v>16385</v>
      </c>
      <c r="F211" s="694"/>
      <c r="G211" s="695"/>
      <c r="H211" s="695"/>
      <c r="I211" s="695"/>
      <c r="J211" s="719"/>
    </row>
    <row r="212" spans="2:10" s="159" customFormat="1" ht="27.6">
      <c r="B212" s="698" t="s">
        <v>16454</v>
      </c>
      <c r="C212" s="241" t="s">
        <v>49</v>
      </c>
      <c r="D212" s="241">
        <v>88485</v>
      </c>
      <c r="E212" s="240" t="s">
        <v>260</v>
      </c>
      <c r="F212" s="241" t="s">
        <v>109</v>
      </c>
      <c r="G212" s="249">
        <f>MEMÓRIA!J192</f>
        <v>1410.75</v>
      </c>
      <c r="H212" s="242">
        <f>VLOOKUP(D212,SINAPIFEV2026,5,FALSE)</f>
        <v>4.6500000000000004</v>
      </c>
      <c r="I212" s="249">
        <f t="shared" ref="I212" si="59">ROUND(H212*(1+$L$4),2)</f>
        <v>5.6</v>
      </c>
      <c r="J212" s="569">
        <f t="shared" ref="J212" si="60">TRUNC(G212*I212,2)</f>
        <v>7900.2</v>
      </c>
    </row>
    <row r="213" spans="2:10" s="18" customFormat="1" ht="13.8">
      <c r="B213" s="715"/>
      <c r="C213" s="346"/>
      <c r="D213" s="346"/>
      <c r="E213" s="717"/>
      <c r="F213" s="346"/>
      <c r="G213" s="347"/>
      <c r="H213" s="708"/>
      <c r="I213" s="347"/>
      <c r="J213" s="557"/>
    </row>
    <row r="214" spans="2:10" s="220" customFormat="1" ht="13.8">
      <c r="B214" s="564" t="s">
        <v>13687</v>
      </c>
      <c r="C214" s="565"/>
      <c r="D214" s="565"/>
      <c r="E214" s="705" t="s">
        <v>13688</v>
      </c>
      <c r="F214" s="565"/>
      <c r="G214" s="706"/>
      <c r="H214" s="706"/>
      <c r="I214" s="706"/>
      <c r="J214" s="568">
        <f>SUM(J215:J239)</f>
        <v>16336.740000000002</v>
      </c>
    </row>
    <row r="215" spans="2:10" s="159" customFormat="1" ht="27.6">
      <c r="B215" s="698" t="s">
        <v>13689</v>
      </c>
      <c r="C215" s="280" t="s">
        <v>49</v>
      </c>
      <c r="D215" s="280">
        <v>89401</v>
      </c>
      <c r="E215" s="240" t="s">
        <v>10139</v>
      </c>
      <c r="F215" s="241" t="s">
        <v>110</v>
      </c>
      <c r="G215" s="249">
        <v>23</v>
      </c>
      <c r="H215" s="242">
        <f t="shared" ref="H215:H239" si="61">VLOOKUP(D215,SINAPIFEV2026,5,FALSE)</f>
        <v>11.73</v>
      </c>
      <c r="I215" s="249">
        <f t="shared" ref="I215:I239" si="62">ROUND(H215*(1+$L$4),2)</f>
        <v>14.13</v>
      </c>
      <c r="J215" s="569">
        <f t="shared" ref="J215:J238" si="63">TRUNC(G215*I215,2)</f>
        <v>324.99</v>
      </c>
    </row>
    <row r="216" spans="2:10" s="159" customFormat="1" ht="27.6">
      <c r="B216" s="698" t="s">
        <v>13690</v>
      </c>
      <c r="C216" s="280" t="s">
        <v>49</v>
      </c>
      <c r="D216" s="280">
        <v>89446</v>
      </c>
      <c r="E216" s="240" t="s">
        <v>10141</v>
      </c>
      <c r="F216" s="241" t="s">
        <v>110</v>
      </c>
      <c r="G216" s="249">
        <v>8</v>
      </c>
      <c r="H216" s="242">
        <f t="shared" si="61"/>
        <v>5.85</v>
      </c>
      <c r="I216" s="249">
        <f t="shared" si="62"/>
        <v>7.05</v>
      </c>
      <c r="J216" s="569">
        <f t="shared" si="63"/>
        <v>56.4</v>
      </c>
    </row>
    <row r="217" spans="2:10" s="159" customFormat="1" ht="27.6">
      <c r="B217" s="698" t="s">
        <v>13691</v>
      </c>
      <c r="C217" s="280" t="s">
        <v>49</v>
      </c>
      <c r="D217" s="281">
        <v>89447</v>
      </c>
      <c r="E217" s="240" t="s">
        <v>10144</v>
      </c>
      <c r="F217" s="241" t="s">
        <v>110</v>
      </c>
      <c r="G217" s="249">
        <v>3</v>
      </c>
      <c r="H217" s="242">
        <f t="shared" si="61"/>
        <v>11.64</v>
      </c>
      <c r="I217" s="249">
        <f t="shared" si="62"/>
        <v>14.03</v>
      </c>
      <c r="J217" s="569">
        <f t="shared" si="63"/>
        <v>42.09</v>
      </c>
    </row>
    <row r="218" spans="2:10" s="159" customFormat="1" ht="27.6">
      <c r="B218" s="698" t="s">
        <v>13692</v>
      </c>
      <c r="C218" s="241" t="s">
        <v>49</v>
      </c>
      <c r="D218" s="271">
        <v>89448</v>
      </c>
      <c r="E218" s="250" t="s">
        <v>10147</v>
      </c>
      <c r="F218" s="241" t="s">
        <v>110</v>
      </c>
      <c r="G218" s="249">
        <v>11</v>
      </c>
      <c r="H218" s="242">
        <f t="shared" si="61"/>
        <v>17.82</v>
      </c>
      <c r="I218" s="249">
        <f t="shared" si="62"/>
        <v>21.47</v>
      </c>
      <c r="J218" s="569">
        <f t="shared" si="63"/>
        <v>236.17</v>
      </c>
    </row>
    <row r="219" spans="2:10" s="159" customFormat="1" ht="27.6">
      <c r="B219" s="698" t="s">
        <v>13693</v>
      </c>
      <c r="C219" s="280" t="s">
        <v>49</v>
      </c>
      <c r="D219" s="271">
        <v>89449</v>
      </c>
      <c r="E219" s="250" t="s">
        <v>10149</v>
      </c>
      <c r="F219" s="241" t="s">
        <v>110</v>
      </c>
      <c r="G219" s="249">
        <v>4</v>
      </c>
      <c r="H219" s="242">
        <f t="shared" si="61"/>
        <v>19.7</v>
      </c>
      <c r="I219" s="249">
        <f t="shared" si="62"/>
        <v>23.74</v>
      </c>
      <c r="J219" s="569">
        <f t="shared" si="63"/>
        <v>94.96</v>
      </c>
    </row>
    <row r="220" spans="2:10" s="159" customFormat="1" ht="27.6">
      <c r="B220" s="698" t="s">
        <v>13694</v>
      </c>
      <c r="C220" s="280" t="s">
        <v>49</v>
      </c>
      <c r="D220" s="271">
        <v>89450</v>
      </c>
      <c r="E220" s="250" t="s">
        <v>10151</v>
      </c>
      <c r="F220" s="241" t="s">
        <v>110</v>
      </c>
      <c r="G220" s="249">
        <v>69</v>
      </c>
      <c r="H220" s="242">
        <f t="shared" si="61"/>
        <v>31.56</v>
      </c>
      <c r="I220" s="249">
        <f t="shared" si="62"/>
        <v>38.03</v>
      </c>
      <c r="J220" s="569">
        <f t="shared" si="63"/>
        <v>2624.07</v>
      </c>
    </row>
    <row r="221" spans="2:10" s="159" customFormat="1" ht="27" customHeight="1">
      <c r="B221" s="698" t="s">
        <v>13695</v>
      </c>
      <c r="C221" s="280" t="s">
        <v>49</v>
      </c>
      <c r="D221" s="271">
        <v>89404</v>
      </c>
      <c r="E221" s="250" t="s">
        <v>10045</v>
      </c>
      <c r="F221" s="244" t="s">
        <v>211</v>
      </c>
      <c r="G221" s="249">
        <v>14</v>
      </c>
      <c r="H221" s="242">
        <f t="shared" si="61"/>
        <v>7.8</v>
      </c>
      <c r="I221" s="249">
        <f t="shared" si="62"/>
        <v>9.4</v>
      </c>
      <c r="J221" s="569">
        <f t="shared" si="63"/>
        <v>131.6</v>
      </c>
    </row>
    <row r="222" spans="2:10" s="159" customFormat="1" ht="27.6">
      <c r="B222" s="698" t="s">
        <v>13696</v>
      </c>
      <c r="C222" s="241" t="s">
        <v>49</v>
      </c>
      <c r="D222" s="271">
        <v>89481</v>
      </c>
      <c r="E222" s="250" t="s">
        <v>10047</v>
      </c>
      <c r="F222" s="244" t="s">
        <v>211</v>
      </c>
      <c r="G222" s="249">
        <v>15</v>
      </c>
      <c r="H222" s="242">
        <f t="shared" si="61"/>
        <v>5.69</v>
      </c>
      <c r="I222" s="249">
        <f t="shared" si="62"/>
        <v>6.86</v>
      </c>
      <c r="J222" s="569">
        <f t="shared" si="63"/>
        <v>102.9</v>
      </c>
    </row>
    <row r="223" spans="2:10" s="159" customFormat="1" ht="27.6">
      <c r="B223" s="698" t="s">
        <v>13697</v>
      </c>
      <c r="C223" s="280" t="s">
        <v>49</v>
      </c>
      <c r="D223" s="271">
        <v>89492</v>
      </c>
      <c r="E223" s="250" t="s">
        <v>10051</v>
      </c>
      <c r="F223" s="244" t="s">
        <v>211</v>
      </c>
      <c r="G223" s="249">
        <v>42</v>
      </c>
      <c r="H223" s="242">
        <f t="shared" si="61"/>
        <v>8.77</v>
      </c>
      <c r="I223" s="249">
        <f t="shared" si="62"/>
        <v>10.57</v>
      </c>
      <c r="J223" s="569">
        <f t="shared" si="63"/>
        <v>443.94</v>
      </c>
    </row>
    <row r="224" spans="2:10" s="159" customFormat="1" ht="27.6">
      <c r="B224" s="698" t="s">
        <v>13698</v>
      </c>
      <c r="C224" s="280" t="s">
        <v>49</v>
      </c>
      <c r="D224" s="271">
        <v>89497</v>
      </c>
      <c r="E224" s="250" t="s">
        <v>10054</v>
      </c>
      <c r="F224" s="244" t="s">
        <v>211</v>
      </c>
      <c r="G224" s="249">
        <v>8</v>
      </c>
      <c r="H224" s="242">
        <f t="shared" si="61"/>
        <v>14.02</v>
      </c>
      <c r="I224" s="249">
        <f t="shared" si="62"/>
        <v>16.89</v>
      </c>
      <c r="J224" s="569">
        <f t="shared" si="63"/>
        <v>135.12</v>
      </c>
    </row>
    <row r="225" spans="2:10" s="159" customFormat="1" ht="27.6">
      <c r="B225" s="698" t="s">
        <v>13699</v>
      </c>
      <c r="C225" s="280" t="s">
        <v>49</v>
      </c>
      <c r="D225" s="271">
        <v>89505</v>
      </c>
      <c r="E225" s="250" t="s">
        <v>10058</v>
      </c>
      <c r="F225" s="244" t="s">
        <v>211</v>
      </c>
      <c r="G225" s="249">
        <v>2</v>
      </c>
      <c r="H225" s="242">
        <f t="shared" si="61"/>
        <v>43.74</v>
      </c>
      <c r="I225" s="249">
        <f t="shared" si="62"/>
        <v>52.71</v>
      </c>
      <c r="J225" s="569">
        <f t="shared" si="63"/>
        <v>105.42</v>
      </c>
    </row>
    <row r="226" spans="2:10" s="159" customFormat="1" ht="29.4" customHeight="1">
      <c r="B226" s="698" t="s">
        <v>13700</v>
      </c>
      <c r="C226" s="280" t="s">
        <v>49</v>
      </c>
      <c r="D226" s="271">
        <v>89442</v>
      </c>
      <c r="E226" s="250" t="s">
        <v>10159</v>
      </c>
      <c r="F226" s="244" t="s">
        <v>211</v>
      </c>
      <c r="G226" s="249">
        <v>2</v>
      </c>
      <c r="H226" s="242">
        <f t="shared" si="61"/>
        <v>14.82</v>
      </c>
      <c r="I226" s="249">
        <f t="shared" si="62"/>
        <v>17.86</v>
      </c>
      <c r="J226" s="569">
        <f t="shared" si="63"/>
        <v>35.72</v>
      </c>
    </row>
    <row r="227" spans="2:10" s="159" customFormat="1" ht="27.6">
      <c r="B227" s="698" t="s">
        <v>13701</v>
      </c>
      <c r="C227" s="241" t="s">
        <v>49</v>
      </c>
      <c r="D227" s="271">
        <v>89622</v>
      </c>
      <c r="E227" s="250" t="s">
        <v>10161</v>
      </c>
      <c r="F227" s="244" t="s">
        <v>211</v>
      </c>
      <c r="G227" s="249">
        <v>1</v>
      </c>
      <c r="H227" s="242">
        <f t="shared" si="61"/>
        <v>14.94</v>
      </c>
      <c r="I227" s="249">
        <f t="shared" si="62"/>
        <v>18</v>
      </c>
      <c r="J227" s="569">
        <f t="shared" si="63"/>
        <v>18</v>
      </c>
    </row>
    <row r="228" spans="2:10" s="159" customFormat="1" ht="27.6">
      <c r="B228" s="698" t="s">
        <v>13702</v>
      </c>
      <c r="C228" s="280" t="s">
        <v>49</v>
      </c>
      <c r="D228" s="271">
        <v>89626</v>
      </c>
      <c r="E228" s="250" t="s">
        <v>10168</v>
      </c>
      <c r="F228" s="244" t="s">
        <v>211</v>
      </c>
      <c r="G228" s="249">
        <v>2</v>
      </c>
      <c r="H228" s="242">
        <f t="shared" si="61"/>
        <v>31.79</v>
      </c>
      <c r="I228" s="249">
        <f t="shared" si="62"/>
        <v>38.31</v>
      </c>
      <c r="J228" s="569">
        <f t="shared" si="63"/>
        <v>76.62</v>
      </c>
    </row>
    <row r="229" spans="2:10" s="159" customFormat="1" ht="27.6">
      <c r="B229" s="698" t="s">
        <v>16290</v>
      </c>
      <c r="C229" s="280" t="s">
        <v>49</v>
      </c>
      <c r="D229" s="271">
        <v>89438</v>
      </c>
      <c r="E229" s="250" t="s">
        <v>10124</v>
      </c>
      <c r="F229" s="244" t="s">
        <v>211</v>
      </c>
      <c r="G229" s="249">
        <v>6</v>
      </c>
      <c r="H229" s="242">
        <f t="shared" si="61"/>
        <v>10.86</v>
      </c>
      <c r="I229" s="249">
        <f t="shared" si="62"/>
        <v>13.09</v>
      </c>
      <c r="J229" s="569">
        <f t="shared" si="63"/>
        <v>78.540000000000006</v>
      </c>
    </row>
    <row r="230" spans="2:10" s="159" customFormat="1" ht="27.6">
      <c r="B230" s="698" t="s">
        <v>16291</v>
      </c>
      <c r="C230" s="280" t="s">
        <v>49</v>
      </c>
      <c r="D230" s="271">
        <v>89617</v>
      </c>
      <c r="E230" s="250" t="s">
        <v>10126</v>
      </c>
      <c r="F230" s="244" t="s">
        <v>211</v>
      </c>
      <c r="G230" s="249">
        <v>4</v>
      </c>
      <c r="H230" s="242">
        <f t="shared" si="61"/>
        <v>8.0399999999999991</v>
      </c>
      <c r="I230" s="249">
        <f t="shared" si="62"/>
        <v>9.69</v>
      </c>
      <c r="J230" s="569">
        <f t="shared" si="63"/>
        <v>38.76</v>
      </c>
    </row>
    <row r="231" spans="2:10" s="159" customFormat="1" ht="27.6">
      <c r="B231" s="698" t="s">
        <v>13703</v>
      </c>
      <c r="C231" s="241" t="s">
        <v>49</v>
      </c>
      <c r="D231" s="271">
        <v>89623</v>
      </c>
      <c r="E231" s="250" t="s">
        <v>10132</v>
      </c>
      <c r="F231" s="244" t="s">
        <v>211</v>
      </c>
      <c r="G231" s="249">
        <v>1</v>
      </c>
      <c r="H231" s="242">
        <f t="shared" si="61"/>
        <v>20.51</v>
      </c>
      <c r="I231" s="249">
        <f t="shared" si="62"/>
        <v>24.71</v>
      </c>
      <c r="J231" s="569">
        <f t="shared" si="63"/>
        <v>24.71</v>
      </c>
    </row>
    <row r="232" spans="2:10" s="159" customFormat="1" ht="27.6">
      <c r="B232" s="698" t="s">
        <v>13704</v>
      </c>
      <c r="C232" s="280" t="s">
        <v>49</v>
      </c>
      <c r="D232" s="271">
        <v>89628</v>
      </c>
      <c r="E232" s="250" t="s">
        <v>10136</v>
      </c>
      <c r="F232" s="244" t="s">
        <v>211</v>
      </c>
      <c r="G232" s="249">
        <v>15</v>
      </c>
      <c r="H232" s="242">
        <f t="shared" si="61"/>
        <v>50.49</v>
      </c>
      <c r="I232" s="249">
        <f t="shared" si="62"/>
        <v>60.84</v>
      </c>
      <c r="J232" s="569">
        <f t="shared" si="63"/>
        <v>912.6</v>
      </c>
    </row>
    <row r="233" spans="2:10" s="159" customFormat="1" ht="27.6">
      <c r="B233" s="698" t="s">
        <v>13705</v>
      </c>
      <c r="C233" s="280" t="s">
        <v>49</v>
      </c>
      <c r="D233" s="271">
        <v>94495</v>
      </c>
      <c r="E233" s="250" t="s">
        <v>13346</v>
      </c>
      <c r="F233" s="241" t="s">
        <v>211</v>
      </c>
      <c r="G233" s="249">
        <v>4</v>
      </c>
      <c r="H233" s="242">
        <f t="shared" si="61"/>
        <v>70.69</v>
      </c>
      <c r="I233" s="249">
        <f t="shared" si="62"/>
        <v>85.18</v>
      </c>
      <c r="J233" s="569">
        <f t="shared" si="63"/>
        <v>340.72</v>
      </c>
    </row>
    <row r="234" spans="2:10" s="159" customFormat="1" ht="27.6">
      <c r="B234" s="698" t="s">
        <v>13706</v>
      </c>
      <c r="C234" s="280" t="s">
        <v>49</v>
      </c>
      <c r="D234" s="271">
        <v>94496</v>
      </c>
      <c r="E234" s="250" t="s">
        <v>13345</v>
      </c>
      <c r="F234" s="244" t="s">
        <v>211</v>
      </c>
      <c r="G234" s="249">
        <v>2</v>
      </c>
      <c r="H234" s="242">
        <f t="shared" si="61"/>
        <v>96.3</v>
      </c>
      <c r="I234" s="249">
        <f t="shared" si="62"/>
        <v>116.04</v>
      </c>
      <c r="J234" s="569">
        <f t="shared" si="63"/>
        <v>232.08</v>
      </c>
    </row>
    <row r="235" spans="2:10" s="159" customFormat="1" ht="27.6">
      <c r="B235" s="698" t="s">
        <v>13707</v>
      </c>
      <c r="C235" s="280" t="s">
        <v>49</v>
      </c>
      <c r="D235" s="271">
        <v>94497</v>
      </c>
      <c r="E235" s="250" t="s">
        <v>13344</v>
      </c>
      <c r="F235" s="244" t="s">
        <v>211</v>
      </c>
      <c r="G235" s="249">
        <v>1</v>
      </c>
      <c r="H235" s="242">
        <f t="shared" si="61"/>
        <v>121.99</v>
      </c>
      <c r="I235" s="249">
        <f t="shared" si="62"/>
        <v>147</v>
      </c>
      <c r="J235" s="569">
        <f t="shared" si="63"/>
        <v>147</v>
      </c>
    </row>
    <row r="236" spans="2:10" s="159" customFormat="1" ht="27.6">
      <c r="B236" s="698" t="s">
        <v>13708</v>
      </c>
      <c r="C236" s="280" t="s">
        <v>49</v>
      </c>
      <c r="D236" s="271">
        <v>94498</v>
      </c>
      <c r="E236" s="250" t="s">
        <v>13350</v>
      </c>
      <c r="F236" s="244" t="s">
        <v>211</v>
      </c>
      <c r="G236" s="249">
        <v>1</v>
      </c>
      <c r="H236" s="242">
        <f t="shared" si="61"/>
        <v>168.41</v>
      </c>
      <c r="I236" s="249">
        <f t="shared" si="62"/>
        <v>202.93</v>
      </c>
      <c r="J236" s="569">
        <f t="shared" si="63"/>
        <v>202.93</v>
      </c>
    </row>
    <row r="237" spans="2:10" s="159" customFormat="1" ht="27.6">
      <c r="B237" s="698" t="s">
        <v>13709</v>
      </c>
      <c r="C237" s="280" t="s">
        <v>49</v>
      </c>
      <c r="D237" s="271">
        <v>94499</v>
      </c>
      <c r="E237" s="250" t="s">
        <v>13349</v>
      </c>
      <c r="F237" s="244" t="s">
        <v>211</v>
      </c>
      <c r="G237" s="249">
        <v>2</v>
      </c>
      <c r="H237" s="242">
        <f t="shared" si="61"/>
        <v>335.3</v>
      </c>
      <c r="I237" s="249">
        <f t="shared" si="62"/>
        <v>404.04</v>
      </c>
      <c r="J237" s="569">
        <f t="shared" si="63"/>
        <v>808.08</v>
      </c>
    </row>
    <row r="238" spans="2:10" s="159" customFormat="1" ht="28.8" customHeight="1">
      <c r="B238" s="698" t="s">
        <v>13710</v>
      </c>
      <c r="C238" s="241" t="s">
        <v>49</v>
      </c>
      <c r="D238" s="271">
        <v>89985</v>
      </c>
      <c r="E238" s="250" t="s">
        <v>275</v>
      </c>
      <c r="F238" s="244" t="s">
        <v>211</v>
      </c>
      <c r="G238" s="249">
        <v>1</v>
      </c>
      <c r="H238" s="242">
        <f t="shared" si="61"/>
        <v>103.13</v>
      </c>
      <c r="I238" s="249">
        <f t="shared" si="62"/>
        <v>124.27</v>
      </c>
      <c r="J238" s="569">
        <f t="shared" si="63"/>
        <v>124.27</v>
      </c>
    </row>
    <row r="239" spans="2:10" s="159" customFormat="1" ht="27.6">
      <c r="B239" s="698" t="s">
        <v>13711</v>
      </c>
      <c r="C239" s="280" t="s">
        <v>49</v>
      </c>
      <c r="D239" s="271">
        <v>102620</v>
      </c>
      <c r="E239" s="250" t="s">
        <v>6232</v>
      </c>
      <c r="F239" s="241" t="s">
        <v>211</v>
      </c>
      <c r="G239" s="249">
        <v>1</v>
      </c>
      <c r="H239" s="242">
        <f t="shared" si="61"/>
        <v>7468.09</v>
      </c>
      <c r="I239" s="249">
        <f t="shared" si="62"/>
        <v>8999.0499999999993</v>
      </c>
      <c r="J239" s="569">
        <f>TRUNC(G239*I239,2)</f>
        <v>8999.0499999999993</v>
      </c>
    </row>
    <row r="240" spans="2:10" s="18" customFormat="1" ht="13.8">
      <c r="B240" s="715"/>
      <c r="C240" s="727"/>
      <c r="D240" s="724"/>
      <c r="E240" s="726"/>
      <c r="F240" s="346"/>
      <c r="G240" s="347"/>
      <c r="H240" s="347"/>
      <c r="I240" s="347"/>
      <c r="J240" s="557"/>
    </row>
    <row r="241" spans="2:10" s="220" customFormat="1" ht="13.8">
      <c r="B241" s="564" t="s">
        <v>13712</v>
      </c>
      <c r="C241" s="565"/>
      <c r="D241" s="565"/>
      <c r="E241" s="705" t="s">
        <v>13713</v>
      </c>
      <c r="F241" s="565"/>
      <c r="G241" s="706"/>
      <c r="H241" s="706"/>
      <c r="I241" s="707"/>
      <c r="J241" s="568">
        <f>SUM(J242:J260)</f>
        <v>58261.149999999994</v>
      </c>
    </row>
    <row r="242" spans="2:10" s="159" customFormat="1" ht="41.4">
      <c r="B242" s="698" t="s">
        <v>13714</v>
      </c>
      <c r="C242" s="241" t="s">
        <v>49</v>
      </c>
      <c r="D242" s="241">
        <v>89711</v>
      </c>
      <c r="E242" s="240" t="s">
        <v>9946</v>
      </c>
      <c r="F242" s="241" t="s">
        <v>110</v>
      </c>
      <c r="G242" s="249">
        <v>28</v>
      </c>
      <c r="H242" s="247">
        <f t="shared" ref="H242:H260" si="64">VLOOKUP(D242,SINAPIFEV2026,5,FALSE)</f>
        <v>21.83</v>
      </c>
      <c r="I242" s="249">
        <f t="shared" ref="I242:I260" si="65">ROUND(H242*(1+$L$4),2)</f>
        <v>26.31</v>
      </c>
      <c r="J242" s="569">
        <f t="shared" ref="J242:J257" si="66">TRUNC(G242*I242,2)</f>
        <v>736.68</v>
      </c>
    </row>
    <row r="243" spans="2:10" s="159" customFormat="1" ht="41.4">
      <c r="B243" s="698" t="s">
        <v>13715</v>
      </c>
      <c r="C243" s="241" t="s">
        <v>49</v>
      </c>
      <c r="D243" s="241">
        <v>89712</v>
      </c>
      <c r="E243" s="240" t="s">
        <v>9948</v>
      </c>
      <c r="F243" s="241" t="s">
        <v>110</v>
      </c>
      <c r="G243" s="249">
        <v>25</v>
      </c>
      <c r="H243" s="247">
        <f t="shared" si="64"/>
        <v>27.05</v>
      </c>
      <c r="I243" s="249">
        <f t="shared" si="65"/>
        <v>32.6</v>
      </c>
      <c r="J243" s="569">
        <f t="shared" si="66"/>
        <v>815</v>
      </c>
    </row>
    <row r="244" spans="2:10" s="159" customFormat="1" ht="41.4">
      <c r="B244" s="698" t="s">
        <v>13716</v>
      </c>
      <c r="C244" s="241" t="s">
        <v>49</v>
      </c>
      <c r="D244" s="241">
        <v>89714</v>
      </c>
      <c r="E244" s="240" t="s">
        <v>278</v>
      </c>
      <c r="F244" s="241" t="s">
        <v>110</v>
      </c>
      <c r="G244" s="249">
        <v>77</v>
      </c>
      <c r="H244" s="247">
        <f t="shared" si="64"/>
        <v>37.69</v>
      </c>
      <c r="I244" s="249">
        <f t="shared" si="65"/>
        <v>45.42</v>
      </c>
      <c r="J244" s="569">
        <f t="shared" si="66"/>
        <v>3497.34</v>
      </c>
    </row>
    <row r="245" spans="2:10" s="159" customFormat="1" ht="27" customHeight="1">
      <c r="B245" s="698" t="s">
        <v>13717</v>
      </c>
      <c r="C245" s="241" t="s">
        <v>49</v>
      </c>
      <c r="D245" s="241">
        <v>89849</v>
      </c>
      <c r="E245" s="240" t="s">
        <v>209</v>
      </c>
      <c r="F245" s="241" t="s">
        <v>110</v>
      </c>
      <c r="G245" s="249">
        <v>2</v>
      </c>
      <c r="H245" s="247">
        <f t="shared" si="64"/>
        <v>52.27</v>
      </c>
      <c r="I245" s="249">
        <f t="shared" si="65"/>
        <v>62.99</v>
      </c>
      <c r="J245" s="569">
        <f t="shared" si="66"/>
        <v>125.98</v>
      </c>
    </row>
    <row r="246" spans="2:10" s="159" customFormat="1" ht="41.4">
      <c r="B246" s="698" t="s">
        <v>13718</v>
      </c>
      <c r="C246" s="241" t="s">
        <v>49</v>
      </c>
      <c r="D246" s="241">
        <v>89726</v>
      </c>
      <c r="E246" s="240" t="s">
        <v>9885</v>
      </c>
      <c r="F246" s="244" t="s">
        <v>211</v>
      </c>
      <c r="G246" s="249">
        <v>4</v>
      </c>
      <c r="H246" s="247">
        <f t="shared" si="64"/>
        <v>10.67</v>
      </c>
      <c r="I246" s="249">
        <f t="shared" si="65"/>
        <v>12.86</v>
      </c>
      <c r="J246" s="569">
        <f t="shared" si="66"/>
        <v>51.44</v>
      </c>
    </row>
    <row r="247" spans="2:10" s="159" customFormat="1" ht="41.4">
      <c r="B247" s="698" t="s">
        <v>13719</v>
      </c>
      <c r="C247" s="241" t="s">
        <v>49</v>
      </c>
      <c r="D247" s="241">
        <v>89724</v>
      </c>
      <c r="E247" s="240" t="s">
        <v>9894</v>
      </c>
      <c r="F247" s="241" t="s">
        <v>211</v>
      </c>
      <c r="G247" s="249">
        <v>20</v>
      </c>
      <c r="H247" s="247">
        <f t="shared" si="64"/>
        <v>10.47</v>
      </c>
      <c r="I247" s="249">
        <f t="shared" si="65"/>
        <v>12.62</v>
      </c>
      <c r="J247" s="569">
        <f t="shared" si="66"/>
        <v>252.4</v>
      </c>
    </row>
    <row r="248" spans="2:10" s="159" customFormat="1" ht="41.4">
      <c r="B248" s="698" t="s">
        <v>13720</v>
      </c>
      <c r="C248" s="241" t="s">
        <v>49</v>
      </c>
      <c r="D248" s="241">
        <v>89809</v>
      </c>
      <c r="E248" s="240" t="s">
        <v>9890</v>
      </c>
      <c r="F248" s="244" t="s">
        <v>211</v>
      </c>
      <c r="G248" s="249">
        <v>8</v>
      </c>
      <c r="H248" s="247">
        <f t="shared" si="64"/>
        <v>29.05</v>
      </c>
      <c r="I248" s="249">
        <f t="shared" si="65"/>
        <v>35.01</v>
      </c>
      <c r="J248" s="569">
        <f t="shared" si="66"/>
        <v>280.08</v>
      </c>
    </row>
    <row r="249" spans="2:10" s="159" customFormat="1" ht="41.4">
      <c r="B249" s="698" t="s">
        <v>13721</v>
      </c>
      <c r="C249" s="241" t="s">
        <v>49</v>
      </c>
      <c r="D249" s="241">
        <v>89783</v>
      </c>
      <c r="E249" s="240" t="s">
        <v>9908</v>
      </c>
      <c r="F249" s="241" t="s">
        <v>211</v>
      </c>
      <c r="G249" s="249">
        <v>9</v>
      </c>
      <c r="H249" s="247">
        <f t="shared" si="64"/>
        <v>15.09</v>
      </c>
      <c r="I249" s="249">
        <f t="shared" si="65"/>
        <v>18.18</v>
      </c>
      <c r="J249" s="569">
        <f t="shared" si="66"/>
        <v>163.62</v>
      </c>
    </row>
    <row r="250" spans="2:10" s="159" customFormat="1" ht="41.4" customHeight="1">
      <c r="B250" s="698" t="s">
        <v>13722</v>
      </c>
      <c r="C250" s="241" t="s">
        <v>49</v>
      </c>
      <c r="D250" s="241">
        <v>104345</v>
      </c>
      <c r="E250" s="240" t="s">
        <v>9902</v>
      </c>
      <c r="F250" s="244" t="s">
        <v>211</v>
      </c>
      <c r="G250" s="249">
        <v>5</v>
      </c>
      <c r="H250" s="247">
        <f t="shared" si="64"/>
        <v>41.8</v>
      </c>
      <c r="I250" s="249">
        <f t="shared" si="65"/>
        <v>50.37</v>
      </c>
      <c r="J250" s="569">
        <f t="shared" si="66"/>
        <v>251.85</v>
      </c>
    </row>
    <row r="251" spans="2:10" s="159" customFormat="1" ht="41.4">
      <c r="B251" s="698" t="s">
        <v>13723</v>
      </c>
      <c r="C251" s="241" t="s">
        <v>49</v>
      </c>
      <c r="D251" s="271">
        <v>89797</v>
      </c>
      <c r="E251" s="250" t="s">
        <v>9906</v>
      </c>
      <c r="F251" s="241" t="s">
        <v>211</v>
      </c>
      <c r="G251" s="249">
        <v>3</v>
      </c>
      <c r="H251" s="247">
        <f t="shared" si="64"/>
        <v>49.77</v>
      </c>
      <c r="I251" s="249">
        <f t="shared" si="65"/>
        <v>59.97</v>
      </c>
      <c r="J251" s="569">
        <f t="shared" si="66"/>
        <v>179.91</v>
      </c>
    </row>
    <row r="252" spans="2:10" s="159" customFormat="1" ht="41.4">
      <c r="B252" s="698" t="s">
        <v>13724</v>
      </c>
      <c r="C252" s="241" t="s">
        <v>49</v>
      </c>
      <c r="D252" s="271">
        <v>89707</v>
      </c>
      <c r="E252" s="250" t="s">
        <v>9856</v>
      </c>
      <c r="F252" s="241" t="s">
        <v>211</v>
      </c>
      <c r="G252" s="249">
        <v>4</v>
      </c>
      <c r="H252" s="247">
        <f t="shared" si="64"/>
        <v>49</v>
      </c>
      <c r="I252" s="249">
        <f t="shared" si="65"/>
        <v>59.05</v>
      </c>
      <c r="J252" s="569">
        <f t="shared" si="66"/>
        <v>236.2</v>
      </c>
    </row>
    <row r="253" spans="2:10" s="159" customFormat="1" ht="41.4">
      <c r="B253" s="698" t="s">
        <v>13725</v>
      </c>
      <c r="C253" s="241" t="s">
        <v>49</v>
      </c>
      <c r="D253" s="271">
        <v>89709</v>
      </c>
      <c r="E253" s="282" t="s">
        <v>9862</v>
      </c>
      <c r="F253" s="241" t="s">
        <v>211</v>
      </c>
      <c r="G253" s="249">
        <v>4</v>
      </c>
      <c r="H253" s="247">
        <f t="shared" si="64"/>
        <v>21.01</v>
      </c>
      <c r="I253" s="249">
        <f t="shared" si="65"/>
        <v>25.32</v>
      </c>
      <c r="J253" s="569">
        <f t="shared" si="66"/>
        <v>101.28</v>
      </c>
    </row>
    <row r="254" spans="2:10" s="165" customFormat="1" ht="41.4">
      <c r="B254" s="698" t="s">
        <v>13726</v>
      </c>
      <c r="C254" s="241" t="s">
        <v>49</v>
      </c>
      <c r="D254" s="244">
        <v>104348</v>
      </c>
      <c r="E254" s="283" t="s">
        <v>9942</v>
      </c>
      <c r="F254" s="244" t="s">
        <v>211</v>
      </c>
      <c r="G254" s="284">
        <v>4</v>
      </c>
      <c r="H254" s="247">
        <f t="shared" si="64"/>
        <v>9.76</v>
      </c>
      <c r="I254" s="249">
        <f t="shared" si="65"/>
        <v>11.76</v>
      </c>
      <c r="J254" s="569">
        <f t="shared" si="66"/>
        <v>47.04</v>
      </c>
    </row>
    <row r="255" spans="2:10" s="198" customFormat="1" ht="41.4">
      <c r="B255" s="698" t="s">
        <v>13727</v>
      </c>
      <c r="C255" s="241" t="s">
        <v>49</v>
      </c>
      <c r="D255" s="244">
        <v>97908</v>
      </c>
      <c r="E255" s="245" t="s">
        <v>6205</v>
      </c>
      <c r="F255" s="244" t="s">
        <v>211</v>
      </c>
      <c r="G255" s="284">
        <v>10</v>
      </c>
      <c r="H255" s="247">
        <f t="shared" si="64"/>
        <v>813.82</v>
      </c>
      <c r="I255" s="249">
        <f t="shared" si="65"/>
        <v>980.65</v>
      </c>
      <c r="J255" s="569">
        <f t="shared" si="66"/>
        <v>9806.5</v>
      </c>
    </row>
    <row r="256" spans="2:10" s="159" customFormat="1" ht="41.4">
      <c r="B256" s="698" t="s">
        <v>13728</v>
      </c>
      <c r="C256" s="241" t="s">
        <v>49</v>
      </c>
      <c r="D256" s="285">
        <v>98107</v>
      </c>
      <c r="E256" s="283" t="s">
        <v>6172</v>
      </c>
      <c r="F256" s="244" t="s">
        <v>211</v>
      </c>
      <c r="G256" s="284">
        <v>1</v>
      </c>
      <c r="H256" s="247">
        <f t="shared" si="64"/>
        <v>296.35000000000002</v>
      </c>
      <c r="I256" s="249">
        <f t="shared" si="65"/>
        <v>357.1</v>
      </c>
      <c r="J256" s="569">
        <f t="shared" si="66"/>
        <v>357.1</v>
      </c>
    </row>
    <row r="257" spans="2:10" s="159" customFormat="1" ht="41.4">
      <c r="B257" s="698" t="s">
        <v>13729</v>
      </c>
      <c r="C257" s="241" t="s">
        <v>49</v>
      </c>
      <c r="D257" s="281">
        <v>98101</v>
      </c>
      <c r="E257" s="248" t="s">
        <v>8661</v>
      </c>
      <c r="F257" s="244" t="s">
        <v>211</v>
      </c>
      <c r="G257" s="249">
        <v>2</v>
      </c>
      <c r="H257" s="247">
        <f t="shared" si="64"/>
        <v>9343.82</v>
      </c>
      <c r="I257" s="249">
        <f t="shared" si="65"/>
        <v>11259.3</v>
      </c>
      <c r="J257" s="569">
        <f t="shared" si="66"/>
        <v>22518.6</v>
      </c>
    </row>
    <row r="258" spans="2:10" s="159" customFormat="1" ht="41.4">
      <c r="B258" s="698" t="s">
        <v>13730</v>
      </c>
      <c r="C258" s="241" t="s">
        <v>49</v>
      </c>
      <c r="D258" s="281">
        <v>98087</v>
      </c>
      <c r="E258" s="248" t="s">
        <v>8676</v>
      </c>
      <c r="F258" s="244" t="s">
        <v>211</v>
      </c>
      <c r="G258" s="249">
        <v>1</v>
      </c>
      <c r="H258" s="247">
        <f t="shared" si="64"/>
        <v>11861.97</v>
      </c>
      <c r="I258" s="249">
        <f t="shared" si="65"/>
        <v>14293.67</v>
      </c>
      <c r="J258" s="569">
        <f>TRUNC(G258*I258,2)</f>
        <v>14293.67</v>
      </c>
    </row>
    <row r="259" spans="2:10" s="159" customFormat="1" ht="41.4">
      <c r="B259" s="698" t="s">
        <v>13731</v>
      </c>
      <c r="C259" s="241" t="s">
        <v>49</v>
      </c>
      <c r="D259" s="281">
        <v>106004</v>
      </c>
      <c r="E259" s="248" t="s">
        <v>6270</v>
      </c>
      <c r="F259" s="241" t="s">
        <v>110</v>
      </c>
      <c r="G259" s="249">
        <v>8.42</v>
      </c>
      <c r="H259" s="247">
        <f t="shared" si="64"/>
        <v>190.28</v>
      </c>
      <c r="I259" s="249">
        <f t="shared" si="65"/>
        <v>229.29</v>
      </c>
      <c r="J259" s="569">
        <f>TRUNC(G259*I259,2)</f>
        <v>1930.62</v>
      </c>
    </row>
    <row r="260" spans="2:10" s="159" customFormat="1" ht="41.4">
      <c r="B260" s="698" t="s">
        <v>13879</v>
      </c>
      <c r="C260" s="241" t="s">
        <v>49</v>
      </c>
      <c r="D260" s="281">
        <v>103002</v>
      </c>
      <c r="E260" s="248" t="s">
        <v>6303</v>
      </c>
      <c r="F260" s="241" t="s">
        <v>211</v>
      </c>
      <c r="G260" s="249">
        <v>8.42</v>
      </c>
      <c r="H260" s="247">
        <f t="shared" si="64"/>
        <v>257.82</v>
      </c>
      <c r="I260" s="249">
        <f t="shared" si="65"/>
        <v>310.67</v>
      </c>
      <c r="J260" s="569">
        <f>TRUNC(G260*I260,2)</f>
        <v>2615.84</v>
      </c>
    </row>
    <row r="261" spans="2:10" s="18" customFormat="1" ht="13.8">
      <c r="B261" s="715"/>
      <c r="C261" s="727"/>
      <c r="D261" s="728"/>
      <c r="E261" s="726"/>
      <c r="F261" s="346"/>
      <c r="G261" s="347"/>
      <c r="H261" s="347"/>
      <c r="I261" s="347"/>
      <c r="J261" s="557"/>
    </row>
    <row r="262" spans="2:10" s="202" customFormat="1" ht="13.8">
      <c r="B262" s="564" t="s">
        <v>13732</v>
      </c>
      <c r="C262" s="565"/>
      <c r="D262" s="565"/>
      <c r="E262" s="705" t="s">
        <v>13733</v>
      </c>
      <c r="F262" s="565"/>
      <c r="G262" s="706"/>
      <c r="H262" s="706"/>
      <c r="I262" s="706"/>
      <c r="J262" s="568">
        <f>SUM(J263:J278)</f>
        <v>30358.41</v>
      </c>
    </row>
    <row r="263" spans="2:10" s="159" customFormat="1" ht="27.6">
      <c r="B263" s="698" t="s">
        <v>13734</v>
      </c>
      <c r="C263" s="241" t="s">
        <v>313</v>
      </c>
      <c r="D263" s="156" t="s">
        <v>13882</v>
      </c>
      <c r="E263" s="282" t="s">
        <v>16292</v>
      </c>
      <c r="F263" s="241" t="s">
        <v>211</v>
      </c>
      <c r="G263" s="249">
        <v>2</v>
      </c>
      <c r="H263" s="247">
        <f>'COMPOSIÇÕES - SEM DESONERAÇÃO'!H370</f>
        <v>174.11</v>
      </c>
      <c r="I263" s="249">
        <f t="shared" ref="I263:I278" si="67">ROUND(H263*(1+$L$4),2)</f>
        <v>209.8</v>
      </c>
      <c r="J263" s="569">
        <f>TRUNC(G263*I263,2)</f>
        <v>419.6</v>
      </c>
    </row>
    <row r="264" spans="2:10" s="159" customFormat="1" ht="41.4">
      <c r="B264" s="698" t="s">
        <v>13735</v>
      </c>
      <c r="C264" s="241" t="s">
        <v>49</v>
      </c>
      <c r="D264" s="271">
        <v>86931</v>
      </c>
      <c r="E264" s="240" t="s">
        <v>15453</v>
      </c>
      <c r="F264" s="241" t="s">
        <v>211</v>
      </c>
      <c r="G264" s="249">
        <v>8</v>
      </c>
      <c r="H264" s="247">
        <f t="shared" ref="H264:H272" si="68">VLOOKUP(D264,SINAPIFEV2026,5,FALSE)</f>
        <v>529.77</v>
      </c>
      <c r="I264" s="249">
        <f t="shared" si="67"/>
        <v>638.37</v>
      </c>
      <c r="J264" s="569">
        <f t="shared" ref="J264:J276" si="69">TRUNC(G264*I264,2)</f>
        <v>5106.96</v>
      </c>
    </row>
    <row r="265" spans="2:10" s="159" customFormat="1" ht="27.6" customHeight="1">
      <c r="B265" s="698" t="s">
        <v>13736</v>
      </c>
      <c r="C265" s="241" t="s">
        <v>49</v>
      </c>
      <c r="D265" s="271">
        <v>100858</v>
      </c>
      <c r="E265" s="240" t="s">
        <v>15516</v>
      </c>
      <c r="F265" s="241" t="s">
        <v>211</v>
      </c>
      <c r="G265" s="249">
        <v>1</v>
      </c>
      <c r="H265" s="242">
        <f t="shared" si="68"/>
        <v>860.73</v>
      </c>
      <c r="I265" s="249">
        <f t="shared" si="67"/>
        <v>1037.18</v>
      </c>
      <c r="J265" s="569">
        <f t="shared" si="69"/>
        <v>1037.18</v>
      </c>
    </row>
    <row r="266" spans="2:10" s="159" customFormat="1" ht="55.2">
      <c r="B266" s="698" t="s">
        <v>13737</v>
      </c>
      <c r="C266" s="241" t="s">
        <v>49</v>
      </c>
      <c r="D266" s="241">
        <v>86939</v>
      </c>
      <c r="E266" s="240" t="s">
        <v>15507</v>
      </c>
      <c r="F266" s="241" t="s">
        <v>211</v>
      </c>
      <c r="G266" s="249">
        <v>5</v>
      </c>
      <c r="H266" s="242">
        <f t="shared" si="68"/>
        <v>476.03</v>
      </c>
      <c r="I266" s="249">
        <f t="shared" si="67"/>
        <v>573.62</v>
      </c>
      <c r="J266" s="569">
        <f t="shared" si="69"/>
        <v>2868.1</v>
      </c>
    </row>
    <row r="267" spans="2:10" s="159" customFormat="1" ht="41.4">
      <c r="B267" s="698" t="s">
        <v>13738</v>
      </c>
      <c r="C267" s="241" t="s">
        <v>49</v>
      </c>
      <c r="D267" s="241">
        <v>86938</v>
      </c>
      <c r="E267" s="240" t="s">
        <v>15489</v>
      </c>
      <c r="F267" s="241" t="s">
        <v>211</v>
      </c>
      <c r="G267" s="249">
        <v>6</v>
      </c>
      <c r="H267" s="242">
        <f t="shared" si="68"/>
        <v>525.45000000000005</v>
      </c>
      <c r="I267" s="249">
        <f t="shared" si="67"/>
        <v>633.16999999999996</v>
      </c>
      <c r="J267" s="569">
        <f t="shared" si="69"/>
        <v>3799.02</v>
      </c>
    </row>
    <row r="268" spans="2:10" s="198" customFormat="1" ht="27.6">
      <c r="B268" s="698" t="s">
        <v>13739</v>
      </c>
      <c r="C268" s="241" t="s">
        <v>49</v>
      </c>
      <c r="D268" s="241">
        <v>106779</v>
      </c>
      <c r="E268" s="240" t="s">
        <v>15551</v>
      </c>
      <c r="F268" s="241" t="s">
        <v>211</v>
      </c>
      <c r="G268" s="249">
        <v>13</v>
      </c>
      <c r="H268" s="242">
        <f t="shared" si="68"/>
        <v>172.92</v>
      </c>
      <c r="I268" s="249">
        <f t="shared" si="67"/>
        <v>208.37</v>
      </c>
      <c r="J268" s="569">
        <f t="shared" si="69"/>
        <v>2708.81</v>
      </c>
    </row>
    <row r="269" spans="2:10" s="159" customFormat="1" ht="27.6">
      <c r="B269" s="698" t="s">
        <v>13740</v>
      </c>
      <c r="C269" s="241" t="s">
        <v>49</v>
      </c>
      <c r="D269" s="241">
        <v>95544</v>
      </c>
      <c r="E269" s="240" t="s">
        <v>15518</v>
      </c>
      <c r="F269" s="241" t="s">
        <v>211</v>
      </c>
      <c r="G269" s="249">
        <v>8</v>
      </c>
      <c r="H269" s="242">
        <f t="shared" si="68"/>
        <v>80.13</v>
      </c>
      <c r="I269" s="249">
        <f t="shared" si="67"/>
        <v>96.56</v>
      </c>
      <c r="J269" s="569">
        <f t="shared" si="69"/>
        <v>772.48</v>
      </c>
    </row>
    <row r="270" spans="2:10" s="159" customFormat="1" ht="27.6">
      <c r="B270" s="698" t="s">
        <v>13741</v>
      </c>
      <c r="C270" s="241" t="s">
        <v>49</v>
      </c>
      <c r="D270" s="271">
        <v>100868</v>
      </c>
      <c r="E270" s="250" t="s">
        <v>15483</v>
      </c>
      <c r="F270" s="241" t="s">
        <v>211</v>
      </c>
      <c r="G270" s="249">
        <v>4</v>
      </c>
      <c r="H270" s="242">
        <f t="shared" si="68"/>
        <v>385.23</v>
      </c>
      <c r="I270" s="249">
        <f t="shared" si="67"/>
        <v>464.2</v>
      </c>
      <c r="J270" s="569">
        <f t="shared" si="69"/>
        <v>1856.8</v>
      </c>
    </row>
    <row r="271" spans="2:10" s="159" customFormat="1" ht="27.6">
      <c r="B271" s="698" t="s">
        <v>13742</v>
      </c>
      <c r="C271" s="241" t="s">
        <v>49</v>
      </c>
      <c r="D271" s="271">
        <v>100864</v>
      </c>
      <c r="E271" s="250" t="s">
        <v>15474</v>
      </c>
      <c r="F271" s="241" t="s">
        <v>211</v>
      </c>
      <c r="G271" s="249">
        <v>2</v>
      </c>
      <c r="H271" s="242">
        <f t="shared" si="68"/>
        <v>707.76</v>
      </c>
      <c r="I271" s="249">
        <f t="shared" si="67"/>
        <v>852.85</v>
      </c>
      <c r="J271" s="569">
        <f t="shared" si="69"/>
        <v>1705.7</v>
      </c>
    </row>
    <row r="272" spans="2:10" s="159" customFormat="1" ht="27.6">
      <c r="B272" s="698" t="s">
        <v>13743</v>
      </c>
      <c r="C272" s="241" t="s">
        <v>49</v>
      </c>
      <c r="D272" s="271">
        <v>106765</v>
      </c>
      <c r="E272" s="240" t="s">
        <v>15498</v>
      </c>
      <c r="F272" s="241" t="s">
        <v>211</v>
      </c>
      <c r="G272" s="249">
        <v>10</v>
      </c>
      <c r="H272" s="242">
        <f t="shared" si="68"/>
        <v>60.28</v>
      </c>
      <c r="I272" s="249">
        <f t="shared" si="67"/>
        <v>72.64</v>
      </c>
      <c r="J272" s="569">
        <f t="shared" si="69"/>
        <v>726.4</v>
      </c>
    </row>
    <row r="273" spans="2:10" s="198" customFormat="1" ht="27.6">
      <c r="B273" s="698" t="s">
        <v>13744</v>
      </c>
      <c r="C273" s="241" t="s">
        <v>49</v>
      </c>
      <c r="D273" s="241">
        <v>95547</v>
      </c>
      <c r="E273" s="240" t="s">
        <v>15525</v>
      </c>
      <c r="F273" s="241" t="s">
        <v>211</v>
      </c>
      <c r="G273" s="249">
        <v>10</v>
      </c>
      <c r="H273" s="242">
        <f>VLOOKUP(D273,SINAPIFEV2026,5,FALSE)</f>
        <v>51.48</v>
      </c>
      <c r="I273" s="249">
        <f t="shared" si="67"/>
        <v>62.03</v>
      </c>
      <c r="J273" s="569">
        <f t="shared" si="69"/>
        <v>620.29999999999995</v>
      </c>
    </row>
    <row r="274" spans="2:10" s="159" customFormat="1" ht="40.200000000000003" customHeight="1">
      <c r="B274" s="698" t="s">
        <v>13745</v>
      </c>
      <c r="C274" s="241" t="s">
        <v>49</v>
      </c>
      <c r="D274" s="241">
        <v>86919</v>
      </c>
      <c r="E274" s="240" t="s">
        <v>15532</v>
      </c>
      <c r="F274" s="241" t="s">
        <v>211</v>
      </c>
      <c r="G274" s="249">
        <v>1</v>
      </c>
      <c r="H274" s="242">
        <f>VLOOKUP(D274,SINAPIFEV2026,5,FALSE)</f>
        <v>1004.53</v>
      </c>
      <c r="I274" s="249">
        <f t="shared" si="67"/>
        <v>1210.46</v>
      </c>
      <c r="J274" s="569">
        <f t="shared" si="69"/>
        <v>1210.46</v>
      </c>
    </row>
    <row r="275" spans="2:10" s="159" customFormat="1" ht="41.4">
      <c r="B275" s="698" t="s">
        <v>13746</v>
      </c>
      <c r="C275" s="241" t="s">
        <v>49</v>
      </c>
      <c r="D275" s="241">
        <v>86936</v>
      </c>
      <c r="E275" s="240" t="s">
        <v>15487</v>
      </c>
      <c r="F275" s="241" t="s">
        <v>211</v>
      </c>
      <c r="G275" s="249">
        <v>8</v>
      </c>
      <c r="H275" s="242">
        <f>VLOOKUP(D275,SINAPIFEV2026,5,FALSE)</f>
        <v>603.4</v>
      </c>
      <c r="I275" s="249">
        <f t="shared" si="67"/>
        <v>727.1</v>
      </c>
      <c r="J275" s="569">
        <f t="shared" si="69"/>
        <v>5816.8</v>
      </c>
    </row>
    <row r="276" spans="2:10" s="159" customFormat="1" ht="31.8" customHeight="1">
      <c r="B276" s="698" t="s">
        <v>13747</v>
      </c>
      <c r="C276" s="241" t="s">
        <v>49</v>
      </c>
      <c r="D276" s="156">
        <v>86909</v>
      </c>
      <c r="E276" s="240" t="s">
        <v>15557</v>
      </c>
      <c r="F276" s="241" t="s">
        <v>211</v>
      </c>
      <c r="G276" s="249">
        <v>6</v>
      </c>
      <c r="H276" s="242">
        <f>VLOOKUP(D276,SINAPIFEV2026,5,FALSE)</f>
        <v>150.08000000000001</v>
      </c>
      <c r="I276" s="249">
        <f t="shared" si="67"/>
        <v>180.85</v>
      </c>
      <c r="J276" s="569">
        <f t="shared" si="69"/>
        <v>1085.0999999999999</v>
      </c>
    </row>
    <row r="277" spans="2:10" s="198" customFormat="1" ht="27.6">
      <c r="B277" s="698" t="s">
        <v>13748</v>
      </c>
      <c r="C277" s="241" t="s">
        <v>49</v>
      </c>
      <c r="D277" s="281">
        <v>100860</v>
      </c>
      <c r="E277" s="250" t="s">
        <v>15486</v>
      </c>
      <c r="F277" s="241" t="s">
        <v>211</v>
      </c>
      <c r="G277" s="249">
        <v>1</v>
      </c>
      <c r="H277" s="242">
        <f>VLOOKUP(D277,SINAPIFEV2026,5,FALSE)</f>
        <v>155.35</v>
      </c>
      <c r="I277" s="249">
        <f t="shared" si="67"/>
        <v>187.2</v>
      </c>
      <c r="J277" s="569">
        <f>TRUNC(G277*I277,2)</f>
        <v>187.2</v>
      </c>
    </row>
    <row r="278" spans="2:10" s="159" customFormat="1" ht="13.8">
      <c r="B278" s="698" t="s">
        <v>13749</v>
      </c>
      <c r="C278" s="241" t="s">
        <v>313</v>
      </c>
      <c r="D278" s="156" t="s">
        <v>13886</v>
      </c>
      <c r="E278" s="248" t="s">
        <v>13885</v>
      </c>
      <c r="F278" s="241" t="s">
        <v>211</v>
      </c>
      <c r="G278" s="249">
        <v>5</v>
      </c>
      <c r="H278" s="242">
        <f>'COMPOSIÇÕES - SEM DESONERAÇÃO'!H388</f>
        <v>72.61</v>
      </c>
      <c r="I278" s="249">
        <f t="shared" si="67"/>
        <v>87.5</v>
      </c>
      <c r="J278" s="569">
        <f>TRUNC(G278*I278,2)</f>
        <v>437.5</v>
      </c>
    </row>
    <row r="279" spans="2:10" s="18" customFormat="1" ht="13.8">
      <c r="B279" s="715"/>
      <c r="C279" s="346"/>
      <c r="D279" s="346"/>
      <c r="E279" s="729"/>
      <c r="F279" s="346"/>
      <c r="G279" s="347"/>
      <c r="H279" s="708"/>
      <c r="I279" s="347"/>
      <c r="J279" s="557"/>
    </row>
    <row r="280" spans="2:10" s="18" customFormat="1" ht="13.8">
      <c r="B280" s="564" t="s">
        <v>13750</v>
      </c>
      <c r="C280" s="565"/>
      <c r="D280" s="565"/>
      <c r="E280" s="705" t="s">
        <v>13751</v>
      </c>
      <c r="F280" s="565"/>
      <c r="G280" s="706"/>
      <c r="H280" s="706"/>
      <c r="I280" s="706"/>
      <c r="J280" s="568">
        <f>SUM(J281:J286)</f>
        <v>1159.75</v>
      </c>
    </row>
    <row r="281" spans="2:10" s="159" customFormat="1" ht="41.4">
      <c r="B281" s="698" t="s">
        <v>13752</v>
      </c>
      <c r="C281" s="241" t="s">
        <v>49</v>
      </c>
      <c r="D281" s="287">
        <v>94970</v>
      </c>
      <c r="E281" s="286" t="s">
        <v>12222</v>
      </c>
      <c r="F281" s="241" t="s">
        <v>217</v>
      </c>
      <c r="G281" s="249">
        <v>0.8</v>
      </c>
      <c r="H281" s="247">
        <f>VLOOKUP(D281,SINAPIFEV2026,5,FALSE)</f>
        <v>540.76</v>
      </c>
      <c r="I281" s="249">
        <f t="shared" ref="I281:I286" si="70">ROUND(H281*(1+$L$4),2)</f>
        <v>651.62</v>
      </c>
      <c r="J281" s="569">
        <f t="shared" ref="J281:J286" si="71">TRUNC(G281*I281,2)</f>
        <v>521.29</v>
      </c>
    </row>
    <row r="282" spans="2:10" s="198" customFormat="1" ht="27.6">
      <c r="B282" s="698" t="s">
        <v>13753</v>
      </c>
      <c r="C282" s="241" t="s">
        <v>313</v>
      </c>
      <c r="D282" s="156" t="s">
        <v>13889</v>
      </c>
      <c r="E282" s="286" t="s">
        <v>13890</v>
      </c>
      <c r="F282" s="241" t="s">
        <v>109</v>
      </c>
      <c r="G282" s="249">
        <v>0.16</v>
      </c>
      <c r="H282" s="247">
        <f>'COMPOSIÇÕES - SEM DESONERAÇÃO'!H407</f>
        <v>423.98</v>
      </c>
      <c r="I282" s="249">
        <f t="shared" si="70"/>
        <v>510.9</v>
      </c>
      <c r="J282" s="569">
        <f t="shared" si="71"/>
        <v>81.739999999999995</v>
      </c>
    </row>
    <row r="283" spans="2:10" s="159" customFormat="1" ht="41.4">
      <c r="B283" s="698" t="s">
        <v>13754</v>
      </c>
      <c r="C283" s="241" t="s">
        <v>49</v>
      </c>
      <c r="D283" s="287">
        <v>92688</v>
      </c>
      <c r="E283" s="286" t="s">
        <v>15307</v>
      </c>
      <c r="F283" s="241" t="s">
        <v>110</v>
      </c>
      <c r="G283" s="249">
        <v>7.2</v>
      </c>
      <c r="H283" s="247">
        <f>VLOOKUP(D283,SINAPIFEV2026,5,FALSE)</f>
        <v>36.729999999999997</v>
      </c>
      <c r="I283" s="249">
        <f t="shared" si="70"/>
        <v>44.26</v>
      </c>
      <c r="J283" s="569">
        <f t="shared" si="71"/>
        <v>318.67</v>
      </c>
    </row>
    <row r="284" spans="2:10" s="159" customFormat="1" ht="41.4">
      <c r="B284" s="698" t="s">
        <v>13755</v>
      </c>
      <c r="C284" s="241" t="s">
        <v>49</v>
      </c>
      <c r="D284" s="241">
        <v>103808</v>
      </c>
      <c r="E284" s="240" t="s">
        <v>10598</v>
      </c>
      <c r="F284" s="241" t="s">
        <v>211</v>
      </c>
      <c r="G284" s="249">
        <v>2</v>
      </c>
      <c r="H284" s="247">
        <f>VLOOKUP(D284,SINAPIFEV2026,5,FALSE)</f>
        <v>37.159999999999997</v>
      </c>
      <c r="I284" s="249">
        <f>ROUND(H284*(1+$L$4),2)</f>
        <v>44.78</v>
      </c>
      <c r="J284" s="569">
        <f>TRUNC(G284*I284,2)</f>
        <v>89.56</v>
      </c>
    </row>
    <row r="285" spans="2:10" s="159" customFormat="1" ht="28.2" customHeight="1">
      <c r="B285" s="698" t="s">
        <v>13756</v>
      </c>
      <c r="C285" s="241" t="s">
        <v>49</v>
      </c>
      <c r="D285" s="241">
        <v>103029</v>
      </c>
      <c r="E285" s="240" t="s">
        <v>13361</v>
      </c>
      <c r="F285" s="241" t="s">
        <v>211</v>
      </c>
      <c r="G285" s="288">
        <v>1</v>
      </c>
      <c r="H285" s="247">
        <f>VLOOKUP(D285,SINAPIFEV2026,5,FALSE)</f>
        <v>52.22</v>
      </c>
      <c r="I285" s="249">
        <f t="shared" si="70"/>
        <v>62.93</v>
      </c>
      <c r="J285" s="569">
        <f t="shared" si="71"/>
        <v>62.93</v>
      </c>
    </row>
    <row r="286" spans="2:10" s="159" customFormat="1" ht="27.6">
      <c r="B286" s="698" t="s">
        <v>13757</v>
      </c>
      <c r="C286" s="241" t="s">
        <v>49</v>
      </c>
      <c r="D286" s="241">
        <v>95249</v>
      </c>
      <c r="E286" s="240" t="s">
        <v>13378</v>
      </c>
      <c r="F286" s="241" t="s">
        <v>211</v>
      </c>
      <c r="G286" s="288">
        <v>1</v>
      </c>
      <c r="H286" s="247">
        <f>VLOOKUP(D286,SINAPIFEV2026,5,FALSE)</f>
        <v>71</v>
      </c>
      <c r="I286" s="249">
        <f t="shared" si="70"/>
        <v>85.56</v>
      </c>
      <c r="J286" s="569">
        <f t="shared" si="71"/>
        <v>85.56</v>
      </c>
    </row>
    <row r="287" spans="2:10" s="18" customFormat="1" ht="13.8">
      <c r="B287" s="715"/>
      <c r="C287" s="346"/>
      <c r="D287" s="346"/>
      <c r="E287" s="717"/>
      <c r="F287" s="346"/>
      <c r="G287" s="347"/>
      <c r="H287" s="347"/>
      <c r="I287" s="347"/>
      <c r="J287" s="557"/>
    </row>
    <row r="288" spans="2:10" s="18" customFormat="1" ht="13.8">
      <c r="B288" s="564" t="s">
        <v>13758</v>
      </c>
      <c r="C288" s="565"/>
      <c r="D288" s="565"/>
      <c r="E288" s="705" t="s">
        <v>13759</v>
      </c>
      <c r="F288" s="565"/>
      <c r="G288" s="706"/>
      <c r="H288" s="706"/>
      <c r="I288" s="706"/>
      <c r="J288" s="568">
        <f>SUM(J289:J291)</f>
        <v>3656.87</v>
      </c>
    </row>
    <row r="289" spans="2:10" s="198" customFormat="1" ht="27.6">
      <c r="B289" s="698" t="s">
        <v>13760</v>
      </c>
      <c r="C289" s="241" t="s">
        <v>49</v>
      </c>
      <c r="D289" s="287">
        <v>101909</v>
      </c>
      <c r="E289" s="286" t="s">
        <v>15139</v>
      </c>
      <c r="F289" s="241" t="s">
        <v>211</v>
      </c>
      <c r="G289" s="249">
        <v>5</v>
      </c>
      <c r="H289" s="247">
        <f>VLOOKUP(D289,SINAPIFEV2026,5,FALSE)</f>
        <v>315.37</v>
      </c>
      <c r="I289" s="249">
        <f>ROUND(H289*(1+$L$4),2)</f>
        <v>380.02</v>
      </c>
      <c r="J289" s="569">
        <f>TRUNC(G289*I289,2)</f>
        <v>1900.1</v>
      </c>
    </row>
    <row r="290" spans="2:10" s="159" customFormat="1" ht="27.6">
      <c r="B290" s="698" t="s">
        <v>13761</v>
      </c>
      <c r="C290" s="241" t="s">
        <v>49</v>
      </c>
      <c r="D290" s="287">
        <v>97599</v>
      </c>
      <c r="E290" s="286" t="s">
        <v>8957</v>
      </c>
      <c r="F290" s="241" t="s">
        <v>211</v>
      </c>
      <c r="G290" s="249">
        <v>16</v>
      </c>
      <c r="H290" s="247">
        <f>VLOOKUP(D290,SINAPIFEV2026,5,FALSE)</f>
        <v>24.1</v>
      </c>
      <c r="I290" s="249">
        <f>ROUND(H290*(1+$L$4),2)</f>
        <v>29.04</v>
      </c>
      <c r="J290" s="569">
        <f>TRUNC(G290*I290,2)</f>
        <v>464.64</v>
      </c>
    </row>
    <row r="291" spans="2:10" s="159" customFormat="1" ht="27.6">
      <c r="B291" s="698" t="s">
        <v>13762</v>
      </c>
      <c r="C291" s="241" t="s">
        <v>313</v>
      </c>
      <c r="D291" s="156" t="s">
        <v>16295</v>
      </c>
      <c r="E291" s="286" t="s">
        <v>13896</v>
      </c>
      <c r="F291" s="241" t="s">
        <v>211</v>
      </c>
      <c r="G291" s="249">
        <v>21</v>
      </c>
      <c r="H291" s="247">
        <f>'COMPOSIÇÕES - SEM DESONERAÇÃO'!H424</f>
        <v>51.06</v>
      </c>
      <c r="I291" s="249">
        <f>ROUND(H291*(1+$L$4),2)</f>
        <v>61.53</v>
      </c>
      <c r="J291" s="569">
        <f>TRUNC(G291*I291,2)</f>
        <v>1292.1300000000001</v>
      </c>
    </row>
    <row r="292" spans="2:10" s="18" customFormat="1" ht="13.8">
      <c r="B292" s="715"/>
      <c r="C292" s="346"/>
      <c r="D292" s="346"/>
      <c r="E292" s="717"/>
      <c r="F292" s="346"/>
      <c r="G292" s="347"/>
      <c r="H292" s="708"/>
      <c r="I292" s="347"/>
      <c r="J292" s="557"/>
    </row>
    <row r="293" spans="2:10" s="18" customFormat="1" ht="13.8">
      <c r="B293" s="564" t="s">
        <v>13763</v>
      </c>
      <c r="C293" s="565"/>
      <c r="D293" s="565"/>
      <c r="E293" s="705" t="s">
        <v>13764</v>
      </c>
      <c r="F293" s="565"/>
      <c r="G293" s="706"/>
      <c r="H293" s="706"/>
      <c r="I293" s="706"/>
      <c r="J293" s="568">
        <f>SUM(J294:J342)</f>
        <v>118746.61</v>
      </c>
    </row>
    <row r="294" spans="2:10" s="18" customFormat="1" ht="13.8">
      <c r="B294" s="710" t="s">
        <v>13765</v>
      </c>
      <c r="C294" s="720"/>
      <c r="D294" s="720"/>
      <c r="E294" s="721" t="s">
        <v>13766</v>
      </c>
      <c r="F294" s="720"/>
      <c r="G294" s="713"/>
      <c r="H294" s="713"/>
      <c r="I294" s="713"/>
      <c r="J294" s="714"/>
    </row>
    <row r="295" spans="2:10" s="159" customFormat="1" ht="41.4">
      <c r="B295" s="698" t="s">
        <v>13767</v>
      </c>
      <c r="C295" s="241" t="s">
        <v>49</v>
      </c>
      <c r="D295" s="241">
        <v>101875</v>
      </c>
      <c r="E295" s="240" t="s">
        <v>9290</v>
      </c>
      <c r="F295" s="241" t="s">
        <v>211</v>
      </c>
      <c r="G295" s="249">
        <v>2</v>
      </c>
      <c r="H295" s="242">
        <f t="shared" ref="H295:H306" si="72">VLOOKUP(D295,SINAPIFEV2026,5,FALSE)</f>
        <v>388.83</v>
      </c>
      <c r="I295" s="249">
        <f t="shared" ref="I295:I306" si="73">ROUND(H295*(1+$L$4),2)</f>
        <v>468.54</v>
      </c>
      <c r="J295" s="569">
        <f t="shared" ref="J295:J306" si="74">TRUNC(G295*I295,2)</f>
        <v>937.08</v>
      </c>
    </row>
    <row r="296" spans="2:10" s="159" customFormat="1" ht="41.4">
      <c r="B296" s="698" t="s">
        <v>13768</v>
      </c>
      <c r="C296" s="241" t="s">
        <v>49</v>
      </c>
      <c r="D296" s="271">
        <v>101883</v>
      </c>
      <c r="E296" s="250" t="s">
        <v>9291</v>
      </c>
      <c r="F296" s="241" t="s">
        <v>211</v>
      </c>
      <c r="G296" s="249">
        <v>1</v>
      </c>
      <c r="H296" s="242">
        <f t="shared" si="72"/>
        <v>520.91</v>
      </c>
      <c r="I296" s="249">
        <f t="shared" si="73"/>
        <v>627.70000000000005</v>
      </c>
      <c r="J296" s="569">
        <f t="shared" si="74"/>
        <v>627.70000000000005</v>
      </c>
    </row>
    <row r="297" spans="2:10" s="159" customFormat="1" ht="41.4">
      <c r="B297" s="698" t="s">
        <v>13769</v>
      </c>
      <c r="C297" s="241" t="s">
        <v>49</v>
      </c>
      <c r="D297" s="271">
        <v>100560</v>
      </c>
      <c r="E297" s="250" t="s">
        <v>12567</v>
      </c>
      <c r="F297" s="241" t="s">
        <v>211</v>
      </c>
      <c r="G297" s="249">
        <v>1</v>
      </c>
      <c r="H297" s="242">
        <f t="shared" si="72"/>
        <v>75.680000000000007</v>
      </c>
      <c r="I297" s="249">
        <f t="shared" si="73"/>
        <v>91.19</v>
      </c>
      <c r="J297" s="569">
        <f t="shared" si="74"/>
        <v>91.19</v>
      </c>
    </row>
    <row r="298" spans="2:10" s="159" customFormat="1" ht="27.6">
      <c r="B298" s="698" t="s">
        <v>13770</v>
      </c>
      <c r="C298" s="241" t="s">
        <v>49</v>
      </c>
      <c r="D298" s="271">
        <v>101938</v>
      </c>
      <c r="E298" s="250" t="s">
        <v>9222</v>
      </c>
      <c r="F298" s="241" t="s">
        <v>211</v>
      </c>
      <c r="G298" s="249">
        <v>1</v>
      </c>
      <c r="H298" s="242">
        <f t="shared" si="72"/>
        <v>184.47</v>
      </c>
      <c r="I298" s="249">
        <f t="shared" si="73"/>
        <v>222.29</v>
      </c>
      <c r="J298" s="569">
        <f t="shared" si="74"/>
        <v>222.29</v>
      </c>
    </row>
    <row r="299" spans="2:10" s="159" customFormat="1" ht="27.6">
      <c r="B299" s="698" t="s">
        <v>13771</v>
      </c>
      <c r="C299" s="241" t="s">
        <v>49</v>
      </c>
      <c r="D299" s="241">
        <v>93653</v>
      </c>
      <c r="E299" s="240" t="s">
        <v>9249</v>
      </c>
      <c r="F299" s="241" t="s">
        <v>211</v>
      </c>
      <c r="G299" s="249">
        <v>6</v>
      </c>
      <c r="H299" s="242">
        <f t="shared" si="72"/>
        <v>13.15</v>
      </c>
      <c r="I299" s="249">
        <f t="shared" si="73"/>
        <v>15.85</v>
      </c>
      <c r="J299" s="569">
        <f t="shared" si="74"/>
        <v>95.1</v>
      </c>
    </row>
    <row r="300" spans="2:10" s="159" customFormat="1" ht="27.6">
      <c r="B300" s="698" t="s">
        <v>13772</v>
      </c>
      <c r="C300" s="241" t="s">
        <v>49</v>
      </c>
      <c r="D300" s="241">
        <v>93656</v>
      </c>
      <c r="E300" s="250" t="s">
        <v>9252</v>
      </c>
      <c r="F300" s="241" t="s">
        <v>211</v>
      </c>
      <c r="G300" s="249">
        <v>1</v>
      </c>
      <c r="H300" s="242">
        <f t="shared" si="72"/>
        <v>15.09</v>
      </c>
      <c r="I300" s="249">
        <f t="shared" si="73"/>
        <v>18.18</v>
      </c>
      <c r="J300" s="569">
        <f t="shared" si="74"/>
        <v>18.18</v>
      </c>
    </row>
    <row r="301" spans="2:10" s="198" customFormat="1" ht="27.6">
      <c r="B301" s="698" t="s">
        <v>13773</v>
      </c>
      <c r="C301" s="241" t="s">
        <v>49</v>
      </c>
      <c r="D301" s="241">
        <v>93657</v>
      </c>
      <c r="E301" s="250" t="s">
        <v>9253</v>
      </c>
      <c r="F301" s="241" t="s">
        <v>211</v>
      </c>
      <c r="G301" s="249">
        <v>2</v>
      </c>
      <c r="H301" s="242">
        <f t="shared" si="72"/>
        <v>16.72</v>
      </c>
      <c r="I301" s="249">
        <f t="shared" si="73"/>
        <v>20.149999999999999</v>
      </c>
      <c r="J301" s="569">
        <f t="shared" si="74"/>
        <v>40.299999999999997</v>
      </c>
    </row>
    <row r="302" spans="2:10" s="159" customFormat="1" ht="27.6">
      <c r="B302" s="698" t="s">
        <v>13774</v>
      </c>
      <c r="C302" s="241" t="s">
        <v>49</v>
      </c>
      <c r="D302" s="241">
        <v>106027</v>
      </c>
      <c r="E302" s="240" t="s">
        <v>9276</v>
      </c>
      <c r="F302" s="241" t="s">
        <v>211</v>
      </c>
      <c r="G302" s="249">
        <v>4</v>
      </c>
      <c r="H302" s="242">
        <f t="shared" si="72"/>
        <v>84.3</v>
      </c>
      <c r="I302" s="249">
        <f t="shared" si="73"/>
        <v>101.58</v>
      </c>
      <c r="J302" s="569">
        <f t="shared" si="74"/>
        <v>406.32</v>
      </c>
    </row>
    <row r="303" spans="2:10" s="159" customFormat="1" ht="27.6">
      <c r="B303" s="698" t="s">
        <v>13775</v>
      </c>
      <c r="C303" s="241" t="s">
        <v>49</v>
      </c>
      <c r="D303" s="241">
        <v>93660</v>
      </c>
      <c r="E303" s="240" t="s">
        <v>9239</v>
      </c>
      <c r="F303" s="241" t="s">
        <v>211</v>
      </c>
      <c r="G303" s="249">
        <v>34</v>
      </c>
      <c r="H303" s="242">
        <f t="shared" si="72"/>
        <v>63.78</v>
      </c>
      <c r="I303" s="249">
        <f t="shared" si="73"/>
        <v>76.849999999999994</v>
      </c>
      <c r="J303" s="569">
        <f t="shared" si="74"/>
        <v>2612.9</v>
      </c>
    </row>
    <row r="304" spans="2:10" s="159" customFormat="1" ht="27.6">
      <c r="B304" s="698" t="s">
        <v>13776</v>
      </c>
      <c r="C304" s="241" t="s">
        <v>49</v>
      </c>
      <c r="D304" s="241">
        <v>93661</v>
      </c>
      <c r="E304" s="240" t="s">
        <v>9240</v>
      </c>
      <c r="F304" s="241" t="s">
        <v>211</v>
      </c>
      <c r="G304" s="249">
        <v>7</v>
      </c>
      <c r="H304" s="242">
        <f t="shared" si="72"/>
        <v>63.78</v>
      </c>
      <c r="I304" s="249">
        <f t="shared" si="73"/>
        <v>76.849999999999994</v>
      </c>
      <c r="J304" s="569">
        <f t="shared" si="74"/>
        <v>537.95000000000005</v>
      </c>
    </row>
    <row r="305" spans="2:10" s="159" customFormat="1" ht="27.6">
      <c r="B305" s="698" t="s">
        <v>13777</v>
      </c>
      <c r="C305" s="241" t="s">
        <v>49</v>
      </c>
      <c r="D305" s="241">
        <v>93665</v>
      </c>
      <c r="E305" s="240" t="s">
        <v>9244</v>
      </c>
      <c r="F305" s="241" t="s">
        <v>211</v>
      </c>
      <c r="G305" s="249">
        <v>1</v>
      </c>
      <c r="H305" s="242">
        <f t="shared" si="72"/>
        <v>74.73</v>
      </c>
      <c r="I305" s="249">
        <f t="shared" si="73"/>
        <v>90.05</v>
      </c>
      <c r="J305" s="569">
        <f t="shared" si="74"/>
        <v>90.05</v>
      </c>
    </row>
    <row r="306" spans="2:10" s="198" customFormat="1" ht="27.6">
      <c r="B306" s="698" t="s">
        <v>13778</v>
      </c>
      <c r="C306" s="241" t="s">
        <v>49</v>
      </c>
      <c r="D306" s="241">
        <v>101896</v>
      </c>
      <c r="E306" s="240" t="s">
        <v>9259</v>
      </c>
      <c r="F306" s="241" t="s">
        <v>211</v>
      </c>
      <c r="G306" s="249">
        <v>1</v>
      </c>
      <c r="H306" s="242">
        <f t="shared" si="72"/>
        <v>709.09</v>
      </c>
      <c r="I306" s="249">
        <f t="shared" si="73"/>
        <v>854.45</v>
      </c>
      <c r="J306" s="569">
        <f t="shared" si="74"/>
        <v>854.45</v>
      </c>
    </row>
    <row r="307" spans="2:10" s="18" customFormat="1" ht="13.8">
      <c r="B307" s="715"/>
      <c r="C307" s="346"/>
      <c r="D307" s="346"/>
      <c r="E307" s="717"/>
      <c r="F307" s="346"/>
      <c r="G307" s="347"/>
      <c r="H307" s="708"/>
      <c r="I307" s="249"/>
      <c r="J307" s="569"/>
    </row>
    <row r="308" spans="2:10" s="18" customFormat="1" ht="13.8">
      <c r="B308" s="710" t="s">
        <v>13779</v>
      </c>
      <c r="C308" s="720"/>
      <c r="D308" s="720"/>
      <c r="E308" s="721" t="s">
        <v>13780</v>
      </c>
      <c r="F308" s="720"/>
      <c r="G308" s="713"/>
      <c r="H308" s="713"/>
      <c r="I308" s="713"/>
      <c r="J308" s="714"/>
    </row>
    <row r="309" spans="2:10" s="198" customFormat="1" ht="41.4">
      <c r="B309" s="698" t="s">
        <v>13781</v>
      </c>
      <c r="C309" s="241" t="s">
        <v>49</v>
      </c>
      <c r="D309" s="241">
        <v>91854</v>
      </c>
      <c r="E309" s="240" t="s">
        <v>9100</v>
      </c>
      <c r="F309" s="241" t="s">
        <v>110</v>
      </c>
      <c r="G309" s="249">
        <v>593.29999999999995</v>
      </c>
      <c r="H309" s="242">
        <f t="shared" ref="H309:H320" si="75">VLOOKUP(D309,SINAPIFEV2026,5,FALSE)</f>
        <v>10.36</v>
      </c>
      <c r="I309" s="249">
        <f t="shared" ref="I309:I320" si="76">ROUND(H309*(1+$L$4),2)</f>
        <v>12.48</v>
      </c>
      <c r="J309" s="569">
        <f t="shared" ref="J309:J320" si="77">TRUNC(G309*I309,2)</f>
        <v>7404.38</v>
      </c>
    </row>
    <row r="310" spans="2:10" s="159" customFormat="1" ht="41.4">
      <c r="B310" s="698" t="s">
        <v>13782</v>
      </c>
      <c r="C310" s="241" t="s">
        <v>49</v>
      </c>
      <c r="D310" s="241">
        <v>91856</v>
      </c>
      <c r="E310" s="240" t="s">
        <v>9102</v>
      </c>
      <c r="F310" s="241" t="s">
        <v>110</v>
      </c>
      <c r="G310" s="249">
        <v>199.5</v>
      </c>
      <c r="H310" s="242">
        <f t="shared" si="75"/>
        <v>13.25</v>
      </c>
      <c r="I310" s="249">
        <f t="shared" si="76"/>
        <v>15.97</v>
      </c>
      <c r="J310" s="569">
        <f t="shared" si="77"/>
        <v>3186.01</v>
      </c>
    </row>
    <row r="311" spans="2:10" s="159" customFormat="1" ht="41.4">
      <c r="B311" s="698" t="s">
        <v>13783</v>
      </c>
      <c r="C311" s="241" t="s">
        <v>49</v>
      </c>
      <c r="D311" s="241">
        <v>93008</v>
      </c>
      <c r="E311" s="240" t="s">
        <v>283</v>
      </c>
      <c r="F311" s="241" t="s">
        <v>110</v>
      </c>
      <c r="G311" s="249">
        <v>159.5</v>
      </c>
      <c r="H311" s="242">
        <f t="shared" si="75"/>
        <v>19.75</v>
      </c>
      <c r="I311" s="249">
        <f t="shared" si="76"/>
        <v>23.8</v>
      </c>
      <c r="J311" s="569">
        <f t="shared" si="77"/>
        <v>3796.1</v>
      </c>
    </row>
    <row r="312" spans="2:10" s="159" customFormat="1" ht="41.4">
      <c r="B312" s="698" t="s">
        <v>13784</v>
      </c>
      <c r="C312" s="241" t="s">
        <v>49</v>
      </c>
      <c r="D312" s="241">
        <v>93009</v>
      </c>
      <c r="E312" s="240" t="s">
        <v>12497</v>
      </c>
      <c r="F312" s="241" t="s">
        <v>110</v>
      </c>
      <c r="G312" s="249">
        <v>52.4</v>
      </c>
      <c r="H312" s="242">
        <f t="shared" si="75"/>
        <v>29.24</v>
      </c>
      <c r="I312" s="249">
        <f t="shared" si="76"/>
        <v>35.229999999999997</v>
      </c>
      <c r="J312" s="569">
        <f t="shared" si="77"/>
        <v>1846.05</v>
      </c>
    </row>
    <row r="313" spans="2:10" s="159" customFormat="1" ht="41.4">
      <c r="B313" s="698" t="s">
        <v>13785</v>
      </c>
      <c r="C313" s="241" t="s">
        <v>49</v>
      </c>
      <c r="D313" s="241">
        <v>93011</v>
      </c>
      <c r="E313" s="240" t="s">
        <v>12499</v>
      </c>
      <c r="F313" s="241" t="s">
        <v>110</v>
      </c>
      <c r="G313" s="249">
        <v>80</v>
      </c>
      <c r="H313" s="242">
        <f t="shared" si="75"/>
        <v>49.86</v>
      </c>
      <c r="I313" s="249">
        <f t="shared" si="76"/>
        <v>60.08</v>
      </c>
      <c r="J313" s="569">
        <f t="shared" si="77"/>
        <v>4806.3999999999996</v>
      </c>
    </row>
    <row r="314" spans="2:10" s="165" customFormat="1" ht="27.6">
      <c r="B314" s="698" t="s">
        <v>13786</v>
      </c>
      <c r="C314" s="241" t="s">
        <v>49</v>
      </c>
      <c r="D314" s="241">
        <v>104450</v>
      </c>
      <c r="E314" s="240" t="s">
        <v>14941</v>
      </c>
      <c r="F314" s="241" t="s">
        <v>211</v>
      </c>
      <c r="G314" s="249">
        <v>9</v>
      </c>
      <c r="H314" s="242">
        <f t="shared" si="75"/>
        <v>12.45</v>
      </c>
      <c r="I314" s="249">
        <f t="shared" si="76"/>
        <v>15</v>
      </c>
      <c r="J314" s="569">
        <f t="shared" si="77"/>
        <v>135</v>
      </c>
    </row>
    <row r="315" spans="2:10" s="159" customFormat="1" ht="27.6">
      <c r="B315" s="698" t="s">
        <v>13787</v>
      </c>
      <c r="C315" s="241" t="s">
        <v>49</v>
      </c>
      <c r="D315" s="156">
        <v>104448</v>
      </c>
      <c r="E315" s="240" t="s">
        <v>14939</v>
      </c>
      <c r="F315" s="241" t="s">
        <v>211</v>
      </c>
      <c r="G315" s="249">
        <v>2</v>
      </c>
      <c r="H315" s="242">
        <f t="shared" si="75"/>
        <v>8.51</v>
      </c>
      <c r="I315" s="249">
        <f t="shared" si="76"/>
        <v>10.25</v>
      </c>
      <c r="J315" s="569">
        <f t="shared" si="77"/>
        <v>20.5</v>
      </c>
    </row>
    <row r="316" spans="2:10" s="159" customFormat="1" ht="41.4">
      <c r="B316" s="698" t="s">
        <v>13788</v>
      </c>
      <c r="C316" s="241" t="s">
        <v>49</v>
      </c>
      <c r="D316" s="241">
        <v>97891</v>
      </c>
      <c r="E316" s="240" t="s">
        <v>6176</v>
      </c>
      <c r="F316" s="241" t="s">
        <v>211</v>
      </c>
      <c r="G316" s="249">
        <v>9</v>
      </c>
      <c r="H316" s="242">
        <f t="shared" si="75"/>
        <v>217.78</v>
      </c>
      <c r="I316" s="249">
        <f t="shared" si="76"/>
        <v>262.42</v>
      </c>
      <c r="J316" s="569">
        <f t="shared" si="77"/>
        <v>2361.7800000000002</v>
      </c>
    </row>
    <row r="317" spans="2:10" s="159" customFormat="1" ht="41.4">
      <c r="B317" s="698" t="s">
        <v>13789</v>
      </c>
      <c r="C317" s="241" t="s">
        <v>49</v>
      </c>
      <c r="D317" s="271">
        <v>97886</v>
      </c>
      <c r="E317" s="250" t="s">
        <v>6180</v>
      </c>
      <c r="F317" s="241" t="s">
        <v>211</v>
      </c>
      <c r="G317" s="249">
        <v>5</v>
      </c>
      <c r="H317" s="242">
        <f t="shared" si="75"/>
        <v>169.67</v>
      </c>
      <c r="I317" s="249">
        <f t="shared" si="76"/>
        <v>204.45</v>
      </c>
      <c r="J317" s="569">
        <f t="shared" si="77"/>
        <v>1022.25</v>
      </c>
    </row>
    <row r="318" spans="2:10" s="159" customFormat="1" ht="27.6">
      <c r="B318" s="698" t="s">
        <v>13790</v>
      </c>
      <c r="C318" s="241" t="s">
        <v>49</v>
      </c>
      <c r="D318" s="271">
        <v>91943</v>
      </c>
      <c r="E318" s="250" t="s">
        <v>9049</v>
      </c>
      <c r="F318" s="241" t="s">
        <v>211</v>
      </c>
      <c r="G318" s="249">
        <v>5</v>
      </c>
      <c r="H318" s="242">
        <f t="shared" si="75"/>
        <v>24.13</v>
      </c>
      <c r="I318" s="249">
        <f t="shared" si="76"/>
        <v>29.08</v>
      </c>
      <c r="J318" s="569">
        <f t="shared" si="77"/>
        <v>145.4</v>
      </c>
    </row>
    <row r="319" spans="2:10" s="159" customFormat="1" ht="27.6">
      <c r="B319" s="698" t="s">
        <v>13791</v>
      </c>
      <c r="C319" s="241" t="s">
        <v>49</v>
      </c>
      <c r="D319" s="271">
        <v>91940</v>
      </c>
      <c r="E319" s="250" t="s">
        <v>9043</v>
      </c>
      <c r="F319" s="241" t="s">
        <v>211</v>
      </c>
      <c r="G319" s="249">
        <v>88</v>
      </c>
      <c r="H319" s="242">
        <f t="shared" si="75"/>
        <v>20.190000000000001</v>
      </c>
      <c r="I319" s="249">
        <f t="shared" si="76"/>
        <v>24.33</v>
      </c>
      <c r="J319" s="569">
        <f t="shared" si="77"/>
        <v>2141.04</v>
      </c>
    </row>
    <row r="320" spans="2:10" s="159" customFormat="1" ht="27.6">
      <c r="B320" s="698" t="s">
        <v>13792</v>
      </c>
      <c r="C320" s="241" t="s">
        <v>49</v>
      </c>
      <c r="D320" s="271">
        <v>91937</v>
      </c>
      <c r="E320" s="250" t="s">
        <v>9035</v>
      </c>
      <c r="F320" s="241" t="s">
        <v>211</v>
      </c>
      <c r="G320" s="249">
        <v>147</v>
      </c>
      <c r="H320" s="242">
        <f t="shared" si="75"/>
        <v>18.13</v>
      </c>
      <c r="I320" s="249">
        <f t="shared" si="76"/>
        <v>21.85</v>
      </c>
      <c r="J320" s="569">
        <f t="shared" si="77"/>
        <v>3211.95</v>
      </c>
    </row>
    <row r="321" spans="2:10" s="18" customFormat="1" ht="13.8">
      <c r="B321" s="715"/>
      <c r="C321" s="346"/>
      <c r="D321" s="724"/>
      <c r="E321" s="726"/>
      <c r="F321" s="346"/>
      <c r="G321" s="347"/>
      <c r="H321" s="708"/>
      <c r="I321" s="249"/>
      <c r="J321" s="569"/>
    </row>
    <row r="322" spans="2:10" s="18" customFormat="1" ht="13.8">
      <c r="B322" s="710" t="s">
        <v>13793</v>
      </c>
      <c r="C322" s="720"/>
      <c r="D322" s="720"/>
      <c r="E322" s="721" t="s">
        <v>13796</v>
      </c>
      <c r="F322" s="720"/>
      <c r="G322" s="713"/>
      <c r="H322" s="713"/>
      <c r="I322" s="713"/>
      <c r="J322" s="714"/>
    </row>
    <row r="323" spans="2:10" s="159" customFormat="1" ht="41.4">
      <c r="B323" s="698" t="s">
        <v>13794</v>
      </c>
      <c r="C323" s="241" t="s">
        <v>49</v>
      </c>
      <c r="D323" s="241">
        <v>91924</v>
      </c>
      <c r="E323" s="240" t="s">
        <v>9019</v>
      </c>
      <c r="F323" s="241" t="s">
        <v>110</v>
      </c>
      <c r="G323" s="249">
        <v>1520</v>
      </c>
      <c r="H323" s="242">
        <f t="shared" ref="H323:H329" si="78">VLOOKUP(D323,SINAPIFEV2026,5,FALSE)</f>
        <v>3.41</v>
      </c>
      <c r="I323" s="249">
        <f t="shared" ref="I323:I329" si="79">ROUND(H323*(1+$L$4),2)</f>
        <v>4.1100000000000003</v>
      </c>
      <c r="J323" s="569">
        <f t="shared" ref="J323:J329" si="80">TRUNC(G323*I323,2)</f>
        <v>6247.2</v>
      </c>
    </row>
    <row r="324" spans="2:10" s="223" customFormat="1" ht="41.4">
      <c r="B324" s="698" t="s">
        <v>13795</v>
      </c>
      <c r="C324" s="241" t="s">
        <v>49</v>
      </c>
      <c r="D324" s="241">
        <v>91926</v>
      </c>
      <c r="E324" s="240" t="s">
        <v>9025</v>
      </c>
      <c r="F324" s="241" t="s">
        <v>110</v>
      </c>
      <c r="G324" s="249">
        <v>2357.1999999999998</v>
      </c>
      <c r="H324" s="242">
        <f t="shared" si="78"/>
        <v>4.96</v>
      </c>
      <c r="I324" s="249">
        <f t="shared" si="79"/>
        <v>5.98</v>
      </c>
      <c r="J324" s="569">
        <f t="shared" si="80"/>
        <v>14096.05</v>
      </c>
    </row>
    <row r="325" spans="2:10" s="223" customFormat="1" ht="41.4">
      <c r="B325" s="698" t="s">
        <v>13797</v>
      </c>
      <c r="C325" s="241" t="s">
        <v>49</v>
      </c>
      <c r="D325" s="156">
        <v>92984</v>
      </c>
      <c r="E325" s="240" t="s">
        <v>285</v>
      </c>
      <c r="F325" s="241" t="s">
        <v>110</v>
      </c>
      <c r="G325" s="249">
        <v>56.8</v>
      </c>
      <c r="H325" s="242">
        <f t="shared" si="78"/>
        <v>32.159999999999997</v>
      </c>
      <c r="I325" s="249">
        <f t="shared" si="79"/>
        <v>38.75</v>
      </c>
      <c r="J325" s="569">
        <f t="shared" si="80"/>
        <v>2201</v>
      </c>
    </row>
    <row r="326" spans="2:10" s="223" customFormat="1" ht="41.4">
      <c r="B326" s="698" t="s">
        <v>13798</v>
      </c>
      <c r="C326" s="241" t="s">
        <v>49</v>
      </c>
      <c r="D326" s="156">
        <v>92988</v>
      </c>
      <c r="E326" s="240" t="s">
        <v>12479</v>
      </c>
      <c r="F326" s="241" t="s">
        <v>110</v>
      </c>
      <c r="G326" s="249">
        <v>113.6</v>
      </c>
      <c r="H326" s="242">
        <f t="shared" si="78"/>
        <v>64.66</v>
      </c>
      <c r="I326" s="249">
        <f t="shared" si="79"/>
        <v>77.92</v>
      </c>
      <c r="J326" s="569">
        <f t="shared" si="80"/>
        <v>8851.7099999999991</v>
      </c>
    </row>
    <row r="327" spans="2:10" s="223" customFormat="1" ht="41.4">
      <c r="B327" s="698" t="s">
        <v>13799</v>
      </c>
      <c r="C327" s="241" t="s">
        <v>49</v>
      </c>
      <c r="D327" s="156">
        <v>92992</v>
      </c>
      <c r="E327" s="240" t="s">
        <v>12481</v>
      </c>
      <c r="F327" s="241" t="s">
        <v>110</v>
      </c>
      <c r="G327" s="249">
        <v>12.9</v>
      </c>
      <c r="H327" s="242">
        <f t="shared" si="78"/>
        <v>115.83</v>
      </c>
      <c r="I327" s="249">
        <f t="shared" si="79"/>
        <v>139.58000000000001</v>
      </c>
      <c r="J327" s="569">
        <f>TRUNC(G327*I327,2)</f>
        <v>1800.58</v>
      </c>
    </row>
    <row r="328" spans="2:10" s="223" customFormat="1" ht="41.4">
      <c r="B328" s="698" t="s">
        <v>13800</v>
      </c>
      <c r="C328" s="241" t="s">
        <v>49</v>
      </c>
      <c r="D328" s="156">
        <v>92996</v>
      </c>
      <c r="E328" s="240" t="s">
        <v>12474</v>
      </c>
      <c r="F328" s="241" t="s">
        <v>110</v>
      </c>
      <c r="G328" s="249">
        <v>51.6</v>
      </c>
      <c r="H328" s="242">
        <f t="shared" si="78"/>
        <v>182.19</v>
      </c>
      <c r="I328" s="249">
        <f t="shared" si="79"/>
        <v>219.54</v>
      </c>
      <c r="J328" s="569">
        <f t="shared" si="80"/>
        <v>11328.26</v>
      </c>
    </row>
    <row r="329" spans="2:10" s="223" customFormat="1" ht="41.4">
      <c r="B329" s="698" t="s">
        <v>13801</v>
      </c>
      <c r="C329" s="241" t="s">
        <v>49</v>
      </c>
      <c r="D329" s="241">
        <v>98281</v>
      </c>
      <c r="E329" s="240" t="s">
        <v>12522</v>
      </c>
      <c r="F329" s="241" t="s">
        <v>110</v>
      </c>
      <c r="G329" s="249">
        <v>52.6</v>
      </c>
      <c r="H329" s="242">
        <f t="shared" si="78"/>
        <v>7.52</v>
      </c>
      <c r="I329" s="249">
        <f t="shared" si="79"/>
        <v>9.06</v>
      </c>
      <c r="J329" s="569">
        <f t="shared" si="80"/>
        <v>476.55</v>
      </c>
    </row>
    <row r="330" spans="2:10" s="104" customFormat="1" ht="13.8">
      <c r="B330" s="715"/>
      <c r="C330" s="346"/>
      <c r="D330" s="346"/>
      <c r="E330" s="717"/>
      <c r="F330" s="346"/>
      <c r="G330" s="347"/>
      <c r="H330" s="708"/>
      <c r="I330" s="249"/>
      <c r="J330" s="569"/>
    </row>
    <row r="331" spans="2:10" s="104" customFormat="1" ht="13.8">
      <c r="B331" s="710" t="s">
        <v>13802</v>
      </c>
      <c r="C331" s="720"/>
      <c r="D331" s="720"/>
      <c r="E331" s="721" t="s">
        <v>13803</v>
      </c>
      <c r="F331" s="720"/>
      <c r="G331" s="713"/>
      <c r="H331" s="713"/>
      <c r="I331" s="713"/>
      <c r="J331" s="714"/>
    </row>
    <row r="332" spans="2:10" s="223" customFormat="1" ht="27.6">
      <c r="B332" s="698" t="s">
        <v>13804</v>
      </c>
      <c r="C332" s="241" t="s">
        <v>49</v>
      </c>
      <c r="D332" s="241">
        <v>92000</v>
      </c>
      <c r="E332" s="240" t="s">
        <v>9190</v>
      </c>
      <c r="F332" s="241" t="s">
        <v>211</v>
      </c>
      <c r="G332" s="249">
        <v>56</v>
      </c>
      <c r="H332" s="242">
        <f t="shared" ref="H332:H337" si="81">VLOOKUP(D332,SINAPIFEV2026,5,FALSE)</f>
        <v>31.52</v>
      </c>
      <c r="I332" s="249">
        <f t="shared" ref="I332:I340" si="82">ROUND(H332*(1+$L$4),2)</f>
        <v>37.979999999999997</v>
      </c>
      <c r="J332" s="569">
        <f t="shared" ref="J332:J337" si="83">TRUNC(G332*I332,2)</f>
        <v>2126.88</v>
      </c>
    </row>
    <row r="333" spans="2:10" s="223" customFormat="1" ht="27.6">
      <c r="B333" s="698" t="s">
        <v>13805</v>
      </c>
      <c r="C333" s="241" t="s">
        <v>49</v>
      </c>
      <c r="D333" s="241">
        <v>92001</v>
      </c>
      <c r="E333" s="240" t="s">
        <v>9192</v>
      </c>
      <c r="F333" s="241" t="s">
        <v>211</v>
      </c>
      <c r="G333" s="249">
        <v>4</v>
      </c>
      <c r="H333" s="242">
        <f t="shared" si="81"/>
        <v>33.450000000000003</v>
      </c>
      <c r="I333" s="249">
        <f t="shared" si="82"/>
        <v>40.31</v>
      </c>
      <c r="J333" s="569">
        <f t="shared" si="83"/>
        <v>161.24</v>
      </c>
    </row>
    <row r="334" spans="2:10" s="223" customFormat="1" ht="27.6">
      <c r="B334" s="698" t="s">
        <v>13806</v>
      </c>
      <c r="C334" s="241" t="s">
        <v>49</v>
      </c>
      <c r="D334" s="241">
        <v>91953</v>
      </c>
      <c r="E334" s="240" t="s">
        <v>9148</v>
      </c>
      <c r="F334" s="241" t="s">
        <v>211</v>
      </c>
      <c r="G334" s="249">
        <v>7</v>
      </c>
      <c r="H334" s="242">
        <f t="shared" si="81"/>
        <v>30.12</v>
      </c>
      <c r="I334" s="249">
        <f t="shared" si="82"/>
        <v>36.29</v>
      </c>
      <c r="J334" s="569">
        <f t="shared" si="83"/>
        <v>254.03</v>
      </c>
    </row>
    <row r="335" spans="2:10" s="223" customFormat="1" ht="27.6">
      <c r="B335" s="698" t="s">
        <v>13807</v>
      </c>
      <c r="C335" s="241" t="s">
        <v>49</v>
      </c>
      <c r="D335" s="241">
        <v>91959</v>
      </c>
      <c r="E335" s="240" t="s">
        <v>9158</v>
      </c>
      <c r="F335" s="241" t="s">
        <v>211</v>
      </c>
      <c r="G335" s="249">
        <v>1</v>
      </c>
      <c r="H335" s="242">
        <f t="shared" si="81"/>
        <v>45.71</v>
      </c>
      <c r="I335" s="249">
        <f t="shared" si="82"/>
        <v>55.08</v>
      </c>
      <c r="J335" s="569">
        <f t="shared" si="83"/>
        <v>55.08</v>
      </c>
    </row>
    <row r="336" spans="2:10" s="223" customFormat="1" ht="27.6">
      <c r="B336" s="698" t="s">
        <v>13808</v>
      </c>
      <c r="C336" s="241" t="s">
        <v>49</v>
      </c>
      <c r="D336" s="241">
        <v>91967</v>
      </c>
      <c r="E336" s="240" t="s">
        <v>9162</v>
      </c>
      <c r="F336" s="241" t="s">
        <v>211</v>
      </c>
      <c r="G336" s="249">
        <v>11</v>
      </c>
      <c r="H336" s="242">
        <f t="shared" si="81"/>
        <v>61.31</v>
      </c>
      <c r="I336" s="249">
        <f t="shared" si="82"/>
        <v>73.88</v>
      </c>
      <c r="J336" s="569">
        <f t="shared" si="83"/>
        <v>812.68</v>
      </c>
    </row>
    <row r="337" spans="2:10" s="223" customFormat="1" ht="41.4">
      <c r="B337" s="698" t="s">
        <v>13809</v>
      </c>
      <c r="C337" s="241" t="s">
        <v>49</v>
      </c>
      <c r="D337" s="241">
        <v>92023</v>
      </c>
      <c r="E337" s="240" t="s">
        <v>9140</v>
      </c>
      <c r="F337" s="241" t="s">
        <v>211</v>
      </c>
      <c r="G337" s="249">
        <v>3</v>
      </c>
      <c r="H337" s="242">
        <f t="shared" si="81"/>
        <v>51.27</v>
      </c>
      <c r="I337" s="249">
        <f t="shared" si="82"/>
        <v>61.78</v>
      </c>
      <c r="J337" s="569">
        <f t="shared" si="83"/>
        <v>185.34</v>
      </c>
    </row>
    <row r="338" spans="2:10" s="223" customFormat="1" ht="13.8">
      <c r="B338" s="698" t="s">
        <v>13810</v>
      </c>
      <c r="C338" s="241" t="s">
        <v>313</v>
      </c>
      <c r="D338" s="156" t="s">
        <v>16463</v>
      </c>
      <c r="E338" s="240" t="s">
        <v>13906</v>
      </c>
      <c r="F338" s="241" t="s">
        <v>211</v>
      </c>
      <c r="G338" s="249">
        <v>7</v>
      </c>
      <c r="H338" s="242">
        <f>'COMPOSIÇÕES - SEM DESONERAÇÃO'!H475</f>
        <v>10.55</v>
      </c>
      <c r="I338" s="249">
        <f t="shared" si="82"/>
        <v>12.71</v>
      </c>
      <c r="J338" s="569">
        <f>TRUNC(G338*I338,2)</f>
        <v>88.97</v>
      </c>
    </row>
    <row r="339" spans="2:10" s="104" customFormat="1" ht="13.8">
      <c r="B339" s="698" t="s">
        <v>16335</v>
      </c>
      <c r="C339" s="241" t="s">
        <v>313</v>
      </c>
      <c r="D339" s="156" t="s">
        <v>16465</v>
      </c>
      <c r="E339" s="240" t="s">
        <v>16316</v>
      </c>
      <c r="F339" s="241" t="s">
        <v>211</v>
      </c>
      <c r="G339" s="249">
        <v>74</v>
      </c>
      <c r="H339" s="242">
        <f>'COMPOSIÇÕES - SEM DESONERAÇÃO'!H511</f>
        <v>164.17</v>
      </c>
      <c r="I339" s="249">
        <f>ROUND(H339*(1+$L$4),2)</f>
        <v>197.82</v>
      </c>
      <c r="J339" s="569">
        <f>TRUNC(G339*I339,2)</f>
        <v>14638.68</v>
      </c>
    </row>
    <row r="340" spans="2:10" s="223" customFormat="1" ht="13.8">
      <c r="B340" s="698" t="s">
        <v>13811</v>
      </c>
      <c r="C340" s="241" t="s">
        <v>313</v>
      </c>
      <c r="D340" s="156" t="s">
        <v>16466</v>
      </c>
      <c r="E340" s="240" t="s">
        <v>16317</v>
      </c>
      <c r="F340" s="241" t="s">
        <v>211</v>
      </c>
      <c r="G340" s="249">
        <v>3</v>
      </c>
      <c r="H340" s="242">
        <f>'COMPOSIÇÕES - SEM DESONERAÇÃO'!H528</f>
        <v>183.61</v>
      </c>
      <c r="I340" s="249">
        <f t="shared" si="82"/>
        <v>221.25</v>
      </c>
      <c r="J340" s="569">
        <f>TRUNC(G340*I340,2)</f>
        <v>663.75</v>
      </c>
    </row>
    <row r="341" spans="2:10" s="223" customFormat="1" ht="27.6">
      <c r="B341" s="698" t="s">
        <v>13812</v>
      </c>
      <c r="C341" s="241" t="s">
        <v>49</v>
      </c>
      <c r="D341" s="241">
        <v>101660</v>
      </c>
      <c r="E341" s="240" t="s">
        <v>11259</v>
      </c>
      <c r="F341" s="241" t="s">
        <v>211</v>
      </c>
      <c r="G341" s="249">
        <v>12</v>
      </c>
      <c r="H341" s="242">
        <f>VLOOKUP(D341,SINAPIFEV2026,5,FALSE)</f>
        <v>1210.93</v>
      </c>
      <c r="I341" s="249">
        <f>ROUND(H341*(1+$L$4),2)</f>
        <v>1459.17</v>
      </c>
      <c r="J341" s="569">
        <f>TRUNC(G341*I341,2)</f>
        <v>17510.04</v>
      </c>
    </row>
    <row r="342" spans="2:10" s="223" customFormat="1" ht="13.8">
      <c r="B342" s="698" t="s">
        <v>13813</v>
      </c>
      <c r="C342" s="241" t="s">
        <v>49</v>
      </c>
      <c r="D342" s="241">
        <v>98307</v>
      </c>
      <c r="E342" s="240" t="s">
        <v>12575</v>
      </c>
      <c r="F342" s="241" t="s">
        <v>211</v>
      </c>
      <c r="G342" s="249">
        <v>10</v>
      </c>
      <c r="H342" s="242">
        <f>VLOOKUP(D342,SINAPIFEV2026,5,FALSE)</f>
        <v>52.96</v>
      </c>
      <c r="I342" s="249">
        <f>ROUND(H342*(1+$L$4),2)</f>
        <v>63.82</v>
      </c>
      <c r="J342" s="569">
        <f>TRUNC(G342*I342,2)</f>
        <v>638.20000000000005</v>
      </c>
    </row>
    <row r="343" spans="2:10" s="104" customFormat="1" ht="13.8">
      <c r="B343" s="715"/>
      <c r="C343" s="346"/>
      <c r="D343" s="346"/>
      <c r="E343" s="717"/>
      <c r="F343" s="346"/>
      <c r="G343" s="347"/>
      <c r="H343" s="708"/>
      <c r="I343" s="347"/>
      <c r="J343" s="557"/>
    </row>
    <row r="344" spans="2:10" s="104" customFormat="1" ht="13.8">
      <c r="B344" s="564" t="s">
        <v>13814</v>
      </c>
      <c r="C344" s="565"/>
      <c r="D344" s="565"/>
      <c r="E344" s="705" t="s">
        <v>13816</v>
      </c>
      <c r="F344" s="565"/>
      <c r="G344" s="706"/>
      <c r="H344" s="706"/>
      <c r="I344" s="706"/>
      <c r="J344" s="568">
        <f>SUM(J345:J353)</f>
        <v>85446.06</v>
      </c>
    </row>
    <row r="345" spans="2:10" s="223" customFormat="1" ht="27.6">
      <c r="B345" s="698" t="s">
        <v>13815</v>
      </c>
      <c r="C345" s="241" t="s">
        <v>49</v>
      </c>
      <c r="D345" s="241">
        <v>96989</v>
      </c>
      <c r="E345" s="240" t="s">
        <v>282</v>
      </c>
      <c r="F345" s="241" t="s">
        <v>211</v>
      </c>
      <c r="G345" s="249">
        <v>1</v>
      </c>
      <c r="H345" s="242">
        <f>VLOOKUP(D345,SINAPIFEV2026,5,FALSE)</f>
        <v>138.43</v>
      </c>
      <c r="I345" s="249">
        <f t="shared" ref="I345:I353" si="84">ROUND(H345*(1+$L$4),2)</f>
        <v>166.81</v>
      </c>
      <c r="J345" s="569">
        <f t="shared" ref="J345:J353" si="85">TRUNC(G345*I345,2)</f>
        <v>166.81</v>
      </c>
    </row>
    <row r="346" spans="2:10" s="223" customFormat="1" ht="27.6">
      <c r="B346" s="698" t="s">
        <v>13817</v>
      </c>
      <c r="C346" s="241" t="s">
        <v>49</v>
      </c>
      <c r="D346" s="241">
        <v>92884</v>
      </c>
      <c r="E346" s="240" t="s">
        <v>5415</v>
      </c>
      <c r="F346" s="241" t="s">
        <v>205</v>
      </c>
      <c r="G346" s="249">
        <v>16.04</v>
      </c>
      <c r="H346" s="242">
        <f>VLOOKUP(D346,SINAPIFEV2026,5,FALSE)</f>
        <v>11.56</v>
      </c>
      <c r="I346" s="249">
        <f t="shared" si="84"/>
        <v>13.93</v>
      </c>
      <c r="J346" s="569">
        <f t="shared" si="85"/>
        <v>223.43</v>
      </c>
    </row>
    <row r="347" spans="2:10" s="223" customFormat="1" ht="27" customHeight="1">
      <c r="B347" s="698" t="s">
        <v>13818</v>
      </c>
      <c r="C347" s="241" t="s">
        <v>49</v>
      </c>
      <c r="D347" s="241">
        <v>98463</v>
      </c>
      <c r="E347" s="240" t="s">
        <v>12852</v>
      </c>
      <c r="F347" s="241" t="s">
        <v>211</v>
      </c>
      <c r="G347" s="249">
        <v>26</v>
      </c>
      <c r="H347" s="242">
        <f>VLOOKUP(D347,SINAPIFEV2026,5,FALSE)</f>
        <v>27.2</v>
      </c>
      <c r="I347" s="249">
        <f t="shared" si="84"/>
        <v>32.78</v>
      </c>
      <c r="J347" s="569">
        <f t="shared" si="85"/>
        <v>852.28</v>
      </c>
    </row>
    <row r="348" spans="2:10" s="223" customFormat="1" ht="27.6">
      <c r="B348" s="698" t="s">
        <v>13819</v>
      </c>
      <c r="C348" s="241" t="s">
        <v>313</v>
      </c>
      <c r="D348" s="156" t="s">
        <v>16467</v>
      </c>
      <c r="E348" s="240" t="s">
        <v>16346</v>
      </c>
      <c r="F348" s="241" t="s">
        <v>211</v>
      </c>
      <c r="G348" s="249">
        <v>1</v>
      </c>
      <c r="H348" s="242">
        <f>'COMPOSIÇÕES - SEM DESONERAÇÃO'!H545</f>
        <v>334.44</v>
      </c>
      <c r="I348" s="249">
        <f t="shared" si="84"/>
        <v>403</v>
      </c>
      <c r="J348" s="569">
        <f t="shared" si="85"/>
        <v>403</v>
      </c>
    </row>
    <row r="349" spans="2:10" s="223" customFormat="1" ht="27.6">
      <c r="B349" s="698" t="s">
        <v>13820</v>
      </c>
      <c r="C349" s="241" t="s">
        <v>49</v>
      </c>
      <c r="D349" s="241">
        <v>96985</v>
      </c>
      <c r="E349" s="240" t="s">
        <v>280</v>
      </c>
      <c r="F349" s="241" t="s">
        <v>211</v>
      </c>
      <c r="G349" s="249">
        <v>26</v>
      </c>
      <c r="H349" s="242">
        <f>VLOOKUP(D349,SINAPIFEV2026,5,FALSE)</f>
        <v>110.24</v>
      </c>
      <c r="I349" s="249">
        <f t="shared" si="84"/>
        <v>132.84</v>
      </c>
      <c r="J349" s="569">
        <f t="shared" si="85"/>
        <v>3453.84</v>
      </c>
    </row>
    <row r="350" spans="2:10" s="223" customFormat="1" ht="27.6">
      <c r="B350" s="698" t="s">
        <v>13821</v>
      </c>
      <c r="C350" s="241" t="s">
        <v>49</v>
      </c>
      <c r="D350" s="241">
        <v>96973</v>
      </c>
      <c r="E350" s="240" t="s">
        <v>12835</v>
      </c>
      <c r="F350" s="241" t="s">
        <v>110</v>
      </c>
      <c r="G350" s="249">
        <v>449.2</v>
      </c>
      <c r="H350" s="242">
        <f>VLOOKUP(D350,SINAPIFEV2026,5,FALSE)</f>
        <v>77.819999999999993</v>
      </c>
      <c r="I350" s="249">
        <f t="shared" si="84"/>
        <v>93.77</v>
      </c>
      <c r="J350" s="569">
        <f t="shared" si="85"/>
        <v>42121.48</v>
      </c>
    </row>
    <row r="351" spans="2:10" s="223" customFormat="1" ht="27.6">
      <c r="B351" s="698" t="s">
        <v>13822</v>
      </c>
      <c r="C351" s="241" t="s">
        <v>49</v>
      </c>
      <c r="D351" s="241">
        <v>96974</v>
      </c>
      <c r="E351" s="240" t="s">
        <v>12838</v>
      </c>
      <c r="F351" s="241" t="s">
        <v>110</v>
      </c>
      <c r="G351" s="249">
        <v>305.2</v>
      </c>
      <c r="H351" s="242">
        <f>VLOOKUP(D351,SINAPIFEV2026,5,FALSE)</f>
        <v>101.22</v>
      </c>
      <c r="I351" s="249">
        <f t="shared" si="84"/>
        <v>121.97</v>
      </c>
      <c r="J351" s="569">
        <f t="shared" si="85"/>
        <v>37225.24</v>
      </c>
    </row>
    <row r="352" spans="2:10" s="223" customFormat="1" ht="27.6">
      <c r="B352" s="698" t="s">
        <v>13823</v>
      </c>
      <c r="C352" s="241" t="s">
        <v>49</v>
      </c>
      <c r="D352" s="241">
        <v>98111</v>
      </c>
      <c r="E352" s="240" t="s">
        <v>6175</v>
      </c>
      <c r="F352" s="241" t="s">
        <v>211</v>
      </c>
      <c r="G352" s="249">
        <v>5</v>
      </c>
      <c r="H352" s="242">
        <f>VLOOKUP(D352,SINAPIFEV2026,5,FALSE)</f>
        <v>51.27</v>
      </c>
      <c r="I352" s="249">
        <f t="shared" si="84"/>
        <v>61.78</v>
      </c>
      <c r="J352" s="569">
        <f t="shared" si="85"/>
        <v>308.89999999999998</v>
      </c>
    </row>
    <row r="353" spans="2:10" s="223" customFormat="1" ht="27.6">
      <c r="B353" s="698" t="s">
        <v>13824</v>
      </c>
      <c r="C353" s="241" t="s">
        <v>49</v>
      </c>
      <c r="D353" s="241">
        <v>104752</v>
      </c>
      <c r="E353" s="240" t="s">
        <v>12825</v>
      </c>
      <c r="F353" s="241" t="s">
        <v>211</v>
      </c>
      <c r="G353" s="249">
        <v>26</v>
      </c>
      <c r="H353" s="242">
        <f>VLOOKUP(D353,SINAPIFEV2026,5,FALSE)</f>
        <v>22.06</v>
      </c>
      <c r="I353" s="249">
        <f t="shared" si="84"/>
        <v>26.58</v>
      </c>
      <c r="J353" s="569">
        <f t="shared" si="85"/>
        <v>691.08</v>
      </c>
    </row>
    <row r="354" spans="2:10" s="104" customFormat="1" ht="13.8">
      <c r="B354" s="715"/>
      <c r="C354" s="346"/>
      <c r="D354" s="346"/>
      <c r="E354" s="717"/>
      <c r="F354" s="346"/>
      <c r="G354" s="347"/>
      <c r="H354" s="708"/>
      <c r="I354" s="347"/>
      <c r="J354" s="557"/>
    </row>
    <row r="355" spans="2:10" s="104" customFormat="1" ht="13.8">
      <c r="B355" s="564" t="s">
        <v>13825</v>
      </c>
      <c r="C355" s="565"/>
      <c r="D355" s="565"/>
      <c r="E355" s="705" t="s">
        <v>107</v>
      </c>
      <c r="F355" s="565"/>
      <c r="G355" s="706"/>
      <c r="H355" s="706"/>
      <c r="I355" s="707"/>
      <c r="J355" s="568">
        <f>SUM(J356:J369)</f>
        <v>96263.950000000026</v>
      </c>
    </row>
    <row r="356" spans="2:10" s="104" customFormat="1" ht="13.8">
      <c r="B356" s="710" t="s">
        <v>13826</v>
      </c>
      <c r="C356" s="720"/>
      <c r="D356" s="720"/>
      <c r="E356" s="721" t="s">
        <v>13827</v>
      </c>
      <c r="F356" s="720"/>
      <c r="G356" s="713"/>
      <c r="H356" s="713"/>
      <c r="I356" s="722"/>
      <c r="J356" s="723"/>
    </row>
    <row r="357" spans="2:10" s="223" customFormat="1" ht="13.8">
      <c r="B357" s="698" t="s">
        <v>13828</v>
      </c>
      <c r="C357" s="241" t="s">
        <v>313</v>
      </c>
      <c r="D357" s="156" t="s">
        <v>16464</v>
      </c>
      <c r="E357" s="240" t="s">
        <v>13912</v>
      </c>
      <c r="F357" s="241" t="s">
        <v>109</v>
      </c>
      <c r="G357" s="249">
        <v>15.72</v>
      </c>
      <c r="H357" s="242">
        <f>'COMPOSIÇÕES - SEM DESONERAÇÃO'!H494</f>
        <v>880.88</v>
      </c>
      <c r="I357" s="249">
        <f>ROUND(H357*(1+$L$4),2)</f>
        <v>1061.46</v>
      </c>
      <c r="J357" s="569">
        <f>TRUNC(G357*I357,2)</f>
        <v>16686.150000000001</v>
      </c>
    </row>
    <row r="358" spans="2:10" s="223" customFormat="1" ht="27.6">
      <c r="B358" s="698" t="s">
        <v>13829</v>
      </c>
      <c r="C358" s="241" t="s">
        <v>49</v>
      </c>
      <c r="D358" s="156">
        <v>101965</v>
      </c>
      <c r="E358" s="240" t="s">
        <v>11722</v>
      </c>
      <c r="F358" s="241" t="s">
        <v>110</v>
      </c>
      <c r="G358" s="249">
        <v>71.3</v>
      </c>
      <c r="H358" s="242">
        <f>VLOOKUP(D358,SINAPIFEV2026,5,FALSE)</f>
        <v>169.22</v>
      </c>
      <c r="I358" s="249">
        <f>ROUND(H358*(1+$L$4),2)</f>
        <v>203.91</v>
      </c>
      <c r="J358" s="569">
        <f>TRUNC(G358*I358,2)</f>
        <v>14538.78</v>
      </c>
    </row>
    <row r="359" spans="2:10" s="223" customFormat="1" ht="13.8">
      <c r="B359" s="698" t="s">
        <v>13830</v>
      </c>
      <c r="C359" s="241" t="s">
        <v>313</v>
      </c>
      <c r="D359" s="156" t="s">
        <v>16468</v>
      </c>
      <c r="E359" s="240" t="s">
        <v>16347</v>
      </c>
      <c r="F359" s="241" t="s">
        <v>109</v>
      </c>
      <c r="G359" s="249">
        <v>6.55</v>
      </c>
      <c r="H359" s="242">
        <f>'COMPOSIÇÕES - SEM DESONERAÇÃO'!H566</f>
        <v>616.72</v>
      </c>
      <c r="I359" s="249">
        <f>ROUND(H359*(1+$L$4),2)</f>
        <v>743.15</v>
      </c>
      <c r="J359" s="569">
        <f>TRUNC(G359*I359,2)</f>
        <v>4867.63</v>
      </c>
    </row>
    <row r="360" spans="2:10" s="223" customFormat="1" ht="13.8">
      <c r="B360" s="698" t="s">
        <v>16350</v>
      </c>
      <c r="C360" s="241" t="s">
        <v>313</v>
      </c>
      <c r="D360" s="156" t="s">
        <v>16469</v>
      </c>
      <c r="E360" s="240" t="s">
        <v>13921</v>
      </c>
      <c r="F360" s="241" t="s">
        <v>109</v>
      </c>
      <c r="G360" s="249">
        <v>1.9</v>
      </c>
      <c r="H360" s="242">
        <f>'COMPOSIÇÕES - SEM DESONERAÇÃO'!H585</f>
        <v>214.53</v>
      </c>
      <c r="I360" s="249">
        <f>ROUND(H360*(1+$L$4),2)</f>
        <v>258.51</v>
      </c>
      <c r="J360" s="569">
        <f>TRUNC(G360*I360,2)</f>
        <v>491.16</v>
      </c>
    </row>
    <row r="361" spans="2:10" s="104" customFormat="1" ht="13.8">
      <c r="B361" s="715"/>
      <c r="C361" s="346"/>
      <c r="D361" s="346"/>
      <c r="E361" s="717"/>
      <c r="F361" s="346"/>
      <c r="G361" s="347"/>
      <c r="H361" s="708"/>
      <c r="I361" s="347"/>
      <c r="J361" s="557"/>
    </row>
    <row r="362" spans="2:10" s="104" customFormat="1" ht="13.8">
      <c r="B362" s="710" t="s">
        <v>13831</v>
      </c>
      <c r="C362" s="720"/>
      <c r="D362" s="720"/>
      <c r="E362" s="721" t="s">
        <v>13832</v>
      </c>
      <c r="F362" s="720"/>
      <c r="G362" s="713"/>
      <c r="H362" s="713"/>
      <c r="I362" s="722"/>
      <c r="J362" s="723"/>
    </row>
    <row r="363" spans="2:10" s="223" customFormat="1" ht="13.8">
      <c r="B363" s="698" t="s">
        <v>13833</v>
      </c>
      <c r="C363" s="241" t="s">
        <v>313</v>
      </c>
      <c r="D363" s="156" t="s">
        <v>13908</v>
      </c>
      <c r="E363" s="240" t="s">
        <v>13926</v>
      </c>
      <c r="F363" s="241" t="s">
        <v>211</v>
      </c>
      <c r="G363" s="249">
        <v>1</v>
      </c>
      <c r="H363" s="242">
        <f>'COMPOSIÇÕES - SEM DESONERAÇÃO'!H625</f>
        <v>3778.37</v>
      </c>
      <c r="I363" s="249">
        <f t="shared" ref="I363:I369" si="86">ROUND(H363*(1+$L$4),2)</f>
        <v>4552.9399999999996</v>
      </c>
      <c r="J363" s="569">
        <f t="shared" ref="J363:J369" si="87">TRUNC(G363*I363,2)</f>
        <v>4552.9399999999996</v>
      </c>
    </row>
    <row r="364" spans="2:10" s="223" customFormat="1" ht="41.4">
      <c r="B364" s="698" t="s">
        <v>13834</v>
      </c>
      <c r="C364" s="241" t="s">
        <v>313</v>
      </c>
      <c r="D364" s="156" t="s">
        <v>14093</v>
      </c>
      <c r="E364" s="240" t="s">
        <v>16379</v>
      </c>
      <c r="F364" s="241" t="s">
        <v>110</v>
      </c>
      <c r="G364" s="249">
        <v>14</v>
      </c>
      <c r="H364" s="242">
        <f>'COMPOSIÇÕES - SEM DESONERAÇÃO'!H1046</f>
        <v>317.2</v>
      </c>
      <c r="I364" s="249">
        <f t="shared" si="86"/>
        <v>382.23</v>
      </c>
      <c r="J364" s="569">
        <f t="shared" si="87"/>
        <v>5351.22</v>
      </c>
    </row>
    <row r="365" spans="2:10" s="223" customFormat="1" ht="15.6" customHeight="1">
      <c r="B365" s="698" t="s">
        <v>13835</v>
      </c>
      <c r="C365" s="241" t="s">
        <v>49</v>
      </c>
      <c r="D365" s="241">
        <v>98504</v>
      </c>
      <c r="E365" s="240" t="s">
        <v>11477</v>
      </c>
      <c r="F365" s="241" t="s">
        <v>109</v>
      </c>
      <c r="G365" s="249">
        <v>90.96</v>
      </c>
      <c r="H365" s="242">
        <f>VLOOKUP(D365,SINAPIFEV2026,5,FALSE)</f>
        <v>20.47</v>
      </c>
      <c r="I365" s="249">
        <f t="shared" si="86"/>
        <v>24.67</v>
      </c>
      <c r="J365" s="569">
        <f t="shared" si="87"/>
        <v>2243.98</v>
      </c>
    </row>
    <row r="366" spans="2:10" s="223" customFormat="1" ht="27.6">
      <c r="B366" s="698" t="s">
        <v>13836</v>
      </c>
      <c r="C366" s="241" t="s">
        <v>313</v>
      </c>
      <c r="D366" s="156" t="s">
        <v>13913</v>
      </c>
      <c r="E366" s="240" t="s">
        <v>13931</v>
      </c>
      <c r="F366" s="241" t="s">
        <v>109</v>
      </c>
      <c r="G366" s="249">
        <v>143.19999999999999</v>
      </c>
      <c r="H366" s="242">
        <f>'COMPOSIÇÕES - SEM DESONERAÇÃO'!H644</f>
        <v>193.41</v>
      </c>
      <c r="I366" s="249">
        <f t="shared" si="86"/>
        <v>233.06</v>
      </c>
      <c r="J366" s="569">
        <f t="shared" si="87"/>
        <v>33374.19</v>
      </c>
    </row>
    <row r="367" spans="2:10" s="223" customFormat="1" ht="28.8" customHeight="1">
      <c r="B367" s="698" t="s">
        <v>13837</v>
      </c>
      <c r="C367" s="241" t="s">
        <v>49</v>
      </c>
      <c r="D367" s="241">
        <v>91341</v>
      </c>
      <c r="E367" s="240" t="s">
        <v>14658</v>
      </c>
      <c r="F367" s="241" t="s">
        <v>109</v>
      </c>
      <c r="G367" s="249">
        <v>5.27</v>
      </c>
      <c r="H367" s="242">
        <f>VLOOKUP(D367,SINAPIFEV2026,5,FALSE)</f>
        <v>594.08000000000004</v>
      </c>
      <c r="I367" s="249">
        <f t="shared" si="86"/>
        <v>715.87</v>
      </c>
      <c r="J367" s="569">
        <f t="shared" si="87"/>
        <v>3772.63</v>
      </c>
    </row>
    <row r="368" spans="2:10" s="223" customFormat="1" ht="27.6">
      <c r="B368" s="698" t="s">
        <v>13838</v>
      </c>
      <c r="C368" s="241" t="s">
        <v>49</v>
      </c>
      <c r="D368" s="241">
        <v>100701</v>
      </c>
      <c r="E368" s="240" t="s">
        <v>14641</v>
      </c>
      <c r="F368" s="241" t="s">
        <v>109</v>
      </c>
      <c r="G368" s="249">
        <v>4.9000000000000004</v>
      </c>
      <c r="H368" s="242">
        <f>VLOOKUP(D368,SINAPIFEV2026,5,FALSE)</f>
        <v>770.28</v>
      </c>
      <c r="I368" s="249">
        <f t="shared" si="86"/>
        <v>928.19</v>
      </c>
      <c r="J368" s="569">
        <f t="shared" si="87"/>
        <v>4548.13</v>
      </c>
    </row>
    <row r="369" spans="1:10" s="223" customFormat="1" ht="27.6">
      <c r="B369" s="698" t="s">
        <v>13839</v>
      </c>
      <c r="C369" s="241" t="s">
        <v>313</v>
      </c>
      <c r="D369" s="156" t="s">
        <v>14103</v>
      </c>
      <c r="E369" s="240" t="s">
        <v>16383</v>
      </c>
      <c r="F369" s="241" t="s">
        <v>109</v>
      </c>
      <c r="G369" s="249">
        <v>5.43</v>
      </c>
      <c r="H369" s="242">
        <f>'COMPOSIÇÕES - SEM DESONERAÇÃO'!H1064</f>
        <v>892.1</v>
      </c>
      <c r="I369" s="249">
        <f t="shared" si="86"/>
        <v>1074.98</v>
      </c>
      <c r="J369" s="569">
        <f t="shared" si="87"/>
        <v>5837.14</v>
      </c>
    </row>
    <row r="370" spans="1:10" s="104" customFormat="1" ht="13.8">
      <c r="B370" s="715"/>
      <c r="C370" s="346"/>
      <c r="D370" s="346"/>
      <c r="E370" s="717"/>
      <c r="F370" s="346"/>
      <c r="G370" s="347"/>
      <c r="H370" s="708"/>
      <c r="I370" s="347"/>
      <c r="J370" s="557"/>
    </row>
    <row r="371" spans="1:10" s="104" customFormat="1" ht="13.8">
      <c r="B371" s="564" t="s">
        <v>13840</v>
      </c>
      <c r="C371" s="565"/>
      <c r="D371" s="565"/>
      <c r="E371" s="705" t="s">
        <v>13841</v>
      </c>
      <c r="F371" s="565"/>
      <c r="G371" s="706"/>
      <c r="H371" s="706"/>
      <c r="I371" s="706"/>
      <c r="J371" s="568">
        <f>SUM(J372:J373)</f>
        <v>7681.24</v>
      </c>
    </row>
    <row r="372" spans="1:10" s="223" customFormat="1" ht="27.6">
      <c r="B372" s="698" t="s">
        <v>13842</v>
      </c>
      <c r="C372" s="241" t="s">
        <v>49</v>
      </c>
      <c r="D372" s="241">
        <v>99803</v>
      </c>
      <c r="E372" s="240" t="s">
        <v>15424</v>
      </c>
      <c r="F372" s="241" t="s">
        <v>109</v>
      </c>
      <c r="G372" s="249">
        <v>1129.6400000000001</v>
      </c>
      <c r="H372" s="242">
        <f>VLOOKUP(D372,SINAPIFEV2026,5,FALSE)</f>
        <v>4.51</v>
      </c>
      <c r="I372" s="249">
        <f>ROUND(H372*(1+$L$4),2)</f>
        <v>5.43</v>
      </c>
      <c r="J372" s="569">
        <f>TRUNC(G372*I372,2)</f>
        <v>6133.94</v>
      </c>
    </row>
    <row r="373" spans="1:10" s="223" customFormat="1" ht="13.8">
      <c r="B373" s="698" t="s">
        <v>13843</v>
      </c>
      <c r="C373" s="241" t="s">
        <v>313</v>
      </c>
      <c r="D373" s="156" t="s">
        <v>13916</v>
      </c>
      <c r="E373" s="240" t="s">
        <v>13934</v>
      </c>
      <c r="F373" s="241" t="s">
        <v>109</v>
      </c>
      <c r="G373" s="249">
        <v>1</v>
      </c>
      <c r="H373" s="242">
        <f>'COMPOSIÇÕES - SEM DESONERAÇÃO'!H662</f>
        <v>1284.07</v>
      </c>
      <c r="I373" s="249">
        <f>ROUND(H373*(1+$L$4),2)</f>
        <v>1547.3</v>
      </c>
      <c r="J373" s="569">
        <f>TRUNC(G373*I373,2)</f>
        <v>1547.3</v>
      </c>
    </row>
    <row r="374" spans="1:10" s="104" customFormat="1" ht="13.8">
      <c r="B374" s="715"/>
      <c r="C374" s="346"/>
      <c r="D374" s="346"/>
      <c r="E374" s="717"/>
      <c r="F374" s="346"/>
      <c r="G374" s="347"/>
      <c r="H374" s="708"/>
      <c r="I374" s="347"/>
      <c r="J374" s="557"/>
    </row>
    <row r="375" spans="1:10" s="224" customFormat="1" ht="13.8">
      <c r="A375" s="224" t="str">
        <f>B375</f>
        <v>3.0</v>
      </c>
      <c r="B375" s="564" t="s">
        <v>15</v>
      </c>
      <c r="C375" s="565"/>
      <c r="D375" s="565"/>
      <c r="E375" s="705" t="s">
        <v>13522</v>
      </c>
      <c r="F375" s="565"/>
      <c r="G375" s="706"/>
      <c r="H375" s="706"/>
      <c r="I375" s="707"/>
      <c r="J375" s="568">
        <f>SUM(J377,J380,J385,J407,J439,J450,J461,J473,J479,J492,J533,J571)</f>
        <v>1732385.9299999997</v>
      </c>
    </row>
    <row r="376" spans="1:10" s="104" customFormat="1" ht="13.8">
      <c r="B376" s="556"/>
      <c r="C376" s="363"/>
      <c r="D376" s="363"/>
      <c r="E376" s="363"/>
      <c r="F376" s="363"/>
      <c r="G376" s="347"/>
      <c r="H376" s="369"/>
      <c r="I376" s="369"/>
      <c r="J376" s="572"/>
    </row>
    <row r="377" spans="1:10" s="165" customFormat="1" ht="13.8">
      <c r="B377" s="564" t="s">
        <v>16</v>
      </c>
      <c r="C377" s="565"/>
      <c r="D377" s="565"/>
      <c r="E377" s="705" t="s">
        <v>9</v>
      </c>
      <c r="F377" s="565"/>
      <c r="G377" s="706"/>
      <c r="H377" s="706"/>
      <c r="I377" s="706"/>
      <c r="J377" s="568">
        <f>SUM(J378:J378)</f>
        <v>11163.24</v>
      </c>
    </row>
    <row r="378" spans="1:10" s="160" customFormat="1" ht="27.6" customHeight="1">
      <c r="B378" s="698" t="s">
        <v>13538</v>
      </c>
      <c r="C378" s="241" t="s">
        <v>49</v>
      </c>
      <c r="D378" s="241">
        <v>99059</v>
      </c>
      <c r="E378" s="250" t="s">
        <v>11240</v>
      </c>
      <c r="F378" s="241" t="s">
        <v>110</v>
      </c>
      <c r="G378" s="249">
        <v>132</v>
      </c>
      <c r="H378" s="242">
        <f>VLOOKUP(D378,SINAPIFEV2026,5,FALSE)</f>
        <v>70.180000000000007</v>
      </c>
      <c r="I378" s="242">
        <f>ROUND(H378*(1+$L$4),2)</f>
        <v>84.57</v>
      </c>
      <c r="J378" s="689">
        <f>TRUNC($G378*I378,2)</f>
        <v>11163.24</v>
      </c>
    </row>
    <row r="379" spans="1:10" s="161" customFormat="1" ht="13.8">
      <c r="B379" s="715"/>
      <c r="C379" s="346"/>
      <c r="D379" s="346"/>
      <c r="E379" s="726"/>
      <c r="F379" s="346"/>
      <c r="G379" s="347"/>
      <c r="H379" s="347"/>
      <c r="I379" s="347"/>
      <c r="J379" s="557"/>
    </row>
    <row r="380" spans="1:10" s="165" customFormat="1" ht="13.8">
      <c r="B380" s="564" t="s">
        <v>17</v>
      </c>
      <c r="C380" s="565"/>
      <c r="D380" s="565"/>
      <c r="E380" s="705" t="s">
        <v>27</v>
      </c>
      <c r="F380" s="565"/>
      <c r="G380" s="706"/>
      <c r="H380" s="706"/>
      <c r="I380" s="706"/>
      <c r="J380" s="568">
        <f>SUM(J381:J383)</f>
        <v>69981.319999999992</v>
      </c>
    </row>
    <row r="381" spans="1:10" s="159" customFormat="1" ht="13.8">
      <c r="B381" s="698" t="s">
        <v>104</v>
      </c>
      <c r="C381" s="241" t="s">
        <v>49</v>
      </c>
      <c r="D381" s="241">
        <v>93358</v>
      </c>
      <c r="E381" s="282" t="s">
        <v>8265</v>
      </c>
      <c r="F381" s="241" t="s">
        <v>217</v>
      </c>
      <c r="G381" s="249">
        <v>401.10000000000014</v>
      </c>
      <c r="H381" s="242">
        <f>VLOOKUP(D381,SINAPIFEV2026,5,FALSE)</f>
        <v>95.92</v>
      </c>
      <c r="I381" s="242">
        <f>ROUND(H381*(1+$L$4),2)</f>
        <v>115.58</v>
      </c>
      <c r="J381" s="689">
        <f>TRUNC($G381*I381,2)</f>
        <v>46359.13</v>
      </c>
    </row>
    <row r="382" spans="1:10" s="159" customFormat="1" ht="27.6">
      <c r="B382" s="698" t="s">
        <v>105</v>
      </c>
      <c r="C382" s="241" t="s">
        <v>49</v>
      </c>
      <c r="D382" s="241">
        <v>93382</v>
      </c>
      <c r="E382" s="240" t="s">
        <v>218</v>
      </c>
      <c r="F382" s="241" t="s">
        <v>217</v>
      </c>
      <c r="G382" s="249">
        <v>218.11999999999995</v>
      </c>
      <c r="H382" s="242">
        <f>VLOOKUP(D382,SINAPIFEV2026,5,FALSE)</f>
        <v>27.66</v>
      </c>
      <c r="I382" s="242">
        <f>ROUND(H382*(1+$L$4),2)</f>
        <v>33.33</v>
      </c>
      <c r="J382" s="689">
        <f>TRUNC($G382*I382,2)</f>
        <v>7269.93</v>
      </c>
    </row>
    <row r="383" spans="1:10" s="160" customFormat="1" ht="15" customHeight="1">
      <c r="B383" s="698" t="s">
        <v>106</v>
      </c>
      <c r="C383" s="241" t="s">
        <v>49</v>
      </c>
      <c r="D383" s="241">
        <v>94319</v>
      </c>
      <c r="E383" s="282" t="s">
        <v>219</v>
      </c>
      <c r="F383" s="241" t="s">
        <v>217</v>
      </c>
      <c r="G383" s="249">
        <v>166.51999999999998</v>
      </c>
      <c r="H383" s="242">
        <f>VLOOKUP(D383,SINAPIFEV2026,5,FALSE)</f>
        <v>81.489999999999995</v>
      </c>
      <c r="I383" s="242">
        <f>ROUND(H383*(1+$L$4),2)</f>
        <v>98.2</v>
      </c>
      <c r="J383" s="689">
        <f>TRUNC($G383*I383,2)</f>
        <v>16352.26</v>
      </c>
    </row>
    <row r="384" spans="1:10" s="160" customFormat="1" ht="13.8">
      <c r="B384" s="715"/>
      <c r="C384" s="346"/>
      <c r="D384" s="346"/>
      <c r="E384" s="726"/>
      <c r="F384" s="346"/>
      <c r="G384" s="347"/>
      <c r="H384" s="347"/>
      <c r="I384" s="347"/>
      <c r="J384" s="557"/>
    </row>
    <row r="385" spans="2:10" s="165" customFormat="1" ht="13.8">
      <c r="B385" s="564" t="s">
        <v>18</v>
      </c>
      <c r="C385" s="565"/>
      <c r="D385" s="565"/>
      <c r="E385" s="705" t="s">
        <v>39</v>
      </c>
      <c r="F385" s="565"/>
      <c r="G385" s="706"/>
      <c r="H385" s="706"/>
      <c r="I385" s="706"/>
      <c r="J385" s="568">
        <f>SUM(J386:J405)</f>
        <v>178230.63</v>
      </c>
    </row>
    <row r="386" spans="2:10" s="159" customFormat="1" ht="27.6">
      <c r="B386" s="698" t="s">
        <v>90</v>
      </c>
      <c r="C386" s="241" t="s">
        <v>49</v>
      </c>
      <c r="D386" s="241">
        <v>96620</v>
      </c>
      <c r="E386" s="240" t="s">
        <v>220</v>
      </c>
      <c r="F386" s="241" t="s">
        <v>217</v>
      </c>
      <c r="G386" s="249">
        <v>11.76</v>
      </c>
      <c r="H386" s="242">
        <f>VLOOKUP(D386,SINAPIFEV2026,5,FALSE)</f>
        <v>828.74</v>
      </c>
      <c r="I386" s="242">
        <f>ROUND(H386*(1+$L$4),2)</f>
        <v>998.63</v>
      </c>
      <c r="J386" s="689">
        <f>TRUNC($G386*I386,2)</f>
        <v>11743.88</v>
      </c>
    </row>
    <row r="387" spans="2:10" s="159" customFormat="1" ht="13.8">
      <c r="B387" s="715"/>
      <c r="C387" s="346"/>
      <c r="D387" s="346"/>
      <c r="E387" s="717"/>
      <c r="F387" s="346"/>
      <c r="G387" s="347"/>
      <c r="H387" s="708"/>
      <c r="I387" s="242"/>
      <c r="J387" s="689"/>
    </row>
    <row r="388" spans="2:10" s="198" customFormat="1" ht="13.8">
      <c r="B388" s="693"/>
      <c r="C388" s="694"/>
      <c r="D388" s="694"/>
      <c r="E388" s="730" t="s">
        <v>101</v>
      </c>
      <c r="F388" s="694"/>
      <c r="G388" s="695"/>
      <c r="H388" s="695"/>
      <c r="I388" s="695"/>
      <c r="J388" s="731"/>
    </row>
    <row r="389" spans="2:10" s="159" customFormat="1" ht="27" customHeight="1">
      <c r="B389" s="698" t="s">
        <v>13937</v>
      </c>
      <c r="C389" s="241" t="s">
        <v>49</v>
      </c>
      <c r="D389" s="241">
        <v>96535</v>
      </c>
      <c r="E389" s="250" t="s">
        <v>229</v>
      </c>
      <c r="F389" s="241" t="s">
        <v>109</v>
      </c>
      <c r="G389" s="249">
        <v>72.46999999999997</v>
      </c>
      <c r="H389" s="242">
        <f t="shared" ref="H389:H398" si="88">VLOOKUP(D389,SINAPIFEV2026,5,FALSE)</f>
        <v>144.22</v>
      </c>
      <c r="I389" s="242">
        <f t="shared" ref="I389:I398" si="89">ROUND(H389*(1+$L$4),2)</f>
        <v>173.79</v>
      </c>
      <c r="J389" s="689">
        <f t="shared" ref="J389:J398" si="90">TRUNC($G389*I389,2)</f>
        <v>12594.56</v>
      </c>
    </row>
    <row r="390" spans="2:10" s="159" customFormat="1" ht="27" customHeight="1">
      <c r="B390" s="698" t="s">
        <v>13938</v>
      </c>
      <c r="C390" s="241" t="s">
        <v>49</v>
      </c>
      <c r="D390" s="241">
        <v>96536</v>
      </c>
      <c r="E390" s="240" t="s">
        <v>230</v>
      </c>
      <c r="F390" s="241" t="s">
        <v>109</v>
      </c>
      <c r="G390" s="249">
        <v>190.23999999999998</v>
      </c>
      <c r="H390" s="242">
        <f t="shared" si="88"/>
        <v>76.45</v>
      </c>
      <c r="I390" s="242">
        <f t="shared" si="89"/>
        <v>92.12</v>
      </c>
      <c r="J390" s="689">
        <f t="shared" si="90"/>
        <v>17524.900000000001</v>
      </c>
    </row>
    <row r="391" spans="2:10" s="159" customFormat="1" ht="27.6">
      <c r="B391" s="698" t="s">
        <v>13939</v>
      </c>
      <c r="C391" s="241" t="s">
        <v>49</v>
      </c>
      <c r="D391" s="241">
        <v>104917</v>
      </c>
      <c r="E391" s="250" t="s">
        <v>231</v>
      </c>
      <c r="F391" s="241" t="s">
        <v>205</v>
      </c>
      <c r="G391" s="249">
        <v>179.45</v>
      </c>
      <c r="H391" s="242">
        <f t="shared" si="88"/>
        <v>15.11</v>
      </c>
      <c r="I391" s="242">
        <f t="shared" si="89"/>
        <v>18.21</v>
      </c>
      <c r="J391" s="689">
        <f>TRUNC($G391*I391,2)</f>
        <v>3267.78</v>
      </c>
    </row>
    <row r="392" spans="2:10" s="159" customFormat="1" ht="27.6">
      <c r="B392" s="698" t="s">
        <v>13940</v>
      </c>
      <c r="C392" s="241" t="s">
        <v>49</v>
      </c>
      <c r="D392" s="241">
        <v>104918</v>
      </c>
      <c r="E392" s="250" t="s">
        <v>232</v>
      </c>
      <c r="F392" s="241" t="s">
        <v>205</v>
      </c>
      <c r="G392" s="249">
        <v>1134.0899999999999</v>
      </c>
      <c r="H392" s="242">
        <f t="shared" si="88"/>
        <v>13.81</v>
      </c>
      <c r="I392" s="242">
        <f t="shared" si="89"/>
        <v>16.64</v>
      </c>
      <c r="J392" s="689">
        <f t="shared" si="90"/>
        <v>18871.25</v>
      </c>
    </row>
    <row r="393" spans="2:10" s="159" customFormat="1" ht="27.6">
      <c r="B393" s="698" t="s">
        <v>13941</v>
      </c>
      <c r="C393" s="241" t="s">
        <v>49</v>
      </c>
      <c r="D393" s="241">
        <v>104919</v>
      </c>
      <c r="E393" s="250" t="s">
        <v>233</v>
      </c>
      <c r="F393" s="241" t="s">
        <v>205</v>
      </c>
      <c r="G393" s="249">
        <v>306.82</v>
      </c>
      <c r="H393" s="242">
        <f t="shared" si="88"/>
        <v>12.2</v>
      </c>
      <c r="I393" s="242">
        <f t="shared" si="89"/>
        <v>14.7</v>
      </c>
      <c r="J393" s="689">
        <f t="shared" si="90"/>
        <v>4510.25</v>
      </c>
    </row>
    <row r="394" spans="2:10" s="159" customFormat="1" ht="27.6" customHeight="1">
      <c r="B394" s="698" t="s">
        <v>13942</v>
      </c>
      <c r="C394" s="241" t="s">
        <v>49</v>
      </c>
      <c r="D394" s="271">
        <v>104920</v>
      </c>
      <c r="E394" s="250" t="s">
        <v>234</v>
      </c>
      <c r="F394" s="241" t="s">
        <v>205</v>
      </c>
      <c r="G394" s="249">
        <v>601.6400000000001</v>
      </c>
      <c r="H394" s="242">
        <f t="shared" si="88"/>
        <v>10.29</v>
      </c>
      <c r="I394" s="242">
        <f t="shared" si="89"/>
        <v>12.4</v>
      </c>
      <c r="J394" s="689">
        <f t="shared" si="90"/>
        <v>7460.33</v>
      </c>
    </row>
    <row r="395" spans="2:10" s="159" customFormat="1" ht="27.6" customHeight="1">
      <c r="B395" s="698" t="s">
        <v>13943</v>
      </c>
      <c r="C395" s="241" t="s">
        <v>49</v>
      </c>
      <c r="D395" s="271">
        <v>104921</v>
      </c>
      <c r="E395" s="250" t="s">
        <v>235</v>
      </c>
      <c r="F395" s="241" t="s">
        <v>205</v>
      </c>
      <c r="G395" s="249">
        <v>390.90999999999997</v>
      </c>
      <c r="H395" s="242">
        <f t="shared" si="88"/>
        <v>9.59</v>
      </c>
      <c r="I395" s="242">
        <f t="shared" si="89"/>
        <v>11.56</v>
      </c>
      <c r="J395" s="689">
        <f>TRUNC($G395*I395,2)</f>
        <v>4518.91</v>
      </c>
    </row>
    <row r="396" spans="2:10" s="159" customFormat="1" ht="27.6">
      <c r="B396" s="698" t="s">
        <v>13944</v>
      </c>
      <c r="C396" s="241" t="s">
        <v>49</v>
      </c>
      <c r="D396" s="271">
        <v>104916</v>
      </c>
      <c r="E396" s="250" t="s">
        <v>236</v>
      </c>
      <c r="F396" s="241" t="s">
        <v>205</v>
      </c>
      <c r="G396" s="249">
        <v>192.64</v>
      </c>
      <c r="H396" s="242">
        <f t="shared" si="88"/>
        <v>16.61</v>
      </c>
      <c r="I396" s="242">
        <f t="shared" si="89"/>
        <v>20.02</v>
      </c>
      <c r="J396" s="689">
        <f t="shared" si="90"/>
        <v>3856.65</v>
      </c>
    </row>
    <row r="397" spans="2:10" s="159" customFormat="1" ht="41.4">
      <c r="B397" s="698" t="s">
        <v>13945</v>
      </c>
      <c r="C397" s="241" t="s">
        <v>49</v>
      </c>
      <c r="D397" s="241">
        <v>94971</v>
      </c>
      <c r="E397" s="240" t="s">
        <v>237</v>
      </c>
      <c r="F397" s="241" t="s">
        <v>217</v>
      </c>
      <c r="G397" s="249">
        <v>38.800000000000011</v>
      </c>
      <c r="H397" s="242">
        <f t="shared" si="88"/>
        <v>568.77</v>
      </c>
      <c r="I397" s="242">
        <f t="shared" si="89"/>
        <v>685.37</v>
      </c>
      <c r="J397" s="689">
        <f>TRUNC($G397*I397,2)</f>
        <v>26592.35</v>
      </c>
    </row>
    <row r="398" spans="2:10" s="159" customFormat="1" ht="27.6">
      <c r="B398" s="698" t="s">
        <v>13946</v>
      </c>
      <c r="C398" s="241" t="s">
        <v>49</v>
      </c>
      <c r="D398" s="241">
        <v>103670</v>
      </c>
      <c r="E398" s="240" t="s">
        <v>238</v>
      </c>
      <c r="F398" s="241" t="s">
        <v>217</v>
      </c>
      <c r="G398" s="249">
        <v>38.799999999999997</v>
      </c>
      <c r="H398" s="242">
        <f t="shared" si="88"/>
        <v>327.14</v>
      </c>
      <c r="I398" s="242">
        <f t="shared" si="89"/>
        <v>394.2</v>
      </c>
      <c r="J398" s="689">
        <f t="shared" si="90"/>
        <v>15294.96</v>
      </c>
    </row>
    <row r="399" spans="2:10" s="159" customFormat="1" ht="13.8">
      <c r="B399" s="715"/>
      <c r="C399" s="346"/>
      <c r="D399" s="346"/>
      <c r="E399" s="717"/>
      <c r="F399" s="346"/>
      <c r="G399" s="347"/>
      <c r="H399" s="708"/>
      <c r="I399" s="242"/>
      <c r="J399" s="689"/>
    </row>
    <row r="400" spans="2:10" s="198" customFormat="1" ht="13.8">
      <c r="B400" s="693"/>
      <c r="C400" s="694"/>
      <c r="D400" s="694"/>
      <c r="E400" s="730" t="s">
        <v>93</v>
      </c>
      <c r="F400" s="694"/>
      <c r="G400" s="695"/>
      <c r="H400" s="695"/>
      <c r="I400" s="695"/>
      <c r="J400" s="731"/>
    </row>
    <row r="401" spans="2:10" s="159" customFormat="1" ht="27.6">
      <c r="B401" s="698" t="s">
        <v>13947</v>
      </c>
      <c r="C401" s="241" t="s">
        <v>49</v>
      </c>
      <c r="D401" s="241">
        <v>98557</v>
      </c>
      <c r="E401" s="250" t="s">
        <v>225</v>
      </c>
      <c r="F401" s="241" t="s">
        <v>109</v>
      </c>
      <c r="G401" s="249">
        <v>128.54999999999993</v>
      </c>
      <c r="H401" s="242">
        <f>VLOOKUP(D401,SINAPIFEV2026,5,FALSE)</f>
        <v>46.95</v>
      </c>
      <c r="I401" s="242">
        <f>ROUND(H401*(1+$L$4),2)</f>
        <v>56.57</v>
      </c>
      <c r="J401" s="689">
        <f>TRUNC($G401*I401,2)</f>
        <v>7272.07</v>
      </c>
    </row>
    <row r="402" spans="2:10" s="159" customFormat="1" ht="13.8">
      <c r="B402" s="698"/>
      <c r="C402" s="241"/>
      <c r="D402" s="241"/>
      <c r="E402" s="250"/>
      <c r="F402" s="241"/>
      <c r="G402" s="249"/>
      <c r="H402" s="242"/>
      <c r="I402" s="242"/>
      <c r="J402" s="689"/>
    </row>
    <row r="403" spans="2:10" s="198" customFormat="1" ht="27.6">
      <c r="B403" s="693"/>
      <c r="C403" s="694"/>
      <c r="D403" s="694"/>
      <c r="E403" s="730" t="s">
        <v>221</v>
      </c>
      <c r="F403" s="694"/>
      <c r="G403" s="695"/>
      <c r="H403" s="695"/>
      <c r="I403" s="695"/>
      <c r="J403" s="731"/>
    </row>
    <row r="404" spans="2:10" s="159" customFormat="1" ht="27.6">
      <c r="B404" s="698" t="s">
        <v>13952</v>
      </c>
      <c r="C404" s="280" t="s">
        <v>313</v>
      </c>
      <c r="D404" s="156" t="s">
        <v>13917</v>
      </c>
      <c r="E404" s="240" t="s">
        <v>13949</v>
      </c>
      <c r="F404" s="241" t="s">
        <v>109</v>
      </c>
      <c r="G404" s="249">
        <v>78.680000000000007</v>
      </c>
      <c r="H404" s="242">
        <f>'COMPOSIÇÕES - SEM DESONERAÇÃO'!H680</f>
        <v>100.34</v>
      </c>
      <c r="I404" s="242">
        <f>ROUND(H404*(1+$L$4),2)</f>
        <v>120.91</v>
      </c>
      <c r="J404" s="689">
        <f>TRUNC($G404*I404,2)</f>
        <v>9513.19</v>
      </c>
    </row>
    <row r="405" spans="2:10" s="159" customFormat="1" ht="41.4">
      <c r="B405" s="698" t="s">
        <v>13953</v>
      </c>
      <c r="C405" s="280" t="s">
        <v>313</v>
      </c>
      <c r="D405" s="156" t="s">
        <v>13922</v>
      </c>
      <c r="E405" s="240" t="s">
        <v>13955</v>
      </c>
      <c r="F405" s="241" t="s">
        <v>217</v>
      </c>
      <c r="G405" s="249">
        <v>11.669999999999998</v>
      </c>
      <c r="H405" s="242">
        <f>'COMPOSIÇÕES - SEM DESONERAÇÃO'!H716</f>
        <v>2503.8200000000002</v>
      </c>
      <c r="I405" s="242">
        <f>ROUND(H405*(1+$L$4),2)</f>
        <v>3017.1</v>
      </c>
      <c r="J405" s="689">
        <f>TRUNC($G405*I405,2)</f>
        <v>35209.550000000003</v>
      </c>
    </row>
    <row r="406" spans="2:10" s="159" customFormat="1" ht="13.8">
      <c r="B406" s="715"/>
      <c r="C406" s="346"/>
      <c r="D406" s="346"/>
      <c r="E406" s="717"/>
      <c r="F406" s="346"/>
      <c r="G406" s="347"/>
      <c r="H406" s="347"/>
      <c r="I406" s="347"/>
      <c r="J406" s="557"/>
    </row>
    <row r="407" spans="2:10" s="165" customFormat="1" ht="13.8">
      <c r="B407" s="564" t="s">
        <v>222</v>
      </c>
      <c r="C407" s="565"/>
      <c r="D407" s="565"/>
      <c r="E407" s="705" t="s">
        <v>28</v>
      </c>
      <c r="F407" s="565"/>
      <c r="G407" s="706"/>
      <c r="H407" s="706"/>
      <c r="I407" s="706"/>
      <c r="J407" s="568">
        <f>SUM(J408:J437)</f>
        <v>136055.09000000003</v>
      </c>
    </row>
    <row r="408" spans="2:10" s="198" customFormat="1" ht="13.2" customHeight="1">
      <c r="B408" s="710" t="s">
        <v>223</v>
      </c>
      <c r="C408" s="720"/>
      <c r="D408" s="720"/>
      <c r="E408" s="721" t="s">
        <v>13500</v>
      </c>
      <c r="F408" s="720"/>
      <c r="G408" s="713"/>
      <c r="H408" s="713"/>
      <c r="I408" s="713"/>
      <c r="J408" s="714"/>
    </row>
    <row r="409" spans="2:10" s="159" customFormat="1" ht="41.4">
      <c r="B409" s="698" t="s">
        <v>13959</v>
      </c>
      <c r="C409" s="241" t="s">
        <v>49</v>
      </c>
      <c r="D409" s="271">
        <v>92423</v>
      </c>
      <c r="E409" s="250" t="s">
        <v>244</v>
      </c>
      <c r="F409" s="241" t="s">
        <v>109</v>
      </c>
      <c r="G409" s="249">
        <v>164.42</v>
      </c>
      <c r="H409" s="242">
        <f t="shared" ref="H409:H416" si="91">VLOOKUP(D409,SINAPIFEV2026,5,FALSE)</f>
        <v>77.23</v>
      </c>
      <c r="I409" s="249">
        <f t="shared" ref="I409:I416" si="92">ROUND(H409*(1+$L$4),2)</f>
        <v>93.06</v>
      </c>
      <c r="J409" s="569">
        <f t="shared" ref="J409:J416" si="93">TRUNC(G409*I409,2)</f>
        <v>15300.92</v>
      </c>
    </row>
    <row r="410" spans="2:10" s="159" customFormat="1" ht="41.4">
      <c r="B410" s="698" t="s">
        <v>13960</v>
      </c>
      <c r="C410" s="241" t="s">
        <v>49</v>
      </c>
      <c r="D410" s="241">
        <v>92761</v>
      </c>
      <c r="E410" s="250" t="s">
        <v>239</v>
      </c>
      <c r="F410" s="241" t="s">
        <v>205</v>
      </c>
      <c r="G410" s="249">
        <v>65.28</v>
      </c>
      <c r="H410" s="242">
        <f t="shared" si="91"/>
        <v>11.74</v>
      </c>
      <c r="I410" s="249">
        <f t="shared" si="92"/>
        <v>14.15</v>
      </c>
      <c r="J410" s="569">
        <f t="shared" si="93"/>
        <v>923.71</v>
      </c>
    </row>
    <row r="411" spans="2:10" s="159" customFormat="1" ht="41.4">
      <c r="B411" s="698" t="s">
        <v>13961</v>
      </c>
      <c r="C411" s="241" t="s">
        <v>49</v>
      </c>
      <c r="D411" s="241">
        <v>92762</v>
      </c>
      <c r="E411" s="250" t="s">
        <v>240</v>
      </c>
      <c r="F411" s="241" t="s">
        <v>205</v>
      </c>
      <c r="G411" s="249">
        <v>205.73</v>
      </c>
      <c r="H411" s="242">
        <f t="shared" si="91"/>
        <v>10.37</v>
      </c>
      <c r="I411" s="249">
        <f t="shared" si="92"/>
        <v>12.5</v>
      </c>
      <c r="J411" s="569">
        <f t="shared" si="93"/>
        <v>2571.62</v>
      </c>
    </row>
    <row r="412" spans="2:10" s="159" customFormat="1" ht="41.4">
      <c r="B412" s="698" t="s">
        <v>13962</v>
      </c>
      <c r="C412" s="241" t="s">
        <v>49</v>
      </c>
      <c r="D412" s="241">
        <v>92763</v>
      </c>
      <c r="E412" s="250" t="s">
        <v>241</v>
      </c>
      <c r="F412" s="241" t="s">
        <v>205</v>
      </c>
      <c r="G412" s="249">
        <v>1550.4599999999998</v>
      </c>
      <c r="H412" s="242">
        <f t="shared" si="91"/>
        <v>8.65</v>
      </c>
      <c r="I412" s="249">
        <f t="shared" si="92"/>
        <v>10.42</v>
      </c>
      <c r="J412" s="569">
        <f t="shared" si="93"/>
        <v>16155.79</v>
      </c>
    </row>
    <row r="413" spans="2:10" s="159" customFormat="1" ht="41.4">
      <c r="B413" s="698" t="s">
        <v>13963</v>
      </c>
      <c r="C413" s="241" t="s">
        <v>49</v>
      </c>
      <c r="D413" s="271">
        <v>92760</v>
      </c>
      <c r="E413" s="250" t="s">
        <v>242</v>
      </c>
      <c r="F413" s="241" t="s">
        <v>205</v>
      </c>
      <c r="G413" s="249">
        <v>124.91</v>
      </c>
      <c r="H413" s="242">
        <f t="shared" si="91"/>
        <v>12.71</v>
      </c>
      <c r="I413" s="249">
        <f t="shared" si="92"/>
        <v>15.32</v>
      </c>
      <c r="J413" s="569">
        <f t="shared" si="93"/>
        <v>1913.62</v>
      </c>
    </row>
    <row r="414" spans="2:10" s="159" customFormat="1" ht="41.4">
      <c r="B414" s="698" t="s">
        <v>13964</v>
      </c>
      <c r="C414" s="241" t="s">
        <v>49</v>
      </c>
      <c r="D414" s="241">
        <v>92759</v>
      </c>
      <c r="E414" s="250" t="s">
        <v>243</v>
      </c>
      <c r="F414" s="241" t="s">
        <v>205</v>
      </c>
      <c r="G414" s="249">
        <v>240.18</v>
      </c>
      <c r="H414" s="242">
        <f t="shared" si="91"/>
        <v>13.76</v>
      </c>
      <c r="I414" s="249">
        <f t="shared" si="92"/>
        <v>16.579999999999998</v>
      </c>
      <c r="J414" s="569">
        <f t="shared" si="93"/>
        <v>3982.18</v>
      </c>
    </row>
    <row r="415" spans="2:10" s="159" customFormat="1" ht="41.4">
      <c r="B415" s="698" t="s">
        <v>13965</v>
      </c>
      <c r="C415" s="241" t="s">
        <v>49</v>
      </c>
      <c r="D415" s="241">
        <v>94971</v>
      </c>
      <c r="E415" s="240" t="s">
        <v>237</v>
      </c>
      <c r="F415" s="241" t="s">
        <v>217</v>
      </c>
      <c r="G415" s="249">
        <v>14.34</v>
      </c>
      <c r="H415" s="242">
        <f t="shared" si="91"/>
        <v>568.77</v>
      </c>
      <c r="I415" s="249">
        <f t="shared" si="92"/>
        <v>685.37</v>
      </c>
      <c r="J415" s="569">
        <f t="shared" si="93"/>
        <v>9828.2000000000007</v>
      </c>
    </row>
    <row r="416" spans="2:10" s="159" customFormat="1" ht="27.6">
      <c r="B416" s="698" t="s">
        <v>13966</v>
      </c>
      <c r="C416" s="241" t="s">
        <v>49</v>
      </c>
      <c r="D416" s="241">
        <v>103670</v>
      </c>
      <c r="E416" s="240" t="s">
        <v>238</v>
      </c>
      <c r="F416" s="241" t="s">
        <v>217</v>
      </c>
      <c r="G416" s="249">
        <v>14.34</v>
      </c>
      <c r="H416" s="242">
        <f t="shared" si="91"/>
        <v>327.14</v>
      </c>
      <c r="I416" s="249">
        <f t="shared" si="92"/>
        <v>394.2</v>
      </c>
      <c r="J416" s="569">
        <f t="shared" si="93"/>
        <v>5652.82</v>
      </c>
    </row>
    <row r="417" spans="2:10" s="159" customFormat="1" ht="13.8">
      <c r="B417" s="715"/>
      <c r="C417" s="346"/>
      <c r="D417" s="346"/>
      <c r="E417" s="717"/>
      <c r="F417" s="346"/>
      <c r="G417" s="347"/>
      <c r="H417" s="708"/>
      <c r="I417" s="249"/>
      <c r="J417" s="569"/>
    </row>
    <row r="418" spans="2:10" s="198" customFormat="1" ht="13.8">
      <c r="B418" s="710" t="s">
        <v>224</v>
      </c>
      <c r="C418" s="720"/>
      <c r="D418" s="720"/>
      <c r="E418" s="721" t="s">
        <v>102</v>
      </c>
      <c r="F418" s="720"/>
      <c r="G418" s="713"/>
      <c r="H418" s="713"/>
      <c r="I418" s="713"/>
      <c r="J418" s="714"/>
    </row>
    <row r="419" spans="2:10" s="159" customFormat="1" ht="41.4">
      <c r="B419" s="698" t="s">
        <v>13967</v>
      </c>
      <c r="C419" s="241" t="s">
        <v>49</v>
      </c>
      <c r="D419" s="241">
        <v>92460</v>
      </c>
      <c r="E419" s="240" t="s">
        <v>247</v>
      </c>
      <c r="F419" s="241" t="s">
        <v>109</v>
      </c>
      <c r="G419" s="249">
        <v>108.97000000000001</v>
      </c>
      <c r="H419" s="242">
        <f t="shared" ref="H419:H428" si="94">VLOOKUP(D419,SINAPIFEV2026,5,FALSE)</f>
        <v>135.5</v>
      </c>
      <c r="I419" s="249">
        <f t="shared" ref="I419:I428" si="95">ROUND(H419*(1+$L$4),2)</f>
        <v>163.28</v>
      </c>
      <c r="J419" s="569">
        <f t="shared" ref="J419:J428" si="96">TRUNC(G419*I419,2)</f>
        <v>17792.62</v>
      </c>
    </row>
    <row r="420" spans="2:10" s="159" customFormat="1" ht="41.4">
      <c r="B420" s="698" t="s">
        <v>13968</v>
      </c>
      <c r="C420" s="241" t="s">
        <v>49</v>
      </c>
      <c r="D420" s="271">
        <v>92760</v>
      </c>
      <c r="E420" s="250" t="s">
        <v>242</v>
      </c>
      <c r="F420" s="241" t="s">
        <v>205</v>
      </c>
      <c r="G420" s="249">
        <v>30.72</v>
      </c>
      <c r="H420" s="242">
        <f t="shared" si="94"/>
        <v>12.71</v>
      </c>
      <c r="I420" s="249">
        <f t="shared" si="95"/>
        <v>15.32</v>
      </c>
      <c r="J420" s="569">
        <f t="shared" si="96"/>
        <v>470.63</v>
      </c>
    </row>
    <row r="421" spans="2:10" s="159" customFormat="1" ht="41.4">
      <c r="B421" s="698" t="s">
        <v>13969</v>
      </c>
      <c r="C421" s="241" t="s">
        <v>49</v>
      </c>
      <c r="D421" s="241">
        <v>92761</v>
      </c>
      <c r="E421" s="250" t="s">
        <v>239</v>
      </c>
      <c r="F421" s="241" t="s">
        <v>205</v>
      </c>
      <c r="G421" s="249">
        <v>41.91</v>
      </c>
      <c r="H421" s="242">
        <f t="shared" si="94"/>
        <v>11.74</v>
      </c>
      <c r="I421" s="249">
        <f t="shared" si="95"/>
        <v>14.15</v>
      </c>
      <c r="J421" s="569">
        <f t="shared" si="96"/>
        <v>593.02</v>
      </c>
    </row>
    <row r="422" spans="2:10" s="159" customFormat="1" ht="41.4">
      <c r="B422" s="698" t="s">
        <v>13970</v>
      </c>
      <c r="C422" s="241" t="s">
        <v>49</v>
      </c>
      <c r="D422" s="241">
        <v>92762</v>
      </c>
      <c r="E422" s="250" t="s">
        <v>240</v>
      </c>
      <c r="F422" s="241" t="s">
        <v>205</v>
      </c>
      <c r="G422" s="249">
        <v>59.73</v>
      </c>
      <c r="H422" s="242">
        <f t="shared" si="94"/>
        <v>10.37</v>
      </c>
      <c r="I422" s="249">
        <f t="shared" si="95"/>
        <v>12.5</v>
      </c>
      <c r="J422" s="569">
        <f t="shared" si="96"/>
        <v>746.62</v>
      </c>
    </row>
    <row r="423" spans="2:10" s="159" customFormat="1" ht="41.4">
      <c r="B423" s="698" t="s">
        <v>13971</v>
      </c>
      <c r="C423" s="241" t="s">
        <v>49</v>
      </c>
      <c r="D423" s="241">
        <v>92763</v>
      </c>
      <c r="E423" s="250" t="s">
        <v>241</v>
      </c>
      <c r="F423" s="241" t="s">
        <v>205</v>
      </c>
      <c r="G423" s="249">
        <v>36.18</v>
      </c>
      <c r="H423" s="242">
        <f t="shared" si="94"/>
        <v>8.65</v>
      </c>
      <c r="I423" s="249">
        <f t="shared" si="95"/>
        <v>10.42</v>
      </c>
      <c r="J423" s="569">
        <f t="shared" si="96"/>
        <v>376.99</v>
      </c>
    </row>
    <row r="424" spans="2:10" s="159" customFormat="1" ht="41.4">
      <c r="B424" s="698" t="s">
        <v>13972</v>
      </c>
      <c r="C424" s="241" t="s">
        <v>49</v>
      </c>
      <c r="D424" s="241">
        <v>92764</v>
      </c>
      <c r="E424" s="250" t="s">
        <v>245</v>
      </c>
      <c r="F424" s="241" t="s">
        <v>205</v>
      </c>
      <c r="G424" s="249">
        <v>50.28</v>
      </c>
      <c r="H424" s="242">
        <f t="shared" si="94"/>
        <v>8.31</v>
      </c>
      <c r="I424" s="249">
        <f t="shared" si="95"/>
        <v>10.01</v>
      </c>
      <c r="J424" s="569">
        <f t="shared" si="96"/>
        <v>503.3</v>
      </c>
    </row>
    <row r="425" spans="2:10" s="159" customFormat="1" ht="41.4">
      <c r="B425" s="698" t="s">
        <v>13973</v>
      </c>
      <c r="C425" s="241" t="s">
        <v>49</v>
      </c>
      <c r="D425" s="271">
        <v>92765</v>
      </c>
      <c r="E425" s="250" t="s">
        <v>246</v>
      </c>
      <c r="F425" s="241" t="s">
        <v>205</v>
      </c>
      <c r="G425" s="249">
        <v>49.45</v>
      </c>
      <c r="H425" s="242">
        <f t="shared" si="94"/>
        <v>9.42</v>
      </c>
      <c r="I425" s="249">
        <f t="shared" si="95"/>
        <v>11.35</v>
      </c>
      <c r="J425" s="569">
        <f t="shared" si="96"/>
        <v>561.25</v>
      </c>
    </row>
    <row r="426" spans="2:10" s="159" customFormat="1" ht="41.4">
      <c r="B426" s="698" t="s">
        <v>13974</v>
      </c>
      <c r="C426" s="241" t="s">
        <v>49</v>
      </c>
      <c r="D426" s="241">
        <v>92759</v>
      </c>
      <c r="E426" s="250" t="s">
        <v>243</v>
      </c>
      <c r="F426" s="241" t="s">
        <v>205</v>
      </c>
      <c r="G426" s="249">
        <v>128.27999999999997</v>
      </c>
      <c r="H426" s="242">
        <f t="shared" si="94"/>
        <v>13.76</v>
      </c>
      <c r="I426" s="249">
        <f t="shared" si="95"/>
        <v>16.579999999999998</v>
      </c>
      <c r="J426" s="569">
        <f t="shared" si="96"/>
        <v>2126.88</v>
      </c>
    </row>
    <row r="427" spans="2:10" s="159" customFormat="1" ht="41.4">
      <c r="B427" s="698" t="s">
        <v>13975</v>
      </c>
      <c r="C427" s="241" t="s">
        <v>49</v>
      </c>
      <c r="D427" s="241">
        <v>94971</v>
      </c>
      <c r="E427" s="240" t="s">
        <v>237</v>
      </c>
      <c r="F427" s="241" t="s">
        <v>217</v>
      </c>
      <c r="G427" s="249">
        <v>7.8100000000000005</v>
      </c>
      <c r="H427" s="242">
        <f t="shared" si="94"/>
        <v>568.77</v>
      </c>
      <c r="I427" s="249">
        <f t="shared" si="95"/>
        <v>685.37</v>
      </c>
      <c r="J427" s="569">
        <f t="shared" si="96"/>
        <v>5352.73</v>
      </c>
    </row>
    <row r="428" spans="2:10" s="159" customFormat="1" ht="27.6">
      <c r="B428" s="698" t="s">
        <v>13976</v>
      </c>
      <c r="C428" s="241" t="s">
        <v>49</v>
      </c>
      <c r="D428" s="241">
        <v>103670</v>
      </c>
      <c r="E428" s="240" t="s">
        <v>238</v>
      </c>
      <c r="F428" s="241" t="s">
        <v>217</v>
      </c>
      <c r="G428" s="249">
        <v>7.81</v>
      </c>
      <c r="H428" s="242">
        <f t="shared" si="94"/>
        <v>327.14</v>
      </c>
      <c r="I428" s="249">
        <f t="shared" si="95"/>
        <v>394.2</v>
      </c>
      <c r="J428" s="569">
        <f t="shared" si="96"/>
        <v>3078.7</v>
      </c>
    </row>
    <row r="429" spans="2:10" s="159" customFormat="1" ht="13.8">
      <c r="B429" s="715"/>
      <c r="C429" s="346"/>
      <c r="D429" s="346"/>
      <c r="E429" s="717"/>
      <c r="F429" s="346"/>
      <c r="G429" s="347"/>
      <c r="H429" s="708"/>
      <c r="I429" s="249"/>
      <c r="J429" s="569"/>
    </row>
    <row r="430" spans="2:10" s="198" customFormat="1" ht="13.8">
      <c r="B430" s="710" t="s">
        <v>13981</v>
      </c>
      <c r="C430" s="720"/>
      <c r="D430" s="720"/>
      <c r="E430" s="721" t="s">
        <v>108</v>
      </c>
      <c r="F430" s="720"/>
      <c r="G430" s="713"/>
      <c r="H430" s="713"/>
      <c r="I430" s="713"/>
      <c r="J430" s="714"/>
    </row>
    <row r="431" spans="2:10" s="159" customFormat="1" ht="41.4">
      <c r="B431" s="698" t="s">
        <v>13977</v>
      </c>
      <c r="C431" s="280" t="s">
        <v>49</v>
      </c>
      <c r="D431" s="271">
        <v>101963</v>
      </c>
      <c r="E431" s="250" t="s">
        <v>10850</v>
      </c>
      <c r="F431" s="241" t="s">
        <v>109</v>
      </c>
      <c r="G431" s="249">
        <v>95.919999999999987</v>
      </c>
      <c r="H431" s="242">
        <f>VLOOKUP(D431,SINAPIFEV2026,5,FALSE)</f>
        <v>201.14</v>
      </c>
      <c r="I431" s="249">
        <f>ROUND(H431*(1+$L$4),2)</f>
        <v>242.37</v>
      </c>
      <c r="J431" s="569">
        <f>TRUNC(G431*I431,2)</f>
        <v>23248.13</v>
      </c>
    </row>
    <row r="432" spans="2:10" s="159" customFormat="1" ht="27" customHeight="1">
      <c r="B432" s="698" t="s">
        <v>13978</v>
      </c>
      <c r="C432" s="241" t="s">
        <v>49</v>
      </c>
      <c r="D432" s="241">
        <v>92769</v>
      </c>
      <c r="E432" s="240" t="s">
        <v>248</v>
      </c>
      <c r="F432" s="241" t="s">
        <v>205</v>
      </c>
      <c r="G432" s="249">
        <v>11.53</v>
      </c>
      <c r="H432" s="242">
        <f>VLOOKUP(D432,SINAPIFEV2026,5,FALSE)</f>
        <v>12.13</v>
      </c>
      <c r="I432" s="249">
        <f>ROUND(H432*(1+$L$4),2)</f>
        <v>14.62</v>
      </c>
      <c r="J432" s="569">
        <f>TRUNC(G432*I432,2)</f>
        <v>168.56</v>
      </c>
    </row>
    <row r="433" spans="2:10" s="159" customFormat="1" ht="41.4">
      <c r="B433" s="698" t="s">
        <v>13979</v>
      </c>
      <c r="C433" s="241" t="s">
        <v>49</v>
      </c>
      <c r="D433" s="241">
        <v>94971</v>
      </c>
      <c r="E433" s="240" t="s">
        <v>237</v>
      </c>
      <c r="F433" s="241" t="s">
        <v>217</v>
      </c>
      <c r="G433" s="249">
        <v>1.5899999999999999</v>
      </c>
      <c r="H433" s="242">
        <f>VLOOKUP(D433,SINAPIFEV2026,5,FALSE)</f>
        <v>568.77</v>
      </c>
      <c r="I433" s="249">
        <f>ROUND(H433*(1+$L$4),2)</f>
        <v>685.37</v>
      </c>
      <c r="J433" s="569">
        <f>TRUNC(G433*I433,2)</f>
        <v>1089.73</v>
      </c>
    </row>
    <row r="434" spans="2:10" s="159" customFormat="1" ht="27.6">
      <c r="B434" s="698" t="s">
        <v>13980</v>
      </c>
      <c r="C434" s="241" t="s">
        <v>49</v>
      </c>
      <c r="D434" s="241">
        <v>103670</v>
      </c>
      <c r="E434" s="240" t="s">
        <v>238</v>
      </c>
      <c r="F434" s="241" t="s">
        <v>217</v>
      </c>
      <c r="G434" s="249">
        <v>1.59</v>
      </c>
      <c r="H434" s="242">
        <f>VLOOKUP(D434,SINAPIFEV2026,5,FALSE)</f>
        <v>327.14</v>
      </c>
      <c r="I434" s="249">
        <f>ROUND(H434*(1+$L$4),2)</f>
        <v>394.2</v>
      </c>
      <c r="J434" s="569">
        <f>TRUNC(G434*I434,2)</f>
        <v>626.77</v>
      </c>
    </row>
    <row r="435" spans="2:10" s="159" customFormat="1" ht="13.8">
      <c r="B435" s="715"/>
      <c r="C435" s="346"/>
      <c r="D435" s="346"/>
      <c r="E435" s="717"/>
      <c r="F435" s="346"/>
      <c r="G435" s="347"/>
      <c r="H435" s="708"/>
      <c r="I435" s="249"/>
      <c r="J435" s="569"/>
    </row>
    <row r="436" spans="2:10" s="198" customFormat="1" ht="27.6">
      <c r="B436" s="710" t="s">
        <v>13982</v>
      </c>
      <c r="C436" s="720"/>
      <c r="D436" s="720"/>
      <c r="E436" s="721" t="s">
        <v>221</v>
      </c>
      <c r="F436" s="720"/>
      <c r="G436" s="713"/>
      <c r="H436" s="713"/>
      <c r="I436" s="713"/>
      <c r="J436" s="714"/>
    </row>
    <row r="437" spans="2:10" s="159" customFormat="1" ht="41.4">
      <c r="B437" s="698" t="s">
        <v>13983</v>
      </c>
      <c r="C437" s="280" t="s">
        <v>313</v>
      </c>
      <c r="D437" s="156" t="s">
        <v>13922</v>
      </c>
      <c r="E437" s="240" t="s">
        <v>13955</v>
      </c>
      <c r="F437" s="241" t="s">
        <v>217</v>
      </c>
      <c r="G437" s="249">
        <v>7.620000000000001</v>
      </c>
      <c r="H437" s="242">
        <f>'COMPOSIÇÕES - SEM DESONERAÇÃO'!H716</f>
        <v>2503.8200000000002</v>
      </c>
      <c r="I437" s="249">
        <f>ROUND(H437*(1+$L$4),2)</f>
        <v>3017.1</v>
      </c>
      <c r="J437" s="569">
        <f>TRUNC(G437*I437,2)</f>
        <v>22990.3</v>
      </c>
    </row>
    <row r="438" spans="2:10" s="18" customFormat="1" ht="13.8">
      <c r="B438" s="715"/>
      <c r="C438" s="346"/>
      <c r="D438" s="346"/>
      <c r="E438" s="717"/>
      <c r="F438" s="346"/>
      <c r="G438" s="347"/>
      <c r="H438" s="347"/>
      <c r="I438" s="347"/>
      <c r="J438" s="557"/>
    </row>
    <row r="439" spans="2:10" s="165" customFormat="1" ht="13.8">
      <c r="B439" s="564" t="s">
        <v>13984</v>
      </c>
      <c r="C439" s="565"/>
      <c r="D439" s="565"/>
      <c r="E439" s="705" t="s">
        <v>30</v>
      </c>
      <c r="F439" s="565"/>
      <c r="G439" s="706"/>
      <c r="H439" s="706"/>
      <c r="I439" s="706"/>
      <c r="J439" s="568">
        <f>SUM(J440:J448)</f>
        <v>261403.96</v>
      </c>
    </row>
    <row r="440" spans="2:10" s="159" customFormat="1" ht="41.4">
      <c r="B440" s="698" t="s">
        <v>13977</v>
      </c>
      <c r="C440" s="241" t="s">
        <v>49</v>
      </c>
      <c r="D440" s="241">
        <v>103328</v>
      </c>
      <c r="E440" s="240" t="s">
        <v>227</v>
      </c>
      <c r="F440" s="241" t="s">
        <v>109</v>
      </c>
      <c r="G440" s="249">
        <v>501.58</v>
      </c>
      <c r="H440" s="242">
        <f>VLOOKUP(D440,SINAPIFEV2026,5,FALSE)</f>
        <v>93.74</v>
      </c>
      <c r="I440" s="249">
        <f t="shared" ref="I440:I448" si="97">ROUND(H440*(1+$L$4),2)</f>
        <v>112.96</v>
      </c>
      <c r="J440" s="569">
        <f>TRUNC(G440*I440,2)</f>
        <v>56658.47</v>
      </c>
    </row>
    <row r="441" spans="2:10" s="159" customFormat="1" ht="27.6">
      <c r="B441" s="698" t="s">
        <v>13978</v>
      </c>
      <c r="C441" s="280" t="s">
        <v>313</v>
      </c>
      <c r="D441" s="156" t="s">
        <v>13917</v>
      </c>
      <c r="E441" s="240" t="s">
        <v>13949</v>
      </c>
      <c r="F441" s="241" t="s">
        <v>109</v>
      </c>
      <c r="G441" s="249">
        <v>121.61</v>
      </c>
      <c r="H441" s="249">
        <f>'COMPOSIÇÕES - SEM DESONERAÇÃO'!H680</f>
        <v>100.34</v>
      </c>
      <c r="I441" s="249">
        <f t="shared" si="97"/>
        <v>120.91</v>
      </c>
      <c r="J441" s="569">
        <f t="shared" ref="J441:J448" si="98">TRUNC(G441*I441,2)</f>
        <v>14703.86</v>
      </c>
    </row>
    <row r="442" spans="2:10" s="159" customFormat="1" ht="41.4">
      <c r="B442" s="698" t="s">
        <v>13979</v>
      </c>
      <c r="C442" s="241" t="s">
        <v>49</v>
      </c>
      <c r="D442" s="271">
        <v>101161</v>
      </c>
      <c r="E442" s="250" t="s">
        <v>228</v>
      </c>
      <c r="F442" s="241" t="s">
        <v>109</v>
      </c>
      <c r="G442" s="249">
        <v>254.27</v>
      </c>
      <c r="H442" s="242">
        <f>VLOOKUP(D442,SINAPIFEV2026,5,FALSE)</f>
        <v>237.68</v>
      </c>
      <c r="I442" s="249">
        <f t="shared" si="97"/>
        <v>286.39999999999998</v>
      </c>
      <c r="J442" s="569">
        <f t="shared" si="98"/>
        <v>72822.92</v>
      </c>
    </row>
    <row r="443" spans="2:10" s="159" customFormat="1" ht="41.4">
      <c r="B443" s="698" t="s">
        <v>13980</v>
      </c>
      <c r="C443" s="241" t="s">
        <v>49</v>
      </c>
      <c r="D443" s="241">
        <v>87879</v>
      </c>
      <c r="E443" s="240" t="s">
        <v>6325</v>
      </c>
      <c r="F443" s="241" t="s">
        <v>109</v>
      </c>
      <c r="G443" s="249">
        <v>1561.1799999999998</v>
      </c>
      <c r="H443" s="242">
        <f>VLOOKUP(D443,SINAPIFEV2026,5,FALSE)</f>
        <v>4.91</v>
      </c>
      <c r="I443" s="249">
        <f t="shared" si="97"/>
        <v>5.92</v>
      </c>
      <c r="J443" s="569">
        <f t="shared" si="98"/>
        <v>9242.18</v>
      </c>
    </row>
    <row r="444" spans="2:10" s="159" customFormat="1" ht="40.200000000000003" customHeight="1">
      <c r="B444" s="698" t="s">
        <v>13985</v>
      </c>
      <c r="C444" s="241" t="s">
        <v>49</v>
      </c>
      <c r="D444" s="241">
        <v>87535</v>
      </c>
      <c r="E444" s="240" t="s">
        <v>250</v>
      </c>
      <c r="F444" s="241" t="s">
        <v>109</v>
      </c>
      <c r="G444" s="249">
        <v>301.34000000000003</v>
      </c>
      <c r="H444" s="242">
        <f>VLOOKUP(D444,SINAPIFEV2026,5,FALSE)</f>
        <v>38.36</v>
      </c>
      <c r="I444" s="249">
        <f t="shared" si="97"/>
        <v>46.22</v>
      </c>
      <c r="J444" s="569">
        <f t="shared" si="98"/>
        <v>13927.93</v>
      </c>
    </row>
    <row r="445" spans="2:10" s="159" customFormat="1" ht="40.200000000000003" customHeight="1">
      <c r="B445" s="698" t="s">
        <v>13986</v>
      </c>
      <c r="C445" s="241" t="s">
        <v>49</v>
      </c>
      <c r="D445" s="241">
        <v>104951</v>
      </c>
      <c r="E445" s="240" t="s">
        <v>251</v>
      </c>
      <c r="F445" s="241" t="s">
        <v>109</v>
      </c>
      <c r="G445" s="249">
        <v>1200.0800000000002</v>
      </c>
      <c r="H445" s="242">
        <f>VLOOKUP(D445,SINAPIFEV2026,5,FALSE)</f>
        <v>39.06</v>
      </c>
      <c r="I445" s="249">
        <f t="shared" si="97"/>
        <v>47.07</v>
      </c>
      <c r="J445" s="569">
        <f t="shared" si="98"/>
        <v>56487.76</v>
      </c>
    </row>
    <row r="446" spans="2:10" s="159" customFormat="1" ht="41.4">
      <c r="B446" s="698" t="s">
        <v>13987</v>
      </c>
      <c r="C446" s="241" t="s">
        <v>49</v>
      </c>
      <c r="D446" s="241">
        <v>104611</v>
      </c>
      <c r="E446" s="240" t="s">
        <v>12720</v>
      </c>
      <c r="F446" s="241" t="s">
        <v>109</v>
      </c>
      <c r="G446" s="249">
        <v>213.77</v>
      </c>
      <c r="H446" s="242">
        <f>VLOOKUP(D446,SINAPIFEV2026,5,FALSE)</f>
        <v>98.43</v>
      </c>
      <c r="I446" s="249">
        <f t="shared" si="97"/>
        <v>118.61</v>
      </c>
      <c r="J446" s="569">
        <f t="shared" si="98"/>
        <v>25355.25</v>
      </c>
    </row>
    <row r="447" spans="2:10" s="159" customFormat="1" ht="27.6">
      <c r="B447" s="698" t="s">
        <v>13988</v>
      </c>
      <c r="C447" s="280" t="s">
        <v>313</v>
      </c>
      <c r="D447" s="156" t="s">
        <v>13875</v>
      </c>
      <c r="E447" s="248" t="s">
        <v>13498</v>
      </c>
      <c r="F447" s="241" t="s">
        <v>109</v>
      </c>
      <c r="G447" s="249">
        <v>87.57</v>
      </c>
      <c r="H447" s="242">
        <f>'COMPOSIÇÕES - SEM DESONERAÇÃO'!H312</f>
        <v>78.61</v>
      </c>
      <c r="I447" s="249">
        <f t="shared" si="97"/>
        <v>94.73</v>
      </c>
      <c r="J447" s="569">
        <f t="shared" si="98"/>
        <v>8295.5</v>
      </c>
    </row>
    <row r="448" spans="2:10" s="159" customFormat="1" ht="27.6">
      <c r="B448" s="698" t="s">
        <v>13989</v>
      </c>
      <c r="C448" s="241" t="s">
        <v>49</v>
      </c>
      <c r="D448" s="241">
        <v>98562</v>
      </c>
      <c r="E448" s="240" t="s">
        <v>249</v>
      </c>
      <c r="F448" s="241" t="s">
        <v>109</v>
      </c>
      <c r="G448" s="249">
        <v>59.76</v>
      </c>
      <c r="H448" s="242">
        <f>VLOOKUP(D448,SINAPIFEV2026,5,FALSE)</f>
        <v>54.3</v>
      </c>
      <c r="I448" s="249">
        <f t="shared" si="97"/>
        <v>65.430000000000007</v>
      </c>
      <c r="J448" s="569">
        <f t="shared" si="98"/>
        <v>3910.09</v>
      </c>
    </row>
    <row r="449" spans="2:10" s="18" customFormat="1" ht="13.8">
      <c r="B449" s="715"/>
      <c r="C449" s="346"/>
      <c r="D449" s="346"/>
      <c r="E449" s="717"/>
      <c r="F449" s="346"/>
      <c r="G449" s="347"/>
      <c r="H449" s="347"/>
      <c r="I449" s="347"/>
      <c r="J449" s="557"/>
    </row>
    <row r="450" spans="2:10" s="165" customFormat="1" ht="13.8">
      <c r="B450" s="564" t="s">
        <v>13992</v>
      </c>
      <c r="C450" s="565"/>
      <c r="D450" s="565"/>
      <c r="E450" s="705" t="s">
        <v>31</v>
      </c>
      <c r="F450" s="565"/>
      <c r="G450" s="706"/>
      <c r="H450" s="706"/>
      <c r="I450" s="707"/>
      <c r="J450" s="568">
        <f>SUM(J451:J459)</f>
        <v>310921.62999999995</v>
      </c>
    </row>
    <row r="451" spans="2:10" s="159" customFormat="1" ht="27.6">
      <c r="B451" s="698" t="s">
        <v>13993</v>
      </c>
      <c r="C451" s="241" t="s">
        <v>49</v>
      </c>
      <c r="D451" s="241">
        <v>95241</v>
      </c>
      <c r="E451" s="240" t="s">
        <v>253</v>
      </c>
      <c r="F451" s="241" t="s">
        <v>109</v>
      </c>
      <c r="G451" s="249">
        <v>64.92</v>
      </c>
      <c r="H451" s="242">
        <f>VLOOKUP(D451,SINAPIFEV2026,5,FALSE)</f>
        <v>41.41</v>
      </c>
      <c r="I451" s="249">
        <f t="shared" ref="I451:I456" si="99">ROUND(H451*(1+$L$4),2)</f>
        <v>49.9</v>
      </c>
      <c r="J451" s="569">
        <f t="shared" ref="J451:J455" si="100">TRUNC(G451*I451,2)</f>
        <v>3239.5</v>
      </c>
    </row>
    <row r="452" spans="2:10" s="159" customFormat="1" ht="41.4">
      <c r="B452" s="698" t="s">
        <v>13994</v>
      </c>
      <c r="C452" s="241" t="s">
        <v>49</v>
      </c>
      <c r="D452" s="271">
        <v>87622</v>
      </c>
      <c r="E452" s="250" t="s">
        <v>254</v>
      </c>
      <c r="F452" s="241" t="s">
        <v>109</v>
      </c>
      <c r="G452" s="249">
        <v>64.92</v>
      </c>
      <c r="H452" s="242">
        <f>VLOOKUP(D452,SINAPIFEV2026,5,FALSE)</f>
        <v>39.69</v>
      </c>
      <c r="I452" s="249">
        <f t="shared" si="99"/>
        <v>47.83</v>
      </c>
      <c r="J452" s="569">
        <f t="shared" si="100"/>
        <v>3105.12</v>
      </c>
    </row>
    <row r="453" spans="2:10" s="159" customFormat="1" ht="41.4">
      <c r="B453" s="698" t="s">
        <v>13995</v>
      </c>
      <c r="C453" s="241" t="s">
        <v>49</v>
      </c>
      <c r="D453" s="241">
        <v>87263</v>
      </c>
      <c r="E453" s="240" t="s">
        <v>252</v>
      </c>
      <c r="F453" s="241" t="s">
        <v>109</v>
      </c>
      <c r="G453" s="249">
        <v>64.92</v>
      </c>
      <c r="H453" s="242">
        <f>VLOOKUP(D453,SINAPIFEV2026,5,FALSE)</f>
        <v>122.9</v>
      </c>
      <c r="I453" s="249">
        <f t="shared" si="99"/>
        <v>148.09</v>
      </c>
      <c r="J453" s="569">
        <f t="shared" si="100"/>
        <v>9614</v>
      </c>
    </row>
    <row r="454" spans="2:10" s="159" customFormat="1" ht="55.2">
      <c r="B454" s="698" t="s">
        <v>13996</v>
      </c>
      <c r="C454" s="241" t="s">
        <v>49</v>
      </c>
      <c r="D454" s="271">
        <v>94273</v>
      </c>
      <c r="E454" s="250" t="s">
        <v>256</v>
      </c>
      <c r="F454" s="241" t="s">
        <v>110</v>
      </c>
      <c r="G454" s="249">
        <v>40.299999999999997</v>
      </c>
      <c r="H454" s="242">
        <f>VLOOKUP(D454,SINAPIFEV2026,5,FALSE)</f>
        <v>48.21</v>
      </c>
      <c r="I454" s="249">
        <f t="shared" si="99"/>
        <v>58.09</v>
      </c>
      <c r="J454" s="569">
        <f t="shared" si="100"/>
        <v>2341.02</v>
      </c>
    </row>
    <row r="455" spans="2:10" s="159" customFormat="1" ht="41.4">
      <c r="B455" s="698" t="s">
        <v>13997</v>
      </c>
      <c r="C455" s="241" t="s">
        <v>49</v>
      </c>
      <c r="D455" s="241">
        <v>94994</v>
      </c>
      <c r="E455" s="240" t="s">
        <v>255</v>
      </c>
      <c r="F455" s="241" t="s">
        <v>109</v>
      </c>
      <c r="G455" s="249">
        <v>1664.3500000000001</v>
      </c>
      <c r="H455" s="242">
        <f>VLOOKUP(D455,SINAPIFEV2026,5,FALSE)</f>
        <v>100.02</v>
      </c>
      <c r="I455" s="249">
        <f t="shared" si="99"/>
        <v>120.52</v>
      </c>
      <c r="J455" s="569">
        <f t="shared" si="100"/>
        <v>200587.46</v>
      </c>
    </row>
    <row r="456" spans="2:10" s="159" customFormat="1" ht="27.6">
      <c r="B456" s="698" t="s">
        <v>13998</v>
      </c>
      <c r="C456" s="280" t="s">
        <v>313</v>
      </c>
      <c r="D456" s="156" t="s">
        <v>13927</v>
      </c>
      <c r="E456" s="250" t="s">
        <v>257</v>
      </c>
      <c r="F456" s="241" t="s">
        <v>109</v>
      </c>
      <c r="G456" s="249">
        <v>1664.35</v>
      </c>
      <c r="H456" s="242">
        <f>'COMPOSIÇÕES - SEM DESONERAÇÃO'!H733</f>
        <v>41.58</v>
      </c>
      <c r="I456" s="249">
        <f t="shared" si="99"/>
        <v>50.1</v>
      </c>
      <c r="J456" s="569">
        <f>TRUNC(G456*I456,2)</f>
        <v>83383.929999999993</v>
      </c>
    </row>
    <row r="457" spans="2:10" s="159" customFormat="1" ht="27.6">
      <c r="B457" s="698" t="s">
        <v>13999</v>
      </c>
      <c r="C457" s="241" t="s">
        <v>49</v>
      </c>
      <c r="D457" s="271">
        <v>97114</v>
      </c>
      <c r="E457" s="250" t="s">
        <v>258</v>
      </c>
      <c r="F457" s="241" t="s">
        <v>110</v>
      </c>
      <c r="G457" s="249">
        <v>1730.4</v>
      </c>
      <c r="H457" s="242">
        <f>VLOOKUP(D457,SINAPIFEV2026,5,FALSE)</f>
        <v>0.42</v>
      </c>
      <c r="I457" s="249">
        <f>ROUND(H457*(1+$L$4),2)</f>
        <v>0.51</v>
      </c>
      <c r="J457" s="569">
        <f>TRUNC(G457*I457,2)</f>
        <v>882.5</v>
      </c>
    </row>
    <row r="458" spans="2:10" s="159" customFormat="1" ht="27.6">
      <c r="B458" s="698" t="s">
        <v>14000</v>
      </c>
      <c r="C458" s="241" t="s">
        <v>49</v>
      </c>
      <c r="D458" s="271">
        <v>101094</v>
      </c>
      <c r="E458" s="250" t="s">
        <v>15715</v>
      </c>
      <c r="F458" s="241" t="s">
        <v>110</v>
      </c>
      <c r="G458" s="249">
        <v>23.4</v>
      </c>
      <c r="H458" s="242">
        <f>VLOOKUP(D458,SINAPIFEV2026,5,FALSE)</f>
        <v>256.77</v>
      </c>
      <c r="I458" s="249">
        <f>ROUND(H458*(1+$L$4),2)</f>
        <v>309.41000000000003</v>
      </c>
      <c r="J458" s="569">
        <f>TRUNC(G458*I458,2)</f>
        <v>7240.19</v>
      </c>
    </row>
    <row r="459" spans="2:10" s="159" customFormat="1" ht="15" customHeight="1">
      <c r="B459" s="698" t="s">
        <v>14001</v>
      </c>
      <c r="C459" s="271" t="s">
        <v>49</v>
      </c>
      <c r="D459" s="271">
        <v>98689</v>
      </c>
      <c r="E459" s="250" t="s">
        <v>15737</v>
      </c>
      <c r="F459" s="271" t="s">
        <v>110</v>
      </c>
      <c r="G459" s="249">
        <v>2.9</v>
      </c>
      <c r="H459" s="242">
        <f>VLOOKUP(D459,SINAPIFEV2026,5,FALSE)</f>
        <v>151.07</v>
      </c>
      <c r="I459" s="249">
        <f>ROUND(H459*(1+$L$4),2)</f>
        <v>182.04</v>
      </c>
      <c r="J459" s="569">
        <f>TRUNC(G459*I459,2)</f>
        <v>527.91</v>
      </c>
    </row>
    <row r="460" spans="2:10" s="18" customFormat="1" ht="13.8">
      <c r="B460" s="715"/>
      <c r="C460" s="724"/>
      <c r="D460" s="724"/>
      <c r="E460" s="726"/>
      <c r="F460" s="724"/>
      <c r="G460" s="347"/>
      <c r="H460" s="347"/>
      <c r="I460" s="347"/>
      <c r="J460" s="557"/>
    </row>
    <row r="461" spans="2:10" s="165" customFormat="1" ht="13.8">
      <c r="B461" s="564" t="s">
        <v>14004</v>
      </c>
      <c r="C461" s="565"/>
      <c r="D461" s="565"/>
      <c r="E461" s="705" t="s">
        <v>29</v>
      </c>
      <c r="F461" s="565"/>
      <c r="G461" s="706"/>
      <c r="H461" s="706"/>
      <c r="I461" s="707"/>
      <c r="J461" s="568">
        <f>SUM(J462:J471)</f>
        <v>399005.17999999993</v>
      </c>
    </row>
    <row r="462" spans="2:10" s="198" customFormat="1" ht="13.8">
      <c r="B462" s="710" t="s">
        <v>14005</v>
      </c>
      <c r="C462" s="720"/>
      <c r="D462" s="720"/>
      <c r="E462" s="721" t="s">
        <v>92</v>
      </c>
      <c r="F462" s="720"/>
      <c r="G462" s="713"/>
      <c r="H462" s="713"/>
      <c r="I462" s="722"/>
      <c r="J462" s="723"/>
    </row>
    <row r="463" spans="2:10" s="159" customFormat="1" ht="41.4">
      <c r="B463" s="698" t="s">
        <v>14009</v>
      </c>
      <c r="C463" s="280" t="s">
        <v>313</v>
      </c>
      <c r="D463" s="156" t="s">
        <v>13932</v>
      </c>
      <c r="E463" s="279" t="s">
        <v>13502</v>
      </c>
      <c r="F463" s="732" t="s">
        <v>205</v>
      </c>
      <c r="G463" s="249">
        <v>9520.56</v>
      </c>
      <c r="H463" s="242">
        <f>'COMPOSIÇÕES - SEM DESONERAÇÃO'!H758</f>
        <v>19.25</v>
      </c>
      <c r="I463" s="249">
        <f>ROUND(H463*(1+$L$4),2)</f>
        <v>23.2</v>
      </c>
      <c r="J463" s="569">
        <f>TRUNC(G463*I463,2)</f>
        <v>220876.99</v>
      </c>
    </row>
    <row r="464" spans="2:10" s="159" customFormat="1" ht="55.2">
      <c r="B464" s="698" t="s">
        <v>14010</v>
      </c>
      <c r="C464" s="241" t="s">
        <v>49</v>
      </c>
      <c r="D464" s="241">
        <v>100758</v>
      </c>
      <c r="E464" s="240" t="s">
        <v>212</v>
      </c>
      <c r="F464" s="241" t="s">
        <v>109</v>
      </c>
      <c r="G464" s="249">
        <v>980.4</v>
      </c>
      <c r="H464" s="242">
        <f>VLOOKUP(D464,SINAPIFEV2026,5,FALSE)</f>
        <v>55.85</v>
      </c>
      <c r="I464" s="249">
        <f>ROUND(H464*(1+$L$4),2)</f>
        <v>67.3</v>
      </c>
      <c r="J464" s="569">
        <f>TRUNC(G464*I464,2)</f>
        <v>65980.92</v>
      </c>
    </row>
    <row r="465" spans="2:10" s="159" customFormat="1" ht="27.6">
      <c r="B465" s="698" t="s">
        <v>14011</v>
      </c>
      <c r="C465" s="280" t="s">
        <v>49</v>
      </c>
      <c r="D465" s="271">
        <v>94213</v>
      </c>
      <c r="E465" s="250" t="s">
        <v>207</v>
      </c>
      <c r="F465" s="241" t="s">
        <v>109</v>
      </c>
      <c r="G465" s="249">
        <v>1118.72</v>
      </c>
      <c r="H465" s="242">
        <f>VLOOKUP(D465,SINAPIFEV2026,5,FALSE)</f>
        <v>65.86</v>
      </c>
      <c r="I465" s="249">
        <f>ROUND(H465*(1+$L$4),2)</f>
        <v>79.36</v>
      </c>
      <c r="J465" s="569">
        <f>TRUNC(G465*I465,2)</f>
        <v>88781.61</v>
      </c>
    </row>
    <row r="466" spans="2:10" s="159" customFormat="1" ht="13.8">
      <c r="B466" s="715"/>
      <c r="C466" s="727"/>
      <c r="D466" s="724"/>
      <c r="E466" s="716"/>
      <c r="F466" s="346"/>
      <c r="G466" s="347"/>
      <c r="H466" s="708"/>
      <c r="I466" s="347"/>
      <c r="J466" s="557"/>
    </row>
    <row r="467" spans="2:10" s="198" customFormat="1" ht="13.8">
      <c r="B467" s="710" t="s">
        <v>14012</v>
      </c>
      <c r="C467" s="720"/>
      <c r="D467" s="720"/>
      <c r="E467" s="721" t="s">
        <v>213</v>
      </c>
      <c r="F467" s="720"/>
      <c r="G467" s="713"/>
      <c r="H467" s="713"/>
      <c r="I467" s="722"/>
      <c r="J467" s="723"/>
    </row>
    <row r="468" spans="2:10" s="159" customFormat="1" ht="41.4">
      <c r="B468" s="698" t="s">
        <v>14017</v>
      </c>
      <c r="C468" s="280" t="s">
        <v>49</v>
      </c>
      <c r="D468" s="271">
        <v>94229</v>
      </c>
      <c r="E468" s="250" t="s">
        <v>208</v>
      </c>
      <c r="F468" s="241" t="s">
        <v>110</v>
      </c>
      <c r="G468" s="249">
        <v>76</v>
      </c>
      <c r="H468" s="242">
        <f>VLOOKUP(D468,SINAPIFEV2026,5,FALSE)</f>
        <v>146.57</v>
      </c>
      <c r="I468" s="249">
        <f>ROUND(H468*(1+$L$4),2)</f>
        <v>176.62</v>
      </c>
      <c r="J468" s="569">
        <f>TRUNC(G468*I468,2)</f>
        <v>13423.12</v>
      </c>
    </row>
    <row r="469" spans="2:10" s="159" customFormat="1" ht="28.8" customHeight="1">
      <c r="B469" s="698" t="s">
        <v>14018</v>
      </c>
      <c r="C469" s="280" t="s">
        <v>49</v>
      </c>
      <c r="D469" s="280">
        <v>89849</v>
      </c>
      <c r="E469" s="240" t="s">
        <v>209</v>
      </c>
      <c r="F469" s="241" t="s">
        <v>110</v>
      </c>
      <c r="G469" s="249">
        <v>120</v>
      </c>
      <c r="H469" s="242">
        <f>VLOOKUP(D469,SINAPIFEV2026,5,FALSE)</f>
        <v>52.27</v>
      </c>
      <c r="I469" s="249">
        <f>ROUND(H469*(1+$L$4),2)</f>
        <v>62.99</v>
      </c>
      <c r="J469" s="569">
        <f>TRUNC(G469*I469,2)</f>
        <v>7558.8</v>
      </c>
    </row>
    <row r="470" spans="2:10" s="159" customFormat="1" ht="41.4">
      <c r="B470" s="698" t="s">
        <v>14019</v>
      </c>
      <c r="C470" s="280" t="s">
        <v>49</v>
      </c>
      <c r="D470" s="271">
        <v>99250</v>
      </c>
      <c r="E470" s="250" t="s">
        <v>210</v>
      </c>
      <c r="F470" s="241" t="s">
        <v>211</v>
      </c>
      <c r="G470" s="249">
        <v>8</v>
      </c>
      <c r="H470" s="242">
        <f>VLOOKUP(D470,SINAPIFEV2026,5,FALSE)</f>
        <v>189.06</v>
      </c>
      <c r="I470" s="249">
        <f>ROUND(H470*(1+$L$4),2)</f>
        <v>227.82</v>
      </c>
      <c r="J470" s="569">
        <f>TRUNC(G470*I470,2)</f>
        <v>1822.56</v>
      </c>
    </row>
    <row r="471" spans="2:10" s="159" customFormat="1" ht="13.8">
      <c r="B471" s="698" t="s">
        <v>14020</v>
      </c>
      <c r="C471" s="280" t="s">
        <v>313</v>
      </c>
      <c r="D471" s="156" t="s">
        <v>13935</v>
      </c>
      <c r="E471" s="282" t="s">
        <v>14013</v>
      </c>
      <c r="F471" s="241" t="s">
        <v>211</v>
      </c>
      <c r="G471" s="249">
        <v>6</v>
      </c>
      <c r="H471" s="242">
        <f>'COMPOSIÇÕES - SEM DESONERAÇÃO'!H775</f>
        <v>77.62</v>
      </c>
      <c r="I471" s="249">
        <f>ROUND(H471*(1+$L$4),2)</f>
        <v>93.53</v>
      </c>
      <c r="J471" s="569">
        <f>TRUNC(G471*I471,2)</f>
        <v>561.17999999999995</v>
      </c>
    </row>
    <row r="472" spans="2:10" s="18" customFormat="1" ht="13.8">
      <c r="B472" s="715"/>
      <c r="C472" s="727"/>
      <c r="D472" s="724"/>
      <c r="E472" s="726"/>
      <c r="F472" s="346"/>
      <c r="G472" s="347"/>
      <c r="H472" s="347"/>
      <c r="I472" s="347"/>
      <c r="J472" s="557"/>
    </row>
    <row r="473" spans="2:10" s="165" customFormat="1" ht="13.8">
      <c r="B473" s="564" t="s">
        <v>14021</v>
      </c>
      <c r="C473" s="565"/>
      <c r="D473" s="565"/>
      <c r="E473" s="705" t="s">
        <v>32</v>
      </c>
      <c r="F473" s="565"/>
      <c r="G473" s="706"/>
      <c r="H473" s="706"/>
      <c r="I473" s="707"/>
      <c r="J473" s="568">
        <f>SUM(J474:J477)</f>
        <v>56468.68</v>
      </c>
    </row>
    <row r="474" spans="2:10" s="159" customFormat="1" ht="69">
      <c r="B474" s="698" t="s">
        <v>14022</v>
      </c>
      <c r="C474" s="280" t="s">
        <v>49</v>
      </c>
      <c r="D474" s="280">
        <v>100693</v>
      </c>
      <c r="E474" s="240" t="s">
        <v>14612</v>
      </c>
      <c r="F474" s="241" t="s">
        <v>211</v>
      </c>
      <c r="G474" s="249">
        <v>3</v>
      </c>
      <c r="H474" s="242">
        <f>VLOOKUP(D474,SINAPIFEV2026,5,FALSE)</f>
        <v>2109.9899999999998</v>
      </c>
      <c r="I474" s="249">
        <f>ROUND(H474*(1+$L$4),2)</f>
        <v>2542.54</v>
      </c>
      <c r="J474" s="569">
        <f>TRUNC(G474*I474,2)</f>
        <v>7627.62</v>
      </c>
    </row>
    <row r="475" spans="2:10" s="159" customFormat="1" ht="28.8" customHeight="1">
      <c r="B475" s="698" t="s">
        <v>14023</v>
      </c>
      <c r="C475" s="280" t="s">
        <v>49</v>
      </c>
      <c r="D475" s="280">
        <v>91341</v>
      </c>
      <c r="E475" s="240" t="s">
        <v>14658</v>
      </c>
      <c r="F475" s="241" t="s">
        <v>109</v>
      </c>
      <c r="G475" s="249">
        <v>7.1400000000000006</v>
      </c>
      <c r="H475" s="242">
        <f>VLOOKUP(D475,SINAPIFEV2026,5,FALSE)</f>
        <v>594.08000000000004</v>
      </c>
      <c r="I475" s="249">
        <f>ROUND(H475*(1+$L$4),2)</f>
        <v>715.87</v>
      </c>
      <c r="J475" s="569">
        <f>TRUNC(G475*I475,2)</f>
        <v>5111.3100000000004</v>
      </c>
    </row>
    <row r="476" spans="2:10" s="159" customFormat="1" ht="27.6">
      <c r="B476" s="698" t="s">
        <v>14024</v>
      </c>
      <c r="C476" s="280" t="s">
        <v>313</v>
      </c>
      <c r="D476" s="156" t="s">
        <v>16352</v>
      </c>
      <c r="E476" s="240" t="s">
        <v>13866</v>
      </c>
      <c r="F476" s="241" t="s">
        <v>109</v>
      </c>
      <c r="G476" s="249">
        <v>3.24</v>
      </c>
      <c r="H476" s="242">
        <f>'COMPOSIÇÕES - SEM DESONERAÇÃO'!H293</f>
        <v>511.84</v>
      </c>
      <c r="I476" s="249">
        <f>ROUND(H476*(1+$L$4),2)</f>
        <v>616.77</v>
      </c>
      <c r="J476" s="569">
        <f>TRUNC(G476*I476,2)</f>
        <v>1998.33</v>
      </c>
    </row>
    <row r="477" spans="2:10" s="159" customFormat="1" ht="27.6">
      <c r="B477" s="698" t="s">
        <v>14025</v>
      </c>
      <c r="C477" s="241" t="s">
        <v>49</v>
      </c>
      <c r="D477" s="271">
        <v>100701</v>
      </c>
      <c r="E477" s="250" t="s">
        <v>14641</v>
      </c>
      <c r="F477" s="241" t="s">
        <v>109</v>
      </c>
      <c r="G477" s="249">
        <v>44.96</v>
      </c>
      <c r="H477" s="242">
        <f>VLOOKUP(D477,SINAPIFEV2026,5,FALSE)</f>
        <v>770.28</v>
      </c>
      <c r="I477" s="249">
        <f>ROUND(H477*(1+$L$4),2)</f>
        <v>928.19</v>
      </c>
      <c r="J477" s="569">
        <f>TRUNC(G477*I477,2)</f>
        <v>41731.42</v>
      </c>
    </row>
    <row r="478" spans="2:10" s="18" customFormat="1" ht="13.8">
      <c r="B478" s="715"/>
      <c r="C478" s="346"/>
      <c r="D478" s="724"/>
      <c r="E478" s="726"/>
      <c r="F478" s="346"/>
      <c r="G478" s="347"/>
      <c r="H478" s="347"/>
      <c r="I478" s="347"/>
      <c r="J478" s="557"/>
    </row>
    <row r="479" spans="2:10" s="165" customFormat="1" ht="13.8">
      <c r="B479" s="564" t="s">
        <v>14026</v>
      </c>
      <c r="C479" s="565"/>
      <c r="D479" s="565"/>
      <c r="E479" s="705" t="s">
        <v>33</v>
      </c>
      <c r="F479" s="565"/>
      <c r="G479" s="706"/>
      <c r="H479" s="706"/>
      <c r="I479" s="707"/>
      <c r="J479" s="568">
        <f>SUM(J480:J490)</f>
        <v>143965.4</v>
      </c>
    </row>
    <row r="480" spans="2:10" s="159" customFormat="1" ht="27.6">
      <c r="B480" s="698" t="s">
        <v>14027</v>
      </c>
      <c r="C480" s="241" t="s">
        <v>49</v>
      </c>
      <c r="D480" s="241">
        <v>88485</v>
      </c>
      <c r="E480" s="240" t="s">
        <v>260</v>
      </c>
      <c r="F480" s="241" t="s">
        <v>109</v>
      </c>
      <c r="G480" s="249">
        <v>1200.08</v>
      </c>
      <c r="H480" s="242">
        <f t="shared" ref="H480:H490" si="101">VLOOKUP(D480,SINAPIFEV2026,5,FALSE)</f>
        <v>4.6500000000000004</v>
      </c>
      <c r="I480" s="249">
        <f t="shared" ref="I480:I490" si="102">ROUND(H480*(1+$L$4),2)</f>
        <v>5.6</v>
      </c>
      <c r="J480" s="569">
        <f t="shared" ref="J480:J485" si="103">TRUNC(G480*I480,2)</f>
        <v>6720.44</v>
      </c>
    </row>
    <row r="481" spans="2:10" s="159" customFormat="1" ht="27.6">
      <c r="B481" s="698" t="s">
        <v>14028</v>
      </c>
      <c r="C481" s="241" t="s">
        <v>49</v>
      </c>
      <c r="D481" s="241">
        <v>88484</v>
      </c>
      <c r="E481" s="240" t="s">
        <v>261</v>
      </c>
      <c r="F481" s="241" t="s">
        <v>109</v>
      </c>
      <c r="G481" s="249">
        <v>79.87</v>
      </c>
      <c r="H481" s="242">
        <f t="shared" si="101"/>
        <v>5.69</v>
      </c>
      <c r="I481" s="249">
        <f t="shared" si="102"/>
        <v>6.86</v>
      </c>
      <c r="J481" s="569">
        <f t="shared" si="103"/>
        <v>547.9</v>
      </c>
    </row>
    <row r="482" spans="2:10" s="159" customFormat="1" ht="27.6">
      <c r="B482" s="698" t="s">
        <v>14029</v>
      </c>
      <c r="C482" s="241" t="s">
        <v>49</v>
      </c>
      <c r="D482" s="241">
        <v>96135</v>
      </c>
      <c r="E482" s="240" t="s">
        <v>262</v>
      </c>
      <c r="F482" s="241" t="s">
        <v>109</v>
      </c>
      <c r="G482" s="249">
        <v>593.67999999999995</v>
      </c>
      <c r="H482" s="242">
        <f t="shared" si="101"/>
        <v>28.52</v>
      </c>
      <c r="I482" s="249">
        <f t="shared" si="102"/>
        <v>34.369999999999997</v>
      </c>
      <c r="J482" s="569">
        <f t="shared" si="103"/>
        <v>20404.78</v>
      </c>
    </row>
    <row r="483" spans="2:10" s="159" customFormat="1" ht="27.6">
      <c r="B483" s="698" t="s">
        <v>14030</v>
      </c>
      <c r="C483" s="241" t="s">
        <v>49</v>
      </c>
      <c r="D483" s="241">
        <v>88496</v>
      </c>
      <c r="E483" s="240" t="s">
        <v>263</v>
      </c>
      <c r="F483" s="241" t="s">
        <v>109</v>
      </c>
      <c r="G483" s="249">
        <v>79.87</v>
      </c>
      <c r="H483" s="242">
        <f t="shared" si="101"/>
        <v>32.619999999999997</v>
      </c>
      <c r="I483" s="249">
        <f t="shared" si="102"/>
        <v>39.31</v>
      </c>
      <c r="J483" s="569">
        <f t="shared" si="103"/>
        <v>3139.68</v>
      </c>
    </row>
    <row r="484" spans="2:10" s="159" customFormat="1" ht="27.6">
      <c r="B484" s="698" t="s">
        <v>14031</v>
      </c>
      <c r="C484" s="241" t="s">
        <v>49</v>
      </c>
      <c r="D484" s="241">
        <v>88489</v>
      </c>
      <c r="E484" s="240" t="s">
        <v>264</v>
      </c>
      <c r="F484" s="241" t="s">
        <v>109</v>
      </c>
      <c r="G484" s="249">
        <v>1708.62</v>
      </c>
      <c r="H484" s="242">
        <f t="shared" si="101"/>
        <v>14.64</v>
      </c>
      <c r="I484" s="249">
        <f t="shared" si="102"/>
        <v>17.64</v>
      </c>
      <c r="J484" s="569">
        <f t="shared" si="103"/>
        <v>30140.05</v>
      </c>
    </row>
    <row r="485" spans="2:10" s="159" customFormat="1" ht="27.6">
      <c r="B485" s="698" t="s">
        <v>14032</v>
      </c>
      <c r="C485" s="241" t="s">
        <v>49</v>
      </c>
      <c r="D485" s="241">
        <v>88488</v>
      </c>
      <c r="E485" s="240" t="s">
        <v>265</v>
      </c>
      <c r="F485" s="241" t="s">
        <v>109</v>
      </c>
      <c r="G485" s="249">
        <v>79.87</v>
      </c>
      <c r="H485" s="242">
        <f t="shared" si="101"/>
        <v>17.18</v>
      </c>
      <c r="I485" s="249">
        <f t="shared" si="102"/>
        <v>20.7</v>
      </c>
      <c r="J485" s="569">
        <f t="shared" si="103"/>
        <v>1653.3</v>
      </c>
    </row>
    <row r="486" spans="2:10" s="159" customFormat="1" ht="27.6">
      <c r="B486" s="698" t="s">
        <v>14033</v>
      </c>
      <c r="C486" s="241" t="s">
        <v>49</v>
      </c>
      <c r="D486" s="241">
        <v>102223</v>
      </c>
      <c r="E486" s="240" t="s">
        <v>266</v>
      </c>
      <c r="F486" s="241" t="s">
        <v>109</v>
      </c>
      <c r="G486" s="249">
        <v>10.290000000000001</v>
      </c>
      <c r="H486" s="242">
        <f t="shared" si="101"/>
        <v>34.11</v>
      </c>
      <c r="I486" s="249">
        <f t="shared" si="102"/>
        <v>41.1</v>
      </c>
      <c r="J486" s="569">
        <f>TRUNC(G486*I486,2)</f>
        <v>422.91</v>
      </c>
    </row>
    <row r="487" spans="2:10" s="159" customFormat="1" ht="41.4">
      <c r="B487" s="698" t="s">
        <v>14034</v>
      </c>
      <c r="C487" s="241" t="s">
        <v>49</v>
      </c>
      <c r="D487" s="241">
        <v>100720</v>
      </c>
      <c r="E487" s="240" t="s">
        <v>269</v>
      </c>
      <c r="F487" s="241" t="s">
        <v>109</v>
      </c>
      <c r="G487" s="249">
        <v>89.92</v>
      </c>
      <c r="H487" s="242">
        <f t="shared" si="101"/>
        <v>12.46</v>
      </c>
      <c r="I487" s="249">
        <f t="shared" si="102"/>
        <v>15.01</v>
      </c>
      <c r="J487" s="569">
        <f>TRUNC(G487*I487,2)</f>
        <v>1349.69</v>
      </c>
    </row>
    <row r="488" spans="2:10" s="159" customFormat="1" ht="43.2" customHeight="1">
      <c r="B488" s="698" t="s">
        <v>14035</v>
      </c>
      <c r="C488" s="241" t="s">
        <v>49</v>
      </c>
      <c r="D488" s="241">
        <v>100758</v>
      </c>
      <c r="E488" s="240" t="s">
        <v>212</v>
      </c>
      <c r="F488" s="241" t="s">
        <v>109</v>
      </c>
      <c r="G488" s="249">
        <v>89.92</v>
      </c>
      <c r="H488" s="242">
        <f t="shared" si="101"/>
        <v>55.85</v>
      </c>
      <c r="I488" s="249">
        <f t="shared" si="102"/>
        <v>67.3</v>
      </c>
      <c r="J488" s="569">
        <f>TRUNC(G488*I488,2)</f>
        <v>6051.61</v>
      </c>
    </row>
    <row r="489" spans="2:10" s="159" customFormat="1" ht="27.6">
      <c r="B489" s="698" t="s">
        <v>14036</v>
      </c>
      <c r="C489" s="241" t="s">
        <v>49</v>
      </c>
      <c r="D489" s="271">
        <v>102494</v>
      </c>
      <c r="E489" s="250" t="s">
        <v>268</v>
      </c>
      <c r="F489" s="241" t="s">
        <v>109</v>
      </c>
      <c r="G489" s="249">
        <v>749.6</v>
      </c>
      <c r="H489" s="242">
        <f t="shared" si="101"/>
        <v>76.78</v>
      </c>
      <c r="I489" s="249">
        <f t="shared" si="102"/>
        <v>92.52</v>
      </c>
      <c r="J489" s="569">
        <f>TRUNC(G489*I489,2)</f>
        <v>69352.990000000005</v>
      </c>
    </row>
    <row r="490" spans="2:10" s="159" customFormat="1" ht="27.6">
      <c r="B490" s="698" t="s">
        <v>14037</v>
      </c>
      <c r="C490" s="241" t="s">
        <v>49</v>
      </c>
      <c r="D490" s="271">
        <v>102506</v>
      </c>
      <c r="E490" s="250" t="s">
        <v>267</v>
      </c>
      <c r="F490" s="241" t="s">
        <v>110</v>
      </c>
      <c r="G490" s="249">
        <v>284.3</v>
      </c>
      <c r="H490" s="242">
        <f t="shared" si="101"/>
        <v>12.21</v>
      </c>
      <c r="I490" s="249">
        <f t="shared" si="102"/>
        <v>14.71</v>
      </c>
      <c r="J490" s="569">
        <f>TRUNC(G490*I490,2)</f>
        <v>4182.05</v>
      </c>
    </row>
    <row r="491" spans="2:10" s="18" customFormat="1" ht="13.8">
      <c r="B491" s="715"/>
      <c r="C491" s="346"/>
      <c r="D491" s="724"/>
      <c r="E491" s="726"/>
      <c r="F491" s="346"/>
      <c r="G491" s="347"/>
      <c r="H491" s="347"/>
      <c r="I491" s="249"/>
      <c r="J491" s="569"/>
    </row>
    <row r="492" spans="2:10" s="165" customFormat="1" ht="13.8">
      <c r="B492" s="564" t="s">
        <v>14038</v>
      </c>
      <c r="C492" s="565"/>
      <c r="D492" s="565"/>
      <c r="E492" s="705" t="s">
        <v>34</v>
      </c>
      <c r="F492" s="565"/>
      <c r="G492" s="706"/>
      <c r="H492" s="706"/>
      <c r="I492" s="706"/>
      <c r="J492" s="568">
        <f>SUM(J493:J531)</f>
        <v>79354.84</v>
      </c>
    </row>
    <row r="493" spans="2:10" s="198" customFormat="1" ht="13.8">
      <c r="B493" s="710" t="s">
        <v>14039</v>
      </c>
      <c r="C493" s="720"/>
      <c r="D493" s="720"/>
      <c r="E493" s="721" t="s">
        <v>98</v>
      </c>
      <c r="F493" s="720"/>
      <c r="G493" s="713"/>
      <c r="H493" s="713"/>
      <c r="I493" s="713"/>
      <c r="J493" s="714"/>
    </row>
    <row r="494" spans="2:10" s="159" customFormat="1" ht="27.6">
      <c r="B494" s="698" t="s">
        <v>14046</v>
      </c>
      <c r="C494" s="280" t="s">
        <v>313</v>
      </c>
      <c r="D494" s="156" t="s">
        <v>13951</v>
      </c>
      <c r="E494" s="248" t="s">
        <v>14051</v>
      </c>
      <c r="F494" s="241" t="s">
        <v>211</v>
      </c>
      <c r="G494" s="249">
        <v>7</v>
      </c>
      <c r="H494" s="249">
        <f>'COMPOSIÇÕES - SEM DESONERAÇÃO'!H795</f>
        <v>362.18</v>
      </c>
      <c r="I494" s="249">
        <f>ROUND(H494*(1+$L$4),2)</f>
        <v>436.43</v>
      </c>
      <c r="J494" s="569">
        <f>TRUNC(G494*I494,2)</f>
        <v>3055.01</v>
      </c>
    </row>
    <row r="495" spans="2:10" s="159" customFormat="1" ht="27.6">
      <c r="B495" s="698" t="s">
        <v>14047</v>
      </c>
      <c r="C495" s="280" t="s">
        <v>313</v>
      </c>
      <c r="D495" s="156" t="s">
        <v>13958</v>
      </c>
      <c r="E495" s="248" t="s">
        <v>14055</v>
      </c>
      <c r="F495" s="241" t="s">
        <v>211</v>
      </c>
      <c r="G495" s="249">
        <v>20</v>
      </c>
      <c r="H495" s="249">
        <f>'COMPOSIÇÕES - SEM DESONERAÇÃO'!H815</f>
        <v>307.51</v>
      </c>
      <c r="I495" s="249">
        <f>ROUND(H495*(1+$L$4),2)</f>
        <v>370.55</v>
      </c>
      <c r="J495" s="569">
        <f>TRUNC(G495*I495,2)</f>
        <v>7411</v>
      </c>
    </row>
    <row r="496" spans="2:10" s="159" customFormat="1" ht="27.6">
      <c r="B496" s="698" t="s">
        <v>14048</v>
      </c>
      <c r="C496" s="280" t="s">
        <v>313</v>
      </c>
      <c r="D496" s="156" t="s">
        <v>13991</v>
      </c>
      <c r="E496" s="248" t="s">
        <v>289</v>
      </c>
      <c r="F496" s="241" t="s">
        <v>13513</v>
      </c>
      <c r="G496" s="249">
        <v>7</v>
      </c>
      <c r="H496" s="249">
        <f>'COMPOSIÇÕES - SEM DESONERAÇÃO'!H837</f>
        <v>331.96</v>
      </c>
      <c r="I496" s="249">
        <f>ROUND(H496*(1+$L$4),2)</f>
        <v>400.01</v>
      </c>
      <c r="J496" s="569">
        <f>TRUNC(G496*I496,2)</f>
        <v>2800.07</v>
      </c>
    </row>
    <row r="497" spans="2:10" s="159" customFormat="1" ht="41.4">
      <c r="B497" s="698" t="s">
        <v>14049</v>
      </c>
      <c r="C497" s="280" t="s">
        <v>313</v>
      </c>
      <c r="D497" s="156" t="s">
        <v>14003</v>
      </c>
      <c r="E497" s="248" t="s">
        <v>287</v>
      </c>
      <c r="F497" s="241" t="s">
        <v>13513</v>
      </c>
      <c r="G497" s="249">
        <v>4</v>
      </c>
      <c r="H497" s="249">
        <f>'COMPOSIÇÕES - SEM DESONERAÇÃO'!H859</f>
        <v>350.44</v>
      </c>
      <c r="I497" s="249">
        <f>ROUND(H497*(1+$L$4),2)</f>
        <v>422.28</v>
      </c>
      <c r="J497" s="569">
        <f>TRUNC(G497*I497,2)</f>
        <v>1689.12</v>
      </c>
    </row>
    <row r="498" spans="2:10" s="159" customFormat="1" ht="28.8" customHeight="1">
      <c r="B498" s="698" t="s">
        <v>14050</v>
      </c>
      <c r="C498" s="280" t="s">
        <v>313</v>
      </c>
      <c r="D498" s="156" t="s">
        <v>14008</v>
      </c>
      <c r="E498" s="282" t="s">
        <v>288</v>
      </c>
      <c r="F498" s="241" t="s">
        <v>13513</v>
      </c>
      <c r="G498" s="249">
        <v>8</v>
      </c>
      <c r="H498" s="249">
        <f>'COMPOSIÇÕES - SEM DESONERAÇÃO'!H881</f>
        <v>394.55</v>
      </c>
      <c r="I498" s="249">
        <f>ROUND(H498*(1+$L$4),2)</f>
        <v>475.43</v>
      </c>
      <c r="J498" s="569">
        <f>TRUNC(G498*I498,2)</f>
        <v>3803.44</v>
      </c>
    </row>
    <row r="499" spans="2:10" s="159" customFormat="1" ht="13.8">
      <c r="B499" s="715"/>
      <c r="C499" s="727"/>
      <c r="D499" s="728"/>
      <c r="E499" s="726"/>
      <c r="F499" s="346"/>
      <c r="G499" s="347"/>
      <c r="H499" s="347"/>
      <c r="I499" s="249"/>
      <c r="J499" s="569"/>
    </row>
    <row r="500" spans="2:10" s="198" customFormat="1" ht="13.8">
      <c r="B500" s="710" t="s">
        <v>14040</v>
      </c>
      <c r="C500" s="720"/>
      <c r="D500" s="720"/>
      <c r="E500" s="721" t="s">
        <v>95</v>
      </c>
      <c r="F500" s="720"/>
      <c r="G500" s="713"/>
      <c r="H500" s="713"/>
      <c r="I500" s="713"/>
      <c r="J500" s="714"/>
    </row>
    <row r="501" spans="2:10" s="159" customFormat="1" ht="27.6">
      <c r="B501" s="698" t="s">
        <v>14068</v>
      </c>
      <c r="C501" s="241" t="s">
        <v>49</v>
      </c>
      <c r="D501" s="271">
        <v>103782</v>
      </c>
      <c r="E501" s="282" t="s">
        <v>8972</v>
      </c>
      <c r="F501" s="241" t="s">
        <v>211</v>
      </c>
      <c r="G501" s="249">
        <v>7</v>
      </c>
      <c r="H501" s="242">
        <f>VLOOKUP(D501,SINAPIFEV2026,5,FALSE)</f>
        <v>34.409999999999997</v>
      </c>
      <c r="I501" s="249">
        <f>ROUND(H501*(1+$L$4),2)</f>
        <v>41.46</v>
      </c>
      <c r="J501" s="569">
        <f>TRUNC(G501*I501,2)</f>
        <v>290.22000000000003</v>
      </c>
    </row>
    <row r="502" spans="2:10" s="159" customFormat="1" ht="27.6">
      <c r="B502" s="698" t="s">
        <v>14070</v>
      </c>
      <c r="C502" s="241" t="s">
        <v>49</v>
      </c>
      <c r="D502" s="156">
        <v>101659</v>
      </c>
      <c r="E502" s="282" t="s">
        <v>11258</v>
      </c>
      <c r="F502" s="241" t="s">
        <v>211</v>
      </c>
      <c r="G502" s="249">
        <v>20</v>
      </c>
      <c r="H502" s="242">
        <f>VLOOKUP(D502,SINAPIFEV2026,5,FALSE)</f>
        <v>759.64</v>
      </c>
      <c r="I502" s="249">
        <f>ROUND(H502*(1+$L$4),2)</f>
        <v>915.37</v>
      </c>
      <c r="J502" s="569">
        <f>TRUNC(G502*I502,2)</f>
        <v>18307.400000000001</v>
      </c>
    </row>
    <row r="503" spans="2:10" s="18" customFormat="1" ht="13.8">
      <c r="B503" s="715"/>
      <c r="C503" s="727"/>
      <c r="D503" s="733"/>
      <c r="E503" s="726"/>
      <c r="F503" s="346"/>
      <c r="G503" s="347"/>
      <c r="H503" s="347"/>
      <c r="I503" s="249"/>
      <c r="J503" s="569"/>
    </row>
    <row r="504" spans="2:10" s="198" customFormat="1" ht="13.8">
      <c r="B504" s="710" t="s">
        <v>14041</v>
      </c>
      <c r="C504" s="720"/>
      <c r="D504" s="720"/>
      <c r="E504" s="721" t="s">
        <v>96</v>
      </c>
      <c r="F504" s="720"/>
      <c r="G504" s="713"/>
      <c r="H504" s="713"/>
      <c r="I504" s="713"/>
      <c r="J504" s="714"/>
    </row>
    <row r="505" spans="2:10" s="159" customFormat="1" ht="41.4">
      <c r="B505" s="698" t="s">
        <v>14071</v>
      </c>
      <c r="C505" s="241" t="s">
        <v>49</v>
      </c>
      <c r="D505" s="271">
        <v>93008</v>
      </c>
      <c r="E505" s="240" t="s">
        <v>283</v>
      </c>
      <c r="F505" s="241" t="s">
        <v>110</v>
      </c>
      <c r="G505" s="249">
        <v>36</v>
      </c>
      <c r="H505" s="242">
        <f>VLOOKUP(D505,SINAPIFEV2026,5,FALSE)</f>
        <v>19.75</v>
      </c>
      <c r="I505" s="249">
        <f>ROUND(H505*(1+$L$4),2)</f>
        <v>23.8</v>
      </c>
      <c r="J505" s="569">
        <f>TRUNC(G505*I505,2)</f>
        <v>856.8</v>
      </c>
    </row>
    <row r="506" spans="2:10" s="159" customFormat="1" ht="41.4">
      <c r="B506" s="698" t="s">
        <v>14072</v>
      </c>
      <c r="C506" s="241" t="s">
        <v>49</v>
      </c>
      <c r="D506" s="271">
        <v>91867</v>
      </c>
      <c r="E506" s="240" t="s">
        <v>284</v>
      </c>
      <c r="F506" s="241" t="s">
        <v>110</v>
      </c>
      <c r="G506" s="249">
        <v>50</v>
      </c>
      <c r="H506" s="242">
        <f>VLOOKUP(D506,SINAPIFEV2026,5,FALSE)</f>
        <v>10.73</v>
      </c>
      <c r="I506" s="249">
        <f>ROUND(H506*(1+$L$4),2)</f>
        <v>12.93</v>
      </c>
      <c r="J506" s="569">
        <f>TRUNC(G506*I506,2)</f>
        <v>646.5</v>
      </c>
    </row>
    <row r="507" spans="2:10" s="159" customFormat="1" ht="41.4">
      <c r="B507" s="698" t="s">
        <v>14073</v>
      </c>
      <c r="C507" s="241" t="s">
        <v>49</v>
      </c>
      <c r="D507" s="241">
        <v>92984</v>
      </c>
      <c r="E507" s="240" t="s">
        <v>285</v>
      </c>
      <c r="F507" s="241" t="s">
        <v>110</v>
      </c>
      <c r="G507" s="249">
        <v>144</v>
      </c>
      <c r="H507" s="242">
        <f>VLOOKUP(D507,SINAPIFEV2026,5,FALSE)</f>
        <v>32.159999999999997</v>
      </c>
      <c r="I507" s="249">
        <f>ROUND(H507*(1+$L$4),2)</f>
        <v>38.75</v>
      </c>
      <c r="J507" s="569">
        <f>TRUNC(G507*I507,2)</f>
        <v>5580</v>
      </c>
    </row>
    <row r="508" spans="2:10" s="159" customFormat="1" ht="28.8" customHeight="1">
      <c r="B508" s="698" t="s">
        <v>14074</v>
      </c>
      <c r="C508" s="241" t="s">
        <v>49</v>
      </c>
      <c r="D508" s="241">
        <v>91929</v>
      </c>
      <c r="E508" s="240" t="s">
        <v>286</v>
      </c>
      <c r="F508" s="241" t="s">
        <v>110</v>
      </c>
      <c r="G508" s="249">
        <v>288</v>
      </c>
      <c r="H508" s="242">
        <f>VLOOKUP(D508,SINAPIFEV2026,5,FALSE)</f>
        <v>8.2100000000000009</v>
      </c>
      <c r="I508" s="249">
        <f>ROUND(H508*(1+$L$4),2)</f>
        <v>9.89</v>
      </c>
      <c r="J508" s="569">
        <f>TRUNC(G508*I508,2)</f>
        <v>2848.32</v>
      </c>
    </row>
    <row r="509" spans="2:10" s="159" customFormat="1" ht="13.8">
      <c r="B509" s="715"/>
      <c r="C509" s="346"/>
      <c r="D509" s="346"/>
      <c r="E509" s="717"/>
      <c r="F509" s="346"/>
      <c r="G509" s="347"/>
      <c r="H509" s="708"/>
      <c r="I509" s="249"/>
      <c r="J509" s="569"/>
    </row>
    <row r="510" spans="2:10" s="198" customFormat="1" ht="13.8">
      <c r="B510" s="710" t="s">
        <v>14042</v>
      </c>
      <c r="C510" s="720"/>
      <c r="D510" s="720"/>
      <c r="E510" s="721" t="s">
        <v>94</v>
      </c>
      <c r="F510" s="720"/>
      <c r="G510" s="713"/>
      <c r="H510" s="713"/>
      <c r="I510" s="713"/>
      <c r="J510" s="714"/>
    </row>
    <row r="511" spans="2:10" s="159" customFormat="1" ht="41.4">
      <c r="B511" s="698" t="s">
        <v>14075</v>
      </c>
      <c r="C511" s="241" t="s">
        <v>49</v>
      </c>
      <c r="D511" s="241">
        <v>101883</v>
      </c>
      <c r="E511" s="240" t="s">
        <v>9291</v>
      </c>
      <c r="F511" s="241" t="s">
        <v>211</v>
      </c>
      <c r="G511" s="249">
        <v>2</v>
      </c>
      <c r="H511" s="242">
        <f>VLOOKUP(D511,SINAPIFEV2026,5,FALSE)</f>
        <v>520.91</v>
      </c>
      <c r="I511" s="249">
        <f>ROUND(H511*(1+$L$4),2)</f>
        <v>627.70000000000005</v>
      </c>
      <c r="J511" s="569">
        <f>TRUNC(G511*I511,2)</f>
        <v>1255.4000000000001</v>
      </c>
    </row>
    <row r="512" spans="2:10" s="159" customFormat="1" ht="27.6">
      <c r="B512" s="698" t="s">
        <v>14076</v>
      </c>
      <c r="C512" s="241" t="s">
        <v>49</v>
      </c>
      <c r="D512" s="271">
        <v>101894</v>
      </c>
      <c r="E512" s="250" t="s">
        <v>9275</v>
      </c>
      <c r="F512" s="241" t="s">
        <v>211</v>
      </c>
      <c r="G512" s="249">
        <v>2</v>
      </c>
      <c r="H512" s="242">
        <f>VLOOKUP(D512,SINAPIFEV2026,5,FALSE)</f>
        <v>173.16</v>
      </c>
      <c r="I512" s="249">
        <f>ROUND(H512*(1+$L$4),2)</f>
        <v>208.66</v>
      </c>
      <c r="J512" s="569">
        <f>TRUNC(G512*I512,2)</f>
        <v>417.32</v>
      </c>
    </row>
    <row r="513" spans="2:16" s="159" customFormat="1" ht="27.6">
      <c r="B513" s="698" t="s">
        <v>14077</v>
      </c>
      <c r="C513" s="241" t="s">
        <v>49</v>
      </c>
      <c r="D513" s="271">
        <v>101890</v>
      </c>
      <c r="E513" s="250" t="s">
        <v>9256</v>
      </c>
      <c r="F513" s="241" t="s">
        <v>211</v>
      </c>
      <c r="G513" s="249">
        <v>6</v>
      </c>
      <c r="H513" s="242">
        <f>VLOOKUP(D513,SINAPIFEV2026,5,FALSE)</f>
        <v>17.100000000000001</v>
      </c>
      <c r="I513" s="249">
        <f>ROUND(H513*(1+$L$4),2)</f>
        <v>20.61</v>
      </c>
      <c r="J513" s="569">
        <f>TRUNC(G513*I513,2)</f>
        <v>123.66</v>
      </c>
    </row>
    <row r="514" spans="2:16" s="159" customFormat="1" ht="27.6">
      <c r="B514" s="698" t="s">
        <v>14078</v>
      </c>
      <c r="C514" s="241" t="s">
        <v>49</v>
      </c>
      <c r="D514" s="241">
        <v>93674</v>
      </c>
      <c r="E514" s="240" t="s">
        <v>9246</v>
      </c>
      <c r="F514" s="241" t="s">
        <v>211</v>
      </c>
      <c r="G514" s="249">
        <v>5</v>
      </c>
      <c r="H514" s="242">
        <f>VLOOKUP(D514,SINAPIFEV2026,5,FALSE)</f>
        <v>164.68</v>
      </c>
      <c r="I514" s="249">
        <f>ROUND(H514*(1+$L$4),2)</f>
        <v>198.44</v>
      </c>
      <c r="J514" s="569">
        <f>TRUNC(G514*I514,2)</f>
        <v>992.2</v>
      </c>
    </row>
    <row r="515" spans="2:16" s="159" customFormat="1" ht="13.8">
      <c r="B515" s="715"/>
      <c r="C515" s="346"/>
      <c r="D515" s="346"/>
      <c r="E515" s="717"/>
      <c r="F515" s="346"/>
      <c r="G515" s="347"/>
      <c r="H515" s="708"/>
      <c r="I515" s="249"/>
      <c r="J515" s="569"/>
    </row>
    <row r="516" spans="2:16" s="198" customFormat="1" ht="13.8">
      <c r="B516" s="710" t="s">
        <v>14043</v>
      </c>
      <c r="C516" s="720"/>
      <c r="D516" s="720"/>
      <c r="E516" s="721" t="s">
        <v>97</v>
      </c>
      <c r="F516" s="720"/>
      <c r="G516" s="713"/>
      <c r="H516" s="713"/>
      <c r="I516" s="713"/>
      <c r="J516" s="714"/>
    </row>
    <row r="517" spans="2:16" s="159" customFormat="1" ht="27.6">
      <c r="B517" s="698" t="s">
        <v>14079</v>
      </c>
      <c r="C517" s="241" t="s">
        <v>49</v>
      </c>
      <c r="D517" s="241">
        <v>96985</v>
      </c>
      <c r="E517" s="240" t="s">
        <v>280</v>
      </c>
      <c r="F517" s="241" t="s">
        <v>211</v>
      </c>
      <c r="G517" s="249">
        <v>6</v>
      </c>
      <c r="H517" s="242">
        <f>VLOOKUP(D517,SINAPIFEV2026,5,FALSE)</f>
        <v>110.24</v>
      </c>
      <c r="I517" s="249">
        <f>ROUND(H517*(1+$L$4),2)</f>
        <v>132.84</v>
      </c>
      <c r="J517" s="569">
        <f>TRUNC(G517*I517,2)</f>
        <v>797.04</v>
      </c>
    </row>
    <row r="518" spans="2:16" s="159" customFormat="1" ht="27.6">
      <c r="B518" s="698" t="s">
        <v>14080</v>
      </c>
      <c r="C518" s="241" t="s">
        <v>49</v>
      </c>
      <c r="D518" s="241">
        <v>96984</v>
      </c>
      <c r="E518" s="240" t="s">
        <v>281</v>
      </c>
      <c r="F518" s="241" t="s">
        <v>211</v>
      </c>
      <c r="G518" s="249">
        <v>5</v>
      </c>
      <c r="H518" s="242">
        <f>VLOOKUP(D518,SINAPIFEV2026,5,FALSE)</f>
        <v>61.98</v>
      </c>
      <c r="I518" s="249">
        <f>ROUND(H518*(1+$L$4),2)</f>
        <v>74.69</v>
      </c>
      <c r="J518" s="569">
        <f>TRUNC(G518*I518,2)</f>
        <v>373.45</v>
      </c>
    </row>
    <row r="519" spans="2:16" s="159" customFormat="1" ht="27.6">
      <c r="B519" s="698" t="s">
        <v>14081</v>
      </c>
      <c r="C519" s="241" t="s">
        <v>49</v>
      </c>
      <c r="D519" s="156">
        <v>96973</v>
      </c>
      <c r="E519" s="240" t="s">
        <v>12835</v>
      </c>
      <c r="F519" s="241" t="s">
        <v>110</v>
      </c>
      <c r="G519" s="249">
        <v>20</v>
      </c>
      <c r="H519" s="242">
        <f>VLOOKUP(D519,SINAPIFEV2026,5,FALSE)</f>
        <v>77.819999999999993</v>
      </c>
      <c r="I519" s="249">
        <f>ROUND(H519*(1+$L$4),2)</f>
        <v>93.77</v>
      </c>
      <c r="J519" s="569">
        <f>TRUNC(G519*I519,2)</f>
        <v>1875.4</v>
      </c>
      <c r="K519" s="231"/>
      <c r="L519" s="230"/>
      <c r="M519" s="232"/>
      <c r="N519" s="233"/>
      <c r="O519" s="232"/>
      <c r="P519" s="232"/>
    </row>
    <row r="520" spans="2:16" s="159" customFormat="1" ht="27.6">
      <c r="B520" s="698" t="s">
        <v>14082</v>
      </c>
      <c r="C520" s="241" t="s">
        <v>49</v>
      </c>
      <c r="D520" s="241">
        <v>96989</v>
      </c>
      <c r="E520" s="240" t="s">
        <v>282</v>
      </c>
      <c r="F520" s="241" t="s">
        <v>211</v>
      </c>
      <c r="G520" s="249">
        <v>4</v>
      </c>
      <c r="H520" s="242">
        <f>VLOOKUP(D520,SINAPIFEV2026,5,FALSE)</f>
        <v>138.43</v>
      </c>
      <c r="I520" s="249">
        <f>ROUND(H520*(1+$L$4),2)</f>
        <v>166.81</v>
      </c>
      <c r="J520" s="569">
        <f>TRUNC(G520*I520,2)</f>
        <v>667.24</v>
      </c>
    </row>
    <row r="521" spans="2:16" s="159" customFormat="1" ht="13.8">
      <c r="B521" s="715"/>
      <c r="C521" s="727"/>
      <c r="D521" s="728"/>
      <c r="E521" s="716"/>
      <c r="F521" s="346"/>
      <c r="G521" s="347"/>
      <c r="H521" s="347"/>
      <c r="I521" s="249"/>
      <c r="J521" s="569"/>
      <c r="K521" s="227"/>
      <c r="L521" s="228"/>
      <c r="M521" s="229"/>
      <c r="N521" s="229"/>
      <c r="O521" s="229"/>
      <c r="P521" s="229"/>
    </row>
    <row r="522" spans="2:16" s="198" customFormat="1" ht="13.8">
      <c r="B522" s="710" t="s">
        <v>14044</v>
      </c>
      <c r="C522" s="720"/>
      <c r="D522" s="720"/>
      <c r="E522" s="721" t="s">
        <v>270</v>
      </c>
      <c r="F522" s="720"/>
      <c r="G522" s="713"/>
      <c r="H522" s="713"/>
      <c r="I522" s="713"/>
      <c r="J522" s="714"/>
    </row>
    <row r="523" spans="2:16" s="159" customFormat="1" ht="28.8" customHeight="1">
      <c r="B523" s="698" t="s">
        <v>14083</v>
      </c>
      <c r="C523" s="241" t="s">
        <v>49</v>
      </c>
      <c r="D523" s="241">
        <v>105953</v>
      </c>
      <c r="E523" s="248" t="s">
        <v>12028</v>
      </c>
      <c r="F523" s="241" t="s">
        <v>211</v>
      </c>
      <c r="G523" s="249">
        <v>3</v>
      </c>
      <c r="H523" s="242">
        <f>VLOOKUP(D523,SINAPIFEV2026,5,FALSE)</f>
        <v>1912.38</v>
      </c>
      <c r="I523" s="249">
        <f>ROUND(H523*(1+$L$4),2)</f>
        <v>2304.42</v>
      </c>
      <c r="J523" s="569">
        <f>TRUNC(G523*I523,2)</f>
        <v>6913.26</v>
      </c>
    </row>
    <row r="524" spans="2:16" s="159" customFormat="1" ht="41.4">
      <c r="B524" s="698" t="s">
        <v>14084</v>
      </c>
      <c r="C524" s="241" t="s">
        <v>49</v>
      </c>
      <c r="D524" s="241">
        <v>101637</v>
      </c>
      <c r="E524" s="248" t="s">
        <v>11253</v>
      </c>
      <c r="F524" s="241" t="s">
        <v>211</v>
      </c>
      <c r="G524" s="249">
        <v>12</v>
      </c>
      <c r="H524" s="242">
        <f>VLOOKUP(D524,SINAPIFEV2026,5,FALSE)</f>
        <v>135.52000000000001</v>
      </c>
      <c r="I524" s="249">
        <f>ROUND(H524*(1+$L$4),2)</f>
        <v>163.30000000000001</v>
      </c>
      <c r="J524" s="569">
        <f>TRUNC(G524*I524,2)</f>
        <v>1959.6</v>
      </c>
    </row>
    <row r="525" spans="2:16" s="159" customFormat="1" ht="27.6">
      <c r="B525" s="698" t="s">
        <v>14085</v>
      </c>
      <c r="C525" s="241" t="s">
        <v>49</v>
      </c>
      <c r="D525" s="241">
        <v>101658</v>
      </c>
      <c r="E525" s="240" t="s">
        <v>11257</v>
      </c>
      <c r="F525" s="241" t="s">
        <v>211</v>
      </c>
      <c r="G525" s="249">
        <v>12</v>
      </c>
      <c r="H525" s="242">
        <f>VLOOKUP(D525,SINAPIFEV2026,5,FALSE)</f>
        <v>664.04</v>
      </c>
      <c r="I525" s="249">
        <f>ROUND(H525*(1+$L$4),2)</f>
        <v>800.17</v>
      </c>
      <c r="J525" s="569">
        <f>TRUNC(G525*I525,2)</f>
        <v>9602.0400000000009</v>
      </c>
    </row>
    <row r="526" spans="2:16" s="159" customFormat="1" ht="13.8">
      <c r="B526" s="715"/>
      <c r="C526" s="346"/>
      <c r="D526" s="346"/>
      <c r="E526" s="717"/>
      <c r="F526" s="346"/>
      <c r="G526" s="347"/>
      <c r="H526" s="708"/>
      <c r="I526" s="249"/>
      <c r="J526" s="569"/>
    </row>
    <row r="527" spans="2:16" s="198" customFormat="1" ht="13.8">
      <c r="B527" s="710" t="s">
        <v>14045</v>
      </c>
      <c r="C527" s="720"/>
      <c r="D527" s="720"/>
      <c r="E527" s="721" t="s">
        <v>35</v>
      </c>
      <c r="F527" s="720"/>
      <c r="G527" s="713"/>
      <c r="H527" s="713"/>
      <c r="I527" s="713"/>
      <c r="J527" s="714"/>
    </row>
    <row r="528" spans="2:16" s="159" customFormat="1" ht="41.4">
      <c r="B528" s="698" t="s">
        <v>14086</v>
      </c>
      <c r="C528" s="241" t="s">
        <v>49</v>
      </c>
      <c r="D528" s="241">
        <v>101505</v>
      </c>
      <c r="E528" s="248" t="s">
        <v>15006</v>
      </c>
      <c r="F528" s="241" t="s">
        <v>211</v>
      </c>
      <c r="G528" s="249">
        <v>1</v>
      </c>
      <c r="H528" s="242">
        <f>VLOOKUP(D528,SINAPIFEV2026,5,FALSE)</f>
        <v>2160.31</v>
      </c>
      <c r="I528" s="249">
        <f>ROUND(H528*(1+$L$4),2)</f>
        <v>2603.17</v>
      </c>
      <c r="J528" s="569">
        <f>TRUNC(G528*I528,2)</f>
        <v>2603.17</v>
      </c>
      <c r="K528" s="230"/>
    </row>
    <row r="529" spans="2:11" s="159" customFormat="1" ht="55.2">
      <c r="B529" s="698" t="s">
        <v>14087</v>
      </c>
      <c r="C529" s="280" t="s">
        <v>313</v>
      </c>
      <c r="D529" s="156" t="s">
        <v>14016</v>
      </c>
      <c r="E529" s="248" t="s">
        <v>14092</v>
      </c>
      <c r="F529" s="241" t="s">
        <v>211</v>
      </c>
      <c r="G529" s="249">
        <v>1</v>
      </c>
      <c r="H529" s="249">
        <f>'COMPOSIÇÕES - SEM DESONERAÇÃO'!H902</f>
        <v>2584.06</v>
      </c>
      <c r="I529" s="249">
        <f>ROUND(H529*(1+$L$4),2)</f>
        <v>3113.79</v>
      </c>
      <c r="J529" s="569">
        <f>TRUNC(G529*I529,2)</f>
        <v>3113.79</v>
      </c>
      <c r="K529" s="234"/>
    </row>
    <row r="530" spans="2:11" s="159" customFormat="1" ht="27.6">
      <c r="B530" s="698" t="s">
        <v>14088</v>
      </c>
      <c r="C530" s="241" t="s">
        <v>49</v>
      </c>
      <c r="D530" s="241">
        <v>102137</v>
      </c>
      <c r="E530" s="240" t="s">
        <v>14196</v>
      </c>
      <c r="F530" s="241" t="s">
        <v>211</v>
      </c>
      <c r="G530" s="249">
        <v>2</v>
      </c>
      <c r="H530" s="242">
        <f>VLOOKUP(D530,SINAPIFEV2026,5,FALSE)</f>
        <v>127.66</v>
      </c>
      <c r="I530" s="249">
        <f>ROUND(H530*(1+$L$4),2)</f>
        <v>153.83000000000001</v>
      </c>
      <c r="J530" s="569">
        <f>TRUNC(G530*I530,2)</f>
        <v>307.66000000000003</v>
      </c>
      <c r="K530" s="230"/>
    </row>
    <row r="531" spans="2:11" s="159" customFormat="1" ht="27.6">
      <c r="B531" s="698" t="s">
        <v>14089</v>
      </c>
      <c r="C531" s="241" t="s">
        <v>49</v>
      </c>
      <c r="D531" s="241">
        <v>102111</v>
      </c>
      <c r="E531" s="240" t="s">
        <v>14187</v>
      </c>
      <c r="F531" s="241" t="s">
        <v>211</v>
      </c>
      <c r="G531" s="249">
        <v>1</v>
      </c>
      <c r="H531" s="242">
        <f>VLOOKUP(D531,SINAPIFEV2026,5,FALSE)</f>
        <v>884.42</v>
      </c>
      <c r="I531" s="249">
        <f>ROUND(H531*(1+$L$4),2)</f>
        <v>1065.73</v>
      </c>
      <c r="J531" s="569">
        <f>TRUNC(G531*I531,2)</f>
        <v>1065.73</v>
      </c>
      <c r="K531" s="230"/>
    </row>
    <row r="532" spans="2:11" s="18" customFormat="1" ht="13.8">
      <c r="B532" s="715"/>
      <c r="C532" s="346"/>
      <c r="D532" s="346"/>
      <c r="E532" s="717"/>
      <c r="F532" s="346"/>
      <c r="G532" s="347"/>
      <c r="H532" s="347"/>
      <c r="I532" s="347"/>
      <c r="J532" s="557"/>
    </row>
    <row r="533" spans="2:11" s="165" customFormat="1" ht="13.8">
      <c r="B533" s="564" t="s">
        <v>14094</v>
      </c>
      <c r="C533" s="565"/>
      <c r="D533" s="565"/>
      <c r="E533" s="705" t="s">
        <v>38</v>
      </c>
      <c r="F533" s="565"/>
      <c r="G533" s="706"/>
      <c r="H533" s="706"/>
      <c r="I533" s="707"/>
      <c r="J533" s="568">
        <f>SUM(J534:J569)</f>
        <v>34576.469999999987</v>
      </c>
    </row>
    <row r="534" spans="2:11" s="198" customFormat="1" ht="13.8">
      <c r="B534" s="710" t="s">
        <v>14095</v>
      </c>
      <c r="C534" s="720"/>
      <c r="D534" s="720"/>
      <c r="E534" s="721" t="s">
        <v>98</v>
      </c>
      <c r="F534" s="720"/>
      <c r="G534" s="713"/>
      <c r="H534" s="713"/>
      <c r="I534" s="722"/>
      <c r="J534" s="723"/>
    </row>
    <row r="535" spans="2:11" s="159" customFormat="1" ht="27.6">
      <c r="B535" s="698" t="s">
        <v>14096</v>
      </c>
      <c r="C535" s="241" t="s">
        <v>313</v>
      </c>
      <c r="D535" s="156" t="s">
        <v>14054</v>
      </c>
      <c r="E535" s="240" t="s">
        <v>14101</v>
      </c>
      <c r="F535" s="241" t="s">
        <v>211</v>
      </c>
      <c r="G535" s="249">
        <v>26</v>
      </c>
      <c r="H535" s="249">
        <f>'COMPOSIÇÕES - SEM DESONERAÇÃO'!H924</f>
        <v>146.06</v>
      </c>
      <c r="I535" s="249">
        <f>ROUND(H535*(1+$L$4),2)</f>
        <v>176</v>
      </c>
      <c r="J535" s="569">
        <f>TRUNC(G535*I535,2)</f>
        <v>4576</v>
      </c>
    </row>
    <row r="536" spans="2:11" s="159" customFormat="1" ht="27.6">
      <c r="B536" s="698" t="s">
        <v>14097</v>
      </c>
      <c r="C536" s="241" t="s">
        <v>313</v>
      </c>
      <c r="D536" s="156" t="s">
        <v>14058</v>
      </c>
      <c r="E536" s="240" t="s">
        <v>14104</v>
      </c>
      <c r="F536" s="241" t="s">
        <v>211</v>
      </c>
      <c r="G536" s="249">
        <v>6</v>
      </c>
      <c r="H536" s="249">
        <f>'COMPOSIÇÕES - SEM DESONERAÇÃO'!H944</f>
        <v>123.99</v>
      </c>
      <c r="I536" s="249">
        <f>ROUND(H536*(1+$L$4),2)</f>
        <v>149.41</v>
      </c>
      <c r="J536" s="569">
        <f>TRUNC(G536*I536,2)</f>
        <v>896.46</v>
      </c>
    </row>
    <row r="537" spans="2:11" s="159" customFormat="1" ht="41.4">
      <c r="B537" s="698" t="s">
        <v>14098</v>
      </c>
      <c r="C537" s="241" t="s">
        <v>313</v>
      </c>
      <c r="D537" s="156" t="s">
        <v>14061</v>
      </c>
      <c r="E537" s="240" t="s">
        <v>14106</v>
      </c>
      <c r="F537" s="241" t="s">
        <v>211</v>
      </c>
      <c r="G537" s="249">
        <v>8</v>
      </c>
      <c r="H537" s="249">
        <f>'COMPOSIÇÕES - SEM DESONERAÇÃO'!H963</f>
        <v>148.35</v>
      </c>
      <c r="I537" s="249">
        <f>ROUND(H537*(1+$L$4),2)</f>
        <v>178.76</v>
      </c>
      <c r="J537" s="569">
        <f>TRUNC(G537*I537,2)</f>
        <v>1430.08</v>
      </c>
    </row>
    <row r="538" spans="2:11" s="159" customFormat="1" ht="27.6">
      <c r="B538" s="698" t="s">
        <v>14099</v>
      </c>
      <c r="C538" s="241" t="s">
        <v>313</v>
      </c>
      <c r="D538" s="156" t="s">
        <v>14064</v>
      </c>
      <c r="E538" s="240" t="s">
        <v>14108</v>
      </c>
      <c r="F538" s="241" t="s">
        <v>211</v>
      </c>
      <c r="G538" s="249">
        <v>12</v>
      </c>
      <c r="H538" s="249">
        <f>'COMPOSIÇÕES - SEM DESONERAÇÃO'!H983</f>
        <v>153.99</v>
      </c>
      <c r="I538" s="249">
        <f>ROUND(H538*(1+$L$4),2)</f>
        <v>185.56</v>
      </c>
      <c r="J538" s="569">
        <f>TRUNC(G538*I538,2)</f>
        <v>2226.7199999999998</v>
      </c>
    </row>
    <row r="539" spans="2:11" s="18" customFormat="1" ht="13.8">
      <c r="B539" s="715"/>
      <c r="C539" s="346"/>
      <c r="D539" s="346"/>
      <c r="E539" s="717"/>
      <c r="F539" s="346"/>
      <c r="G539" s="347"/>
      <c r="H539" s="347"/>
      <c r="I539" s="347"/>
      <c r="J539" s="557"/>
    </row>
    <row r="540" spans="2:11" s="235" customFormat="1" ht="13.8">
      <c r="B540" s="710" t="s">
        <v>14110</v>
      </c>
      <c r="C540" s="720"/>
      <c r="D540" s="720"/>
      <c r="E540" s="721" t="s">
        <v>99</v>
      </c>
      <c r="F540" s="720"/>
      <c r="G540" s="713"/>
      <c r="H540" s="713"/>
      <c r="I540" s="722"/>
      <c r="J540" s="723"/>
    </row>
    <row r="541" spans="2:11" s="159" customFormat="1" ht="41.4">
      <c r="B541" s="698" t="s">
        <v>14111</v>
      </c>
      <c r="C541" s="241" t="s">
        <v>49</v>
      </c>
      <c r="D541" s="241">
        <v>86931</v>
      </c>
      <c r="E541" s="240" t="s">
        <v>15453</v>
      </c>
      <c r="F541" s="241" t="s">
        <v>211</v>
      </c>
      <c r="G541" s="249">
        <v>14</v>
      </c>
      <c r="H541" s="242">
        <f>VLOOKUP(D541,SINAPIFEV2026,5,FALSE)</f>
        <v>529.77</v>
      </c>
      <c r="I541" s="249">
        <f t="shared" ref="I541:I552" si="104">ROUND(H541*(1+$L$4),2)</f>
        <v>638.37</v>
      </c>
      <c r="J541" s="569">
        <f t="shared" ref="J541:J552" si="105">TRUNC(G541*I541,2)</f>
        <v>8937.18</v>
      </c>
    </row>
    <row r="542" spans="2:11" s="159" customFormat="1" ht="27.6">
      <c r="B542" s="698" t="s">
        <v>14112</v>
      </c>
      <c r="C542" s="241" t="s">
        <v>49</v>
      </c>
      <c r="D542" s="241">
        <v>100849</v>
      </c>
      <c r="E542" s="240" t="s">
        <v>15448</v>
      </c>
      <c r="F542" s="241" t="s">
        <v>211</v>
      </c>
      <c r="G542" s="249">
        <v>14</v>
      </c>
      <c r="H542" s="242">
        <f>VLOOKUP(D542,SINAPIFEV2026,5,FALSE)</f>
        <v>32.950000000000003</v>
      </c>
      <c r="I542" s="249">
        <f t="shared" si="104"/>
        <v>39.700000000000003</v>
      </c>
      <c r="J542" s="569">
        <f t="shared" si="105"/>
        <v>555.79999999999995</v>
      </c>
    </row>
    <row r="543" spans="2:11" s="159" customFormat="1" ht="28.8" customHeight="1">
      <c r="B543" s="698" t="s">
        <v>14113</v>
      </c>
      <c r="C543" s="241" t="s">
        <v>49</v>
      </c>
      <c r="D543" s="241">
        <v>86904</v>
      </c>
      <c r="E543" s="240" t="s">
        <v>15511</v>
      </c>
      <c r="F543" s="241" t="s">
        <v>211</v>
      </c>
      <c r="G543" s="249">
        <v>2</v>
      </c>
      <c r="H543" s="242">
        <f>VLOOKUP(D543,SINAPIFEV2026,5,FALSE)</f>
        <v>167.42</v>
      </c>
      <c r="I543" s="249">
        <f t="shared" si="104"/>
        <v>201.74</v>
      </c>
      <c r="J543" s="569">
        <f t="shared" si="105"/>
        <v>403.48</v>
      </c>
    </row>
    <row r="544" spans="2:11" s="159" customFormat="1" ht="13.8">
      <c r="B544" s="698" t="s">
        <v>14114</v>
      </c>
      <c r="C544" s="241" t="s">
        <v>313</v>
      </c>
      <c r="D544" s="156" t="s">
        <v>16464</v>
      </c>
      <c r="E544" s="240" t="s">
        <v>13912</v>
      </c>
      <c r="F544" s="241" t="s">
        <v>109</v>
      </c>
      <c r="G544" s="249">
        <v>2.5</v>
      </c>
      <c r="H544" s="242">
        <f>'COMPOSIÇÕES - SEM DESONERAÇÃO'!H494</f>
        <v>880.88</v>
      </c>
      <c r="I544" s="249">
        <f t="shared" si="104"/>
        <v>1061.46</v>
      </c>
      <c r="J544" s="569">
        <f t="shared" si="105"/>
        <v>2653.65</v>
      </c>
    </row>
    <row r="545" spans="2:10" s="159" customFormat="1" ht="27.6">
      <c r="B545" s="698" t="s">
        <v>14115</v>
      </c>
      <c r="C545" s="241" t="s">
        <v>49</v>
      </c>
      <c r="D545" s="241">
        <v>86901</v>
      </c>
      <c r="E545" s="240" t="s">
        <v>15491</v>
      </c>
      <c r="F545" s="241" t="s">
        <v>211</v>
      </c>
      <c r="G545" s="249">
        <v>6</v>
      </c>
      <c r="H545" s="242">
        <f t="shared" ref="H545:H552" si="106">VLOOKUP(D545,SINAPIFEV2026,5,FALSE)</f>
        <v>147.86000000000001</v>
      </c>
      <c r="I545" s="249">
        <f t="shared" si="104"/>
        <v>178.17</v>
      </c>
      <c r="J545" s="569">
        <f t="shared" si="105"/>
        <v>1069.02</v>
      </c>
    </row>
    <row r="546" spans="2:10" s="159" customFormat="1" ht="41.4">
      <c r="B546" s="698" t="s">
        <v>14116</v>
      </c>
      <c r="C546" s="241" t="s">
        <v>49</v>
      </c>
      <c r="D546" s="241">
        <v>86909</v>
      </c>
      <c r="E546" s="240" t="s">
        <v>15557</v>
      </c>
      <c r="F546" s="241" t="s">
        <v>211</v>
      </c>
      <c r="G546" s="249">
        <v>8</v>
      </c>
      <c r="H546" s="242">
        <f t="shared" si="106"/>
        <v>150.08000000000001</v>
      </c>
      <c r="I546" s="249">
        <f t="shared" si="104"/>
        <v>180.85</v>
      </c>
      <c r="J546" s="569">
        <f t="shared" si="105"/>
        <v>1446.8</v>
      </c>
    </row>
    <row r="547" spans="2:10" s="159" customFormat="1" ht="41.4">
      <c r="B547" s="698" t="s">
        <v>14117</v>
      </c>
      <c r="C547" s="241" t="s">
        <v>49</v>
      </c>
      <c r="D547" s="271">
        <v>94794</v>
      </c>
      <c r="E547" s="250" t="s">
        <v>272</v>
      </c>
      <c r="F547" s="241" t="s">
        <v>211</v>
      </c>
      <c r="G547" s="249">
        <v>2</v>
      </c>
      <c r="H547" s="242">
        <f t="shared" si="106"/>
        <v>192.31</v>
      </c>
      <c r="I547" s="249">
        <f t="shared" si="104"/>
        <v>231.73</v>
      </c>
      <c r="J547" s="569">
        <f t="shared" si="105"/>
        <v>463.46</v>
      </c>
    </row>
    <row r="548" spans="2:10" s="159" customFormat="1" ht="41.4">
      <c r="B548" s="698" t="s">
        <v>14118</v>
      </c>
      <c r="C548" s="241" t="s">
        <v>49</v>
      </c>
      <c r="D548" s="271">
        <v>94793</v>
      </c>
      <c r="E548" s="250" t="s">
        <v>274</v>
      </c>
      <c r="F548" s="241" t="s">
        <v>211</v>
      </c>
      <c r="G548" s="249">
        <v>2</v>
      </c>
      <c r="H548" s="242">
        <f t="shared" si="106"/>
        <v>181.4</v>
      </c>
      <c r="I548" s="249">
        <f t="shared" si="104"/>
        <v>218.59</v>
      </c>
      <c r="J548" s="569">
        <f t="shared" si="105"/>
        <v>437.18</v>
      </c>
    </row>
    <row r="549" spans="2:10" s="159" customFormat="1" ht="29.4" customHeight="1">
      <c r="B549" s="698" t="s">
        <v>14119</v>
      </c>
      <c r="C549" s="241" t="s">
        <v>49</v>
      </c>
      <c r="D549" s="271">
        <v>94792</v>
      </c>
      <c r="E549" s="250" t="s">
        <v>271</v>
      </c>
      <c r="F549" s="241" t="s">
        <v>211</v>
      </c>
      <c r="G549" s="249">
        <v>2</v>
      </c>
      <c r="H549" s="242">
        <f t="shared" si="106"/>
        <v>132.36000000000001</v>
      </c>
      <c r="I549" s="249">
        <f t="shared" si="104"/>
        <v>159.49</v>
      </c>
      <c r="J549" s="569">
        <f t="shared" si="105"/>
        <v>318.98</v>
      </c>
    </row>
    <row r="550" spans="2:10" s="159" customFormat="1" ht="41.4">
      <c r="B550" s="698" t="s">
        <v>14120</v>
      </c>
      <c r="C550" s="241" t="s">
        <v>49</v>
      </c>
      <c r="D550" s="271">
        <v>89987</v>
      </c>
      <c r="E550" s="250" t="s">
        <v>273</v>
      </c>
      <c r="F550" s="241" t="s">
        <v>211</v>
      </c>
      <c r="G550" s="249">
        <v>2</v>
      </c>
      <c r="H550" s="242">
        <f t="shared" si="106"/>
        <v>108.61</v>
      </c>
      <c r="I550" s="249">
        <f t="shared" si="104"/>
        <v>130.88</v>
      </c>
      <c r="J550" s="569">
        <f t="shared" si="105"/>
        <v>261.76</v>
      </c>
    </row>
    <row r="551" spans="2:10" s="159" customFormat="1" ht="41.4">
      <c r="B551" s="698" t="s">
        <v>14121</v>
      </c>
      <c r="C551" s="241" t="s">
        <v>49</v>
      </c>
      <c r="D551" s="241">
        <v>89985</v>
      </c>
      <c r="E551" s="240" t="s">
        <v>275</v>
      </c>
      <c r="F551" s="241" t="s">
        <v>211</v>
      </c>
      <c r="G551" s="249">
        <v>8</v>
      </c>
      <c r="H551" s="242">
        <f t="shared" si="106"/>
        <v>103.13</v>
      </c>
      <c r="I551" s="249">
        <f t="shared" si="104"/>
        <v>124.27</v>
      </c>
      <c r="J551" s="569">
        <f t="shared" si="105"/>
        <v>994.16</v>
      </c>
    </row>
    <row r="552" spans="2:10" s="159" customFormat="1" ht="27.6">
      <c r="B552" s="698" t="s">
        <v>14122</v>
      </c>
      <c r="C552" s="241" t="s">
        <v>49</v>
      </c>
      <c r="D552" s="241">
        <v>100860</v>
      </c>
      <c r="E552" s="250" t="s">
        <v>15486</v>
      </c>
      <c r="F552" s="241" t="s">
        <v>211</v>
      </c>
      <c r="G552" s="249">
        <v>8</v>
      </c>
      <c r="H552" s="242">
        <f t="shared" si="106"/>
        <v>155.35</v>
      </c>
      <c r="I552" s="249">
        <f t="shared" si="104"/>
        <v>187.2</v>
      </c>
      <c r="J552" s="569">
        <f t="shared" si="105"/>
        <v>1497.6</v>
      </c>
    </row>
    <row r="553" spans="2:10" s="159" customFormat="1" ht="13.8">
      <c r="B553" s="715"/>
      <c r="C553" s="346"/>
      <c r="D553" s="346"/>
      <c r="E553" s="716"/>
      <c r="F553" s="346"/>
      <c r="G553" s="347"/>
      <c r="H553" s="708"/>
      <c r="I553" s="347"/>
      <c r="J553" s="557"/>
    </row>
    <row r="554" spans="2:10" s="235" customFormat="1" ht="13.8">
      <c r="B554" s="710" t="s">
        <v>14123</v>
      </c>
      <c r="C554" s="720"/>
      <c r="D554" s="720"/>
      <c r="E554" s="721" t="s">
        <v>103</v>
      </c>
      <c r="F554" s="720"/>
      <c r="G554" s="713"/>
      <c r="H554" s="713"/>
      <c r="I554" s="722"/>
      <c r="J554" s="723"/>
    </row>
    <row r="555" spans="2:10" s="159" customFormat="1" ht="27.6">
      <c r="B555" s="698" t="s">
        <v>14124</v>
      </c>
      <c r="C555" s="241" t="s">
        <v>49</v>
      </c>
      <c r="D555" s="241">
        <v>89446</v>
      </c>
      <c r="E555" s="240" t="s">
        <v>10141</v>
      </c>
      <c r="F555" s="241" t="s">
        <v>110</v>
      </c>
      <c r="G555" s="249">
        <v>30</v>
      </c>
      <c r="H555" s="242">
        <f t="shared" ref="H555:H560" si="107">VLOOKUP(D555,SINAPIFEV2026,5,FALSE)</f>
        <v>5.85</v>
      </c>
      <c r="I555" s="249">
        <f t="shared" ref="I555:I560" si="108">ROUND(H555*(1+$L$4),2)</f>
        <v>7.05</v>
      </c>
      <c r="J555" s="569">
        <f t="shared" ref="J555:J560" si="109">TRUNC(G555*I555,2)</f>
        <v>211.5</v>
      </c>
    </row>
    <row r="556" spans="2:10" s="159" customFormat="1" ht="27.6">
      <c r="B556" s="698" t="s">
        <v>14125</v>
      </c>
      <c r="C556" s="241" t="s">
        <v>49</v>
      </c>
      <c r="D556" s="241">
        <v>89447</v>
      </c>
      <c r="E556" s="240" t="s">
        <v>10144</v>
      </c>
      <c r="F556" s="241" t="s">
        <v>110</v>
      </c>
      <c r="G556" s="249">
        <v>6.04</v>
      </c>
      <c r="H556" s="242">
        <f t="shared" si="107"/>
        <v>11.64</v>
      </c>
      <c r="I556" s="249">
        <f t="shared" si="108"/>
        <v>14.03</v>
      </c>
      <c r="J556" s="569">
        <f t="shared" si="109"/>
        <v>84.74</v>
      </c>
    </row>
    <row r="557" spans="2:10" s="159" customFormat="1" ht="27.6">
      <c r="B557" s="698" t="s">
        <v>14126</v>
      </c>
      <c r="C557" s="241" t="s">
        <v>49</v>
      </c>
      <c r="D557" s="241">
        <v>89448</v>
      </c>
      <c r="E557" s="240" t="s">
        <v>10147</v>
      </c>
      <c r="F557" s="241" t="s">
        <v>110</v>
      </c>
      <c r="G557" s="249">
        <v>9.92</v>
      </c>
      <c r="H557" s="242">
        <f t="shared" si="107"/>
        <v>17.82</v>
      </c>
      <c r="I557" s="249">
        <f t="shared" si="108"/>
        <v>21.47</v>
      </c>
      <c r="J557" s="569">
        <f t="shared" si="109"/>
        <v>212.98</v>
      </c>
    </row>
    <row r="558" spans="2:10" s="159" customFormat="1" ht="27.6">
      <c r="B558" s="698" t="s">
        <v>14127</v>
      </c>
      <c r="C558" s="241" t="s">
        <v>49</v>
      </c>
      <c r="D558" s="241">
        <v>89449</v>
      </c>
      <c r="E558" s="240" t="s">
        <v>10149</v>
      </c>
      <c r="F558" s="241" t="s">
        <v>110</v>
      </c>
      <c r="G558" s="249">
        <v>9.18</v>
      </c>
      <c r="H558" s="242">
        <f t="shared" si="107"/>
        <v>19.7</v>
      </c>
      <c r="I558" s="249">
        <f t="shared" si="108"/>
        <v>23.74</v>
      </c>
      <c r="J558" s="569">
        <f t="shared" si="109"/>
        <v>217.93</v>
      </c>
    </row>
    <row r="559" spans="2:10" s="159" customFormat="1" ht="27.6">
      <c r="B559" s="698" t="s">
        <v>14128</v>
      </c>
      <c r="C559" s="241" t="s">
        <v>49</v>
      </c>
      <c r="D559" s="241">
        <v>94796</v>
      </c>
      <c r="E559" s="240" t="s">
        <v>276</v>
      </c>
      <c r="F559" s="241" t="s">
        <v>211</v>
      </c>
      <c r="G559" s="249">
        <v>1</v>
      </c>
      <c r="H559" s="242">
        <f t="shared" si="107"/>
        <v>37.9</v>
      </c>
      <c r="I559" s="249">
        <f t="shared" si="108"/>
        <v>45.67</v>
      </c>
      <c r="J559" s="569">
        <f t="shared" si="109"/>
        <v>45.67</v>
      </c>
    </row>
    <row r="560" spans="2:10" s="159" customFormat="1" ht="27.6">
      <c r="B560" s="698" t="s">
        <v>14129</v>
      </c>
      <c r="C560" s="241" t="s">
        <v>49</v>
      </c>
      <c r="D560" s="241">
        <v>102609</v>
      </c>
      <c r="E560" s="240" t="s">
        <v>277</v>
      </c>
      <c r="F560" s="241" t="s">
        <v>211</v>
      </c>
      <c r="G560" s="249">
        <v>1</v>
      </c>
      <c r="H560" s="242">
        <f t="shared" si="107"/>
        <v>1113.98</v>
      </c>
      <c r="I560" s="249">
        <f t="shared" si="108"/>
        <v>1342.35</v>
      </c>
      <c r="J560" s="569">
        <f t="shared" si="109"/>
        <v>1342.35</v>
      </c>
    </row>
    <row r="561" spans="2:10" s="159" customFormat="1" ht="13.8">
      <c r="B561" s="715"/>
      <c r="C561" s="346"/>
      <c r="D561" s="346"/>
      <c r="E561" s="717"/>
      <c r="F561" s="346"/>
      <c r="G561" s="347"/>
      <c r="H561" s="708"/>
      <c r="I561" s="347"/>
      <c r="J561" s="557"/>
    </row>
    <row r="562" spans="2:10" s="235" customFormat="1" ht="13.8">
      <c r="B562" s="710" t="s">
        <v>14130</v>
      </c>
      <c r="C562" s="720"/>
      <c r="D562" s="720"/>
      <c r="E562" s="721" t="s">
        <v>100</v>
      </c>
      <c r="F562" s="720"/>
      <c r="G562" s="713"/>
      <c r="H562" s="713"/>
      <c r="I562" s="722"/>
      <c r="J562" s="723"/>
    </row>
    <row r="563" spans="2:10" s="159" customFormat="1" ht="41.4">
      <c r="B563" s="698" t="s">
        <v>14131</v>
      </c>
      <c r="C563" s="241" t="s">
        <v>49</v>
      </c>
      <c r="D563" s="241">
        <v>89714</v>
      </c>
      <c r="E563" s="240" t="s">
        <v>278</v>
      </c>
      <c r="F563" s="241" t="s">
        <v>110</v>
      </c>
      <c r="G563" s="249">
        <v>30</v>
      </c>
      <c r="H563" s="242">
        <f>VLOOKUP(D563,SINAPIFEV2026,5,FALSE)</f>
        <v>37.69</v>
      </c>
      <c r="I563" s="249">
        <f>ROUND(H563*(1+$L$4),2)</f>
        <v>45.42</v>
      </c>
      <c r="J563" s="569">
        <f>TRUNC(G563*I563,2)</f>
        <v>1362.6</v>
      </c>
    </row>
    <row r="564" spans="2:10" s="159" customFormat="1" ht="41.4">
      <c r="B564" s="698" t="s">
        <v>14132</v>
      </c>
      <c r="C564" s="241" t="s">
        <v>49</v>
      </c>
      <c r="D564" s="241">
        <v>97901</v>
      </c>
      <c r="E564" s="240" t="s">
        <v>279</v>
      </c>
      <c r="F564" s="241" t="s">
        <v>211</v>
      </c>
      <c r="G564" s="249">
        <v>3</v>
      </c>
      <c r="H564" s="242">
        <f>VLOOKUP(D564,SINAPIFEV2026,5,FALSE)</f>
        <v>303.79000000000002</v>
      </c>
      <c r="I564" s="249">
        <f>ROUND(H564*(1+$L$4),2)</f>
        <v>366.07</v>
      </c>
      <c r="J564" s="569">
        <f>TRUNC(G564*I564,2)</f>
        <v>1098.21</v>
      </c>
    </row>
    <row r="565" spans="2:10" s="159" customFormat="1" ht="13.8">
      <c r="B565" s="715"/>
      <c r="C565" s="346"/>
      <c r="D565" s="346"/>
      <c r="E565" s="717"/>
      <c r="F565" s="346"/>
      <c r="G565" s="347"/>
      <c r="H565" s="708"/>
      <c r="I565" s="347"/>
      <c r="J565" s="557"/>
    </row>
    <row r="566" spans="2:10" s="235" customFormat="1" ht="13.8">
      <c r="B566" s="710" t="s">
        <v>14133</v>
      </c>
      <c r="C566" s="720"/>
      <c r="D566" s="720"/>
      <c r="E566" s="721" t="s">
        <v>35</v>
      </c>
      <c r="F566" s="720"/>
      <c r="G566" s="713"/>
      <c r="H566" s="713"/>
      <c r="I566" s="722"/>
      <c r="J566" s="723"/>
    </row>
    <row r="567" spans="2:10" s="159" customFormat="1" ht="27.6">
      <c r="B567" s="698" t="s">
        <v>14134</v>
      </c>
      <c r="C567" s="241" t="s">
        <v>49</v>
      </c>
      <c r="D567" s="241">
        <v>95544</v>
      </c>
      <c r="E567" s="240" t="s">
        <v>15518</v>
      </c>
      <c r="F567" s="241" t="s">
        <v>211</v>
      </c>
      <c r="G567" s="249">
        <v>6</v>
      </c>
      <c r="H567" s="242">
        <f>VLOOKUP(D567,SINAPIFEV2026,5,FALSE)</f>
        <v>80.13</v>
      </c>
      <c r="I567" s="249">
        <f>ROUND(H567*(1+$L$4),2)</f>
        <v>96.56</v>
      </c>
      <c r="J567" s="569">
        <f>TRUNC(G567*I567,2)</f>
        <v>579.36</v>
      </c>
    </row>
    <row r="568" spans="2:10" s="159" customFormat="1" ht="27.6">
      <c r="B568" s="698" t="s">
        <v>14135</v>
      </c>
      <c r="C568" s="241" t="s">
        <v>49</v>
      </c>
      <c r="D568" s="241">
        <v>95545</v>
      </c>
      <c r="E568" s="240" t="s">
        <v>15524</v>
      </c>
      <c r="F568" s="241" t="s">
        <v>211</v>
      </c>
      <c r="G568" s="249">
        <v>8</v>
      </c>
      <c r="H568" s="242">
        <f>VLOOKUP(D568,SINAPIFEV2026,5,FALSE)</f>
        <v>78.48</v>
      </c>
      <c r="I568" s="249">
        <f>ROUND(H568*(1+$L$4),2)</f>
        <v>94.57</v>
      </c>
      <c r="J568" s="569">
        <f>TRUNC(G568*I568,2)</f>
        <v>756.56</v>
      </c>
    </row>
    <row r="569" spans="2:10" s="159" customFormat="1" ht="27.6">
      <c r="B569" s="698" t="s">
        <v>14136</v>
      </c>
      <c r="C569" s="241" t="s">
        <v>49</v>
      </c>
      <c r="D569" s="241">
        <v>95547</v>
      </c>
      <c r="E569" s="240" t="s">
        <v>15525</v>
      </c>
      <c r="F569" s="241" t="s">
        <v>211</v>
      </c>
      <c r="G569" s="249">
        <v>8</v>
      </c>
      <c r="H569" s="242">
        <f>VLOOKUP(D569,SINAPIFEV2026,5,FALSE)</f>
        <v>51.48</v>
      </c>
      <c r="I569" s="249">
        <f>ROUND(H569*(1+$L$4),2)</f>
        <v>62.03</v>
      </c>
      <c r="J569" s="569">
        <f>TRUNC(G569*I569,2)</f>
        <v>496.24</v>
      </c>
    </row>
    <row r="570" spans="2:10" s="18" customFormat="1" ht="13.8">
      <c r="B570" s="715"/>
      <c r="C570" s="346"/>
      <c r="D570" s="346"/>
      <c r="E570" s="717"/>
      <c r="F570" s="346"/>
      <c r="G570" s="347"/>
      <c r="H570" s="347"/>
      <c r="I570" s="347"/>
      <c r="J570" s="557"/>
    </row>
    <row r="571" spans="2:10" s="165" customFormat="1" ht="13.8">
      <c r="B571" s="564" t="s">
        <v>14137</v>
      </c>
      <c r="C571" s="565"/>
      <c r="D571" s="565"/>
      <c r="E571" s="705" t="s">
        <v>107</v>
      </c>
      <c r="F571" s="565"/>
      <c r="G571" s="706"/>
      <c r="H571" s="706"/>
      <c r="I571" s="706"/>
      <c r="J571" s="568">
        <f>SUM(J572:J582)</f>
        <v>51259.490000000005</v>
      </c>
    </row>
    <row r="572" spans="2:10" s="159" customFormat="1" ht="27.6">
      <c r="B572" s="698" t="s">
        <v>14138</v>
      </c>
      <c r="C572" s="241" t="s">
        <v>49</v>
      </c>
      <c r="D572" s="241">
        <v>100868</v>
      </c>
      <c r="E572" s="240" t="s">
        <v>15483</v>
      </c>
      <c r="F572" s="241" t="s">
        <v>211</v>
      </c>
      <c r="G572" s="249">
        <v>6</v>
      </c>
      <c r="H572" s="242">
        <f t="shared" ref="H572:H581" si="110">VLOOKUP(D572,SINAPIFEV2026,5,FALSE)</f>
        <v>385.23</v>
      </c>
      <c r="I572" s="249">
        <f t="shared" ref="I572:I581" si="111">ROUND(H572*(1+$L$4),2)</f>
        <v>464.2</v>
      </c>
      <c r="J572" s="569">
        <f t="shared" ref="J572:J581" si="112">TRUNC(G572*I572,2)</f>
        <v>2785.2</v>
      </c>
    </row>
    <row r="573" spans="2:10" s="159" customFormat="1" ht="27.6">
      <c r="B573" s="698" t="s">
        <v>14139</v>
      </c>
      <c r="C573" s="241" t="s">
        <v>49</v>
      </c>
      <c r="D573" s="241">
        <v>97599</v>
      </c>
      <c r="E573" s="240" t="s">
        <v>8957</v>
      </c>
      <c r="F573" s="241" t="s">
        <v>211</v>
      </c>
      <c r="G573" s="249">
        <v>2</v>
      </c>
      <c r="H573" s="242">
        <f t="shared" si="110"/>
        <v>24.1</v>
      </c>
      <c r="I573" s="249">
        <f t="shared" si="111"/>
        <v>29.04</v>
      </c>
      <c r="J573" s="569">
        <f t="shared" si="112"/>
        <v>58.08</v>
      </c>
    </row>
    <row r="574" spans="2:10" s="159" customFormat="1" ht="69">
      <c r="B574" s="698" t="s">
        <v>14140</v>
      </c>
      <c r="C574" s="241" t="s">
        <v>49</v>
      </c>
      <c r="D574" s="271">
        <v>102363</v>
      </c>
      <c r="E574" s="250" t="s">
        <v>14220</v>
      </c>
      <c r="F574" s="241" t="s">
        <v>109</v>
      </c>
      <c r="G574" s="249">
        <v>107.80999999999999</v>
      </c>
      <c r="H574" s="242">
        <f t="shared" si="110"/>
        <v>163.16</v>
      </c>
      <c r="I574" s="249">
        <f t="shared" si="111"/>
        <v>196.61</v>
      </c>
      <c r="J574" s="569">
        <f t="shared" si="112"/>
        <v>21196.52</v>
      </c>
    </row>
    <row r="575" spans="2:10" s="159" customFormat="1" ht="27.6">
      <c r="B575" s="698" t="s">
        <v>14141</v>
      </c>
      <c r="C575" s="241" t="s">
        <v>313</v>
      </c>
      <c r="D575" s="156" t="s">
        <v>14067</v>
      </c>
      <c r="E575" s="250" t="s">
        <v>12261</v>
      </c>
      <c r="F575" s="241" t="s">
        <v>211</v>
      </c>
      <c r="G575" s="249">
        <v>1</v>
      </c>
      <c r="H575" s="242">
        <f>'COMPOSIÇÕES - SEM DESONERAÇÃO'!H1003</f>
        <v>5053.9399999999996</v>
      </c>
      <c r="I575" s="249">
        <f t="shared" si="111"/>
        <v>6090</v>
      </c>
      <c r="J575" s="569">
        <f t="shared" si="112"/>
        <v>6090</v>
      </c>
    </row>
    <row r="576" spans="2:10" s="159" customFormat="1" ht="13.8">
      <c r="B576" s="698" t="s">
        <v>14142</v>
      </c>
      <c r="C576" s="241" t="s">
        <v>313</v>
      </c>
      <c r="D576" s="156" t="s">
        <v>16353</v>
      </c>
      <c r="E576" s="250" t="s">
        <v>16365</v>
      </c>
      <c r="F576" s="241" t="s">
        <v>211</v>
      </c>
      <c r="G576" s="249">
        <v>1</v>
      </c>
      <c r="H576" s="242">
        <f>'COMPOSIÇÕES - SEM DESONERAÇÃO'!H1023</f>
        <v>2980.69</v>
      </c>
      <c r="I576" s="249">
        <f t="shared" si="111"/>
        <v>3591.73</v>
      </c>
      <c r="J576" s="569">
        <f t="shared" si="112"/>
        <v>3591.73</v>
      </c>
    </row>
    <row r="577" spans="1:10" s="159" customFormat="1" ht="27.6">
      <c r="B577" s="698" t="s">
        <v>14143</v>
      </c>
      <c r="C577" s="241" t="s">
        <v>49</v>
      </c>
      <c r="D577" s="271">
        <v>103769</v>
      </c>
      <c r="E577" s="250" t="s">
        <v>12259</v>
      </c>
      <c r="F577" s="241" t="s">
        <v>211</v>
      </c>
      <c r="G577" s="249">
        <v>1</v>
      </c>
      <c r="H577" s="242">
        <f t="shared" si="110"/>
        <v>3061.6</v>
      </c>
      <c r="I577" s="249">
        <f t="shared" si="111"/>
        <v>3689.23</v>
      </c>
      <c r="J577" s="569">
        <f t="shared" si="112"/>
        <v>3689.23</v>
      </c>
    </row>
    <row r="578" spans="1:10" s="159" customFormat="1" ht="27.6">
      <c r="B578" s="698" t="s">
        <v>14144</v>
      </c>
      <c r="C578" s="241" t="s">
        <v>49</v>
      </c>
      <c r="D578" s="271">
        <v>101908</v>
      </c>
      <c r="E578" s="250" t="s">
        <v>15138</v>
      </c>
      <c r="F578" s="241" t="s">
        <v>211</v>
      </c>
      <c r="G578" s="249">
        <v>2</v>
      </c>
      <c r="H578" s="242">
        <f t="shared" si="110"/>
        <v>270.75</v>
      </c>
      <c r="I578" s="249">
        <f t="shared" si="111"/>
        <v>326.25</v>
      </c>
      <c r="J578" s="569">
        <f t="shared" si="112"/>
        <v>652.5</v>
      </c>
    </row>
    <row r="579" spans="1:10" s="159" customFormat="1" ht="41.4">
      <c r="B579" s="698" t="s">
        <v>14145</v>
      </c>
      <c r="C579" s="241" t="s">
        <v>49</v>
      </c>
      <c r="D579" s="271">
        <v>103304</v>
      </c>
      <c r="E579" s="250" t="s">
        <v>259</v>
      </c>
      <c r="F579" s="241" t="s">
        <v>211</v>
      </c>
      <c r="G579" s="249">
        <v>4</v>
      </c>
      <c r="H579" s="242">
        <f t="shared" si="110"/>
        <v>1252.58</v>
      </c>
      <c r="I579" s="249">
        <f t="shared" si="111"/>
        <v>1509.36</v>
      </c>
      <c r="J579" s="569">
        <f t="shared" si="112"/>
        <v>6037.44</v>
      </c>
    </row>
    <row r="580" spans="1:10" s="159" customFormat="1" ht="27.6">
      <c r="B580" s="698" t="s">
        <v>14146</v>
      </c>
      <c r="C580" s="241" t="s">
        <v>49</v>
      </c>
      <c r="D580" s="271">
        <v>98511</v>
      </c>
      <c r="E580" s="250" t="s">
        <v>11486</v>
      </c>
      <c r="F580" s="241" t="s">
        <v>211</v>
      </c>
      <c r="G580" s="249">
        <v>6</v>
      </c>
      <c r="H580" s="242">
        <f t="shared" si="110"/>
        <v>253.83</v>
      </c>
      <c r="I580" s="249">
        <f t="shared" si="111"/>
        <v>305.87</v>
      </c>
      <c r="J580" s="569">
        <f t="shared" si="112"/>
        <v>1835.22</v>
      </c>
    </row>
    <row r="581" spans="1:10" s="159" customFormat="1" ht="27.6">
      <c r="B581" s="698" t="s">
        <v>14147</v>
      </c>
      <c r="C581" s="241" t="s">
        <v>49</v>
      </c>
      <c r="D581" s="271">
        <v>99803</v>
      </c>
      <c r="E581" s="250" t="s">
        <v>15424</v>
      </c>
      <c r="F581" s="241" t="s">
        <v>109</v>
      </c>
      <c r="G581" s="249">
        <v>980.4</v>
      </c>
      <c r="H581" s="242">
        <f t="shared" si="110"/>
        <v>4.51</v>
      </c>
      <c r="I581" s="249">
        <f t="shared" si="111"/>
        <v>5.43</v>
      </c>
      <c r="J581" s="569">
        <f t="shared" si="112"/>
        <v>5323.57</v>
      </c>
    </row>
    <row r="582" spans="1:10" ht="13.8">
      <c r="B582" s="510"/>
      <c r="C582" s="511"/>
      <c r="D582" s="511"/>
      <c r="E582" s="734"/>
      <c r="F582" s="735"/>
      <c r="G582" s="347"/>
      <c r="H582" s="736"/>
      <c r="I582" s="736"/>
      <c r="J582" s="737"/>
    </row>
    <row r="583" spans="1:10" s="209" customFormat="1" ht="16.05" customHeight="1">
      <c r="A583" s="209" t="s">
        <v>311</v>
      </c>
      <c r="B583" s="811" t="s">
        <v>21</v>
      </c>
      <c r="C583" s="812"/>
      <c r="D583" s="812"/>
      <c r="E583" s="812"/>
      <c r="F583" s="812"/>
      <c r="G583" s="812"/>
      <c r="H583" s="812"/>
      <c r="I583" s="812"/>
      <c r="J583" s="738">
        <f>J11+J31+J375</f>
        <v>4649513.9800000004</v>
      </c>
    </row>
    <row r="584" spans="1:10">
      <c r="H584" s="5"/>
      <c r="J584" s="157"/>
    </row>
    <row r="585" spans="1:10">
      <c r="B585" s="376"/>
      <c r="C585" s="158" t="s">
        <v>13525</v>
      </c>
      <c r="H585" s="5"/>
    </row>
    <row r="587" spans="1:10">
      <c r="J587" s="5">
        <f>SUMIF(G10:G582,"&gt;0",J10:J582)</f>
        <v>4649513.9800000042</v>
      </c>
    </row>
    <row r="589" spans="1:10">
      <c r="J589" s="5">
        <f>J583-J587</f>
        <v>0</v>
      </c>
    </row>
  </sheetData>
  <autoFilter ref="B10:J585" xr:uid="{00000000-0009-0000-0000-000000000000}"/>
  <mergeCells count="7">
    <mergeCell ref="B583:I583"/>
    <mergeCell ref="H8:J8"/>
    <mergeCell ref="B1:J1"/>
    <mergeCell ref="B3:J3"/>
    <mergeCell ref="B4:J4"/>
    <mergeCell ref="B5:J5"/>
    <mergeCell ref="B6:J6"/>
  </mergeCells>
  <phoneticPr fontId="12" type="noConversion"/>
  <printOptions horizontalCentered="1"/>
  <pageMargins left="0.39370078740157483" right="0.39370078740157483" top="0.98425196850393704" bottom="0.59055118110236227" header="0.19685039370078741" footer="0.39370078740157483"/>
  <pageSetup paperSize="9" scale="86" fitToHeight="0" orientation="portrait" r:id="rId1"/>
  <headerFooter>
    <oddHeader>&amp;C&amp;G</oddHeader>
    <oddFooter>&amp;R&amp;"Arial,Normal"&amp;8Pág. &amp;P de &amp;N</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030A0"/>
  </sheetPr>
  <dimension ref="A1:R133"/>
  <sheetViews>
    <sheetView tabSelected="1" view="pageBreakPreview" topLeftCell="C4" zoomScaleSheetLayoutView="100" workbookViewId="0">
      <selection activeCell="I136" sqref="I136"/>
    </sheetView>
  </sheetViews>
  <sheetFormatPr defaultColWidth="9.21875" defaultRowHeight="10.199999999999999"/>
  <cols>
    <col min="1" max="1" width="7.33203125" style="4" customWidth="1"/>
    <col min="2" max="2" width="36.109375" style="4" customWidth="1"/>
    <col min="3" max="3" width="13.88671875" style="4" bestFit="1" customWidth="1"/>
    <col min="4" max="4" width="13.33203125" style="4" bestFit="1" customWidth="1"/>
    <col min="5" max="5" width="15.6640625" style="4" bestFit="1" customWidth="1"/>
    <col min="6" max="6" width="14.109375" style="4" bestFit="1" customWidth="1"/>
    <col min="7" max="7" width="16.6640625" style="4" bestFit="1" customWidth="1"/>
    <col min="8" max="11" width="16.44140625" style="4" bestFit="1" customWidth="1"/>
    <col min="12" max="12" width="16.6640625" style="4" bestFit="1" customWidth="1"/>
    <col min="13" max="15" width="16" style="4" bestFit="1" customWidth="1"/>
    <col min="16" max="16384" width="9.21875" style="4"/>
  </cols>
  <sheetData>
    <row r="1" spans="1:18" s="2" customFormat="1" ht="21">
      <c r="A1" s="739" t="s">
        <v>22</v>
      </c>
      <c r="B1" s="740"/>
      <c r="C1" s="740"/>
      <c r="D1" s="740"/>
      <c r="E1" s="740"/>
      <c r="F1" s="740"/>
      <c r="G1" s="740"/>
      <c r="H1" s="740"/>
      <c r="I1" s="740"/>
      <c r="J1" s="740"/>
      <c r="K1" s="740"/>
      <c r="L1" s="740"/>
      <c r="M1" s="740"/>
      <c r="N1" s="740"/>
      <c r="O1" s="741"/>
    </row>
    <row r="2" spans="1:18" s="2" customFormat="1">
      <c r="A2" s="598"/>
      <c r="B2" s="599"/>
      <c r="C2" s="599"/>
      <c r="D2" s="599"/>
      <c r="E2" s="599"/>
      <c r="F2" s="599"/>
      <c r="G2" s="599"/>
      <c r="H2" s="599"/>
      <c r="I2" s="599"/>
      <c r="J2" s="600"/>
      <c r="K2" s="600"/>
      <c r="L2" s="600"/>
      <c r="M2" s="600"/>
      <c r="N2" s="600"/>
      <c r="O2" s="601"/>
    </row>
    <row r="3" spans="1:18" s="1" customFormat="1" ht="13.8" customHeight="1">
      <c r="A3" s="760" t="s">
        <v>16459</v>
      </c>
      <c r="B3" s="761"/>
      <c r="C3" s="761"/>
      <c r="D3" s="761"/>
      <c r="E3" s="761"/>
      <c r="F3" s="761"/>
      <c r="G3" s="761"/>
      <c r="H3" s="761"/>
      <c r="I3" s="761"/>
      <c r="J3" s="761"/>
      <c r="K3" s="761"/>
      <c r="L3" s="761"/>
      <c r="M3" s="761"/>
      <c r="N3" s="761"/>
      <c r="O3" s="762"/>
    </row>
    <row r="4" spans="1:18" s="1" customFormat="1" ht="15.6">
      <c r="A4" s="754" t="s">
        <v>16458</v>
      </c>
      <c r="B4" s="755"/>
      <c r="C4" s="755"/>
      <c r="D4" s="755"/>
      <c r="E4" s="755"/>
      <c r="F4" s="755"/>
      <c r="G4" s="755"/>
      <c r="H4" s="755"/>
      <c r="I4" s="755"/>
      <c r="J4" s="755"/>
      <c r="K4" s="602"/>
      <c r="L4" s="602"/>
      <c r="M4" s="602"/>
      <c r="N4" s="602"/>
      <c r="O4" s="603"/>
    </row>
    <row r="5" spans="1:18" s="2" customFormat="1" ht="15.6">
      <c r="A5" s="756" t="s">
        <v>16461</v>
      </c>
      <c r="B5" s="757"/>
      <c r="C5" s="757"/>
      <c r="D5" s="757"/>
      <c r="E5" s="757"/>
      <c r="F5" s="757"/>
      <c r="G5" s="757"/>
      <c r="H5" s="757"/>
      <c r="I5" s="757"/>
      <c r="J5" s="757"/>
      <c r="K5" s="602"/>
      <c r="L5" s="602"/>
      <c r="M5" s="602"/>
      <c r="N5" s="602"/>
      <c r="O5" s="603"/>
    </row>
    <row r="6" spans="1:18" s="2" customFormat="1" ht="13.8">
      <c r="A6" s="604"/>
      <c r="B6" s="605"/>
      <c r="C6" s="605"/>
      <c r="D6" s="605"/>
      <c r="E6" s="605"/>
      <c r="F6" s="605"/>
      <c r="G6" s="605"/>
      <c r="H6" s="605"/>
      <c r="I6" s="605"/>
      <c r="J6" s="605"/>
      <c r="K6" s="606"/>
      <c r="L6" s="606"/>
      <c r="M6" s="606"/>
      <c r="N6" s="606"/>
      <c r="O6" s="607"/>
    </row>
    <row r="7" spans="1:18" s="148" customFormat="1" ht="11.4" customHeight="1">
      <c r="A7" s="748" t="s">
        <v>23</v>
      </c>
      <c r="B7" s="750" t="s">
        <v>24</v>
      </c>
      <c r="C7" s="752" t="s">
        <v>26</v>
      </c>
      <c r="D7" s="758" t="s">
        <v>25</v>
      </c>
      <c r="E7" s="758"/>
      <c r="F7" s="758"/>
      <c r="G7" s="758"/>
      <c r="H7" s="758"/>
      <c r="I7" s="758"/>
      <c r="J7" s="758"/>
      <c r="K7" s="758"/>
      <c r="L7" s="758"/>
      <c r="M7" s="758"/>
      <c r="N7" s="758"/>
      <c r="O7" s="759"/>
      <c r="P7" s="473"/>
      <c r="Q7" s="474">
        <f>ORÇAMENTO!J583</f>
        <v>4649513.9800000004</v>
      </c>
      <c r="R7" s="473"/>
    </row>
    <row r="8" spans="1:18" s="148" customFormat="1" ht="15.6">
      <c r="A8" s="749"/>
      <c r="B8" s="751"/>
      <c r="C8" s="753"/>
      <c r="D8" s="636" t="s">
        <v>42</v>
      </c>
      <c r="E8" s="636" t="s">
        <v>43</v>
      </c>
      <c r="F8" s="636" t="s">
        <v>44</v>
      </c>
      <c r="G8" s="636" t="s">
        <v>45</v>
      </c>
      <c r="H8" s="636" t="s">
        <v>46</v>
      </c>
      <c r="I8" s="636" t="s">
        <v>47</v>
      </c>
      <c r="J8" s="636" t="s">
        <v>16470</v>
      </c>
      <c r="K8" s="636" t="s">
        <v>16471</v>
      </c>
      <c r="L8" s="636" t="s">
        <v>16472</v>
      </c>
      <c r="M8" s="636" t="s">
        <v>16473</v>
      </c>
      <c r="N8" s="636" t="s">
        <v>16474</v>
      </c>
      <c r="O8" s="637" t="s">
        <v>16475</v>
      </c>
      <c r="P8" s="473"/>
      <c r="Q8" s="473"/>
      <c r="R8" s="473"/>
    </row>
    <row r="9" spans="1:18" s="143" customFormat="1" ht="15.6">
      <c r="A9" s="630"/>
      <c r="B9" s="631"/>
      <c r="C9" s="632"/>
      <c r="D9" s="633"/>
      <c r="E9" s="633"/>
      <c r="F9" s="633"/>
      <c r="G9" s="633"/>
      <c r="H9" s="633"/>
      <c r="I9" s="633"/>
      <c r="J9" s="634"/>
      <c r="K9" s="634"/>
      <c r="L9" s="634"/>
      <c r="M9" s="634"/>
      <c r="N9" s="634"/>
      <c r="O9" s="635"/>
    </row>
    <row r="10" spans="1:18" s="2" customFormat="1" ht="46.8">
      <c r="A10" s="612" t="s">
        <v>8</v>
      </c>
      <c r="B10" s="505" t="s">
        <v>13541</v>
      </c>
      <c r="C10" s="485">
        <f>C12+C15</f>
        <v>328255.46999999997</v>
      </c>
      <c r="D10" s="497"/>
      <c r="E10" s="497"/>
      <c r="F10" s="497"/>
      <c r="G10" s="497"/>
      <c r="H10" s="497"/>
      <c r="I10" s="497"/>
      <c r="J10" s="497"/>
      <c r="K10" s="497"/>
      <c r="L10" s="497"/>
      <c r="M10" s="497"/>
      <c r="N10" s="497"/>
      <c r="O10" s="619"/>
    </row>
    <row r="11" spans="1:18" s="2" customFormat="1" ht="15.6">
      <c r="A11" s="610"/>
      <c r="B11" s="482"/>
      <c r="C11" s="483"/>
      <c r="D11" s="484"/>
      <c r="E11" s="484"/>
      <c r="F11" s="484"/>
      <c r="G11" s="484"/>
      <c r="H11" s="484"/>
      <c r="I11" s="484"/>
      <c r="J11" s="484"/>
      <c r="K11" s="484"/>
      <c r="L11" s="484"/>
      <c r="M11" s="484"/>
      <c r="N11" s="484"/>
      <c r="O11" s="611"/>
    </row>
    <row r="12" spans="1:18" s="2" customFormat="1" ht="15.6">
      <c r="A12" s="608" t="s">
        <v>10</v>
      </c>
      <c r="B12" s="638" t="s">
        <v>312</v>
      </c>
      <c r="C12" s="480">
        <v>156447.98000000001</v>
      </c>
      <c r="D12" s="493">
        <f>ROUND($C12*D13,2)</f>
        <v>8566.4699999999993</v>
      </c>
      <c r="E12" s="493">
        <f t="shared" ref="E12:O12" si="0">ROUND($C12*E13,2)</f>
        <v>6393.05</v>
      </c>
      <c r="F12" s="493">
        <f t="shared" si="0"/>
        <v>13456.21</v>
      </c>
      <c r="G12" s="493">
        <f t="shared" si="0"/>
        <v>18758.240000000002</v>
      </c>
      <c r="H12" s="493">
        <f t="shared" si="0"/>
        <v>22513.26</v>
      </c>
      <c r="I12" s="493">
        <f t="shared" si="0"/>
        <v>25251.19</v>
      </c>
      <c r="J12" s="493">
        <f t="shared" si="0"/>
        <v>21355.69</v>
      </c>
      <c r="K12" s="493">
        <f t="shared" si="0"/>
        <v>17049.88</v>
      </c>
      <c r="L12" s="493">
        <f t="shared" si="0"/>
        <v>10013</v>
      </c>
      <c r="M12" s="493">
        <f t="shared" si="0"/>
        <v>3815.51</v>
      </c>
      <c r="N12" s="493">
        <f>ROUND($C12*N13,2)+0.01</f>
        <v>3611.59</v>
      </c>
      <c r="O12" s="616">
        <f t="shared" si="0"/>
        <v>5663.89</v>
      </c>
    </row>
    <row r="13" spans="1:18" s="2" customFormat="1" ht="15.6">
      <c r="A13" s="610"/>
      <c r="B13" s="487"/>
      <c r="C13" s="639">
        <f>C12/$Q$7</f>
        <v>3.3648243810635879E-2</v>
      </c>
      <c r="D13" s="640">
        <v>5.4756047856855776E-2</v>
      </c>
      <c r="E13" s="640">
        <v>4.0863757118975254E-2</v>
      </c>
      <c r="F13" s="640">
        <v>8.601075117102884E-2</v>
      </c>
      <c r="G13" s="640">
        <v>0.11990081595582168</v>
      </c>
      <c r="H13" s="640">
        <v>0.14390255258464671</v>
      </c>
      <c r="I13" s="640">
        <v>0.16140310648124992</v>
      </c>
      <c r="J13" s="640">
        <v>0.13650345019502447</v>
      </c>
      <c r="K13" s="640">
        <v>0.10898113699187113</v>
      </c>
      <c r="L13" s="640">
        <v>6.400212823964882E-2</v>
      </c>
      <c r="M13" s="640">
        <v>2.4388349080735526E-2</v>
      </c>
      <c r="N13" s="640">
        <v>2.3084873055914543E-2</v>
      </c>
      <c r="O13" s="641">
        <v>3.6203029117464869E-2</v>
      </c>
    </row>
    <row r="14" spans="1:18" s="2" customFormat="1" ht="15.6">
      <c r="A14" s="610"/>
      <c r="B14" s="487"/>
      <c r="C14" s="488"/>
      <c r="D14" s="484"/>
      <c r="E14" s="484"/>
      <c r="F14" s="484"/>
      <c r="G14" s="484"/>
      <c r="H14" s="484"/>
      <c r="I14" s="484"/>
      <c r="J14" s="484"/>
      <c r="K14" s="484"/>
      <c r="L14" s="484"/>
      <c r="M14" s="484"/>
      <c r="N14" s="484"/>
      <c r="O14" s="611"/>
    </row>
    <row r="15" spans="1:18" s="2" customFormat="1" ht="31.2">
      <c r="A15" s="608" t="s">
        <v>11</v>
      </c>
      <c r="B15" s="642" t="s">
        <v>13526</v>
      </c>
      <c r="C15" s="643">
        <f>ORÇAMENTO!J17</f>
        <v>171807.49</v>
      </c>
      <c r="D15" s="493">
        <f>TRUNC($C15*D16,2)</f>
        <v>171807.49</v>
      </c>
      <c r="E15" s="493">
        <f t="shared" ref="E15:O15" si="1">TRUNC($C15*E16,2)</f>
        <v>0</v>
      </c>
      <c r="F15" s="493">
        <f t="shared" si="1"/>
        <v>0</v>
      </c>
      <c r="G15" s="493">
        <f t="shared" si="1"/>
        <v>0</v>
      </c>
      <c r="H15" s="493">
        <f t="shared" si="1"/>
        <v>0</v>
      </c>
      <c r="I15" s="493">
        <f t="shared" si="1"/>
        <v>0</v>
      </c>
      <c r="J15" s="493">
        <f t="shared" si="1"/>
        <v>0</v>
      </c>
      <c r="K15" s="493">
        <f t="shared" si="1"/>
        <v>0</v>
      </c>
      <c r="L15" s="493">
        <f t="shared" si="1"/>
        <v>0</v>
      </c>
      <c r="M15" s="493">
        <f t="shared" si="1"/>
        <v>0</v>
      </c>
      <c r="N15" s="493">
        <f t="shared" si="1"/>
        <v>0</v>
      </c>
      <c r="O15" s="616">
        <f t="shared" si="1"/>
        <v>0</v>
      </c>
    </row>
    <row r="16" spans="1:18" s="2" customFormat="1" ht="15.6">
      <c r="A16" s="614"/>
      <c r="B16" s="489"/>
      <c r="C16" s="644">
        <f>C15/$Q$7</f>
        <v>3.6951709520400229E-2</v>
      </c>
      <c r="D16" s="640">
        <v>1</v>
      </c>
      <c r="E16" s="640"/>
      <c r="F16" s="640"/>
      <c r="G16" s="640"/>
      <c r="H16" s="640"/>
      <c r="I16" s="640"/>
      <c r="J16" s="640"/>
      <c r="K16" s="640"/>
      <c r="L16" s="640"/>
      <c r="M16" s="640"/>
      <c r="N16" s="640"/>
      <c r="O16" s="641"/>
    </row>
    <row r="17" spans="1:15" s="2" customFormat="1" ht="15.6">
      <c r="A17" s="614"/>
      <c r="B17" s="489"/>
      <c r="C17" s="490"/>
      <c r="D17" s="491"/>
      <c r="E17" s="491"/>
      <c r="F17" s="491"/>
      <c r="G17" s="491"/>
      <c r="H17" s="491"/>
      <c r="I17" s="491"/>
      <c r="J17" s="491"/>
      <c r="K17" s="491"/>
      <c r="L17" s="491"/>
      <c r="M17" s="491"/>
      <c r="N17" s="491"/>
      <c r="O17" s="615"/>
    </row>
    <row r="18" spans="1:15" s="147" customFormat="1" ht="31.2">
      <c r="A18" s="645" t="s">
        <v>12</v>
      </c>
      <c r="B18" s="646" t="s">
        <v>13523</v>
      </c>
      <c r="C18" s="498">
        <f>C20+C23+C26+C29+C32+C35+C38+C41+C44+C47+C50+C53+C56+C59+C62+C65+C68+C71+C74</f>
        <v>2588872.580000001</v>
      </c>
      <c r="D18" s="486">
        <f t="shared" ref="D18:M18" si="2">TRUNC($C18*D19,2)</f>
        <v>0</v>
      </c>
      <c r="E18" s="486">
        <f t="shared" si="2"/>
        <v>0</v>
      </c>
      <c r="F18" s="486">
        <f t="shared" si="2"/>
        <v>0</v>
      </c>
      <c r="G18" s="486">
        <f t="shared" si="2"/>
        <v>0</v>
      </c>
      <c r="H18" s="486">
        <f t="shared" si="2"/>
        <v>0</v>
      </c>
      <c r="I18" s="486">
        <f t="shared" si="2"/>
        <v>0</v>
      </c>
      <c r="J18" s="486">
        <f t="shared" si="2"/>
        <v>0</v>
      </c>
      <c r="K18" s="486">
        <f t="shared" si="2"/>
        <v>0</v>
      </c>
      <c r="L18" s="486">
        <f t="shared" si="2"/>
        <v>0</v>
      </c>
      <c r="M18" s="486">
        <f t="shared" si="2"/>
        <v>0</v>
      </c>
      <c r="N18" s="486">
        <f t="shared" ref="N18:O18" si="3">TRUNC($C18*N53,2)</f>
        <v>0</v>
      </c>
      <c r="O18" s="613">
        <f t="shared" si="3"/>
        <v>0</v>
      </c>
    </row>
    <row r="19" spans="1:15" s="147" customFormat="1" ht="15.6">
      <c r="A19" s="617"/>
      <c r="B19" s="494"/>
      <c r="C19" s="495"/>
      <c r="D19" s="496"/>
      <c r="E19" s="496"/>
      <c r="F19" s="496"/>
      <c r="G19" s="496"/>
      <c r="H19" s="496"/>
      <c r="I19" s="496"/>
      <c r="J19" s="496"/>
      <c r="K19" s="496"/>
      <c r="L19" s="496"/>
      <c r="M19" s="496"/>
      <c r="N19" s="496"/>
      <c r="O19" s="618"/>
    </row>
    <row r="20" spans="1:15" s="147" customFormat="1" ht="31.2">
      <c r="A20" s="608" t="s">
        <v>13</v>
      </c>
      <c r="B20" s="642" t="s">
        <v>13542</v>
      </c>
      <c r="C20" s="480">
        <f>ORÇAMENTO!J33</f>
        <v>46768.59</v>
      </c>
      <c r="D20" s="493">
        <f>TRUNC($C20*D21,2)</f>
        <v>28061.15</v>
      </c>
      <c r="E20" s="493">
        <f>TRUNC($C20*E21,2)+0.01</f>
        <v>18707.439999999999</v>
      </c>
      <c r="F20" s="493">
        <f t="shared" ref="F20:O20" si="4">TRUNC($C20*F21,2)</f>
        <v>0</v>
      </c>
      <c r="G20" s="493">
        <f t="shared" si="4"/>
        <v>0</v>
      </c>
      <c r="H20" s="493">
        <f t="shared" si="4"/>
        <v>0</v>
      </c>
      <c r="I20" s="493">
        <f t="shared" si="4"/>
        <v>0</v>
      </c>
      <c r="J20" s="493">
        <f t="shared" si="4"/>
        <v>0</v>
      </c>
      <c r="K20" s="493">
        <f t="shared" si="4"/>
        <v>0</v>
      </c>
      <c r="L20" s="493">
        <f t="shared" si="4"/>
        <v>0</v>
      </c>
      <c r="M20" s="493">
        <f t="shared" si="4"/>
        <v>0</v>
      </c>
      <c r="N20" s="493">
        <f t="shared" si="4"/>
        <v>0</v>
      </c>
      <c r="O20" s="616">
        <f t="shared" si="4"/>
        <v>0</v>
      </c>
    </row>
    <row r="21" spans="1:15" s="147" customFormat="1" ht="15.6">
      <c r="A21" s="610"/>
      <c r="B21" s="487"/>
      <c r="C21" s="639">
        <f>C20/$Q$7</f>
        <v>1.0058812641746266E-2</v>
      </c>
      <c r="D21" s="647">
        <v>0.6</v>
      </c>
      <c r="E21" s="647">
        <v>0.4</v>
      </c>
      <c r="F21" s="648"/>
      <c r="G21" s="648"/>
      <c r="H21" s="648"/>
      <c r="I21" s="648"/>
      <c r="J21" s="648"/>
      <c r="K21" s="648"/>
      <c r="L21" s="648"/>
      <c r="M21" s="648"/>
      <c r="N21" s="648"/>
      <c r="O21" s="649"/>
    </row>
    <row r="22" spans="1:15" s="147" customFormat="1" ht="15.6">
      <c r="A22" s="610"/>
      <c r="B22" s="487"/>
      <c r="C22" s="488"/>
      <c r="D22" s="484"/>
      <c r="E22" s="484"/>
      <c r="F22" s="484"/>
      <c r="G22" s="484"/>
      <c r="H22" s="484"/>
      <c r="I22" s="484"/>
      <c r="J22" s="484"/>
      <c r="K22" s="484"/>
      <c r="L22" s="484"/>
      <c r="M22" s="484"/>
      <c r="N22" s="484"/>
      <c r="O22" s="611"/>
    </row>
    <row r="23" spans="1:15" s="147" customFormat="1" ht="15.6">
      <c r="A23" s="608" t="s">
        <v>14</v>
      </c>
      <c r="B23" s="642" t="s">
        <v>13547</v>
      </c>
      <c r="C23" s="480">
        <f>ORÇAMENTO!J43</f>
        <v>341391.19</v>
      </c>
      <c r="D23" s="493">
        <f>TRUNC($C23*D24,2)</f>
        <v>0</v>
      </c>
      <c r="E23" s="493">
        <f>TRUNC($C23*E24,2)+0.01</f>
        <v>85347.799999999988</v>
      </c>
      <c r="F23" s="493">
        <f>TRUNC($C23*F24,2)</f>
        <v>170695.59</v>
      </c>
      <c r="G23" s="493">
        <f>TRUNC($C23*G24,2)+0.01</f>
        <v>85347.799999999988</v>
      </c>
      <c r="H23" s="481">
        <f t="shared" ref="H23:O23" si="5">$C23*H58</f>
        <v>0</v>
      </c>
      <c r="I23" s="481">
        <f t="shared" si="5"/>
        <v>0</v>
      </c>
      <c r="J23" s="481">
        <f t="shared" si="5"/>
        <v>0</v>
      </c>
      <c r="K23" s="481">
        <f t="shared" si="5"/>
        <v>0</v>
      </c>
      <c r="L23" s="481">
        <f t="shared" si="5"/>
        <v>0</v>
      </c>
      <c r="M23" s="481">
        <f t="shared" si="5"/>
        <v>0</v>
      </c>
      <c r="N23" s="481">
        <f t="shared" si="5"/>
        <v>0</v>
      </c>
      <c r="O23" s="609">
        <f t="shared" si="5"/>
        <v>0</v>
      </c>
    </row>
    <row r="24" spans="1:15" s="147" customFormat="1" ht="15.6">
      <c r="A24" s="610"/>
      <c r="B24" s="487"/>
      <c r="C24" s="639">
        <f>C23/$Q$7</f>
        <v>7.3425134641707204E-2</v>
      </c>
      <c r="D24" s="647"/>
      <c r="E24" s="647">
        <v>0.25</v>
      </c>
      <c r="F24" s="647">
        <v>0.5</v>
      </c>
      <c r="G24" s="647">
        <v>0.25</v>
      </c>
      <c r="H24" s="648"/>
      <c r="I24" s="648"/>
      <c r="J24" s="648"/>
      <c r="K24" s="648"/>
      <c r="L24" s="648"/>
      <c r="M24" s="648"/>
      <c r="N24" s="648"/>
      <c r="O24" s="649"/>
    </row>
    <row r="25" spans="1:15" s="147" customFormat="1" ht="15.6">
      <c r="A25" s="610"/>
      <c r="B25" s="487"/>
      <c r="C25" s="488"/>
      <c r="D25" s="484"/>
      <c r="E25" s="484"/>
      <c r="F25" s="484"/>
      <c r="G25" s="484"/>
      <c r="H25" s="484"/>
      <c r="I25" s="484"/>
      <c r="J25" s="484"/>
      <c r="K25" s="484"/>
      <c r="L25" s="484"/>
      <c r="M25" s="484"/>
      <c r="N25" s="484"/>
      <c r="O25" s="611"/>
    </row>
    <row r="26" spans="1:15" s="650" customFormat="1" ht="15.6">
      <c r="A26" s="608" t="s">
        <v>89</v>
      </c>
      <c r="B26" s="642" t="s">
        <v>13567</v>
      </c>
      <c r="C26" s="480">
        <f>ORÇAMENTO!J96</f>
        <v>343298.26</v>
      </c>
      <c r="D26" s="493">
        <f>TRUNC($C26*D27,2)</f>
        <v>0</v>
      </c>
      <c r="E26" s="493">
        <f>TRUNC($C26*E27,2)</f>
        <v>0</v>
      </c>
      <c r="F26" s="493">
        <f>TRUNC($C26*F27,2)</f>
        <v>85824.56</v>
      </c>
      <c r="G26" s="493">
        <f>TRUNC($C26*G27,2)</f>
        <v>85824.56</v>
      </c>
      <c r="H26" s="493">
        <f>TRUNC($C26*H27,2)+0.01</f>
        <v>85824.569999999992</v>
      </c>
      <c r="I26" s="493">
        <f>TRUNC($C26*I27,2)+0.01</f>
        <v>85824.569999999992</v>
      </c>
      <c r="J26" s="481">
        <f t="shared" ref="J26:O26" si="6">$C26*J61</f>
        <v>0</v>
      </c>
      <c r="K26" s="481">
        <f t="shared" si="6"/>
        <v>0</v>
      </c>
      <c r="L26" s="481">
        <f t="shared" si="6"/>
        <v>0</v>
      </c>
      <c r="M26" s="481">
        <f t="shared" si="6"/>
        <v>0</v>
      </c>
      <c r="N26" s="481">
        <f t="shared" si="6"/>
        <v>0</v>
      </c>
      <c r="O26" s="609">
        <f t="shared" si="6"/>
        <v>0</v>
      </c>
    </row>
    <row r="27" spans="1:15" s="147" customFormat="1" ht="15.6">
      <c r="A27" s="610"/>
      <c r="B27" s="487"/>
      <c r="C27" s="639">
        <f>C26/$Q$7</f>
        <v>7.3835300093021763E-2</v>
      </c>
      <c r="D27" s="648"/>
      <c r="E27" s="647"/>
      <c r="F27" s="647">
        <v>0.25</v>
      </c>
      <c r="G27" s="647">
        <v>0.25</v>
      </c>
      <c r="H27" s="647">
        <v>0.25</v>
      </c>
      <c r="I27" s="647">
        <v>0.25</v>
      </c>
      <c r="J27" s="648"/>
      <c r="K27" s="648"/>
      <c r="L27" s="648"/>
      <c r="M27" s="648"/>
      <c r="N27" s="648"/>
      <c r="O27" s="649"/>
    </row>
    <row r="28" spans="1:15" s="147" customFormat="1" ht="15.6">
      <c r="A28" s="610"/>
      <c r="B28" s="487"/>
      <c r="C28" s="488"/>
      <c r="D28" s="484"/>
      <c r="E28" s="484"/>
      <c r="F28" s="484"/>
      <c r="G28" s="484"/>
      <c r="H28" s="484"/>
      <c r="I28" s="484"/>
      <c r="J28" s="484"/>
      <c r="K28" s="484"/>
      <c r="L28" s="484"/>
      <c r="M28" s="484"/>
      <c r="N28" s="484"/>
      <c r="O28" s="611"/>
    </row>
    <row r="29" spans="1:15" s="650" customFormat="1" ht="15.6">
      <c r="A29" s="608" t="s">
        <v>13604</v>
      </c>
      <c r="B29" s="638" t="s">
        <v>13605</v>
      </c>
      <c r="C29" s="480">
        <f>ORÇAMENTO!J120</f>
        <v>74541.58</v>
      </c>
      <c r="D29" s="493">
        <f>TRUNC($C29*D30,2)</f>
        <v>0</v>
      </c>
      <c r="E29" s="493">
        <f>TRUNC($C29*E30,2)</f>
        <v>0</v>
      </c>
      <c r="F29" s="493">
        <f>TRUNC($C29*F30,2)</f>
        <v>0</v>
      </c>
      <c r="G29" s="493">
        <f>TRUNC($C29*G30,2)</f>
        <v>18635.39</v>
      </c>
      <c r="H29" s="493">
        <f>TRUNC($C29*H30,2)</f>
        <v>18635.39</v>
      </c>
      <c r="I29" s="493">
        <f>TRUNC($C29*I30,2)+0.01</f>
        <v>18635.399999999998</v>
      </c>
      <c r="J29" s="493">
        <f>TRUNC($C29*J30,2)+0.01</f>
        <v>18635.399999999998</v>
      </c>
      <c r="K29" s="493">
        <f>TRUNC($C29*K30,2)</f>
        <v>0</v>
      </c>
      <c r="L29" s="481">
        <f>$C29*L64</f>
        <v>0</v>
      </c>
      <c r="M29" s="481">
        <f>$C29*M64</f>
        <v>0</v>
      </c>
      <c r="N29" s="481">
        <f>$C29*N64</f>
        <v>0</v>
      </c>
      <c r="O29" s="609">
        <f>$C29*O64</f>
        <v>0</v>
      </c>
    </row>
    <row r="30" spans="1:15" s="147" customFormat="1" ht="15.6">
      <c r="A30" s="610"/>
      <c r="B30" s="487"/>
      <c r="C30" s="639">
        <f>C29/$Q$7</f>
        <v>1.6032122996219058E-2</v>
      </c>
      <c r="D30" s="648"/>
      <c r="E30" s="648"/>
      <c r="F30" s="648"/>
      <c r="G30" s="647">
        <v>0.25</v>
      </c>
      <c r="H30" s="647">
        <v>0.25</v>
      </c>
      <c r="I30" s="647">
        <v>0.25</v>
      </c>
      <c r="J30" s="647">
        <v>0.25</v>
      </c>
      <c r="K30" s="648"/>
      <c r="L30" s="648"/>
      <c r="M30" s="648"/>
      <c r="N30" s="648"/>
      <c r="O30" s="649"/>
    </row>
    <row r="31" spans="1:15" s="147" customFormat="1" ht="15.6">
      <c r="A31" s="610"/>
      <c r="B31" s="487"/>
      <c r="C31" s="488"/>
      <c r="D31" s="484"/>
      <c r="E31" s="484"/>
      <c r="F31" s="484"/>
      <c r="G31" s="484"/>
      <c r="H31" s="484"/>
      <c r="I31" s="484"/>
      <c r="J31" s="484"/>
      <c r="K31" s="484"/>
      <c r="L31" s="484"/>
      <c r="M31" s="484"/>
      <c r="N31" s="484"/>
      <c r="O31" s="611"/>
    </row>
    <row r="32" spans="1:15" s="650" customFormat="1" ht="15.6">
      <c r="A32" s="608" t="s">
        <v>13609</v>
      </c>
      <c r="B32" s="638" t="s">
        <v>32</v>
      </c>
      <c r="C32" s="480">
        <f>ORÇAMENTO!J125</f>
        <v>128746.27</v>
      </c>
      <c r="D32" s="493">
        <f t="shared" ref="D32:I32" si="7">TRUNC($C32*D33,2)</f>
        <v>0</v>
      </c>
      <c r="E32" s="493">
        <f t="shared" si="7"/>
        <v>0</v>
      </c>
      <c r="F32" s="493">
        <f t="shared" si="7"/>
        <v>0</v>
      </c>
      <c r="G32" s="493">
        <f t="shared" si="7"/>
        <v>0</v>
      </c>
      <c r="H32" s="493">
        <f t="shared" si="7"/>
        <v>0</v>
      </c>
      <c r="I32" s="493">
        <f t="shared" si="7"/>
        <v>32186.560000000001</v>
      </c>
      <c r="J32" s="493">
        <f>TRUNC($C32*J33,2)+0.01</f>
        <v>32186.57</v>
      </c>
      <c r="K32" s="493">
        <f>TRUNC($C32*K33,2)+0.01</f>
        <v>32186.57</v>
      </c>
      <c r="L32" s="493">
        <f>TRUNC($C32*L33,2)+0.01</f>
        <v>32186.57</v>
      </c>
      <c r="M32" s="481">
        <f>$C32*M67</f>
        <v>0</v>
      </c>
      <c r="N32" s="481">
        <f>$C32*N67</f>
        <v>0</v>
      </c>
      <c r="O32" s="609">
        <f>$C32*O67</f>
        <v>0</v>
      </c>
    </row>
    <row r="33" spans="1:15" s="147" customFormat="1" ht="15.6">
      <c r="A33" s="610"/>
      <c r="B33" s="487"/>
      <c r="C33" s="639">
        <f>C32/$Q$7</f>
        <v>2.7690264090785677E-2</v>
      </c>
      <c r="D33" s="648"/>
      <c r="E33" s="648"/>
      <c r="F33" s="648"/>
      <c r="G33" s="648"/>
      <c r="H33" s="648"/>
      <c r="I33" s="647">
        <v>0.25</v>
      </c>
      <c r="J33" s="647">
        <v>0.25</v>
      </c>
      <c r="K33" s="647">
        <v>0.25</v>
      </c>
      <c r="L33" s="647">
        <v>0.25</v>
      </c>
      <c r="M33" s="648"/>
      <c r="N33" s="648"/>
      <c r="O33" s="649"/>
    </row>
    <row r="34" spans="1:15" s="147" customFormat="1" ht="15.6">
      <c r="A34" s="610"/>
      <c r="B34" s="487"/>
      <c r="C34" s="488"/>
      <c r="D34" s="484"/>
      <c r="E34" s="484"/>
      <c r="F34" s="484"/>
      <c r="G34" s="484"/>
      <c r="H34" s="484"/>
      <c r="I34" s="484"/>
      <c r="J34" s="484"/>
      <c r="K34" s="484"/>
      <c r="L34" s="484"/>
      <c r="M34" s="484"/>
      <c r="N34" s="484"/>
      <c r="O34" s="611"/>
    </row>
    <row r="35" spans="1:15" s="650" customFormat="1" ht="15.6">
      <c r="A35" s="608" t="s">
        <v>13639</v>
      </c>
      <c r="B35" s="638" t="s">
        <v>13640</v>
      </c>
      <c r="C35" s="480">
        <f>ORÇAMENTO!J159</f>
        <v>392156.41</v>
      </c>
      <c r="D35" s="493">
        <f>TRUNC($C35*D36,2)</f>
        <v>0</v>
      </c>
      <c r="E35" s="481">
        <f>$C35*E70</f>
        <v>0</v>
      </c>
      <c r="F35" s="481">
        <f>$C35*F70</f>
        <v>0</v>
      </c>
      <c r="G35" s="493">
        <f>TRUNC($C35*G36,2)</f>
        <v>98039.1</v>
      </c>
      <c r="H35" s="493">
        <f>TRUNC($C35*H36,2)</f>
        <v>98039.1</v>
      </c>
      <c r="I35" s="493">
        <f>TRUNC($C35*I36,2)</f>
        <v>98039.1</v>
      </c>
      <c r="J35" s="493">
        <f>TRUNC($C35*J36,2)+0.01</f>
        <v>98039.11</v>
      </c>
      <c r="K35" s="481">
        <f>$C35*K70</f>
        <v>0</v>
      </c>
      <c r="L35" s="481">
        <f>$C35*L70</f>
        <v>0</v>
      </c>
      <c r="M35" s="481">
        <f>$C35*M70</f>
        <v>0</v>
      </c>
      <c r="N35" s="481">
        <f>$C35*N70</f>
        <v>0</v>
      </c>
      <c r="O35" s="609">
        <f>$C35*O70</f>
        <v>0</v>
      </c>
    </row>
    <row r="36" spans="1:15" s="147" customFormat="1" ht="15.6">
      <c r="A36" s="610"/>
      <c r="B36" s="487"/>
      <c r="C36" s="639">
        <f>C35/$Q$7</f>
        <v>8.4343527449722802E-2</v>
      </c>
      <c r="D36" s="648"/>
      <c r="E36" s="648"/>
      <c r="F36" s="648"/>
      <c r="G36" s="647">
        <v>0.25</v>
      </c>
      <c r="H36" s="647">
        <v>0.25</v>
      </c>
      <c r="I36" s="647">
        <v>0.25</v>
      </c>
      <c r="J36" s="647">
        <v>0.25</v>
      </c>
      <c r="K36" s="648"/>
      <c r="L36" s="648"/>
      <c r="M36" s="648"/>
      <c r="N36" s="648"/>
      <c r="O36" s="649"/>
    </row>
    <row r="37" spans="1:15" s="147" customFormat="1" ht="15.6">
      <c r="A37" s="610"/>
      <c r="B37" s="487"/>
      <c r="C37" s="488"/>
      <c r="D37" s="484"/>
      <c r="E37" s="484"/>
      <c r="F37" s="484"/>
      <c r="G37" s="484"/>
      <c r="H37" s="484"/>
      <c r="I37" s="484"/>
      <c r="J37" s="484"/>
      <c r="K37" s="484"/>
      <c r="L37" s="484"/>
      <c r="M37" s="484"/>
      <c r="N37" s="484"/>
      <c r="O37" s="611"/>
    </row>
    <row r="38" spans="1:15" s="650" customFormat="1" ht="15.6">
      <c r="A38" s="608" t="s">
        <v>13649</v>
      </c>
      <c r="B38" s="638" t="s">
        <v>13650</v>
      </c>
      <c r="C38" s="480">
        <f>ORÇAMENTO!J169</f>
        <v>30325.49</v>
      </c>
      <c r="D38" s="493">
        <f>TRUNC($C38*D39,2)</f>
        <v>0</v>
      </c>
      <c r="E38" s="481">
        <f>$C38*E73</f>
        <v>0</v>
      </c>
      <c r="F38" s="481">
        <f>$C38*F73</f>
        <v>0</v>
      </c>
      <c r="G38" s="493">
        <f>TRUNC($C38*G39,2)</f>
        <v>15162.74</v>
      </c>
      <c r="H38" s="493">
        <f>TRUNC($C38*H39,2)+0.01</f>
        <v>15162.75</v>
      </c>
      <c r="I38" s="481">
        <f t="shared" ref="I38:O38" si="8">$C38*I73</f>
        <v>0</v>
      </c>
      <c r="J38" s="481">
        <f t="shared" si="8"/>
        <v>0</v>
      </c>
      <c r="K38" s="481">
        <f t="shared" si="8"/>
        <v>0</v>
      </c>
      <c r="L38" s="481">
        <f t="shared" si="8"/>
        <v>0</v>
      </c>
      <c r="M38" s="481">
        <f t="shared" si="8"/>
        <v>0</v>
      </c>
      <c r="N38" s="481">
        <f t="shared" si="8"/>
        <v>0</v>
      </c>
      <c r="O38" s="609">
        <f t="shared" si="8"/>
        <v>0</v>
      </c>
    </row>
    <row r="39" spans="1:15" s="147" customFormat="1" ht="15.6">
      <c r="A39" s="610"/>
      <c r="B39" s="487"/>
      <c r="C39" s="639">
        <f>C38/$Q$7</f>
        <v>6.5222924655019528E-3</v>
      </c>
      <c r="D39" s="651"/>
      <c r="E39" s="651"/>
      <c r="F39" s="651"/>
      <c r="G39" s="647">
        <v>0.5</v>
      </c>
      <c r="H39" s="647">
        <v>0.5</v>
      </c>
      <c r="I39" s="651"/>
      <c r="J39" s="651"/>
      <c r="K39" s="651"/>
      <c r="L39" s="651"/>
      <c r="M39" s="651"/>
      <c r="N39" s="651"/>
      <c r="O39" s="652"/>
    </row>
    <row r="40" spans="1:15" s="147" customFormat="1" ht="15.6">
      <c r="A40" s="610"/>
      <c r="B40" s="487"/>
      <c r="C40" s="488"/>
      <c r="D40" s="484"/>
      <c r="E40" s="484"/>
      <c r="F40" s="484"/>
      <c r="G40" s="484"/>
      <c r="H40" s="484"/>
      <c r="I40" s="484"/>
      <c r="J40" s="484"/>
      <c r="K40" s="484"/>
      <c r="L40" s="484"/>
      <c r="M40" s="484"/>
      <c r="N40" s="484"/>
      <c r="O40" s="611"/>
    </row>
    <row r="41" spans="1:15" s="650" customFormat="1" ht="31.2">
      <c r="A41" s="608" t="s">
        <v>13652</v>
      </c>
      <c r="B41" s="479" t="s">
        <v>13653</v>
      </c>
      <c r="C41" s="480">
        <f>ORÇAMENTO!J172</f>
        <v>434435.68</v>
      </c>
      <c r="D41" s="493">
        <f>TRUNC($C41*D42,2)</f>
        <v>0</v>
      </c>
      <c r="E41" s="481">
        <f>$C41*E76</f>
        <v>0</v>
      </c>
      <c r="F41" s="481">
        <f>$C41*F76</f>
        <v>0</v>
      </c>
      <c r="G41" s="481">
        <f>$C41*G76</f>
        <v>0</v>
      </c>
      <c r="H41" s="493">
        <f>TRUNC($C41*H42,2)</f>
        <v>108608.92</v>
      </c>
      <c r="I41" s="493">
        <f>TRUNC($C41*I42,2)</f>
        <v>108608.92</v>
      </c>
      <c r="J41" s="493">
        <f>TRUNC($C41*J42,2)</f>
        <v>108608.92</v>
      </c>
      <c r="K41" s="493">
        <f>TRUNC($C41*K42,2)</f>
        <v>108608.92</v>
      </c>
      <c r="L41" s="481">
        <f>$C41*L76</f>
        <v>0</v>
      </c>
      <c r="M41" s="481">
        <f>$C41*M76</f>
        <v>0</v>
      </c>
      <c r="N41" s="481">
        <f>$C41*N76</f>
        <v>0</v>
      </c>
      <c r="O41" s="609">
        <f>$C41*O76</f>
        <v>0</v>
      </c>
    </row>
    <row r="42" spans="1:15" s="147" customFormat="1" ht="15.6">
      <c r="A42" s="610"/>
      <c r="B42" s="487"/>
      <c r="C42" s="639">
        <f>C41/$Q$7</f>
        <v>9.3436794010887128E-2</v>
      </c>
      <c r="D42" s="648"/>
      <c r="E42" s="648"/>
      <c r="F42" s="648"/>
      <c r="G42" s="648"/>
      <c r="H42" s="647">
        <v>0.25</v>
      </c>
      <c r="I42" s="647">
        <v>0.25</v>
      </c>
      <c r="J42" s="647">
        <v>0.25</v>
      </c>
      <c r="K42" s="647">
        <v>0.25</v>
      </c>
      <c r="L42" s="648"/>
      <c r="M42" s="648"/>
      <c r="N42" s="648"/>
      <c r="O42" s="649"/>
    </row>
    <row r="43" spans="1:15" s="147" customFormat="1" ht="15.6">
      <c r="A43" s="610"/>
      <c r="B43" s="487"/>
      <c r="C43" s="488"/>
      <c r="D43" s="484"/>
      <c r="E43" s="484"/>
      <c r="F43" s="484"/>
      <c r="G43" s="484"/>
      <c r="H43" s="484"/>
      <c r="I43" s="484"/>
      <c r="J43" s="484"/>
      <c r="K43" s="484"/>
      <c r="L43" s="484"/>
      <c r="M43" s="484"/>
      <c r="N43" s="484"/>
      <c r="O43" s="611"/>
    </row>
    <row r="44" spans="1:15" s="650" customFormat="1" ht="15.6">
      <c r="A44" s="608" t="s">
        <v>13662</v>
      </c>
      <c r="B44" s="638" t="s">
        <v>13663</v>
      </c>
      <c r="C44" s="480">
        <f>ORÇAMENTO!J187</f>
        <v>300904.19000000006</v>
      </c>
      <c r="D44" s="493">
        <f>TRUNC($C44*D45,2)</f>
        <v>0</v>
      </c>
      <c r="E44" s="481">
        <f>$C44*E80</f>
        <v>0</v>
      </c>
      <c r="F44" s="481">
        <f>$C44*F80</f>
        <v>0</v>
      </c>
      <c r="G44" s="481">
        <f>$C44*G80</f>
        <v>0</v>
      </c>
      <c r="H44" s="493">
        <f>TRUNC($C44*H45,2)</f>
        <v>60180.83</v>
      </c>
      <c r="I44" s="493">
        <f>TRUNC($C44*I45,2)+0.01</f>
        <v>60180.840000000004</v>
      </c>
      <c r="J44" s="493">
        <f>TRUNC($C44*J45,2)+0.01</f>
        <v>60180.840000000004</v>
      </c>
      <c r="K44" s="493">
        <f>TRUNC($C44*K45,2)+0.01</f>
        <v>60180.840000000004</v>
      </c>
      <c r="L44" s="493">
        <f>TRUNC($C44*L45,2)+0.01</f>
        <v>60180.840000000004</v>
      </c>
      <c r="M44" s="481">
        <f>$C44*M80</f>
        <v>0</v>
      </c>
      <c r="N44" s="481">
        <f>$C44*N80</f>
        <v>0</v>
      </c>
      <c r="O44" s="609">
        <f>$C44*O80</f>
        <v>0</v>
      </c>
    </row>
    <row r="45" spans="1:15" s="147" customFormat="1" ht="15.6">
      <c r="A45" s="610"/>
      <c r="B45" s="487"/>
      <c r="C45" s="639">
        <f>C44/$Q$7</f>
        <v>6.4717342779126358E-2</v>
      </c>
      <c r="D45" s="648"/>
      <c r="E45" s="648"/>
      <c r="F45" s="648"/>
      <c r="G45" s="648"/>
      <c r="H45" s="647">
        <v>0.2</v>
      </c>
      <c r="I45" s="647">
        <v>0.2</v>
      </c>
      <c r="J45" s="647">
        <v>0.2</v>
      </c>
      <c r="K45" s="647">
        <v>0.2</v>
      </c>
      <c r="L45" s="647">
        <v>0.2</v>
      </c>
      <c r="M45" s="648"/>
      <c r="N45" s="648"/>
      <c r="O45" s="649"/>
    </row>
    <row r="46" spans="1:15" s="147" customFormat="1" ht="15.6">
      <c r="A46" s="610"/>
      <c r="B46" s="487"/>
      <c r="C46" s="488"/>
      <c r="D46" s="484"/>
      <c r="E46" s="484"/>
      <c r="F46" s="484"/>
      <c r="G46" s="484"/>
      <c r="H46" s="484"/>
      <c r="I46" s="484"/>
      <c r="J46" s="484"/>
      <c r="K46" s="484"/>
      <c r="L46" s="484"/>
      <c r="M46" s="484"/>
      <c r="N46" s="484"/>
      <c r="O46" s="611"/>
    </row>
    <row r="47" spans="1:15" s="650" customFormat="1" ht="15.6">
      <c r="A47" s="608" t="s">
        <v>13678</v>
      </c>
      <c r="B47" s="638" t="s">
        <v>13679</v>
      </c>
      <c r="C47" s="480">
        <f>ORÇAMENTO!J202</f>
        <v>78394.14</v>
      </c>
      <c r="D47" s="493">
        <f t="shared" ref="D47:M47" si="9">TRUNC($C47*D48,2)</f>
        <v>0</v>
      </c>
      <c r="E47" s="493">
        <f t="shared" si="9"/>
        <v>0</v>
      </c>
      <c r="F47" s="493">
        <f t="shared" si="9"/>
        <v>0</v>
      </c>
      <c r="G47" s="493">
        <f t="shared" si="9"/>
        <v>0</v>
      </c>
      <c r="H47" s="493">
        <f t="shared" si="9"/>
        <v>0</v>
      </c>
      <c r="I47" s="493">
        <f t="shared" si="9"/>
        <v>0</v>
      </c>
      <c r="J47" s="493">
        <f t="shared" si="9"/>
        <v>0</v>
      </c>
      <c r="K47" s="493">
        <f t="shared" si="9"/>
        <v>0</v>
      </c>
      <c r="L47" s="493">
        <f t="shared" si="9"/>
        <v>19598.53</v>
      </c>
      <c r="M47" s="493">
        <f t="shared" si="9"/>
        <v>19598.53</v>
      </c>
      <c r="N47" s="493">
        <f>TRUNC($C47*N48,2)+0.01</f>
        <v>19598.539999999997</v>
      </c>
      <c r="O47" s="616">
        <f>TRUNC($C47*O48,2)+0.01</f>
        <v>19598.539999999997</v>
      </c>
    </row>
    <row r="48" spans="1:15" s="147" customFormat="1" ht="15.6">
      <c r="A48" s="610"/>
      <c r="B48" s="487"/>
      <c r="C48" s="639">
        <f>C47/$Q$7</f>
        <v>1.6860717128115828E-2</v>
      </c>
      <c r="D48" s="648"/>
      <c r="E48" s="648"/>
      <c r="F48" s="648"/>
      <c r="G48" s="648"/>
      <c r="H48" s="648"/>
      <c r="I48" s="648"/>
      <c r="J48" s="648"/>
      <c r="K48" s="648"/>
      <c r="L48" s="647">
        <v>0.25</v>
      </c>
      <c r="M48" s="647">
        <v>0.25</v>
      </c>
      <c r="N48" s="647">
        <v>0.25</v>
      </c>
      <c r="O48" s="654">
        <v>0.25</v>
      </c>
    </row>
    <row r="49" spans="1:15" s="147" customFormat="1" ht="15.6">
      <c r="A49" s="610"/>
      <c r="B49" s="487"/>
      <c r="C49" s="488"/>
      <c r="D49" s="484"/>
      <c r="E49" s="484"/>
      <c r="F49" s="484"/>
      <c r="G49" s="484"/>
      <c r="H49" s="484"/>
      <c r="I49" s="484"/>
      <c r="J49" s="484"/>
      <c r="K49" s="484"/>
      <c r="L49" s="484"/>
      <c r="M49" s="484"/>
      <c r="N49" s="484"/>
      <c r="O49" s="611"/>
    </row>
    <row r="50" spans="1:15" s="650" customFormat="1" ht="15.6">
      <c r="A50" s="608" t="s">
        <v>13687</v>
      </c>
      <c r="B50" s="638" t="s">
        <v>13688</v>
      </c>
      <c r="C50" s="480">
        <f>ORÇAMENTO!J214</f>
        <v>16336.740000000002</v>
      </c>
      <c r="D50" s="493">
        <f t="shared" ref="D50:I50" si="10">TRUNC($C50*D51,2)</f>
        <v>0</v>
      </c>
      <c r="E50" s="493">
        <f t="shared" si="10"/>
        <v>0</v>
      </c>
      <c r="F50" s="493">
        <f t="shared" si="10"/>
        <v>0</v>
      </c>
      <c r="G50" s="493">
        <f t="shared" si="10"/>
        <v>0</v>
      </c>
      <c r="H50" s="493">
        <f t="shared" si="10"/>
        <v>4084.18</v>
      </c>
      <c r="I50" s="493">
        <f t="shared" si="10"/>
        <v>4084.18</v>
      </c>
      <c r="J50" s="493">
        <f>TRUNC($C50*J51,2)+0.01</f>
        <v>4084.19</v>
      </c>
      <c r="K50" s="493">
        <f>TRUNC($C50*K51,2)+0.01</f>
        <v>4084.19</v>
      </c>
      <c r="L50" s="493">
        <f>TRUNC($C50*L51,2)</f>
        <v>0</v>
      </c>
      <c r="M50" s="493">
        <f>TRUNC($C50*M51,2)</f>
        <v>0</v>
      </c>
      <c r="N50" s="493">
        <f>TRUNC($C50*N51,2)</f>
        <v>0</v>
      </c>
      <c r="O50" s="616">
        <f>TRUNC($C50*O51,2)</f>
        <v>0</v>
      </c>
    </row>
    <row r="51" spans="1:15" s="147" customFormat="1" ht="15.6">
      <c r="A51" s="610"/>
      <c r="B51" s="487"/>
      <c r="C51" s="639">
        <f>C50/$Q$7</f>
        <v>3.5136446670066793E-3</v>
      </c>
      <c r="D51" s="648"/>
      <c r="E51" s="648"/>
      <c r="F51" s="648"/>
      <c r="G51" s="648"/>
      <c r="H51" s="647">
        <v>0.25</v>
      </c>
      <c r="I51" s="647">
        <v>0.25</v>
      </c>
      <c r="J51" s="647">
        <v>0.25</v>
      </c>
      <c r="K51" s="647">
        <v>0.25</v>
      </c>
      <c r="L51" s="648"/>
      <c r="M51" s="648"/>
      <c r="N51" s="648"/>
      <c r="O51" s="649"/>
    </row>
    <row r="52" spans="1:15" s="147" customFormat="1" ht="15.6">
      <c r="A52" s="610"/>
      <c r="B52" s="487"/>
      <c r="C52" s="488"/>
      <c r="D52" s="484"/>
      <c r="E52" s="484"/>
      <c r="F52" s="484"/>
      <c r="G52" s="484"/>
      <c r="H52" s="484"/>
      <c r="I52" s="484"/>
      <c r="J52" s="484"/>
      <c r="K52" s="484"/>
      <c r="L52" s="484"/>
      <c r="M52" s="484"/>
      <c r="N52" s="484"/>
      <c r="O52" s="611"/>
    </row>
    <row r="53" spans="1:15" s="653" customFormat="1" ht="15.6">
      <c r="A53" s="608" t="s">
        <v>13712</v>
      </c>
      <c r="B53" s="638" t="s">
        <v>13713</v>
      </c>
      <c r="C53" s="480">
        <f>ORÇAMENTO!J241</f>
        <v>58261.149999999994</v>
      </c>
      <c r="D53" s="493">
        <f>TRUNC($C53*D54,2)</f>
        <v>0</v>
      </c>
      <c r="E53" s="493">
        <f>TRUNC($C53*E54,2)</f>
        <v>0</v>
      </c>
      <c r="F53" s="493">
        <f>TRUNC($C53*F54,2)</f>
        <v>0</v>
      </c>
      <c r="G53" s="493">
        <f>TRUNC($C53*G54,2)</f>
        <v>0</v>
      </c>
      <c r="H53" s="493">
        <f>TRUNC($C53*H54,2)</f>
        <v>14565.28</v>
      </c>
      <c r="I53" s="493">
        <f>TRUNC($C53*I54,2)+0.01</f>
        <v>14565.29</v>
      </c>
      <c r="J53" s="493">
        <f>TRUNC($C53*J54,2)+0.01</f>
        <v>14565.29</v>
      </c>
      <c r="K53" s="493">
        <f>TRUNC($C53*K54,2)+0.01</f>
        <v>14565.29</v>
      </c>
      <c r="L53" s="493">
        <f>TRUNC($C53*L54,2)</f>
        <v>0</v>
      </c>
      <c r="M53" s="493">
        <f>TRUNC($C53*M54,2)</f>
        <v>0</v>
      </c>
      <c r="N53" s="493">
        <f>TRUNC($C53*N54,2)</f>
        <v>0</v>
      </c>
      <c r="O53" s="616">
        <f>TRUNC($C53*O54,2)</f>
        <v>0</v>
      </c>
    </row>
    <row r="54" spans="1:15" s="2" customFormat="1" ht="15.6">
      <c r="A54" s="610"/>
      <c r="B54" s="487"/>
      <c r="C54" s="639">
        <f>C53/$Q$7</f>
        <v>1.253058927247273E-2</v>
      </c>
      <c r="D54" s="648"/>
      <c r="E54" s="648"/>
      <c r="F54" s="648"/>
      <c r="G54" s="648"/>
      <c r="H54" s="647">
        <v>0.25</v>
      </c>
      <c r="I54" s="647">
        <v>0.25</v>
      </c>
      <c r="J54" s="647">
        <v>0.25</v>
      </c>
      <c r="K54" s="647">
        <v>0.25</v>
      </c>
      <c r="L54" s="648"/>
      <c r="M54" s="648"/>
      <c r="N54" s="648"/>
      <c r="O54" s="649"/>
    </row>
    <row r="55" spans="1:15" s="147" customFormat="1" ht="15.6">
      <c r="A55" s="610"/>
      <c r="B55" s="487"/>
      <c r="C55" s="488"/>
      <c r="D55" s="484"/>
      <c r="E55" s="484"/>
      <c r="F55" s="484"/>
      <c r="G55" s="484"/>
      <c r="H55" s="484"/>
      <c r="I55" s="484"/>
      <c r="J55" s="484"/>
      <c r="K55" s="484"/>
      <c r="L55" s="484"/>
      <c r="M55" s="484"/>
      <c r="N55" s="484"/>
      <c r="O55" s="611"/>
    </row>
    <row r="56" spans="1:15" s="653" customFormat="1" ht="15.6">
      <c r="A56" s="608" t="s">
        <v>13732</v>
      </c>
      <c r="B56" s="638" t="s">
        <v>13733</v>
      </c>
      <c r="C56" s="480">
        <f>ORÇAMENTO!J262</f>
        <v>30358.41</v>
      </c>
      <c r="D56" s="493">
        <f t="shared" ref="D56:K56" si="11">TRUNC($C56*D57,2)</f>
        <v>0</v>
      </c>
      <c r="E56" s="493">
        <f t="shared" si="11"/>
        <v>0</v>
      </c>
      <c r="F56" s="493">
        <f t="shared" si="11"/>
        <v>0</v>
      </c>
      <c r="G56" s="493">
        <f t="shared" si="11"/>
        <v>0</v>
      </c>
      <c r="H56" s="493">
        <f t="shared" si="11"/>
        <v>0</v>
      </c>
      <c r="I56" s="493">
        <f t="shared" si="11"/>
        <v>7589.6</v>
      </c>
      <c r="J56" s="493">
        <f t="shared" si="11"/>
        <v>7589.6</v>
      </c>
      <c r="K56" s="493">
        <f t="shared" si="11"/>
        <v>7589.6</v>
      </c>
      <c r="L56" s="493">
        <f>TRUNC($C56*L57,2)+0.01</f>
        <v>7589.6100000000006</v>
      </c>
      <c r="M56" s="493">
        <f>TRUNC($C56*M57,2)</f>
        <v>0</v>
      </c>
      <c r="N56" s="493">
        <f>TRUNC($C56*N57,2)</f>
        <v>0</v>
      </c>
      <c r="O56" s="616">
        <f>TRUNC($C56*O57,2)</f>
        <v>0</v>
      </c>
    </row>
    <row r="57" spans="1:15" s="2" customFormat="1" ht="15.6">
      <c r="A57" s="610"/>
      <c r="B57" s="487"/>
      <c r="C57" s="639">
        <f>C56/$Q$7</f>
        <v>6.529372775431465E-3</v>
      </c>
      <c r="D57" s="647"/>
      <c r="E57" s="647"/>
      <c r="F57" s="647"/>
      <c r="G57" s="647"/>
      <c r="H57" s="647"/>
      <c r="I57" s="647">
        <v>0.25</v>
      </c>
      <c r="J57" s="647">
        <v>0.25</v>
      </c>
      <c r="K57" s="647">
        <v>0.25</v>
      </c>
      <c r="L57" s="647">
        <v>0.25</v>
      </c>
      <c r="M57" s="647"/>
      <c r="N57" s="647"/>
      <c r="O57" s="654"/>
    </row>
    <row r="58" spans="1:15" s="147" customFormat="1" ht="15.6">
      <c r="A58" s="610"/>
      <c r="B58" s="487"/>
      <c r="C58" s="488"/>
      <c r="D58" s="484"/>
      <c r="E58" s="484"/>
      <c r="F58" s="484"/>
      <c r="G58" s="484"/>
      <c r="H58" s="484"/>
      <c r="I58" s="484"/>
      <c r="J58" s="484"/>
      <c r="K58" s="484"/>
      <c r="L58" s="484"/>
      <c r="M58" s="484"/>
      <c r="N58" s="484"/>
      <c r="O58" s="611"/>
    </row>
    <row r="59" spans="1:15" s="653" customFormat="1" ht="15.6">
      <c r="A59" s="608" t="s">
        <v>13750</v>
      </c>
      <c r="B59" s="638" t="s">
        <v>13751</v>
      </c>
      <c r="C59" s="480">
        <f>ORÇAMENTO!J280</f>
        <v>1159.75</v>
      </c>
      <c r="D59" s="493">
        <f t="shared" ref="D59:O59" si="12">TRUNC($C59*D60,2)</f>
        <v>0</v>
      </c>
      <c r="E59" s="493">
        <f t="shared" si="12"/>
        <v>0</v>
      </c>
      <c r="F59" s="493">
        <f t="shared" si="12"/>
        <v>0</v>
      </c>
      <c r="G59" s="493">
        <f t="shared" si="12"/>
        <v>0</v>
      </c>
      <c r="H59" s="493">
        <f t="shared" si="12"/>
        <v>0</v>
      </c>
      <c r="I59" s="493">
        <f t="shared" si="12"/>
        <v>0</v>
      </c>
      <c r="J59" s="493">
        <f t="shared" si="12"/>
        <v>1159.75</v>
      </c>
      <c r="K59" s="493">
        <f t="shared" si="12"/>
        <v>0</v>
      </c>
      <c r="L59" s="493">
        <f t="shared" si="12"/>
        <v>0</v>
      </c>
      <c r="M59" s="493">
        <f t="shared" si="12"/>
        <v>0</v>
      </c>
      <c r="N59" s="493">
        <f t="shared" si="12"/>
        <v>0</v>
      </c>
      <c r="O59" s="616">
        <f t="shared" si="12"/>
        <v>0</v>
      </c>
    </row>
    <row r="60" spans="1:15" s="2" customFormat="1" ht="15.6">
      <c r="A60" s="610"/>
      <c r="B60" s="487"/>
      <c r="C60" s="639">
        <f>C59/$Q$7</f>
        <v>2.4943467316986104E-4</v>
      </c>
      <c r="D60" s="647"/>
      <c r="E60" s="647"/>
      <c r="F60" s="647"/>
      <c r="G60" s="647"/>
      <c r="H60" s="647"/>
      <c r="I60" s="647"/>
      <c r="J60" s="647">
        <v>1</v>
      </c>
      <c r="K60" s="647"/>
      <c r="L60" s="647"/>
      <c r="M60" s="647"/>
      <c r="N60" s="647"/>
      <c r="O60" s="654"/>
    </row>
    <row r="61" spans="1:15" s="147" customFormat="1" ht="15.6">
      <c r="A61" s="610"/>
      <c r="B61" s="487"/>
      <c r="C61" s="488"/>
      <c r="D61" s="484"/>
      <c r="E61" s="484"/>
      <c r="F61" s="484"/>
      <c r="G61" s="484"/>
      <c r="H61" s="484"/>
      <c r="I61" s="484"/>
      <c r="J61" s="484"/>
      <c r="K61" s="484"/>
      <c r="L61" s="484"/>
      <c r="M61" s="484"/>
      <c r="N61" s="484"/>
      <c r="O61" s="611"/>
    </row>
    <row r="62" spans="1:15" s="653" customFormat="1" ht="31.2">
      <c r="A62" s="608" t="s">
        <v>13758</v>
      </c>
      <c r="B62" s="479" t="s">
        <v>13759</v>
      </c>
      <c r="C62" s="480">
        <f>ORÇAMENTO!J288</f>
        <v>3656.87</v>
      </c>
      <c r="D62" s="493">
        <f t="shared" ref="D62:O62" si="13">TRUNC($C62*D63,2)</f>
        <v>0</v>
      </c>
      <c r="E62" s="493">
        <f t="shared" si="13"/>
        <v>0</v>
      </c>
      <c r="F62" s="493">
        <f t="shared" si="13"/>
        <v>0</v>
      </c>
      <c r="G62" s="493">
        <f t="shared" si="13"/>
        <v>0</v>
      </c>
      <c r="H62" s="493">
        <f t="shared" si="13"/>
        <v>0</v>
      </c>
      <c r="I62" s="493">
        <f t="shared" si="13"/>
        <v>0</v>
      </c>
      <c r="J62" s="493">
        <f t="shared" si="13"/>
        <v>0</v>
      </c>
      <c r="K62" s="493">
        <f t="shared" si="13"/>
        <v>3656.87</v>
      </c>
      <c r="L62" s="493">
        <f t="shared" si="13"/>
        <v>0</v>
      </c>
      <c r="M62" s="493">
        <f t="shared" si="13"/>
        <v>0</v>
      </c>
      <c r="N62" s="493">
        <f t="shared" si="13"/>
        <v>0</v>
      </c>
      <c r="O62" s="616">
        <f t="shared" si="13"/>
        <v>0</v>
      </c>
    </row>
    <row r="63" spans="1:15" s="2" customFormat="1" ht="15.6">
      <c r="A63" s="610"/>
      <c r="B63" s="487"/>
      <c r="C63" s="639">
        <f>C62/$Q$7</f>
        <v>7.8650586184494053E-4</v>
      </c>
      <c r="D63" s="647"/>
      <c r="E63" s="647"/>
      <c r="F63" s="647"/>
      <c r="G63" s="647"/>
      <c r="H63" s="647"/>
      <c r="I63" s="647"/>
      <c r="J63" s="647"/>
      <c r="K63" s="647">
        <v>1</v>
      </c>
      <c r="L63" s="647"/>
      <c r="M63" s="647"/>
      <c r="N63" s="647"/>
      <c r="O63" s="654"/>
    </row>
    <row r="64" spans="1:15" s="147" customFormat="1" ht="15.6">
      <c r="A64" s="610"/>
      <c r="B64" s="487"/>
      <c r="C64" s="488"/>
      <c r="D64" s="484"/>
      <c r="E64" s="484"/>
      <c r="F64" s="484"/>
      <c r="G64" s="484"/>
      <c r="H64" s="484"/>
      <c r="I64" s="484"/>
      <c r="J64" s="484"/>
      <c r="K64" s="484"/>
      <c r="L64" s="484"/>
      <c r="M64" s="484"/>
      <c r="N64" s="484"/>
      <c r="O64" s="611"/>
    </row>
    <row r="65" spans="1:15" s="653" customFormat="1" ht="31.2">
      <c r="A65" s="608" t="s">
        <v>13763</v>
      </c>
      <c r="B65" s="479" t="s">
        <v>13764</v>
      </c>
      <c r="C65" s="480">
        <f>ORÇAMENTO!J293</f>
        <v>118746.61</v>
      </c>
      <c r="D65" s="493">
        <f t="shared" ref="D65:L65" si="14">TRUNC($C65*D66,2)</f>
        <v>0</v>
      </c>
      <c r="E65" s="493">
        <f t="shared" si="14"/>
        <v>0</v>
      </c>
      <c r="F65" s="493">
        <f t="shared" si="14"/>
        <v>0</v>
      </c>
      <c r="G65" s="493">
        <f t="shared" si="14"/>
        <v>0</v>
      </c>
      <c r="H65" s="493">
        <f t="shared" si="14"/>
        <v>0</v>
      </c>
      <c r="I65" s="493">
        <f t="shared" si="14"/>
        <v>0</v>
      </c>
      <c r="J65" s="493">
        <f t="shared" si="14"/>
        <v>0</v>
      </c>
      <c r="K65" s="493">
        <f t="shared" si="14"/>
        <v>94997.28</v>
      </c>
      <c r="L65" s="493">
        <f t="shared" si="14"/>
        <v>11874.66</v>
      </c>
      <c r="M65" s="493">
        <f>TRUNC($C65*M66,2)+0.01</f>
        <v>11874.67</v>
      </c>
      <c r="N65" s="493">
        <f>TRUNC($C65*N66,2)</f>
        <v>0</v>
      </c>
      <c r="O65" s="616">
        <f>TRUNC($C65*O66,2)</f>
        <v>0</v>
      </c>
    </row>
    <row r="66" spans="1:15" s="2" customFormat="1" ht="15.6">
      <c r="A66" s="610"/>
      <c r="B66" s="487"/>
      <c r="C66" s="639">
        <f>C65/$Q$7</f>
        <v>2.5539574783685237E-2</v>
      </c>
      <c r="D66" s="647"/>
      <c r="E66" s="647"/>
      <c r="F66" s="647"/>
      <c r="G66" s="647"/>
      <c r="H66" s="647"/>
      <c r="I66" s="647"/>
      <c r="J66" s="647"/>
      <c r="K66" s="647">
        <v>0.8</v>
      </c>
      <c r="L66" s="647">
        <v>0.1</v>
      </c>
      <c r="M66" s="647">
        <v>0.1</v>
      </c>
      <c r="N66" s="647"/>
      <c r="O66" s="654"/>
    </row>
    <row r="67" spans="1:15" s="147" customFormat="1" ht="15.6">
      <c r="A67" s="610"/>
      <c r="B67" s="487"/>
      <c r="C67" s="488"/>
      <c r="D67" s="484"/>
      <c r="E67" s="484"/>
      <c r="F67" s="484"/>
      <c r="G67" s="484"/>
      <c r="H67" s="484"/>
      <c r="I67" s="484"/>
      <c r="J67" s="484"/>
      <c r="K67" s="484"/>
      <c r="L67" s="484"/>
      <c r="M67" s="484"/>
      <c r="N67" s="484"/>
      <c r="O67" s="611"/>
    </row>
    <row r="68" spans="1:15" s="653" customFormat="1" ht="31.2">
      <c r="A68" s="608" t="s">
        <v>13814</v>
      </c>
      <c r="B68" s="479" t="s">
        <v>13816</v>
      </c>
      <c r="C68" s="480">
        <f>ORÇAMENTO!J344</f>
        <v>85446.06</v>
      </c>
      <c r="D68" s="493">
        <f t="shared" ref="D68:L68" si="15">TRUNC($C68*D69,2)</f>
        <v>0</v>
      </c>
      <c r="E68" s="493">
        <f t="shared" si="15"/>
        <v>0</v>
      </c>
      <c r="F68" s="493">
        <f t="shared" si="15"/>
        <v>0</v>
      </c>
      <c r="G68" s="493">
        <f t="shared" si="15"/>
        <v>0</v>
      </c>
      <c r="H68" s="493">
        <f t="shared" si="15"/>
        <v>0</v>
      </c>
      <c r="I68" s="493">
        <f t="shared" si="15"/>
        <v>0</v>
      </c>
      <c r="J68" s="493">
        <f t="shared" si="15"/>
        <v>0</v>
      </c>
      <c r="K68" s="493">
        <f t="shared" si="15"/>
        <v>17089.21</v>
      </c>
      <c r="L68" s="493">
        <f t="shared" si="15"/>
        <v>34178.42</v>
      </c>
      <c r="M68" s="493">
        <f>TRUNC($C68*M69,2)+0.01</f>
        <v>34178.43</v>
      </c>
      <c r="N68" s="493">
        <f>TRUNC($C68*N69,2)</f>
        <v>0</v>
      </c>
      <c r="O68" s="616">
        <f>TRUNC($C68*O69,2)</f>
        <v>0</v>
      </c>
    </row>
    <row r="69" spans="1:15" s="2" customFormat="1" ht="15.6">
      <c r="A69" s="610"/>
      <c r="B69" s="487"/>
      <c r="C69" s="639">
        <f>C68/$Q$7</f>
        <v>1.8377417589784294E-2</v>
      </c>
      <c r="D69" s="647"/>
      <c r="E69" s="647"/>
      <c r="F69" s="647"/>
      <c r="G69" s="647"/>
      <c r="H69" s="647"/>
      <c r="I69" s="647"/>
      <c r="J69" s="647"/>
      <c r="K69" s="647">
        <v>0.2</v>
      </c>
      <c r="L69" s="647">
        <v>0.4</v>
      </c>
      <c r="M69" s="647">
        <v>0.4</v>
      </c>
      <c r="N69" s="647"/>
      <c r="O69" s="654"/>
    </row>
    <row r="70" spans="1:15" s="147" customFormat="1" ht="15.6">
      <c r="A70" s="610"/>
      <c r="B70" s="487"/>
      <c r="C70" s="488"/>
      <c r="D70" s="484"/>
      <c r="E70" s="484"/>
      <c r="F70" s="484"/>
      <c r="G70" s="484"/>
      <c r="H70" s="484"/>
      <c r="I70" s="484"/>
      <c r="J70" s="484"/>
      <c r="K70" s="484"/>
      <c r="L70" s="484"/>
      <c r="M70" s="484"/>
      <c r="N70" s="484"/>
      <c r="O70" s="611"/>
    </row>
    <row r="71" spans="1:15" s="653" customFormat="1" ht="15.6">
      <c r="A71" s="608" t="s">
        <v>13825</v>
      </c>
      <c r="B71" s="638" t="s">
        <v>107</v>
      </c>
      <c r="C71" s="480">
        <f>ORÇAMENTO!J355</f>
        <v>96263.950000000026</v>
      </c>
      <c r="D71" s="493">
        <f t="shared" ref="D71:N71" si="16">TRUNC($C71*D72,2)</f>
        <v>0</v>
      </c>
      <c r="E71" s="493">
        <f t="shared" si="16"/>
        <v>0</v>
      </c>
      <c r="F71" s="493">
        <f t="shared" si="16"/>
        <v>0</v>
      </c>
      <c r="G71" s="493">
        <f t="shared" si="16"/>
        <v>0</v>
      </c>
      <c r="H71" s="493">
        <f t="shared" si="16"/>
        <v>0</v>
      </c>
      <c r="I71" s="493">
        <f t="shared" si="16"/>
        <v>0</v>
      </c>
      <c r="J71" s="493">
        <f t="shared" si="16"/>
        <v>0</v>
      </c>
      <c r="K71" s="493">
        <f t="shared" si="16"/>
        <v>0</v>
      </c>
      <c r="L71" s="493">
        <f t="shared" si="16"/>
        <v>0</v>
      </c>
      <c r="M71" s="493">
        <f t="shared" si="16"/>
        <v>0</v>
      </c>
      <c r="N71" s="493">
        <f t="shared" si="16"/>
        <v>48131.97</v>
      </c>
      <c r="O71" s="616">
        <f>TRUNC($C71*O72,2)+0.01</f>
        <v>48131.98</v>
      </c>
    </row>
    <row r="72" spans="1:15" s="2" customFormat="1" ht="15.6">
      <c r="A72" s="610"/>
      <c r="B72" s="487"/>
      <c r="C72" s="658">
        <f>C71/$Q$7</f>
        <v>2.0704088731441993E-2</v>
      </c>
      <c r="D72" s="647"/>
      <c r="E72" s="647"/>
      <c r="F72" s="647"/>
      <c r="G72" s="647"/>
      <c r="H72" s="647"/>
      <c r="I72" s="647"/>
      <c r="J72" s="647"/>
      <c r="K72" s="647"/>
      <c r="L72" s="647"/>
      <c r="M72" s="647"/>
      <c r="N72" s="647">
        <v>0.5</v>
      </c>
      <c r="O72" s="654">
        <v>0.5</v>
      </c>
    </row>
    <row r="73" spans="1:15" s="147" customFormat="1" ht="15.6">
      <c r="A73" s="610"/>
      <c r="B73" s="487"/>
      <c r="C73" s="488"/>
      <c r="D73" s="484"/>
      <c r="E73" s="484"/>
      <c r="F73" s="484"/>
      <c r="G73" s="484"/>
      <c r="H73" s="484"/>
      <c r="I73" s="484"/>
      <c r="J73" s="484"/>
      <c r="K73" s="484"/>
      <c r="L73" s="484"/>
      <c r="M73" s="484"/>
      <c r="N73" s="484"/>
      <c r="O73" s="611"/>
    </row>
    <row r="74" spans="1:15" s="653" customFormat="1" ht="15.6">
      <c r="A74" s="608" t="s">
        <v>13840</v>
      </c>
      <c r="B74" s="638" t="s">
        <v>13841</v>
      </c>
      <c r="C74" s="480">
        <f>ORÇAMENTO!J371</f>
        <v>7681.24</v>
      </c>
      <c r="D74" s="493">
        <f t="shared" ref="D74:O74" si="17">TRUNC($C74*D75,2)</f>
        <v>0</v>
      </c>
      <c r="E74" s="493">
        <f t="shared" si="17"/>
        <v>0</v>
      </c>
      <c r="F74" s="493">
        <f t="shared" si="17"/>
        <v>0</v>
      </c>
      <c r="G74" s="493">
        <f t="shared" si="17"/>
        <v>0</v>
      </c>
      <c r="H74" s="493">
        <f t="shared" si="17"/>
        <v>0</v>
      </c>
      <c r="I74" s="493">
        <f t="shared" si="17"/>
        <v>0</v>
      </c>
      <c r="J74" s="493">
        <f t="shared" si="17"/>
        <v>0</v>
      </c>
      <c r="K74" s="493">
        <f t="shared" si="17"/>
        <v>0</v>
      </c>
      <c r="L74" s="493">
        <f t="shared" si="17"/>
        <v>0</v>
      </c>
      <c r="M74" s="493">
        <f t="shared" si="17"/>
        <v>0</v>
      </c>
      <c r="N74" s="493">
        <f t="shared" si="17"/>
        <v>0</v>
      </c>
      <c r="O74" s="616">
        <f t="shared" si="17"/>
        <v>7681.24</v>
      </c>
    </row>
    <row r="75" spans="1:15" s="2" customFormat="1" ht="15.6">
      <c r="A75" s="610"/>
      <c r="B75" s="487"/>
      <c r="C75" s="639">
        <f>C74/$Q$7</f>
        <v>1.6520522431034822E-3</v>
      </c>
      <c r="D75" s="647"/>
      <c r="E75" s="647"/>
      <c r="F75" s="647"/>
      <c r="G75" s="647"/>
      <c r="H75" s="647"/>
      <c r="I75" s="647"/>
      <c r="J75" s="647"/>
      <c r="K75" s="647"/>
      <c r="L75" s="647"/>
      <c r="M75" s="647"/>
      <c r="N75" s="647"/>
      <c r="O75" s="654">
        <v>1</v>
      </c>
    </row>
    <row r="76" spans="1:15" s="147" customFormat="1" ht="15.6">
      <c r="A76" s="610"/>
      <c r="B76" s="487"/>
      <c r="C76" s="488"/>
      <c r="D76" s="484"/>
      <c r="E76" s="484"/>
      <c r="F76" s="484"/>
      <c r="G76" s="484"/>
      <c r="H76" s="484"/>
      <c r="I76" s="484"/>
      <c r="J76" s="484"/>
      <c r="K76" s="484"/>
      <c r="L76" s="484"/>
      <c r="M76" s="484"/>
      <c r="N76" s="484"/>
      <c r="O76" s="611"/>
    </row>
    <row r="77" spans="1:15" s="142" customFormat="1" ht="31.2">
      <c r="A77" s="610" t="s">
        <v>15</v>
      </c>
      <c r="B77" s="655" t="s">
        <v>13522</v>
      </c>
      <c r="C77" s="483">
        <f>C79+C82+C85+C88+C91+C94+C97+C100+C103+C106+C109+C112</f>
        <v>1732385.9299999997</v>
      </c>
      <c r="D77" s="484"/>
      <c r="E77" s="484"/>
      <c r="F77" s="484"/>
      <c r="G77" s="484"/>
      <c r="H77" s="484"/>
      <c r="I77" s="484"/>
      <c r="J77" s="484"/>
      <c r="K77" s="484"/>
      <c r="L77" s="484"/>
      <c r="M77" s="484"/>
      <c r="N77" s="484"/>
      <c r="O77" s="611"/>
    </row>
    <row r="78" spans="1:15" s="2" customFormat="1" ht="15.6">
      <c r="A78" s="610"/>
      <c r="B78" s="482"/>
      <c r="C78" s="483"/>
      <c r="D78" s="484"/>
      <c r="E78" s="484"/>
      <c r="F78" s="484"/>
      <c r="G78" s="484"/>
      <c r="H78" s="484"/>
      <c r="I78" s="484"/>
      <c r="J78" s="484"/>
      <c r="K78" s="484"/>
      <c r="L78" s="484"/>
      <c r="M78" s="484"/>
      <c r="N78" s="484"/>
      <c r="O78" s="611"/>
    </row>
    <row r="79" spans="1:15" s="653" customFormat="1" ht="15.6">
      <c r="A79" s="656" t="s">
        <v>16</v>
      </c>
      <c r="B79" s="657" t="s">
        <v>9</v>
      </c>
      <c r="C79" s="492">
        <f>ORÇAMENTO!J377</f>
        <v>11163.24</v>
      </c>
      <c r="D79" s="493">
        <f t="shared" ref="D79:O79" si="18">TRUNC($C79*D80,2)</f>
        <v>11163.24</v>
      </c>
      <c r="E79" s="493">
        <f t="shared" si="18"/>
        <v>0</v>
      </c>
      <c r="F79" s="493">
        <f t="shared" si="18"/>
        <v>0</v>
      </c>
      <c r="G79" s="493">
        <f t="shared" si="18"/>
        <v>0</v>
      </c>
      <c r="H79" s="493">
        <f t="shared" si="18"/>
        <v>0</v>
      </c>
      <c r="I79" s="493">
        <f t="shared" si="18"/>
        <v>0</v>
      </c>
      <c r="J79" s="493">
        <f t="shared" si="18"/>
        <v>0</v>
      </c>
      <c r="K79" s="493">
        <f t="shared" si="18"/>
        <v>0</v>
      </c>
      <c r="L79" s="493">
        <f t="shared" si="18"/>
        <v>0</v>
      </c>
      <c r="M79" s="493">
        <f t="shared" si="18"/>
        <v>0</v>
      </c>
      <c r="N79" s="493">
        <f t="shared" si="18"/>
        <v>0</v>
      </c>
      <c r="O79" s="616">
        <f t="shared" si="18"/>
        <v>0</v>
      </c>
    </row>
    <row r="80" spans="1:15" s="147" customFormat="1" ht="15.6">
      <c r="A80" s="620"/>
      <c r="B80" s="500"/>
      <c r="C80" s="639">
        <f>C79/$Q$7</f>
        <v>2.4009477222821469E-3</v>
      </c>
      <c r="D80" s="647">
        <v>1</v>
      </c>
      <c r="E80" s="647"/>
      <c r="F80" s="647"/>
      <c r="G80" s="647"/>
      <c r="H80" s="647"/>
      <c r="I80" s="647"/>
      <c r="J80" s="647"/>
      <c r="K80" s="647"/>
      <c r="L80" s="647"/>
      <c r="M80" s="647"/>
      <c r="N80" s="647"/>
      <c r="O80" s="654"/>
    </row>
    <row r="81" spans="1:15" s="2" customFormat="1" ht="15.6">
      <c r="A81" s="610"/>
      <c r="B81" s="482"/>
      <c r="C81" s="483"/>
      <c r="D81" s="484"/>
      <c r="E81" s="484"/>
      <c r="F81" s="484"/>
      <c r="G81" s="484"/>
      <c r="H81" s="484"/>
      <c r="I81" s="484"/>
      <c r="J81" s="484"/>
      <c r="K81" s="484"/>
      <c r="L81" s="484"/>
      <c r="M81" s="484"/>
      <c r="N81" s="484"/>
      <c r="O81" s="611"/>
    </row>
    <row r="82" spans="1:15" s="653" customFormat="1" ht="15.6">
      <c r="A82" s="656" t="s">
        <v>17</v>
      </c>
      <c r="B82" s="657" t="s">
        <v>27</v>
      </c>
      <c r="C82" s="492">
        <f>ORÇAMENTO!J380</f>
        <v>69981.319999999992</v>
      </c>
      <c r="D82" s="493">
        <f t="shared" ref="D82:O82" si="19">TRUNC($C82*D83,2)</f>
        <v>34990.660000000003</v>
      </c>
      <c r="E82" s="493">
        <f t="shared" si="19"/>
        <v>34990.660000000003</v>
      </c>
      <c r="F82" s="493">
        <f t="shared" si="19"/>
        <v>0</v>
      </c>
      <c r="G82" s="493">
        <f t="shared" si="19"/>
        <v>0</v>
      </c>
      <c r="H82" s="493">
        <f t="shared" si="19"/>
        <v>0</v>
      </c>
      <c r="I82" s="493">
        <f t="shared" si="19"/>
        <v>0</v>
      </c>
      <c r="J82" s="493">
        <f t="shared" si="19"/>
        <v>0</v>
      </c>
      <c r="K82" s="493">
        <f t="shared" si="19"/>
        <v>0</v>
      </c>
      <c r="L82" s="493">
        <f t="shared" si="19"/>
        <v>0</v>
      </c>
      <c r="M82" s="493">
        <f t="shared" si="19"/>
        <v>0</v>
      </c>
      <c r="N82" s="493">
        <f t="shared" si="19"/>
        <v>0</v>
      </c>
      <c r="O82" s="616">
        <f t="shared" si="19"/>
        <v>0</v>
      </c>
    </row>
    <row r="83" spans="1:15" s="147" customFormat="1" ht="15.6">
      <c r="A83" s="620"/>
      <c r="B83" s="500"/>
      <c r="C83" s="639">
        <f>C82/$Q$7</f>
        <v>1.5051319406937236E-2</v>
      </c>
      <c r="D83" s="647">
        <v>0.5</v>
      </c>
      <c r="E83" s="647">
        <v>0.5</v>
      </c>
      <c r="F83" s="647"/>
      <c r="G83" s="647"/>
      <c r="H83" s="647"/>
      <c r="I83" s="647"/>
      <c r="J83" s="647"/>
      <c r="K83" s="647"/>
      <c r="L83" s="647"/>
      <c r="M83" s="647"/>
      <c r="N83" s="647"/>
      <c r="O83" s="654"/>
    </row>
    <row r="84" spans="1:15" s="2" customFormat="1" ht="15.6">
      <c r="A84" s="610"/>
      <c r="B84" s="482"/>
      <c r="C84" s="483"/>
      <c r="D84" s="484"/>
      <c r="E84" s="484"/>
      <c r="F84" s="484"/>
      <c r="G84" s="484"/>
      <c r="H84" s="484"/>
      <c r="I84" s="484"/>
      <c r="J84" s="484"/>
      <c r="K84" s="484"/>
      <c r="L84" s="484"/>
      <c r="M84" s="484"/>
      <c r="N84" s="484"/>
      <c r="O84" s="611"/>
    </row>
    <row r="85" spans="1:15" s="653" customFormat="1" ht="15.6">
      <c r="A85" s="656" t="s">
        <v>18</v>
      </c>
      <c r="B85" s="657" t="s">
        <v>39</v>
      </c>
      <c r="C85" s="492">
        <f>ORÇAMENTO!J385</f>
        <v>178230.63</v>
      </c>
      <c r="D85" s="493">
        <f>TRUNC($C85*D86,2)</f>
        <v>0</v>
      </c>
      <c r="E85" s="493">
        <f>TRUNC($C85*E86,2)+0.01</f>
        <v>44557.66</v>
      </c>
      <c r="F85" s="493">
        <f>TRUNC($C85*F86,2)</f>
        <v>89115.31</v>
      </c>
      <c r="G85" s="493">
        <f>TRUNC($C85*G86,2)+0.01</f>
        <v>44557.66</v>
      </c>
      <c r="H85" s="493">
        <f t="shared" ref="H85:O85" si="20">TRUNC($C85*H86,2)</f>
        <v>0</v>
      </c>
      <c r="I85" s="493">
        <f t="shared" si="20"/>
        <v>0</v>
      </c>
      <c r="J85" s="493">
        <f t="shared" si="20"/>
        <v>0</v>
      </c>
      <c r="K85" s="493">
        <f t="shared" si="20"/>
        <v>0</v>
      </c>
      <c r="L85" s="493">
        <f t="shared" si="20"/>
        <v>0</v>
      </c>
      <c r="M85" s="493">
        <f t="shared" si="20"/>
        <v>0</v>
      </c>
      <c r="N85" s="493">
        <f t="shared" si="20"/>
        <v>0</v>
      </c>
      <c r="O85" s="616">
        <f t="shared" si="20"/>
        <v>0</v>
      </c>
    </row>
    <row r="86" spans="1:15" s="147" customFormat="1" ht="15.6">
      <c r="A86" s="620"/>
      <c r="B86" s="500"/>
      <c r="C86" s="639">
        <f>C85/$Q$7</f>
        <v>3.8333174341805075E-2</v>
      </c>
      <c r="D86" s="647"/>
      <c r="E86" s="647">
        <v>0.25</v>
      </c>
      <c r="F86" s="647">
        <v>0.5</v>
      </c>
      <c r="G86" s="647">
        <v>0.25</v>
      </c>
      <c r="H86" s="647"/>
      <c r="I86" s="647"/>
      <c r="J86" s="647"/>
      <c r="K86" s="647"/>
      <c r="L86" s="647"/>
      <c r="M86" s="647"/>
      <c r="N86" s="647"/>
      <c r="O86" s="654"/>
    </row>
    <row r="87" spans="1:15" s="2" customFormat="1" ht="15.6">
      <c r="A87" s="610"/>
      <c r="B87" s="482"/>
      <c r="C87" s="483"/>
      <c r="D87" s="484"/>
      <c r="E87" s="484"/>
      <c r="F87" s="484"/>
      <c r="G87" s="484"/>
      <c r="H87" s="484"/>
      <c r="I87" s="484"/>
      <c r="J87" s="484"/>
      <c r="K87" s="484"/>
      <c r="L87" s="484"/>
      <c r="M87" s="484"/>
      <c r="N87" s="484"/>
      <c r="O87" s="611"/>
    </row>
    <row r="88" spans="1:15" s="653" customFormat="1" ht="15.6">
      <c r="A88" s="656" t="s">
        <v>222</v>
      </c>
      <c r="B88" s="657" t="s">
        <v>28</v>
      </c>
      <c r="C88" s="492">
        <f>ORÇAMENTO!J407</f>
        <v>136055.09000000003</v>
      </c>
      <c r="D88" s="493">
        <f>TRUNC($C88*D89,2)</f>
        <v>0</v>
      </c>
      <c r="E88" s="493">
        <f>TRUNC($C88*E89,2)</f>
        <v>0</v>
      </c>
      <c r="F88" s="493">
        <f>TRUNC($C88*F89,2)</f>
        <v>40816.519999999997</v>
      </c>
      <c r="G88" s="493">
        <f>TRUNC($C88*G89,2)+0.01</f>
        <v>40816.53</v>
      </c>
      <c r="H88" s="493">
        <f>TRUNC($C88*H89,2)+0.01</f>
        <v>27211.019999999997</v>
      </c>
      <c r="I88" s="493">
        <f>TRUNC($C88*I89,2)+0.01</f>
        <v>27211.019999999997</v>
      </c>
      <c r="J88" s="493">
        <f t="shared" ref="J88:O88" si="21">TRUNC($C88*J89,2)</f>
        <v>0</v>
      </c>
      <c r="K88" s="493">
        <f t="shared" si="21"/>
        <v>0</v>
      </c>
      <c r="L88" s="493">
        <f t="shared" si="21"/>
        <v>0</v>
      </c>
      <c r="M88" s="493">
        <f t="shared" si="21"/>
        <v>0</v>
      </c>
      <c r="N88" s="493">
        <f t="shared" si="21"/>
        <v>0</v>
      </c>
      <c r="O88" s="616">
        <f t="shared" si="21"/>
        <v>0</v>
      </c>
    </row>
    <row r="89" spans="1:15" s="2" customFormat="1" ht="15.6">
      <c r="A89" s="620"/>
      <c r="B89" s="500"/>
      <c r="C89" s="639">
        <f>C88/$Q$7</f>
        <v>2.9262217639358514E-2</v>
      </c>
      <c r="D89" s="647"/>
      <c r="E89" s="647"/>
      <c r="F89" s="647">
        <v>0.3</v>
      </c>
      <c r="G89" s="647">
        <v>0.3</v>
      </c>
      <c r="H89" s="647">
        <v>0.2</v>
      </c>
      <c r="I89" s="647">
        <v>0.2</v>
      </c>
      <c r="J89" s="647"/>
      <c r="K89" s="647"/>
      <c r="L89" s="647"/>
      <c r="M89" s="647"/>
      <c r="N89" s="647"/>
      <c r="O89" s="654"/>
    </row>
    <row r="90" spans="1:15" s="149" customFormat="1" ht="11.4" customHeight="1">
      <c r="A90" s="610"/>
      <c r="B90" s="482"/>
      <c r="C90" s="483"/>
      <c r="D90" s="484"/>
      <c r="E90" s="484"/>
      <c r="F90" s="484"/>
      <c r="G90" s="484"/>
      <c r="H90" s="484"/>
      <c r="I90" s="484"/>
      <c r="J90" s="484"/>
      <c r="K90" s="484"/>
      <c r="L90" s="484"/>
      <c r="M90" s="484"/>
      <c r="N90" s="484"/>
      <c r="O90" s="611"/>
    </row>
    <row r="91" spans="1:15" s="659" customFormat="1" ht="15.6">
      <c r="A91" s="656" t="s">
        <v>13984</v>
      </c>
      <c r="B91" s="657" t="s">
        <v>30</v>
      </c>
      <c r="C91" s="492">
        <f>ORÇAMENTO!J439</f>
        <v>261403.96</v>
      </c>
      <c r="D91" s="493">
        <f t="shared" ref="D91:O91" si="22">TRUNC($C91*D92,2)</f>
        <v>0</v>
      </c>
      <c r="E91" s="493">
        <f t="shared" si="22"/>
        <v>0</v>
      </c>
      <c r="F91" s="493">
        <f t="shared" si="22"/>
        <v>0</v>
      </c>
      <c r="G91" s="493">
        <f t="shared" si="22"/>
        <v>65350.99</v>
      </c>
      <c r="H91" s="493">
        <f t="shared" si="22"/>
        <v>65350.99</v>
      </c>
      <c r="I91" s="493">
        <f t="shared" si="22"/>
        <v>65350.99</v>
      </c>
      <c r="J91" s="493">
        <f t="shared" si="22"/>
        <v>65350.99</v>
      </c>
      <c r="K91" s="493">
        <f t="shared" si="22"/>
        <v>0</v>
      </c>
      <c r="L91" s="493">
        <f t="shared" si="22"/>
        <v>0</v>
      </c>
      <c r="M91" s="493">
        <f t="shared" si="22"/>
        <v>0</v>
      </c>
      <c r="N91" s="493">
        <f t="shared" si="22"/>
        <v>0</v>
      </c>
      <c r="O91" s="616">
        <f t="shared" si="22"/>
        <v>0</v>
      </c>
    </row>
    <row r="92" spans="1:15" s="2" customFormat="1" ht="15.6">
      <c r="A92" s="620"/>
      <c r="B92" s="500"/>
      <c r="C92" s="639">
        <f>C91/$Q$7</f>
        <v>5.6221781701148894E-2</v>
      </c>
      <c r="D92" s="647"/>
      <c r="E92" s="647"/>
      <c r="F92" s="647"/>
      <c r="G92" s="647">
        <v>0.25</v>
      </c>
      <c r="H92" s="647">
        <v>0.25</v>
      </c>
      <c r="I92" s="647">
        <v>0.25</v>
      </c>
      <c r="J92" s="647">
        <v>0.25</v>
      </c>
      <c r="K92" s="647"/>
      <c r="L92" s="647"/>
      <c r="M92" s="647"/>
      <c r="N92" s="647"/>
      <c r="O92" s="654"/>
    </row>
    <row r="93" spans="1:15" s="2" customFormat="1" ht="15.6">
      <c r="A93" s="610"/>
      <c r="B93" s="482"/>
      <c r="C93" s="483"/>
      <c r="D93" s="484"/>
      <c r="E93" s="484"/>
      <c r="F93" s="484"/>
      <c r="G93" s="484"/>
      <c r="H93" s="484"/>
      <c r="I93" s="484"/>
      <c r="J93" s="484"/>
      <c r="K93" s="484"/>
      <c r="L93" s="484"/>
      <c r="M93" s="484"/>
      <c r="N93" s="484"/>
      <c r="O93" s="611"/>
    </row>
    <row r="94" spans="1:15" s="653" customFormat="1" ht="15.6">
      <c r="A94" s="656" t="s">
        <v>13992</v>
      </c>
      <c r="B94" s="657" t="s">
        <v>31</v>
      </c>
      <c r="C94" s="492">
        <f>ORÇAMENTO!J450</f>
        <v>310921.62999999995</v>
      </c>
      <c r="D94" s="493">
        <f t="shared" ref="D94:I94" si="23">TRUNC($C94*D95,2)</f>
        <v>0</v>
      </c>
      <c r="E94" s="493">
        <f t="shared" si="23"/>
        <v>0</v>
      </c>
      <c r="F94" s="493">
        <f t="shared" si="23"/>
        <v>0</v>
      </c>
      <c r="G94" s="493">
        <f t="shared" si="23"/>
        <v>0</v>
      </c>
      <c r="H94" s="493">
        <f t="shared" si="23"/>
        <v>62184.32</v>
      </c>
      <c r="I94" s="493">
        <f t="shared" si="23"/>
        <v>62184.32</v>
      </c>
      <c r="J94" s="493">
        <f>TRUNC($C94*J95,2)+0.01</f>
        <v>62184.33</v>
      </c>
      <c r="K94" s="493">
        <f>TRUNC($C94*K95,2)+0.01</f>
        <v>62184.33</v>
      </c>
      <c r="L94" s="493">
        <f>TRUNC($C94*L95,2)+0.01</f>
        <v>62184.33</v>
      </c>
      <c r="M94" s="493">
        <f>TRUNC($C94*M95,2)</f>
        <v>0</v>
      </c>
      <c r="N94" s="493">
        <f>TRUNC($C94*N95,2)</f>
        <v>0</v>
      </c>
      <c r="O94" s="616">
        <f>TRUNC($C94*O95,2)</f>
        <v>0</v>
      </c>
    </row>
    <row r="95" spans="1:15" s="2" customFormat="1" ht="15.6">
      <c r="A95" s="620"/>
      <c r="B95" s="500"/>
      <c r="C95" s="639">
        <f>C94/$Q$7</f>
        <v>6.6871856141832678E-2</v>
      </c>
      <c r="D95" s="647"/>
      <c r="E95" s="647"/>
      <c r="F95" s="647"/>
      <c r="G95" s="647"/>
      <c r="H95" s="647">
        <v>0.2</v>
      </c>
      <c r="I95" s="647">
        <v>0.2</v>
      </c>
      <c r="J95" s="647">
        <v>0.2</v>
      </c>
      <c r="K95" s="647">
        <v>0.2</v>
      </c>
      <c r="L95" s="647">
        <v>0.2</v>
      </c>
      <c r="M95" s="647"/>
      <c r="N95" s="647"/>
      <c r="O95" s="654"/>
    </row>
    <row r="96" spans="1:15" s="2" customFormat="1" ht="15.6">
      <c r="A96" s="610"/>
      <c r="B96" s="482"/>
      <c r="C96" s="483"/>
      <c r="D96" s="484"/>
      <c r="E96" s="484"/>
      <c r="F96" s="484"/>
      <c r="G96" s="484"/>
      <c r="H96" s="484"/>
      <c r="I96" s="484"/>
      <c r="J96" s="484"/>
      <c r="K96" s="484"/>
      <c r="L96" s="484"/>
      <c r="M96" s="484"/>
      <c r="N96" s="484"/>
      <c r="O96" s="611"/>
    </row>
    <row r="97" spans="1:15" s="653" customFormat="1" ht="15.6">
      <c r="A97" s="656" t="s">
        <v>14004</v>
      </c>
      <c r="B97" s="657" t="s">
        <v>29</v>
      </c>
      <c r="C97" s="492">
        <f>ORÇAMENTO!J461</f>
        <v>399005.17999999993</v>
      </c>
      <c r="D97" s="493">
        <f t="shared" ref="D97:F97" si="24">TRUNC($C97*D98,2)</f>
        <v>0</v>
      </c>
      <c r="E97" s="493">
        <f t="shared" si="24"/>
        <v>0</v>
      </c>
      <c r="F97" s="493">
        <f t="shared" si="24"/>
        <v>0</v>
      </c>
      <c r="G97" s="493">
        <f>TRUNC($C97*G98,2)</f>
        <v>79801.03</v>
      </c>
      <c r="H97" s="493">
        <f>TRUNC($C97*H98,2)</f>
        <v>79801.03</v>
      </c>
      <c r="I97" s="493">
        <f>TRUNC($C97*I98,2)+0.01</f>
        <v>119701.56</v>
      </c>
      <c r="J97" s="493">
        <f>TRUNC($C97*J98,2)+0.01</f>
        <v>119701.56</v>
      </c>
      <c r="K97" s="493">
        <f>TRUNC($C97*K98,2)</f>
        <v>0</v>
      </c>
      <c r="L97" s="493">
        <f>TRUNC($C97*L98,2)</f>
        <v>0</v>
      </c>
      <c r="M97" s="493">
        <f>TRUNC($C97*M98,2)</f>
        <v>0</v>
      </c>
      <c r="N97" s="493">
        <f>TRUNC($C97*N98,2)</f>
        <v>0</v>
      </c>
      <c r="O97" s="616">
        <f>TRUNC($C97*O98,2)</f>
        <v>0</v>
      </c>
    </row>
    <row r="98" spans="1:15" s="2" customFormat="1" ht="15.6">
      <c r="A98" s="620"/>
      <c r="B98" s="500"/>
      <c r="C98" s="639">
        <f>C97/$Q$7</f>
        <v>8.5816535172564407E-2</v>
      </c>
      <c r="D98" s="647"/>
      <c r="E98" s="647"/>
      <c r="F98" s="647"/>
      <c r="G98" s="647">
        <v>0.2</v>
      </c>
      <c r="H98" s="647">
        <v>0.2</v>
      </c>
      <c r="I98" s="647">
        <v>0.3</v>
      </c>
      <c r="J98" s="647">
        <v>0.3</v>
      </c>
      <c r="K98" s="647"/>
      <c r="L98" s="647"/>
      <c r="M98" s="647"/>
      <c r="N98" s="647"/>
      <c r="O98" s="654"/>
    </row>
    <row r="99" spans="1:15" s="2" customFormat="1" ht="15.6">
      <c r="A99" s="610"/>
      <c r="B99" s="482"/>
      <c r="C99" s="483"/>
      <c r="D99" s="484"/>
      <c r="E99" s="484"/>
      <c r="F99" s="484"/>
      <c r="G99" s="484"/>
      <c r="H99" s="484"/>
      <c r="I99" s="484"/>
      <c r="J99" s="484"/>
      <c r="K99" s="484"/>
      <c r="L99" s="484"/>
      <c r="M99" s="484"/>
      <c r="N99" s="484"/>
      <c r="O99" s="611"/>
    </row>
    <row r="100" spans="1:15" s="659" customFormat="1" ht="15.6">
      <c r="A100" s="656" t="s">
        <v>14021</v>
      </c>
      <c r="B100" s="657" t="s">
        <v>32</v>
      </c>
      <c r="C100" s="492">
        <f>ORÇAMENTO!J473</f>
        <v>56468.68</v>
      </c>
      <c r="D100" s="493">
        <f t="shared" ref="D100:O100" si="25">TRUNC($C100*D101,2)</f>
        <v>0</v>
      </c>
      <c r="E100" s="493">
        <f t="shared" si="25"/>
        <v>0</v>
      </c>
      <c r="F100" s="493">
        <f t="shared" si="25"/>
        <v>0</v>
      </c>
      <c r="G100" s="493">
        <f t="shared" si="25"/>
        <v>0</v>
      </c>
      <c r="H100" s="493">
        <f t="shared" si="25"/>
        <v>0</v>
      </c>
      <c r="I100" s="493">
        <f t="shared" si="25"/>
        <v>14117.17</v>
      </c>
      <c r="J100" s="493">
        <f t="shared" si="25"/>
        <v>14117.17</v>
      </c>
      <c r="K100" s="493">
        <f t="shared" si="25"/>
        <v>14117.17</v>
      </c>
      <c r="L100" s="493">
        <f t="shared" si="25"/>
        <v>14117.17</v>
      </c>
      <c r="M100" s="493">
        <f t="shared" si="25"/>
        <v>0</v>
      </c>
      <c r="N100" s="493">
        <f t="shared" si="25"/>
        <v>0</v>
      </c>
      <c r="O100" s="616">
        <f t="shared" si="25"/>
        <v>0</v>
      </c>
    </row>
    <row r="101" spans="1:15" s="149" customFormat="1" ht="12.6" customHeight="1">
      <c r="A101" s="620"/>
      <c r="B101" s="500"/>
      <c r="C101" s="639">
        <f>C100/$Q$7</f>
        <v>1.2145071558640629E-2</v>
      </c>
      <c r="D101" s="647"/>
      <c r="E101" s="647"/>
      <c r="F101" s="647"/>
      <c r="G101" s="647"/>
      <c r="H101" s="647"/>
      <c r="I101" s="647">
        <v>0.25</v>
      </c>
      <c r="J101" s="647">
        <v>0.25</v>
      </c>
      <c r="K101" s="647">
        <v>0.25</v>
      </c>
      <c r="L101" s="647">
        <v>0.25</v>
      </c>
      <c r="M101" s="647"/>
      <c r="N101" s="647"/>
      <c r="O101" s="654"/>
    </row>
    <row r="102" spans="1:15" s="149" customFormat="1" ht="12.6" customHeight="1">
      <c r="A102" s="610"/>
      <c r="B102" s="482"/>
      <c r="C102" s="483"/>
      <c r="D102" s="484"/>
      <c r="E102" s="484"/>
      <c r="F102" s="484"/>
      <c r="G102" s="484"/>
      <c r="H102" s="484"/>
      <c r="I102" s="484"/>
      <c r="J102" s="484"/>
      <c r="K102" s="484"/>
      <c r="L102" s="484"/>
      <c r="M102" s="484"/>
      <c r="N102" s="484"/>
      <c r="O102" s="611"/>
    </row>
    <row r="103" spans="1:15" s="659" customFormat="1" ht="15.6">
      <c r="A103" s="656" t="s">
        <v>14026</v>
      </c>
      <c r="B103" s="657" t="s">
        <v>33</v>
      </c>
      <c r="C103" s="492">
        <f>ORÇAMENTO!J479</f>
        <v>143965.4</v>
      </c>
      <c r="D103" s="493">
        <f t="shared" ref="D103:O103" si="26">TRUNC($C103*D104,2)</f>
        <v>0</v>
      </c>
      <c r="E103" s="493">
        <f t="shared" si="26"/>
        <v>0</v>
      </c>
      <c r="F103" s="493">
        <f t="shared" si="26"/>
        <v>0</v>
      </c>
      <c r="G103" s="493">
        <f t="shared" si="26"/>
        <v>0</v>
      </c>
      <c r="H103" s="493">
        <f t="shared" si="26"/>
        <v>0</v>
      </c>
      <c r="I103" s="493">
        <f t="shared" si="26"/>
        <v>0</v>
      </c>
      <c r="J103" s="493">
        <f t="shared" si="26"/>
        <v>0</v>
      </c>
      <c r="K103" s="493">
        <f t="shared" si="26"/>
        <v>0</v>
      </c>
      <c r="L103" s="493">
        <f t="shared" si="26"/>
        <v>35991.35</v>
      </c>
      <c r="M103" s="493">
        <f t="shared" si="26"/>
        <v>35991.35</v>
      </c>
      <c r="N103" s="493">
        <f t="shared" si="26"/>
        <v>35991.35</v>
      </c>
      <c r="O103" s="616">
        <f t="shared" si="26"/>
        <v>35991.35</v>
      </c>
    </row>
    <row r="104" spans="1:15" s="149" customFormat="1" ht="12.6" customHeight="1">
      <c r="A104" s="620"/>
      <c r="B104" s="500"/>
      <c r="C104" s="639">
        <f>C103/$Q$7</f>
        <v>3.0963537397515253E-2</v>
      </c>
      <c r="D104" s="647"/>
      <c r="E104" s="647"/>
      <c r="F104" s="647"/>
      <c r="G104" s="647"/>
      <c r="H104" s="647"/>
      <c r="I104" s="647"/>
      <c r="J104" s="647"/>
      <c r="K104" s="647"/>
      <c r="L104" s="647">
        <v>0.25</v>
      </c>
      <c r="M104" s="647">
        <v>0.25</v>
      </c>
      <c r="N104" s="647">
        <v>0.25</v>
      </c>
      <c r="O104" s="654">
        <v>0.25</v>
      </c>
    </row>
    <row r="105" spans="1:15" s="149" customFormat="1" ht="12.6" customHeight="1">
      <c r="A105" s="610"/>
      <c r="B105" s="482"/>
      <c r="C105" s="483"/>
      <c r="D105" s="484"/>
      <c r="E105" s="484"/>
      <c r="F105" s="484"/>
      <c r="G105" s="484"/>
      <c r="H105" s="484"/>
      <c r="I105" s="484"/>
      <c r="J105" s="484"/>
      <c r="K105" s="484"/>
      <c r="L105" s="484"/>
      <c r="M105" s="484"/>
      <c r="N105" s="484"/>
      <c r="O105" s="611"/>
    </row>
    <row r="106" spans="1:15" s="659" customFormat="1" ht="15.6">
      <c r="A106" s="656" t="s">
        <v>14038</v>
      </c>
      <c r="B106" s="657" t="s">
        <v>34</v>
      </c>
      <c r="C106" s="492">
        <f>ORÇAMENTO!J492</f>
        <v>79354.84</v>
      </c>
      <c r="D106" s="493">
        <f t="shared" ref="D106:J106" si="27">TRUNC($C106*D107,2)</f>
        <v>0</v>
      </c>
      <c r="E106" s="493">
        <f t="shared" si="27"/>
        <v>0</v>
      </c>
      <c r="F106" s="493">
        <f t="shared" si="27"/>
        <v>0</v>
      </c>
      <c r="G106" s="493">
        <f t="shared" si="27"/>
        <v>0</v>
      </c>
      <c r="H106" s="493">
        <f t="shared" si="27"/>
        <v>0</v>
      </c>
      <c r="I106" s="493">
        <f t="shared" si="27"/>
        <v>0</v>
      </c>
      <c r="J106" s="493">
        <f t="shared" si="27"/>
        <v>0</v>
      </c>
      <c r="K106" s="493">
        <f>TRUNC($C106*K107,2)+0.01</f>
        <v>63483.880000000005</v>
      </c>
      <c r="L106" s="493">
        <f>TRUNC($C106*L107,2)</f>
        <v>7935.48</v>
      </c>
      <c r="M106" s="493">
        <f>TRUNC($C106*M107,2)</f>
        <v>7935.48</v>
      </c>
      <c r="N106" s="493">
        <f>TRUNC($C106*N107,2)</f>
        <v>0</v>
      </c>
      <c r="O106" s="616">
        <f>TRUNC($C106*O107,2)</f>
        <v>0</v>
      </c>
    </row>
    <row r="107" spans="1:15" s="149" customFormat="1" ht="12.6" customHeight="1">
      <c r="A107" s="620"/>
      <c r="B107" s="500"/>
      <c r="C107" s="639">
        <f>C106/$Q$7</f>
        <v>1.7067340875056361E-2</v>
      </c>
      <c r="D107" s="647"/>
      <c r="E107" s="647"/>
      <c r="F107" s="647"/>
      <c r="G107" s="647"/>
      <c r="H107" s="647"/>
      <c r="I107" s="647"/>
      <c r="J107" s="647"/>
      <c r="K107" s="647">
        <v>0.8</v>
      </c>
      <c r="L107" s="647">
        <v>0.1</v>
      </c>
      <c r="M107" s="647">
        <v>0.1</v>
      </c>
      <c r="N107" s="647"/>
      <c r="O107" s="654"/>
    </row>
    <row r="108" spans="1:15" s="149" customFormat="1" ht="12.6" customHeight="1">
      <c r="A108" s="610"/>
      <c r="B108" s="482"/>
      <c r="C108" s="483"/>
      <c r="D108" s="484"/>
      <c r="E108" s="484"/>
      <c r="F108" s="484"/>
      <c r="G108" s="484"/>
      <c r="H108" s="484"/>
      <c r="I108" s="484"/>
      <c r="J108" s="484"/>
      <c r="K108" s="484"/>
      <c r="L108" s="484"/>
      <c r="M108" s="484"/>
      <c r="N108" s="484"/>
      <c r="O108" s="611"/>
    </row>
    <row r="109" spans="1:15" s="659" customFormat="1" ht="15.6">
      <c r="A109" s="656" t="s">
        <v>14094</v>
      </c>
      <c r="B109" s="657" t="s">
        <v>38</v>
      </c>
      <c r="C109" s="492">
        <f>ORÇAMENTO!J533</f>
        <v>34576.469999999987</v>
      </c>
      <c r="D109" s="493">
        <f>TRUNC($C109*D110,2)</f>
        <v>0</v>
      </c>
      <c r="E109" s="493">
        <f>TRUNC($C109*E110,2)</f>
        <v>0</v>
      </c>
      <c r="F109" s="493">
        <f>TRUNC($C109*F110,2)</f>
        <v>0</v>
      </c>
      <c r="G109" s="493">
        <f>TRUNC($C109*G110,2)+0.01</f>
        <v>5186.4800000000005</v>
      </c>
      <c r="H109" s="493">
        <f>TRUNC($C109*H110,2)</f>
        <v>6915.29</v>
      </c>
      <c r="I109" s="493">
        <f>TRUNC($C109*I110,2)</f>
        <v>6915.29</v>
      </c>
      <c r="J109" s="493">
        <f>TRUNC($C109*J110,2)</f>
        <v>6915.29</v>
      </c>
      <c r="K109" s="493">
        <f>TRUNC($C109*K110,2)</f>
        <v>6915.29</v>
      </c>
      <c r="L109" s="493">
        <f>TRUNC($C109*L110,2)+0.01</f>
        <v>1728.83</v>
      </c>
      <c r="M109" s="493">
        <f>TRUNC($C109*M110,2)</f>
        <v>0</v>
      </c>
      <c r="N109" s="493">
        <f>TRUNC($C109*N110,2)</f>
        <v>0</v>
      </c>
      <c r="O109" s="616">
        <f>TRUNC($C109*O110,2)</f>
        <v>0</v>
      </c>
    </row>
    <row r="110" spans="1:15" s="149" customFormat="1" ht="12.6" customHeight="1">
      <c r="A110" s="620"/>
      <c r="B110" s="500"/>
      <c r="C110" s="639">
        <f>C109/$Q$7</f>
        <v>7.4365772742552294E-3</v>
      </c>
      <c r="D110" s="647"/>
      <c r="E110" s="647"/>
      <c r="F110" s="647"/>
      <c r="G110" s="647">
        <v>0.15</v>
      </c>
      <c r="H110" s="647">
        <v>0.2</v>
      </c>
      <c r="I110" s="647">
        <v>0.2</v>
      </c>
      <c r="J110" s="647">
        <v>0.2</v>
      </c>
      <c r="K110" s="647">
        <v>0.2</v>
      </c>
      <c r="L110" s="647">
        <v>0.05</v>
      </c>
      <c r="M110" s="647"/>
      <c r="N110" s="647"/>
      <c r="O110" s="654"/>
    </row>
    <row r="111" spans="1:15" s="149" customFormat="1" ht="12.6" customHeight="1">
      <c r="A111" s="610"/>
      <c r="B111" s="482"/>
      <c r="C111" s="483"/>
      <c r="D111" s="484"/>
      <c r="E111" s="484"/>
      <c r="F111" s="484"/>
      <c r="G111" s="484"/>
      <c r="H111" s="484"/>
      <c r="I111" s="484"/>
      <c r="J111" s="484"/>
      <c r="K111" s="484"/>
      <c r="L111" s="484"/>
      <c r="M111" s="484"/>
      <c r="N111" s="484"/>
      <c r="O111" s="611"/>
    </row>
    <row r="112" spans="1:15" s="659" customFormat="1" ht="15.6">
      <c r="A112" s="656" t="s">
        <v>14137</v>
      </c>
      <c r="B112" s="657" t="s">
        <v>107</v>
      </c>
      <c r="C112" s="492">
        <f>ORÇAMENTO!J571</f>
        <v>51259.490000000005</v>
      </c>
      <c r="D112" s="493">
        <f t="shared" ref="D112:O112" si="28">TRUNC($C112*D113,2)</f>
        <v>0</v>
      </c>
      <c r="E112" s="493">
        <f t="shared" si="28"/>
        <v>0</v>
      </c>
      <c r="F112" s="493">
        <f t="shared" si="28"/>
        <v>0</v>
      </c>
      <c r="G112" s="493">
        <f t="shared" si="28"/>
        <v>0</v>
      </c>
      <c r="H112" s="493">
        <f t="shared" si="28"/>
        <v>0</v>
      </c>
      <c r="I112" s="493">
        <f t="shared" si="28"/>
        <v>0</v>
      </c>
      <c r="J112" s="493">
        <f t="shared" si="28"/>
        <v>0</v>
      </c>
      <c r="K112" s="493">
        <f t="shared" si="28"/>
        <v>0</v>
      </c>
      <c r="L112" s="493">
        <f t="shared" si="28"/>
        <v>0</v>
      </c>
      <c r="M112" s="493">
        <f t="shared" si="28"/>
        <v>0</v>
      </c>
      <c r="N112" s="493">
        <f t="shared" si="28"/>
        <v>0</v>
      </c>
      <c r="O112" s="616">
        <f t="shared" si="28"/>
        <v>51259.49</v>
      </c>
    </row>
    <row r="113" spans="1:15" s="149" customFormat="1" ht="12.6" customHeight="1">
      <c r="A113" s="620"/>
      <c r="B113" s="500"/>
      <c r="C113" s="639">
        <f>C112/$Q$7</f>
        <v>1.1024698542792638E-2</v>
      </c>
      <c r="D113" s="647"/>
      <c r="E113" s="647"/>
      <c r="F113" s="647"/>
      <c r="G113" s="647"/>
      <c r="H113" s="647"/>
      <c r="I113" s="647"/>
      <c r="J113" s="647"/>
      <c r="K113" s="647"/>
      <c r="L113" s="647"/>
      <c r="M113" s="647"/>
      <c r="N113" s="647"/>
      <c r="O113" s="654">
        <v>1</v>
      </c>
    </row>
    <row r="114" spans="1:15" s="149" customFormat="1" ht="12.6" customHeight="1">
      <c r="A114" s="620"/>
      <c r="B114" s="501"/>
      <c r="C114" s="621"/>
      <c r="D114" s="502"/>
      <c r="E114" s="502"/>
      <c r="F114" s="502"/>
      <c r="G114" s="502"/>
      <c r="H114" s="502"/>
      <c r="I114" s="502"/>
      <c r="J114" s="502"/>
      <c r="K114" s="502"/>
      <c r="L114" s="502"/>
      <c r="M114" s="502"/>
      <c r="N114" s="502"/>
      <c r="O114" s="622"/>
    </row>
    <row r="115" spans="1:15" s="149" customFormat="1" ht="15.6">
      <c r="A115" s="742" t="s">
        <v>41</v>
      </c>
      <c r="B115" s="743"/>
      <c r="C115" s="498">
        <f>C10+C18+C77</f>
        <v>4649513.9800000004</v>
      </c>
      <c r="D115" s="503"/>
      <c r="E115" s="503"/>
      <c r="F115" s="503"/>
      <c r="G115" s="503"/>
      <c r="H115" s="503"/>
      <c r="I115" s="503"/>
      <c r="J115" s="503"/>
      <c r="K115" s="503"/>
      <c r="L115" s="503"/>
      <c r="M115" s="503"/>
      <c r="N115" s="503"/>
      <c r="O115" s="623"/>
    </row>
    <row r="116" spans="1:15" s="150" customFormat="1" ht="15.6">
      <c r="A116" s="742"/>
      <c r="B116" s="743"/>
      <c r="C116" s="639">
        <f>C115/$Q$7</f>
        <v>1</v>
      </c>
      <c r="D116" s="503"/>
      <c r="E116" s="504"/>
      <c r="F116" s="504"/>
      <c r="G116" s="504"/>
      <c r="H116" s="504"/>
      <c r="I116" s="504"/>
      <c r="J116" s="504"/>
      <c r="K116" s="504"/>
      <c r="L116" s="504"/>
      <c r="M116" s="504"/>
      <c r="N116" s="504"/>
      <c r="O116" s="624"/>
    </row>
    <row r="117" spans="1:15" s="2" customFormat="1" ht="15.6">
      <c r="A117" s="620"/>
      <c r="B117" s="499"/>
      <c r="C117" s="625"/>
      <c r="D117" s="503"/>
      <c r="E117" s="504"/>
      <c r="F117" s="504"/>
      <c r="G117" s="504"/>
      <c r="H117" s="504"/>
      <c r="I117" s="504"/>
      <c r="J117" s="504"/>
      <c r="K117" s="504"/>
      <c r="L117" s="504"/>
      <c r="M117" s="504"/>
      <c r="N117" s="504"/>
      <c r="O117" s="624"/>
    </row>
    <row r="118" spans="1:15" s="2" customFormat="1" ht="15.6">
      <c r="A118" s="742" t="s">
        <v>16476</v>
      </c>
      <c r="B118" s="743"/>
      <c r="C118" s="743"/>
      <c r="D118" s="626">
        <f>D12+D15+D20+D23+D26+D29+D32+D35+D38+D41+D44+D47+D50+D53+D56+D59+D62+D65+D68+D71+D74+D79+D82+D85+D88+D91+D94+D97+D100+D103+D106+D109+D112</f>
        <v>254589.00999999998</v>
      </c>
      <c r="E118" s="626">
        <f t="shared" ref="E118:N118" si="29">E12+E15+E20+E23+E26+E29+E32+E35+E38+E41+E44+E47+E50+E53+E56+E59+E62+E65+E68+E71+E74+E79+E82+E85+E88+E91+E94+E97+E100+E103+E106+E109+E112</f>
        <v>189996.61</v>
      </c>
      <c r="F118" s="626">
        <f t="shared" si="29"/>
        <v>399908.19</v>
      </c>
      <c r="G118" s="626">
        <f t="shared" si="29"/>
        <v>557480.52</v>
      </c>
      <c r="H118" s="626">
        <f t="shared" si="29"/>
        <v>669076.93000000005</v>
      </c>
      <c r="I118" s="626">
        <f t="shared" si="29"/>
        <v>750446.00000000012</v>
      </c>
      <c r="J118" s="626">
        <f t="shared" si="29"/>
        <v>634674.70000000007</v>
      </c>
      <c r="K118" s="626">
        <f t="shared" si="29"/>
        <v>506709.32</v>
      </c>
      <c r="L118" s="626">
        <f t="shared" si="29"/>
        <v>297578.79000000004</v>
      </c>
      <c r="M118" s="626">
        <f t="shared" si="29"/>
        <v>113393.96999999999</v>
      </c>
      <c r="N118" s="626">
        <f t="shared" si="29"/>
        <v>107333.45000000001</v>
      </c>
      <c r="O118" s="627">
        <f>O12+O15+O20+O23+O26+O29+O32+O35+O38+O41+O44+O47+O50+O53+O56+O59+O62+O65+O68+O71+O74+O79+O82+O85+O88+O91+O94+O97+O100+O103+O106+O109+O112</f>
        <v>168326.49</v>
      </c>
    </row>
    <row r="119" spans="1:15" ht="15.6">
      <c r="A119" s="742"/>
      <c r="B119" s="743"/>
      <c r="C119" s="743"/>
      <c r="D119" s="644">
        <f>D118/$C$115</f>
        <v>5.4756047856855776E-2</v>
      </c>
      <c r="E119" s="644">
        <f t="shared" ref="E119:O119" si="30">E118/$C$115</f>
        <v>4.0863757118975254E-2</v>
      </c>
      <c r="F119" s="644">
        <f t="shared" si="30"/>
        <v>8.601075117102884E-2</v>
      </c>
      <c r="G119" s="644">
        <f t="shared" si="30"/>
        <v>0.11990081595582168</v>
      </c>
      <c r="H119" s="644">
        <f t="shared" si="30"/>
        <v>0.14390255258464671</v>
      </c>
      <c r="I119" s="644">
        <f t="shared" si="30"/>
        <v>0.16140310648124992</v>
      </c>
      <c r="J119" s="644">
        <f t="shared" si="30"/>
        <v>0.13650345019502447</v>
      </c>
      <c r="K119" s="644">
        <f t="shared" si="30"/>
        <v>0.10898113699187113</v>
      </c>
      <c r="L119" s="644">
        <f t="shared" si="30"/>
        <v>6.400212823964882E-2</v>
      </c>
      <c r="M119" s="644">
        <f t="shared" si="30"/>
        <v>2.4388349080735526E-2</v>
      </c>
      <c r="N119" s="644">
        <f t="shared" si="30"/>
        <v>2.3084875206676979E-2</v>
      </c>
      <c r="O119" s="660">
        <f t="shared" si="30"/>
        <v>3.6203029117464869E-2</v>
      </c>
    </row>
    <row r="120" spans="1:15" ht="15.6">
      <c r="A120" s="620"/>
      <c r="B120" s="499"/>
      <c r="C120" s="625"/>
      <c r="D120" s="503"/>
      <c r="E120" s="504"/>
      <c r="F120" s="504"/>
      <c r="G120" s="504"/>
      <c r="H120" s="504"/>
      <c r="I120" s="504"/>
      <c r="J120" s="504"/>
      <c r="K120" s="504"/>
      <c r="L120" s="504"/>
      <c r="M120" s="504"/>
      <c r="N120" s="504"/>
      <c r="O120" s="624"/>
    </row>
    <row r="121" spans="1:15" ht="15.6">
      <c r="A121" s="742" t="s">
        <v>16477</v>
      </c>
      <c r="B121" s="743"/>
      <c r="C121" s="743"/>
      <c r="D121" s="626">
        <f>D118</f>
        <v>254589.00999999998</v>
      </c>
      <c r="E121" s="626">
        <f>D121+E118</f>
        <v>444585.62</v>
      </c>
      <c r="F121" s="626">
        <f t="shared" ref="F121:N121" si="31">E121+F118</f>
        <v>844493.81</v>
      </c>
      <c r="G121" s="626">
        <f t="shared" si="31"/>
        <v>1401974.33</v>
      </c>
      <c r="H121" s="626">
        <f t="shared" si="31"/>
        <v>2071051.2600000002</v>
      </c>
      <c r="I121" s="626">
        <f t="shared" si="31"/>
        <v>2821497.2600000002</v>
      </c>
      <c r="J121" s="626">
        <f t="shared" si="31"/>
        <v>3456171.9600000004</v>
      </c>
      <c r="K121" s="626">
        <f t="shared" si="31"/>
        <v>3962881.2800000003</v>
      </c>
      <c r="L121" s="626">
        <f t="shared" si="31"/>
        <v>4260460.07</v>
      </c>
      <c r="M121" s="626">
        <f t="shared" si="31"/>
        <v>4373854.04</v>
      </c>
      <c r="N121" s="626">
        <f t="shared" si="31"/>
        <v>4481187.49</v>
      </c>
      <c r="O121" s="627">
        <f>N121+O118</f>
        <v>4649513.9800000004</v>
      </c>
    </row>
    <row r="122" spans="1:15" ht="15.6">
      <c r="A122" s="742"/>
      <c r="B122" s="743"/>
      <c r="C122" s="743"/>
      <c r="D122" s="644">
        <f>D121/$C$115</f>
        <v>5.4756047856855776E-2</v>
      </c>
      <c r="E122" s="644">
        <f>E121/$C$115</f>
        <v>9.561980497583103E-2</v>
      </c>
      <c r="F122" s="644">
        <f t="shared" ref="F122:O122" si="32">F121/$C$115</f>
        <v>0.18163055614685988</v>
      </c>
      <c r="G122" s="644">
        <f t="shared" si="32"/>
        <v>0.30153137210268155</v>
      </c>
      <c r="H122" s="644">
        <f t="shared" si="32"/>
        <v>0.44543392468732829</v>
      </c>
      <c r="I122" s="644">
        <f t="shared" si="32"/>
        <v>0.60683703116857812</v>
      </c>
      <c r="J122" s="644">
        <f t="shared" si="32"/>
        <v>0.74334048136360265</v>
      </c>
      <c r="K122" s="644">
        <f t="shared" si="32"/>
        <v>0.85232161835547382</v>
      </c>
      <c r="L122" s="644">
        <f t="shared" si="32"/>
        <v>0.91632374659512261</v>
      </c>
      <c r="M122" s="644">
        <f t="shared" si="32"/>
        <v>0.94071209567585812</v>
      </c>
      <c r="N122" s="644">
        <f t="shared" si="32"/>
        <v>0.96379697088253513</v>
      </c>
      <c r="O122" s="660">
        <f t="shared" si="32"/>
        <v>1</v>
      </c>
    </row>
    <row r="123" spans="1:15" ht="15.6">
      <c r="A123" s="620"/>
      <c r="B123" s="499"/>
      <c r="C123" s="499"/>
      <c r="D123" s="628"/>
      <c r="E123" s="628"/>
      <c r="F123" s="628"/>
      <c r="G123" s="628"/>
      <c r="H123" s="628"/>
      <c r="I123" s="628"/>
      <c r="J123" s="628"/>
      <c r="K123" s="628"/>
      <c r="L123" s="628"/>
      <c r="M123" s="628"/>
      <c r="N123" s="628"/>
      <c r="O123" s="629"/>
    </row>
    <row r="124" spans="1:15" ht="15.6">
      <c r="A124" s="744" t="s">
        <v>16478</v>
      </c>
      <c r="B124" s="745"/>
      <c r="C124" s="745"/>
      <c r="D124" s="746">
        <f>SUM(D118:O118)</f>
        <v>4649513.9800000004</v>
      </c>
      <c r="E124" s="746"/>
      <c r="F124" s="746"/>
      <c r="G124" s="746"/>
      <c r="H124" s="746"/>
      <c r="I124" s="746"/>
      <c r="J124" s="746"/>
      <c r="K124" s="746"/>
      <c r="L124" s="746"/>
      <c r="M124" s="746"/>
      <c r="N124" s="746"/>
      <c r="O124" s="747"/>
    </row>
    <row r="127" spans="1:15" ht="13.2">
      <c r="D127" s="475"/>
      <c r="E127" s="475"/>
      <c r="F127" s="475"/>
      <c r="G127" s="475"/>
      <c r="H127" s="475"/>
      <c r="I127" s="475"/>
      <c r="J127" s="475"/>
      <c r="K127" s="475"/>
      <c r="L127" s="475"/>
      <c r="M127" s="475"/>
      <c r="N127" s="475"/>
      <c r="O127" s="475"/>
    </row>
    <row r="129" spans="4:15" ht="13.2">
      <c r="D129" s="475"/>
      <c r="E129" s="475"/>
      <c r="F129" s="475"/>
      <c r="G129" s="475"/>
      <c r="H129" s="475"/>
      <c r="I129" s="475"/>
      <c r="J129" s="475"/>
      <c r="K129" s="475"/>
      <c r="L129" s="475"/>
      <c r="M129" s="475"/>
      <c r="N129" s="475"/>
      <c r="O129" s="475"/>
    </row>
    <row r="131" spans="4:15" ht="13.2">
      <c r="D131" s="475"/>
      <c r="E131" s="475"/>
      <c r="F131" s="475"/>
      <c r="G131" s="475"/>
      <c r="H131" s="475"/>
      <c r="I131" s="475"/>
      <c r="J131" s="475"/>
      <c r="K131" s="475"/>
      <c r="L131" s="475"/>
      <c r="M131" s="475"/>
      <c r="N131" s="475"/>
      <c r="O131" s="475"/>
    </row>
    <row r="133" spans="4:15" ht="13.2">
      <c r="D133" s="475"/>
      <c r="E133" s="475"/>
      <c r="F133" s="475"/>
      <c r="G133" s="475"/>
      <c r="H133" s="475"/>
      <c r="I133" s="475"/>
      <c r="J133" s="475"/>
      <c r="K133" s="475"/>
      <c r="L133" s="475"/>
      <c r="M133" s="475"/>
      <c r="N133" s="475"/>
      <c r="O133" s="475"/>
    </row>
  </sheetData>
  <mergeCells count="13">
    <mergeCell ref="A1:O1"/>
    <mergeCell ref="A115:B116"/>
    <mergeCell ref="A118:C119"/>
    <mergeCell ref="A121:C122"/>
    <mergeCell ref="A124:C124"/>
    <mergeCell ref="D124:O124"/>
    <mergeCell ref="A7:A8"/>
    <mergeCell ref="B7:B8"/>
    <mergeCell ref="C7:C8"/>
    <mergeCell ref="A4:J4"/>
    <mergeCell ref="A5:J5"/>
    <mergeCell ref="D7:O7"/>
    <mergeCell ref="A3:O3"/>
  </mergeCells>
  <printOptions horizontalCentered="1"/>
  <pageMargins left="0.23622047244094491" right="0.23622047244094491" top="0.74803149606299213" bottom="0.74803149606299213" header="0.31496062992125984" footer="0.31496062992125984"/>
  <pageSetup paperSize="9" scale="40" orientation="landscape" r:id="rId1"/>
  <headerFooter>
    <oddHeader>&amp;C&amp;G</oddHeader>
    <oddFooter>&amp;R&amp;"Arial,Normal"&amp;8Pág. &amp;P de &amp;N</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0457F-3235-447E-9336-C8A887642AD4}">
  <dimension ref="A1:G83"/>
  <sheetViews>
    <sheetView workbookViewId="0">
      <selection activeCell="A5" sqref="A5:G5"/>
    </sheetView>
  </sheetViews>
  <sheetFormatPr defaultRowHeight="14.4"/>
  <cols>
    <col min="1" max="1" width="25.6640625" customWidth="1"/>
    <col min="2" max="2" width="23.6640625" customWidth="1"/>
    <col min="3" max="3" width="23.109375" customWidth="1"/>
    <col min="4" max="4" width="22.5546875" customWidth="1"/>
    <col min="5" max="5" width="9.77734375" bestFit="1" customWidth="1"/>
  </cols>
  <sheetData>
    <row r="1" spans="1:7" ht="15.6">
      <c r="A1" s="842" t="s">
        <v>119</v>
      </c>
      <c r="B1" s="843"/>
      <c r="C1" s="843"/>
      <c r="D1" s="843"/>
      <c r="E1" s="843"/>
      <c r="F1" s="843"/>
      <c r="G1" s="844"/>
    </row>
    <row r="2" spans="1:7">
      <c r="A2" s="15"/>
      <c r="B2" s="15"/>
      <c r="C2" s="15"/>
      <c r="D2" s="15"/>
      <c r="E2" s="15"/>
      <c r="F2" s="15"/>
      <c r="G2" s="15"/>
    </row>
    <row r="3" spans="1:7" ht="31.2" customHeight="1">
      <c r="A3" s="845" t="s">
        <v>16459</v>
      </c>
      <c r="B3" s="845"/>
      <c r="C3" s="845"/>
      <c r="D3" s="845"/>
      <c r="E3" s="845"/>
      <c r="F3" s="845"/>
      <c r="G3" s="845"/>
    </row>
    <row r="4" spans="1:7">
      <c r="A4" s="845" t="s">
        <v>16458</v>
      </c>
      <c r="B4" s="845"/>
      <c r="C4" s="845"/>
      <c r="D4" s="845"/>
      <c r="E4" s="845"/>
      <c r="F4" s="845"/>
      <c r="G4" s="845"/>
    </row>
    <row r="5" spans="1:7">
      <c r="A5" s="845" t="s">
        <v>16461</v>
      </c>
      <c r="B5" s="845"/>
      <c r="C5" s="845"/>
      <c r="D5" s="845"/>
      <c r="E5" s="845"/>
      <c r="F5" s="845"/>
      <c r="G5" s="845"/>
    </row>
    <row r="6" spans="1:7">
      <c r="A6" s="14"/>
      <c r="B6" s="290"/>
      <c r="C6" s="290"/>
      <c r="D6" s="290"/>
      <c r="E6" s="290"/>
      <c r="F6" s="15"/>
      <c r="G6" s="15"/>
    </row>
    <row r="7" spans="1:7">
      <c r="A7" s="821" t="s">
        <v>16331</v>
      </c>
      <c r="B7" s="822"/>
      <c r="C7" s="822"/>
      <c r="D7" s="822"/>
      <c r="E7" s="822"/>
      <c r="F7" s="822"/>
      <c r="G7" s="823"/>
    </row>
    <row r="8" spans="1:7">
      <c r="A8" s="824"/>
      <c r="B8" s="825"/>
      <c r="C8" s="825"/>
      <c r="D8" s="825"/>
      <c r="E8" s="825"/>
      <c r="F8" s="825"/>
      <c r="G8" s="826"/>
    </row>
    <row r="9" spans="1:7">
      <c r="A9" s="827" t="s">
        <v>16333</v>
      </c>
      <c r="B9" s="828"/>
      <c r="C9" s="833" t="s">
        <v>13483</v>
      </c>
      <c r="D9" s="835" t="s">
        <v>16328</v>
      </c>
      <c r="E9" s="835"/>
      <c r="F9" s="835"/>
      <c r="G9" s="836"/>
    </row>
    <row r="10" spans="1:7">
      <c r="A10" s="829"/>
      <c r="B10" s="830"/>
      <c r="C10" s="834"/>
      <c r="D10" s="837"/>
      <c r="E10" s="837"/>
      <c r="F10" s="838"/>
      <c r="G10" s="839"/>
    </row>
    <row r="11" spans="1:7">
      <c r="A11" s="829"/>
      <c r="B11" s="830"/>
      <c r="C11" s="319" t="s">
        <v>13484</v>
      </c>
      <c r="D11" s="320" t="s">
        <v>211</v>
      </c>
      <c r="E11" s="840" t="s">
        <v>13485</v>
      </c>
      <c r="F11" s="841">
        <f>G18</f>
        <v>102.44891891891892</v>
      </c>
      <c r="G11" s="841"/>
    </row>
    <row r="12" spans="1:7">
      <c r="A12" s="831"/>
      <c r="B12" s="832"/>
      <c r="C12" s="319" t="s">
        <v>13486</v>
      </c>
      <c r="D12" s="320">
        <v>1</v>
      </c>
      <c r="E12" s="840"/>
      <c r="F12" s="841"/>
      <c r="G12" s="841"/>
    </row>
    <row r="13" spans="1:7">
      <c r="A13" s="314"/>
      <c r="B13" s="315"/>
      <c r="C13" s="316"/>
      <c r="D13" s="317"/>
      <c r="E13" s="318"/>
      <c r="F13" s="818" t="s">
        <v>113</v>
      </c>
      <c r="G13" s="818"/>
    </row>
    <row r="14" spans="1:7" ht="27.6">
      <c r="A14" s="321" t="s">
        <v>16299</v>
      </c>
      <c r="B14" s="322" t="s">
        <v>16300</v>
      </c>
      <c r="C14" s="323" t="s">
        <v>16301</v>
      </c>
      <c r="D14" s="324" t="s">
        <v>16302</v>
      </c>
      <c r="E14" s="325" t="s">
        <v>16303</v>
      </c>
      <c r="F14" s="325" t="s">
        <v>16304</v>
      </c>
      <c r="G14" s="326" t="s">
        <v>16305</v>
      </c>
    </row>
    <row r="15" spans="1:7">
      <c r="A15" s="327" t="s">
        <v>16306</v>
      </c>
      <c r="B15" s="328" t="s">
        <v>16323</v>
      </c>
      <c r="C15" s="329" t="s">
        <v>16322</v>
      </c>
      <c r="D15" s="330">
        <v>74</v>
      </c>
      <c r="E15" s="331">
        <v>6327</v>
      </c>
      <c r="F15" s="332">
        <v>1254.22</v>
      </c>
      <c r="G15" s="333">
        <f>(E15+F15)/D15</f>
        <v>102.44891891891892</v>
      </c>
    </row>
    <row r="16" spans="1:7">
      <c r="A16" s="327" t="s">
        <v>16307</v>
      </c>
      <c r="B16" s="328" t="s">
        <v>16324</v>
      </c>
      <c r="C16" s="329" t="s">
        <v>16325</v>
      </c>
      <c r="D16" s="330">
        <v>74</v>
      </c>
      <c r="E16" s="331">
        <v>8343.5</v>
      </c>
      <c r="F16" s="332">
        <v>20</v>
      </c>
      <c r="G16" s="333">
        <f>(E16+F16)/D16</f>
        <v>113.02027027027027</v>
      </c>
    </row>
    <row r="17" spans="1:7" ht="27.6">
      <c r="A17" s="327" t="s">
        <v>16308</v>
      </c>
      <c r="B17" s="328" t="s">
        <v>16327</v>
      </c>
      <c r="C17" s="329" t="s">
        <v>16326</v>
      </c>
      <c r="D17" s="330">
        <v>74</v>
      </c>
      <c r="E17" s="331">
        <v>22407.200000000001</v>
      </c>
      <c r="F17" s="332">
        <v>6349.62</v>
      </c>
      <c r="G17" s="333">
        <f>(E17+F17)/D17</f>
        <v>388.60567567567568</v>
      </c>
    </row>
    <row r="18" spans="1:7">
      <c r="A18" s="334"/>
      <c r="B18" s="335"/>
      <c r="C18" s="335"/>
      <c r="D18" s="335"/>
      <c r="E18" s="819" t="s">
        <v>16309</v>
      </c>
      <c r="F18" s="820"/>
      <c r="G18" s="336">
        <f>MIN(G15:G17)</f>
        <v>102.44891891891892</v>
      </c>
    </row>
    <row r="19" spans="1:7">
      <c r="A19" s="14"/>
      <c r="B19" s="290"/>
      <c r="C19" s="290"/>
      <c r="D19" s="290"/>
      <c r="E19" s="290"/>
      <c r="F19" s="15"/>
      <c r="G19" s="15"/>
    </row>
    <row r="20" spans="1:7" s="12" customFormat="1">
      <c r="A20" s="846" t="s">
        <v>16329</v>
      </c>
      <c r="B20" s="847"/>
      <c r="C20" s="847"/>
      <c r="D20" s="847"/>
      <c r="E20" s="847"/>
      <c r="F20" s="847"/>
      <c r="G20" s="848"/>
    </row>
    <row r="21" spans="1:7" s="12" customFormat="1">
      <c r="A21" s="849"/>
      <c r="B21" s="850"/>
      <c r="C21" s="850"/>
      <c r="D21" s="850"/>
      <c r="E21" s="850"/>
      <c r="F21" s="850"/>
      <c r="G21" s="851"/>
    </row>
    <row r="22" spans="1:7" s="12" customFormat="1">
      <c r="A22" s="855" t="s">
        <v>16334</v>
      </c>
      <c r="B22" s="856"/>
      <c r="C22" s="861" t="s">
        <v>13483</v>
      </c>
      <c r="D22" s="835" t="s">
        <v>16330</v>
      </c>
      <c r="E22" s="835"/>
      <c r="F22" s="835"/>
      <c r="G22" s="836"/>
    </row>
    <row r="23" spans="1:7" s="12" customFormat="1">
      <c r="A23" s="857"/>
      <c r="B23" s="858"/>
      <c r="C23" s="862"/>
      <c r="D23" s="837"/>
      <c r="E23" s="837"/>
      <c r="F23" s="838"/>
      <c r="G23" s="839"/>
    </row>
    <row r="24" spans="1:7" s="12" customFormat="1">
      <c r="A24" s="857"/>
      <c r="B24" s="858"/>
      <c r="C24" s="291" t="s">
        <v>13484</v>
      </c>
      <c r="D24" s="292" t="s">
        <v>211</v>
      </c>
      <c r="E24" s="863" t="s">
        <v>13485</v>
      </c>
      <c r="F24" s="864">
        <f>G31</f>
        <v>121.88333333333333</v>
      </c>
      <c r="G24" s="864"/>
    </row>
    <row r="25" spans="1:7" s="12" customFormat="1">
      <c r="A25" s="859"/>
      <c r="B25" s="860"/>
      <c r="C25" s="291" t="s">
        <v>13486</v>
      </c>
      <c r="D25" s="292">
        <v>1</v>
      </c>
      <c r="E25" s="863"/>
      <c r="F25" s="864"/>
      <c r="G25" s="864"/>
    </row>
    <row r="26" spans="1:7" s="12" customFormat="1">
      <c r="A26" s="293"/>
      <c r="B26" s="294"/>
      <c r="C26" s="295"/>
      <c r="D26" s="296"/>
      <c r="E26" s="297"/>
      <c r="F26" s="852" t="s">
        <v>113</v>
      </c>
      <c r="G26" s="852"/>
    </row>
    <row r="27" spans="1:7" s="12" customFormat="1" ht="27.6">
      <c r="A27" s="298" t="s">
        <v>16299</v>
      </c>
      <c r="B27" s="299" t="s">
        <v>16300</v>
      </c>
      <c r="C27" s="300" t="s">
        <v>16301</v>
      </c>
      <c r="D27" s="301" t="s">
        <v>16302</v>
      </c>
      <c r="E27" s="302" t="s">
        <v>16303</v>
      </c>
      <c r="F27" s="302" t="s">
        <v>16304</v>
      </c>
      <c r="G27" s="303" t="s">
        <v>16305</v>
      </c>
    </row>
    <row r="28" spans="1:7" s="12" customFormat="1" ht="27.6">
      <c r="A28" s="304" t="s">
        <v>16306</v>
      </c>
      <c r="B28" s="305" t="s">
        <v>16310</v>
      </c>
      <c r="C28" s="306" t="s">
        <v>16313</v>
      </c>
      <c r="D28" s="307">
        <v>3</v>
      </c>
      <c r="E28" s="308">
        <v>485.1</v>
      </c>
      <c r="F28" s="309">
        <v>211.59</v>
      </c>
      <c r="G28" s="310">
        <f>(E28+F28)/D28</f>
        <v>232.23000000000002</v>
      </c>
    </row>
    <row r="29" spans="1:7" s="337" customFormat="1" ht="27.6">
      <c r="A29" s="304" t="s">
        <v>16307</v>
      </c>
      <c r="B29" s="305" t="s">
        <v>16311</v>
      </c>
      <c r="C29" s="306" t="s">
        <v>16314</v>
      </c>
      <c r="D29" s="307">
        <v>3</v>
      </c>
      <c r="E29" s="308">
        <v>287.7</v>
      </c>
      <c r="F29" s="309">
        <v>298.29000000000002</v>
      </c>
      <c r="G29" s="310">
        <f>(E29+F29)/D29</f>
        <v>195.33</v>
      </c>
    </row>
    <row r="30" spans="1:7" s="12" customFormat="1">
      <c r="A30" s="304" t="s">
        <v>16308</v>
      </c>
      <c r="B30" s="305" t="s">
        <v>16312</v>
      </c>
      <c r="C30" s="306" t="s">
        <v>16315</v>
      </c>
      <c r="D30" s="307">
        <v>3</v>
      </c>
      <c r="E30" s="308">
        <v>299.70999999999998</v>
      </c>
      <c r="F30" s="309">
        <v>65.94</v>
      </c>
      <c r="G30" s="310">
        <f>(E30+F30)/D30</f>
        <v>121.88333333333333</v>
      </c>
    </row>
    <row r="31" spans="1:7" s="12" customFormat="1">
      <c r="A31" s="311"/>
      <c r="B31" s="312"/>
      <c r="C31" s="312"/>
      <c r="D31" s="312"/>
      <c r="E31" s="853" t="s">
        <v>16309</v>
      </c>
      <c r="F31" s="854"/>
      <c r="G31" s="313">
        <f>MIN(G28:G30)</f>
        <v>121.88333333333333</v>
      </c>
    </row>
    <row r="33" spans="1:7">
      <c r="A33" s="821" t="s">
        <v>16336</v>
      </c>
      <c r="B33" s="822"/>
      <c r="C33" s="822"/>
      <c r="D33" s="822"/>
      <c r="E33" s="822"/>
      <c r="F33" s="822"/>
      <c r="G33" s="823"/>
    </row>
    <row r="34" spans="1:7">
      <c r="A34" s="824"/>
      <c r="B34" s="825"/>
      <c r="C34" s="825"/>
      <c r="D34" s="825"/>
      <c r="E34" s="825"/>
      <c r="F34" s="825"/>
      <c r="G34" s="826"/>
    </row>
    <row r="35" spans="1:7">
      <c r="A35" s="827" t="s">
        <v>16337</v>
      </c>
      <c r="B35" s="828"/>
      <c r="C35" s="833" t="s">
        <v>13483</v>
      </c>
      <c r="D35" s="835" t="s">
        <v>16338</v>
      </c>
      <c r="E35" s="835"/>
      <c r="F35" s="835"/>
      <c r="G35" s="836"/>
    </row>
    <row r="36" spans="1:7">
      <c r="A36" s="829"/>
      <c r="B36" s="830"/>
      <c r="C36" s="834"/>
      <c r="D36" s="837"/>
      <c r="E36" s="837"/>
      <c r="F36" s="838"/>
      <c r="G36" s="839"/>
    </row>
    <row r="37" spans="1:7">
      <c r="A37" s="829"/>
      <c r="B37" s="830"/>
      <c r="C37" s="319" t="s">
        <v>13484</v>
      </c>
      <c r="D37" s="320" t="s">
        <v>211</v>
      </c>
      <c r="E37" s="840" t="s">
        <v>13485</v>
      </c>
      <c r="F37" s="841">
        <f>G44</f>
        <v>318.04999999999995</v>
      </c>
      <c r="G37" s="841"/>
    </row>
    <row r="38" spans="1:7">
      <c r="A38" s="831"/>
      <c r="B38" s="832"/>
      <c r="C38" s="319" t="s">
        <v>13486</v>
      </c>
      <c r="D38" s="320">
        <v>1</v>
      </c>
      <c r="E38" s="840"/>
      <c r="F38" s="841"/>
      <c r="G38" s="841"/>
    </row>
    <row r="39" spans="1:7">
      <c r="A39" s="339"/>
      <c r="B39" s="340"/>
      <c r="C39" s="341"/>
      <c r="D39" s="342"/>
      <c r="E39" s="343"/>
      <c r="F39" s="818" t="s">
        <v>113</v>
      </c>
      <c r="G39" s="818"/>
    </row>
    <row r="40" spans="1:7" ht="27.6">
      <c r="A40" s="321" t="s">
        <v>16299</v>
      </c>
      <c r="B40" s="322" t="s">
        <v>16300</v>
      </c>
      <c r="C40" s="323" t="s">
        <v>16301</v>
      </c>
      <c r="D40" s="324" t="s">
        <v>16302</v>
      </c>
      <c r="E40" s="325" t="s">
        <v>16303</v>
      </c>
      <c r="F40" s="325" t="s">
        <v>16304</v>
      </c>
      <c r="G40" s="326" t="s">
        <v>16305</v>
      </c>
    </row>
    <row r="41" spans="1:7" ht="27.6">
      <c r="A41" s="327" t="s">
        <v>16306</v>
      </c>
      <c r="B41" s="328" t="s">
        <v>16340</v>
      </c>
      <c r="C41" s="329" t="s">
        <v>16339</v>
      </c>
      <c r="D41" s="330">
        <v>1</v>
      </c>
      <c r="E41" s="331">
        <v>359.95</v>
      </c>
      <c r="F41" s="332">
        <v>35.47</v>
      </c>
      <c r="G41" s="333">
        <f>(E41+F41)/D41</f>
        <v>395.41999999999996</v>
      </c>
    </row>
    <row r="42" spans="1:7">
      <c r="A42" s="327" t="s">
        <v>16307</v>
      </c>
      <c r="B42" s="328" t="s">
        <v>16341</v>
      </c>
      <c r="C42" s="329" t="s">
        <v>16342</v>
      </c>
      <c r="D42" s="330">
        <v>1</v>
      </c>
      <c r="E42" s="331">
        <v>282.08</v>
      </c>
      <c r="F42" s="332">
        <v>35.97</v>
      </c>
      <c r="G42" s="333">
        <f>(E42+F42)/D42</f>
        <v>318.04999999999995</v>
      </c>
    </row>
    <row r="43" spans="1:7" ht="27.6">
      <c r="A43" s="327" t="s">
        <v>16308</v>
      </c>
      <c r="B43" s="328" t="s">
        <v>16343</v>
      </c>
      <c r="C43" s="329" t="s">
        <v>16361</v>
      </c>
      <c r="D43" s="330">
        <v>1</v>
      </c>
      <c r="E43" s="331">
        <v>659.9</v>
      </c>
      <c r="F43" s="332">
        <v>0</v>
      </c>
      <c r="G43" s="333">
        <f>(E43+F43)/D43</f>
        <v>659.9</v>
      </c>
    </row>
    <row r="44" spans="1:7">
      <c r="A44" s="338"/>
      <c r="B44" s="335"/>
      <c r="C44" s="335"/>
      <c r="D44" s="335"/>
      <c r="E44" s="819" t="s">
        <v>16309</v>
      </c>
      <c r="F44" s="820"/>
      <c r="G44" s="336">
        <f>MIN(G41:G43)</f>
        <v>318.04999999999995</v>
      </c>
    </row>
    <row r="46" spans="1:7">
      <c r="A46" s="821" t="s">
        <v>16358</v>
      </c>
      <c r="B46" s="822"/>
      <c r="C46" s="822"/>
      <c r="D46" s="822"/>
      <c r="E46" s="822"/>
      <c r="F46" s="822"/>
      <c r="G46" s="823"/>
    </row>
    <row r="47" spans="1:7">
      <c r="A47" s="824"/>
      <c r="B47" s="825"/>
      <c r="C47" s="825"/>
      <c r="D47" s="825"/>
      <c r="E47" s="825"/>
      <c r="F47" s="825"/>
      <c r="G47" s="826"/>
    </row>
    <row r="48" spans="1:7">
      <c r="A48" s="827" t="s">
        <v>16355</v>
      </c>
      <c r="B48" s="828"/>
      <c r="C48" s="833" t="s">
        <v>13483</v>
      </c>
      <c r="D48" s="835" t="s">
        <v>16354</v>
      </c>
      <c r="E48" s="835"/>
      <c r="F48" s="835"/>
      <c r="G48" s="836"/>
    </row>
    <row r="49" spans="1:7">
      <c r="A49" s="829"/>
      <c r="B49" s="830"/>
      <c r="C49" s="834"/>
      <c r="D49" s="837"/>
      <c r="E49" s="837"/>
      <c r="F49" s="838"/>
      <c r="G49" s="839"/>
    </row>
    <row r="50" spans="1:7">
      <c r="A50" s="829"/>
      <c r="B50" s="830"/>
      <c r="C50" s="319" t="s">
        <v>13484</v>
      </c>
      <c r="D50" s="320" t="s">
        <v>211</v>
      </c>
      <c r="E50" s="840" t="s">
        <v>13485</v>
      </c>
      <c r="F50" s="841">
        <f>G57</f>
        <v>98.23</v>
      </c>
      <c r="G50" s="841"/>
    </row>
    <row r="51" spans="1:7">
      <c r="A51" s="831"/>
      <c r="B51" s="832"/>
      <c r="C51" s="319" t="s">
        <v>13486</v>
      </c>
      <c r="D51" s="320">
        <v>1</v>
      </c>
      <c r="E51" s="840"/>
      <c r="F51" s="841"/>
      <c r="G51" s="841"/>
    </row>
    <row r="52" spans="1:7">
      <c r="A52" s="339"/>
      <c r="B52" s="340"/>
      <c r="C52" s="341"/>
      <c r="D52" s="342"/>
      <c r="E52" s="343"/>
      <c r="F52" s="818" t="s">
        <v>113</v>
      </c>
      <c r="G52" s="818"/>
    </row>
    <row r="53" spans="1:7" ht="27.6">
      <c r="A53" s="321" t="s">
        <v>16299</v>
      </c>
      <c r="B53" s="322" t="s">
        <v>16300</v>
      </c>
      <c r="C53" s="323" t="s">
        <v>16301</v>
      </c>
      <c r="D53" s="324" t="s">
        <v>16302</v>
      </c>
      <c r="E53" s="325" t="s">
        <v>16303</v>
      </c>
      <c r="F53" s="325" t="s">
        <v>16304</v>
      </c>
      <c r="G53" s="326" t="s">
        <v>16305</v>
      </c>
    </row>
    <row r="54" spans="1:7">
      <c r="A54" s="327" t="s">
        <v>16306</v>
      </c>
      <c r="B54" s="328" t="s">
        <v>16357</v>
      </c>
      <c r="C54" s="329" t="s">
        <v>16356</v>
      </c>
      <c r="D54" s="330">
        <v>2</v>
      </c>
      <c r="E54" s="331">
        <v>341.81</v>
      </c>
      <c r="F54" s="332">
        <v>75.25</v>
      </c>
      <c r="G54" s="333">
        <f>(E54+F54)/D54</f>
        <v>208.53</v>
      </c>
    </row>
    <row r="55" spans="1:7" s="337" customFormat="1" ht="27.6">
      <c r="A55" s="327" t="s">
        <v>16307</v>
      </c>
      <c r="B55" s="328" t="s">
        <v>16360</v>
      </c>
      <c r="C55" s="329" t="s">
        <v>16359</v>
      </c>
      <c r="D55" s="330">
        <v>2</v>
      </c>
      <c r="E55" s="331">
        <v>197.81</v>
      </c>
      <c r="F55" s="332">
        <v>0</v>
      </c>
      <c r="G55" s="333">
        <f>(E55+F55)/D55</f>
        <v>98.905000000000001</v>
      </c>
    </row>
    <row r="56" spans="1:7" ht="27.6">
      <c r="A56" s="327" t="s">
        <v>16308</v>
      </c>
      <c r="B56" s="328" t="s">
        <v>16343</v>
      </c>
      <c r="C56" s="329" t="s">
        <v>16361</v>
      </c>
      <c r="D56" s="330">
        <v>2</v>
      </c>
      <c r="E56" s="331">
        <v>196.46</v>
      </c>
      <c r="F56" s="332">
        <v>0</v>
      </c>
      <c r="G56" s="333">
        <f>(E56+F56)/D56</f>
        <v>98.23</v>
      </c>
    </row>
    <row r="57" spans="1:7">
      <c r="A57" s="334"/>
      <c r="B57" s="335"/>
      <c r="C57" s="335"/>
      <c r="D57" s="335"/>
      <c r="E57" s="819" t="s">
        <v>16309</v>
      </c>
      <c r="F57" s="820"/>
      <c r="G57" s="336">
        <f>MIN(G54:G56)</f>
        <v>98.23</v>
      </c>
    </row>
    <row r="59" spans="1:7">
      <c r="A59" s="821" t="s">
        <v>16366</v>
      </c>
      <c r="B59" s="822"/>
      <c r="C59" s="822"/>
      <c r="D59" s="822"/>
      <c r="E59" s="822"/>
      <c r="F59" s="822"/>
      <c r="G59" s="823"/>
    </row>
    <row r="60" spans="1:7">
      <c r="A60" s="824"/>
      <c r="B60" s="825"/>
      <c r="C60" s="825"/>
      <c r="D60" s="825"/>
      <c r="E60" s="825"/>
      <c r="F60" s="825"/>
      <c r="G60" s="826"/>
    </row>
    <row r="61" spans="1:7">
      <c r="A61" s="827" t="s">
        <v>16367</v>
      </c>
      <c r="B61" s="828"/>
      <c r="C61" s="833" t="s">
        <v>13483</v>
      </c>
      <c r="D61" s="835" t="s">
        <v>16366</v>
      </c>
      <c r="E61" s="835"/>
      <c r="F61" s="835"/>
      <c r="G61" s="836"/>
    </row>
    <row r="62" spans="1:7">
      <c r="A62" s="829"/>
      <c r="B62" s="830"/>
      <c r="C62" s="834"/>
      <c r="D62" s="837"/>
      <c r="E62" s="837"/>
      <c r="F62" s="838"/>
      <c r="G62" s="839"/>
    </row>
    <row r="63" spans="1:7">
      <c r="A63" s="829"/>
      <c r="B63" s="830"/>
      <c r="C63" s="319" t="s">
        <v>13484</v>
      </c>
      <c r="D63" s="320" t="s">
        <v>211</v>
      </c>
      <c r="E63" s="840" t="s">
        <v>13485</v>
      </c>
      <c r="F63" s="841">
        <f>G70</f>
        <v>35.199999999999996</v>
      </c>
      <c r="G63" s="841"/>
    </row>
    <row r="64" spans="1:7">
      <c r="A64" s="831"/>
      <c r="B64" s="832"/>
      <c r="C64" s="319" t="s">
        <v>13486</v>
      </c>
      <c r="D64" s="320">
        <v>1</v>
      </c>
      <c r="E64" s="840"/>
      <c r="F64" s="841"/>
      <c r="G64" s="841"/>
    </row>
    <row r="65" spans="1:7">
      <c r="A65" s="314"/>
      <c r="B65" s="315"/>
      <c r="C65" s="341"/>
      <c r="D65" s="342"/>
      <c r="E65" s="343"/>
      <c r="F65" s="818" t="s">
        <v>113</v>
      </c>
      <c r="G65" s="818"/>
    </row>
    <row r="66" spans="1:7" ht="27.6">
      <c r="A66" s="321" t="s">
        <v>16299</v>
      </c>
      <c r="B66" s="322" t="s">
        <v>16300</v>
      </c>
      <c r="C66" s="323" t="s">
        <v>16301</v>
      </c>
      <c r="D66" s="324" t="s">
        <v>16302</v>
      </c>
      <c r="E66" s="325" t="s">
        <v>16303</v>
      </c>
      <c r="F66" s="325" t="s">
        <v>16304</v>
      </c>
      <c r="G66" s="326" t="s">
        <v>16305</v>
      </c>
    </row>
    <row r="67" spans="1:7">
      <c r="A67" s="327" t="s">
        <v>16306</v>
      </c>
      <c r="B67" s="328" t="s">
        <v>16369</v>
      </c>
      <c r="C67" s="329" t="s">
        <v>16368</v>
      </c>
      <c r="D67" s="330">
        <v>6</v>
      </c>
      <c r="E67" s="331">
        <v>370.5</v>
      </c>
      <c r="F67" s="332">
        <v>118.26</v>
      </c>
      <c r="G67" s="333">
        <f>(E67+F67)/D67</f>
        <v>81.459999999999994</v>
      </c>
    </row>
    <row r="68" spans="1:7">
      <c r="A68" s="327" t="s">
        <v>16307</v>
      </c>
      <c r="B68" s="328" t="s">
        <v>16370</v>
      </c>
      <c r="C68" s="329" t="s">
        <v>16371</v>
      </c>
      <c r="D68" s="330">
        <v>6</v>
      </c>
      <c r="E68" s="331">
        <v>671.7</v>
      </c>
      <c r="F68" s="332">
        <v>108.82</v>
      </c>
      <c r="G68" s="333">
        <f>(E68+F68)/D68</f>
        <v>130.08666666666667</v>
      </c>
    </row>
    <row r="69" spans="1:7" ht="27.6">
      <c r="A69" s="327" t="s">
        <v>16308</v>
      </c>
      <c r="B69" s="328" t="s">
        <v>16343</v>
      </c>
      <c r="C69" s="329" t="s">
        <v>16361</v>
      </c>
      <c r="D69" s="330">
        <v>6</v>
      </c>
      <c r="E69" s="331">
        <v>211.2</v>
      </c>
      <c r="F69" s="332">
        <v>0</v>
      </c>
      <c r="G69" s="333">
        <f>(E69+F69)/D69</f>
        <v>35.199999999999996</v>
      </c>
    </row>
    <row r="70" spans="1:7">
      <c r="A70" s="334"/>
      <c r="B70" s="335"/>
      <c r="C70" s="335"/>
      <c r="D70" s="335"/>
      <c r="E70" s="819" t="s">
        <v>16309</v>
      </c>
      <c r="F70" s="820"/>
      <c r="G70" s="336">
        <f>MIN(G67:G69)</f>
        <v>35.199999999999996</v>
      </c>
    </row>
    <row r="72" spans="1:7">
      <c r="A72" s="821" t="s">
        <v>16373</v>
      </c>
      <c r="B72" s="822"/>
      <c r="C72" s="822"/>
      <c r="D72" s="822"/>
      <c r="E72" s="822"/>
      <c r="F72" s="822"/>
      <c r="G72" s="823"/>
    </row>
    <row r="73" spans="1:7">
      <c r="A73" s="824"/>
      <c r="B73" s="825"/>
      <c r="C73" s="825"/>
      <c r="D73" s="825"/>
      <c r="E73" s="825"/>
      <c r="F73" s="825"/>
      <c r="G73" s="826"/>
    </row>
    <row r="74" spans="1:7">
      <c r="A74" s="827" t="s">
        <v>16372</v>
      </c>
      <c r="B74" s="828"/>
      <c r="C74" s="833" t="s">
        <v>13483</v>
      </c>
      <c r="D74" s="835" t="s">
        <v>16374</v>
      </c>
      <c r="E74" s="835"/>
      <c r="F74" s="835"/>
      <c r="G74" s="836"/>
    </row>
    <row r="75" spans="1:7">
      <c r="A75" s="829"/>
      <c r="B75" s="830"/>
      <c r="C75" s="834"/>
      <c r="D75" s="837"/>
      <c r="E75" s="837"/>
      <c r="F75" s="838"/>
      <c r="G75" s="839"/>
    </row>
    <row r="76" spans="1:7">
      <c r="A76" s="829"/>
      <c r="B76" s="830"/>
      <c r="C76" s="319" t="s">
        <v>13484</v>
      </c>
      <c r="D76" s="320" t="s">
        <v>211</v>
      </c>
      <c r="E76" s="840" t="s">
        <v>13485</v>
      </c>
      <c r="F76" s="841">
        <f>G83</f>
        <v>0.14402999999999999</v>
      </c>
      <c r="G76" s="841"/>
    </row>
    <row r="77" spans="1:7">
      <c r="A77" s="831"/>
      <c r="B77" s="832"/>
      <c r="C77" s="319" t="s">
        <v>13486</v>
      </c>
      <c r="D77" s="320">
        <v>1</v>
      </c>
      <c r="E77" s="840"/>
      <c r="F77" s="841"/>
      <c r="G77" s="841"/>
    </row>
    <row r="78" spans="1:7">
      <c r="A78" s="339"/>
      <c r="B78" s="340"/>
      <c r="C78" s="341"/>
      <c r="D78" s="342"/>
      <c r="E78" s="343"/>
      <c r="F78" s="818" t="s">
        <v>113</v>
      </c>
      <c r="G78" s="818"/>
    </row>
    <row r="79" spans="1:7" ht="27.6">
      <c r="A79" s="321" t="s">
        <v>16299</v>
      </c>
      <c r="B79" s="322" t="s">
        <v>16300</v>
      </c>
      <c r="C79" s="323" t="s">
        <v>16301</v>
      </c>
      <c r="D79" s="324" t="s">
        <v>16302</v>
      </c>
      <c r="E79" s="325" t="s">
        <v>16303</v>
      </c>
      <c r="F79" s="325" t="s">
        <v>16304</v>
      </c>
      <c r="G79" s="326" t="s">
        <v>16305</v>
      </c>
    </row>
    <row r="80" spans="1:7" ht="41.4">
      <c r="A80" s="327" t="s">
        <v>16306</v>
      </c>
      <c r="B80" s="328" t="s">
        <v>16376</v>
      </c>
      <c r="C80" s="329" t="s">
        <v>16375</v>
      </c>
      <c r="D80" s="330">
        <v>1000</v>
      </c>
      <c r="E80" s="331">
        <v>87.99</v>
      </c>
      <c r="F80" s="332">
        <v>56.04</v>
      </c>
      <c r="G80" s="333">
        <f>(E80+F80)/D80</f>
        <v>0.14402999999999999</v>
      </c>
    </row>
    <row r="81" spans="1:7" s="337" customFormat="1" ht="27.6">
      <c r="A81" s="327" t="s">
        <v>16307</v>
      </c>
      <c r="B81" s="328" t="s">
        <v>16343</v>
      </c>
      <c r="C81" s="329" t="s">
        <v>16361</v>
      </c>
      <c r="D81" s="330">
        <v>200</v>
      </c>
      <c r="E81" s="331">
        <v>61.52</v>
      </c>
      <c r="F81" s="332">
        <v>4.99</v>
      </c>
      <c r="G81" s="333">
        <f>(E81+F81)/D81</f>
        <v>0.33255000000000001</v>
      </c>
    </row>
    <row r="82" spans="1:7" s="337" customFormat="1" ht="41.4">
      <c r="A82" s="327" t="s">
        <v>16308</v>
      </c>
      <c r="B82" s="328" t="s">
        <v>16378</v>
      </c>
      <c r="C82" s="329" t="s">
        <v>16377</v>
      </c>
      <c r="D82" s="330">
        <v>100</v>
      </c>
      <c r="E82" s="331">
        <v>46</v>
      </c>
      <c r="F82" s="332">
        <v>70.430000000000007</v>
      </c>
      <c r="G82" s="333">
        <f>(E82+F82)/D82</f>
        <v>1.1643000000000001</v>
      </c>
    </row>
    <row r="83" spans="1:7">
      <c r="A83" s="338"/>
      <c r="B83" s="344"/>
      <c r="C83" s="344"/>
      <c r="D83" s="344"/>
      <c r="E83" s="819" t="s">
        <v>16309</v>
      </c>
      <c r="F83" s="820"/>
      <c r="G83" s="336">
        <f>MIN(G80:G82)</f>
        <v>0.14402999999999999</v>
      </c>
    </row>
  </sheetData>
  <mergeCells count="52">
    <mergeCell ref="F26:G26"/>
    <mergeCell ref="E31:F31"/>
    <mergeCell ref="A7:G8"/>
    <mergeCell ref="A9:B12"/>
    <mergeCell ref="C9:C10"/>
    <mergeCell ref="D9:G10"/>
    <mergeCell ref="E11:E12"/>
    <mergeCell ref="F11:G12"/>
    <mergeCell ref="A22:B25"/>
    <mergeCell ref="C22:C23"/>
    <mergeCell ref="D22:G23"/>
    <mergeCell ref="E24:E25"/>
    <mergeCell ref="F24:G25"/>
    <mergeCell ref="A1:G1"/>
    <mergeCell ref="A3:G3"/>
    <mergeCell ref="A4:G4"/>
    <mergeCell ref="A5:G5"/>
    <mergeCell ref="A20:G21"/>
    <mergeCell ref="F13:G13"/>
    <mergeCell ref="E18:F18"/>
    <mergeCell ref="F39:G39"/>
    <mergeCell ref="E44:F44"/>
    <mergeCell ref="A33:G34"/>
    <mergeCell ref="A35:B38"/>
    <mergeCell ref="C35:C36"/>
    <mergeCell ref="D35:G36"/>
    <mergeCell ref="E37:E38"/>
    <mergeCell ref="F37:G38"/>
    <mergeCell ref="A46:G47"/>
    <mergeCell ref="A48:B51"/>
    <mergeCell ref="C48:C49"/>
    <mergeCell ref="D48:G49"/>
    <mergeCell ref="E50:E51"/>
    <mergeCell ref="F50:G51"/>
    <mergeCell ref="F65:G65"/>
    <mergeCell ref="E70:F70"/>
    <mergeCell ref="F52:G52"/>
    <mergeCell ref="E57:F57"/>
    <mergeCell ref="A59:G60"/>
    <mergeCell ref="A61:B64"/>
    <mergeCell ref="C61:C62"/>
    <mergeCell ref="D61:G62"/>
    <mergeCell ref="E63:E64"/>
    <mergeCell ref="F63:G64"/>
    <mergeCell ref="F78:G78"/>
    <mergeCell ref="E83:F83"/>
    <mergeCell ref="A72:G73"/>
    <mergeCell ref="A74:B77"/>
    <mergeCell ref="C74:C75"/>
    <mergeCell ref="D74:G75"/>
    <mergeCell ref="E76:E77"/>
    <mergeCell ref="F76:G77"/>
  </mergeCells>
  <pageMargins left="0.511811024" right="0.511811024" top="0.78740157499999996" bottom="0.78740157499999996" header="0.31496062000000002" footer="0.31496062000000002"/>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8185D-5EE9-49F0-AF17-D8B6BA1C31E2}">
  <sheetPr>
    <tabColor theme="7" tint="0.59999389629810485"/>
  </sheetPr>
  <dimension ref="B2:R14"/>
  <sheetViews>
    <sheetView view="pageBreakPreview" zoomScaleNormal="100" zoomScaleSheetLayoutView="100" workbookViewId="0">
      <selection sqref="A1:XFD1048576"/>
    </sheetView>
  </sheetViews>
  <sheetFormatPr defaultRowHeight="13.8"/>
  <cols>
    <col min="1" max="1" width="2.21875" style="18" customWidth="1"/>
    <col min="2" max="2" width="20.33203125" style="18" customWidth="1"/>
    <col min="3" max="3" width="8.21875" style="18" bestFit="1" customWidth="1"/>
    <col min="4" max="4" width="63.5546875" style="18" customWidth="1"/>
    <col min="5" max="5" width="8" style="18" bestFit="1" customWidth="1"/>
    <col min="6" max="6" width="14.88671875" style="18" customWidth="1"/>
    <col min="7" max="7" width="13.33203125" style="18" bestFit="1" customWidth="1"/>
    <col min="8" max="8" width="2.21875" style="18" customWidth="1"/>
    <col min="9" max="9" width="9.5546875" style="18" bestFit="1" customWidth="1"/>
    <col min="10" max="252" width="8.77734375" style="18"/>
    <col min="253" max="253" width="17.5546875" style="18" customWidth="1"/>
    <col min="254" max="254" width="47.5546875" style="18" customWidth="1"/>
    <col min="255" max="255" width="8.77734375" style="18"/>
    <col min="256" max="256" width="10.21875" style="18" customWidth="1"/>
    <col min="257" max="257" width="11.77734375" style="18" customWidth="1"/>
    <col min="258" max="258" width="15.77734375" style="18" customWidth="1"/>
    <col min="259" max="508" width="8.77734375" style="18"/>
    <col min="509" max="509" width="17.5546875" style="18" customWidth="1"/>
    <col min="510" max="510" width="47.5546875" style="18" customWidth="1"/>
    <col min="511" max="511" width="8.77734375" style="18"/>
    <col min="512" max="512" width="10.21875" style="18" customWidth="1"/>
    <col min="513" max="513" width="11.77734375" style="18" customWidth="1"/>
    <col min="514" max="514" width="15.77734375" style="18" customWidth="1"/>
    <col min="515" max="764" width="8.77734375" style="18"/>
    <col min="765" max="765" width="17.5546875" style="18" customWidth="1"/>
    <col min="766" max="766" width="47.5546875" style="18" customWidth="1"/>
    <col min="767" max="767" width="8.77734375" style="18"/>
    <col min="768" max="768" width="10.21875" style="18" customWidth="1"/>
    <col min="769" max="769" width="11.77734375" style="18" customWidth="1"/>
    <col min="770" max="770" width="15.77734375" style="18" customWidth="1"/>
    <col min="771" max="1020" width="8.77734375" style="18"/>
    <col min="1021" max="1021" width="17.5546875" style="18" customWidth="1"/>
    <col min="1022" max="1022" width="47.5546875" style="18" customWidth="1"/>
    <col min="1023" max="1023" width="8.77734375" style="18"/>
    <col min="1024" max="1024" width="10.21875" style="18" customWidth="1"/>
    <col min="1025" max="1025" width="11.77734375" style="18" customWidth="1"/>
    <col min="1026" max="1026" width="15.77734375" style="18" customWidth="1"/>
    <col min="1027" max="1276" width="8.77734375" style="18"/>
    <col min="1277" max="1277" width="17.5546875" style="18" customWidth="1"/>
    <col min="1278" max="1278" width="47.5546875" style="18" customWidth="1"/>
    <col min="1279" max="1279" width="8.77734375" style="18"/>
    <col min="1280" max="1280" width="10.21875" style="18" customWidth="1"/>
    <col min="1281" max="1281" width="11.77734375" style="18" customWidth="1"/>
    <col min="1282" max="1282" width="15.77734375" style="18" customWidth="1"/>
    <col min="1283" max="1532" width="8.77734375" style="18"/>
    <col min="1533" max="1533" width="17.5546875" style="18" customWidth="1"/>
    <col min="1534" max="1534" width="47.5546875" style="18" customWidth="1"/>
    <col min="1535" max="1535" width="8.77734375" style="18"/>
    <col min="1536" max="1536" width="10.21875" style="18" customWidth="1"/>
    <col min="1537" max="1537" width="11.77734375" style="18" customWidth="1"/>
    <col min="1538" max="1538" width="15.77734375" style="18" customWidth="1"/>
    <col min="1539" max="1788" width="8.77734375" style="18"/>
    <col min="1789" max="1789" width="17.5546875" style="18" customWidth="1"/>
    <col min="1790" max="1790" width="47.5546875" style="18" customWidth="1"/>
    <col min="1791" max="1791" width="8.77734375" style="18"/>
    <col min="1792" max="1792" width="10.21875" style="18" customWidth="1"/>
    <col min="1793" max="1793" width="11.77734375" style="18" customWidth="1"/>
    <col min="1794" max="1794" width="15.77734375" style="18" customWidth="1"/>
    <col min="1795" max="2044" width="8.77734375" style="18"/>
    <col min="2045" max="2045" width="17.5546875" style="18" customWidth="1"/>
    <col min="2046" max="2046" width="47.5546875" style="18" customWidth="1"/>
    <col min="2047" max="2047" width="8.77734375" style="18"/>
    <col min="2048" max="2048" width="10.21875" style="18" customWidth="1"/>
    <col min="2049" max="2049" width="11.77734375" style="18" customWidth="1"/>
    <col min="2050" max="2050" width="15.77734375" style="18" customWidth="1"/>
    <col min="2051" max="2300" width="8.77734375" style="18"/>
    <col min="2301" max="2301" width="17.5546875" style="18" customWidth="1"/>
    <col min="2302" max="2302" width="47.5546875" style="18" customWidth="1"/>
    <col min="2303" max="2303" width="8.77734375" style="18"/>
    <col min="2304" max="2304" width="10.21875" style="18" customWidth="1"/>
    <col min="2305" max="2305" width="11.77734375" style="18" customWidth="1"/>
    <col min="2306" max="2306" width="15.77734375" style="18" customWidth="1"/>
    <col min="2307" max="2556" width="8.77734375" style="18"/>
    <col min="2557" max="2557" width="17.5546875" style="18" customWidth="1"/>
    <col min="2558" max="2558" width="47.5546875" style="18" customWidth="1"/>
    <col min="2559" max="2559" width="8.77734375" style="18"/>
    <col min="2560" max="2560" width="10.21875" style="18" customWidth="1"/>
    <col min="2561" max="2561" width="11.77734375" style="18" customWidth="1"/>
    <col min="2562" max="2562" width="15.77734375" style="18" customWidth="1"/>
    <col min="2563" max="2812" width="8.77734375" style="18"/>
    <col min="2813" max="2813" width="17.5546875" style="18" customWidth="1"/>
    <col min="2814" max="2814" width="47.5546875" style="18" customWidth="1"/>
    <col min="2815" max="2815" width="8.77734375" style="18"/>
    <col min="2816" max="2816" width="10.21875" style="18" customWidth="1"/>
    <col min="2817" max="2817" width="11.77734375" style="18" customWidth="1"/>
    <col min="2818" max="2818" width="15.77734375" style="18" customWidth="1"/>
    <col min="2819" max="3068" width="8.77734375" style="18"/>
    <col min="3069" max="3069" width="17.5546875" style="18" customWidth="1"/>
    <col min="3070" max="3070" width="47.5546875" style="18" customWidth="1"/>
    <col min="3071" max="3071" width="8.77734375" style="18"/>
    <col min="3072" max="3072" width="10.21875" style="18" customWidth="1"/>
    <col min="3073" max="3073" width="11.77734375" style="18" customWidth="1"/>
    <col min="3074" max="3074" width="15.77734375" style="18" customWidth="1"/>
    <col min="3075" max="3324" width="8.77734375" style="18"/>
    <col min="3325" max="3325" width="17.5546875" style="18" customWidth="1"/>
    <col min="3326" max="3326" width="47.5546875" style="18" customWidth="1"/>
    <col min="3327" max="3327" width="8.77734375" style="18"/>
    <col min="3328" max="3328" width="10.21875" style="18" customWidth="1"/>
    <col min="3329" max="3329" width="11.77734375" style="18" customWidth="1"/>
    <col min="3330" max="3330" width="15.77734375" style="18" customWidth="1"/>
    <col min="3331" max="3580" width="8.77734375" style="18"/>
    <col min="3581" max="3581" width="17.5546875" style="18" customWidth="1"/>
    <col min="3582" max="3582" width="47.5546875" style="18" customWidth="1"/>
    <col min="3583" max="3583" width="8.77734375" style="18"/>
    <col min="3584" max="3584" width="10.21875" style="18" customWidth="1"/>
    <col min="3585" max="3585" width="11.77734375" style="18" customWidth="1"/>
    <col min="3586" max="3586" width="15.77734375" style="18" customWidth="1"/>
    <col min="3587" max="3836" width="8.77734375" style="18"/>
    <col min="3837" max="3837" width="17.5546875" style="18" customWidth="1"/>
    <col min="3838" max="3838" width="47.5546875" style="18" customWidth="1"/>
    <col min="3839" max="3839" width="8.77734375" style="18"/>
    <col min="3840" max="3840" width="10.21875" style="18" customWidth="1"/>
    <col min="3841" max="3841" width="11.77734375" style="18" customWidth="1"/>
    <col min="3842" max="3842" width="15.77734375" style="18" customWidth="1"/>
    <col min="3843" max="4092" width="8.77734375" style="18"/>
    <col min="4093" max="4093" width="17.5546875" style="18" customWidth="1"/>
    <col min="4094" max="4094" width="47.5546875" style="18" customWidth="1"/>
    <col min="4095" max="4095" width="8.77734375" style="18"/>
    <col min="4096" max="4096" width="10.21875" style="18" customWidth="1"/>
    <col min="4097" max="4097" width="11.77734375" style="18" customWidth="1"/>
    <col min="4098" max="4098" width="15.77734375" style="18" customWidth="1"/>
    <col min="4099" max="4348" width="8.77734375" style="18"/>
    <col min="4349" max="4349" width="17.5546875" style="18" customWidth="1"/>
    <col min="4350" max="4350" width="47.5546875" style="18" customWidth="1"/>
    <col min="4351" max="4351" width="8.77734375" style="18"/>
    <col min="4352" max="4352" width="10.21875" style="18" customWidth="1"/>
    <col min="4353" max="4353" width="11.77734375" style="18" customWidth="1"/>
    <col min="4354" max="4354" width="15.77734375" style="18" customWidth="1"/>
    <col min="4355" max="4604" width="8.77734375" style="18"/>
    <col min="4605" max="4605" width="17.5546875" style="18" customWidth="1"/>
    <col min="4606" max="4606" width="47.5546875" style="18" customWidth="1"/>
    <col min="4607" max="4607" width="8.77734375" style="18"/>
    <col min="4608" max="4608" width="10.21875" style="18" customWidth="1"/>
    <col min="4609" max="4609" width="11.77734375" style="18" customWidth="1"/>
    <col min="4610" max="4610" width="15.77734375" style="18" customWidth="1"/>
    <col min="4611" max="4860" width="8.77734375" style="18"/>
    <col min="4861" max="4861" width="17.5546875" style="18" customWidth="1"/>
    <col min="4862" max="4862" width="47.5546875" style="18" customWidth="1"/>
    <col min="4863" max="4863" width="8.77734375" style="18"/>
    <col min="4864" max="4864" width="10.21875" style="18" customWidth="1"/>
    <col min="4865" max="4865" width="11.77734375" style="18" customWidth="1"/>
    <col min="4866" max="4866" width="15.77734375" style="18" customWidth="1"/>
    <col min="4867" max="5116" width="8.77734375" style="18"/>
    <col min="5117" max="5117" width="17.5546875" style="18" customWidth="1"/>
    <col min="5118" max="5118" width="47.5546875" style="18" customWidth="1"/>
    <col min="5119" max="5119" width="8.77734375" style="18"/>
    <col min="5120" max="5120" width="10.21875" style="18" customWidth="1"/>
    <col min="5121" max="5121" width="11.77734375" style="18" customWidth="1"/>
    <col min="5122" max="5122" width="15.77734375" style="18" customWidth="1"/>
    <col min="5123" max="5372" width="8.77734375" style="18"/>
    <col min="5373" max="5373" width="17.5546875" style="18" customWidth="1"/>
    <col min="5374" max="5374" width="47.5546875" style="18" customWidth="1"/>
    <col min="5375" max="5375" width="8.77734375" style="18"/>
    <col min="5376" max="5376" width="10.21875" style="18" customWidth="1"/>
    <col min="5377" max="5377" width="11.77734375" style="18" customWidth="1"/>
    <col min="5378" max="5378" width="15.77734375" style="18" customWidth="1"/>
    <col min="5379" max="5628" width="8.77734375" style="18"/>
    <col min="5629" max="5629" width="17.5546875" style="18" customWidth="1"/>
    <col min="5630" max="5630" width="47.5546875" style="18" customWidth="1"/>
    <col min="5631" max="5631" width="8.77734375" style="18"/>
    <col min="5632" max="5632" width="10.21875" style="18" customWidth="1"/>
    <col min="5633" max="5633" width="11.77734375" style="18" customWidth="1"/>
    <col min="5634" max="5634" width="15.77734375" style="18" customWidth="1"/>
    <col min="5635" max="5884" width="8.77734375" style="18"/>
    <col min="5885" max="5885" width="17.5546875" style="18" customWidth="1"/>
    <col min="5886" max="5886" width="47.5546875" style="18" customWidth="1"/>
    <col min="5887" max="5887" width="8.77734375" style="18"/>
    <col min="5888" max="5888" width="10.21875" style="18" customWidth="1"/>
    <col min="5889" max="5889" width="11.77734375" style="18" customWidth="1"/>
    <col min="5890" max="5890" width="15.77734375" style="18" customWidth="1"/>
    <col min="5891" max="6140" width="8.77734375" style="18"/>
    <col min="6141" max="6141" width="17.5546875" style="18" customWidth="1"/>
    <col min="6142" max="6142" width="47.5546875" style="18" customWidth="1"/>
    <col min="6143" max="6143" width="8.77734375" style="18"/>
    <col min="6144" max="6144" width="10.21875" style="18" customWidth="1"/>
    <col min="6145" max="6145" width="11.77734375" style="18" customWidth="1"/>
    <col min="6146" max="6146" width="15.77734375" style="18" customWidth="1"/>
    <col min="6147" max="6396" width="8.77734375" style="18"/>
    <col min="6397" max="6397" width="17.5546875" style="18" customWidth="1"/>
    <col min="6398" max="6398" width="47.5546875" style="18" customWidth="1"/>
    <col min="6399" max="6399" width="8.77734375" style="18"/>
    <col min="6400" max="6400" width="10.21875" style="18" customWidth="1"/>
    <col min="6401" max="6401" width="11.77734375" style="18" customWidth="1"/>
    <col min="6402" max="6402" width="15.77734375" style="18" customWidth="1"/>
    <col min="6403" max="6652" width="8.77734375" style="18"/>
    <col min="6653" max="6653" width="17.5546875" style="18" customWidth="1"/>
    <col min="6654" max="6654" width="47.5546875" style="18" customWidth="1"/>
    <col min="6655" max="6655" width="8.77734375" style="18"/>
    <col min="6656" max="6656" width="10.21875" style="18" customWidth="1"/>
    <col min="6657" max="6657" width="11.77734375" style="18" customWidth="1"/>
    <col min="6658" max="6658" width="15.77734375" style="18" customWidth="1"/>
    <col min="6659" max="6908" width="8.77734375" style="18"/>
    <col min="6909" max="6909" width="17.5546875" style="18" customWidth="1"/>
    <col min="6910" max="6910" width="47.5546875" style="18" customWidth="1"/>
    <col min="6911" max="6911" width="8.77734375" style="18"/>
    <col min="6912" max="6912" width="10.21875" style="18" customWidth="1"/>
    <col min="6913" max="6913" width="11.77734375" style="18" customWidth="1"/>
    <col min="6914" max="6914" width="15.77734375" style="18" customWidth="1"/>
    <col min="6915" max="7164" width="8.77734375" style="18"/>
    <col min="7165" max="7165" width="17.5546875" style="18" customWidth="1"/>
    <col min="7166" max="7166" width="47.5546875" style="18" customWidth="1"/>
    <col min="7167" max="7167" width="8.77734375" style="18"/>
    <col min="7168" max="7168" width="10.21875" style="18" customWidth="1"/>
    <col min="7169" max="7169" width="11.77734375" style="18" customWidth="1"/>
    <col min="7170" max="7170" width="15.77734375" style="18" customWidth="1"/>
    <col min="7171" max="7420" width="8.77734375" style="18"/>
    <col min="7421" max="7421" width="17.5546875" style="18" customWidth="1"/>
    <col min="7422" max="7422" width="47.5546875" style="18" customWidth="1"/>
    <col min="7423" max="7423" width="8.77734375" style="18"/>
    <col min="7424" max="7424" width="10.21875" style="18" customWidth="1"/>
    <col min="7425" max="7425" width="11.77734375" style="18" customWidth="1"/>
    <col min="7426" max="7426" width="15.77734375" style="18" customWidth="1"/>
    <col min="7427" max="7676" width="8.77734375" style="18"/>
    <col min="7677" max="7677" width="17.5546875" style="18" customWidth="1"/>
    <col min="7678" max="7678" width="47.5546875" style="18" customWidth="1"/>
    <col min="7679" max="7679" width="8.77734375" style="18"/>
    <col min="7680" max="7680" width="10.21875" style="18" customWidth="1"/>
    <col min="7681" max="7681" width="11.77734375" style="18" customWidth="1"/>
    <col min="7682" max="7682" width="15.77734375" style="18" customWidth="1"/>
    <col min="7683" max="7932" width="8.77734375" style="18"/>
    <col min="7933" max="7933" width="17.5546875" style="18" customWidth="1"/>
    <col min="7934" max="7934" width="47.5546875" style="18" customWidth="1"/>
    <col min="7935" max="7935" width="8.77734375" style="18"/>
    <col min="7936" max="7936" width="10.21875" style="18" customWidth="1"/>
    <col min="7937" max="7937" width="11.77734375" style="18" customWidth="1"/>
    <col min="7938" max="7938" width="15.77734375" style="18" customWidth="1"/>
    <col min="7939" max="8188" width="8.77734375" style="18"/>
    <col min="8189" max="8189" width="17.5546875" style="18" customWidth="1"/>
    <col min="8190" max="8190" width="47.5546875" style="18" customWidth="1"/>
    <col min="8191" max="8191" width="8.77734375" style="18"/>
    <col min="8192" max="8192" width="10.21875" style="18" customWidth="1"/>
    <col min="8193" max="8193" width="11.77734375" style="18" customWidth="1"/>
    <col min="8194" max="8194" width="15.77734375" style="18" customWidth="1"/>
    <col min="8195" max="8444" width="8.77734375" style="18"/>
    <col min="8445" max="8445" width="17.5546875" style="18" customWidth="1"/>
    <col min="8446" max="8446" width="47.5546875" style="18" customWidth="1"/>
    <col min="8447" max="8447" width="8.77734375" style="18"/>
    <col min="8448" max="8448" width="10.21875" style="18" customWidth="1"/>
    <col min="8449" max="8449" width="11.77734375" style="18" customWidth="1"/>
    <col min="8450" max="8450" width="15.77734375" style="18" customWidth="1"/>
    <col min="8451" max="8700" width="8.77734375" style="18"/>
    <col min="8701" max="8701" width="17.5546875" style="18" customWidth="1"/>
    <col min="8702" max="8702" width="47.5546875" style="18" customWidth="1"/>
    <col min="8703" max="8703" width="8.77734375" style="18"/>
    <col min="8704" max="8704" width="10.21875" style="18" customWidth="1"/>
    <col min="8705" max="8705" width="11.77734375" style="18" customWidth="1"/>
    <col min="8706" max="8706" width="15.77734375" style="18" customWidth="1"/>
    <col min="8707" max="8956" width="8.77734375" style="18"/>
    <col min="8957" max="8957" width="17.5546875" style="18" customWidth="1"/>
    <col min="8958" max="8958" width="47.5546875" style="18" customWidth="1"/>
    <col min="8959" max="8959" width="8.77734375" style="18"/>
    <col min="8960" max="8960" width="10.21875" style="18" customWidth="1"/>
    <col min="8961" max="8961" width="11.77734375" style="18" customWidth="1"/>
    <col min="8962" max="8962" width="15.77734375" style="18" customWidth="1"/>
    <col min="8963" max="9212" width="8.77734375" style="18"/>
    <col min="9213" max="9213" width="17.5546875" style="18" customWidth="1"/>
    <col min="9214" max="9214" width="47.5546875" style="18" customWidth="1"/>
    <col min="9215" max="9215" width="8.77734375" style="18"/>
    <col min="9216" max="9216" width="10.21875" style="18" customWidth="1"/>
    <col min="9217" max="9217" width="11.77734375" style="18" customWidth="1"/>
    <col min="9218" max="9218" width="15.77734375" style="18" customWidth="1"/>
    <col min="9219" max="9468" width="8.77734375" style="18"/>
    <col min="9469" max="9469" width="17.5546875" style="18" customWidth="1"/>
    <col min="9470" max="9470" width="47.5546875" style="18" customWidth="1"/>
    <col min="9471" max="9471" width="8.77734375" style="18"/>
    <col min="9472" max="9472" width="10.21875" style="18" customWidth="1"/>
    <col min="9473" max="9473" width="11.77734375" style="18" customWidth="1"/>
    <col min="9474" max="9474" width="15.77734375" style="18" customWidth="1"/>
    <col min="9475" max="9724" width="8.77734375" style="18"/>
    <col min="9725" max="9725" width="17.5546875" style="18" customWidth="1"/>
    <col min="9726" max="9726" width="47.5546875" style="18" customWidth="1"/>
    <col min="9727" max="9727" width="8.77734375" style="18"/>
    <col min="9728" max="9728" width="10.21875" style="18" customWidth="1"/>
    <col min="9729" max="9729" width="11.77734375" style="18" customWidth="1"/>
    <col min="9730" max="9730" width="15.77734375" style="18" customWidth="1"/>
    <col min="9731" max="9980" width="8.77734375" style="18"/>
    <col min="9981" max="9981" width="17.5546875" style="18" customWidth="1"/>
    <col min="9982" max="9982" width="47.5546875" style="18" customWidth="1"/>
    <col min="9983" max="9983" width="8.77734375" style="18"/>
    <col min="9984" max="9984" width="10.21875" style="18" customWidth="1"/>
    <col min="9985" max="9985" width="11.77734375" style="18" customWidth="1"/>
    <col min="9986" max="9986" width="15.77734375" style="18" customWidth="1"/>
    <col min="9987" max="10236" width="8.77734375" style="18"/>
    <col min="10237" max="10237" width="17.5546875" style="18" customWidth="1"/>
    <col min="10238" max="10238" width="47.5546875" style="18" customWidth="1"/>
    <col min="10239" max="10239" width="8.77734375" style="18"/>
    <col min="10240" max="10240" width="10.21875" style="18" customWidth="1"/>
    <col min="10241" max="10241" width="11.77734375" style="18" customWidth="1"/>
    <col min="10242" max="10242" width="15.77734375" style="18" customWidth="1"/>
    <col min="10243" max="10492" width="8.77734375" style="18"/>
    <col min="10493" max="10493" width="17.5546875" style="18" customWidth="1"/>
    <col min="10494" max="10494" width="47.5546875" style="18" customWidth="1"/>
    <col min="10495" max="10495" width="8.77734375" style="18"/>
    <col min="10496" max="10496" width="10.21875" style="18" customWidth="1"/>
    <col min="10497" max="10497" width="11.77734375" style="18" customWidth="1"/>
    <col min="10498" max="10498" width="15.77734375" style="18" customWidth="1"/>
    <col min="10499" max="10748" width="8.77734375" style="18"/>
    <col min="10749" max="10749" width="17.5546875" style="18" customWidth="1"/>
    <col min="10750" max="10750" width="47.5546875" style="18" customWidth="1"/>
    <col min="10751" max="10751" width="8.77734375" style="18"/>
    <col min="10752" max="10752" width="10.21875" style="18" customWidth="1"/>
    <col min="10753" max="10753" width="11.77734375" style="18" customWidth="1"/>
    <col min="10754" max="10754" width="15.77734375" style="18" customWidth="1"/>
    <col min="10755" max="11004" width="8.77734375" style="18"/>
    <col min="11005" max="11005" width="17.5546875" style="18" customWidth="1"/>
    <col min="11006" max="11006" width="47.5546875" style="18" customWidth="1"/>
    <col min="11007" max="11007" width="8.77734375" style="18"/>
    <col min="11008" max="11008" width="10.21875" style="18" customWidth="1"/>
    <col min="11009" max="11009" width="11.77734375" style="18" customWidth="1"/>
    <col min="11010" max="11010" width="15.77734375" style="18" customWidth="1"/>
    <col min="11011" max="11260" width="8.77734375" style="18"/>
    <col min="11261" max="11261" width="17.5546875" style="18" customWidth="1"/>
    <col min="11262" max="11262" width="47.5546875" style="18" customWidth="1"/>
    <col min="11263" max="11263" width="8.77734375" style="18"/>
    <col min="11264" max="11264" width="10.21875" style="18" customWidth="1"/>
    <col min="11265" max="11265" width="11.77734375" style="18" customWidth="1"/>
    <col min="11266" max="11266" width="15.77734375" style="18" customWidth="1"/>
    <col min="11267" max="11516" width="8.77734375" style="18"/>
    <col min="11517" max="11517" width="17.5546875" style="18" customWidth="1"/>
    <col min="11518" max="11518" width="47.5546875" style="18" customWidth="1"/>
    <col min="11519" max="11519" width="8.77734375" style="18"/>
    <col min="11520" max="11520" width="10.21875" style="18" customWidth="1"/>
    <col min="11521" max="11521" width="11.77734375" style="18" customWidth="1"/>
    <col min="11522" max="11522" width="15.77734375" style="18" customWidth="1"/>
    <col min="11523" max="11772" width="8.77734375" style="18"/>
    <col min="11773" max="11773" width="17.5546875" style="18" customWidth="1"/>
    <col min="11774" max="11774" width="47.5546875" style="18" customWidth="1"/>
    <col min="11775" max="11775" width="8.77734375" style="18"/>
    <col min="11776" max="11776" width="10.21875" style="18" customWidth="1"/>
    <col min="11777" max="11777" width="11.77734375" style="18" customWidth="1"/>
    <col min="11778" max="11778" width="15.77734375" style="18" customWidth="1"/>
    <col min="11779" max="12028" width="8.77734375" style="18"/>
    <col min="12029" max="12029" width="17.5546875" style="18" customWidth="1"/>
    <col min="12030" max="12030" width="47.5546875" style="18" customWidth="1"/>
    <col min="12031" max="12031" width="8.77734375" style="18"/>
    <col min="12032" max="12032" width="10.21875" style="18" customWidth="1"/>
    <col min="12033" max="12033" width="11.77734375" style="18" customWidth="1"/>
    <col min="12034" max="12034" width="15.77734375" style="18" customWidth="1"/>
    <col min="12035" max="12284" width="8.77734375" style="18"/>
    <col min="12285" max="12285" width="17.5546875" style="18" customWidth="1"/>
    <col min="12286" max="12286" width="47.5546875" style="18" customWidth="1"/>
    <col min="12287" max="12287" width="8.77734375" style="18"/>
    <col min="12288" max="12288" width="10.21875" style="18" customWidth="1"/>
    <col min="12289" max="12289" width="11.77734375" style="18" customWidth="1"/>
    <col min="12290" max="12290" width="15.77734375" style="18" customWidth="1"/>
    <col min="12291" max="12540" width="8.77734375" style="18"/>
    <col min="12541" max="12541" width="17.5546875" style="18" customWidth="1"/>
    <col min="12542" max="12542" width="47.5546875" style="18" customWidth="1"/>
    <col min="12543" max="12543" width="8.77734375" style="18"/>
    <col min="12544" max="12544" width="10.21875" style="18" customWidth="1"/>
    <col min="12545" max="12545" width="11.77734375" style="18" customWidth="1"/>
    <col min="12546" max="12546" width="15.77734375" style="18" customWidth="1"/>
    <col min="12547" max="12796" width="8.77734375" style="18"/>
    <col min="12797" max="12797" width="17.5546875" style="18" customWidth="1"/>
    <col min="12798" max="12798" width="47.5546875" style="18" customWidth="1"/>
    <col min="12799" max="12799" width="8.77734375" style="18"/>
    <col min="12800" max="12800" width="10.21875" style="18" customWidth="1"/>
    <col min="12801" max="12801" width="11.77734375" style="18" customWidth="1"/>
    <col min="12802" max="12802" width="15.77734375" style="18" customWidth="1"/>
    <col min="12803" max="13052" width="8.77734375" style="18"/>
    <col min="13053" max="13053" width="17.5546875" style="18" customWidth="1"/>
    <col min="13054" max="13054" width="47.5546875" style="18" customWidth="1"/>
    <col min="13055" max="13055" width="8.77734375" style="18"/>
    <col min="13056" max="13056" width="10.21875" style="18" customWidth="1"/>
    <col min="13057" max="13057" width="11.77734375" style="18" customWidth="1"/>
    <col min="13058" max="13058" width="15.77734375" style="18" customWidth="1"/>
    <col min="13059" max="13308" width="8.77734375" style="18"/>
    <col min="13309" max="13309" width="17.5546875" style="18" customWidth="1"/>
    <col min="13310" max="13310" width="47.5546875" style="18" customWidth="1"/>
    <col min="13311" max="13311" width="8.77734375" style="18"/>
    <col min="13312" max="13312" width="10.21875" style="18" customWidth="1"/>
    <col min="13313" max="13313" width="11.77734375" style="18" customWidth="1"/>
    <col min="13314" max="13314" width="15.77734375" style="18" customWidth="1"/>
    <col min="13315" max="13564" width="8.77734375" style="18"/>
    <col min="13565" max="13565" width="17.5546875" style="18" customWidth="1"/>
    <col min="13566" max="13566" width="47.5546875" style="18" customWidth="1"/>
    <col min="13567" max="13567" width="8.77734375" style="18"/>
    <col min="13568" max="13568" width="10.21875" style="18" customWidth="1"/>
    <col min="13569" max="13569" width="11.77734375" style="18" customWidth="1"/>
    <col min="13570" max="13570" width="15.77734375" style="18" customWidth="1"/>
    <col min="13571" max="13820" width="8.77734375" style="18"/>
    <col min="13821" max="13821" width="17.5546875" style="18" customWidth="1"/>
    <col min="13822" max="13822" width="47.5546875" style="18" customWidth="1"/>
    <col min="13823" max="13823" width="8.77734375" style="18"/>
    <col min="13824" max="13824" width="10.21875" style="18" customWidth="1"/>
    <col min="13825" max="13825" width="11.77734375" style="18" customWidth="1"/>
    <col min="13826" max="13826" width="15.77734375" style="18" customWidth="1"/>
    <col min="13827" max="14076" width="8.77734375" style="18"/>
    <col min="14077" max="14077" width="17.5546875" style="18" customWidth="1"/>
    <col min="14078" max="14078" width="47.5546875" style="18" customWidth="1"/>
    <col min="14079" max="14079" width="8.77734375" style="18"/>
    <col min="14080" max="14080" width="10.21875" style="18" customWidth="1"/>
    <col min="14081" max="14081" width="11.77734375" style="18" customWidth="1"/>
    <col min="14082" max="14082" width="15.77734375" style="18" customWidth="1"/>
    <col min="14083" max="14332" width="8.77734375" style="18"/>
    <col min="14333" max="14333" width="17.5546875" style="18" customWidth="1"/>
    <col min="14334" max="14334" width="47.5546875" style="18" customWidth="1"/>
    <col min="14335" max="14335" width="8.77734375" style="18"/>
    <col min="14336" max="14336" width="10.21875" style="18" customWidth="1"/>
    <col min="14337" max="14337" width="11.77734375" style="18" customWidth="1"/>
    <col min="14338" max="14338" width="15.77734375" style="18" customWidth="1"/>
    <col min="14339" max="14588" width="8.77734375" style="18"/>
    <col min="14589" max="14589" width="17.5546875" style="18" customWidth="1"/>
    <col min="14590" max="14590" width="47.5546875" style="18" customWidth="1"/>
    <col min="14591" max="14591" width="8.77734375" style="18"/>
    <col min="14592" max="14592" width="10.21875" style="18" customWidth="1"/>
    <col min="14593" max="14593" width="11.77734375" style="18" customWidth="1"/>
    <col min="14594" max="14594" width="15.77734375" style="18" customWidth="1"/>
    <col min="14595" max="14844" width="8.77734375" style="18"/>
    <col min="14845" max="14845" width="17.5546875" style="18" customWidth="1"/>
    <col min="14846" max="14846" width="47.5546875" style="18" customWidth="1"/>
    <col min="14847" max="14847" width="8.77734375" style="18"/>
    <col min="14848" max="14848" width="10.21875" style="18" customWidth="1"/>
    <col min="14849" max="14849" width="11.77734375" style="18" customWidth="1"/>
    <col min="14850" max="14850" width="15.77734375" style="18" customWidth="1"/>
    <col min="14851" max="15100" width="8.77734375" style="18"/>
    <col min="15101" max="15101" width="17.5546875" style="18" customWidth="1"/>
    <col min="15102" max="15102" width="47.5546875" style="18" customWidth="1"/>
    <col min="15103" max="15103" width="8.77734375" style="18"/>
    <col min="15104" max="15104" width="10.21875" style="18" customWidth="1"/>
    <col min="15105" max="15105" width="11.77734375" style="18" customWidth="1"/>
    <col min="15106" max="15106" width="15.77734375" style="18" customWidth="1"/>
    <col min="15107" max="15356" width="8.77734375" style="18"/>
    <col min="15357" max="15357" width="17.5546875" style="18" customWidth="1"/>
    <col min="15358" max="15358" width="47.5546875" style="18" customWidth="1"/>
    <col min="15359" max="15359" width="8.77734375" style="18"/>
    <col min="15360" max="15360" width="10.21875" style="18" customWidth="1"/>
    <col min="15361" max="15361" width="11.77734375" style="18" customWidth="1"/>
    <col min="15362" max="15362" width="15.77734375" style="18" customWidth="1"/>
    <col min="15363" max="15612" width="8.77734375" style="18"/>
    <col min="15613" max="15613" width="17.5546875" style="18" customWidth="1"/>
    <col min="15614" max="15614" width="47.5546875" style="18" customWidth="1"/>
    <col min="15615" max="15615" width="8.77734375" style="18"/>
    <col min="15616" max="15616" width="10.21875" style="18" customWidth="1"/>
    <col min="15617" max="15617" width="11.77734375" style="18" customWidth="1"/>
    <col min="15618" max="15618" width="15.77734375" style="18" customWidth="1"/>
    <col min="15619" max="15868" width="8.77734375" style="18"/>
    <col min="15869" max="15869" width="17.5546875" style="18" customWidth="1"/>
    <col min="15870" max="15870" width="47.5546875" style="18" customWidth="1"/>
    <col min="15871" max="15871" width="8.77734375" style="18"/>
    <col min="15872" max="15872" width="10.21875" style="18" customWidth="1"/>
    <col min="15873" max="15873" width="11.77734375" style="18" customWidth="1"/>
    <col min="15874" max="15874" width="15.77734375" style="18" customWidth="1"/>
    <col min="15875" max="16124" width="8.77734375" style="18"/>
    <col min="16125" max="16125" width="17.5546875" style="18" customWidth="1"/>
    <col min="16126" max="16126" width="47.5546875" style="18" customWidth="1"/>
    <col min="16127" max="16127" width="8.77734375" style="18"/>
    <col min="16128" max="16128" width="10.21875" style="18" customWidth="1"/>
    <col min="16129" max="16129" width="11.77734375" style="18" customWidth="1"/>
    <col min="16130" max="16130" width="15.77734375" style="18" customWidth="1"/>
    <col min="16131" max="16384" width="8.77734375" style="18"/>
  </cols>
  <sheetData>
    <row r="2" spans="2:18" ht="18">
      <c r="B2" s="865" t="s">
        <v>119</v>
      </c>
      <c r="C2" s="866"/>
      <c r="D2" s="866"/>
      <c r="E2" s="866"/>
      <c r="F2" s="866"/>
      <c r="G2" s="867"/>
      <c r="H2" s="102"/>
    </row>
    <row r="4" spans="2:18">
      <c r="B4" s="13" t="e">
        <f>#REF!</f>
        <v>#REF!</v>
      </c>
      <c r="C4" s="103"/>
      <c r="D4" s="103"/>
      <c r="E4" s="103"/>
      <c r="F4" s="103"/>
      <c r="G4" s="103"/>
      <c r="I4" s="104"/>
      <c r="J4" s="104"/>
      <c r="K4" s="104"/>
      <c r="L4" s="104"/>
      <c r="M4" s="104"/>
      <c r="N4" s="104"/>
      <c r="O4" s="104"/>
    </row>
    <row r="5" spans="2:18">
      <c r="B5" s="13" t="e">
        <f>#REF!</f>
        <v>#REF!</v>
      </c>
      <c r="C5" s="105"/>
      <c r="D5" s="105"/>
      <c r="E5" s="105"/>
      <c r="I5" s="106"/>
      <c r="J5" s="106"/>
      <c r="K5" s="106"/>
      <c r="L5" s="106"/>
      <c r="M5" s="106"/>
      <c r="N5" s="106"/>
      <c r="O5" s="106"/>
      <c r="P5" s="106"/>
      <c r="Q5" s="106"/>
      <c r="R5" s="106"/>
    </row>
    <row r="6" spans="2:18" s="137" customFormat="1" hidden="1">
      <c r="B6" s="144" t="e">
        <f>#REF!</f>
        <v>#REF!</v>
      </c>
      <c r="C6" s="145"/>
      <c r="D6" s="145"/>
      <c r="E6" s="145"/>
      <c r="I6" s="146"/>
      <c r="J6" s="146"/>
      <c r="K6" s="146"/>
      <c r="L6" s="146"/>
      <c r="M6" s="146"/>
      <c r="N6" s="146"/>
      <c r="O6" s="146"/>
      <c r="P6" s="146"/>
      <c r="Q6" s="146"/>
      <c r="R6" s="146"/>
    </row>
    <row r="7" spans="2:18">
      <c r="B7" s="13" t="e">
        <f>#REF!</f>
        <v>#REF!</v>
      </c>
      <c r="C7" s="105"/>
      <c r="D7" s="105"/>
      <c r="E7" s="105"/>
      <c r="I7" s="106"/>
      <c r="J7" s="106"/>
      <c r="K7" s="106"/>
      <c r="L7" s="106"/>
      <c r="M7" s="106"/>
      <c r="N7" s="106"/>
      <c r="O7" s="106"/>
      <c r="P7" s="106"/>
      <c r="Q7" s="106"/>
      <c r="R7" s="106"/>
    </row>
    <row r="8" spans="2:18">
      <c r="B8" s="107"/>
      <c r="C8" s="107"/>
      <c r="D8" s="107"/>
      <c r="E8" s="107"/>
      <c r="F8" s="107"/>
      <c r="G8" s="108" t="s">
        <v>120</v>
      </c>
    </row>
    <row r="9" spans="2:18">
      <c r="B9" s="109" t="s">
        <v>50</v>
      </c>
      <c r="C9" s="109" t="s">
        <v>19</v>
      </c>
      <c r="D9" s="109" t="s">
        <v>2</v>
      </c>
      <c r="E9" s="109" t="s">
        <v>115</v>
      </c>
      <c r="F9" s="109" t="s">
        <v>121</v>
      </c>
      <c r="G9" s="110" t="s">
        <v>122</v>
      </c>
    </row>
    <row r="10" spans="2:18">
      <c r="B10" s="111"/>
      <c r="C10" s="112"/>
      <c r="D10" s="113"/>
      <c r="E10" s="111"/>
      <c r="F10" s="114"/>
      <c r="G10" s="115"/>
    </row>
    <row r="11" spans="2:18" ht="31.8">
      <c r="B11" s="116" t="s">
        <v>113</v>
      </c>
      <c r="C11" s="117" t="s">
        <v>111</v>
      </c>
      <c r="D11" s="118" t="s">
        <v>112</v>
      </c>
      <c r="E11" s="119" t="s">
        <v>109</v>
      </c>
      <c r="F11" s="120"/>
      <c r="G11" s="121" t="e">
        <f>TRUNC(AVERAGE(F12:F14),2)</f>
        <v>#DIV/0!</v>
      </c>
    </row>
    <row r="12" spans="2:18" ht="21.6">
      <c r="B12" s="122"/>
      <c r="C12" s="123" t="s">
        <v>123</v>
      </c>
      <c r="D12" s="124"/>
      <c r="E12" s="136"/>
      <c r="F12" s="125"/>
      <c r="G12" s="126"/>
    </row>
    <row r="13" spans="2:18" ht="21.6">
      <c r="B13" s="122"/>
      <c r="C13" s="123" t="s">
        <v>124</v>
      </c>
      <c r="D13" s="124"/>
      <c r="E13" s="136"/>
      <c r="F13" s="125"/>
      <c r="G13" s="126"/>
    </row>
    <row r="14" spans="2:18" ht="21.6">
      <c r="B14" s="127"/>
      <c r="C14" s="128" t="s">
        <v>125</v>
      </c>
      <c r="D14" s="129"/>
      <c r="E14" s="130"/>
      <c r="F14" s="131"/>
      <c r="G14" s="132"/>
    </row>
  </sheetData>
  <mergeCells count="1">
    <mergeCell ref="B2:G2"/>
  </mergeCells>
  <printOptions horizontalCentered="1"/>
  <pageMargins left="0.51181102362204722" right="0.51181102362204722" top="1.3779527559055118" bottom="0.78740157480314965" header="0.31496062992125984" footer="0.31496062992125984"/>
  <pageSetup paperSize="9" scale="68" fitToWidth="0" fitToHeight="0" orientation="portrait" r:id="rId1"/>
  <headerFooter>
    <oddHeader>&amp;C&amp;G</oddHeader>
    <oddFooter>Página &amp;P de &amp;N</oddFooter>
  </headerFooter>
  <legacyDrawingHF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56B7A-E3D3-4FCF-B7CD-7D2B10A5A695}">
  <sheetPr>
    <tabColor theme="7" tint="0.79998168889431442"/>
  </sheetPr>
  <dimension ref="A1:H61"/>
  <sheetViews>
    <sheetView view="pageBreakPreview" zoomScaleSheetLayoutView="100" workbookViewId="0">
      <selection activeCell="H23" sqref="H23"/>
    </sheetView>
  </sheetViews>
  <sheetFormatPr defaultColWidth="9.21875" defaultRowHeight="14.4"/>
  <cols>
    <col min="1" max="1" width="1.21875" style="10" customWidth="1"/>
    <col min="2" max="2" width="83.77734375" style="10" customWidth="1"/>
    <col min="3" max="3" width="10.21875" style="58" bestFit="1" customWidth="1"/>
    <col min="4" max="4" width="12" style="58" customWidth="1"/>
    <col min="5" max="5" width="11.44140625" style="10" customWidth="1"/>
    <col min="6" max="6" width="62.5546875" style="10" customWidth="1"/>
    <col min="7" max="7" width="9.21875" style="12"/>
    <col min="8" max="8" width="12.5546875" style="10" bestFit="1" customWidth="1"/>
    <col min="9" max="16384" width="9.21875" style="12"/>
  </cols>
  <sheetData>
    <row r="1" spans="1:8" s="18" customFormat="1" ht="6.75" customHeight="1">
      <c r="A1" s="15"/>
      <c r="B1" s="15"/>
      <c r="C1" s="30"/>
      <c r="D1" s="30"/>
      <c r="E1" s="15"/>
      <c r="F1" s="15"/>
      <c r="H1" s="15"/>
    </row>
    <row r="2" spans="1:8" s="15" customFormat="1" ht="18">
      <c r="B2" s="872" t="s">
        <v>51</v>
      </c>
      <c r="C2" s="872"/>
      <c r="D2" s="872"/>
    </row>
    <row r="3" spans="1:8" s="32" customFormat="1" ht="10.199999999999999">
      <c r="B3" s="31"/>
      <c r="C3" s="31"/>
      <c r="D3" s="31"/>
    </row>
    <row r="4" spans="1:8" s="15" customFormat="1" ht="16.8">
      <c r="B4" s="873" t="s">
        <v>127</v>
      </c>
      <c r="C4" s="873"/>
      <c r="D4" s="873"/>
    </row>
    <row r="5" spans="1:8" s="15" customFormat="1" ht="13.8">
      <c r="B5" s="33"/>
      <c r="C5" s="33"/>
      <c r="D5" s="33"/>
    </row>
    <row r="6" spans="1:8" s="15" customFormat="1" ht="27.6" customHeight="1">
      <c r="B6" s="871" t="s">
        <v>16459</v>
      </c>
      <c r="C6" s="871"/>
      <c r="D6" s="871"/>
    </row>
    <row r="7" spans="1:8" s="15" customFormat="1" ht="15" customHeight="1">
      <c r="B7" s="871" t="s">
        <v>16458</v>
      </c>
      <c r="C7" s="871"/>
      <c r="D7" s="871"/>
    </row>
    <row r="8" spans="1:8" s="15" customFormat="1" ht="15" customHeight="1">
      <c r="B8" s="871" t="s">
        <v>16461</v>
      </c>
      <c r="C8" s="871"/>
      <c r="D8" s="871"/>
      <c r="H8" s="35" t="s">
        <v>116</v>
      </c>
    </row>
    <row r="9" spans="1:8" s="18" customFormat="1" ht="13.8">
      <c r="A9" s="15"/>
      <c r="B9" s="14"/>
      <c r="C9" s="16"/>
      <c r="D9" s="16"/>
      <c r="E9" s="15"/>
      <c r="F9" s="15"/>
      <c r="H9" s="15"/>
    </row>
    <row r="10" spans="1:8" s="18" customFormat="1">
      <c r="A10" s="15"/>
      <c r="B10" s="34" t="s">
        <v>52</v>
      </c>
      <c r="C10" s="35" t="s">
        <v>53</v>
      </c>
      <c r="D10" s="35" t="s">
        <v>54</v>
      </c>
      <c r="E10" s="15"/>
      <c r="F10" s="36" t="s">
        <v>55</v>
      </c>
      <c r="H10" s="35" t="s">
        <v>54</v>
      </c>
    </row>
    <row r="11" spans="1:8" s="18" customFormat="1">
      <c r="A11" s="15"/>
      <c r="B11" s="37"/>
      <c r="C11" s="38"/>
      <c r="D11" s="38"/>
      <c r="E11" s="15"/>
      <c r="F11" s="15"/>
      <c r="H11" s="38"/>
    </row>
    <row r="12" spans="1:8" s="18" customFormat="1">
      <c r="A12" s="15"/>
      <c r="B12" s="39" t="s">
        <v>56</v>
      </c>
      <c r="C12" s="40" t="s">
        <v>57</v>
      </c>
      <c r="D12" s="41">
        <v>4.1300000000000003E-2</v>
      </c>
      <c r="E12" s="15" t="s">
        <v>128</v>
      </c>
      <c r="F12" s="42" t="s">
        <v>129</v>
      </c>
      <c r="H12" s="41">
        <v>0.03</v>
      </c>
    </row>
    <row r="13" spans="1:8" s="18" customFormat="1">
      <c r="A13" s="15"/>
      <c r="B13" s="39"/>
      <c r="C13" s="40"/>
      <c r="D13" s="140"/>
      <c r="E13" s="15"/>
      <c r="F13" s="15"/>
      <c r="H13" s="140"/>
    </row>
    <row r="14" spans="1:8" s="18" customFormat="1">
      <c r="A14" s="15"/>
      <c r="B14" s="39" t="s">
        <v>58</v>
      </c>
      <c r="C14" s="40" t="s">
        <v>59</v>
      </c>
      <c r="D14" s="41">
        <v>5.8999999999999999E-3</v>
      </c>
      <c r="E14" s="15" t="s">
        <v>128</v>
      </c>
      <c r="F14" s="42" t="s">
        <v>130</v>
      </c>
      <c r="H14" s="41">
        <v>5.8999999999999999E-3</v>
      </c>
    </row>
    <row r="15" spans="1:8" s="18" customFormat="1">
      <c r="A15" s="15"/>
      <c r="B15" s="39"/>
      <c r="C15" s="40"/>
      <c r="D15" s="47"/>
      <c r="E15" s="15"/>
      <c r="F15" s="15"/>
      <c r="H15" s="47"/>
    </row>
    <row r="16" spans="1:8" s="18" customFormat="1">
      <c r="A16" s="15"/>
      <c r="B16" s="39" t="s">
        <v>60</v>
      </c>
      <c r="C16" s="40" t="s">
        <v>61</v>
      </c>
      <c r="D16" s="41">
        <v>9.7000000000000003E-3</v>
      </c>
      <c r="E16" s="15" t="s">
        <v>128</v>
      </c>
      <c r="F16" s="42" t="s">
        <v>131</v>
      </c>
      <c r="H16" s="41">
        <v>9.7000000000000003E-3</v>
      </c>
    </row>
    <row r="17" spans="1:8" s="18" customFormat="1">
      <c r="A17" s="15"/>
      <c r="B17" s="39"/>
      <c r="C17" s="40"/>
      <c r="D17" s="47"/>
      <c r="E17" s="15"/>
      <c r="F17" s="15"/>
      <c r="H17" s="47"/>
    </row>
    <row r="18" spans="1:8" s="18" customFormat="1">
      <c r="A18" s="15"/>
      <c r="B18" s="43" t="s">
        <v>81</v>
      </c>
      <c r="C18" s="44" t="s">
        <v>82</v>
      </c>
      <c r="D18" s="45">
        <v>8.0000000000000002E-3</v>
      </c>
      <c r="E18" s="15" t="s">
        <v>132</v>
      </c>
      <c r="F18" s="46" t="s">
        <v>133</v>
      </c>
      <c r="H18" s="45">
        <v>8.0000000000000002E-3</v>
      </c>
    </row>
    <row r="19" spans="1:8" s="18" customFormat="1">
      <c r="A19" s="15"/>
      <c r="B19" s="39"/>
      <c r="C19" s="40"/>
      <c r="D19" s="47"/>
      <c r="E19" s="15"/>
      <c r="F19" s="15"/>
      <c r="H19" s="47"/>
    </row>
    <row r="20" spans="1:8" s="18" customFormat="1">
      <c r="A20" s="15"/>
      <c r="B20" s="39" t="s">
        <v>62</v>
      </c>
      <c r="C20" s="40" t="s">
        <v>62</v>
      </c>
      <c r="D20" s="47">
        <v>0.03</v>
      </c>
      <c r="E20" s="15"/>
      <c r="F20" s="15"/>
      <c r="H20" s="47">
        <v>0.03</v>
      </c>
    </row>
    <row r="21" spans="1:8" s="18" customFormat="1">
      <c r="A21" s="15"/>
      <c r="B21" s="39" t="s">
        <v>63</v>
      </c>
      <c r="C21" s="40" t="s">
        <v>64</v>
      </c>
      <c r="D21" s="47">
        <v>2.5000000000000001E-2</v>
      </c>
      <c r="E21" s="141">
        <f>0.05*0.6</f>
        <v>0.03</v>
      </c>
      <c r="F21" s="15"/>
      <c r="H21" s="47">
        <v>0.03</v>
      </c>
    </row>
    <row r="22" spans="1:8" s="18" customFormat="1">
      <c r="A22" s="15"/>
      <c r="B22" s="39" t="s">
        <v>65</v>
      </c>
      <c r="C22" s="40" t="s">
        <v>65</v>
      </c>
      <c r="D22" s="47">
        <v>6.4999999999999997E-3</v>
      </c>
      <c r="E22" s="15"/>
      <c r="F22" s="15"/>
      <c r="H22" s="47">
        <v>6.4999999999999997E-3</v>
      </c>
    </row>
    <row r="23" spans="1:8" s="137" customFormat="1">
      <c r="A23" s="49"/>
      <c r="B23" s="476" t="s">
        <v>66</v>
      </c>
      <c r="C23" s="477" t="s">
        <v>67</v>
      </c>
      <c r="D23" s="478">
        <v>0</v>
      </c>
      <c r="E23" s="49" t="s">
        <v>68</v>
      </c>
      <c r="F23" s="49"/>
      <c r="H23" s="48">
        <f>60%*4.5%</f>
        <v>2.7E-2</v>
      </c>
    </row>
    <row r="24" spans="1:8" s="18" customFormat="1">
      <c r="A24" s="15"/>
      <c r="B24" s="39" t="s">
        <v>79</v>
      </c>
      <c r="C24" s="40" t="s">
        <v>69</v>
      </c>
      <c r="D24" s="41">
        <f>SUM(D20:D23)</f>
        <v>6.1499999999999999E-2</v>
      </c>
      <c r="E24" s="15"/>
      <c r="F24" s="15"/>
      <c r="H24" s="41">
        <f>SUM(H20:H23)</f>
        <v>9.35E-2</v>
      </c>
    </row>
    <row r="25" spans="1:8" s="18" customFormat="1">
      <c r="A25" s="15"/>
      <c r="B25" s="39"/>
      <c r="C25" s="40"/>
      <c r="D25" s="47"/>
      <c r="E25" s="15"/>
      <c r="F25" s="15"/>
      <c r="H25" s="47"/>
    </row>
    <row r="26" spans="1:8" s="18" customFormat="1">
      <c r="A26" s="15"/>
      <c r="B26" s="39" t="s">
        <v>70</v>
      </c>
      <c r="C26" s="40" t="s">
        <v>71</v>
      </c>
      <c r="D26" s="41">
        <v>6.1600000000000002E-2</v>
      </c>
      <c r="E26" s="15" t="s">
        <v>80</v>
      </c>
      <c r="F26" s="42" t="s">
        <v>134</v>
      </c>
      <c r="H26" s="41">
        <v>6.7400000000000002E-2</v>
      </c>
    </row>
    <row r="27" spans="1:8" s="18" customFormat="1">
      <c r="A27" s="15"/>
      <c r="B27" s="37"/>
      <c r="C27" s="38"/>
      <c r="D27" s="50"/>
      <c r="E27" s="15"/>
      <c r="F27" s="15"/>
      <c r="H27" s="50"/>
    </row>
    <row r="28" spans="1:8" s="18" customFormat="1">
      <c r="A28" s="15"/>
      <c r="B28" s="51" t="s">
        <v>72</v>
      </c>
      <c r="C28" s="52"/>
      <c r="D28" s="41">
        <f>ROUND((((1+D12+D18+D16)*(1+D14)*(1+D26))/(1-D24))-1,4)</f>
        <v>0.20499999999999999</v>
      </c>
      <c r="E28" s="17"/>
      <c r="F28" s="15"/>
      <c r="H28" s="41">
        <f>ROUND((((1+H12+H18+H16)*(1+H14)*(1+H26))/(1-H24))-1,4)</f>
        <v>0.2409</v>
      </c>
    </row>
    <row r="29" spans="1:8" s="18" customFormat="1" ht="13.8">
      <c r="A29" s="15"/>
      <c r="B29" s="15"/>
      <c r="C29" s="30"/>
      <c r="D29" s="30"/>
      <c r="E29" s="15"/>
      <c r="F29" s="42" t="s">
        <v>135</v>
      </c>
      <c r="H29" s="15"/>
    </row>
    <row r="30" spans="1:8" s="18" customFormat="1" ht="13.8">
      <c r="A30" s="15"/>
      <c r="B30" s="15"/>
      <c r="C30" s="30"/>
      <c r="D30" s="30"/>
      <c r="E30" s="15"/>
      <c r="F30" s="15"/>
      <c r="H30" s="15"/>
    </row>
    <row r="31" spans="1:8" s="18" customFormat="1" ht="13.8">
      <c r="A31" s="15"/>
      <c r="B31" s="15"/>
      <c r="C31" s="30"/>
      <c r="D31" s="30"/>
      <c r="E31" s="15"/>
      <c r="F31" s="15"/>
      <c r="H31" s="15"/>
    </row>
    <row r="32" spans="1:8" s="18" customFormat="1" ht="15.6">
      <c r="A32" s="15"/>
      <c r="B32" s="53" t="s">
        <v>73</v>
      </c>
      <c r="C32" s="30"/>
      <c r="D32" s="30"/>
      <c r="E32" s="15"/>
      <c r="F32" s="15"/>
      <c r="H32" s="15"/>
    </row>
    <row r="33" spans="1:8">
      <c r="B33" s="54"/>
      <c r="C33" s="55"/>
      <c r="D33" s="56"/>
    </row>
    <row r="34" spans="1:8">
      <c r="B34" s="57"/>
      <c r="D34" s="59"/>
    </row>
    <row r="35" spans="1:8">
      <c r="B35" s="57"/>
      <c r="D35" s="59"/>
    </row>
    <row r="36" spans="1:8">
      <c r="B36" s="57"/>
      <c r="D36" s="59"/>
    </row>
    <row r="37" spans="1:8">
      <c r="B37" s="57"/>
      <c r="D37" s="59"/>
    </row>
    <row r="38" spans="1:8">
      <c r="B38" s="60"/>
      <c r="C38" s="61"/>
      <c r="D38" s="62"/>
    </row>
    <row r="39" spans="1:8">
      <c r="B39" s="26"/>
    </row>
    <row r="40" spans="1:8">
      <c r="B40" s="26" t="s">
        <v>74</v>
      </c>
    </row>
    <row r="41" spans="1:8" s="138" customFormat="1">
      <c r="A41" s="63"/>
      <c r="B41" s="874" t="s">
        <v>75</v>
      </c>
      <c r="C41" s="874"/>
      <c r="D41" s="874"/>
      <c r="E41" s="63"/>
      <c r="F41" s="63"/>
      <c r="H41" s="63"/>
    </row>
    <row r="42" spans="1:8" s="138" customFormat="1" ht="48" customHeight="1">
      <c r="A42" s="63"/>
      <c r="B42" s="875" t="s">
        <v>16479</v>
      </c>
      <c r="C42" s="875"/>
      <c r="D42" s="875"/>
      <c r="E42" s="63"/>
      <c r="F42" s="63"/>
      <c r="H42" s="63"/>
    </row>
    <row r="43" spans="1:8" s="139" customFormat="1" ht="98.25" hidden="1" customHeight="1">
      <c r="A43" s="64"/>
      <c r="B43" s="876" t="s">
        <v>136</v>
      </c>
      <c r="C43" s="876"/>
      <c r="D43" s="876"/>
      <c r="E43" s="64"/>
      <c r="F43" s="65" t="s">
        <v>76</v>
      </c>
      <c r="H43" s="64"/>
    </row>
    <row r="46" spans="1:8" hidden="1">
      <c r="B46" s="10" t="s">
        <v>77</v>
      </c>
    </row>
    <row r="47" spans="1:8" ht="135" hidden="1" customHeight="1">
      <c r="B47" s="868" t="s">
        <v>204</v>
      </c>
      <c r="C47" s="869"/>
      <c r="D47" s="870"/>
    </row>
    <row r="59" spans="1:8" s="18" customFormat="1" ht="13.8">
      <c r="A59" s="15"/>
      <c r="B59" s="15"/>
      <c r="C59" s="30"/>
      <c r="D59" s="30"/>
      <c r="E59" s="15"/>
      <c r="F59" s="15"/>
      <c r="H59" s="15"/>
    </row>
    <row r="60" spans="1:8" s="18" customFormat="1" ht="13.8">
      <c r="A60" s="15"/>
      <c r="B60" s="15"/>
      <c r="C60" s="30"/>
      <c r="D60" s="30"/>
      <c r="E60" s="15"/>
      <c r="F60" s="15"/>
      <c r="H60" s="15"/>
    </row>
    <row r="61" spans="1:8">
      <c r="B61" s="10" t="s">
        <v>78</v>
      </c>
    </row>
  </sheetData>
  <mergeCells count="9">
    <mergeCell ref="B47:D47"/>
    <mergeCell ref="B7:D7"/>
    <mergeCell ref="B8:D8"/>
    <mergeCell ref="B2:D2"/>
    <mergeCell ref="B4:D4"/>
    <mergeCell ref="B6:D6"/>
    <mergeCell ref="B41:D41"/>
    <mergeCell ref="B42:D42"/>
    <mergeCell ref="B43:D43"/>
  </mergeCells>
  <printOptions horizontalCentered="1"/>
  <pageMargins left="0.39370078740157483" right="0.39370078740157483" top="1.3779527559055118" bottom="0.59055118110236227" header="0.39370078740157483" footer="0.39370078740157483"/>
  <pageSetup paperSize="9" scale="88" orientation="portrait" horizontalDpi="300" verticalDpi="300" r:id="rId1"/>
  <headerFooter>
    <oddHeader>&amp;C&amp;G</oddHeader>
    <oddFooter>Página &amp;P de &amp;N</oddFooter>
  </headerFooter>
  <drawing r:id="rId2"/>
  <legacyDrawing r:id="rId3"/>
  <legacyDrawingHF r:id="rId4"/>
  <oleObjects>
    <mc:AlternateContent xmlns:mc="http://schemas.openxmlformats.org/markup-compatibility/2006">
      <mc:Choice Requires="x14">
        <oleObject progId="Equation.3" shapeId="27649" r:id="rId5">
          <objectPr defaultSize="0" autoPict="0" r:id="rId6">
            <anchor moveWithCells="1" sizeWithCells="1">
              <from>
                <xdr:col>1</xdr:col>
                <xdr:colOff>975360</xdr:colOff>
                <xdr:row>33</xdr:row>
                <xdr:rowOff>0</xdr:rowOff>
              </from>
              <to>
                <xdr:col>2</xdr:col>
                <xdr:colOff>419100</xdr:colOff>
                <xdr:row>37</xdr:row>
                <xdr:rowOff>15240</xdr:rowOff>
              </to>
            </anchor>
          </objectPr>
        </oleObject>
      </mc:Choice>
      <mc:Fallback>
        <oleObject progId="Equation.3" shapeId="27649" r:id="rId5"/>
      </mc:Fallback>
    </mc:AlternateContent>
  </oleObjec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48262-675E-4B1B-B3E1-0C611A512B50}">
  <sheetPr>
    <tabColor rgb="FFFF0000"/>
  </sheetPr>
  <dimension ref="A1:H83"/>
  <sheetViews>
    <sheetView view="pageBreakPreview" topLeftCell="A3" zoomScaleSheetLayoutView="100" workbookViewId="0">
      <selection activeCell="A2" sqref="A2:G2"/>
    </sheetView>
  </sheetViews>
  <sheetFormatPr defaultColWidth="9.109375" defaultRowHeight="14.4"/>
  <cols>
    <col min="1" max="1" width="10.109375" style="10" customWidth="1"/>
    <col min="2" max="2" width="60" style="10" customWidth="1"/>
    <col min="3" max="4" width="18" style="10" hidden="1" customWidth="1"/>
    <col min="5" max="5" width="13" style="10" hidden="1" customWidth="1"/>
    <col min="6" max="7" width="19.6640625" style="10" customWidth="1"/>
    <col min="8" max="8" width="9.109375" style="10" customWidth="1"/>
    <col min="9" max="16384" width="9.109375" style="10"/>
  </cols>
  <sheetData>
    <row r="1" spans="1:7" ht="20.25" customHeight="1">
      <c r="A1" s="882" t="s">
        <v>137</v>
      </c>
      <c r="B1" s="883"/>
      <c r="C1" s="883"/>
      <c r="D1" s="883"/>
      <c r="E1" s="883"/>
      <c r="F1" s="883"/>
      <c r="G1" s="884"/>
    </row>
    <row r="2" spans="1:7" ht="17.399999999999999">
      <c r="A2" s="885" t="s">
        <v>138</v>
      </c>
      <c r="B2" s="886"/>
      <c r="C2" s="886"/>
      <c r="D2" s="886"/>
      <c r="E2" s="886"/>
      <c r="F2" s="886"/>
      <c r="G2" s="887"/>
    </row>
    <row r="3" spans="1:7" ht="15.6">
      <c r="A3" s="888" t="s">
        <v>16482</v>
      </c>
      <c r="B3" s="889"/>
      <c r="C3" s="889"/>
      <c r="D3" s="889"/>
      <c r="E3" s="889"/>
      <c r="F3" s="889"/>
      <c r="G3" s="890"/>
    </row>
    <row r="4" spans="1:7" ht="15.6">
      <c r="A4" s="66"/>
      <c r="B4" s="66"/>
      <c r="C4" s="66"/>
      <c r="D4" s="66"/>
      <c r="E4" s="53"/>
      <c r="F4" s="53"/>
      <c r="G4" s="53"/>
    </row>
    <row r="5" spans="1:7" ht="30.6" customHeight="1">
      <c r="A5" s="891" t="s">
        <v>16459</v>
      </c>
      <c r="B5" s="891"/>
      <c r="C5" s="891"/>
      <c r="D5" s="891"/>
      <c r="E5" s="891"/>
      <c r="F5" s="891"/>
      <c r="G5" s="891"/>
    </row>
    <row r="6" spans="1:7" ht="15" customHeight="1">
      <c r="A6" s="67" t="s">
        <v>16458</v>
      </c>
      <c r="C6" s="28"/>
      <c r="D6" s="28"/>
      <c r="E6" s="14"/>
      <c r="F6" s="14"/>
      <c r="G6" s="14"/>
    </row>
    <row r="7" spans="1:7" ht="15" customHeight="1">
      <c r="A7" s="67" t="s">
        <v>16461</v>
      </c>
      <c r="B7" s="29"/>
      <c r="C7" s="29"/>
      <c r="D7" s="29"/>
      <c r="E7" s="14"/>
      <c r="F7" s="14"/>
      <c r="G7" s="14"/>
    </row>
    <row r="8" spans="1:7">
      <c r="F8" s="68"/>
      <c r="G8" s="68"/>
    </row>
    <row r="9" spans="1:7" s="26" customFormat="1" ht="14.55" customHeight="1">
      <c r="A9" s="892" t="s">
        <v>19</v>
      </c>
      <c r="B9" s="892" t="s">
        <v>2</v>
      </c>
      <c r="C9" s="880" t="s">
        <v>139</v>
      </c>
      <c r="D9" s="881"/>
      <c r="E9" s="69"/>
      <c r="F9" s="880" t="s">
        <v>140</v>
      </c>
      <c r="G9" s="881"/>
    </row>
    <row r="10" spans="1:7" s="26" customFormat="1" ht="14.55" customHeight="1">
      <c r="A10" s="893"/>
      <c r="B10" s="893"/>
      <c r="C10" s="70" t="s">
        <v>141</v>
      </c>
      <c r="D10" s="70" t="s">
        <v>142</v>
      </c>
      <c r="E10" s="71"/>
      <c r="F10" s="70" t="s">
        <v>141</v>
      </c>
      <c r="G10" s="70" t="s">
        <v>142</v>
      </c>
    </row>
    <row r="11" spans="1:7" s="75" customFormat="1" ht="10.199999999999999">
      <c r="A11" s="72"/>
      <c r="B11" s="73"/>
      <c r="C11" s="72"/>
      <c r="D11" s="73"/>
      <c r="E11" s="74"/>
      <c r="F11" s="73"/>
      <c r="G11" s="73"/>
    </row>
    <row r="12" spans="1:7" s="26" customFormat="1">
      <c r="A12" s="877" t="s">
        <v>143</v>
      </c>
      <c r="B12" s="878"/>
      <c r="C12" s="878"/>
      <c r="D12" s="879"/>
      <c r="E12" s="76"/>
      <c r="F12" s="77"/>
      <c r="G12" s="78"/>
    </row>
    <row r="13" spans="1:7">
      <c r="A13" s="79" t="s">
        <v>144</v>
      </c>
      <c r="B13" s="80" t="s">
        <v>145</v>
      </c>
      <c r="C13" s="81">
        <v>0</v>
      </c>
      <c r="D13" s="81">
        <v>0</v>
      </c>
      <c r="E13" s="82"/>
      <c r="F13" s="81">
        <v>20</v>
      </c>
      <c r="G13" s="81">
        <v>20</v>
      </c>
    </row>
    <row r="14" spans="1:7">
      <c r="A14" s="79" t="s">
        <v>146</v>
      </c>
      <c r="B14" s="80" t="s">
        <v>147</v>
      </c>
      <c r="C14" s="81">
        <v>1.5</v>
      </c>
      <c r="D14" s="81">
        <v>1.5</v>
      </c>
      <c r="E14" s="82"/>
      <c r="F14" s="81">
        <v>1.5</v>
      </c>
      <c r="G14" s="81">
        <v>1.5</v>
      </c>
    </row>
    <row r="15" spans="1:7">
      <c r="A15" s="79" t="s">
        <v>148</v>
      </c>
      <c r="B15" s="80" t="s">
        <v>149</v>
      </c>
      <c r="C15" s="81">
        <v>1</v>
      </c>
      <c r="D15" s="81">
        <v>1</v>
      </c>
      <c r="E15" s="82"/>
      <c r="F15" s="81">
        <v>1</v>
      </c>
      <c r="G15" s="81">
        <v>1</v>
      </c>
    </row>
    <row r="16" spans="1:7">
      <c r="A16" s="79" t="s">
        <v>150</v>
      </c>
      <c r="B16" s="80" t="s">
        <v>151</v>
      </c>
      <c r="C16" s="81">
        <v>0.2</v>
      </c>
      <c r="D16" s="81">
        <v>0.2</v>
      </c>
      <c r="E16" s="82"/>
      <c r="F16" s="81">
        <v>0.2</v>
      </c>
      <c r="G16" s="81">
        <v>0.2</v>
      </c>
    </row>
    <row r="17" spans="1:7">
      <c r="A17" s="79" t="s">
        <v>152</v>
      </c>
      <c r="B17" s="80" t="s">
        <v>153</v>
      </c>
      <c r="C17" s="81">
        <v>0.6</v>
      </c>
      <c r="D17" s="81">
        <v>0.6</v>
      </c>
      <c r="E17" s="82"/>
      <c r="F17" s="81">
        <v>0.6</v>
      </c>
      <c r="G17" s="81">
        <v>0.6</v>
      </c>
    </row>
    <row r="18" spans="1:7">
      <c r="A18" s="79" t="s">
        <v>154</v>
      </c>
      <c r="B18" s="80" t="s">
        <v>155</v>
      </c>
      <c r="C18" s="81">
        <v>2.5</v>
      </c>
      <c r="D18" s="81">
        <v>2.5</v>
      </c>
      <c r="E18" s="82"/>
      <c r="F18" s="81">
        <v>2.5</v>
      </c>
      <c r="G18" s="81">
        <v>2.5</v>
      </c>
    </row>
    <row r="19" spans="1:7">
      <c r="A19" s="79" t="s">
        <v>156</v>
      </c>
      <c r="B19" s="80" t="s">
        <v>157</v>
      </c>
      <c r="C19" s="81">
        <v>3</v>
      </c>
      <c r="D19" s="81">
        <v>3</v>
      </c>
      <c r="E19" s="82"/>
      <c r="F19" s="81">
        <v>3</v>
      </c>
      <c r="G19" s="81">
        <v>3</v>
      </c>
    </row>
    <row r="20" spans="1:7">
      <c r="A20" s="79" t="s">
        <v>158</v>
      </c>
      <c r="B20" s="80" t="s">
        <v>159</v>
      </c>
      <c r="C20" s="81">
        <v>8</v>
      </c>
      <c r="D20" s="81">
        <v>8</v>
      </c>
      <c r="E20" s="82"/>
      <c r="F20" s="81">
        <v>8</v>
      </c>
      <c r="G20" s="81">
        <v>8</v>
      </c>
    </row>
    <row r="21" spans="1:7">
      <c r="A21" s="79" t="s">
        <v>160</v>
      </c>
      <c r="B21" s="80" t="s">
        <v>161</v>
      </c>
      <c r="C21" s="81">
        <v>0</v>
      </c>
      <c r="D21" s="81">
        <v>0</v>
      </c>
      <c r="E21" s="82"/>
      <c r="F21" s="81">
        <v>0</v>
      </c>
      <c r="G21" s="81">
        <v>0</v>
      </c>
    </row>
    <row r="22" spans="1:7" s="26" customFormat="1">
      <c r="A22" s="83" t="s">
        <v>162</v>
      </c>
      <c r="B22" s="83" t="s">
        <v>7</v>
      </c>
      <c r="C22" s="84">
        <f>SUM(C13:C21)</f>
        <v>16.8</v>
      </c>
      <c r="D22" s="84">
        <f>SUM(D13:D21)</f>
        <v>16.8</v>
      </c>
      <c r="E22" s="85"/>
      <c r="F22" s="84">
        <f>SUM(F13:F21)</f>
        <v>36.799999999999997</v>
      </c>
      <c r="G22" s="84">
        <f>SUM(G13:G21)</f>
        <v>36.799999999999997</v>
      </c>
    </row>
    <row r="23" spans="1:7" s="32" customFormat="1" ht="10.8">
      <c r="A23" s="86"/>
      <c r="B23" s="87"/>
      <c r="C23" s="88"/>
      <c r="D23" s="88"/>
      <c r="E23" s="89"/>
      <c r="F23" s="88"/>
      <c r="G23" s="88"/>
    </row>
    <row r="24" spans="1:7">
      <c r="A24" s="877" t="s">
        <v>163</v>
      </c>
      <c r="B24" s="878"/>
      <c r="C24" s="878"/>
      <c r="D24" s="879"/>
      <c r="E24" s="76"/>
      <c r="F24" s="77"/>
      <c r="G24" s="78"/>
    </row>
    <row r="25" spans="1:7">
      <c r="A25" s="79" t="s">
        <v>164</v>
      </c>
      <c r="B25" s="80" t="s">
        <v>165</v>
      </c>
      <c r="C25" s="81">
        <v>18.059999999999999</v>
      </c>
      <c r="D25" s="81">
        <v>0</v>
      </c>
      <c r="E25" s="82"/>
      <c r="F25" s="81">
        <v>17.88</v>
      </c>
      <c r="G25" s="81">
        <v>0</v>
      </c>
    </row>
    <row r="26" spans="1:7">
      <c r="A26" s="79" t="s">
        <v>166</v>
      </c>
      <c r="B26" s="80" t="s">
        <v>167</v>
      </c>
      <c r="C26" s="81">
        <v>4.33</v>
      </c>
      <c r="D26" s="81">
        <v>0</v>
      </c>
      <c r="E26" s="82"/>
      <c r="F26" s="81">
        <v>4.29</v>
      </c>
      <c r="G26" s="81">
        <v>0</v>
      </c>
    </row>
    <row r="27" spans="1:7">
      <c r="A27" s="79" t="s">
        <v>168</v>
      </c>
      <c r="B27" s="80" t="s">
        <v>169</v>
      </c>
      <c r="C27" s="81">
        <v>0.88</v>
      </c>
      <c r="D27" s="81">
        <v>0.67</v>
      </c>
      <c r="E27" s="82"/>
      <c r="F27" s="81">
        <v>0.88</v>
      </c>
      <c r="G27" s="81">
        <v>0.67</v>
      </c>
    </row>
    <row r="28" spans="1:7">
      <c r="A28" s="79" t="s">
        <v>170</v>
      </c>
      <c r="B28" s="80" t="s">
        <v>171</v>
      </c>
      <c r="C28" s="81">
        <v>10.87</v>
      </c>
      <c r="D28" s="81">
        <v>8.33</v>
      </c>
      <c r="E28" s="82"/>
      <c r="F28" s="81">
        <v>10.93</v>
      </c>
      <c r="G28" s="81">
        <v>8.3000000000000007</v>
      </c>
    </row>
    <row r="29" spans="1:7">
      <c r="A29" s="79" t="s">
        <v>172</v>
      </c>
      <c r="B29" s="80" t="s">
        <v>173</v>
      </c>
      <c r="C29" s="81">
        <v>7.0000000000000007E-2</v>
      </c>
      <c r="D29" s="81">
        <v>0.06</v>
      </c>
      <c r="E29" s="82"/>
      <c r="F29" s="81">
        <v>7.0000000000000007E-2</v>
      </c>
      <c r="G29" s="81">
        <v>0.05</v>
      </c>
    </row>
    <row r="30" spans="1:7">
      <c r="A30" s="79" t="s">
        <v>174</v>
      </c>
      <c r="B30" s="80" t="s">
        <v>175</v>
      </c>
      <c r="C30" s="81">
        <v>0.72</v>
      </c>
      <c r="D30" s="81">
        <v>0.56000000000000005</v>
      </c>
      <c r="E30" s="82"/>
      <c r="F30" s="81">
        <v>0.73</v>
      </c>
      <c r="G30" s="81">
        <v>0.56000000000000005</v>
      </c>
    </row>
    <row r="31" spans="1:7">
      <c r="A31" s="79" t="s">
        <v>176</v>
      </c>
      <c r="B31" s="80" t="s">
        <v>177</v>
      </c>
      <c r="C31" s="81">
        <v>2.19</v>
      </c>
      <c r="D31" s="81">
        <v>0</v>
      </c>
      <c r="E31" s="82"/>
      <c r="F31" s="81">
        <v>2.12</v>
      </c>
      <c r="G31" s="81">
        <v>0</v>
      </c>
    </row>
    <row r="32" spans="1:7">
      <c r="A32" s="79" t="s">
        <v>178</v>
      </c>
      <c r="B32" s="80" t="s">
        <v>179</v>
      </c>
      <c r="C32" s="81">
        <v>0.11</v>
      </c>
      <c r="D32" s="81">
        <v>0.08</v>
      </c>
      <c r="E32" s="82"/>
      <c r="F32" s="81">
        <v>0.03</v>
      </c>
      <c r="G32" s="81">
        <v>0.02</v>
      </c>
    </row>
    <row r="33" spans="1:8">
      <c r="A33" s="79" t="s">
        <v>180</v>
      </c>
      <c r="B33" s="80" t="s">
        <v>181</v>
      </c>
      <c r="C33" s="81">
        <v>7.96</v>
      </c>
      <c r="D33" s="81">
        <v>6.1</v>
      </c>
      <c r="E33" s="82"/>
      <c r="F33" s="81">
        <v>10.039999999999999</v>
      </c>
      <c r="G33" s="81">
        <v>7.62</v>
      </c>
    </row>
    <row r="34" spans="1:8">
      <c r="A34" s="79" t="s">
        <v>182</v>
      </c>
      <c r="B34" s="80" t="s">
        <v>183</v>
      </c>
      <c r="C34" s="81">
        <v>0.03</v>
      </c>
      <c r="D34" s="81">
        <v>0.03</v>
      </c>
      <c r="E34" s="82"/>
      <c r="F34" s="81">
        <v>0.04</v>
      </c>
      <c r="G34" s="81">
        <v>0.03</v>
      </c>
    </row>
    <row r="35" spans="1:8">
      <c r="A35" s="83" t="s">
        <v>87</v>
      </c>
      <c r="B35" s="83" t="s">
        <v>7</v>
      </c>
      <c r="C35" s="84">
        <f>SUM(C25:C34)</f>
        <v>45.22</v>
      </c>
      <c r="D35" s="84">
        <f>SUM(D25:D34)</f>
        <v>15.83</v>
      </c>
      <c r="E35" s="85"/>
      <c r="F35" s="84">
        <f>SUM(F25:F34)</f>
        <v>47.009999999999991</v>
      </c>
      <c r="G35" s="84">
        <f>SUM(G25:G34)</f>
        <v>17.250000000000004</v>
      </c>
    </row>
    <row r="36" spans="1:8" s="32" customFormat="1" ht="10.8">
      <c r="A36" s="86"/>
      <c r="B36" s="87"/>
      <c r="C36" s="88"/>
      <c r="D36" s="88"/>
      <c r="E36" s="89"/>
      <c r="F36" s="88"/>
      <c r="G36" s="88"/>
    </row>
    <row r="37" spans="1:8">
      <c r="A37" s="877" t="s">
        <v>184</v>
      </c>
      <c r="B37" s="878"/>
      <c r="C37" s="878"/>
      <c r="D37" s="879"/>
      <c r="E37" s="76"/>
      <c r="F37" s="77"/>
      <c r="G37" s="78"/>
    </row>
    <row r="38" spans="1:8">
      <c r="A38" s="79" t="s">
        <v>185</v>
      </c>
      <c r="B38" s="80" t="s">
        <v>186</v>
      </c>
      <c r="C38" s="81">
        <v>4.1399999999999997</v>
      </c>
      <c r="D38" s="81">
        <v>3.46</v>
      </c>
      <c r="E38" s="82"/>
      <c r="F38" s="81">
        <v>5.28</v>
      </c>
      <c r="G38" s="81">
        <v>4.01</v>
      </c>
    </row>
    <row r="39" spans="1:8">
      <c r="A39" s="79" t="s">
        <v>187</v>
      </c>
      <c r="B39" s="80" t="s">
        <v>188</v>
      </c>
      <c r="C39" s="81">
        <v>0.11</v>
      </c>
      <c r="D39" s="81">
        <v>0.09</v>
      </c>
      <c r="E39" s="82"/>
      <c r="F39" s="81">
        <v>0.14000000000000001</v>
      </c>
      <c r="G39" s="81">
        <v>0.1</v>
      </c>
    </row>
    <row r="40" spans="1:8">
      <c r="A40" s="79" t="s">
        <v>189</v>
      </c>
      <c r="B40" s="80" t="s">
        <v>190</v>
      </c>
      <c r="C40" s="81">
        <v>5.92</v>
      </c>
      <c r="D40" s="81">
        <v>4.07</v>
      </c>
      <c r="E40" s="82"/>
      <c r="F40" s="81">
        <v>4.95</v>
      </c>
      <c r="G40" s="81">
        <v>3.76</v>
      </c>
      <c r="H40" s="25"/>
    </row>
    <row r="41" spans="1:8">
      <c r="A41" s="79" t="s">
        <v>191</v>
      </c>
      <c r="B41" s="80" t="s">
        <v>192</v>
      </c>
      <c r="C41" s="81">
        <v>3.76</v>
      </c>
      <c r="D41" s="81">
        <v>2.88</v>
      </c>
      <c r="E41" s="82"/>
      <c r="F41" s="81">
        <v>2.2400000000000002</v>
      </c>
      <c r="G41" s="81">
        <v>1.7</v>
      </c>
    </row>
    <row r="42" spans="1:8">
      <c r="A42" s="79" t="s">
        <v>193</v>
      </c>
      <c r="B42" s="80" t="s">
        <v>194</v>
      </c>
      <c r="C42" s="81">
        <v>0.4</v>
      </c>
      <c r="D42" s="81">
        <v>0.31</v>
      </c>
      <c r="E42" s="82"/>
      <c r="F42" s="81">
        <v>0.44</v>
      </c>
      <c r="G42" s="81">
        <v>0.34</v>
      </c>
    </row>
    <row r="43" spans="1:8">
      <c r="A43" s="83" t="s">
        <v>195</v>
      </c>
      <c r="B43" s="83" t="s">
        <v>7</v>
      </c>
      <c r="C43" s="84">
        <f>SUM(C38:C42)</f>
        <v>14.33</v>
      </c>
      <c r="D43" s="84">
        <f>SUM(D38:D42)</f>
        <v>10.81</v>
      </c>
      <c r="E43" s="85"/>
      <c r="F43" s="84">
        <f>SUM(F38:F42)</f>
        <v>13.05</v>
      </c>
      <c r="G43" s="84">
        <f>SUM(G38:G42)</f>
        <v>9.9099999999999984</v>
      </c>
    </row>
    <row r="44" spans="1:8" s="32" customFormat="1" ht="10.8">
      <c r="A44" s="86"/>
      <c r="B44" s="87"/>
      <c r="C44" s="88"/>
      <c r="D44" s="88"/>
      <c r="E44" s="89"/>
      <c r="F44" s="88"/>
      <c r="G44" s="88"/>
    </row>
    <row r="45" spans="1:8">
      <c r="A45" s="877" t="s">
        <v>196</v>
      </c>
      <c r="B45" s="878"/>
      <c r="C45" s="878"/>
      <c r="D45" s="879"/>
      <c r="E45" s="76"/>
      <c r="F45" s="77"/>
      <c r="G45" s="78"/>
    </row>
    <row r="46" spans="1:8">
      <c r="A46" s="79" t="s">
        <v>197</v>
      </c>
      <c r="B46" s="80" t="s">
        <v>198</v>
      </c>
      <c r="C46" s="81">
        <v>7.6</v>
      </c>
      <c r="D46" s="81">
        <v>2.66</v>
      </c>
      <c r="E46" s="82"/>
      <c r="F46" s="81">
        <v>17.3</v>
      </c>
      <c r="G46" s="81">
        <v>6.35</v>
      </c>
    </row>
    <row r="47" spans="1:8" ht="37.5" customHeight="1">
      <c r="A47" s="79" t="s">
        <v>199</v>
      </c>
      <c r="B47" s="90" t="s">
        <v>200</v>
      </c>
      <c r="C47" s="81">
        <v>0.4</v>
      </c>
      <c r="D47" s="81">
        <v>0.31</v>
      </c>
      <c r="E47" s="82"/>
      <c r="F47" s="81">
        <v>0.47</v>
      </c>
      <c r="G47" s="81">
        <v>0.36</v>
      </c>
    </row>
    <row r="48" spans="1:8">
      <c r="A48" s="83" t="s">
        <v>201</v>
      </c>
      <c r="B48" s="83" t="s">
        <v>7</v>
      </c>
      <c r="C48" s="84">
        <f>SUM(C46:C47)</f>
        <v>8</v>
      </c>
      <c r="D48" s="84">
        <f>SUM(D46:D47)</f>
        <v>2.97</v>
      </c>
      <c r="E48" s="85"/>
      <c r="F48" s="84">
        <f>SUM(F46:F47)</f>
        <v>17.77</v>
      </c>
      <c r="G48" s="84">
        <f>SUM(G46:G47)</f>
        <v>6.71</v>
      </c>
    </row>
    <row r="49" spans="1:7" s="32" customFormat="1" ht="10.8">
      <c r="A49" s="86"/>
      <c r="B49" s="87"/>
      <c r="C49" s="88"/>
      <c r="D49" s="88"/>
      <c r="E49" s="89"/>
      <c r="F49" s="88"/>
      <c r="G49" s="88"/>
    </row>
    <row r="50" spans="1:7">
      <c r="A50" s="880" t="s">
        <v>202</v>
      </c>
      <c r="B50" s="881"/>
      <c r="C50" s="91">
        <f>C22+C35+C43+C48</f>
        <v>84.35</v>
      </c>
      <c r="D50" s="91">
        <f>D22+D35+D43+D48</f>
        <v>46.410000000000004</v>
      </c>
      <c r="E50" s="92"/>
      <c r="F50" s="91">
        <f>F22+F35+F43+F48</f>
        <v>114.62999999999998</v>
      </c>
      <c r="G50" s="91">
        <f>G22+G35+G43+G48</f>
        <v>70.669999999999987</v>
      </c>
    </row>
    <row r="51" spans="1:7" s="27" customFormat="1" ht="15" thickBot="1">
      <c r="A51" s="93"/>
      <c r="B51" s="94"/>
      <c r="C51" s="93">
        <f>84.35-C50</f>
        <v>0</v>
      </c>
      <c r="D51" s="93">
        <f>46.41-D50</f>
        <v>0</v>
      </c>
      <c r="E51" s="95"/>
      <c r="F51" s="93">
        <f>113.98-F50</f>
        <v>-0.64999999999997726</v>
      </c>
      <c r="G51" s="93">
        <f>70-G50</f>
        <v>-0.66999999999998749</v>
      </c>
    </row>
    <row r="52" spans="1:7" ht="40.200000000000003" thickBot="1">
      <c r="A52" s="96"/>
      <c r="B52" s="97" t="s">
        <v>16480</v>
      </c>
      <c r="C52" s="98" t="s">
        <v>203</v>
      </c>
      <c r="D52" s="99"/>
      <c r="E52" s="99"/>
      <c r="F52" s="98" t="s">
        <v>16481</v>
      </c>
      <c r="G52" s="100"/>
    </row>
    <row r="53" spans="1:7">
      <c r="A53" s="58"/>
      <c r="C53" s="101"/>
      <c r="D53" s="101"/>
      <c r="E53" s="101"/>
      <c r="F53" s="101"/>
      <c r="G53" s="101"/>
    </row>
    <row r="54" spans="1:7">
      <c r="A54" s="58"/>
      <c r="C54" s="101"/>
      <c r="D54" s="101"/>
      <c r="E54" s="101"/>
      <c r="F54" s="101"/>
      <c r="G54" s="101"/>
    </row>
    <row r="55" spans="1:7">
      <c r="A55" s="58"/>
      <c r="C55" s="101"/>
    </row>
    <row r="56" spans="1:7">
      <c r="A56" s="58"/>
      <c r="C56" s="101"/>
    </row>
    <row r="57" spans="1:7">
      <c r="A57" s="58"/>
      <c r="C57" s="101"/>
    </row>
    <row r="58" spans="1:7">
      <c r="A58" s="58"/>
      <c r="C58" s="101"/>
    </row>
    <row r="59" spans="1:7">
      <c r="A59" s="58"/>
      <c r="C59" s="101"/>
    </row>
    <row r="60" spans="1:7">
      <c r="A60" s="58"/>
      <c r="C60" s="101"/>
    </row>
    <row r="61" spans="1:7">
      <c r="A61" s="58"/>
      <c r="C61" s="101"/>
    </row>
    <row r="62" spans="1:7">
      <c r="A62" s="58"/>
      <c r="C62" s="101"/>
    </row>
    <row r="63" spans="1:7">
      <c r="A63" s="58"/>
      <c r="C63" s="101"/>
    </row>
    <row r="64" spans="1:7">
      <c r="A64" s="58"/>
      <c r="C64" s="101"/>
    </row>
    <row r="65" spans="1:3">
      <c r="A65" s="58"/>
      <c r="C65" s="101"/>
    </row>
    <row r="66" spans="1:3">
      <c r="A66" s="58"/>
      <c r="C66" s="101"/>
    </row>
    <row r="67" spans="1:3">
      <c r="A67" s="58"/>
      <c r="C67" s="101"/>
    </row>
    <row r="68" spans="1:3">
      <c r="A68" s="58"/>
      <c r="C68" s="101"/>
    </row>
    <row r="69" spans="1:3">
      <c r="A69" s="58"/>
      <c r="C69" s="101"/>
    </row>
    <row r="70" spans="1:3">
      <c r="A70" s="58"/>
      <c r="C70" s="101"/>
    </row>
    <row r="71" spans="1:3">
      <c r="A71" s="58"/>
      <c r="C71" s="101"/>
    </row>
    <row r="72" spans="1:3">
      <c r="A72" s="58"/>
      <c r="C72" s="101"/>
    </row>
    <row r="73" spans="1:3">
      <c r="A73" s="58"/>
      <c r="C73" s="101"/>
    </row>
    <row r="74" spans="1:3">
      <c r="A74" s="58"/>
      <c r="C74" s="58"/>
    </row>
    <row r="75" spans="1:3">
      <c r="A75" s="58"/>
      <c r="C75" s="58"/>
    </row>
    <row r="76" spans="1:3">
      <c r="A76" s="58"/>
    </row>
    <row r="77" spans="1:3">
      <c r="A77" s="58"/>
    </row>
    <row r="78" spans="1:3">
      <c r="A78" s="58"/>
    </row>
    <row r="79" spans="1:3">
      <c r="A79" s="58"/>
    </row>
    <row r="80" spans="1:3">
      <c r="A80" s="58"/>
    </row>
    <row r="81" spans="1:1">
      <c r="A81" s="58"/>
    </row>
    <row r="82" spans="1:1">
      <c r="A82" s="58"/>
    </row>
    <row r="83" spans="1:1">
      <c r="A83" s="58"/>
    </row>
  </sheetData>
  <mergeCells count="13">
    <mergeCell ref="A1:G1"/>
    <mergeCell ref="A2:G2"/>
    <mergeCell ref="A3:G3"/>
    <mergeCell ref="A5:G5"/>
    <mergeCell ref="A9:A10"/>
    <mergeCell ref="B9:B10"/>
    <mergeCell ref="C9:D9"/>
    <mergeCell ref="F9:G9"/>
    <mergeCell ref="A12:D12"/>
    <mergeCell ref="A24:D24"/>
    <mergeCell ref="A37:D37"/>
    <mergeCell ref="A45:D45"/>
    <mergeCell ref="A50:B50"/>
  </mergeCells>
  <printOptions horizontalCentered="1"/>
  <pageMargins left="0.59055118110236227" right="0.59055118110236227" top="1.3779527559055118" bottom="0.59055118110236227" header="0.19685039370078741" footer="0.19685039370078741"/>
  <pageSetup paperSize="9" scale="75" orientation="portrait" horizontalDpi="4294967292" r:id="rId1"/>
  <headerFooter>
    <oddHeader>&amp;C&amp;G</oddHeader>
    <oddFooter>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12</vt:i4>
      </vt:variant>
    </vt:vector>
  </HeadingPairs>
  <TitlesOfParts>
    <vt:vector size="21" baseType="lpstr">
      <vt:lpstr>SINAPI-02-2026</vt:lpstr>
      <vt:lpstr>MEMÓRIA</vt:lpstr>
      <vt:lpstr>COMPOSIÇÕES - SEM DESONERAÇÃO</vt:lpstr>
      <vt:lpstr>ORÇAMENTO</vt:lpstr>
      <vt:lpstr>CRONOGRAMA</vt:lpstr>
      <vt:lpstr>MAPA DE COTAÇÕES</vt:lpstr>
      <vt:lpstr>COTAÇÕES</vt:lpstr>
      <vt:lpstr>BDI_EDIFICACOES_20,50%_SEM</vt:lpstr>
      <vt:lpstr>COMP_ENCARGOS_SOCIAIS_SEM_DESON</vt:lpstr>
      <vt:lpstr>'BDI_EDIFICACOES_20,50%_SEM'!Area_de_impressao</vt:lpstr>
      <vt:lpstr>COMP_ENCARGOS_SOCIAIS_SEM_DESON!Area_de_impressao</vt:lpstr>
      <vt:lpstr>'COMPOSIÇÕES - SEM DESONERAÇÃO'!Area_de_impressao</vt:lpstr>
      <vt:lpstr>COTAÇÕES!Area_de_impressao</vt:lpstr>
      <vt:lpstr>CRONOGRAMA!Area_de_impressao</vt:lpstr>
      <vt:lpstr>MEMÓRIA!Area_de_impressao</vt:lpstr>
      <vt:lpstr>ORÇAMENTO!Area_de_impressao</vt:lpstr>
      <vt:lpstr>SINAPIFEV2026</vt:lpstr>
      <vt:lpstr>COTAÇÕES!Titulos_de_impressao</vt:lpstr>
      <vt:lpstr>CRONOGRAMA!Titulos_de_impressao</vt:lpstr>
      <vt:lpstr>MEMÓRIA!Titulos_de_impressao</vt:lpstr>
      <vt:lpstr>ORÇAMENTO!Titulos_de_impressao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2006-09-25T12:47:36Z</dcterms:created>
  <dcterms:modified xsi:type="dcterms:W3CDTF">2026-07-10T12:13:27Z</dcterms:modified>
</cp:coreProperties>
</file>